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4.xml" ContentType="application/vnd.openxmlformats-officedocument.spreadsheetml.pivotTable+xml"/>
  <Override PartName="/xl/comments4.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https://stateofwa-my.sharepoint.com/personal/angelika_hagen-breaux_dfw_wa_gov/Documents/Documents/Calibration/2014NewBasePeriod/stocks/"/>
    </mc:Choice>
  </mc:AlternateContent>
  <xr:revisionPtr revIDLastSave="3" documentId="11_5F38F0B7AD177B545F099F9EDE1E72BFFFEC3C94" xr6:coauthVersionLast="47" xr6:coauthVersionMax="47" xr10:uidLastSave="{2F5BCEB8-CD2C-409A-9060-20B85317A9BA}"/>
  <bookViews>
    <workbookView xWindow="-23148" yWindow="-108" windowWidth="23256" windowHeight="12576" tabRatio="857" firstSheet="12" activeTab="12" xr2:uid="{00000000-000D-0000-FFFF-FFFF00000000}"/>
  </bookViews>
  <sheets>
    <sheet name="WireTagCode08Inc" sheetId="126" state="hidden" r:id="rId1"/>
    <sheet name="StockTOC" sheetId="1" r:id="rId2"/>
    <sheet name="ReleasePivot(old)" sheetId="118" state="hidden" r:id="rId3"/>
    <sheet name="ReleaseTable(old)" sheetId="4" state="hidden" r:id="rId4"/>
    <sheet name="CWTlistformatted" sheetId="117" state="hidden" r:id="rId5"/>
    <sheet name="WireTagCodeOld" sheetId="130" state="hidden" r:id="rId6"/>
    <sheet name="WireTagCodeCurrent" sheetId="147" state="hidden" r:id="rId7"/>
    <sheet name="TagCriteria" sheetId="113" state="hidden" r:id="rId8"/>
    <sheet name="ReleaseTable (08 upd)" sheetId="122" state="hidden" r:id="rId9"/>
    <sheet name="extraWACSAC.fl(CDS)" sheetId="123" state="hidden" r:id="rId10"/>
    <sheet name="2008wiretagcodeCTC" sheetId="124" state="hidden" r:id="rId11"/>
    <sheet name="CodesLoaded" sheetId="127" state="hidden" r:id="rId12"/>
    <sheet name="stringbuilder" sheetId="128" r:id="rId13"/>
    <sheet name="stringbuilder (oob&amp;extras)" sheetId="138" state="hidden" r:id="rId14"/>
    <sheet name="VBGF" sheetId="129" state="hidden" r:id="rId15"/>
    <sheet name="FRAMBuilderTable" sheetId="119" state="hidden" r:id="rId16"/>
    <sheet name="CASsteps" sheetId="125" state="hidden" r:id="rId17"/>
    <sheet name="Nook_SAM-u" sheetId="23" r:id="rId18"/>
    <sheet name="Nook_SAM-m" sheetId="24" r:id="rId19"/>
    <sheet name="NNF-un" sheetId="28" r:id="rId20"/>
    <sheet name="NNF-uh" sheetId="29" r:id="rId21"/>
    <sheet name="NNF-m" sheetId="30" r:id="rId22"/>
    <sheet name="NSF-un" sheetId="25" r:id="rId23"/>
    <sheet name="NSF-uh" sheetId="26" r:id="rId24"/>
    <sheet name="NSF-m" sheetId="27" r:id="rId25"/>
    <sheet name="SSF-un" sheetId="31" r:id="rId26"/>
    <sheet name="SSF-uh" sheetId="32" r:id="rId27"/>
    <sheet name="SSF-m" sheetId="33" r:id="rId28"/>
    <sheet name="SSY-un" sheetId="133" r:id="rId29"/>
    <sheet name="SSY-uh" sheetId="134" r:id="rId30"/>
    <sheet name="SSY-m" sheetId="135" r:id="rId31"/>
    <sheet name="SKS-un" sheetId="34" r:id="rId32"/>
    <sheet name="SKS-uh" sheetId="35" r:id="rId33"/>
    <sheet name="SKS-m" sheetId="36" r:id="rId34"/>
    <sheet name="SNF-un" sheetId="40" r:id="rId35"/>
    <sheet name="SNF-uh" sheetId="41" r:id="rId36"/>
    <sheet name="SNF-m" sheetId="42" r:id="rId37"/>
    <sheet name="SNY-un" sheetId="43" r:id="rId38"/>
    <sheet name="SNY-uh" sheetId="44" r:id="rId39"/>
    <sheet name="SNY-m" sheetId="45" r:id="rId40"/>
    <sheet name="STL-un" sheetId="46" r:id="rId41"/>
    <sheet name="STL-uh" sheetId="47" r:id="rId42"/>
    <sheet name="STL-m" sheetId="48" r:id="rId43"/>
    <sheet name="TUL-u" sheetId="49" r:id="rId44"/>
    <sheet name="TUL-m" sheetId="50" r:id="rId45"/>
    <sheet name="LWN-un" sheetId="11" r:id="rId46"/>
    <sheet name="LWC-un" sheetId="71" r:id="rId47"/>
    <sheet name="LWA-uh" sheetId="12" r:id="rId48"/>
    <sheet name="LWA-m" sheetId="13" r:id="rId49"/>
    <sheet name="GRN-un" sheetId="8" r:id="rId50"/>
    <sheet name="GRN-uh" sheetId="9" r:id="rId51"/>
    <sheet name="GRN-m" sheetId="10" r:id="rId52"/>
    <sheet name="PUY-un" sheetId="5" r:id="rId53"/>
    <sheet name="PUY-uh" sheetId="7" r:id="rId54"/>
    <sheet name="PUY-m" sheetId="6" r:id="rId55"/>
    <sheet name="MPS-u" sheetId="14" r:id="rId56"/>
    <sheet name="MPS-m" sheetId="15" r:id="rId57"/>
    <sheet name="MPY-u" sheetId="76" state="hidden" r:id="rId58"/>
    <sheet name="MPY-m" sheetId="77" state="hidden" r:id="rId59"/>
    <sheet name="UWA-u" sheetId="21" r:id="rId60"/>
    <sheet name="UWA-m" sheetId="132" r:id="rId61"/>
    <sheet name="NIS-un" sheetId="16" r:id="rId62"/>
    <sheet name="NIS-uh" sheetId="17" r:id="rId63"/>
    <sheet name="NIS-m" sheetId="18" r:id="rId64"/>
    <sheet name="MNT-u" sheetId="74" r:id="rId65"/>
    <sheet name="MNT-m" sheetId="75" r:id="rId66"/>
    <sheet name="CHM-u" sheetId="72" r:id="rId67"/>
    <sheet name="CHM-m" sheetId="73" r:id="rId68"/>
    <sheet name="DES-u" sheetId="19" r:id="rId69"/>
    <sheet name="DES-m" sheetId="20" r:id="rId70"/>
    <sheet name="SPY-u" sheetId="131" r:id="rId71"/>
    <sheet name="SPY-m" sheetId="22" r:id="rId72"/>
    <sheet name="WRF-un" sheetId="136" r:id="rId73"/>
    <sheet name="WRF-uh" sheetId="139" r:id="rId74"/>
    <sheet name="WRF-m" sheetId="140" r:id="rId75"/>
    <sheet name="WRY-un" sheetId="141" r:id="rId76"/>
    <sheet name="WRY-uh" sheetId="142" r:id="rId77"/>
    <sheet name="WRY-m" sheetId="143" r:id="rId78"/>
    <sheet name="SKO-un" sheetId="51" r:id="rId79"/>
    <sheet name="SKO-uh" sheetId="55" r:id="rId80"/>
    <sheet name="SKO-m" sheetId="56" r:id="rId81"/>
    <sheet name="MHC-un" sheetId="52" r:id="rId82"/>
    <sheet name="SHC-un" sheetId="78" r:id="rId83"/>
    <sheet name="HDS-u" sheetId="53" r:id="rId84"/>
    <sheet name="HDS-m" sheetId="54" r:id="rId85"/>
    <sheet name="HDY-u" sheetId="57" r:id="rId86"/>
    <sheet name="HDY-m" sheetId="58" r:id="rId87"/>
    <sheet name="JDF-un" sheetId="144" r:id="rId88"/>
    <sheet name="JDF-uh" sheetId="145" r:id="rId89"/>
    <sheet name="JDF-m" sheetId="146" r:id="rId90"/>
    <sheet name="HOK-u" sheetId="61" r:id="rId91"/>
    <sheet name="HOK-m" sheetId="62" r:id="rId92"/>
    <sheet name="LCO-u" sheetId="79" r:id="rId93"/>
    <sheet name="LCO-m" sheetId="80" r:id="rId94"/>
    <sheet name="LCW-u" sheetId="81" r:id="rId95"/>
    <sheet name="LCW-m" sheetId="82" r:id="rId96"/>
    <sheet name="LCN-u" sheetId="83" r:id="rId97"/>
    <sheet name="LCN-m" sheetId="84" r:id="rId98"/>
    <sheet name="LRW-u" sheetId="63" r:id="rId99"/>
    <sheet name="LRW-m" sheetId="64" r:id="rId100"/>
    <sheet name="BPH-u" sheetId="85" r:id="rId101"/>
    <sheet name="BPH-m" sheetId="86" r:id="rId102"/>
    <sheet name="SUM-u" sheetId="87" r:id="rId103"/>
    <sheet name="SUM-m" sheetId="88" r:id="rId104"/>
    <sheet name="URB-u" sheetId="89" r:id="rId105"/>
    <sheet name="URB-m" sheetId="90" r:id="rId106"/>
    <sheet name="CWS-u" sheetId="91" r:id="rId107"/>
    <sheet name="CWS-m" sheetId="92" r:id="rId108"/>
    <sheet name="WSH-u" sheetId="93" r:id="rId109"/>
    <sheet name="WSH-m" sheetId="94" r:id="rId110"/>
    <sheet name="SNK-u" sheetId="95" r:id="rId111"/>
    <sheet name="SNK-m" sheetId="96" r:id="rId112"/>
    <sheet name="NOC-u" sheetId="97" r:id="rId113"/>
    <sheet name="NOC-m" sheetId="98" r:id="rId114"/>
    <sheet name="MOC-u" sheetId="99" r:id="rId115"/>
    <sheet name="MOC-m" sheetId="100" r:id="rId116"/>
    <sheet name="WCV-u" sheetId="101" r:id="rId117"/>
    <sheet name="WCV-m" sheetId="102" r:id="rId118"/>
    <sheet name="FRL-u" sheetId="103" r:id="rId119"/>
    <sheet name="FRL-m" sheetId="104" r:id="rId120"/>
    <sheet name="FRE-u" sheetId="105" r:id="rId121"/>
    <sheet name="FRE-m" sheetId="106" r:id="rId122"/>
    <sheet name="LGS-u" sheetId="107" r:id="rId123"/>
    <sheet name="LGS-m" sheetId="108" r:id="rId124"/>
    <sheet name="SAC-u" sheetId="2" r:id="rId125"/>
    <sheet name="SAC-m" sheetId="3" r:id="rId126"/>
    <sheet name="WNC-u" sheetId="66" r:id="rId127"/>
    <sheet name="WNC-m" sheetId="67" r:id="rId128"/>
    <sheet name="WPA-u" sheetId="110" r:id="rId129"/>
    <sheet name="WPA-m" sheetId="111" r:id="rId130"/>
    <sheet name="TRun Def" sheetId="148" r:id="rId131"/>
    <sheet name="TAMX Defintions" sheetId="149" r:id="rId132"/>
    <sheet name="FRAMFishNo" sheetId="150" r:id="rId133"/>
    <sheet name="BPTagCodes" sheetId="151" r:id="rId134"/>
  </sheets>
  <definedNames>
    <definedName name="_xlnm._FilterDatabase" localSheetId="133" hidden="1">BPTagCodes!$A$1:$T$574</definedName>
    <definedName name="_xlnm._FilterDatabase" localSheetId="11" hidden="1">CodesLoaded!$AN$1:$CI$561</definedName>
    <definedName name="_xlnm._FilterDatabase" localSheetId="0" hidden="1">WireTagCode08Inc!$A$1:$X$708</definedName>
  </definedNames>
  <calcPr calcId="191029"/>
  <pivotCaches>
    <pivotCache cacheId="104" r:id="rId135"/>
    <pivotCache cacheId="105" r:id="rId136"/>
    <pivotCache cacheId="106" r:id="rId137"/>
    <pivotCache cacheId="107" r:id="rId13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1" i="138" l="1"/>
  <c r="H51" i="138"/>
  <c r="M51" i="138" s="1"/>
  <c r="J24" i="138"/>
  <c r="O2" i="138"/>
  <c r="K2" i="138"/>
  <c r="J2" i="138"/>
  <c r="M2" i="138" l="1"/>
  <c r="N2" i="138" s="1"/>
  <c r="P2" i="138" s="1"/>
  <c r="X143" i="138" l="1"/>
  <c r="B9" i="50" s="1"/>
  <c r="X121" i="138"/>
  <c r="B9" i="72" s="1"/>
  <c r="X105" i="138"/>
  <c r="B9" i="131" s="1"/>
  <c r="X101" i="138"/>
  <c r="B9" i="42" s="1"/>
  <c r="X91" i="138"/>
  <c r="B9" i="35" s="1"/>
  <c r="X77" i="138"/>
  <c r="B9" i="8" s="1"/>
  <c r="X74" i="138"/>
  <c r="B9" i="58" s="1"/>
  <c r="X68" i="138"/>
  <c r="B9" i="56" s="1"/>
  <c r="X56" i="138"/>
  <c r="B9" i="104" s="1"/>
  <c r="B6" i="146"/>
  <c r="B6" i="145"/>
  <c r="Y25" i="138"/>
  <c r="B5" i="144" s="1"/>
  <c r="B6" i="144"/>
  <c r="B6" i="143"/>
  <c r="B6" i="142"/>
  <c r="B6" i="141"/>
  <c r="Y14" i="138"/>
  <c r="B5" i="143" s="1"/>
  <c r="Y2" i="138"/>
  <c r="B5" i="136" s="1"/>
  <c r="B6" i="140"/>
  <c r="B6" i="139"/>
  <c r="B9" i="49" l="1"/>
  <c r="B9" i="22"/>
  <c r="B9" i="53"/>
  <c r="B5" i="139"/>
  <c r="B9" i="36"/>
  <c r="B9" i="57"/>
  <c r="B5" i="141"/>
  <c r="B9" i="15"/>
  <c r="B9" i="20"/>
  <c r="B9" i="40"/>
  <c r="B9" i="14"/>
  <c r="B9" i="10"/>
  <c r="B9" i="12"/>
  <c r="B9" i="19"/>
  <c r="B9" i="74"/>
  <c r="B9" i="51"/>
  <c r="B9" i="78"/>
  <c r="B9" i="5"/>
  <c r="B9" i="13"/>
  <c r="B9" i="75"/>
  <c r="B5" i="140"/>
  <c r="B5" i="142"/>
  <c r="B5" i="145"/>
  <c r="B9" i="34"/>
  <c r="B9" i="41"/>
  <c r="B9" i="11"/>
  <c r="B9" i="6"/>
  <c r="B9" i="9"/>
  <c r="B9" i="16"/>
  <c r="B9" i="73"/>
  <c r="B9" i="18"/>
  <c r="B9" i="55"/>
  <c r="B9" i="52"/>
  <c r="B9" i="103"/>
  <c r="B5" i="146"/>
  <c r="B9" i="71"/>
  <c r="B9" i="7"/>
  <c r="B9" i="17"/>
  <c r="B9" i="54"/>
  <c r="B6" i="136" l="1"/>
  <c r="B6" i="135" l="1"/>
  <c r="B6" i="134"/>
  <c r="B6" i="133"/>
  <c r="B6" i="132"/>
  <c r="B6" i="131"/>
  <c r="B6" i="23"/>
  <c r="B5" i="2" l="1"/>
  <c r="B5" i="3"/>
  <c r="B6" i="96"/>
  <c r="B6" i="97"/>
  <c r="B6" i="98"/>
  <c r="B6" i="99"/>
  <c r="B6" i="100"/>
  <c r="B6" i="101"/>
  <c r="B6" i="102"/>
  <c r="B6" i="103"/>
  <c r="B6" i="104"/>
  <c r="B6" i="105"/>
  <c r="B6" i="106"/>
  <c r="B6" i="107"/>
  <c r="B6" i="108"/>
  <c r="B6" i="2"/>
  <c r="B6" i="3"/>
  <c r="B6" i="66"/>
  <c r="B6" i="67"/>
  <c r="B6" i="110"/>
  <c r="B6" i="111"/>
  <c r="B6" i="95"/>
  <c r="B6" i="86"/>
  <c r="B6" i="87"/>
  <c r="B6" i="88"/>
  <c r="B6" i="89"/>
  <c r="B6" i="90"/>
  <c r="B6" i="91"/>
  <c r="B6" i="92"/>
  <c r="B6" i="93"/>
  <c r="B6" i="94"/>
  <c r="B6" i="85"/>
  <c r="B6" i="64"/>
  <c r="B6" i="63"/>
  <c r="B6" i="80"/>
  <c r="B6" i="81"/>
  <c r="B6" i="82"/>
  <c r="B6" i="83"/>
  <c r="B6" i="79"/>
  <c r="B6" i="62"/>
  <c r="B6" i="61"/>
  <c r="B6" i="58"/>
  <c r="B6" i="57"/>
  <c r="B6" i="55"/>
  <c r="B6" i="56"/>
  <c r="B6" i="52"/>
  <c r="B6" i="78"/>
  <c r="B6" i="53"/>
  <c r="B6" i="54"/>
  <c r="B6" i="51"/>
  <c r="B7" i="77"/>
  <c r="B6" i="16"/>
  <c r="B6" i="17"/>
  <c r="B6" i="18"/>
  <c r="B6" i="74"/>
  <c r="B6" i="75"/>
  <c r="B6" i="72"/>
  <c r="B6" i="73"/>
  <c r="B6" i="19"/>
  <c r="B6" i="20"/>
  <c r="B6" i="21"/>
  <c r="B6" i="22"/>
  <c r="B7" i="76"/>
  <c r="B6" i="71"/>
  <c r="B6" i="12"/>
  <c r="B6" i="13"/>
  <c r="B6" i="8"/>
  <c r="B6" i="9"/>
  <c r="B6" i="10"/>
  <c r="B6" i="5"/>
  <c r="B6" i="7"/>
  <c r="B6" i="6"/>
  <c r="B6" i="14"/>
  <c r="B6" i="15"/>
  <c r="B6" i="11"/>
  <c r="B6" i="47" l="1"/>
  <c r="B6" i="48"/>
  <c r="B6" i="49"/>
  <c r="B6" i="50"/>
  <c r="B6" i="46"/>
  <c r="B6" i="40"/>
  <c r="B6" i="41"/>
  <c r="B6" i="42"/>
  <c r="B6" i="43"/>
  <c r="B6" i="44"/>
  <c r="B6" i="45"/>
  <c r="B6" i="35"/>
  <c r="B6" i="36"/>
  <c r="B6" i="34"/>
  <c r="B6" i="32"/>
  <c r="B6" i="33"/>
  <c r="B6" i="31"/>
  <c r="B6" i="27"/>
  <c r="B6" i="26"/>
  <c r="B6" i="25"/>
  <c r="B6" i="30"/>
  <c r="B6" i="29"/>
  <c r="B6" i="24"/>
  <c r="B6" i="28"/>
  <c r="AY547" i="128" l="1"/>
  <c r="AY538" i="128"/>
  <c r="AY533" i="128"/>
  <c r="AY526" i="128"/>
  <c r="AY522" i="128"/>
  <c r="AY508" i="128"/>
  <c r="AY501" i="128"/>
  <c r="AY491" i="128"/>
  <c r="AY477" i="128"/>
  <c r="AY463" i="128"/>
  <c r="AY458" i="128"/>
  <c r="AY448" i="128"/>
  <c r="AY443" i="128"/>
  <c r="AY436" i="128"/>
  <c r="AY431" i="128"/>
  <c r="AY422" i="128"/>
  <c r="AY366" i="128"/>
  <c r="AY322" i="128"/>
  <c r="AY317" i="128"/>
  <c r="AY303" i="128"/>
  <c r="AY286" i="128"/>
  <c r="AY177" i="128"/>
  <c r="AY163" i="128"/>
  <c r="AY158" i="128"/>
  <c r="AY140" i="128"/>
  <c r="AY135" i="128"/>
  <c r="AY130" i="128"/>
  <c r="AY119" i="128"/>
  <c r="AY85" i="128"/>
  <c r="AP302" i="128" l="1"/>
  <c r="AY298" i="128" s="1"/>
  <c r="AP297" i="128"/>
  <c r="AY292" i="128" s="1"/>
  <c r="AU286" i="128"/>
  <c r="AT286" i="128"/>
  <c r="AS286" i="128"/>
  <c r="AR286" i="128"/>
  <c r="AS467" i="128"/>
  <c r="AT467" i="128"/>
  <c r="AR467" i="128"/>
  <c r="AV40" i="128"/>
  <c r="AY40" i="128" s="1"/>
  <c r="AV27" i="128"/>
  <c r="AY27" i="128" s="1"/>
  <c r="AV2" i="128"/>
  <c r="AU40" i="128"/>
  <c r="AS601" i="128"/>
  <c r="AU590" i="128"/>
  <c r="AS590" i="128"/>
  <c r="AR590" i="128"/>
  <c r="AU576" i="128"/>
  <c r="AS576" i="128"/>
  <c r="AU555" i="128"/>
  <c r="AT576" i="128"/>
  <c r="AR576" i="128"/>
  <c r="AR567" i="128"/>
  <c r="AW567" i="128" s="1"/>
  <c r="AR555" i="128"/>
  <c r="AU601" i="128"/>
  <c r="AU567" i="128"/>
  <c r="AT555" i="128"/>
  <c r="AS547" i="128"/>
  <c r="AT547" i="128"/>
  <c r="AT601" i="128"/>
  <c r="AR601" i="128"/>
  <c r="AT590" i="128"/>
  <c r="AT567" i="128"/>
  <c r="AS567" i="128"/>
  <c r="AS565" i="128"/>
  <c r="AW565" i="128" s="1"/>
  <c r="AS555" i="128"/>
  <c r="AU547" i="128"/>
  <c r="AR547" i="128"/>
  <c r="AT508" i="128"/>
  <c r="AS508" i="128"/>
  <c r="AU508" i="128"/>
  <c r="AR508" i="128"/>
  <c r="AU495" i="128"/>
  <c r="AT495" i="128"/>
  <c r="AS495" i="128"/>
  <c r="AR495" i="128"/>
  <c r="AR501" i="128"/>
  <c r="AS501" i="128"/>
  <c r="AT501" i="128"/>
  <c r="AU501" i="128"/>
  <c r="AT491" i="128"/>
  <c r="AS491" i="128"/>
  <c r="AU491" i="128"/>
  <c r="AR491" i="128"/>
  <c r="AT486" i="128"/>
  <c r="AS486" i="128"/>
  <c r="AR485" i="128"/>
  <c r="AW485" i="128" s="1"/>
  <c r="AT448" i="128"/>
  <c r="AU448" i="128"/>
  <c r="AR448" i="128"/>
  <c r="AS448" i="128"/>
  <c r="AS436" i="128"/>
  <c r="AU436" i="128"/>
  <c r="AT436" i="128"/>
  <c r="AR436" i="128"/>
  <c r="AR415" i="128"/>
  <c r="AW415" i="128" s="1"/>
  <c r="AT366" i="128"/>
  <c r="AU366" i="128"/>
  <c r="AS366" i="128"/>
  <c r="AU322" i="128"/>
  <c r="AT322" i="128"/>
  <c r="AS322" i="128"/>
  <c r="AR322" i="128"/>
  <c r="AW601" i="128" l="1"/>
  <c r="AW547" i="128"/>
  <c r="AW495" i="128"/>
  <c r="AW286" i="128"/>
  <c r="AX286" i="128" s="1"/>
  <c r="AZ286" i="128" s="1"/>
  <c r="AW501" i="128"/>
  <c r="AX501" i="128" s="1"/>
  <c r="AZ501" i="128" s="1"/>
  <c r="AW491" i="128"/>
  <c r="AX491" i="128" s="1"/>
  <c r="AZ491" i="128" s="1"/>
  <c r="AW508" i="128"/>
  <c r="AX508" i="128" s="1"/>
  <c r="AZ508" i="128" s="1"/>
  <c r="AW576" i="128"/>
  <c r="AW322" i="128"/>
  <c r="AX322" i="128" s="1"/>
  <c r="AZ322" i="128" s="1"/>
  <c r="AW366" i="128"/>
  <c r="AX366" i="128" s="1"/>
  <c r="AZ366" i="128" s="1"/>
  <c r="AW436" i="128"/>
  <c r="AX436" i="128" s="1"/>
  <c r="AZ436" i="128" s="1"/>
  <c r="AW590" i="128"/>
  <c r="AW467" i="128"/>
  <c r="AW448" i="128"/>
  <c r="AX448" i="128" s="1"/>
  <c r="AZ448" i="128" s="1"/>
  <c r="AW486" i="128"/>
  <c r="AW555" i="128"/>
  <c r="AX547" i="128" s="1"/>
  <c r="AZ547" i="128" s="1"/>
  <c r="B5" i="135"/>
  <c r="B5" i="133"/>
  <c r="B5" i="134"/>
  <c r="B5" i="33"/>
  <c r="B5" i="32"/>
  <c r="B5" i="31"/>
  <c r="AY2" i="128"/>
  <c r="AU292" i="128"/>
  <c r="AT292" i="128"/>
  <c r="AT268" i="128"/>
  <c r="AS292" i="128"/>
  <c r="AR292" i="128"/>
  <c r="AU268" i="128"/>
  <c r="AS268" i="128"/>
  <c r="AR268" i="128"/>
  <c r="AU219" i="128"/>
  <c r="AT219" i="128"/>
  <c r="AS219" i="128"/>
  <c r="AR219" i="128"/>
  <c r="AW219" i="128" s="1"/>
  <c r="AT209" i="128"/>
  <c r="AS209" i="128"/>
  <c r="AR209" i="128"/>
  <c r="AW209" i="128" s="1"/>
  <c r="AU177" i="128"/>
  <c r="AT177" i="128"/>
  <c r="AS177" i="128"/>
  <c r="AR177" i="128"/>
  <c r="AU106" i="128"/>
  <c r="AU148" i="128"/>
  <c r="AW148" i="128" s="1"/>
  <c r="AU167" i="128"/>
  <c r="AW167" i="128" s="1"/>
  <c r="AT530" i="128"/>
  <c r="AS530" i="128"/>
  <c r="AW530" i="128" s="1"/>
  <c r="AT522" i="128"/>
  <c r="AU153" i="128"/>
  <c r="AT153" i="128"/>
  <c r="AS153" i="128"/>
  <c r="AR153" i="128"/>
  <c r="AU149" i="128"/>
  <c r="AT149" i="128"/>
  <c r="AS149" i="128"/>
  <c r="AR149" i="128"/>
  <c r="AU144" i="128"/>
  <c r="AT144" i="128"/>
  <c r="AS144" i="128"/>
  <c r="AR144" i="128"/>
  <c r="AU140" i="128"/>
  <c r="AT140" i="128"/>
  <c r="AS140" i="128"/>
  <c r="AR140" i="128"/>
  <c r="AR106" i="128"/>
  <c r="AS106" i="128"/>
  <c r="AT106" i="128"/>
  <c r="AU85" i="128"/>
  <c r="AT85" i="128"/>
  <c r="AS85" i="128"/>
  <c r="AR85" i="128"/>
  <c r="AW85" i="128" s="1"/>
  <c r="AR70" i="128"/>
  <c r="AS70" i="128"/>
  <c r="AT70" i="128"/>
  <c r="AU70" i="128"/>
  <c r="AT40" i="128"/>
  <c r="AS40" i="128"/>
  <c r="AR40" i="128"/>
  <c r="AU522" i="128"/>
  <c r="AR522" i="128"/>
  <c r="AS544" i="128"/>
  <c r="AR544" i="128"/>
  <c r="AS542" i="128"/>
  <c r="AR542" i="128"/>
  <c r="AU538" i="128"/>
  <c r="AT538" i="128"/>
  <c r="AS538" i="128"/>
  <c r="AR538" i="128"/>
  <c r="AU533" i="128"/>
  <c r="AT533" i="128"/>
  <c r="AS533" i="128"/>
  <c r="AR533" i="128"/>
  <c r="AU526" i="128"/>
  <c r="AT526" i="128"/>
  <c r="AS526" i="128"/>
  <c r="AR526" i="128"/>
  <c r="AU481" i="128"/>
  <c r="AT481" i="128"/>
  <c r="AS481" i="128"/>
  <c r="AR481" i="128"/>
  <c r="AU477" i="128"/>
  <c r="AT477" i="128"/>
  <c r="AS477" i="128"/>
  <c r="AR477" i="128"/>
  <c r="AT473" i="128"/>
  <c r="AS473" i="128"/>
  <c r="AR473" i="128"/>
  <c r="AW473" i="128" s="1"/>
  <c r="AU463" i="128"/>
  <c r="AT463" i="128"/>
  <c r="AS463" i="128"/>
  <c r="AR463" i="128"/>
  <c r="AU458" i="128"/>
  <c r="AT458" i="128"/>
  <c r="AS458" i="128"/>
  <c r="AR458" i="128"/>
  <c r="AU443" i="128"/>
  <c r="AT443" i="128"/>
  <c r="AS443" i="128"/>
  <c r="AR443" i="128"/>
  <c r="AW443" i="128" s="1"/>
  <c r="AU431" i="128"/>
  <c r="AT431" i="128"/>
  <c r="AS431" i="128"/>
  <c r="AR431" i="128"/>
  <c r="AU426" i="128"/>
  <c r="AT426" i="128"/>
  <c r="AS426" i="128"/>
  <c r="AR426" i="128"/>
  <c r="AU422" i="128"/>
  <c r="AT422" i="128"/>
  <c r="AS422" i="128"/>
  <c r="AR422" i="128"/>
  <c r="AW422" i="128" s="1"/>
  <c r="AU317" i="128"/>
  <c r="AT317" i="128"/>
  <c r="AS317" i="128"/>
  <c r="AR317" i="128"/>
  <c r="AS307" i="128"/>
  <c r="AR307" i="128"/>
  <c r="AT313" i="128"/>
  <c r="AS313" i="128"/>
  <c r="AR313" i="128"/>
  <c r="AU309" i="128"/>
  <c r="AT309" i="128"/>
  <c r="AS309" i="128"/>
  <c r="AR309" i="128"/>
  <c r="AU303" i="128"/>
  <c r="AT303" i="128"/>
  <c r="AS303" i="128"/>
  <c r="AR303" i="128"/>
  <c r="AU298" i="128"/>
  <c r="AT298" i="128"/>
  <c r="AS298" i="128"/>
  <c r="AR298" i="128"/>
  <c r="AU172" i="128"/>
  <c r="AT172" i="128"/>
  <c r="AS172" i="128"/>
  <c r="AR172" i="128"/>
  <c r="AU168" i="128"/>
  <c r="AT168" i="128"/>
  <c r="AS168" i="128"/>
  <c r="AR168" i="128"/>
  <c r="AU163" i="128"/>
  <c r="AT163" i="128"/>
  <c r="AS163" i="128"/>
  <c r="AR163" i="128"/>
  <c r="AU158" i="128"/>
  <c r="AT158" i="128"/>
  <c r="AS158" i="128"/>
  <c r="AR158" i="128"/>
  <c r="AU135" i="128"/>
  <c r="AT135" i="128"/>
  <c r="AS135" i="128"/>
  <c r="AR135" i="128"/>
  <c r="AU130" i="128"/>
  <c r="AT130" i="128"/>
  <c r="AS130" i="128"/>
  <c r="AR130" i="128"/>
  <c r="AS127" i="128"/>
  <c r="AR127" i="128"/>
  <c r="AW127" i="128" s="1"/>
  <c r="AU123" i="128"/>
  <c r="AT123" i="128"/>
  <c r="AS123" i="128"/>
  <c r="AR123" i="128"/>
  <c r="AU119" i="128"/>
  <c r="AT119" i="128"/>
  <c r="AS119" i="128"/>
  <c r="AR119" i="128"/>
  <c r="AU35" i="128"/>
  <c r="AT35" i="128"/>
  <c r="AS35" i="128"/>
  <c r="AR35" i="128"/>
  <c r="AU31" i="128"/>
  <c r="AT31" i="128"/>
  <c r="AS31" i="128"/>
  <c r="AR31" i="128"/>
  <c r="AU27" i="128"/>
  <c r="AT27" i="128"/>
  <c r="AS27" i="128"/>
  <c r="AR27" i="128"/>
  <c r="AU2" i="128"/>
  <c r="AT2" i="128"/>
  <c r="AS2" i="128"/>
  <c r="AR2" i="128"/>
  <c r="A143" i="127"/>
  <c r="AA143" i="127" s="1"/>
  <c r="A139" i="127"/>
  <c r="A135" i="127"/>
  <c r="AA135" i="127" s="1"/>
  <c r="A151" i="127"/>
  <c r="AA151" i="127" s="1"/>
  <c r="A150" i="127"/>
  <c r="A149" i="127"/>
  <c r="A148" i="127"/>
  <c r="AA148" i="127" s="1"/>
  <c r="A147" i="127"/>
  <c r="AA147" i="127" s="1"/>
  <c r="A146" i="127"/>
  <c r="AA146" i="127" s="1"/>
  <c r="A145" i="127"/>
  <c r="A144" i="127"/>
  <c r="A142" i="127"/>
  <c r="AA142" i="127" s="1"/>
  <c r="A141" i="127"/>
  <c r="AA141" i="127" s="1"/>
  <c r="A140" i="127"/>
  <c r="A138" i="127"/>
  <c r="A137" i="127"/>
  <c r="AA137" i="127" s="1"/>
  <c r="A136" i="127"/>
  <c r="AA136" i="127" s="1"/>
  <c r="AA144" i="127"/>
  <c r="AA138" i="127"/>
  <c r="AA139" i="127"/>
  <c r="AA150" i="127"/>
  <c r="AA149" i="127"/>
  <c r="AA145" i="127"/>
  <c r="AA140" i="127"/>
  <c r="C65" i="127"/>
  <c r="C62" i="127"/>
  <c r="C63" i="127"/>
  <c r="C61" i="127"/>
  <c r="C60" i="127"/>
  <c r="C59" i="127"/>
  <c r="C58" i="127"/>
  <c r="C64" i="127"/>
  <c r="C71" i="127"/>
  <c r="C70" i="127"/>
  <c r="C57" i="127"/>
  <c r="C56" i="127"/>
  <c r="C55" i="127"/>
  <c r="C54" i="127"/>
  <c r="C35" i="127"/>
  <c r="C34" i="127"/>
  <c r="C33" i="127"/>
  <c r="C32" i="127"/>
  <c r="C31" i="127"/>
  <c r="C30" i="127"/>
  <c r="C29" i="127"/>
  <c r="C28" i="127"/>
  <c r="C27" i="127"/>
  <c r="C26" i="127"/>
  <c r="C25" i="127"/>
  <c r="C24" i="127"/>
  <c r="C23" i="127"/>
  <c r="C22" i="127"/>
  <c r="C21" i="127"/>
  <c r="C20" i="127"/>
  <c r="C82" i="127"/>
  <c r="C80" i="127"/>
  <c r="C79" i="127"/>
  <c r="C75" i="127"/>
  <c r="C74" i="127"/>
  <c r="C72" i="127"/>
  <c r="C84" i="127"/>
  <c r="C83" i="127"/>
  <c r="C81" i="127"/>
  <c r="C85" i="127"/>
  <c r="C69" i="127"/>
  <c r="C68" i="127"/>
  <c r="C67" i="127"/>
  <c r="C66" i="127"/>
  <c r="C295" i="127"/>
  <c r="C292" i="127"/>
  <c r="C288" i="127"/>
  <c r="C428" i="127"/>
  <c r="C425" i="127"/>
  <c r="C282" i="127"/>
  <c r="C281" i="127"/>
  <c r="C280" i="127"/>
  <c r="C279" i="127"/>
  <c r="C278" i="127"/>
  <c r="C277" i="127"/>
  <c r="C276" i="127"/>
  <c r="C275" i="127"/>
  <c r="C273" i="127"/>
  <c r="C272" i="127"/>
  <c r="C269" i="127"/>
  <c r="C266" i="127"/>
  <c r="C264" i="127"/>
  <c r="C263" i="127"/>
  <c r="C262" i="127"/>
  <c r="C261" i="127"/>
  <c r="C256" i="127"/>
  <c r="C255" i="127"/>
  <c r="C254" i="127"/>
  <c r="C253" i="127"/>
  <c r="C252" i="127"/>
  <c r="C251" i="127"/>
  <c r="C250" i="127"/>
  <c r="C249" i="127"/>
  <c r="C248" i="127"/>
  <c r="C247" i="127"/>
  <c r="C246" i="127"/>
  <c r="C241" i="127"/>
  <c r="C240" i="127"/>
  <c r="C239" i="127"/>
  <c r="C238" i="127"/>
  <c r="C233" i="127"/>
  <c r="C232" i="127"/>
  <c r="C7" i="127"/>
  <c r="C6" i="127"/>
  <c r="C5" i="127"/>
  <c r="C4" i="127"/>
  <c r="C3" i="127"/>
  <c r="C2" i="127"/>
  <c r="C433" i="127"/>
  <c r="C430" i="127"/>
  <c r="C426" i="127"/>
  <c r="C422" i="127"/>
  <c r="C434" i="127"/>
  <c r="C432" i="127"/>
  <c r="C427" i="127"/>
  <c r="C423" i="127"/>
  <c r="C544" i="127"/>
  <c r="C542" i="127"/>
  <c r="C540" i="127"/>
  <c r="C538" i="127"/>
  <c r="C116" i="127"/>
  <c r="C108" i="127"/>
  <c r="C274" i="127"/>
  <c r="C271" i="127"/>
  <c r="C270" i="127"/>
  <c r="C268" i="127"/>
  <c r="C267" i="127"/>
  <c r="C265" i="127"/>
  <c r="C420" i="127"/>
  <c r="C418" i="127"/>
  <c r="C417" i="127"/>
  <c r="C416" i="127"/>
  <c r="C413" i="127"/>
  <c r="C187" i="127"/>
  <c r="C186" i="127"/>
  <c r="C185" i="127"/>
  <c r="C184" i="127"/>
  <c r="C183" i="127"/>
  <c r="C182" i="127"/>
  <c r="C181" i="127"/>
  <c r="C180" i="127"/>
  <c r="C179" i="127"/>
  <c r="C178" i="127"/>
  <c r="C177" i="127"/>
  <c r="C176" i="127"/>
  <c r="C296" i="127"/>
  <c r="C293" i="127"/>
  <c r="C290" i="127"/>
  <c r="C289" i="127"/>
  <c r="C407" i="127"/>
  <c r="C406" i="127"/>
  <c r="C405" i="127"/>
  <c r="C404" i="127"/>
  <c r="C403" i="127"/>
  <c r="C402" i="127"/>
  <c r="C401" i="127"/>
  <c r="C400" i="127"/>
  <c r="C399" i="127"/>
  <c r="C394" i="127"/>
  <c r="C392" i="127"/>
  <c r="C391" i="127"/>
  <c r="C386" i="127"/>
  <c r="C385" i="127"/>
  <c r="C384" i="127"/>
  <c r="C383" i="127"/>
  <c r="C382" i="127"/>
  <c r="C381" i="127"/>
  <c r="C380" i="127"/>
  <c r="C379" i="127"/>
  <c r="C365" i="127"/>
  <c r="C364" i="127"/>
  <c r="C363" i="127"/>
  <c r="C362" i="127"/>
  <c r="C361" i="127"/>
  <c r="C359" i="127"/>
  <c r="C358" i="127"/>
  <c r="C357" i="127"/>
  <c r="C356" i="127"/>
  <c r="C355" i="127"/>
  <c r="C354" i="127"/>
  <c r="C353" i="127"/>
  <c r="C352" i="127"/>
  <c r="C350" i="127"/>
  <c r="C349" i="127"/>
  <c r="C348" i="127"/>
  <c r="C347" i="127"/>
  <c r="C346" i="127"/>
  <c r="C337" i="127"/>
  <c r="C336" i="127"/>
  <c r="C335" i="127"/>
  <c r="C326" i="127"/>
  <c r="C325" i="127"/>
  <c r="C324" i="127"/>
  <c r="C322" i="127"/>
  <c r="C321" i="127"/>
  <c r="C320" i="127"/>
  <c r="C310" i="127"/>
  <c r="C309" i="127"/>
  <c r="C260" i="127"/>
  <c r="C259" i="127"/>
  <c r="C258" i="127"/>
  <c r="C257" i="127"/>
  <c r="C245" i="127"/>
  <c r="C244" i="127"/>
  <c r="C243" i="127"/>
  <c r="C242" i="127"/>
  <c r="C237" i="127"/>
  <c r="C236" i="127"/>
  <c r="C235" i="127"/>
  <c r="C234" i="127"/>
  <c r="C398" i="127"/>
  <c r="C397" i="127"/>
  <c r="C396" i="127"/>
  <c r="C395" i="127"/>
  <c r="C393" i="127"/>
  <c r="C390" i="127"/>
  <c r="C378" i="127"/>
  <c r="C377" i="127"/>
  <c r="C376" i="127"/>
  <c r="C375" i="127"/>
  <c r="C374" i="127"/>
  <c r="C373" i="127"/>
  <c r="C372" i="127"/>
  <c r="C371" i="127"/>
  <c r="C360" i="127"/>
  <c r="C334" i="127"/>
  <c r="C333" i="127"/>
  <c r="C332" i="127"/>
  <c r="C331" i="127"/>
  <c r="C330" i="127"/>
  <c r="C329" i="127"/>
  <c r="C328" i="127"/>
  <c r="C327" i="127"/>
  <c r="C323" i="127"/>
  <c r="C317" i="127"/>
  <c r="C316" i="127"/>
  <c r="C315" i="127"/>
  <c r="C314" i="127"/>
  <c r="C313" i="127"/>
  <c r="C312" i="127"/>
  <c r="C311" i="127"/>
  <c r="C308" i="127"/>
  <c r="C93" i="127"/>
  <c r="C92" i="127"/>
  <c r="C87" i="127"/>
  <c r="C86" i="127"/>
  <c r="C53" i="127"/>
  <c r="C52" i="127"/>
  <c r="C51" i="127"/>
  <c r="C50" i="127"/>
  <c r="C49" i="127"/>
  <c r="C48" i="127"/>
  <c r="C96" i="127"/>
  <c r="C97" i="127"/>
  <c r="C91" i="127"/>
  <c r="C90" i="127"/>
  <c r="C89" i="127"/>
  <c r="C88" i="127"/>
  <c r="C95" i="127"/>
  <c r="C94" i="127"/>
  <c r="C98" i="127"/>
  <c r="C78" i="127"/>
  <c r="C77" i="127"/>
  <c r="C76" i="127"/>
  <c r="C73" i="127"/>
  <c r="C47" i="127"/>
  <c r="C46" i="127"/>
  <c r="C711" i="127"/>
  <c r="C710" i="127"/>
  <c r="C709" i="127"/>
  <c r="C708" i="127"/>
  <c r="C707" i="127"/>
  <c r="C706" i="127"/>
  <c r="C705" i="127"/>
  <c r="C704" i="127"/>
  <c r="C703" i="127"/>
  <c r="C702" i="127"/>
  <c r="C701" i="127"/>
  <c r="C700" i="127"/>
  <c r="C699" i="127"/>
  <c r="C698" i="127"/>
  <c r="C697" i="127"/>
  <c r="C696" i="127"/>
  <c r="C695" i="127"/>
  <c r="C694" i="127"/>
  <c r="C693" i="127"/>
  <c r="C692" i="127"/>
  <c r="C691" i="127"/>
  <c r="C690" i="127"/>
  <c r="C689" i="127"/>
  <c r="C688" i="127"/>
  <c r="C687" i="127"/>
  <c r="C686" i="127"/>
  <c r="C685" i="127"/>
  <c r="C684" i="127"/>
  <c r="C683" i="127"/>
  <c r="C682" i="127"/>
  <c r="C681" i="127"/>
  <c r="C680" i="127"/>
  <c r="C679" i="127"/>
  <c r="C678" i="127"/>
  <c r="C677" i="127"/>
  <c r="C676" i="127"/>
  <c r="C675" i="127"/>
  <c r="C674" i="127"/>
  <c r="C673" i="127"/>
  <c r="C672" i="127"/>
  <c r="C671" i="127"/>
  <c r="C670" i="127"/>
  <c r="C669" i="127"/>
  <c r="C668" i="127"/>
  <c r="C667" i="127"/>
  <c r="C666" i="127"/>
  <c r="C665" i="127"/>
  <c r="C664" i="127"/>
  <c r="C663" i="127"/>
  <c r="C662" i="127"/>
  <c r="C661" i="127"/>
  <c r="C660" i="127"/>
  <c r="C659" i="127"/>
  <c r="C658" i="127"/>
  <c r="C657" i="127"/>
  <c r="C656" i="127"/>
  <c r="C655" i="127"/>
  <c r="C654" i="127"/>
  <c r="C653" i="127"/>
  <c r="C652" i="127"/>
  <c r="C651" i="127"/>
  <c r="C650" i="127"/>
  <c r="C649" i="127"/>
  <c r="C648" i="127"/>
  <c r="C647" i="127"/>
  <c r="C646" i="127"/>
  <c r="C645" i="127"/>
  <c r="C644" i="127"/>
  <c r="C643" i="127"/>
  <c r="C642" i="127"/>
  <c r="C641" i="127"/>
  <c r="C640" i="127"/>
  <c r="C639" i="127"/>
  <c r="C294" i="127"/>
  <c r="C291" i="127"/>
  <c r="C287" i="127"/>
  <c r="C634" i="127"/>
  <c r="C633" i="127"/>
  <c r="C632" i="127"/>
  <c r="C631" i="127"/>
  <c r="C630" i="127"/>
  <c r="C629" i="127"/>
  <c r="C628" i="127"/>
  <c r="C627" i="127"/>
  <c r="C626" i="127"/>
  <c r="C625" i="127"/>
  <c r="C624" i="127"/>
  <c r="C623" i="127"/>
  <c r="C622" i="127"/>
  <c r="C621" i="127"/>
  <c r="C620" i="127"/>
  <c r="C619" i="127"/>
  <c r="C618" i="127"/>
  <c r="C617" i="127"/>
  <c r="C616" i="127"/>
  <c r="C615" i="127"/>
  <c r="C614" i="127"/>
  <c r="C613" i="127"/>
  <c r="C612" i="127"/>
  <c r="C611" i="127"/>
  <c r="C610" i="127"/>
  <c r="C609" i="127"/>
  <c r="C608" i="127"/>
  <c r="C607" i="127"/>
  <c r="C606" i="127"/>
  <c r="C605" i="127"/>
  <c r="C604" i="127"/>
  <c r="C603" i="127"/>
  <c r="C602" i="127"/>
  <c r="C601" i="127"/>
  <c r="C600" i="127"/>
  <c r="C599" i="127"/>
  <c r="C598" i="127"/>
  <c r="C421" i="127"/>
  <c r="C419" i="127"/>
  <c r="C415" i="127"/>
  <c r="C414" i="127"/>
  <c r="C597" i="127"/>
  <c r="C596" i="127"/>
  <c r="C595" i="127"/>
  <c r="C594" i="127"/>
  <c r="C593" i="127"/>
  <c r="C592" i="127"/>
  <c r="C591" i="127"/>
  <c r="C590" i="127"/>
  <c r="C589" i="127"/>
  <c r="C588" i="127"/>
  <c r="C587" i="127"/>
  <c r="C586" i="127"/>
  <c r="C585" i="127"/>
  <c r="C583" i="127"/>
  <c r="C582" i="127"/>
  <c r="C579" i="127"/>
  <c r="C578" i="127"/>
  <c r="C574" i="127"/>
  <c r="C573" i="127"/>
  <c r="C175" i="127"/>
  <c r="C174" i="127"/>
  <c r="C173" i="127"/>
  <c r="C172" i="127"/>
  <c r="C171" i="127"/>
  <c r="C170" i="127"/>
  <c r="C169" i="127"/>
  <c r="C168" i="127"/>
  <c r="C167" i="127"/>
  <c r="C166" i="127"/>
  <c r="C165" i="127"/>
  <c r="C164" i="127"/>
  <c r="C163" i="127"/>
  <c r="C162" i="127"/>
  <c r="C161" i="127"/>
  <c r="C160" i="127"/>
  <c r="C159" i="127"/>
  <c r="C158" i="127"/>
  <c r="C157" i="127"/>
  <c r="C156" i="127"/>
  <c r="C155" i="127"/>
  <c r="C154" i="127"/>
  <c r="C153" i="127"/>
  <c r="C152" i="127"/>
  <c r="C133" i="127"/>
  <c r="C132" i="127"/>
  <c r="C131" i="127"/>
  <c r="C130" i="127"/>
  <c r="C122" i="127"/>
  <c r="C121" i="127"/>
  <c r="C120" i="127"/>
  <c r="C119" i="127"/>
  <c r="C112" i="127"/>
  <c r="C111" i="127"/>
  <c r="C110" i="127"/>
  <c r="C109" i="127"/>
  <c r="C102" i="127"/>
  <c r="C101" i="127"/>
  <c r="C100" i="127"/>
  <c r="C99" i="127"/>
  <c r="C571" i="127"/>
  <c r="C570" i="127"/>
  <c r="C569" i="127"/>
  <c r="C568" i="127"/>
  <c r="C558" i="127"/>
  <c r="C557" i="127"/>
  <c r="C556" i="127"/>
  <c r="C555" i="127"/>
  <c r="C554" i="127"/>
  <c r="C553" i="127"/>
  <c r="C552" i="127"/>
  <c r="C551" i="127"/>
  <c r="C550" i="127"/>
  <c r="C549" i="127"/>
  <c r="C548" i="127"/>
  <c r="C547" i="127"/>
  <c r="C546" i="127"/>
  <c r="C545" i="127"/>
  <c r="C228" i="127"/>
  <c r="C227" i="127"/>
  <c r="C226" i="127"/>
  <c r="C225" i="127"/>
  <c r="C224" i="127"/>
  <c r="C223" i="127"/>
  <c r="C222" i="127"/>
  <c r="C221" i="127"/>
  <c r="C220" i="127"/>
  <c r="C219" i="127"/>
  <c r="C218" i="127"/>
  <c r="C217" i="127"/>
  <c r="C216" i="127"/>
  <c r="C215" i="127"/>
  <c r="C214" i="127"/>
  <c r="C213" i="127"/>
  <c r="C212" i="127"/>
  <c r="C211" i="127"/>
  <c r="C210" i="127"/>
  <c r="C206" i="127"/>
  <c r="C205" i="127"/>
  <c r="C201" i="127"/>
  <c r="C200" i="127"/>
  <c r="C199" i="127"/>
  <c r="C198" i="127"/>
  <c r="C192" i="127"/>
  <c r="C191" i="127"/>
  <c r="C190" i="127"/>
  <c r="C189" i="127"/>
  <c r="C188" i="127"/>
  <c r="C543" i="127"/>
  <c r="C541" i="127"/>
  <c r="C539" i="127"/>
  <c r="C537" i="127"/>
  <c r="C536" i="127"/>
  <c r="C535" i="127"/>
  <c r="C534" i="127"/>
  <c r="C533" i="127"/>
  <c r="C532" i="127"/>
  <c r="C531" i="127"/>
  <c r="C530" i="127"/>
  <c r="C529" i="127"/>
  <c r="C528" i="127"/>
  <c r="C527" i="127"/>
  <c r="C526" i="127"/>
  <c r="C525" i="127"/>
  <c r="C524" i="127"/>
  <c r="C523" i="127"/>
  <c r="C522" i="127"/>
  <c r="C521" i="127"/>
  <c r="C520" i="127"/>
  <c r="C519" i="127"/>
  <c r="C518" i="127"/>
  <c r="C517" i="127"/>
  <c r="C516" i="127"/>
  <c r="C515" i="127"/>
  <c r="C514" i="127"/>
  <c r="C513" i="127"/>
  <c r="C512" i="127"/>
  <c r="C511" i="127"/>
  <c r="C510" i="127"/>
  <c r="C509" i="127"/>
  <c r="C508" i="127"/>
  <c r="C507" i="127"/>
  <c r="C506" i="127"/>
  <c r="C505" i="127"/>
  <c r="C504" i="127"/>
  <c r="C503" i="127"/>
  <c r="C502" i="127"/>
  <c r="C501" i="127"/>
  <c r="C500" i="127"/>
  <c r="C499" i="127"/>
  <c r="C498" i="127"/>
  <c r="C497" i="127"/>
  <c r="C496" i="127"/>
  <c r="C495" i="127"/>
  <c r="C494" i="127"/>
  <c r="C493" i="127"/>
  <c r="C492" i="127"/>
  <c r="C491" i="127"/>
  <c r="C490" i="127"/>
  <c r="C489" i="127"/>
  <c r="C488" i="127"/>
  <c r="C487" i="127"/>
  <c r="C486" i="127"/>
  <c r="C485" i="127"/>
  <c r="C484" i="127"/>
  <c r="C483" i="127"/>
  <c r="C482" i="127"/>
  <c r="C481" i="127"/>
  <c r="C480" i="127"/>
  <c r="C479" i="127"/>
  <c r="C478" i="127"/>
  <c r="C477" i="127"/>
  <c r="C476" i="127"/>
  <c r="C475" i="127"/>
  <c r="C474" i="127"/>
  <c r="C473" i="127"/>
  <c r="C472" i="127"/>
  <c r="C471" i="127"/>
  <c r="C470" i="127"/>
  <c r="C469" i="127"/>
  <c r="C468" i="127"/>
  <c r="C467" i="127"/>
  <c r="C466" i="127"/>
  <c r="C465" i="127"/>
  <c r="C464" i="127"/>
  <c r="C463" i="127"/>
  <c r="C462" i="127"/>
  <c r="C461" i="127"/>
  <c r="C460" i="127"/>
  <c r="C459" i="127"/>
  <c r="C458" i="127"/>
  <c r="C457" i="127"/>
  <c r="C456" i="127"/>
  <c r="C455" i="127"/>
  <c r="C454" i="127"/>
  <c r="C453" i="127"/>
  <c r="C452" i="127"/>
  <c r="C451" i="127"/>
  <c r="C450" i="127"/>
  <c r="C449" i="127"/>
  <c r="C448" i="127"/>
  <c r="C447" i="127"/>
  <c r="C446" i="127"/>
  <c r="C445" i="127"/>
  <c r="C444" i="127"/>
  <c r="C443" i="127"/>
  <c r="C442" i="127"/>
  <c r="C441" i="127"/>
  <c r="C440" i="127"/>
  <c r="C439" i="127"/>
  <c r="C638" i="127"/>
  <c r="C637" i="127"/>
  <c r="C636" i="127"/>
  <c r="C635" i="127"/>
  <c r="C134" i="127"/>
  <c r="C125" i="127"/>
  <c r="C115" i="127"/>
  <c r="C107" i="127"/>
  <c r="C129" i="127"/>
  <c r="C128" i="127"/>
  <c r="C127" i="127"/>
  <c r="C126" i="127"/>
  <c r="C124" i="127"/>
  <c r="C123" i="127"/>
  <c r="C118" i="127"/>
  <c r="C117" i="127"/>
  <c r="C114" i="127"/>
  <c r="C113" i="127"/>
  <c r="C106" i="127"/>
  <c r="C105" i="127"/>
  <c r="C104" i="127"/>
  <c r="C103" i="127"/>
  <c r="C431" i="127"/>
  <c r="C429" i="127"/>
  <c r="C424" i="127"/>
  <c r="C389" i="127"/>
  <c r="C388" i="127"/>
  <c r="C387" i="127"/>
  <c r="C370" i="127"/>
  <c r="C369" i="127"/>
  <c r="C368" i="127"/>
  <c r="C367" i="127"/>
  <c r="C366" i="127"/>
  <c r="C351" i="127"/>
  <c r="C345" i="127"/>
  <c r="C344" i="127"/>
  <c r="C343" i="127"/>
  <c r="C342" i="127"/>
  <c r="C341" i="127"/>
  <c r="C340" i="127"/>
  <c r="C339" i="127"/>
  <c r="C338" i="127"/>
  <c r="C319" i="127"/>
  <c r="C318" i="127"/>
  <c r="C307" i="127"/>
  <c r="C306" i="127"/>
  <c r="C305" i="127"/>
  <c r="C304" i="127"/>
  <c r="C303" i="127"/>
  <c r="C302" i="127"/>
  <c r="C301" i="127"/>
  <c r="C300" i="127"/>
  <c r="C438" i="127"/>
  <c r="C437" i="127"/>
  <c r="C436" i="127"/>
  <c r="C435" i="127"/>
  <c r="C584" i="127"/>
  <c r="C581" i="127"/>
  <c r="C580" i="127"/>
  <c r="C577" i="127"/>
  <c r="C576" i="127"/>
  <c r="C575" i="127"/>
  <c r="C572" i="127"/>
  <c r="C231" i="127"/>
  <c r="C230" i="127"/>
  <c r="C229" i="127"/>
  <c r="C209" i="127"/>
  <c r="C208" i="127"/>
  <c r="C207" i="127"/>
  <c r="C204" i="127"/>
  <c r="C203" i="127"/>
  <c r="C202" i="127"/>
  <c r="C197" i="127"/>
  <c r="C196" i="127"/>
  <c r="C195" i="127"/>
  <c r="C194" i="127"/>
  <c r="C193" i="127"/>
  <c r="C567" i="127"/>
  <c r="C565" i="127"/>
  <c r="C562" i="127"/>
  <c r="C560" i="127"/>
  <c r="C566" i="127"/>
  <c r="C564" i="127"/>
  <c r="C563" i="127"/>
  <c r="C561" i="127"/>
  <c r="C559" i="127"/>
  <c r="C412" i="127"/>
  <c r="C411" i="127"/>
  <c r="C410" i="127"/>
  <c r="C409" i="127"/>
  <c r="C408" i="127"/>
  <c r="C286" i="127"/>
  <c r="C285" i="127"/>
  <c r="C284" i="127"/>
  <c r="C283" i="127"/>
  <c r="C299" i="127"/>
  <c r="C298" i="127"/>
  <c r="C297" i="127"/>
  <c r="B5" i="101" l="1"/>
  <c r="B5" i="102"/>
  <c r="B5" i="93"/>
  <c r="B5" i="94"/>
  <c r="AW40" i="128"/>
  <c r="AW317" i="128"/>
  <c r="AW431" i="128"/>
  <c r="AX431" i="128" s="1"/>
  <c r="AZ431" i="128" s="1"/>
  <c r="B5" i="36" s="1"/>
  <c r="AW463" i="128"/>
  <c r="AX463" i="128" s="1"/>
  <c r="AZ463" i="128" s="1"/>
  <c r="B5" i="16" s="1"/>
  <c r="AW544" i="128"/>
  <c r="AW426" i="128"/>
  <c r="AX422" i="128" s="1"/>
  <c r="AZ422" i="128" s="1"/>
  <c r="AW458" i="128"/>
  <c r="AW268" i="128"/>
  <c r="B5" i="46"/>
  <c r="B5" i="48"/>
  <c r="B5" i="47"/>
  <c r="B5" i="95"/>
  <c r="B5" i="96"/>
  <c r="B5" i="34"/>
  <c r="B5" i="64"/>
  <c r="B5" i="63"/>
  <c r="B5" i="88"/>
  <c r="B5" i="87"/>
  <c r="B5" i="17"/>
  <c r="B5" i="73"/>
  <c r="AW2" i="128"/>
  <c r="AW27" i="128"/>
  <c r="AW31" i="128"/>
  <c r="AW35" i="128"/>
  <c r="AW119" i="128"/>
  <c r="AX119" i="128" s="1"/>
  <c r="AZ119" i="128" s="1"/>
  <c r="AW123" i="128"/>
  <c r="AW177" i="128"/>
  <c r="AX177" i="128" s="1"/>
  <c r="AZ177" i="128" s="1"/>
  <c r="B5" i="19"/>
  <c r="B5" i="75"/>
  <c r="AW307" i="128"/>
  <c r="AW106" i="128"/>
  <c r="AX85" i="128" s="1"/>
  <c r="AZ85" i="128" s="1"/>
  <c r="B5" i="72"/>
  <c r="B5" i="18"/>
  <c r="AW130" i="128"/>
  <c r="AW135" i="128"/>
  <c r="AX135" i="128" s="1"/>
  <c r="AZ135" i="128" s="1"/>
  <c r="AW158" i="128"/>
  <c r="AW163" i="128"/>
  <c r="AW168" i="128"/>
  <c r="AW172" i="128"/>
  <c r="AW298" i="128"/>
  <c r="AW303" i="128"/>
  <c r="AW309" i="128"/>
  <c r="AW313" i="128"/>
  <c r="AW477" i="128"/>
  <c r="AW481" i="128"/>
  <c r="AW526" i="128"/>
  <c r="AX526" i="128" s="1"/>
  <c r="AZ526" i="128" s="1"/>
  <c r="AW533" i="128"/>
  <c r="AX533" i="128" s="1"/>
  <c r="AZ533" i="128" s="1"/>
  <c r="AW538" i="128"/>
  <c r="AW542" i="128"/>
  <c r="AX522" i="128"/>
  <c r="AZ522" i="128" s="1"/>
  <c r="AW522" i="128"/>
  <c r="AW70" i="128"/>
  <c r="AX40" i="128" s="1"/>
  <c r="AZ40" i="128" s="1"/>
  <c r="AW140" i="128"/>
  <c r="AW144" i="128"/>
  <c r="AW149" i="128"/>
  <c r="AW153" i="128"/>
  <c r="AW292" i="128"/>
  <c r="B5" i="74"/>
  <c r="B5" i="20"/>
  <c r="AX158" i="128"/>
  <c r="AZ158" i="128" s="1"/>
  <c r="AX292" i="128"/>
  <c r="AZ292" i="128" s="1"/>
  <c r="AX130" i="128"/>
  <c r="AZ130" i="128" s="1"/>
  <c r="AX298" i="128"/>
  <c r="AZ298" i="128" s="1"/>
  <c r="AX317" i="128"/>
  <c r="AZ317" i="128" s="1"/>
  <c r="AX443" i="128"/>
  <c r="AZ443" i="128" s="1"/>
  <c r="AX458" i="128"/>
  <c r="AZ458" i="128" s="1"/>
  <c r="AX2" i="128"/>
  <c r="AZ2" i="128" s="1"/>
  <c r="A711" i="127"/>
  <c r="AA711" i="127" s="1"/>
  <c r="A710" i="127"/>
  <c r="AA710" i="127" s="1"/>
  <c r="A709" i="127"/>
  <c r="AA709" i="127" s="1"/>
  <c r="A708" i="127"/>
  <c r="AA708" i="127" s="1"/>
  <c r="A707" i="127"/>
  <c r="AA707" i="127" s="1"/>
  <c r="A706" i="127"/>
  <c r="AA706" i="127" s="1"/>
  <c r="A705" i="127"/>
  <c r="AA705" i="127" s="1"/>
  <c r="A704" i="127"/>
  <c r="AA704" i="127" s="1"/>
  <c r="A703" i="127"/>
  <c r="AA703" i="127" s="1"/>
  <c r="A702" i="127"/>
  <c r="AA702" i="127" s="1"/>
  <c r="A701" i="127"/>
  <c r="AA701" i="127" s="1"/>
  <c r="A700" i="127"/>
  <c r="AA700" i="127" s="1"/>
  <c r="A699" i="127"/>
  <c r="AA699" i="127" s="1"/>
  <c r="A698" i="127"/>
  <c r="AA698" i="127" s="1"/>
  <c r="A697" i="127"/>
  <c r="AA697" i="127" s="1"/>
  <c r="A696" i="127"/>
  <c r="AA696" i="127" s="1"/>
  <c r="A695" i="127"/>
  <c r="AA695" i="127" s="1"/>
  <c r="A694" i="127"/>
  <c r="AA694" i="127" s="1"/>
  <c r="A693" i="127"/>
  <c r="AA693" i="127" s="1"/>
  <c r="A692" i="127"/>
  <c r="AA692" i="127" s="1"/>
  <c r="A691" i="127"/>
  <c r="AA691" i="127" s="1"/>
  <c r="A690" i="127"/>
  <c r="AA690" i="127" s="1"/>
  <c r="A689" i="127"/>
  <c r="AA689" i="127" s="1"/>
  <c r="A688" i="127"/>
  <c r="AA688" i="127" s="1"/>
  <c r="A687" i="127"/>
  <c r="AA687" i="127" s="1"/>
  <c r="A686" i="127"/>
  <c r="AA686" i="127" s="1"/>
  <c r="A685" i="127"/>
  <c r="AA685" i="127" s="1"/>
  <c r="A684" i="127"/>
  <c r="AA684" i="127" s="1"/>
  <c r="A683" i="127"/>
  <c r="AA683" i="127" s="1"/>
  <c r="A682" i="127"/>
  <c r="AA682" i="127" s="1"/>
  <c r="A681" i="127"/>
  <c r="AA681" i="127" s="1"/>
  <c r="A680" i="127"/>
  <c r="AA680" i="127" s="1"/>
  <c r="A679" i="127"/>
  <c r="AA679" i="127" s="1"/>
  <c r="A678" i="127"/>
  <c r="AA678" i="127" s="1"/>
  <c r="A677" i="127"/>
  <c r="AA677" i="127" s="1"/>
  <c r="A676" i="127"/>
  <c r="AA676" i="127" s="1"/>
  <c r="A675" i="127"/>
  <c r="AA675" i="127" s="1"/>
  <c r="A674" i="127"/>
  <c r="AA674" i="127" s="1"/>
  <c r="A673" i="127"/>
  <c r="AA673" i="127" s="1"/>
  <c r="A672" i="127"/>
  <c r="AA672" i="127" s="1"/>
  <c r="A671" i="127"/>
  <c r="AA671" i="127" s="1"/>
  <c r="A670" i="127"/>
  <c r="AA670" i="127" s="1"/>
  <c r="A669" i="127"/>
  <c r="AA669" i="127" s="1"/>
  <c r="A668" i="127"/>
  <c r="AA668" i="127" s="1"/>
  <c r="A667" i="127"/>
  <c r="AA667" i="127" s="1"/>
  <c r="A666" i="127"/>
  <c r="AA666" i="127" s="1"/>
  <c r="A665" i="127"/>
  <c r="AA665" i="127" s="1"/>
  <c r="A664" i="127"/>
  <c r="AA664" i="127" s="1"/>
  <c r="A663" i="127"/>
  <c r="AA663" i="127" s="1"/>
  <c r="A662" i="127"/>
  <c r="AA662" i="127" s="1"/>
  <c r="A661" i="127"/>
  <c r="AA661" i="127" s="1"/>
  <c r="A660" i="127"/>
  <c r="AA660" i="127" s="1"/>
  <c r="A659" i="127"/>
  <c r="AA659" i="127" s="1"/>
  <c r="A658" i="127"/>
  <c r="AA658" i="127" s="1"/>
  <c r="A657" i="127"/>
  <c r="AA657" i="127" s="1"/>
  <c r="A656" i="127"/>
  <c r="AA656" i="127" s="1"/>
  <c r="A655" i="127"/>
  <c r="AA655" i="127" s="1"/>
  <c r="A654" i="127"/>
  <c r="AA654" i="127" s="1"/>
  <c r="A653" i="127"/>
  <c r="AA653" i="127" s="1"/>
  <c r="A652" i="127"/>
  <c r="AA652" i="127" s="1"/>
  <c r="A651" i="127"/>
  <c r="AA651" i="127" s="1"/>
  <c r="A650" i="127"/>
  <c r="AA650" i="127" s="1"/>
  <c r="A649" i="127"/>
  <c r="AA649" i="127" s="1"/>
  <c r="A648" i="127"/>
  <c r="AA648" i="127" s="1"/>
  <c r="A647" i="127"/>
  <c r="AA647" i="127" s="1"/>
  <c r="A646" i="127"/>
  <c r="AA646" i="127" s="1"/>
  <c r="A645" i="127"/>
  <c r="AA645" i="127" s="1"/>
  <c r="A644" i="127"/>
  <c r="AA644" i="127" s="1"/>
  <c r="A643" i="127"/>
  <c r="AA643" i="127" s="1"/>
  <c r="A642" i="127"/>
  <c r="AA642" i="127" s="1"/>
  <c r="A641" i="127"/>
  <c r="AA641" i="127" s="1"/>
  <c r="A640" i="127"/>
  <c r="AA640" i="127" s="1"/>
  <c r="A639" i="127"/>
  <c r="AA639" i="127" s="1"/>
  <c r="A294" i="127"/>
  <c r="AA294" i="127" s="1"/>
  <c r="A291" i="127"/>
  <c r="AA291" i="127" s="1"/>
  <c r="A287" i="127"/>
  <c r="AA287" i="127" s="1"/>
  <c r="A634" i="127"/>
  <c r="AA634" i="127" s="1"/>
  <c r="A633" i="127"/>
  <c r="AA633" i="127" s="1"/>
  <c r="A632" i="127"/>
  <c r="AA632" i="127" s="1"/>
  <c r="A631" i="127"/>
  <c r="AA631" i="127" s="1"/>
  <c r="A630" i="127"/>
  <c r="AA630" i="127" s="1"/>
  <c r="A629" i="127"/>
  <c r="AA629" i="127" s="1"/>
  <c r="A628" i="127"/>
  <c r="AA628" i="127" s="1"/>
  <c r="A627" i="127"/>
  <c r="AA627" i="127" s="1"/>
  <c r="A626" i="127"/>
  <c r="AA626" i="127" s="1"/>
  <c r="A625" i="127"/>
  <c r="AA625" i="127" s="1"/>
  <c r="A624" i="127"/>
  <c r="AA624" i="127" s="1"/>
  <c r="A623" i="127"/>
  <c r="AA623" i="127" s="1"/>
  <c r="A622" i="127"/>
  <c r="AA622" i="127" s="1"/>
  <c r="A621" i="127"/>
  <c r="AA621" i="127" s="1"/>
  <c r="A620" i="127"/>
  <c r="AA620" i="127" s="1"/>
  <c r="A619" i="127"/>
  <c r="AA619" i="127" s="1"/>
  <c r="A618" i="127"/>
  <c r="AA618" i="127" s="1"/>
  <c r="A617" i="127"/>
  <c r="AA617" i="127" s="1"/>
  <c r="A616" i="127"/>
  <c r="AA616" i="127" s="1"/>
  <c r="A615" i="127"/>
  <c r="AA615" i="127" s="1"/>
  <c r="A614" i="127"/>
  <c r="AA614" i="127" s="1"/>
  <c r="A613" i="127"/>
  <c r="AA613" i="127" s="1"/>
  <c r="A612" i="127"/>
  <c r="AA612" i="127" s="1"/>
  <c r="A611" i="127"/>
  <c r="AA611" i="127" s="1"/>
  <c r="A610" i="127"/>
  <c r="AA610" i="127" s="1"/>
  <c r="A609" i="127"/>
  <c r="AA609" i="127" s="1"/>
  <c r="A608" i="127"/>
  <c r="AA608" i="127" s="1"/>
  <c r="A607" i="127"/>
  <c r="AA607" i="127" s="1"/>
  <c r="A606" i="127"/>
  <c r="AA606" i="127" s="1"/>
  <c r="A605" i="127"/>
  <c r="AA605" i="127" s="1"/>
  <c r="A604" i="127"/>
  <c r="AA604" i="127" s="1"/>
  <c r="A603" i="127"/>
  <c r="AA603" i="127" s="1"/>
  <c r="A602" i="127"/>
  <c r="AA602" i="127" s="1"/>
  <c r="A601" i="127"/>
  <c r="AA601" i="127" s="1"/>
  <c r="A600" i="127"/>
  <c r="AA600" i="127" s="1"/>
  <c r="A599" i="127"/>
  <c r="AA599" i="127" s="1"/>
  <c r="A598" i="127"/>
  <c r="AA598" i="127" s="1"/>
  <c r="A421" i="127"/>
  <c r="AA421" i="127" s="1"/>
  <c r="A419" i="127"/>
  <c r="AA419" i="127" s="1"/>
  <c r="A415" i="127"/>
  <c r="AA415" i="127" s="1"/>
  <c r="A414" i="127"/>
  <c r="AA414" i="127" s="1"/>
  <c r="A597" i="127"/>
  <c r="AA597" i="127" s="1"/>
  <c r="A596" i="127"/>
  <c r="AA596" i="127" s="1"/>
  <c r="A595" i="127"/>
  <c r="AA595" i="127" s="1"/>
  <c r="A594" i="127"/>
  <c r="AA594" i="127" s="1"/>
  <c r="A593" i="127"/>
  <c r="AA593" i="127" s="1"/>
  <c r="A592" i="127"/>
  <c r="AA592" i="127" s="1"/>
  <c r="A591" i="127"/>
  <c r="AA591" i="127" s="1"/>
  <c r="A590" i="127"/>
  <c r="AA590" i="127" s="1"/>
  <c r="A589" i="127"/>
  <c r="AA589" i="127" s="1"/>
  <c r="A588" i="127"/>
  <c r="AA588" i="127" s="1"/>
  <c r="A587" i="127"/>
  <c r="AA587" i="127" s="1"/>
  <c r="A586" i="127"/>
  <c r="AA586" i="127" s="1"/>
  <c r="A585" i="127"/>
  <c r="AA585" i="127" s="1"/>
  <c r="A583" i="127"/>
  <c r="AA583" i="127" s="1"/>
  <c r="A582" i="127"/>
  <c r="AA582" i="127" s="1"/>
  <c r="A579" i="127"/>
  <c r="AA579" i="127" s="1"/>
  <c r="A578" i="127"/>
  <c r="AA578" i="127" s="1"/>
  <c r="A574" i="127"/>
  <c r="AA574" i="127" s="1"/>
  <c r="A573" i="127"/>
  <c r="AA573" i="127" s="1"/>
  <c r="A175" i="127"/>
  <c r="AA175" i="127" s="1"/>
  <c r="A174" i="127"/>
  <c r="AA174" i="127" s="1"/>
  <c r="A173" i="127"/>
  <c r="AA173" i="127" s="1"/>
  <c r="A172" i="127"/>
  <c r="AA172" i="127" s="1"/>
  <c r="A171" i="127"/>
  <c r="AA171" i="127" s="1"/>
  <c r="A170" i="127"/>
  <c r="AA170" i="127" s="1"/>
  <c r="A169" i="127"/>
  <c r="AA169" i="127" s="1"/>
  <c r="A168" i="127"/>
  <c r="AA168" i="127" s="1"/>
  <c r="A167" i="127"/>
  <c r="AA167" i="127" s="1"/>
  <c r="A166" i="127"/>
  <c r="AA166" i="127" s="1"/>
  <c r="A165" i="127"/>
  <c r="AA165" i="127" s="1"/>
  <c r="A164" i="127"/>
  <c r="AA164" i="127" s="1"/>
  <c r="A163" i="127"/>
  <c r="AA163" i="127" s="1"/>
  <c r="A162" i="127"/>
  <c r="AA162" i="127" s="1"/>
  <c r="A161" i="127"/>
  <c r="AA161" i="127" s="1"/>
  <c r="A160" i="127"/>
  <c r="AA160" i="127" s="1"/>
  <c r="A159" i="127"/>
  <c r="AA159" i="127" s="1"/>
  <c r="A158" i="127"/>
  <c r="AA158" i="127" s="1"/>
  <c r="A157" i="127"/>
  <c r="AA157" i="127" s="1"/>
  <c r="A156" i="127"/>
  <c r="AA156" i="127" s="1"/>
  <c r="A155" i="127"/>
  <c r="AA155" i="127" s="1"/>
  <c r="A154" i="127"/>
  <c r="AA154" i="127" s="1"/>
  <c r="A153" i="127"/>
  <c r="AA153" i="127" s="1"/>
  <c r="A152" i="127"/>
  <c r="AA152" i="127" s="1"/>
  <c r="A133" i="127"/>
  <c r="AA133" i="127" s="1"/>
  <c r="A132" i="127"/>
  <c r="AA132" i="127" s="1"/>
  <c r="A131" i="127"/>
  <c r="AA131" i="127" s="1"/>
  <c r="A130" i="127"/>
  <c r="AA130" i="127" s="1"/>
  <c r="A122" i="127"/>
  <c r="AA122" i="127" s="1"/>
  <c r="A121" i="127"/>
  <c r="AA121" i="127" s="1"/>
  <c r="A120" i="127"/>
  <c r="AA120" i="127" s="1"/>
  <c r="A119" i="127"/>
  <c r="AA119" i="127" s="1"/>
  <c r="A112" i="127"/>
  <c r="AA112" i="127" s="1"/>
  <c r="A111" i="127"/>
  <c r="AA111" i="127" s="1"/>
  <c r="A110" i="127"/>
  <c r="AA110" i="127" s="1"/>
  <c r="A109" i="127"/>
  <c r="AA109" i="127" s="1"/>
  <c r="A102" i="127"/>
  <c r="AA102" i="127" s="1"/>
  <c r="A101" i="127"/>
  <c r="AA101" i="127" s="1"/>
  <c r="A100" i="127"/>
  <c r="AA100" i="127" s="1"/>
  <c r="A99" i="127"/>
  <c r="AA99" i="127" s="1"/>
  <c r="A571" i="127"/>
  <c r="AA571" i="127" s="1"/>
  <c r="A570" i="127"/>
  <c r="AA570" i="127" s="1"/>
  <c r="A569" i="127"/>
  <c r="AA569" i="127" s="1"/>
  <c r="A568" i="127"/>
  <c r="AA568" i="127" s="1"/>
  <c r="A558" i="127"/>
  <c r="AA558" i="127" s="1"/>
  <c r="A557" i="127"/>
  <c r="AA557" i="127" s="1"/>
  <c r="A556" i="127"/>
  <c r="AA556" i="127" s="1"/>
  <c r="A555" i="127"/>
  <c r="AA555" i="127" s="1"/>
  <c r="A554" i="127"/>
  <c r="AA554" i="127" s="1"/>
  <c r="A553" i="127"/>
  <c r="AA553" i="127" s="1"/>
  <c r="A552" i="127"/>
  <c r="AA552" i="127" s="1"/>
  <c r="A551" i="127"/>
  <c r="AA551" i="127" s="1"/>
  <c r="A550" i="127"/>
  <c r="AA550" i="127" s="1"/>
  <c r="A549" i="127"/>
  <c r="AA549" i="127" s="1"/>
  <c r="A548" i="127"/>
  <c r="AA548" i="127" s="1"/>
  <c r="A547" i="127"/>
  <c r="AA547" i="127" s="1"/>
  <c r="A546" i="127"/>
  <c r="AA546" i="127" s="1"/>
  <c r="A545" i="127"/>
  <c r="AA545" i="127" s="1"/>
  <c r="A228" i="127"/>
  <c r="AA228" i="127" s="1"/>
  <c r="A227" i="127"/>
  <c r="AA227" i="127" s="1"/>
  <c r="A226" i="127"/>
  <c r="AA226" i="127" s="1"/>
  <c r="A225" i="127"/>
  <c r="AA225" i="127" s="1"/>
  <c r="A224" i="127"/>
  <c r="AA224" i="127" s="1"/>
  <c r="A223" i="127"/>
  <c r="AA223" i="127" s="1"/>
  <c r="A222" i="127"/>
  <c r="AA222" i="127" s="1"/>
  <c r="A221" i="127"/>
  <c r="AA221" i="127" s="1"/>
  <c r="A220" i="127"/>
  <c r="AA220" i="127" s="1"/>
  <c r="A219" i="127"/>
  <c r="AA219" i="127" s="1"/>
  <c r="A218" i="127"/>
  <c r="AA218" i="127" s="1"/>
  <c r="A217" i="127"/>
  <c r="AA217" i="127" s="1"/>
  <c r="A216" i="127"/>
  <c r="AA216" i="127" s="1"/>
  <c r="A215" i="127"/>
  <c r="AA215" i="127" s="1"/>
  <c r="A214" i="127"/>
  <c r="AA214" i="127" s="1"/>
  <c r="A213" i="127"/>
  <c r="AA213" i="127" s="1"/>
  <c r="A212" i="127"/>
  <c r="AA212" i="127" s="1"/>
  <c r="A211" i="127"/>
  <c r="AA211" i="127" s="1"/>
  <c r="A210" i="127"/>
  <c r="AA210" i="127" s="1"/>
  <c r="A206" i="127"/>
  <c r="AA206" i="127" s="1"/>
  <c r="A205" i="127"/>
  <c r="AA205" i="127" s="1"/>
  <c r="A201" i="127"/>
  <c r="AA201" i="127" s="1"/>
  <c r="A200" i="127"/>
  <c r="AA200" i="127" s="1"/>
  <c r="A199" i="127"/>
  <c r="AA199" i="127" s="1"/>
  <c r="A198" i="127"/>
  <c r="AA198" i="127" s="1"/>
  <c r="A192" i="127"/>
  <c r="AA192" i="127" s="1"/>
  <c r="A191" i="127"/>
  <c r="AA191" i="127" s="1"/>
  <c r="A190" i="127"/>
  <c r="AA190" i="127" s="1"/>
  <c r="A189" i="127"/>
  <c r="AA189" i="127" s="1"/>
  <c r="A188" i="127"/>
  <c r="AA188" i="127" s="1"/>
  <c r="A543" i="127"/>
  <c r="AA543" i="127" s="1"/>
  <c r="A541" i="127"/>
  <c r="AA541" i="127" s="1"/>
  <c r="A539" i="127"/>
  <c r="AA539" i="127" s="1"/>
  <c r="A537" i="127"/>
  <c r="AA537" i="127" s="1"/>
  <c r="A536" i="127"/>
  <c r="AA536" i="127" s="1"/>
  <c r="A535" i="127"/>
  <c r="AA535" i="127" s="1"/>
  <c r="A534" i="127"/>
  <c r="AA534" i="127" s="1"/>
  <c r="A533" i="127"/>
  <c r="AA533" i="127" s="1"/>
  <c r="A532" i="127"/>
  <c r="AA532" i="127" s="1"/>
  <c r="A531" i="127"/>
  <c r="AA531" i="127" s="1"/>
  <c r="A530" i="127"/>
  <c r="AA530" i="127" s="1"/>
  <c r="A529" i="127"/>
  <c r="AA529" i="127" s="1"/>
  <c r="A528" i="127"/>
  <c r="AA528" i="127" s="1"/>
  <c r="A527" i="127"/>
  <c r="AA527" i="127" s="1"/>
  <c r="A526" i="127"/>
  <c r="AA526" i="127" s="1"/>
  <c r="A525" i="127"/>
  <c r="AA525" i="127" s="1"/>
  <c r="A524" i="127"/>
  <c r="AA524" i="127" s="1"/>
  <c r="A523" i="127"/>
  <c r="AA523" i="127" s="1"/>
  <c r="A522" i="127"/>
  <c r="AA522" i="127" s="1"/>
  <c r="A521" i="127"/>
  <c r="AA521" i="127" s="1"/>
  <c r="A520" i="127"/>
  <c r="AA520" i="127" s="1"/>
  <c r="A519" i="127"/>
  <c r="AA519" i="127" s="1"/>
  <c r="A518" i="127"/>
  <c r="AA518" i="127" s="1"/>
  <c r="A517" i="127"/>
  <c r="AA517" i="127" s="1"/>
  <c r="A516" i="127"/>
  <c r="AA516" i="127" s="1"/>
  <c r="A515" i="127"/>
  <c r="AA515" i="127" s="1"/>
  <c r="A514" i="127"/>
  <c r="AA514" i="127" s="1"/>
  <c r="A513" i="127"/>
  <c r="AA513" i="127" s="1"/>
  <c r="A512" i="127"/>
  <c r="AA512" i="127" s="1"/>
  <c r="A511" i="127"/>
  <c r="AA511" i="127" s="1"/>
  <c r="A510" i="127"/>
  <c r="AA510" i="127" s="1"/>
  <c r="A509" i="127"/>
  <c r="AA509" i="127" s="1"/>
  <c r="A508" i="127"/>
  <c r="AA508" i="127" s="1"/>
  <c r="A507" i="127"/>
  <c r="AA507" i="127" s="1"/>
  <c r="A506" i="127"/>
  <c r="AA506" i="127" s="1"/>
  <c r="A505" i="127"/>
  <c r="AA505" i="127" s="1"/>
  <c r="A504" i="127"/>
  <c r="AA504" i="127" s="1"/>
  <c r="A503" i="127"/>
  <c r="AA503" i="127" s="1"/>
  <c r="A502" i="127"/>
  <c r="AA502" i="127" s="1"/>
  <c r="A501" i="127"/>
  <c r="AA501" i="127" s="1"/>
  <c r="A500" i="127"/>
  <c r="AA500" i="127" s="1"/>
  <c r="A499" i="127"/>
  <c r="AA499" i="127" s="1"/>
  <c r="A498" i="127"/>
  <c r="AA498" i="127" s="1"/>
  <c r="A497" i="127"/>
  <c r="AA497" i="127" s="1"/>
  <c r="A496" i="127"/>
  <c r="AA496" i="127" s="1"/>
  <c r="A495" i="127"/>
  <c r="AA495" i="127" s="1"/>
  <c r="A494" i="127"/>
  <c r="AA494" i="127" s="1"/>
  <c r="A493" i="127"/>
  <c r="AA493" i="127" s="1"/>
  <c r="A492" i="127"/>
  <c r="AA492" i="127" s="1"/>
  <c r="A491" i="127"/>
  <c r="AA491" i="127" s="1"/>
  <c r="A490" i="127"/>
  <c r="AA490" i="127" s="1"/>
  <c r="A489" i="127"/>
  <c r="AA489" i="127" s="1"/>
  <c r="A488" i="127"/>
  <c r="AA488" i="127" s="1"/>
  <c r="A487" i="127"/>
  <c r="AA487" i="127" s="1"/>
  <c r="A486" i="127"/>
  <c r="AA486" i="127" s="1"/>
  <c r="A485" i="127"/>
  <c r="AA485" i="127" s="1"/>
  <c r="A484" i="127"/>
  <c r="AA484" i="127" s="1"/>
  <c r="A483" i="127"/>
  <c r="AA483" i="127" s="1"/>
  <c r="A482" i="127"/>
  <c r="AA482" i="127" s="1"/>
  <c r="A481" i="127"/>
  <c r="AA481" i="127" s="1"/>
  <c r="A480" i="127"/>
  <c r="AA480" i="127" s="1"/>
  <c r="A479" i="127"/>
  <c r="AA479" i="127" s="1"/>
  <c r="A478" i="127"/>
  <c r="AA478" i="127" s="1"/>
  <c r="A477" i="127"/>
  <c r="AA477" i="127" s="1"/>
  <c r="A476" i="127"/>
  <c r="AA476" i="127" s="1"/>
  <c r="A475" i="127"/>
  <c r="AA475" i="127" s="1"/>
  <c r="A474" i="127"/>
  <c r="AA474" i="127" s="1"/>
  <c r="A473" i="127"/>
  <c r="AA473" i="127" s="1"/>
  <c r="A472" i="127"/>
  <c r="AA472" i="127" s="1"/>
  <c r="A471" i="127"/>
  <c r="AA471" i="127" s="1"/>
  <c r="A470" i="127"/>
  <c r="AA470" i="127" s="1"/>
  <c r="A469" i="127"/>
  <c r="AA469" i="127" s="1"/>
  <c r="A468" i="127"/>
  <c r="AA468" i="127" s="1"/>
  <c r="A467" i="127"/>
  <c r="AA467" i="127" s="1"/>
  <c r="A466" i="127"/>
  <c r="AA466" i="127" s="1"/>
  <c r="A465" i="127"/>
  <c r="AA465" i="127" s="1"/>
  <c r="A464" i="127"/>
  <c r="AA464" i="127" s="1"/>
  <c r="A463" i="127"/>
  <c r="AA463" i="127" s="1"/>
  <c r="A462" i="127"/>
  <c r="AA462" i="127" s="1"/>
  <c r="A461" i="127"/>
  <c r="AA461" i="127" s="1"/>
  <c r="A460" i="127"/>
  <c r="AA460" i="127" s="1"/>
  <c r="A459" i="127"/>
  <c r="AA459" i="127" s="1"/>
  <c r="A458" i="127"/>
  <c r="AA458" i="127" s="1"/>
  <c r="A457" i="127"/>
  <c r="AA457" i="127" s="1"/>
  <c r="A456" i="127"/>
  <c r="AA456" i="127" s="1"/>
  <c r="A455" i="127"/>
  <c r="AA455" i="127" s="1"/>
  <c r="A454" i="127"/>
  <c r="AA454" i="127" s="1"/>
  <c r="A453" i="127"/>
  <c r="AA453" i="127" s="1"/>
  <c r="A452" i="127"/>
  <c r="AA452" i="127" s="1"/>
  <c r="A451" i="127"/>
  <c r="AA451" i="127" s="1"/>
  <c r="A450" i="127"/>
  <c r="AA450" i="127" s="1"/>
  <c r="A449" i="127"/>
  <c r="AA449" i="127" s="1"/>
  <c r="A448" i="127"/>
  <c r="AA448" i="127" s="1"/>
  <c r="A447" i="127"/>
  <c r="AA447" i="127" s="1"/>
  <c r="A446" i="127"/>
  <c r="AA446" i="127" s="1"/>
  <c r="A445" i="127"/>
  <c r="AA445" i="127" s="1"/>
  <c r="A444" i="127"/>
  <c r="AA444" i="127" s="1"/>
  <c r="A443" i="127"/>
  <c r="AA443" i="127" s="1"/>
  <c r="A442" i="127"/>
  <c r="AA442" i="127" s="1"/>
  <c r="A441" i="127"/>
  <c r="AA441" i="127" s="1"/>
  <c r="A440" i="127"/>
  <c r="AA440" i="127" s="1"/>
  <c r="A439" i="127"/>
  <c r="AA439" i="127" s="1"/>
  <c r="A638" i="127"/>
  <c r="AA638" i="127" s="1"/>
  <c r="A637" i="127"/>
  <c r="AA637" i="127" s="1"/>
  <c r="A636" i="127"/>
  <c r="AA636" i="127" s="1"/>
  <c r="A635" i="127"/>
  <c r="AA635" i="127" s="1"/>
  <c r="A134" i="127"/>
  <c r="AA134" i="127" s="1"/>
  <c r="A125" i="127"/>
  <c r="AA125" i="127" s="1"/>
  <c r="A115" i="127"/>
  <c r="AA115" i="127" s="1"/>
  <c r="A107" i="127"/>
  <c r="AA107" i="127" s="1"/>
  <c r="A129" i="127"/>
  <c r="AA129" i="127" s="1"/>
  <c r="A128" i="127"/>
  <c r="AA128" i="127" s="1"/>
  <c r="A127" i="127"/>
  <c r="AA127" i="127" s="1"/>
  <c r="A126" i="127"/>
  <c r="AA126" i="127" s="1"/>
  <c r="A124" i="127"/>
  <c r="AA124" i="127" s="1"/>
  <c r="A123" i="127"/>
  <c r="AA123" i="127" s="1"/>
  <c r="A118" i="127"/>
  <c r="AA118" i="127" s="1"/>
  <c r="A117" i="127"/>
  <c r="AA117" i="127" s="1"/>
  <c r="A114" i="127"/>
  <c r="AA114" i="127" s="1"/>
  <c r="A113" i="127"/>
  <c r="AA113" i="127" s="1"/>
  <c r="A106" i="127"/>
  <c r="AA106" i="127" s="1"/>
  <c r="A105" i="127"/>
  <c r="AA105" i="127" s="1"/>
  <c r="A104" i="127"/>
  <c r="AA104" i="127" s="1"/>
  <c r="A103" i="127"/>
  <c r="AA103" i="127" s="1"/>
  <c r="A431" i="127"/>
  <c r="AA431" i="127" s="1"/>
  <c r="A429" i="127"/>
  <c r="AA429" i="127" s="1"/>
  <c r="A424" i="127"/>
  <c r="AA424" i="127" s="1"/>
  <c r="A389" i="127"/>
  <c r="AA389" i="127" s="1"/>
  <c r="A388" i="127"/>
  <c r="AA388" i="127" s="1"/>
  <c r="A387" i="127"/>
  <c r="AA387" i="127" s="1"/>
  <c r="A370" i="127"/>
  <c r="AA370" i="127" s="1"/>
  <c r="A369" i="127"/>
  <c r="AA369" i="127" s="1"/>
  <c r="A368" i="127"/>
  <c r="AA368" i="127" s="1"/>
  <c r="A367" i="127"/>
  <c r="AA367" i="127" s="1"/>
  <c r="A366" i="127"/>
  <c r="AA366" i="127" s="1"/>
  <c r="A351" i="127"/>
  <c r="AA351" i="127" s="1"/>
  <c r="A345" i="127"/>
  <c r="AA345" i="127" s="1"/>
  <c r="A344" i="127"/>
  <c r="AA344" i="127" s="1"/>
  <c r="A343" i="127"/>
  <c r="AA343" i="127" s="1"/>
  <c r="A342" i="127"/>
  <c r="AA342" i="127" s="1"/>
  <c r="A341" i="127"/>
  <c r="AA341" i="127" s="1"/>
  <c r="A340" i="127"/>
  <c r="AA340" i="127" s="1"/>
  <c r="A339" i="127"/>
  <c r="AA339" i="127" s="1"/>
  <c r="A338" i="127"/>
  <c r="AA338" i="127" s="1"/>
  <c r="A319" i="127"/>
  <c r="AA319" i="127" s="1"/>
  <c r="A318" i="127"/>
  <c r="AA318" i="127" s="1"/>
  <c r="A307" i="127"/>
  <c r="AA307" i="127" s="1"/>
  <c r="A306" i="127"/>
  <c r="AA306" i="127" s="1"/>
  <c r="A305" i="127"/>
  <c r="AA305" i="127" s="1"/>
  <c r="A304" i="127"/>
  <c r="AA304" i="127" s="1"/>
  <c r="A303" i="127"/>
  <c r="AA303" i="127" s="1"/>
  <c r="A302" i="127"/>
  <c r="AA302" i="127" s="1"/>
  <c r="A301" i="127"/>
  <c r="AA301" i="127" s="1"/>
  <c r="A300" i="127"/>
  <c r="AA300" i="127" s="1"/>
  <c r="A438" i="127"/>
  <c r="AA438" i="127" s="1"/>
  <c r="A437" i="127"/>
  <c r="AA437" i="127" s="1"/>
  <c r="A436" i="127"/>
  <c r="AA436" i="127" s="1"/>
  <c r="A435" i="127"/>
  <c r="AA435" i="127" s="1"/>
  <c r="A584" i="127"/>
  <c r="AA584" i="127" s="1"/>
  <c r="A581" i="127"/>
  <c r="AA581" i="127" s="1"/>
  <c r="A580" i="127"/>
  <c r="AA580" i="127" s="1"/>
  <c r="A577" i="127"/>
  <c r="AA577" i="127" s="1"/>
  <c r="A576" i="127"/>
  <c r="AA576" i="127" s="1"/>
  <c r="A575" i="127"/>
  <c r="AA575" i="127" s="1"/>
  <c r="A572" i="127"/>
  <c r="AA572" i="127" s="1"/>
  <c r="A231" i="127"/>
  <c r="AA231" i="127" s="1"/>
  <c r="A230" i="127"/>
  <c r="AA230" i="127" s="1"/>
  <c r="A229" i="127"/>
  <c r="AA229" i="127" s="1"/>
  <c r="A209" i="127"/>
  <c r="AA209" i="127" s="1"/>
  <c r="A208" i="127"/>
  <c r="AA208" i="127" s="1"/>
  <c r="A207" i="127"/>
  <c r="AA207" i="127" s="1"/>
  <c r="A204" i="127"/>
  <c r="AA204" i="127" s="1"/>
  <c r="A203" i="127"/>
  <c r="AA203" i="127" s="1"/>
  <c r="A202" i="127"/>
  <c r="AA202" i="127" s="1"/>
  <c r="A197" i="127"/>
  <c r="AA197" i="127" s="1"/>
  <c r="A196" i="127"/>
  <c r="AA196" i="127" s="1"/>
  <c r="A195" i="127"/>
  <c r="AA195" i="127" s="1"/>
  <c r="A194" i="127"/>
  <c r="AA194" i="127" s="1"/>
  <c r="A193" i="127"/>
  <c r="AA193" i="127" s="1"/>
  <c r="A567" i="127"/>
  <c r="AA567" i="127" s="1"/>
  <c r="A565" i="127"/>
  <c r="AA565" i="127" s="1"/>
  <c r="A562" i="127"/>
  <c r="AA562" i="127" s="1"/>
  <c r="A560" i="127"/>
  <c r="AA560" i="127" s="1"/>
  <c r="A566" i="127"/>
  <c r="AA566" i="127" s="1"/>
  <c r="A564" i="127"/>
  <c r="AA564" i="127" s="1"/>
  <c r="A563" i="127"/>
  <c r="AA563" i="127" s="1"/>
  <c r="A561" i="127"/>
  <c r="AA561" i="127" s="1"/>
  <c r="A559" i="127"/>
  <c r="AA559" i="127" s="1"/>
  <c r="A412" i="127"/>
  <c r="AA412" i="127" s="1"/>
  <c r="A411" i="127"/>
  <c r="AA411" i="127" s="1"/>
  <c r="A410" i="127"/>
  <c r="AA410" i="127" s="1"/>
  <c r="A409" i="127"/>
  <c r="AA409" i="127" s="1"/>
  <c r="A408" i="127"/>
  <c r="AA408" i="127" s="1"/>
  <c r="A286" i="127"/>
  <c r="AA286" i="127" s="1"/>
  <c r="A285" i="127"/>
  <c r="AA285" i="127" s="1"/>
  <c r="A284" i="127"/>
  <c r="AA284" i="127" s="1"/>
  <c r="A283" i="127"/>
  <c r="AA283" i="127" s="1"/>
  <c r="A299" i="127"/>
  <c r="AA299" i="127" s="1"/>
  <c r="A298" i="127"/>
  <c r="AA298" i="127" s="1"/>
  <c r="A297" i="127"/>
  <c r="AA297" i="127" s="1"/>
  <c r="A295" i="127"/>
  <c r="AA295" i="127" s="1"/>
  <c r="A292" i="127"/>
  <c r="AA292" i="127" s="1"/>
  <c r="A288" i="127"/>
  <c r="AA288" i="127" s="1"/>
  <c r="A428" i="127"/>
  <c r="AA428" i="127" s="1"/>
  <c r="A425" i="127"/>
  <c r="AA425" i="127" s="1"/>
  <c r="A282" i="127"/>
  <c r="AA282" i="127" s="1"/>
  <c r="A281" i="127"/>
  <c r="AA281" i="127" s="1"/>
  <c r="A280" i="127"/>
  <c r="AA280" i="127" s="1"/>
  <c r="A279" i="127"/>
  <c r="AA279" i="127" s="1"/>
  <c r="A278" i="127"/>
  <c r="AA278" i="127" s="1"/>
  <c r="A277" i="127"/>
  <c r="AA277" i="127" s="1"/>
  <c r="A276" i="127"/>
  <c r="AA276" i="127" s="1"/>
  <c r="A275" i="127"/>
  <c r="AA275" i="127" s="1"/>
  <c r="A273" i="127"/>
  <c r="AA273" i="127" s="1"/>
  <c r="A272" i="127"/>
  <c r="AA272" i="127" s="1"/>
  <c r="A269" i="127"/>
  <c r="AA269" i="127" s="1"/>
  <c r="A266" i="127"/>
  <c r="AA266" i="127" s="1"/>
  <c r="A264" i="127"/>
  <c r="AA264" i="127" s="1"/>
  <c r="A263" i="127"/>
  <c r="AA263" i="127" s="1"/>
  <c r="A262" i="127"/>
  <c r="AA262" i="127" s="1"/>
  <c r="A261" i="127"/>
  <c r="AA261" i="127" s="1"/>
  <c r="A256" i="127"/>
  <c r="AA256" i="127" s="1"/>
  <c r="A255" i="127"/>
  <c r="AA255" i="127" s="1"/>
  <c r="A254" i="127"/>
  <c r="AA254" i="127" s="1"/>
  <c r="A253" i="127"/>
  <c r="AA253" i="127" s="1"/>
  <c r="A252" i="127"/>
  <c r="AA252" i="127" s="1"/>
  <c r="A251" i="127"/>
  <c r="AA251" i="127" s="1"/>
  <c r="A250" i="127"/>
  <c r="AA250" i="127" s="1"/>
  <c r="A249" i="127"/>
  <c r="AA249" i="127" s="1"/>
  <c r="A248" i="127"/>
  <c r="AA248" i="127" s="1"/>
  <c r="A247" i="127"/>
  <c r="AA247" i="127" s="1"/>
  <c r="A246" i="127"/>
  <c r="AA246" i="127" s="1"/>
  <c r="A241" i="127"/>
  <c r="AA241" i="127" s="1"/>
  <c r="A240" i="127"/>
  <c r="AA240" i="127" s="1"/>
  <c r="A239" i="127"/>
  <c r="AA239" i="127" s="1"/>
  <c r="A238" i="127"/>
  <c r="AA238" i="127" s="1"/>
  <c r="A233" i="127"/>
  <c r="AA233" i="127" s="1"/>
  <c r="A232" i="127"/>
  <c r="AA232" i="127" s="1"/>
  <c r="A7" i="127"/>
  <c r="AA7" i="127" s="1"/>
  <c r="A6" i="127"/>
  <c r="AA6" i="127" s="1"/>
  <c r="A5" i="127"/>
  <c r="AA5" i="127" s="1"/>
  <c r="A4" i="127"/>
  <c r="AA4" i="127" s="1"/>
  <c r="A3" i="127"/>
  <c r="AA3" i="127" s="1"/>
  <c r="A2" i="127"/>
  <c r="AA2" i="127" s="1"/>
  <c r="A433" i="127"/>
  <c r="AA433" i="127" s="1"/>
  <c r="A430" i="127"/>
  <c r="AA430" i="127" s="1"/>
  <c r="A426" i="127"/>
  <c r="AA426" i="127" s="1"/>
  <c r="A422" i="127"/>
  <c r="AA422" i="127" s="1"/>
  <c r="A434" i="127"/>
  <c r="AA434" i="127" s="1"/>
  <c r="A432" i="127"/>
  <c r="AA432" i="127" s="1"/>
  <c r="A427" i="127"/>
  <c r="AA427" i="127" s="1"/>
  <c r="A423" i="127"/>
  <c r="AA423" i="127" s="1"/>
  <c r="A544" i="127"/>
  <c r="AA544" i="127" s="1"/>
  <c r="A542" i="127"/>
  <c r="AA542" i="127" s="1"/>
  <c r="A540" i="127"/>
  <c r="AA540" i="127" s="1"/>
  <c r="A538" i="127"/>
  <c r="AA538" i="127" s="1"/>
  <c r="A116" i="127"/>
  <c r="AA116" i="127" s="1"/>
  <c r="A108" i="127"/>
  <c r="AA108" i="127" s="1"/>
  <c r="A274" i="127"/>
  <c r="AA274" i="127" s="1"/>
  <c r="A271" i="127"/>
  <c r="AA271" i="127" s="1"/>
  <c r="A270" i="127"/>
  <c r="AA270" i="127" s="1"/>
  <c r="A268" i="127"/>
  <c r="AA268" i="127" s="1"/>
  <c r="A267" i="127"/>
  <c r="AA267" i="127" s="1"/>
  <c r="A265" i="127"/>
  <c r="AA265" i="127" s="1"/>
  <c r="A420" i="127"/>
  <c r="AA420" i="127" s="1"/>
  <c r="A418" i="127"/>
  <c r="AA418" i="127" s="1"/>
  <c r="A417" i="127"/>
  <c r="AA417" i="127" s="1"/>
  <c r="A416" i="127"/>
  <c r="AA416" i="127" s="1"/>
  <c r="A413" i="127"/>
  <c r="AA413" i="127" s="1"/>
  <c r="A187" i="127"/>
  <c r="AA187" i="127" s="1"/>
  <c r="A186" i="127"/>
  <c r="AA186" i="127" s="1"/>
  <c r="A185" i="127"/>
  <c r="AA185" i="127" s="1"/>
  <c r="A184" i="127"/>
  <c r="AA184" i="127" s="1"/>
  <c r="A183" i="127"/>
  <c r="AA183" i="127" s="1"/>
  <c r="A182" i="127"/>
  <c r="AA182" i="127" s="1"/>
  <c r="A181" i="127"/>
  <c r="AA181" i="127" s="1"/>
  <c r="A180" i="127"/>
  <c r="AA180" i="127" s="1"/>
  <c r="A179" i="127"/>
  <c r="AA179" i="127" s="1"/>
  <c r="A178" i="127"/>
  <c r="AA178" i="127" s="1"/>
  <c r="A177" i="127"/>
  <c r="AA177" i="127" s="1"/>
  <c r="A176" i="127"/>
  <c r="AA176" i="127" s="1"/>
  <c r="A296" i="127"/>
  <c r="AA296" i="127" s="1"/>
  <c r="A293" i="127"/>
  <c r="AA293" i="127" s="1"/>
  <c r="A290" i="127"/>
  <c r="AA290" i="127" s="1"/>
  <c r="A289" i="127"/>
  <c r="AA289" i="127" s="1"/>
  <c r="A407" i="127"/>
  <c r="AA407" i="127" s="1"/>
  <c r="A406" i="127"/>
  <c r="AA406" i="127" s="1"/>
  <c r="A405" i="127"/>
  <c r="AA405" i="127" s="1"/>
  <c r="A404" i="127"/>
  <c r="AA404" i="127" s="1"/>
  <c r="A403" i="127"/>
  <c r="AA403" i="127" s="1"/>
  <c r="A402" i="127"/>
  <c r="AA402" i="127" s="1"/>
  <c r="A401" i="127"/>
  <c r="AA401" i="127" s="1"/>
  <c r="A400" i="127"/>
  <c r="AA400" i="127" s="1"/>
  <c r="A399" i="127"/>
  <c r="AA399" i="127" s="1"/>
  <c r="A394" i="127"/>
  <c r="AA394" i="127" s="1"/>
  <c r="A392" i="127"/>
  <c r="AA392" i="127" s="1"/>
  <c r="A391" i="127"/>
  <c r="AA391" i="127" s="1"/>
  <c r="A386" i="127"/>
  <c r="AA386" i="127" s="1"/>
  <c r="A385" i="127"/>
  <c r="AA385" i="127" s="1"/>
  <c r="A384" i="127"/>
  <c r="AA384" i="127" s="1"/>
  <c r="A383" i="127"/>
  <c r="AA383" i="127" s="1"/>
  <c r="A382" i="127"/>
  <c r="AA382" i="127" s="1"/>
  <c r="A381" i="127"/>
  <c r="AA381" i="127" s="1"/>
  <c r="A380" i="127"/>
  <c r="AA380" i="127" s="1"/>
  <c r="A379" i="127"/>
  <c r="AA379" i="127" s="1"/>
  <c r="A365" i="127"/>
  <c r="AA365" i="127" s="1"/>
  <c r="A364" i="127"/>
  <c r="AA364" i="127" s="1"/>
  <c r="A363" i="127"/>
  <c r="AA363" i="127" s="1"/>
  <c r="A362" i="127"/>
  <c r="AA362" i="127" s="1"/>
  <c r="A361" i="127"/>
  <c r="AA361" i="127" s="1"/>
  <c r="A359" i="127"/>
  <c r="AA359" i="127" s="1"/>
  <c r="A358" i="127"/>
  <c r="AA358" i="127" s="1"/>
  <c r="A357" i="127"/>
  <c r="AA357" i="127" s="1"/>
  <c r="A356" i="127"/>
  <c r="AA356" i="127" s="1"/>
  <c r="A355" i="127"/>
  <c r="AA355" i="127" s="1"/>
  <c r="A354" i="127"/>
  <c r="AA354" i="127" s="1"/>
  <c r="A353" i="127"/>
  <c r="AA353" i="127" s="1"/>
  <c r="A352" i="127"/>
  <c r="AA352" i="127" s="1"/>
  <c r="A350" i="127"/>
  <c r="AA350" i="127" s="1"/>
  <c r="A349" i="127"/>
  <c r="AA349" i="127" s="1"/>
  <c r="A348" i="127"/>
  <c r="AA348" i="127" s="1"/>
  <c r="A347" i="127"/>
  <c r="AA347" i="127" s="1"/>
  <c r="A346" i="127"/>
  <c r="AA346" i="127" s="1"/>
  <c r="A337" i="127"/>
  <c r="AA337" i="127" s="1"/>
  <c r="A336" i="127"/>
  <c r="AA336" i="127" s="1"/>
  <c r="A335" i="127"/>
  <c r="AA335" i="127" s="1"/>
  <c r="A326" i="127"/>
  <c r="AA326" i="127" s="1"/>
  <c r="A325" i="127"/>
  <c r="AA325" i="127" s="1"/>
  <c r="A324" i="127"/>
  <c r="AA324" i="127" s="1"/>
  <c r="A322" i="127"/>
  <c r="AA322" i="127" s="1"/>
  <c r="A321" i="127"/>
  <c r="AA321" i="127" s="1"/>
  <c r="A320" i="127"/>
  <c r="AA320" i="127" s="1"/>
  <c r="A310" i="127"/>
  <c r="AA310" i="127" s="1"/>
  <c r="A309" i="127"/>
  <c r="AA309" i="127" s="1"/>
  <c r="A260" i="127"/>
  <c r="AA260" i="127" s="1"/>
  <c r="A259" i="127"/>
  <c r="AA259" i="127" s="1"/>
  <c r="A258" i="127"/>
  <c r="AA258" i="127" s="1"/>
  <c r="A257" i="127"/>
  <c r="AA257" i="127" s="1"/>
  <c r="A245" i="127"/>
  <c r="AA245" i="127" s="1"/>
  <c r="A244" i="127"/>
  <c r="AA244" i="127" s="1"/>
  <c r="A243" i="127"/>
  <c r="AA243" i="127" s="1"/>
  <c r="A242" i="127"/>
  <c r="AA242" i="127" s="1"/>
  <c r="A237" i="127"/>
  <c r="AA237" i="127" s="1"/>
  <c r="A236" i="127"/>
  <c r="AA236" i="127" s="1"/>
  <c r="A235" i="127"/>
  <c r="AA235" i="127" s="1"/>
  <c r="A234" i="127"/>
  <c r="AA234" i="127" s="1"/>
  <c r="A398" i="127"/>
  <c r="AA398" i="127" s="1"/>
  <c r="A397" i="127"/>
  <c r="AA397" i="127" s="1"/>
  <c r="A396" i="127"/>
  <c r="AA396" i="127" s="1"/>
  <c r="A395" i="127"/>
  <c r="AA395" i="127" s="1"/>
  <c r="A393" i="127"/>
  <c r="AA393" i="127" s="1"/>
  <c r="A390" i="127"/>
  <c r="AA390" i="127" s="1"/>
  <c r="A378" i="127"/>
  <c r="AA378" i="127" s="1"/>
  <c r="A377" i="127"/>
  <c r="AA377" i="127" s="1"/>
  <c r="A376" i="127"/>
  <c r="AA376" i="127" s="1"/>
  <c r="A375" i="127"/>
  <c r="AA375" i="127" s="1"/>
  <c r="A374" i="127"/>
  <c r="AA374" i="127" s="1"/>
  <c r="A373" i="127"/>
  <c r="AA373" i="127" s="1"/>
  <c r="A372" i="127"/>
  <c r="AA372" i="127" s="1"/>
  <c r="A371" i="127"/>
  <c r="AA371" i="127" s="1"/>
  <c r="A360" i="127"/>
  <c r="AA360" i="127" s="1"/>
  <c r="A334" i="127"/>
  <c r="AA334" i="127" s="1"/>
  <c r="A333" i="127"/>
  <c r="AA333" i="127" s="1"/>
  <c r="A332" i="127"/>
  <c r="AA332" i="127" s="1"/>
  <c r="A331" i="127"/>
  <c r="AA331" i="127" s="1"/>
  <c r="A330" i="127"/>
  <c r="AA330" i="127" s="1"/>
  <c r="A329" i="127"/>
  <c r="AA329" i="127" s="1"/>
  <c r="A328" i="127"/>
  <c r="AA328" i="127" s="1"/>
  <c r="A327" i="127"/>
  <c r="AA327" i="127" s="1"/>
  <c r="A323" i="127"/>
  <c r="AA323" i="127" s="1"/>
  <c r="A317" i="127"/>
  <c r="AA317" i="127" s="1"/>
  <c r="A316" i="127"/>
  <c r="AA316" i="127" s="1"/>
  <c r="A315" i="127"/>
  <c r="AA315" i="127" s="1"/>
  <c r="A314" i="127"/>
  <c r="AA314" i="127" s="1"/>
  <c r="A313" i="127"/>
  <c r="AA313" i="127" s="1"/>
  <c r="A312" i="127"/>
  <c r="AA312" i="127" s="1"/>
  <c r="A311" i="127"/>
  <c r="AA311" i="127" s="1"/>
  <c r="A308" i="127"/>
  <c r="AA308" i="127" s="1"/>
  <c r="A93" i="127"/>
  <c r="AA93" i="127" s="1"/>
  <c r="A92" i="127"/>
  <c r="AA92" i="127" s="1"/>
  <c r="A87" i="127"/>
  <c r="AA87" i="127" s="1"/>
  <c r="A86" i="127"/>
  <c r="AA86" i="127" s="1"/>
  <c r="A53" i="127"/>
  <c r="AA53" i="127" s="1"/>
  <c r="A52" i="127"/>
  <c r="AA52" i="127" s="1"/>
  <c r="A51" i="127"/>
  <c r="AA51" i="127" s="1"/>
  <c r="A50" i="127"/>
  <c r="AA50" i="127" s="1"/>
  <c r="A49" i="127"/>
  <c r="AA49" i="127" s="1"/>
  <c r="A48" i="127"/>
  <c r="AA48" i="127" s="1"/>
  <c r="A96" i="127"/>
  <c r="AA96" i="127" s="1"/>
  <c r="A97" i="127"/>
  <c r="AA97" i="127" s="1"/>
  <c r="A91" i="127"/>
  <c r="AA91" i="127" s="1"/>
  <c r="A90" i="127"/>
  <c r="AA90" i="127" s="1"/>
  <c r="A89" i="127"/>
  <c r="AA89" i="127" s="1"/>
  <c r="A88" i="127"/>
  <c r="AA88" i="127" s="1"/>
  <c r="A95" i="127"/>
  <c r="AA95" i="127" s="1"/>
  <c r="A94" i="127"/>
  <c r="AA94" i="127" s="1"/>
  <c r="A98" i="127"/>
  <c r="AA98" i="127" s="1"/>
  <c r="A78" i="127"/>
  <c r="AA78" i="127" s="1"/>
  <c r="A77" i="127"/>
  <c r="AA77" i="127" s="1"/>
  <c r="A76" i="127"/>
  <c r="AA76" i="127" s="1"/>
  <c r="A73" i="127"/>
  <c r="AA73" i="127" s="1"/>
  <c r="A47" i="127"/>
  <c r="AA47" i="127" s="1"/>
  <c r="A46" i="127"/>
  <c r="AA46" i="127" s="1"/>
  <c r="A45" i="127"/>
  <c r="AA45" i="127" s="1"/>
  <c r="A44" i="127"/>
  <c r="AA44" i="127" s="1"/>
  <c r="A43" i="127"/>
  <c r="AA43" i="127" s="1"/>
  <c r="A42" i="127"/>
  <c r="AA42" i="127" s="1"/>
  <c r="A82" i="127"/>
  <c r="AA82" i="127" s="1"/>
  <c r="A80" i="127"/>
  <c r="AA80" i="127" s="1"/>
  <c r="A79" i="127"/>
  <c r="AA79" i="127" s="1"/>
  <c r="A75" i="127"/>
  <c r="AA75" i="127" s="1"/>
  <c r="A74" i="127"/>
  <c r="AA74" i="127" s="1"/>
  <c r="A72" i="127"/>
  <c r="AA72" i="127" s="1"/>
  <c r="A84" i="127"/>
  <c r="AA84" i="127" s="1"/>
  <c r="A83" i="127"/>
  <c r="AA83" i="127" s="1"/>
  <c r="A81" i="127"/>
  <c r="AA81" i="127" s="1"/>
  <c r="A85" i="127"/>
  <c r="AA85" i="127" s="1"/>
  <c r="A69" i="127"/>
  <c r="AA69" i="127" s="1"/>
  <c r="A68" i="127"/>
  <c r="AA68" i="127" s="1"/>
  <c r="A67" i="127"/>
  <c r="AA67" i="127" s="1"/>
  <c r="A66" i="127"/>
  <c r="AA66" i="127" s="1"/>
  <c r="A41" i="127"/>
  <c r="AA41" i="127" s="1"/>
  <c r="A40" i="127"/>
  <c r="AA40" i="127" s="1"/>
  <c r="A39" i="127"/>
  <c r="AA39" i="127" s="1"/>
  <c r="A38" i="127"/>
  <c r="AA38" i="127" s="1"/>
  <c r="A37" i="127"/>
  <c r="AA37" i="127" s="1"/>
  <c r="A36" i="127"/>
  <c r="AA36" i="127" s="1"/>
  <c r="A71" i="127"/>
  <c r="AA71" i="127" s="1"/>
  <c r="A70" i="127"/>
  <c r="AA70" i="127" s="1"/>
  <c r="A57" i="127"/>
  <c r="AA57" i="127" s="1"/>
  <c r="A56" i="127"/>
  <c r="AA56" i="127" s="1"/>
  <c r="A55" i="127"/>
  <c r="AA55" i="127" s="1"/>
  <c r="A54" i="127"/>
  <c r="AA54" i="127" s="1"/>
  <c r="A35" i="127"/>
  <c r="AA35" i="127" s="1"/>
  <c r="A34" i="127"/>
  <c r="AA34" i="127" s="1"/>
  <c r="A33" i="127"/>
  <c r="AA33" i="127" s="1"/>
  <c r="A32" i="127"/>
  <c r="AA32" i="127" s="1"/>
  <c r="A31" i="127"/>
  <c r="AA31" i="127" s="1"/>
  <c r="A30" i="127"/>
  <c r="AA30" i="127" s="1"/>
  <c r="A29" i="127"/>
  <c r="AA29" i="127" s="1"/>
  <c r="A28" i="127"/>
  <c r="AA28" i="127" s="1"/>
  <c r="A27" i="127"/>
  <c r="AA27" i="127" s="1"/>
  <c r="A26" i="127"/>
  <c r="AA26" i="127" s="1"/>
  <c r="A25" i="127"/>
  <c r="AA25" i="127" s="1"/>
  <c r="A24" i="127"/>
  <c r="AA24" i="127" s="1"/>
  <c r="A23" i="127"/>
  <c r="AA23" i="127" s="1"/>
  <c r="A22" i="127"/>
  <c r="AA22" i="127" s="1"/>
  <c r="A21" i="127"/>
  <c r="AA21" i="127" s="1"/>
  <c r="A20" i="127"/>
  <c r="AA20" i="127" s="1"/>
  <c r="A19" i="127"/>
  <c r="AA19" i="127" s="1"/>
  <c r="A18" i="127"/>
  <c r="AA18" i="127" s="1"/>
  <c r="A17" i="127"/>
  <c r="AA17" i="127" s="1"/>
  <c r="A16" i="127"/>
  <c r="AA16" i="127" s="1"/>
  <c r="A15" i="127"/>
  <c r="AA15" i="127" s="1"/>
  <c r="A14" i="127"/>
  <c r="AA14" i="127" s="1"/>
  <c r="A13" i="127"/>
  <c r="AA13" i="127" s="1"/>
  <c r="A12" i="127"/>
  <c r="AA12" i="127" s="1"/>
  <c r="A11" i="127"/>
  <c r="AA11" i="127" s="1"/>
  <c r="A10" i="127"/>
  <c r="AA10" i="127" s="1"/>
  <c r="A9" i="127"/>
  <c r="AA9" i="127" s="1"/>
  <c r="A8" i="127"/>
  <c r="AA8" i="127" s="1"/>
  <c r="A65" i="127"/>
  <c r="AA65" i="127" s="1"/>
  <c r="A62" i="127"/>
  <c r="AA62" i="127" s="1"/>
  <c r="A63" i="127"/>
  <c r="AA63" i="127" s="1"/>
  <c r="A61" i="127"/>
  <c r="AA61" i="127" s="1"/>
  <c r="A60" i="127"/>
  <c r="AA60" i="127" s="1"/>
  <c r="A59" i="127"/>
  <c r="AA59" i="127" s="1"/>
  <c r="A58" i="127"/>
  <c r="AA58" i="127" s="1"/>
  <c r="A64" i="127"/>
  <c r="AA64" i="127" s="1"/>
  <c r="B5" i="35" l="1"/>
  <c r="B5" i="24"/>
  <c r="B5" i="23"/>
  <c r="AX303" i="128"/>
  <c r="AZ303" i="128" s="1"/>
  <c r="B5" i="105"/>
  <c r="B5" i="106"/>
  <c r="B5" i="86"/>
  <c r="B5" i="85"/>
  <c r="B5" i="40"/>
  <c r="B5" i="42"/>
  <c r="B5" i="41"/>
  <c r="B5" i="99"/>
  <c r="B5" i="100"/>
  <c r="B5" i="49"/>
  <c r="B5" i="50"/>
  <c r="B5" i="90"/>
  <c r="B5" i="89"/>
  <c r="B5" i="55"/>
  <c r="B5" i="78"/>
  <c r="B5" i="52"/>
  <c r="B5" i="54"/>
  <c r="B5" i="53"/>
  <c r="B5" i="51"/>
  <c r="B5" i="56"/>
  <c r="B5" i="29"/>
  <c r="B5" i="26"/>
  <c r="B5" i="28"/>
  <c r="B5" i="30"/>
  <c r="B5" i="27"/>
  <c r="B5" i="25"/>
  <c r="B5" i="67"/>
  <c r="B5" i="66"/>
  <c r="B5" i="9"/>
  <c r="B5" i="7"/>
  <c r="B5" i="5"/>
  <c r="B5" i="12"/>
  <c r="B5" i="14"/>
  <c r="B5" i="71"/>
  <c r="B5" i="6"/>
  <c r="B5" i="8"/>
  <c r="B5" i="11"/>
  <c r="B5" i="13"/>
  <c r="B5" i="15"/>
  <c r="B5" i="10"/>
  <c r="B5" i="103"/>
  <c r="B5" i="104"/>
  <c r="B5" i="107"/>
  <c r="B5" i="108"/>
  <c r="B5" i="61"/>
  <c r="B5" i="62"/>
  <c r="B5" i="97"/>
  <c r="B5" i="98"/>
  <c r="B5" i="79"/>
  <c r="B5" i="80"/>
  <c r="AX140" i="128"/>
  <c r="AZ140" i="128" s="1"/>
  <c r="AX538" i="128"/>
  <c r="AZ538" i="128" s="1"/>
  <c r="AX477" i="128"/>
  <c r="AZ477" i="128" s="1"/>
  <c r="B5" i="45"/>
  <c r="B5" i="44"/>
  <c r="B5" i="43"/>
  <c r="B5" i="57"/>
  <c r="B5" i="58"/>
  <c r="AX163" i="128"/>
  <c r="AZ163" i="128" s="1"/>
  <c r="AX27" i="128"/>
  <c r="AZ27" i="128" s="1"/>
  <c r="B708" i="126"/>
  <c r="B707" i="126"/>
  <c r="B706" i="126"/>
  <c r="B705" i="126"/>
  <c r="B704" i="126"/>
  <c r="B703" i="126"/>
  <c r="B702" i="126"/>
  <c r="B701" i="126"/>
  <c r="B700" i="126"/>
  <c r="B699" i="126"/>
  <c r="B698" i="126"/>
  <c r="B697" i="126"/>
  <c r="B696" i="126"/>
  <c r="B695" i="126"/>
  <c r="B694" i="126"/>
  <c r="B693" i="126"/>
  <c r="B692" i="126"/>
  <c r="B691" i="126"/>
  <c r="B690" i="126"/>
  <c r="B689" i="126"/>
  <c r="B688" i="126"/>
  <c r="B687" i="126"/>
  <c r="B686" i="126"/>
  <c r="B685" i="126"/>
  <c r="B684" i="126"/>
  <c r="B683" i="126"/>
  <c r="B682" i="126"/>
  <c r="B681" i="126"/>
  <c r="B680" i="126"/>
  <c r="B679" i="126"/>
  <c r="B678" i="126"/>
  <c r="B677" i="126"/>
  <c r="B676" i="126"/>
  <c r="B675" i="126"/>
  <c r="B674" i="126"/>
  <c r="B673" i="126"/>
  <c r="B672" i="126"/>
  <c r="B671" i="126"/>
  <c r="B670" i="126"/>
  <c r="B669" i="126"/>
  <c r="B668" i="126"/>
  <c r="B667" i="126"/>
  <c r="B666" i="126"/>
  <c r="B665" i="126"/>
  <c r="B664" i="126"/>
  <c r="B663" i="126"/>
  <c r="B662" i="126"/>
  <c r="B661" i="126"/>
  <c r="B660" i="126"/>
  <c r="B659" i="126"/>
  <c r="B658" i="126"/>
  <c r="B657" i="126"/>
  <c r="B656" i="126"/>
  <c r="B655" i="126"/>
  <c r="B654" i="126"/>
  <c r="B653" i="126"/>
  <c r="B652" i="126"/>
  <c r="B651" i="126"/>
  <c r="B650" i="126"/>
  <c r="B649" i="126"/>
  <c r="B648" i="126"/>
  <c r="B647" i="126"/>
  <c r="B646" i="126"/>
  <c r="B645" i="126"/>
  <c r="B644" i="126"/>
  <c r="B643" i="126"/>
  <c r="B642" i="126"/>
  <c r="B641" i="126"/>
  <c r="B640" i="126"/>
  <c r="B639" i="126"/>
  <c r="B638" i="126"/>
  <c r="B637" i="126"/>
  <c r="B636" i="126"/>
  <c r="B635" i="126"/>
  <c r="B634" i="126"/>
  <c r="B633" i="126"/>
  <c r="B632" i="126"/>
  <c r="B631" i="126"/>
  <c r="B630" i="126"/>
  <c r="B629" i="126"/>
  <c r="B628" i="126"/>
  <c r="B627" i="126"/>
  <c r="B626" i="126"/>
  <c r="B625" i="126"/>
  <c r="B624" i="126"/>
  <c r="B623" i="126"/>
  <c r="B622" i="126"/>
  <c r="B621" i="126"/>
  <c r="B620" i="126"/>
  <c r="B619" i="126"/>
  <c r="B618" i="126"/>
  <c r="B617" i="126"/>
  <c r="B616" i="126"/>
  <c r="B615" i="126"/>
  <c r="B614" i="126"/>
  <c r="B613" i="126"/>
  <c r="B612" i="126"/>
  <c r="B611" i="126"/>
  <c r="B610" i="126"/>
  <c r="B609" i="126"/>
  <c r="B608" i="126"/>
  <c r="B607" i="126"/>
  <c r="B606" i="126"/>
  <c r="B605" i="126"/>
  <c r="B604" i="126"/>
  <c r="B603" i="126"/>
  <c r="B602" i="126"/>
  <c r="B601" i="126"/>
  <c r="B600" i="126"/>
  <c r="B599" i="126"/>
  <c r="B598" i="126"/>
  <c r="B597" i="126"/>
  <c r="B596" i="126"/>
  <c r="B595" i="126"/>
  <c r="B594" i="126"/>
  <c r="B593" i="126"/>
  <c r="B592" i="126"/>
  <c r="B591" i="126"/>
  <c r="B590" i="126"/>
  <c r="B589" i="126"/>
  <c r="B588" i="126"/>
  <c r="B587" i="126"/>
  <c r="B586" i="126"/>
  <c r="B585" i="126"/>
  <c r="B584" i="126"/>
  <c r="B583" i="126"/>
  <c r="B582" i="126"/>
  <c r="B581" i="126"/>
  <c r="B580" i="126"/>
  <c r="B579" i="126"/>
  <c r="B578" i="126"/>
  <c r="B577" i="126"/>
  <c r="B576" i="126"/>
  <c r="B575" i="126"/>
  <c r="B574" i="126"/>
  <c r="B573" i="126"/>
  <c r="B572" i="126"/>
  <c r="B571" i="126"/>
  <c r="B570" i="126"/>
  <c r="B569" i="126"/>
  <c r="B568" i="126"/>
  <c r="B567" i="126"/>
  <c r="B566" i="126"/>
  <c r="B565" i="126"/>
  <c r="B564" i="126"/>
  <c r="B563" i="126"/>
  <c r="B562" i="126"/>
  <c r="B561" i="126"/>
  <c r="B560" i="126"/>
  <c r="B559" i="126"/>
  <c r="B558" i="126"/>
  <c r="B557" i="126"/>
  <c r="B556" i="126"/>
  <c r="B555" i="126"/>
  <c r="B554" i="126"/>
  <c r="B553" i="126"/>
  <c r="B552" i="126"/>
  <c r="B551" i="126"/>
  <c r="B550" i="126"/>
  <c r="B549" i="126"/>
  <c r="B548" i="126"/>
  <c r="B547" i="126"/>
  <c r="B546" i="126"/>
  <c r="B545" i="126"/>
  <c r="B544" i="126"/>
  <c r="B543" i="126"/>
  <c r="B542" i="126"/>
  <c r="B541" i="126"/>
  <c r="B540" i="126"/>
  <c r="B539" i="126"/>
  <c r="B538" i="126"/>
  <c r="B537" i="126"/>
  <c r="B536" i="126"/>
  <c r="B535" i="126"/>
  <c r="B534" i="126"/>
  <c r="B533" i="126"/>
  <c r="B532" i="126"/>
  <c r="B531" i="126"/>
  <c r="B530" i="126"/>
  <c r="B529" i="126"/>
  <c r="B528" i="126"/>
  <c r="B527" i="126"/>
  <c r="B526" i="126"/>
  <c r="B525" i="126"/>
  <c r="B524" i="126"/>
  <c r="B523" i="126"/>
  <c r="B522" i="126"/>
  <c r="B521" i="126"/>
  <c r="B520" i="126"/>
  <c r="B519" i="126"/>
  <c r="B518" i="126"/>
  <c r="B517" i="126"/>
  <c r="B516" i="126"/>
  <c r="B515" i="126"/>
  <c r="B514" i="126"/>
  <c r="B513" i="126"/>
  <c r="B512" i="126"/>
  <c r="B511" i="126"/>
  <c r="B510" i="126"/>
  <c r="B509" i="126"/>
  <c r="B508" i="126"/>
  <c r="B507" i="126"/>
  <c r="B506" i="126"/>
  <c r="B505" i="126"/>
  <c r="B504" i="126"/>
  <c r="B503" i="126"/>
  <c r="B502" i="126"/>
  <c r="B501" i="126"/>
  <c r="B500" i="126"/>
  <c r="B499" i="126"/>
  <c r="B498" i="126"/>
  <c r="B497" i="126"/>
  <c r="B496" i="126"/>
  <c r="B495" i="126"/>
  <c r="B494" i="126"/>
  <c r="B493" i="126"/>
  <c r="B492" i="126"/>
  <c r="B491" i="126"/>
  <c r="B490" i="126"/>
  <c r="B489" i="126"/>
  <c r="B488" i="126"/>
  <c r="B487" i="126"/>
  <c r="B486" i="126"/>
  <c r="B485" i="126"/>
  <c r="B484" i="126"/>
  <c r="B483" i="126"/>
  <c r="B482" i="126"/>
  <c r="B481" i="126"/>
  <c r="B480" i="126"/>
  <c r="B479" i="126"/>
  <c r="B478" i="126"/>
  <c r="B477" i="126"/>
  <c r="B476" i="126"/>
  <c r="B475" i="126"/>
  <c r="B474" i="126"/>
  <c r="B473" i="126"/>
  <c r="B472" i="126"/>
  <c r="B471" i="126"/>
  <c r="B470" i="126"/>
  <c r="B469" i="126"/>
  <c r="B468" i="126"/>
  <c r="B467" i="126"/>
  <c r="B466" i="126"/>
  <c r="B465" i="126"/>
  <c r="B464" i="126"/>
  <c r="B463" i="126"/>
  <c r="B462" i="126"/>
  <c r="B461" i="126"/>
  <c r="B460" i="126"/>
  <c r="B459" i="126"/>
  <c r="B458" i="126"/>
  <c r="B457" i="126"/>
  <c r="B456" i="126"/>
  <c r="B455" i="126"/>
  <c r="B454" i="126"/>
  <c r="B453" i="126"/>
  <c r="B452" i="126"/>
  <c r="B451" i="126"/>
  <c r="B450" i="126"/>
  <c r="B449" i="126"/>
  <c r="B448" i="126"/>
  <c r="B447" i="126"/>
  <c r="B446" i="126"/>
  <c r="B445" i="126"/>
  <c r="B444" i="126"/>
  <c r="B443" i="126"/>
  <c r="B442" i="126"/>
  <c r="B441" i="126"/>
  <c r="B440" i="126"/>
  <c r="B439" i="126"/>
  <c r="B438" i="126"/>
  <c r="B437" i="126"/>
  <c r="B436" i="126"/>
  <c r="B435" i="126"/>
  <c r="B434" i="126"/>
  <c r="B433" i="126"/>
  <c r="B432" i="126"/>
  <c r="B431" i="126"/>
  <c r="B430" i="126"/>
  <c r="B429" i="126"/>
  <c r="B428" i="126"/>
  <c r="B427" i="126"/>
  <c r="B426" i="126"/>
  <c r="B425" i="126"/>
  <c r="B424" i="126"/>
  <c r="B423" i="126"/>
  <c r="B422" i="126"/>
  <c r="B421" i="126"/>
  <c r="B420" i="126"/>
  <c r="B419" i="126"/>
  <c r="B418" i="126"/>
  <c r="B417" i="126"/>
  <c r="B416" i="126"/>
  <c r="B415" i="126"/>
  <c r="B414" i="126"/>
  <c r="B413" i="126"/>
  <c r="B412" i="126"/>
  <c r="B411" i="126"/>
  <c r="B410" i="126"/>
  <c r="B409" i="126"/>
  <c r="B408" i="126"/>
  <c r="B407" i="126"/>
  <c r="B406" i="126"/>
  <c r="B405" i="126"/>
  <c r="B404" i="126"/>
  <c r="B403" i="126"/>
  <c r="B402" i="126"/>
  <c r="B401" i="126"/>
  <c r="B400" i="126"/>
  <c r="B399" i="126"/>
  <c r="B398" i="126"/>
  <c r="B397" i="126"/>
  <c r="B396" i="126"/>
  <c r="B395" i="126"/>
  <c r="B394" i="126"/>
  <c r="B393" i="126"/>
  <c r="B392" i="126"/>
  <c r="B391" i="126"/>
  <c r="B390" i="126"/>
  <c r="B389" i="126"/>
  <c r="B388" i="126"/>
  <c r="B387" i="126"/>
  <c r="B386" i="126"/>
  <c r="B385" i="126"/>
  <c r="B384" i="126"/>
  <c r="B383" i="126"/>
  <c r="B382" i="126"/>
  <c r="B381" i="126"/>
  <c r="B380" i="126"/>
  <c r="B379" i="126"/>
  <c r="B378" i="126"/>
  <c r="B377" i="126"/>
  <c r="B376" i="126"/>
  <c r="B375" i="126"/>
  <c r="B374" i="126"/>
  <c r="B373" i="126"/>
  <c r="B372" i="126"/>
  <c r="B371" i="126"/>
  <c r="B370" i="126"/>
  <c r="B369" i="126"/>
  <c r="B368" i="126"/>
  <c r="B367" i="126"/>
  <c r="B366" i="126"/>
  <c r="B365" i="126"/>
  <c r="B364" i="126"/>
  <c r="B363" i="126"/>
  <c r="B362" i="126"/>
  <c r="B361" i="126"/>
  <c r="B360" i="126"/>
  <c r="B359" i="126"/>
  <c r="B358" i="126"/>
  <c r="B357" i="126"/>
  <c r="B356" i="126"/>
  <c r="B355" i="126"/>
  <c r="B354" i="126"/>
  <c r="B353" i="126"/>
  <c r="B352" i="126"/>
  <c r="B351" i="126"/>
  <c r="B350" i="126"/>
  <c r="B349" i="126"/>
  <c r="B348" i="126"/>
  <c r="B347" i="126"/>
  <c r="B346" i="126"/>
  <c r="B345" i="126"/>
  <c r="B344" i="126"/>
  <c r="B343" i="126"/>
  <c r="B342" i="126"/>
  <c r="B341" i="126"/>
  <c r="B340" i="126"/>
  <c r="B339" i="126"/>
  <c r="B338" i="126"/>
  <c r="B337" i="126"/>
  <c r="B336" i="126"/>
  <c r="B335" i="126"/>
  <c r="B334" i="126"/>
  <c r="B333" i="126"/>
  <c r="B332" i="126"/>
  <c r="B331" i="126"/>
  <c r="B330" i="126"/>
  <c r="B329" i="126"/>
  <c r="B328" i="126"/>
  <c r="B327" i="126"/>
  <c r="B326" i="126"/>
  <c r="B325" i="126"/>
  <c r="B324" i="126"/>
  <c r="B323" i="126"/>
  <c r="B322" i="126"/>
  <c r="B321" i="126"/>
  <c r="B320" i="126"/>
  <c r="B319" i="126"/>
  <c r="B318" i="126"/>
  <c r="B317" i="126"/>
  <c r="B316" i="126"/>
  <c r="B315" i="126"/>
  <c r="B314" i="126"/>
  <c r="B313" i="126"/>
  <c r="B312" i="126"/>
  <c r="B311" i="126"/>
  <c r="B310" i="126"/>
  <c r="B309" i="126"/>
  <c r="B308" i="126"/>
  <c r="B307" i="126"/>
  <c r="B306" i="126"/>
  <c r="B305" i="126"/>
  <c r="B304" i="126"/>
  <c r="B303" i="126"/>
  <c r="B302" i="126"/>
  <c r="B301" i="126"/>
  <c r="B300" i="126"/>
  <c r="B299" i="126"/>
  <c r="B298" i="126"/>
  <c r="B297" i="126"/>
  <c r="B296" i="126"/>
  <c r="B295" i="126"/>
  <c r="B294" i="126"/>
  <c r="B293" i="126"/>
  <c r="B292" i="126"/>
  <c r="B291" i="126"/>
  <c r="B290" i="126"/>
  <c r="B289" i="126"/>
  <c r="B288" i="126"/>
  <c r="B287" i="126"/>
  <c r="B286" i="126"/>
  <c r="B285" i="126"/>
  <c r="B284" i="126"/>
  <c r="B283" i="126"/>
  <c r="B282" i="126"/>
  <c r="B281" i="126"/>
  <c r="B280" i="126"/>
  <c r="B279" i="126"/>
  <c r="B278" i="126"/>
  <c r="B277" i="126"/>
  <c r="B276" i="126"/>
  <c r="B275" i="126"/>
  <c r="B274" i="126"/>
  <c r="B273" i="126"/>
  <c r="B272" i="126"/>
  <c r="B271" i="126"/>
  <c r="B270" i="126"/>
  <c r="B269" i="126"/>
  <c r="B268" i="126"/>
  <c r="B267" i="126"/>
  <c r="B266" i="126"/>
  <c r="B265" i="126"/>
  <c r="B264" i="126"/>
  <c r="B263" i="126"/>
  <c r="B262" i="126"/>
  <c r="B261" i="126"/>
  <c r="B260" i="126"/>
  <c r="B259" i="126"/>
  <c r="B258" i="126"/>
  <c r="B257" i="126"/>
  <c r="B256" i="126"/>
  <c r="B255" i="126"/>
  <c r="B254" i="126"/>
  <c r="B253" i="126"/>
  <c r="B252" i="126"/>
  <c r="B251" i="126"/>
  <c r="B250" i="126"/>
  <c r="B249" i="126"/>
  <c r="B248" i="126"/>
  <c r="B247" i="126"/>
  <c r="B246" i="126"/>
  <c r="B245" i="126"/>
  <c r="B244" i="126"/>
  <c r="B243" i="126"/>
  <c r="B242" i="126"/>
  <c r="B241" i="126"/>
  <c r="B240" i="126"/>
  <c r="B239" i="126"/>
  <c r="B238" i="126"/>
  <c r="B237" i="126"/>
  <c r="B236" i="126"/>
  <c r="B235" i="126"/>
  <c r="B234" i="126"/>
  <c r="B233" i="126"/>
  <c r="B232" i="126"/>
  <c r="B231" i="126"/>
  <c r="B230" i="126"/>
  <c r="B229" i="126"/>
  <c r="B228" i="126"/>
  <c r="B227" i="126"/>
  <c r="B226" i="126"/>
  <c r="B225" i="126"/>
  <c r="B224" i="126"/>
  <c r="B223" i="126"/>
  <c r="B222" i="126"/>
  <c r="B221" i="126"/>
  <c r="B220" i="126"/>
  <c r="B219" i="126"/>
  <c r="B218" i="126"/>
  <c r="B217" i="126"/>
  <c r="B216" i="126"/>
  <c r="B215" i="126"/>
  <c r="B214" i="126"/>
  <c r="B213" i="126"/>
  <c r="B212" i="126"/>
  <c r="B211" i="126"/>
  <c r="B210" i="126"/>
  <c r="B209" i="126"/>
  <c r="B208" i="126"/>
  <c r="B207" i="126"/>
  <c r="B206" i="126"/>
  <c r="B205" i="126"/>
  <c r="B204" i="126"/>
  <c r="B203" i="126"/>
  <c r="B202" i="126"/>
  <c r="B201" i="126"/>
  <c r="B200" i="126"/>
  <c r="B199" i="126"/>
  <c r="B198" i="126"/>
  <c r="B197" i="126"/>
  <c r="B196" i="126"/>
  <c r="B195" i="126"/>
  <c r="B194" i="126"/>
  <c r="B193" i="126"/>
  <c r="B192" i="126"/>
  <c r="B191" i="126"/>
  <c r="B190" i="126"/>
  <c r="B189" i="126"/>
  <c r="B188" i="126"/>
  <c r="B187" i="126"/>
  <c r="B186" i="126"/>
  <c r="B185" i="126"/>
  <c r="B184" i="126"/>
  <c r="B183" i="126"/>
  <c r="B182" i="126"/>
  <c r="B181" i="126"/>
  <c r="B180" i="126"/>
  <c r="B179" i="126"/>
  <c r="B178" i="126"/>
  <c r="B177" i="126"/>
  <c r="B176" i="126"/>
  <c r="B175" i="126"/>
  <c r="B174" i="126"/>
  <c r="B173" i="126"/>
  <c r="B172" i="126"/>
  <c r="B171" i="126"/>
  <c r="B170" i="126"/>
  <c r="B169" i="126"/>
  <c r="B168" i="126"/>
  <c r="B167" i="126"/>
  <c r="B166" i="126"/>
  <c r="B165" i="126"/>
  <c r="B164" i="126"/>
  <c r="B163" i="126"/>
  <c r="B162" i="126"/>
  <c r="B161" i="126"/>
  <c r="B160" i="126"/>
  <c r="B159" i="126"/>
  <c r="B158" i="126"/>
  <c r="B157" i="126"/>
  <c r="B156" i="126"/>
  <c r="B155" i="126"/>
  <c r="B154" i="126"/>
  <c r="B153" i="126"/>
  <c r="B152" i="126"/>
  <c r="B151" i="126"/>
  <c r="B150" i="126"/>
  <c r="B149" i="126"/>
  <c r="B148" i="126"/>
  <c r="B147" i="126"/>
  <c r="B146" i="126"/>
  <c r="B145" i="126"/>
  <c r="B144" i="126"/>
  <c r="B143" i="126"/>
  <c r="B142" i="126"/>
  <c r="B141" i="126"/>
  <c r="B140" i="126"/>
  <c r="B139" i="126"/>
  <c r="B138" i="126"/>
  <c r="B137" i="126"/>
  <c r="B136" i="126"/>
  <c r="B135" i="126"/>
  <c r="B134" i="126"/>
  <c r="B133" i="126"/>
  <c r="B132" i="126"/>
  <c r="B131" i="126"/>
  <c r="B130" i="126"/>
  <c r="B129" i="126"/>
  <c r="B128" i="126"/>
  <c r="B127" i="126"/>
  <c r="B126" i="126"/>
  <c r="B125" i="126"/>
  <c r="B124" i="126"/>
  <c r="B123" i="126"/>
  <c r="B122" i="126"/>
  <c r="B121" i="126"/>
  <c r="B120" i="126"/>
  <c r="B119" i="126"/>
  <c r="B118" i="126"/>
  <c r="B117" i="126"/>
  <c r="B116" i="126"/>
  <c r="B115" i="126"/>
  <c r="B114" i="126"/>
  <c r="B113" i="126"/>
  <c r="B112" i="126"/>
  <c r="B111" i="126"/>
  <c r="B110" i="126"/>
  <c r="B109" i="126"/>
  <c r="B108" i="126"/>
  <c r="B107" i="126"/>
  <c r="B106" i="126"/>
  <c r="B105" i="126"/>
  <c r="B104" i="126"/>
  <c r="B103" i="126"/>
  <c r="B102" i="126"/>
  <c r="B101" i="126"/>
  <c r="B100" i="126"/>
  <c r="B99" i="126"/>
  <c r="B98" i="126"/>
  <c r="B97" i="126"/>
  <c r="B96" i="126"/>
  <c r="B95" i="126"/>
  <c r="B94" i="126"/>
  <c r="B93" i="126"/>
  <c r="B92" i="126"/>
  <c r="B91" i="126"/>
  <c r="B90" i="126"/>
  <c r="B89" i="126"/>
  <c r="B88" i="126"/>
  <c r="B87" i="126"/>
  <c r="B86" i="126"/>
  <c r="B85" i="126"/>
  <c r="B84" i="126"/>
  <c r="B83" i="126"/>
  <c r="B82" i="126"/>
  <c r="B81" i="126"/>
  <c r="B80" i="126"/>
  <c r="B79" i="126"/>
  <c r="B78" i="126"/>
  <c r="B77" i="126"/>
  <c r="B76" i="126"/>
  <c r="B75" i="126"/>
  <c r="B74" i="126"/>
  <c r="B73" i="126"/>
  <c r="B72" i="126"/>
  <c r="B71" i="126"/>
  <c r="B70" i="126"/>
  <c r="B69" i="126"/>
  <c r="B68" i="126"/>
  <c r="B67" i="126"/>
  <c r="B66" i="126"/>
  <c r="B65" i="126"/>
  <c r="B64" i="126"/>
  <c r="B63" i="126"/>
  <c r="B62" i="126"/>
  <c r="B61" i="126"/>
  <c r="B60" i="126"/>
  <c r="B59" i="126"/>
  <c r="B58" i="126"/>
  <c r="B57" i="126"/>
  <c r="B56" i="126"/>
  <c r="B55" i="126"/>
  <c r="B54" i="126"/>
  <c r="B53" i="126"/>
  <c r="B52" i="126"/>
  <c r="B51" i="126"/>
  <c r="B50" i="126"/>
  <c r="B49" i="126"/>
  <c r="B48" i="126"/>
  <c r="B47" i="126"/>
  <c r="B46" i="126"/>
  <c r="B45" i="126"/>
  <c r="B44" i="126"/>
  <c r="B43" i="126"/>
  <c r="B42" i="126"/>
  <c r="B41" i="126"/>
  <c r="B40" i="126"/>
  <c r="B39" i="126"/>
  <c r="B38" i="126"/>
  <c r="B37" i="126"/>
  <c r="B36" i="126"/>
  <c r="B35" i="126"/>
  <c r="B34" i="126"/>
  <c r="B33" i="126"/>
  <c r="B32" i="126"/>
  <c r="B31" i="126"/>
  <c r="B30" i="126"/>
  <c r="B29" i="126"/>
  <c r="B28" i="126"/>
  <c r="B27" i="126"/>
  <c r="B26" i="126"/>
  <c r="B25" i="126"/>
  <c r="B24" i="126"/>
  <c r="B23" i="126"/>
  <c r="B22" i="126"/>
  <c r="B21" i="126"/>
  <c r="B20" i="126"/>
  <c r="B19" i="126"/>
  <c r="B18" i="126"/>
  <c r="B17" i="126"/>
  <c r="B16" i="126"/>
  <c r="B15" i="126"/>
  <c r="B14" i="126"/>
  <c r="B13" i="126"/>
  <c r="B12" i="126"/>
  <c r="B11" i="126"/>
  <c r="B10" i="126"/>
  <c r="B9" i="126"/>
  <c r="B8" i="126"/>
  <c r="B7" i="126"/>
  <c r="B6" i="126"/>
  <c r="B5" i="126"/>
  <c r="B4" i="126"/>
  <c r="B3" i="126"/>
  <c r="B2" i="126"/>
  <c r="B5" i="92" l="1"/>
  <c r="B5" i="91"/>
  <c r="B5" i="111"/>
  <c r="B5" i="110"/>
  <c r="B5" i="82"/>
  <c r="B5" i="81"/>
  <c r="B5" i="83"/>
  <c r="B5" i="84"/>
  <c r="B5" i="131"/>
  <c r="B5" i="76"/>
  <c r="B5" i="22"/>
  <c r="B5" i="132"/>
  <c r="B5" i="77"/>
  <c r="B5" i="21"/>
  <c r="B170" i="124"/>
  <c r="B169" i="124"/>
  <c r="B168" i="124"/>
  <c r="B167" i="124"/>
  <c r="B166" i="124"/>
  <c r="B165" i="124"/>
  <c r="B164" i="124"/>
  <c r="B163" i="124"/>
  <c r="B162" i="124"/>
  <c r="B161" i="124"/>
  <c r="B160" i="124"/>
  <c r="B159" i="124"/>
  <c r="B158" i="124"/>
  <c r="B157" i="124"/>
  <c r="B156" i="124"/>
  <c r="B155" i="124"/>
  <c r="B154" i="124"/>
  <c r="B153" i="124"/>
  <c r="B152" i="124"/>
  <c r="B151" i="124"/>
  <c r="B150" i="124"/>
  <c r="B149" i="124"/>
  <c r="B148" i="124"/>
  <c r="B147" i="124"/>
  <c r="B146" i="124"/>
  <c r="B145" i="124"/>
  <c r="B144" i="124"/>
  <c r="B143" i="124"/>
  <c r="B142" i="124"/>
  <c r="B141" i="124"/>
  <c r="B140" i="124"/>
  <c r="B139" i="124"/>
  <c r="B138" i="124"/>
  <c r="B137" i="124"/>
  <c r="B136" i="124"/>
  <c r="B135" i="124"/>
  <c r="B134" i="124"/>
  <c r="B133" i="124"/>
  <c r="B132" i="124"/>
  <c r="B131" i="124"/>
  <c r="B130" i="124"/>
  <c r="B129" i="124"/>
  <c r="B128" i="124"/>
  <c r="B127" i="124"/>
  <c r="B126" i="124"/>
  <c r="B125" i="124"/>
  <c r="B124" i="124"/>
  <c r="B123" i="124"/>
  <c r="B122" i="124"/>
  <c r="B121" i="124"/>
  <c r="B120" i="124"/>
  <c r="B119" i="124"/>
  <c r="B118" i="124"/>
  <c r="B117" i="124"/>
  <c r="B116" i="124"/>
  <c r="B115" i="124"/>
  <c r="B114" i="124"/>
  <c r="B113" i="124"/>
  <c r="B112" i="124"/>
  <c r="B111" i="124"/>
  <c r="B110" i="124"/>
  <c r="B109" i="124"/>
  <c r="B108" i="124"/>
  <c r="B107" i="124"/>
  <c r="B106" i="124"/>
  <c r="B105" i="124"/>
  <c r="B104" i="124"/>
  <c r="B103" i="124"/>
  <c r="B102" i="124"/>
  <c r="B101" i="124"/>
  <c r="B100" i="124"/>
  <c r="B99" i="124"/>
  <c r="B98" i="124"/>
  <c r="B97" i="124"/>
  <c r="B96" i="124"/>
  <c r="B95" i="124"/>
  <c r="B94" i="124"/>
  <c r="B93" i="124"/>
  <c r="B92" i="124"/>
  <c r="B91" i="124"/>
  <c r="B90" i="124"/>
  <c r="B89" i="124"/>
  <c r="B88" i="124"/>
  <c r="B87" i="124"/>
  <c r="B86" i="124"/>
  <c r="B85" i="124"/>
  <c r="B84" i="124"/>
  <c r="B83" i="124"/>
  <c r="B82" i="124"/>
  <c r="B81" i="124"/>
  <c r="B80" i="124"/>
  <c r="B79" i="124"/>
  <c r="B78" i="124"/>
  <c r="B77" i="124"/>
  <c r="B76" i="124"/>
  <c r="B75" i="124"/>
  <c r="B74" i="124"/>
  <c r="B73" i="124"/>
  <c r="B72" i="124"/>
  <c r="B71" i="124"/>
  <c r="B70" i="124"/>
  <c r="B69" i="124"/>
  <c r="B68" i="124"/>
  <c r="B67" i="124"/>
  <c r="B66" i="124"/>
  <c r="B65" i="124"/>
  <c r="B64" i="124"/>
  <c r="B63" i="124"/>
  <c r="B62" i="124"/>
  <c r="B61" i="124"/>
  <c r="B60" i="124"/>
  <c r="B59" i="124"/>
  <c r="B58" i="124"/>
  <c r="B57" i="124"/>
  <c r="B56" i="124"/>
  <c r="B55" i="124"/>
  <c r="B54" i="124"/>
  <c r="B53" i="124"/>
  <c r="B52" i="124"/>
  <c r="B51" i="124"/>
  <c r="B50" i="124"/>
  <c r="B49" i="124"/>
  <c r="B48" i="124"/>
  <c r="B47" i="124"/>
  <c r="B46" i="124"/>
  <c r="B45" i="124"/>
  <c r="B44" i="124"/>
  <c r="B43" i="124"/>
  <c r="B42" i="124"/>
  <c r="B41" i="124"/>
  <c r="B40" i="124"/>
  <c r="B39" i="124"/>
  <c r="B38" i="124"/>
  <c r="B37" i="124"/>
  <c r="B36" i="124"/>
  <c r="B35" i="124"/>
  <c r="B34" i="124"/>
  <c r="B33" i="124"/>
  <c r="B32" i="124"/>
  <c r="B31" i="124"/>
  <c r="B30" i="124"/>
  <c r="B29" i="124"/>
  <c r="B28" i="124"/>
  <c r="B27" i="124"/>
  <c r="B26" i="124"/>
  <c r="B25" i="124"/>
  <c r="B24" i="124"/>
  <c r="B23" i="124"/>
  <c r="B22" i="124"/>
  <c r="B21" i="124"/>
  <c r="B20" i="124"/>
  <c r="B19" i="124"/>
  <c r="B18" i="124"/>
  <c r="B17" i="124"/>
  <c r="B16" i="124"/>
  <c r="B15" i="124"/>
  <c r="B14" i="124"/>
  <c r="B13" i="124"/>
  <c r="B12" i="124"/>
  <c r="B11" i="124"/>
  <c r="B10" i="124"/>
  <c r="B9" i="124"/>
  <c r="B8" i="124"/>
  <c r="B7" i="124"/>
  <c r="B6" i="124"/>
  <c r="B5" i="124"/>
  <c r="B4" i="124"/>
  <c r="B3" i="124"/>
  <c r="B2" i="124"/>
  <c r="Y64" i="119" l="1"/>
  <c r="Z89" i="119"/>
  <c r="Y89" i="119"/>
  <c r="Z88" i="119"/>
  <c r="Y88" i="119"/>
  <c r="Z87" i="119"/>
  <c r="Y87" i="119"/>
  <c r="Z86" i="119"/>
  <c r="Y86" i="119"/>
  <c r="Z85" i="119"/>
  <c r="Y85" i="119"/>
  <c r="Z84" i="119"/>
  <c r="Y84" i="119"/>
  <c r="Z83" i="119"/>
  <c r="Y83" i="119"/>
  <c r="Z82" i="119"/>
  <c r="Y82" i="119"/>
  <c r="Z81" i="119"/>
  <c r="Y81" i="119"/>
  <c r="Z80" i="119"/>
  <c r="Y80" i="119"/>
  <c r="Z79" i="119"/>
  <c r="Y79" i="119"/>
  <c r="Z78" i="119"/>
  <c r="Y78" i="119"/>
  <c r="Z77" i="119"/>
  <c r="Y77" i="119"/>
  <c r="Z76" i="119"/>
  <c r="Y76" i="119"/>
  <c r="Z75" i="119"/>
  <c r="Y75" i="119"/>
  <c r="Z74" i="119"/>
  <c r="Y74" i="119"/>
  <c r="Z73" i="119"/>
  <c r="Y73" i="119"/>
  <c r="Z72" i="119"/>
  <c r="Y72" i="119"/>
  <c r="Z71" i="119"/>
  <c r="Y71" i="119"/>
  <c r="Z70" i="119"/>
  <c r="Y70" i="119"/>
  <c r="Z69" i="119"/>
  <c r="Y69" i="119"/>
  <c r="Z68" i="119"/>
  <c r="Y68" i="119"/>
  <c r="Z67" i="119"/>
  <c r="Y67" i="119"/>
  <c r="Z66" i="119"/>
  <c r="Y66" i="119"/>
  <c r="Z65" i="119"/>
  <c r="Y65" i="119"/>
  <c r="Z64" i="119"/>
  <c r="AA64" i="119" s="1"/>
  <c r="Z63" i="119"/>
  <c r="AA63" i="119" s="1"/>
  <c r="Y63" i="119"/>
  <c r="Z62" i="119"/>
  <c r="Y62" i="119"/>
  <c r="Z61" i="119"/>
  <c r="AA61" i="119" s="1"/>
  <c r="Y61" i="119"/>
  <c r="Z60" i="119"/>
  <c r="Y60" i="119"/>
  <c r="Z59" i="119"/>
  <c r="AA59" i="119" s="1"/>
  <c r="Y59" i="119"/>
  <c r="Z58" i="119"/>
  <c r="Y58" i="119"/>
  <c r="Z57" i="119"/>
  <c r="AA57" i="119" s="1"/>
  <c r="Y57" i="119"/>
  <c r="Z56" i="119"/>
  <c r="Y56" i="119"/>
  <c r="Z55" i="119"/>
  <c r="AA55" i="119" s="1"/>
  <c r="Y55" i="119"/>
  <c r="Z54" i="119"/>
  <c r="Y54" i="119"/>
  <c r="Z53" i="119"/>
  <c r="AA53" i="119" s="1"/>
  <c r="Y53" i="119"/>
  <c r="Z52" i="119"/>
  <c r="Y52" i="119"/>
  <c r="Z51" i="119"/>
  <c r="AA51" i="119" s="1"/>
  <c r="Y51" i="119"/>
  <c r="Z50" i="119"/>
  <c r="Y50" i="119"/>
  <c r="Z49" i="119"/>
  <c r="AA49" i="119" s="1"/>
  <c r="Y49" i="119"/>
  <c r="Z48" i="119"/>
  <c r="Y48" i="119"/>
  <c r="Z47" i="119"/>
  <c r="AA47" i="119" s="1"/>
  <c r="Y47" i="119"/>
  <c r="Z46" i="119"/>
  <c r="Y46" i="119"/>
  <c r="Z45" i="119"/>
  <c r="AA45" i="119" s="1"/>
  <c r="Y45" i="119"/>
  <c r="Z44" i="119"/>
  <c r="Y44" i="119"/>
  <c r="Z43" i="119"/>
  <c r="AA43" i="119" s="1"/>
  <c r="Y43" i="119"/>
  <c r="Z42" i="119"/>
  <c r="Y42" i="119"/>
  <c r="Z41" i="119"/>
  <c r="AA41" i="119" s="1"/>
  <c r="Y41" i="119"/>
  <c r="Z40" i="119"/>
  <c r="Y40" i="119"/>
  <c r="Z39" i="119"/>
  <c r="AA39" i="119" s="1"/>
  <c r="Y39" i="119"/>
  <c r="Z38" i="119"/>
  <c r="Y38" i="119"/>
  <c r="Z37" i="119"/>
  <c r="AA37" i="119" s="1"/>
  <c r="Y37" i="119"/>
  <c r="Z36" i="119"/>
  <c r="Y36" i="119"/>
  <c r="Z35" i="119"/>
  <c r="AA35" i="119" s="1"/>
  <c r="Y35" i="119"/>
  <c r="Z34" i="119"/>
  <c r="Y34" i="119"/>
  <c r="Z33" i="119"/>
  <c r="Y33" i="119"/>
  <c r="Z32" i="119"/>
  <c r="Y32" i="119"/>
  <c r="Z31" i="119"/>
  <c r="Y31" i="119"/>
  <c r="Z30" i="119"/>
  <c r="Y30" i="119"/>
  <c r="Z29" i="119"/>
  <c r="Y29" i="119"/>
  <c r="Z28" i="119"/>
  <c r="Y28" i="119"/>
  <c r="Z27" i="119"/>
  <c r="Y27" i="119"/>
  <c r="Z26" i="119"/>
  <c r="Y26" i="119"/>
  <c r="Z25" i="119"/>
  <c r="Y25" i="119"/>
  <c r="Z24" i="119"/>
  <c r="Y24" i="119"/>
  <c r="Z23" i="119"/>
  <c r="Y23" i="119"/>
  <c r="Z22" i="119"/>
  <c r="Y22" i="119"/>
  <c r="Z21" i="119"/>
  <c r="Y21" i="119"/>
  <c r="Z20" i="119"/>
  <c r="Y20" i="119"/>
  <c r="Z19" i="119"/>
  <c r="Y19" i="119"/>
  <c r="Z18" i="119"/>
  <c r="Y18" i="119"/>
  <c r="Z17" i="119"/>
  <c r="Y17" i="119"/>
  <c r="Z16" i="119"/>
  <c r="Z15" i="119"/>
  <c r="Z14" i="119"/>
  <c r="Z13" i="119"/>
  <c r="Z12" i="119"/>
  <c r="Z11" i="119"/>
  <c r="Z10" i="119"/>
  <c r="Z9" i="119"/>
  <c r="Z8" i="119"/>
  <c r="Z7" i="119"/>
  <c r="AA7" i="119" s="1"/>
  <c r="Z6" i="119"/>
  <c r="Z5" i="119"/>
  <c r="Z4" i="119"/>
  <c r="Z3" i="119"/>
  <c r="Y16" i="119"/>
  <c r="Y15" i="119"/>
  <c r="Y14" i="119"/>
  <c r="Y13" i="119"/>
  <c r="Y12" i="119"/>
  <c r="Y11" i="119"/>
  <c r="Y10" i="119"/>
  <c r="Y9" i="119"/>
  <c r="Y8" i="119"/>
  <c r="Y7" i="119"/>
  <c r="Y6" i="119"/>
  <c r="Y5" i="119"/>
  <c r="Y4" i="119"/>
  <c r="Y3" i="119"/>
  <c r="AA11" i="119" l="1"/>
  <c r="AA3" i="119"/>
  <c r="AA15" i="119"/>
  <c r="AA66" i="119"/>
  <c r="AA68" i="119"/>
  <c r="AA70" i="119"/>
  <c r="AA72" i="119"/>
  <c r="AA74" i="119"/>
  <c r="AA76" i="119"/>
  <c r="AA80" i="119"/>
  <c r="AA84" i="119"/>
  <c r="AA88" i="119"/>
  <c r="AA29" i="119"/>
  <c r="AA31" i="119"/>
  <c r="AA33" i="119"/>
  <c r="AA4" i="119"/>
  <c r="AA8" i="119"/>
  <c r="AA12" i="119"/>
  <c r="AA16" i="119"/>
  <c r="AA18" i="119"/>
  <c r="AA20" i="119"/>
  <c r="AA22" i="119"/>
  <c r="AA24" i="119"/>
  <c r="AA26" i="119"/>
  <c r="AA28" i="119"/>
  <c r="AA30" i="119"/>
  <c r="AA32" i="119"/>
  <c r="AA34" i="119"/>
  <c r="AA36" i="119"/>
  <c r="AA38" i="119"/>
  <c r="AA40" i="119"/>
  <c r="AA42" i="119"/>
  <c r="AA44" i="119"/>
  <c r="AA46" i="119"/>
  <c r="AA48" i="119"/>
  <c r="AA50" i="119"/>
  <c r="AA52" i="119"/>
  <c r="AA54" i="119"/>
  <c r="AA56" i="119"/>
  <c r="AA58" i="119"/>
  <c r="AA60" i="119"/>
  <c r="AA62" i="119"/>
  <c r="AA5" i="119"/>
  <c r="AA9" i="119"/>
  <c r="AA13" i="119"/>
  <c r="AA65" i="119"/>
  <c r="AA67" i="119"/>
  <c r="AA69" i="119"/>
  <c r="AA71" i="119"/>
  <c r="AA73" i="119"/>
  <c r="AA75" i="119"/>
  <c r="AA77" i="119"/>
  <c r="AA79" i="119"/>
  <c r="AA81" i="119"/>
  <c r="AA83" i="119"/>
  <c r="AA85" i="119"/>
  <c r="AA87" i="119"/>
  <c r="AA89" i="119"/>
  <c r="AA6" i="119"/>
  <c r="AA10" i="119"/>
  <c r="AA14" i="119"/>
  <c r="AA17" i="119"/>
  <c r="AA19" i="119"/>
  <c r="AA21" i="119"/>
  <c r="AA23" i="119"/>
  <c r="AA25" i="119"/>
  <c r="AA27" i="119"/>
  <c r="AA78" i="119"/>
  <c r="AA82" i="119"/>
  <c r="AA86" i="119"/>
  <c r="AY436" i="4"/>
  <c r="AY435" i="4"/>
  <c r="AY434" i="4"/>
  <c r="AY433" i="4"/>
  <c r="AY432" i="4"/>
  <c r="AY431" i="4"/>
  <c r="AY430" i="4"/>
  <c r="AY429" i="4"/>
  <c r="AY428" i="4"/>
  <c r="AY427" i="4"/>
  <c r="AY426" i="4"/>
  <c r="AY425" i="4"/>
  <c r="AY424" i="4"/>
  <c r="AY423" i="4"/>
  <c r="AY422" i="4"/>
  <c r="AY421" i="4"/>
  <c r="AY420" i="4"/>
  <c r="AY419" i="4"/>
  <c r="AY418" i="4"/>
  <c r="AY417" i="4"/>
  <c r="AY416" i="4"/>
  <c r="AY415" i="4"/>
  <c r="AY414" i="4"/>
  <c r="AY413" i="4"/>
  <c r="AY412" i="4"/>
  <c r="AY411" i="4"/>
  <c r="AY410" i="4"/>
  <c r="AY409" i="4"/>
  <c r="AY408" i="4"/>
  <c r="AY407" i="4"/>
  <c r="AY406" i="4"/>
  <c r="AY405" i="4"/>
  <c r="AY404" i="4"/>
  <c r="AY403" i="4"/>
  <c r="AY402" i="4"/>
  <c r="AY401" i="4"/>
  <c r="AY400" i="4"/>
  <c r="AY399" i="4"/>
  <c r="AY398" i="4"/>
  <c r="AY397" i="4"/>
  <c r="AY396" i="4"/>
  <c r="AY395" i="4"/>
  <c r="AY394" i="4"/>
  <c r="AY393" i="4"/>
  <c r="AY392" i="4"/>
  <c r="AY391" i="4"/>
  <c r="AY390" i="4"/>
  <c r="AY389" i="4"/>
  <c r="AY388" i="4"/>
  <c r="AY387" i="4"/>
  <c r="AY386" i="4"/>
  <c r="AY385" i="4"/>
  <c r="AY384" i="4"/>
  <c r="AY383" i="4"/>
  <c r="AY382" i="4"/>
  <c r="AY381" i="4"/>
  <c r="AY380" i="4"/>
  <c r="AY379" i="4"/>
  <c r="AY378" i="4"/>
  <c r="AY377" i="4"/>
  <c r="AY376" i="4"/>
  <c r="AY375" i="4"/>
  <c r="AY374" i="4"/>
  <c r="AY373" i="4"/>
  <c r="AY372" i="4"/>
  <c r="AY371" i="4"/>
  <c r="AY370" i="4"/>
  <c r="AY369" i="4"/>
  <c r="AY368" i="4"/>
  <c r="AY367" i="4"/>
  <c r="AY366" i="4"/>
  <c r="AY365" i="4"/>
  <c r="AY364" i="4"/>
  <c r="AY363" i="4"/>
  <c r="AY362" i="4"/>
  <c r="AY361" i="4"/>
  <c r="AY360" i="4"/>
  <c r="AY359" i="4"/>
  <c r="AY358" i="4"/>
  <c r="AY357" i="4"/>
  <c r="AY356" i="4"/>
  <c r="AY355" i="4"/>
  <c r="AY354" i="4"/>
  <c r="AY353" i="4"/>
  <c r="AY352" i="4"/>
  <c r="AY351" i="4"/>
  <c r="AY350" i="4"/>
  <c r="AY349" i="4"/>
  <c r="AY348" i="4"/>
  <c r="AY347" i="4"/>
  <c r="AY346" i="4"/>
  <c r="AY345" i="4"/>
  <c r="AY344" i="4"/>
  <c r="AY343" i="4"/>
  <c r="AY342" i="4"/>
  <c r="AY341" i="4"/>
  <c r="AY340" i="4"/>
  <c r="AY339" i="4"/>
  <c r="AY338" i="4"/>
  <c r="AY337" i="4"/>
  <c r="AY336" i="4"/>
  <c r="AY335" i="4"/>
  <c r="AY334" i="4"/>
  <c r="AY333" i="4"/>
  <c r="AY332" i="4"/>
  <c r="AY331" i="4"/>
  <c r="AY330" i="4"/>
  <c r="AY329" i="4"/>
  <c r="AY328" i="4"/>
  <c r="AY327" i="4"/>
  <c r="AY326" i="4"/>
  <c r="AY325" i="4"/>
  <c r="AY324" i="4"/>
  <c r="AY323" i="4"/>
  <c r="AY322" i="4"/>
  <c r="AY321" i="4"/>
  <c r="AY320" i="4"/>
  <c r="AY319" i="4"/>
  <c r="AY318" i="4"/>
  <c r="AY317" i="4"/>
  <c r="AY316" i="4"/>
  <c r="AY315" i="4"/>
  <c r="AY314" i="4"/>
  <c r="AY313" i="4"/>
  <c r="AY312" i="4"/>
  <c r="AY311" i="4"/>
  <c r="AY310" i="4"/>
  <c r="AY309" i="4"/>
  <c r="AY308" i="4"/>
  <c r="AY307" i="4"/>
  <c r="AY306" i="4"/>
  <c r="AY305" i="4"/>
  <c r="AY304" i="4"/>
  <c r="AY303" i="4"/>
  <c r="AY302" i="4"/>
  <c r="AY301" i="4"/>
  <c r="AY300" i="4"/>
  <c r="AY299" i="4"/>
  <c r="AY298" i="4"/>
  <c r="AY297" i="4"/>
  <c r="AY296" i="4"/>
  <c r="AY295" i="4"/>
  <c r="AY294" i="4"/>
  <c r="AY293" i="4"/>
  <c r="AY292" i="4"/>
  <c r="AY291" i="4"/>
  <c r="AY290" i="4"/>
  <c r="AY289" i="4"/>
  <c r="AY288" i="4"/>
  <c r="AY287" i="4"/>
  <c r="AY286" i="4"/>
  <c r="AY285" i="4"/>
  <c r="AY284" i="4"/>
  <c r="AY283" i="4"/>
  <c r="AY282" i="4"/>
  <c r="AY281" i="4"/>
  <c r="AY280" i="4"/>
  <c r="AY279" i="4"/>
  <c r="AY278" i="4"/>
  <c r="AY277" i="4"/>
  <c r="AY276" i="4"/>
  <c r="AY275" i="4"/>
  <c r="AY274" i="4"/>
  <c r="AY273" i="4"/>
  <c r="AY272" i="4"/>
  <c r="AY271" i="4"/>
  <c r="AY270" i="4"/>
  <c r="AY269" i="4"/>
  <c r="AY268" i="4"/>
  <c r="AY267" i="4"/>
  <c r="AY266" i="4"/>
  <c r="AY265" i="4"/>
  <c r="AY264" i="4"/>
  <c r="AY263" i="4"/>
  <c r="AY262" i="4"/>
  <c r="AY261" i="4"/>
  <c r="AY260" i="4"/>
  <c r="AY259" i="4"/>
  <c r="AY258" i="4"/>
  <c r="AY257" i="4"/>
  <c r="AY256" i="4"/>
  <c r="AY255" i="4"/>
  <c r="AY254" i="4"/>
  <c r="AY253" i="4"/>
  <c r="AY252" i="4"/>
  <c r="AY251" i="4"/>
  <c r="AY250" i="4"/>
  <c r="AY249" i="4"/>
  <c r="AY248" i="4"/>
  <c r="AY247" i="4"/>
  <c r="AY246" i="4"/>
  <c r="AY245" i="4"/>
  <c r="AY244" i="4"/>
  <c r="AY243" i="4"/>
  <c r="AY242" i="4"/>
  <c r="AY241" i="4"/>
  <c r="AY240" i="4"/>
  <c r="AY239" i="4"/>
  <c r="AY238" i="4"/>
  <c r="AY237" i="4"/>
  <c r="AY236" i="4"/>
  <c r="AY235" i="4"/>
  <c r="AY234" i="4"/>
  <c r="AY233" i="4"/>
  <c r="AY232" i="4"/>
  <c r="AY231" i="4"/>
  <c r="AY230" i="4"/>
  <c r="AY229" i="4"/>
  <c r="AY228" i="4"/>
  <c r="AY227" i="4"/>
  <c r="AY226" i="4"/>
  <c r="AY225" i="4"/>
  <c r="AY224" i="4"/>
  <c r="AY223" i="4"/>
  <c r="AY222" i="4"/>
  <c r="AY221" i="4"/>
  <c r="AY220" i="4"/>
  <c r="AY219" i="4"/>
  <c r="AY218" i="4"/>
  <c r="AY217" i="4"/>
  <c r="AY216" i="4"/>
  <c r="AY215" i="4"/>
  <c r="AY214" i="4"/>
  <c r="AY213" i="4"/>
  <c r="AY212" i="4"/>
  <c r="AY211" i="4"/>
  <c r="AY210" i="4"/>
  <c r="AY209" i="4"/>
  <c r="AY208" i="4"/>
  <c r="AY207" i="4"/>
  <c r="AY206" i="4"/>
  <c r="AY205" i="4"/>
  <c r="AY204" i="4"/>
  <c r="AY203" i="4"/>
  <c r="AY202" i="4"/>
  <c r="AY201" i="4"/>
  <c r="AY200" i="4"/>
  <c r="AY199" i="4"/>
  <c r="AY198" i="4"/>
  <c r="AY197" i="4"/>
  <c r="AY196" i="4"/>
  <c r="AY195" i="4"/>
  <c r="AY194" i="4"/>
  <c r="AY193" i="4"/>
  <c r="AY192" i="4"/>
  <c r="AY191" i="4"/>
  <c r="AY190" i="4"/>
  <c r="AY189" i="4"/>
  <c r="AY188" i="4"/>
  <c r="AY187" i="4"/>
  <c r="AY186" i="4"/>
  <c r="AY185" i="4"/>
  <c r="AY184" i="4"/>
  <c r="AY183" i="4"/>
  <c r="AY182" i="4"/>
  <c r="AY181" i="4"/>
  <c r="AY180" i="4"/>
  <c r="AY179" i="4"/>
  <c r="AY178" i="4"/>
  <c r="AY177" i="4"/>
  <c r="AY176" i="4"/>
  <c r="AY175" i="4"/>
  <c r="AY174" i="4"/>
  <c r="AY173" i="4"/>
  <c r="AY172" i="4"/>
  <c r="AY171" i="4"/>
  <c r="AY170" i="4"/>
  <c r="AY169" i="4"/>
  <c r="AY168" i="4"/>
  <c r="AY167" i="4"/>
  <c r="AY166" i="4"/>
  <c r="AY165" i="4"/>
  <c r="AY164" i="4"/>
  <c r="AY163" i="4"/>
  <c r="AY162" i="4"/>
  <c r="AY161" i="4"/>
  <c r="AY160" i="4"/>
  <c r="AY159" i="4"/>
  <c r="AY158" i="4"/>
  <c r="AY157" i="4"/>
  <c r="AY156" i="4"/>
  <c r="AY155" i="4"/>
  <c r="AY154" i="4"/>
  <c r="AY153" i="4"/>
  <c r="AY152" i="4"/>
  <c r="AY151" i="4"/>
  <c r="AY150" i="4"/>
  <c r="AY149" i="4"/>
  <c r="AY148" i="4"/>
  <c r="AY147" i="4"/>
  <c r="AY146" i="4"/>
  <c r="AY145" i="4"/>
  <c r="AY144" i="4"/>
  <c r="AY143" i="4"/>
  <c r="AY142" i="4"/>
  <c r="AY141" i="4"/>
  <c r="AY140" i="4"/>
  <c r="AY139" i="4"/>
  <c r="AY138" i="4"/>
  <c r="AY137" i="4"/>
  <c r="AY136" i="4"/>
  <c r="AY135" i="4"/>
  <c r="AY134" i="4"/>
  <c r="AY133" i="4"/>
  <c r="AY132" i="4"/>
  <c r="AY131" i="4"/>
  <c r="AY130" i="4"/>
  <c r="AY129" i="4"/>
  <c r="AY128" i="4"/>
  <c r="AY127" i="4"/>
  <c r="AY126" i="4"/>
  <c r="AY125" i="4"/>
  <c r="AY124" i="4"/>
  <c r="AY123" i="4"/>
  <c r="AY122" i="4"/>
  <c r="AY121" i="4"/>
  <c r="AY120" i="4"/>
  <c r="AY119" i="4"/>
  <c r="AY118" i="4"/>
  <c r="AY117" i="4"/>
  <c r="AY116" i="4"/>
  <c r="AY115" i="4"/>
  <c r="AY114" i="4"/>
  <c r="AY113" i="4"/>
  <c r="AY112" i="4"/>
  <c r="AY111" i="4"/>
  <c r="AY110" i="4"/>
  <c r="AY109" i="4"/>
  <c r="AY108" i="4"/>
  <c r="AY107" i="4"/>
  <c r="AY106" i="4"/>
  <c r="AY105" i="4"/>
  <c r="AY104" i="4"/>
  <c r="AY103" i="4"/>
  <c r="AY102" i="4"/>
  <c r="AY101" i="4"/>
  <c r="AY100" i="4"/>
  <c r="AY99" i="4"/>
  <c r="AY98" i="4"/>
  <c r="AY97" i="4"/>
  <c r="AY96" i="4"/>
  <c r="AY95" i="4"/>
  <c r="AY94" i="4"/>
  <c r="AY93" i="4"/>
  <c r="AY92" i="4"/>
  <c r="AY91" i="4"/>
  <c r="AY90" i="4"/>
  <c r="AY89" i="4"/>
  <c r="AY88" i="4"/>
  <c r="AY87" i="4"/>
  <c r="AY86" i="4"/>
  <c r="AY85" i="4"/>
  <c r="AY84" i="4"/>
  <c r="AY83" i="4"/>
  <c r="AY82" i="4"/>
  <c r="AY81" i="4"/>
  <c r="AY80" i="4"/>
  <c r="AY79" i="4"/>
  <c r="AY78" i="4"/>
  <c r="AY77" i="4"/>
  <c r="AY76" i="4"/>
  <c r="AY75" i="4"/>
  <c r="AY74" i="4"/>
  <c r="AY73" i="4"/>
  <c r="AY72" i="4"/>
  <c r="AY71" i="4"/>
  <c r="AY70" i="4"/>
  <c r="AY69" i="4"/>
  <c r="AY68" i="4"/>
  <c r="AY67" i="4"/>
  <c r="AY66" i="4"/>
  <c r="AY65" i="4"/>
  <c r="AY64" i="4"/>
  <c r="AY63" i="4"/>
  <c r="AY62" i="4"/>
  <c r="AY61" i="4"/>
  <c r="AY60" i="4"/>
  <c r="AY59" i="4"/>
  <c r="AY58" i="4"/>
  <c r="AY57" i="4"/>
  <c r="AY56" i="4"/>
  <c r="AY55" i="4"/>
  <c r="AY54" i="4"/>
  <c r="AY53" i="4"/>
  <c r="AY52" i="4"/>
  <c r="AY51" i="4"/>
  <c r="AY50" i="4"/>
  <c r="AY49" i="4"/>
  <c r="AY48" i="4"/>
  <c r="AY47" i="4"/>
  <c r="AY46" i="4"/>
  <c r="AY45" i="4"/>
  <c r="AY44" i="4"/>
  <c r="AY43" i="4"/>
  <c r="AY42" i="4"/>
  <c r="AY41" i="4"/>
  <c r="AY40" i="4"/>
  <c r="AY39" i="4"/>
  <c r="AY38" i="4"/>
  <c r="AY37" i="4"/>
  <c r="AY36" i="4"/>
  <c r="AY35" i="4"/>
  <c r="AY34" i="4"/>
  <c r="AY33" i="4"/>
  <c r="AY32" i="4"/>
  <c r="AY31" i="4"/>
  <c r="AY30" i="4"/>
  <c r="AY29" i="4"/>
  <c r="AY28" i="4"/>
  <c r="AY27" i="4"/>
  <c r="AY26" i="4"/>
  <c r="AY25" i="4"/>
  <c r="AY24" i="4"/>
  <c r="AY23" i="4"/>
  <c r="AY22" i="4"/>
  <c r="AY21" i="4"/>
  <c r="AY20" i="4"/>
  <c r="AY19" i="4"/>
  <c r="AY18" i="4"/>
  <c r="AY17" i="4"/>
  <c r="AY16" i="4"/>
  <c r="AY15" i="4"/>
  <c r="AY14" i="4"/>
  <c r="AY13" i="4"/>
  <c r="AY12" i="4"/>
  <c r="AY11" i="4"/>
  <c r="AY10" i="4"/>
  <c r="AY9" i="4"/>
  <c r="AY8" i="4"/>
  <c r="AY7" i="4"/>
  <c r="AY6" i="4"/>
  <c r="AY5" i="4"/>
  <c r="AY4" i="4"/>
  <c r="AY3" i="4"/>
  <c r="G17" i="117" l="1"/>
  <c r="G16" i="117"/>
  <c r="G15" i="117"/>
  <c r="G14" i="117"/>
  <c r="G13" i="117"/>
  <c r="G12" i="117"/>
  <c r="G11" i="117"/>
  <c r="I11" i="117" s="1"/>
  <c r="I12" i="117" s="1"/>
  <c r="I13" i="117" l="1"/>
  <c r="I14" i="117" s="1"/>
  <c r="I15" i="117" s="1"/>
  <c r="I16" i="117" s="1"/>
  <c r="I17" i="1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 McHugh</author>
    <author>Peter</author>
  </authors>
  <commentList>
    <comment ref="C1" authorId="0" shapeId="0" xr:uid="{00000000-0006-0000-0100-000001000000}">
      <text>
        <r>
          <rPr>
            <b/>
            <sz val="9"/>
            <color indexed="81"/>
            <rFont val="Tahoma"/>
            <family val="2"/>
          </rPr>
          <t>Pete McHugh:</t>
        </r>
        <r>
          <rPr>
            <sz val="9"/>
            <color indexed="81"/>
            <rFont val="Tahoma"/>
            <family val="2"/>
          </rPr>
          <t xml:space="preserve">
Proposed phase II stock structure.</t>
        </r>
      </text>
    </comment>
    <comment ref="H1" authorId="1" shapeId="0" xr:uid="{00000000-0006-0000-0100-000002000000}">
      <text>
        <r>
          <rPr>
            <b/>
            <sz val="9"/>
            <color indexed="81"/>
            <rFont val="Tahoma"/>
            <family val="2"/>
          </rPr>
          <t>Peter:</t>
        </r>
        <r>
          <rPr>
            <sz val="9"/>
            <color indexed="81"/>
            <rFont val="Tahoma"/>
            <family val="2"/>
          </rPr>
          <t xml:space="preserve">
reflects broods available for aggregate FRAM (Phase I) stock group, not fine stock</t>
        </r>
      </text>
    </comment>
    <comment ref="D16" authorId="1" shapeId="0" xr:uid="{00000000-0006-0000-0100-000003000000}">
      <text>
        <r>
          <rPr>
            <b/>
            <sz val="9"/>
            <color indexed="81"/>
            <rFont val="Tahoma"/>
            <family val="2"/>
          </rPr>
          <t>Peter:</t>
        </r>
        <r>
          <rPr>
            <sz val="9"/>
            <color indexed="81"/>
            <rFont val="Tahoma"/>
            <family val="2"/>
          </rPr>
          <t xml:space="preserve">
FRAM model stock, combined yrl/fing is actually both CTC SKS nad SKF</t>
        </r>
      </text>
    </comment>
    <comment ref="D19" authorId="1" shapeId="0" xr:uid="{00000000-0006-0000-0100-000004000000}">
      <text>
        <r>
          <rPr>
            <b/>
            <sz val="9"/>
            <color indexed="81"/>
            <rFont val="Tahoma"/>
            <family val="2"/>
          </rPr>
          <t>Peter:</t>
        </r>
        <r>
          <rPr>
            <sz val="9"/>
            <color indexed="81"/>
            <rFont val="Tahoma"/>
            <family val="2"/>
          </rPr>
          <t xml:space="preserve">
CTC spring fingerling stock that's rolledd into combo stock above</t>
        </r>
      </text>
    </comment>
    <comment ref="I43" authorId="0" shapeId="0" xr:uid="{00000000-0006-0000-0100-000005000000}">
      <text>
        <r>
          <rPr>
            <b/>
            <sz val="9"/>
            <color indexed="81"/>
            <rFont val="Tahoma"/>
            <family val="2"/>
          </rPr>
          <t>Pete McHugh:</t>
        </r>
        <r>
          <rPr>
            <sz val="9"/>
            <color indexed="81"/>
            <rFont val="Tahoma"/>
            <family val="2"/>
          </rPr>
          <t xml:space="preserve">
Consider splitting into separate Grovers and Gorst stocks.</t>
        </r>
      </text>
    </comment>
    <comment ref="C58" authorId="0" shapeId="0" xr:uid="{00000000-0006-0000-0100-000006000000}">
      <text>
        <r>
          <rPr>
            <b/>
            <sz val="9"/>
            <color indexed="81"/>
            <rFont val="Tahoma"/>
            <family val="2"/>
          </rPr>
          <t>Pete McHugh:</t>
        </r>
        <r>
          <rPr>
            <sz val="9"/>
            <color indexed="81"/>
            <rFont val="Tahoma"/>
            <family val="2"/>
          </rPr>
          <t xml:space="preserve">
See note under mid-PS yearlings.</t>
        </r>
      </text>
    </comment>
    <comment ref="B75" authorId="1" shapeId="0" xr:uid="{00000000-0006-0000-0100-000007000000}">
      <text>
        <r>
          <rPr>
            <b/>
            <sz val="9"/>
            <color indexed="81"/>
            <rFont val="Tahoma"/>
            <family val="2"/>
          </rPr>
          <t>Peter:</t>
        </r>
        <r>
          <rPr>
            <sz val="9"/>
            <color indexed="81"/>
            <rFont val="Tahoma"/>
            <family val="2"/>
          </rPr>
          <t xml:space="preserve">
Need to sort out what we're doing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800-000001000000}">
      <text>
        <r>
          <rPr>
            <b/>
            <sz val="9"/>
            <color indexed="81"/>
            <rFont val="Tahoma"/>
            <family val="2"/>
          </rPr>
          <t>Peter:</t>
        </r>
        <r>
          <rPr>
            <sz val="9"/>
            <color indexed="81"/>
            <rFont val="Tahoma"/>
            <family val="2"/>
          </rPr>
          <t xml:space="preserve">
update once finalized.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900-000001000000}">
      <text>
        <r>
          <rPr>
            <b/>
            <sz val="9"/>
            <color indexed="81"/>
            <rFont val="Tahoma"/>
            <family val="2"/>
          </rPr>
          <t>Peter:</t>
        </r>
        <r>
          <rPr>
            <sz val="9"/>
            <color indexed="81"/>
            <rFont val="Tahoma"/>
            <family val="2"/>
          </rPr>
          <t xml:space="preserve">
update once finalized.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A00-000001000000}">
      <text>
        <r>
          <rPr>
            <b/>
            <sz val="9"/>
            <color indexed="81"/>
            <rFont val="Tahoma"/>
            <family val="2"/>
          </rPr>
          <t>Peter:</t>
        </r>
        <r>
          <rPr>
            <sz val="9"/>
            <color indexed="81"/>
            <rFont val="Tahoma"/>
            <family val="2"/>
          </rPr>
          <t xml:space="preserve">
update once finalized.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B00-000001000000}">
      <text>
        <r>
          <rPr>
            <b/>
            <sz val="9"/>
            <color indexed="81"/>
            <rFont val="Tahoma"/>
            <family val="2"/>
          </rPr>
          <t>Peter:</t>
        </r>
        <r>
          <rPr>
            <sz val="9"/>
            <color indexed="81"/>
            <rFont val="Tahoma"/>
            <family val="2"/>
          </rPr>
          <t xml:space="preserve">
update once finalized.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C00-000001000000}">
      <text>
        <r>
          <rPr>
            <b/>
            <sz val="9"/>
            <color indexed="81"/>
            <rFont val="Tahoma"/>
            <family val="2"/>
          </rPr>
          <t>Peter:</t>
        </r>
        <r>
          <rPr>
            <sz val="9"/>
            <color indexed="81"/>
            <rFont val="Tahoma"/>
            <family val="2"/>
          </rPr>
          <t xml:space="preserve">
update once finalized.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5" authorId="0" shapeId="0" xr:uid="{00000000-0006-0000-4D00-000001000000}">
      <text>
        <r>
          <rPr>
            <b/>
            <sz val="9"/>
            <color indexed="81"/>
            <rFont val="Tahoma"/>
            <family val="2"/>
          </rPr>
          <t>Peter:</t>
        </r>
        <r>
          <rPr>
            <sz val="9"/>
            <color indexed="81"/>
            <rFont val="Tahoma"/>
            <family val="2"/>
          </rPr>
          <t xml:space="preserve">
update once finalized.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Angelika</author>
    <author>User</author>
  </authors>
  <commentList>
    <comment ref="A2" authorId="0" shapeId="0" xr:uid="{00000000-0006-0000-8300-000001000000}">
      <text>
        <r>
          <rPr>
            <b/>
            <sz val="9"/>
            <color indexed="81"/>
            <rFont val="Tahoma"/>
            <family val="2"/>
          </rPr>
          <t>Angelika:</t>
        </r>
        <r>
          <rPr>
            <sz val="9"/>
            <color indexed="81"/>
            <rFont val="Tahoma"/>
            <family val="2"/>
          </rPr>
          <t xml:space="preserve">
Escapement (run to river) of local stock for Ages 3-5 </t>
        </r>
      </text>
    </comment>
    <comment ref="H2" authorId="0" shapeId="0" xr:uid="{00000000-0006-0000-8300-000002000000}">
      <text>
        <r>
          <rPr>
            <b/>
            <sz val="9"/>
            <color indexed="81"/>
            <rFont val="Tahoma"/>
            <family val="2"/>
          </rPr>
          <t>Angelika:</t>
        </r>
        <r>
          <rPr>
            <sz val="9"/>
            <color indexed="81"/>
            <rFont val="Tahoma"/>
            <family val="2"/>
          </rPr>
          <t xml:space="preserve">
includes river run; see escapement definition</t>
        </r>
      </text>
    </comment>
    <comment ref="P3" authorId="1" shapeId="0" xr:uid="{00000000-0006-0000-8300-000003000000}">
      <text>
        <r>
          <rPr>
            <b/>
            <sz val="9"/>
            <color indexed="81"/>
            <rFont val="Tahoma"/>
            <family val="2"/>
          </rPr>
          <t>User:
TAA (Run Entering) = Esc + FWNet(BP) + FWSport(BP) + TermNet(all stocks) - FWSport(TAMI)
TRS = Esc + FWNet(BP) + FWSport(BP) + TermNet(this stock)</t>
        </r>
        <r>
          <rPr>
            <sz val="9"/>
            <color indexed="81"/>
            <rFont val="Tahoma"/>
            <family val="2"/>
          </rPr>
          <t xml:space="preserve">
Run Entering = TAA; everything else is TRS</t>
        </r>
      </text>
    </comment>
    <comment ref="Q3" authorId="1" shapeId="0" xr:uid="{00000000-0006-0000-8300-000004000000}">
      <text>
        <r>
          <rPr>
            <b/>
            <sz val="9"/>
            <color indexed="81"/>
            <rFont val="Tahoma"/>
            <family val="2"/>
          </rPr>
          <t>User:</t>
        </r>
        <r>
          <rPr>
            <sz val="9"/>
            <color indexed="81"/>
            <rFont val="Tahoma"/>
            <family val="2"/>
          </rPr>
          <t xml:space="preserve">
ETRS = Escapement + FW_Net + FW_Sport+Term Net(local stock); includes sport only if it was part of the PSF; this FRAM definition does not match up with ETRS use in TAMM (TAMM treats it as run to the river and computes escapement by subtrtacting FW net and FW sport) 
TermCatch = TAA * Rate
TAA is abundance without fw sport and can vary considerably depending on fw sport catch; thus TermCatch and ETRS is also variable with the fw sport input</t>
        </r>
      </text>
    </comment>
    <comment ref="L4" authorId="0" shapeId="0" xr:uid="{00000000-0006-0000-8300-000005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6" authorId="0" shapeId="0" xr:uid="{00000000-0006-0000-8300-000006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7" authorId="0" shapeId="0" xr:uid="{00000000-0006-0000-8300-000007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8" authorId="0" shapeId="0" xr:uid="{00000000-0006-0000-8300-000008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10" authorId="0" shapeId="0" xr:uid="{00000000-0006-0000-8300-000009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F11" authorId="0" shapeId="0" xr:uid="{00000000-0006-0000-8300-00000A000000}">
      <text>
        <r>
          <rPr>
            <b/>
            <sz val="9"/>
            <color indexed="81"/>
            <rFont val="Tahoma"/>
            <family val="2"/>
          </rPr>
          <t>Angelika:</t>
        </r>
        <r>
          <rPr>
            <sz val="9"/>
            <color indexed="81"/>
            <rFont val="Tahoma"/>
            <family val="2"/>
          </rPr>
          <t xml:space="preserve">
time 4 of fishery 48, 51, 52 only (8D  net and sprot)</t>
        </r>
      </text>
    </comment>
    <comment ref="L11" authorId="0" shapeId="0" xr:uid="{00000000-0006-0000-8300-00000B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F12" authorId="0" shapeId="0" xr:uid="{00000000-0006-0000-8300-00000C000000}">
      <text>
        <r>
          <rPr>
            <b/>
            <sz val="9"/>
            <color indexed="81"/>
            <rFont val="Tahoma"/>
            <family val="2"/>
          </rPr>
          <t>Angelika:</t>
        </r>
        <r>
          <rPr>
            <sz val="9"/>
            <color indexed="81"/>
            <rFont val="Tahoma"/>
            <family val="2"/>
          </rPr>
          <t xml:space="preserve">
time 4 of fishery 48, 51, 52 only (8D  net and sprot)</t>
        </r>
      </text>
    </comment>
    <comment ref="L12" authorId="0" shapeId="0" xr:uid="{00000000-0006-0000-8300-00000D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F13" authorId="0" shapeId="0" xr:uid="{00000000-0006-0000-8300-00000E000000}">
      <text>
        <r>
          <rPr>
            <b/>
            <sz val="9"/>
            <color indexed="81"/>
            <rFont val="Tahoma"/>
            <family val="2"/>
          </rPr>
          <t>Angelika:</t>
        </r>
        <r>
          <rPr>
            <sz val="9"/>
            <color indexed="81"/>
            <rFont val="Tahoma"/>
            <family val="2"/>
          </rPr>
          <t xml:space="preserve">
time 4 of fishery 48, 51, 52 only (8D  net and sprot)</t>
        </r>
      </text>
    </comment>
    <comment ref="L13" authorId="0" shapeId="0" xr:uid="{00000000-0006-0000-8300-00000F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F14" authorId="0" shapeId="0" xr:uid="{00000000-0006-0000-8300-000010000000}">
      <text>
        <r>
          <rPr>
            <b/>
            <sz val="9"/>
            <color indexed="81"/>
            <rFont val="Tahoma"/>
            <family val="2"/>
          </rPr>
          <t>Angelika:</t>
        </r>
        <r>
          <rPr>
            <sz val="9"/>
            <color indexed="81"/>
            <rFont val="Tahoma"/>
            <family val="2"/>
          </rPr>
          <t xml:space="preserve">
time 4 of fishery 48, 51, 52 only (8D  net and sprot)</t>
        </r>
      </text>
    </comment>
    <comment ref="F15" authorId="0" shapeId="0" xr:uid="{00000000-0006-0000-8300-000011000000}">
      <text>
        <r>
          <rPr>
            <b/>
            <sz val="9"/>
            <color indexed="81"/>
            <rFont val="Tahoma"/>
            <family val="2"/>
          </rPr>
          <t>Angelika:</t>
        </r>
        <r>
          <rPr>
            <sz val="9"/>
            <color indexed="81"/>
            <rFont val="Tahoma"/>
            <family val="2"/>
          </rPr>
          <t xml:space="preserve">
time 4 of fishery 48, 51, 52 only (8D  net and sprot)</t>
        </r>
      </text>
    </comment>
    <comment ref="A24" authorId="0" shapeId="0" xr:uid="{00000000-0006-0000-8300-000012000000}">
      <text>
        <r>
          <rPr>
            <b/>
            <sz val="9"/>
            <color indexed="81"/>
            <rFont val="Tahoma"/>
            <family val="2"/>
          </rPr>
          <t>Angelika:</t>
        </r>
        <r>
          <rPr>
            <sz val="9"/>
            <color indexed="81"/>
            <rFont val="Tahoma"/>
            <family val="2"/>
          </rPr>
          <t xml:space="preserve">
modified 12/14/2015 to exclude White R yrl</t>
        </r>
      </text>
    </comment>
    <comment ref="E24" authorId="0" shapeId="0" xr:uid="{00000000-0006-0000-8300-000013000000}">
      <text>
        <r>
          <rPr>
            <b/>
            <sz val="9"/>
            <color indexed="81"/>
            <rFont val="Tahoma"/>
            <family val="2"/>
          </rPr>
          <t>Angelika:</t>
        </r>
        <r>
          <rPr>
            <sz val="9"/>
            <color indexed="81"/>
            <rFont val="Tahoma"/>
            <family val="2"/>
          </rPr>
          <t xml:space="preserve">
includes MSF non-retention</t>
        </r>
      </text>
    </comment>
    <comment ref="P24" authorId="0" shapeId="0" xr:uid="{00000000-0006-0000-8300-000014000000}">
      <text>
        <r>
          <rPr>
            <b/>
            <sz val="9"/>
            <color indexed="81"/>
            <rFont val="Tahoma"/>
            <family val="2"/>
          </rPr>
          <t>Angelika:</t>
        </r>
        <r>
          <rPr>
            <sz val="9"/>
            <color indexed="81"/>
            <rFont val="Tahoma"/>
            <family val="2"/>
          </rPr>
          <t xml:space="preserve">
eliminated White River Springs from TRS</t>
        </r>
      </text>
    </comment>
    <comment ref="L25" authorId="0" shapeId="0" xr:uid="{00000000-0006-0000-8300-000015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26" authorId="0" shapeId="0" xr:uid="{00000000-0006-0000-8300-000016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27" authorId="0" shapeId="0" xr:uid="{00000000-0006-0000-8300-000017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O28" authorId="0" shapeId="0" xr:uid="{00000000-0006-0000-8300-000018000000}">
      <text>
        <r>
          <rPr>
            <b/>
            <sz val="10"/>
            <color indexed="81"/>
            <rFont val="Tahoma"/>
            <family val="2"/>
          </rPr>
          <t>Angelika:</t>
        </r>
        <r>
          <rPr>
            <sz val="10"/>
            <color indexed="81"/>
            <rFont val="Tahoma"/>
            <family val="2"/>
          </rPr>
          <t xml:space="preserve">
same as TAA 
HC forecast now contains sport catch</t>
        </r>
      </text>
    </comment>
    <comment ref="L29" authorId="0" shapeId="0" xr:uid="{00000000-0006-0000-8300-000019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30" authorId="0" shapeId="0" xr:uid="{00000000-0006-0000-8300-00001A000000}">
      <text>
        <r>
          <rPr>
            <b/>
            <sz val="9"/>
            <color indexed="81"/>
            <rFont val="Tahoma"/>
            <family val="2"/>
          </rPr>
          <t>Angelika:</t>
        </r>
        <r>
          <rPr>
            <sz val="9"/>
            <color indexed="81"/>
            <rFont val="Tahoma"/>
            <family val="2"/>
          </rPr>
          <t xml:space="preserve">
by default all mortality is included because Esc calculated as run size - total mort</t>
        </r>
      </text>
    </comment>
    <comment ref="L31" authorId="0" shapeId="0" xr:uid="{00000000-0006-0000-8300-00001B000000}">
      <text>
        <r>
          <rPr>
            <b/>
            <sz val="9"/>
            <color indexed="81"/>
            <rFont val="Tahoma"/>
            <family val="2"/>
          </rPr>
          <t>Angelika:</t>
        </r>
        <r>
          <rPr>
            <sz val="9"/>
            <color indexed="81"/>
            <rFont val="Tahoma"/>
            <family val="2"/>
          </rPr>
          <t xml:space="preserve">
by default all mortality is included because Esc calculated as run size - total mort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 McHugh</author>
    <author>Peter</author>
  </authors>
  <commentList>
    <comment ref="A1" authorId="0" shapeId="0" xr:uid="{00000000-0006-0000-0300-000001000000}">
      <text>
        <r>
          <rPr>
            <b/>
            <sz val="9"/>
            <color indexed="81"/>
            <rFont val="Tahoma"/>
            <family val="2"/>
          </rPr>
          <t>Pete McHugh:</t>
        </r>
        <r>
          <rPr>
            <sz val="9"/>
            <color indexed="81"/>
            <rFont val="Tahoma"/>
            <family val="2"/>
          </rPr>
          <t xml:space="preserve">
</t>
        </r>
        <r>
          <rPr>
            <sz val="12"/>
            <color indexed="81"/>
            <rFont val="Tahoma"/>
            <family val="2"/>
          </rPr>
          <t>There are a handful of slightly questionable codes (e.g., study integrity = W or 'Warning') or with notes that might indicate bad code. An initial review of recoveries didn't reveal anything too unusual, so leave in for now...</t>
        </r>
      </text>
    </comment>
    <comment ref="I112" authorId="0" shapeId="0" xr:uid="{00000000-0006-0000-0300-000002000000}">
      <text>
        <r>
          <rPr>
            <b/>
            <sz val="9"/>
            <color indexed="81"/>
            <rFont val="Tahoma"/>
            <family val="2"/>
          </rPr>
          <t>Pete McHugh:</t>
        </r>
        <r>
          <rPr>
            <sz val="9"/>
            <color indexed="81"/>
            <rFont val="Tahoma"/>
            <family val="2"/>
          </rPr>
          <t xml:space="preserve">
See Comment</t>
        </r>
      </text>
    </comment>
    <comment ref="I118" authorId="0" shapeId="0" xr:uid="{00000000-0006-0000-0300-000003000000}">
      <text>
        <r>
          <rPr>
            <b/>
            <sz val="9"/>
            <color indexed="81"/>
            <rFont val="Tahoma"/>
            <family val="2"/>
          </rPr>
          <t>Pete McHugh:</t>
        </r>
        <r>
          <rPr>
            <sz val="9"/>
            <color indexed="81"/>
            <rFont val="Tahoma"/>
            <family val="2"/>
          </rPr>
          <t xml:space="preserve">
See Comment</t>
        </r>
      </text>
    </comment>
    <comment ref="A121" authorId="0" shapeId="0" xr:uid="{00000000-0006-0000-0300-000004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D121" authorId="0" shapeId="0" xr:uid="{00000000-0006-0000-0300-000005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D122" authorId="0" shapeId="0" xr:uid="{00000000-0006-0000-0300-000006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127" authorId="0" shapeId="0" xr:uid="{00000000-0006-0000-0300-000007000000}">
      <text>
        <r>
          <rPr>
            <b/>
            <sz val="9"/>
            <color indexed="81"/>
            <rFont val="Tahoma"/>
            <family val="2"/>
          </rPr>
          <t>Pete McHugh:</t>
        </r>
        <r>
          <rPr>
            <sz val="9"/>
            <color indexed="81"/>
            <rFont val="Tahoma"/>
            <family val="2"/>
          </rPr>
          <t xml:space="preserve">
This group of tags is simply a duplicate of the combined LCO and LCW (OR and WA) LRH tule code set.</t>
        </r>
      </text>
    </comment>
    <comment ref="A266" authorId="1" shapeId="0" xr:uid="{00000000-0006-0000-0300-000008000000}">
      <text>
        <r>
          <rPr>
            <b/>
            <sz val="9"/>
            <color indexed="81"/>
            <rFont val="Tahoma"/>
            <family val="2"/>
          </rPr>
          <t>Peter:</t>
        </r>
        <r>
          <rPr>
            <sz val="9"/>
            <color indexed="81"/>
            <rFont val="Tahoma"/>
            <family val="2"/>
          </rPr>
          <t xml:space="preserve">
These aren't usable due to a lack of escapement recoveries...</t>
        </r>
      </text>
    </comment>
    <comment ref="I311" authorId="0" shapeId="0" xr:uid="{00000000-0006-0000-0300-000009000000}">
      <text>
        <r>
          <rPr>
            <b/>
            <sz val="9"/>
            <color indexed="81"/>
            <rFont val="Tahoma"/>
            <family val="2"/>
          </rPr>
          <t>Pete McHugh:</t>
        </r>
        <r>
          <rPr>
            <sz val="9"/>
            <color indexed="81"/>
            <rFont val="Tahoma"/>
            <family val="2"/>
          </rPr>
          <t xml:space="preserve">
See Comment</t>
        </r>
      </text>
    </comment>
    <comment ref="AC318" authorId="0" shapeId="0" xr:uid="{00000000-0006-0000-0300-00000A000000}">
      <text>
        <r>
          <rPr>
            <b/>
            <sz val="9"/>
            <color indexed="81"/>
            <rFont val="Tahoma"/>
            <family val="2"/>
          </rPr>
          <t>Pete McHugh:</t>
        </r>
        <r>
          <rPr>
            <sz val="9"/>
            <color indexed="81"/>
            <rFont val="Tahoma"/>
            <family val="2"/>
          </rPr>
          <t xml:space="preserve">
See comment.</t>
        </r>
      </text>
    </comment>
    <comment ref="I322" authorId="0" shapeId="0" xr:uid="{00000000-0006-0000-0300-00000B000000}">
      <text>
        <r>
          <rPr>
            <b/>
            <sz val="9"/>
            <color indexed="81"/>
            <rFont val="Tahoma"/>
            <family val="2"/>
          </rPr>
          <t>Pete McHugh:</t>
        </r>
        <r>
          <rPr>
            <sz val="9"/>
            <color indexed="81"/>
            <rFont val="Tahoma"/>
            <family val="2"/>
          </rPr>
          <t xml:space="preserve">
See Comment</t>
        </r>
      </text>
    </comment>
    <comment ref="AQ322" authorId="0" shapeId="0" xr:uid="{00000000-0006-0000-0300-00000C000000}">
      <text>
        <r>
          <rPr>
            <b/>
            <sz val="9"/>
            <color indexed="81"/>
            <rFont val="Tahoma"/>
            <family val="2"/>
          </rPr>
          <t>Pete McHugh:</t>
        </r>
        <r>
          <rPr>
            <sz val="9"/>
            <color indexed="81"/>
            <rFont val="Tahoma"/>
            <family val="2"/>
          </rPr>
          <t xml:space="preserve">
Red flag on similarity to SPS (more SPY like)?</t>
        </r>
      </text>
    </comment>
    <comment ref="B333" authorId="0" shapeId="0" xr:uid="{00000000-0006-0000-0300-00000D000000}">
      <text>
        <r>
          <rPr>
            <b/>
            <sz val="9"/>
            <color indexed="81"/>
            <rFont val="Tahoma"/>
            <family val="2"/>
          </rPr>
          <t>Pete McHugh:</t>
        </r>
        <r>
          <rPr>
            <sz val="9"/>
            <color indexed="81"/>
            <rFont val="Tahoma"/>
            <family val="2"/>
          </rPr>
          <t xml:space="preserve">
For phase I, include this group in with SPY; disaggregate into SPY/MPY in phase II.</t>
        </r>
      </text>
    </comment>
    <comment ref="B334" authorId="0" shapeId="0" xr:uid="{00000000-0006-0000-0300-00000E000000}">
      <text>
        <r>
          <rPr>
            <b/>
            <sz val="9"/>
            <color indexed="81"/>
            <rFont val="Tahoma"/>
            <family val="2"/>
          </rPr>
          <t>Pete McHugh:</t>
        </r>
        <r>
          <rPr>
            <sz val="9"/>
            <color indexed="81"/>
            <rFont val="Tahoma"/>
            <family val="2"/>
          </rPr>
          <t xml:space="preserve">
For phase I, include this group in with SPY; disaggregate into SPY/MPY in phase II.</t>
        </r>
      </text>
    </comment>
    <comment ref="B335" authorId="0" shapeId="0" xr:uid="{00000000-0006-0000-0300-00000F000000}">
      <text>
        <r>
          <rPr>
            <b/>
            <sz val="9"/>
            <color indexed="81"/>
            <rFont val="Tahoma"/>
            <family val="2"/>
          </rPr>
          <t>Pete McHugh:</t>
        </r>
        <r>
          <rPr>
            <sz val="9"/>
            <color indexed="81"/>
            <rFont val="Tahoma"/>
            <family val="2"/>
          </rPr>
          <t xml:space="preserve">
For phase I, include this group in with SPY; disaggregate into SPY/MPY in phase II.</t>
        </r>
      </text>
    </comment>
    <comment ref="I341" authorId="0" shapeId="0" xr:uid="{00000000-0006-0000-0300-000010000000}">
      <text>
        <r>
          <rPr>
            <b/>
            <sz val="9"/>
            <color indexed="81"/>
            <rFont val="Tahoma"/>
            <family val="2"/>
          </rPr>
          <t>Pete McHugh:</t>
        </r>
        <r>
          <rPr>
            <sz val="9"/>
            <color indexed="81"/>
            <rFont val="Tahoma"/>
            <family val="2"/>
          </rPr>
          <t xml:space="preserve">
See Comment</t>
        </r>
      </text>
    </comment>
    <comment ref="AD374" authorId="0" shapeId="0" xr:uid="{00000000-0006-0000-0300-000011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D375" authorId="0" shapeId="0" xr:uid="{00000000-0006-0000-0300-000012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D376" authorId="0" shapeId="0" xr:uid="{00000000-0006-0000-0300-000013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D377" authorId="0" shapeId="0" xr:uid="{00000000-0006-0000-0300-000014000000}">
      <text>
        <r>
          <rPr>
            <b/>
            <sz val="9"/>
            <color indexed="81"/>
            <rFont val="Tahoma"/>
            <family val="2"/>
          </rPr>
          <t>Pete McHugh:</t>
        </r>
        <r>
          <rPr>
            <sz val="9"/>
            <color indexed="81"/>
            <rFont val="Tahoma"/>
            <family val="2"/>
          </rPr>
          <t xml:space="preserve">
most likely unusuable, being UM+CWT but will load into database in the event that they prove useable.</t>
        </r>
      </text>
    </comment>
    <comment ref="AC422" authorId="0" shapeId="0" xr:uid="{00000000-0006-0000-0300-000015000000}">
      <text>
        <r>
          <rPr>
            <b/>
            <sz val="9"/>
            <color indexed="81"/>
            <rFont val="Tahoma"/>
            <family val="2"/>
          </rPr>
          <t>Pete McHugh:</t>
        </r>
        <r>
          <rPr>
            <sz val="9"/>
            <color indexed="81"/>
            <rFont val="Tahoma"/>
            <family val="2"/>
          </rPr>
          <t xml:space="preserve">
Use despite warning given they've been vetted (CTC ERA).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 McHugh</author>
  </authors>
  <commentList>
    <comment ref="G2" authorId="0" shapeId="0" xr:uid="{00000000-0006-0000-0400-000001000000}">
      <text>
        <r>
          <rPr>
            <b/>
            <sz val="9"/>
            <color indexed="81"/>
            <rFont val="Tahoma"/>
            <family val="2"/>
          </rPr>
          <t>Pete McHugh:</t>
        </r>
        <r>
          <rPr>
            <sz val="9"/>
            <color indexed="81"/>
            <rFont val="Tahoma"/>
            <family val="2"/>
          </rPr>
          <t xml:space="preserve">
This may have lost its leading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C1" authorId="0" shapeId="0" xr:uid="{00000000-0006-0000-0B00-000001000000}">
      <text>
        <r>
          <rPr>
            <b/>
            <sz val="9"/>
            <color indexed="81"/>
            <rFont val="Tahoma"/>
            <family val="2"/>
          </rPr>
          <t>Peter:</t>
        </r>
        <r>
          <rPr>
            <sz val="9"/>
            <color indexed="81"/>
            <rFont val="Tahoma"/>
            <family val="2"/>
          </rPr>
          <t xml:space="preserve">
for LCN which borrows on OR and WA LRH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Pete McHugh</author>
  </authors>
  <commentList>
    <comment ref="C1" authorId="0" shapeId="0" xr:uid="{00000000-0006-0000-0C00-000001000000}">
      <text>
        <r>
          <rPr>
            <b/>
            <sz val="9"/>
            <color indexed="81"/>
            <rFont val="Tahoma"/>
            <family val="2"/>
          </rPr>
          <t>Pete McHugh:</t>
        </r>
        <r>
          <rPr>
            <sz val="9"/>
            <color indexed="81"/>
            <rFont val="Tahoma"/>
            <family val="2"/>
          </rPr>
          <t xml:space="preserve">
Proposed phase II stock structure.</t>
        </r>
      </text>
    </comment>
    <comment ref="C60" authorId="0" shapeId="0" xr:uid="{00000000-0006-0000-0C00-000002000000}">
      <text>
        <r>
          <rPr>
            <b/>
            <sz val="9"/>
            <color indexed="81"/>
            <rFont val="Tahoma"/>
            <family val="2"/>
          </rPr>
          <t>Pete McHugh:</t>
        </r>
        <r>
          <rPr>
            <sz val="9"/>
            <color indexed="81"/>
            <rFont val="Tahoma"/>
            <family val="2"/>
          </rPr>
          <t xml:space="preserve">
See note under mid-PS yearlings.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A8" authorId="0" shapeId="0" xr:uid="{00000000-0006-0000-0E00-000001000000}">
      <text>
        <r>
          <rPr>
            <b/>
            <sz val="9"/>
            <color indexed="81"/>
            <rFont val="Tahoma"/>
            <family val="2"/>
          </rPr>
          <t>Peter:</t>
        </r>
        <r>
          <rPr>
            <sz val="9"/>
            <color indexed="81"/>
            <rFont val="Tahoma"/>
            <family val="2"/>
          </rPr>
          <t xml:space="preserve">
There's actually only one stock here now; a 50:50 wtd mix of data for both stocks.</t>
        </r>
      </text>
    </comment>
    <comment ref="C14" authorId="0" shapeId="0" xr:uid="{00000000-0006-0000-0E00-000002000000}">
      <text>
        <r>
          <rPr>
            <b/>
            <sz val="9"/>
            <color indexed="81"/>
            <rFont val="Tahoma"/>
            <family val="2"/>
          </rPr>
          <t>Peter:</t>
        </r>
        <r>
          <rPr>
            <sz val="9"/>
            <color indexed="81"/>
            <rFont val="Tahoma"/>
            <family val="2"/>
          </rPr>
          <t xml:space="preserve">
Now this is actually a UWA analog; treat it like a yearling...</t>
        </r>
      </text>
    </comment>
    <comment ref="E17" authorId="0" shapeId="0" xr:uid="{00000000-0006-0000-0E00-000003000000}">
      <text>
        <r>
          <rPr>
            <b/>
            <sz val="9"/>
            <color indexed="81"/>
            <rFont val="Tahoma"/>
            <family val="2"/>
          </rPr>
          <t>Peter:</t>
        </r>
        <r>
          <rPr>
            <sz val="9"/>
            <color indexed="81"/>
            <rFont val="Tahoma"/>
            <family val="2"/>
          </rPr>
          <t xml:space="preserve">
The old BP used the FF gf for this one...</t>
        </r>
      </text>
    </comment>
    <comment ref="C20" authorId="0" shapeId="0" xr:uid="{00000000-0006-0000-0E00-000004000000}">
      <text>
        <r>
          <rPr>
            <b/>
            <sz val="9"/>
            <color indexed="81"/>
            <rFont val="Tahoma"/>
            <family val="2"/>
          </rPr>
          <t>Peter:</t>
        </r>
        <r>
          <rPr>
            <sz val="9"/>
            <color indexed="81"/>
            <rFont val="Tahoma"/>
            <family val="2"/>
          </rPr>
          <t xml:space="preserve">
Is actually JDF FF OOB; use PSFF function.</t>
        </r>
      </text>
    </comment>
    <comment ref="E35" authorId="0" shapeId="0" xr:uid="{00000000-0006-0000-0E00-000005000000}">
      <text>
        <r>
          <rPr>
            <b/>
            <sz val="9"/>
            <color indexed="81"/>
            <rFont val="Tahoma"/>
            <family val="2"/>
          </rPr>
          <t>Peter:</t>
        </r>
        <r>
          <rPr>
            <sz val="9"/>
            <color indexed="81"/>
            <rFont val="Tahoma"/>
            <family val="2"/>
          </rPr>
          <t xml:space="preserve">
The old BP used the FF gf for this one...</t>
        </r>
      </text>
    </comment>
    <comment ref="C37" authorId="0" shapeId="0" xr:uid="{00000000-0006-0000-0E00-000006000000}">
      <text>
        <r>
          <rPr>
            <b/>
            <sz val="9"/>
            <color indexed="81"/>
            <rFont val="Tahoma"/>
            <family val="2"/>
          </rPr>
          <t>Peter:</t>
        </r>
        <r>
          <rPr>
            <sz val="9"/>
            <color indexed="81"/>
            <rFont val="Tahoma"/>
            <family val="2"/>
          </rPr>
          <t xml:space="preserve">
In this version, two obvious outliers were omitted from the model-fitting process...</t>
        </r>
      </text>
    </comment>
    <comment ref="E41" authorId="0" shapeId="0" xr:uid="{00000000-0006-0000-0E00-000007000000}">
      <text>
        <r>
          <rPr>
            <b/>
            <sz val="9"/>
            <color indexed="81"/>
            <rFont val="Tahoma"/>
            <family val="2"/>
          </rPr>
          <t>Peter:</t>
        </r>
        <r>
          <rPr>
            <sz val="9"/>
            <color indexed="81"/>
            <rFont val="Tahoma"/>
            <family val="2"/>
          </rPr>
          <t xml:space="preserve">
These be the ones. White River yearlings go by the wayside.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Pete McHugh</author>
  </authors>
  <commentList>
    <comment ref="E5" authorId="0" shapeId="0" xr:uid="{00000000-0006-0000-0F00-000001000000}">
      <text>
        <r>
          <rPr>
            <b/>
            <sz val="9"/>
            <color indexed="81"/>
            <rFont val="Tahoma"/>
            <family val="2"/>
          </rPr>
          <t>Pete McHugh:</t>
        </r>
        <r>
          <rPr>
            <sz val="9"/>
            <color indexed="81"/>
            <rFont val="Tahoma"/>
            <family val="2"/>
          </rPr>
          <t xml:space="preserve">
not very good escapement recs. Consider using in future.</t>
        </r>
      </text>
    </comment>
    <comment ref="E66" authorId="0" shapeId="0" xr:uid="{00000000-0006-0000-0F00-000002000000}">
      <text>
        <r>
          <rPr>
            <b/>
            <sz val="9"/>
            <color indexed="81"/>
            <rFont val="Tahoma"/>
            <family val="2"/>
          </rPr>
          <t>Pete McHugh:</t>
        </r>
        <r>
          <rPr>
            <sz val="9"/>
            <color indexed="81"/>
            <rFont val="Tahoma"/>
            <family val="2"/>
          </rPr>
          <t xml:space="preserve">
Decide whether to combine with Yearlings into a single Yrl/Fng OR run separately as a new stock.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3" authorId="0" shapeId="0" xr:uid="{00000000-0006-0000-3B00-000001000000}">
      <text>
        <r>
          <rPr>
            <b/>
            <sz val="9"/>
            <color indexed="81"/>
            <rFont val="Tahoma"/>
            <family val="2"/>
          </rPr>
          <t>Peter:</t>
        </r>
        <r>
          <rPr>
            <sz val="9"/>
            <color indexed="81"/>
            <rFont val="Tahoma"/>
            <family val="2"/>
          </rPr>
          <t xml:space="preserve">
UWA is OOB for the new base period and we're using SPY data as a surrogate for this stock.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B3" authorId="0" shapeId="0" xr:uid="{00000000-0006-0000-3C00-000001000000}">
      <text>
        <r>
          <rPr>
            <b/>
            <sz val="9"/>
            <color indexed="81"/>
            <rFont val="Tahoma"/>
            <family val="2"/>
          </rPr>
          <t>Peter:</t>
        </r>
        <r>
          <rPr>
            <sz val="9"/>
            <color indexed="81"/>
            <rFont val="Tahoma"/>
            <family val="2"/>
          </rPr>
          <t xml:space="preserve">
UWA is OOB for the new base period and we're using SPY data as a surrogate for this stock.</t>
        </r>
      </text>
    </comment>
  </commentList>
</comments>
</file>

<file path=xl/sharedStrings.xml><?xml version="1.0" encoding="utf-8"?>
<sst xmlns="http://schemas.openxmlformats.org/spreadsheetml/2006/main" count="161685" uniqueCount="8927">
  <si>
    <t>UnMarked Nooksack/Samish Fall</t>
  </si>
  <si>
    <t>Marked Nooksack/Samish Fall</t>
  </si>
  <si>
    <t>UnMarked Tulalip Fall Fing</t>
  </si>
  <si>
    <t>Marked Tulalip Fall Fing</t>
  </si>
  <si>
    <t>UnMarked UW Accelerated</t>
  </si>
  <si>
    <t>Marked UW Accelerated</t>
  </si>
  <si>
    <t>Marked White River Spring Fing</t>
  </si>
  <si>
    <t>UnMarked Hood Canal Fall Year</t>
  </si>
  <si>
    <t>Marked Hood Canal Fall Year</t>
  </si>
  <si>
    <t>UnMarked CR Oregon Hatchery Tule</t>
  </si>
  <si>
    <t>Marked CR Oregon Hatchery Tule</t>
  </si>
  <si>
    <t>UnMarked CR Washington Hatchery Tule</t>
  </si>
  <si>
    <t>Marked CR Washington Hatchery Tule</t>
  </si>
  <si>
    <t>UnMarked Lower Columbia River Wild</t>
  </si>
  <si>
    <t>Marked Lower Columbia River Wild</t>
  </si>
  <si>
    <t>UnMarked CR Bonneville Pool Hatchery</t>
  </si>
  <si>
    <t>Marked CR Bonneville Pool Hatchery</t>
  </si>
  <si>
    <t>UnMarked Columbia R Upriver Summer</t>
  </si>
  <si>
    <t>Marked Columbia R Upriver Summer</t>
  </si>
  <si>
    <t>UnMarked Columbia R Upriver Bright</t>
  </si>
  <si>
    <t>Marked Columbia R Upriver Bright</t>
  </si>
  <si>
    <t>UnMarked Cowlitz River Spring</t>
  </si>
  <si>
    <t>Marked Cowlitz River Spring</t>
  </si>
  <si>
    <t>UnMarked Willamette River Spring</t>
  </si>
  <si>
    <t>Marked Willamette River Spring</t>
  </si>
  <si>
    <t>UnMarked Snake River Fall</t>
  </si>
  <si>
    <t>Marked Snake River Fall</t>
  </si>
  <si>
    <t>UnMarked Oregon North Coast Fall</t>
  </si>
  <si>
    <t>Marked Oregon North Coast Fall</t>
  </si>
  <si>
    <t>UnMarked WCVI Total Fall</t>
  </si>
  <si>
    <t>Marked WCVI Total Fall</t>
  </si>
  <si>
    <t>UnMarked Fraser River Late</t>
  </si>
  <si>
    <t>Marked Fraser River Late</t>
  </si>
  <si>
    <t>UnMarked Fraser River Early</t>
  </si>
  <si>
    <t>Marked Fraser River Early</t>
  </si>
  <si>
    <t>UnMarked Lower Georgia Strait</t>
  </si>
  <si>
    <t>Marked Lower Georgia Strait</t>
  </si>
  <si>
    <t>UnMarked White River Spring Year</t>
  </si>
  <si>
    <t>Marked White River Spring Year</t>
  </si>
  <si>
    <t>UnMarked Lower Columbia Naturals</t>
  </si>
  <si>
    <t>Marked Lower Columbia Naturals</t>
  </si>
  <si>
    <t>UnMarked Central Valley Fall</t>
  </si>
  <si>
    <t>Marked Central Valley Fall</t>
  </si>
  <si>
    <t>UnMarked Willapa Bay</t>
  </si>
  <si>
    <t>Marked Willapa Bay</t>
  </si>
  <si>
    <t>UnMarked Hoko River</t>
  </si>
  <si>
    <t>Marked Hoko River</t>
  </si>
  <si>
    <t>NA</t>
  </si>
  <si>
    <t>Region</t>
  </si>
  <si>
    <t>Nooksack/Samish fall</t>
  </si>
  <si>
    <t>Stillaguamish summer/fall</t>
  </si>
  <si>
    <t>Tulalip fall</t>
  </si>
  <si>
    <t>Columbia/Snake</t>
  </si>
  <si>
    <t>Lower Columbia fall-bright</t>
  </si>
  <si>
    <t>Bonneville Pool fall-tule</t>
  </si>
  <si>
    <t>Columbia upriver summer</t>
  </si>
  <si>
    <t>Columbia upriver bright (fall)</t>
  </si>
  <si>
    <t>Snake fall</t>
  </si>
  <si>
    <t>Juan de Fuca fall</t>
  </si>
  <si>
    <t>Oregon Coast</t>
  </si>
  <si>
    <t>Canada</t>
  </si>
  <si>
    <t>California</t>
  </si>
  <si>
    <t>Central Valley fall</t>
  </si>
  <si>
    <t>Fraser spring/summer</t>
  </si>
  <si>
    <t>Lower Geo. Str. Fall</t>
  </si>
  <si>
    <t>Lower Fraser fall</t>
  </si>
  <si>
    <t>West Coast Vanc. Isl. fall</t>
  </si>
  <si>
    <t>Washington Coast</t>
  </si>
  <si>
    <t>Willapa Bay fall</t>
  </si>
  <si>
    <t>North Coast fall</t>
  </si>
  <si>
    <t>Marked Lake Wash. Hatch</t>
  </si>
  <si>
    <t>Unmarked Lake Wash. Hatch</t>
  </si>
  <si>
    <t>Unmarked Green Nat</t>
  </si>
  <si>
    <t>Unmarked Green Hatch</t>
  </si>
  <si>
    <t>Marked Green Hatch</t>
  </si>
  <si>
    <t>Unmarked Puyallup Nat</t>
  </si>
  <si>
    <t>Unmarked Puyallup Hatch</t>
  </si>
  <si>
    <t>Marked Puyallup Nat</t>
  </si>
  <si>
    <t>Issaquah</t>
  </si>
  <si>
    <t>Soos/Icy fingerling</t>
  </si>
  <si>
    <t>Voights, Clarks</t>
  </si>
  <si>
    <t>Unmarked Nisqually Nat</t>
  </si>
  <si>
    <t>Unmarked Nisqually Hatch</t>
  </si>
  <si>
    <t>Marked Nisqually Hatch</t>
  </si>
  <si>
    <t>Unmarked Mid PS Other Hatch fing</t>
  </si>
  <si>
    <t>Marked Mid PS Other Hatch fing</t>
  </si>
  <si>
    <t>UnMarked Skagit Spring Year Nat</t>
  </si>
  <si>
    <t>Unmarked Skagit Spring Year Hatch</t>
  </si>
  <si>
    <t>Marked Skagit Spring Year Hatch</t>
  </si>
  <si>
    <t>Unmarked Skagit Spring Fing Hatch</t>
  </si>
  <si>
    <t>Marked Skagit Spring Fing Hatch</t>
  </si>
  <si>
    <t>Unmarked Skagit Spring Fing Nat</t>
  </si>
  <si>
    <t>UnMarked NF Nooksack Spr Hatch</t>
  </si>
  <si>
    <t>Marked NF Nooksack Spr Hatch</t>
  </si>
  <si>
    <t>UnMarked NF Nooksack Spr Nat</t>
  </si>
  <si>
    <t>UnMarked SF Nooksack Spr Nat</t>
  </si>
  <si>
    <t>UnMarked SF Nooksack Spr Hatch</t>
  </si>
  <si>
    <t>Marked SF Nooksack Spr Hatch</t>
  </si>
  <si>
    <t>UnMarked Oregon Mid Coast Fall</t>
  </si>
  <si>
    <t>Marked Oregon Mid Coast Fall</t>
  </si>
  <si>
    <t>UnMarked Snohomish Fall Fing Nat</t>
  </si>
  <si>
    <t>UnMarked Snohomish Fall Fing Hatch</t>
  </si>
  <si>
    <t>Marked Snohomish Fall Fing Hatch</t>
  </si>
  <si>
    <t>UnMarked Snohomish Fall Year Hatch</t>
  </si>
  <si>
    <t>Marked Snohomish Fall Year Hatch</t>
  </si>
  <si>
    <t>UnMarked Stillaguamish Fall Fing Nat</t>
  </si>
  <si>
    <t>UnMarked Stillaguamish Fall Fing Hatch</t>
  </si>
  <si>
    <t>Marked Stillaguamish Fall Fing Hatch</t>
  </si>
  <si>
    <t>UnMarked Skagit Summer/Fall Fing Nat</t>
  </si>
  <si>
    <t>UnMarked Skagit Summer/Fall Fing Hatch</t>
  </si>
  <si>
    <t>Marked Skagit Summer/Fall Fing Hatch</t>
  </si>
  <si>
    <t>UnMarked Skagit Summer/Fall Year Nat</t>
  </si>
  <si>
    <t>UnMarked Skagit Summer/Fall Year Hatch</t>
  </si>
  <si>
    <t>Marked Skagit Summer/Fall Year Hatch</t>
  </si>
  <si>
    <t>n/a</t>
  </si>
  <si>
    <t>UnMarked Snohomish Fall Year Nat</t>
  </si>
  <si>
    <t>UnMarked JDF Tribs. Fall Nat</t>
  </si>
  <si>
    <t>UnMarked JDF Tribs. Fall Hatch</t>
  </si>
  <si>
    <t>Marked JDF Tribs. Fall Hatch</t>
  </si>
  <si>
    <t>UnMarked Skokomish Nat</t>
  </si>
  <si>
    <t>UnMarked Skokomish Hatch</t>
  </si>
  <si>
    <t>Unmarked SPS Hatch year</t>
  </si>
  <si>
    <t>Marked SPS Hatch year</t>
  </si>
  <si>
    <t>Abbrev.</t>
  </si>
  <si>
    <t>SAC</t>
  </si>
  <si>
    <t>Stock Name:</t>
  </si>
  <si>
    <t>Management Units Represented:</t>
  </si>
  <si>
    <t>Calibration CWT Groups:</t>
  </si>
  <si>
    <t>Validation CWT Groups:</t>
  </si>
  <si>
    <t>Growth Function Details:</t>
  </si>
  <si>
    <t>Accounted in Extreme Terminal Run Size (ETRS):</t>
  </si>
  <si>
    <t>Scale Data Origin:</t>
  </si>
  <si>
    <t>Supplemental Data Sources:</t>
  </si>
  <si>
    <t>Accounted in Terminal Run (TR) (or terminal area abundance in Puget Sound):</t>
  </si>
  <si>
    <t>Other Notes:</t>
  </si>
  <si>
    <t>Return to TOC</t>
  </si>
  <si>
    <t>Unmarked Central Valley Fall</t>
  </si>
  <si>
    <t>SAC-u</t>
  </si>
  <si>
    <t>SAC-m</t>
  </si>
  <si>
    <t>Stock profile</t>
  </si>
  <si>
    <t>record_code</t>
  </si>
  <si>
    <t>format_version</t>
  </si>
  <si>
    <t>submission_date</t>
  </si>
  <si>
    <t>reporting_agency</t>
  </si>
  <si>
    <t>release_agency</t>
  </si>
  <si>
    <t>coordinator</t>
  </si>
  <si>
    <t>tag_code_or_release_id</t>
  </si>
  <si>
    <t>tag_type</t>
  </si>
  <si>
    <t>first_sequential_number</t>
  </si>
  <si>
    <t>last_sequential_number</t>
  </si>
  <si>
    <t>related_group_type</t>
  </si>
  <si>
    <t>related_group_id</t>
  </si>
  <si>
    <t>species</t>
  </si>
  <si>
    <t>run</t>
  </si>
  <si>
    <t>brood_year</t>
  </si>
  <si>
    <t>first_release_date</t>
  </si>
  <si>
    <t>last_release_date</t>
  </si>
  <si>
    <t>release_location_code</t>
  </si>
  <si>
    <t>hatchery_location_code</t>
  </si>
  <si>
    <t>stock_location_code</t>
  </si>
  <si>
    <t>release_stage</t>
  </si>
  <si>
    <t>rearing_type</t>
  </si>
  <si>
    <t>study_type</t>
  </si>
  <si>
    <t>release_strategy</t>
  </si>
  <si>
    <t>avg_weight</t>
  </si>
  <si>
    <t>avg_length</t>
  </si>
  <si>
    <t>study_integrity</t>
  </si>
  <si>
    <t>cwt_1st_mark</t>
  </si>
  <si>
    <t>cwt_1st_mark_count</t>
  </si>
  <si>
    <t>cwt_2nd_mark</t>
  </si>
  <si>
    <t>cwt_2nd_mark_count</t>
  </si>
  <si>
    <t>non_cwt_1st_mark</t>
  </si>
  <si>
    <t>non_cwt_1st_mark_count</t>
  </si>
  <si>
    <t>non_cwt_2nd_mark</t>
  </si>
  <si>
    <t>non_cwt_2nd_mark_count</t>
  </si>
  <si>
    <t>counting_method</t>
  </si>
  <si>
    <t>tag_loss_rate</t>
  </si>
  <si>
    <t>tag_loss_days</t>
  </si>
  <si>
    <t>tag_loss_sample_size</t>
  </si>
  <si>
    <t>tag_reused</t>
  </si>
  <si>
    <t>comments</t>
  </si>
  <si>
    <t>release_location_name</t>
  </si>
  <si>
    <t>hatchery_location_name</t>
  </si>
  <si>
    <t>stock_location_name</t>
  </si>
  <si>
    <t>release_location_state</t>
  </si>
  <si>
    <t>release_location_rmis_region</t>
  </si>
  <si>
    <t>release_location_rmis_basin</t>
  </si>
  <si>
    <t>record_origin</t>
  </si>
  <si>
    <t>T</t>
  </si>
  <si>
    <t>FWS</t>
  </si>
  <si>
    <t>6FCSABAT CNFH</t>
  </si>
  <si>
    <t>S</t>
  </si>
  <si>
    <t>H</t>
  </si>
  <si>
    <t>P</t>
  </si>
  <si>
    <t>FR</t>
  </si>
  <si>
    <t>N</t>
  </si>
  <si>
    <t>C</t>
  </si>
  <si>
    <t>Resubmited2.21.14Production</t>
  </si>
  <si>
    <t>COLEMAN NFH</t>
  </si>
  <si>
    <t>CA</t>
  </si>
  <si>
    <t>SAFA</t>
  </si>
  <si>
    <t>SACR</t>
  </si>
  <si>
    <t>Resub2.21.14tagged insameraceway as 053797,same length&amp;tag retention data set</t>
  </si>
  <si>
    <t>Resub2.21.14tagged insameraceway as 053796, same length&amp;tag retention data set</t>
  </si>
  <si>
    <t>Resub2.21.14taggedinsame raceway as 053799, same length&amp;tag retention data set</t>
  </si>
  <si>
    <t>Resub2.21.14taggedinsame raceway as 053798,same length&amp;tag retention data set</t>
  </si>
  <si>
    <t>Resub2.21.14taggedinsame raceway as 053865,same length&amp;tag retention data set</t>
  </si>
  <si>
    <t>Resub2.21.14taggedinsame raceway as 053864, same length&amp;tag retention dataset</t>
  </si>
  <si>
    <t>Production</t>
  </si>
  <si>
    <t>CDFW</t>
  </si>
  <si>
    <t>6FCSASBF WSAC</t>
  </si>
  <si>
    <t>6FCSAFEA FRFH</t>
  </si>
  <si>
    <t>6FCSAFEA</t>
  </si>
  <si>
    <t>G</t>
  </si>
  <si>
    <t>B</t>
  </si>
  <si>
    <t>SAC R AT WEST SACRAMENTO</t>
  </si>
  <si>
    <t>FEATHER R HATCHERY</t>
  </si>
  <si>
    <t>FEATHER RIVER</t>
  </si>
  <si>
    <t>PUY</t>
  </si>
  <si>
    <t>PUY-m</t>
  </si>
  <si>
    <t>PUY-un</t>
  </si>
  <si>
    <t>PUY-uh</t>
  </si>
  <si>
    <t>Unmarked Puyallup Natural</t>
  </si>
  <si>
    <t>Unmarked Puyallup Hatchery</t>
  </si>
  <si>
    <t>Marked Puyallup Hatchery</t>
  </si>
  <si>
    <t>WDFW</t>
  </si>
  <si>
    <t>3F10511 100414 R</t>
  </si>
  <si>
    <t>3F10511 100414 H</t>
  </si>
  <si>
    <t>3F10511 100414 S</t>
  </si>
  <si>
    <t>VOIGHT CR 10.0414</t>
  </si>
  <si>
    <t>VOIGHTS CR HATCHERY</t>
  </si>
  <si>
    <t>WA</t>
  </si>
  <si>
    <t>MPS</t>
  </si>
  <si>
    <t>PUYA</t>
  </si>
  <si>
    <t>NIFC</t>
  </si>
  <si>
    <t>3F10511 100021 R46</t>
  </si>
  <si>
    <t>3F10511 100027 H01</t>
  </si>
  <si>
    <t>VO</t>
  </si>
  <si>
    <t>COWSKULL ACCLIM POND</t>
  </si>
  <si>
    <t>CLARKS CRK HATCHERY</t>
  </si>
  <si>
    <t>3F10511 100021 H46</t>
  </si>
  <si>
    <t>3F10511 100027 S</t>
  </si>
  <si>
    <t>COWSKULL RELESAE = 70,700 HYLEBOS CREEK = 12,227</t>
  </si>
  <si>
    <t>CLARKS CR 10.0027</t>
  </si>
  <si>
    <t>USED INITIAL QC NO FINAL QC</t>
  </si>
  <si>
    <t>GRN-un</t>
  </si>
  <si>
    <t>GRN-m</t>
  </si>
  <si>
    <t>Unmarked Green Natural</t>
  </si>
  <si>
    <t>Unmarked Green Hatchery</t>
  </si>
  <si>
    <t>Marked Green Hatchery</t>
  </si>
  <si>
    <t>D</t>
  </si>
  <si>
    <t>3F10510 090072 R</t>
  </si>
  <si>
    <t>3F10510 090072 H</t>
  </si>
  <si>
    <t>3F10510 090072 S</t>
  </si>
  <si>
    <t>BO=Mixed(HxW)</t>
  </si>
  <si>
    <t>BIG SOOS CR 09.0072</t>
  </si>
  <si>
    <t>SOOS CREEK HATCHERY</t>
  </si>
  <si>
    <t>DUWA</t>
  </si>
  <si>
    <t>O</t>
  </si>
  <si>
    <t>BO=Mixed(HxW) NO FINAL QC, USED INITIAL FROM TAG S</t>
  </si>
  <si>
    <t>GRN</t>
  </si>
  <si>
    <t>LWA-uh</t>
  </si>
  <si>
    <t>LWA-m</t>
  </si>
  <si>
    <t>3F10510 080178 R</t>
  </si>
  <si>
    <t>3F10510 080178 H</t>
  </si>
  <si>
    <t>3F10510 080178 S</t>
  </si>
  <si>
    <t>ISSAQUAH CR 08.0178</t>
  </si>
  <si>
    <t>ISSAQUAH HATCHERY</t>
  </si>
  <si>
    <t>LAKW</t>
  </si>
  <si>
    <t>NO FINAL QC ON TAGS, USED INITIALNO FINAL QC ON TA</t>
  </si>
  <si>
    <t>LWA</t>
  </si>
  <si>
    <t>Unmarked Lake Washington Hatchery</t>
  </si>
  <si>
    <t>Marked Lake Washington Hatchery</t>
  </si>
  <si>
    <t>MPS-u</t>
  </si>
  <si>
    <t>MPS-m</t>
  </si>
  <si>
    <t>SUQ</t>
  </si>
  <si>
    <t>142008D002</t>
  </si>
  <si>
    <t>3F10510 150299 H</t>
  </si>
  <si>
    <t>3F10510 150299 S</t>
  </si>
  <si>
    <t>K</t>
  </si>
  <si>
    <t>GROVERS CR HATCHERY</t>
  </si>
  <si>
    <t>GROVERS CR 15.0299</t>
  </si>
  <si>
    <t>EKPN</t>
  </si>
  <si>
    <t>142006DI01</t>
  </si>
  <si>
    <t>3F10510 150299 R</t>
  </si>
  <si>
    <t>DIT CLIPPED, ASSOC W/ TAG CODE 210682</t>
  </si>
  <si>
    <t>142007DI001</t>
  </si>
  <si>
    <t>DIT ASSOC W/ TAG CODE 210737, INCL. ASSOC MM</t>
  </si>
  <si>
    <t>3F10513 120007 R</t>
  </si>
  <si>
    <t>3F10513 120007 H03</t>
  </si>
  <si>
    <t>3F10513 130028 S</t>
  </si>
  <si>
    <t>CHAMBERS CR 12.0007</t>
  </si>
  <si>
    <t>LAKEWOOD HATCHERY</t>
  </si>
  <si>
    <t>DESCHUTES R 13.0028</t>
  </si>
  <si>
    <t>SPS</t>
  </si>
  <si>
    <t>CHAM</t>
  </si>
  <si>
    <t>3F10513 120007 H01</t>
  </si>
  <si>
    <t>3F10513 120007 S</t>
  </si>
  <si>
    <t>GARRISON HATCHERY</t>
  </si>
  <si>
    <t>JUMBOS</t>
  </si>
  <si>
    <t>RELEASED AT THE BOAT LAUNCH ON HIGH TIDERELEASED A</t>
  </si>
  <si>
    <t>3F10513 130028 R</t>
  </si>
  <si>
    <t>3F10513 130028 H02</t>
  </si>
  <si>
    <t>NO FINAL QC ON TAGS, USED INITIAL</t>
  </si>
  <si>
    <t>TUMWATER FALLS HATCH</t>
  </si>
  <si>
    <t>DES</t>
  </si>
  <si>
    <t>NISQ</t>
  </si>
  <si>
    <t>3F10513 110017AR</t>
  </si>
  <si>
    <t>3F10513 110017AH</t>
  </si>
  <si>
    <t>3F10513 110017AS</t>
  </si>
  <si>
    <t>KALAMA CR 11.0017</t>
  </si>
  <si>
    <t>KALAMA CR HATCHERY</t>
  </si>
  <si>
    <t>142006DI02</t>
  </si>
  <si>
    <t>3F10513 110013CR</t>
  </si>
  <si>
    <t>3F10513 110013CH</t>
  </si>
  <si>
    <t>3F10513 110013CS</t>
  </si>
  <si>
    <t>W</t>
  </si>
  <si>
    <t>CLEAR CR 11.0013C</t>
  </si>
  <si>
    <t>CLEAR CREEK HATCHERY</t>
  </si>
  <si>
    <t>Tag loss estimated due to contamination of tagged/untagged fish in net pen/pond.</t>
  </si>
  <si>
    <t>142007DI002</t>
  </si>
  <si>
    <t>ASSOC W/ TAG CODE 210736</t>
  </si>
  <si>
    <t>142008DI003</t>
  </si>
  <si>
    <t>DIT CLIPPED, ASSOC W/ TAG CODE 210681, EXP LOW SURVIVAL DUE TO TAIL DEFORM &amp; PIN</t>
  </si>
  <si>
    <t>NIS</t>
  </si>
  <si>
    <t>Unmarked Nisqually Natural</t>
  </si>
  <si>
    <t>Unmarked Nisqually Hatchery</t>
  </si>
  <si>
    <t>Marked Nisqually Hatchery</t>
  </si>
  <si>
    <t>SPY</t>
  </si>
  <si>
    <t>Adipose-clipped natural and hatchery fall Chinook production from the Sacramento River</t>
  </si>
  <si>
    <t>Unmarked hatchery fall Chinook production originating from Lake Washington facilities (Issaquah); fingerling (ocean-type) life history</t>
  </si>
  <si>
    <t>Adipose-clipped hatchery fall Chinook production originating from Lake Washington facilities (Issaquah); fingerling (ocean-type) life history</t>
  </si>
  <si>
    <t>Unmarked natural-origin fall Chinook from the Green-Duwamish system; fingerling (ocean-type) life history</t>
  </si>
  <si>
    <t>Adipose-clipped hatchery fall Chinook from the Green-Duwamish system (Soos and Icy creek facilities); fingerling (ocean-type) life history</t>
  </si>
  <si>
    <t>Unmarked hatchery fall Chinook from the Green-Duwamish system (Soos and Icy creek facilities); fingerling (ocean-type) life history</t>
  </si>
  <si>
    <t>Unmarked natural-origin fall Chinook from the Puyallup system; fingerling (ocean-type) life history</t>
  </si>
  <si>
    <t>Unmarked hatchery fall Chinook from the Puyallup system (Soos and Icy creek facilities); fingerling (ocean-type) life history</t>
  </si>
  <si>
    <t>Adipose-clipped hatchery fall Chinook from the Puyallup system (Voights and Clarks creek facilities); fingerling (ocean-type) life history</t>
  </si>
  <si>
    <t>Unmarked natural-origin fall Chinook from the Nisqually system; fingerling (ocean-type) life history</t>
  </si>
  <si>
    <t>Unmarked hatchery fall Chinook from the Nisqually system (Clear and Kalama creek facilities); fingerling (ocean-type) life history</t>
  </si>
  <si>
    <t>Adipose-clipped hatchery fall Chinook from the Nisqually system (Clear and Kalama creek facilities); fingerling (ocean-type) life history</t>
  </si>
  <si>
    <t>Unmarked hatchery production originating from east Kitsap Peninsula facilities (Grovers, Gorst); fingerling (ocean-type) life history</t>
  </si>
  <si>
    <t>Adipose-clipped hatchery production originating from east Kitsap Peninsula facilities (Grovers, Gorst); fingerling (ocean-type) life history</t>
  </si>
  <si>
    <t>3F10510 090001 R02</t>
  </si>
  <si>
    <t>3F10510 090125 H</t>
  </si>
  <si>
    <t>GREEN R 09.0001</t>
  </si>
  <si>
    <t>ICY CR HATCHERY</t>
  </si>
  <si>
    <t>3F10107 030017 R</t>
  </si>
  <si>
    <t>3F10107 030017 H</t>
  </si>
  <si>
    <t>3F10107 030017 S</t>
  </si>
  <si>
    <t>FRIDAY CR 03.0017</t>
  </si>
  <si>
    <t>SAMISH HATCHERY</t>
  </si>
  <si>
    <t>SAMISH (FRIDAY CR)</t>
  </si>
  <si>
    <t>NOWA</t>
  </si>
  <si>
    <t>BESA</t>
  </si>
  <si>
    <t>RELEASED IN HIGH DIRTY WATER</t>
  </si>
  <si>
    <t>SAM</t>
  </si>
  <si>
    <t>SAM-u</t>
  </si>
  <si>
    <t>SAM-m</t>
  </si>
  <si>
    <t>NIS-m</t>
  </si>
  <si>
    <t>NIS-un</t>
  </si>
  <si>
    <t>NIS-uh</t>
  </si>
  <si>
    <t>SPY-u</t>
  </si>
  <si>
    <t>SPY-m</t>
  </si>
  <si>
    <t>3F10107 010120 R02</t>
  </si>
  <si>
    <t>3F10107 010406 H</t>
  </si>
  <si>
    <t>3F10107 010120 S</t>
  </si>
  <si>
    <t>NOOKSACK R -NF 01.0120</t>
  </si>
  <si>
    <t>KENDALL CR HATCHERY</t>
  </si>
  <si>
    <t>NOOKSACK R 01.0120</t>
  </si>
  <si>
    <t>NOOK</t>
  </si>
  <si>
    <t>NSF</t>
  </si>
  <si>
    <t>NNF-un</t>
  </si>
  <si>
    <t>NNF-uh</t>
  </si>
  <si>
    <t>NNF-m</t>
  </si>
  <si>
    <t>NSF-un</t>
  </si>
  <si>
    <t>NSF-uh</t>
  </si>
  <si>
    <t>NSF-m</t>
  </si>
  <si>
    <t>UnMarked SF Nooksack Spr Hatchery</t>
  </si>
  <si>
    <t>Marked SF Nooksack Spr Hatchery</t>
  </si>
  <si>
    <t>Hatchery-origin spring Chinook from the SF Nooksack River (Skookum); calibration group is a fingerling (ocean-type) life history; the present hatchery program is a fingerling-only program but yearlings have been released in the past.</t>
  </si>
  <si>
    <t>Should acclim pond fish be included in natural or hatchery production?</t>
  </si>
  <si>
    <t>UnMarked NF Nooksack Spr Hatchery</t>
  </si>
  <si>
    <t>Marked NF Nooksack Spr Hatchery</t>
  </si>
  <si>
    <t>Natural-origin spring Chinook from the NF and MF Nooksack River; calibration group is a fingerling (ocean-type) life history but the natural stock has a mix of fingerling/yearling (approx. 70:30 for adult returns)</t>
  </si>
  <si>
    <t>Natural-origin spring Chinook from the SF Nooksack River; calibration group is a fingerling (ocean-type) life history but the natural stock has a mix of fingerling/yearling (approx. 60:40 for adult returns)</t>
  </si>
  <si>
    <t>3F10208 030176 R</t>
  </si>
  <si>
    <t>3F10208 031853AH</t>
  </si>
  <si>
    <t>3F10208 030176 S</t>
  </si>
  <si>
    <t>BO=W(Wild)</t>
  </si>
  <si>
    <t>SKAGIT R 03.0176</t>
  </si>
  <si>
    <t>COUNTY LINE PONDS</t>
  </si>
  <si>
    <t>SKAG</t>
  </si>
  <si>
    <t>SKAGG</t>
  </si>
  <si>
    <t>3F10208 032363 R</t>
  </si>
  <si>
    <t>COUNTY LINE CR3.2363</t>
  </si>
  <si>
    <t>UPSK</t>
  </si>
  <si>
    <t>SSF</t>
  </si>
  <si>
    <t>SSF-un</t>
  </si>
  <si>
    <t>SSF-uh</t>
  </si>
  <si>
    <t>SSF-m</t>
  </si>
  <si>
    <t>Unmarked hatchery-origin spring Chinook from the NF and MF Nooksack River (Kendall); calibration group is a fingerling (ocean-type) life history; the present hatchery program is a fingerling-only program but yearlings have been released in the past.</t>
  </si>
  <si>
    <t>Adipose-clipped hatchery-origin spring Chinook from the NF and MF Nooksack River (Kendall); calibration group is a fingerling (ocean-type) life history; the present hatchery program is a fingerling-only program but yearlings have been released in the past.</t>
  </si>
  <si>
    <t>3F10208 030435 R</t>
  </si>
  <si>
    <t>3F10208 031421 H</t>
  </si>
  <si>
    <t>BAKER R 03.0435</t>
  </si>
  <si>
    <t>MARBLEMOUNT HATCHERY</t>
  </si>
  <si>
    <t>Natural-origin summer- and fall-run Chinook originating from the Skagit River and its tributaries; calibration group is a fingerling (ocean-type) life history from a mix of wild brood CWT indicator stock (fall) program and Marblemount summer codes</t>
  </si>
  <si>
    <t>Unmarked hatchery-origin summer- and fall-run Chinook originating from the Skagit River and its tributaries; calibration group is a fingerling (ocean-type) life history from a mix of wild brood CWT indicator stock (fall) program and Marblemount summer codes</t>
  </si>
  <si>
    <t>Adipose-clipped hatchery-origin summer- and fall-run Chinook originating from the Skagit River and its tributaries; calibration group is a fingerling (ocean-type) life history from a mix of wild brood CWT indicator stock (fall) program and Marblemount summer codes</t>
  </si>
  <si>
    <t>3F10208 031411 R</t>
  </si>
  <si>
    <t>CASCADE R 03.1411</t>
  </si>
  <si>
    <t>NO QC</t>
  </si>
  <si>
    <t>SKS-un</t>
  </si>
  <si>
    <t>SKS-uh</t>
  </si>
  <si>
    <t>SKS-m</t>
  </si>
  <si>
    <t>SKF-un</t>
  </si>
  <si>
    <t>SKF-uh</t>
  </si>
  <si>
    <t>SKF-m</t>
  </si>
  <si>
    <t>TULA</t>
  </si>
  <si>
    <t>3F10308 070001 R</t>
  </si>
  <si>
    <t>3F10308 070001 H</t>
  </si>
  <si>
    <t>3F10308 070012 S02</t>
  </si>
  <si>
    <t>EXPECT 40 % LOSS DUE TO BKD.</t>
  </si>
  <si>
    <t>TULALIP CR 07.0001</t>
  </si>
  <si>
    <t>BERNIE GOBIN HATCH</t>
  </si>
  <si>
    <t>SKYKOMISH R 07.0012</t>
  </si>
  <si>
    <t>NPS</t>
  </si>
  <si>
    <t>SNOH</t>
  </si>
  <si>
    <t>3F10308 070940 R</t>
  </si>
  <si>
    <t>3F10308 070943 H</t>
  </si>
  <si>
    <t>WALLACE R 07.0940</t>
  </si>
  <si>
    <t>WALLACE R HATCHERY</t>
  </si>
  <si>
    <t>100% otolith marked</t>
  </si>
  <si>
    <t>BO=Mixed(HxW) EXCESSIVE LOSS DUE TO RIVER OTTER PR</t>
  </si>
  <si>
    <t>SKF</t>
  </si>
  <si>
    <t>SKS</t>
  </si>
  <si>
    <t>SNF-un</t>
  </si>
  <si>
    <t>SNF-uh</t>
  </si>
  <si>
    <t>SNF-m</t>
  </si>
  <si>
    <t>SNY-un</t>
  </si>
  <si>
    <t>SNY-uh</t>
  </si>
  <si>
    <t>SNY-m</t>
  </si>
  <si>
    <t>Natural-origin summer/fall Chinook originating from the Snohomish River and its tributaries with a yearling (stream-type) freshwater life history</t>
  </si>
  <si>
    <t>Natural-origin summer/fall Chinook originating from the Snohomish River and its tributaries with a subyearling (ocean-type) freshwater life history</t>
  </si>
  <si>
    <t>Unmarked hatchery-origin summer/fall Chinook originating from the Snohomish River and its tributaries with a subyearling (ocean-type) freshwater life history</t>
  </si>
  <si>
    <t>Adipose-clipped hatchery-origin summer/fall Chinook originating from the Snohomish River and its tributaries with a subyearling (ocean-type) freshwater life history</t>
  </si>
  <si>
    <t>SNF</t>
  </si>
  <si>
    <t>SNY</t>
  </si>
  <si>
    <t>Unmarked hatchery-origin summer/fall Chinook originating from the Snohomish River and its tributaries with a yearling (stream-type) freshwater life history</t>
  </si>
  <si>
    <t>Adipose-clipped hatchery-origin summer/fall Chinook originating from the Snohomish River and its tributaries with a yearling (stream-type) freshwater life history</t>
  </si>
  <si>
    <t>TUL</t>
  </si>
  <si>
    <t>COOP</t>
  </si>
  <si>
    <t>3F10308 050254AR</t>
  </si>
  <si>
    <t>3F10308 050254AH</t>
  </si>
  <si>
    <t>3F10308 050135 S</t>
  </si>
  <si>
    <t>3,020 &amp; 3,001 REL'D W/ AD+UP CAUD MRK, 3,304 &amp; 3,000 REL'D W/ AD MRK, ON 5/4/0</t>
  </si>
  <si>
    <t>WHITEHORSE SPRINGS</t>
  </si>
  <si>
    <t>WHITEHORSE POND</t>
  </si>
  <si>
    <t>STILLAGUAMISH R -NF</t>
  </si>
  <si>
    <t>STIL</t>
  </si>
  <si>
    <t>A PORTION OF THIS REL. UPPER CAUDAL CLIPPED FOR TRAP CALIBRATION.</t>
  </si>
  <si>
    <t>14,910 MARK ONLY REL'D @ HARVEY CR.</t>
  </si>
  <si>
    <t>counter count 5 calibrations showed %5 under count</t>
  </si>
  <si>
    <t>Adipose-clipped hatchery-origin summer/fall Chinook originating from the Stillaguamish River and its tributaries with a subyearling (ocean-type) freshwater life history</t>
  </si>
  <si>
    <t>Unmarked hatchery-origin summer/fall Chinook originating from the Stillaguamish River and its tributaries with a subyearling (ocean-type) freshwater life history</t>
  </si>
  <si>
    <t>Natural-origin summer/fall Chinook originating from the Stillaguamish River and its tributaries with a subyearling (ocean-type) freshwater life history</t>
  </si>
  <si>
    <t>STL-un</t>
  </si>
  <si>
    <t>STL-uh</t>
  </si>
  <si>
    <t>STL-m</t>
  </si>
  <si>
    <t>TUL-u</t>
  </si>
  <si>
    <t>TUL-m</t>
  </si>
  <si>
    <t>STL</t>
  </si>
  <si>
    <t>Unmarked hatchery-origin summer/fall Chinook released from Bernie Gobin Hatchery (Tulalip Cr, Skykomish stock); stock has subyearling (ocean-type) freshwater life history</t>
  </si>
  <si>
    <t>Adipose-clipped hatchery-origin summer/fall Chinook released from Bernie Gobin Hatchery (Tulalip Cr, Skykomish stock); stock has subyearling (ocean-type) freshwater life history</t>
  </si>
  <si>
    <t>BYs</t>
  </si>
  <si>
    <t>05,06,07</t>
  </si>
  <si>
    <t>05,06</t>
  </si>
  <si>
    <t>MUCK</t>
  </si>
  <si>
    <t>3F10511 100031 R</t>
  </si>
  <si>
    <t>3F10511 100031 H01</t>
  </si>
  <si>
    <t>3F10511 100031 S</t>
  </si>
  <si>
    <t>WHITE R 10.0031</t>
  </si>
  <si>
    <t>WHITE RIVER HATCHERY</t>
  </si>
  <si>
    <t>WHF</t>
  </si>
  <si>
    <t>HDY-u</t>
  </si>
  <si>
    <t>HDY-m</t>
  </si>
  <si>
    <t>Marked Skokomish Hatch</t>
  </si>
  <si>
    <t>Unmarked natural-origin fall Chinook from the Skokomish River and tributaries; fingerling (ocean-type) life history</t>
  </si>
  <si>
    <t>Adipose-clipped hatchery-origin fall Chinook from Skokomish River facilities (Geo. Adams); fingerling (ocean-type) life history</t>
  </si>
  <si>
    <t>Unmarked hatchery-origin fall Chinook from Skokomish River facilities (Geo. Adams); fingerling (ocean-type) life history</t>
  </si>
  <si>
    <t>Natural-origin fall Chinook from Mid-Hood Canal tributaries (Dosewallips, Duckabush, Hamma Hamma); fingerling (ocean-type) life history</t>
  </si>
  <si>
    <t>Unmarked hatchery-origin fall Chinook from Hood Canal production facilities outside of Skok. R (i.e., Hoodsport); fingerling (ocean-type) life history</t>
  </si>
  <si>
    <t>Adipose-clipped hatchery-origin fall Chinook from Hood Canal production facilities outside of Skok. R (i.e., Hoodsport); fingerling (ocean-type) life history</t>
  </si>
  <si>
    <t>3F10412 160222 R</t>
  </si>
  <si>
    <t>3F10412 160222 H</t>
  </si>
  <si>
    <t>3F10412 160222 S</t>
  </si>
  <si>
    <t>NO FINAL QC, USED INITIAL</t>
  </si>
  <si>
    <t>FINCH CR 16.0222</t>
  </si>
  <si>
    <t>HOODSPORT HATCHERY</t>
  </si>
  <si>
    <t>HOOD</t>
  </si>
  <si>
    <t>SKDO</t>
  </si>
  <si>
    <t>3F10412 160001 R</t>
  </si>
  <si>
    <t>3F10412 160001 H05</t>
  </si>
  <si>
    <t>3F10412 160005 S</t>
  </si>
  <si>
    <t>SUFFERED LOSS FROM DEC 2007 FLOODS</t>
  </si>
  <si>
    <t>SKOKOMISH R 16.0001</t>
  </si>
  <si>
    <t>RICKS PD (LLTK)</t>
  </si>
  <si>
    <t>GEORGE ADAMS (PURDY)</t>
  </si>
  <si>
    <t>3F10412 160005 R</t>
  </si>
  <si>
    <t>3F10412 160005 H</t>
  </si>
  <si>
    <t>PURDY CR 16.0005</t>
  </si>
  <si>
    <t>GEORGE ADAMS HATCHRY</t>
  </si>
  <si>
    <t>REMAINDER OF CHINOOK YEARLINGS AFTER FLOODING EVEN</t>
  </si>
  <si>
    <t>All Hood Canal Fall Fings will be based common PT data and modified term data to reflect local stock assumptions</t>
  </si>
  <si>
    <t>HDF</t>
  </si>
  <si>
    <t>HDY</t>
  </si>
  <si>
    <t>3F10806 180272 R</t>
  </si>
  <si>
    <t>3F10806 180272 H</t>
  </si>
  <si>
    <t>3F10806 180272 S</t>
  </si>
  <si>
    <t>ELWHA R 18.0272</t>
  </si>
  <si>
    <t>ELWHA HATCHERY</t>
  </si>
  <si>
    <t>JUAN</t>
  </si>
  <si>
    <t>ELDU</t>
  </si>
  <si>
    <t>ELW</t>
  </si>
  <si>
    <t>HOK-u</t>
  </si>
  <si>
    <t>HOK-m</t>
  </si>
  <si>
    <t>MAKA</t>
  </si>
  <si>
    <t>3F10805 190148 R</t>
  </si>
  <si>
    <t>3F10805 190148 H</t>
  </si>
  <si>
    <t>3F10805 190148 S</t>
  </si>
  <si>
    <t>HOKO R 19.0148</t>
  </si>
  <si>
    <t>HOKO FALLS HATCHERY</t>
  </si>
  <si>
    <t>LYHO</t>
  </si>
  <si>
    <t>3F10805 190148 R03</t>
  </si>
  <si>
    <t>HOKO R @ RM 10</t>
  </si>
  <si>
    <t>HOK</t>
  </si>
  <si>
    <t>Adipose-clipped fall Chinook from Hoko River facilities; fingerling (ocean-type) life history</t>
  </si>
  <si>
    <t>Natural-origin and unmarked hatchery-origin fall Chinook from Hoko River facilities; fingerling (ocean-type) life history</t>
  </si>
  <si>
    <t>LRW-u</t>
  </si>
  <si>
    <t>LRW-m</t>
  </si>
  <si>
    <t>3F42001 270168 R01</t>
  </si>
  <si>
    <t>3F42001 270168 S01</t>
  </si>
  <si>
    <t>ESTIMATE QC 2.2%</t>
  </si>
  <si>
    <t>LEWIS R -NF 27.0168</t>
  </si>
  <si>
    <t>LOCR</t>
  </si>
  <si>
    <t>LEWI</t>
  </si>
  <si>
    <t>3F42001 270168 R</t>
  </si>
  <si>
    <t>3F42001 270168 S</t>
  </si>
  <si>
    <t>LEWIS R 27.0168</t>
  </si>
  <si>
    <t>52 IMEDATE MORT, 487 EST. LONG TERN MORT, 1323 EST.TAG LOSS</t>
  </si>
  <si>
    <t>I</t>
  </si>
  <si>
    <t>WildStock</t>
  </si>
  <si>
    <t>LRW</t>
  </si>
  <si>
    <t>Natural bright fall Chinook from the NF Lewis, Cowlitz, and Sandy rivers</t>
  </si>
  <si>
    <t>Marked natural-origin (wild CWT indicator stock program) bright fall Chinook from the NF Lewis, Cowlitz, and Sandy rivers</t>
  </si>
  <si>
    <t>release sizes are pretty thin (&lt;100K), may need to consider alternatives.</t>
  </si>
  <si>
    <t>COWL</t>
  </si>
  <si>
    <t>SAWA</t>
  </si>
  <si>
    <t>3F42001 260002 R</t>
  </si>
  <si>
    <t>3F42001 260002 S</t>
  </si>
  <si>
    <t>COWLITZ R 26.0002</t>
  </si>
  <si>
    <t>Fairly thin release group sizes for LRW; 50-75K per year</t>
  </si>
  <si>
    <t>Marked Washington North Coast Fall</t>
  </si>
  <si>
    <t>Unmarked Washington North Coast Fall</t>
  </si>
  <si>
    <t>QDNR</t>
  </si>
  <si>
    <t>3F21703 210139 R02</t>
  </si>
  <si>
    <t>3F21703 210139 H</t>
  </si>
  <si>
    <t>3F21703 210016 S</t>
  </si>
  <si>
    <t>SALMON R -MF 21.0139</t>
  </si>
  <si>
    <t>SALMON R FISH CULTUR</t>
  </si>
  <si>
    <t>QUEETS R 21.0016</t>
  </si>
  <si>
    <t>NWC</t>
  </si>
  <si>
    <t>QEQU</t>
  </si>
  <si>
    <t>3F21703 210139 R</t>
  </si>
  <si>
    <t>Mark Loss Rate = 0.1890%</t>
  </si>
  <si>
    <t>SALMON R 21.0139</t>
  </si>
  <si>
    <t>GRN-uh</t>
  </si>
  <si>
    <t>SKO-un</t>
  </si>
  <si>
    <t>SKO-uh</t>
  </si>
  <si>
    <t>SKO-m</t>
  </si>
  <si>
    <t>MHC-un</t>
  </si>
  <si>
    <t>WNC-u</t>
  </si>
  <si>
    <t>WNC-m</t>
  </si>
  <si>
    <t>Unmarked North Coast Fall</t>
  </si>
  <si>
    <t>Marked North Coast Fall</t>
  </si>
  <si>
    <t>We need to make a decision about whether or not we want to incldue Grays Harbor fall Chinook in this stock's base abundance (and/or use CWT codes from Humptulips accordingly).</t>
  </si>
  <si>
    <t>050685</t>
  </si>
  <si>
    <t>052570</t>
  </si>
  <si>
    <t>052577</t>
  </si>
  <si>
    <t>052588</t>
  </si>
  <si>
    <t>052873</t>
  </si>
  <si>
    <t>052874</t>
  </si>
  <si>
    <t>052895</t>
  </si>
  <si>
    <t>052897</t>
  </si>
  <si>
    <t>052971</t>
  </si>
  <si>
    <t>052972</t>
  </si>
  <si>
    <t>052978</t>
  </si>
  <si>
    <t>053592</t>
  </si>
  <si>
    <t>053767</t>
  </si>
  <si>
    <t>053776</t>
  </si>
  <si>
    <t>072008May</t>
  </si>
  <si>
    <t>053778</t>
  </si>
  <si>
    <t>053780</t>
  </si>
  <si>
    <t>053782</t>
  </si>
  <si>
    <t>053874</t>
  </si>
  <si>
    <t>054274</t>
  </si>
  <si>
    <t>054276</t>
  </si>
  <si>
    <t>054318</t>
  </si>
  <si>
    <t>054336</t>
  </si>
  <si>
    <t>URB</t>
  </si>
  <si>
    <t>090169</t>
  </si>
  <si>
    <t>WSH</t>
  </si>
  <si>
    <t>090171</t>
  </si>
  <si>
    <t>090177</t>
  </si>
  <si>
    <t>090178</t>
  </si>
  <si>
    <t>090187</t>
  </si>
  <si>
    <t>052008C006</t>
  </si>
  <si>
    <t>090188</t>
  </si>
  <si>
    <t>090189</t>
  </si>
  <si>
    <t>052009C003</t>
  </si>
  <si>
    <t>090190</t>
  </si>
  <si>
    <t>052009C002</t>
  </si>
  <si>
    <t>092734</t>
  </si>
  <si>
    <t>052007C001</t>
  </si>
  <si>
    <t>094139</t>
  </si>
  <si>
    <t>094140</t>
  </si>
  <si>
    <t>052007C006</t>
  </si>
  <si>
    <t>094142</t>
  </si>
  <si>
    <t>094143</t>
  </si>
  <si>
    <t>094333</t>
  </si>
  <si>
    <t>094335</t>
  </si>
  <si>
    <t>094344</t>
  </si>
  <si>
    <t>094345</t>
  </si>
  <si>
    <t>094346</t>
  </si>
  <si>
    <t>094347</t>
  </si>
  <si>
    <t>094348</t>
  </si>
  <si>
    <t>094349</t>
  </si>
  <si>
    <t>094422</t>
  </si>
  <si>
    <t>094423</t>
  </si>
  <si>
    <t>094425</t>
  </si>
  <si>
    <t>094436</t>
  </si>
  <si>
    <t>094437</t>
  </si>
  <si>
    <t>094438</t>
  </si>
  <si>
    <t>094439</t>
  </si>
  <si>
    <t>094453</t>
  </si>
  <si>
    <t>094504</t>
  </si>
  <si>
    <t>094526</t>
  </si>
  <si>
    <t>052007C004</t>
  </si>
  <si>
    <t>094529</t>
  </si>
  <si>
    <t>094549</t>
  </si>
  <si>
    <t>094556</t>
  </si>
  <si>
    <t>094557</t>
  </si>
  <si>
    <t>094558</t>
  </si>
  <si>
    <t>094559</t>
  </si>
  <si>
    <t>094560</t>
  </si>
  <si>
    <t>094561</t>
  </si>
  <si>
    <t>094562</t>
  </si>
  <si>
    <t>094563</t>
  </si>
  <si>
    <t>094601</t>
  </si>
  <si>
    <t>094602</t>
  </si>
  <si>
    <t>094603</t>
  </si>
  <si>
    <t>094609</t>
  </si>
  <si>
    <t>094610</t>
  </si>
  <si>
    <t>094612</t>
  </si>
  <si>
    <t>094614</t>
  </si>
  <si>
    <t>094615</t>
  </si>
  <si>
    <t>094616</t>
  </si>
  <si>
    <t>052008C001</t>
  </si>
  <si>
    <t>094627</t>
  </si>
  <si>
    <t>094646</t>
  </si>
  <si>
    <t>052008C002</t>
  </si>
  <si>
    <t>094650</t>
  </si>
  <si>
    <t>094651</t>
  </si>
  <si>
    <t>094652</t>
  </si>
  <si>
    <t>094657</t>
  </si>
  <si>
    <t>094663</t>
  </si>
  <si>
    <t>SUM</t>
  </si>
  <si>
    <t>GLH-u</t>
  </si>
  <si>
    <t>GLH-m</t>
  </si>
  <si>
    <t>3M10707 E R01</t>
  </si>
  <si>
    <t>3F10707 020065 H</t>
  </si>
  <si>
    <t>EAST SOUND BAY (SAN)</t>
  </si>
  <si>
    <t>GLENWOOD SPRINGS</t>
  </si>
  <si>
    <t>SJUA</t>
  </si>
  <si>
    <t>NO FINAL QC, USED INITIAL FROM TAG SHEET</t>
  </si>
  <si>
    <t>3F10707 020065 S</t>
  </si>
  <si>
    <t>UnMarked Glenwood Springs Hatch Fall</t>
  </si>
  <si>
    <t>Marked Glenwood Springs Hatch Fall</t>
  </si>
  <si>
    <t>Unmarked Lake Wash. Nat-Cedar</t>
  </si>
  <si>
    <t>Unmarked Lake Wash. Nat-North Tribs</t>
  </si>
  <si>
    <t>LWN-un</t>
  </si>
  <si>
    <t>LWC-un</t>
  </si>
  <si>
    <t>Unmarked natural-origin fall Chinook from N Lake Washington tributaries (Bear, Cottage, Issaquah); fingerling (ocean-type) life history</t>
  </si>
  <si>
    <t>Unmarked natural-origin fall Chinook from the Cedar River; fingerling (ocean-type) life history</t>
  </si>
  <si>
    <t>Minter</t>
  </si>
  <si>
    <t>Chambers</t>
  </si>
  <si>
    <t>Deschutes, Cap Lake</t>
  </si>
  <si>
    <t>Unmarked 13A Hatch Fing</t>
  </si>
  <si>
    <t>Marked 13A Hatch Fing</t>
  </si>
  <si>
    <t>Unmarked 13C Hatch Fing</t>
  </si>
  <si>
    <t>Marked 13C Hatch Fing</t>
  </si>
  <si>
    <t>Unmarked 13D-K Hatch Fing</t>
  </si>
  <si>
    <t>Marked 13D-K Hatch Fing</t>
  </si>
  <si>
    <t>MNT-u</t>
  </si>
  <si>
    <t>MNT-m</t>
  </si>
  <si>
    <t>CHM-u</t>
  </si>
  <si>
    <t>CHM-m</t>
  </si>
  <si>
    <t>DES-u</t>
  </si>
  <si>
    <t>DES-m</t>
  </si>
  <si>
    <t>Unmarked Mid PS Hatch year</t>
  </si>
  <si>
    <t>Marked Mid PS Other Hatch year</t>
  </si>
  <si>
    <t>Unmarked 13A Hatch fing</t>
  </si>
  <si>
    <t>Unmarked fall Chinook production originating from 13A Deep South Sound hatcheries, Minter; fingerling (ocean-type) life history</t>
  </si>
  <si>
    <t>Adipose-clipped fall Chinook production originating from 13A Deep South Sound hatcheries, Minter; fingerling (ocean-type) life history</t>
  </si>
  <si>
    <t>Unmarked 13C Hatch fing</t>
  </si>
  <si>
    <t>Unmarked fall Chinook production originating from 13C Deep South Sound hatcheries, Chambers/Lakewood; fingerling (ocean-type) life history</t>
  </si>
  <si>
    <t>Marked 13C Hatch fing</t>
  </si>
  <si>
    <t>Adipose-clipped fall Chinook production originating from 13C Deep South Sound hatcheries, Chambers/Lakewood; fingerling (ocean-type) life history</t>
  </si>
  <si>
    <t>Marked 13D-K Hatch fing</t>
  </si>
  <si>
    <t>Adipose-clipped fall Chinook production originating from 13D-K Deep South Sound hatcheries, Deschutes/Capitol Lake; fingerling (ocean-type) life history</t>
  </si>
  <si>
    <t>Unmarked fall Chinook production originating from 13D-K Deep South Sound hatcheries, Deschutes/Capitol Lake; fingerling (ocean-type) life history</t>
  </si>
  <si>
    <t>Unmarked 13D-K Hatch fing</t>
  </si>
  <si>
    <t>Marked 13A Hatch fing</t>
  </si>
  <si>
    <t>MPY-u</t>
  </si>
  <si>
    <t>MPY-m</t>
  </si>
  <si>
    <t>Marked Mid Puget Sound Hatch year</t>
  </si>
  <si>
    <t>UnMarked Mid Puget Sound Hatch year</t>
  </si>
  <si>
    <t>Will use same PT CWT data for all but will require terminal ER adjustments based on terminal MPS CWT vs. SPS CWT data.</t>
  </si>
  <si>
    <t>George Adams Hatchery</t>
  </si>
  <si>
    <t>Unmarked Mid-HC (12B) tribs Nat</t>
  </si>
  <si>
    <t>Union/Tahuya rivers</t>
  </si>
  <si>
    <t>UnMarked Hoodsport Hatch fing</t>
  </si>
  <si>
    <t>Marked Hoodsport Hatch fing</t>
  </si>
  <si>
    <t>HDS-u</t>
  </si>
  <si>
    <t>HDS-m</t>
  </si>
  <si>
    <t>Hoodsport yearlings</t>
  </si>
  <si>
    <t>UnMarked 12 C-D tribs Nat</t>
  </si>
  <si>
    <t>UnMarked Mid-HC (12B) tribs Nat</t>
  </si>
  <si>
    <t>Natural-origin fall Chinook from South Hood Canal tributaries (Union, Tahuya); fingerling (ocean-type) life history</t>
  </si>
  <si>
    <t>Skagit sum/fall yearlings</t>
  </si>
  <si>
    <t>Skagit sum/fall fingerlings</t>
  </si>
  <si>
    <t>NF Nooksack spring</t>
  </si>
  <si>
    <t>SF Nooksack spring</t>
  </si>
  <si>
    <t>Skagit spring yearlings</t>
  </si>
  <si>
    <t>Skagit spring fingerlings</t>
  </si>
  <si>
    <t>Snohomish summer/fall fingerlings</t>
  </si>
  <si>
    <t>Snohomish summer/fall yearlings</t>
  </si>
  <si>
    <t>Mid Puget Sound fall fingerlings</t>
  </si>
  <si>
    <t>South Puget Sound fall fingerlings</t>
  </si>
  <si>
    <t>South Puget Sound fall yearlings</t>
  </si>
  <si>
    <t>Hood Canal fall fingerling</t>
  </si>
  <si>
    <t>White River spring fingerling</t>
  </si>
  <si>
    <t>White River spring yearling</t>
  </si>
  <si>
    <t>Western Strait-Hoko</t>
  </si>
  <si>
    <t>UW Accelerated</t>
  </si>
  <si>
    <t>Lower Columbia fall-tule OR Hatch</t>
  </si>
  <si>
    <t>Lower Columbia fall-tule WA Hatch</t>
  </si>
  <si>
    <t>Lower Columbia fall-tule naturals</t>
  </si>
  <si>
    <t>North Oregon Coast fall</t>
  </si>
  <si>
    <t>3F42001 280159 R</t>
  </si>
  <si>
    <t>3F42001 280159 H</t>
  </si>
  <si>
    <t>3F42001 280159 S</t>
  </si>
  <si>
    <t>3F42001 270002 R</t>
  </si>
  <si>
    <t>3F42001 270002 H</t>
  </si>
  <si>
    <t>3F42001 270002 S</t>
  </si>
  <si>
    <t>KALAMA R 27.0002</t>
  </si>
  <si>
    <t>KALAMA FALLS HATCHRY</t>
  </si>
  <si>
    <t>3F42001 260002 H02</t>
  </si>
  <si>
    <t>COWLITZ SALMON HATCH</t>
  </si>
  <si>
    <t>ODFW</t>
  </si>
  <si>
    <t>5F332 0100205000</t>
  </si>
  <si>
    <t>5F33202 H2 21</t>
  </si>
  <si>
    <t>5F332 13</t>
  </si>
  <si>
    <t>BIG CR (LWR COL R)</t>
  </si>
  <si>
    <t>BIG CR HATCHERY</t>
  </si>
  <si>
    <t>OR</t>
  </si>
  <si>
    <t>YOCL</t>
  </si>
  <si>
    <t>DI ASSOCIATED 094548; COO4 GROUP</t>
  </si>
  <si>
    <t>ASSOCIATED WITH 094662 RELEASE GRP ID C002</t>
  </si>
  <si>
    <t>WASHOUGAL R 28.0159</t>
  </si>
  <si>
    <t>WASHOUGAL HATCHERY</t>
  </si>
  <si>
    <t>LCO-u</t>
  </si>
  <si>
    <t>LCO-m</t>
  </si>
  <si>
    <t>LCW-u</t>
  </si>
  <si>
    <t>LCW-m</t>
  </si>
  <si>
    <t>LCN-u</t>
  </si>
  <si>
    <t>LCN-m</t>
  </si>
  <si>
    <t>UnMarked Oregon Lower River Hatchery</t>
  </si>
  <si>
    <t>Marked Oregon Lower River Hatchery</t>
  </si>
  <si>
    <t>Marked Washington Lower River Hatchery</t>
  </si>
  <si>
    <t>UnMarked Washington Lower River Hatchery</t>
  </si>
  <si>
    <t>Unmarked hatchery tule fall Chinook production from Lower Columbia River facilities on the Washington shore (Cowlitz, Kalama, Washougal)</t>
  </si>
  <si>
    <t>Adipose-clipped hatchery tule fall Chinook production from Lower Columbia River facilities on the Washington shore (Cowlitz, Kalama, Washougal)</t>
  </si>
  <si>
    <t>Adipose-clipped hatchery tule fall Chinook  production from Lower Columbia River facilities on the Oregon shore (Big Creek primarily)</t>
  </si>
  <si>
    <t>Unmarked hatchery tule fall Chinook  production from Lower Columbia River facilities on the Oregon shore (Big Creek primarily)</t>
  </si>
  <si>
    <t>Adipose-clipped natural-origin tule fall Chinook production from Lower Columbia River tributaries on the Oregon and Washington shores.</t>
  </si>
  <si>
    <t>Unmarked natural-origin tule fall Chinook production from Lower Columbia River tributaries on the Oregon and Washington shores.</t>
  </si>
  <si>
    <t>Unmarked 12 C &amp; D tribs Nat</t>
  </si>
  <si>
    <t>Dosewallips/Duckabush/Hamma Hamma rivers</t>
  </si>
  <si>
    <t>BPH-u</t>
  </si>
  <si>
    <t>BPH-m</t>
  </si>
  <si>
    <t>Marked Lower Columbia Natural Tule fall Chinook</t>
  </si>
  <si>
    <t>UnMarked Lower Columbia Natural Tule fall Chinook</t>
  </si>
  <si>
    <r>
      <t xml:space="preserve">Adipose-clipped hatchery-origin yearling fall Chinook from Hood Canal production facilities; </t>
    </r>
    <r>
      <rPr>
        <i/>
        <sz val="10"/>
        <rFont val="Calibri"/>
        <family val="2"/>
        <scheme val="minor"/>
      </rPr>
      <t>delayed-release fish</t>
    </r>
  </si>
  <si>
    <r>
      <t xml:space="preserve">Unmarked hatchery-origin yearling fall Chinook from Hood Canal production facilities; </t>
    </r>
    <r>
      <rPr>
        <i/>
        <sz val="10"/>
        <rFont val="Calibri"/>
        <family val="2"/>
        <scheme val="minor"/>
      </rPr>
      <t>delayed-release fish</t>
    </r>
  </si>
  <si>
    <r>
      <t>Unmarked fall Chinook production originating from Deep South Sound hatcheries (Deschutes, Chambers, Minter) and tributaries;</t>
    </r>
    <r>
      <rPr>
        <i/>
        <sz val="10"/>
        <rFont val="Calibri"/>
        <family val="2"/>
        <scheme val="minor"/>
      </rPr>
      <t xml:space="preserve"> yearling, delayed-release fish</t>
    </r>
  </si>
  <si>
    <r>
      <t>Adipose-clipped fall Chinook production originating from Mid South Sound hatcheries (Icy Creek) and tributaries;</t>
    </r>
    <r>
      <rPr>
        <i/>
        <sz val="10"/>
        <rFont val="Calibri"/>
        <family val="2"/>
        <scheme val="minor"/>
      </rPr>
      <t xml:space="preserve"> yearling, delayed-release fish</t>
    </r>
  </si>
  <si>
    <r>
      <t>Unmarked fall Chinook production originating from Mid South Sound hatcheries (Icy Creek) and tributaries;</t>
    </r>
    <r>
      <rPr>
        <i/>
        <sz val="10"/>
        <rFont val="Calibri"/>
        <family val="2"/>
        <scheme val="minor"/>
      </rPr>
      <t xml:space="preserve"> yearling, delayed-release fish</t>
    </r>
  </si>
  <si>
    <t>SUM-u</t>
  </si>
  <si>
    <t>SUM-m</t>
  </si>
  <si>
    <t>URB-u</t>
  </si>
  <si>
    <t>URB-m</t>
  </si>
  <si>
    <t>CWS-u</t>
  </si>
  <si>
    <t>CWS-m</t>
  </si>
  <si>
    <t>WSH-u</t>
  </si>
  <si>
    <t>WSH-m</t>
  </si>
  <si>
    <t>SNK-u</t>
  </si>
  <si>
    <t>SNK-m</t>
  </si>
  <si>
    <t>NOC-u</t>
  </si>
  <si>
    <t>NOC-m</t>
  </si>
  <si>
    <t>MOC-u</t>
  </si>
  <si>
    <t>MOC-m</t>
  </si>
  <si>
    <t>WCV-u</t>
  </si>
  <si>
    <t>WCV-m</t>
  </si>
  <si>
    <t>FRL-u</t>
  </si>
  <si>
    <t>FRL-m</t>
  </si>
  <si>
    <t>FRE-u</t>
  </si>
  <si>
    <t>FRE-m</t>
  </si>
  <si>
    <t>LGS-u</t>
  </si>
  <si>
    <t>LGS-m</t>
  </si>
  <si>
    <t>Adipose-clipped tule fall Chinook production from hatcheries and tributaries within the Columbia River's Bonneville Pool; primarily Spring Creek NFH but also some hatchery and natural production (present and/or historic) in the Klickitat, White Salmon, Little White Salmon, and Wind.</t>
  </si>
  <si>
    <t>Unmarked tule fall Chinook production from hatcheries and tributaries within the Columbia River's Bonneville Pool; primarily Spring Creek NFH but also some hatchery and natural production (present and/or historic) in the Klickitat, White Salmon, Little White Salmon, and Wind.</t>
  </si>
  <si>
    <t>SHC-un</t>
  </si>
  <si>
    <t>WPA-u</t>
  </si>
  <si>
    <t>WPA-m</t>
  </si>
  <si>
    <t>UnMarked Columbia Upriver Summer</t>
  </si>
  <si>
    <t>A variety of CWT codes are available that are not included in the BP for this stock; due to uncertain propagation (e.g., crosses) and CWT recovery histories for non-Wells codes, they are limited to Wells</t>
  </si>
  <si>
    <t>Marked Columbia Upriver Summer</t>
  </si>
  <si>
    <t>WNC</t>
  </si>
  <si>
    <t>LCW</t>
  </si>
  <si>
    <t>LCO</t>
  </si>
  <si>
    <t>LCN</t>
  </si>
  <si>
    <t>GLH</t>
  </si>
  <si>
    <t>072008March</t>
  </si>
  <si>
    <t>3F42001 290159 R</t>
  </si>
  <si>
    <t>3F42001 290159 H</t>
  </si>
  <si>
    <t>3F42001 290159 S</t>
  </si>
  <si>
    <t>SC FCS 72 Columbia River Spring Creek NFH</t>
  </si>
  <si>
    <t>SPRING CR 29.0159</t>
  </si>
  <si>
    <t>SPRING CR NFH</t>
  </si>
  <si>
    <t>CECR</t>
  </si>
  <si>
    <t>WIND</t>
  </si>
  <si>
    <t>072007SCFCSMar</t>
  </si>
  <si>
    <t>SC FCS 71 Columbia River Spring Creek NFH; 06SCFCSMarch R2</t>
  </si>
  <si>
    <t>072007SCFCSApr</t>
  </si>
  <si>
    <t>SC FCS 71 Columbia River Spring Creek NFH; 06SCFCSApril</t>
  </si>
  <si>
    <t>072007SCFCSMar1</t>
  </si>
  <si>
    <t>SC FCS 71 Columbia River Spring Creek NFH; 06SCFCSMarch R1</t>
  </si>
  <si>
    <t>072006SCFCSMay</t>
  </si>
  <si>
    <t>SC FCS 70 Columbia River Spring Creek NFH</t>
  </si>
  <si>
    <t>072006SCFCSApri</t>
  </si>
  <si>
    <t>072007SCFCSMar2</t>
  </si>
  <si>
    <t>072006SCFCSMarc</t>
  </si>
  <si>
    <t>072008MarchRel</t>
  </si>
  <si>
    <t>072007SCFCSMay</t>
  </si>
  <si>
    <t>SC FCS 71 Columbia River Spring Creek NFH; 06SCFCSMay</t>
  </si>
  <si>
    <t>072008April</t>
  </si>
  <si>
    <t>May consider utility/possibilities of supplementing this tag set with unmarked NOR Coweeman and Cowlitz CWT releases (~25K/yr/trib in BY 06-07) if useful in southern (electronically sampled) fisheries.</t>
  </si>
  <si>
    <t>3F42001 R</t>
  </si>
  <si>
    <t>3F42001 360001 H04</t>
  </si>
  <si>
    <t>3F42001 290001 S03</t>
  </si>
  <si>
    <t>COLUMBIA R - GENERAL</t>
  </si>
  <si>
    <t>RINGOLD SPRINGS HATCHERY</t>
  </si>
  <si>
    <t>BONNEVILLE POOL</t>
  </si>
  <si>
    <t>CRGN</t>
  </si>
  <si>
    <t>CRGNG</t>
  </si>
  <si>
    <t>3F42001 360126 H</t>
  </si>
  <si>
    <t>3F42001 360126 S</t>
  </si>
  <si>
    <t>PRIEST RAPIDS HATCHERY</t>
  </si>
  <si>
    <t>PRIEST RAPIDS (36)</t>
  </si>
  <si>
    <t>3F42001 360126 R</t>
  </si>
  <si>
    <t>1000 FISH ALSO PIT TAGGED1000 FISH ALSO PIT TAGGED</t>
  </si>
  <si>
    <t>COL R @ PRIEST RAPIDS</t>
  </si>
  <si>
    <t>UPCR</t>
  </si>
  <si>
    <t>MNPR</t>
  </si>
  <si>
    <t>Adipose-clipped Natural and hatchery summer chinook from mainstem and tributaries upstream of Priest Rapids Dam. Hatchery facilities include Wells Dam, Rocky Reach, Eastbank, Methow, Similkameen, and Chief Joseph. The production includes a mix of yearling and fingerling releases (~44% yearling for CWT releases)</t>
  </si>
  <si>
    <t>Unmarked natural and hatchery summer chinook from mainstem and tributaries upstream of Priest Rapids Dam. Hatchery facilities include Wells Dam, Rocky Reach, Eastbank, Methow, Similkameen, and Chief Joseph. The production includes a mix of yearling and fingerling releases (~44% yearling for CWT releases)</t>
  </si>
  <si>
    <t>UnMarked Columbia Upriver Bright</t>
  </si>
  <si>
    <t>Unmarked natural fall chinook from Deschutes River, brights in Klickitat, White Salmon, and Wind rivers and Columbia main stem and tributaries upstream of McNary Dam, excluding Snake River. Unmarked hatchery bright fall chinook at Priest Rapids Hatchery (URB), Mid-Columbia Brights (MCB) at Ringold Rearing Pond, Irrigon Hatchery, Umatilla Hatchery and Bonneville Pool brights (BUB) at Bonneville Hatchery, Klickitat Hatchery, and Little White Salmon NFH.</t>
  </si>
  <si>
    <t>Adipose-clipped hatchery bright fall chinook at Priest Rapids Hatchery (URB), Mid-Columbia Brights (MCB) at Ringold Rearing Pond, Irrigon Hatchery, Umatilla Hatchery and Bonneville Pool brights (BUB) at Bonneville Hatchery, Klickitat Hatchery, and Little White Salmon NFH. Also includes clipped natural bright fall Chinook, where relevant (e.g., HAN wild indicator stock).</t>
  </si>
  <si>
    <t>3F42001 470001 H02</t>
  </si>
  <si>
    <t>3F42001 470001 S02</t>
  </si>
  <si>
    <t>WELLS HATCHERY</t>
  </si>
  <si>
    <t>BO=Mixed(HxW) Released from 05/23 ot 06/15</t>
  </si>
  <si>
    <t>BO=Mixed(HxW) 6000 PIT TAGGED</t>
  </si>
  <si>
    <t>3F42001 470001 R04</t>
  </si>
  <si>
    <t>Wells Yearlings</t>
  </si>
  <si>
    <t>COLUMBIA NEAR WELLS</t>
  </si>
  <si>
    <t>PRGC</t>
  </si>
  <si>
    <t>BPH</t>
  </si>
  <si>
    <t>Marked Columbia Upriver Bright</t>
  </si>
  <si>
    <t>3F42001 270017 R</t>
  </si>
  <si>
    <t>3F42001 270017 H</t>
  </si>
  <si>
    <t>FALLERT CR 27.0017</t>
  </si>
  <si>
    <t>FALLERT CR HATCHERY</t>
  </si>
  <si>
    <t>3F42001 270168 H</t>
  </si>
  <si>
    <t>LEWIS RIVER HATCHERY</t>
  </si>
  <si>
    <t>Criteria</t>
  </si>
  <si>
    <t>Unmarked natural spring chinook from Cowlitz, Kalama, and Lewis rivers. Hatchery spring chinook at Cowlitz, Kalama Falls, Lower Kalama, Lewis River, and Speelyai hatcheries.</t>
  </si>
  <si>
    <t>Adipose-clipped hatchery spring chinook at Cowlitz, Kalama Falls, Lower Kalama, Lewis River, and Speelyai hatcheries.</t>
  </si>
  <si>
    <t>Marked Washington lower river spring Chinook (CKLs)</t>
  </si>
  <si>
    <t>UnMarked Washington lower river spring Chinook (CKLs)</t>
  </si>
  <si>
    <t>CWS</t>
  </si>
  <si>
    <t>5F333 0270200000</t>
  </si>
  <si>
    <t>5F33316 H16 21</t>
  </si>
  <si>
    <t>5F333 21</t>
  </si>
  <si>
    <t>100% OTOLITH RETURN EXPECTED TO BE LOW MUST PASS THROUGH 2 DAMS TO MIGRATE OUT.</t>
  </si>
  <si>
    <t>DETROIT RES (SANTIAM</t>
  </si>
  <si>
    <t>MARION FORKS HATCH</t>
  </si>
  <si>
    <t>SANTIAM R N FK</t>
  </si>
  <si>
    <t>WILL</t>
  </si>
  <si>
    <t>5F333 0201500000</t>
  </si>
  <si>
    <t>5F33317 H17 21</t>
  </si>
  <si>
    <t>5F333 23</t>
  </si>
  <si>
    <t>MCKENZIE R 1</t>
  </si>
  <si>
    <t>MCKENZIE HATCHERY</t>
  </si>
  <si>
    <t>E</t>
  </si>
  <si>
    <t>5F333 0200300000</t>
  </si>
  <si>
    <t>5F33319 H19 21</t>
  </si>
  <si>
    <t>5F333 22</t>
  </si>
  <si>
    <t>WILLAMETTE R M FK-1</t>
  </si>
  <si>
    <t>WILLAMETTE HATCHERY</t>
  </si>
  <si>
    <t>WILLAMETTE R MID FK</t>
  </si>
  <si>
    <t>5F333 0201200000</t>
  </si>
  <si>
    <t>5F333 24</t>
  </si>
  <si>
    <t>SANTIAM R S FK</t>
  </si>
  <si>
    <t>5F33328 H28 21</t>
  </si>
  <si>
    <t>SOUTH SANTIAM HATCH</t>
  </si>
  <si>
    <t>5F333 0201000000</t>
  </si>
  <si>
    <t>SANTIAM R &amp; N FK-1</t>
  </si>
  <si>
    <t>5F33334 H34 21</t>
  </si>
  <si>
    <t>PRELIMINARY DATA NO RETENTION DATA</t>
  </si>
  <si>
    <t>DEXTER PONDS (WILLAM</t>
  </si>
  <si>
    <t>PRELIMINARY DATA NO RETENTION DATA - DI ASSOC WITH 094334, 094335 C006</t>
  </si>
  <si>
    <t>100% OTOLITH RETURN EXPECTED TO BE LOW MUST PASS THROUGH 2 DAMS TO MIGRATE OUT</t>
  </si>
  <si>
    <t>5F333 0200310000</t>
  </si>
  <si>
    <t>FALL CR (MF WILLAMET</t>
  </si>
  <si>
    <t>5F333 0200700000</t>
  </si>
  <si>
    <t>MOLALLA R</t>
  </si>
  <si>
    <t>5F33315 H15 21</t>
  </si>
  <si>
    <t>LEABURG HATCHERY</t>
  </si>
  <si>
    <t>5F333 0300200000</t>
  </si>
  <si>
    <t>5F333 19</t>
  </si>
  <si>
    <t>CLACKAMAS R</t>
  </si>
  <si>
    <t>CLACKAMAS R EARLY</t>
  </si>
  <si>
    <t>ASSOCIATED 094019 OTOLITH MARKED 7 REPETITIONS</t>
  </si>
  <si>
    <t>PRELIMINARY DATA NO RETENTION DATA - DI ASSOCIATED WITH 094334, 094140 C006</t>
  </si>
  <si>
    <t>RELEASED AT MINTO PD. OTOLITH MARKED</t>
  </si>
  <si>
    <t>PRELIMINARY</t>
  </si>
  <si>
    <t>OTOLITH MARKED 7 REPETITIONS</t>
  </si>
  <si>
    <t>OTOLITH MARK 100%</t>
  </si>
  <si>
    <t>MX</t>
  </si>
  <si>
    <t>PRELIMINARY DATA NO RETENTION DATA ACC CLACKAMETTE COVE DIRECT RELEASE OF 142521</t>
  </si>
  <si>
    <t>PRELIMINARY DATA NO RETENTION DATA FISH FLASHING ON RELEASE - APPEAR NORMAL</t>
  </si>
  <si>
    <t>PRELIMINARY DATA NO RETENTION DATA ACCLIMATION MINTO POND</t>
  </si>
  <si>
    <t>5F33307 H7 21</t>
  </si>
  <si>
    <t>CLACKAMAS HATCHERY</t>
  </si>
  <si>
    <t>PRELIMINARY DATA ACC AT CLACKAMETTE COVE100% OT MARKED</t>
  </si>
  <si>
    <t>OTOLITH MAKRED 7 REPETITIONS</t>
  </si>
  <si>
    <t>Marked Willamette River Spring Chinook</t>
  </si>
  <si>
    <t>Unmarked natural spring chinook from Willamette and Sandy rivers and unmarked hatchery spring chinook at Marion Forks, Mckenzie, Willamette/Dexter Pond, S. Santiam, and Clackamas H.</t>
  </si>
  <si>
    <t>UnMarked Willamette River Spring Chinook</t>
  </si>
  <si>
    <t>3F42001 330002 R</t>
  </si>
  <si>
    <t>3F42001 330002 H01</t>
  </si>
  <si>
    <t>3F42001 330002 S</t>
  </si>
  <si>
    <t>SNAKE R-LOWR 33.0002</t>
  </si>
  <si>
    <t>LYONS FERRY HATCHERY</t>
  </si>
  <si>
    <t>SNAK</t>
  </si>
  <si>
    <t>LOSN</t>
  </si>
  <si>
    <t>3F42001 352147 R</t>
  </si>
  <si>
    <t>COUSE CR 35.2147</t>
  </si>
  <si>
    <t>GRIA</t>
  </si>
  <si>
    <t>3F42001 330002 R01</t>
  </si>
  <si>
    <t>3F42001 330002 S01</t>
  </si>
  <si>
    <t>LYONS FERRY REL.SITE</t>
  </si>
  <si>
    <t>UnMarked Snake River fall chinook</t>
  </si>
  <si>
    <t>Marked Snake River fall chinook</t>
  </si>
  <si>
    <t>Adipose-clipped fall chinook from Lyons Ferry, Nez Perce Tribal, and other hatcheries.</t>
  </si>
  <si>
    <t>Unmarked natural fall chinook from Snake River and tributaries. Unmarked hatchery fall chinook from Lyons Ferry, Nez Perce Tribal, and other hatcheries.</t>
  </si>
  <si>
    <t>Includes a mix of yearlings and fingerlings.</t>
  </si>
  <si>
    <t>UnMarked White River Spring Fing Nat</t>
  </si>
  <si>
    <t>UnMarked White River Spring Fing Hatch</t>
  </si>
  <si>
    <t>Old
Stk#</t>
  </si>
  <si>
    <t>New
Stk#</t>
  </si>
  <si>
    <t>Grovers, Gorst, others (Consider splitting?)</t>
  </si>
  <si>
    <t>Deschutes, Cap Lake, Chambers, Minter, Icy, other yearlings (adjust relative non-Icy in term)</t>
  </si>
  <si>
    <t>SNK</t>
  </si>
  <si>
    <t>090157</t>
  </si>
  <si>
    <t>090165</t>
  </si>
  <si>
    <t>094343</t>
  </si>
  <si>
    <t>094428</t>
  </si>
  <si>
    <t>094525</t>
  </si>
  <si>
    <t>094643</t>
  </si>
  <si>
    <t>094645</t>
  </si>
  <si>
    <t>5F222 1700130000</t>
  </si>
  <si>
    <t>5F22209 H9 21</t>
  </si>
  <si>
    <t>5F222 35</t>
  </si>
  <si>
    <t>ELK R</t>
  </si>
  <si>
    <t>ELK R HATCHERY</t>
  </si>
  <si>
    <t>ELK R (ELK R HT)</t>
  </si>
  <si>
    <t>SOOR</t>
  </si>
  <si>
    <t>SIXE</t>
  </si>
  <si>
    <t>5F222 1800160000</t>
  </si>
  <si>
    <t>5F22225 H25 21</t>
  </si>
  <si>
    <t>5F222 36</t>
  </si>
  <si>
    <t>SALMON R</t>
  </si>
  <si>
    <t>SALMON R HATCHERY</t>
  </si>
  <si>
    <t>NOOR</t>
  </si>
  <si>
    <t>SIYA</t>
  </si>
  <si>
    <t>NO HARD COPY OF RETENTION REPORT FOUND,NON TAGGED FISH HAD BEEN REPORTED AS RV</t>
  </si>
  <si>
    <t>NOC</t>
  </si>
  <si>
    <t>MOC</t>
  </si>
  <si>
    <t>Adipose-clipped natural and hatchery fall chinook from Oregon mid-coastal tributaries  (Elk in S to Umpqua in N) and hatcheries. Based on the CTC Elk River Hatchery (ELK) indicator stock.</t>
  </si>
  <si>
    <t>Unmarked natural and hatchery fall chinook from Oregon north coastal tributaries (Siuslaw in S to Necanicum in N) and hatcheries. Based on the CTC Salmon River Hatchery (SRH) indicator stock.</t>
  </si>
  <si>
    <t>Adipose-clipped natural and hatchery fall chinook from Oregon north coastal tributaries (Siuslaw in S to Necanicum in N) and hatcheries. Based on the CTC Salmon River Hatchery (SRH) indicator stock.</t>
  </si>
  <si>
    <t>Unmarked natural and hatchery fall chinook from Oregon mid-coastal tributaries  (Elk in S to Umpqua in N) and hatcheries. Based on the CTC Elk River Hatchery (ELK) indicator stock.</t>
  </si>
  <si>
    <t>025650</t>
  </si>
  <si>
    <t>025641</t>
  </si>
  <si>
    <t>025659</t>
  </si>
  <si>
    <t>025652</t>
  </si>
  <si>
    <t>082339</t>
  </si>
  <si>
    <t>084328</t>
  </si>
  <si>
    <t>084327</t>
  </si>
  <si>
    <t>082414</t>
  </si>
  <si>
    <t>082350</t>
  </si>
  <si>
    <t>082345</t>
  </si>
  <si>
    <t>082344</t>
  </si>
  <si>
    <t>082343</t>
  </si>
  <si>
    <t>Unmarked natural and hatchery fall chinook from lower Fraser River tributaries. Based on the CTC Chilliwack (CHI) and Harrison (HAR) indicator stocks.</t>
  </si>
  <si>
    <t>Unmarked natural and hatchery chinook from the west coast Vancouver Island. Based on the Robertson Hatchery CTC indicator stock (RBH).</t>
  </si>
  <si>
    <t>Adipose-clipped natural and hatchery chinook from the west coast Vancouver Island. Based on the Robertson Hatchery CTC indicator stock (RBH).</t>
  </si>
  <si>
    <t>Adipose-clipped natural and hatchery fall chinook from lower Fraser River tributaries. Based on the CTC Chilliwack (CHI) and Harrison (HAR) indicator stocks.</t>
  </si>
  <si>
    <t>Unmarked natural and hatchery early-timed Chinook from the upper Fraser River and tributaries. Based on the Shuswap (SHU) and Nicola (NIC) CTC indicator stocks.</t>
  </si>
  <si>
    <t>Adipose-clipped natural and hatchery early-timed Chinook from the upper Fraser River and tributaries. Based on the Shuswap (SHU) and Nicola (NIC) CTC indicator stocks.</t>
  </si>
  <si>
    <t>Unmarked natural and hatchery fall chinook from lower Georgia Strait tributaries; based on the Puntledge (PPS), Big Qualicum (BQR), and Cowicahan (COW) CTC indicator stocks.</t>
  </si>
  <si>
    <t>Adipose-clipped natural and hatchery fall chinook from lower Georgia Strait tributaries; based on the Puntledge (PPS), Big Qualicum (BQR), and Cowicahan (COW) CTC indicator stocks.</t>
  </si>
  <si>
    <t>CDFO</t>
  </si>
  <si>
    <t>2FS LWFRR0229</t>
  </si>
  <si>
    <t>2FS LWFRH0154</t>
  </si>
  <si>
    <t>2FS LWFRS0229</t>
  </si>
  <si>
    <t>TRUCKED TO LOG DUMP ON CHEHALIS RESERVE</t>
  </si>
  <si>
    <t>R-Harrison R</t>
  </si>
  <si>
    <t>H-Chehalis River H</t>
  </si>
  <si>
    <t>S-Harrison R</t>
  </si>
  <si>
    <t>BC</t>
  </si>
  <si>
    <t>FRTH</t>
  </si>
  <si>
    <t>LWFR</t>
  </si>
  <si>
    <t>FISH WERE TRANSPORTED TO LOG DUMP ON CHEHALIS RESERVE.</t>
  </si>
  <si>
    <t>RELEASED AT LOG DUMP ON CHEHALIS NATIVE RESERVE.</t>
  </si>
  <si>
    <t>032006H00000393</t>
  </si>
  <si>
    <t>2FS LWFRR0107</t>
  </si>
  <si>
    <t>2FS LWFRH0107</t>
  </si>
  <si>
    <t>2FS LWFRS0107</t>
  </si>
  <si>
    <t>DIT ADCWT-SEE 185031-32,185154,185239-41</t>
  </si>
  <si>
    <t>R-Chilliwack R</t>
  </si>
  <si>
    <t>H-Chilliwack River H</t>
  </si>
  <si>
    <t>S-Chilliwack R</t>
  </si>
  <si>
    <t>DIT ADCWT-SEE ALSO 185030-31,185154,185238-41 MARKING HALTED DUE TO SMOLTING</t>
  </si>
  <si>
    <t>DIT ADCWT-SEE ALSO 185030-32,185154,185239-41</t>
  </si>
  <si>
    <t>DIT ADCWT-SEE ALSO 185030-31,185154,185238-39,185241</t>
  </si>
  <si>
    <t>032007H00000394</t>
  </si>
  <si>
    <t>DIT: ADCWT. SEE 185657, 185659, 185607, 185609, 185706, 185708, 185710.</t>
  </si>
  <si>
    <t>DIT: ADCWT. SEE 185708,185710,185657-59,185607,185609</t>
  </si>
  <si>
    <t>DIT: ADCWT. SEE 185706, 185710, 185657-59, 185607, 185609.</t>
  </si>
  <si>
    <t>DIT: ADCWT. SEE 185706, 185708, 185607, 185609, 185657-59.</t>
  </si>
  <si>
    <t>032008H00000396</t>
  </si>
  <si>
    <t>AD-CLIPPED PORTION OF DIT PAIR. SEE 186241 FOR CWT-ONLY PORTION OF DIT PAIR.</t>
  </si>
  <si>
    <t>AD-CLIPPED PORTION OF DIT PAIR. SEE 186243 FOR CWT-ONLY PORTION OF DIT PAIR.</t>
  </si>
  <si>
    <t>FRL</t>
  </si>
  <si>
    <t>2FS SWVIR0104</t>
  </si>
  <si>
    <t>2FS SWVIH0104</t>
  </si>
  <si>
    <t>2FS SWVIS0104</t>
  </si>
  <si>
    <t>SEE 185258-60 &amp; 185948-51.</t>
  </si>
  <si>
    <t>R-Robertson Cr</t>
  </si>
  <si>
    <t>H-Robertson Creek H</t>
  </si>
  <si>
    <t>S-Robertson Cr</t>
  </si>
  <si>
    <t>WCVI</t>
  </si>
  <si>
    <t>SWVI</t>
  </si>
  <si>
    <t>SEE 185257, 185259-60 &amp; 185948-51.</t>
  </si>
  <si>
    <t>SEE 185257-58, 185260 &amp; 185948-51.</t>
  </si>
  <si>
    <t>SEE 185257-59 &amp; 185948-51.</t>
  </si>
  <si>
    <t>SEE 185257-60 &amp; 185949-51.</t>
  </si>
  <si>
    <t>SEE 185257-60, 185948 &amp; 185950-51.</t>
  </si>
  <si>
    <t>SEE 185257-60, 185948-49 &amp; 185951.</t>
  </si>
  <si>
    <t>SEE 185257-60 &amp; 185948-50.</t>
  </si>
  <si>
    <t>ALSO SEE TAGCODES 1863-05,06,03,04,02,43,44,01.</t>
  </si>
  <si>
    <t>ALSO SEE TAGCODES 1863-05,06,03,04,02,43,44 &amp; 186134.</t>
  </si>
  <si>
    <t>ALSO SEE TAGCODES 1863-05,06,03,04,43,44,01 &amp; 186134.</t>
  </si>
  <si>
    <t>ALSO SEE TAGCODES 1863-05,06,04,02,43,44,01 &amp; 186134.</t>
  </si>
  <si>
    <t>ALSO SEE TAGCODES 1863-05,06,03,02,43,44,01 &amp; 186134.</t>
  </si>
  <si>
    <t>ALSO SEE TAGCODES 1863-06,03,04,02,43,44,01 &amp; 186134.</t>
  </si>
  <si>
    <t>ALSO SEE TAGCODES 1863-05,03,04,02,43,44,01 &amp; 186134.</t>
  </si>
  <si>
    <t>ALSO SEE TAGCODES 1863-05,06,03,04,02,44,01 &amp; 186134.</t>
  </si>
  <si>
    <t>ALSO SEE TAGCODES 1863-05,06,03,04,02,43,01 &amp; 186134.</t>
  </si>
  <si>
    <t>WCV</t>
  </si>
  <si>
    <t>2MS GSVIR5679</t>
  </si>
  <si>
    <t>2MS GSVIH5679</t>
  </si>
  <si>
    <t>2FS GSVIS0105</t>
  </si>
  <si>
    <t>SEAPEN REARED; SEE 082343-45.</t>
  </si>
  <si>
    <t>R-Courtenay Est</t>
  </si>
  <si>
    <t>H-Comox Bay Seapen</t>
  </si>
  <si>
    <t>S-Puntledge R</t>
  </si>
  <si>
    <t>GST</t>
  </si>
  <si>
    <t>GSVI</t>
  </si>
  <si>
    <t>SEAPEN REARED; SEE 082339 &amp; 082344-45.</t>
  </si>
  <si>
    <t>SEAPEN REARED; SEE 082343, 082345 &amp; 082339.</t>
  </si>
  <si>
    <t>SEAPEN REARED; SEE 082343-44 &amp; 082339.</t>
  </si>
  <si>
    <t>2FS GSVIR0105</t>
  </si>
  <si>
    <t>2FS GSVIH0105</t>
  </si>
  <si>
    <t>PRODUCTION; SEE 082414 &amp; 084327-28.</t>
  </si>
  <si>
    <t>R-Puntledge R</t>
  </si>
  <si>
    <t>H-Puntledge River H</t>
  </si>
  <si>
    <t>PRODUCTION; SEE 084327-28 &amp; 082350.</t>
  </si>
  <si>
    <t>PRODUCTION; SEE 082350, 082414 &amp; 084328.</t>
  </si>
  <si>
    <t>PRODUCTION; SEE 084327, 082414 &amp; 082350.</t>
  </si>
  <si>
    <t>2FS GSVIR0100</t>
  </si>
  <si>
    <t>2FS GSVIH0100</t>
  </si>
  <si>
    <t>2FS GSVIS0100</t>
  </si>
  <si>
    <t>R-Big Qualicum R</t>
  </si>
  <si>
    <t>H-Big Qualicum River H</t>
  </si>
  <si>
    <t>S-Big Qualicum R</t>
  </si>
  <si>
    <t>2FS GSVIR0118</t>
  </si>
  <si>
    <t>2FS GSVIH0118</t>
  </si>
  <si>
    <t>2FS GSVIS0118</t>
  </si>
  <si>
    <t>EARLY REL 186219-20, 185339,56, 186015-16. COMPARE LATE REL &amp; SEAPEN REL.</t>
  </si>
  <si>
    <t>R-Cowichan R</t>
  </si>
  <si>
    <t>H-Cowichan River H</t>
  </si>
  <si>
    <t>S-Cowichan R</t>
  </si>
  <si>
    <t>2FS GSVIR0324</t>
  </si>
  <si>
    <t>EARLY REL 185818-20 (EARLY) COMPARE 185810-12,184836 (LATE) &amp; 185214 SEAPEN.</t>
  </si>
  <si>
    <t>R-Cowichan R Up</t>
  </si>
  <si>
    <t>LATE REL 185811-12,184836 (LATE) COMP 185818-20,184422 (EARLY) 185214 SEAPEN</t>
  </si>
  <si>
    <t>Early Roadpool release</t>
  </si>
  <si>
    <t>Early Roadpool release.</t>
  </si>
  <si>
    <t>Late Roadpool release.</t>
  </si>
  <si>
    <t>Late roadpool release.</t>
  </si>
  <si>
    <t>REL BELOW FENCE. SEE 185743-46, 185813-15.</t>
  </si>
  <si>
    <t>REL BELOW FENCE. SEE 185644, 185744-46, 185813-15.</t>
  </si>
  <si>
    <t>REL BELOW FENCE. SEE 185644, 185743, 185745-46, 185813-15.</t>
  </si>
  <si>
    <t>REL BELOW FENCE. SEE 185644, 185743-44, 185746, 185813-15.</t>
  </si>
  <si>
    <t>REL BELOW FENCE. SEE 185644, 185743-45, 185813-15.</t>
  </si>
  <si>
    <t>CAPTIVE BROOD; SEE 185809.</t>
  </si>
  <si>
    <t>CAPTIVE BROOD; SEE 185808.</t>
  </si>
  <si>
    <t>LATE REL 185811,12,184835 (LATE) COMP 185818-20,184422 (EARLY)&amp;185214 (SEAPEN)</t>
  </si>
  <si>
    <t>LATE REL 185810,12,184836 (LATE) COMP 185818-20,184422 (EARLY) 185214 SEAPEN</t>
  </si>
  <si>
    <t>LATE REL 185810,11,184836 (LATE) COMP 185818-20,184422 (EARLY) 185214 SEAPEN</t>
  </si>
  <si>
    <t>REL BELOW FENCE. SEE 185644, 185743-46, 185814-15.</t>
  </si>
  <si>
    <t>REL BELOW FENCE. SEE 185644, 185743-46, 185813, 185815.</t>
  </si>
  <si>
    <t>REL BELOW FENCE. SEE 185644, 185743-46, 185813-14.</t>
  </si>
  <si>
    <t>EARLY REL 185819,20,22 EARLY.COMPARE 185810-12,184836 (LATE)&amp;185214 (SEAPEN)</t>
  </si>
  <si>
    <t>EARLY REL. 185918,20,22 (EARLY).COMPARE 185810-12,184836 (LATE)&amp; 185214 SEAPEN</t>
  </si>
  <si>
    <t>EARLY REL 185818,19,22 (EARLY) COMPARE 185810-12, 184836 (LATE)&amp; 185214 SEAPEN</t>
  </si>
  <si>
    <t>UPPER RIVER RELEASE AT ROAD POOL.</t>
  </si>
  <si>
    <t>SEE ALSO 185911, 185912, 185913.</t>
  </si>
  <si>
    <t>SEE ALSO 185910, 185912, 185913.</t>
  </si>
  <si>
    <t>SEE ALSO 185910, 185911, 185913</t>
  </si>
  <si>
    <t>SEE ALSO 185910, 185911, 185912.</t>
  </si>
  <si>
    <t>SEE ALSO 185915, 185916, 185917.</t>
  </si>
  <si>
    <t>SEE ALSO 185914, 185916, 185917.</t>
  </si>
  <si>
    <t>SEE ALSO 185914, 185915, 185917.</t>
  </si>
  <si>
    <t>SEE ALSO 185914, 185915, 185916.</t>
  </si>
  <si>
    <t>Early roadpool release.</t>
  </si>
  <si>
    <t>2FS GSVIR0335</t>
  </si>
  <si>
    <t>LOWER COWICHAN RELEASE. FISH TRANS TO LAKEPEN, RELEASED AT PIMBERRY BRIDGE.</t>
  </si>
  <si>
    <t>R-Cowichan R Low</t>
  </si>
  <si>
    <t>ALSO SEE TAGCODES 186345-51.</t>
  </si>
  <si>
    <t>LATE REL 185358-59, 186226-27, 185357. COMPARE EARLY REL &amp; SEAPEN REL.</t>
  </si>
  <si>
    <t>LATE REL 185358-59, 186225,27, 185357. COMPARE EARLY REL &amp; SEAPEN REL.</t>
  </si>
  <si>
    <t>LATE REL 185358-59, 186225-26, 185357. COMPARE EARLY REL &amp; SEAPEN REL.</t>
  </si>
  <si>
    <t>ALSO SEE TAGCODES 186161 &amp; 186346-51.</t>
  </si>
  <si>
    <t>ALSO SEE TAGCODES 186161 &amp; 186345,47-51.</t>
  </si>
  <si>
    <t>ALSO SEE TAGCODES 186161 &amp; 186345-46,48-51.</t>
  </si>
  <si>
    <t>ALSO SEE TAGCODES 186161 &amp; 186345-47,49-51.</t>
  </si>
  <si>
    <t>ALSO SEE TAGCODES 186161 &amp; 186345-48,50-51.</t>
  </si>
  <si>
    <t>ALSO SEE TAGCODES 186161 &amp; 186345-49,51.</t>
  </si>
  <si>
    <t>ALSO SEE TAGCODES 186161 &amp; 186345-50.</t>
  </si>
  <si>
    <t>FRE</t>
  </si>
  <si>
    <t>2FS TOMFR0161</t>
  </si>
  <si>
    <t>2FS TOMFH1958</t>
  </si>
  <si>
    <t>2FS TOMFS0161</t>
  </si>
  <si>
    <t>R-Shuswap R Low</t>
  </si>
  <si>
    <t>H-Shuswap River, Middle,</t>
  </si>
  <si>
    <t>S-Shuswap R Low</t>
  </si>
  <si>
    <t>TOMF</t>
  </si>
  <si>
    <t>2FS TOMMR0253</t>
  </si>
  <si>
    <t>2FS TOMMH0160</t>
  </si>
  <si>
    <t>2FS TOMMS0253</t>
  </si>
  <si>
    <t>Y</t>
  </si>
  <si>
    <t>ALSO SEE TAGCODES 180184 &amp; 180189</t>
  </si>
  <si>
    <t>R-Nicola R</t>
  </si>
  <si>
    <t>H-Spius Creek H</t>
  </si>
  <si>
    <t>S-Nicola R</t>
  </si>
  <si>
    <t>TOMM</t>
  </si>
  <si>
    <t>ALSO SEE TAGCODES 180183 &amp; 180189</t>
  </si>
  <si>
    <t>ALSO SEE TAGCODES 180183 &amp; 180184</t>
  </si>
  <si>
    <t>RELEASED 300M UPSTREAM FROM COOK CREEK CONFLUENCE</t>
  </si>
  <si>
    <t>REL.SITES: NICOLA DAM, MERRIT GOLFCOURSE, SHULUS RAILROAD BED, GAVLINS BRIDGE</t>
  </si>
  <si>
    <t>RELEASE SITES SAME AS 185234</t>
  </si>
  <si>
    <t>RELEASE SITES: NICOLA RANCH, RIVER RANCH, NORGARDS</t>
  </si>
  <si>
    <t>SAME RELEASE SITES AS 185236</t>
  </si>
  <si>
    <t>NICOLA DAM,MERRIT GOLF, SHULUS RR BED, GAVLINS BR, NICOLA&amp;RIVER RANCH, NORGARD</t>
  </si>
  <si>
    <t>ALSO SEE TAGCODES 185936 &amp; 185935.</t>
  </si>
  <si>
    <t>ALSO SEE TAGCODES 185936 &amp; 185926.</t>
  </si>
  <si>
    <t>ALSO SEE TAGCODES 185935 &amp; 185926.</t>
  </si>
  <si>
    <t>RELEASED APPROX 300M UPSTREAM OF COOKE CR. CONFLUENCE. SEE 186352 COMMENT ALSO</t>
  </si>
  <si>
    <t>SEE 186162. LENGTH AND WEIGHT AVERAGED OVER ALL 12 RELEASES.</t>
  </si>
  <si>
    <t>SEE 186162 AND 186352.</t>
  </si>
  <si>
    <t>SEE 186162 AND 186352 COMMENTS.</t>
  </si>
  <si>
    <t>Adipose-clipped hatchery spring chinook from Willamette and Sandy rivers, and tributaries.</t>
  </si>
  <si>
    <t>Unmarked hatchery and natural fall chinook from Willapa Bay propagation facilities and tributary production areas.</t>
  </si>
  <si>
    <t>Adipose-clipped hatchery and natural fall chinook from Willapa Bay propagation facilities and tributary production areas.</t>
  </si>
  <si>
    <t>3F21902 240543 R</t>
  </si>
  <si>
    <t>3F21902 240543 H</t>
  </si>
  <si>
    <t>3F21902 240543 S</t>
  </si>
  <si>
    <t>NASELLE R 24.0543</t>
  </si>
  <si>
    <t>NASELLE HATCHERY</t>
  </si>
  <si>
    <t>WILP</t>
  </si>
  <si>
    <t>NASE</t>
  </si>
  <si>
    <t>3F21902 240460 R</t>
  </si>
  <si>
    <t>3F21902 240460 H</t>
  </si>
  <si>
    <t>3F21902 240460 S</t>
  </si>
  <si>
    <t>NORTH NEMAH R24.0460</t>
  </si>
  <si>
    <t>NEMAH HATCHERY</t>
  </si>
  <si>
    <t>NEMAH R 24.0460</t>
  </si>
  <si>
    <t>3F21902 240356 R</t>
  </si>
  <si>
    <t>3F21902 240356 H</t>
  </si>
  <si>
    <t>3F21902 240251 S</t>
  </si>
  <si>
    <t>FORK CR 24.0356</t>
  </si>
  <si>
    <t>FORKS CREEK HATCHERY</t>
  </si>
  <si>
    <t>WILLAPA R 24.0251</t>
  </si>
  <si>
    <t>WILR</t>
  </si>
  <si>
    <t>WPA</t>
  </si>
  <si>
    <t>LGS</t>
  </si>
  <si>
    <t>Fine (BP Phase II) Stock</t>
  </si>
  <si>
    <t>Phase I (existing) Stock</t>
  </si>
  <si>
    <t>Notes or comments</t>
  </si>
  <si>
    <t>Not presentaly a unique FRAM stock, included in SPY; SPY/MPY would use same codes outside of PS but may require stock-specific adjustments inside PS.</t>
  </si>
  <si>
    <t>There is an unquantified natural component to this stock</t>
  </si>
  <si>
    <t>Puget Snd/ Hood C/ JdF</t>
  </si>
  <si>
    <t>Abbrev</t>
  </si>
  <si>
    <t>RMIS Release Details</t>
  </si>
  <si>
    <t>Cowlitz River Spring</t>
  </si>
  <si>
    <t>Willamette River Spring</t>
  </si>
  <si>
    <t>Oregon Mid Coast Fall</t>
  </si>
  <si>
    <t>White River Spring Fing</t>
  </si>
  <si>
    <t>Wash North Coast fall</t>
  </si>
  <si>
    <t>Hood Canal fall yearling</t>
  </si>
  <si>
    <t>053794</t>
  </si>
  <si>
    <t>053795</t>
  </si>
  <si>
    <t>053796</t>
  </si>
  <si>
    <t>053797</t>
  </si>
  <si>
    <t>053798</t>
  </si>
  <si>
    <t>053799</t>
  </si>
  <si>
    <t>053864</t>
  </si>
  <si>
    <t>053865</t>
  </si>
  <si>
    <t>054391</t>
  </si>
  <si>
    <t>054393</t>
  </si>
  <si>
    <t>054395</t>
  </si>
  <si>
    <t>054398</t>
  </si>
  <si>
    <t>054399</t>
  </si>
  <si>
    <t>054464</t>
  </si>
  <si>
    <t>054465</t>
  </si>
  <si>
    <t>054466</t>
  </si>
  <si>
    <t>054467</t>
  </si>
  <si>
    <t>054468</t>
  </si>
  <si>
    <t>054469</t>
  </si>
  <si>
    <t>054470</t>
  </si>
  <si>
    <t>054471</t>
  </si>
  <si>
    <t>054472</t>
  </si>
  <si>
    <t>062304</t>
  </si>
  <si>
    <t>062305</t>
  </si>
  <si>
    <t>062306</t>
  </si>
  <si>
    <t>062307</t>
  </si>
  <si>
    <t>062308</t>
  </si>
  <si>
    <t>062309</t>
  </si>
  <si>
    <t>Row Labels</t>
  </si>
  <si>
    <t>Grand Total</t>
  </si>
  <si>
    <t>(blank)</t>
  </si>
  <si>
    <t>Column Labels</t>
  </si>
  <si>
    <t>hatchery (H) or wild (LRW only)</t>
  </si>
  <si>
    <t xml:space="preserve">any adipose-clipped codes, i.e., 5000 series; unclipped+CWT ('0000') codes were also loaded for White River Fingerling and Juan de Fuca falls </t>
  </si>
  <si>
    <t>RMIS field</t>
  </si>
  <si>
    <t>1 (spring), 2 (summer), or 3 (fall)</t>
  </si>
  <si>
    <t>1 (Chinook)</t>
  </si>
  <si>
    <t>fingerling (G), parr (P) yearling (Y), or smolt (S) releases; also includes a handful of blanks (LRW stock).</t>
  </si>
  <si>
    <t>preferentially selected production (P) and indicator stock (K) codes, but also includes some 'both experimental &amp; production' (B), 'other index streams' (I), 'other' (O) and blank codes, plus 3 WSH 'experimental' codes (E)</t>
  </si>
  <si>
    <t>Count of run</t>
  </si>
  <si>
    <t>Aggregate stock name</t>
  </si>
  <si>
    <t>Includes all (most are blank/unspec'd)</t>
  </si>
  <si>
    <t>reviewed comments for any indication that tags are unusuable.</t>
  </si>
  <si>
    <t>Nooksack spring</t>
  </si>
  <si>
    <t>FRAM Stock details</t>
  </si>
  <si>
    <t>FROM RMIS Release Query.</t>
  </si>
  <si>
    <t>Color coding:</t>
  </si>
  <si>
    <t>S.SANTIAM STOCK REARED BY WILLAMETTE H</t>
  </si>
  <si>
    <t>5F332 0300300000</t>
  </si>
  <si>
    <t>5F332 11</t>
  </si>
  <si>
    <t>FISH TRANSFERRED TO SANDY FOR ACCLIMATION.</t>
  </si>
  <si>
    <t>SANDY R</t>
  </si>
  <si>
    <t>SANDY R (SANDY HT)</t>
  </si>
  <si>
    <t>SAND</t>
  </si>
  <si>
    <t>PONDS 4 TO 10 MASS MARKED + 252280 FISH ASSOCIATED WITH NT8754BW; 052008C006</t>
  </si>
  <si>
    <t>FISH MUST SURVIVE PASSAGE THRU 2 DAMS WITH NO BYPASSES &amp; RETURN TO TRAP</t>
  </si>
  <si>
    <t>POND 25 EARLY RELEASE DISEASE ISSUE 35425 FISH,32,309 WERE CWT; ASSOC 052009C003</t>
  </si>
  <si>
    <t>PONDS 11-15,28,29 AND 30 MASS MARKED; ASSOC WITH NT8755BW 052009C002</t>
  </si>
  <si>
    <t>PONDS 9-14 NO CWT; SECOND RELEASE 3/17 FROM AHP CWT RATE 25.4% OF TOTAL</t>
  </si>
  <si>
    <t>PONDS 4 TO 10 MASS MARKED; ASSOC WITH NT8754BW AND 090187; 052008C006</t>
  </si>
  <si>
    <t>Began volitional release on 2/17 and forced the re</t>
  </si>
  <si>
    <t>N/A (no existing stock, in SKS formerly)</t>
  </si>
  <si>
    <t>N/A (no existing stock, in SPS formerly)</t>
  </si>
  <si>
    <t>N/A (no existing stock, not modeled formerly)</t>
  </si>
  <si>
    <t>Count of tag_code_or_release_id</t>
  </si>
  <si>
    <t>(All)</t>
  </si>
  <si>
    <t>RelMonth</t>
  </si>
  <si>
    <t>Average of RelMonth</t>
  </si>
  <si>
    <t>Min of RelMonth</t>
  </si>
  <si>
    <t>Max of RelMonth2</t>
  </si>
  <si>
    <t>ID</t>
  </si>
  <si>
    <t>Stock</t>
  </si>
  <si>
    <t>FRAM_StockLongName</t>
  </si>
  <si>
    <t>FRAM_StockID</t>
  </si>
  <si>
    <t>Include</t>
  </si>
  <si>
    <t>Description</t>
  </si>
  <si>
    <t>Jurisdiction</t>
  </si>
  <si>
    <t>OceanStartAge</t>
  </si>
  <si>
    <t>TerminalNetAge</t>
  </si>
  <si>
    <t>MaxAge</t>
  </si>
  <si>
    <t>FRAM_Comments</t>
  </si>
  <si>
    <t>FRAMStock</t>
  </si>
  <si>
    <t>Central Valley Fall</t>
  </si>
  <si>
    <t/>
  </si>
  <si>
    <t>Columbia R Upriver Bright</t>
  </si>
  <si>
    <t xml:space="preserve"> Upriver Brights</t>
  </si>
  <si>
    <t>HAN</t>
  </si>
  <si>
    <t xml:space="preserve"> Hanford Wild</t>
  </si>
  <si>
    <t>Consider including with URB if more tags and wild production are desired.</t>
  </si>
  <si>
    <t>Columbia R Upriver Summer</t>
  </si>
  <si>
    <t xml:space="preserve"> Columbia Summers</t>
  </si>
  <si>
    <t xml:space="preserve"> Cowlitz Spring</t>
  </si>
  <si>
    <t>SPR</t>
  </si>
  <si>
    <t>CR Bonneville Pool Hatchery</t>
  </si>
  <si>
    <t xml:space="preserve"> Spring Creek Tule</t>
  </si>
  <si>
    <t>LRH</t>
  </si>
  <si>
    <t>CR Oregon Hatchery Tule</t>
  </si>
  <si>
    <t xml:space="preserve"> Columbia Lower River Hatchery</t>
  </si>
  <si>
    <t>Includes Big Creek tags only in 2014 FRAM CAS.</t>
  </si>
  <si>
    <t>BIG</t>
  </si>
  <si>
    <t xml:space="preserve"> Big Creek Tule Chinook</t>
  </si>
  <si>
    <t>KAL</t>
  </si>
  <si>
    <t>CR Washington Hatchery Tule</t>
  </si>
  <si>
    <t>WAS</t>
  </si>
  <si>
    <t>CWF</t>
  </si>
  <si>
    <t xml:space="preserve"> Cowlitz Fall Tule</t>
  </si>
  <si>
    <t>DOM</t>
  </si>
  <si>
    <t>Fraser River Early</t>
  </si>
  <si>
    <t xml:space="preserve"> Dome Creek Spring</t>
  </si>
  <si>
    <t>NIC</t>
  </si>
  <si>
    <t xml:space="preserve"> Nicola River Spring</t>
  </si>
  <si>
    <t>SHU</t>
  </si>
  <si>
    <t xml:space="preserve"> Lower Shuswap River Summers</t>
  </si>
  <si>
    <t>HAR</t>
  </si>
  <si>
    <t>Fraser River Late</t>
  </si>
  <si>
    <t xml:space="preserve"> Harrison Fall Stock (Chehalis)</t>
  </si>
  <si>
    <t>CHE</t>
  </si>
  <si>
    <t xml:space="preserve"> Chehalis (Harrison Fall Stock)</t>
  </si>
  <si>
    <t>CHI</t>
  </si>
  <si>
    <t xml:space="preserve"> Chilliwack (Harrison Fall Stock)</t>
  </si>
  <si>
    <t>Hoko River</t>
  </si>
  <si>
    <t xml:space="preserve"> Hoko Fall Fingerling</t>
  </si>
  <si>
    <t>Hood Canal Fall Fing</t>
  </si>
  <si>
    <t xml:space="preserve"> Hoodsport Fall Fingerling</t>
  </si>
  <si>
    <t>GAD</t>
  </si>
  <si>
    <t xml:space="preserve"> George Adams Fall Fingerling</t>
  </si>
  <si>
    <t>Hood Canal Fall Year</t>
  </si>
  <si>
    <t xml:space="preserve"> Hoodsport Fall Yearling</t>
  </si>
  <si>
    <t>JDF Tribs. Fall</t>
  </si>
  <si>
    <t xml:space="preserve"> Elwha Fall Fingerling</t>
  </si>
  <si>
    <t>Requires Out of Base for Phase I.</t>
  </si>
  <si>
    <t>Lower Columbia Naturals</t>
  </si>
  <si>
    <t>This stock is a duplicated merging of WAS (Washougal), CWF (Cowlitz), KAL (Kalama), LRH (Big Creek) codes for BY 05-07</t>
  </si>
  <si>
    <t>Lower Columbia River Wild</t>
  </si>
  <si>
    <t xml:space="preserve"> Lewis River Wild</t>
  </si>
  <si>
    <t>NAN</t>
  </si>
  <si>
    <t>Lower Georgia Strait</t>
  </si>
  <si>
    <t xml:space="preserve"> Nanaimo River Fall</t>
  </si>
  <si>
    <t>Discontinued</t>
  </si>
  <si>
    <t>PPS</t>
  </si>
  <si>
    <t xml:space="preserve"> Puntledge Summer</t>
  </si>
  <si>
    <t>COW</t>
  </si>
  <si>
    <t xml:space="preserve"> Cowichan Fall</t>
  </si>
  <si>
    <t>CAP</t>
  </si>
  <si>
    <t xml:space="preserve"> Capilano Falls</t>
  </si>
  <si>
    <t>BQR</t>
  </si>
  <si>
    <t xml:space="preserve"> Big Qualicum</t>
  </si>
  <si>
    <t>Mid PS Fall Fing</t>
  </si>
  <si>
    <t xml:space="preserve"> Green River Fall Fingerling</t>
  </si>
  <si>
    <t>ISS</t>
  </si>
  <si>
    <t xml:space="preserve"> Issaquah Fall Fingerling</t>
  </si>
  <si>
    <t>GRO</t>
  </si>
  <si>
    <t xml:space="preserve"> Grovers Creek Fall Fingerling</t>
  </si>
  <si>
    <t>ACI</t>
  </si>
  <si>
    <t xml:space="preserve"> Alaska Central Inside</t>
  </si>
  <si>
    <t>KLM</t>
  </si>
  <si>
    <t xml:space="preserve"> Kitsumkalum Summer</t>
  </si>
  <si>
    <t>NKF</t>
  </si>
  <si>
    <t xml:space="preserve"> Nooksack Fall Fingerling</t>
  </si>
  <si>
    <t>KIT</t>
  </si>
  <si>
    <t xml:space="preserve"> Kitimat Spring</t>
  </si>
  <si>
    <t>CKO</t>
  </si>
  <si>
    <t xml:space="preserve"> Chilko Spring</t>
  </si>
  <si>
    <t>KLY</t>
  </si>
  <si>
    <t xml:space="preserve"> Kitsumkalum Yearling</t>
  </si>
  <si>
    <t>STI</t>
  </si>
  <si>
    <t xml:space="preserve"> Stikine Spring</t>
  </si>
  <si>
    <t>ADM</t>
  </si>
  <si>
    <t xml:space="preserve"> Alaska Deer Mountain</t>
  </si>
  <si>
    <t>AHC</t>
  </si>
  <si>
    <t xml:space="preserve"> Alaska Herring Cove</t>
  </si>
  <si>
    <t>AKS</t>
  </si>
  <si>
    <t xml:space="preserve"> Alaska Spring</t>
  </si>
  <si>
    <t>ALP</t>
  </si>
  <si>
    <t xml:space="preserve"> Little Port Walter</t>
  </si>
  <si>
    <t>ANB</t>
  </si>
  <si>
    <t xml:space="preserve"> Alaska Neets Bay</t>
  </si>
  <si>
    <t>UWA</t>
  </si>
  <si>
    <t xml:space="preserve"> University of Washington Accelerated</t>
  </si>
  <si>
    <t>UNU</t>
  </si>
  <si>
    <t xml:space="preserve"> Unuk Spring</t>
  </si>
  <si>
    <t>ASI</t>
  </si>
  <si>
    <t xml:space="preserve"> Alaska Southern Inside</t>
  </si>
  <si>
    <t>TAK</t>
  </si>
  <si>
    <t xml:space="preserve"> Taku Spring</t>
  </si>
  <si>
    <t>CHM</t>
  </si>
  <si>
    <t xml:space="preserve"> Chickamin Spring</t>
  </si>
  <si>
    <t>ATN</t>
  </si>
  <si>
    <t xml:space="preserve"> Atnarko Summer</t>
  </si>
  <si>
    <t>SQP</t>
  </si>
  <si>
    <t xml:space="preserve"> Squaxin Pens Fall Yearling</t>
  </si>
  <si>
    <t>ATS</t>
  </si>
  <si>
    <t xml:space="preserve"> Atnarko Spring</t>
  </si>
  <si>
    <t>SKE</t>
  </si>
  <si>
    <t xml:space="preserve"> Skeena Summer</t>
  </si>
  <si>
    <t>QUI</t>
  </si>
  <si>
    <t xml:space="preserve"> Quinsam Fall</t>
  </si>
  <si>
    <t>CHK</t>
  </si>
  <si>
    <t xml:space="preserve"> Chilkat Spring</t>
  </si>
  <si>
    <t>CHU</t>
  </si>
  <si>
    <t xml:space="preserve"> Chilliwack Unmarked</t>
  </si>
  <si>
    <t>NKS</t>
  </si>
  <si>
    <t>NF Nooksack Spr</t>
  </si>
  <si>
    <t xml:space="preserve"> Nooksack Spring Yearling</t>
  </si>
  <si>
    <t xml:space="preserve"> Nooksack Spring Fingerling</t>
  </si>
  <si>
    <t>Nooksack/Samish Fall</t>
  </si>
  <si>
    <t xml:space="preserve"> Samish Fall Fingerling</t>
  </si>
  <si>
    <t>Tags will be included in Phase I SAM stock, used to split in Phase II.</t>
  </si>
  <si>
    <t>ELK</t>
  </si>
  <si>
    <t>Oregon Mid Coast Fall (NEW)</t>
  </si>
  <si>
    <t xml:space="preserve"> Elk River</t>
  </si>
  <si>
    <t>Will include for Phase II.</t>
  </si>
  <si>
    <t>SRH</t>
  </si>
  <si>
    <t>Oregon North Coast Fall</t>
  </si>
  <si>
    <t xml:space="preserve"> Salmon River</t>
  </si>
  <si>
    <t>Skagit Spring Fingerling (NEW, former UWA slot)</t>
  </si>
  <si>
    <t xml:space="preserve"> Skagit Spring Fingerling</t>
  </si>
  <si>
    <t>Skagit Spring Year</t>
  </si>
  <si>
    <t xml:space="preserve"> Skagit Spring Yearling</t>
  </si>
  <si>
    <t>Skagit Summer/Fall Fing</t>
  </si>
  <si>
    <t xml:space="preserve"> Skagit Summer Fingerling</t>
  </si>
  <si>
    <t>LYY</t>
  </si>
  <si>
    <t>Snake River Fall</t>
  </si>
  <si>
    <t>LYF</t>
  </si>
  <si>
    <t xml:space="preserve"> Lyons Ferry</t>
  </si>
  <si>
    <t>Will attempt to use mix of LYY/LYF for Phase I, but may use only one life history ultimately.</t>
  </si>
  <si>
    <t>SKY</t>
  </si>
  <si>
    <t>Snohomish Fall Fing</t>
  </si>
  <si>
    <t xml:space="preserve"> Skykomish Fall Fingerling</t>
  </si>
  <si>
    <t>Snohomish Fall Year</t>
  </si>
  <si>
    <t xml:space="preserve"> North Puget Sound Fall Yearling</t>
  </si>
  <si>
    <t>Summer yearling stock for Snohomish</t>
  </si>
  <si>
    <t>South Puget Sound Fall Fing</t>
  </si>
  <si>
    <t xml:space="preserve"> South Puget Sound Fall Fingerling</t>
  </si>
  <si>
    <t>Chambers, Deschutes, etc.</t>
  </si>
  <si>
    <t xml:space="preserve"> Nisqually Fall Fingerling</t>
  </si>
  <si>
    <t>South Puget Sound Fall Year</t>
  </si>
  <si>
    <t xml:space="preserve"> South Puget Sound Fall Yearling</t>
  </si>
  <si>
    <t>Will include Icy Creek (Green) releases; CTC stock doesn't.</t>
  </si>
  <si>
    <t>Stillaguamish Fall Fing</t>
  </si>
  <si>
    <t xml:space="preserve"> Stillaguamish Fall Fingerling</t>
  </si>
  <si>
    <t>Tulalip Fall Fing</t>
  </si>
  <si>
    <t>GHR</t>
  </si>
  <si>
    <t>WA North Coast Fall</t>
  </si>
  <si>
    <t>No Grays Harbor tags will be used this go around.</t>
  </si>
  <si>
    <t>QUE</t>
  </si>
  <si>
    <t xml:space="preserve"> Queets Fall Fingerling</t>
  </si>
  <si>
    <t>QN2</t>
  </si>
  <si>
    <t>No QNT or QN2 used this go around.</t>
  </si>
  <si>
    <t>QNT</t>
  </si>
  <si>
    <t xml:space="preserve"> Quinault Fall Fingerling</t>
  </si>
  <si>
    <t>SOO</t>
  </si>
  <si>
    <t xml:space="preserve"> Sooes Fall Fingerling</t>
  </si>
  <si>
    <t>Potential for use in expanded WA NC stock</t>
  </si>
  <si>
    <t>RBT</t>
  </si>
  <si>
    <t>WCVI Total Fall</t>
  </si>
  <si>
    <t xml:space="preserve"> Robertson Creek</t>
  </si>
  <si>
    <t xml:space="preserve"> White River Hatchery Fingerling</t>
  </si>
  <si>
    <t>Out of base for Phase I.</t>
  </si>
  <si>
    <t>WRF</t>
  </si>
  <si>
    <t xml:space="preserve"> White River Spring Fingerling</t>
  </si>
  <si>
    <t>WHY</t>
  </si>
  <si>
    <t>White River Spring Year</t>
  </si>
  <si>
    <t xml:space="preserve"> White River Hatchery Yearling</t>
  </si>
  <si>
    <t>WRY</t>
  </si>
  <si>
    <t xml:space="preserve"> White River Spring Yearling</t>
  </si>
  <si>
    <t xml:space="preserve"> Willamette Spring</t>
  </si>
  <si>
    <t>Willapa Bay</t>
  </si>
  <si>
    <t>FineStock</t>
  </si>
  <si>
    <t xml:space="preserve"> Quinault Fall Fingerling 2</t>
  </si>
  <si>
    <t xml:space="preserve"> Tulalip Hatchery Fall Fingerling</t>
  </si>
  <si>
    <t xml:space="preserve"> Grays Harbor</t>
  </si>
  <si>
    <t xml:space="preserve"> Lyons Ferry Yearling</t>
  </si>
  <si>
    <t xml:space="preserve"> Glenwood Springs Hatch Fall</t>
  </si>
  <si>
    <t xml:space="preserve"> Lower Columbia Naturals</t>
  </si>
  <si>
    <t xml:space="preserve"> Sacramento</t>
  </si>
  <si>
    <t xml:space="preserve"> Willapa Bay</t>
  </si>
  <si>
    <t xml:space="preserve"> Kalama Fall Hatchery Tule</t>
  </si>
  <si>
    <t xml:space="preserve"> Washougal Fall Hatchery</t>
  </si>
  <si>
    <t xml:space="preserve"> Puyallup Fall Fingerling</t>
  </si>
  <si>
    <t>Species</t>
  </si>
  <si>
    <t>StockVersion</t>
  </si>
  <si>
    <t>StockID</t>
  </si>
  <si>
    <t>ProductionRegionNumber</t>
  </si>
  <si>
    <t>ManagementUnitNumber</t>
  </si>
  <si>
    <t>StockName</t>
  </si>
  <si>
    <t>StockLongName</t>
  </si>
  <si>
    <t>Chinook</t>
  </si>
  <si>
    <t>NkSm FFng</t>
  </si>
  <si>
    <t>CHINOOK</t>
  </si>
  <si>
    <t>NFNK Spng</t>
  </si>
  <si>
    <t>SFNK Spng</t>
  </si>
  <si>
    <t>SF Nooksack Spr</t>
  </si>
  <si>
    <t>Skag FFng</t>
  </si>
  <si>
    <t>SkagFYear</t>
  </si>
  <si>
    <t>Skagit Summer/Fall Year</t>
  </si>
  <si>
    <t>SkagSpgYr</t>
  </si>
  <si>
    <t>Snoh FFng</t>
  </si>
  <si>
    <t>SnohFngYr</t>
  </si>
  <si>
    <t>Stil FFng</t>
  </si>
  <si>
    <t>Tula FFng</t>
  </si>
  <si>
    <t>MidPSFFng</t>
  </si>
  <si>
    <t>UWAc FFng</t>
  </si>
  <si>
    <t>SPSd FFng</t>
  </si>
  <si>
    <t>SPS Falyr</t>
  </si>
  <si>
    <t>WhiteSpng</t>
  </si>
  <si>
    <t>HdCl FFng</t>
  </si>
  <si>
    <t>HdCl FlYr</t>
  </si>
  <si>
    <t>SJDF FFng</t>
  </si>
  <si>
    <t>OR H Tule</t>
  </si>
  <si>
    <t>WA H Tule</t>
  </si>
  <si>
    <t>LCRvrWild</t>
  </si>
  <si>
    <t>BPHatTule</t>
  </si>
  <si>
    <t>UpCR Summ</t>
  </si>
  <si>
    <t>UpCR Brgh</t>
  </si>
  <si>
    <t>Cowl Spng</t>
  </si>
  <si>
    <t>Will Spng</t>
  </si>
  <si>
    <t>Snake Fll</t>
  </si>
  <si>
    <t>OR No Fll</t>
  </si>
  <si>
    <t>WCVI TotF</t>
  </si>
  <si>
    <t>FrasRLate</t>
  </si>
  <si>
    <t>FrasRErly</t>
  </si>
  <si>
    <t>LwGeo Spr</t>
  </si>
  <si>
    <t>WhiteSpYr</t>
  </si>
  <si>
    <t>LowColNat</t>
  </si>
  <si>
    <t>CentVally</t>
  </si>
  <si>
    <t>WA No Cst</t>
  </si>
  <si>
    <t>WillapaBy</t>
  </si>
  <si>
    <t>Hoko Rivr</t>
  </si>
  <si>
    <t>142009suq001</t>
  </si>
  <si>
    <t>3F10510 090125 R</t>
  </si>
  <si>
    <t>ICY CR 09.0125</t>
  </si>
  <si>
    <t>TagCode</t>
  </si>
  <si>
    <t>BroodYear</t>
  </si>
  <si>
    <t>HatcherySite</t>
  </si>
  <si>
    <t>ReleaseSite</t>
  </si>
  <si>
    <t>Run</t>
  </si>
  <si>
    <t>FirstReleaseDate</t>
  </si>
  <si>
    <t>LastReleaseDate</t>
  </si>
  <si>
    <t>CWTMark1</t>
  </si>
  <si>
    <t>CWTMark1Count</t>
  </si>
  <si>
    <t>CWTMark2</t>
  </si>
  <si>
    <t>CWTMark2Count</t>
  </si>
  <si>
    <t>NonCWTMark1</t>
  </si>
  <si>
    <t>NonCWTMark1Count</t>
  </si>
  <si>
    <t>NonCWTMark2</t>
  </si>
  <si>
    <t>NonCWTMark2Count</t>
  </si>
  <si>
    <t>RelatedGroupType</t>
  </si>
  <si>
    <t>RelatedGroupID</t>
  </si>
  <si>
    <t>1</t>
  </si>
  <si>
    <t>5000</t>
  </si>
  <si>
    <t>054687</t>
  </si>
  <si>
    <t>3F21702  210429 H</t>
  </si>
  <si>
    <t>3F21702  210429 R</t>
  </si>
  <si>
    <t>3</t>
  </si>
  <si>
    <t>0000</t>
  </si>
  <si>
    <t>054688</t>
  </si>
  <si>
    <t>054689</t>
  </si>
  <si>
    <t>054690</t>
  </si>
  <si>
    <t>054691</t>
  </si>
  <si>
    <t>3F21704  200015 H</t>
  </si>
  <si>
    <t>3F21704  200015 R</t>
  </si>
  <si>
    <t>054692</t>
  </si>
  <si>
    <t>054693</t>
  </si>
  <si>
    <t>054694</t>
  </si>
  <si>
    <t>054864</t>
  </si>
  <si>
    <t>3F42001  290159 H</t>
  </si>
  <si>
    <t>3F42001  290159 R</t>
  </si>
  <si>
    <t>072009Apri</t>
  </si>
  <si>
    <t>054866</t>
  </si>
  <si>
    <t>072009May</t>
  </si>
  <si>
    <t>090193</t>
  </si>
  <si>
    <t>5F33328  H28    21</t>
  </si>
  <si>
    <t>5F333    0201200000</t>
  </si>
  <si>
    <t>090194</t>
  </si>
  <si>
    <t>5F33334  H34    21</t>
  </si>
  <si>
    <t>5F333    0200300000</t>
  </si>
  <si>
    <t>5500</t>
  </si>
  <si>
    <t>090196</t>
  </si>
  <si>
    <t>090197</t>
  </si>
  <si>
    <t>090199</t>
  </si>
  <si>
    <t>5F33202  H2     21</t>
  </si>
  <si>
    <t>5F332    0100205000</t>
  </si>
  <si>
    <t>090237</t>
  </si>
  <si>
    <t>5F33317  H17    21</t>
  </si>
  <si>
    <t>5F333    0201500000</t>
  </si>
  <si>
    <t>0500</t>
  </si>
  <si>
    <t>052010C002</t>
  </si>
  <si>
    <t>090238</t>
  </si>
  <si>
    <t>052010C003</t>
  </si>
  <si>
    <t>090239</t>
  </si>
  <si>
    <t>052009C004</t>
  </si>
  <si>
    <t>090269</t>
  </si>
  <si>
    <t>5F33307  H7     21</t>
  </si>
  <si>
    <t>5F333    0300200000</t>
  </si>
  <si>
    <t>090271</t>
  </si>
  <si>
    <t>090278</t>
  </si>
  <si>
    <t>5F33319  H19    21</t>
  </si>
  <si>
    <t>090279</t>
  </si>
  <si>
    <t>090280</t>
  </si>
  <si>
    <t>093938</t>
  </si>
  <si>
    <t>5F22209  H9     21</t>
  </si>
  <si>
    <t>5F222    1700130000</t>
  </si>
  <si>
    <t>094653</t>
  </si>
  <si>
    <t>5F33316  H16    21</t>
  </si>
  <si>
    <t>5F333    0201000000</t>
  </si>
  <si>
    <t>094701</t>
  </si>
  <si>
    <t>5F22225  H25    21</t>
  </si>
  <si>
    <t>5F222    1800160000</t>
  </si>
  <si>
    <t>2FS  TOMFH1958</t>
  </si>
  <si>
    <t>2</t>
  </si>
  <si>
    <t>180273</t>
  </si>
  <si>
    <t>2FS  GSVIH0100</t>
  </si>
  <si>
    <t>2FS  GSVIR0100</t>
  </si>
  <si>
    <t>180276</t>
  </si>
  <si>
    <t>2FS  TOMFR0161</t>
  </si>
  <si>
    <t>180277</t>
  </si>
  <si>
    <t>180369</t>
  </si>
  <si>
    <t>2FS  JNSTH0106</t>
  </si>
  <si>
    <t>2FS  JNSTR0106</t>
  </si>
  <si>
    <t>180370</t>
  </si>
  <si>
    <t>180371</t>
  </si>
  <si>
    <t>180372</t>
  </si>
  <si>
    <t>180373</t>
  </si>
  <si>
    <t>180374</t>
  </si>
  <si>
    <t>180375</t>
  </si>
  <si>
    <t>180376</t>
  </si>
  <si>
    <t>180377</t>
  </si>
  <si>
    <t>2FS  GSVIH0118</t>
  </si>
  <si>
    <t>2FS  GSVIR0118</t>
  </si>
  <si>
    <t>180380</t>
  </si>
  <si>
    <t>180381</t>
  </si>
  <si>
    <t>180382</t>
  </si>
  <si>
    <t>180383</t>
  </si>
  <si>
    <t>180384</t>
  </si>
  <si>
    <t>180385</t>
  </si>
  <si>
    <t>180386</t>
  </si>
  <si>
    <t>2FS  SWVIH0104</t>
  </si>
  <si>
    <t>2FS  SWVIR0104</t>
  </si>
  <si>
    <t>180387</t>
  </si>
  <si>
    <t>180388</t>
  </si>
  <si>
    <t>180389</t>
  </si>
  <si>
    <t>180390</t>
  </si>
  <si>
    <t>180391</t>
  </si>
  <si>
    <t>180392</t>
  </si>
  <si>
    <t>180393</t>
  </si>
  <si>
    <t>180394</t>
  </si>
  <si>
    <t>180395</t>
  </si>
  <si>
    <t>180396</t>
  </si>
  <si>
    <t>180469</t>
  </si>
  <si>
    <t>180470</t>
  </si>
  <si>
    <t>180471</t>
  </si>
  <si>
    <t>180472</t>
  </si>
  <si>
    <t>180473</t>
  </si>
  <si>
    <t>180474</t>
  </si>
  <si>
    <t>2FS  GSVIH0105</t>
  </si>
  <si>
    <t>2FS  GSVIR0105</t>
  </si>
  <si>
    <t>180475</t>
  </si>
  <si>
    <t>180480</t>
  </si>
  <si>
    <t>2FS  LWFRH0107</t>
  </si>
  <si>
    <t>2FS  LWFRR0107</t>
  </si>
  <si>
    <t>032009H000</t>
  </si>
  <si>
    <t>180482</t>
  </si>
  <si>
    <t>180484</t>
  </si>
  <si>
    <t>2FS  LWFRH0154</t>
  </si>
  <si>
    <t>2FS  LWFRR0229</t>
  </si>
  <si>
    <t>180485</t>
  </si>
  <si>
    <t>180486</t>
  </si>
  <si>
    <t>180487</t>
  </si>
  <si>
    <t>180491</t>
  </si>
  <si>
    <t>180685</t>
  </si>
  <si>
    <t>180881</t>
  </si>
  <si>
    <t>180882</t>
  </si>
  <si>
    <t>180883</t>
  </si>
  <si>
    <t>180884</t>
  </si>
  <si>
    <t>180885</t>
  </si>
  <si>
    <t>180965</t>
  </si>
  <si>
    <t>2FS  TOMMH0160</t>
  </si>
  <si>
    <t>2FS  TOMMR0253</t>
  </si>
  <si>
    <t>180966</t>
  </si>
  <si>
    <t>180990</t>
  </si>
  <si>
    <t>183855</t>
  </si>
  <si>
    <t>185344</t>
  </si>
  <si>
    <t>185345</t>
  </si>
  <si>
    <t>185360</t>
  </si>
  <si>
    <t>185705</t>
  </si>
  <si>
    <t>185956</t>
  </si>
  <si>
    <t>185957</t>
  </si>
  <si>
    <t>185958</t>
  </si>
  <si>
    <t>185959</t>
  </si>
  <si>
    <t>185960</t>
  </si>
  <si>
    <t>185961</t>
  </si>
  <si>
    <t>185962</t>
  </si>
  <si>
    <t>186137</t>
  </si>
  <si>
    <t>186311</t>
  </si>
  <si>
    <t>186312</t>
  </si>
  <si>
    <t>186313</t>
  </si>
  <si>
    <t>186314</t>
  </si>
  <si>
    <t>186315</t>
  </si>
  <si>
    <t>186316</t>
  </si>
  <si>
    <t>186317</t>
  </si>
  <si>
    <t>186318</t>
  </si>
  <si>
    <t>210822</t>
  </si>
  <si>
    <t>3F10510  150299 H</t>
  </si>
  <si>
    <t>142009suq0</t>
  </si>
  <si>
    <t>210824</t>
  </si>
  <si>
    <t>3F10513  110013CH</t>
  </si>
  <si>
    <t>3F10513  110013CR</t>
  </si>
  <si>
    <t>142008nisq</t>
  </si>
  <si>
    <t>210840</t>
  </si>
  <si>
    <t>3F10308  050254AH</t>
  </si>
  <si>
    <t>3F10308  050254AR</t>
  </si>
  <si>
    <t>210841</t>
  </si>
  <si>
    <t>3F10805  190148 H</t>
  </si>
  <si>
    <t>3F10805  190148 R</t>
  </si>
  <si>
    <t>210842</t>
  </si>
  <si>
    <t>3F10208  031421 H</t>
  </si>
  <si>
    <t>3F10208  031853BR</t>
  </si>
  <si>
    <t>210843</t>
  </si>
  <si>
    <t>3F21703  210139 H</t>
  </si>
  <si>
    <t>3F21703  210139 R</t>
  </si>
  <si>
    <t>210844</t>
  </si>
  <si>
    <t>3F21702  210398 H</t>
  </si>
  <si>
    <t>3F21702  210398 R02</t>
  </si>
  <si>
    <t>142009quin</t>
  </si>
  <si>
    <t>610422</t>
  </si>
  <si>
    <t>3F42001  360001 R04</t>
  </si>
  <si>
    <t>8</t>
  </si>
  <si>
    <t>1520090001</t>
  </si>
  <si>
    <t>610424</t>
  </si>
  <si>
    <t>610428</t>
  </si>
  <si>
    <t>610429</t>
  </si>
  <si>
    <t>610430</t>
  </si>
  <si>
    <t>610431</t>
  </si>
  <si>
    <t>631427</t>
  </si>
  <si>
    <t>3F10513  120007 H03</t>
  </si>
  <si>
    <t>3F10513  120007 R</t>
  </si>
  <si>
    <t>634279</t>
  </si>
  <si>
    <t>3F42001  260002 H02</t>
  </si>
  <si>
    <t>3F42001  260002 R</t>
  </si>
  <si>
    <t>0420090000</t>
  </si>
  <si>
    <t>3F42001  270168 R01</t>
  </si>
  <si>
    <t>634395</t>
  </si>
  <si>
    <t>3F10208  031411 R</t>
  </si>
  <si>
    <t>634769</t>
  </si>
  <si>
    <t>0420100000</t>
  </si>
  <si>
    <t>634797</t>
  </si>
  <si>
    <t>3F10107  010406 H</t>
  </si>
  <si>
    <t>3F10107  010120 R02</t>
  </si>
  <si>
    <t>634799</t>
  </si>
  <si>
    <t>3F42001  360126 H</t>
  </si>
  <si>
    <t>3F42001  360126 R</t>
  </si>
  <si>
    <t>634841</t>
  </si>
  <si>
    <t>3F10107  030017 H</t>
  </si>
  <si>
    <t>3F10107  030017 R</t>
  </si>
  <si>
    <t>634844</t>
  </si>
  <si>
    <t>3F10308  070943 H</t>
  </si>
  <si>
    <t>3F10308  070940 R</t>
  </si>
  <si>
    <t>634864</t>
  </si>
  <si>
    <t>3F10510  090072 H</t>
  </si>
  <si>
    <t>3F10510  090072 R</t>
  </si>
  <si>
    <t>634873</t>
  </si>
  <si>
    <t>3F10412  160005 H</t>
  </si>
  <si>
    <t>3F10412  160005 R</t>
  </si>
  <si>
    <t>634876</t>
  </si>
  <si>
    <t>3F42001  470001 H02</t>
  </si>
  <si>
    <t>3F42001  470001 R04</t>
  </si>
  <si>
    <t>634995</t>
  </si>
  <si>
    <t>3F42001  330002 H01</t>
  </si>
  <si>
    <t>3F42001  330002 R01</t>
  </si>
  <si>
    <t>635092</t>
  </si>
  <si>
    <t>635093</t>
  </si>
  <si>
    <t>635166</t>
  </si>
  <si>
    <t>45 IMMEDIATE MORT. 692 EST. LOSS. 7 LONG TERM MORT</t>
  </si>
  <si>
    <t>3F21702 210429 R</t>
  </si>
  <si>
    <t>3F21702 210429 H</t>
  </si>
  <si>
    <t>3F21702 210429 S</t>
  </si>
  <si>
    <t>QUIN000810</t>
  </si>
  <si>
    <t>COOK CR 21.0429</t>
  </si>
  <si>
    <t>QUINAULT NFH -COOK C</t>
  </si>
  <si>
    <t>3F21704 200015 R</t>
  </si>
  <si>
    <t>3F21704 200015 H</t>
  </si>
  <si>
    <t>3F21704 200015 S</t>
  </si>
  <si>
    <t>MAKA000885</t>
  </si>
  <si>
    <t>TSOO-YESS R 20.0015</t>
  </si>
  <si>
    <t>MAKAH NFH ON TSOO-YESS R</t>
  </si>
  <si>
    <t>QUHO</t>
  </si>
  <si>
    <t>072009April</t>
  </si>
  <si>
    <t>SC FCS 73 Columbia River Spring Creek NFH</t>
  </si>
  <si>
    <t>MID WILLAMETTE R</t>
  </si>
  <si>
    <t>275745 WITH AGENCY BW CWT TAGS NT8978BW PONDS 12-14;24,25,27; 052010C002 ASSOC.</t>
  </si>
  <si>
    <t>348,427 AGENCY BW CWT TAGS NT8979BW PONDS 1 TO 8 &amp;P 15;ASSOC WITH 052010C003</t>
  </si>
  <si>
    <t>ALL GROUPS BW TAGGED ASSOCIATED WITH NT8828BW 173,738 FISH - C004 -- HME</t>
  </si>
  <si>
    <t>ENGELKING</t>
  </si>
  <si>
    <t>ALSO SEE TAGCODES 185956-59, 185360 &amp; 183855.</t>
  </si>
  <si>
    <t>ALSO SEE TAGCODES 180277 &amp; 180380-85.</t>
  </si>
  <si>
    <t>ALSO SEE TAGCODES 180276 &amp; 180380-85.</t>
  </si>
  <si>
    <t>LATE RELEASE. ALSO SEE TAGCODES 180395-96,186311-18,185705 &amp; 185344-45.</t>
  </si>
  <si>
    <t>ALSO SEE TAGCODES 180276,180277 &amp; 180381-85</t>
  </si>
  <si>
    <t>ALSO SEE TAGCODES 180276-77, 180380 &amp; 180382-85.</t>
  </si>
  <si>
    <t>ALSO SEE TAGCODES 180276-77, 180380-81 &amp; 180383-85.</t>
  </si>
  <si>
    <t>ALSO SEE TAGCODES 180276-77, 180380-82 &amp; 180384-85.</t>
  </si>
  <si>
    <t>ALSO SEE TAGCODES 180276-77, 180380-83 &amp; 180385.</t>
  </si>
  <si>
    <t>ALSO SEE TAGCODES 180276-77 &amp; 180380-84.</t>
  </si>
  <si>
    <t>ALSO SEE 180387-94, 180881-85, 185960-62 &amp; 180685.</t>
  </si>
  <si>
    <t>ALSO SEE 180386,88-94, 180881-85, 185960-62 &amp; 180685.</t>
  </si>
  <si>
    <t>ALSO SEE 180386-87,89-94, 180881-85, 185960-62 &amp; 180685.</t>
  </si>
  <si>
    <t>ALSO SEE 180386-88,90-94, 180881-85, 185960-62 &amp; 180685</t>
  </si>
  <si>
    <t>ALSO SEE 180386-89,91-94, 180881-85, 185960-62 &amp; 180685.</t>
  </si>
  <si>
    <t>ALSO SEE 180386-90,92-94, 180881-85, 185960-62 &amp; 180685.</t>
  </si>
  <si>
    <t>ALSO SEE 180386-91,93-94, 180881-85, 185960-62 &amp; 180685.</t>
  </si>
  <si>
    <t>ALSO SEE 180386-92,94, 180881-85, 185960-62 &amp; 180685.</t>
  </si>
  <si>
    <t>ALSO SEE 180386-93, 180881-85, 185960-62 &amp; 180685.</t>
  </si>
  <si>
    <t>Reared at Nitinat H. Late release</t>
  </si>
  <si>
    <t>EARLY RELEASE. ALSO SEE TAGCODES 180470,71,72,73 &amp; 186137.</t>
  </si>
  <si>
    <t>EARLY RELEASE. ALSO SEE TAGCODES 180469,71,72,73 &amp; 186137.</t>
  </si>
  <si>
    <t>EARLY RELEASE. ALSO SEE TAGCODES 180469,70,72,73 &amp; 186137.</t>
  </si>
  <si>
    <t>EARLY RELEASE. ALSO SEE TAGCODES 180469,70,71,73 &amp; 186137.</t>
  </si>
  <si>
    <t>EARLY RELEASE. ALSO SEE TAGCODES 180469-72 &amp; 186137.</t>
  </si>
  <si>
    <t>ALSO SEE TAGCODES 180475, 180490 (SEAPEN RELEASE) &amp; 180491.</t>
  </si>
  <si>
    <t>ALSO SEE TAGCODES 180490 (SEAPEN RELEASE), 180491 &amp; 180474.</t>
  </si>
  <si>
    <t>032009H00000399</t>
  </si>
  <si>
    <t>ADCWT OF DIT PAIR. SEE 180481 FOR CWT ONLY.</t>
  </si>
  <si>
    <t>ADCWT OF DIT PAIR. SEE 180483 FOR CWT ONLY.</t>
  </si>
  <si>
    <t>ALSO SEE TAGCODES 180485-87.</t>
  </si>
  <si>
    <t>ALSO SEE TAGCODES 180484,86-87.</t>
  </si>
  <si>
    <t>ALSO SEE TAGCODES 180484-85,87.</t>
  </si>
  <si>
    <t>ALSO SEE TAGCODES 180484-86.</t>
  </si>
  <si>
    <t>ALSO SEE TAGCODES 180490 (SEAPEN RELEASE) &amp; 180474-75.</t>
  </si>
  <si>
    <t>ALSO SEE 180386-94, 180881-85, 185960-62.</t>
  </si>
  <si>
    <t>ALSO SEE 180386-94, 180882-85, 185960-62 &amp; 180685.</t>
  </si>
  <si>
    <t>ALSO SEE 180386-94, 180881,83-85, 185960-62 &amp; 180685.</t>
  </si>
  <si>
    <t>ALSO SEE 180386-94, 180881-82,84-85, 1805960-62 &amp; 180685.</t>
  </si>
  <si>
    <t>ALSO SEE 180386-94, 180881-83,85, 185960-62 &amp; 180685.</t>
  </si>
  <si>
    <t>ALSO SEE 180386-94, 180881-84, 185960-62 &amp; 180685.</t>
  </si>
  <si>
    <t>ALSO SEE TAGCODES 185956-59, 180273 &amp; 185360.</t>
  </si>
  <si>
    <t>LATE RELEASE. ALSO SEE TAGCODES 180395-96,186311-18,180377,185705 &amp; 185345.</t>
  </si>
  <si>
    <t>LATE RELEASE. ALSO SEE TAGCODES 180395-96,186311-18,180377,185705 &amp; 185344.</t>
  </si>
  <si>
    <t>ALSO SEE TAGCODES 185956-59, 180273 &amp; 183855.</t>
  </si>
  <si>
    <t>LATE RELEASE. ALSO SEE TAGCODES 180395-96,186311-18,180377,185705 &amp; 185344-45.</t>
  </si>
  <si>
    <t>ALSO SEE TAGCODES 185957-59, 180273, 185360 &amp; 183855.</t>
  </si>
  <si>
    <t>ALSO SEE TAGOCES 185958-59, 185956, 180273, 185360 &amp; 183855.</t>
  </si>
  <si>
    <t>ALSO SEE TAGCODES 185959, 185956-57, 180273, 185360 &amp; 183855.</t>
  </si>
  <si>
    <t>ALSO SEE TAGCODES 185956-58, 180273,185360 &amp; 183855.</t>
  </si>
  <si>
    <t>ALSO SEE 180386-94, 180881-85, 185961-62 &amp; 180685.</t>
  </si>
  <si>
    <t>ALSO SEE 180386-94, 180881-85, 185960,62, &amp; 180685.</t>
  </si>
  <si>
    <t>ALSO SEE 180386-94, 180881-85, 185960-61 &amp; 180685.</t>
  </si>
  <si>
    <t>EARLY RELEASE. ALSO SEE TAGCODES 180469-73.</t>
  </si>
  <si>
    <t>LATE RELEASE. ALSO SEE TAGCODES 180395-96,186312-18,180377,185705 &amp; 185344-45.</t>
  </si>
  <si>
    <t>142008nisq001</t>
  </si>
  <si>
    <t>3F10208 031853BR</t>
  </si>
  <si>
    <t>CO LINE PD2 03.1853B</t>
  </si>
  <si>
    <t>142009quinchi</t>
  </si>
  <si>
    <t>3F21702 210398 R02</t>
  </si>
  <si>
    <t>3F21702 210398 H</t>
  </si>
  <si>
    <t>3F21702 210398 S</t>
  </si>
  <si>
    <t>ASSOCIATED TO 210845</t>
  </si>
  <si>
    <t>QUINAULT LK (GRAY)</t>
  </si>
  <si>
    <t>QUINAULT LK HATCHERY</t>
  </si>
  <si>
    <t>QUINAULT R 21.0398</t>
  </si>
  <si>
    <t>CRFC</t>
  </si>
  <si>
    <t>3F42001 360001 R04</t>
  </si>
  <si>
    <t>3F42001 360001 S06</t>
  </si>
  <si>
    <t>HANFORD REACH WILD FALL CHINOOK 48-60 MM</t>
  </si>
  <si>
    <t>HANFORD REACH (36)</t>
  </si>
  <si>
    <t>HANFORD REACH STOCK</t>
  </si>
  <si>
    <t>HANFORD REACH WILD FALL CHINOOK 60-80 MM</t>
  </si>
  <si>
    <t>RELEASED POND AFTER DARK</t>
  </si>
  <si>
    <t>3F10107 010246 S</t>
  </si>
  <si>
    <t>NORTH FORK RELEASE #1</t>
  </si>
  <si>
    <t>NOOKSACK -SF 01.0246</t>
  </si>
  <si>
    <t>WELLS SUB YEARLINGS</t>
  </si>
  <si>
    <t>lkup</t>
  </si>
  <si>
    <t>Code
in FB db</t>
  </si>
  <si>
    <t>054894</t>
  </si>
  <si>
    <t>054895</t>
  </si>
  <si>
    <t>054896</t>
  </si>
  <si>
    <t>054897</t>
  </si>
  <si>
    <t>054898</t>
  </si>
  <si>
    <t>054899</t>
  </si>
  <si>
    <t>054887</t>
  </si>
  <si>
    <t>054872</t>
  </si>
  <si>
    <t>054873</t>
  </si>
  <si>
    <t>054874</t>
  </si>
  <si>
    <t>054875</t>
  </si>
  <si>
    <t>054876</t>
  </si>
  <si>
    <t>054877</t>
  </si>
  <si>
    <t>054878</t>
  </si>
  <si>
    <t>054880</t>
  </si>
  <si>
    <t>054881</t>
  </si>
  <si>
    <t>054882</t>
  </si>
  <si>
    <t>054883</t>
  </si>
  <si>
    <t>054884</t>
  </si>
  <si>
    <t>054885</t>
  </si>
  <si>
    <t>054886</t>
  </si>
  <si>
    <t>054888</t>
  </si>
  <si>
    <t>054889</t>
  </si>
  <si>
    <t>054890</t>
  </si>
  <si>
    <t>054891</t>
  </si>
  <si>
    <t>054892</t>
  </si>
  <si>
    <t>054893</t>
  </si>
  <si>
    <t>Production Resubmitted 6.4.14</t>
  </si>
  <si>
    <t>Production resubmit 6.4.14</t>
  </si>
  <si>
    <t>0601080800</t>
  </si>
  <si>
    <t>0601080801</t>
  </si>
  <si>
    <t>0601080802</t>
  </si>
  <si>
    <t>0601080803</t>
  </si>
  <si>
    <t>0601080804</t>
  </si>
  <si>
    <t>0601080805</t>
  </si>
  <si>
    <t>062695</t>
  </si>
  <si>
    <t>062697</t>
  </si>
  <si>
    <t>0501040407</t>
  </si>
  <si>
    <t>0501040406</t>
  </si>
  <si>
    <t>0501040404</t>
  </si>
  <si>
    <t>051998</t>
  </si>
  <si>
    <t>051999</t>
  </si>
  <si>
    <t>0501040405</t>
  </si>
  <si>
    <t>062431</t>
  </si>
  <si>
    <t>062429</t>
  </si>
  <si>
    <t>062430</t>
  </si>
  <si>
    <t>062434</t>
  </si>
  <si>
    <t>062435</t>
  </si>
  <si>
    <t>062428</t>
  </si>
  <si>
    <t>0501040209</t>
  </si>
  <si>
    <t>0501040208</t>
  </si>
  <si>
    <t>0501040207</t>
  </si>
  <si>
    <t>0501040206</t>
  </si>
  <si>
    <t>0501040205</t>
  </si>
  <si>
    <t>050882</t>
  </si>
  <si>
    <t>050883</t>
  </si>
  <si>
    <t>050884</t>
  </si>
  <si>
    <t>050885</t>
  </si>
  <si>
    <t>050886</t>
  </si>
  <si>
    <t>050887</t>
  </si>
  <si>
    <t>0501040204</t>
  </si>
  <si>
    <t>0501040203</t>
  </si>
  <si>
    <t>0501040202</t>
  </si>
  <si>
    <t>0501040201</t>
  </si>
  <si>
    <t>0501040106</t>
  </si>
  <si>
    <t>050874</t>
  </si>
  <si>
    <t>050875</t>
  </si>
  <si>
    <t>050876</t>
  </si>
  <si>
    <t>050877</t>
  </si>
  <si>
    <t>050878</t>
  </si>
  <si>
    <t>050879</t>
  </si>
  <si>
    <t>050880</t>
  </si>
  <si>
    <t>050881</t>
  </si>
  <si>
    <t>0501040105</t>
  </si>
  <si>
    <t>0501040107</t>
  </si>
  <si>
    <t>142005DI07</t>
  </si>
  <si>
    <t>050998</t>
  </si>
  <si>
    <t>052070</t>
  </si>
  <si>
    <t>052071</t>
  </si>
  <si>
    <t>052269</t>
  </si>
  <si>
    <t>052499</t>
  </si>
  <si>
    <t>052565</t>
  </si>
  <si>
    <t>052498</t>
  </si>
  <si>
    <t>052564</t>
  </si>
  <si>
    <t>050788</t>
  </si>
  <si>
    <t>050787</t>
  </si>
  <si>
    <t>050786</t>
  </si>
  <si>
    <t>050785</t>
  </si>
  <si>
    <t>3F21802  220064 R</t>
  </si>
  <si>
    <t>3F21802  220004 H</t>
  </si>
  <si>
    <t>HUMPTULIPS R 22.0004</t>
  </si>
  <si>
    <t>FRAM_BP</t>
  </si>
  <si>
    <t>BP_Stk</t>
  </si>
  <si>
    <t>BP_Notes</t>
  </si>
  <si>
    <t>186346</t>
  </si>
  <si>
    <t>186347</t>
  </si>
  <si>
    <t>186348</t>
  </si>
  <si>
    <t>186349</t>
  </si>
  <si>
    <t>185817</t>
  </si>
  <si>
    <t>185743</t>
  </si>
  <si>
    <t>184304</t>
  </si>
  <si>
    <t>184840</t>
  </si>
  <si>
    <t>185301</t>
  </si>
  <si>
    <t>185302</t>
  </si>
  <si>
    <t>185303</t>
  </si>
  <si>
    <t>185644</t>
  </si>
  <si>
    <t>185649</t>
  </si>
  <si>
    <t>186345</t>
  </si>
  <si>
    <t>185651</t>
  </si>
  <si>
    <t>186161</t>
  </si>
  <si>
    <t>185744</t>
  </si>
  <si>
    <t>185745</t>
  </si>
  <si>
    <t>185746</t>
  </si>
  <si>
    <t>186351</t>
  </si>
  <si>
    <t>185813</t>
  </si>
  <si>
    <t>185814</t>
  </si>
  <si>
    <t>185815</t>
  </si>
  <si>
    <t>186350</t>
  </si>
  <si>
    <t>185650</t>
  </si>
  <si>
    <t>185658</t>
  </si>
  <si>
    <t>032007H000</t>
  </si>
  <si>
    <t>185706</t>
  </si>
  <si>
    <t>185708</t>
  </si>
  <si>
    <t>186242</t>
  </si>
  <si>
    <t>032008H000</t>
  </si>
  <si>
    <t>185710</t>
  </si>
  <si>
    <t>186240</t>
  </si>
  <si>
    <t>185240</t>
  </si>
  <si>
    <t>032006H000</t>
  </si>
  <si>
    <t>185238</t>
  </si>
  <si>
    <t>185032</t>
  </si>
  <si>
    <t>185030</t>
  </si>
  <si>
    <t>185811</t>
  </si>
  <si>
    <t>2FS  GSVIR0324</t>
  </si>
  <si>
    <t>185812</t>
  </si>
  <si>
    <t>185810</t>
  </si>
  <si>
    <t>185357</t>
  </si>
  <si>
    <t>185818</t>
  </si>
  <si>
    <t>185358</t>
  </si>
  <si>
    <t>186035</t>
  </si>
  <si>
    <t>185356</t>
  </si>
  <si>
    <t>185355</t>
  </si>
  <si>
    <t>185339</t>
  </si>
  <si>
    <t>184836</t>
  </si>
  <si>
    <t>184422</t>
  </si>
  <si>
    <t>185359</t>
  </si>
  <si>
    <t>186015</t>
  </si>
  <si>
    <t>186227</t>
  </si>
  <si>
    <t>186039</t>
  </si>
  <si>
    <t>185819</t>
  </si>
  <si>
    <t>185820</t>
  </si>
  <si>
    <t>185832</t>
  </si>
  <si>
    <t>185833</t>
  </si>
  <si>
    <t>185834</t>
  </si>
  <si>
    <t>186016</t>
  </si>
  <si>
    <t>186037</t>
  </si>
  <si>
    <t>186226</t>
  </si>
  <si>
    <t>186042</t>
  </si>
  <si>
    <t>2FS  GSVIR0335</t>
  </si>
  <si>
    <t>186219</t>
  </si>
  <si>
    <t>186220</t>
  </si>
  <si>
    <t>186225</t>
  </si>
  <si>
    <t>186036</t>
  </si>
  <si>
    <t>633877</t>
  </si>
  <si>
    <t>633287</t>
  </si>
  <si>
    <t>634280</t>
  </si>
  <si>
    <t>3F42001  270002 H</t>
  </si>
  <si>
    <t>3F42001  270002 R</t>
  </si>
  <si>
    <t>3F42001  270168 H</t>
  </si>
  <si>
    <t>3F42001  270017 H</t>
  </si>
  <si>
    <t>3F42001  270017 R</t>
  </si>
  <si>
    <t>634388</t>
  </si>
  <si>
    <t>0420081108</t>
  </si>
  <si>
    <t>632866</t>
  </si>
  <si>
    <t>0420061028</t>
  </si>
  <si>
    <t>633473</t>
  </si>
  <si>
    <t>633464</t>
  </si>
  <si>
    <t>633399</t>
  </si>
  <si>
    <t>633974</t>
  </si>
  <si>
    <t>633397</t>
  </si>
  <si>
    <t>0420081002</t>
  </si>
  <si>
    <t>634288</t>
  </si>
  <si>
    <t>633465</t>
  </si>
  <si>
    <t>0001</t>
  </si>
  <si>
    <t>633366</t>
  </si>
  <si>
    <t>0420061056</t>
  </si>
  <si>
    <t>634271</t>
  </si>
  <si>
    <t>0420081010</t>
  </si>
  <si>
    <t>633965</t>
  </si>
  <si>
    <t>3F10412  160001 H05</t>
  </si>
  <si>
    <t>3F10412  160001 R</t>
  </si>
  <si>
    <t>633471</t>
  </si>
  <si>
    <t>633875</t>
  </si>
  <si>
    <t>0419970331</t>
  </si>
  <si>
    <t>633384</t>
  </si>
  <si>
    <t>3F21802  220356 R</t>
  </si>
  <si>
    <t>633892</t>
  </si>
  <si>
    <t>633073</t>
  </si>
  <si>
    <t>632390</t>
  </si>
  <si>
    <t>634080</t>
  </si>
  <si>
    <t>3F10707  020065 H</t>
  </si>
  <si>
    <t>3M10707  E      R01</t>
  </si>
  <si>
    <t>634583</t>
  </si>
  <si>
    <t>633591</t>
  </si>
  <si>
    <t>633372</t>
  </si>
  <si>
    <t>0420061060</t>
  </si>
  <si>
    <t>634286</t>
  </si>
  <si>
    <t>0420081001</t>
  </si>
  <si>
    <t>633882</t>
  </si>
  <si>
    <t>0420071024</t>
  </si>
  <si>
    <t>633285</t>
  </si>
  <si>
    <t>3F10510  150299 R</t>
  </si>
  <si>
    <t>633579</t>
  </si>
  <si>
    <t>142007DI00</t>
  </si>
  <si>
    <t>210790</t>
  </si>
  <si>
    <t>185557</t>
  </si>
  <si>
    <t>185558</t>
  </si>
  <si>
    <t>185612</t>
  </si>
  <si>
    <t>185556</t>
  </si>
  <si>
    <t>185263</t>
  </si>
  <si>
    <t>185242</t>
  </si>
  <si>
    <t>185221</t>
  </si>
  <si>
    <t>185040</t>
  </si>
  <si>
    <t>185002</t>
  </si>
  <si>
    <t>185001</t>
  </si>
  <si>
    <t>184922</t>
  </si>
  <si>
    <t>185707</t>
  </si>
  <si>
    <t>186030</t>
  </si>
  <si>
    <t>186032</t>
  </si>
  <si>
    <t>186031</t>
  </si>
  <si>
    <t>633382</t>
  </si>
  <si>
    <t>3F10412  160222 H</t>
  </si>
  <si>
    <t>3F10412  160222 R</t>
  </si>
  <si>
    <t>633971</t>
  </si>
  <si>
    <t>634283</t>
  </si>
  <si>
    <t>633886</t>
  </si>
  <si>
    <t>634297</t>
  </si>
  <si>
    <t>633469</t>
  </si>
  <si>
    <t>210573</t>
  </si>
  <si>
    <t>210543</t>
  </si>
  <si>
    <t>210480</t>
  </si>
  <si>
    <t>210590</t>
  </si>
  <si>
    <t>210678</t>
  </si>
  <si>
    <t>210739</t>
  </si>
  <si>
    <t>210389</t>
  </si>
  <si>
    <t>210565</t>
  </si>
  <si>
    <t>210564</t>
  </si>
  <si>
    <t>210786</t>
  </si>
  <si>
    <t>3F10805  190148 R03</t>
  </si>
  <si>
    <t>633885</t>
  </si>
  <si>
    <t>3F10510  080178 H</t>
  </si>
  <si>
    <t>3F10510  080178 R</t>
  </si>
  <si>
    <t>633383</t>
  </si>
  <si>
    <t>632886</t>
  </si>
  <si>
    <t>633977</t>
  </si>
  <si>
    <t>634372</t>
  </si>
  <si>
    <t>999998</t>
  </si>
  <si>
    <t>3F42001  280159 H</t>
  </si>
  <si>
    <t>3F42001  280159 R</t>
  </si>
  <si>
    <t>999997</t>
  </si>
  <si>
    <t>999995</t>
  </si>
  <si>
    <t>999999</t>
  </si>
  <si>
    <t>999996</t>
  </si>
  <si>
    <t>999988</t>
  </si>
  <si>
    <t>999989</t>
  </si>
  <si>
    <t>999990</t>
  </si>
  <si>
    <t>999991</t>
  </si>
  <si>
    <t>999992</t>
  </si>
  <si>
    <t>999994</t>
  </si>
  <si>
    <t>999993</t>
  </si>
  <si>
    <t>3F42001  270168 R</t>
  </si>
  <si>
    <t>633979</t>
  </si>
  <si>
    <t>633492</t>
  </si>
  <si>
    <t>632987</t>
  </si>
  <si>
    <t>634186</t>
  </si>
  <si>
    <t>633582</t>
  </si>
  <si>
    <t>3F42001  330002 R</t>
  </si>
  <si>
    <t>0420061069</t>
  </si>
  <si>
    <t>634672</t>
  </si>
  <si>
    <t>634671</t>
  </si>
  <si>
    <t>3F42001  352147 R</t>
  </si>
  <si>
    <t>633986</t>
  </si>
  <si>
    <t>634680</t>
  </si>
  <si>
    <t>5205</t>
  </si>
  <si>
    <t>0205</t>
  </si>
  <si>
    <t>633987</t>
  </si>
  <si>
    <t>633598</t>
  </si>
  <si>
    <t>2FS  GSVIH0126</t>
  </si>
  <si>
    <t>185728</t>
  </si>
  <si>
    <t>185936</t>
  </si>
  <si>
    <t>185234</t>
  </si>
  <si>
    <t>185235</t>
  </si>
  <si>
    <t>185236</t>
  </si>
  <si>
    <t>185935</t>
  </si>
  <si>
    <t>185237</t>
  </si>
  <si>
    <t>180183</t>
  </si>
  <si>
    <t>180184</t>
  </si>
  <si>
    <t>180189</t>
  </si>
  <si>
    <t>185926</t>
  </si>
  <si>
    <t>210744</t>
  </si>
  <si>
    <t>3F10513  110017AH</t>
  </si>
  <si>
    <t>3F10513  110017AR</t>
  </si>
  <si>
    <t>210671</t>
  </si>
  <si>
    <t>633391</t>
  </si>
  <si>
    <t>210788</t>
  </si>
  <si>
    <t>142008DI00</t>
  </si>
  <si>
    <t>210801</t>
  </si>
  <si>
    <t>633286</t>
  </si>
  <si>
    <t>634274</t>
  </si>
  <si>
    <t>0420081103</t>
  </si>
  <si>
    <t>633387</t>
  </si>
  <si>
    <t>0419970351</t>
  </si>
  <si>
    <t>633172</t>
  </si>
  <si>
    <t>0420061061</t>
  </si>
  <si>
    <t>185915</t>
  </si>
  <si>
    <t>185808</t>
  </si>
  <si>
    <t>185809</t>
  </si>
  <si>
    <t>186237</t>
  </si>
  <si>
    <t>186236</t>
  </si>
  <si>
    <t>2MS  GSVIH5679</t>
  </si>
  <si>
    <t>2MS  GSVIR5679</t>
  </si>
  <si>
    <t>186235</t>
  </si>
  <si>
    <t>185916</t>
  </si>
  <si>
    <t>185914</t>
  </si>
  <si>
    <t>185913</t>
  </si>
  <si>
    <t>185912</t>
  </si>
  <si>
    <t>185911</t>
  </si>
  <si>
    <t>185917</t>
  </si>
  <si>
    <t>186239</t>
  </si>
  <si>
    <t>186238</t>
  </si>
  <si>
    <t>185910</t>
  </si>
  <si>
    <t>180170</t>
  </si>
  <si>
    <t>633889</t>
  </si>
  <si>
    <t>3F10511  100414 H</t>
  </si>
  <si>
    <t>3F10511  100414 R</t>
  </si>
  <si>
    <t>633375</t>
  </si>
  <si>
    <t>634284</t>
  </si>
  <si>
    <t>052892</t>
  </si>
  <si>
    <t>054380</t>
  </si>
  <si>
    <t>054379</t>
  </si>
  <si>
    <t>052891</t>
  </si>
  <si>
    <t>053396</t>
  </si>
  <si>
    <t>052894</t>
  </si>
  <si>
    <t>053395</t>
  </si>
  <si>
    <t>053397</t>
  </si>
  <si>
    <t>052893</t>
  </si>
  <si>
    <t>053398</t>
  </si>
  <si>
    <t>210732</t>
  </si>
  <si>
    <t>210596</t>
  </si>
  <si>
    <t>210331</t>
  </si>
  <si>
    <t>210746</t>
  </si>
  <si>
    <t>142008quin</t>
  </si>
  <si>
    <t>210680</t>
  </si>
  <si>
    <t>142006DI06</t>
  </si>
  <si>
    <t>210501</t>
  </si>
  <si>
    <t>210481</t>
  </si>
  <si>
    <t>210002</t>
  </si>
  <si>
    <t>210791</t>
  </si>
  <si>
    <t>210679</t>
  </si>
  <si>
    <t>3F21703  210139 R02</t>
  </si>
  <si>
    <t>210593</t>
  </si>
  <si>
    <t>210545</t>
  </si>
  <si>
    <t>210393</t>
  </si>
  <si>
    <t>210738</t>
  </si>
  <si>
    <t>186343</t>
  </si>
  <si>
    <t>186344</t>
  </si>
  <si>
    <t>185951</t>
  </si>
  <si>
    <t>185949</t>
  </si>
  <si>
    <t>186302</t>
  </si>
  <si>
    <t>185950</t>
  </si>
  <si>
    <t>186306</t>
  </si>
  <si>
    <t>186301</t>
  </si>
  <si>
    <t>186303</t>
  </si>
  <si>
    <t>186304</t>
  </si>
  <si>
    <t>186305</t>
  </si>
  <si>
    <t>185260</t>
  </si>
  <si>
    <t>185948</t>
  </si>
  <si>
    <t>186134</t>
  </si>
  <si>
    <t>185259</t>
  </si>
  <si>
    <t>185257</t>
  </si>
  <si>
    <t>185258</t>
  </si>
  <si>
    <t>185824</t>
  </si>
  <si>
    <t>185828</t>
  </si>
  <si>
    <t>185827</t>
  </si>
  <si>
    <t>185826</t>
  </si>
  <si>
    <t>185825</t>
  </si>
  <si>
    <t>185823</t>
  </si>
  <si>
    <t>185822</t>
  </si>
  <si>
    <t>185821</t>
  </si>
  <si>
    <t>633369</t>
  </si>
  <si>
    <t>0420061055</t>
  </si>
  <si>
    <t>633389</t>
  </si>
  <si>
    <t>0419970348</t>
  </si>
  <si>
    <t>634272</t>
  </si>
  <si>
    <t>0420081011</t>
  </si>
  <si>
    <t>186062</t>
  </si>
  <si>
    <t>186357</t>
  </si>
  <si>
    <t>186061</t>
  </si>
  <si>
    <t>186356</t>
  </si>
  <si>
    <t>186353</t>
  </si>
  <si>
    <t>186361</t>
  </si>
  <si>
    <t>185222</t>
  </si>
  <si>
    <t>185055</t>
  </si>
  <si>
    <t>185054</t>
  </si>
  <si>
    <t>184907</t>
  </si>
  <si>
    <t>186355</t>
  </si>
  <si>
    <t>186162</t>
  </si>
  <si>
    <t>185223</t>
  </si>
  <si>
    <t>186360</t>
  </si>
  <si>
    <t>186359</t>
  </si>
  <si>
    <t>186358</t>
  </si>
  <si>
    <t>185224</t>
  </si>
  <si>
    <t>186354</t>
  </si>
  <si>
    <t>185225</t>
  </si>
  <si>
    <t>186352</t>
  </si>
  <si>
    <t>633364</t>
  </si>
  <si>
    <t>633869</t>
  </si>
  <si>
    <t>633867</t>
  </si>
  <si>
    <t>634373</t>
  </si>
  <si>
    <t>0420091218</t>
  </si>
  <si>
    <t>633486</t>
  </si>
  <si>
    <t>0420081008</t>
  </si>
  <si>
    <t>633176</t>
  </si>
  <si>
    <t>0419970305</t>
  </si>
  <si>
    <t>633488</t>
  </si>
  <si>
    <t>633487</t>
  </si>
  <si>
    <t>634281</t>
  </si>
  <si>
    <t>0420081013</t>
  </si>
  <si>
    <t>633887</t>
  </si>
  <si>
    <t>0420071025</t>
  </si>
  <si>
    <t>633381</t>
  </si>
  <si>
    <t>0420061057</t>
  </si>
  <si>
    <t>633468</t>
  </si>
  <si>
    <t>633966</t>
  </si>
  <si>
    <t>634296</t>
  </si>
  <si>
    <t>051399</t>
  </si>
  <si>
    <t>052567</t>
  </si>
  <si>
    <t>052566</t>
  </si>
  <si>
    <t>054375</t>
  </si>
  <si>
    <t>052475</t>
  </si>
  <si>
    <t>054376</t>
  </si>
  <si>
    <t>054377</t>
  </si>
  <si>
    <t>054378</t>
  </si>
  <si>
    <t>052474</t>
  </si>
  <si>
    <t>052173</t>
  </si>
  <si>
    <t>052174</t>
  </si>
  <si>
    <t>051397</t>
  </si>
  <si>
    <t>051464</t>
  </si>
  <si>
    <t>050781</t>
  </si>
  <si>
    <t>051398</t>
  </si>
  <si>
    <t>050782</t>
  </si>
  <si>
    <t>050783</t>
  </si>
  <si>
    <t>050784</t>
  </si>
  <si>
    <t>051172</t>
  </si>
  <si>
    <t>052175</t>
  </si>
  <si>
    <t>052889</t>
  </si>
  <si>
    <t>052887</t>
  </si>
  <si>
    <t>053391</t>
  </si>
  <si>
    <t>052890</t>
  </si>
  <si>
    <t>053392</t>
  </si>
  <si>
    <t>053393</t>
  </si>
  <si>
    <t>052888</t>
  </si>
  <si>
    <t>053394</t>
  </si>
  <si>
    <t>072007SCFC</t>
  </si>
  <si>
    <t>072008Marc</t>
  </si>
  <si>
    <t>072006SCFC</t>
  </si>
  <si>
    <t>072008Apri</t>
  </si>
  <si>
    <t>632894</t>
  </si>
  <si>
    <t>3F10513  120007 H01</t>
  </si>
  <si>
    <t>633964</t>
  </si>
  <si>
    <t>633466</t>
  </si>
  <si>
    <t>633968</t>
  </si>
  <si>
    <t>634364</t>
  </si>
  <si>
    <t>632979</t>
  </si>
  <si>
    <t>633289</t>
  </si>
  <si>
    <t>3F10513  130028 H02</t>
  </si>
  <si>
    <t>3F10513  130028 R</t>
  </si>
  <si>
    <t>633496</t>
  </si>
  <si>
    <t>633495</t>
  </si>
  <si>
    <t>633494</t>
  </si>
  <si>
    <t>633472</t>
  </si>
  <si>
    <t>633969</t>
  </si>
  <si>
    <t>633967</t>
  </si>
  <si>
    <t>3F10510  090125 H</t>
  </si>
  <si>
    <t>3F10510  090001 R02</t>
  </si>
  <si>
    <t>634298</t>
  </si>
  <si>
    <t>634299</t>
  </si>
  <si>
    <t>633467</t>
  </si>
  <si>
    <t>634383</t>
  </si>
  <si>
    <t>3F10208  031853AH</t>
  </si>
  <si>
    <t>3F10208  030176 R</t>
  </si>
  <si>
    <t>210677</t>
  </si>
  <si>
    <t>210735</t>
  </si>
  <si>
    <t>3F10208  032363 R</t>
  </si>
  <si>
    <t>210745</t>
  </si>
  <si>
    <t>3F10208  030435 R</t>
  </si>
  <si>
    <t>212827</t>
  </si>
  <si>
    <t>210789</t>
  </si>
  <si>
    <t>210685</t>
  </si>
  <si>
    <t>210278</t>
  </si>
  <si>
    <t>210733</t>
  </si>
  <si>
    <t>210743</t>
  </si>
  <si>
    <t>210684</t>
  </si>
  <si>
    <t>210741</t>
  </si>
  <si>
    <t>210787</t>
  </si>
  <si>
    <t>633299</t>
  </si>
  <si>
    <t>3F42001         R</t>
  </si>
  <si>
    <t>633298</t>
  </si>
  <si>
    <t>633596</t>
  </si>
  <si>
    <t>633872</t>
  </si>
  <si>
    <t>633799</t>
  </si>
  <si>
    <t>634287</t>
  </si>
  <si>
    <t>633385</t>
  </si>
  <si>
    <t>634390</t>
  </si>
  <si>
    <t>633386</t>
  </si>
  <si>
    <t>633871</t>
  </si>
  <si>
    <t>210777</t>
  </si>
  <si>
    <t>3F10308  070001 H</t>
  </si>
  <si>
    <t>3F10308  070001 R</t>
  </si>
  <si>
    <t>210571</t>
  </si>
  <si>
    <t>3F42001  360001 H04</t>
  </si>
  <si>
    <t>634391</t>
  </si>
  <si>
    <t>633173</t>
  </si>
  <si>
    <t>633894</t>
  </si>
  <si>
    <t>633976</t>
  </si>
  <si>
    <t>634369</t>
  </si>
  <si>
    <t>632883</t>
  </si>
  <si>
    <t>3F21902  240356 H</t>
  </si>
  <si>
    <t>3F21902  240356 R</t>
  </si>
  <si>
    <t>634185</t>
  </si>
  <si>
    <t>0420081105</t>
  </si>
  <si>
    <t>3F21902  240543 H</t>
  </si>
  <si>
    <t>3F21902  240543 R</t>
  </si>
  <si>
    <t>633379</t>
  </si>
  <si>
    <t>633376</t>
  </si>
  <si>
    <t>3F21902  240460 H</t>
  </si>
  <si>
    <t>3F21902  240460 R</t>
  </si>
  <si>
    <t>633367</t>
  </si>
  <si>
    <t>633878</t>
  </si>
  <si>
    <t>633891</t>
  </si>
  <si>
    <t>633890</t>
  </si>
  <si>
    <t>5F332    0300300000</t>
  </si>
  <si>
    <t>5F33315  H15    21</t>
  </si>
  <si>
    <t>5F333    0200310000</t>
  </si>
  <si>
    <t>5F333    0270200000</t>
  </si>
  <si>
    <t>5F333    0200700000</t>
  </si>
  <si>
    <t>bonus coast or sac for extra length data</t>
  </si>
  <si>
    <t>2008 BY additions</t>
  </si>
  <si>
    <t>basecodes</t>
  </si>
  <si>
    <t>No</t>
  </si>
  <si>
    <t>REGION</t>
  </si>
  <si>
    <t>STOCK</t>
  </si>
  <si>
    <t>BROOD</t>
  </si>
  <si>
    <t>CODE</t>
  </si>
  <si>
    <t>COMMENT</t>
  </si>
  <si>
    <t>WASH</t>
  </si>
  <si>
    <t>COLUMBIA</t>
  </si>
  <si>
    <t>CANADA</t>
  </si>
  <si>
    <t>OREGON</t>
  </si>
  <si>
    <t>Example</t>
  </si>
  <si>
    <t>2FS  GSVIH0101</t>
  </si>
  <si>
    <t>2FS  GSVIH0102</t>
  </si>
  <si>
    <t>2FS  GSVIH0103</t>
  </si>
  <si>
    <t>2FS  GSVIH0104</t>
  </si>
  <si>
    <t>2FS  GSVIH0106</t>
  </si>
  <si>
    <t>2FS  GSVIH0107</t>
  </si>
  <si>
    <t>2FS  LWFRH0108</t>
  </si>
  <si>
    <t>2FS  LWFRH0109</t>
  </si>
  <si>
    <t>2FS  GSVIH0119</t>
  </si>
  <si>
    <t>2FS  GSVIH0120</t>
  </si>
  <si>
    <t>2FS  GSVIH0121</t>
  </si>
  <si>
    <t>2FS  GSVIH0122</t>
  </si>
  <si>
    <t>2FS  GSVIH0123</t>
  </si>
  <si>
    <t>2FS  GSVIH0124</t>
  </si>
  <si>
    <t>2FS  GSVIH0125</t>
  </si>
  <si>
    <t>2FS  GSVIH0127</t>
  </si>
  <si>
    <t>2FS  GSVIH0128</t>
  </si>
  <si>
    <t>2FS  GSVIH0129</t>
  </si>
  <si>
    <t>2FS  GSVIH0130</t>
  </si>
  <si>
    <t>2FS  GSVIH0131</t>
  </si>
  <si>
    <t>2FS  GSVIH0132</t>
  </si>
  <si>
    <t>2FS  GSVIH0133</t>
  </si>
  <si>
    <t>2FS  GSVIH0134</t>
  </si>
  <si>
    <t>2FS  GSVIH0135</t>
  </si>
  <si>
    <t>2FS  GSVIH0136</t>
  </si>
  <si>
    <t>2FS  GSVIH0137</t>
  </si>
  <si>
    <t>2FS  GSVIH0138</t>
  </si>
  <si>
    <t>3F42001  260002 H03</t>
  </si>
  <si>
    <t>2FS  SWVIH0105</t>
  </si>
  <si>
    <t>2FS  SWVIH0106</t>
  </si>
  <si>
    <t>2FS  SWVIH0107</t>
  </si>
  <si>
    <t>2FS  SWVIH0108</t>
  </si>
  <si>
    <t>2FS  SWVIH0109</t>
  </si>
  <si>
    <t>2FS  SWVIH0110</t>
  </si>
  <si>
    <t>2FS  SWVIH0111</t>
  </si>
  <si>
    <t>2FS  SWVIH0112</t>
  </si>
  <si>
    <t>2FS  SWVIH0113</t>
  </si>
  <si>
    <t>2FS  SWVIH0114</t>
  </si>
  <si>
    <t>2FS  SWVIH0115</t>
  </si>
  <si>
    <t>2FS  SWVIH0116</t>
  </si>
  <si>
    <t>2FS  SWVIH0117</t>
  </si>
  <si>
    <t>2FS  SWVIH0118</t>
  </si>
  <si>
    <t>2FS  SWVIH0119</t>
  </si>
  <si>
    <t>2FS  SWVIH0120</t>
  </si>
  <si>
    <t>2FS  SWVIH0121</t>
  </si>
  <si>
    <t>2FS  SWVIH0122</t>
  </si>
  <si>
    <t>(This is the official CDS List that was loaded)</t>
  </si>
  <si>
    <t>MAKA000460</t>
  </si>
  <si>
    <t>QUIN000430</t>
  </si>
  <si>
    <t>289 TAGGED FISH WERE REMOVED FOR EXPERIMENTS</t>
  </si>
  <si>
    <t>QUIN000535</t>
  </si>
  <si>
    <t>MAKA000565</t>
  </si>
  <si>
    <t>MAKA000520</t>
  </si>
  <si>
    <t>MAKA000605</t>
  </si>
  <si>
    <t>QUIN000570</t>
  </si>
  <si>
    <t>3F21702 210398 S02</t>
  </si>
  <si>
    <t>QUIN000571</t>
  </si>
  <si>
    <t>QUINAULT LK (21)</t>
  </si>
  <si>
    <t>MAKA000620</t>
  </si>
  <si>
    <t>QUIN000640</t>
  </si>
  <si>
    <t>MAKA000685</t>
  </si>
  <si>
    <t>QUIN000660</t>
  </si>
  <si>
    <t>QUIN000710; Quinault NFH (Cook Creek) + Quinault Lake Hatchery stocks</t>
  </si>
  <si>
    <t>MAKA000785</t>
  </si>
  <si>
    <t>V</t>
  </si>
  <si>
    <t>SANDY HATCHERY (SANDY R)</t>
  </si>
  <si>
    <t>ASSOC W/ TAG CODE 210393</t>
  </si>
  <si>
    <t>BO=W(WILD)</t>
  </si>
  <si>
    <t>FINAL CWT MARK RETENTION RATE 99.23% NOT APPLIED FINAL COUNTS</t>
  </si>
  <si>
    <t>ASSOC. W/ TAG CODE 210002</t>
  </si>
  <si>
    <t>WARNING % (APPROX 3%) OF FISH MAY HAVE ALREADY BEEN TAGGED W/ TAG CODE 210590</t>
  </si>
  <si>
    <t>SMALL % MAY HAVE ALSO BEEN REL'D W/ TAG CODE 210573 (INADVERTANTLY DOUBLE CWT'D)</t>
  </si>
  <si>
    <t>associated with 210683</t>
  </si>
  <si>
    <t>142007DI006</t>
  </si>
  <si>
    <t>Associated to 210734</t>
  </si>
  <si>
    <t>142008quin01</t>
  </si>
  <si>
    <t>ASSOCIATED TO 210792</t>
  </si>
  <si>
    <t>3F21802 220064 R</t>
  </si>
  <si>
    <t>3F21802 220004 H</t>
  </si>
  <si>
    <t>3F21802 220004 S</t>
  </si>
  <si>
    <t>STEVENS CR 22.0064</t>
  </si>
  <si>
    <t>HUMPTULIPS HATCHERY</t>
  </si>
  <si>
    <t>GRAY</t>
  </si>
  <si>
    <t>GHLC</t>
  </si>
  <si>
    <t>3F10513 130028 R01</t>
  </si>
  <si>
    <t>3F10513 130029 H</t>
  </si>
  <si>
    <t>CAPITOL LK (THUR)</t>
  </si>
  <si>
    <t>PERCIVAL COVE NET PN</t>
  </si>
  <si>
    <t>BO=MIXED(HxW)</t>
  </si>
  <si>
    <t>WILDSTOCK</t>
  </si>
  <si>
    <t>BO=MIXED(HxW) RELEASED FROM 05/23 OT 06/15</t>
  </si>
  <si>
    <t>BO=MIXED(HxW) 6000 PIT TAGGED</t>
  </si>
  <si>
    <t>BO=MIXED(HxW) EXCESSIVE LOSS DUE TO RIVER OTTER PREDATION</t>
  </si>
  <si>
    <t>REMAINDER OF CHINOOK YEARLINGS AFTER FLOODING EVENT IN DECEMBER 2007</t>
  </si>
  <si>
    <t>WELLS YEARLINGS</t>
  </si>
  <si>
    <t>RELEASED AT THE BOAT LAUNCH ON HIGH TIDE</t>
  </si>
  <si>
    <t>VOLITIONALLY RELEASED ON 2/17 AND REMAINING FISH FORCED RELEASED ON 3/16.</t>
  </si>
  <si>
    <t>1000 FISH ALSO PT TAGGED</t>
  </si>
  <si>
    <t>Problems with tagging machine, numbers are still believed to be accurate</t>
  </si>
  <si>
    <t>tagged into same raceway as 053799, sme length tag retention data resub 6.4.14</t>
  </si>
  <si>
    <t>FISH VOLITIONALLY RELEASED, UNKNOWN WHEN LAST FISH LEFT THE POND</t>
  </si>
  <si>
    <t>DIT, ASSOC W/ TAG CODE 210597, 1ST YR DIT</t>
  </si>
  <si>
    <t>BO=MIXED(HxW) NO FINAL QC, USED INITIAL FROM TAG SHEET</t>
  </si>
  <si>
    <t>****</t>
  </si>
  <si>
    <t>User list for recoveries</t>
  </si>
  <si>
    <t>User list for releases</t>
  </si>
  <si>
    <t>recovery_id</t>
  </si>
  <si>
    <t>recovery_date</t>
  </si>
  <si>
    <t>period_type</t>
  </si>
  <si>
    <t>period</t>
  </si>
  <si>
    <t>sex</t>
  </si>
  <si>
    <t>length</t>
  </si>
  <si>
    <t>length_code</t>
  </si>
  <si>
    <t>tag_code</t>
  </si>
  <si>
    <t>tag_status</t>
  </si>
  <si>
    <t>estimation_level</t>
  </si>
  <si>
    <t>recovery_location_code</t>
  </si>
  <si>
    <t>fishery</t>
  </si>
  <si>
    <t>estimated_number</t>
  </si>
  <si>
    <t>sample_type</t>
  </si>
  <si>
    <t>run_year</t>
  </si>
  <si>
    <t>recorded_mark</t>
  </si>
  <si>
    <t>catch_sample_id</t>
  </si>
  <si>
    <t>detection_method</t>
  </si>
  <si>
    <t>sampled_maturity</t>
  </si>
  <si>
    <t>adclip_selective_fishery</t>
  </si>
  <si>
    <t>actual</t>
  </si>
  <si>
    <t>Step</t>
  </si>
  <si>
    <t>Task</t>
  </si>
  <si>
    <t>Notes</t>
  </si>
  <si>
    <t>Done?</t>
  </si>
  <si>
    <t>Steps towards loading a functional FRAM CAS</t>
  </si>
  <si>
    <t>Get list of desired CWT codes</t>
  </si>
  <si>
    <t>Query RMPC for recoveries/releases with user-defined fields to the right</t>
  </si>
  <si>
    <t>Do necessary formatting, etc. to make sure it's good to go for purposes of loading filter database -- CSV fields</t>
  </si>
  <si>
    <t>Run Filter DB release, recovery, and catch sample queries and export results</t>
  </si>
  <si>
    <t>Prep a Stock CDS file for the CWT filter database (maps codes to jurisdictions and CTC 'SpeciesStock' stocks *** you may have to add to the SpeciesStock table if it's a new stock</t>
  </si>
  <si>
    <r>
      <t xml:space="preserve">Import release, recovery, and stock CDS data into filter DB </t>
    </r>
    <r>
      <rPr>
        <b/>
        <sz val="11"/>
        <color theme="1"/>
        <rFont val="Calibri"/>
        <family val="2"/>
        <scheme val="minor"/>
      </rPr>
      <t>(START WITH A FRESH, CLEAN Filter DB)</t>
    </r>
  </si>
  <si>
    <t>Troubleshoot '.bad' file outputs from CAS loading process -- this may involve manually entering new rows to the CAS 'FisheryLookup' table</t>
  </si>
  <si>
    <t>a list of codes</t>
  </si>
  <si>
    <t>a CWT filter database (any version should do, but use 2013 just to be safe)</t>
  </si>
  <si>
    <t>What you'll need to load CAS:</t>
  </si>
  <si>
    <t>auxilairy files</t>
  </si>
  <si>
    <t>an empty/clean version of the CTC CAS database, modified with FRAM tables (adapted from final 2013 CTC ERA version of CAS and assoc'd fishery mappings)</t>
  </si>
  <si>
    <r>
      <t xml:space="preserve">Import results from step above into CAS </t>
    </r>
    <r>
      <rPr>
        <b/>
        <sz val="11"/>
        <color theme="1"/>
        <rFont val="Calibri"/>
        <family val="2"/>
        <scheme val="minor"/>
      </rPr>
      <t>(START WITH A FRESH, CLEAN FRAM CAS)</t>
    </r>
  </si>
  <si>
    <t>Double check and modify as needed any CAS/CTC-to-FRAM fishery and/or stock mappings (and/or inclusions) in the FRAM CAS database tables 'FRAM_Stocks' (stock crosswalk), 'FRAM_Fishery' (fishery crosswalk), and 'FRAM_Fishlist' (term/preterm status) tables</t>
  </si>
  <si>
    <t>Run FRAMBuilder to complete FRAM mappings…</t>
  </si>
  <si>
    <t>CAS version 'CAS1.5_No_Restrictions.exe' and associated dll (CasLib.dll) [both in same folder]</t>
  </si>
  <si>
    <r>
      <t xml:space="preserve">Import necessary auxiliary files (from most recent CTC ERA and/or others prepped specifically for FRAM [i.e., PS sport]); </t>
    </r>
    <r>
      <rPr>
        <b/>
        <sz val="11"/>
        <color theme="1"/>
        <rFont val="Calibri"/>
        <family val="2"/>
        <scheme val="minor"/>
      </rPr>
      <t>NOTE: this will require a rejiggering of individual files to make sure the fishery lookups match the FRAMBuilder ones</t>
    </r>
  </si>
  <si>
    <t>Export, for relevant run, contents of 'FRAM-OUT_CWTAll' from FRAM CAS database to the Calibration Support DB and programs…</t>
  </si>
  <si>
    <t>In the FRAMBuilder database, run the Append query called 'CWTallAppend' for the relevant FRAMBuilder run. This gives you the goods…</t>
  </si>
  <si>
    <t>Kalama, Washougal, Cowlitz, Lewis tules</t>
  </si>
  <si>
    <t>210831</t>
  </si>
  <si>
    <t>210861</t>
  </si>
  <si>
    <t>0420060000</t>
  </si>
  <si>
    <t>0420070000</t>
  </si>
  <si>
    <t>3F10513  130029 H</t>
  </si>
  <si>
    <t>3F10513  130028 R01</t>
  </si>
  <si>
    <t>0420080000</t>
  </si>
  <si>
    <t>634382</t>
  </si>
  <si>
    <t>634385</t>
  </si>
  <si>
    <t>634774</t>
  </si>
  <si>
    <t>634775</t>
  </si>
  <si>
    <t>634776</t>
  </si>
  <si>
    <t>634780</t>
  </si>
  <si>
    <t>3F10510  090125 R</t>
  </si>
  <si>
    <t>634781</t>
  </si>
  <si>
    <t>634782</t>
  </si>
  <si>
    <t>634787</t>
  </si>
  <si>
    <t>634790</t>
  </si>
  <si>
    <t>634867</t>
  </si>
  <si>
    <t>634870</t>
  </si>
  <si>
    <t>635081</t>
  </si>
  <si>
    <t>999981</t>
  </si>
  <si>
    <t>999982</t>
  </si>
  <si>
    <t>999983</t>
  </si>
  <si>
    <t>999984</t>
  </si>
  <si>
    <t>999985</t>
  </si>
  <si>
    <t>999986</t>
  </si>
  <si>
    <t>999987</t>
  </si>
  <si>
    <t>StkLng</t>
  </si>
  <si>
    <t>Inc</t>
  </si>
  <si>
    <t>TrueCode</t>
  </si>
  <si>
    <t>ProfileCode?</t>
  </si>
  <si>
    <t>use real</t>
  </si>
  <si>
    <t>Yes</t>
  </si>
  <si>
    <t>match</t>
  </si>
  <si>
    <t>AggStock</t>
  </si>
  <si>
    <t>N/A</t>
  </si>
  <si>
    <t>Count of CWTMark1</t>
  </si>
  <si>
    <t>05,06,07,08</t>
  </si>
  <si>
    <t>05,07,08</t>
  </si>
  <si>
    <t>ReleaseHatchery</t>
  </si>
  <si>
    <t>BPH Total</t>
  </si>
  <si>
    <t>CWS Total</t>
  </si>
  <si>
    <t>FRE Total</t>
  </si>
  <si>
    <t>FRL Total</t>
  </si>
  <si>
    <t>HDF Total</t>
  </si>
  <si>
    <t>HDY Total</t>
  </si>
  <si>
    <t>HOK Total</t>
  </si>
  <si>
    <t>LCN Total</t>
  </si>
  <si>
    <t>LCO Total</t>
  </si>
  <si>
    <t>LCW Total</t>
  </si>
  <si>
    <t>LGS Total</t>
  </si>
  <si>
    <t>LRW Total</t>
  </si>
  <si>
    <t>MOC Total</t>
  </si>
  <si>
    <t>MPS Total</t>
  </si>
  <si>
    <t>NSF Total</t>
  </si>
  <si>
    <t>RBT Total</t>
  </si>
  <si>
    <t>SAC Total</t>
  </si>
  <si>
    <t>SAM Total</t>
  </si>
  <si>
    <t>SKF Total</t>
  </si>
  <si>
    <t>SKS Total</t>
  </si>
  <si>
    <t>SKY Total</t>
  </si>
  <si>
    <t>SNK Total</t>
  </si>
  <si>
    <t>SNY Total</t>
  </si>
  <si>
    <t>SPS Total</t>
  </si>
  <si>
    <t>SPY Total</t>
  </si>
  <si>
    <t>SSF Total</t>
  </si>
  <si>
    <t>STL Total</t>
  </si>
  <si>
    <t>SUM Total</t>
  </si>
  <si>
    <t>TUL Total</t>
  </si>
  <si>
    <t>URB Total</t>
  </si>
  <si>
    <t>WNC Total</t>
  </si>
  <si>
    <t>WPA Total</t>
  </si>
  <si>
    <t>WSH Total</t>
  </si>
  <si>
    <t>(Multiple Items)</t>
  </si>
  <si>
    <t>Total</t>
  </si>
  <si>
    <t>Sum of CWTMark1Count</t>
  </si>
  <si>
    <t>none;</t>
  </si>
  <si>
    <t>aggrstk</t>
  </si>
  <si>
    <t>hatch/codelist</t>
  </si>
  <si>
    <t>COUNTY LINE PONDS (Wild Brood)</t>
  </si>
  <si>
    <t>NOC Total</t>
  </si>
  <si>
    <t>lookup details</t>
  </si>
  <si>
    <t>This lot of stuff (Columns D to T) is what goes into the Calibration Support Database; it is wired into outputs from fitting VBGFs to the data, June 2015</t>
  </si>
  <si>
    <t>VBGF_ID</t>
  </si>
  <si>
    <t>BasePeriodID</t>
  </si>
  <si>
    <t>LImmature</t>
  </si>
  <si>
    <t>KImmature</t>
  </si>
  <si>
    <t>TImmature</t>
  </si>
  <si>
    <t>CV2Immature</t>
  </si>
  <si>
    <t>CV3Immature</t>
  </si>
  <si>
    <t>CV4Immature</t>
  </si>
  <si>
    <t>CV5Immature</t>
  </si>
  <si>
    <t>LMature</t>
  </si>
  <si>
    <t>KMature</t>
  </si>
  <si>
    <t>TMature</t>
  </si>
  <si>
    <t>CV2Mature</t>
  </si>
  <si>
    <t>CV3Mature</t>
  </si>
  <si>
    <t>CV4Mature</t>
  </si>
  <si>
    <t>CV5Mature</t>
  </si>
  <si>
    <t>Stock to VBGF Crosswalk</t>
  </si>
  <si>
    <t>PSHCfng</t>
  </si>
  <si>
    <t>ColRTule</t>
  </si>
  <si>
    <t>NPSSprng</t>
  </si>
  <si>
    <t>ColRUpriver</t>
  </si>
  <si>
    <t>FraserEarly</t>
  </si>
  <si>
    <t>FraserLate</t>
  </si>
  <si>
    <t>PSHCyrl</t>
  </si>
  <si>
    <t>LColRSpr</t>
  </si>
  <si>
    <t>ORCoast</t>
  </si>
  <si>
    <t>Sacramento</t>
  </si>
  <si>
    <t>WACoast</t>
  </si>
  <si>
    <t>Is actually Skagit Spring Fingerlings</t>
  </si>
  <si>
    <t>Is actually Mid Oregon Coast</t>
  </si>
  <si>
    <t>n/a oob</t>
  </si>
  <si>
    <t>Aggregate Stock Abbreviation:</t>
  </si>
  <si>
    <t>Calibration CWT Groups:
(by RMIS release hatchery)</t>
  </si>
  <si>
    <t>L. Col. R. spring</t>
  </si>
  <si>
    <t>PS spring</t>
  </si>
  <si>
    <t>OR Coast</t>
  </si>
  <si>
    <t>Fraser late</t>
  </si>
  <si>
    <t>Fraser early</t>
  </si>
  <si>
    <t>L. Geo. Str.</t>
  </si>
  <si>
    <t>Col. R. bright</t>
  </si>
  <si>
    <t>L. Col. R. tule</t>
  </si>
  <si>
    <t>PS fall fingerling</t>
  </si>
  <si>
    <t>PS fall yearling</t>
  </si>
  <si>
    <t>Robertson (WCVI)</t>
  </si>
  <si>
    <t>WA Coast [includes bonus brood (01-04) and stock (Tsoo-Yess, Grays Hbr, Quinault)]</t>
  </si>
  <si>
    <t>Sacramento (includes bonus 01-04 broods)</t>
  </si>
  <si>
    <t>Terminal CWT recovery totals (for Samish R) adjusted to account for unsampled freshwater sport fisheries and off-station escapement; estimates made from CRC catch and off-station escapement estimates and the tagged escapement / total escapement ratio at the hatchery rack</t>
  </si>
  <si>
    <t>2005-2008 (2001-2004 added to increase dataset for growth fxn estimation for some stocks)</t>
  </si>
  <si>
    <t>011305</t>
  </si>
  <si>
    <t>3F10107  010406 R</t>
  </si>
  <si>
    <t>011403</t>
  </si>
  <si>
    <t>011404</t>
  </si>
  <si>
    <t>020108</t>
  </si>
  <si>
    <t>020151</t>
  </si>
  <si>
    <t>020152</t>
  </si>
  <si>
    <t>020153</t>
  </si>
  <si>
    <t>020159</t>
  </si>
  <si>
    <t>2FN  SKNAH0568</t>
  </si>
  <si>
    <t>2FN  SKNAR6449</t>
  </si>
  <si>
    <t>020203</t>
  </si>
  <si>
    <t>020206</t>
  </si>
  <si>
    <t>020242</t>
  </si>
  <si>
    <t>020243</t>
  </si>
  <si>
    <t>020246</t>
  </si>
  <si>
    <t>2FN  CCSTH0140</t>
  </si>
  <si>
    <t>2FN  CCSTR1940</t>
  </si>
  <si>
    <t>020247</t>
  </si>
  <si>
    <t>020248</t>
  </si>
  <si>
    <t>020249</t>
  </si>
  <si>
    <t>2FN  CCSTR0079</t>
  </si>
  <si>
    <t>020250</t>
  </si>
  <si>
    <t>020251</t>
  </si>
  <si>
    <t>020308</t>
  </si>
  <si>
    <t>2FS  GSVIR0115</t>
  </si>
  <si>
    <t>020336</t>
  </si>
  <si>
    <t>020337</t>
  </si>
  <si>
    <t>020338</t>
  </si>
  <si>
    <t>020339</t>
  </si>
  <si>
    <t>020340</t>
  </si>
  <si>
    <t>020341</t>
  </si>
  <si>
    <t>020346</t>
  </si>
  <si>
    <t>2FN  CCSTR2416</t>
  </si>
  <si>
    <t>020352</t>
  </si>
  <si>
    <t>020357</t>
  </si>
  <si>
    <t>020358</t>
  </si>
  <si>
    <t>020359</t>
  </si>
  <si>
    <t>020360</t>
  </si>
  <si>
    <t>020361</t>
  </si>
  <si>
    <t>020403</t>
  </si>
  <si>
    <t>020406</t>
  </si>
  <si>
    <t>020408</t>
  </si>
  <si>
    <t>020409</t>
  </si>
  <si>
    <t>020421</t>
  </si>
  <si>
    <t>020422</t>
  </si>
  <si>
    <t>020506</t>
  </si>
  <si>
    <t>020522</t>
  </si>
  <si>
    <t>020602</t>
  </si>
  <si>
    <t>020606</t>
  </si>
  <si>
    <t>020622</t>
  </si>
  <si>
    <t>020623</t>
  </si>
  <si>
    <t>020624</t>
  </si>
  <si>
    <t>020641</t>
  </si>
  <si>
    <t>2FS  LWFRR0154</t>
  </si>
  <si>
    <t>020642</t>
  </si>
  <si>
    <t>020643</t>
  </si>
  <si>
    <t>020645</t>
  </si>
  <si>
    <t>020646</t>
  </si>
  <si>
    <t>020647</t>
  </si>
  <si>
    <t>020648</t>
  </si>
  <si>
    <t>020660</t>
  </si>
  <si>
    <t>020661</t>
  </si>
  <si>
    <t>020662</t>
  </si>
  <si>
    <t>020663</t>
  </si>
  <si>
    <t>020727</t>
  </si>
  <si>
    <t>020738</t>
  </si>
  <si>
    <t>020739</t>
  </si>
  <si>
    <t>020740</t>
  </si>
  <si>
    <t>020741</t>
  </si>
  <si>
    <t>020809</t>
  </si>
  <si>
    <t>020810</t>
  </si>
  <si>
    <t>020906</t>
  </si>
  <si>
    <t>020938</t>
  </si>
  <si>
    <t>020939</t>
  </si>
  <si>
    <t>020940</t>
  </si>
  <si>
    <t>2FN  SKNAR0053</t>
  </si>
  <si>
    <t>020941</t>
  </si>
  <si>
    <t>020942</t>
  </si>
  <si>
    <t>020943</t>
  </si>
  <si>
    <t>020944</t>
  </si>
  <si>
    <t>020945</t>
  </si>
  <si>
    <t>020946</t>
  </si>
  <si>
    <t>020948</t>
  </si>
  <si>
    <t>020949</t>
  </si>
  <si>
    <t>020950</t>
  </si>
  <si>
    <t>020951</t>
  </si>
  <si>
    <t>020952</t>
  </si>
  <si>
    <t>020953</t>
  </si>
  <si>
    <t>020954</t>
  </si>
  <si>
    <t>020956</t>
  </si>
  <si>
    <t>020957</t>
  </si>
  <si>
    <t>020958</t>
  </si>
  <si>
    <t>020959</t>
  </si>
  <si>
    <t>021002</t>
  </si>
  <si>
    <t>021010</t>
  </si>
  <si>
    <t>2FN  SKNAR6501</t>
  </si>
  <si>
    <t>021011</t>
  </si>
  <si>
    <t>021102</t>
  </si>
  <si>
    <t>021104</t>
  </si>
  <si>
    <t>021133</t>
  </si>
  <si>
    <t>021134</t>
  </si>
  <si>
    <t>021135</t>
  </si>
  <si>
    <t>021136</t>
  </si>
  <si>
    <t>021137</t>
  </si>
  <si>
    <t>021138</t>
  </si>
  <si>
    <t>021139</t>
  </si>
  <si>
    <t>021140</t>
  </si>
  <si>
    <t>021141</t>
  </si>
  <si>
    <t>2FS  GSVIR0126</t>
  </si>
  <si>
    <t>021142</t>
  </si>
  <si>
    <t>021143</t>
  </si>
  <si>
    <t>021206</t>
  </si>
  <si>
    <t>021208</t>
  </si>
  <si>
    <t>021209</t>
  </si>
  <si>
    <t>021305</t>
  </si>
  <si>
    <t>021312</t>
  </si>
  <si>
    <t>021313</t>
  </si>
  <si>
    <t>021314</t>
  </si>
  <si>
    <t>021315</t>
  </si>
  <si>
    <t>021326</t>
  </si>
  <si>
    <t>2FS  UPFRH0270</t>
  </si>
  <si>
    <t>2FS  UPFRR1890</t>
  </si>
  <si>
    <t>021327</t>
  </si>
  <si>
    <t>021331</t>
  </si>
  <si>
    <t>021332</t>
  </si>
  <si>
    <t>021333</t>
  </si>
  <si>
    <t>021334</t>
  </si>
  <si>
    <t>021335</t>
  </si>
  <si>
    <t>021428</t>
  </si>
  <si>
    <t>021429</t>
  </si>
  <si>
    <t>021430</t>
  </si>
  <si>
    <t>021448</t>
  </si>
  <si>
    <t>021449</t>
  </si>
  <si>
    <t>021450</t>
  </si>
  <si>
    <t>021451</t>
  </si>
  <si>
    <t>021521</t>
  </si>
  <si>
    <t>021522</t>
  </si>
  <si>
    <t>021523</t>
  </si>
  <si>
    <t>021532</t>
  </si>
  <si>
    <t>021547</t>
  </si>
  <si>
    <t>021548</t>
  </si>
  <si>
    <t>021549</t>
  </si>
  <si>
    <t>021550</t>
  </si>
  <si>
    <t>021551</t>
  </si>
  <si>
    <t>021552</t>
  </si>
  <si>
    <t>021553</t>
  </si>
  <si>
    <t>021600</t>
  </si>
  <si>
    <t>021606</t>
  </si>
  <si>
    <t>021612</t>
  </si>
  <si>
    <t>021613</t>
  </si>
  <si>
    <t>021615</t>
  </si>
  <si>
    <t>021629</t>
  </si>
  <si>
    <t>021630</t>
  </si>
  <si>
    <t>021631</t>
  </si>
  <si>
    <t>021634</t>
  </si>
  <si>
    <t>021635</t>
  </si>
  <si>
    <t>021656</t>
  </si>
  <si>
    <t>021657</t>
  </si>
  <si>
    <t>021661</t>
  </si>
  <si>
    <t>021715</t>
  </si>
  <si>
    <t>021716</t>
  </si>
  <si>
    <t>021726</t>
  </si>
  <si>
    <t>021727</t>
  </si>
  <si>
    <t>021731</t>
  </si>
  <si>
    <t>021736</t>
  </si>
  <si>
    <t>021737</t>
  </si>
  <si>
    <t>021738</t>
  </si>
  <si>
    <t>021751</t>
  </si>
  <si>
    <t>021757</t>
  </si>
  <si>
    <t>021758</t>
  </si>
  <si>
    <t>021759</t>
  </si>
  <si>
    <t>021805</t>
  </si>
  <si>
    <t>021806</t>
  </si>
  <si>
    <t>021807</t>
  </si>
  <si>
    <t>021810</t>
  </si>
  <si>
    <t>021816</t>
  </si>
  <si>
    <t>021824</t>
  </si>
  <si>
    <t>021825</t>
  </si>
  <si>
    <t>021826</t>
  </si>
  <si>
    <t>021827</t>
  </si>
  <si>
    <t>021829</t>
  </si>
  <si>
    <t>021852</t>
  </si>
  <si>
    <t>2FN  SKNAR0369</t>
  </si>
  <si>
    <t>021854</t>
  </si>
  <si>
    <t>021908</t>
  </si>
  <si>
    <t>021916</t>
  </si>
  <si>
    <t>021936</t>
  </si>
  <si>
    <t>021937</t>
  </si>
  <si>
    <t>021943</t>
  </si>
  <si>
    <t>021944</t>
  </si>
  <si>
    <t>021947</t>
  </si>
  <si>
    <t>021950</t>
  </si>
  <si>
    <t>021951</t>
  </si>
  <si>
    <t>2FN  SKNAH0053</t>
  </si>
  <si>
    <t>022003</t>
  </si>
  <si>
    <t>022163</t>
  </si>
  <si>
    <t>022202</t>
  </si>
  <si>
    <t>022205</t>
  </si>
  <si>
    <t>2FS  LWFRH9017</t>
  </si>
  <si>
    <t>022217</t>
  </si>
  <si>
    <t>022218</t>
  </si>
  <si>
    <t>022223</t>
  </si>
  <si>
    <t>022302</t>
  </si>
  <si>
    <t>022303</t>
  </si>
  <si>
    <t>022304</t>
  </si>
  <si>
    <t>022306</t>
  </si>
  <si>
    <t>022312</t>
  </si>
  <si>
    <t>022313</t>
  </si>
  <si>
    <t>022354</t>
  </si>
  <si>
    <t>022355</t>
  </si>
  <si>
    <t>022356</t>
  </si>
  <si>
    <t>022405</t>
  </si>
  <si>
    <t>022422</t>
  </si>
  <si>
    <t>022504</t>
  </si>
  <si>
    <t>022518</t>
  </si>
  <si>
    <t>022519</t>
  </si>
  <si>
    <t>022520</t>
  </si>
  <si>
    <t>022521</t>
  </si>
  <si>
    <t>022523</t>
  </si>
  <si>
    <t>022525</t>
  </si>
  <si>
    <t>022541</t>
  </si>
  <si>
    <t>022543</t>
  </si>
  <si>
    <t>022556</t>
  </si>
  <si>
    <t>022557</t>
  </si>
  <si>
    <t>022631</t>
  </si>
  <si>
    <t>022632</t>
  </si>
  <si>
    <t>022655</t>
  </si>
  <si>
    <t>022658</t>
  </si>
  <si>
    <t>022659</t>
  </si>
  <si>
    <t>022660</t>
  </si>
  <si>
    <t>022661</t>
  </si>
  <si>
    <t>022662</t>
  </si>
  <si>
    <t>022663</t>
  </si>
  <si>
    <t>022701</t>
  </si>
  <si>
    <t>022702</t>
  </si>
  <si>
    <t>022708</t>
  </si>
  <si>
    <t>022710</t>
  </si>
  <si>
    <t>022711</t>
  </si>
  <si>
    <t>022725</t>
  </si>
  <si>
    <t>022747</t>
  </si>
  <si>
    <t>022748</t>
  </si>
  <si>
    <t>022753</t>
  </si>
  <si>
    <t>022758</t>
  </si>
  <si>
    <t>022759</t>
  </si>
  <si>
    <t>022760</t>
  </si>
  <si>
    <t>022761</t>
  </si>
  <si>
    <t>022824</t>
  </si>
  <si>
    <t>022825</t>
  </si>
  <si>
    <t>022826</t>
  </si>
  <si>
    <t>022901</t>
  </si>
  <si>
    <t>023041</t>
  </si>
  <si>
    <t>023042</t>
  </si>
  <si>
    <t>023043</t>
  </si>
  <si>
    <t>023054</t>
  </si>
  <si>
    <t>023055</t>
  </si>
  <si>
    <t>023059</t>
  </si>
  <si>
    <t>2FN  SKNAR0365</t>
  </si>
  <si>
    <t>023116</t>
  </si>
  <si>
    <t>023131</t>
  </si>
  <si>
    <t>023132</t>
  </si>
  <si>
    <t>023133</t>
  </si>
  <si>
    <t>023134</t>
  </si>
  <si>
    <t>023135</t>
  </si>
  <si>
    <t>023136</t>
  </si>
  <si>
    <t>023142</t>
  </si>
  <si>
    <t>023143</t>
  </si>
  <si>
    <t>023144</t>
  </si>
  <si>
    <t>023145</t>
  </si>
  <si>
    <t>023151</t>
  </si>
  <si>
    <t>023203</t>
  </si>
  <si>
    <t>023204</t>
  </si>
  <si>
    <t>023206</t>
  </si>
  <si>
    <t>023208</t>
  </si>
  <si>
    <t>023217</t>
  </si>
  <si>
    <t>023304</t>
  </si>
  <si>
    <t>023320</t>
  </si>
  <si>
    <t>023321</t>
  </si>
  <si>
    <t>023322</t>
  </si>
  <si>
    <t>023323</t>
  </si>
  <si>
    <t>023324</t>
  </si>
  <si>
    <t>023325</t>
  </si>
  <si>
    <t>023326</t>
  </si>
  <si>
    <t>023327</t>
  </si>
  <si>
    <t>023328</t>
  </si>
  <si>
    <t>023329</t>
  </si>
  <si>
    <t>023330</t>
  </si>
  <si>
    <t>023333</t>
  </si>
  <si>
    <t>023334</t>
  </si>
  <si>
    <t>023335</t>
  </si>
  <si>
    <t>023336</t>
  </si>
  <si>
    <t>023337</t>
  </si>
  <si>
    <t>023338</t>
  </si>
  <si>
    <t>023345</t>
  </si>
  <si>
    <t>023346</t>
  </si>
  <si>
    <t>023347</t>
  </si>
  <si>
    <t>2FN  SKNAR0568</t>
  </si>
  <si>
    <t>023348</t>
  </si>
  <si>
    <t>023349</t>
  </si>
  <si>
    <t>023350</t>
  </si>
  <si>
    <t>023351</t>
  </si>
  <si>
    <t>023352</t>
  </si>
  <si>
    <t>023353</t>
  </si>
  <si>
    <t>023357</t>
  </si>
  <si>
    <t>023358</t>
  </si>
  <si>
    <t>023359</t>
  </si>
  <si>
    <t>023360</t>
  </si>
  <si>
    <t>023414</t>
  </si>
  <si>
    <t>023415</t>
  </si>
  <si>
    <t>023416</t>
  </si>
  <si>
    <t>023417</t>
  </si>
  <si>
    <t>023418</t>
  </si>
  <si>
    <t>023419</t>
  </si>
  <si>
    <t>023421</t>
  </si>
  <si>
    <t>2FS  TOMFH0156</t>
  </si>
  <si>
    <t>023522</t>
  </si>
  <si>
    <t>023523</t>
  </si>
  <si>
    <t>023524</t>
  </si>
  <si>
    <t>023525</t>
  </si>
  <si>
    <t>023535</t>
  </si>
  <si>
    <t>023548</t>
  </si>
  <si>
    <t>023549</t>
  </si>
  <si>
    <t>023552</t>
  </si>
  <si>
    <t>023553</t>
  </si>
  <si>
    <t>023554</t>
  </si>
  <si>
    <t>023555</t>
  </si>
  <si>
    <t>023556</t>
  </si>
  <si>
    <t>023557</t>
  </si>
  <si>
    <t>023558</t>
  </si>
  <si>
    <t>023701</t>
  </si>
  <si>
    <t>023704</t>
  </si>
  <si>
    <t>023705</t>
  </si>
  <si>
    <t>023706</t>
  </si>
  <si>
    <t>023707</t>
  </si>
  <si>
    <t>023727</t>
  </si>
  <si>
    <t>023730</t>
  </si>
  <si>
    <t>023734</t>
  </si>
  <si>
    <t>023735</t>
  </si>
  <si>
    <t>023736</t>
  </si>
  <si>
    <t>023737</t>
  </si>
  <si>
    <t>023738</t>
  </si>
  <si>
    <t>023739</t>
  </si>
  <si>
    <t>023740</t>
  </si>
  <si>
    <t>023741</t>
  </si>
  <si>
    <t>023742</t>
  </si>
  <si>
    <t>023743</t>
  </si>
  <si>
    <t>023744</t>
  </si>
  <si>
    <t>023745</t>
  </si>
  <si>
    <t>023754</t>
  </si>
  <si>
    <t>023755</t>
  </si>
  <si>
    <t>023756</t>
  </si>
  <si>
    <t>023757</t>
  </si>
  <si>
    <t>023758</t>
  </si>
  <si>
    <t>023759</t>
  </si>
  <si>
    <t>023803</t>
  </si>
  <si>
    <t>023804</t>
  </si>
  <si>
    <t>023911</t>
  </si>
  <si>
    <t>024007</t>
  </si>
  <si>
    <t>2FN  SKNAR1932</t>
  </si>
  <si>
    <t>024047</t>
  </si>
  <si>
    <t>024048</t>
  </si>
  <si>
    <t>024049</t>
  </si>
  <si>
    <t>024050</t>
  </si>
  <si>
    <t>024051</t>
  </si>
  <si>
    <t>024052</t>
  </si>
  <si>
    <t>024057</t>
  </si>
  <si>
    <t>024101</t>
  </si>
  <si>
    <t>024119</t>
  </si>
  <si>
    <t>024120</t>
  </si>
  <si>
    <t>024152</t>
  </si>
  <si>
    <t>024153</t>
  </si>
  <si>
    <t>024154</t>
  </si>
  <si>
    <t>024155</t>
  </si>
  <si>
    <t>024156</t>
  </si>
  <si>
    <t>024157</t>
  </si>
  <si>
    <t>024158</t>
  </si>
  <si>
    <t>024159</t>
  </si>
  <si>
    <t>024160</t>
  </si>
  <si>
    <t>024256</t>
  </si>
  <si>
    <t>024257</t>
  </si>
  <si>
    <t>024260</t>
  </si>
  <si>
    <t>024261</t>
  </si>
  <si>
    <t>024262</t>
  </si>
  <si>
    <t>024263</t>
  </si>
  <si>
    <t>024311</t>
  </si>
  <si>
    <t>024316</t>
  </si>
  <si>
    <t>024334</t>
  </si>
  <si>
    <t>024349</t>
  </si>
  <si>
    <t>024350</t>
  </si>
  <si>
    <t>024351</t>
  </si>
  <si>
    <t>024352</t>
  </si>
  <si>
    <t>024353</t>
  </si>
  <si>
    <t>024354</t>
  </si>
  <si>
    <t>024355</t>
  </si>
  <si>
    <t>024356</t>
  </si>
  <si>
    <t>024357</t>
  </si>
  <si>
    <t>024358</t>
  </si>
  <si>
    <t>024359</t>
  </si>
  <si>
    <t>024360</t>
  </si>
  <si>
    <t>024361</t>
  </si>
  <si>
    <t>024362</t>
  </si>
  <si>
    <t>024363</t>
  </si>
  <si>
    <t>024401</t>
  </si>
  <si>
    <t>024402</t>
  </si>
  <si>
    <t>024403</t>
  </si>
  <si>
    <t>024404</t>
  </si>
  <si>
    <t>024405</t>
  </si>
  <si>
    <t>024406</t>
  </si>
  <si>
    <t>024407</t>
  </si>
  <si>
    <t>024408</t>
  </si>
  <si>
    <t>024409</t>
  </si>
  <si>
    <t>024410</t>
  </si>
  <si>
    <t>024411</t>
  </si>
  <si>
    <t>024412</t>
  </si>
  <si>
    <t>024413</t>
  </si>
  <si>
    <t>024414</t>
  </si>
  <si>
    <t>024416</t>
  </si>
  <si>
    <t>024419</t>
  </si>
  <si>
    <t>024420</t>
  </si>
  <si>
    <t>024421</t>
  </si>
  <si>
    <t>024514</t>
  </si>
  <si>
    <t>024515</t>
  </si>
  <si>
    <t>024516</t>
  </si>
  <si>
    <t>024517</t>
  </si>
  <si>
    <t>024518</t>
  </si>
  <si>
    <t>024519</t>
  </si>
  <si>
    <t>024520</t>
  </si>
  <si>
    <t>024547</t>
  </si>
  <si>
    <t>024562</t>
  </si>
  <si>
    <t>024563</t>
  </si>
  <si>
    <t>024601</t>
  </si>
  <si>
    <t>024610</t>
  </si>
  <si>
    <t>024644</t>
  </si>
  <si>
    <t>024645</t>
  </si>
  <si>
    <t>024646</t>
  </si>
  <si>
    <t>024647</t>
  </si>
  <si>
    <t>024648</t>
  </si>
  <si>
    <t>024701</t>
  </si>
  <si>
    <t>024702</t>
  </si>
  <si>
    <t>024729</t>
  </si>
  <si>
    <t>024730</t>
  </si>
  <si>
    <t>024735</t>
  </si>
  <si>
    <t>024738</t>
  </si>
  <si>
    <t>024739</t>
  </si>
  <si>
    <t>024740</t>
  </si>
  <si>
    <t>024741</t>
  </si>
  <si>
    <t>024742</t>
  </si>
  <si>
    <t>024761</t>
  </si>
  <si>
    <t>024762</t>
  </si>
  <si>
    <t>024802</t>
  </si>
  <si>
    <t>024803</t>
  </si>
  <si>
    <t>024804</t>
  </si>
  <si>
    <t>024805</t>
  </si>
  <si>
    <t>024806</t>
  </si>
  <si>
    <t>024809</t>
  </si>
  <si>
    <t>024810</t>
  </si>
  <si>
    <t>024841</t>
  </si>
  <si>
    <t>024847</t>
  </si>
  <si>
    <t>024860</t>
  </si>
  <si>
    <t>024941</t>
  </si>
  <si>
    <t>2FN  SKNAR0817</t>
  </si>
  <si>
    <t>024942</t>
  </si>
  <si>
    <t>024943</t>
  </si>
  <si>
    <t>024944</t>
  </si>
  <si>
    <t>024945</t>
  </si>
  <si>
    <t>024946</t>
  </si>
  <si>
    <t>024951</t>
  </si>
  <si>
    <t>024952</t>
  </si>
  <si>
    <t>024956</t>
  </si>
  <si>
    <t>024957</t>
  </si>
  <si>
    <t>024958</t>
  </si>
  <si>
    <t>024959</t>
  </si>
  <si>
    <t>024960</t>
  </si>
  <si>
    <t>024961</t>
  </si>
  <si>
    <t>024962</t>
  </si>
  <si>
    <t>024963</t>
  </si>
  <si>
    <t>025001</t>
  </si>
  <si>
    <t>025002</t>
  </si>
  <si>
    <t>025003</t>
  </si>
  <si>
    <t>025004</t>
  </si>
  <si>
    <t>025005</t>
  </si>
  <si>
    <t>025012</t>
  </si>
  <si>
    <t>025013</t>
  </si>
  <si>
    <t>025014</t>
  </si>
  <si>
    <t>025015</t>
  </si>
  <si>
    <t>025016</t>
  </si>
  <si>
    <t>025017</t>
  </si>
  <si>
    <t>025029</t>
  </si>
  <si>
    <t>025030</t>
  </si>
  <si>
    <t>025031</t>
  </si>
  <si>
    <t>025042</t>
  </si>
  <si>
    <t>025043</t>
  </si>
  <si>
    <t>025060</t>
  </si>
  <si>
    <t>025061</t>
  </si>
  <si>
    <t>025207</t>
  </si>
  <si>
    <t>025208</t>
  </si>
  <si>
    <t>025209</t>
  </si>
  <si>
    <t>025246</t>
  </si>
  <si>
    <t>025247</t>
  </si>
  <si>
    <t>025248</t>
  </si>
  <si>
    <t>025249</t>
  </si>
  <si>
    <t>025250</t>
  </si>
  <si>
    <t>025326</t>
  </si>
  <si>
    <t>025327</t>
  </si>
  <si>
    <t>025328</t>
  </si>
  <si>
    <t>025329</t>
  </si>
  <si>
    <t>025342</t>
  </si>
  <si>
    <t>025343</t>
  </si>
  <si>
    <t>025358</t>
  </si>
  <si>
    <t>025359</t>
  </si>
  <si>
    <t>025360</t>
  </si>
  <si>
    <t>025361</t>
  </si>
  <si>
    <t>025362</t>
  </si>
  <si>
    <t>025431</t>
  </si>
  <si>
    <t>025432</t>
  </si>
  <si>
    <t>025446</t>
  </si>
  <si>
    <t>025447</t>
  </si>
  <si>
    <t>025448</t>
  </si>
  <si>
    <t>025523</t>
  </si>
  <si>
    <t>025524</t>
  </si>
  <si>
    <t>025542</t>
  </si>
  <si>
    <t>025547</t>
  </si>
  <si>
    <t>025552</t>
  </si>
  <si>
    <t>025747</t>
  </si>
  <si>
    <t>025748</t>
  </si>
  <si>
    <t>025761</t>
  </si>
  <si>
    <t>025762</t>
  </si>
  <si>
    <t>025814</t>
  </si>
  <si>
    <t>025815</t>
  </si>
  <si>
    <t>025816</t>
  </si>
  <si>
    <t>025817</t>
  </si>
  <si>
    <t>025818</t>
  </si>
  <si>
    <t>025819</t>
  </si>
  <si>
    <t>025820</t>
  </si>
  <si>
    <t>025821</t>
  </si>
  <si>
    <t>025822</t>
  </si>
  <si>
    <t>025827</t>
  </si>
  <si>
    <t>025828</t>
  </si>
  <si>
    <t>025836</t>
  </si>
  <si>
    <t>025837</t>
  </si>
  <si>
    <t>025838</t>
  </si>
  <si>
    <t>025839</t>
  </si>
  <si>
    <t>025856</t>
  </si>
  <si>
    <t>025857</t>
  </si>
  <si>
    <t>025858</t>
  </si>
  <si>
    <t>025859</t>
  </si>
  <si>
    <t>025956</t>
  </si>
  <si>
    <t>025957</t>
  </si>
  <si>
    <t>025958</t>
  </si>
  <si>
    <t>025959</t>
  </si>
  <si>
    <t>025960</t>
  </si>
  <si>
    <t>025961</t>
  </si>
  <si>
    <t>026019</t>
  </si>
  <si>
    <t>026034</t>
  </si>
  <si>
    <t>026039</t>
  </si>
  <si>
    <t>026040</t>
  </si>
  <si>
    <t>026041</t>
  </si>
  <si>
    <t>026042</t>
  </si>
  <si>
    <t>026043</t>
  </si>
  <si>
    <t>026044</t>
  </si>
  <si>
    <t>026045</t>
  </si>
  <si>
    <t>026047</t>
  </si>
  <si>
    <t>026048</t>
  </si>
  <si>
    <t>026049</t>
  </si>
  <si>
    <t>026050</t>
  </si>
  <si>
    <t>026051</t>
  </si>
  <si>
    <t>026052</t>
  </si>
  <si>
    <t>026053</t>
  </si>
  <si>
    <t>026054</t>
  </si>
  <si>
    <t>026055</t>
  </si>
  <si>
    <t>026056</t>
  </si>
  <si>
    <t>026057</t>
  </si>
  <si>
    <t>026058</t>
  </si>
  <si>
    <t>2FS  GSVIR0407</t>
  </si>
  <si>
    <t>026059</t>
  </si>
  <si>
    <t>026060</t>
  </si>
  <si>
    <t>026061</t>
  </si>
  <si>
    <t>026062</t>
  </si>
  <si>
    <t>026063</t>
  </si>
  <si>
    <t>026101</t>
  </si>
  <si>
    <t>026102</t>
  </si>
  <si>
    <t>026103</t>
  </si>
  <si>
    <t>026124</t>
  </si>
  <si>
    <t>026125</t>
  </si>
  <si>
    <t>026126</t>
  </si>
  <si>
    <t>026137</t>
  </si>
  <si>
    <t>026138</t>
  </si>
  <si>
    <t>026156</t>
  </si>
  <si>
    <t>026157</t>
  </si>
  <si>
    <t>026303</t>
  </si>
  <si>
    <t>026304</t>
  </si>
  <si>
    <t>026305</t>
  </si>
  <si>
    <t>026308</t>
  </si>
  <si>
    <t>026323</t>
  </si>
  <si>
    <t>026324</t>
  </si>
  <si>
    <t>026340</t>
  </si>
  <si>
    <t>026341</t>
  </si>
  <si>
    <t>026342</t>
  </si>
  <si>
    <t>030116</t>
  </si>
  <si>
    <t>1F1NE109 1099999</t>
  </si>
  <si>
    <t>1M1NE109 1099999</t>
  </si>
  <si>
    <t>030119</t>
  </si>
  <si>
    <t>030120</t>
  </si>
  <si>
    <t>030121</t>
  </si>
  <si>
    <t>030122</t>
  </si>
  <si>
    <t>030123</t>
  </si>
  <si>
    <t>030124</t>
  </si>
  <si>
    <t>030125</t>
  </si>
  <si>
    <t>030126</t>
  </si>
  <si>
    <t>030127</t>
  </si>
  <si>
    <t>030128</t>
  </si>
  <si>
    <t>030129</t>
  </si>
  <si>
    <t>030130</t>
  </si>
  <si>
    <t>030131</t>
  </si>
  <si>
    <t>030132</t>
  </si>
  <si>
    <t>030133</t>
  </si>
  <si>
    <t>030134</t>
  </si>
  <si>
    <t>030135</t>
  </si>
  <si>
    <t>030136</t>
  </si>
  <si>
    <t>030138</t>
  </si>
  <si>
    <t>030139</t>
  </si>
  <si>
    <t>030140</t>
  </si>
  <si>
    <t>030141</t>
  </si>
  <si>
    <t>030142</t>
  </si>
  <si>
    <t>030143</t>
  </si>
  <si>
    <t>030144</t>
  </si>
  <si>
    <t>030145</t>
  </si>
  <si>
    <t>030146</t>
  </si>
  <si>
    <t>030147</t>
  </si>
  <si>
    <t>030148</t>
  </si>
  <si>
    <t>030149</t>
  </si>
  <si>
    <t>030150</t>
  </si>
  <si>
    <t>030151</t>
  </si>
  <si>
    <t>030152</t>
  </si>
  <si>
    <t>030153</t>
  </si>
  <si>
    <t>030154</t>
  </si>
  <si>
    <t>030155</t>
  </si>
  <si>
    <t>030156</t>
  </si>
  <si>
    <t>030159</t>
  </si>
  <si>
    <t>030160</t>
  </si>
  <si>
    <t>030216</t>
  </si>
  <si>
    <t>030217</t>
  </si>
  <si>
    <t>030218</t>
  </si>
  <si>
    <t>030219</t>
  </si>
  <si>
    <t>030220</t>
  </si>
  <si>
    <t>030221</t>
  </si>
  <si>
    <t>030222</t>
  </si>
  <si>
    <t>030223</t>
  </si>
  <si>
    <t>030224</t>
  </si>
  <si>
    <t>030225</t>
  </si>
  <si>
    <t>030226</t>
  </si>
  <si>
    <t>030227</t>
  </si>
  <si>
    <t>030228</t>
  </si>
  <si>
    <t>030229</t>
  </si>
  <si>
    <t>030230</t>
  </si>
  <si>
    <t>030231</t>
  </si>
  <si>
    <t>030233</t>
  </si>
  <si>
    <t>030234</t>
  </si>
  <si>
    <t>030235</t>
  </si>
  <si>
    <t>030236</t>
  </si>
  <si>
    <t>030237</t>
  </si>
  <si>
    <t>030238</t>
  </si>
  <si>
    <t>030250</t>
  </si>
  <si>
    <t>030251</t>
  </si>
  <si>
    <t>030252</t>
  </si>
  <si>
    <t>030253</t>
  </si>
  <si>
    <t>030254</t>
  </si>
  <si>
    <t>030255</t>
  </si>
  <si>
    <t>030256</t>
  </si>
  <si>
    <t>030257</t>
  </si>
  <si>
    <t>030258</t>
  </si>
  <si>
    <t>030259</t>
  </si>
  <si>
    <t>030261</t>
  </si>
  <si>
    <t>030262</t>
  </si>
  <si>
    <t>030263</t>
  </si>
  <si>
    <t>030264</t>
  </si>
  <si>
    <t>030265</t>
  </si>
  <si>
    <t>030266</t>
  </si>
  <si>
    <t>030267</t>
  </si>
  <si>
    <t>030268</t>
  </si>
  <si>
    <t>030269</t>
  </si>
  <si>
    <t>030271</t>
  </si>
  <si>
    <t>030272</t>
  </si>
  <si>
    <t>030273</t>
  </si>
  <si>
    <t>030274</t>
  </si>
  <si>
    <t>030275</t>
  </si>
  <si>
    <t>030276</t>
  </si>
  <si>
    <t>030277</t>
  </si>
  <si>
    <t>030278</t>
  </si>
  <si>
    <t>030279</t>
  </si>
  <si>
    <t>030280</t>
  </si>
  <si>
    <t>030281</t>
  </si>
  <si>
    <t>030282</t>
  </si>
  <si>
    <t>030332</t>
  </si>
  <si>
    <t>030701</t>
  </si>
  <si>
    <t>5001</t>
  </si>
  <si>
    <t>030702</t>
  </si>
  <si>
    <t>030703</t>
  </si>
  <si>
    <t>030704</t>
  </si>
  <si>
    <t>030705</t>
  </si>
  <si>
    <t>030706</t>
  </si>
  <si>
    <t>030707</t>
  </si>
  <si>
    <t>030708</t>
  </si>
  <si>
    <t>030709</t>
  </si>
  <si>
    <t>030710</t>
  </si>
  <si>
    <t>030711</t>
  </si>
  <si>
    <t>030712</t>
  </si>
  <si>
    <t>030713</t>
  </si>
  <si>
    <t>030714</t>
  </si>
  <si>
    <t>030715</t>
  </si>
  <si>
    <t>030716</t>
  </si>
  <si>
    <t>030717</t>
  </si>
  <si>
    <t>031610</t>
  </si>
  <si>
    <t>031611</t>
  </si>
  <si>
    <t>031612</t>
  </si>
  <si>
    <t>031613</t>
  </si>
  <si>
    <t>031614</t>
  </si>
  <si>
    <t>031615</t>
  </si>
  <si>
    <t>031616</t>
  </si>
  <si>
    <t>031617</t>
  </si>
  <si>
    <t>031618</t>
  </si>
  <si>
    <t>031631</t>
  </si>
  <si>
    <t>031632</t>
  </si>
  <si>
    <t>031633</t>
  </si>
  <si>
    <t>031634</t>
  </si>
  <si>
    <t>031635</t>
  </si>
  <si>
    <t>031636</t>
  </si>
  <si>
    <t>031655</t>
  </si>
  <si>
    <t>031661</t>
  </si>
  <si>
    <t>031664</t>
  </si>
  <si>
    <t>031665</t>
  </si>
  <si>
    <t>031666</t>
  </si>
  <si>
    <t>031667</t>
  </si>
  <si>
    <t>031668</t>
  </si>
  <si>
    <t>031670</t>
  </si>
  <si>
    <t>031681</t>
  </si>
  <si>
    <t>031682</t>
  </si>
  <si>
    <t>031683</t>
  </si>
  <si>
    <t>031684</t>
  </si>
  <si>
    <t>031685</t>
  </si>
  <si>
    <t>031686</t>
  </si>
  <si>
    <t>031687</t>
  </si>
  <si>
    <t>031688</t>
  </si>
  <si>
    <t>031689</t>
  </si>
  <si>
    <t>031703</t>
  </si>
  <si>
    <t>031704</t>
  </si>
  <si>
    <t>031705</t>
  </si>
  <si>
    <t>031706</t>
  </si>
  <si>
    <t>031707</t>
  </si>
  <si>
    <t>031708</t>
  </si>
  <si>
    <t>031709</t>
  </si>
  <si>
    <t>031710</t>
  </si>
  <si>
    <t>031711</t>
  </si>
  <si>
    <t>031712</t>
  </si>
  <si>
    <t>031713</t>
  </si>
  <si>
    <t>031714</t>
  </si>
  <si>
    <t>031715</t>
  </si>
  <si>
    <t>031716</t>
  </si>
  <si>
    <t>031717</t>
  </si>
  <si>
    <t>031753</t>
  </si>
  <si>
    <t>031754</t>
  </si>
  <si>
    <t>031761</t>
  </si>
  <si>
    <t>031762</t>
  </si>
  <si>
    <t>031763</t>
  </si>
  <si>
    <t>031801</t>
  </si>
  <si>
    <t>031802</t>
  </si>
  <si>
    <t>031803</t>
  </si>
  <si>
    <t>031804</t>
  </si>
  <si>
    <t>031807</t>
  </si>
  <si>
    <t>031808</t>
  </si>
  <si>
    <t>031809</t>
  </si>
  <si>
    <t>031810</t>
  </si>
  <si>
    <t>031811</t>
  </si>
  <si>
    <t>031812</t>
  </si>
  <si>
    <t>031813</t>
  </si>
  <si>
    <t>031814</t>
  </si>
  <si>
    <t>031815</t>
  </si>
  <si>
    <t>031816</t>
  </si>
  <si>
    <t>031817</t>
  </si>
  <si>
    <t>031818</t>
  </si>
  <si>
    <t>031819</t>
  </si>
  <si>
    <t>031826</t>
  </si>
  <si>
    <t>031827</t>
  </si>
  <si>
    <t>031828</t>
  </si>
  <si>
    <t>031829</t>
  </si>
  <si>
    <t>031830</t>
  </si>
  <si>
    <t>031831</t>
  </si>
  <si>
    <t>031832</t>
  </si>
  <si>
    <t>031833</t>
  </si>
  <si>
    <t>031834</t>
  </si>
  <si>
    <t>031835</t>
  </si>
  <si>
    <t>031836</t>
  </si>
  <si>
    <t>031837</t>
  </si>
  <si>
    <t>031838</t>
  </si>
  <si>
    <t>031839</t>
  </si>
  <si>
    <t>031843</t>
  </si>
  <si>
    <t>031844</t>
  </si>
  <si>
    <t>031845</t>
  </si>
  <si>
    <t>031846</t>
  </si>
  <si>
    <t>031847</t>
  </si>
  <si>
    <t>031848</t>
  </si>
  <si>
    <t>031849</t>
  </si>
  <si>
    <t>031850</t>
  </si>
  <si>
    <t>031851</t>
  </si>
  <si>
    <t>031852</t>
  </si>
  <si>
    <t>031853</t>
  </si>
  <si>
    <t>031854</t>
  </si>
  <si>
    <t>031855</t>
  </si>
  <si>
    <t>031856</t>
  </si>
  <si>
    <t>031857</t>
  </si>
  <si>
    <t>031858</t>
  </si>
  <si>
    <t>031859</t>
  </si>
  <si>
    <t>031860</t>
  </si>
  <si>
    <t>031861</t>
  </si>
  <si>
    <t>031862</t>
  </si>
  <si>
    <t>031863</t>
  </si>
  <si>
    <t>031901</t>
  </si>
  <si>
    <t>031902</t>
  </si>
  <si>
    <t>031903</t>
  </si>
  <si>
    <t>031904</t>
  </si>
  <si>
    <t>031905</t>
  </si>
  <si>
    <t>031906</t>
  </si>
  <si>
    <t>031907</t>
  </si>
  <si>
    <t>031908</t>
  </si>
  <si>
    <t>031909</t>
  </si>
  <si>
    <t>031910</t>
  </si>
  <si>
    <t>031911</t>
  </si>
  <si>
    <t>031912</t>
  </si>
  <si>
    <t>031913</t>
  </si>
  <si>
    <t>031914</t>
  </si>
  <si>
    <t>031915</t>
  </si>
  <si>
    <t>031916</t>
  </si>
  <si>
    <t>031917</t>
  </si>
  <si>
    <t>031918</t>
  </si>
  <si>
    <t>031919</t>
  </si>
  <si>
    <t>031920</t>
  </si>
  <si>
    <t>031921</t>
  </si>
  <si>
    <t>031922</t>
  </si>
  <si>
    <t>031923</t>
  </si>
  <si>
    <t>031924</t>
  </si>
  <si>
    <t>031925</t>
  </si>
  <si>
    <t>031926</t>
  </si>
  <si>
    <t>031927</t>
  </si>
  <si>
    <t>031928</t>
  </si>
  <si>
    <t>031929</t>
  </si>
  <si>
    <t>031930</t>
  </si>
  <si>
    <t>031931</t>
  </si>
  <si>
    <t>031932</t>
  </si>
  <si>
    <t>031933</t>
  </si>
  <si>
    <t>031934</t>
  </si>
  <si>
    <t>031935</t>
  </si>
  <si>
    <t>031936</t>
  </si>
  <si>
    <t>031937</t>
  </si>
  <si>
    <t>031938</t>
  </si>
  <si>
    <t>031939</t>
  </si>
  <si>
    <t>031940</t>
  </si>
  <si>
    <t>031941</t>
  </si>
  <si>
    <t>031942</t>
  </si>
  <si>
    <t>031943</t>
  </si>
  <si>
    <t>031944</t>
  </si>
  <si>
    <t>031945</t>
  </si>
  <si>
    <t>031946</t>
  </si>
  <si>
    <t>031947</t>
  </si>
  <si>
    <t>031948</t>
  </si>
  <si>
    <t>031957</t>
  </si>
  <si>
    <t>031958</t>
  </si>
  <si>
    <t>031959</t>
  </si>
  <si>
    <t>031960</t>
  </si>
  <si>
    <t>031961</t>
  </si>
  <si>
    <t>031962</t>
  </si>
  <si>
    <t>031963</t>
  </si>
  <si>
    <t>032001</t>
  </si>
  <si>
    <t>032002</t>
  </si>
  <si>
    <t>032003</t>
  </si>
  <si>
    <t>032004</t>
  </si>
  <si>
    <t>032005</t>
  </si>
  <si>
    <t>032006</t>
  </si>
  <si>
    <t>032007</t>
  </si>
  <si>
    <t>032008</t>
  </si>
  <si>
    <t>032009</t>
  </si>
  <si>
    <t>032010</t>
  </si>
  <si>
    <t>032011</t>
  </si>
  <si>
    <t>032012</t>
  </si>
  <si>
    <t>032013</t>
  </si>
  <si>
    <t>032014</t>
  </si>
  <si>
    <t>032015</t>
  </si>
  <si>
    <t>032016</t>
  </si>
  <si>
    <t>032017</t>
  </si>
  <si>
    <t>032018</t>
  </si>
  <si>
    <t>032019</t>
  </si>
  <si>
    <t>032027</t>
  </si>
  <si>
    <t>032028</t>
  </si>
  <si>
    <t>032029</t>
  </si>
  <si>
    <t>032030</t>
  </si>
  <si>
    <t>032031</t>
  </si>
  <si>
    <t>032032</t>
  </si>
  <si>
    <t>032033</t>
  </si>
  <si>
    <t>032034</t>
  </si>
  <si>
    <t>032037</t>
  </si>
  <si>
    <t>032038</t>
  </si>
  <si>
    <t>032039</t>
  </si>
  <si>
    <t>032040</t>
  </si>
  <si>
    <t>032041</t>
  </si>
  <si>
    <t>032042</t>
  </si>
  <si>
    <t>032043</t>
  </si>
  <si>
    <t>032044</t>
  </si>
  <si>
    <t>032045</t>
  </si>
  <si>
    <t>032051</t>
  </si>
  <si>
    <t>032052</t>
  </si>
  <si>
    <t>032101</t>
  </si>
  <si>
    <t>032102</t>
  </si>
  <si>
    <t>032103</t>
  </si>
  <si>
    <t>032104</t>
  </si>
  <si>
    <t>032113</t>
  </si>
  <si>
    <t>032114</t>
  </si>
  <si>
    <t>032116</t>
  </si>
  <si>
    <t>032119</t>
  </si>
  <si>
    <t>032121</t>
  </si>
  <si>
    <t>032122</t>
  </si>
  <si>
    <t>032128</t>
  </si>
  <si>
    <t>032131</t>
  </si>
  <si>
    <t>032132</t>
  </si>
  <si>
    <t>032135</t>
  </si>
  <si>
    <t>032137</t>
  </si>
  <si>
    <t>032138</t>
  </si>
  <si>
    <t>032141</t>
  </si>
  <si>
    <t>032201</t>
  </si>
  <si>
    <t>032202</t>
  </si>
  <si>
    <t>032203</t>
  </si>
  <si>
    <t>032204</t>
  </si>
  <si>
    <t>032205</t>
  </si>
  <si>
    <t>032206</t>
  </si>
  <si>
    <t>032207</t>
  </si>
  <si>
    <t>032208</t>
  </si>
  <si>
    <t>032209</t>
  </si>
  <si>
    <t>032210</t>
  </si>
  <si>
    <t>032211</t>
  </si>
  <si>
    <t>032212</t>
  </si>
  <si>
    <t>032213</t>
  </si>
  <si>
    <t>032214</t>
  </si>
  <si>
    <t>032215</t>
  </si>
  <si>
    <t>032216</t>
  </si>
  <si>
    <t>032217</t>
  </si>
  <si>
    <t>032218</t>
  </si>
  <si>
    <t>032219</t>
  </si>
  <si>
    <t>032220</t>
  </si>
  <si>
    <t>032221</t>
  </si>
  <si>
    <t>032222</t>
  </si>
  <si>
    <t>032223</t>
  </si>
  <si>
    <t>032224</t>
  </si>
  <si>
    <t>032225</t>
  </si>
  <si>
    <t>032226</t>
  </si>
  <si>
    <t>032227</t>
  </si>
  <si>
    <t>032228</t>
  </si>
  <si>
    <t>032229</t>
  </si>
  <si>
    <t>032230</t>
  </si>
  <si>
    <t>032231</t>
  </si>
  <si>
    <t>032232</t>
  </si>
  <si>
    <t>032233</t>
  </si>
  <si>
    <t>032234</t>
  </si>
  <si>
    <t>032235</t>
  </si>
  <si>
    <t>032236</t>
  </si>
  <si>
    <t>032237</t>
  </si>
  <si>
    <t>032238</t>
  </si>
  <si>
    <t>032239</t>
  </si>
  <si>
    <t>032240</t>
  </si>
  <si>
    <t>032241</t>
  </si>
  <si>
    <t>032242</t>
  </si>
  <si>
    <t>032244</t>
  </si>
  <si>
    <t>032245</t>
  </si>
  <si>
    <t>032246</t>
  </si>
  <si>
    <t>032247</t>
  </si>
  <si>
    <t>032248</t>
  </si>
  <si>
    <t>032249</t>
  </si>
  <si>
    <t>032250</t>
  </si>
  <si>
    <t>032251</t>
  </si>
  <si>
    <t>032252</t>
  </si>
  <si>
    <t>032253</t>
  </si>
  <si>
    <t>032254</t>
  </si>
  <si>
    <t>032255</t>
  </si>
  <si>
    <t>032256</t>
  </si>
  <si>
    <t>032257</t>
  </si>
  <si>
    <t>032258</t>
  </si>
  <si>
    <t>032259</t>
  </si>
  <si>
    <t>032260</t>
  </si>
  <si>
    <t>032261</t>
  </si>
  <si>
    <t>032262</t>
  </si>
  <si>
    <t>032264</t>
  </si>
  <si>
    <t>032265</t>
  </si>
  <si>
    <t>032266</t>
  </si>
  <si>
    <t>032267</t>
  </si>
  <si>
    <t>032268</t>
  </si>
  <si>
    <t>032269</t>
  </si>
  <si>
    <t>032270</t>
  </si>
  <si>
    <t>032271</t>
  </si>
  <si>
    <t>032272</t>
  </si>
  <si>
    <t>032273</t>
  </si>
  <si>
    <t>032274</t>
  </si>
  <si>
    <t>032301</t>
  </si>
  <si>
    <t>032302</t>
  </si>
  <si>
    <t>032303</t>
  </si>
  <si>
    <t>032304</t>
  </si>
  <si>
    <t>032305</t>
  </si>
  <si>
    <t>032306</t>
  </si>
  <si>
    <t>032307</t>
  </si>
  <si>
    <t>032308</t>
  </si>
  <si>
    <t>032309</t>
  </si>
  <si>
    <t>032310</t>
  </si>
  <si>
    <t>032311</t>
  </si>
  <si>
    <t>032312</t>
  </si>
  <si>
    <t>035502</t>
  </si>
  <si>
    <t>035510</t>
  </si>
  <si>
    <t>035511</t>
  </si>
  <si>
    <t>035512</t>
  </si>
  <si>
    <t>035513</t>
  </si>
  <si>
    <t>035514</t>
  </si>
  <si>
    <t>035515</t>
  </si>
  <si>
    <t>035516</t>
  </si>
  <si>
    <t>035570</t>
  </si>
  <si>
    <t>035571</t>
  </si>
  <si>
    <t>5002</t>
  </si>
  <si>
    <t>035572</t>
  </si>
  <si>
    <t>035573</t>
  </si>
  <si>
    <t>035574</t>
  </si>
  <si>
    <t>036201</t>
  </si>
  <si>
    <t>036209</t>
  </si>
  <si>
    <t>036212</t>
  </si>
  <si>
    <t>036213</t>
  </si>
  <si>
    <t>036214</t>
  </si>
  <si>
    <t>036215</t>
  </si>
  <si>
    <t>036216</t>
  </si>
  <si>
    <t>036217</t>
  </si>
  <si>
    <t>036218</t>
  </si>
  <si>
    <t>036219</t>
  </si>
  <si>
    <t>036220</t>
  </si>
  <si>
    <t>036221</t>
  </si>
  <si>
    <t>036222</t>
  </si>
  <si>
    <t>036223</t>
  </si>
  <si>
    <t>036224</t>
  </si>
  <si>
    <t>036225</t>
  </si>
  <si>
    <t>036226</t>
  </si>
  <si>
    <t>036227</t>
  </si>
  <si>
    <t>036228</t>
  </si>
  <si>
    <t>036229</t>
  </si>
  <si>
    <t>036230</t>
  </si>
  <si>
    <t>036231</t>
  </si>
  <si>
    <t>036232</t>
  </si>
  <si>
    <t>036233</t>
  </si>
  <si>
    <t>036234</t>
  </si>
  <si>
    <t>036235</t>
  </si>
  <si>
    <t>036236</t>
  </si>
  <si>
    <t>036237</t>
  </si>
  <si>
    <t>036238</t>
  </si>
  <si>
    <t>036239</t>
  </si>
  <si>
    <t>036240</t>
  </si>
  <si>
    <t>036241</t>
  </si>
  <si>
    <t>036242</t>
  </si>
  <si>
    <t>036243</t>
  </si>
  <si>
    <t>036244</t>
  </si>
  <si>
    <t>036245</t>
  </si>
  <si>
    <t>036246</t>
  </si>
  <si>
    <t>036247</t>
  </si>
  <si>
    <t>036248</t>
  </si>
  <si>
    <t>036249</t>
  </si>
  <si>
    <t>036250</t>
  </si>
  <si>
    <t>036251</t>
  </si>
  <si>
    <t>036252</t>
  </si>
  <si>
    <t>036253</t>
  </si>
  <si>
    <t>036254</t>
  </si>
  <si>
    <t>036255</t>
  </si>
  <si>
    <t>036256</t>
  </si>
  <si>
    <t>036257</t>
  </si>
  <si>
    <t>036261</t>
  </si>
  <si>
    <t>036262</t>
  </si>
  <si>
    <t>036263</t>
  </si>
  <si>
    <t>036264</t>
  </si>
  <si>
    <t>036265</t>
  </si>
  <si>
    <t>036266</t>
  </si>
  <si>
    <t>036301</t>
  </si>
  <si>
    <t>036303</t>
  </si>
  <si>
    <t>036304</t>
  </si>
  <si>
    <t>036305</t>
  </si>
  <si>
    <t>036306</t>
  </si>
  <si>
    <t>036307</t>
  </si>
  <si>
    <t>036308</t>
  </si>
  <si>
    <t>036309</t>
  </si>
  <si>
    <t>036310</t>
  </si>
  <si>
    <t>036311</t>
  </si>
  <si>
    <t>036312</t>
  </si>
  <si>
    <t>036313</t>
  </si>
  <si>
    <t>036314</t>
  </si>
  <si>
    <t>036315</t>
  </si>
  <si>
    <t>036316</t>
  </si>
  <si>
    <t>036317</t>
  </si>
  <si>
    <t>036319</t>
  </si>
  <si>
    <t>036321</t>
  </si>
  <si>
    <t>036322</t>
  </si>
  <si>
    <t>036323</t>
  </si>
  <si>
    <t>036324</t>
  </si>
  <si>
    <t>036325</t>
  </si>
  <si>
    <t>036326</t>
  </si>
  <si>
    <t>036327</t>
  </si>
  <si>
    <t>036328</t>
  </si>
  <si>
    <t>036329</t>
  </si>
  <si>
    <t>036330</t>
  </si>
  <si>
    <t>036331</t>
  </si>
  <si>
    <t>036332</t>
  </si>
  <si>
    <t>036333</t>
  </si>
  <si>
    <t>036334</t>
  </si>
  <si>
    <t>036335</t>
  </si>
  <si>
    <t>036336</t>
  </si>
  <si>
    <t>036337</t>
  </si>
  <si>
    <t>036338</t>
  </si>
  <si>
    <t>036339</t>
  </si>
  <si>
    <t>036340</t>
  </si>
  <si>
    <t>036341</t>
  </si>
  <si>
    <t>036342</t>
  </si>
  <si>
    <t>036343</t>
  </si>
  <si>
    <t>036344</t>
  </si>
  <si>
    <t>036345</t>
  </si>
  <si>
    <t>036346</t>
  </si>
  <si>
    <t>036347</t>
  </si>
  <si>
    <t>036348</t>
  </si>
  <si>
    <t>036349</t>
  </si>
  <si>
    <t>036350</t>
  </si>
  <si>
    <t>036351</t>
  </si>
  <si>
    <t>036352</t>
  </si>
  <si>
    <t>036353</t>
  </si>
  <si>
    <t>036354</t>
  </si>
  <si>
    <t>036355</t>
  </si>
  <si>
    <t>036356</t>
  </si>
  <si>
    <t>036357</t>
  </si>
  <si>
    <t>036358</t>
  </si>
  <si>
    <t>036359</t>
  </si>
  <si>
    <t>036360</t>
  </si>
  <si>
    <t>036361</t>
  </si>
  <si>
    <t>036362</t>
  </si>
  <si>
    <t>036363</t>
  </si>
  <si>
    <t>036364</t>
  </si>
  <si>
    <t>036365</t>
  </si>
  <si>
    <t>036366</t>
  </si>
  <si>
    <t>036368</t>
  </si>
  <si>
    <t>036399</t>
  </si>
  <si>
    <t>036901</t>
  </si>
  <si>
    <t>036902</t>
  </si>
  <si>
    <t>036903</t>
  </si>
  <si>
    <t>036904</t>
  </si>
  <si>
    <t>036911</t>
  </si>
  <si>
    <t>0002</t>
  </si>
  <si>
    <t>036913</t>
  </si>
  <si>
    <t>0401031313</t>
  </si>
  <si>
    <t>1F1SE101 9010100</t>
  </si>
  <si>
    <t>1F1SE101 95</t>
  </si>
  <si>
    <t>0401031506</t>
  </si>
  <si>
    <t>0401031507</t>
  </si>
  <si>
    <t>0401031508</t>
  </si>
  <si>
    <t>0401040209</t>
  </si>
  <si>
    <t>0401040401</t>
  </si>
  <si>
    <t>0401040609</t>
  </si>
  <si>
    <t>0401040701</t>
  </si>
  <si>
    <t>0401040702</t>
  </si>
  <si>
    <t>0401050305</t>
  </si>
  <si>
    <t>0401050306</t>
  </si>
  <si>
    <t>0401050307</t>
  </si>
  <si>
    <t>0401050608</t>
  </si>
  <si>
    <t>040139</t>
  </si>
  <si>
    <t>1F1SE101 7510300</t>
  </si>
  <si>
    <t>040140</t>
  </si>
  <si>
    <t>040141</t>
  </si>
  <si>
    <t>1F1NE111 3210320</t>
  </si>
  <si>
    <t>040142</t>
  </si>
  <si>
    <t>040144</t>
  </si>
  <si>
    <t>040145</t>
  </si>
  <si>
    <t>040147</t>
  </si>
  <si>
    <t>1F1SE106 4410310</t>
  </si>
  <si>
    <t>040148</t>
  </si>
  <si>
    <t>040150</t>
  </si>
  <si>
    <t>1M1SE101 90</t>
  </si>
  <si>
    <t>040152</t>
  </si>
  <si>
    <t>1F1SE101 4710250</t>
  </si>
  <si>
    <t>040166</t>
  </si>
  <si>
    <t>1F1NE115 3210250143</t>
  </si>
  <si>
    <t>040167</t>
  </si>
  <si>
    <t>1F1NE115 3210250</t>
  </si>
  <si>
    <t>040171</t>
  </si>
  <si>
    <t>040176</t>
  </si>
  <si>
    <t>040177</t>
  </si>
  <si>
    <t>040178</t>
  </si>
  <si>
    <t>040179</t>
  </si>
  <si>
    <t>040183</t>
  </si>
  <si>
    <t>040184</t>
  </si>
  <si>
    <t>040185</t>
  </si>
  <si>
    <t>040186</t>
  </si>
  <si>
    <t>040187</t>
  </si>
  <si>
    <t>040188</t>
  </si>
  <si>
    <t>040197</t>
  </si>
  <si>
    <t>1F1SE101 4510070</t>
  </si>
  <si>
    <t>1M1SE101 4599997</t>
  </si>
  <si>
    <t>040198</t>
  </si>
  <si>
    <t>040199</t>
  </si>
  <si>
    <t>040233</t>
  </si>
  <si>
    <t>040234</t>
  </si>
  <si>
    <t>040235</t>
  </si>
  <si>
    <t>040236</t>
  </si>
  <si>
    <t>040237</t>
  </si>
  <si>
    <t>040238</t>
  </si>
  <si>
    <t>040239</t>
  </si>
  <si>
    <t>040240</t>
  </si>
  <si>
    <t>040241</t>
  </si>
  <si>
    <t>040256</t>
  </si>
  <si>
    <t>040257</t>
  </si>
  <si>
    <t>040264</t>
  </si>
  <si>
    <t>040265</t>
  </si>
  <si>
    <t>040266</t>
  </si>
  <si>
    <t>040267</t>
  </si>
  <si>
    <t>040288</t>
  </si>
  <si>
    <t>040292</t>
  </si>
  <si>
    <t>040296</t>
  </si>
  <si>
    <t>040297</t>
  </si>
  <si>
    <t>040299</t>
  </si>
  <si>
    <t>040321</t>
  </si>
  <si>
    <t>040329</t>
  </si>
  <si>
    <t>040330</t>
  </si>
  <si>
    <t>040331</t>
  </si>
  <si>
    <t>040332</t>
  </si>
  <si>
    <t>040333</t>
  </si>
  <si>
    <t>040336</t>
  </si>
  <si>
    <t>040342</t>
  </si>
  <si>
    <t>040343</t>
  </si>
  <si>
    <t>040344</t>
  </si>
  <si>
    <t>040345</t>
  </si>
  <si>
    <t>040346</t>
  </si>
  <si>
    <t>1M1SE101 45</t>
  </si>
  <si>
    <t>1M1SE101 4599999</t>
  </si>
  <si>
    <t>040347</t>
  </si>
  <si>
    <t>040348</t>
  </si>
  <si>
    <t>040349</t>
  </si>
  <si>
    <t>040350</t>
  </si>
  <si>
    <t>040353</t>
  </si>
  <si>
    <t>040354</t>
  </si>
  <si>
    <t>040362</t>
  </si>
  <si>
    <t>040364</t>
  </si>
  <si>
    <t>1F1NE115 3210250175</t>
  </si>
  <si>
    <t>040365</t>
  </si>
  <si>
    <t>040366</t>
  </si>
  <si>
    <t>040373</t>
  </si>
  <si>
    <t>040374</t>
  </si>
  <si>
    <t>040420</t>
  </si>
  <si>
    <t>040422</t>
  </si>
  <si>
    <t>040423</t>
  </si>
  <si>
    <t>040426</t>
  </si>
  <si>
    <t>040427</t>
  </si>
  <si>
    <t>040428</t>
  </si>
  <si>
    <t>040429</t>
  </si>
  <si>
    <t>040430</t>
  </si>
  <si>
    <t>040431</t>
  </si>
  <si>
    <t>040432</t>
  </si>
  <si>
    <t>040453</t>
  </si>
  <si>
    <t>040457</t>
  </si>
  <si>
    <t>040458</t>
  </si>
  <si>
    <t>040460</t>
  </si>
  <si>
    <t>040461</t>
  </si>
  <si>
    <t>040490</t>
  </si>
  <si>
    <t>040495</t>
  </si>
  <si>
    <t>040496</t>
  </si>
  <si>
    <t>040497</t>
  </si>
  <si>
    <t>040498</t>
  </si>
  <si>
    <t>040499</t>
  </si>
  <si>
    <t>040508</t>
  </si>
  <si>
    <t>040509</t>
  </si>
  <si>
    <t>040516</t>
  </si>
  <si>
    <t>040517</t>
  </si>
  <si>
    <t>040518</t>
  </si>
  <si>
    <t>040519</t>
  </si>
  <si>
    <t>040520</t>
  </si>
  <si>
    <t>040523</t>
  </si>
  <si>
    <t>040524</t>
  </si>
  <si>
    <t>040525</t>
  </si>
  <si>
    <t>040526</t>
  </si>
  <si>
    <t>040538</t>
  </si>
  <si>
    <t>040539</t>
  </si>
  <si>
    <t>040540</t>
  </si>
  <si>
    <t>040541</t>
  </si>
  <si>
    <t>040542</t>
  </si>
  <si>
    <t>040543</t>
  </si>
  <si>
    <t>040549</t>
  </si>
  <si>
    <t>040553</t>
  </si>
  <si>
    <t>040655</t>
  </si>
  <si>
    <t>040656</t>
  </si>
  <si>
    <t>040657</t>
  </si>
  <si>
    <t>040658</t>
  </si>
  <si>
    <t>040659</t>
  </si>
  <si>
    <t>040660</t>
  </si>
  <si>
    <t>040661</t>
  </si>
  <si>
    <t>040736</t>
  </si>
  <si>
    <t>040737</t>
  </si>
  <si>
    <t>040738</t>
  </si>
  <si>
    <t>040739</t>
  </si>
  <si>
    <t>040740</t>
  </si>
  <si>
    <t>040741</t>
  </si>
  <si>
    <t>040742</t>
  </si>
  <si>
    <t>040743</t>
  </si>
  <si>
    <t>040744</t>
  </si>
  <si>
    <t>040745</t>
  </si>
  <si>
    <t>040760</t>
  </si>
  <si>
    <t>040761</t>
  </si>
  <si>
    <t>040762</t>
  </si>
  <si>
    <t>040764</t>
  </si>
  <si>
    <t>040765</t>
  </si>
  <si>
    <t>040766</t>
  </si>
  <si>
    <t>040767</t>
  </si>
  <si>
    <t>040770</t>
  </si>
  <si>
    <t>040771</t>
  </si>
  <si>
    <t>040807</t>
  </si>
  <si>
    <t>040810</t>
  </si>
  <si>
    <t>040812</t>
  </si>
  <si>
    <t>040828</t>
  </si>
  <si>
    <t>040841</t>
  </si>
  <si>
    <t>040842</t>
  </si>
  <si>
    <t>040886</t>
  </si>
  <si>
    <t>040887</t>
  </si>
  <si>
    <t>040888</t>
  </si>
  <si>
    <t>040889</t>
  </si>
  <si>
    <t>040890</t>
  </si>
  <si>
    <t>040891</t>
  </si>
  <si>
    <t>040896</t>
  </si>
  <si>
    <t>040897</t>
  </si>
  <si>
    <t>040898</t>
  </si>
  <si>
    <t>040899</t>
  </si>
  <si>
    <t>040913</t>
  </si>
  <si>
    <t>040914</t>
  </si>
  <si>
    <t>040915</t>
  </si>
  <si>
    <t>040917</t>
  </si>
  <si>
    <t>040918</t>
  </si>
  <si>
    <t>040919</t>
  </si>
  <si>
    <t>040920</t>
  </si>
  <si>
    <t>040945</t>
  </si>
  <si>
    <t>040962</t>
  </si>
  <si>
    <t>040964</t>
  </si>
  <si>
    <t>040975</t>
  </si>
  <si>
    <t>040976</t>
  </si>
  <si>
    <t>040977</t>
  </si>
  <si>
    <t>040978</t>
  </si>
  <si>
    <t>040980</t>
  </si>
  <si>
    <t>040981</t>
  </si>
  <si>
    <t>040993</t>
  </si>
  <si>
    <t>040994</t>
  </si>
  <si>
    <t>040995</t>
  </si>
  <si>
    <t>040999</t>
  </si>
  <si>
    <t>041009</t>
  </si>
  <si>
    <t>041022</t>
  </si>
  <si>
    <t>041025</t>
  </si>
  <si>
    <t>041027</t>
  </si>
  <si>
    <t>041028</t>
  </si>
  <si>
    <t>041053</t>
  </si>
  <si>
    <t>041054</t>
  </si>
  <si>
    <t>041065</t>
  </si>
  <si>
    <t>041066</t>
  </si>
  <si>
    <t>041067</t>
  </si>
  <si>
    <t>041068</t>
  </si>
  <si>
    <t>041074</t>
  </si>
  <si>
    <t>041075</t>
  </si>
  <si>
    <t>041076</t>
  </si>
  <si>
    <t>041077</t>
  </si>
  <si>
    <t>041078</t>
  </si>
  <si>
    <t>041079</t>
  </si>
  <si>
    <t>041094</t>
  </si>
  <si>
    <t>041095</t>
  </si>
  <si>
    <t>041096</t>
  </si>
  <si>
    <t>041097</t>
  </si>
  <si>
    <t>041098</t>
  </si>
  <si>
    <t>041099</t>
  </si>
  <si>
    <t>041104</t>
  </si>
  <si>
    <t>041106</t>
  </si>
  <si>
    <t>041136</t>
  </si>
  <si>
    <t>041151</t>
  </si>
  <si>
    <t>041152</t>
  </si>
  <si>
    <t>041153</t>
  </si>
  <si>
    <t>041154</t>
  </si>
  <si>
    <t>041155</t>
  </si>
  <si>
    <t>041215</t>
  </si>
  <si>
    <t>041218</t>
  </si>
  <si>
    <t>041219</t>
  </si>
  <si>
    <t>041235</t>
  </si>
  <si>
    <t>041236</t>
  </si>
  <si>
    <t>041237</t>
  </si>
  <si>
    <t>041238</t>
  </si>
  <si>
    <t>041239</t>
  </si>
  <si>
    <t>041240</t>
  </si>
  <si>
    <t>041245</t>
  </si>
  <si>
    <t>041246</t>
  </si>
  <si>
    <t>041247</t>
  </si>
  <si>
    <t>041259</t>
  </si>
  <si>
    <t>041260</t>
  </si>
  <si>
    <t>041261</t>
  </si>
  <si>
    <t>041262</t>
  </si>
  <si>
    <t>041264</t>
  </si>
  <si>
    <t>041265</t>
  </si>
  <si>
    <t>041266</t>
  </si>
  <si>
    <t>041267</t>
  </si>
  <si>
    <t>041268</t>
  </si>
  <si>
    <t>041279</t>
  </si>
  <si>
    <t>041281</t>
  </si>
  <si>
    <t>041282</t>
  </si>
  <si>
    <t>041283</t>
  </si>
  <si>
    <t>041284</t>
  </si>
  <si>
    <t>041285</t>
  </si>
  <si>
    <t>041292</t>
  </si>
  <si>
    <t>041302</t>
  </si>
  <si>
    <t>041305</t>
  </si>
  <si>
    <t>041306</t>
  </si>
  <si>
    <t>041379</t>
  </si>
  <si>
    <t>041385</t>
  </si>
  <si>
    <t>041386</t>
  </si>
  <si>
    <t>041387</t>
  </si>
  <si>
    <t>041388</t>
  </si>
  <si>
    <t>041389</t>
  </si>
  <si>
    <t>041390</t>
  </si>
  <si>
    <t>041396</t>
  </si>
  <si>
    <t>041397</t>
  </si>
  <si>
    <t>041398</t>
  </si>
  <si>
    <t>041408</t>
  </si>
  <si>
    <t>041409</t>
  </si>
  <si>
    <t>041410</t>
  </si>
  <si>
    <t>041411</t>
  </si>
  <si>
    <t>041415</t>
  </si>
  <si>
    <t>041416</t>
  </si>
  <si>
    <t>041417</t>
  </si>
  <si>
    <t>041418</t>
  </si>
  <si>
    <t>041420</t>
  </si>
  <si>
    <t>041441</t>
  </si>
  <si>
    <t>041442</t>
  </si>
  <si>
    <t>041443</t>
  </si>
  <si>
    <t>041444</t>
  </si>
  <si>
    <t>041445</t>
  </si>
  <si>
    <t>041446</t>
  </si>
  <si>
    <t>041447</t>
  </si>
  <si>
    <t>041448</t>
  </si>
  <si>
    <t>041449</t>
  </si>
  <si>
    <t>041459</t>
  </si>
  <si>
    <t>041462</t>
  </si>
  <si>
    <t>041463</t>
  </si>
  <si>
    <t>041464</t>
  </si>
  <si>
    <t>041465</t>
  </si>
  <si>
    <t>041466</t>
  </si>
  <si>
    <t>041506</t>
  </si>
  <si>
    <t>041510</t>
  </si>
  <si>
    <t>041532</t>
  </si>
  <si>
    <t>041542</t>
  </si>
  <si>
    <t>041545</t>
  </si>
  <si>
    <t>041556</t>
  </si>
  <si>
    <t>041557</t>
  </si>
  <si>
    <t>041570</t>
  </si>
  <si>
    <t>041571</t>
  </si>
  <si>
    <t>041572</t>
  </si>
  <si>
    <t>041573</t>
  </si>
  <si>
    <t>041581</t>
  </si>
  <si>
    <t>041582</t>
  </si>
  <si>
    <t>041583</t>
  </si>
  <si>
    <t>041584</t>
  </si>
  <si>
    <t>041585</t>
  </si>
  <si>
    <t>041586</t>
  </si>
  <si>
    <t>041655</t>
  </si>
  <si>
    <t>2FN  TRANR1064</t>
  </si>
  <si>
    <t>041656</t>
  </si>
  <si>
    <t>041657</t>
  </si>
  <si>
    <t>041658</t>
  </si>
  <si>
    <t>041660</t>
  </si>
  <si>
    <t>041661</t>
  </si>
  <si>
    <t>1M1NE111 32</t>
  </si>
  <si>
    <t>041662</t>
  </si>
  <si>
    <t>041663</t>
  </si>
  <si>
    <t>041669</t>
  </si>
  <si>
    <t>041670</t>
  </si>
  <si>
    <t>041671</t>
  </si>
  <si>
    <t>041672</t>
  </si>
  <si>
    <t>041673</t>
  </si>
  <si>
    <t>041687</t>
  </si>
  <si>
    <t>041710</t>
  </si>
  <si>
    <t>041711</t>
  </si>
  <si>
    <t>041713</t>
  </si>
  <si>
    <t>041721</t>
  </si>
  <si>
    <t>041722</t>
  </si>
  <si>
    <t>041723</t>
  </si>
  <si>
    <t>041728</t>
  </si>
  <si>
    <t>041730</t>
  </si>
  <si>
    <t>041746</t>
  </si>
  <si>
    <t>041747</t>
  </si>
  <si>
    <t>041789</t>
  </si>
  <si>
    <t>041797</t>
  </si>
  <si>
    <t>041798</t>
  </si>
  <si>
    <t>041799</t>
  </si>
  <si>
    <t>041864</t>
  </si>
  <si>
    <t>041865</t>
  </si>
  <si>
    <t>041866</t>
  </si>
  <si>
    <t>041870</t>
  </si>
  <si>
    <t>041871</t>
  </si>
  <si>
    <t>041872</t>
  </si>
  <si>
    <t>041873</t>
  </si>
  <si>
    <t>041892</t>
  </si>
  <si>
    <t>041893</t>
  </si>
  <si>
    <t>041894</t>
  </si>
  <si>
    <t>041895</t>
  </si>
  <si>
    <t>041896</t>
  </si>
  <si>
    <t>041897</t>
  </si>
  <si>
    <t>041898</t>
  </si>
  <si>
    <t>041899</t>
  </si>
  <si>
    <t>041917</t>
  </si>
  <si>
    <t>041920</t>
  </si>
  <si>
    <t>041932</t>
  </si>
  <si>
    <t>041938</t>
  </si>
  <si>
    <t>041939</t>
  </si>
  <si>
    <t>041940</t>
  </si>
  <si>
    <t>041943</t>
  </si>
  <si>
    <t>041944</t>
  </si>
  <si>
    <t>041945</t>
  </si>
  <si>
    <t>041959</t>
  </si>
  <si>
    <t>041960</t>
  </si>
  <si>
    <t>041961</t>
  </si>
  <si>
    <t>041964</t>
  </si>
  <si>
    <t>041979</t>
  </si>
  <si>
    <t>041991</t>
  </si>
  <si>
    <t>042001</t>
  </si>
  <si>
    <t>042003</t>
  </si>
  <si>
    <t>042039</t>
  </si>
  <si>
    <t>042040</t>
  </si>
  <si>
    <t>042042</t>
  </si>
  <si>
    <t>042043</t>
  </si>
  <si>
    <t>042045</t>
  </si>
  <si>
    <t>042056</t>
  </si>
  <si>
    <t>042057</t>
  </si>
  <si>
    <t>042058</t>
  </si>
  <si>
    <t>042061</t>
  </si>
  <si>
    <t>042088</t>
  </si>
  <si>
    <t>042089</t>
  </si>
  <si>
    <t>042115</t>
  </si>
  <si>
    <t>042116</t>
  </si>
  <si>
    <t>042117</t>
  </si>
  <si>
    <t>042118</t>
  </si>
  <si>
    <t>042120</t>
  </si>
  <si>
    <t>042121</t>
  </si>
  <si>
    <t>042149</t>
  </si>
  <si>
    <t>042151</t>
  </si>
  <si>
    <t>042154</t>
  </si>
  <si>
    <t>042158</t>
  </si>
  <si>
    <t>042179</t>
  </si>
  <si>
    <t>042180</t>
  </si>
  <si>
    <t>042181</t>
  </si>
  <si>
    <t>042182</t>
  </si>
  <si>
    <t>042183</t>
  </si>
  <si>
    <t>042184</t>
  </si>
  <si>
    <t>042188</t>
  </si>
  <si>
    <t>042189</t>
  </si>
  <si>
    <t>042190</t>
  </si>
  <si>
    <t>042191</t>
  </si>
  <si>
    <t>042202</t>
  </si>
  <si>
    <t>042222</t>
  </si>
  <si>
    <t>042223</t>
  </si>
  <si>
    <t>042227</t>
  </si>
  <si>
    <t>042229</t>
  </si>
  <si>
    <t>042230</t>
  </si>
  <si>
    <t>1M1SE101 47</t>
  </si>
  <si>
    <t>042255</t>
  </si>
  <si>
    <t>042273</t>
  </si>
  <si>
    <t>042274</t>
  </si>
  <si>
    <t>042275</t>
  </si>
  <si>
    <t>042276</t>
  </si>
  <si>
    <t>042277</t>
  </si>
  <si>
    <t>042278</t>
  </si>
  <si>
    <t>042279</t>
  </si>
  <si>
    <t>042280</t>
  </si>
  <si>
    <t>042281</t>
  </si>
  <si>
    <t>042287</t>
  </si>
  <si>
    <t>042321</t>
  </si>
  <si>
    <t>042354</t>
  </si>
  <si>
    <t>042355</t>
  </si>
  <si>
    <t>042356</t>
  </si>
  <si>
    <t>042399</t>
  </si>
  <si>
    <t>042430</t>
  </si>
  <si>
    <t>042431</t>
  </si>
  <si>
    <t>042463</t>
  </si>
  <si>
    <t>042484</t>
  </si>
  <si>
    <t>042485</t>
  </si>
  <si>
    <t>042486</t>
  </si>
  <si>
    <t>042487</t>
  </si>
  <si>
    <t>042488</t>
  </si>
  <si>
    <t>042492</t>
  </si>
  <si>
    <t>042493</t>
  </si>
  <si>
    <t>042494</t>
  </si>
  <si>
    <t>042495</t>
  </si>
  <si>
    <t>042503</t>
  </si>
  <si>
    <t>042511</t>
  </si>
  <si>
    <t>042512</t>
  </si>
  <si>
    <t>042513</t>
  </si>
  <si>
    <t>042520</t>
  </si>
  <si>
    <t>042529</t>
  </si>
  <si>
    <t>042530</t>
  </si>
  <si>
    <t>042531</t>
  </si>
  <si>
    <t>042534</t>
  </si>
  <si>
    <t>042535</t>
  </si>
  <si>
    <t>042536</t>
  </si>
  <si>
    <t>042537</t>
  </si>
  <si>
    <t>042538</t>
  </si>
  <si>
    <t>042539</t>
  </si>
  <si>
    <t>042540</t>
  </si>
  <si>
    <t>042579</t>
  </si>
  <si>
    <t>042580</t>
  </si>
  <si>
    <t>042581</t>
  </si>
  <si>
    <t>042582</t>
  </si>
  <si>
    <t>042583</t>
  </si>
  <si>
    <t>042584</t>
  </si>
  <si>
    <t>042585</t>
  </si>
  <si>
    <t>042586</t>
  </si>
  <si>
    <t>042587</t>
  </si>
  <si>
    <t>042588</t>
  </si>
  <si>
    <t>042626</t>
  </si>
  <si>
    <t>042628</t>
  </si>
  <si>
    <t>042631</t>
  </si>
  <si>
    <t>042632</t>
  </si>
  <si>
    <t>042633</t>
  </si>
  <si>
    <t>042634</t>
  </si>
  <si>
    <t>042669</t>
  </si>
  <si>
    <t>042713</t>
  </si>
  <si>
    <t>042719</t>
  </si>
  <si>
    <t>042731</t>
  </si>
  <si>
    <t>042732</t>
  </si>
  <si>
    <t>042733</t>
  </si>
  <si>
    <t>042737</t>
  </si>
  <si>
    <t>042738</t>
  </si>
  <si>
    <t>042754</t>
  </si>
  <si>
    <t>042795</t>
  </si>
  <si>
    <t>042796</t>
  </si>
  <si>
    <t>042797</t>
  </si>
  <si>
    <t>042798</t>
  </si>
  <si>
    <t>042799</t>
  </si>
  <si>
    <t>042825</t>
  </si>
  <si>
    <t>042853</t>
  </si>
  <si>
    <t>042864</t>
  </si>
  <si>
    <t>042865</t>
  </si>
  <si>
    <t>042866</t>
  </si>
  <si>
    <t>042867</t>
  </si>
  <si>
    <t>042868</t>
  </si>
  <si>
    <t>042869</t>
  </si>
  <si>
    <t>042899</t>
  </si>
  <si>
    <t>042908</t>
  </si>
  <si>
    <t>042909</t>
  </si>
  <si>
    <t>042933</t>
  </si>
  <si>
    <t>042940</t>
  </si>
  <si>
    <t>042945</t>
  </si>
  <si>
    <t>042960</t>
  </si>
  <si>
    <t>042964</t>
  </si>
  <si>
    <t>042972</t>
  </si>
  <si>
    <t>042975</t>
  </si>
  <si>
    <t>042976</t>
  </si>
  <si>
    <t>042977</t>
  </si>
  <si>
    <t>042978</t>
  </si>
  <si>
    <t>042979</t>
  </si>
  <si>
    <t>043027</t>
  </si>
  <si>
    <t>043028</t>
  </si>
  <si>
    <t>043029</t>
  </si>
  <si>
    <t>043030</t>
  </si>
  <si>
    <t>043031</t>
  </si>
  <si>
    <t>043032</t>
  </si>
  <si>
    <t>043058</t>
  </si>
  <si>
    <t>043059</t>
  </si>
  <si>
    <t>043101</t>
  </si>
  <si>
    <t>043102</t>
  </si>
  <si>
    <t>043104</t>
  </si>
  <si>
    <t>043107</t>
  </si>
  <si>
    <t>043108</t>
  </si>
  <si>
    <t>043141</t>
  </si>
  <si>
    <t>043142</t>
  </si>
  <si>
    <t>043144</t>
  </si>
  <si>
    <t>043147</t>
  </si>
  <si>
    <t>043149</t>
  </si>
  <si>
    <t>043232</t>
  </si>
  <si>
    <t>043247</t>
  </si>
  <si>
    <t>043249</t>
  </si>
  <si>
    <t>043250</t>
  </si>
  <si>
    <t>043252</t>
  </si>
  <si>
    <t>043255</t>
  </si>
  <si>
    <t>043303</t>
  </si>
  <si>
    <t>043304</t>
  </si>
  <si>
    <t>043305</t>
  </si>
  <si>
    <t>043306</t>
  </si>
  <si>
    <t>043319</t>
  </si>
  <si>
    <t>043320</t>
  </si>
  <si>
    <t>043323</t>
  </si>
  <si>
    <t>043324</t>
  </si>
  <si>
    <t>043349</t>
  </si>
  <si>
    <t>043350</t>
  </si>
  <si>
    <t>043406</t>
  </si>
  <si>
    <t>043407</t>
  </si>
  <si>
    <t>043449</t>
  </si>
  <si>
    <t>043450</t>
  </si>
  <si>
    <t>043501</t>
  </si>
  <si>
    <t>043502</t>
  </si>
  <si>
    <t>043504</t>
  </si>
  <si>
    <t>043507</t>
  </si>
  <si>
    <t>043530</t>
  </si>
  <si>
    <t>043531</t>
  </si>
  <si>
    <t>043532</t>
  </si>
  <si>
    <t>043533</t>
  </si>
  <si>
    <t>043556</t>
  </si>
  <si>
    <t>043557</t>
  </si>
  <si>
    <t>043558</t>
  </si>
  <si>
    <t>043559</t>
  </si>
  <si>
    <t>043606</t>
  </si>
  <si>
    <t>043607</t>
  </si>
  <si>
    <t>043608</t>
  </si>
  <si>
    <t>043701</t>
  </si>
  <si>
    <t>043702</t>
  </si>
  <si>
    <t>043704</t>
  </si>
  <si>
    <t>043705</t>
  </si>
  <si>
    <t>043706</t>
  </si>
  <si>
    <t>043707</t>
  </si>
  <si>
    <t>043708</t>
  </si>
  <si>
    <t>043745</t>
  </si>
  <si>
    <t>043746</t>
  </si>
  <si>
    <t>043747</t>
  </si>
  <si>
    <t>043748</t>
  </si>
  <si>
    <t>043749</t>
  </si>
  <si>
    <t>043750</t>
  </si>
  <si>
    <t>043762</t>
  </si>
  <si>
    <t>043803</t>
  </si>
  <si>
    <t>043805</t>
  </si>
  <si>
    <t>043821</t>
  </si>
  <si>
    <t>043822</t>
  </si>
  <si>
    <t>043823</t>
  </si>
  <si>
    <t>043829</t>
  </si>
  <si>
    <t>043857</t>
  </si>
  <si>
    <t>043858</t>
  </si>
  <si>
    <t>043859</t>
  </si>
  <si>
    <t>043904</t>
  </si>
  <si>
    <t>043905</t>
  </si>
  <si>
    <t>043906</t>
  </si>
  <si>
    <t>043907</t>
  </si>
  <si>
    <t>043933</t>
  </si>
  <si>
    <t>043934</t>
  </si>
  <si>
    <t>043936</t>
  </si>
  <si>
    <t>043937</t>
  </si>
  <si>
    <t>043938</t>
  </si>
  <si>
    <t>043939</t>
  </si>
  <si>
    <t>044005</t>
  </si>
  <si>
    <t>044028</t>
  </si>
  <si>
    <t>044029</t>
  </si>
  <si>
    <t>044049</t>
  </si>
  <si>
    <t>044050</t>
  </si>
  <si>
    <t>044101</t>
  </si>
  <si>
    <t>044102</t>
  </si>
  <si>
    <t>044104</t>
  </si>
  <si>
    <t>044142</t>
  </si>
  <si>
    <t>044143</t>
  </si>
  <si>
    <t>044148</t>
  </si>
  <si>
    <t>044149</t>
  </si>
  <si>
    <t>044157</t>
  </si>
  <si>
    <t>044206</t>
  </si>
  <si>
    <t>044207</t>
  </si>
  <si>
    <t>044208</t>
  </si>
  <si>
    <t>044213</t>
  </si>
  <si>
    <t>044218</t>
  </si>
  <si>
    <t>044223</t>
  </si>
  <si>
    <t>044224</t>
  </si>
  <si>
    <t>044227</t>
  </si>
  <si>
    <t>044228</t>
  </si>
  <si>
    <t>044229</t>
  </si>
  <si>
    <t>044231</t>
  </si>
  <si>
    <t>044234</t>
  </si>
  <si>
    <t>044235</t>
  </si>
  <si>
    <t>044236</t>
  </si>
  <si>
    <t>044238</t>
  </si>
  <si>
    <t>044239</t>
  </si>
  <si>
    <t>044242</t>
  </si>
  <si>
    <t>044243</t>
  </si>
  <si>
    <t>044314</t>
  </si>
  <si>
    <t>044315</t>
  </si>
  <si>
    <t>044339</t>
  </si>
  <si>
    <t>044407</t>
  </si>
  <si>
    <t>044416</t>
  </si>
  <si>
    <t>044417</t>
  </si>
  <si>
    <t>044418</t>
  </si>
  <si>
    <t>044419</t>
  </si>
  <si>
    <t>044420</t>
  </si>
  <si>
    <t>044421</t>
  </si>
  <si>
    <t>044430</t>
  </si>
  <si>
    <t>044431</t>
  </si>
  <si>
    <t>044502</t>
  </si>
  <si>
    <t>044504</t>
  </si>
  <si>
    <t>044525</t>
  </si>
  <si>
    <t>044526</t>
  </si>
  <si>
    <t>044543</t>
  </si>
  <si>
    <t>044544</t>
  </si>
  <si>
    <t>044561</t>
  </si>
  <si>
    <t>044562</t>
  </si>
  <si>
    <t>044563</t>
  </si>
  <si>
    <t>044601</t>
  </si>
  <si>
    <t>044602</t>
  </si>
  <si>
    <t>044603</t>
  </si>
  <si>
    <t>044604</t>
  </si>
  <si>
    <t>044610</t>
  </si>
  <si>
    <t>044611</t>
  </si>
  <si>
    <t>044619</t>
  </si>
  <si>
    <t>044624</t>
  </si>
  <si>
    <t>044625</t>
  </si>
  <si>
    <t>044626</t>
  </si>
  <si>
    <t>044632</t>
  </si>
  <si>
    <t>044633</t>
  </si>
  <si>
    <t>044634</t>
  </si>
  <si>
    <t>044635</t>
  </si>
  <si>
    <t>044636</t>
  </si>
  <si>
    <t>044637</t>
  </si>
  <si>
    <t>044638</t>
  </si>
  <si>
    <t>044644</t>
  </si>
  <si>
    <t>044646</t>
  </si>
  <si>
    <t>044652</t>
  </si>
  <si>
    <t>044662</t>
  </si>
  <si>
    <t>044712</t>
  </si>
  <si>
    <t>044713</t>
  </si>
  <si>
    <t>044714</t>
  </si>
  <si>
    <t>044715</t>
  </si>
  <si>
    <t>044717</t>
  </si>
  <si>
    <t>044718</t>
  </si>
  <si>
    <t>044737</t>
  </si>
  <si>
    <t>044738</t>
  </si>
  <si>
    <t>044745</t>
  </si>
  <si>
    <t>044746</t>
  </si>
  <si>
    <t>044747</t>
  </si>
  <si>
    <t>044754</t>
  </si>
  <si>
    <t>044755</t>
  </si>
  <si>
    <t>044756</t>
  </si>
  <si>
    <t>044757</t>
  </si>
  <si>
    <t>044758</t>
  </si>
  <si>
    <t>044759</t>
  </si>
  <si>
    <t>044760</t>
  </si>
  <si>
    <t>044942</t>
  </si>
  <si>
    <t>044958</t>
  </si>
  <si>
    <t>044959</t>
  </si>
  <si>
    <t>044960</t>
  </si>
  <si>
    <t>044961</t>
  </si>
  <si>
    <t>044962</t>
  </si>
  <si>
    <t>045001</t>
  </si>
  <si>
    <t>045002</t>
  </si>
  <si>
    <t>045003</t>
  </si>
  <si>
    <t>050101</t>
  </si>
  <si>
    <t>0009</t>
  </si>
  <si>
    <t>0501010515</t>
  </si>
  <si>
    <t>0501010601</t>
  </si>
  <si>
    <t>0501010602</t>
  </si>
  <si>
    <t>050109</t>
  </si>
  <si>
    <t>3F42001  250297 H</t>
  </si>
  <si>
    <t>3F42001  250297 R</t>
  </si>
  <si>
    <t>050182</t>
  </si>
  <si>
    <t>050183</t>
  </si>
  <si>
    <t>050184</t>
  </si>
  <si>
    <t>050185</t>
  </si>
  <si>
    <t>050201</t>
  </si>
  <si>
    <t>050202</t>
  </si>
  <si>
    <t>050301</t>
  </si>
  <si>
    <t>050302</t>
  </si>
  <si>
    <t>050324</t>
  </si>
  <si>
    <t>3F10107  010273 H</t>
  </si>
  <si>
    <t>3M10107  888001 R</t>
  </si>
  <si>
    <t>050325</t>
  </si>
  <si>
    <t>3F10107  010246 R</t>
  </si>
  <si>
    <t>050337</t>
  </si>
  <si>
    <t>050338</t>
  </si>
  <si>
    <t>050361</t>
  </si>
  <si>
    <t>050401</t>
  </si>
  <si>
    <t>050402</t>
  </si>
  <si>
    <t>050433</t>
  </si>
  <si>
    <t>050434</t>
  </si>
  <si>
    <t>050444</t>
  </si>
  <si>
    <t>050446</t>
  </si>
  <si>
    <t>050493</t>
  </si>
  <si>
    <t>050494</t>
  </si>
  <si>
    <t>050495</t>
  </si>
  <si>
    <t>050496</t>
  </si>
  <si>
    <t>050501</t>
  </si>
  <si>
    <t>050502</t>
  </si>
  <si>
    <t>050518</t>
  </si>
  <si>
    <t>3F21702  210398 R</t>
  </si>
  <si>
    <t>050519</t>
  </si>
  <si>
    <t>050520</t>
  </si>
  <si>
    <t>050521</t>
  </si>
  <si>
    <t>050522</t>
  </si>
  <si>
    <t>050525</t>
  </si>
  <si>
    <t>050579</t>
  </si>
  <si>
    <t>050601</t>
  </si>
  <si>
    <t>050602</t>
  </si>
  <si>
    <t>050639</t>
  </si>
  <si>
    <t>050640</t>
  </si>
  <si>
    <t>050641</t>
  </si>
  <si>
    <t>050661</t>
  </si>
  <si>
    <t>050686</t>
  </si>
  <si>
    <t>050702</t>
  </si>
  <si>
    <t>050722</t>
  </si>
  <si>
    <t>050726</t>
  </si>
  <si>
    <t>050727</t>
  </si>
  <si>
    <t>3M10107  888001 H</t>
  </si>
  <si>
    <t>050740</t>
  </si>
  <si>
    <t>050741</t>
  </si>
  <si>
    <t>050742</t>
  </si>
  <si>
    <t>050748</t>
  </si>
  <si>
    <t>050749</t>
  </si>
  <si>
    <t>050750</t>
  </si>
  <si>
    <t>050751</t>
  </si>
  <si>
    <t>050777</t>
  </si>
  <si>
    <t>050778</t>
  </si>
  <si>
    <t>050779</t>
  </si>
  <si>
    <t>050780</t>
  </si>
  <si>
    <t>050802</t>
  </si>
  <si>
    <t>050830</t>
  </si>
  <si>
    <t>050833</t>
  </si>
  <si>
    <t>050839</t>
  </si>
  <si>
    <t>050840</t>
  </si>
  <si>
    <t>050843</t>
  </si>
  <si>
    <t>3F10308  050131 H</t>
  </si>
  <si>
    <t>3F10308  050001ZR</t>
  </si>
  <si>
    <t>050901</t>
  </si>
  <si>
    <t>050962</t>
  </si>
  <si>
    <t>051001</t>
  </si>
  <si>
    <t>051016</t>
  </si>
  <si>
    <t>051047</t>
  </si>
  <si>
    <t>051048</t>
  </si>
  <si>
    <t>051049</t>
  </si>
  <si>
    <t>051050</t>
  </si>
  <si>
    <t>051051</t>
  </si>
  <si>
    <t>051052</t>
  </si>
  <si>
    <t>051063</t>
  </si>
  <si>
    <t>051101</t>
  </si>
  <si>
    <t>051142</t>
  </si>
  <si>
    <t>051143</t>
  </si>
  <si>
    <t>051151</t>
  </si>
  <si>
    <t>051152</t>
  </si>
  <si>
    <t>051171</t>
  </si>
  <si>
    <t>051174</t>
  </si>
  <si>
    <t>051201</t>
  </si>
  <si>
    <t>051301</t>
  </si>
  <si>
    <t>051344</t>
  </si>
  <si>
    <t>051345</t>
  </si>
  <si>
    <t>051346</t>
  </si>
  <si>
    <t>051363</t>
  </si>
  <si>
    <t>3F10806  180274 H</t>
  </si>
  <si>
    <t>3F10806  180272 R</t>
  </si>
  <si>
    <t>051401</t>
  </si>
  <si>
    <t>051418</t>
  </si>
  <si>
    <t>051425</t>
  </si>
  <si>
    <t>051427</t>
  </si>
  <si>
    <t>3F10308  050001 R</t>
  </si>
  <si>
    <t>051445</t>
  </si>
  <si>
    <t>051449</t>
  </si>
  <si>
    <t>051450</t>
  </si>
  <si>
    <t>051451</t>
  </si>
  <si>
    <t>051534</t>
  </si>
  <si>
    <t>051535</t>
  </si>
  <si>
    <t>051536</t>
  </si>
  <si>
    <t>051537</t>
  </si>
  <si>
    <t>051538</t>
  </si>
  <si>
    <t>051539</t>
  </si>
  <si>
    <t>051561</t>
  </si>
  <si>
    <t>051562</t>
  </si>
  <si>
    <t>051563</t>
  </si>
  <si>
    <t>051576</t>
  </si>
  <si>
    <t>051577</t>
  </si>
  <si>
    <t>051578</t>
  </si>
  <si>
    <t>072005SCFC</t>
  </si>
  <si>
    <t>051659</t>
  </si>
  <si>
    <t>051660</t>
  </si>
  <si>
    <t>051661</t>
  </si>
  <si>
    <t>051662</t>
  </si>
  <si>
    <t>051664</t>
  </si>
  <si>
    <t>051665</t>
  </si>
  <si>
    <t>051666</t>
  </si>
  <si>
    <t>051667</t>
  </si>
  <si>
    <t>051744</t>
  </si>
  <si>
    <t>051745</t>
  </si>
  <si>
    <t>051746</t>
  </si>
  <si>
    <t>051747</t>
  </si>
  <si>
    <t>051794</t>
  </si>
  <si>
    <t>051795</t>
  </si>
  <si>
    <t>051796</t>
  </si>
  <si>
    <t>051797</t>
  </si>
  <si>
    <t>051798</t>
  </si>
  <si>
    <t>051799</t>
  </si>
  <si>
    <t>051855</t>
  </si>
  <si>
    <t>051856</t>
  </si>
  <si>
    <t>051857</t>
  </si>
  <si>
    <t>051858</t>
  </si>
  <si>
    <t>051859</t>
  </si>
  <si>
    <t>051860</t>
  </si>
  <si>
    <t>051861</t>
  </si>
  <si>
    <t>051862</t>
  </si>
  <si>
    <t>051863</t>
  </si>
  <si>
    <t>051864</t>
  </si>
  <si>
    <t>051865</t>
  </si>
  <si>
    <t>051905</t>
  </si>
  <si>
    <t>051906</t>
  </si>
  <si>
    <t>051907</t>
  </si>
  <si>
    <t>051909</t>
  </si>
  <si>
    <t>051910</t>
  </si>
  <si>
    <t>051912</t>
  </si>
  <si>
    <t>051913</t>
  </si>
  <si>
    <t>051914</t>
  </si>
  <si>
    <t>051923</t>
  </si>
  <si>
    <t>051924</t>
  </si>
  <si>
    <t>051925</t>
  </si>
  <si>
    <t>051950</t>
  </si>
  <si>
    <t>051952</t>
  </si>
  <si>
    <t>3F10107  010120 H04</t>
  </si>
  <si>
    <t>051955</t>
  </si>
  <si>
    <t>052013</t>
  </si>
  <si>
    <t>052015</t>
  </si>
  <si>
    <t>052016</t>
  </si>
  <si>
    <t>052017</t>
  </si>
  <si>
    <t>052018</t>
  </si>
  <si>
    <t>052019</t>
  </si>
  <si>
    <t>052020</t>
  </si>
  <si>
    <t>052021</t>
  </si>
  <si>
    <t>052023</t>
  </si>
  <si>
    <t>052024</t>
  </si>
  <si>
    <t>052025</t>
  </si>
  <si>
    <t>052032</t>
  </si>
  <si>
    <t>052033</t>
  </si>
  <si>
    <t>052106</t>
  </si>
  <si>
    <t>052109</t>
  </si>
  <si>
    <t>052110</t>
  </si>
  <si>
    <t>052112</t>
  </si>
  <si>
    <t>052115</t>
  </si>
  <si>
    <t>052117</t>
  </si>
  <si>
    <t>052118</t>
  </si>
  <si>
    <t>052123</t>
  </si>
  <si>
    <t>052124</t>
  </si>
  <si>
    <t>052127</t>
  </si>
  <si>
    <t>052129</t>
  </si>
  <si>
    <t>052130</t>
  </si>
  <si>
    <t>052133</t>
  </si>
  <si>
    <t>052134</t>
  </si>
  <si>
    <t>052146</t>
  </si>
  <si>
    <t>052149</t>
  </si>
  <si>
    <t>052207</t>
  </si>
  <si>
    <t>052208</t>
  </si>
  <si>
    <t>052209</t>
  </si>
  <si>
    <t>052210</t>
  </si>
  <si>
    <t>052211</t>
  </si>
  <si>
    <t>052212</t>
  </si>
  <si>
    <t>052213</t>
  </si>
  <si>
    <t>052214</t>
  </si>
  <si>
    <t>052215</t>
  </si>
  <si>
    <t>052216</t>
  </si>
  <si>
    <t>052217</t>
  </si>
  <si>
    <t>052218</t>
  </si>
  <si>
    <t>052264</t>
  </si>
  <si>
    <t>052265</t>
  </si>
  <si>
    <t>052266</t>
  </si>
  <si>
    <t>052267</t>
  </si>
  <si>
    <t>052335</t>
  </si>
  <si>
    <t>052336</t>
  </si>
  <si>
    <t>052353</t>
  </si>
  <si>
    <t>052354</t>
  </si>
  <si>
    <t>052355</t>
  </si>
  <si>
    <t>052356</t>
  </si>
  <si>
    <t>052544</t>
  </si>
  <si>
    <t>052545</t>
  </si>
  <si>
    <t>052553</t>
  </si>
  <si>
    <t>052554</t>
  </si>
  <si>
    <t>052557</t>
  </si>
  <si>
    <t>052558</t>
  </si>
  <si>
    <t>052559</t>
  </si>
  <si>
    <t>052560</t>
  </si>
  <si>
    <t>052561</t>
  </si>
  <si>
    <t>052562</t>
  </si>
  <si>
    <t>052563</t>
  </si>
  <si>
    <t>052584</t>
  </si>
  <si>
    <t>052589</t>
  </si>
  <si>
    <t>052605</t>
  </si>
  <si>
    <t>052606</t>
  </si>
  <si>
    <t>052732</t>
  </si>
  <si>
    <t>052733</t>
  </si>
  <si>
    <t>052735</t>
  </si>
  <si>
    <t>052736</t>
  </si>
  <si>
    <t>052822</t>
  </si>
  <si>
    <t>052823</t>
  </si>
  <si>
    <t>052824</t>
  </si>
  <si>
    <t>052825</t>
  </si>
  <si>
    <t>052840</t>
  </si>
  <si>
    <t>052871</t>
  </si>
  <si>
    <t>052872</t>
  </si>
  <si>
    <t>052896</t>
  </si>
  <si>
    <t>052898</t>
  </si>
  <si>
    <t>052969</t>
  </si>
  <si>
    <t>052970</t>
  </si>
  <si>
    <t>053045</t>
  </si>
  <si>
    <t>053131</t>
  </si>
  <si>
    <t>053132</t>
  </si>
  <si>
    <t>053133</t>
  </si>
  <si>
    <t>053134</t>
  </si>
  <si>
    <t>053356</t>
  </si>
  <si>
    <t>053357</t>
  </si>
  <si>
    <t>053430</t>
  </si>
  <si>
    <t>053431</t>
  </si>
  <si>
    <t>053432</t>
  </si>
  <si>
    <t>053433</t>
  </si>
  <si>
    <t>053434</t>
  </si>
  <si>
    <t>053435</t>
  </si>
  <si>
    <t>053484</t>
  </si>
  <si>
    <t>053485</t>
  </si>
  <si>
    <t>053519</t>
  </si>
  <si>
    <t>053520</t>
  </si>
  <si>
    <t>053753</t>
  </si>
  <si>
    <t>053754</t>
  </si>
  <si>
    <t>053755</t>
  </si>
  <si>
    <t>053756</t>
  </si>
  <si>
    <t>053757</t>
  </si>
  <si>
    <t>053758</t>
  </si>
  <si>
    <t>053759</t>
  </si>
  <si>
    <t>053760</t>
  </si>
  <si>
    <t>053761</t>
  </si>
  <si>
    <t>053762</t>
  </si>
  <si>
    <t>053766</t>
  </si>
  <si>
    <t>053768</t>
  </si>
  <si>
    <t>053777</t>
  </si>
  <si>
    <t>053779</t>
  </si>
  <si>
    <t>053781</t>
  </si>
  <si>
    <t>053783</t>
  </si>
  <si>
    <t>053831</t>
  </si>
  <si>
    <t>053832</t>
  </si>
  <si>
    <t>053833</t>
  </si>
  <si>
    <t>053834</t>
  </si>
  <si>
    <t>053835</t>
  </si>
  <si>
    <t>053836</t>
  </si>
  <si>
    <t>053875</t>
  </si>
  <si>
    <t>054048</t>
  </si>
  <si>
    <t>054049</t>
  </si>
  <si>
    <t>054050</t>
  </si>
  <si>
    <t>054051</t>
  </si>
  <si>
    <t>054052</t>
  </si>
  <si>
    <t>054053</t>
  </si>
  <si>
    <t>054054</t>
  </si>
  <si>
    <t>054055</t>
  </si>
  <si>
    <t>054101</t>
  </si>
  <si>
    <t>054201</t>
  </si>
  <si>
    <t>054275</t>
  </si>
  <si>
    <t>054277</t>
  </si>
  <si>
    <t>054278</t>
  </si>
  <si>
    <t>072010May</t>
  </si>
  <si>
    <t>054334</t>
  </si>
  <si>
    <t>054335</t>
  </si>
  <si>
    <t>054341</t>
  </si>
  <si>
    <t>054342</t>
  </si>
  <si>
    <t>054343</t>
  </si>
  <si>
    <t>054344</t>
  </si>
  <si>
    <t>054345</t>
  </si>
  <si>
    <t>054346</t>
  </si>
  <si>
    <t>054347</t>
  </si>
  <si>
    <t>054348</t>
  </si>
  <si>
    <t>054349</t>
  </si>
  <si>
    <t>054350</t>
  </si>
  <si>
    <t>054351</t>
  </si>
  <si>
    <t>054352</t>
  </si>
  <si>
    <t>054360</t>
  </si>
  <si>
    <t>054361</t>
  </si>
  <si>
    <t>054362</t>
  </si>
  <si>
    <t>054363</t>
  </si>
  <si>
    <t>054401</t>
  </si>
  <si>
    <t>054404</t>
  </si>
  <si>
    <t>054405</t>
  </si>
  <si>
    <t>054418</t>
  </si>
  <si>
    <t>054419</t>
  </si>
  <si>
    <t>054420</t>
  </si>
  <si>
    <t>054421</t>
  </si>
  <si>
    <t>054422</t>
  </si>
  <si>
    <t>054423</t>
  </si>
  <si>
    <t>054501</t>
  </si>
  <si>
    <t>054523</t>
  </si>
  <si>
    <t>054525</t>
  </si>
  <si>
    <t>054601</t>
  </si>
  <si>
    <t>054865</t>
  </si>
  <si>
    <t>054867</t>
  </si>
  <si>
    <t>055034</t>
  </si>
  <si>
    <t>055035</t>
  </si>
  <si>
    <t>055089</t>
  </si>
  <si>
    <t>055090</t>
  </si>
  <si>
    <t>055091</t>
  </si>
  <si>
    <t>055092</t>
  </si>
  <si>
    <t>055228</t>
  </si>
  <si>
    <t>072010Apri</t>
  </si>
  <si>
    <t>055298</t>
  </si>
  <si>
    <t>055299</t>
  </si>
  <si>
    <t>055304</t>
  </si>
  <si>
    <t>055305</t>
  </si>
  <si>
    <t>055365</t>
  </si>
  <si>
    <t>072011May</t>
  </si>
  <si>
    <t>055398</t>
  </si>
  <si>
    <t>055405</t>
  </si>
  <si>
    <t>072011Apri</t>
  </si>
  <si>
    <t>055406</t>
  </si>
  <si>
    <t>055601</t>
  </si>
  <si>
    <t>055701</t>
  </si>
  <si>
    <t>056001</t>
  </si>
  <si>
    <t>056201</t>
  </si>
  <si>
    <t>070133</t>
  </si>
  <si>
    <t>5F333    0200400000</t>
  </si>
  <si>
    <t>070134</t>
  </si>
  <si>
    <t>070221</t>
  </si>
  <si>
    <t>5F33333  H33    21</t>
  </si>
  <si>
    <t>5F333    0200000000</t>
  </si>
  <si>
    <t>070222</t>
  </si>
  <si>
    <t>070223</t>
  </si>
  <si>
    <t>070224</t>
  </si>
  <si>
    <t>070233</t>
  </si>
  <si>
    <t>070234</t>
  </si>
  <si>
    <t>070235</t>
  </si>
  <si>
    <t>070240</t>
  </si>
  <si>
    <t>070253</t>
  </si>
  <si>
    <t>070254</t>
  </si>
  <si>
    <t>070417</t>
  </si>
  <si>
    <t>070418</t>
  </si>
  <si>
    <t>070419</t>
  </si>
  <si>
    <t>070420</t>
  </si>
  <si>
    <t>070421</t>
  </si>
  <si>
    <t>070422</t>
  </si>
  <si>
    <t>070423</t>
  </si>
  <si>
    <t>070424</t>
  </si>
  <si>
    <t>070425</t>
  </si>
  <si>
    <t>070426</t>
  </si>
  <si>
    <t>070428</t>
  </si>
  <si>
    <t>070430</t>
  </si>
  <si>
    <t>070431</t>
  </si>
  <si>
    <t>070432</t>
  </si>
  <si>
    <t>070442</t>
  </si>
  <si>
    <t>070443</t>
  </si>
  <si>
    <t>070444</t>
  </si>
  <si>
    <t>070445</t>
  </si>
  <si>
    <t>070450</t>
  </si>
  <si>
    <t>070459</t>
  </si>
  <si>
    <t>070460</t>
  </si>
  <si>
    <t>070461</t>
  </si>
  <si>
    <t>070462</t>
  </si>
  <si>
    <t>070463</t>
  </si>
  <si>
    <t>070516</t>
  </si>
  <si>
    <t>070517</t>
  </si>
  <si>
    <t>070518</t>
  </si>
  <si>
    <t>070519</t>
  </si>
  <si>
    <t>070520</t>
  </si>
  <si>
    <t>070521</t>
  </si>
  <si>
    <t>070522</t>
  </si>
  <si>
    <t>070523</t>
  </si>
  <si>
    <t>070524</t>
  </si>
  <si>
    <t>070525</t>
  </si>
  <si>
    <t>070544</t>
  </si>
  <si>
    <t>5F33201  H1     21</t>
  </si>
  <si>
    <t>5F332    0300100400</t>
  </si>
  <si>
    <t>070545</t>
  </si>
  <si>
    <t>070563</t>
  </si>
  <si>
    <t>070616</t>
  </si>
  <si>
    <t>070741</t>
  </si>
  <si>
    <t>070850</t>
  </si>
  <si>
    <t>070851</t>
  </si>
  <si>
    <t>070852</t>
  </si>
  <si>
    <t>070854</t>
  </si>
  <si>
    <t>070855</t>
  </si>
  <si>
    <t>070856</t>
  </si>
  <si>
    <t>070857</t>
  </si>
  <si>
    <t>070858</t>
  </si>
  <si>
    <t>070860</t>
  </si>
  <si>
    <t>070861</t>
  </si>
  <si>
    <t>070862</t>
  </si>
  <si>
    <t>070939</t>
  </si>
  <si>
    <t>070951</t>
  </si>
  <si>
    <t>070962</t>
  </si>
  <si>
    <t>071144</t>
  </si>
  <si>
    <t>071153</t>
  </si>
  <si>
    <t>071251</t>
  </si>
  <si>
    <t>071252</t>
  </si>
  <si>
    <t>071253</t>
  </si>
  <si>
    <t>071254</t>
  </si>
  <si>
    <t>071255</t>
  </si>
  <si>
    <t>071256</t>
  </si>
  <si>
    <t>071257</t>
  </si>
  <si>
    <t>071259</t>
  </si>
  <si>
    <t>0073</t>
  </si>
  <si>
    <t>071260</t>
  </si>
  <si>
    <t>071261</t>
  </si>
  <si>
    <t>071262</t>
  </si>
  <si>
    <t>071263</t>
  </si>
  <si>
    <t>071317</t>
  </si>
  <si>
    <t>071457</t>
  </si>
  <si>
    <t>071458</t>
  </si>
  <si>
    <t>071459</t>
  </si>
  <si>
    <t>071535</t>
  </si>
  <si>
    <t>071536</t>
  </si>
  <si>
    <t>071559</t>
  </si>
  <si>
    <t>071560</t>
  </si>
  <si>
    <t>071561</t>
  </si>
  <si>
    <t>071562</t>
  </si>
  <si>
    <t>071563</t>
  </si>
  <si>
    <t>071601</t>
  </si>
  <si>
    <t>071602</t>
  </si>
  <si>
    <t>071603</t>
  </si>
  <si>
    <t>071604</t>
  </si>
  <si>
    <t>071643</t>
  </si>
  <si>
    <t>071646</t>
  </si>
  <si>
    <t>071656</t>
  </si>
  <si>
    <t>071704</t>
  </si>
  <si>
    <t>071705</t>
  </si>
  <si>
    <t>071708</t>
  </si>
  <si>
    <t>5F333    0200100000</t>
  </si>
  <si>
    <t>071709</t>
  </si>
  <si>
    <t>5F332    0300100000</t>
  </si>
  <si>
    <t>071710</t>
  </si>
  <si>
    <t>071711</t>
  </si>
  <si>
    <t>5F33214  H14    21</t>
  </si>
  <si>
    <t>5F332    0100212040</t>
  </si>
  <si>
    <t>071712</t>
  </si>
  <si>
    <t>071713</t>
  </si>
  <si>
    <t>071730</t>
  </si>
  <si>
    <t>071731</t>
  </si>
  <si>
    <t>071732</t>
  </si>
  <si>
    <t>071737</t>
  </si>
  <si>
    <t>071743</t>
  </si>
  <si>
    <t>071841</t>
  </si>
  <si>
    <t>071842</t>
  </si>
  <si>
    <t>071844</t>
  </si>
  <si>
    <t>071845</t>
  </si>
  <si>
    <t>071849</t>
  </si>
  <si>
    <t>071850</t>
  </si>
  <si>
    <t>071919</t>
  </si>
  <si>
    <t>071920</t>
  </si>
  <si>
    <t>071921</t>
  </si>
  <si>
    <t>071925</t>
  </si>
  <si>
    <t>071926</t>
  </si>
  <si>
    <t>071927</t>
  </si>
  <si>
    <t>071928</t>
  </si>
  <si>
    <t>071945</t>
  </si>
  <si>
    <t>071946</t>
  </si>
  <si>
    <t>072008</t>
  </si>
  <si>
    <t>072020</t>
  </si>
  <si>
    <t>072021</t>
  </si>
  <si>
    <t>072022</t>
  </si>
  <si>
    <t>072044</t>
  </si>
  <si>
    <t>072050</t>
  </si>
  <si>
    <t>072051</t>
  </si>
  <si>
    <t>072055</t>
  </si>
  <si>
    <t>072156</t>
  </si>
  <si>
    <t>072157</t>
  </si>
  <si>
    <t>072163</t>
  </si>
  <si>
    <t>5F33421  H21    21</t>
  </si>
  <si>
    <t>072217</t>
  </si>
  <si>
    <t>072218</t>
  </si>
  <si>
    <t>072224</t>
  </si>
  <si>
    <t>072225</t>
  </si>
  <si>
    <t>072226</t>
  </si>
  <si>
    <t>072237</t>
  </si>
  <si>
    <t>072239</t>
  </si>
  <si>
    <t>072240</t>
  </si>
  <si>
    <t>072242</t>
  </si>
  <si>
    <t>072243</t>
  </si>
  <si>
    <t>072244</t>
  </si>
  <si>
    <t>072245</t>
  </si>
  <si>
    <t>072252</t>
  </si>
  <si>
    <t>072253</t>
  </si>
  <si>
    <t>072254</t>
  </si>
  <si>
    <t>072328</t>
  </si>
  <si>
    <t>072329</t>
  </si>
  <si>
    <t>072335</t>
  </si>
  <si>
    <t>072341</t>
  </si>
  <si>
    <t>072342</t>
  </si>
  <si>
    <t>072407</t>
  </si>
  <si>
    <t>072408</t>
  </si>
  <si>
    <t>072411</t>
  </si>
  <si>
    <t>072418</t>
  </si>
  <si>
    <t>072422</t>
  </si>
  <si>
    <t>072504</t>
  </si>
  <si>
    <t>072505</t>
  </si>
  <si>
    <t>072517</t>
  </si>
  <si>
    <t>072518</t>
  </si>
  <si>
    <t>072521</t>
  </si>
  <si>
    <t>072528</t>
  </si>
  <si>
    <t>072529</t>
  </si>
  <si>
    <t>072530</t>
  </si>
  <si>
    <t>072535</t>
  </si>
  <si>
    <t>072536</t>
  </si>
  <si>
    <t>072537</t>
  </si>
  <si>
    <t>072538</t>
  </si>
  <si>
    <t>072562</t>
  </si>
  <si>
    <t>072602</t>
  </si>
  <si>
    <t>072647</t>
  </si>
  <si>
    <t>072662</t>
  </si>
  <si>
    <t>072720</t>
  </si>
  <si>
    <t>072723</t>
  </si>
  <si>
    <t>072726</t>
  </si>
  <si>
    <t>072729</t>
  </si>
  <si>
    <t>072730</t>
  </si>
  <si>
    <t>072830</t>
  </si>
  <si>
    <t>072831</t>
  </si>
  <si>
    <t>072832</t>
  </si>
  <si>
    <t>072833</t>
  </si>
  <si>
    <t>072834</t>
  </si>
  <si>
    <t>072863</t>
  </si>
  <si>
    <t>072902</t>
  </si>
  <si>
    <t>072905</t>
  </si>
  <si>
    <t>072916</t>
  </si>
  <si>
    <t>072920</t>
  </si>
  <si>
    <t>072924</t>
  </si>
  <si>
    <t>072930</t>
  </si>
  <si>
    <t>072937</t>
  </si>
  <si>
    <t>073024</t>
  </si>
  <si>
    <t>073051</t>
  </si>
  <si>
    <t>073052</t>
  </si>
  <si>
    <t>073120</t>
  </si>
  <si>
    <t>073121</t>
  </si>
  <si>
    <t>073144</t>
  </si>
  <si>
    <t>073145</t>
  </si>
  <si>
    <t>073146</t>
  </si>
  <si>
    <t>073147</t>
  </si>
  <si>
    <t>073148</t>
  </si>
  <si>
    <t>073322</t>
  </si>
  <si>
    <t>073323</t>
  </si>
  <si>
    <t>073329</t>
  </si>
  <si>
    <t>073330</t>
  </si>
  <si>
    <t>073342</t>
  </si>
  <si>
    <t>073352</t>
  </si>
  <si>
    <t>073353</t>
  </si>
  <si>
    <t>073354</t>
  </si>
  <si>
    <t>073355</t>
  </si>
  <si>
    <t>073356</t>
  </si>
  <si>
    <t>5F333    0301200000</t>
  </si>
  <si>
    <t>073428</t>
  </si>
  <si>
    <t>073429</t>
  </si>
  <si>
    <t>073651</t>
  </si>
  <si>
    <t>073652</t>
  </si>
  <si>
    <t>073653</t>
  </si>
  <si>
    <t>073654</t>
  </si>
  <si>
    <t>073655</t>
  </si>
  <si>
    <t>073656</t>
  </si>
  <si>
    <t>073663</t>
  </si>
  <si>
    <t>073701</t>
  </si>
  <si>
    <t>073702</t>
  </si>
  <si>
    <t>073721</t>
  </si>
  <si>
    <t>073722</t>
  </si>
  <si>
    <t>073729</t>
  </si>
  <si>
    <t>073730</t>
  </si>
  <si>
    <t>073731</t>
  </si>
  <si>
    <t>073732</t>
  </si>
  <si>
    <t>073733</t>
  </si>
  <si>
    <t>073734</t>
  </si>
  <si>
    <t>073735</t>
  </si>
  <si>
    <t>073736</t>
  </si>
  <si>
    <t>073818</t>
  </si>
  <si>
    <t>073819</t>
  </si>
  <si>
    <t>073820</t>
  </si>
  <si>
    <t>073821</t>
  </si>
  <si>
    <t>073822</t>
  </si>
  <si>
    <t>073902</t>
  </si>
  <si>
    <t>073903</t>
  </si>
  <si>
    <t>073944</t>
  </si>
  <si>
    <t>073945</t>
  </si>
  <si>
    <t>073948</t>
  </si>
  <si>
    <t>073949</t>
  </si>
  <si>
    <t>073950</t>
  </si>
  <si>
    <t>073951</t>
  </si>
  <si>
    <t>073952</t>
  </si>
  <si>
    <t>073953</t>
  </si>
  <si>
    <t>074009</t>
  </si>
  <si>
    <t>074010</t>
  </si>
  <si>
    <t>074050</t>
  </si>
  <si>
    <t>074051</t>
  </si>
  <si>
    <t>074052</t>
  </si>
  <si>
    <t>074053</t>
  </si>
  <si>
    <t>074054</t>
  </si>
  <si>
    <t>074321</t>
  </si>
  <si>
    <t>074322</t>
  </si>
  <si>
    <t>074323</t>
  </si>
  <si>
    <t>074324</t>
  </si>
  <si>
    <t>074415</t>
  </si>
  <si>
    <t>074526</t>
  </si>
  <si>
    <t>074527</t>
  </si>
  <si>
    <t>074528</t>
  </si>
  <si>
    <t>074529</t>
  </si>
  <si>
    <t>074530</t>
  </si>
  <si>
    <t>074629</t>
  </si>
  <si>
    <t>074635</t>
  </si>
  <si>
    <t>074636</t>
  </si>
  <si>
    <t>074637</t>
  </si>
  <si>
    <t>074638</t>
  </si>
  <si>
    <t>074833</t>
  </si>
  <si>
    <t>074948</t>
  </si>
  <si>
    <t>074951</t>
  </si>
  <si>
    <t>074953</t>
  </si>
  <si>
    <t>074962</t>
  </si>
  <si>
    <t>075002</t>
  </si>
  <si>
    <t>075004</t>
  </si>
  <si>
    <t>075012</t>
  </si>
  <si>
    <t>075013</t>
  </si>
  <si>
    <t>075015</t>
  </si>
  <si>
    <t>075017</t>
  </si>
  <si>
    <t>075018</t>
  </si>
  <si>
    <t>075020</t>
  </si>
  <si>
    <t>075021</t>
  </si>
  <si>
    <t>075028</t>
  </si>
  <si>
    <t>075038</t>
  </si>
  <si>
    <t>075041</t>
  </si>
  <si>
    <t>075047</t>
  </si>
  <si>
    <t>075049</t>
  </si>
  <si>
    <t>075050</t>
  </si>
  <si>
    <t>075131</t>
  </si>
  <si>
    <t>075132</t>
  </si>
  <si>
    <t>075133</t>
  </si>
  <si>
    <t>075134</t>
  </si>
  <si>
    <t>075135</t>
  </si>
  <si>
    <t>075136</t>
  </si>
  <si>
    <t>075158</t>
  </si>
  <si>
    <t>075159</t>
  </si>
  <si>
    <t>075160</t>
  </si>
  <si>
    <t>075161</t>
  </si>
  <si>
    <t>075162</t>
  </si>
  <si>
    <t>075163</t>
  </si>
  <si>
    <t>075206</t>
  </si>
  <si>
    <t>075207</t>
  </si>
  <si>
    <t>075208</t>
  </si>
  <si>
    <t>075210</t>
  </si>
  <si>
    <t>075211</t>
  </si>
  <si>
    <t>075218</t>
  </si>
  <si>
    <t>075219</t>
  </si>
  <si>
    <t>075220</t>
  </si>
  <si>
    <t>075221</t>
  </si>
  <si>
    <t>075222</t>
  </si>
  <si>
    <t>075227</t>
  </si>
  <si>
    <t>075228</t>
  </si>
  <si>
    <t>075229</t>
  </si>
  <si>
    <t>075230</t>
  </si>
  <si>
    <t>075231</t>
  </si>
  <si>
    <t>075347</t>
  </si>
  <si>
    <t>075348</t>
  </si>
  <si>
    <t>075423</t>
  </si>
  <si>
    <t>075458</t>
  </si>
  <si>
    <t>075459</t>
  </si>
  <si>
    <t>075460</t>
  </si>
  <si>
    <t>075461</t>
  </si>
  <si>
    <t>075462</t>
  </si>
  <si>
    <t>075501</t>
  </si>
  <si>
    <t>075502</t>
  </si>
  <si>
    <t>075504</t>
  </si>
  <si>
    <t>075506</t>
  </si>
  <si>
    <t>075514</t>
  </si>
  <si>
    <t>075515</t>
  </si>
  <si>
    <t>075516</t>
  </si>
  <si>
    <t>075522</t>
  </si>
  <si>
    <t>075523</t>
  </si>
  <si>
    <t>075524</t>
  </si>
  <si>
    <t>075525</t>
  </si>
  <si>
    <t>075526</t>
  </si>
  <si>
    <t>075527</t>
  </si>
  <si>
    <t>075528</t>
  </si>
  <si>
    <t>075626</t>
  </si>
  <si>
    <t>075627</t>
  </si>
  <si>
    <t>075628</t>
  </si>
  <si>
    <t>075630</t>
  </si>
  <si>
    <t>075643</t>
  </si>
  <si>
    <t>075644</t>
  </si>
  <si>
    <t>075656</t>
  </si>
  <si>
    <t>075657</t>
  </si>
  <si>
    <t>075658</t>
  </si>
  <si>
    <t>075663</t>
  </si>
  <si>
    <t>075701</t>
  </si>
  <si>
    <t>075702</t>
  </si>
  <si>
    <t>075703</t>
  </si>
  <si>
    <t>075704</t>
  </si>
  <si>
    <t>075705</t>
  </si>
  <si>
    <t>075706</t>
  </si>
  <si>
    <t>075707</t>
  </si>
  <si>
    <t>075708</t>
  </si>
  <si>
    <t>075709</t>
  </si>
  <si>
    <t>075710</t>
  </si>
  <si>
    <t>075711</t>
  </si>
  <si>
    <t>075732</t>
  </si>
  <si>
    <t>075734</t>
  </si>
  <si>
    <t>075812</t>
  </si>
  <si>
    <t>075904</t>
  </si>
  <si>
    <t>075905</t>
  </si>
  <si>
    <t>075921</t>
  </si>
  <si>
    <t>075922</t>
  </si>
  <si>
    <t>075933</t>
  </si>
  <si>
    <t>075934</t>
  </si>
  <si>
    <t>075941</t>
  </si>
  <si>
    <t>075942</t>
  </si>
  <si>
    <t>076020</t>
  </si>
  <si>
    <t>076114</t>
  </si>
  <si>
    <t>076115</t>
  </si>
  <si>
    <t>076116</t>
  </si>
  <si>
    <t>076117</t>
  </si>
  <si>
    <t>076118</t>
  </si>
  <si>
    <t>076119</t>
  </si>
  <si>
    <t>076121</t>
  </si>
  <si>
    <t>076122</t>
  </si>
  <si>
    <t>076123</t>
  </si>
  <si>
    <t>076125</t>
  </si>
  <si>
    <t>076140</t>
  </si>
  <si>
    <t>076143</t>
  </si>
  <si>
    <t>076321</t>
  </si>
  <si>
    <t>076338</t>
  </si>
  <si>
    <t>081929</t>
  </si>
  <si>
    <t>082222</t>
  </si>
  <si>
    <t>082223</t>
  </si>
  <si>
    <t>082224</t>
  </si>
  <si>
    <t>082225</t>
  </si>
  <si>
    <t>082226</t>
  </si>
  <si>
    <t>082227</t>
  </si>
  <si>
    <t>082228</t>
  </si>
  <si>
    <t>082247</t>
  </si>
  <si>
    <t>082248</t>
  </si>
  <si>
    <t>084325</t>
  </si>
  <si>
    <t>084326</t>
  </si>
  <si>
    <t>090148</t>
  </si>
  <si>
    <t>052010C004</t>
  </si>
  <si>
    <t>090281</t>
  </si>
  <si>
    <t>090323</t>
  </si>
  <si>
    <t>090338</t>
  </si>
  <si>
    <t>5F333    0300210000</t>
  </si>
  <si>
    <t>090342</t>
  </si>
  <si>
    <t>090343</t>
  </si>
  <si>
    <t>090366</t>
  </si>
  <si>
    <t>052011C007</t>
  </si>
  <si>
    <t>090371</t>
  </si>
  <si>
    <t>090372</t>
  </si>
  <si>
    <t>052012C023</t>
  </si>
  <si>
    <t>090373</t>
  </si>
  <si>
    <t>090374</t>
  </si>
  <si>
    <t>090382</t>
  </si>
  <si>
    <t>5501</t>
  </si>
  <si>
    <t>052012C002</t>
  </si>
  <si>
    <t>090383</t>
  </si>
  <si>
    <t>090437</t>
  </si>
  <si>
    <t>090448</t>
  </si>
  <si>
    <t>090472</t>
  </si>
  <si>
    <t>090476</t>
  </si>
  <si>
    <t>090478</t>
  </si>
  <si>
    <t>090479</t>
  </si>
  <si>
    <t>090488</t>
  </si>
  <si>
    <t>3F42001  400001 R30</t>
  </si>
  <si>
    <t>090494</t>
  </si>
  <si>
    <t>052012C004</t>
  </si>
  <si>
    <t>090495</t>
  </si>
  <si>
    <t>090496</t>
  </si>
  <si>
    <t>090497</t>
  </si>
  <si>
    <t>090498</t>
  </si>
  <si>
    <t>090499</t>
  </si>
  <si>
    <t>090503</t>
  </si>
  <si>
    <t>090504</t>
  </si>
  <si>
    <t>090505</t>
  </si>
  <si>
    <t>090507</t>
  </si>
  <si>
    <t>090509</t>
  </si>
  <si>
    <t>090516</t>
  </si>
  <si>
    <t>090517</t>
  </si>
  <si>
    <t>090518</t>
  </si>
  <si>
    <t>052012C005</t>
  </si>
  <si>
    <t>090519</t>
  </si>
  <si>
    <t>090520</t>
  </si>
  <si>
    <t>090521</t>
  </si>
  <si>
    <t>090526</t>
  </si>
  <si>
    <t>052012C001</t>
  </si>
  <si>
    <t>090527</t>
  </si>
  <si>
    <t>090530</t>
  </si>
  <si>
    <t>090531</t>
  </si>
  <si>
    <t>090532</t>
  </si>
  <si>
    <t>090533</t>
  </si>
  <si>
    <t>090534</t>
  </si>
  <si>
    <t>090535</t>
  </si>
  <si>
    <t>090536</t>
  </si>
  <si>
    <t>090537</t>
  </si>
  <si>
    <t>5F333    0200200000</t>
  </si>
  <si>
    <t>090538</t>
  </si>
  <si>
    <t>091605</t>
  </si>
  <si>
    <t>091606</t>
  </si>
  <si>
    <t>091609</t>
  </si>
  <si>
    <t>091621</t>
  </si>
  <si>
    <t>091622</t>
  </si>
  <si>
    <t>091626</t>
  </si>
  <si>
    <t>091627</t>
  </si>
  <si>
    <t>091628</t>
  </si>
  <si>
    <t>091629</t>
  </si>
  <si>
    <t>091637</t>
  </si>
  <si>
    <t>091638</t>
  </si>
  <si>
    <t>091701</t>
  </si>
  <si>
    <t>091702</t>
  </si>
  <si>
    <t>091703</t>
  </si>
  <si>
    <t>091752</t>
  </si>
  <si>
    <t>091803</t>
  </si>
  <si>
    <t>0053</t>
  </si>
  <si>
    <t>091804</t>
  </si>
  <si>
    <t>091857</t>
  </si>
  <si>
    <t>092028</t>
  </si>
  <si>
    <t>092120</t>
  </si>
  <si>
    <t>092121</t>
  </si>
  <si>
    <t>092148</t>
  </si>
  <si>
    <t>092149</t>
  </si>
  <si>
    <t>092155</t>
  </si>
  <si>
    <t>092156</t>
  </si>
  <si>
    <t>092157</t>
  </si>
  <si>
    <t>092158</t>
  </si>
  <si>
    <t>092160</t>
  </si>
  <si>
    <t>092240</t>
  </si>
  <si>
    <t>092241</t>
  </si>
  <si>
    <t>092242</t>
  </si>
  <si>
    <t>092243</t>
  </si>
  <si>
    <t>092244</t>
  </si>
  <si>
    <t>092245</t>
  </si>
  <si>
    <t>3F42001  360001 R05</t>
  </si>
  <si>
    <t>092248</t>
  </si>
  <si>
    <t>092250</t>
  </si>
  <si>
    <t>092251</t>
  </si>
  <si>
    <t>092319</t>
  </si>
  <si>
    <t>092320</t>
  </si>
  <si>
    <t>092352</t>
  </si>
  <si>
    <t>092446</t>
  </si>
  <si>
    <t>051999C012</t>
  </si>
  <si>
    <t>092447</t>
  </si>
  <si>
    <t>0350</t>
  </si>
  <si>
    <t>092448</t>
  </si>
  <si>
    <t>092449</t>
  </si>
  <si>
    <t>092509</t>
  </si>
  <si>
    <t>092511</t>
  </si>
  <si>
    <t>092512</t>
  </si>
  <si>
    <t>092513</t>
  </si>
  <si>
    <t>092514</t>
  </si>
  <si>
    <t>092520</t>
  </si>
  <si>
    <t>092521</t>
  </si>
  <si>
    <t>092522</t>
  </si>
  <si>
    <t>092523</t>
  </si>
  <si>
    <t>092524</t>
  </si>
  <si>
    <t>092550</t>
  </si>
  <si>
    <t>092627</t>
  </si>
  <si>
    <t>092628</t>
  </si>
  <si>
    <t>092629</t>
  </si>
  <si>
    <t>092630</t>
  </si>
  <si>
    <t>092632</t>
  </si>
  <si>
    <t>092633</t>
  </si>
  <si>
    <t>092653</t>
  </si>
  <si>
    <t>052000C002</t>
  </si>
  <si>
    <t>092654</t>
  </si>
  <si>
    <t>092738</t>
  </si>
  <si>
    <t>092739</t>
  </si>
  <si>
    <t>092810</t>
  </si>
  <si>
    <t>092811</t>
  </si>
  <si>
    <t>092812</t>
  </si>
  <si>
    <t>092813</t>
  </si>
  <si>
    <t>092814</t>
  </si>
  <si>
    <t>092817</t>
  </si>
  <si>
    <t>092907</t>
  </si>
  <si>
    <t>092908</t>
  </si>
  <si>
    <t>092950</t>
  </si>
  <si>
    <t>093005</t>
  </si>
  <si>
    <t>093019</t>
  </si>
  <si>
    <t>093020</t>
  </si>
  <si>
    <t>093021</t>
  </si>
  <si>
    <t>093023</t>
  </si>
  <si>
    <t>093024</t>
  </si>
  <si>
    <t>093026</t>
  </si>
  <si>
    <t>093028</t>
  </si>
  <si>
    <t>093038</t>
  </si>
  <si>
    <t>093052</t>
  </si>
  <si>
    <t>093053</t>
  </si>
  <si>
    <t>093147</t>
  </si>
  <si>
    <t>052001M002</t>
  </si>
  <si>
    <t>093148</t>
  </si>
  <si>
    <t>093203</t>
  </si>
  <si>
    <t>093244</t>
  </si>
  <si>
    <t>093248</t>
  </si>
  <si>
    <t>093249</t>
  </si>
  <si>
    <t>093250</t>
  </si>
  <si>
    <t>093307</t>
  </si>
  <si>
    <t>052002C008</t>
  </si>
  <si>
    <t>093308</t>
  </si>
  <si>
    <t>093309</t>
  </si>
  <si>
    <t>093310</t>
  </si>
  <si>
    <t>093315</t>
  </si>
  <si>
    <t>093323</t>
  </si>
  <si>
    <t>093335</t>
  </si>
  <si>
    <t>093336</t>
  </si>
  <si>
    <t>093337</t>
  </si>
  <si>
    <t>052002C001</t>
  </si>
  <si>
    <t>093338</t>
  </si>
  <si>
    <t>093452</t>
  </si>
  <si>
    <t>093454</t>
  </si>
  <si>
    <t>093456</t>
  </si>
  <si>
    <t>093457</t>
  </si>
  <si>
    <t>093458</t>
  </si>
  <si>
    <t>093526</t>
  </si>
  <si>
    <t>093527</t>
  </si>
  <si>
    <t>093528</t>
  </si>
  <si>
    <t>093529</t>
  </si>
  <si>
    <t>093531</t>
  </si>
  <si>
    <t>093534</t>
  </si>
  <si>
    <t>093557</t>
  </si>
  <si>
    <t>093613</t>
  </si>
  <si>
    <t>052003C001</t>
  </si>
  <si>
    <t>093614</t>
  </si>
  <si>
    <t>093615</t>
  </si>
  <si>
    <t>093618</t>
  </si>
  <si>
    <t>093711</t>
  </si>
  <si>
    <t>093712</t>
  </si>
  <si>
    <t>093739</t>
  </si>
  <si>
    <t>093741</t>
  </si>
  <si>
    <t>052004C008</t>
  </si>
  <si>
    <t>093742</t>
  </si>
  <si>
    <t>093744</t>
  </si>
  <si>
    <t>093747</t>
  </si>
  <si>
    <t>093748</t>
  </si>
  <si>
    <t>093751</t>
  </si>
  <si>
    <t>093752</t>
  </si>
  <si>
    <t>093812</t>
  </si>
  <si>
    <t>093815</t>
  </si>
  <si>
    <t>093924</t>
  </si>
  <si>
    <t>093926</t>
  </si>
  <si>
    <t>052005C008</t>
  </si>
  <si>
    <t>093927</t>
  </si>
  <si>
    <t>052005C004</t>
  </si>
  <si>
    <t>093929</t>
  </si>
  <si>
    <t>5F332    0100202000</t>
  </si>
  <si>
    <t>093941</t>
  </si>
  <si>
    <t>093961</t>
  </si>
  <si>
    <t>093962</t>
  </si>
  <si>
    <t>093963</t>
  </si>
  <si>
    <t>094001</t>
  </si>
  <si>
    <t>094002</t>
  </si>
  <si>
    <t>094006</t>
  </si>
  <si>
    <t>052005C009</t>
  </si>
  <si>
    <t>094007</t>
  </si>
  <si>
    <t>094008</t>
  </si>
  <si>
    <t>094009</t>
  </si>
  <si>
    <t>094013</t>
  </si>
  <si>
    <t>094014</t>
  </si>
  <si>
    <t>052005C005</t>
  </si>
  <si>
    <t>094015</t>
  </si>
  <si>
    <t>094016</t>
  </si>
  <si>
    <t>094017</t>
  </si>
  <si>
    <t>094018</t>
  </si>
  <si>
    <t>094019</t>
  </si>
  <si>
    <t>094021</t>
  </si>
  <si>
    <t>094122</t>
  </si>
  <si>
    <t>094132</t>
  </si>
  <si>
    <t>094133</t>
  </si>
  <si>
    <t>052006C006</t>
  </si>
  <si>
    <t>094135</t>
  </si>
  <si>
    <t>094136</t>
  </si>
  <si>
    <t>094137</t>
  </si>
  <si>
    <t>094138</t>
  </si>
  <si>
    <t>052006C001</t>
  </si>
  <si>
    <t>094156</t>
  </si>
  <si>
    <t>094158</t>
  </si>
  <si>
    <t>094159</t>
  </si>
  <si>
    <t>094160</t>
  </si>
  <si>
    <t>094219</t>
  </si>
  <si>
    <t>094221</t>
  </si>
  <si>
    <t>094240</t>
  </si>
  <si>
    <t>094253</t>
  </si>
  <si>
    <t>5F332    0100200200</t>
  </si>
  <si>
    <t>094254</t>
  </si>
  <si>
    <t>094255</t>
  </si>
  <si>
    <t>094256</t>
  </si>
  <si>
    <t>094257</t>
  </si>
  <si>
    <t>094258</t>
  </si>
  <si>
    <t>094334</t>
  </si>
  <si>
    <t>094548</t>
  </si>
  <si>
    <t>094617</t>
  </si>
  <si>
    <t>094662</t>
  </si>
  <si>
    <t>110116</t>
  </si>
  <si>
    <t>3F10510  080028 H</t>
  </si>
  <si>
    <t>3F10510  080028 R</t>
  </si>
  <si>
    <t>110117</t>
  </si>
  <si>
    <t>110118</t>
  </si>
  <si>
    <t>110119</t>
  </si>
  <si>
    <t>110211</t>
  </si>
  <si>
    <t>110212</t>
  </si>
  <si>
    <t>110213</t>
  </si>
  <si>
    <t>110214</t>
  </si>
  <si>
    <t>110301</t>
  </si>
  <si>
    <t>110302</t>
  </si>
  <si>
    <t>110634</t>
  </si>
  <si>
    <t>110635</t>
  </si>
  <si>
    <t>110636</t>
  </si>
  <si>
    <t>110637</t>
  </si>
  <si>
    <t>110638</t>
  </si>
  <si>
    <t>110639</t>
  </si>
  <si>
    <t>110640</t>
  </si>
  <si>
    <t>110641</t>
  </si>
  <si>
    <t>110642</t>
  </si>
  <si>
    <t>111601</t>
  </si>
  <si>
    <t>111602</t>
  </si>
  <si>
    <t>111603</t>
  </si>
  <si>
    <t>111604</t>
  </si>
  <si>
    <t>111605</t>
  </si>
  <si>
    <t>111606</t>
  </si>
  <si>
    <t>111618</t>
  </si>
  <si>
    <t>111624</t>
  </si>
  <si>
    <t>111627</t>
  </si>
  <si>
    <t>111628</t>
  </si>
  <si>
    <t>111629</t>
  </si>
  <si>
    <t>111630</t>
  </si>
  <si>
    <t>111631</t>
  </si>
  <si>
    <t>111632</t>
  </si>
  <si>
    <t>111644</t>
  </si>
  <si>
    <t>111645</t>
  </si>
  <si>
    <t>111646</t>
  </si>
  <si>
    <t>111647</t>
  </si>
  <si>
    <t>111648</t>
  </si>
  <si>
    <t>111649</t>
  </si>
  <si>
    <t>111650</t>
  </si>
  <si>
    <t>111651</t>
  </si>
  <si>
    <t>111652</t>
  </si>
  <si>
    <t>111655</t>
  </si>
  <si>
    <t>111656</t>
  </si>
  <si>
    <t>111657</t>
  </si>
  <si>
    <t>111658</t>
  </si>
  <si>
    <t>111659</t>
  </si>
  <si>
    <t>111660</t>
  </si>
  <si>
    <t>111718</t>
  </si>
  <si>
    <t>111719</t>
  </si>
  <si>
    <t>111720</t>
  </si>
  <si>
    <t>111721</t>
  </si>
  <si>
    <t>111722</t>
  </si>
  <si>
    <t>111723</t>
  </si>
  <si>
    <t>130104</t>
  </si>
  <si>
    <t>130208</t>
  </si>
  <si>
    <t>3F10513  150048 H</t>
  </si>
  <si>
    <t>3F10511  100031 R</t>
  </si>
  <si>
    <t>130215</t>
  </si>
  <si>
    <t>130302</t>
  </si>
  <si>
    <t>130303</t>
  </si>
  <si>
    <t>130602</t>
  </si>
  <si>
    <t>130603</t>
  </si>
  <si>
    <t>3F10107  030005 R</t>
  </si>
  <si>
    <t>130604</t>
  </si>
  <si>
    <t>130713</t>
  </si>
  <si>
    <t>130910</t>
  </si>
  <si>
    <t>3F42001  470001 H</t>
  </si>
  <si>
    <t>130913</t>
  </si>
  <si>
    <t>131010</t>
  </si>
  <si>
    <t>131101</t>
  </si>
  <si>
    <t>131202</t>
  </si>
  <si>
    <t>150010</t>
  </si>
  <si>
    <t>150109</t>
  </si>
  <si>
    <t>150111</t>
  </si>
  <si>
    <t>150114</t>
  </si>
  <si>
    <t>150200</t>
  </si>
  <si>
    <t>5</t>
  </si>
  <si>
    <t>150203</t>
  </si>
  <si>
    <t>150806</t>
  </si>
  <si>
    <t>150812</t>
  </si>
  <si>
    <t>151010</t>
  </si>
  <si>
    <t>151012</t>
  </si>
  <si>
    <t>151013</t>
  </si>
  <si>
    <t>151202</t>
  </si>
  <si>
    <t>151312</t>
  </si>
  <si>
    <t>151313</t>
  </si>
  <si>
    <t>180148</t>
  </si>
  <si>
    <t>180164</t>
  </si>
  <si>
    <t>180165</t>
  </si>
  <si>
    <t>180166</t>
  </si>
  <si>
    <t>180167</t>
  </si>
  <si>
    <t>180174</t>
  </si>
  <si>
    <t>180175</t>
  </si>
  <si>
    <t>180182</t>
  </si>
  <si>
    <t>180185</t>
  </si>
  <si>
    <t>180194</t>
  </si>
  <si>
    <t>180195</t>
  </si>
  <si>
    <t>180210</t>
  </si>
  <si>
    <t>180211</t>
  </si>
  <si>
    <t>180212</t>
  </si>
  <si>
    <t>180226</t>
  </si>
  <si>
    <t>180227</t>
  </si>
  <si>
    <t>180253</t>
  </si>
  <si>
    <t>180254</t>
  </si>
  <si>
    <t>180255</t>
  </si>
  <si>
    <t>180256</t>
  </si>
  <si>
    <t>180259</t>
  </si>
  <si>
    <t>180260</t>
  </si>
  <si>
    <t>180261</t>
  </si>
  <si>
    <t>180262</t>
  </si>
  <si>
    <t>180266</t>
  </si>
  <si>
    <t>MSH</t>
  </si>
  <si>
    <t>2FS  TOMFR1958</t>
  </si>
  <si>
    <t>180267</t>
  </si>
  <si>
    <t>180268</t>
  </si>
  <si>
    <t>180269</t>
  </si>
  <si>
    <t>180274</t>
  </si>
  <si>
    <t>180275</t>
  </si>
  <si>
    <t>180278</t>
  </si>
  <si>
    <t>180279</t>
  </si>
  <si>
    <t>032012H000</t>
  </si>
  <si>
    <t>180296</t>
  </si>
  <si>
    <t>180297</t>
  </si>
  <si>
    <t>180298</t>
  </si>
  <si>
    <t>180299</t>
  </si>
  <si>
    <t>180304</t>
  </si>
  <si>
    <t>180305</t>
  </si>
  <si>
    <t>180306</t>
  </si>
  <si>
    <t>180315</t>
  </si>
  <si>
    <t>180316</t>
  </si>
  <si>
    <t>180325</t>
  </si>
  <si>
    <t>180326</t>
  </si>
  <si>
    <t>180330</t>
  </si>
  <si>
    <t>180332</t>
  </si>
  <si>
    <t>180334</t>
  </si>
  <si>
    <t>180335</t>
  </si>
  <si>
    <t>180336</t>
  </si>
  <si>
    <t>180341</t>
  </si>
  <si>
    <t>180354</t>
  </si>
  <si>
    <t>180357</t>
  </si>
  <si>
    <t>180358</t>
  </si>
  <si>
    <t>180362</t>
  </si>
  <si>
    <t>180363</t>
  </si>
  <si>
    <t>180406</t>
  </si>
  <si>
    <t>180407</t>
  </si>
  <si>
    <t>180408</t>
  </si>
  <si>
    <t>180409</t>
  </si>
  <si>
    <t>180410</t>
  </si>
  <si>
    <t>180411</t>
  </si>
  <si>
    <t>180415</t>
  </si>
  <si>
    <t>180416</t>
  </si>
  <si>
    <t>180417</t>
  </si>
  <si>
    <t>180418</t>
  </si>
  <si>
    <t>180419</t>
  </si>
  <si>
    <t>180420</t>
  </si>
  <si>
    <t>180421</t>
  </si>
  <si>
    <t>180422</t>
  </si>
  <si>
    <t>180468</t>
  </si>
  <si>
    <t>180477</t>
  </si>
  <si>
    <t>180478</t>
  </si>
  <si>
    <t>180479</t>
  </si>
  <si>
    <t>180481</t>
  </si>
  <si>
    <t>180483</t>
  </si>
  <si>
    <t>180488</t>
  </si>
  <si>
    <t>180489</t>
  </si>
  <si>
    <t>180492</t>
  </si>
  <si>
    <t>180493</t>
  </si>
  <si>
    <t>180515</t>
  </si>
  <si>
    <t>180516</t>
  </si>
  <si>
    <t>180517</t>
  </si>
  <si>
    <t>180518</t>
  </si>
  <si>
    <t>180523</t>
  </si>
  <si>
    <t>180524</t>
  </si>
  <si>
    <t>180525</t>
  </si>
  <si>
    <t>180526</t>
  </si>
  <si>
    <t>180543</t>
  </si>
  <si>
    <t>180544</t>
  </si>
  <si>
    <t>180548</t>
  </si>
  <si>
    <t>180549</t>
  </si>
  <si>
    <t>180550</t>
  </si>
  <si>
    <t>180567</t>
  </si>
  <si>
    <t>180576</t>
  </si>
  <si>
    <t>180591</t>
  </si>
  <si>
    <t>180592</t>
  </si>
  <si>
    <t>180593</t>
  </si>
  <si>
    <t>180594</t>
  </si>
  <si>
    <t>180608</t>
  </si>
  <si>
    <t>180609</t>
  </si>
  <si>
    <t>180620</t>
  </si>
  <si>
    <t>180621</t>
  </si>
  <si>
    <t>180622</t>
  </si>
  <si>
    <t>180623</t>
  </si>
  <si>
    <t>180624</t>
  </si>
  <si>
    <t>180625</t>
  </si>
  <si>
    <t>180626</t>
  </si>
  <si>
    <t>180627</t>
  </si>
  <si>
    <t>180629</t>
  </si>
  <si>
    <t>180630</t>
  </si>
  <si>
    <t>180631</t>
  </si>
  <si>
    <t>180636</t>
  </si>
  <si>
    <t>180637</t>
  </si>
  <si>
    <t>180638</t>
  </si>
  <si>
    <t>180639</t>
  </si>
  <si>
    <t>180640</t>
  </si>
  <si>
    <t>180641</t>
  </si>
  <si>
    <t>180642</t>
  </si>
  <si>
    <t>180678</t>
  </si>
  <si>
    <t>180695</t>
  </si>
  <si>
    <t>180696</t>
  </si>
  <si>
    <t>180697</t>
  </si>
  <si>
    <t>180698</t>
  </si>
  <si>
    <t>180766</t>
  </si>
  <si>
    <t>180767</t>
  </si>
  <si>
    <t>180781</t>
  </si>
  <si>
    <t>180782</t>
  </si>
  <si>
    <t>180783</t>
  </si>
  <si>
    <t>180784</t>
  </si>
  <si>
    <t>180785</t>
  </si>
  <si>
    <t>180786</t>
  </si>
  <si>
    <t>180789</t>
  </si>
  <si>
    <t>180790</t>
  </si>
  <si>
    <t>180791</t>
  </si>
  <si>
    <t>180792</t>
  </si>
  <si>
    <t>180793</t>
  </si>
  <si>
    <t>180794</t>
  </si>
  <si>
    <t>180802</t>
  </si>
  <si>
    <t>180803</t>
  </si>
  <si>
    <t>180804</t>
  </si>
  <si>
    <t>180805</t>
  </si>
  <si>
    <t>180814</t>
  </si>
  <si>
    <t>180815</t>
  </si>
  <si>
    <t>180816</t>
  </si>
  <si>
    <t>180817</t>
  </si>
  <si>
    <t>180826</t>
  </si>
  <si>
    <t>180827</t>
  </si>
  <si>
    <t>180842</t>
  </si>
  <si>
    <t>180843</t>
  </si>
  <si>
    <t>180844</t>
  </si>
  <si>
    <t>180851</t>
  </si>
  <si>
    <t>180855</t>
  </si>
  <si>
    <t>180861</t>
  </si>
  <si>
    <t>180862</t>
  </si>
  <si>
    <t>180863</t>
  </si>
  <si>
    <t>180866</t>
  </si>
  <si>
    <t>180867</t>
  </si>
  <si>
    <t>180868</t>
  </si>
  <si>
    <t>180869</t>
  </si>
  <si>
    <t>180871</t>
  </si>
  <si>
    <t>180872</t>
  </si>
  <si>
    <t>180874</t>
  </si>
  <si>
    <t>180888</t>
  </si>
  <si>
    <t>180889</t>
  </si>
  <si>
    <t>180890</t>
  </si>
  <si>
    <t>180894</t>
  </si>
  <si>
    <t>180895</t>
  </si>
  <si>
    <t>032010H000</t>
  </si>
  <si>
    <t>180896</t>
  </si>
  <si>
    <t>180897</t>
  </si>
  <si>
    <t>180898</t>
  </si>
  <si>
    <t>180907</t>
  </si>
  <si>
    <t>180908</t>
  </si>
  <si>
    <t>180967</t>
  </si>
  <si>
    <t>180968</t>
  </si>
  <si>
    <t>180969</t>
  </si>
  <si>
    <t>180970</t>
  </si>
  <si>
    <t>180971</t>
  </si>
  <si>
    <t>180972</t>
  </si>
  <si>
    <t>180973</t>
  </si>
  <si>
    <t>180974</t>
  </si>
  <si>
    <t>180975</t>
  </si>
  <si>
    <t>180976</t>
  </si>
  <si>
    <t>180977</t>
  </si>
  <si>
    <t>180981</t>
  </si>
  <si>
    <t>180982</t>
  </si>
  <si>
    <t>180984</t>
  </si>
  <si>
    <t>180986</t>
  </si>
  <si>
    <t>180987</t>
  </si>
  <si>
    <t>180988</t>
  </si>
  <si>
    <t>180992</t>
  </si>
  <si>
    <t>180993</t>
  </si>
  <si>
    <t>180994</t>
  </si>
  <si>
    <t>180995</t>
  </si>
  <si>
    <t>180996</t>
  </si>
  <si>
    <t>181013</t>
  </si>
  <si>
    <t>181014</t>
  </si>
  <si>
    <t>181019</t>
  </si>
  <si>
    <t>181020</t>
  </si>
  <si>
    <t>181032</t>
  </si>
  <si>
    <t>181033</t>
  </si>
  <si>
    <t>181034</t>
  </si>
  <si>
    <t>181035</t>
  </si>
  <si>
    <t>181042</t>
  </si>
  <si>
    <t>181044</t>
  </si>
  <si>
    <t>181046</t>
  </si>
  <si>
    <t>181047</t>
  </si>
  <si>
    <t>181048</t>
  </si>
  <si>
    <t>181049</t>
  </si>
  <si>
    <t>181050</t>
  </si>
  <si>
    <t>181051</t>
  </si>
  <si>
    <t>181052</t>
  </si>
  <si>
    <t>181055</t>
  </si>
  <si>
    <t>181056</t>
  </si>
  <si>
    <t>181057</t>
  </si>
  <si>
    <t>181058</t>
  </si>
  <si>
    <t>181059</t>
  </si>
  <si>
    <t>181060</t>
  </si>
  <si>
    <t>181061</t>
  </si>
  <si>
    <t>181062</t>
  </si>
  <si>
    <t>181070</t>
  </si>
  <si>
    <t>181071</t>
  </si>
  <si>
    <t>181072</t>
  </si>
  <si>
    <t>181073</t>
  </si>
  <si>
    <t>181074</t>
  </si>
  <si>
    <t>181075</t>
  </si>
  <si>
    <t>181076</t>
  </si>
  <si>
    <t>181077</t>
  </si>
  <si>
    <t>181078</t>
  </si>
  <si>
    <t>181079</t>
  </si>
  <si>
    <t>181080</t>
  </si>
  <si>
    <t>181081</t>
  </si>
  <si>
    <t>181082</t>
  </si>
  <si>
    <t>181083</t>
  </si>
  <si>
    <t>181084</t>
  </si>
  <si>
    <t>181085</t>
  </si>
  <si>
    <t>181086</t>
  </si>
  <si>
    <t>181087</t>
  </si>
  <si>
    <t>181088</t>
  </si>
  <si>
    <t>181091</t>
  </si>
  <si>
    <t>181092</t>
  </si>
  <si>
    <t>181093</t>
  </si>
  <si>
    <t>181094</t>
  </si>
  <si>
    <t>181095</t>
  </si>
  <si>
    <t>181096</t>
  </si>
  <si>
    <t>181097</t>
  </si>
  <si>
    <t>181098</t>
  </si>
  <si>
    <t>181099</t>
  </si>
  <si>
    <t>181103</t>
  </si>
  <si>
    <t>181104</t>
  </si>
  <si>
    <t>181150</t>
  </si>
  <si>
    <t>181151</t>
  </si>
  <si>
    <t>181152</t>
  </si>
  <si>
    <t>181153</t>
  </si>
  <si>
    <t>181154</t>
  </si>
  <si>
    <t>181155</t>
  </si>
  <si>
    <t>181156</t>
  </si>
  <si>
    <t>181157</t>
  </si>
  <si>
    <t>181158</t>
  </si>
  <si>
    <t>181164</t>
  </si>
  <si>
    <t>181165</t>
  </si>
  <si>
    <t>181166</t>
  </si>
  <si>
    <t>181167</t>
  </si>
  <si>
    <t>181168</t>
  </si>
  <si>
    <t>181169</t>
  </si>
  <si>
    <t>181170</t>
  </si>
  <si>
    <t>181171</t>
  </si>
  <si>
    <t>181172</t>
  </si>
  <si>
    <t>181173</t>
  </si>
  <si>
    <t>181174</t>
  </si>
  <si>
    <t>181176</t>
  </si>
  <si>
    <t>181177</t>
  </si>
  <si>
    <t>181178</t>
  </si>
  <si>
    <t>181189</t>
  </si>
  <si>
    <t>181190</t>
  </si>
  <si>
    <t>181195</t>
  </si>
  <si>
    <t>181196</t>
  </si>
  <si>
    <t>181197</t>
  </si>
  <si>
    <t>181198</t>
  </si>
  <si>
    <t>181211</t>
  </si>
  <si>
    <t>181212</t>
  </si>
  <si>
    <t>181222</t>
  </si>
  <si>
    <t>181223</t>
  </si>
  <si>
    <t>181224</t>
  </si>
  <si>
    <t>181227</t>
  </si>
  <si>
    <t>181229</t>
  </si>
  <si>
    <t>181230</t>
  </si>
  <si>
    <t>181231</t>
  </si>
  <si>
    <t>181232</t>
  </si>
  <si>
    <t>181233</t>
  </si>
  <si>
    <t>181236</t>
  </si>
  <si>
    <t>181237</t>
  </si>
  <si>
    <t>181238</t>
  </si>
  <si>
    <t>181269</t>
  </si>
  <si>
    <t>181270</t>
  </si>
  <si>
    <t>181271</t>
  </si>
  <si>
    <t>181272</t>
  </si>
  <si>
    <t>181273</t>
  </si>
  <si>
    <t>181274</t>
  </si>
  <si>
    <t>181275</t>
  </si>
  <si>
    <t>181276</t>
  </si>
  <si>
    <t>181277</t>
  </si>
  <si>
    <t>181278</t>
  </si>
  <si>
    <t>181279</t>
  </si>
  <si>
    <t>181280</t>
  </si>
  <si>
    <t>181281</t>
  </si>
  <si>
    <t>181282</t>
  </si>
  <si>
    <t>181283</t>
  </si>
  <si>
    <t>181286</t>
  </si>
  <si>
    <t>181287</t>
  </si>
  <si>
    <t>181288</t>
  </si>
  <si>
    <t>181289</t>
  </si>
  <si>
    <t>181296</t>
  </si>
  <si>
    <t>181320</t>
  </si>
  <si>
    <t>181321</t>
  </si>
  <si>
    <t>181322</t>
  </si>
  <si>
    <t>181323</t>
  </si>
  <si>
    <t>181324</t>
  </si>
  <si>
    <t>181357</t>
  </si>
  <si>
    <t>181358</t>
  </si>
  <si>
    <t>181359</t>
  </si>
  <si>
    <t>181360</t>
  </si>
  <si>
    <t>181361</t>
  </si>
  <si>
    <t>181362</t>
  </si>
  <si>
    <t>181364</t>
  </si>
  <si>
    <t>181367</t>
  </si>
  <si>
    <t>181368</t>
  </si>
  <si>
    <t>181369</t>
  </si>
  <si>
    <t>181370</t>
  </si>
  <si>
    <t>181371</t>
  </si>
  <si>
    <t>181375</t>
  </si>
  <si>
    <t>181376</t>
  </si>
  <si>
    <t>181377</t>
  </si>
  <si>
    <t>181378</t>
  </si>
  <si>
    <t>181379</t>
  </si>
  <si>
    <t>181380</t>
  </si>
  <si>
    <t>181381</t>
  </si>
  <si>
    <t>181382</t>
  </si>
  <si>
    <t>181383</t>
  </si>
  <si>
    <t>181384</t>
  </si>
  <si>
    <t>181385</t>
  </si>
  <si>
    <t>181386</t>
  </si>
  <si>
    <t>181388</t>
  </si>
  <si>
    <t>181389</t>
  </si>
  <si>
    <t>181390</t>
  </si>
  <si>
    <t>181391</t>
  </si>
  <si>
    <t>181392</t>
  </si>
  <si>
    <t>181393</t>
  </si>
  <si>
    <t>181394</t>
  </si>
  <si>
    <t>181395</t>
  </si>
  <si>
    <t>181396</t>
  </si>
  <si>
    <t>181397</t>
  </si>
  <si>
    <t>181398</t>
  </si>
  <si>
    <t>181399</t>
  </si>
  <si>
    <t>181403</t>
  </si>
  <si>
    <t>181404</t>
  </si>
  <si>
    <t>181410</t>
  </si>
  <si>
    <t>181411</t>
  </si>
  <si>
    <t>181420</t>
  </si>
  <si>
    <t>181421</t>
  </si>
  <si>
    <t>181423</t>
  </si>
  <si>
    <t>181424</t>
  </si>
  <si>
    <t>181432</t>
  </si>
  <si>
    <t>181436</t>
  </si>
  <si>
    <t>181437</t>
  </si>
  <si>
    <t>181438</t>
  </si>
  <si>
    <t>181441</t>
  </si>
  <si>
    <t>181455</t>
  </si>
  <si>
    <t>181456</t>
  </si>
  <si>
    <t>181457</t>
  </si>
  <si>
    <t>181458</t>
  </si>
  <si>
    <t>181459</t>
  </si>
  <si>
    <t>181460</t>
  </si>
  <si>
    <t>181470</t>
  </si>
  <si>
    <t>181471</t>
  </si>
  <si>
    <t>181472</t>
  </si>
  <si>
    <t>181473</t>
  </si>
  <si>
    <t>181474</t>
  </si>
  <si>
    <t>181475</t>
  </si>
  <si>
    <t>181476</t>
  </si>
  <si>
    <t>181477</t>
  </si>
  <si>
    <t>181478</t>
  </si>
  <si>
    <t>181479</t>
  </si>
  <si>
    <t>181480</t>
  </si>
  <si>
    <t>181481</t>
  </si>
  <si>
    <t>181482</t>
  </si>
  <si>
    <t>181483</t>
  </si>
  <si>
    <t>181484</t>
  </si>
  <si>
    <t>181485</t>
  </si>
  <si>
    <t>181486</t>
  </si>
  <si>
    <t>181487</t>
  </si>
  <si>
    <t>181488</t>
  </si>
  <si>
    <t>181489</t>
  </si>
  <si>
    <t>181490</t>
  </si>
  <si>
    <t>181491</t>
  </si>
  <si>
    <t>181492</t>
  </si>
  <si>
    <t>181493</t>
  </si>
  <si>
    <t>181494</t>
  </si>
  <si>
    <t>181495</t>
  </si>
  <si>
    <t>181496</t>
  </si>
  <si>
    <t>181497</t>
  </si>
  <si>
    <t>181498</t>
  </si>
  <si>
    <t>181499</t>
  </si>
  <si>
    <t>181503</t>
  </si>
  <si>
    <t>181504</t>
  </si>
  <si>
    <t>181509</t>
  </si>
  <si>
    <t>181510</t>
  </si>
  <si>
    <t>181516</t>
  </si>
  <si>
    <t>181517</t>
  </si>
  <si>
    <t>181519</t>
  </si>
  <si>
    <t>181539</t>
  </si>
  <si>
    <t>181540</t>
  </si>
  <si>
    <t>181541</t>
  </si>
  <si>
    <t>181542</t>
  </si>
  <si>
    <t>181543</t>
  </si>
  <si>
    <t>181544</t>
  </si>
  <si>
    <t>181545</t>
  </si>
  <si>
    <t>181546</t>
  </si>
  <si>
    <t>181564</t>
  </si>
  <si>
    <t>181566</t>
  </si>
  <si>
    <t>181567</t>
  </si>
  <si>
    <t>181568</t>
  </si>
  <si>
    <t>181569</t>
  </si>
  <si>
    <t>181570</t>
  </si>
  <si>
    <t>181579</t>
  </si>
  <si>
    <t>181582</t>
  </si>
  <si>
    <t>181583</t>
  </si>
  <si>
    <t>181584</t>
  </si>
  <si>
    <t>032011H000</t>
  </si>
  <si>
    <t>181585</t>
  </si>
  <si>
    <t>181586</t>
  </si>
  <si>
    <t>181588</t>
  </si>
  <si>
    <t>181590</t>
  </si>
  <si>
    <t>181592</t>
  </si>
  <si>
    <t>181593</t>
  </si>
  <si>
    <t>181594</t>
  </si>
  <si>
    <t>181595</t>
  </si>
  <si>
    <t>181596</t>
  </si>
  <si>
    <t>181597</t>
  </si>
  <si>
    <t>181641</t>
  </si>
  <si>
    <t>181642</t>
  </si>
  <si>
    <t>181643</t>
  </si>
  <si>
    <t>181644</t>
  </si>
  <si>
    <t>181645</t>
  </si>
  <si>
    <t>181646</t>
  </si>
  <si>
    <t>181647</t>
  </si>
  <si>
    <t>181648</t>
  </si>
  <si>
    <t>181649</t>
  </si>
  <si>
    <t>181650</t>
  </si>
  <si>
    <t>181651</t>
  </si>
  <si>
    <t>181652</t>
  </si>
  <si>
    <t>181653</t>
  </si>
  <si>
    <t>181658</t>
  </si>
  <si>
    <t>181659</t>
  </si>
  <si>
    <t>181660</t>
  </si>
  <si>
    <t>181676</t>
  </si>
  <si>
    <t>181677</t>
  </si>
  <si>
    <t>181678</t>
  </si>
  <si>
    <t>181679</t>
  </si>
  <si>
    <t>181683</t>
  </si>
  <si>
    <t>181684</t>
  </si>
  <si>
    <t>181692</t>
  </si>
  <si>
    <t>181694</t>
  </si>
  <si>
    <t>181695</t>
  </si>
  <si>
    <t>181716</t>
  </si>
  <si>
    <t>181724</t>
  </si>
  <si>
    <t>181755</t>
  </si>
  <si>
    <t>181766</t>
  </si>
  <si>
    <t>181767</t>
  </si>
  <si>
    <t>181768</t>
  </si>
  <si>
    <t>181769</t>
  </si>
  <si>
    <t>181793</t>
  </si>
  <si>
    <t>181794</t>
  </si>
  <si>
    <t>181798</t>
  </si>
  <si>
    <t>181799</t>
  </si>
  <si>
    <t>181830</t>
  </si>
  <si>
    <t>181867</t>
  </si>
  <si>
    <t>181868</t>
  </si>
  <si>
    <t>181872</t>
  </si>
  <si>
    <t>181873</t>
  </si>
  <si>
    <t>181889</t>
  </si>
  <si>
    <t>181890</t>
  </si>
  <si>
    <t>181891</t>
  </si>
  <si>
    <t>181892</t>
  </si>
  <si>
    <t>181912</t>
  </si>
  <si>
    <t>181913</t>
  </si>
  <si>
    <t>181914</t>
  </si>
  <si>
    <t>181915</t>
  </si>
  <si>
    <t>181916</t>
  </si>
  <si>
    <t>181917</t>
  </si>
  <si>
    <t>181918</t>
  </si>
  <si>
    <t>181945</t>
  </si>
  <si>
    <t>181946</t>
  </si>
  <si>
    <t>181947</t>
  </si>
  <si>
    <t>181952</t>
  </si>
  <si>
    <t>181953</t>
  </si>
  <si>
    <t>181964</t>
  </si>
  <si>
    <t>181974</t>
  </si>
  <si>
    <t>181975</t>
  </si>
  <si>
    <t>181976</t>
  </si>
  <si>
    <t>181977</t>
  </si>
  <si>
    <t>181978</t>
  </si>
  <si>
    <t>181979</t>
  </si>
  <si>
    <t>181980</t>
  </si>
  <si>
    <t>181982</t>
  </si>
  <si>
    <t>181984</t>
  </si>
  <si>
    <t>181985</t>
  </si>
  <si>
    <t>182014</t>
  </si>
  <si>
    <t>182015</t>
  </si>
  <si>
    <t>182016</t>
  </si>
  <si>
    <t>182017</t>
  </si>
  <si>
    <t>2FS  JNSTR6124</t>
  </si>
  <si>
    <t>182018</t>
  </si>
  <si>
    <t>182020</t>
  </si>
  <si>
    <t>182021</t>
  </si>
  <si>
    <t>182026</t>
  </si>
  <si>
    <t>182027</t>
  </si>
  <si>
    <t>182028</t>
  </si>
  <si>
    <t>182029</t>
  </si>
  <si>
    <t>182030</t>
  </si>
  <si>
    <t>182031</t>
  </si>
  <si>
    <t>182068</t>
  </si>
  <si>
    <t>182074</t>
  </si>
  <si>
    <t>182075</t>
  </si>
  <si>
    <t>182076</t>
  </si>
  <si>
    <t>182077</t>
  </si>
  <si>
    <t>182078</t>
  </si>
  <si>
    <t>182079</t>
  </si>
  <si>
    <t>182088</t>
  </si>
  <si>
    <t>182089</t>
  </si>
  <si>
    <t>182121</t>
  </si>
  <si>
    <t>182122</t>
  </si>
  <si>
    <t>182123</t>
  </si>
  <si>
    <t>182124</t>
  </si>
  <si>
    <t>182128</t>
  </si>
  <si>
    <t>182129</t>
  </si>
  <si>
    <t>182132</t>
  </si>
  <si>
    <t>182133</t>
  </si>
  <si>
    <t>182134</t>
  </si>
  <si>
    <t>182135</t>
  </si>
  <si>
    <t>182139</t>
  </si>
  <si>
    <t>182155</t>
  </si>
  <si>
    <t>182156</t>
  </si>
  <si>
    <t>182157</t>
  </si>
  <si>
    <t>182159</t>
  </si>
  <si>
    <t>182160</t>
  </si>
  <si>
    <t>182161</t>
  </si>
  <si>
    <t>182162</t>
  </si>
  <si>
    <t>182163</t>
  </si>
  <si>
    <t>182181</t>
  </si>
  <si>
    <t>182182</t>
  </si>
  <si>
    <t>182192</t>
  </si>
  <si>
    <t>182193</t>
  </si>
  <si>
    <t>182197</t>
  </si>
  <si>
    <t>182198</t>
  </si>
  <si>
    <t>182199</t>
  </si>
  <si>
    <t>182204</t>
  </si>
  <si>
    <t>032000H000</t>
  </si>
  <si>
    <t>182205</t>
  </si>
  <si>
    <t>182206</t>
  </si>
  <si>
    <t>182207</t>
  </si>
  <si>
    <t>182216</t>
  </si>
  <si>
    <t>182217</t>
  </si>
  <si>
    <t>182218</t>
  </si>
  <si>
    <t>182220</t>
  </si>
  <si>
    <t>182221</t>
  </si>
  <si>
    <t>182222</t>
  </si>
  <si>
    <t>182223</t>
  </si>
  <si>
    <t>182224</t>
  </si>
  <si>
    <t>182225</t>
  </si>
  <si>
    <t>182226</t>
  </si>
  <si>
    <t>182227</t>
  </si>
  <si>
    <t>182228</t>
  </si>
  <si>
    <t>182229</t>
  </si>
  <si>
    <t>182230</t>
  </si>
  <si>
    <t>182231</t>
  </si>
  <si>
    <t>182232</t>
  </si>
  <si>
    <t>182233</t>
  </si>
  <si>
    <t>182234</t>
  </si>
  <si>
    <t>182235</t>
  </si>
  <si>
    <t>182236</t>
  </si>
  <si>
    <t>182237</t>
  </si>
  <si>
    <t>182256</t>
  </si>
  <si>
    <t>182257</t>
  </si>
  <si>
    <t>182258</t>
  </si>
  <si>
    <t>182261</t>
  </si>
  <si>
    <t>182262</t>
  </si>
  <si>
    <t>182282</t>
  </si>
  <si>
    <t>182289</t>
  </si>
  <si>
    <t>182290</t>
  </si>
  <si>
    <t>182291</t>
  </si>
  <si>
    <t>182292</t>
  </si>
  <si>
    <t>182293</t>
  </si>
  <si>
    <t>182294</t>
  </si>
  <si>
    <t>182295</t>
  </si>
  <si>
    <t>182296</t>
  </si>
  <si>
    <t>182297</t>
  </si>
  <si>
    <t>182298</t>
  </si>
  <si>
    <t>182306</t>
  </si>
  <si>
    <t>182333</t>
  </si>
  <si>
    <t>182339</t>
  </si>
  <si>
    <t>182340</t>
  </si>
  <si>
    <t>182341</t>
  </si>
  <si>
    <t>182342</t>
  </si>
  <si>
    <t>182343</t>
  </si>
  <si>
    <t>182344</t>
  </si>
  <si>
    <t>182345</t>
  </si>
  <si>
    <t>182347</t>
  </si>
  <si>
    <t>182348</t>
  </si>
  <si>
    <t>182349</t>
  </si>
  <si>
    <t>182350</t>
  </si>
  <si>
    <t>182383</t>
  </si>
  <si>
    <t>182384</t>
  </si>
  <si>
    <t>182385</t>
  </si>
  <si>
    <t>182386</t>
  </si>
  <si>
    <t>182387</t>
  </si>
  <si>
    <t>182388</t>
  </si>
  <si>
    <t>182389</t>
  </si>
  <si>
    <t>182408</t>
  </si>
  <si>
    <t>182462</t>
  </si>
  <si>
    <t>182467</t>
  </si>
  <si>
    <t>182502</t>
  </si>
  <si>
    <t>182503</t>
  </si>
  <si>
    <t>182504</t>
  </si>
  <si>
    <t>182505</t>
  </si>
  <si>
    <t>182506</t>
  </si>
  <si>
    <t>182507</t>
  </si>
  <si>
    <t>182508</t>
  </si>
  <si>
    <t>182512</t>
  </si>
  <si>
    <t>182513</t>
  </si>
  <si>
    <t>182514</t>
  </si>
  <si>
    <t>182515</t>
  </si>
  <si>
    <t>182516</t>
  </si>
  <si>
    <t>182517</t>
  </si>
  <si>
    <t>182518</t>
  </si>
  <si>
    <t>182528</t>
  </si>
  <si>
    <t>182529</t>
  </si>
  <si>
    <t>182530</t>
  </si>
  <si>
    <t>182531</t>
  </si>
  <si>
    <t>182532</t>
  </si>
  <si>
    <t>182533</t>
  </si>
  <si>
    <t>182541</t>
  </si>
  <si>
    <t>182542</t>
  </si>
  <si>
    <t>182543</t>
  </si>
  <si>
    <t>182544</t>
  </si>
  <si>
    <t>182545</t>
  </si>
  <si>
    <t>182546</t>
  </si>
  <si>
    <t>182547</t>
  </si>
  <si>
    <t>182548</t>
  </si>
  <si>
    <t>182549</t>
  </si>
  <si>
    <t>182550</t>
  </si>
  <si>
    <t>182722</t>
  </si>
  <si>
    <t>182731</t>
  </si>
  <si>
    <t>182732</t>
  </si>
  <si>
    <t>182740</t>
  </si>
  <si>
    <t>182741</t>
  </si>
  <si>
    <t>182742</t>
  </si>
  <si>
    <t>182743</t>
  </si>
  <si>
    <t>182744</t>
  </si>
  <si>
    <t>182745</t>
  </si>
  <si>
    <t>182746</t>
  </si>
  <si>
    <t>182747</t>
  </si>
  <si>
    <t>182749</t>
  </si>
  <si>
    <t>182750</t>
  </si>
  <si>
    <t>182751</t>
  </si>
  <si>
    <t>182752</t>
  </si>
  <si>
    <t>182753</t>
  </si>
  <si>
    <t>182754</t>
  </si>
  <si>
    <t>182755</t>
  </si>
  <si>
    <t>182757</t>
  </si>
  <si>
    <t>182758</t>
  </si>
  <si>
    <t>182759</t>
  </si>
  <si>
    <t>182761</t>
  </si>
  <si>
    <t>182762</t>
  </si>
  <si>
    <t>182763</t>
  </si>
  <si>
    <t>182771</t>
  </si>
  <si>
    <t>182772</t>
  </si>
  <si>
    <t>182801</t>
  </si>
  <si>
    <t>182802</t>
  </si>
  <si>
    <t>182803</t>
  </si>
  <si>
    <t>182804</t>
  </si>
  <si>
    <t>182805</t>
  </si>
  <si>
    <t>182806</t>
  </si>
  <si>
    <t>182807</t>
  </si>
  <si>
    <t>182808</t>
  </si>
  <si>
    <t>182809</t>
  </si>
  <si>
    <t>182810</t>
  </si>
  <si>
    <t>182814</t>
  </si>
  <si>
    <t>182815</t>
  </si>
  <si>
    <t>182816</t>
  </si>
  <si>
    <t>182817</t>
  </si>
  <si>
    <t>182818</t>
  </si>
  <si>
    <t>182819</t>
  </si>
  <si>
    <t>182842</t>
  </si>
  <si>
    <t>182844</t>
  </si>
  <si>
    <t>182846</t>
  </si>
  <si>
    <t>182847</t>
  </si>
  <si>
    <t>182848</t>
  </si>
  <si>
    <t>182856</t>
  </si>
  <si>
    <t>182857</t>
  </si>
  <si>
    <t>182862</t>
  </si>
  <si>
    <t>182863</t>
  </si>
  <si>
    <t>182959</t>
  </si>
  <si>
    <t>183035</t>
  </si>
  <si>
    <t>183036</t>
  </si>
  <si>
    <t>183037</t>
  </si>
  <si>
    <t>183038</t>
  </si>
  <si>
    <t>183039</t>
  </si>
  <si>
    <t>183040</t>
  </si>
  <si>
    <t>183041</t>
  </si>
  <si>
    <t>183042</t>
  </si>
  <si>
    <t>183057</t>
  </si>
  <si>
    <t>183058</t>
  </si>
  <si>
    <t>183059</t>
  </si>
  <si>
    <t>183063</t>
  </si>
  <si>
    <t>183119</t>
  </si>
  <si>
    <t>183120</t>
  </si>
  <si>
    <t>183121</t>
  </si>
  <si>
    <t>183122</t>
  </si>
  <si>
    <t>183123</t>
  </si>
  <si>
    <t>183124</t>
  </si>
  <si>
    <t>183125</t>
  </si>
  <si>
    <t>183126</t>
  </si>
  <si>
    <t>183137</t>
  </si>
  <si>
    <t>183138</t>
  </si>
  <si>
    <t>183139</t>
  </si>
  <si>
    <t>183140</t>
  </si>
  <si>
    <t>183141</t>
  </si>
  <si>
    <t>183142</t>
  </si>
  <si>
    <t>183143</t>
  </si>
  <si>
    <t>183144</t>
  </si>
  <si>
    <t>183145</t>
  </si>
  <si>
    <t>183147</t>
  </si>
  <si>
    <t>183148</t>
  </si>
  <si>
    <t>183149</t>
  </si>
  <si>
    <t>183153</t>
  </si>
  <si>
    <t>183154</t>
  </si>
  <si>
    <t>183155</t>
  </si>
  <si>
    <t>183156</t>
  </si>
  <si>
    <t>183203</t>
  </si>
  <si>
    <t>183204</t>
  </si>
  <si>
    <t>183205</t>
  </si>
  <si>
    <t>183206</t>
  </si>
  <si>
    <t>183216</t>
  </si>
  <si>
    <t>183217</t>
  </si>
  <si>
    <t>183223</t>
  </si>
  <si>
    <t>183233</t>
  </si>
  <si>
    <t>183234</t>
  </si>
  <si>
    <t>183242</t>
  </si>
  <si>
    <t>183243</t>
  </si>
  <si>
    <t>183251</t>
  </si>
  <si>
    <t>183252</t>
  </si>
  <si>
    <t>183253</t>
  </si>
  <si>
    <t>183255</t>
  </si>
  <si>
    <t>183256</t>
  </si>
  <si>
    <t>183257</t>
  </si>
  <si>
    <t>183307</t>
  </si>
  <si>
    <t>183308</t>
  </si>
  <si>
    <t>183353</t>
  </si>
  <si>
    <t>183354</t>
  </si>
  <si>
    <t>183361</t>
  </si>
  <si>
    <t>183362</t>
  </si>
  <si>
    <t>183363</t>
  </si>
  <si>
    <t>183401</t>
  </si>
  <si>
    <t>183402</t>
  </si>
  <si>
    <t>183403</t>
  </si>
  <si>
    <t>183406</t>
  </si>
  <si>
    <t>183407</t>
  </si>
  <si>
    <t>183408</t>
  </si>
  <si>
    <t>183411</t>
  </si>
  <si>
    <t>183412</t>
  </si>
  <si>
    <t>183418</t>
  </si>
  <si>
    <t>183419</t>
  </si>
  <si>
    <t>183420</t>
  </si>
  <si>
    <t>183421</t>
  </si>
  <si>
    <t>183422</t>
  </si>
  <si>
    <t>183423</t>
  </si>
  <si>
    <t>183424</t>
  </si>
  <si>
    <t>183425</t>
  </si>
  <si>
    <t>183432</t>
  </si>
  <si>
    <t>183433</t>
  </si>
  <si>
    <t>183434</t>
  </si>
  <si>
    <t>183506</t>
  </si>
  <si>
    <t>183516</t>
  </si>
  <si>
    <t>183530</t>
  </si>
  <si>
    <t>183531</t>
  </si>
  <si>
    <t>183639</t>
  </si>
  <si>
    <t>183716</t>
  </si>
  <si>
    <t>2FS  GSVIR1957</t>
  </si>
  <si>
    <t>183717</t>
  </si>
  <si>
    <t>183718</t>
  </si>
  <si>
    <t>183721</t>
  </si>
  <si>
    <t>183722</t>
  </si>
  <si>
    <t>183723</t>
  </si>
  <si>
    <t>183724</t>
  </si>
  <si>
    <t>183725</t>
  </si>
  <si>
    <t>183728</t>
  </si>
  <si>
    <t>031999H000</t>
  </si>
  <si>
    <t>183729</t>
  </si>
  <si>
    <t>183730</t>
  </si>
  <si>
    <t>183731</t>
  </si>
  <si>
    <t>183732</t>
  </si>
  <si>
    <t>183733</t>
  </si>
  <si>
    <t>183739</t>
  </si>
  <si>
    <t>183740</t>
  </si>
  <si>
    <t>183741</t>
  </si>
  <si>
    <t>183742</t>
  </si>
  <si>
    <t>183743</t>
  </si>
  <si>
    <t>183744</t>
  </si>
  <si>
    <t>183745</t>
  </si>
  <si>
    <t>183801</t>
  </si>
  <si>
    <t>183802</t>
  </si>
  <si>
    <t>183803</t>
  </si>
  <si>
    <t>183804</t>
  </si>
  <si>
    <t>183805</t>
  </si>
  <si>
    <t>183806</t>
  </si>
  <si>
    <t>183818</t>
  </si>
  <si>
    <t>183819</t>
  </si>
  <si>
    <t>183820</t>
  </si>
  <si>
    <t>183821</t>
  </si>
  <si>
    <t>183828</t>
  </si>
  <si>
    <t>183831</t>
  </si>
  <si>
    <t>183832</t>
  </si>
  <si>
    <t>183833</t>
  </si>
  <si>
    <t>183834</t>
  </si>
  <si>
    <t>183835</t>
  </si>
  <si>
    <t>183843</t>
  </si>
  <si>
    <t>183844</t>
  </si>
  <si>
    <t>183862</t>
  </si>
  <si>
    <t>183863</t>
  </si>
  <si>
    <t>183901</t>
  </si>
  <si>
    <t>183902</t>
  </si>
  <si>
    <t>183903</t>
  </si>
  <si>
    <t>183916</t>
  </si>
  <si>
    <t>183917</t>
  </si>
  <si>
    <t>184046</t>
  </si>
  <si>
    <t>184047</t>
  </si>
  <si>
    <t>184048</t>
  </si>
  <si>
    <t>184049</t>
  </si>
  <si>
    <t>184050</t>
  </si>
  <si>
    <t>184051</t>
  </si>
  <si>
    <t>184123</t>
  </si>
  <si>
    <t>184124</t>
  </si>
  <si>
    <t>184125</t>
  </si>
  <si>
    <t>184126</t>
  </si>
  <si>
    <t>184127</t>
  </si>
  <si>
    <t>184128</t>
  </si>
  <si>
    <t>184129</t>
  </si>
  <si>
    <t>184130</t>
  </si>
  <si>
    <t>184131</t>
  </si>
  <si>
    <t>184132</t>
  </si>
  <si>
    <t>184133</t>
  </si>
  <si>
    <t>184155</t>
  </si>
  <si>
    <t>184156</t>
  </si>
  <si>
    <t>184208</t>
  </si>
  <si>
    <t>184209</t>
  </si>
  <si>
    <t>184212</t>
  </si>
  <si>
    <t>184213</t>
  </si>
  <si>
    <t>184214</t>
  </si>
  <si>
    <t>184216</t>
  </si>
  <si>
    <t>184243</t>
  </si>
  <si>
    <t>184302</t>
  </si>
  <si>
    <t>184308</t>
  </si>
  <si>
    <t>184331</t>
  </si>
  <si>
    <t>184332</t>
  </si>
  <si>
    <t>184333</t>
  </si>
  <si>
    <t>184334</t>
  </si>
  <si>
    <t>184335</t>
  </si>
  <si>
    <t>184336</t>
  </si>
  <si>
    <t>184345</t>
  </si>
  <si>
    <t>184346</t>
  </si>
  <si>
    <t>184349</t>
  </si>
  <si>
    <t>184350</t>
  </si>
  <si>
    <t>184354</t>
  </si>
  <si>
    <t>184355</t>
  </si>
  <si>
    <t>184356</t>
  </si>
  <si>
    <t>184357</t>
  </si>
  <si>
    <t>184358</t>
  </si>
  <si>
    <t>184359</t>
  </si>
  <si>
    <t>184402</t>
  </si>
  <si>
    <t>184403</t>
  </si>
  <si>
    <t>184404</t>
  </si>
  <si>
    <t>184405</t>
  </si>
  <si>
    <t>184406</t>
  </si>
  <si>
    <t>184407</t>
  </si>
  <si>
    <t>184408</t>
  </si>
  <si>
    <t>184409</t>
  </si>
  <si>
    <t>184420</t>
  </si>
  <si>
    <t>184439</t>
  </si>
  <si>
    <t>184447</t>
  </si>
  <si>
    <t>184456</t>
  </si>
  <si>
    <t>184457</t>
  </si>
  <si>
    <t>184458</t>
  </si>
  <si>
    <t>184459</t>
  </si>
  <si>
    <t>184460</t>
  </si>
  <si>
    <t>184461</t>
  </si>
  <si>
    <t>184462</t>
  </si>
  <si>
    <t>184463</t>
  </si>
  <si>
    <t>2FS  JNSTR0291</t>
  </si>
  <si>
    <t>184504</t>
  </si>
  <si>
    <t>032001H000</t>
  </si>
  <si>
    <t>184505</t>
  </si>
  <si>
    <t>184506</t>
  </si>
  <si>
    <t>184507</t>
  </si>
  <si>
    <t>184539</t>
  </si>
  <si>
    <t>184541</t>
  </si>
  <si>
    <t>184546</t>
  </si>
  <si>
    <t>184547</t>
  </si>
  <si>
    <t>184550</t>
  </si>
  <si>
    <t>184551</t>
  </si>
  <si>
    <t>184552</t>
  </si>
  <si>
    <t>184553</t>
  </si>
  <si>
    <t>184554</t>
  </si>
  <si>
    <t>184560</t>
  </si>
  <si>
    <t>184561</t>
  </si>
  <si>
    <t>184563</t>
  </si>
  <si>
    <t>184601</t>
  </si>
  <si>
    <t>184602</t>
  </si>
  <si>
    <t>184603</t>
  </si>
  <si>
    <t>184604</t>
  </si>
  <si>
    <t>184605</t>
  </si>
  <si>
    <t>184606</t>
  </si>
  <si>
    <t>184609</t>
  </si>
  <si>
    <t>184610</t>
  </si>
  <si>
    <t>184611</t>
  </si>
  <si>
    <t>184612</t>
  </si>
  <si>
    <t>184613</t>
  </si>
  <si>
    <t>184614</t>
  </si>
  <si>
    <t>184615</t>
  </si>
  <si>
    <t>184616</t>
  </si>
  <si>
    <t>184619</t>
  </si>
  <si>
    <t>184620</t>
  </si>
  <si>
    <t>184621</t>
  </si>
  <si>
    <t>184622</t>
  </si>
  <si>
    <t>184623</t>
  </si>
  <si>
    <t>184624</t>
  </si>
  <si>
    <t>184625</t>
  </si>
  <si>
    <t>184626</t>
  </si>
  <si>
    <t>184627</t>
  </si>
  <si>
    <t>184631</t>
  </si>
  <si>
    <t>184632</t>
  </si>
  <si>
    <t>184633</t>
  </si>
  <si>
    <t>184634</t>
  </si>
  <si>
    <t>184635</t>
  </si>
  <si>
    <t>184636</t>
  </si>
  <si>
    <t>184637</t>
  </si>
  <si>
    <t>184638</t>
  </si>
  <si>
    <t>184639</t>
  </si>
  <si>
    <t>184640</t>
  </si>
  <si>
    <t>184641</t>
  </si>
  <si>
    <t>184642</t>
  </si>
  <si>
    <t>184643</t>
  </si>
  <si>
    <t>184644</t>
  </si>
  <si>
    <t>184645</t>
  </si>
  <si>
    <t>184646</t>
  </si>
  <si>
    <t>184649</t>
  </si>
  <si>
    <t>184650</t>
  </si>
  <si>
    <t>184651</t>
  </si>
  <si>
    <t>184652</t>
  </si>
  <si>
    <t>184653</t>
  </si>
  <si>
    <t>184654</t>
  </si>
  <si>
    <t>184655</t>
  </si>
  <si>
    <t>184656</t>
  </si>
  <si>
    <t>184707</t>
  </si>
  <si>
    <t>032002H000</t>
  </si>
  <si>
    <t>184708</t>
  </si>
  <si>
    <t>184709</t>
  </si>
  <si>
    <t>184710</t>
  </si>
  <si>
    <t>184715</t>
  </si>
  <si>
    <t>184716</t>
  </si>
  <si>
    <t>184717</t>
  </si>
  <si>
    <t>184718</t>
  </si>
  <si>
    <t>184722</t>
  </si>
  <si>
    <t>184723</t>
  </si>
  <si>
    <t>184724</t>
  </si>
  <si>
    <t>184736</t>
  </si>
  <si>
    <t>184737</t>
  </si>
  <si>
    <t>184738</t>
  </si>
  <si>
    <t>184739</t>
  </si>
  <si>
    <t>184740</t>
  </si>
  <si>
    <t>184741</t>
  </si>
  <si>
    <t>184742</t>
  </si>
  <si>
    <t>184743</t>
  </si>
  <si>
    <t>2FS  JNSTR0290</t>
  </si>
  <si>
    <t>184753</t>
  </si>
  <si>
    <t>184754</t>
  </si>
  <si>
    <t>184755</t>
  </si>
  <si>
    <t>184809</t>
  </si>
  <si>
    <t>184810</t>
  </si>
  <si>
    <t>184811</t>
  </si>
  <si>
    <t>184812</t>
  </si>
  <si>
    <t>184813</t>
  </si>
  <si>
    <t>184817</t>
  </si>
  <si>
    <t>184818</t>
  </si>
  <si>
    <t>184819</t>
  </si>
  <si>
    <t>184820</t>
  </si>
  <si>
    <t>184821</t>
  </si>
  <si>
    <t>184822</t>
  </si>
  <si>
    <t>184823</t>
  </si>
  <si>
    <t>184824</t>
  </si>
  <si>
    <t>184827</t>
  </si>
  <si>
    <t>184830</t>
  </si>
  <si>
    <t>184831</t>
  </si>
  <si>
    <t>184843</t>
  </si>
  <si>
    <t>184844</t>
  </si>
  <si>
    <t>184854</t>
  </si>
  <si>
    <t>184855</t>
  </si>
  <si>
    <t>184911</t>
  </si>
  <si>
    <t>184912</t>
  </si>
  <si>
    <t>184913</t>
  </si>
  <si>
    <t>184914</t>
  </si>
  <si>
    <t>184915</t>
  </si>
  <si>
    <t>184916</t>
  </si>
  <si>
    <t>184918</t>
  </si>
  <si>
    <t>184919</t>
  </si>
  <si>
    <t>184920</t>
  </si>
  <si>
    <t>184921</t>
  </si>
  <si>
    <t>184923</t>
  </si>
  <si>
    <t>184924</t>
  </si>
  <si>
    <t>184931</t>
  </si>
  <si>
    <t>184935</t>
  </si>
  <si>
    <t>184936</t>
  </si>
  <si>
    <t>184937</t>
  </si>
  <si>
    <t>184938</t>
  </si>
  <si>
    <t>184939</t>
  </si>
  <si>
    <t>184940</t>
  </si>
  <si>
    <t>185009</t>
  </si>
  <si>
    <t>185010</t>
  </si>
  <si>
    <t>185011</t>
  </si>
  <si>
    <t>185012</t>
  </si>
  <si>
    <t>185013</t>
  </si>
  <si>
    <t>185014</t>
  </si>
  <si>
    <t>185015</t>
  </si>
  <si>
    <t>185016</t>
  </si>
  <si>
    <t>2FS  GSVIR2660</t>
  </si>
  <si>
    <t>185020</t>
  </si>
  <si>
    <t>185021</t>
  </si>
  <si>
    <t>185022</t>
  </si>
  <si>
    <t>185023</t>
  </si>
  <si>
    <t>185024</t>
  </si>
  <si>
    <t>185025</t>
  </si>
  <si>
    <t>185026</t>
  </si>
  <si>
    <t>032005H000</t>
  </si>
  <si>
    <t>185027</t>
  </si>
  <si>
    <t>185028</t>
  </si>
  <si>
    <t>185029</t>
  </si>
  <si>
    <t>185031</t>
  </si>
  <si>
    <t>185033</t>
  </si>
  <si>
    <t>185034</t>
  </si>
  <si>
    <t>185035</t>
  </si>
  <si>
    <t>185036</t>
  </si>
  <si>
    <t>185041</t>
  </si>
  <si>
    <t>185042</t>
  </si>
  <si>
    <t>185043</t>
  </si>
  <si>
    <t>185044</t>
  </si>
  <si>
    <t>185045</t>
  </si>
  <si>
    <t>185046</t>
  </si>
  <si>
    <t>185047</t>
  </si>
  <si>
    <t>185048</t>
  </si>
  <si>
    <t>185049</t>
  </si>
  <si>
    <t>185050</t>
  </si>
  <si>
    <t>185051</t>
  </si>
  <si>
    <t>185056</t>
  </si>
  <si>
    <t>185057</t>
  </si>
  <si>
    <t>185058</t>
  </si>
  <si>
    <t>185060</t>
  </si>
  <si>
    <t>185119</t>
  </si>
  <si>
    <t>185120</t>
  </si>
  <si>
    <t>185121</t>
  </si>
  <si>
    <t>185122</t>
  </si>
  <si>
    <t>185123</t>
  </si>
  <si>
    <t>185124</t>
  </si>
  <si>
    <t>185125</t>
  </si>
  <si>
    <t>185126</t>
  </si>
  <si>
    <t>185133</t>
  </si>
  <si>
    <t>185134</t>
  </si>
  <si>
    <t>185135</t>
  </si>
  <si>
    <t>185136</t>
  </si>
  <si>
    <t>185137</t>
  </si>
  <si>
    <t>185138</t>
  </si>
  <si>
    <t>185139</t>
  </si>
  <si>
    <t>185140</t>
  </si>
  <si>
    <t>185141</t>
  </si>
  <si>
    <t>185148</t>
  </si>
  <si>
    <t>032003H000</t>
  </si>
  <si>
    <t>185154</t>
  </si>
  <si>
    <t>185155</t>
  </si>
  <si>
    <t>185156</t>
  </si>
  <si>
    <t>185157</t>
  </si>
  <si>
    <t>185158</t>
  </si>
  <si>
    <t>185159</t>
  </si>
  <si>
    <t>185160</t>
  </si>
  <si>
    <t>185161</t>
  </si>
  <si>
    <t>032004H000</t>
  </si>
  <si>
    <t>185162</t>
  </si>
  <si>
    <t>185201</t>
  </si>
  <si>
    <t>185202</t>
  </si>
  <si>
    <t>185203</t>
  </si>
  <si>
    <t>185204</t>
  </si>
  <si>
    <t>185205</t>
  </si>
  <si>
    <t>185206</t>
  </si>
  <si>
    <t>185207</t>
  </si>
  <si>
    <t>185208</t>
  </si>
  <si>
    <t>185211</t>
  </si>
  <si>
    <t>185212</t>
  </si>
  <si>
    <t>185213</t>
  </si>
  <si>
    <t>185215</t>
  </si>
  <si>
    <t>185216</t>
  </si>
  <si>
    <t>185217</t>
  </si>
  <si>
    <t>185220</t>
  </si>
  <si>
    <t>185226</t>
  </si>
  <si>
    <t>185227</t>
  </si>
  <si>
    <t>185228</t>
  </si>
  <si>
    <t>185229</t>
  </si>
  <si>
    <t>185230</t>
  </si>
  <si>
    <t>185231</t>
  </si>
  <si>
    <t>185233</t>
  </si>
  <si>
    <t>185239</t>
  </si>
  <si>
    <t>185241</t>
  </si>
  <si>
    <t>185251</t>
  </si>
  <si>
    <t>185252</t>
  </si>
  <si>
    <t>185253</t>
  </si>
  <si>
    <t>185254</t>
  </si>
  <si>
    <t>185255</t>
  </si>
  <si>
    <t>185256</t>
  </si>
  <si>
    <t>185304</t>
  </si>
  <si>
    <t>185305</t>
  </si>
  <si>
    <t>185306</t>
  </si>
  <si>
    <t>185340</t>
  </si>
  <si>
    <t>185341</t>
  </si>
  <si>
    <t>185401</t>
  </si>
  <si>
    <t>185402</t>
  </si>
  <si>
    <t>185409</t>
  </si>
  <si>
    <t>185413</t>
  </si>
  <si>
    <t>185414</t>
  </si>
  <si>
    <t>185415</t>
  </si>
  <si>
    <t>185416</t>
  </si>
  <si>
    <t>185420</t>
  </si>
  <si>
    <t>185421</t>
  </si>
  <si>
    <t>185422</t>
  </si>
  <si>
    <t>185423</t>
  </si>
  <si>
    <t>185425</t>
  </si>
  <si>
    <t>185426</t>
  </si>
  <si>
    <t>185427</t>
  </si>
  <si>
    <t>185428</t>
  </si>
  <si>
    <t>185430</t>
  </si>
  <si>
    <t>185431</t>
  </si>
  <si>
    <t>185504</t>
  </si>
  <si>
    <t>185505</t>
  </si>
  <si>
    <t>185508</t>
  </si>
  <si>
    <t>185509</t>
  </si>
  <si>
    <t>185510</t>
  </si>
  <si>
    <t>185513</t>
  </si>
  <si>
    <t>185514</t>
  </si>
  <si>
    <t>185515</t>
  </si>
  <si>
    <t>185516</t>
  </si>
  <si>
    <t>185517</t>
  </si>
  <si>
    <t>185527</t>
  </si>
  <si>
    <t>185528</t>
  </si>
  <si>
    <t>185532</t>
  </si>
  <si>
    <t>185533</t>
  </si>
  <si>
    <t>185534</t>
  </si>
  <si>
    <t>185535</t>
  </si>
  <si>
    <t>185536</t>
  </si>
  <si>
    <t>185538</t>
  </si>
  <si>
    <t>185539</t>
  </si>
  <si>
    <t>185540</t>
  </si>
  <si>
    <t>185554</t>
  </si>
  <si>
    <t>185555</t>
  </si>
  <si>
    <t>185559</t>
  </si>
  <si>
    <t>185560</t>
  </si>
  <si>
    <t>185561</t>
  </si>
  <si>
    <t>185562</t>
  </si>
  <si>
    <t>185563</t>
  </si>
  <si>
    <t>185602</t>
  </si>
  <si>
    <t>185603</t>
  </si>
  <si>
    <t>185604</t>
  </si>
  <si>
    <t>185605</t>
  </si>
  <si>
    <t>185607</t>
  </si>
  <si>
    <t>185608</t>
  </si>
  <si>
    <t>185609</t>
  </si>
  <si>
    <t>185610</t>
  </si>
  <si>
    <t>185611</t>
  </si>
  <si>
    <t>185629</t>
  </si>
  <si>
    <t>185642</t>
  </si>
  <si>
    <t>185645</t>
  </si>
  <si>
    <t>185648</t>
  </si>
  <si>
    <t>185652</t>
  </si>
  <si>
    <t>185653</t>
  </si>
  <si>
    <t>185654</t>
  </si>
  <si>
    <t>185655</t>
  </si>
  <si>
    <t>185657</t>
  </si>
  <si>
    <t>185659</t>
  </si>
  <si>
    <t>185660</t>
  </si>
  <si>
    <t>185661</t>
  </si>
  <si>
    <t>185662</t>
  </si>
  <si>
    <t>185663</t>
  </si>
  <si>
    <t>185701</t>
  </si>
  <si>
    <t>185702</t>
  </si>
  <si>
    <t>185703</t>
  </si>
  <si>
    <t>185704</t>
  </si>
  <si>
    <t>185711</t>
  </si>
  <si>
    <t>185712</t>
  </si>
  <si>
    <t>185713</t>
  </si>
  <si>
    <t>185714</t>
  </si>
  <si>
    <t>185715</t>
  </si>
  <si>
    <t>185716</t>
  </si>
  <si>
    <t>185717</t>
  </si>
  <si>
    <t>185729</t>
  </si>
  <si>
    <t>185735</t>
  </si>
  <si>
    <t>185736</t>
  </si>
  <si>
    <t>185737</t>
  </si>
  <si>
    <t>185740</t>
  </si>
  <si>
    <t>185741</t>
  </si>
  <si>
    <t>185742</t>
  </si>
  <si>
    <t>185802</t>
  </si>
  <si>
    <t>185803</t>
  </si>
  <si>
    <t>185804</t>
  </si>
  <si>
    <t>185805</t>
  </si>
  <si>
    <t>185806</t>
  </si>
  <si>
    <t>185807</t>
  </si>
  <si>
    <t>185927</t>
  </si>
  <si>
    <t>185937</t>
  </si>
  <si>
    <t>185938</t>
  </si>
  <si>
    <t>186005</t>
  </si>
  <si>
    <t>186021</t>
  </si>
  <si>
    <t>186022</t>
  </si>
  <si>
    <t>186110</t>
  </si>
  <si>
    <t>186132</t>
  </si>
  <si>
    <t>186133</t>
  </si>
  <si>
    <t>186135</t>
  </si>
  <si>
    <t>186205</t>
  </si>
  <si>
    <t>186206</t>
  </si>
  <si>
    <t>186207</t>
  </si>
  <si>
    <t>186208</t>
  </si>
  <si>
    <t>186209</t>
  </si>
  <si>
    <t>186210</t>
  </si>
  <si>
    <t>186228</t>
  </si>
  <si>
    <t>186229</t>
  </si>
  <si>
    <t>186230</t>
  </si>
  <si>
    <t>186231</t>
  </si>
  <si>
    <t>186232</t>
  </si>
  <si>
    <t>186233</t>
  </si>
  <si>
    <t>186234</t>
  </si>
  <si>
    <t>186241</t>
  </si>
  <si>
    <t>186243</t>
  </si>
  <si>
    <t>186245</t>
  </si>
  <si>
    <t>186246</t>
  </si>
  <si>
    <t>186257</t>
  </si>
  <si>
    <t>186258</t>
  </si>
  <si>
    <t>186259</t>
  </si>
  <si>
    <t>186261</t>
  </si>
  <si>
    <t>186262</t>
  </si>
  <si>
    <t>186263</t>
  </si>
  <si>
    <t>186307</t>
  </si>
  <si>
    <t>186308</t>
  </si>
  <si>
    <t>186309</t>
  </si>
  <si>
    <t>186310</t>
  </si>
  <si>
    <t>186338</t>
  </si>
  <si>
    <t>186362</t>
  </si>
  <si>
    <t>186363</t>
  </si>
  <si>
    <t>210150</t>
  </si>
  <si>
    <t>141999DI01</t>
  </si>
  <si>
    <t>210151</t>
  </si>
  <si>
    <t>210152</t>
  </si>
  <si>
    <t>3F10308  050135 R</t>
  </si>
  <si>
    <t>210153</t>
  </si>
  <si>
    <t>142000DI01</t>
  </si>
  <si>
    <t>210166</t>
  </si>
  <si>
    <t>142000DI02</t>
  </si>
  <si>
    <t>210167</t>
  </si>
  <si>
    <t>210168</t>
  </si>
  <si>
    <t>210169</t>
  </si>
  <si>
    <t>210279</t>
  </si>
  <si>
    <t>142001DI01</t>
  </si>
  <si>
    <t>210280</t>
  </si>
  <si>
    <t>210281</t>
  </si>
  <si>
    <t>210283</t>
  </si>
  <si>
    <t>210284</t>
  </si>
  <si>
    <t>142002DI03</t>
  </si>
  <si>
    <t>210295</t>
  </si>
  <si>
    <t>142002DI02</t>
  </si>
  <si>
    <t>210390</t>
  </si>
  <si>
    <t>142002DI01</t>
  </si>
  <si>
    <t>210391</t>
  </si>
  <si>
    <t>210478</t>
  </si>
  <si>
    <t>210479</t>
  </si>
  <si>
    <t>142003DI01</t>
  </si>
  <si>
    <t>210482</t>
  </si>
  <si>
    <t>3F10208  031853 R01</t>
  </si>
  <si>
    <t>210483</t>
  </si>
  <si>
    <t>142003DI02</t>
  </si>
  <si>
    <t>210484</t>
  </si>
  <si>
    <t>142003DI03</t>
  </si>
  <si>
    <t>210490</t>
  </si>
  <si>
    <t>1520030001</t>
  </si>
  <si>
    <t>210491</t>
  </si>
  <si>
    <t>210507</t>
  </si>
  <si>
    <t>210511</t>
  </si>
  <si>
    <t>3F10511  100031 H01</t>
  </si>
  <si>
    <t>210512</t>
  </si>
  <si>
    <t>210542</t>
  </si>
  <si>
    <t>210544</t>
  </si>
  <si>
    <t>142004DI01</t>
  </si>
  <si>
    <t>210547</t>
  </si>
  <si>
    <t>142004DI02</t>
  </si>
  <si>
    <t>210548</t>
  </si>
  <si>
    <t>210555</t>
  </si>
  <si>
    <t>210556</t>
  </si>
  <si>
    <t>210558</t>
  </si>
  <si>
    <t>210588</t>
  </si>
  <si>
    <t>210589</t>
  </si>
  <si>
    <t>142005DI02</t>
  </si>
  <si>
    <t>210591</t>
  </si>
  <si>
    <t>210592</t>
  </si>
  <si>
    <t>142005DI01</t>
  </si>
  <si>
    <t>210594</t>
  </si>
  <si>
    <t>210595</t>
  </si>
  <si>
    <t>210681</t>
  </si>
  <si>
    <t>210682</t>
  </si>
  <si>
    <t>210683</t>
  </si>
  <si>
    <t>210689</t>
  </si>
  <si>
    <t>210690</t>
  </si>
  <si>
    <t>210691</t>
  </si>
  <si>
    <t>210722</t>
  </si>
  <si>
    <t>210723</t>
  </si>
  <si>
    <t>210734</t>
  </si>
  <si>
    <t>210736</t>
  </si>
  <si>
    <t>210737</t>
  </si>
  <si>
    <t>210792</t>
  </si>
  <si>
    <t>210795</t>
  </si>
  <si>
    <t>210796</t>
  </si>
  <si>
    <t>210845</t>
  </si>
  <si>
    <t>210850</t>
  </si>
  <si>
    <t>210851</t>
  </si>
  <si>
    <t>210905</t>
  </si>
  <si>
    <t>142010nisq</t>
  </si>
  <si>
    <t>210906</t>
  </si>
  <si>
    <t>210907</t>
  </si>
  <si>
    <t>210908</t>
  </si>
  <si>
    <t>210909</t>
  </si>
  <si>
    <t>210912</t>
  </si>
  <si>
    <t>142010grov</t>
  </si>
  <si>
    <t>210913</t>
  </si>
  <si>
    <t>210914</t>
  </si>
  <si>
    <t>210957</t>
  </si>
  <si>
    <t>142011nisq</t>
  </si>
  <si>
    <t>210958</t>
  </si>
  <si>
    <t>3F10308  050126 H</t>
  </si>
  <si>
    <t>210959</t>
  </si>
  <si>
    <t>210960</t>
  </si>
  <si>
    <t>210963</t>
  </si>
  <si>
    <t>142011suq1</t>
  </si>
  <si>
    <t>210964</t>
  </si>
  <si>
    <t>210975</t>
  </si>
  <si>
    <t>210976</t>
  </si>
  <si>
    <t>211004</t>
  </si>
  <si>
    <t>MADUMMY201</t>
  </si>
  <si>
    <t>211005</t>
  </si>
  <si>
    <t>211008</t>
  </si>
  <si>
    <t>211011</t>
  </si>
  <si>
    <t>211616</t>
  </si>
  <si>
    <t>211618</t>
  </si>
  <si>
    <t>211621</t>
  </si>
  <si>
    <t>211622</t>
  </si>
  <si>
    <t>211628</t>
  </si>
  <si>
    <t>211629</t>
  </si>
  <si>
    <t>211657</t>
  </si>
  <si>
    <t>211658</t>
  </si>
  <si>
    <t>211659</t>
  </si>
  <si>
    <t>211706</t>
  </si>
  <si>
    <t>211707</t>
  </si>
  <si>
    <t>211759</t>
  </si>
  <si>
    <t>211761</t>
  </si>
  <si>
    <t>211826</t>
  </si>
  <si>
    <t>211827</t>
  </si>
  <si>
    <t>211828</t>
  </si>
  <si>
    <t>211829</t>
  </si>
  <si>
    <t>211831</t>
  </si>
  <si>
    <t>211833</t>
  </si>
  <si>
    <t>211835</t>
  </si>
  <si>
    <t>211836</t>
  </si>
  <si>
    <t>211845</t>
  </si>
  <si>
    <t>211860</t>
  </si>
  <si>
    <t>211901</t>
  </si>
  <si>
    <t>211907</t>
  </si>
  <si>
    <t>211908</t>
  </si>
  <si>
    <t>211919</t>
  </si>
  <si>
    <t>211920</t>
  </si>
  <si>
    <t>211921</t>
  </si>
  <si>
    <t>211935</t>
  </si>
  <si>
    <t>211961</t>
  </si>
  <si>
    <t>211962</t>
  </si>
  <si>
    <t>212010</t>
  </si>
  <si>
    <t>212014</t>
  </si>
  <si>
    <t>212015</t>
  </si>
  <si>
    <t>212018</t>
  </si>
  <si>
    <t>212026</t>
  </si>
  <si>
    <t>212044</t>
  </si>
  <si>
    <t>212048</t>
  </si>
  <si>
    <t>212053</t>
  </si>
  <si>
    <t>212101</t>
  </si>
  <si>
    <t>212205</t>
  </si>
  <si>
    <t>212206</t>
  </si>
  <si>
    <t>212208</t>
  </si>
  <si>
    <t>212209</t>
  </si>
  <si>
    <t>212215</t>
  </si>
  <si>
    <t>212216</t>
  </si>
  <si>
    <t>212217</t>
  </si>
  <si>
    <t>212218</t>
  </si>
  <si>
    <t>212221</t>
  </si>
  <si>
    <t>212245</t>
  </si>
  <si>
    <t>212246</t>
  </si>
  <si>
    <t>212251</t>
  </si>
  <si>
    <t>212260</t>
  </si>
  <si>
    <t>212263</t>
  </si>
  <si>
    <t>212321</t>
  </si>
  <si>
    <t>212322</t>
  </si>
  <si>
    <t>212323</t>
  </si>
  <si>
    <t>212324</t>
  </si>
  <si>
    <t>3F10806  180028 H</t>
  </si>
  <si>
    <t>212326</t>
  </si>
  <si>
    <t>212327</t>
  </si>
  <si>
    <t>212328</t>
  </si>
  <si>
    <t>212329</t>
  </si>
  <si>
    <t>212330</t>
  </si>
  <si>
    <t>212425</t>
  </si>
  <si>
    <t>212450</t>
  </si>
  <si>
    <t>212451</t>
  </si>
  <si>
    <t>3F10806  180272 H</t>
  </si>
  <si>
    <t>212452</t>
  </si>
  <si>
    <t>212453</t>
  </si>
  <si>
    <t>212462</t>
  </si>
  <si>
    <t>212463</t>
  </si>
  <si>
    <t>212503</t>
  </si>
  <si>
    <t>212509</t>
  </si>
  <si>
    <t>212541</t>
  </si>
  <si>
    <t>212542</t>
  </si>
  <si>
    <t>212555</t>
  </si>
  <si>
    <t>212605</t>
  </si>
  <si>
    <t>212606</t>
  </si>
  <si>
    <t>212609</t>
  </si>
  <si>
    <t>212610</t>
  </si>
  <si>
    <t>212612</t>
  </si>
  <si>
    <t>212617</t>
  </si>
  <si>
    <t>212618</t>
  </si>
  <si>
    <t>212624</t>
  </si>
  <si>
    <t>212639</t>
  </si>
  <si>
    <t>212640</t>
  </si>
  <si>
    <t>212643</t>
  </si>
  <si>
    <t>212645</t>
  </si>
  <si>
    <t>212646</t>
  </si>
  <si>
    <t>212648</t>
  </si>
  <si>
    <t>212651</t>
  </si>
  <si>
    <t>212653</t>
  </si>
  <si>
    <t>212654</t>
  </si>
  <si>
    <t>212657</t>
  </si>
  <si>
    <t>212658</t>
  </si>
  <si>
    <t>212660</t>
  </si>
  <si>
    <t>212663</t>
  </si>
  <si>
    <t>212701</t>
  </si>
  <si>
    <t>212702</t>
  </si>
  <si>
    <t>212703</t>
  </si>
  <si>
    <t>212705</t>
  </si>
  <si>
    <t>212707</t>
  </si>
  <si>
    <t>212708</t>
  </si>
  <si>
    <t>212709</t>
  </si>
  <si>
    <t>212710</t>
  </si>
  <si>
    <t>212711</t>
  </si>
  <si>
    <t>212712</t>
  </si>
  <si>
    <t>212713</t>
  </si>
  <si>
    <t>212714</t>
  </si>
  <si>
    <t>212715</t>
  </si>
  <si>
    <t>212716</t>
  </si>
  <si>
    <t>212717</t>
  </si>
  <si>
    <t>212718</t>
  </si>
  <si>
    <t>212719</t>
  </si>
  <si>
    <t>212720</t>
  </si>
  <si>
    <t>212721</t>
  </si>
  <si>
    <t>212722</t>
  </si>
  <si>
    <t>212723</t>
  </si>
  <si>
    <t>212724</t>
  </si>
  <si>
    <t>212725</t>
  </si>
  <si>
    <t>212726</t>
  </si>
  <si>
    <t>212727</t>
  </si>
  <si>
    <t>212728</t>
  </si>
  <si>
    <t>212729</t>
  </si>
  <si>
    <t>212730</t>
  </si>
  <si>
    <t>212731</t>
  </si>
  <si>
    <t>212732</t>
  </si>
  <si>
    <t>212733</t>
  </si>
  <si>
    <t>212734</t>
  </si>
  <si>
    <t>212735</t>
  </si>
  <si>
    <t>212736</t>
  </si>
  <si>
    <t>212737</t>
  </si>
  <si>
    <t>212738</t>
  </si>
  <si>
    <t>212739</t>
  </si>
  <si>
    <t>212740</t>
  </si>
  <si>
    <t>212741</t>
  </si>
  <si>
    <t>212742</t>
  </si>
  <si>
    <t>212743</t>
  </si>
  <si>
    <t>212744</t>
  </si>
  <si>
    <t>212745</t>
  </si>
  <si>
    <t>212746</t>
  </si>
  <si>
    <t>212747</t>
  </si>
  <si>
    <t>212748</t>
  </si>
  <si>
    <t>212749</t>
  </si>
  <si>
    <t>212750</t>
  </si>
  <si>
    <t>212751</t>
  </si>
  <si>
    <t>212752</t>
  </si>
  <si>
    <t>212753</t>
  </si>
  <si>
    <t>212754</t>
  </si>
  <si>
    <t>212755</t>
  </si>
  <si>
    <t>212756</t>
  </si>
  <si>
    <t>212758</t>
  </si>
  <si>
    <t>212759</t>
  </si>
  <si>
    <t>212760</t>
  </si>
  <si>
    <t>212761</t>
  </si>
  <si>
    <t>212762</t>
  </si>
  <si>
    <t>212763</t>
  </si>
  <si>
    <t>212803</t>
  </si>
  <si>
    <t>212805</t>
  </si>
  <si>
    <t>212806</t>
  </si>
  <si>
    <t>212809</t>
  </si>
  <si>
    <t>212810</t>
  </si>
  <si>
    <t>212812</t>
  </si>
  <si>
    <t>212815</t>
  </si>
  <si>
    <t>212817</t>
  </si>
  <si>
    <t>212818</t>
  </si>
  <si>
    <t>212820</t>
  </si>
  <si>
    <t>212823</t>
  </si>
  <si>
    <t>212824</t>
  </si>
  <si>
    <t>212829</t>
  </si>
  <si>
    <t>212830</t>
  </si>
  <si>
    <t>212833</t>
  </si>
  <si>
    <t>212834</t>
  </si>
  <si>
    <t>212835</t>
  </si>
  <si>
    <t>212836</t>
  </si>
  <si>
    <t>212840</t>
  </si>
  <si>
    <t>212919</t>
  </si>
  <si>
    <t>212940</t>
  </si>
  <si>
    <t>212941</t>
  </si>
  <si>
    <t>212942</t>
  </si>
  <si>
    <t>212945</t>
  </si>
  <si>
    <t>212946</t>
  </si>
  <si>
    <t>212947</t>
  </si>
  <si>
    <t>212948</t>
  </si>
  <si>
    <t>212949</t>
  </si>
  <si>
    <t>212951</t>
  </si>
  <si>
    <t>212953</t>
  </si>
  <si>
    <t>212954</t>
  </si>
  <si>
    <t>3F10308  050135ZR</t>
  </si>
  <si>
    <t>212956</t>
  </si>
  <si>
    <t>212957</t>
  </si>
  <si>
    <t>212959</t>
  </si>
  <si>
    <t>212960</t>
  </si>
  <si>
    <t>212961</t>
  </si>
  <si>
    <t>212963</t>
  </si>
  <si>
    <t>213001</t>
  </si>
  <si>
    <t>213002</t>
  </si>
  <si>
    <t>213003</t>
  </si>
  <si>
    <t>213004</t>
  </si>
  <si>
    <t>213132</t>
  </si>
  <si>
    <t>213137</t>
  </si>
  <si>
    <t>213138</t>
  </si>
  <si>
    <t>213144</t>
  </si>
  <si>
    <t>213147</t>
  </si>
  <si>
    <t>3F10308  050254 R</t>
  </si>
  <si>
    <t>213154</t>
  </si>
  <si>
    <t>213157</t>
  </si>
  <si>
    <t>213203</t>
  </si>
  <si>
    <t>213223</t>
  </si>
  <si>
    <t>232712</t>
  </si>
  <si>
    <t>232713</t>
  </si>
  <si>
    <t>610124</t>
  </si>
  <si>
    <t>610125</t>
  </si>
  <si>
    <t>610400</t>
  </si>
  <si>
    <t>1520030004</t>
  </si>
  <si>
    <t>610401</t>
  </si>
  <si>
    <t>610402</t>
  </si>
  <si>
    <t>610403</t>
  </si>
  <si>
    <t>610404</t>
  </si>
  <si>
    <t>610405</t>
  </si>
  <si>
    <t>1520040004</t>
  </si>
  <si>
    <t>610406</t>
  </si>
  <si>
    <t>610407</t>
  </si>
  <si>
    <t>610408</t>
  </si>
  <si>
    <t>1520060002</t>
  </si>
  <si>
    <t>610409</t>
  </si>
  <si>
    <t>610410</t>
  </si>
  <si>
    <t>610411</t>
  </si>
  <si>
    <t>610412</t>
  </si>
  <si>
    <t>610413</t>
  </si>
  <si>
    <t>610414</t>
  </si>
  <si>
    <t>610415</t>
  </si>
  <si>
    <t>610416</t>
  </si>
  <si>
    <t>152006</t>
  </si>
  <si>
    <t>610417</t>
  </si>
  <si>
    <t>610418</t>
  </si>
  <si>
    <t>610419</t>
  </si>
  <si>
    <t>610420</t>
  </si>
  <si>
    <t>610421</t>
  </si>
  <si>
    <t>610423</t>
  </si>
  <si>
    <t>1520080001</t>
  </si>
  <si>
    <t>610425</t>
  </si>
  <si>
    <t>610426</t>
  </si>
  <si>
    <t>1520100001</t>
  </si>
  <si>
    <t>610427</t>
  </si>
  <si>
    <t>610432</t>
  </si>
  <si>
    <t>610433</t>
  </si>
  <si>
    <t>610434</t>
  </si>
  <si>
    <t>610435</t>
  </si>
  <si>
    <t>630127</t>
  </si>
  <si>
    <t>630129</t>
  </si>
  <si>
    <t>630133</t>
  </si>
  <si>
    <t>630134</t>
  </si>
  <si>
    <t>630138</t>
  </si>
  <si>
    <t>3F10513  130028 H</t>
  </si>
  <si>
    <t>3F10513  13     R71</t>
  </si>
  <si>
    <t>630146</t>
  </si>
  <si>
    <t>630148</t>
  </si>
  <si>
    <t>630153</t>
  </si>
  <si>
    <t>0419970347</t>
  </si>
  <si>
    <t>630154</t>
  </si>
  <si>
    <t>0420001025</t>
  </si>
  <si>
    <t>630157</t>
  </si>
  <si>
    <t>3F10513  150048 H02</t>
  </si>
  <si>
    <t>3F10513  150048 R</t>
  </si>
  <si>
    <t>630161</t>
  </si>
  <si>
    <t>630162</t>
  </si>
  <si>
    <t>630163</t>
  </si>
  <si>
    <t>630164</t>
  </si>
  <si>
    <t>3F10208  030176 R71</t>
  </si>
  <si>
    <t>630165</t>
  </si>
  <si>
    <t>630166</t>
  </si>
  <si>
    <t>630167</t>
  </si>
  <si>
    <t>630171</t>
  </si>
  <si>
    <t>0420001013</t>
  </si>
  <si>
    <t>630172</t>
  </si>
  <si>
    <t>630173</t>
  </si>
  <si>
    <t>3F10107  030005 R71</t>
  </si>
  <si>
    <t>0420001001</t>
  </si>
  <si>
    <t>630174</t>
  </si>
  <si>
    <t>630175</t>
  </si>
  <si>
    <t>0420001034</t>
  </si>
  <si>
    <t>630176</t>
  </si>
  <si>
    <t>630178</t>
  </si>
  <si>
    <t>630179</t>
  </si>
  <si>
    <t>0420011014</t>
  </si>
  <si>
    <t>630187</t>
  </si>
  <si>
    <t>630188</t>
  </si>
  <si>
    <t>630189</t>
  </si>
  <si>
    <t>142001DI02</t>
  </si>
  <si>
    <t>630197</t>
  </si>
  <si>
    <t>0420011028</t>
  </si>
  <si>
    <t>630198</t>
  </si>
  <si>
    <t>630215</t>
  </si>
  <si>
    <t>630217</t>
  </si>
  <si>
    <t>630224</t>
  </si>
  <si>
    <t>630225</t>
  </si>
  <si>
    <t>630226</t>
  </si>
  <si>
    <t>630227</t>
  </si>
  <si>
    <t>630228</t>
  </si>
  <si>
    <t>630231</t>
  </si>
  <si>
    <t>630232</t>
  </si>
  <si>
    <t>630235</t>
  </si>
  <si>
    <t>630237</t>
  </si>
  <si>
    <t>630242</t>
  </si>
  <si>
    <t>630244</t>
  </si>
  <si>
    <t>630261</t>
  </si>
  <si>
    <t>630262</t>
  </si>
  <si>
    <t>630265</t>
  </si>
  <si>
    <t>630266</t>
  </si>
  <si>
    <t>630267</t>
  </si>
  <si>
    <t>630269</t>
  </si>
  <si>
    <t>630276</t>
  </si>
  <si>
    <t>630277</t>
  </si>
  <si>
    <t>630278</t>
  </si>
  <si>
    <t>630290</t>
  </si>
  <si>
    <t>630304</t>
  </si>
  <si>
    <t>630305</t>
  </si>
  <si>
    <t>0420021021</t>
  </si>
  <si>
    <t>630308</t>
  </si>
  <si>
    <t>0419970329</t>
  </si>
  <si>
    <t>630309</t>
  </si>
  <si>
    <t>630311</t>
  </si>
  <si>
    <t>630322</t>
  </si>
  <si>
    <t>630334</t>
  </si>
  <si>
    <t>630346</t>
  </si>
  <si>
    <t>630351</t>
  </si>
  <si>
    <t>5201</t>
  </si>
  <si>
    <t>0419970309</t>
  </si>
  <si>
    <t>630353</t>
  </si>
  <si>
    <t>630361</t>
  </si>
  <si>
    <t>630402</t>
  </si>
  <si>
    <t>630407</t>
  </si>
  <si>
    <t>0419992034</t>
  </si>
  <si>
    <t>630408</t>
  </si>
  <si>
    <t>630409</t>
  </si>
  <si>
    <t>630410</t>
  </si>
  <si>
    <t>630450</t>
  </si>
  <si>
    <t>630452</t>
  </si>
  <si>
    <t>630455</t>
  </si>
  <si>
    <t>3M10513  888131 H</t>
  </si>
  <si>
    <t>3M10513  888131 R</t>
  </si>
  <si>
    <t>630456</t>
  </si>
  <si>
    <t>630468</t>
  </si>
  <si>
    <t>630476</t>
  </si>
  <si>
    <t>630506</t>
  </si>
  <si>
    <t>0419981015</t>
  </si>
  <si>
    <t>630507</t>
  </si>
  <si>
    <t>630517</t>
  </si>
  <si>
    <t>5350</t>
  </si>
  <si>
    <t>630521</t>
  </si>
  <si>
    <t>630523</t>
  </si>
  <si>
    <t>630524</t>
  </si>
  <si>
    <t>630602</t>
  </si>
  <si>
    <t>630603</t>
  </si>
  <si>
    <t>630604</t>
  </si>
  <si>
    <t>630609</t>
  </si>
  <si>
    <t>630611</t>
  </si>
  <si>
    <t>630615</t>
  </si>
  <si>
    <t>630630</t>
  </si>
  <si>
    <t>630632</t>
  </si>
  <si>
    <t>630633</t>
  </si>
  <si>
    <t>630635</t>
  </si>
  <si>
    <t>630666</t>
  </si>
  <si>
    <t>0420011052</t>
  </si>
  <si>
    <t>630668</t>
  </si>
  <si>
    <t>630669</t>
  </si>
  <si>
    <t>0420011030</t>
  </si>
  <si>
    <t>630670</t>
  </si>
  <si>
    <t>630672</t>
  </si>
  <si>
    <t>630673</t>
  </si>
  <si>
    <t>630674</t>
  </si>
  <si>
    <t>0420031001</t>
  </si>
  <si>
    <t>630675</t>
  </si>
  <si>
    <t>630676</t>
  </si>
  <si>
    <t>0420011029</t>
  </si>
  <si>
    <t>630683</t>
  </si>
  <si>
    <t>0420011031</t>
  </si>
  <si>
    <t>630684</t>
  </si>
  <si>
    <t>630685</t>
  </si>
  <si>
    <t>630686</t>
  </si>
  <si>
    <t>630687</t>
  </si>
  <si>
    <t>142001DI03</t>
  </si>
  <si>
    <t>630688</t>
  </si>
  <si>
    <t>630693</t>
  </si>
  <si>
    <t>0420021006</t>
  </si>
  <si>
    <t>630694</t>
  </si>
  <si>
    <t>630731</t>
  </si>
  <si>
    <t>630732</t>
  </si>
  <si>
    <t>630755</t>
  </si>
  <si>
    <t>630757</t>
  </si>
  <si>
    <t>630768</t>
  </si>
  <si>
    <t>630769</t>
  </si>
  <si>
    <t>630770</t>
  </si>
  <si>
    <t>630775</t>
  </si>
  <si>
    <t>630779</t>
  </si>
  <si>
    <t>630780</t>
  </si>
  <si>
    <t>630792</t>
  </si>
  <si>
    <t>0420011039</t>
  </si>
  <si>
    <t>630798</t>
  </si>
  <si>
    <t>630799</t>
  </si>
  <si>
    <t>630859</t>
  </si>
  <si>
    <t>630860</t>
  </si>
  <si>
    <t>630862</t>
  </si>
  <si>
    <t>630864</t>
  </si>
  <si>
    <t>630870</t>
  </si>
  <si>
    <t>0420011046</t>
  </si>
  <si>
    <t>630871</t>
  </si>
  <si>
    <t>630874</t>
  </si>
  <si>
    <t>0420041021</t>
  </si>
  <si>
    <t>630885</t>
  </si>
  <si>
    <t>3F42001         R90</t>
  </si>
  <si>
    <t>630886</t>
  </si>
  <si>
    <t>630890</t>
  </si>
  <si>
    <t>630892</t>
  </si>
  <si>
    <t>630896</t>
  </si>
  <si>
    <t>630991</t>
  </si>
  <si>
    <t>630993</t>
  </si>
  <si>
    <t>0420031010</t>
  </si>
  <si>
    <t>630995</t>
  </si>
  <si>
    <t>631009</t>
  </si>
  <si>
    <t>0419970315</t>
  </si>
  <si>
    <t>631010</t>
  </si>
  <si>
    <t>631011</t>
  </si>
  <si>
    <t>631016</t>
  </si>
  <si>
    <t>0420001015</t>
  </si>
  <si>
    <t>631017</t>
  </si>
  <si>
    <t>631018</t>
  </si>
  <si>
    <t>631020</t>
  </si>
  <si>
    <t>0419970322</t>
  </si>
  <si>
    <t>631021</t>
  </si>
  <si>
    <t>631026</t>
  </si>
  <si>
    <t>631028</t>
  </si>
  <si>
    <t>0419970326</t>
  </si>
  <si>
    <t>631029</t>
  </si>
  <si>
    <t>631030</t>
  </si>
  <si>
    <t>631031</t>
  </si>
  <si>
    <t>631046</t>
  </si>
  <si>
    <t>631047</t>
  </si>
  <si>
    <t>631058</t>
  </si>
  <si>
    <t>0419991018</t>
  </si>
  <si>
    <t>631061</t>
  </si>
  <si>
    <t>631149</t>
  </si>
  <si>
    <t>631192</t>
  </si>
  <si>
    <t>631193</t>
  </si>
  <si>
    <t>631213</t>
  </si>
  <si>
    <t>3F42001  330002 R02</t>
  </si>
  <si>
    <t>631273</t>
  </si>
  <si>
    <t>631330</t>
  </si>
  <si>
    <t>631333</t>
  </si>
  <si>
    <t>631347</t>
  </si>
  <si>
    <t>631350</t>
  </si>
  <si>
    <t>631352</t>
  </si>
  <si>
    <t>631368</t>
  </si>
  <si>
    <t>0420031056</t>
  </si>
  <si>
    <t>631370</t>
  </si>
  <si>
    <t>631371</t>
  </si>
  <si>
    <t>0420031025</t>
  </si>
  <si>
    <t>631372</t>
  </si>
  <si>
    <t>631374</t>
  </si>
  <si>
    <t>0420021009</t>
  </si>
  <si>
    <t>631375</t>
  </si>
  <si>
    <t>631376</t>
  </si>
  <si>
    <t>631377</t>
  </si>
  <si>
    <t>0420021029</t>
  </si>
  <si>
    <t>631378</t>
  </si>
  <si>
    <t>631379</t>
  </si>
  <si>
    <t>631380</t>
  </si>
  <si>
    <t>0420021007</t>
  </si>
  <si>
    <t>631381</t>
  </si>
  <si>
    <t>631382</t>
  </si>
  <si>
    <t>631387</t>
  </si>
  <si>
    <t>631388</t>
  </si>
  <si>
    <t>631392</t>
  </si>
  <si>
    <t>0420031036</t>
  </si>
  <si>
    <t>631401</t>
  </si>
  <si>
    <t>0420021001</t>
  </si>
  <si>
    <t>631402</t>
  </si>
  <si>
    <t>631403</t>
  </si>
  <si>
    <t>631404</t>
  </si>
  <si>
    <t>631409</t>
  </si>
  <si>
    <t>631411</t>
  </si>
  <si>
    <t>0420021000</t>
  </si>
  <si>
    <t>631412</t>
  </si>
  <si>
    <t>631414</t>
  </si>
  <si>
    <t>631418</t>
  </si>
  <si>
    <t>0420031006</t>
  </si>
  <si>
    <t>631420</t>
  </si>
  <si>
    <t>631423</t>
  </si>
  <si>
    <t>631433</t>
  </si>
  <si>
    <t>0420021028</t>
  </si>
  <si>
    <t>631434</t>
  </si>
  <si>
    <t>631439</t>
  </si>
  <si>
    <t>631443</t>
  </si>
  <si>
    <t>631445</t>
  </si>
  <si>
    <t>631541</t>
  </si>
  <si>
    <t>631545</t>
  </si>
  <si>
    <t>631546</t>
  </si>
  <si>
    <t>3F10107  010495 R</t>
  </si>
  <si>
    <t>0420031019</t>
  </si>
  <si>
    <t>631549</t>
  </si>
  <si>
    <t>631557</t>
  </si>
  <si>
    <t>631585</t>
  </si>
  <si>
    <t>631606</t>
  </si>
  <si>
    <t>3F10208  031421 R</t>
  </si>
  <si>
    <t>631607</t>
  </si>
  <si>
    <t>631611</t>
  </si>
  <si>
    <t>631618</t>
  </si>
  <si>
    <t>631619</t>
  </si>
  <si>
    <t>631624</t>
  </si>
  <si>
    <t>631625</t>
  </si>
  <si>
    <t>631626</t>
  </si>
  <si>
    <t>631627</t>
  </si>
  <si>
    <t>631628</t>
  </si>
  <si>
    <t>631629</t>
  </si>
  <si>
    <t>631630</t>
  </si>
  <si>
    <t>631631</t>
  </si>
  <si>
    <t>631632</t>
  </si>
  <si>
    <t>631633</t>
  </si>
  <si>
    <t>631635</t>
  </si>
  <si>
    <t>631636</t>
  </si>
  <si>
    <t>631637</t>
  </si>
  <si>
    <t>631642</t>
  </si>
  <si>
    <t>631662</t>
  </si>
  <si>
    <t>631741</t>
  </si>
  <si>
    <t>631745</t>
  </si>
  <si>
    <t>631749</t>
  </si>
  <si>
    <t>631752</t>
  </si>
  <si>
    <t>631762</t>
  </si>
  <si>
    <t>631766</t>
  </si>
  <si>
    <t>631767</t>
  </si>
  <si>
    <t>631768</t>
  </si>
  <si>
    <t>631769</t>
  </si>
  <si>
    <t>0420051060</t>
  </si>
  <si>
    <t>631770</t>
  </si>
  <si>
    <t>631774</t>
  </si>
  <si>
    <t>0420031023</t>
  </si>
  <si>
    <t>631775</t>
  </si>
  <si>
    <t>631776</t>
  </si>
  <si>
    <t>631782</t>
  </si>
  <si>
    <t>0420031032</t>
  </si>
  <si>
    <t>631783</t>
  </si>
  <si>
    <t>0420031026</t>
  </si>
  <si>
    <t>631784</t>
  </si>
  <si>
    <t>631786</t>
  </si>
  <si>
    <t>631789</t>
  </si>
  <si>
    <t>0420041024</t>
  </si>
  <si>
    <t>631790</t>
  </si>
  <si>
    <t>631802</t>
  </si>
  <si>
    <t>631813</t>
  </si>
  <si>
    <t>631814</t>
  </si>
  <si>
    <t>631821</t>
  </si>
  <si>
    <t>631834</t>
  </si>
  <si>
    <t>631840</t>
  </si>
  <si>
    <t>3F10412  160006 H</t>
  </si>
  <si>
    <t>3F10412  160006 R</t>
  </si>
  <si>
    <t>631842</t>
  </si>
  <si>
    <t>631852</t>
  </si>
  <si>
    <t>631853</t>
  </si>
  <si>
    <t>3M10513  888132 H</t>
  </si>
  <si>
    <t>3M10513  888132 R</t>
  </si>
  <si>
    <t>631858</t>
  </si>
  <si>
    <t>631859</t>
  </si>
  <si>
    <t>631867</t>
  </si>
  <si>
    <t>3F10513  120007 H02</t>
  </si>
  <si>
    <t>631871</t>
  </si>
  <si>
    <t>631876</t>
  </si>
  <si>
    <t>631877</t>
  </si>
  <si>
    <t>0420031055</t>
  </si>
  <si>
    <t>631878</t>
  </si>
  <si>
    <t>631890</t>
  </si>
  <si>
    <t>631893</t>
  </si>
  <si>
    <t>631895</t>
  </si>
  <si>
    <t>631896</t>
  </si>
  <si>
    <t>631902</t>
  </si>
  <si>
    <t>631903</t>
  </si>
  <si>
    <t>631905</t>
  </si>
  <si>
    <t>3F10510  090113 R</t>
  </si>
  <si>
    <t>631907</t>
  </si>
  <si>
    <t>631915</t>
  </si>
  <si>
    <t>631920</t>
  </si>
  <si>
    <t>3F42001  270430 H</t>
  </si>
  <si>
    <t>631935</t>
  </si>
  <si>
    <t>631936</t>
  </si>
  <si>
    <t>631940</t>
  </si>
  <si>
    <t>631942</t>
  </si>
  <si>
    <t>631943</t>
  </si>
  <si>
    <t>631944</t>
  </si>
  <si>
    <t>631945</t>
  </si>
  <si>
    <t>631948</t>
  </si>
  <si>
    <t>631964</t>
  </si>
  <si>
    <t>3F10513  130029 H01</t>
  </si>
  <si>
    <t>3F10513  130028 R71</t>
  </si>
  <si>
    <t>0420041010</t>
  </si>
  <si>
    <t>631965</t>
  </si>
  <si>
    <t>631966</t>
  </si>
  <si>
    <t>631971</t>
  </si>
  <si>
    <t>631977</t>
  </si>
  <si>
    <t>632002</t>
  </si>
  <si>
    <t>632004</t>
  </si>
  <si>
    <t>632015</t>
  </si>
  <si>
    <t>632019</t>
  </si>
  <si>
    <t>632020</t>
  </si>
  <si>
    <t>632023</t>
  </si>
  <si>
    <t>3F10513  130138 H</t>
  </si>
  <si>
    <t>3F10513  130138 R</t>
  </si>
  <si>
    <t>632027</t>
  </si>
  <si>
    <t>632041</t>
  </si>
  <si>
    <t>632042</t>
  </si>
  <si>
    <t>632047</t>
  </si>
  <si>
    <t>632054</t>
  </si>
  <si>
    <t>3F10513  150002 H</t>
  </si>
  <si>
    <t>3F10513  150002 R</t>
  </si>
  <si>
    <t>632055</t>
  </si>
  <si>
    <t>632056</t>
  </si>
  <si>
    <t>632063</t>
  </si>
  <si>
    <t>632101</t>
  </si>
  <si>
    <t>632102</t>
  </si>
  <si>
    <t>632103</t>
  </si>
  <si>
    <t>632104</t>
  </si>
  <si>
    <t>632109</t>
  </si>
  <si>
    <t>632123</t>
  </si>
  <si>
    <t>632124</t>
  </si>
  <si>
    <t>632125</t>
  </si>
  <si>
    <t>632136</t>
  </si>
  <si>
    <t>632145</t>
  </si>
  <si>
    <t>632146</t>
  </si>
  <si>
    <t>632147</t>
  </si>
  <si>
    <t>632154</t>
  </si>
  <si>
    <t>3F42001  25    ZR</t>
  </si>
  <si>
    <t>632155</t>
  </si>
  <si>
    <t>632156</t>
  </si>
  <si>
    <t>632158</t>
  </si>
  <si>
    <t>632161</t>
  </si>
  <si>
    <t>632167</t>
  </si>
  <si>
    <t>632207</t>
  </si>
  <si>
    <t>632208</t>
  </si>
  <si>
    <t>632213</t>
  </si>
  <si>
    <t>632214</t>
  </si>
  <si>
    <t>632233</t>
  </si>
  <si>
    <t>632235</t>
  </si>
  <si>
    <t>632248</t>
  </si>
  <si>
    <t>632252</t>
  </si>
  <si>
    <t>632253</t>
  </si>
  <si>
    <t>632255</t>
  </si>
  <si>
    <t>632256</t>
  </si>
  <si>
    <t>632261</t>
  </si>
  <si>
    <t>632262</t>
  </si>
  <si>
    <t>632271</t>
  </si>
  <si>
    <t>0420041055</t>
  </si>
  <si>
    <t>632273</t>
  </si>
  <si>
    <t>0420051076</t>
  </si>
  <si>
    <t>632274</t>
  </si>
  <si>
    <t>632280</t>
  </si>
  <si>
    <t>0420041022</t>
  </si>
  <si>
    <t>632281</t>
  </si>
  <si>
    <t>632283</t>
  </si>
  <si>
    <t>632285</t>
  </si>
  <si>
    <t>0420051051</t>
  </si>
  <si>
    <t>632286</t>
  </si>
  <si>
    <t>632302</t>
  </si>
  <si>
    <t>3F1             R71</t>
  </si>
  <si>
    <t>632308</t>
  </si>
  <si>
    <t>632326</t>
  </si>
  <si>
    <t>632331</t>
  </si>
  <si>
    <t>632341</t>
  </si>
  <si>
    <t>632360</t>
  </si>
  <si>
    <t>632368</t>
  </si>
  <si>
    <t>632370</t>
  </si>
  <si>
    <t>0420041054</t>
  </si>
  <si>
    <t>632371</t>
  </si>
  <si>
    <t>3F42001  480001 R04</t>
  </si>
  <si>
    <t>632372</t>
  </si>
  <si>
    <t>632374</t>
  </si>
  <si>
    <t>0420041012</t>
  </si>
  <si>
    <t>632375</t>
  </si>
  <si>
    <t>632378</t>
  </si>
  <si>
    <t>0420041023</t>
  </si>
  <si>
    <t>632379</t>
  </si>
  <si>
    <t>632383</t>
  </si>
  <si>
    <t>0420041008</t>
  </si>
  <si>
    <t>632384</t>
  </si>
  <si>
    <t>632391</t>
  </si>
  <si>
    <t>0420051053</t>
  </si>
  <si>
    <t>632411</t>
  </si>
  <si>
    <t>632416</t>
  </si>
  <si>
    <t>632456</t>
  </si>
  <si>
    <t>632462</t>
  </si>
  <si>
    <t>632473</t>
  </si>
  <si>
    <t>632479</t>
  </si>
  <si>
    <t>632483</t>
  </si>
  <si>
    <t>632503</t>
  </si>
  <si>
    <t>632508</t>
  </si>
  <si>
    <t>632546</t>
  </si>
  <si>
    <t>632573</t>
  </si>
  <si>
    <t>632574</t>
  </si>
  <si>
    <t>0420041043</t>
  </si>
  <si>
    <t>632575</t>
  </si>
  <si>
    <t>632580</t>
  </si>
  <si>
    <t>632604</t>
  </si>
  <si>
    <t>632606</t>
  </si>
  <si>
    <t>632607</t>
  </si>
  <si>
    <t>632608</t>
  </si>
  <si>
    <t>632611</t>
  </si>
  <si>
    <t>632721</t>
  </si>
  <si>
    <t>632722</t>
  </si>
  <si>
    <t>632737</t>
  </si>
  <si>
    <t>632738</t>
  </si>
  <si>
    <t>632783</t>
  </si>
  <si>
    <t>632784</t>
  </si>
  <si>
    <t>0420051027</t>
  </si>
  <si>
    <t>632785</t>
  </si>
  <si>
    <t>632787</t>
  </si>
  <si>
    <t>632788</t>
  </si>
  <si>
    <t>0420051005</t>
  </si>
  <si>
    <t>632789</t>
  </si>
  <si>
    <t>632790</t>
  </si>
  <si>
    <t>632794</t>
  </si>
  <si>
    <t>0420051011</t>
  </si>
  <si>
    <t>632795</t>
  </si>
  <si>
    <t>632796</t>
  </si>
  <si>
    <t>0420051029</t>
  </si>
  <si>
    <t>632799</t>
  </si>
  <si>
    <t>0420061067</t>
  </si>
  <si>
    <t>632841</t>
  </si>
  <si>
    <t>632846</t>
  </si>
  <si>
    <t>632848</t>
  </si>
  <si>
    <t>632853</t>
  </si>
  <si>
    <t>632859</t>
  </si>
  <si>
    <t>632860</t>
  </si>
  <si>
    <t>632864</t>
  </si>
  <si>
    <t>632875</t>
  </si>
  <si>
    <t>632881</t>
  </si>
  <si>
    <t>632888</t>
  </si>
  <si>
    <t>0420061071</t>
  </si>
  <si>
    <t>632889</t>
  </si>
  <si>
    <t>632897</t>
  </si>
  <si>
    <t>632965</t>
  </si>
  <si>
    <t>632966</t>
  </si>
  <si>
    <t>0420051028</t>
  </si>
  <si>
    <t>632967</t>
  </si>
  <si>
    <t>632984</t>
  </si>
  <si>
    <t>0420051075</t>
  </si>
  <si>
    <t>632986</t>
  </si>
  <si>
    <t>632990</t>
  </si>
  <si>
    <t>632991</t>
  </si>
  <si>
    <t>633009</t>
  </si>
  <si>
    <t>633019</t>
  </si>
  <si>
    <t>633020</t>
  </si>
  <si>
    <t>633025</t>
  </si>
  <si>
    <t>3F10510  080028AR</t>
  </si>
  <si>
    <t>633038</t>
  </si>
  <si>
    <t>633039</t>
  </si>
  <si>
    <t>633049</t>
  </si>
  <si>
    <t>633050</t>
  </si>
  <si>
    <t>633060</t>
  </si>
  <si>
    <t>633075</t>
  </si>
  <si>
    <t>633076</t>
  </si>
  <si>
    <t>633089</t>
  </si>
  <si>
    <t>633108</t>
  </si>
  <si>
    <t>633111</t>
  </si>
  <si>
    <t>633113</t>
  </si>
  <si>
    <t>3F42001  480002 R</t>
  </si>
  <si>
    <t>633114</t>
  </si>
  <si>
    <t>633123</t>
  </si>
  <si>
    <t>633124</t>
  </si>
  <si>
    <t>633125</t>
  </si>
  <si>
    <t>633126</t>
  </si>
  <si>
    <t>633127</t>
  </si>
  <si>
    <t>633131</t>
  </si>
  <si>
    <t>633152</t>
  </si>
  <si>
    <t>633171</t>
  </si>
  <si>
    <t>633221</t>
  </si>
  <si>
    <t>633222</t>
  </si>
  <si>
    <t>633224</t>
  </si>
  <si>
    <t>633225</t>
  </si>
  <si>
    <t>633226</t>
  </si>
  <si>
    <t>633227</t>
  </si>
  <si>
    <t>633228</t>
  </si>
  <si>
    <t>633235</t>
  </si>
  <si>
    <t>633236</t>
  </si>
  <si>
    <t>633237</t>
  </si>
  <si>
    <t>633238</t>
  </si>
  <si>
    <t>633246</t>
  </si>
  <si>
    <t>633247</t>
  </si>
  <si>
    <t>633248</t>
  </si>
  <si>
    <t>633283</t>
  </si>
  <si>
    <t>633284</t>
  </si>
  <si>
    <t>633297</t>
  </si>
  <si>
    <t>633314</t>
  </si>
  <si>
    <t>633323</t>
  </si>
  <si>
    <t>633324</t>
  </si>
  <si>
    <t>633336</t>
  </si>
  <si>
    <t>633353</t>
  </si>
  <si>
    <t>633354</t>
  </si>
  <si>
    <t>633365</t>
  </si>
  <si>
    <t>633368</t>
  </si>
  <si>
    <t>633371</t>
  </si>
  <si>
    <t>633380</t>
  </si>
  <si>
    <t>633388</t>
  </si>
  <si>
    <t>633390</t>
  </si>
  <si>
    <t>633411</t>
  </si>
  <si>
    <t>633412</t>
  </si>
  <si>
    <t>633419</t>
  </si>
  <si>
    <t>633420</t>
  </si>
  <si>
    <t>633452</t>
  </si>
  <si>
    <t>633453</t>
  </si>
  <si>
    <t>633478</t>
  </si>
  <si>
    <t>633480</t>
  </si>
  <si>
    <t>633489</t>
  </si>
  <si>
    <t>633490</t>
  </si>
  <si>
    <t>633491</t>
  </si>
  <si>
    <t>633501</t>
  </si>
  <si>
    <t>633502</t>
  </si>
  <si>
    <t>633503</t>
  </si>
  <si>
    <t>633504</t>
  </si>
  <si>
    <t>633543</t>
  </si>
  <si>
    <t>633544</t>
  </si>
  <si>
    <t>633547</t>
  </si>
  <si>
    <t>633548</t>
  </si>
  <si>
    <t>633597</t>
  </si>
  <si>
    <t>633643</t>
  </si>
  <si>
    <t>633644</t>
  </si>
  <si>
    <t>633645</t>
  </si>
  <si>
    <t>633646</t>
  </si>
  <si>
    <t>633648</t>
  </si>
  <si>
    <t>633721</t>
  </si>
  <si>
    <t>633731</t>
  </si>
  <si>
    <t>633804</t>
  </si>
  <si>
    <t>633805</t>
  </si>
  <si>
    <t>633806</t>
  </si>
  <si>
    <t>633807</t>
  </si>
  <si>
    <t>633821</t>
  </si>
  <si>
    <t>633822</t>
  </si>
  <si>
    <t>633863</t>
  </si>
  <si>
    <t>633868</t>
  </si>
  <si>
    <t>633870</t>
  </si>
  <si>
    <t>633876</t>
  </si>
  <si>
    <t>633883</t>
  </si>
  <si>
    <t>633888</t>
  </si>
  <si>
    <t>633904</t>
  </si>
  <si>
    <t>633905</t>
  </si>
  <si>
    <t>633926</t>
  </si>
  <si>
    <t>633955</t>
  </si>
  <si>
    <t>633975</t>
  </si>
  <si>
    <t>634008</t>
  </si>
  <si>
    <t>634023</t>
  </si>
  <si>
    <t>0419921002</t>
  </si>
  <si>
    <t>634024</t>
  </si>
  <si>
    <t>634025</t>
  </si>
  <si>
    <t>634056</t>
  </si>
  <si>
    <t>634057</t>
  </si>
  <si>
    <t>634092</t>
  </si>
  <si>
    <t>0206</t>
  </si>
  <si>
    <t>634102</t>
  </si>
  <si>
    <t>634104</t>
  </si>
  <si>
    <t>634108</t>
  </si>
  <si>
    <t>634111</t>
  </si>
  <si>
    <t>634115</t>
  </si>
  <si>
    <t>634116</t>
  </si>
  <si>
    <t>634119</t>
  </si>
  <si>
    <t>634121</t>
  </si>
  <si>
    <t>634122</t>
  </si>
  <si>
    <t>634123</t>
  </si>
  <si>
    <t>634126</t>
  </si>
  <si>
    <t>634128</t>
  </si>
  <si>
    <t>634129</t>
  </si>
  <si>
    <t>634130</t>
  </si>
  <si>
    <t>634133</t>
  </si>
  <si>
    <t>634145</t>
  </si>
  <si>
    <t>634151</t>
  </si>
  <si>
    <t>634152</t>
  </si>
  <si>
    <t>634153</t>
  </si>
  <si>
    <t>634162</t>
  </si>
  <si>
    <t>634202</t>
  </si>
  <si>
    <t>634206</t>
  </si>
  <si>
    <t>634217</t>
  </si>
  <si>
    <t>634224</t>
  </si>
  <si>
    <t>634255</t>
  </si>
  <si>
    <t>634256</t>
  </si>
  <si>
    <t>634257</t>
  </si>
  <si>
    <t>634259</t>
  </si>
  <si>
    <t>634261</t>
  </si>
  <si>
    <t>634270</t>
  </si>
  <si>
    <t>634273</t>
  </si>
  <si>
    <t>634275</t>
  </si>
  <si>
    <t>634276</t>
  </si>
  <si>
    <t>634277</t>
  </si>
  <si>
    <t>634282</t>
  </si>
  <si>
    <t>634285</t>
  </si>
  <si>
    <t>634329</t>
  </si>
  <si>
    <t>634339</t>
  </si>
  <si>
    <t>634340</t>
  </si>
  <si>
    <t>634341</t>
  </si>
  <si>
    <t>634368</t>
  </si>
  <si>
    <t>634374</t>
  </si>
  <si>
    <t>634393</t>
  </si>
  <si>
    <t>634402</t>
  </si>
  <si>
    <t>634404</t>
  </si>
  <si>
    <t>634407</t>
  </si>
  <si>
    <t>634408</t>
  </si>
  <si>
    <t>634411</t>
  </si>
  <si>
    <t>634413</t>
  </si>
  <si>
    <t>634422</t>
  </si>
  <si>
    <t>634526</t>
  </si>
  <si>
    <t>634527</t>
  </si>
  <si>
    <t>634528</t>
  </si>
  <si>
    <t>634529</t>
  </si>
  <si>
    <t>0419931002</t>
  </si>
  <si>
    <t>634551</t>
  </si>
  <si>
    <t>634601</t>
  </si>
  <si>
    <t>634605</t>
  </si>
  <si>
    <t>634606</t>
  </si>
  <si>
    <t>634609</t>
  </si>
  <si>
    <t>634610</t>
  </si>
  <si>
    <t>634619</t>
  </si>
  <si>
    <t>634620</t>
  </si>
  <si>
    <t>634681</t>
  </si>
  <si>
    <t>634702</t>
  </si>
  <si>
    <t>634704</t>
  </si>
  <si>
    <t>634732</t>
  </si>
  <si>
    <t>634742</t>
  </si>
  <si>
    <t>634744</t>
  </si>
  <si>
    <t>634750</t>
  </si>
  <si>
    <t>634752</t>
  </si>
  <si>
    <t>634755</t>
  </si>
  <si>
    <t>634756</t>
  </si>
  <si>
    <t>634758</t>
  </si>
  <si>
    <t>634760</t>
  </si>
  <si>
    <t>634763</t>
  </si>
  <si>
    <t>0420101211</t>
  </si>
  <si>
    <t>634771</t>
  </si>
  <si>
    <t>634793</t>
  </si>
  <si>
    <t>0420101213</t>
  </si>
  <si>
    <t>634794</t>
  </si>
  <si>
    <t>634795</t>
  </si>
  <si>
    <t>634796</t>
  </si>
  <si>
    <t>0420081109</t>
  </si>
  <si>
    <t>634798</t>
  </si>
  <si>
    <t>0420091222</t>
  </si>
  <si>
    <t>634842</t>
  </si>
  <si>
    <t>0420091223</t>
  </si>
  <si>
    <t>634845</t>
  </si>
  <si>
    <t>0420081119</t>
  </si>
  <si>
    <t>634865</t>
  </si>
  <si>
    <t>634872</t>
  </si>
  <si>
    <t>0420081116</t>
  </si>
  <si>
    <t>634902</t>
  </si>
  <si>
    <t>634912</t>
  </si>
  <si>
    <t>634913</t>
  </si>
  <si>
    <t>634915</t>
  </si>
  <si>
    <t>634917</t>
  </si>
  <si>
    <t>634918</t>
  </si>
  <si>
    <t>634923</t>
  </si>
  <si>
    <t>634940</t>
  </si>
  <si>
    <t>634946</t>
  </si>
  <si>
    <t>0419931001</t>
  </si>
  <si>
    <t>634951</t>
  </si>
  <si>
    <t>634953</t>
  </si>
  <si>
    <t>634959</t>
  </si>
  <si>
    <t>634962</t>
  </si>
  <si>
    <t>635005</t>
  </si>
  <si>
    <t>635009</t>
  </si>
  <si>
    <t>635010</t>
  </si>
  <si>
    <t>635012</t>
  </si>
  <si>
    <t>635015</t>
  </si>
  <si>
    <t>635017</t>
  </si>
  <si>
    <t>635018</t>
  </si>
  <si>
    <t>0419951014</t>
  </si>
  <si>
    <t>635023</t>
  </si>
  <si>
    <t>0419951001</t>
  </si>
  <si>
    <t>635026</t>
  </si>
  <si>
    <t>635027</t>
  </si>
  <si>
    <t>635037</t>
  </si>
  <si>
    <t>635038</t>
  </si>
  <si>
    <t>635046</t>
  </si>
  <si>
    <t>635057</t>
  </si>
  <si>
    <t>635059</t>
  </si>
  <si>
    <t>635061</t>
  </si>
  <si>
    <t>635062</t>
  </si>
  <si>
    <t>635082</t>
  </si>
  <si>
    <t>635089</t>
  </si>
  <si>
    <t>635090</t>
  </si>
  <si>
    <t>635096</t>
  </si>
  <si>
    <t>635119</t>
  </si>
  <si>
    <t>635142</t>
  </si>
  <si>
    <t>635143</t>
  </si>
  <si>
    <t>635144</t>
  </si>
  <si>
    <t>635145</t>
  </si>
  <si>
    <t>635151</t>
  </si>
  <si>
    <t>635157</t>
  </si>
  <si>
    <t>635162</t>
  </si>
  <si>
    <t>635163</t>
  </si>
  <si>
    <t>635165</t>
  </si>
  <si>
    <t>635180</t>
  </si>
  <si>
    <t>635185</t>
  </si>
  <si>
    <t>635186</t>
  </si>
  <si>
    <t>635188</t>
  </si>
  <si>
    <t>635191</t>
  </si>
  <si>
    <t>635192</t>
  </si>
  <si>
    <t>635202</t>
  </si>
  <si>
    <t>635204</t>
  </si>
  <si>
    <t>635207</t>
  </si>
  <si>
    <t>635208</t>
  </si>
  <si>
    <t>635211</t>
  </si>
  <si>
    <t>635213</t>
  </si>
  <si>
    <t>635214</t>
  </si>
  <si>
    <t>635216</t>
  </si>
  <si>
    <t>635217</t>
  </si>
  <si>
    <t>635218</t>
  </si>
  <si>
    <t>635221</t>
  </si>
  <si>
    <t>635222</t>
  </si>
  <si>
    <t>635226</t>
  </si>
  <si>
    <t>635227</t>
  </si>
  <si>
    <t>635229</t>
  </si>
  <si>
    <t>635231</t>
  </si>
  <si>
    <t>635232</t>
  </si>
  <si>
    <t>635237</t>
  </si>
  <si>
    <t>635238</t>
  </si>
  <si>
    <t>635241</t>
  </si>
  <si>
    <t>635242</t>
  </si>
  <si>
    <t>635244</t>
  </si>
  <si>
    <t>635249</t>
  </si>
  <si>
    <t>635250</t>
  </si>
  <si>
    <t>635252</t>
  </si>
  <si>
    <t>635261</t>
  </si>
  <si>
    <t>635262</t>
  </si>
  <si>
    <t>3M10609  888101 H</t>
  </si>
  <si>
    <t>635263</t>
  </si>
  <si>
    <t>635280</t>
  </si>
  <si>
    <t>635282</t>
  </si>
  <si>
    <t>0420110136</t>
  </si>
  <si>
    <t>635284</t>
  </si>
  <si>
    <t>0420101223</t>
  </si>
  <si>
    <t>635285</t>
  </si>
  <si>
    <t>635286</t>
  </si>
  <si>
    <t>635290</t>
  </si>
  <si>
    <t>0420101224</t>
  </si>
  <si>
    <t>635292</t>
  </si>
  <si>
    <t>0420101228</t>
  </si>
  <si>
    <t>635293</t>
  </si>
  <si>
    <t>635294</t>
  </si>
  <si>
    <t>635297</t>
  </si>
  <si>
    <t>0420101226</t>
  </si>
  <si>
    <t>635298</t>
  </si>
  <si>
    <t>635318</t>
  </si>
  <si>
    <t>635323</t>
  </si>
  <si>
    <t>635324</t>
  </si>
  <si>
    <t>3F42001         R94</t>
  </si>
  <si>
    <t>635325</t>
  </si>
  <si>
    <t>635332</t>
  </si>
  <si>
    <t>635351</t>
  </si>
  <si>
    <t>635364</t>
  </si>
  <si>
    <t>635366</t>
  </si>
  <si>
    <t>0420101227</t>
  </si>
  <si>
    <t>635367</t>
  </si>
  <si>
    <t>635369</t>
  </si>
  <si>
    <t>635375</t>
  </si>
  <si>
    <t>635449</t>
  </si>
  <si>
    <t>635484</t>
  </si>
  <si>
    <t>635485</t>
  </si>
  <si>
    <t>635486</t>
  </si>
  <si>
    <t>635487</t>
  </si>
  <si>
    <t>635488</t>
  </si>
  <si>
    <t>635489</t>
  </si>
  <si>
    <t>635502</t>
  </si>
  <si>
    <t>635523</t>
  </si>
  <si>
    <t>0419951004</t>
  </si>
  <si>
    <t>635533</t>
  </si>
  <si>
    <t>0419982025</t>
  </si>
  <si>
    <t>635539</t>
  </si>
  <si>
    <t>635540</t>
  </si>
  <si>
    <t>635542</t>
  </si>
  <si>
    <t>635543</t>
  </si>
  <si>
    <t>635544</t>
  </si>
  <si>
    <t>635545</t>
  </si>
  <si>
    <t>635546</t>
  </si>
  <si>
    <t>635547</t>
  </si>
  <si>
    <t>635549</t>
  </si>
  <si>
    <t>635550</t>
  </si>
  <si>
    <t>635573</t>
  </si>
  <si>
    <t>0420110140</t>
  </si>
  <si>
    <t>635574</t>
  </si>
  <si>
    <t>635580</t>
  </si>
  <si>
    <t>635587</t>
  </si>
  <si>
    <t>635591</t>
  </si>
  <si>
    <t>635620</t>
  </si>
  <si>
    <t>635627</t>
  </si>
  <si>
    <t>635633</t>
  </si>
  <si>
    <t>0419961011</t>
  </si>
  <si>
    <t>635639</t>
  </si>
  <si>
    <t>635640</t>
  </si>
  <si>
    <t>635679</t>
  </si>
  <si>
    <t>635682</t>
  </si>
  <si>
    <t>0420110130</t>
  </si>
  <si>
    <t>635683</t>
  </si>
  <si>
    <t>635692</t>
  </si>
  <si>
    <t>635693</t>
  </si>
  <si>
    <t>0420110139</t>
  </si>
  <si>
    <t>635694</t>
  </si>
  <si>
    <t>635695</t>
  </si>
  <si>
    <t>635696</t>
  </si>
  <si>
    <t>635697</t>
  </si>
  <si>
    <t>0420110131</t>
  </si>
  <si>
    <t>635698</t>
  </si>
  <si>
    <t>635699</t>
  </si>
  <si>
    <t>0420110135</t>
  </si>
  <si>
    <t>635701</t>
  </si>
  <si>
    <t>635702</t>
  </si>
  <si>
    <t>635703</t>
  </si>
  <si>
    <t>635704</t>
  </si>
  <si>
    <t>635711</t>
  </si>
  <si>
    <t>635719</t>
  </si>
  <si>
    <t>635721</t>
  </si>
  <si>
    <t>635758</t>
  </si>
  <si>
    <t>635759</t>
  </si>
  <si>
    <t>635764</t>
  </si>
  <si>
    <t>635766</t>
  </si>
  <si>
    <t>635767</t>
  </si>
  <si>
    <t>0420110132</t>
  </si>
  <si>
    <t>635768</t>
  </si>
  <si>
    <t>635769</t>
  </si>
  <si>
    <t>635772</t>
  </si>
  <si>
    <t>635775</t>
  </si>
  <si>
    <t>635801</t>
  </si>
  <si>
    <t>635815</t>
  </si>
  <si>
    <t>635826</t>
  </si>
  <si>
    <t>635827</t>
  </si>
  <si>
    <t>0419951002</t>
  </si>
  <si>
    <t>635828</t>
  </si>
  <si>
    <t>635829</t>
  </si>
  <si>
    <t>635830</t>
  </si>
  <si>
    <t>635831</t>
  </si>
  <si>
    <t>635832</t>
  </si>
  <si>
    <t>635833</t>
  </si>
  <si>
    <t>635834</t>
  </si>
  <si>
    <t>635835</t>
  </si>
  <si>
    <t>635837</t>
  </si>
  <si>
    <t>635838</t>
  </si>
  <si>
    <t>635841</t>
  </si>
  <si>
    <t>635842</t>
  </si>
  <si>
    <t>635844</t>
  </si>
  <si>
    <t>635845</t>
  </si>
  <si>
    <t>635851</t>
  </si>
  <si>
    <t>0419961005</t>
  </si>
  <si>
    <t>635855</t>
  </si>
  <si>
    <t>0419961001</t>
  </si>
  <si>
    <t>635856</t>
  </si>
  <si>
    <t>635897</t>
  </si>
  <si>
    <t>635899</t>
  </si>
  <si>
    <t>0420110147</t>
  </si>
  <si>
    <t>635908</t>
  </si>
  <si>
    <t>635913</t>
  </si>
  <si>
    <t>635961</t>
  </si>
  <si>
    <t>635962</t>
  </si>
  <si>
    <t>635970</t>
  </si>
  <si>
    <t>635973</t>
  </si>
  <si>
    <t>635974</t>
  </si>
  <si>
    <t>636001</t>
  </si>
  <si>
    <t>636004</t>
  </si>
  <si>
    <t>636005</t>
  </si>
  <si>
    <t>636009</t>
  </si>
  <si>
    <t>636021</t>
  </si>
  <si>
    <t>636026</t>
  </si>
  <si>
    <t>0419961012</t>
  </si>
  <si>
    <t>636044</t>
  </si>
  <si>
    <t>636045</t>
  </si>
  <si>
    <t>636046</t>
  </si>
  <si>
    <t>636047</t>
  </si>
  <si>
    <t>636048</t>
  </si>
  <si>
    <t>636054</t>
  </si>
  <si>
    <t>636055</t>
  </si>
  <si>
    <t>636080</t>
  </si>
  <si>
    <t>636085</t>
  </si>
  <si>
    <t>636091</t>
  </si>
  <si>
    <t>636092</t>
  </si>
  <si>
    <t>636098</t>
  </si>
  <si>
    <t>0420110152</t>
  </si>
  <si>
    <t>636099</t>
  </si>
  <si>
    <t>636102</t>
  </si>
  <si>
    <t>5213</t>
  </si>
  <si>
    <t>0213</t>
  </si>
  <si>
    <t>0419961002</t>
  </si>
  <si>
    <t>636103</t>
  </si>
  <si>
    <t>636116</t>
  </si>
  <si>
    <t>0419961021</t>
  </si>
  <si>
    <t>636117</t>
  </si>
  <si>
    <t>636118</t>
  </si>
  <si>
    <t>636131</t>
  </si>
  <si>
    <t>636164</t>
  </si>
  <si>
    <t>0420110155</t>
  </si>
  <si>
    <t>636165</t>
  </si>
  <si>
    <t>636168</t>
  </si>
  <si>
    <t>3F10308  070943 R</t>
  </si>
  <si>
    <t>0420110153</t>
  </si>
  <si>
    <t>636169</t>
  </si>
  <si>
    <t>636318</t>
  </si>
  <si>
    <t>636320</t>
  </si>
  <si>
    <t>636321</t>
  </si>
  <si>
    <t>636322</t>
  </si>
  <si>
    <t>636323</t>
  </si>
  <si>
    <t>636326</t>
  </si>
  <si>
    <t>636327</t>
  </si>
  <si>
    <t>636344</t>
  </si>
  <si>
    <t>636366</t>
  </si>
  <si>
    <t>0420110154</t>
  </si>
  <si>
    <t>636367</t>
  </si>
  <si>
    <t>B10308</t>
  </si>
  <si>
    <t>B10309</t>
  </si>
  <si>
    <t>B10310</t>
  </si>
  <si>
    <t>B40907</t>
  </si>
  <si>
    <t>B40908</t>
  </si>
  <si>
    <t>B50109</t>
  </si>
  <si>
    <t>B50110</t>
  </si>
  <si>
    <t>B50111</t>
  </si>
  <si>
    <t>B50112</t>
  </si>
  <si>
    <t>B50113</t>
  </si>
  <si>
    <t>B50114</t>
  </si>
  <si>
    <t>B50115</t>
  </si>
  <si>
    <t>B50208</t>
  </si>
  <si>
    <t>B50209</t>
  </si>
  <si>
    <t>BLRD</t>
  </si>
  <si>
    <t>BLRDGD*2</t>
  </si>
  <si>
    <t>BLRDGN</t>
  </si>
  <si>
    <t>H10204</t>
  </si>
  <si>
    <t>Additional tags used to estimate for estimating OOB fishery impacts for SPS net and sport fisheries (2002-2004 HAR, CHI broods)</t>
  </si>
  <si>
    <t>Terminal CWT recovery totals (for Skykomish, run years 2008-2009, 2013) adjusted to account for unsampled freshwater sport fisheries; estimates made from CRC catch estimates tagged escapement / total escapement ratio at the hatchery rack;
Additional tags used to estimate for estimating OOB fishery impacts for SPS net and sport fisheries (2002-2004 broods)</t>
  </si>
  <si>
    <t>Consider including merging with Skykomish releases to run base period as a single Snohomish fingerling stock, with subsequent terminal splitting rules defined accordingly;
Additional tags used to estimate for estimating OOB fishery impacts for SPS net and sport fisheries (2002-2004 broods)</t>
  </si>
  <si>
    <t>Additional tags used to estimate for estimating OOB fishery impacts for SPS net and sport fisheries (2002-2004 broods)</t>
  </si>
  <si>
    <t>Terminal CWT recovery totals (for Puyallup/Carbon) adjusted to account for unsampled freshwater sport fisheries; estimates made from CRC catch estimates tagged escapement / total escapement ratio at the hatchery rack;
Additional tags used to estimate for estimating OOB fishery impacts for SPS net and sport fisheries (2002-2004 broods)</t>
  </si>
  <si>
    <t>Terminal CWT recovery totals (for Nisqually, run years 2007-2009, 2013) adjusted to account for unsampled freshwater sport fisheries; estimates made from CRC catch estimates tagged escapement / total escapement ratio at the hatchery rack;
Additional tags used to estimate for estimating OOB fishery impacts for SPS net and sport fisheries (2002-2004 broods)</t>
  </si>
  <si>
    <t>Will use same PT CWT data for all but will require terminal ER adjustments based on terminal MPS CWT vs. SPS CWT data;
Additional tags used to estimate for estimating OOB fishery impacts for SPS net and sport fisheries (2002-2004 broods)</t>
  </si>
  <si>
    <t>Terminal CWT recovery totals (for Geo. Adams) adjusted to account for unsampled freshwater sport fisheries; estimates made from CRC catch estimates tagged escapement / total escapement ratio at the hatchery rack;
Additional tags used to estimate for estimating OOB fishery impacts for SPS net and sport fisheries (2002-2004 broods)</t>
  </si>
  <si>
    <t>White River Spring Yrl</t>
  </si>
  <si>
    <t>OregonMidCoast</t>
  </si>
  <si>
    <t>JDF</t>
  </si>
  <si>
    <t>UnMarked Skagit Spring Fingerling/Yearling Nat</t>
  </si>
  <si>
    <t>UnMarked Skagit Spring Fingerling/Yearling Hatch</t>
  </si>
  <si>
    <t>Marked Skagit Spring Fingerling/Yearling</t>
  </si>
  <si>
    <t>This model stock is an amalgam of fingerling and yearling stocks, with CWT recoveries from each stock weighted (within BY) to give a 50:50 representation of the two life history forms;
Terminal CWT recovery totals (for Skagit, run years 2013) adjusted to account for unsampled freshwater sport fisheries; estimates made from CRC catch estimates tagged escapement / total escapement ratio at the hatchery rack;
Additional tags used to estimate for estimating OOB fishery impacts for SPS net and sport fisheries (2002-2004 broods)</t>
  </si>
  <si>
    <t xml:space="preserve">Accelerated fingerling production from University of Washington Hatchery </t>
  </si>
  <si>
    <r>
      <t xml:space="preserve">UnMarked UW accelerated fall fingerling (Hatch) </t>
    </r>
    <r>
      <rPr>
        <sz val="11"/>
        <color rgb="FFFF0000"/>
        <rFont val="Calibri"/>
        <family val="2"/>
        <scheme val="minor"/>
      </rPr>
      <t>[OOB--discontinued in mid 2000s]</t>
    </r>
  </si>
  <si>
    <r>
      <t xml:space="preserve">Marked UW accelerated fall fingerling (Hatch) </t>
    </r>
    <r>
      <rPr>
        <sz val="11"/>
        <color rgb="FFFF0000"/>
        <rFont val="Calibri"/>
        <family val="2"/>
        <scheme val="minor"/>
      </rPr>
      <t>[OOB--discontinued in mid 2000s]</t>
    </r>
  </si>
  <si>
    <t>Skagit springs</t>
  </si>
  <si>
    <t>Adipose-clipped hatchery-origin spring Chinook originating from the Skagit River and its tributaries with a yearling (stream-type) or fingerling (ocean-type) freshwater life history</t>
  </si>
  <si>
    <t>Unmarked hatchery-origin spring Chinook originating from the Skagit River and its tributaries with a yearling (stream-type) or fingerling (ocean-type) freshwater life history</t>
  </si>
  <si>
    <t>Natural-origin spring Chinook originating from the Skagit River and its tributaries with a yearling (stream-type) or fingerling (ocean-type) freshwater life history</t>
  </si>
  <si>
    <t>Unmarked Skagit Spring Fingerling/Yearling Hatch</t>
  </si>
  <si>
    <t>Marked Skagit Spring Year Fingerling/Yearling Hatch</t>
  </si>
  <si>
    <t>N/A (no existing stock, single fing/yrl combo stock a bove)</t>
  </si>
  <si>
    <t>program discontinued, OOB stock added to preserve back/forward compatibility</t>
  </si>
  <si>
    <t>UWA-u</t>
  </si>
  <si>
    <t>UWA-m</t>
  </si>
  <si>
    <t>No CWT data available, for now is replica of fingerling stock to maintain independent fing/yrl modelling functionality; consider OOB later as needed</t>
  </si>
  <si>
    <t>UnMarked Skagit Summer/Fall Yearling Nat</t>
  </si>
  <si>
    <t>UnMarked Skagit Summer/Fall Yearling Hatch</t>
  </si>
  <si>
    <t>Marked Skagit Summer/Fall Yearling Hatch</t>
  </si>
  <si>
    <t>The Skagit S/F yearling stock is based on the Skagit S/F fingerling stock; no yearling CWT data are available for a unique yearling stock, but separate slots are being maintained for forward/backward compatibility of the new BP. Consider OOB if yearling/fingerling differences are deemed to be sufficiently great for a split.</t>
  </si>
  <si>
    <t>SSY-un</t>
  </si>
  <si>
    <t>SSY-m</t>
  </si>
  <si>
    <t>SSY-uh</t>
  </si>
  <si>
    <t>N/A (no existing stock, in SPY currently)</t>
  </si>
  <si>
    <r>
      <t xml:space="preserve">This stock is actually a </t>
    </r>
    <r>
      <rPr>
        <u/>
        <sz val="12"/>
        <rFont val="Calibri"/>
        <family val="2"/>
        <scheme val="minor"/>
      </rPr>
      <t>hybrid yearling/fingerling</t>
    </r>
    <r>
      <rPr>
        <sz val="12"/>
        <rFont val="Calibri"/>
        <family val="2"/>
        <scheme val="minor"/>
      </rPr>
      <t xml:space="preserve"> stock (wtd according to user defined weights); (uses CTC SKF and SKS)</t>
    </r>
  </si>
  <si>
    <t>JDF-un</t>
  </si>
  <si>
    <t>JDF-uh</t>
  </si>
  <si>
    <t>JDF-m</t>
  </si>
  <si>
    <t>WRF-un</t>
  </si>
  <si>
    <t>WRY-un</t>
  </si>
  <si>
    <t>WRF-uh</t>
  </si>
  <si>
    <t>WRF-m</t>
  </si>
  <si>
    <t>UnMarked White River Spring Year Nat</t>
  </si>
  <si>
    <t>UnMarked White River Spring Year Hatch</t>
  </si>
  <si>
    <t>WRY-uh</t>
  </si>
  <si>
    <t>WRY-m</t>
  </si>
  <si>
    <t>Mid Oregon Coast fall (no existing stock)</t>
  </si>
  <si>
    <t>new stock (requires calibration with 39 and bp with 78 stocks)</t>
  </si>
  <si>
    <t>unweighted mix of yearling (~44%) and fingerling releases</t>
  </si>
  <si>
    <t>'05-06 releases were relatively small (&lt;100K)</t>
  </si>
  <si>
    <t>Phase I (or existing) Stock</t>
  </si>
  <si>
    <r>
      <rPr>
        <u/>
        <sz val="14"/>
        <color theme="1"/>
        <rFont val="Calibri"/>
        <family val="2"/>
        <scheme val="minor"/>
      </rPr>
      <t>gray</t>
    </r>
    <r>
      <rPr>
        <sz val="14"/>
        <color theme="1"/>
        <rFont val="Calibri"/>
        <family val="2"/>
        <scheme val="minor"/>
      </rPr>
      <t xml:space="preserve"> = other stock possibilities considered that aren't going to be part of BP</t>
    </r>
  </si>
  <si>
    <r>
      <rPr>
        <u/>
        <sz val="14"/>
        <color theme="1"/>
        <rFont val="Calibri"/>
        <family val="2"/>
        <scheme val="minor"/>
      </rPr>
      <t>white</t>
    </r>
    <r>
      <rPr>
        <sz val="14"/>
        <color theme="1"/>
        <rFont val="Calibri"/>
        <family val="2"/>
        <scheme val="minor"/>
      </rPr>
      <t xml:space="preserve"> = all good.</t>
    </r>
  </si>
  <si>
    <t>uses broods 2007 to 2009, due to stock collapse in FY 2008-2009</t>
  </si>
  <si>
    <t>Out-of-base or surrogate -- final procedure/approach decision pending</t>
  </si>
  <si>
    <t>Out-of-base due to lack of AD+CWT in new BP years</t>
  </si>
  <si>
    <t>South Puget Sound spring fingerlings</t>
  </si>
  <si>
    <t>FRAM_OOB</t>
  </si>
  <si>
    <t>Candidate OOB codes</t>
  </si>
  <si>
    <t>Release Hatch</t>
  </si>
  <si>
    <t>Marked White River Spring Fing Hatch</t>
  </si>
  <si>
    <t>South Puget Sound spring yearlings</t>
  </si>
  <si>
    <t>Marked White River Spring Yearling Hatch</t>
  </si>
  <si>
    <t>UnMarked White River Spring Yearling Hatch</t>
  </si>
  <si>
    <t>UnMarked White River Spring Yearling Nat</t>
  </si>
  <si>
    <t>Marked fall fingerling production from Elwha, Dungeness and minor tributaries.</t>
  </si>
  <si>
    <t>633043</t>
  </si>
  <si>
    <t>633042</t>
  </si>
  <si>
    <t>633436</t>
  </si>
  <si>
    <t>633435</t>
  </si>
  <si>
    <t>LOWER ELWHA HATCHERY</t>
  </si>
  <si>
    <r>
      <t xml:space="preserve">UnMarked Natural Juan de Fuca Tribs Fall Fingerling </t>
    </r>
    <r>
      <rPr>
        <sz val="11"/>
        <color rgb="FFFF0000"/>
        <rFont val="Calibri"/>
        <family val="2"/>
        <scheme val="minor"/>
      </rPr>
      <t>[OOB]</t>
    </r>
  </si>
  <si>
    <r>
      <t xml:space="preserve">UnMarked Hatchery Juan de Fuca Tribs Fall Fingerling </t>
    </r>
    <r>
      <rPr>
        <sz val="11"/>
        <color rgb="FFFF0000"/>
        <rFont val="Calibri"/>
        <family val="2"/>
        <scheme val="minor"/>
      </rPr>
      <t>[OOB]</t>
    </r>
  </si>
  <si>
    <t>Unmarked hatchery fall fingerling production from Elwha, Dungeness and minor tributaries.</t>
  </si>
  <si>
    <t>Unmakred natural fall fingerling production from Elwha, Dungeness and minor tributaries.</t>
  </si>
  <si>
    <r>
      <t xml:space="preserve">Marked Natural Juan de Fuca Tribs Fall Fingerling </t>
    </r>
    <r>
      <rPr>
        <sz val="11"/>
        <color rgb="FFFF0000"/>
        <rFont val="Calibri"/>
        <family val="2"/>
        <scheme val="minor"/>
      </rPr>
      <t>[OOB]</t>
    </r>
  </si>
  <si>
    <t>Codes for OOB SPS Fishery Method</t>
  </si>
  <si>
    <t>0420030000</t>
  </si>
  <si>
    <t>0420040000</t>
  </si>
  <si>
    <t>0420050000</t>
  </si>
  <si>
    <t>631777</t>
  </si>
  <si>
    <t>632389</t>
  </si>
  <si>
    <t>632973</t>
  </si>
  <si>
    <t>631798</t>
  </si>
  <si>
    <t>632471</t>
  </si>
  <si>
    <t>632879</t>
  </si>
  <si>
    <t>630992</t>
  </si>
  <si>
    <t>631386</t>
  </si>
  <si>
    <t>632388</t>
  </si>
  <si>
    <t>632972</t>
  </si>
  <si>
    <t>210506</t>
  </si>
  <si>
    <t>210559</t>
  </si>
  <si>
    <t>210598</t>
  </si>
  <si>
    <t>631780</t>
  </si>
  <si>
    <t>210546</t>
  </si>
  <si>
    <t>3F10511  100027 H01</t>
  </si>
  <si>
    <t>632385</t>
  </si>
  <si>
    <t>632964</t>
  </si>
  <si>
    <t>631558</t>
  </si>
  <si>
    <t>631547</t>
  </si>
  <si>
    <t>631781</t>
  </si>
  <si>
    <t>632277</t>
  </si>
  <si>
    <t>631879</t>
  </si>
  <si>
    <t>631880</t>
  </si>
  <si>
    <t>632166</t>
  </si>
  <si>
    <t>632282</t>
  </si>
  <si>
    <t>632284</t>
  </si>
  <si>
    <t>632870</t>
  </si>
  <si>
    <t>632786</t>
  </si>
  <si>
    <t>632873</t>
  </si>
  <si>
    <t>632872</t>
  </si>
  <si>
    <t>631864</t>
  </si>
  <si>
    <t>632582</t>
  </si>
  <si>
    <t>632583</t>
  </si>
  <si>
    <t>3F10510  150216 H</t>
  </si>
  <si>
    <t>3F10510  150216 R</t>
  </si>
  <si>
    <t>632472</t>
  </si>
  <si>
    <t>632464</t>
  </si>
  <si>
    <t>632871</t>
  </si>
  <si>
    <t>632880</t>
  </si>
  <si>
    <t>632978</t>
  </si>
  <si>
    <t>632877</t>
  </si>
  <si>
    <t>210342</t>
  </si>
  <si>
    <t>210519</t>
  </si>
  <si>
    <t>210570</t>
  </si>
  <si>
    <t>Bonus codes</t>
  </si>
  <si>
    <t>Hood Can Fing</t>
  </si>
  <si>
    <t>Hood Can Yrl</t>
  </si>
  <si>
    <t>MPS FF</t>
  </si>
  <si>
    <t>SPS FF</t>
  </si>
  <si>
    <t>Skagit Sp</t>
  </si>
  <si>
    <t>Snoh FF</t>
  </si>
  <si>
    <t>SP F Yr</t>
  </si>
  <si>
    <t>Tul</t>
  </si>
  <si>
    <t>Terminal CWT recovery totals adjusted to account for unsampled freshwater sport fisheries (all years) Willapa Bay estuary sport (2010-11, 2013); Willapa Bay estuary sport recoveries for WPA stock are treated as extreme terminal/freshwater (non-WPA stocks, remain in Area 2 sport)</t>
  </si>
  <si>
    <r>
      <t xml:space="preserve">Unmarked natural and hatchery-origin fall Chinook from tributaries north of Grays Harbor (Quinault, Queets, Hoh, and Quillayute); excludes Sooes R.; </t>
    </r>
    <r>
      <rPr>
        <sz val="10"/>
        <color rgb="FFFF0000"/>
        <rFont val="Calibri"/>
        <family val="2"/>
        <scheme val="minor"/>
      </rPr>
      <t>Does NOT include Grays Harbor abundance (???)</t>
    </r>
  </si>
  <si>
    <r>
      <t xml:space="preserve">Marked natural and hatchery-origin fall Chinook from tributaries north of Grays Harbor (Quinault, Queets, Hoh, and Quillayute); excludes Sooes R.; </t>
    </r>
    <r>
      <rPr>
        <sz val="10"/>
        <color rgb="FFFF0000"/>
        <rFont val="Calibri"/>
        <family val="2"/>
        <scheme val="minor"/>
      </rPr>
      <t>Does NOT include Grays Harbor abundance (???)</t>
    </r>
  </si>
  <si>
    <t>Omitted due to collapse years</t>
  </si>
  <si>
    <t>068640</t>
  </si>
  <si>
    <t>6FCSAAMN NBFH</t>
  </si>
  <si>
    <t>6FCSAAMN</t>
  </si>
  <si>
    <t>055198</t>
  </si>
  <si>
    <t>055223</t>
  </si>
  <si>
    <t>055199</t>
  </si>
  <si>
    <t>055221</t>
  </si>
  <si>
    <t>055222</t>
  </si>
  <si>
    <t>055224</t>
  </si>
  <si>
    <t>055225</t>
  </si>
  <si>
    <t>055197</t>
  </si>
  <si>
    <t>055227</t>
  </si>
  <si>
    <t>055189</t>
  </si>
  <si>
    <t>068677</t>
  </si>
  <si>
    <t>6FCSASBF DSPK</t>
  </si>
  <si>
    <t>068678</t>
  </si>
  <si>
    <t>055226</t>
  </si>
  <si>
    <t>055195</t>
  </si>
  <si>
    <t>055194</t>
  </si>
  <si>
    <t>055193</t>
  </si>
  <si>
    <t>055192</t>
  </si>
  <si>
    <t>055190</t>
  </si>
  <si>
    <t>055188</t>
  </si>
  <si>
    <t>055186</t>
  </si>
  <si>
    <t>055185</t>
  </si>
  <si>
    <t>055183</t>
  </si>
  <si>
    <t>055182</t>
  </si>
  <si>
    <t>055181</t>
  </si>
  <si>
    <t>055180</t>
  </si>
  <si>
    <t>055179</t>
  </si>
  <si>
    <t>068679</t>
  </si>
  <si>
    <t>6FCSAAMN SUN</t>
  </si>
  <si>
    <t>055191</t>
  </si>
  <si>
    <r>
      <t>Final selection of brood years used in calibration (</t>
    </r>
    <r>
      <rPr>
        <u/>
        <sz val="10"/>
        <color rgb="FFFF0000"/>
        <rFont val="Calibri"/>
        <family val="2"/>
        <scheme val="minor"/>
      </rPr>
      <t>2007-2009</t>
    </r>
    <r>
      <rPr>
        <sz val="10"/>
        <color rgb="FFFF0000"/>
        <rFont val="Calibri"/>
        <family val="2"/>
        <scheme val="minor"/>
      </rPr>
      <t>) differs relative to those used for other stocks (2005-2008), due to collapse (or near-collapse) of BY05 and BY06; ALSO, the base catch  years for fisheries dominated by SAC were shifted to exclude 08-09 which were effectively closed.</t>
    </r>
  </si>
  <si>
    <t>NIMBUS FISH HATCHERY</t>
  </si>
  <si>
    <t>Fisheries and escapement to the Hoko River</t>
  </si>
  <si>
    <t>Fisheries and escapement to the Columbia River, including Buoy 10 fishery</t>
  </si>
  <si>
    <t xml:space="preserve">Fisheries and escapement from Umpqua River, south to the Elk River. </t>
  </si>
  <si>
    <t>Fisheries and escapement to Oregon coast tributaries from Necanicum River, south the the Siuslaw RIver.</t>
  </si>
  <si>
    <t xml:space="preserve">Fisheries and escapement to tributaries and hatcheries on the west coast of Vancouver Island. </t>
  </si>
  <si>
    <t>Fisheries and escapement of the fall Chinook in the lower Fraser River</t>
  </si>
  <si>
    <t>Fisheries and escapement of spring and  summer Chinook in the middle and upper Fraser River</t>
  </si>
  <si>
    <t>Fisheries and escapement in tributaries of the middle and lower Georgia Strait including Puntledge, Big Qualicum and Cowichan hatcheries</t>
  </si>
  <si>
    <t>Fisheries and escapement of fall Chinook to Sacramento River.</t>
  </si>
  <si>
    <t>Fisheries and escapement in Willapa Bay and adjoining tributaries</t>
  </si>
  <si>
    <t>Fisheries and escapement the Columbia River from Oregon fall Chinook, including Buoy 10 fishery</t>
  </si>
  <si>
    <t>Fisheries and escapement the Columbia River from Washington fall Chinook, including Buoy 10 fishery</t>
  </si>
  <si>
    <t>Fisheries and escapement to the Columbia River of natural tule fall Chinook, including Buoy 10 fishery</t>
  </si>
  <si>
    <t>TAMM Stk</t>
  </si>
  <si>
    <t>All Catch</t>
  </si>
  <si>
    <t>Majority of Net Catch</t>
  </si>
  <si>
    <t xml:space="preserve">Some Portion of Net Catch </t>
  </si>
  <si>
    <t>this also includes extreme terminal fisheries</t>
  </si>
  <si>
    <t>SKAGIT</t>
  </si>
  <si>
    <t>Skagit Spr</t>
  </si>
  <si>
    <t>Esc, FW Net, FW Sport</t>
  </si>
  <si>
    <t>Area 8 net</t>
  </si>
  <si>
    <t>such as 12A, 9A, 10A, 10E, 13+, 13A</t>
  </si>
  <si>
    <t>Skag S/F Fi</t>
  </si>
  <si>
    <t>which are subtracted from the extreme terminal</t>
  </si>
  <si>
    <t>Skagit S/F Yr</t>
  </si>
  <si>
    <t>run size in TAMM to obtain escapement</t>
  </si>
  <si>
    <t>STILLY/SNO</t>
  </si>
  <si>
    <t>Sno S/F Fi</t>
  </si>
  <si>
    <t>Sno S/F Yr</t>
  </si>
  <si>
    <t>Stilly S/F</t>
  </si>
  <si>
    <t>Tulalip Hatchery</t>
  </si>
  <si>
    <t>8D net and sport</t>
  </si>
  <si>
    <t>HOOD CANAL</t>
  </si>
  <si>
    <t>Area 12B tribs natural</t>
  </si>
  <si>
    <t>12, 12B, 12A, 9A</t>
  </si>
  <si>
    <t>Hoodsport Fi</t>
  </si>
  <si>
    <t>Esc, FW Net, FW Sport, 12H</t>
  </si>
  <si>
    <t>12, 12B, 12C, 12D, 12A, 9A</t>
  </si>
  <si>
    <t>Hoodsport Yr</t>
  </si>
  <si>
    <t>Skokomish R. nat</t>
  </si>
  <si>
    <t>Skokomish R. hatchery</t>
  </si>
  <si>
    <t>Area 12C-D tribs natural</t>
  </si>
  <si>
    <t>SOUTH SOUND</t>
  </si>
  <si>
    <t>Grovers Ck. Hat. - 10</t>
  </si>
  <si>
    <t>10A, 10E, 13+, 13A</t>
  </si>
  <si>
    <t>Lk. Washington Hatchery</t>
  </si>
  <si>
    <t>Esc, FW Net, FW Sport, Lk Washington, Lk Samamish</t>
  </si>
  <si>
    <t>Lk Washington Natural</t>
  </si>
  <si>
    <t>Lk Washington North Tribs</t>
  </si>
  <si>
    <t>Duwamish-Green Hatchery</t>
  </si>
  <si>
    <t>10A</t>
  </si>
  <si>
    <t>10E, 13+, 13A</t>
  </si>
  <si>
    <t>Natural</t>
  </si>
  <si>
    <t>Gorst Creek Hat. - 10E</t>
  </si>
  <si>
    <t>10E</t>
  </si>
  <si>
    <t>10A,13+, 13A</t>
  </si>
  <si>
    <t>Puyallup River Hatchery</t>
  </si>
  <si>
    <t>Esc, FW Net, FW Sport, 11A</t>
  </si>
  <si>
    <t>Carr Inlet/Minter Hatchery</t>
  </si>
  <si>
    <t>13A</t>
  </si>
  <si>
    <t>10A, 10E, 13+</t>
  </si>
  <si>
    <t>Chambers Creek Hatchery</t>
  </si>
  <si>
    <t>Esc, FW Net, FW Sport, 13C</t>
  </si>
  <si>
    <t>Nisqually River Hatchery</t>
  </si>
  <si>
    <t>McAllister Creek Hatchery</t>
  </si>
  <si>
    <t>Deschutes/Cap. Lake Hatchery</t>
  </si>
  <si>
    <t>13F, 13D</t>
  </si>
  <si>
    <t>White River Wild</t>
  </si>
  <si>
    <t>11A</t>
  </si>
  <si>
    <t>White River Hatchery</t>
  </si>
  <si>
    <t>NOOK/SAMISH</t>
  </si>
  <si>
    <t>Nooksack Early</t>
  </si>
  <si>
    <t>7B-D</t>
  </si>
  <si>
    <t>7E Glenwood Springs hatchery</t>
  </si>
  <si>
    <t>Lummi Bay hatchery</t>
  </si>
  <si>
    <t>Samish R. hatchery</t>
  </si>
  <si>
    <t>Samish R. natural</t>
  </si>
  <si>
    <t>Dungeness</t>
  </si>
  <si>
    <t>Esc, FW Net, FW Sport, 6D</t>
  </si>
  <si>
    <t>Elwha</t>
  </si>
  <si>
    <t>Hoko</t>
  </si>
  <si>
    <t>Run Size Definitions</t>
  </si>
  <si>
    <t>FRAM Version Number</t>
  </si>
  <si>
    <t>Escapement</t>
  </si>
  <si>
    <t>TRS/TAA</t>
  </si>
  <si>
    <t>ETRS</t>
  </si>
  <si>
    <t>FRAM Run Number</t>
  </si>
  <si>
    <t>Chin2115Final</t>
  </si>
  <si>
    <t>Stk</t>
  </si>
  <si>
    <t>TS</t>
  </si>
  <si>
    <t>Age</t>
  </si>
  <si>
    <t>Fish</t>
  </si>
  <si>
    <t>Mort Type</t>
  </si>
  <si>
    <t>Comment</t>
  </si>
  <si>
    <t>Stock Information --              TRS/TAA      ETRS(2)   ETRS(3-5)</t>
  </si>
  <si>
    <t>ETRS (2)</t>
  </si>
  <si>
    <t>ETRS (3-5)</t>
  </si>
  <si>
    <t>NkSm Fall</t>
  </si>
  <si>
    <t>2-5</t>
  </si>
  <si>
    <t>39, 40</t>
  </si>
  <si>
    <t>Landed (NS+MSF)</t>
  </si>
  <si>
    <t>Esc</t>
  </si>
  <si>
    <t>All</t>
  </si>
  <si>
    <t>1. Nooksack Fall</t>
  </si>
  <si>
    <t>&gt;Fall Run Entrng 7B</t>
  </si>
  <si>
    <t>NkSpr</t>
  </si>
  <si>
    <t>2,3</t>
  </si>
  <si>
    <t>2. Nooksack Native</t>
  </si>
  <si>
    <t>Skag SFF</t>
  </si>
  <si>
    <t>46, 47</t>
  </si>
  <si>
    <t>3. Skag Su/Fl Fing</t>
  </si>
  <si>
    <t>Skag SFY</t>
  </si>
  <si>
    <t>4. Skag Su/Fl Year</t>
  </si>
  <si>
    <t>Skag SF Fing+Yrl</t>
  </si>
  <si>
    <t>&gt;Fall Run Entrng 8</t>
  </si>
  <si>
    <t>5. Skagit Spring</t>
  </si>
  <si>
    <t>Sno FF</t>
  </si>
  <si>
    <t>48,49,50,51,52</t>
  </si>
  <si>
    <t>3, 4</t>
  </si>
  <si>
    <t>6. Sno Fall Fing</t>
  </si>
  <si>
    <t>Sno FY</t>
  </si>
  <si>
    <t>7. Sno Fall Year</t>
  </si>
  <si>
    <t>Stil FF</t>
  </si>
  <si>
    <t>8. Stil Fall Fing</t>
  </si>
  <si>
    <t>Tulalip</t>
  </si>
  <si>
    <t>48, 51, 52</t>
  </si>
  <si>
    <t>Landed (NS + MSF)</t>
  </si>
  <si>
    <t>9. Tula Fall Fing</t>
  </si>
  <si>
    <t>Stilly, Sno, Tul</t>
  </si>
  <si>
    <t>48, 49, 50</t>
  </si>
  <si>
    <t>Landed</t>
  </si>
  <si>
    <t>&gt;Fall Run Entrng 8A</t>
  </si>
  <si>
    <t>USPS FF</t>
  </si>
  <si>
    <t>58,59,60,61,62,63,68,69,70,71</t>
  </si>
  <si>
    <t>Landed (NS+MSF)+MSF_NR</t>
  </si>
  <si>
    <t>60,61,62,63,68,69,70,71</t>
  </si>
  <si>
    <t>includes 11A</t>
  </si>
  <si>
    <t>10. Upper SPS Fall Fing</t>
  </si>
  <si>
    <t>UW</t>
  </si>
  <si>
    <t>11. UW ACC Fall Fing</t>
  </si>
  <si>
    <t>DSPS FF</t>
  </si>
  <si>
    <t>includes 13C</t>
  </si>
  <si>
    <t>12. Deep SPS Fall Fing</t>
  </si>
  <si>
    <t>SPS Yr</t>
  </si>
  <si>
    <t>13. SPS Fall Year</t>
  </si>
  <si>
    <t>MPS,UW, DSPS, SPS Yr</t>
  </si>
  <si>
    <t>&gt;Fall Run Entrng 10</t>
  </si>
  <si>
    <t>WhiteSpr Fing</t>
  </si>
  <si>
    <t>14. White R. Spring</t>
  </si>
  <si>
    <t>HCFF</t>
  </si>
  <si>
    <t>65,66</t>
  </si>
  <si>
    <t>includes 12H</t>
  </si>
  <si>
    <t>15. HC Fall Fing</t>
  </si>
  <si>
    <t>HCFY</t>
  </si>
  <si>
    <t>16. HC Fall Year</t>
  </si>
  <si>
    <t>HC Fing+Yrl</t>
  </si>
  <si>
    <t>&gt;Fall Run Entrng 12</t>
  </si>
  <si>
    <t>includes 6D</t>
  </si>
  <si>
    <t>Elwha/Dungeness</t>
  </si>
  <si>
    <t>WhiteSpr Yrl</t>
  </si>
  <si>
    <t>2, 3</t>
  </si>
  <si>
    <t>33. White R. Spr Yrlg</t>
  </si>
  <si>
    <t>Freshwater net and sport and escapement of fall Chinook to Bellingham Bay tributaries and Glenwood Springs Hatchery.</t>
  </si>
  <si>
    <t>Net fisheries in Bellingham Bay (Area 7B, 7C, 7D), freshwater net and sport and escapement of fall Chinook to Bellingham Bay tributaries and Glenwood Springs Hatchery.</t>
  </si>
  <si>
    <t>Unmarked hatchery production originating from Glenwood Springs, Samish and Lummi production facilities; fingerling (ocean-type) life history</t>
  </si>
  <si>
    <t>Adipose-clipped hatchery production originating from Glenwood Springs, Samish and Lummi production facilities; fingerling (ocean-type) life history</t>
  </si>
  <si>
    <t>Net fisheries in Bellingham Bay (Area 7B, 7C, 7D), freshwater net, and escapement of spring Chinook to North Fork Nooksack River.</t>
  </si>
  <si>
    <t xml:space="preserve"> Freshwater net and escapement of spring Chinook to North Fork Nooksack River.</t>
  </si>
  <si>
    <t>Net fisheries in Bellingham Bay (Area 7B, 7C, 7D), freshwater net, and escapement of spring Chinook to South Fork Nooksack River.</t>
  </si>
  <si>
    <t xml:space="preserve"> Freshwater net and escapement of spring Chinook to South Fork Nooksack River.</t>
  </si>
  <si>
    <t>Net fisheries in Skagit Bay (Area 8), net and sport fisheries in Skagit River and escapement of spring Chinook in Skagit Basin.</t>
  </si>
  <si>
    <t>Net and sport fisheries in Skagit River and escapement of spring Chinook in Skagit Basin.</t>
  </si>
  <si>
    <t>Net fisheries in Area 8A,  freshwater net and sport fisheries in Snohomish Basin (Snohomish, Snoqualmie, Skykomish rivers) and escapement of sub-yearling (ocean-type) summer/fall  Chinook in Snohomish Basin.</t>
  </si>
  <si>
    <t>Freshwater net and sport fisheries in Snohomish Basin (Snohomish, Snoqualmie, Skykomish rivers) and escapement of sub-yearling (ocean-type) summer/fall  Chinook in Snohomish Basin.</t>
  </si>
  <si>
    <t>Net fisheries in Skagit Bay (Area 8), net and sport fisheries in Skagit River and escapement of sub-yearling (ocean-type) summer and fall Chinook in Skagit Basin.</t>
  </si>
  <si>
    <t>Net and sport fisheries in Skagit River and escapement of sub-yearling (ocean-type) summer and fall Chinook in Skagit Basin.</t>
  </si>
  <si>
    <t>Net fisheries in Skagit Bay (Area 8), net and sport fisheries in Skagit River and escapement of yearling (stream-type) summer and fall Chinook in Skagit Basin.</t>
  </si>
  <si>
    <t>Net and sport fisheries in Skagit River and escapement of yearling (stream-type)  summer and fall Chinook in Skagit Basin.</t>
  </si>
  <si>
    <t>Net fisheries in Area 8A,  freshwater net and sport fisheries in Snohomish Basin (Snohomish, Snoqualmie, Skykomish rivers) and escapement of yearling (stream-type) summer/fall  Chinook in Snohomish Basin.</t>
  </si>
  <si>
    <t>Freshwater net and sport fisheries in Snohomish Basin (Snohomish, Snoqualmie, Skykomish rivers) and escapement of yearling (stream-type) summer/fall  Chinook in Snohomish Basin.</t>
  </si>
  <si>
    <t>Freshwater net and sport fishery catch and escapement in North Fork and South Fork Stillaguamish rivers.</t>
  </si>
  <si>
    <t>Net fisheries in Area 8A, freshwater net and sport fishery catch in Stillaguamish River and escapement of summer/fall  Chinook in North Fork and South Fork Stillaguamish rivers.</t>
  </si>
  <si>
    <t>Net and sport fisheries in Area 8D,  and escapement of summer/fall  Chinook in Tulalip Bay.</t>
  </si>
  <si>
    <t>Net and sport fisheries in Area 8D,  and escapement of summer/fall  Chinook in Tulalip Bay (same as TR).</t>
  </si>
  <si>
    <t>VersionNumber</t>
  </si>
  <si>
    <t>FisheryID</t>
  </si>
  <si>
    <t>FisheryName</t>
  </si>
  <si>
    <t>FisheryTitle</t>
  </si>
  <si>
    <t>SEAK Troll</t>
  </si>
  <si>
    <t>SE Alaska Troll</t>
  </si>
  <si>
    <t>SEAK Net</t>
  </si>
  <si>
    <t>SE Alaska Net</t>
  </si>
  <si>
    <t>SEAK Sport</t>
  </si>
  <si>
    <t>SE Alaska Sport</t>
  </si>
  <si>
    <t>N/C BC Net</t>
  </si>
  <si>
    <t>BC No/Cent Net</t>
  </si>
  <si>
    <t>WCVI Net</t>
  </si>
  <si>
    <t>BC WCVI Net</t>
  </si>
  <si>
    <t>GeoStr Net</t>
  </si>
  <si>
    <t>BC Georgia Strait Net</t>
  </si>
  <si>
    <t>BC JDF Net</t>
  </si>
  <si>
    <t>BCOutSport</t>
  </si>
  <si>
    <t>BC Outside Sport</t>
  </si>
  <si>
    <t>N/C BC Trl</t>
  </si>
  <si>
    <t>BC No/Cent Troll</t>
  </si>
  <si>
    <t>WCVI Troll</t>
  </si>
  <si>
    <t>BC WCVI Troll</t>
  </si>
  <si>
    <t>WCVI Sport</t>
  </si>
  <si>
    <t>BC WCVI Sport</t>
  </si>
  <si>
    <t>GeoS Troll</t>
  </si>
  <si>
    <t>BC Georgia Strait Troll</t>
  </si>
  <si>
    <t>N GS Sport</t>
  </si>
  <si>
    <t>BC N Georgia Strait Sport</t>
  </si>
  <si>
    <t>S GS Sport</t>
  </si>
  <si>
    <t>BC S Georgia Strait Sport</t>
  </si>
  <si>
    <t>BC JDF Spt</t>
  </si>
  <si>
    <t>BC JDF Sport</t>
  </si>
  <si>
    <t>NT 3:4 Trl</t>
  </si>
  <si>
    <t>NT Area 3:4:4B Troll</t>
  </si>
  <si>
    <t>Tr 3:4 Trl</t>
  </si>
  <si>
    <t>Tr Area 3:4:4B Troll</t>
  </si>
  <si>
    <t>Ar 3:4 Spt</t>
  </si>
  <si>
    <t>NT Area 3:4 Sport</t>
  </si>
  <si>
    <t>NoWACstNet</t>
  </si>
  <si>
    <t>No Wash. Coastal Net</t>
  </si>
  <si>
    <t>NT 2 Troll</t>
  </si>
  <si>
    <t>NT Area 2 Troll</t>
  </si>
  <si>
    <t>Tr 2 Troll</t>
  </si>
  <si>
    <t>Tr Area 2 Troll</t>
  </si>
  <si>
    <t>Ar 2 Sport</t>
  </si>
  <si>
    <t>NT Area 2 Sport</t>
  </si>
  <si>
    <t>NT GHb Net</t>
  </si>
  <si>
    <t>NrT G. Harbor Net</t>
  </si>
  <si>
    <t>Tr GHb Net</t>
  </si>
  <si>
    <t>T G. Harbor Net</t>
  </si>
  <si>
    <t>WillapaNet</t>
  </si>
  <si>
    <t>Willapa Bay Net</t>
  </si>
  <si>
    <t>NT 1 Troll</t>
  </si>
  <si>
    <t>Area 1 Troll</t>
  </si>
  <si>
    <t>Ar 1 Sport</t>
  </si>
  <si>
    <t>Area 1 Sport</t>
  </si>
  <si>
    <t>ColRvr Net</t>
  </si>
  <si>
    <t>Columbia River Net</t>
  </si>
  <si>
    <t>Buoy10 Spt</t>
  </si>
  <si>
    <t>Buoy 10 Sport</t>
  </si>
  <si>
    <t>Cen OR Trl</t>
  </si>
  <si>
    <t>Central OR Troll</t>
  </si>
  <si>
    <t>Cen OR Spt</t>
  </si>
  <si>
    <t>Central OR Sport</t>
  </si>
  <si>
    <t>KMZ Troll</t>
  </si>
  <si>
    <t>KMZ Sport</t>
  </si>
  <si>
    <t>So Cal Trl</t>
  </si>
  <si>
    <t>So Calif. Troll</t>
  </si>
  <si>
    <t>So Cal Spt</t>
  </si>
  <si>
    <t>So Calif. Sport</t>
  </si>
  <si>
    <t>Ar 7 Sport</t>
  </si>
  <si>
    <t>NT Area 7 Sport</t>
  </si>
  <si>
    <t>NT 7:7ANet</t>
  </si>
  <si>
    <t>NT Area 6A:7:7A Net</t>
  </si>
  <si>
    <t>Tr 7:7ANet</t>
  </si>
  <si>
    <t>Tr Area 6A:7:7A Net</t>
  </si>
  <si>
    <t>NT 7BCDNet</t>
  </si>
  <si>
    <t>NT Area 7B-7D Net</t>
  </si>
  <si>
    <t>Tr 7BCDNet</t>
  </si>
  <si>
    <t>Tr Area 7B-7D Net</t>
  </si>
  <si>
    <t>Tr JDF Trl</t>
  </si>
  <si>
    <t>Tr JDF Troll</t>
  </si>
  <si>
    <t>Ar 5 Sport</t>
  </si>
  <si>
    <t>NT Area 5 Sport</t>
  </si>
  <si>
    <t>NT JDF Net</t>
  </si>
  <si>
    <t>Tr JDF Net</t>
  </si>
  <si>
    <t>Ar 8-1 Spt</t>
  </si>
  <si>
    <t>NT Area 8-1 Sport</t>
  </si>
  <si>
    <t>NT SkagNet</t>
  </si>
  <si>
    <t>NT Skagit Net</t>
  </si>
  <si>
    <t>Tr SkagNet</t>
  </si>
  <si>
    <t>Tr Skagit Net</t>
  </si>
  <si>
    <t>Area8D Spt</t>
  </si>
  <si>
    <t>NT Area 8D Sport</t>
  </si>
  <si>
    <t>NT StSnNet</t>
  </si>
  <si>
    <t>NT St/Snohomish Net</t>
  </si>
  <si>
    <t>Tr StSnNet</t>
  </si>
  <si>
    <t>Tr St/Snohomish Net</t>
  </si>
  <si>
    <t>NT TulaNet</t>
  </si>
  <si>
    <t>NT Tulalip Bay Net</t>
  </si>
  <si>
    <t>Tr TulaNet</t>
  </si>
  <si>
    <t>Tr Tulalip Bay Net</t>
  </si>
  <si>
    <t>Ar 9 Sport</t>
  </si>
  <si>
    <t>NT Area 9 Sport</t>
  </si>
  <si>
    <t>Ar 6 Sport</t>
  </si>
  <si>
    <t>NT Area 6 Sport</t>
  </si>
  <si>
    <t>Tr 6B:9Net</t>
  </si>
  <si>
    <t>Tr Area 6B:9 Net</t>
  </si>
  <si>
    <t>A 10 Sport</t>
  </si>
  <si>
    <t>NT Area 10 Sport</t>
  </si>
  <si>
    <t>A 11 Sport</t>
  </si>
  <si>
    <t>NT Area 11 Sport</t>
  </si>
  <si>
    <t>NT10:11Net</t>
  </si>
  <si>
    <t>NT Area 10:11 Net</t>
  </si>
  <si>
    <t>Tr10:11Net</t>
  </si>
  <si>
    <t>Tr Area 10:11 Net</t>
  </si>
  <si>
    <t>A 10A Sprt</t>
  </si>
  <si>
    <t>NT Area 10A Sport</t>
  </si>
  <si>
    <t>Tr 10A Net</t>
  </si>
  <si>
    <t>Tr Area 10A Net</t>
  </si>
  <si>
    <t>A 10E Sprt</t>
  </si>
  <si>
    <t>NT Area 10E Sport</t>
  </si>
  <si>
    <t>Tr 10E Net</t>
  </si>
  <si>
    <t>Tr Area 10E Net</t>
  </si>
  <si>
    <t>A 12 Sport</t>
  </si>
  <si>
    <t>NT Area 12 Sport</t>
  </si>
  <si>
    <t>NT HC Net</t>
  </si>
  <si>
    <t>NT Hood Canal Net</t>
  </si>
  <si>
    <t>Tr HC Net</t>
  </si>
  <si>
    <t>Tr Hood Canal Net</t>
  </si>
  <si>
    <t>A 13 Sport</t>
  </si>
  <si>
    <t>NT Area 13 Sport</t>
  </si>
  <si>
    <t>NT SPS Net</t>
  </si>
  <si>
    <t>Tr SPS Net</t>
  </si>
  <si>
    <t>NT 13A Net</t>
  </si>
  <si>
    <t>NT Area 13A Net</t>
  </si>
  <si>
    <t>Tr 13A Net</t>
  </si>
  <si>
    <t>Tr Area 13A Net</t>
  </si>
  <si>
    <t>FW Sport</t>
  </si>
  <si>
    <t>Freshwater Sport</t>
  </si>
  <si>
    <t>FW Net</t>
  </si>
  <si>
    <t>Freshwater Net</t>
  </si>
  <si>
    <t>Lake Washington North Lake Natural portion of net fisheries in Area 10-11, 10E, 10A, 13a, 13+, freshwater and sport in Area 10A and freshwater and escapement.</t>
  </si>
  <si>
    <t>Lake Washington North Lake Natural portion of net fisheries in Area 10E, 10A, 13a, 13+, freshwater and sport in Area 10A and freshwater and escapement.</t>
  </si>
  <si>
    <t>Lake Washington Cedar Natural portion of net fisheries in Area 10-11, 10E, 10A, 13a, 13+, freshwater and sport in Area 10A and freshwater and escapement.</t>
  </si>
  <si>
    <t>Lake Washington Cedar Natural portion of net fisheries in Area 10E, 10A, 13a, 13+, freshwater and sport in Area 10A and freshwater and escapement.</t>
  </si>
  <si>
    <t>Lake Washington Marked Hatchery portion of net fisheries in Area 10E, 10A, 13a, 13+, freshwater (including Lake Sammamish)and sport in Area 10A and freshwater (including Lake Sammamish) and escapement.</t>
  </si>
  <si>
    <t>Lake Washington Marked Hatchery portion of net fisheries in Area 10-11, 10E, 10A, 13a, 13+, freshwater (including Lake Sammamish) and sport in Area 10A and freshwater (including Lake Sammamish) and escapement.</t>
  </si>
  <si>
    <t>Lake Washington Unmarked Hatchery portion of net fisheries in Area 10-11, 10E, 10A, 13a, 13+, freshwater (including Lake Sammamish) and sport in Area 10A and freshwater (including Lake Sammamish) and escapement.</t>
  </si>
  <si>
    <t>Lake Washington Unmarked Hatchery portion of net fisheries in Area 10E, 10A, 13a, 13+, freshwater (including Lake Sammamish)and sport in Area 10A and freshwater (including Lake Sammamish) and escapement.</t>
  </si>
  <si>
    <t>Nisqually Natural portion of net fisheries in Area 10-11, 10E, 10A, 13a, 13+, freshwater  and sport in Area 10A and freshwater  and escapement.</t>
  </si>
  <si>
    <t>Nisqually Natural portion of net fisheries in Area 10E, 10A, 13a, 13+, freshwater and sport in Area 10A and freshwater  and escapement.</t>
  </si>
  <si>
    <t>Nisqually Unmarked hatchery portion of net fisheries in Area 10-11, 10E, 10A, 13a, 13+, freshwater  and sport in Area 10A and freshwater  and escapement.</t>
  </si>
  <si>
    <t>Nisqually Unmarked hatchery portion of net fisheries in Area 10E, 10A, 13a, 13+, freshwater and sport in Area 10A and freshwater  and escapement.</t>
  </si>
  <si>
    <t>Nisqually Marked hatchery hatchery portion of net fisheries in Area 10-11, 10E, 10A, 13a, 13+, freshwater  and sport in Area 10A and freshwater  and escapement.</t>
  </si>
  <si>
    <t>Nisqually Marked hatchery hatchery portion of net fisheries in Area 10E, 10A, 13a, 13+, freshwater and sport in Area 10A and freshwater  and escapement.</t>
  </si>
  <si>
    <t>UW Accelerated Marked hatchery hatchery portion of net fisheries in Area 10-11, 10E, 10A, 13a, 13+, freshwater  and sport in Area 10A and freshwater  and escapement.</t>
  </si>
  <si>
    <t>UW Accelerated Marked hatchery hatchery portion of net fisheries in Area 10E, 10A, 13a, 13+, freshwater and sport in Area 10A and freshwater  and escapement.</t>
  </si>
  <si>
    <t>UW Accelerated Unmarked hatchery portion of net fisheries in Area 10-11, 10E, 10A, 13a, 13+, freshwater  and sport in Area 10A and freshwater  and escapement.</t>
  </si>
  <si>
    <t>UW Accelerated Unmarked hatchery portion of net fisheries in Area 10E, 10A, 13a, 13+, freshwater and sport in Area 10A and freshwater  and escapement.</t>
  </si>
  <si>
    <t>Other Mid Puget Sound Marked hatchery hatchery portion of net fisheries in Area 10-11, 10E, 10A, 13a, 13+, freshwater  and sport in Area 10A and freshwater  and escapement.</t>
  </si>
  <si>
    <t>Other Mid Puget Sound Marked hatchery hatchery portion of net fisheries in Area 10E, 10A, 13a, 13+, freshwater and sport in Area 10A and freshwater  and escapement.</t>
  </si>
  <si>
    <t>Other Mid Puget Sound Unmarked hatchery portion of net fisheries in Area 10-11, 10E, 10A, 13a, 13+, freshwater  and sport in Area 10A and freshwater  and escapement.</t>
  </si>
  <si>
    <t>Other Mid Puget Sound Unmarked hatchery portion of net fisheries in Area 10E, 10A, 13a, 13+, freshwater and sport in Area 10A and freshwater  and escapement.</t>
  </si>
  <si>
    <t>Puyallup Marked hatchery hatchery portion of net fisheries in Area 10-11, 10E, 10A, 13a, 13+, freshwater  and sport in Area 10A and freshwater  and escapement.</t>
  </si>
  <si>
    <t>Puyallup Marked hatchery hatchery portion of net fisheries in Area 10E, 10A, 13a, 13+, freshwater and sport in Area 10A and freshwater  and escapement.</t>
  </si>
  <si>
    <t>Puyallup Unmarked hatchery portion of net fisheries in Area 10-11, 10E, 10A, 13a, 13+, freshwater  and sport in Area 10A and freshwater  and escapement.</t>
  </si>
  <si>
    <t>Puyallup Unmarked hatchery portion of net fisheries in Area 10E, 10A, 13a, 13+, freshwater and sport in Area 10A and freshwater  and escapement.</t>
  </si>
  <si>
    <t>Puyallup Natural portion of net fisheries in Area 10-11, 10E, 10A, 13a, 13+, freshwater  and sport in Area 10A and freshwater  and escapement.</t>
  </si>
  <si>
    <t>Puyallup Natural portion of net fisheries in Area 10E, 10A, 13a, 13+, freshwater and sport in Area 10A and freshwater  and escapement.</t>
  </si>
  <si>
    <t>Green River Marked hatchery hatchery portion of net fisheries in Area 10-11, 10E, 10A, 13a, 13+, freshwater  and sport in Area 10A and freshwater  and escapement.</t>
  </si>
  <si>
    <t>Green River Marked hatchery hatchery portion of net fisheries in Area 10E, 10A, 13a, 13+, freshwater and sport in Area 10A and freshwater  and escapement.</t>
  </si>
  <si>
    <t>Green River Unmarked hatchery portion of net fisheries in Area 10-11, 10E, 10A, 13a, 13+, freshwater  and sport in Area 10A and freshwater  and escapement.</t>
  </si>
  <si>
    <t>Green River Unmarked hatchery portion of net fisheries in Area 10E, 10A, 13a, 13+, freshwater and sport in Area 10A and freshwater  and escapement.</t>
  </si>
  <si>
    <t>Green River Natural portion of net fisheries in Area 10-11, 10E, 10A, 13a, 13+, freshwater  and sport in Area 10A and freshwater  and escapement.</t>
  </si>
  <si>
    <t>Green River Natural portion of net fisheries in Area 10E, 10A, 13a, 13+, freshwater and sport in Area 10A and freshwater  and escapement.</t>
  </si>
  <si>
    <t>Deschutes Marked hatchery hatchery portion of net fisheries in Area 10-11, 10E, 10A, 13a, 13+, freshwater  and sport in Area 10A and freshwater  and escapement.</t>
  </si>
  <si>
    <t>Deschutes Marked hatchery hatchery portion of net fisheries in Area 10E, 10A, 13a, 13+, freshwater and sport in Area 10A and freshwater  and escapement.</t>
  </si>
  <si>
    <t>Deschutes Unmarked hatchery portion of net fisheries in Area 10-11, 10E, 10A, 13a, 13+, freshwater  and sport in Area 10A and freshwater  and escapement.</t>
  </si>
  <si>
    <t>Deschutes Unmarked hatchery portion of net fisheries in Area 10E, 10A, 13a, 13+, freshwater and sport in Area 10A and freshwater  and escapement.</t>
  </si>
  <si>
    <t>Chambers (13C) Marked hatchery hatchery portion of net fisheries in Area 10-11, 10E, 10A, 13a, 13+, freshwater  and sport in Area 10A and freshwater  and escapement.</t>
  </si>
  <si>
    <t>Chambers (13C) Marked hatchery hatchery portion of net fisheries in Area 10E, 10A, 13a, 13+, freshwater and sport in Area 10A and freshwater  and escapement.</t>
  </si>
  <si>
    <t>Chambers (13C) Unmarked hatchery portion of net fisheries in Area 10-11, 10E, 10A, 13a, 13+, freshwater  and sport in Area 10A and freshwater  and escapement.</t>
  </si>
  <si>
    <t>Chambers (13C) Unmarked hatchery portion of net fisheries in Area 10E, 10A, 13a, 13+, freshwater and sport in Area 10A and freshwater  and escapement.</t>
  </si>
  <si>
    <t>Minter (13A) Unmarked hatchery portion of net fisheries in Area 10-11, 10E, 10A, 13a, 13+, freshwater  and sport in Area 10A and freshwater  and escapement.</t>
  </si>
  <si>
    <t>Minter (13A) Unmarked hatchery portion of net fisheries in Area 10E, 10A, 13a, 13+, freshwater and sport in Area 10A and freshwater  and escapement.</t>
  </si>
  <si>
    <t>Minter (13A) Marked hatchery hatchery portion of net fisheries in Area 10-11, 10E, 10A, 13a, 13+, freshwater  and sport in Area 10A and freshwater  and escapement.</t>
  </si>
  <si>
    <t>Minter (13A) Marked hatchery hatchery portion of net fisheries in Area 10E, 10A, 13a, 13+, freshwater and sport in Area 10A and freshwater  and escapement.</t>
  </si>
  <si>
    <t>So. Puget Sound Yearling Marked hatchery hatchery portion of net fisheries in Area 10-11, 10E, 10A, 13a, 13+, freshwater  and sport in Area 10A and freshwater  and escapement.</t>
  </si>
  <si>
    <t>So. Puget Sound Yearling Marked hatchery hatchery portion of net fisheries in Area 10E, 10A, 13a, 13+, freshwater and sport in Area 10A and freshwater  and escapement.</t>
  </si>
  <si>
    <t>So. Puget Sound Yearling Unmarked hatchery portion of net fisheries in Area 10-11, 10E, 10A, 13a, 13+, freshwater  and sport in Area 10A and freshwater  and escapement.</t>
  </si>
  <si>
    <t>So. Puget Sound Yearling Unmarked hatchery portion of net fisheries in Area 10E, 10A, 13a, 13+, freshwater and sport in Area 10A and freshwater  and escapement.</t>
  </si>
  <si>
    <t>Unmarked natural and hatchery fall Chinook production from the Sacramento River; does not include San Joaquin</t>
  </si>
  <si>
    <t>StockNum</t>
  </si>
  <si>
    <t>CWTCode</t>
  </si>
  <si>
    <t>Skagit Spring Fingerling (NEW, temp. in UWA slot)</t>
  </si>
  <si>
    <t>Oregon Mid Coast Fall (NEW, temp. in WRY slot)</t>
  </si>
  <si>
    <t>SPRING CR    29.0159</t>
  </si>
  <si>
    <t>AMERICAN RIVER</t>
  </si>
  <si>
    <t>SAC R AT DISCOVERY PARK</t>
  </si>
  <si>
    <t>AMERICAN R AT SUNRISE</t>
  </si>
  <si>
    <t>BAKER R      03.0435</t>
  </si>
  <si>
    <t>SKAGIT R     03.0176</t>
  </si>
  <si>
    <t>TULALIP CR   07.0001</t>
  </si>
  <si>
    <t>SKYKOMISH R  07.0012</t>
  </si>
  <si>
    <t>KALAMA CR    11.0017</t>
  </si>
  <si>
    <t>HOKO R       19.0148</t>
  </si>
  <si>
    <t>QUEETS R     21.0016</t>
  </si>
  <si>
    <t>SALMON R     21.0139</t>
  </si>
  <si>
    <t>CLEAR CR    11.0013C</t>
  </si>
  <si>
    <t>GROVERS CR   15.0299</t>
  </si>
  <si>
    <t>CHAMBERS CR  12.0007</t>
  </si>
  <si>
    <t>DESCHUTES R  13.0028</t>
  </si>
  <si>
    <t>LEWIS R -NF  27.0168</t>
  </si>
  <si>
    <t>LEWIS R      27.0168</t>
  </si>
  <si>
    <t>WASHOUGAL R  28.0159</t>
  </si>
  <si>
    <t>KALAMA R     27.0002</t>
  </si>
  <si>
    <t>KALAMA FALLS HATCHERY</t>
  </si>
  <si>
    <t>NOOKSACK R   01.0120</t>
  </si>
  <si>
    <t>PRIEST RAPIDS   (36)</t>
  </si>
  <si>
    <t>CASCADE R    03.1411</t>
  </si>
  <si>
    <t>COWLITZ R    26.0002</t>
  </si>
  <si>
    <t>COWLITZ SALMON HATCHERY</t>
  </si>
  <si>
    <t>DESCHUTES R +CAPITOL</t>
  </si>
  <si>
    <t>TUMWATER FALLS HATCHERY</t>
  </si>
  <si>
    <t>PURDY CR     16.0005</t>
  </si>
  <si>
    <t>GEORGE ADAMS HATCHERY</t>
  </si>
  <si>
    <t>NASELLE R    24.0543</t>
  </si>
  <si>
    <t>FRIDAY CR    03.0017</t>
  </si>
  <si>
    <t>SAMISH   (FRIDAY CR)</t>
  </si>
  <si>
    <t>BIG SOOS CR  09.0072</t>
  </si>
  <si>
    <t>VOIGHT CR    10.0414</t>
  </si>
  <si>
    <t>NEMAH R      24.0460</t>
  </si>
  <si>
    <t>FORK CR      24.0356</t>
  </si>
  <si>
    <t>WILLAPA R    24.0251</t>
  </si>
  <si>
    <t>WALLACE R    07.0940</t>
  </si>
  <si>
    <t>FINCH CR     16.0222</t>
  </si>
  <si>
    <t>ISSAQUAH CR  08.0178</t>
  </si>
  <si>
    <t>FALLERT CR   27.0017</t>
  </si>
  <si>
    <t>GREEN R      09.0001</t>
  </si>
  <si>
    <t>SKOKOMISH R  16.0001</t>
  </si>
  <si>
    <t>COUSE CR  35.2147</t>
  </si>
  <si>
    <t>ICY CR       09.0125</t>
  </si>
  <si>
    <t>Lewis R (Wild Brood)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</si>
</sst>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m\-yy"/>
    <numFmt numFmtId="165" formatCode="0.0"/>
    <numFmt numFmtId="166" formatCode="0.0000"/>
    <numFmt numFmtId="167" formatCode="0.000"/>
  </numFmts>
  <fonts count="46" x14ac:knownFonts="1">
    <font>
      <sz val="11"/>
      <color theme="1"/>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sz val="9"/>
      <color indexed="81"/>
      <name val="Tahoma"/>
      <family val="2"/>
    </font>
    <font>
      <b/>
      <sz val="9"/>
      <color indexed="81"/>
      <name val="Tahoma"/>
      <family val="2"/>
    </font>
    <font>
      <sz val="11"/>
      <color rgb="FF9C0006"/>
      <name val="Calibri"/>
      <family val="2"/>
      <scheme val="minor"/>
    </font>
    <font>
      <b/>
      <sz val="11"/>
      <color theme="1"/>
      <name val="Calibri"/>
      <family val="2"/>
      <scheme val="minor"/>
    </font>
    <font>
      <u/>
      <sz val="11"/>
      <color theme="10"/>
      <name val="Calibri"/>
      <family val="2"/>
      <scheme val="minor"/>
    </font>
    <font>
      <b/>
      <u/>
      <sz val="12"/>
      <color theme="1"/>
      <name val="Calibri"/>
      <family val="2"/>
      <scheme val="minor"/>
    </font>
    <font>
      <sz val="11"/>
      <name val="Calibri"/>
      <family val="2"/>
      <scheme val="minor"/>
    </font>
    <font>
      <sz val="12"/>
      <color theme="1"/>
      <name val="Calibri"/>
      <family val="2"/>
      <scheme val="minor"/>
    </font>
    <font>
      <b/>
      <sz val="12"/>
      <color theme="1"/>
      <name val="Calibri"/>
      <family val="2"/>
      <scheme val="minor"/>
    </font>
    <font>
      <sz val="10"/>
      <color indexed="8"/>
      <name val="Arial"/>
      <family val="2"/>
    </font>
    <font>
      <sz val="12"/>
      <name val="Calibri"/>
      <family val="2"/>
      <scheme val="minor"/>
    </font>
    <font>
      <sz val="14"/>
      <name val="Calibri"/>
      <family val="2"/>
      <scheme val="minor"/>
    </font>
    <font>
      <sz val="10"/>
      <color rgb="FFFF0000"/>
      <name val="Calibri"/>
      <family val="2"/>
      <scheme val="minor"/>
    </font>
    <font>
      <sz val="10"/>
      <name val="Calibri"/>
      <family val="2"/>
      <scheme val="minor"/>
    </font>
    <font>
      <sz val="9"/>
      <name val="Calibri"/>
      <family val="2"/>
      <scheme val="minor"/>
    </font>
    <font>
      <i/>
      <sz val="10"/>
      <name val="Calibri"/>
      <family val="2"/>
      <scheme val="minor"/>
    </font>
    <font>
      <sz val="11"/>
      <color rgb="FF006100"/>
      <name val="Calibri"/>
      <family val="2"/>
      <scheme val="minor"/>
    </font>
    <font>
      <sz val="11"/>
      <color rgb="FF9C6500"/>
      <name val="Calibri"/>
      <family val="2"/>
      <scheme val="minor"/>
    </font>
    <font>
      <b/>
      <sz val="12"/>
      <color rgb="FFFF0000"/>
      <name val="Calibri"/>
      <family val="2"/>
      <scheme val="minor"/>
    </font>
    <font>
      <b/>
      <sz val="12"/>
      <name val="Calibri"/>
      <family val="2"/>
      <scheme val="minor"/>
    </font>
    <font>
      <u/>
      <sz val="14"/>
      <color theme="1"/>
      <name val="Calibri"/>
      <family val="2"/>
      <scheme val="minor"/>
    </font>
    <font>
      <u/>
      <sz val="12"/>
      <color rgb="FF0000FF"/>
      <name val="Calibri"/>
      <family val="2"/>
      <scheme val="minor"/>
    </font>
    <font>
      <b/>
      <sz val="12"/>
      <color rgb="FFFF0066"/>
      <name val="Calibri"/>
      <family val="2"/>
      <scheme val="minor"/>
    </font>
    <font>
      <sz val="12"/>
      <color indexed="81"/>
      <name val="Tahoma"/>
      <family val="2"/>
    </font>
    <font>
      <sz val="11"/>
      <color indexed="8"/>
      <name val="Calibri"/>
      <family val="2"/>
    </font>
    <font>
      <sz val="8"/>
      <color rgb="FF000000"/>
      <name val="Verdana"/>
      <family val="2"/>
    </font>
    <font>
      <b/>
      <sz val="11"/>
      <color rgb="FF006100"/>
      <name val="Calibri"/>
      <family val="2"/>
      <scheme val="minor"/>
    </font>
    <font>
      <sz val="11"/>
      <color rgb="FFFF0000"/>
      <name val="Calibri"/>
      <family val="2"/>
      <scheme val="minor"/>
    </font>
    <font>
      <b/>
      <sz val="11"/>
      <color rgb="FFFF0000"/>
      <name val="Calibri"/>
      <family val="2"/>
      <scheme val="minor"/>
    </font>
    <font>
      <u/>
      <sz val="12"/>
      <name val="Calibri"/>
      <family val="2"/>
      <scheme val="minor"/>
    </font>
    <font>
      <u/>
      <sz val="12"/>
      <color theme="10"/>
      <name val="Calibri"/>
      <family val="2"/>
      <scheme val="minor"/>
    </font>
    <font>
      <b/>
      <u/>
      <sz val="15"/>
      <color theme="10"/>
      <name val="Calibri"/>
      <family val="2"/>
      <scheme val="minor"/>
    </font>
    <font>
      <sz val="15"/>
      <color theme="1"/>
      <name val="Calibri"/>
      <family val="2"/>
      <scheme val="minor"/>
    </font>
    <font>
      <sz val="11"/>
      <color indexed="8"/>
      <name val="Calibri"/>
      <family val="2"/>
    </font>
    <font>
      <sz val="10"/>
      <color indexed="8"/>
      <name val="Arial"/>
      <family val="2"/>
    </font>
    <font>
      <u/>
      <sz val="10"/>
      <color rgb="FFFF0000"/>
      <name val="Calibri"/>
      <family val="2"/>
      <scheme val="minor"/>
    </font>
    <font>
      <sz val="11"/>
      <color theme="1" tint="0.499984740745262"/>
      <name val="Calibri"/>
      <family val="2"/>
      <scheme val="minor"/>
    </font>
    <font>
      <b/>
      <sz val="12"/>
      <name val="Times New Roman"/>
      <family val="1"/>
    </font>
    <font>
      <sz val="12"/>
      <name val="Times New Roman"/>
      <family val="1"/>
    </font>
    <font>
      <sz val="10"/>
      <name val="Arial"/>
      <family val="2"/>
    </font>
    <font>
      <b/>
      <sz val="10"/>
      <color indexed="81"/>
      <name val="Tahoma"/>
      <family val="2"/>
    </font>
    <font>
      <sz val="10"/>
      <color indexed="81"/>
      <name val="Tahoma"/>
      <family val="2"/>
    </font>
  </fonts>
  <fills count="38">
    <fill>
      <patternFill patternType="none"/>
    </fill>
    <fill>
      <patternFill patternType="gray125"/>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00"/>
        <bgColor indexed="64"/>
      </patternFill>
    </fill>
    <fill>
      <patternFill patternType="solid">
        <fgColor rgb="FFFFC7CE"/>
      </patternFill>
    </fill>
    <fill>
      <patternFill patternType="solid">
        <fgColor rgb="FFC6EFCE"/>
      </patternFill>
    </fill>
    <fill>
      <patternFill patternType="solid">
        <fgColor rgb="FFFFEB9C"/>
      </patternFill>
    </fill>
    <fill>
      <patternFill patternType="solid">
        <fgColor theme="9" tint="0.399975585192419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22"/>
        <bgColor indexed="0"/>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FF33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92D050"/>
        <bgColor indexed="0"/>
      </patternFill>
    </fill>
    <fill>
      <patternFill patternType="solid">
        <fgColor rgb="FF99FF66"/>
        <bgColor indexed="64"/>
      </patternFill>
    </fill>
    <fill>
      <patternFill patternType="solid">
        <fgColor rgb="FFFFFF00"/>
        <bgColor indexed="0"/>
      </patternFill>
    </fill>
    <fill>
      <patternFill patternType="solid">
        <fgColor theme="0"/>
        <bgColor indexed="64"/>
      </patternFill>
    </fill>
    <fill>
      <patternFill patternType="solid">
        <fgColor theme="4" tint="0.79998168889431442"/>
        <bgColor indexed="64"/>
      </patternFill>
    </fill>
    <fill>
      <patternFill patternType="solid">
        <fgColor indexed="3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right/>
      <top/>
      <bottom style="thin">
        <color theme="4" tint="0.3999755851924192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style="thin">
        <color indexed="22"/>
      </left>
      <right style="thin">
        <color indexed="22"/>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theme="4"/>
      </top>
      <bottom style="thin">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 fillId="10" borderId="0" applyNumberFormat="0" applyBorder="0" applyAlignment="0" applyProtection="0"/>
    <xf numFmtId="0" fontId="8" fillId="0" borderId="0" applyNumberFormat="0" applyFill="0" applyBorder="0" applyAlignment="0" applyProtection="0"/>
    <xf numFmtId="0" fontId="13" fillId="0" borderId="0"/>
    <xf numFmtId="9" fontId="1" fillId="0" borderId="0" applyFont="0" applyFill="0" applyBorder="0" applyAlignment="0" applyProtection="0"/>
    <xf numFmtId="0" fontId="20" fillId="11" borderId="0" applyNumberFormat="0" applyBorder="0" applyAlignment="0" applyProtection="0"/>
    <xf numFmtId="0" fontId="2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cellStyleXfs>
  <cellXfs count="924">
    <xf numFmtId="0" fontId="0" fillId="0" borderId="0" xfId="0"/>
    <xf numFmtId="0" fontId="3" fillId="0" borderId="0" xfId="0" applyFont="1"/>
    <xf numFmtId="0" fontId="2" fillId="0" borderId="0" xfId="0" applyFont="1"/>
    <xf numFmtId="0" fontId="3" fillId="0" borderId="0" xfId="0" applyFont="1" applyAlignment="1">
      <alignment horizontal="center"/>
    </xf>
    <xf numFmtId="0" fontId="7" fillId="0" borderId="1" xfId="0" applyFont="1" applyBorder="1" applyAlignment="1">
      <alignment horizontal="left" vertical="top" wrapText="1"/>
    </xf>
    <xf numFmtId="0" fontId="8" fillId="0" borderId="0" xfId="9" applyAlignment="1">
      <alignment vertical="top"/>
    </xf>
    <xf numFmtId="0" fontId="9" fillId="0" borderId="0" xfId="0" applyFont="1"/>
    <xf numFmtId="0" fontId="0" fillId="0" borderId="16" xfId="0" applyBorder="1" applyAlignment="1">
      <alignment vertical="center"/>
    </xf>
    <xf numFmtId="0" fontId="1" fillId="6" borderId="16" xfId="5" applyBorder="1" applyAlignment="1">
      <alignment vertical="center"/>
    </xf>
    <xf numFmtId="0" fontId="6" fillId="10" borderId="0" xfId="8"/>
    <xf numFmtId="0" fontId="11" fillId="0" borderId="0" xfId="0" applyFont="1"/>
    <xf numFmtId="0" fontId="11" fillId="0" borderId="4" xfId="2" applyFont="1" applyFill="1" applyBorder="1" applyAlignment="1">
      <alignment horizontal="left" vertical="top" wrapText="1"/>
    </xf>
    <xf numFmtId="0" fontId="11" fillId="0" borderId="15" xfId="2" applyFont="1" applyFill="1" applyBorder="1" applyAlignment="1">
      <alignment horizontal="left" vertical="top" wrapText="1"/>
    </xf>
    <xf numFmtId="0" fontId="3" fillId="0" borderId="0" xfId="1" applyFont="1" applyFill="1" applyBorder="1" applyAlignment="1">
      <alignment horizontal="left" vertical="top"/>
    </xf>
    <xf numFmtId="0" fontId="3" fillId="0" borderId="0" xfId="1" applyFont="1" applyFill="1" applyBorder="1" applyAlignment="1">
      <alignment horizontal="center" vertical="top"/>
    </xf>
    <xf numFmtId="0" fontId="14" fillId="0" borderId="23" xfId="6" applyFont="1" applyFill="1" applyBorder="1" applyAlignment="1">
      <alignment horizontal="left" vertical="top" wrapText="1"/>
    </xf>
    <xf numFmtId="0" fontId="14" fillId="0" borderId="8" xfId="6" applyFont="1" applyFill="1" applyBorder="1" applyAlignment="1">
      <alignment horizontal="left" vertical="top" wrapText="1"/>
    </xf>
    <xf numFmtId="0" fontId="10"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0" xfId="0" applyFont="1"/>
    <xf numFmtId="0" fontId="14" fillId="0" borderId="6" xfId="4" applyFont="1" applyFill="1" applyBorder="1" applyAlignment="1">
      <alignment horizontal="left" vertical="top" wrapText="1"/>
    </xf>
    <xf numFmtId="0" fontId="14" fillId="0" borderId="8" xfId="3" applyFont="1" applyFill="1" applyBorder="1" applyAlignment="1">
      <alignment horizontal="left" vertical="top" wrapText="1"/>
    </xf>
    <xf numFmtId="0" fontId="14" fillId="0" borderId="12" xfId="3" applyFont="1" applyFill="1" applyBorder="1" applyAlignment="1">
      <alignment horizontal="left" vertical="top" wrapText="1"/>
    </xf>
    <xf numFmtId="0" fontId="14" fillId="0" borderId="6" xfId="3" applyFont="1" applyFill="1" applyBorder="1" applyAlignment="1">
      <alignment horizontal="left" vertical="top" wrapText="1"/>
    </xf>
    <xf numFmtId="0" fontId="14" fillId="0" borderId="23" xfId="3" applyFont="1" applyFill="1" applyBorder="1" applyAlignment="1">
      <alignment horizontal="left" vertical="top" wrapText="1"/>
    </xf>
    <xf numFmtId="0" fontId="14" fillId="0" borderId="6" xfId="1" applyFont="1" applyFill="1" applyBorder="1" applyAlignment="1">
      <alignment horizontal="left" vertical="top" wrapText="1"/>
    </xf>
    <xf numFmtId="0" fontId="14" fillId="0" borderId="8" xfId="1" applyFont="1" applyFill="1" applyBorder="1" applyAlignment="1">
      <alignment horizontal="left" vertical="top" wrapText="1"/>
    </xf>
    <xf numFmtId="0" fontId="14" fillId="0" borderId="12" xfId="1" applyFont="1" applyFill="1" applyBorder="1" applyAlignment="1">
      <alignment horizontal="left" vertical="top" wrapText="1"/>
    </xf>
    <xf numFmtId="0" fontId="14" fillId="0" borderId="8" xfId="2" applyFont="1" applyFill="1" applyBorder="1" applyAlignment="1">
      <alignment horizontal="left" vertical="top" wrapText="1"/>
    </xf>
    <xf numFmtId="0" fontId="14" fillId="0" borderId="12" xfId="2" applyFont="1" applyFill="1" applyBorder="1" applyAlignment="1">
      <alignment horizontal="left" vertical="top" wrapText="1"/>
    </xf>
    <xf numFmtId="0" fontId="14" fillId="0" borderId="23" xfId="1" applyFont="1" applyFill="1" applyBorder="1" applyAlignment="1">
      <alignment horizontal="left" vertical="top" wrapText="1"/>
    </xf>
    <xf numFmtId="0" fontId="14" fillId="0" borderId="8" xfId="7" applyFont="1" applyFill="1" applyBorder="1" applyAlignment="1">
      <alignment horizontal="left" vertical="top" wrapText="1"/>
    </xf>
    <xf numFmtId="0" fontId="14" fillId="0" borderId="12" xfId="7" applyFont="1" applyFill="1" applyBorder="1" applyAlignment="1">
      <alignment horizontal="left" vertical="top" wrapText="1"/>
    </xf>
    <xf numFmtId="0" fontId="14" fillId="0" borderId="6" xfId="6" applyFont="1" applyFill="1" applyBorder="1" applyAlignment="1">
      <alignment horizontal="left" vertical="top" wrapText="1"/>
    </xf>
    <xf numFmtId="0" fontId="14" fillId="0" borderId="12" xfId="6" applyFont="1" applyFill="1" applyBorder="1" applyAlignment="1">
      <alignment horizontal="left" vertical="top" wrapText="1"/>
    </xf>
    <xf numFmtId="0" fontId="14" fillId="0" borderId="12" xfId="4" applyFont="1" applyFill="1" applyBorder="1" applyAlignment="1">
      <alignment horizontal="left" vertical="top" wrapText="1"/>
    </xf>
    <xf numFmtId="0" fontId="14" fillId="0" borderId="27" xfId="1" applyFont="1" applyFill="1" applyBorder="1" applyAlignment="1">
      <alignment horizontal="left" vertical="top" wrapText="1"/>
    </xf>
    <xf numFmtId="0" fontId="14" fillId="0" borderId="27" xfId="6" applyFont="1" applyFill="1" applyBorder="1" applyAlignment="1">
      <alignment horizontal="left" vertical="top" wrapText="1"/>
    </xf>
    <xf numFmtId="0" fontId="14" fillId="0" borderId="6" xfId="7" applyFont="1" applyFill="1" applyBorder="1" applyAlignment="1">
      <alignment horizontal="left" vertical="top" wrapText="1"/>
    </xf>
    <xf numFmtId="0" fontId="14" fillId="0" borderId="6" xfId="2" applyFont="1" applyFill="1" applyBorder="1" applyAlignment="1">
      <alignment horizontal="left" vertical="top" wrapText="1"/>
    </xf>
    <xf numFmtId="0" fontId="13" fillId="0" borderId="0" xfId="10"/>
    <xf numFmtId="0" fontId="0" fillId="0" borderId="0" xfId="0" applyBorder="1" applyAlignment="1">
      <alignment vertical="center"/>
    </xf>
    <xf numFmtId="0" fontId="14" fillId="15" borderId="23" xfId="1" applyFont="1" applyFill="1" applyBorder="1" applyAlignment="1">
      <alignment horizontal="left" vertical="top" wrapText="1"/>
    </xf>
    <xf numFmtId="0" fontId="14" fillId="15" borderId="12" xfId="1" applyFont="1" applyFill="1" applyBorder="1" applyAlignment="1">
      <alignment horizontal="left" vertical="top" wrapText="1"/>
    </xf>
    <xf numFmtId="0" fontId="14" fillId="15" borderId="6" xfId="7" applyFont="1" applyFill="1" applyBorder="1" applyAlignment="1">
      <alignment horizontal="left" vertical="top" wrapText="1"/>
    </xf>
    <xf numFmtId="0" fontId="14" fillId="15" borderId="31" xfId="7" applyFont="1" applyFill="1" applyBorder="1" applyAlignment="1">
      <alignment horizontal="left" vertical="top" wrapText="1"/>
    </xf>
    <xf numFmtId="0" fontId="14" fillId="15" borderId="27" xfId="7" applyFont="1" applyFill="1" applyBorder="1" applyAlignment="1">
      <alignment horizontal="left" vertical="top" wrapText="1"/>
    </xf>
    <xf numFmtId="0" fontId="14" fillId="15" borderId="12" xfId="7" applyFont="1" applyFill="1" applyBorder="1" applyAlignment="1">
      <alignment horizontal="left" vertical="top" wrapText="1"/>
    </xf>
    <xf numFmtId="0" fontId="14" fillId="15" borderId="8" xfId="1" applyFont="1" applyFill="1" applyBorder="1" applyAlignment="1">
      <alignment horizontal="left" vertical="top" wrapText="1"/>
    </xf>
    <xf numFmtId="0" fontId="14" fillId="15" borderId="8" xfId="7" applyFont="1" applyFill="1" applyBorder="1" applyAlignment="1">
      <alignment horizontal="left" vertical="top" wrapText="1"/>
    </xf>
    <xf numFmtId="0" fontId="14" fillId="15" borderId="12" xfId="3" applyFont="1" applyFill="1" applyBorder="1" applyAlignment="1">
      <alignment horizontal="left" vertical="top" wrapText="1"/>
    </xf>
    <xf numFmtId="0" fontId="14" fillId="0" borderId="27" xfId="3"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4" xfId="4" applyFont="1" applyFill="1" applyBorder="1" applyAlignment="1">
      <alignment horizontal="left" vertical="top" wrapText="1"/>
    </xf>
    <xf numFmtId="0" fontId="25" fillId="0" borderId="5" xfId="4" applyFont="1" applyFill="1" applyBorder="1" applyAlignment="1">
      <alignment horizontal="left" vertical="top" wrapText="1"/>
    </xf>
    <xf numFmtId="0" fontId="11" fillId="0" borderId="5" xfId="4" applyFont="1" applyFill="1" applyBorder="1" applyAlignment="1">
      <alignment horizontal="center" vertical="top" wrapText="1"/>
    </xf>
    <xf numFmtId="0" fontId="11" fillId="0" borderId="7" xfId="4" applyFont="1" applyFill="1" applyBorder="1" applyAlignment="1">
      <alignment horizontal="left" vertical="top" wrapText="1"/>
    </xf>
    <xf numFmtId="0" fontId="11" fillId="0" borderId="9" xfId="3" applyFont="1" applyFill="1" applyBorder="1" applyAlignment="1">
      <alignment horizontal="left" vertical="top" wrapText="1"/>
    </xf>
    <xf numFmtId="0" fontId="11" fillId="0" borderId="2" xfId="3" applyFont="1" applyFill="1" applyBorder="1" applyAlignment="1">
      <alignment horizontal="left" vertical="top" wrapText="1"/>
    </xf>
    <xf numFmtId="0" fontId="25" fillId="0" borderId="1" xfId="3" applyFont="1" applyFill="1" applyBorder="1" applyAlignment="1">
      <alignment horizontal="left" vertical="top" wrapText="1"/>
    </xf>
    <xf numFmtId="0" fontId="11" fillId="0" borderId="1" xfId="3" applyFont="1" applyFill="1" applyBorder="1" applyAlignment="1">
      <alignment horizontal="center" vertical="top" wrapText="1"/>
    </xf>
    <xf numFmtId="0" fontId="11" fillId="0" borderId="19" xfId="3" applyFont="1" applyFill="1" applyBorder="1" applyAlignment="1">
      <alignment horizontal="center" vertical="top" wrapText="1"/>
    </xf>
    <xf numFmtId="0" fontId="11" fillId="0" borderId="10" xfId="3" applyFont="1" applyFill="1" applyBorder="1" applyAlignment="1">
      <alignment horizontal="left" vertical="top" wrapText="1"/>
    </xf>
    <xf numFmtId="0" fontId="11" fillId="0" borderId="15" xfId="3" applyFont="1" applyFill="1" applyBorder="1" applyAlignment="1">
      <alignment horizontal="left" vertical="top" wrapText="1"/>
    </xf>
    <xf numFmtId="0" fontId="25" fillId="0" borderId="11" xfId="3" applyFont="1" applyFill="1" applyBorder="1" applyAlignment="1">
      <alignment horizontal="left" vertical="top" wrapText="1"/>
    </xf>
    <xf numFmtId="0" fontId="11" fillId="0" borderId="11" xfId="3" applyFont="1" applyFill="1" applyBorder="1" applyAlignment="1">
      <alignment horizontal="center" vertical="top" wrapText="1"/>
    </xf>
    <xf numFmtId="0" fontId="11" fillId="0" borderId="18" xfId="3" applyFont="1" applyFill="1" applyBorder="1" applyAlignment="1">
      <alignment horizontal="center" vertical="top" wrapText="1"/>
    </xf>
    <xf numFmtId="0" fontId="11" fillId="0" borderId="13" xfId="3" applyFont="1" applyFill="1" applyBorder="1" applyAlignment="1">
      <alignment horizontal="left" vertical="top" wrapText="1"/>
    </xf>
    <xf numFmtId="0" fontId="11" fillId="0" borderId="4" xfId="3" applyFont="1" applyFill="1" applyBorder="1" applyAlignment="1">
      <alignment horizontal="left" vertical="top" wrapText="1"/>
    </xf>
    <xf numFmtId="0" fontId="25" fillId="0" borderId="5" xfId="3" applyFont="1" applyFill="1" applyBorder="1" applyAlignment="1">
      <alignment horizontal="left" vertical="top" wrapText="1"/>
    </xf>
    <xf numFmtId="0" fontId="11" fillId="0" borderId="5" xfId="3" applyFont="1" applyFill="1" applyBorder="1" applyAlignment="1">
      <alignment horizontal="center" vertical="top" wrapText="1"/>
    </xf>
    <xf numFmtId="0" fontId="11" fillId="0" borderId="17" xfId="3" applyFont="1" applyFill="1" applyBorder="1" applyAlignment="1">
      <alignment horizontal="center" vertical="top" wrapText="1"/>
    </xf>
    <xf numFmtId="0" fontId="11" fillId="0" borderId="20" xfId="3" applyFont="1" applyFill="1" applyBorder="1" applyAlignment="1">
      <alignment horizontal="left" vertical="top" wrapText="1"/>
    </xf>
    <xf numFmtId="0" fontId="25" fillId="0" borderId="21" xfId="3" applyFont="1" applyFill="1" applyBorder="1" applyAlignment="1">
      <alignment horizontal="left" vertical="top" wrapText="1"/>
    </xf>
    <xf numFmtId="0" fontId="11" fillId="0" borderId="21" xfId="3" applyFont="1" applyFill="1" applyBorder="1" applyAlignment="1">
      <alignment horizontal="center" vertical="top" wrapText="1"/>
    </xf>
    <xf numFmtId="0" fontId="11" fillId="0" borderId="22" xfId="3" applyFont="1" applyFill="1" applyBorder="1" applyAlignment="1">
      <alignment horizontal="center" vertical="top" wrapText="1"/>
    </xf>
    <xf numFmtId="0" fontId="11" fillId="0" borderId="13" xfId="1" applyFont="1" applyFill="1" applyBorder="1" applyAlignment="1">
      <alignment horizontal="left" vertical="top" wrapText="1"/>
    </xf>
    <xf numFmtId="0" fontId="11" fillId="0" borderId="4" xfId="1" applyFont="1" applyFill="1" applyBorder="1" applyAlignment="1">
      <alignment horizontal="left" vertical="top" wrapText="1"/>
    </xf>
    <xf numFmtId="0" fontId="25" fillId="0" borderId="5" xfId="1" applyFont="1" applyFill="1" applyBorder="1" applyAlignment="1">
      <alignment horizontal="left" vertical="top" wrapText="1"/>
    </xf>
    <xf numFmtId="0" fontId="11" fillId="0" borderId="5" xfId="1" applyFont="1" applyFill="1" applyBorder="1" applyAlignment="1">
      <alignment horizontal="center" vertical="top" wrapText="1"/>
    </xf>
    <xf numFmtId="0" fontId="11" fillId="0" borderId="17" xfId="1" applyFont="1" applyFill="1" applyBorder="1" applyAlignment="1">
      <alignment horizontal="center" vertical="top" wrapText="1"/>
    </xf>
    <xf numFmtId="0" fontId="11" fillId="0" borderId="9" xfId="1" applyFont="1" applyFill="1" applyBorder="1" applyAlignment="1">
      <alignment horizontal="left" vertical="top" wrapText="1"/>
    </xf>
    <xf numFmtId="0" fontId="11" fillId="0" borderId="2" xfId="1" applyFont="1" applyFill="1" applyBorder="1" applyAlignment="1">
      <alignment horizontal="left" vertical="top" wrapText="1"/>
    </xf>
    <xf numFmtId="0" fontId="25" fillId="0" borderId="1" xfId="1" applyFont="1" applyFill="1" applyBorder="1" applyAlignment="1">
      <alignment horizontal="left" vertical="top" wrapText="1"/>
    </xf>
    <xf numFmtId="0" fontId="11" fillId="0" borderId="1" xfId="1" applyFont="1" applyFill="1" applyBorder="1" applyAlignment="1">
      <alignment horizontal="center" vertical="top" wrapText="1"/>
    </xf>
    <xf numFmtId="0" fontId="11" fillId="0" borderId="19" xfId="1" applyFont="1" applyFill="1" applyBorder="1" applyAlignment="1">
      <alignment horizontal="center" vertical="top" wrapText="1"/>
    </xf>
    <xf numFmtId="0" fontId="11" fillId="0" borderId="10" xfId="1" applyFont="1" applyFill="1" applyBorder="1" applyAlignment="1">
      <alignment horizontal="left" vertical="top" wrapText="1"/>
    </xf>
    <xf numFmtId="0" fontId="11" fillId="0" borderId="15" xfId="1" applyFont="1" applyFill="1" applyBorder="1" applyAlignment="1">
      <alignment horizontal="left" vertical="top" wrapText="1"/>
    </xf>
    <xf numFmtId="0" fontId="25" fillId="0" borderId="11" xfId="1" applyFont="1" applyFill="1" applyBorder="1" applyAlignment="1">
      <alignment horizontal="left" vertical="top" wrapText="1"/>
    </xf>
    <xf numFmtId="0" fontId="11" fillId="0" borderId="11" xfId="1" applyFont="1" applyFill="1" applyBorder="1" applyAlignment="1">
      <alignment horizontal="center" vertical="top" wrapText="1"/>
    </xf>
    <xf numFmtId="0" fontId="11" fillId="0" borderId="18" xfId="1" applyFont="1" applyFill="1" applyBorder="1" applyAlignment="1">
      <alignment horizontal="center" vertical="top" wrapText="1"/>
    </xf>
    <xf numFmtId="0" fontId="14" fillId="15" borderId="9" xfId="1" applyFont="1" applyFill="1" applyBorder="1" applyAlignment="1">
      <alignment horizontal="left" vertical="top" wrapText="1"/>
    </xf>
    <xf numFmtId="0" fontId="11" fillId="15" borderId="20" xfId="1" applyFont="1" applyFill="1" applyBorder="1" applyAlignment="1">
      <alignment horizontal="left" vertical="top" wrapText="1"/>
    </xf>
    <xf numFmtId="0" fontId="11" fillId="15" borderId="21" xfId="1" applyFont="1" applyFill="1" applyBorder="1" applyAlignment="1">
      <alignment horizontal="center" vertical="top" wrapText="1"/>
    </xf>
    <xf numFmtId="0" fontId="11" fillId="15" borderId="22" xfId="1" applyFont="1" applyFill="1" applyBorder="1" applyAlignment="1">
      <alignment horizontal="center" vertical="top" wrapText="1"/>
    </xf>
    <xf numFmtId="0" fontId="22" fillId="15" borderId="9" xfId="1" applyFont="1" applyFill="1" applyBorder="1" applyAlignment="1">
      <alignment horizontal="right" vertical="top" wrapText="1"/>
    </xf>
    <xf numFmtId="0" fontId="11" fillId="15" borderId="2" xfId="1" applyFont="1" applyFill="1" applyBorder="1" applyAlignment="1">
      <alignment horizontal="left" vertical="top" wrapText="1"/>
    </xf>
    <xf numFmtId="0" fontId="11" fillId="15" borderId="1" xfId="1" applyFont="1" applyFill="1" applyBorder="1" applyAlignment="1">
      <alignment horizontal="center" vertical="top" wrapText="1"/>
    </xf>
    <xf numFmtId="0" fontId="11" fillId="15" borderId="19" xfId="1" applyFont="1" applyFill="1" applyBorder="1" applyAlignment="1">
      <alignment horizontal="center" vertical="top" wrapText="1"/>
    </xf>
    <xf numFmtId="0" fontId="22" fillId="15" borderId="10" xfId="1" applyFont="1" applyFill="1" applyBorder="1" applyAlignment="1">
      <alignment horizontal="right" vertical="top" wrapText="1"/>
    </xf>
    <xf numFmtId="0" fontId="11" fillId="15" borderId="15" xfId="1" applyFont="1" applyFill="1" applyBorder="1" applyAlignment="1">
      <alignment horizontal="left" vertical="top" wrapText="1"/>
    </xf>
    <xf numFmtId="0" fontId="11" fillId="15" borderId="11" xfId="1" applyFont="1" applyFill="1" applyBorder="1" applyAlignment="1">
      <alignment horizontal="center" vertical="top" wrapText="1"/>
    </xf>
    <xf numFmtId="0" fontId="11" fillId="15" borderId="18" xfId="1" applyFont="1" applyFill="1" applyBorder="1" applyAlignment="1">
      <alignment horizontal="center" vertical="top" wrapText="1"/>
    </xf>
    <xf numFmtId="0" fontId="11" fillId="0" borderId="13" xfId="2" applyFont="1" applyFill="1" applyBorder="1" applyAlignment="1">
      <alignment horizontal="left" vertical="top" wrapText="1"/>
    </xf>
    <xf numFmtId="0" fontId="25" fillId="0" borderId="5" xfId="2" applyFont="1" applyFill="1" applyBorder="1" applyAlignment="1">
      <alignment horizontal="left" vertical="top" wrapText="1"/>
    </xf>
    <xf numFmtId="0" fontId="11" fillId="0" borderId="5" xfId="2" applyFont="1" applyFill="1" applyBorder="1" applyAlignment="1">
      <alignment horizontal="center" vertical="top" wrapText="1"/>
    </xf>
    <xf numFmtId="0" fontId="11" fillId="0" borderId="17" xfId="2" applyFont="1" applyFill="1" applyBorder="1" applyAlignment="1">
      <alignment horizontal="center" vertical="top" wrapText="1"/>
    </xf>
    <xf numFmtId="0" fontId="11" fillId="0" borderId="9" xfId="2" applyFont="1" applyFill="1" applyBorder="1" applyAlignment="1">
      <alignment horizontal="left" vertical="top" wrapText="1"/>
    </xf>
    <xf numFmtId="0" fontId="11" fillId="0" borderId="2" xfId="2" applyFont="1" applyFill="1" applyBorder="1" applyAlignment="1">
      <alignment horizontal="left" vertical="top" wrapText="1"/>
    </xf>
    <xf numFmtId="0" fontId="25" fillId="0" borderId="1" xfId="2" applyFont="1" applyFill="1" applyBorder="1" applyAlignment="1">
      <alignment horizontal="left" vertical="top" wrapText="1"/>
    </xf>
    <xf numFmtId="0" fontId="11" fillId="0" borderId="1" xfId="2" applyFont="1" applyFill="1" applyBorder="1" applyAlignment="1">
      <alignment horizontal="center" vertical="top" wrapText="1"/>
    </xf>
    <xf numFmtId="0" fontId="11" fillId="0" borderId="19" xfId="2" applyFont="1" applyFill="1" applyBorder="1" applyAlignment="1">
      <alignment horizontal="center" vertical="top" wrapText="1"/>
    </xf>
    <xf numFmtId="0" fontId="25" fillId="0" borderId="11" xfId="2" applyFont="1" applyFill="1" applyBorder="1" applyAlignment="1">
      <alignment horizontal="left" vertical="top" wrapText="1"/>
    </xf>
    <xf numFmtId="0" fontId="11" fillId="0" borderId="11" xfId="2" applyFont="1" applyFill="1" applyBorder="1" applyAlignment="1">
      <alignment horizontal="center" vertical="top" wrapText="1"/>
    </xf>
    <xf numFmtId="0" fontId="11" fillId="0" borderId="18" xfId="2" applyFont="1" applyFill="1" applyBorder="1" applyAlignment="1">
      <alignment horizontal="center" vertical="top" wrapText="1"/>
    </xf>
    <xf numFmtId="0" fontId="25" fillId="0" borderId="21" xfId="2" applyFont="1" applyFill="1" applyBorder="1" applyAlignment="1">
      <alignment horizontal="left" vertical="top" wrapText="1"/>
    </xf>
    <xf numFmtId="0" fontId="11" fillId="0" borderId="21" xfId="2" applyFont="1" applyFill="1" applyBorder="1" applyAlignment="1">
      <alignment horizontal="center" vertical="top" wrapText="1"/>
    </xf>
    <xf numFmtId="0" fontId="11" fillId="0" borderId="10" xfId="2" applyFont="1" applyFill="1" applyBorder="1" applyAlignment="1">
      <alignment horizontal="left" vertical="top" wrapText="1"/>
    </xf>
    <xf numFmtId="0" fontId="11" fillId="0" borderId="13" xfId="7" applyFont="1" applyFill="1" applyBorder="1" applyAlignment="1">
      <alignment horizontal="left" vertical="top" wrapText="1"/>
    </xf>
    <xf numFmtId="0" fontId="11" fillId="0" borderId="4" xfId="7" applyFont="1" applyFill="1" applyBorder="1" applyAlignment="1">
      <alignment horizontal="left" vertical="top" wrapText="1"/>
    </xf>
    <xf numFmtId="0" fontId="25" fillId="0" borderId="5" xfId="7" applyFont="1" applyFill="1" applyBorder="1" applyAlignment="1">
      <alignment horizontal="left" vertical="top" wrapText="1"/>
    </xf>
    <xf numFmtId="0" fontId="11" fillId="0" borderId="5" xfId="7" applyFont="1" applyFill="1" applyBorder="1" applyAlignment="1">
      <alignment horizontal="center" vertical="top" wrapText="1"/>
    </xf>
    <xf numFmtId="0" fontId="11" fillId="0" borderId="17" xfId="7" applyFont="1" applyFill="1" applyBorder="1" applyAlignment="1">
      <alignment horizontal="center" vertical="top" wrapText="1"/>
    </xf>
    <xf numFmtId="0" fontId="11" fillId="0" borderId="9" xfId="7" applyFont="1" applyFill="1" applyBorder="1" applyAlignment="1">
      <alignment horizontal="left" vertical="top" wrapText="1"/>
    </xf>
    <xf numFmtId="0" fontId="11" fillId="0" borderId="2" xfId="7" applyFont="1" applyFill="1" applyBorder="1" applyAlignment="1">
      <alignment horizontal="left" vertical="top" wrapText="1"/>
    </xf>
    <xf numFmtId="0" fontId="25" fillId="0" borderId="1" xfId="7" applyFont="1" applyFill="1" applyBorder="1" applyAlignment="1">
      <alignment horizontal="left" vertical="top" wrapText="1"/>
    </xf>
    <xf numFmtId="0" fontId="11" fillId="0" borderId="1" xfId="7" applyFont="1" applyFill="1" applyBorder="1" applyAlignment="1">
      <alignment horizontal="center" vertical="top" wrapText="1"/>
    </xf>
    <xf numFmtId="0" fontId="11" fillId="0" borderId="19" xfId="7" applyFont="1" applyFill="1" applyBorder="1" applyAlignment="1">
      <alignment horizontal="center" vertical="top" wrapText="1"/>
    </xf>
    <xf numFmtId="0" fontId="11" fillId="0" borderId="10" xfId="7" applyFont="1" applyFill="1" applyBorder="1" applyAlignment="1">
      <alignment horizontal="left" vertical="top" wrapText="1"/>
    </xf>
    <xf numFmtId="0" fontId="11" fillId="0" borderId="15" xfId="7" applyFont="1" applyFill="1" applyBorder="1" applyAlignment="1">
      <alignment horizontal="left" vertical="top" wrapText="1"/>
    </xf>
    <xf numFmtId="0" fontId="25" fillId="0" borderId="11" xfId="7" applyFont="1" applyFill="1" applyBorder="1" applyAlignment="1">
      <alignment horizontal="left" vertical="top" wrapText="1"/>
    </xf>
    <xf numFmtId="0" fontId="11" fillId="0" borderId="11" xfId="7" applyFont="1" applyFill="1" applyBorder="1" applyAlignment="1">
      <alignment horizontal="center" vertical="top" wrapText="1"/>
    </xf>
    <xf numFmtId="0" fontId="11" fillId="0" borderId="18" xfId="7" applyFont="1" applyFill="1" applyBorder="1" applyAlignment="1">
      <alignment horizontal="center" vertical="top" wrapText="1"/>
    </xf>
    <xf numFmtId="0" fontId="11" fillId="0" borderId="20" xfId="7" applyFont="1" applyFill="1" applyBorder="1" applyAlignment="1">
      <alignment horizontal="left" vertical="top" wrapText="1"/>
    </xf>
    <xf numFmtId="0" fontId="25" fillId="0" borderId="21" xfId="7" applyFont="1" applyFill="1" applyBorder="1" applyAlignment="1">
      <alignment horizontal="left" vertical="top" wrapText="1"/>
    </xf>
    <xf numFmtId="0" fontId="11" fillId="0" borderId="21" xfId="7" applyFont="1" applyFill="1" applyBorder="1" applyAlignment="1">
      <alignment horizontal="center" vertical="top" wrapText="1"/>
    </xf>
    <xf numFmtId="0" fontId="11" fillId="0" borderId="22" xfId="7" applyFont="1" applyFill="1" applyBorder="1" applyAlignment="1">
      <alignment horizontal="center" vertical="top" wrapText="1"/>
    </xf>
    <xf numFmtId="0" fontId="11" fillId="0" borderId="13" xfId="6" applyFont="1" applyFill="1" applyBorder="1" applyAlignment="1">
      <alignment horizontal="left" vertical="top" wrapText="1"/>
    </xf>
    <xf numFmtId="0" fontId="11" fillId="0" borderId="4" xfId="6" applyFont="1" applyFill="1" applyBorder="1" applyAlignment="1">
      <alignment horizontal="left" vertical="top" wrapText="1"/>
    </xf>
    <xf numFmtId="0" fontId="25" fillId="0" borderId="5" xfId="6" applyFont="1" applyFill="1" applyBorder="1" applyAlignment="1">
      <alignment horizontal="left" vertical="top" wrapText="1"/>
    </xf>
    <xf numFmtId="0" fontId="11" fillId="0" borderId="5" xfId="6" applyFont="1" applyFill="1" applyBorder="1" applyAlignment="1">
      <alignment horizontal="center" vertical="top" wrapText="1"/>
    </xf>
    <xf numFmtId="0" fontId="11" fillId="0" borderId="17" xfId="6" applyFont="1" applyFill="1" applyBorder="1" applyAlignment="1">
      <alignment horizontal="center" vertical="top" wrapText="1"/>
    </xf>
    <xf numFmtId="0" fontId="11" fillId="0" borderId="9" xfId="6" applyFont="1" applyFill="1" applyBorder="1" applyAlignment="1">
      <alignment horizontal="left" vertical="top" wrapText="1"/>
    </xf>
    <xf numFmtId="0" fontId="11" fillId="0" borderId="2" xfId="6" applyFont="1" applyFill="1" applyBorder="1" applyAlignment="1">
      <alignment horizontal="left" vertical="top" wrapText="1"/>
    </xf>
    <xf numFmtId="0" fontId="25" fillId="0" borderId="1" xfId="6" applyFont="1" applyFill="1" applyBorder="1" applyAlignment="1">
      <alignment horizontal="left" vertical="top" wrapText="1"/>
    </xf>
    <xf numFmtId="0" fontId="11" fillId="0" borderId="1" xfId="6" applyFont="1" applyFill="1" applyBorder="1" applyAlignment="1">
      <alignment horizontal="center" vertical="top" wrapText="1"/>
    </xf>
    <xf numFmtId="0" fontId="11" fillId="0" borderId="19" xfId="6" applyFont="1" applyFill="1" applyBorder="1" applyAlignment="1">
      <alignment horizontal="center" vertical="top" wrapText="1"/>
    </xf>
    <xf numFmtId="0" fontId="11" fillId="0" borderId="10" xfId="6" applyFont="1" applyFill="1" applyBorder="1" applyAlignment="1">
      <alignment horizontal="left" vertical="top" wrapText="1"/>
    </xf>
    <xf numFmtId="0" fontId="11" fillId="0" borderId="15" xfId="6" applyFont="1" applyFill="1" applyBorder="1" applyAlignment="1">
      <alignment horizontal="left" vertical="top" wrapText="1"/>
    </xf>
    <xf numFmtId="0" fontId="25" fillId="0" borderId="11" xfId="6" applyFont="1" applyFill="1" applyBorder="1" applyAlignment="1">
      <alignment horizontal="left" vertical="top" wrapText="1"/>
    </xf>
    <xf numFmtId="0" fontId="11" fillId="0" borderId="11" xfId="6" applyFont="1" applyFill="1" applyBorder="1" applyAlignment="1">
      <alignment horizontal="center" vertical="top" wrapText="1"/>
    </xf>
    <xf numFmtId="0" fontId="11" fillId="0" borderId="18" xfId="6" applyFont="1" applyFill="1" applyBorder="1" applyAlignment="1">
      <alignment horizontal="center" vertical="top" wrapText="1"/>
    </xf>
    <xf numFmtId="0" fontId="11" fillId="0" borderId="17" xfId="4" applyFont="1" applyFill="1" applyBorder="1" applyAlignment="1">
      <alignment horizontal="center" vertical="top" wrapText="1"/>
    </xf>
    <xf numFmtId="0" fontId="11" fillId="0" borderId="10" xfId="4" applyFont="1" applyFill="1" applyBorder="1" applyAlignment="1">
      <alignment horizontal="left" vertical="top" wrapText="1"/>
    </xf>
    <xf numFmtId="0" fontId="11" fillId="0" borderId="15" xfId="4" applyFont="1" applyFill="1" applyBorder="1" applyAlignment="1">
      <alignment horizontal="left" vertical="top" wrapText="1"/>
    </xf>
    <xf numFmtId="0" fontId="25" fillId="0" borderId="11" xfId="4" applyFont="1" applyFill="1" applyBorder="1" applyAlignment="1">
      <alignment horizontal="left" vertical="top" wrapText="1"/>
    </xf>
    <xf numFmtId="0" fontId="11" fillId="0" borderId="11" xfId="4" applyFont="1" applyFill="1" applyBorder="1" applyAlignment="1">
      <alignment horizontal="center" vertical="top" wrapText="1"/>
    </xf>
    <xf numFmtId="0" fontId="11" fillId="0" borderId="18" xfId="4" applyFont="1" applyFill="1" applyBorder="1" applyAlignment="1">
      <alignment horizontal="center" vertical="top" wrapText="1"/>
    </xf>
    <xf numFmtId="0" fontId="11" fillId="0" borderId="24" xfId="3" applyFont="1" applyFill="1" applyBorder="1" applyAlignment="1">
      <alignment horizontal="left" vertical="top" wrapText="1"/>
    </xf>
    <xf numFmtId="0" fontId="25" fillId="0" borderId="25" xfId="3" applyFont="1" applyFill="1" applyBorder="1" applyAlignment="1">
      <alignment horizontal="left" vertical="top" wrapText="1"/>
    </xf>
    <xf numFmtId="0" fontId="11" fillId="0" borderId="25" xfId="3" applyFont="1" applyFill="1" applyBorder="1" applyAlignment="1">
      <alignment horizontal="center" vertical="top" wrapText="1"/>
    </xf>
    <xf numFmtId="0" fontId="11" fillId="0" borderId="26" xfId="3" applyFont="1" applyFill="1" applyBorder="1" applyAlignment="1">
      <alignment horizontal="center" vertical="top" wrapText="1"/>
    </xf>
    <xf numFmtId="0" fontId="11" fillId="0" borderId="24" xfId="1" applyFont="1" applyFill="1" applyBorder="1" applyAlignment="1">
      <alignment horizontal="left" vertical="top" wrapText="1"/>
    </xf>
    <xf numFmtId="0" fontId="25" fillId="0" borderId="25" xfId="1" applyFont="1" applyFill="1" applyBorder="1" applyAlignment="1">
      <alignment horizontal="left" vertical="top" wrapText="1"/>
    </xf>
    <xf numFmtId="0" fontId="11" fillId="0" borderId="25" xfId="1" applyFont="1" applyFill="1" applyBorder="1" applyAlignment="1">
      <alignment horizontal="center" vertical="top" wrapText="1"/>
    </xf>
    <xf numFmtId="0" fontId="11" fillId="0" borderId="26" xfId="1" applyFont="1" applyFill="1" applyBorder="1" applyAlignment="1">
      <alignment horizontal="center" vertical="top" wrapText="1"/>
    </xf>
    <xf numFmtId="0" fontId="11" fillId="15" borderId="13" xfId="7" applyFont="1" applyFill="1" applyBorder="1" applyAlignment="1">
      <alignment horizontal="left" vertical="top" wrapText="1"/>
    </xf>
    <xf numFmtId="0" fontId="11" fillId="15" borderId="4" xfId="7" applyFont="1" applyFill="1" applyBorder="1" applyAlignment="1">
      <alignment horizontal="left" vertical="top" wrapText="1"/>
    </xf>
    <xf numFmtId="0" fontId="25" fillId="15" borderId="5" xfId="7" applyFont="1" applyFill="1" applyBorder="1" applyAlignment="1">
      <alignment horizontal="left" vertical="top" wrapText="1"/>
    </xf>
    <xf numFmtId="0" fontId="11" fillId="15" borderId="5" xfId="7" applyFont="1" applyFill="1" applyBorder="1" applyAlignment="1">
      <alignment horizontal="center" vertical="top" wrapText="1"/>
    </xf>
    <xf numFmtId="0" fontId="11" fillId="15" borderId="17" xfId="1" applyFont="1" applyFill="1" applyBorder="1" applyAlignment="1">
      <alignment horizontal="center" vertical="top" wrapText="1"/>
    </xf>
    <xf numFmtId="0" fontId="26" fillId="15" borderId="9" xfId="7" applyFont="1" applyFill="1" applyBorder="1" applyAlignment="1">
      <alignment horizontal="right" vertical="top" wrapText="1"/>
    </xf>
    <xf numFmtId="0" fontId="11" fillId="15" borderId="28" xfId="7" applyFont="1" applyFill="1" applyBorder="1" applyAlignment="1">
      <alignment horizontal="left" vertical="top" wrapText="1"/>
    </xf>
    <xf numFmtId="0" fontId="25" fillId="15" borderId="29" xfId="7" applyFont="1" applyFill="1" applyBorder="1" applyAlignment="1">
      <alignment horizontal="left" vertical="top" wrapText="1"/>
    </xf>
    <xf numFmtId="0" fontId="11" fillId="15" borderId="29" xfId="7" applyFont="1" applyFill="1" applyBorder="1" applyAlignment="1">
      <alignment horizontal="center" vertical="top" wrapText="1"/>
    </xf>
    <xf numFmtId="0" fontId="11" fillId="15" borderId="30" xfId="1" applyFont="1" applyFill="1" applyBorder="1" applyAlignment="1">
      <alignment horizontal="center" vertical="top" wrapText="1"/>
    </xf>
    <xf numFmtId="0" fontId="22" fillId="15" borderId="9" xfId="7" applyFont="1" applyFill="1" applyBorder="1" applyAlignment="1">
      <alignment horizontal="right" vertical="top" wrapText="1"/>
    </xf>
    <xf numFmtId="0" fontId="11" fillId="15" borderId="24" xfId="7" applyFont="1" applyFill="1" applyBorder="1" applyAlignment="1">
      <alignment horizontal="left" vertical="top" wrapText="1"/>
    </xf>
    <xf numFmtId="0" fontId="11" fillId="15" borderId="25" xfId="7" applyFont="1" applyFill="1" applyBorder="1" applyAlignment="1">
      <alignment horizontal="center" vertical="top" wrapText="1"/>
    </xf>
    <xf numFmtId="0" fontId="11" fillId="15" borderId="26" xfId="1" applyFont="1" applyFill="1" applyBorder="1" applyAlignment="1">
      <alignment horizontal="center" vertical="top" wrapText="1"/>
    </xf>
    <xf numFmtId="0" fontId="14" fillId="15" borderId="13" xfId="7" applyFont="1" applyFill="1" applyBorder="1" applyAlignment="1">
      <alignment horizontal="left" vertical="top" wrapText="1"/>
    </xf>
    <xf numFmtId="0" fontId="11" fillId="15" borderId="17" xfId="7" applyFont="1" applyFill="1" applyBorder="1" applyAlignment="1">
      <alignment horizontal="center" vertical="top" wrapText="1"/>
    </xf>
    <xf numFmtId="0" fontId="11" fillId="15" borderId="15" xfId="7" applyFont="1" applyFill="1" applyBorder="1" applyAlignment="1">
      <alignment horizontal="left" vertical="top" wrapText="1"/>
    </xf>
    <xf numFmtId="0" fontId="25" fillId="15" borderId="11" xfId="7" applyFont="1" applyFill="1" applyBorder="1" applyAlignment="1">
      <alignment horizontal="left" vertical="top" wrapText="1"/>
    </xf>
    <xf numFmtId="0" fontId="11" fillId="15" borderId="11" xfId="7" applyFont="1" applyFill="1" applyBorder="1" applyAlignment="1">
      <alignment horizontal="center" vertical="top" wrapText="1"/>
    </xf>
    <xf numFmtId="0" fontId="11" fillId="15" borderId="18" xfId="7" applyFont="1" applyFill="1" applyBorder="1" applyAlignment="1">
      <alignment horizontal="center" vertical="top" wrapText="1"/>
    </xf>
    <xf numFmtId="0" fontId="11" fillId="0" borderId="20" xfId="6" applyFont="1" applyFill="1" applyBorder="1" applyAlignment="1">
      <alignment horizontal="left" vertical="top" wrapText="1"/>
    </xf>
    <xf numFmtId="0" fontId="25" fillId="0" borderId="21" xfId="6" applyFont="1" applyFill="1" applyBorder="1" applyAlignment="1">
      <alignment horizontal="left" vertical="top" wrapText="1"/>
    </xf>
    <xf numFmtId="0" fontId="11" fillId="0" borderId="21" xfId="6" applyFont="1" applyFill="1" applyBorder="1" applyAlignment="1">
      <alignment horizontal="center" vertical="top" wrapText="1"/>
    </xf>
    <xf numFmtId="0" fontId="11" fillId="0" borderId="22" xfId="6" applyFont="1" applyFill="1" applyBorder="1" applyAlignment="1">
      <alignment horizontal="center" vertical="top" wrapText="1"/>
    </xf>
    <xf numFmtId="0" fontId="11" fillId="0" borderId="24" xfId="6" applyFont="1" applyFill="1" applyBorder="1" applyAlignment="1">
      <alignment horizontal="left" vertical="top" wrapText="1"/>
    </xf>
    <xf numFmtId="0" fontId="25" fillId="0" borderId="25" xfId="6" applyFont="1" applyFill="1" applyBorder="1" applyAlignment="1">
      <alignment horizontal="left" vertical="top" wrapText="1"/>
    </xf>
    <xf numFmtId="0" fontId="11" fillId="0" borderId="25" xfId="6" applyFont="1" applyFill="1" applyBorder="1" applyAlignment="1">
      <alignment horizontal="center" vertical="top" wrapText="1"/>
    </xf>
    <xf numFmtId="0" fontId="11" fillId="0" borderId="26" xfId="6" applyFont="1" applyFill="1" applyBorder="1" applyAlignment="1">
      <alignment horizontal="center" vertical="top" wrapText="1"/>
    </xf>
    <xf numFmtId="0" fontId="11" fillId="15" borderId="5" xfId="3" applyFont="1" applyFill="1" applyBorder="1" applyAlignment="1">
      <alignment horizontal="center" vertical="top" wrapText="1"/>
    </xf>
    <xf numFmtId="0" fontId="11" fillId="15" borderId="17" xfId="3" applyFont="1" applyFill="1" applyBorder="1" applyAlignment="1">
      <alignment horizontal="center" vertical="top" wrapText="1"/>
    </xf>
    <xf numFmtId="0" fontId="11" fillId="15" borderId="2" xfId="3" applyFont="1" applyFill="1" applyBorder="1" applyAlignment="1">
      <alignment horizontal="left" vertical="top" wrapText="1"/>
    </xf>
    <xf numFmtId="0" fontId="11" fillId="15" borderId="1" xfId="3" applyFont="1" applyFill="1" applyBorder="1" applyAlignment="1">
      <alignment horizontal="center" vertical="top" wrapText="1"/>
    </xf>
    <xf numFmtId="0" fontId="11" fillId="15" borderId="19" xfId="3" applyFont="1" applyFill="1" applyBorder="1" applyAlignment="1">
      <alignment horizontal="center" vertical="top" wrapText="1"/>
    </xf>
    <xf numFmtId="0" fontId="11" fillId="15" borderId="15" xfId="3" applyFont="1" applyFill="1" applyBorder="1" applyAlignment="1">
      <alignment horizontal="left" vertical="top" wrapText="1"/>
    </xf>
    <xf numFmtId="0" fontId="11" fillId="15" borderId="11" xfId="3" applyFont="1" applyFill="1" applyBorder="1" applyAlignment="1">
      <alignment horizontal="center" vertical="top" wrapText="1"/>
    </xf>
    <xf numFmtId="0" fontId="11" fillId="15" borderId="18" xfId="3" applyFont="1" applyFill="1" applyBorder="1" applyAlignment="1">
      <alignment horizontal="center" vertical="top" wrapText="1"/>
    </xf>
    <xf numFmtId="0" fontId="11" fillId="0" borderId="21" xfId="2" applyFont="1" applyFill="1" applyBorder="1" applyAlignment="1">
      <alignment horizontal="left" vertical="top" wrapText="1"/>
    </xf>
    <xf numFmtId="0" fontId="11" fillId="0" borderId="22" xfId="1" applyFont="1" applyFill="1" applyBorder="1" applyAlignment="1">
      <alignment horizontal="center" vertical="top" wrapText="1"/>
    </xf>
    <xf numFmtId="0" fontId="11" fillId="0" borderId="14" xfId="4" applyFont="1" applyFill="1" applyBorder="1" applyAlignment="1">
      <alignment horizontal="left" vertical="top" wrapText="1"/>
    </xf>
    <xf numFmtId="0" fontId="11" fillId="0" borderId="11" xfId="2" applyFont="1" applyFill="1" applyBorder="1" applyAlignment="1">
      <alignment horizontal="left" vertical="top" wrapText="1"/>
    </xf>
    <xf numFmtId="0" fontId="11" fillId="0" borderId="20" xfId="1" applyFont="1" applyFill="1" applyBorder="1" applyAlignment="1">
      <alignment horizontal="left" vertical="top" wrapText="1"/>
    </xf>
    <xf numFmtId="0" fontId="25" fillId="0" borderId="21" xfId="1" applyFont="1" applyFill="1" applyBorder="1" applyAlignment="1">
      <alignment horizontal="left" vertical="top" wrapText="1"/>
    </xf>
    <xf numFmtId="0" fontId="11" fillId="0" borderId="21" xfId="1" applyFont="1" applyFill="1" applyBorder="1" applyAlignment="1">
      <alignment horizontal="center" vertical="top" wrapText="1"/>
    </xf>
    <xf numFmtId="0" fontId="11" fillId="0" borderId="5" xfId="3" applyFont="1" applyFill="1" applyBorder="1" applyAlignment="1">
      <alignment horizontal="left" vertical="top" wrapText="1"/>
    </xf>
    <xf numFmtId="0" fontId="11" fillId="0" borderId="11" xfId="3" applyFont="1" applyFill="1" applyBorder="1" applyAlignment="1">
      <alignment horizontal="left" vertical="top" wrapText="1"/>
    </xf>
    <xf numFmtId="0" fontId="11" fillId="0" borderId="5" xfId="2" applyFont="1" applyFill="1" applyBorder="1" applyAlignment="1">
      <alignment horizontal="left" vertical="top" wrapText="1"/>
    </xf>
    <xf numFmtId="0" fontId="11" fillId="0" borderId="5" xfId="4" applyFont="1" applyFill="1" applyBorder="1" applyAlignment="1">
      <alignment horizontal="left" vertical="top" wrapText="1"/>
    </xf>
    <xf numFmtId="0" fontId="11" fillId="0" borderId="11" xfId="4" applyFont="1" applyFill="1" applyBorder="1" applyAlignment="1">
      <alignment horizontal="left" vertical="top" wrapText="1"/>
    </xf>
    <xf numFmtId="0" fontId="11" fillId="0" borderId="5" xfId="6" applyFont="1" applyFill="1" applyBorder="1" applyAlignment="1">
      <alignment horizontal="left" vertical="top" wrapText="1"/>
    </xf>
    <xf numFmtId="0" fontId="11" fillId="0" borderId="11" xfId="6" applyFont="1" applyFill="1" applyBorder="1" applyAlignment="1">
      <alignment horizontal="left" vertical="top" wrapText="1"/>
    </xf>
    <xf numFmtId="0" fontId="11" fillId="0" borderId="5" xfId="7" applyFont="1" applyFill="1" applyBorder="1" applyAlignment="1">
      <alignment horizontal="left" vertical="top" wrapText="1"/>
    </xf>
    <xf numFmtId="0" fontId="11" fillId="0" borderId="11" xfId="7" applyFont="1" applyFill="1" applyBorder="1" applyAlignment="1">
      <alignment horizontal="left" vertical="top" wrapText="1"/>
    </xf>
    <xf numFmtId="0" fontId="11" fillId="0" borderId="7" xfId="7" applyFont="1" applyFill="1" applyBorder="1" applyAlignment="1">
      <alignment horizontal="left" vertical="top" wrapText="1"/>
    </xf>
    <xf numFmtId="0" fontId="11" fillId="0" borderId="14" xfId="7" applyFont="1" applyFill="1" applyBorder="1" applyAlignment="1">
      <alignment horizontal="left" vertical="top" wrapText="1"/>
    </xf>
    <xf numFmtId="0" fontId="11" fillId="0" borderId="0" xfId="0" applyFont="1" applyAlignment="1">
      <alignment horizontal="center"/>
    </xf>
    <xf numFmtId="0" fontId="11" fillId="0" borderId="9" xfId="4" applyFont="1" applyFill="1" applyBorder="1" applyAlignment="1">
      <alignment horizontal="left" vertical="top" wrapText="1"/>
    </xf>
    <xf numFmtId="0" fontId="11" fillId="0" borderId="20" xfId="4" applyFont="1" applyFill="1" applyBorder="1" applyAlignment="1">
      <alignment horizontal="left" vertical="top" wrapText="1"/>
    </xf>
    <xf numFmtId="0" fontId="25" fillId="0" borderId="21" xfId="4" applyFont="1" applyFill="1" applyBorder="1" applyAlignment="1">
      <alignment horizontal="left" vertical="top" wrapText="1"/>
    </xf>
    <xf numFmtId="0" fontId="11" fillId="0" borderId="21" xfId="4" applyFont="1" applyFill="1" applyBorder="1" applyAlignment="1">
      <alignment horizontal="center" vertical="top" wrapText="1"/>
    </xf>
    <xf numFmtId="0" fontId="11" fillId="0" borderId="22" xfId="4" quotePrefix="1" applyFont="1" applyFill="1" applyBorder="1" applyAlignment="1">
      <alignment horizontal="center" vertical="top" wrapText="1"/>
    </xf>
    <xf numFmtId="0" fontId="14" fillId="0" borderId="23" xfId="4" applyFont="1" applyFill="1" applyBorder="1" applyAlignment="1">
      <alignment horizontal="left" vertical="top" wrapText="1"/>
    </xf>
    <xf numFmtId="0" fontId="12" fillId="6" borderId="32" xfId="5" applyFont="1" applyBorder="1" applyAlignment="1">
      <alignment horizontal="center" vertical="center"/>
    </xf>
    <xf numFmtId="0" fontId="12" fillId="6" borderId="33" xfId="5" applyFont="1" applyBorder="1" applyAlignment="1">
      <alignment horizontal="center" vertical="center"/>
    </xf>
    <xf numFmtId="0" fontId="12" fillId="6" borderId="33" xfId="5" applyFont="1" applyBorder="1" applyAlignment="1">
      <alignment horizontal="center" vertical="center" wrapText="1"/>
    </xf>
    <xf numFmtId="0" fontId="12" fillId="6" borderId="34" xfId="5" applyFont="1" applyBorder="1" applyAlignment="1">
      <alignment horizontal="center" vertical="center"/>
    </xf>
    <xf numFmtId="0" fontId="23" fillId="6" borderId="35" xfId="5" applyFont="1" applyBorder="1" applyAlignment="1">
      <alignment horizontal="center" vertical="center"/>
    </xf>
    <xf numFmtId="0" fontId="11" fillId="14" borderId="10" xfId="3" applyFont="1" applyFill="1" applyBorder="1" applyAlignment="1">
      <alignment horizontal="left" vertical="top" wrapText="1"/>
    </xf>
    <xf numFmtId="0" fontId="25" fillId="14" borderId="11" xfId="3" applyFont="1" applyFill="1" applyBorder="1" applyAlignment="1">
      <alignment horizontal="left" vertical="top" wrapText="1"/>
    </xf>
    <xf numFmtId="0" fontId="11" fillId="14" borderId="11" xfId="3" applyFont="1" applyFill="1" applyBorder="1" applyAlignment="1">
      <alignment horizontal="center" vertical="top" wrapText="1"/>
    </xf>
    <xf numFmtId="0" fontId="11" fillId="14" borderId="18" xfId="3" applyFont="1" applyFill="1" applyBorder="1" applyAlignment="1">
      <alignment horizontal="center" vertical="top" wrapText="1"/>
    </xf>
    <xf numFmtId="0" fontId="14" fillId="14" borderId="12" xfId="3" applyFont="1" applyFill="1" applyBorder="1" applyAlignment="1">
      <alignment horizontal="left" vertical="top" wrapText="1"/>
    </xf>
    <xf numFmtId="0" fontId="14" fillId="14" borderId="9" xfId="3" applyFont="1" applyFill="1" applyBorder="1" applyAlignment="1">
      <alignment horizontal="left" vertical="top" wrapText="1"/>
    </xf>
    <xf numFmtId="0" fontId="11" fillId="14" borderId="21" xfId="3" applyFont="1" applyFill="1" applyBorder="1" applyAlignment="1">
      <alignment horizontal="left" vertical="top" wrapText="1"/>
    </xf>
    <xf numFmtId="0" fontId="25" fillId="14" borderId="21" xfId="3" applyFont="1" applyFill="1" applyBorder="1" applyAlignment="1">
      <alignment horizontal="left" vertical="top" wrapText="1"/>
    </xf>
    <xf numFmtId="0" fontId="11" fillId="14" borderId="21" xfId="3" applyFont="1" applyFill="1" applyBorder="1" applyAlignment="1">
      <alignment horizontal="center" vertical="top" wrapText="1"/>
    </xf>
    <xf numFmtId="0" fontId="11" fillId="14" borderId="22" xfId="3" applyFont="1" applyFill="1" applyBorder="1" applyAlignment="1">
      <alignment horizontal="center" vertical="top" wrapText="1"/>
    </xf>
    <xf numFmtId="0" fontId="14" fillId="14" borderId="23" xfId="3" applyFont="1" applyFill="1" applyBorder="1" applyAlignment="1">
      <alignment horizontal="left" vertical="top" wrapText="1"/>
    </xf>
    <xf numFmtId="0" fontId="11" fillId="14" borderId="11" xfId="3" applyFont="1" applyFill="1" applyBorder="1" applyAlignment="1">
      <alignment horizontal="left" vertical="top" wrapText="1"/>
    </xf>
    <xf numFmtId="0" fontId="3" fillId="16" borderId="0" xfId="0" applyFont="1" applyFill="1" applyAlignment="1">
      <alignment horizontal="left"/>
    </xf>
    <xf numFmtId="0" fontId="3" fillId="16" borderId="0" xfId="0" applyFont="1" applyFill="1" applyAlignment="1">
      <alignment horizontal="center"/>
    </xf>
    <xf numFmtId="0" fontId="3" fillId="0" borderId="0" xfId="0" applyFont="1" applyFill="1" applyAlignment="1">
      <alignment horizontal="center"/>
    </xf>
    <xf numFmtId="0" fontId="15" fillId="0" borderId="0" xfId="0" applyFont="1" applyFill="1"/>
    <xf numFmtId="0" fontId="3" fillId="0" borderId="0" xfId="0" applyFont="1" applyFill="1"/>
    <xf numFmtId="0" fontId="0" fillId="0" borderId="0" xfId="0" quotePrefix="1"/>
    <xf numFmtId="0" fontId="0" fillId="0" borderId="0" xfId="0" applyBorder="1"/>
    <xf numFmtId="0" fontId="0" fillId="0" borderId="0" xfId="0" quotePrefix="1" applyBorder="1"/>
    <xf numFmtId="0" fontId="0" fillId="0" borderId="0" xfId="0" applyBorder="1" applyAlignment="1">
      <alignment horizontal="center" vertical="center"/>
    </xf>
    <xf numFmtId="0" fontId="0" fillId="13" borderId="0" xfId="0" quotePrefix="1" applyFill="1" applyBorder="1"/>
    <xf numFmtId="0" fontId="0" fillId="13" borderId="0" xfId="0" applyFill="1" applyBorder="1"/>
    <xf numFmtId="0" fontId="0" fillId="13" borderId="0" xfId="0" applyFill="1" applyBorder="1" applyAlignment="1">
      <alignment vertical="center"/>
    </xf>
    <xf numFmtId="0" fontId="0" fillId="13" borderId="0" xfId="0" applyFill="1" applyBorder="1" applyAlignment="1">
      <alignment horizontal="center" vertical="center"/>
    </xf>
    <xf numFmtId="0" fontId="0" fillId="0" borderId="0" xfId="0" applyFont="1" applyBorder="1"/>
    <xf numFmtId="0" fontId="21" fillId="12" borderId="0" xfId="13" applyBorder="1"/>
    <xf numFmtId="0" fontId="20" fillId="11" borderId="0" xfId="12" applyBorder="1"/>
    <xf numFmtId="0" fontId="7" fillId="0" borderId="0" xfId="0" applyFont="1" applyBorder="1"/>
    <xf numFmtId="0" fontId="7" fillId="0" borderId="0" xfId="2" applyFont="1" applyFill="1" applyBorder="1"/>
    <xf numFmtId="0" fontId="7" fillId="0" borderId="0" xfId="0" applyFont="1" applyBorder="1" applyAlignment="1">
      <alignment vertical="center"/>
    </xf>
    <xf numFmtId="0" fontId="7" fillId="0" borderId="0" xfId="5" applyFont="1" applyFill="1" applyBorder="1" applyAlignment="1">
      <alignment vertical="center"/>
    </xf>
    <xf numFmtId="9" fontId="0" fillId="0" borderId="0" xfId="11" applyFont="1"/>
    <xf numFmtId="0" fontId="0" fillId="0" borderId="0" xfId="0" applyFill="1"/>
    <xf numFmtId="0" fontId="0" fillId="0" borderId="0" xfId="0" applyFill="1" applyBorder="1"/>
    <xf numFmtId="0" fontId="0" fillId="0" borderId="0" xfId="0" applyFill="1" applyBorder="1" applyAlignment="1">
      <alignment vertical="center"/>
    </xf>
    <xf numFmtId="0" fontId="0" fillId="0" borderId="0" xfId="0" applyAlignment="1">
      <alignment horizontal="left" vertical="top"/>
    </xf>
    <xf numFmtId="0" fontId="7" fillId="0" borderId="0" xfId="0" applyFont="1" applyFill="1" applyBorder="1" applyAlignment="1"/>
    <xf numFmtId="0" fontId="7" fillId="0" borderId="0" xfId="0" applyFont="1" applyBorder="1" applyAlignment="1">
      <alignment horizontal="center"/>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1" fillId="0" borderId="1" xfId="5" applyFill="1" applyBorder="1" applyAlignment="1">
      <alignment horizontal="left" vertical="top" wrapText="1"/>
    </xf>
    <xf numFmtId="0" fontId="0" fillId="9" borderId="0" xfId="0" applyFill="1" applyBorder="1" applyAlignment="1">
      <alignment horizontal="center" vertical="center"/>
    </xf>
    <xf numFmtId="0" fontId="0" fillId="9" borderId="0" xfId="0" applyFill="1" applyBorder="1"/>
    <xf numFmtId="0" fontId="0" fillId="9" borderId="0" xfId="0" applyFill="1" applyBorder="1" applyAlignment="1">
      <alignment vertical="center"/>
    </xf>
    <xf numFmtId="0" fontId="0" fillId="0" borderId="0" xfId="0" quotePrefix="1" applyFill="1" applyBorder="1"/>
    <xf numFmtId="0" fontId="0" fillId="0" borderId="0" xfId="0" applyFill="1" applyBorder="1" applyAlignment="1">
      <alignment horizontal="center" vertical="center"/>
    </xf>
    <xf numFmtId="0" fontId="11" fillId="0" borderId="7" xfId="4" applyFont="1" applyFill="1" applyBorder="1" applyAlignment="1">
      <alignment horizontal="left" vertical="center"/>
    </xf>
    <xf numFmtId="0" fontId="11" fillId="0" borderId="3" xfId="1" applyFont="1" applyFill="1" applyBorder="1" applyAlignment="1">
      <alignment horizontal="left" vertical="top" wrapText="1"/>
    </xf>
    <xf numFmtId="0" fontId="11" fillId="0" borderId="7" xfId="1" applyFont="1" applyFill="1" applyBorder="1" applyAlignment="1">
      <alignment horizontal="left" vertical="top" wrapText="1"/>
    </xf>
    <xf numFmtId="0" fontId="11" fillId="0" borderId="14" xfId="1" applyFont="1" applyFill="1" applyBorder="1" applyAlignment="1">
      <alignment horizontal="left" vertical="top" wrapText="1"/>
    </xf>
    <xf numFmtId="0" fontId="11" fillId="0" borderId="3" xfId="3" applyFont="1" applyFill="1" applyBorder="1" applyAlignment="1">
      <alignment horizontal="left" vertical="top" wrapText="1"/>
    </xf>
    <xf numFmtId="0" fontId="11" fillId="0" borderId="7" xfId="3" applyFont="1" applyFill="1" applyBorder="1" applyAlignment="1">
      <alignment horizontal="left" vertical="top" wrapText="1"/>
    </xf>
    <xf numFmtId="0" fontId="11" fillId="0" borderId="14" xfId="3" applyFont="1" applyFill="1" applyBorder="1" applyAlignment="1">
      <alignment horizontal="left" vertical="top" wrapText="1"/>
    </xf>
    <xf numFmtId="0" fontId="11" fillId="0" borderId="3" xfId="2" applyFont="1" applyFill="1" applyBorder="1" applyAlignment="1">
      <alignment horizontal="left" vertical="top" wrapText="1"/>
    </xf>
    <xf numFmtId="0" fontId="11" fillId="0" borderId="7" xfId="2" applyFont="1" applyFill="1" applyBorder="1" applyAlignment="1">
      <alignment horizontal="left" vertical="top" wrapText="1"/>
    </xf>
    <xf numFmtId="0" fontId="11" fillId="0" borderId="14" xfId="2" applyFont="1" applyFill="1" applyBorder="1" applyAlignment="1">
      <alignment horizontal="left" vertical="top" wrapText="1"/>
    </xf>
    <xf numFmtId="0" fontId="11" fillId="0" borderId="3" xfId="6" applyFont="1" applyFill="1" applyBorder="1" applyAlignment="1">
      <alignment horizontal="left" vertical="top" wrapText="1"/>
    </xf>
    <xf numFmtId="0" fontId="11" fillId="0" borderId="14" xfId="6" applyFont="1" applyFill="1" applyBorder="1" applyAlignment="1">
      <alignment horizontal="left" vertical="top" wrapText="1"/>
    </xf>
    <xf numFmtId="0" fontId="0" fillId="0" borderId="0" xfId="0" applyNumberFormat="1" applyFill="1"/>
    <xf numFmtId="0" fontId="0" fillId="0" borderId="0" xfId="0" applyFill="1" applyAlignment="1">
      <alignment horizontal="left"/>
    </xf>
    <xf numFmtId="0" fontId="18" fillId="0" borderId="1" xfId="0"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horizontal="left" indent="2"/>
    </xf>
    <xf numFmtId="0" fontId="7" fillId="0" borderId="36" xfId="0" applyFont="1" applyBorder="1" applyAlignment="1">
      <alignment horizontal="left"/>
    </xf>
    <xf numFmtId="0" fontId="7" fillId="0" borderId="0" xfId="0" applyFont="1" applyAlignment="1">
      <alignment horizontal="left" indent="1"/>
    </xf>
    <xf numFmtId="0" fontId="7" fillId="0" borderId="0" xfId="0" applyFont="1" applyBorder="1" applyAlignment="1">
      <alignment horizontal="left"/>
    </xf>
    <xf numFmtId="0" fontId="0" fillId="0" borderId="36" xfId="0" applyBorder="1" applyAlignment="1">
      <alignment horizontal="left" indent="2"/>
    </xf>
    <xf numFmtId="0" fontId="7" fillId="0" borderId="0" xfId="0" applyFont="1" applyFill="1" applyBorder="1" applyAlignment="1">
      <alignment vertical="center"/>
    </xf>
    <xf numFmtId="0" fontId="28" fillId="17" borderId="37" xfId="14" applyFont="1" applyFill="1" applyBorder="1" applyAlignment="1">
      <alignment horizontal="center"/>
    </xf>
    <xf numFmtId="0" fontId="28" fillId="0" borderId="38" xfId="14" applyFont="1" applyFill="1" applyBorder="1" applyAlignment="1">
      <alignment horizontal="right"/>
    </xf>
    <xf numFmtId="0" fontId="28" fillId="0" borderId="38" xfId="14" applyFont="1" applyFill="1" applyBorder="1" applyAlignment="1"/>
    <xf numFmtId="49" fontId="28" fillId="0" borderId="38" xfId="14" applyNumberFormat="1" applyFont="1" applyFill="1" applyBorder="1" applyAlignment="1"/>
    <xf numFmtId="0" fontId="28" fillId="18" borderId="38" xfId="14" applyFont="1" applyFill="1" applyBorder="1" applyAlignment="1"/>
    <xf numFmtId="0" fontId="28" fillId="19" borderId="38" xfId="14" applyFont="1" applyFill="1" applyBorder="1" applyAlignment="1"/>
    <xf numFmtId="0" fontId="28" fillId="13" borderId="38" xfId="14" applyFont="1" applyFill="1" applyBorder="1" applyAlignment="1"/>
    <xf numFmtId="0" fontId="28" fillId="20" borderId="38" xfId="14" applyFont="1" applyFill="1" applyBorder="1" applyAlignment="1"/>
    <xf numFmtId="0" fontId="28" fillId="21" borderId="38" xfId="14" applyFont="1" applyFill="1" applyBorder="1" applyAlignment="1"/>
    <xf numFmtId="0" fontId="28" fillId="14" borderId="38" xfId="14" applyFont="1" applyFill="1" applyBorder="1" applyAlignment="1"/>
    <xf numFmtId="0" fontId="28" fillId="22" borderId="38" xfId="14" applyFont="1" applyFill="1" applyBorder="1" applyAlignment="1"/>
    <xf numFmtId="0" fontId="28" fillId="24" borderId="38" xfId="14" applyFont="1" applyFill="1" applyBorder="1" applyAlignment="1"/>
    <xf numFmtId="0" fontId="28" fillId="25" borderId="38" xfId="14" applyFont="1" applyFill="1" applyBorder="1" applyAlignment="1"/>
    <xf numFmtId="0" fontId="28" fillId="26" borderId="38" xfId="14" applyFont="1" applyFill="1" applyBorder="1" applyAlignment="1"/>
    <xf numFmtId="0" fontId="28" fillId="27" borderId="38" xfId="14" applyFont="1" applyFill="1" applyBorder="1" applyAlignment="1"/>
    <xf numFmtId="49" fontId="28" fillId="23" borderId="38" xfId="14" applyNumberFormat="1" applyFont="1" applyFill="1" applyBorder="1" applyAlignment="1"/>
    <xf numFmtId="0" fontId="28" fillId="9" borderId="38" xfId="14" applyFont="1" applyFill="1" applyBorder="1" applyAlignment="1"/>
    <xf numFmtId="0" fontId="28" fillId="28" borderId="38" xfId="14" applyFont="1" applyFill="1" applyBorder="1" applyAlignment="1">
      <alignment horizontal="right"/>
    </xf>
    <xf numFmtId="0" fontId="28" fillId="28" borderId="38" xfId="14" applyFont="1" applyFill="1" applyBorder="1" applyAlignment="1"/>
    <xf numFmtId="0" fontId="13" fillId="28" borderId="0" xfId="14" applyFill="1" applyAlignment="1"/>
    <xf numFmtId="49" fontId="28" fillId="28" borderId="38" xfId="14" applyNumberFormat="1" applyFont="1" applyFill="1" applyBorder="1" applyAlignment="1"/>
    <xf numFmtId="49" fontId="0" fillId="0" borderId="0" xfId="0" applyNumberFormat="1"/>
    <xf numFmtId="0" fontId="28" fillId="17" borderId="37" xfId="15" applyFont="1" applyFill="1" applyBorder="1" applyAlignment="1">
      <alignment horizontal="center"/>
    </xf>
    <xf numFmtId="0" fontId="28" fillId="0" borderId="38" xfId="15" applyFont="1" applyFill="1" applyBorder="1" applyAlignment="1"/>
    <xf numFmtId="0" fontId="28" fillId="0" borderId="38" xfId="15" applyFont="1" applyFill="1" applyBorder="1" applyAlignment="1">
      <alignment horizontal="right"/>
    </xf>
    <xf numFmtId="164" fontId="28" fillId="0" borderId="38" xfId="15" applyNumberFormat="1" applyFont="1" applyFill="1" applyBorder="1" applyAlignment="1">
      <alignment horizontal="right"/>
    </xf>
    <xf numFmtId="0" fontId="13" fillId="0" borderId="0" xfId="15" applyAlignment="1"/>
    <xf numFmtId="0" fontId="28" fillId="0" borderId="0" xfId="15" applyFont="1" applyFill="1" applyBorder="1" applyAlignment="1">
      <alignment horizontal="right"/>
    </xf>
    <xf numFmtId="0" fontId="13" fillId="0" borderId="38" xfId="15" applyBorder="1" applyAlignment="1"/>
    <xf numFmtId="0" fontId="0" fillId="0" borderId="38" xfId="0" applyBorder="1"/>
    <xf numFmtId="0" fontId="28" fillId="0" borderId="0" xfId="15" applyFont="1" applyFill="1" applyBorder="1" applyAlignment="1"/>
    <xf numFmtId="164" fontId="28" fillId="0" borderId="0" xfId="15" applyNumberFormat="1" applyFont="1" applyFill="1" applyBorder="1" applyAlignment="1">
      <alignment horizontal="right"/>
    </xf>
    <xf numFmtId="0" fontId="13" fillId="0" borderId="0" xfId="15" applyBorder="1" applyAlignment="1"/>
    <xf numFmtId="0" fontId="13" fillId="0" borderId="0" xfId="14" applyAlignment="1"/>
    <xf numFmtId="0" fontId="11" fillId="0" borderId="20" xfId="4" applyFont="1" applyFill="1" applyBorder="1" applyAlignment="1">
      <alignment horizontal="center" vertical="top" wrapText="1"/>
    </xf>
    <xf numFmtId="0" fontId="11" fillId="0" borderId="2" xfId="3" applyFont="1" applyFill="1" applyBorder="1" applyAlignment="1">
      <alignment horizontal="center" vertical="top" wrapText="1"/>
    </xf>
    <xf numFmtId="0" fontId="11" fillId="0" borderId="15" xfId="3" applyFont="1" applyFill="1" applyBorder="1" applyAlignment="1">
      <alignment horizontal="center" vertical="top" wrapText="1"/>
    </xf>
    <xf numFmtId="0" fontId="11" fillId="0" borderId="4" xfId="3" applyFont="1" applyFill="1" applyBorder="1" applyAlignment="1">
      <alignment horizontal="center" vertical="top" wrapText="1"/>
    </xf>
    <xf numFmtId="0" fontId="11" fillId="0" borderId="20" xfId="3" applyFont="1" applyFill="1" applyBorder="1" applyAlignment="1">
      <alignment horizontal="center" vertical="top" wrapText="1"/>
    </xf>
    <xf numFmtId="0" fontId="11" fillId="0" borderId="4" xfId="1" applyFont="1" applyFill="1" applyBorder="1" applyAlignment="1">
      <alignment horizontal="center" vertical="top" wrapText="1"/>
    </xf>
    <xf numFmtId="0" fontId="11" fillId="0" borderId="2" xfId="1" applyFont="1" applyFill="1" applyBorder="1" applyAlignment="1">
      <alignment horizontal="center" vertical="top" wrapText="1"/>
    </xf>
    <xf numFmtId="0" fontId="11" fillId="0" borderId="15" xfId="1" applyFont="1" applyFill="1" applyBorder="1" applyAlignment="1">
      <alignment horizontal="center" vertical="top" wrapText="1"/>
    </xf>
    <xf numFmtId="0" fontId="11" fillId="15" borderId="20" xfId="1" applyFont="1" applyFill="1" applyBorder="1" applyAlignment="1">
      <alignment horizontal="center" vertical="top" wrapText="1"/>
    </xf>
    <xf numFmtId="0" fontId="11" fillId="15" borderId="2" xfId="1" applyFont="1" applyFill="1" applyBorder="1" applyAlignment="1">
      <alignment horizontal="center" vertical="top" wrapText="1"/>
    </xf>
    <xf numFmtId="0" fontId="11" fillId="15" borderId="15" xfId="1" applyFont="1" applyFill="1" applyBorder="1" applyAlignment="1">
      <alignment horizontal="center" vertical="top" wrapText="1"/>
    </xf>
    <xf numFmtId="0" fontId="11" fillId="0" borderId="4" xfId="2" applyFont="1" applyFill="1" applyBorder="1" applyAlignment="1">
      <alignment horizontal="center" vertical="top" wrapText="1"/>
    </xf>
    <xf numFmtId="0" fontId="11" fillId="0" borderId="2" xfId="2" applyFont="1" applyFill="1" applyBorder="1" applyAlignment="1">
      <alignment horizontal="center" vertical="top" wrapText="1"/>
    </xf>
    <xf numFmtId="0" fontId="11" fillId="0" borderId="15" xfId="2" applyFont="1" applyFill="1" applyBorder="1" applyAlignment="1">
      <alignment horizontal="center" vertical="top" wrapText="1"/>
    </xf>
    <xf numFmtId="0" fontId="11" fillId="0" borderId="4" xfId="7" applyFont="1" applyFill="1" applyBorder="1" applyAlignment="1">
      <alignment horizontal="center" vertical="top" wrapText="1"/>
    </xf>
    <xf numFmtId="0" fontId="11" fillId="0" borderId="2" xfId="7" applyFont="1" applyFill="1" applyBorder="1" applyAlignment="1">
      <alignment horizontal="center" vertical="top" wrapText="1"/>
    </xf>
    <xf numFmtId="0" fontId="11" fillId="0" borderId="15" xfId="7" applyFont="1" applyFill="1" applyBorder="1" applyAlignment="1">
      <alignment horizontal="center" vertical="top" wrapText="1"/>
    </xf>
    <xf numFmtId="0" fontId="11" fillId="0" borderId="20" xfId="7" applyFont="1" applyFill="1" applyBorder="1" applyAlignment="1">
      <alignment horizontal="center" vertical="top" wrapText="1"/>
    </xf>
    <xf numFmtId="0" fontId="11" fillId="0" borderId="4" xfId="6" applyFont="1" applyFill="1" applyBorder="1" applyAlignment="1">
      <alignment horizontal="center" vertical="top" wrapText="1"/>
    </xf>
    <xf numFmtId="0" fontId="11" fillId="0" borderId="2" xfId="6" applyFont="1" applyFill="1" applyBorder="1" applyAlignment="1">
      <alignment horizontal="center" vertical="top" wrapText="1"/>
    </xf>
    <xf numFmtId="0" fontId="11" fillId="0" borderId="15" xfId="6" applyFont="1" applyFill="1" applyBorder="1" applyAlignment="1">
      <alignment horizontal="center" vertical="top" wrapText="1"/>
    </xf>
    <xf numFmtId="0" fontId="11" fillId="0" borderId="4" xfId="4" applyFont="1" applyFill="1" applyBorder="1" applyAlignment="1">
      <alignment horizontal="center" vertical="top" wrapText="1"/>
    </xf>
    <xf numFmtId="0" fontId="11" fillId="0" borderId="15" xfId="4" applyFont="1" applyFill="1" applyBorder="1" applyAlignment="1">
      <alignment horizontal="center" vertical="top" wrapText="1"/>
    </xf>
    <xf numFmtId="0" fontId="11" fillId="0" borderId="24" xfId="3" applyFont="1" applyFill="1" applyBorder="1" applyAlignment="1">
      <alignment horizontal="center" vertical="top" wrapText="1"/>
    </xf>
    <xf numFmtId="0" fontId="11" fillId="0" borderId="24" xfId="1" applyFont="1" applyFill="1" applyBorder="1" applyAlignment="1">
      <alignment horizontal="center" vertical="top" wrapText="1"/>
    </xf>
    <xf numFmtId="0" fontId="11" fillId="15" borderId="4" xfId="7" applyFont="1" applyFill="1" applyBorder="1" applyAlignment="1">
      <alignment horizontal="center" vertical="top" wrapText="1"/>
    </xf>
    <xf numFmtId="0" fontId="11" fillId="15" borderId="28" xfId="7" applyFont="1" applyFill="1" applyBorder="1" applyAlignment="1">
      <alignment horizontal="center" vertical="top" wrapText="1"/>
    </xf>
    <xf numFmtId="0" fontId="11" fillId="15" borderId="24" xfId="7" applyFont="1" applyFill="1" applyBorder="1" applyAlignment="1">
      <alignment horizontal="center" vertical="top" wrapText="1"/>
    </xf>
    <xf numFmtId="0" fontId="11" fillId="15" borderId="15" xfId="7" applyFont="1" applyFill="1" applyBorder="1" applyAlignment="1">
      <alignment horizontal="center" vertical="top" wrapText="1"/>
    </xf>
    <xf numFmtId="0" fontId="11" fillId="0" borderId="20" xfId="6" applyFont="1" applyFill="1" applyBorder="1" applyAlignment="1">
      <alignment horizontal="center" vertical="top" wrapText="1"/>
    </xf>
    <xf numFmtId="0" fontId="11" fillId="0" borderId="24" xfId="6" applyFont="1" applyFill="1" applyBorder="1" applyAlignment="1">
      <alignment horizontal="center" vertical="top" wrapText="1"/>
    </xf>
    <xf numFmtId="0" fontId="11" fillId="15" borderId="2" xfId="3" applyFont="1" applyFill="1" applyBorder="1" applyAlignment="1">
      <alignment horizontal="center" vertical="top" wrapText="1"/>
    </xf>
    <xf numFmtId="0" fontId="11" fillId="15" borderId="15" xfId="3" applyFont="1" applyFill="1" applyBorder="1" applyAlignment="1">
      <alignment horizontal="center" vertical="top" wrapText="1"/>
    </xf>
    <xf numFmtId="0" fontId="11" fillId="0" borderId="20" xfId="1" applyFont="1" applyFill="1" applyBorder="1" applyAlignment="1">
      <alignment horizontal="center" vertical="top" wrapText="1"/>
    </xf>
    <xf numFmtId="0" fontId="29" fillId="0" borderId="16" xfId="0" applyFont="1" applyBorder="1" applyAlignment="1">
      <alignment vertical="center" wrapText="1"/>
    </xf>
    <xf numFmtId="0" fontId="28" fillId="17" borderId="37" xfId="16" applyFont="1" applyFill="1" applyBorder="1" applyAlignment="1">
      <alignment horizontal="center"/>
    </xf>
    <xf numFmtId="0" fontId="28" fillId="0" borderId="38" xfId="16" applyFont="1" applyFill="1" applyBorder="1" applyAlignment="1">
      <alignment horizontal="right"/>
    </xf>
    <xf numFmtId="0" fontId="28" fillId="0" borderId="38" xfId="16" applyFont="1" applyFill="1" applyBorder="1" applyAlignment="1"/>
    <xf numFmtId="49" fontId="28" fillId="0" borderId="38" xfId="16" applyNumberFormat="1" applyFont="1" applyFill="1" applyBorder="1" applyAlignment="1"/>
    <xf numFmtId="0" fontId="13" fillId="0" borderId="0" xfId="16" applyAlignment="1"/>
    <xf numFmtId="0" fontId="13" fillId="0" borderId="0" xfId="16" applyBorder="1" applyAlignment="1"/>
    <xf numFmtId="0" fontId="28" fillId="17" borderId="37" xfId="17" applyFont="1" applyFill="1" applyBorder="1" applyAlignment="1">
      <alignment horizontal="center"/>
    </xf>
    <xf numFmtId="0" fontId="28" fillId="0" borderId="38" xfId="17" applyFont="1" applyFill="1" applyBorder="1" applyAlignment="1"/>
    <xf numFmtId="0" fontId="28" fillId="0" borderId="38" xfId="17" applyFont="1" applyFill="1" applyBorder="1" applyAlignment="1">
      <alignment horizontal="right"/>
    </xf>
    <xf numFmtId="164" fontId="28" fillId="0" borderId="38" xfId="17" applyNumberFormat="1" applyFont="1" applyFill="1" applyBorder="1" applyAlignment="1">
      <alignment horizontal="right"/>
    </xf>
    <xf numFmtId="0" fontId="13" fillId="0" borderId="0" xfId="17" applyAlignment="1"/>
    <xf numFmtId="0" fontId="28" fillId="0" borderId="0" xfId="17" applyFont="1" applyFill="1" applyBorder="1" applyAlignment="1">
      <alignment horizontal="right"/>
    </xf>
    <xf numFmtId="0" fontId="13" fillId="0" borderId="38" xfId="17" applyBorder="1" applyAlignment="1"/>
    <xf numFmtId="0" fontId="28" fillId="0" borderId="38" xfId="17"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28" fillId="17" borderId="39" xfId="17" applyFont="1" applyFill="1" applyBorder="1" applyAlignment="1">
      <alignment horizontal="center"/>
    </xf>
    <xf numFmtId="0" fontId="0" fillId="0" borderId="38" xfId="0" applyBorder="1" applyAlignment="1">
      <alignment horizontal="center"/>
    </xf>
    <xf numFmtId="0" fontId="28" fillId="0" borderId="0" xfId="17" applyFont="1" applyFill="1" applyBorder="1" applyAlignment="1">
      <alignment horizontal="center"/>
    </xf>
    <xf numFmtId="0" fontId="28" fillId="0" borderId="0" xfId="17" applyFont="1" applyFill="1" applyBorder="1" applyAlignment="1"/>
    <xf numFmtId="164" fontId="28" fillId="0" borderId="0" xfId="17" applyNumberFormat="1" applyFont="1" applyFill="1" applyBorder="1" applyAlignment="1">
      <alignment horizontal="right"/>
    </xf>
    <xf numFmtId="0" fontId="13" fillId="0" borderId="0" xfId="17" applyBorder="1" applyAlignment="1"/>
    <xf numFmtId="0" fontId="0" fillId="9" borderId="0" xfId="0" applyFill="1"/>
    <xf numFmtId="0" fontId="28" fillId="9" borderId="38" xfId="17" applyFont="1" applyFill="1" applyBorder="1" applyAlignment="1">
      <alignment horizontal="center"/>
    </xf>
    <xf numFmtId="0" fontId="28" fillId="9" borderId="38" xfId="17" applyFont="1" applyFill="1" applyBorder="1" applyAlignment="1"/>
    <xf numFmtId="0" fontId="28" fillId="9" borderId="38" xfId="17" applyFont="1" applyFill="1" applyBorder="1" applyAlignment="1">
      <alignment horizontal="right"/>
    </xf>
    <xf numFmtId="164" fontId="28" fillId="9" borderId="38" xfId="17" applyNumberFormat="1" applyFont="1" applyFill="1" applyBorder="1" applyAlignment="1">
      <alignment horizontal="right"/>
    </xf>
    <xf numFmtId="0" fontId="13" fillId="9" borderId="0" xfId="17" applyFill="1" applyBorder="1" applyAlignment="1"/>
    <xf numFmtId="0" fontId="28" fillId="9" borderId="0" xfId="17" applyFont="1" applyFill="1" applyBorder="1" applyAlignment="1">
      <alignment horizontal="right"/>
    </xf>
    <xf numFmtId="0" fontId="13" fillId="9" borderId="0" xfId="17" applyFill="1" applyAlignment="1"/>
    <xf numFmtId="0" fontId="13" fillId="9" borderId="38" xfId="17" applyFill="1" applyBorder="1" applyAlignment="1"/>
    <xf numFmtId="0" fontId="28" fillId="0" borderId="40" xfId="17" applyFont="1" applyFill="1" applyBorder="1" applyAlignment="1">
      <alignment horizontal="right"/>
    </xf>
    <xf numFmtId="0" fontId="7" fillId="0" borderId="0" xfId="0" applyFont="1"/>
    <xf numFmtId="0" fontId="0" fillId="30" borderId="0" xfId="0" applyFill="1"/>
    <xf numFmtId="0" fontId="0" fillId="9" borderId="38" xfId="0" applyFill="1" applyBorder="1" applyAlignment="1">
      <alignment horizontal="center"/>
    </xf>
    <xf numFmtId="0" fontId="0" fillId="9" borderId="38" xfId="0" applyFill="1" applyBorder="1"/>
    <xf numFmtId="0" fontId="0" fillId="0" borderId="38" xfId="0" applyFill="1" applyBorder="1" applyAlignment="1">
      <alignment horizontal="center"/>
    </xf>
    <xf numFmtId="0" fontId="0" fillId="0" borderId="38" xfId="0" applyFill="1" applyBorder="1"/>
    <xf numFmtId="0" fontId="20" fillId="11" borderId="3" xfId="12" applyBorder="1"/>
    <xf numFmtId="0" fontId="20" fillId="11" borderId="41" xfId="12" applyBorder="1"/>
    <xf numFmtId="0" fontId="20" fillId="11" borderId="42" xfId="12" applyBorder="1"/>
    <xf numFmtId="0" fontId="20" fillId="11" borderId="7" xfId="12" applyBorder="1"/>
    <xf numFmtId="0" fontId="20" fillId="11" borderId="43" xfId="12" applyBorder="1"/>
    <xf numFmtId="0" fontId="20" fillId="11" borderId="14" xfId="12" applyBorder="1"/>
    <xf numFmtId="0" fontId="20" fillId="11" borderId="44" xfId="12" applyBorder="1"/>
    <xf numFmtId="0" fontId="20" fillId="11" borderId="45" xfId="12" applyBorder="1"/>
    <xf numFmtId="0" fontId="0" fillId="9" borderId="0" xfId="0" applyFill="1" applyAlignment="1">
      <alignment horizontal="left"/>
    </xf>
    <xf numFmtId="0" fontId="30" fillId="11" borderId="46" xfId="12" applyFont="1" applyBorder="1"/>
    <xf numFmtId="0" fontId="30" fillId="11" borderId="47" xfId="12" applyFont="1" applyBorder="1"/>
    <xf numFmtId="0" fontId="30" fillId="11" borderId="48" xfId="12" applyFont="1" applyBorder="1"/>
    <xf numFmtId="16" fontId="0" fillId="0" borderId="0" xfId="0" applyNumberFormat="1" applyAlignment="1">
      <alignment horizontal="center"/>
    </xf>
    <xf numFmtId="0" fontId="28" fillId="17" borderId="37" xfId="18" applyFont="1" applyFill="1" applyBorder="1" applyAlignment="1">
      <alignment horizontal="center"/>
    </xf>
    <xf numFmtId="0" fontId="28" fillId="0" borderId="38" xfId="18" applyFont="1" applyFill="1" applyBorder="1" applyAlignment="1">
      <alignment horizontal="right"/>
    </xf>
    <xf numFmtId="0" fontId="28" fillId="0" borderId="38" xfId="18" applyFont="1" applyFill="1" applyBorder="1" applyAlignment="1"/>
    <xf numFmtId="49" fontId="28" fillId="0" borderId="38" xfId="18" applyNumberFormat="1" applyFont="1" applyFill="1" applyBorder="1" applyAlignment="1"/>
    <xf numFmtId="0" fontId="13" fillId="0" borderId="0" xfId="18" applyAlignment="1"/>
    <xf numFmtId="164" fontId="28" fillId="0" borderId="38" xfId="18" applyNumberFormat="1" applyFont="1" applyFill="1" applyBorder="1" applyAlignment="1">
      <alignment horizontal="right"/>
    </xf>
    <xf numFmtId="0" fontId="28" fillId="0" borderId="0" xfId="18" applyFont="1" applyFill="1" applyBorder="1" applyAlignment="1">
      <alignment horizontal="right"/>
    </xf>
    <xf numFmtId="0" fontId="13" fillId="0" borderId="38" xfId="18" applyBorder="1" applyAlignment="1"/>
    <xf numFmtId="0" fontId="28" fillId="17" borderId="37" xfId="19" applyFont="1" applyFill="1" applyBorder="1" applyAlignment="1">
      <alignment horizontal="center"/>
    </xf>
    <xf numFmtId="0" fontId="28" fillId="0" borderId="38" xfId="19" applyFont="1" applyFill="1" applyBorder="1" applyAlignment="1"/>
    <xf numFmtId="0" fontId="28" fillId="0" borderId="38" xfId="19" applyFont="1" applyFill="1" applyBorder="1" applyAlignment="1">
      <alignment horizontal="right"/>
    </xf>
    <xf numFmtId="164" fontId="28" fillId="0" borderId="38" xfId="19" applyNumberFormat="1" applyFont="1" applyFill="1" applyBorder="1" applyAlignment="1">
      <alignment horizontal="right"/>
    </xf>
    <xf numFmtId="0" fontId="13" fillId="0" borderId="0" xfId="19" applyAlignment="1"/>
    <xf numFmtId="0" fontId="28" fillId="0" borderId="0" xfId="19" applyFont="1" applyFill="1" applyBorder="1" applyAlignment="1">
      <alignment horizontal="right"/>
    </xf>
    <xf numFmtId="0" fontId="13" fillId="0" borderId="38" xfId="19" applyBorder="1" applyAlignment="1"/>
    <xf numFmtId="0" fontId="13" fillId="0" borderId="0" xfId="19" applyBorder="1" applyAlignment="1"/>
    <xf numFmtId="0" fontId="28" fillId="9" borderId="38" xfId="19" applyFont="1" applyFill="1" applyBorder="1" applyAlignment="1"/>
    <xf numFmtId="0" fontId="28" fillId="9" borderId="38" xfId="19" applyFont="1" applyFill="1" applyBorder="1" applyAlignment="1">
      <alignment horizontal="right"/>
    </xf>
    <xf numFmtId="164" fontId="28" fillId="9" borderId="38" xfId="19" applyNumberFormat="1" applyFont="1" applyFill="1" applyBorder="1" applyAlignment="1">
      <alignment horizontal="right"/>
    </xf>
    <xf numFmtId="0" fontId="13" fillId="9" borderId="0" xfId="19" applyFill="1" applyAlignment="1"/>
    <xf numFmtId="0" fontId="13" fillId="9" borderId="38" xfId="19" applyFill="1" applyBorder="1" applyAlignment="1"/>
    <xf numFmtId="0" fontId="0" fillId="0" borderId="0" xfId="0" applyAlignment="1">
      <alignment vertical="center"/>
    </xf>
    <xf numFmtId="14" fontId="0" fillId="0" borderId="0" xfId="0" applyNumberFormat="1" applyAlignment="1">
      <alignment vertical="center"/>
    </xf>
    <xf numFmtId="0" fontId="29" fillId="0" borderId="16" xfId="0" applyFont="1" applyBorder="1" applyAlignment="1">
      <alignment vertical="center"/>
    </xf>
    <xf numFmtId="0" fontId="0" fillId="9" borderId="0" xfId="0" applyNumberFormat="1" applyFill="1"/>
    <xf numFmtId="0" fontId="28" fillId="0" borderId="38" xfId="19" applyFont="1" applyFill="1" applyBorder="1" applyAlignment="1">
      <alignment horizontal="left"/>
    </xf>
    <xf numFmtId="0" fontId="7" fillId="31" borderId="36" xfId="0" applyFont="1" applyFill="1" applyBorder="1"/>
    <xf numFmtId="0" fontId="28" fillId="17" borderId="39" xfId="19" applyFont="1" applyFill="1" applyBorder="1" applyAlignment="1">
      <alignment horizontal="center"/>
    </xf>
    <xf numFmtId="0" fontId="28" fillId="9" borderId="38" xfId="19" applyFont="1" applyFill="1" applyBorder="1" applyAlignment="1">
      <alignment horizontal="left"/>
    </xf>
    <xf numFmtId="0" fontId="28" fillId="0" borderId="0" xfId="19" applyFont="1" applyFill="1" applyBorder="1" applyAlignment="1">
      <alignment horizontal="left"/>
    </xf>
    <xf numFmtId="0" fontId="0" fillId="0" borderId="38" xfId="0" applyBorder="1" applyAlignment="1">
      <alignment horizontal="left"/>
    </xf>
    <xf numFmtId="0" fontId="28" fillId="9" borderId="0" xfId="19" applyFont="1" applyFill="1" applyBorder="1" applyAlignment="1">
      <alignment horizontal="right"/>
    </xf>
    <xf numFmtId="0" fontId="0" fillId="9" borderId="0" xfId="0" applyFill="1" applyAlignment="1">
      <alignment horizontal="center"/>
    </xf>
    <xf numFmtId="0" fontId="28" fillId="0" borderId="0" xfId="19" applyFont="1" applyFill="1" applyBorder="1" applyAlignment="1">
      <alignment horizontal="center"/>
    </xf>
    <xf numFmtId="0" fontId="28" fillId="0" borderId="38" xfId="19" applyFont="1" applyFill="1" applyBorder="1" applyAlignment="1">
      <alignment horizontal="center"/>
    </xf>
    <xf numFmtId="0" fontId="0" fillId="0" borderId="0" xfId="0" pivotButton="1" applyAlignment="1">
      <alignment horizontal="center"/>
    </xf>
    <xf numFmtId="0" fontId="0" fillId="0" borderId="0" xfId="0" applyNumberFormat="1" applyAlignment="1">
      <alignment horizontal="center"/>
    </xf>
    <xf numFmtId="0" fontId="11" fillId="0" borderId="9" xfId="4" applyFont="1" applyFill="1" applyBorder="1" applyAlignment="1">
      <alignment horizontal="left" vertical="top"/>
    </xf>
    <xf numFmtId="0" fontId="11" fillId="0" borderId="20" xfId="4" applyFont="1" applyFill="1" applyBorder="1" applyAlignment="1">
      <alignment horizontal="left" vertical="top"/>
    </xf>
    <xf numFmtId="0" fontId="11" fillId="0" borderId="20" xfId="4" applyFont="1" applyFill="1" applyBorder="1" applyAlignment="1">
      <alignment horizontal="center" vertical="top"/>
    </xf>
    <xf numFmtId="0" fontId="25" fillId="0" borderId="21" xfId="4" applyFont="1" applyFill="1" applyBorder="1" applyAlignment="1">
      <alignment horizontal="left" vertical="top"/>
    </xf>
    <xf numFmtId="0" fontId="11" fillId="0" borderId="7" xfId="4" applyFont="1" applyFill="1" applyBorder="1" applyAlignment="1">
      <alignment horizontal="left" vertical="top"/>
    </xf>
    <xf numFmtId="0" fontId="11" fillId="0" borderId="9" xfId="3" applyFont="1" applyFill="1" applyBorder="1" applyAlignment="1">
      <alignment horizontal="left" vertical="top"/>
    </xf>
    <xf numFmtId="0" fontId="11" fillId="0" borderId="2" xfId="3" applyFont="1" applyFill="1" applyBorder="1" applyAlignment="1">
      <alignment horizontal="left" vertical="top"/>
    </xf>
    <xf numFmtId="0" fontId="11" fillId="0" borderId="2" xfId="3" applyFont="1" applyFill="1" applyBorder="1" applyAlignment="1">
      <alignment horizontal="center" vertical="top"/>
    </xf>
    <xf numFmtId="0" fontId="25" fillId="0" borderId="1" xfId="3" applyFont="1" applyFill="1" applyBorder="1" applyAlignment="1">
      <alignment horizontal="left" vertical="top"/>
    </xf>
    <xf numFmtId="0" fontId="11" fillId="0" borderId="10" xfId="3" applyFont="1" applyFill="1" applyBorder="1" applyAlignment="1">
      <alignment horizontal="left" vertical="top"/>
    </xf>
    <xf numFmtId="0" fontId="11" fillId="0" borderId="15" xfId="3" applyFont="1" applyFill="1" applyBorder="1" applyAlignment="1">
      <alignment horizontal="left" vertical="top"/>
    </xf>
    <xf numFmtId="0" fontId="11" fillId="0" borderId="15" xfId="3" applyFont="1" applyFill="1" applyBorder="1" applyAlignment="1">
      <alignment horizontal="center" vertical="top"/>
    </xf>
    <xf numFmtId="0" fontId="25" fillId="0" borderId="11" xfId="3" applyFont="1" applyFill="1" applyBorder="1" applyAlignment="1">
      <alignment horizontal="left" vertical="top"/>
    </xf>
    <xf numFmtId="0" fontId="11" fillId="0" borderId="13" xfId="3" applyFont="1" applyFill="1" applyBorder="1" applyAlignment="1">
      <alignment horizontal="left" vertical="top"/>
    </xf>
    <xf numFmtId="0" fontId="11" fillId="0" borderId="4" xfId="3" applyFont="1" applyFill="1" applyBorder="1" applyAlignment="1">
      <alignment horizontal="left" vertical="top"/>
    </xf>
    <xf numFmtId="0" fontId="11" fillId="0" borderId="4" xfId="3" applyFont="1" applyFill="1" applyBorder="1" applyAlignment="1">
      <alignment horizontal="center" vertical="top"/>
    </xf>
    <xf numFmtId="0" fontId="25" fillId="0" borderId="5" xfId="3" applyFont="1" applyFill="1" applyBorder="1" applyAlignment="1">
      <alignment horizontal="left" vertical="top"/>
    </xf>
    <xf numFmtId="0" fontId="11" fillId="0" borderId="20" xfId="3" applyFont="1" applyFill="1" applyBorder="1" applyAlignment="1">
      <alignment horizontal="left" vertical="top"/>
    </xf>
    <xf numFmtId="0" fontId="11" fillId="0" borderId="20" xfId="3" applyFont="1" applyFill="1" applyBorder="1" applyAlignment="1">
      <alignment horizontal="center" vertical="top"/>
    </xf>
    <xf numFmtId="0" fontId="25" fillId="0" borderId="21" xfId="3" applyFont="1" applyFill="1" applyBorder="1" applyAlignment="1">
      <alignment horizontal="left" vertical="top"/>
    </xf>
    <xf numFmtId="0" fontId="11" fillId="0" borderId="13" xfId="1" applyFont="1" applyFill="1" applyBorder="1" applyAlignment="1">
      <alignment horizontal="left" vertical="top"/>
    </xf>
    <xf numFmtId="0" fontId="11" fillId="0" borderId="4" xfId="1" applyFont="1" applyFill="1" applyBorder="1" applyAlignment="1">
      <alignment horizontal="left" vertical="top"/>
    </xf>
    <xf numFmtId="0" fontId="11" fillId="0" borderId="4" xfId="1" applyFont="1" applyFill="1" applyBorder="1" applyAlignment="1">
      <alignment horizontal="center" vertical="top"/>
    </xf>
    <xf numFmtId="0" fontId="25" fillId="0" borderId="5" xfId="1" applyFont="1" applyFill="1" applyBorder="1" applyAlignment="1">
      <alignment horizontal="left" vertical="top"/>
    </xf>
    <xf numFmtId="0" fontId="11" fillId="0" borderId="9" xfId="1" applyFont="1" applyFill="1" applyBorder="1" applyAlignment="1">
      <alignment horizontal="left" vertical="top"/>
    </xf>
    <xf numFmtId="0" fontId="11" fillId="0" borderId="2" xfId="1" applyFont="1" applyFill="1" applyBorder="1" applyAlignment="1">
      <alignment horizontal="left" vertical="top"/>
    </xf>
    <xf numFmtId="0" fontId="11" fillId="0" borderId="2" xfId="1" applyFont="1" applyFill="1" applyBorder="1" applyAlignment="1">
      <alignment horizontal="center" vertical="top"/>
    </xf>
    <xf numFmtId="0" fontId="25" fillId="0" borderId="1" xfId="1" applyFont="1" applyFill="1" applyBorder="1" applyAlignment="1">
      <alignment horizontal="left" vertical="top"/>
    </xf>
    <xf numFmtId="0" fontId="11" fillId="0" borderId="10" xfId="1" applyFont="1" applyFill="1" applyBorder="1" applyAlignment="1">
      <alignment horizontal="left" vertical="top"/>
    </xf>
    <xf numFmtId="0" fontId="11" fillId="0" borderId="15" xfId="1" applyFont="1" applyFill="1" applyBorder="1" applyAlignment="1">
      <alignment horizontal="left" vertical="top"/>
    </xf>
    <xf numFmtId="0" fontId="11" fillId="0" borderId="15" xfId="1" applyFont="1" applyFill="1" applyBorder="1" applyAlignment="1">
      <alignment horizontal="center" vertical="top"/>
    </xf>
    <xf numFmtId="0" fontId="25" fillId="0" borderId="11" xfId="1" applyFont="1" applyFill="1" applyBorder="1" applyAlignment="1">
      <alignment horizontal="left" vertical="top"/>
    </xf>
    <xf numFmtId="0" fontId="14" fillId="15" borderId="9" xfId="1" applyFont="1" applyFill="1" applyBorder="1" applyAlignment="1">
      <alignment horizontal="left" vertical="top"/>
    </xf>
    <xf numFmtId="0" fontId="11" fillId="15" borderId="20" xfId="1" applyFont="1" applyFill="1" applyBorder="1" applyAlignment="1">
      <alignment horizontal="left" vertical="top"/>
    </xf>
    <xf numFmtId="0" fontId="11" fillId="15" borderId="20" xfId="1" applyFont="1" applyFill="1" applyBorder="1" applyAlignment="1">
      <alignment horizontal="center" vertical="top"/>
    </xf>
    <xf numFmtId="0" fontId="25" fillId="15" borderId="21" xfId="1" applyFont="1" applyFill="1" applyBorder="1" applyAlignment="1">
      <alignment horizontal="left" vertical="top"/>
    </xf>
    <xf numFmtId="0" fontId="22" fillId="15" borderId="9" xfId="1" applyFont="1" applyFill="1" applyBorder="1" applyAlignment="1">
      <alignment horizontal="right" vertical="top"/>
    </xf>
    <xf numFmtId="0" fontId="11" fillId="15" borderId="2" xfId="1" applyFont="1" applyFill="1" applyBorder="1" applyAlignment="1">
      <alignment horizontal="left" vertical="top"/>
    </xf>
    <xf numFmtId="0" fontId="11" fillId="15" borderId="2" xfId="1" applyFont="1" applyFill="1" applyBorder="1" applyAlignment="1">
      <alignment horizontal="center" vertical="top"/>
    </xf>
    <xf numFmtId="0" fontId="25" fillId="15" borderId="1" xfId="1" applyFont="1" applyFill="1" applyBorder="1" applyAlignment="1">
      <alignment horizontal="left" vertical="top"/>
    </xf>
    <xf numFmtId="0" fontId="22" fillId="15" borderId="10" xfId="1" applyFont="1" applyFill="1" applyBorder="1" applyAlignment="1">
      <alignment horizontal="right" vertical="top"/>
    </xf>
    <xf numFmtId="0" fontId="11" fillId="15" borderId="15" xfId="1" applyFont="1" applyFill="1" applyBorder="1" applyAlignment="1">
      <alignment horizontal="left" vertical="top"/>
    </xf>
    <xf numFmtId="0" fontId="11" fillId="15" borderId="15" xfId="1" applyFont="1" applyFill="1" applyBorder="1" applyAlignment="1">
      <alignment horizontal="center" vertical="top"/>
    </xf>
    <xf numFmtId="0" fontId="25" fillId="15" borderId="11" xfId="1" applyFont="1" applyFill="1" applyBorder="1" applyAlignment="1">
      <alignment horizontal="left" vertical="top"/>
    </xf>
    <xf numFmtId="0" fontId="11" fillId="0" borderId="13" xfId="2" applyFont="1" applyFill="1" applyBorder="1" applyAlignment="1">
      <alignment horizontal="left" vertical="top"/>
    </xf>
    <xf numFmtId="0" fontId="11" fillId="0" borderId="4" xfId="2" applyFont="1" applyFill="1" applyBorder="1" applyAlignment="1">
      <alignment horizontal="left" vertical="top"/>
    </xf>
    <xf numFmtId="0" fontId="11" fillId="0" borderId="4" xfId="2" applyFont="1" applyFill="1" applyBorder="1" applyAlignment="1">
      <alignment horizontal="center" vertical="top"/>
    </xf>
    <xf numFmtId="0" fontId="25" fillId="0" borderId="5" xfId="2" applyFont="1" applyFill="1" applyBorder="1" applyAlignment="1">
      <alignment horizontal="left" vertical="top"/>
    </xf>
    <xf numFmtId="0" fontId="11" fillId="0" borderId="9" xfId="2" applyFont="1" applyFill="1" applyBorder="1" applyAlignment="1">
      <alignment horizontal="left" vertical="top"/>
    </xf>
    <xf numFmtId="0" fontId="11" fillId="0" borderId="2" xfId="2" applyFont="1" applyFill="1" applyBorder="1" applyAlignment="1">
      <alignment horizontal="left" vertical="top"/>
    </xf>
    <xf numFmtId="0" fontId="11" fillId="0" borderId="2" xfId="2" applyFont="1" applyFill="1" applyBorder="1" applyAlignment="1">
      <alignment horizontal="center" vertical="top"/>
    </xf>
    <xf numFmtId="0" fontId="25" fillId="0" borderId="1" xfId="2" applyFont="1" applyFill="1" applyBorder="1" applyAlignment="1">
      <alignment horizontal="left" vertical="top"/>
    </xf>
    <xf numFmtId="0" fontId="11" fillId="0" borderId="15" xfId="2" applyFont="1" applyFill="1" applyBorder="1" applyAlignment="1">
      <alignment horizontal="left" vertical="top"/>
    </xf>
    <xf numFmtId="0" fontId="11" fillId="0" borderId="15" xfId="2" applyFont="1" applyFill="1" applyBorder="1" applyAlignment="1">
      <alignment horizontal="center" vertical="top"/>
    </xf>
    <xf numFmtId="0" fontId="25" fillId="0" borderId="11" xfId="2" applyFont="1" applyFill="1" applyBorder="1" applyAlignment="1">
      <alignment horizontal="left" vertical="top"/>
    </xf>
    <xf numFmtId="0" fontId="14" fillId="14" borderId="9" xfId="3" applyFont="1" applyFill="1" applyBorder="1" applyAlignment="1">
      <alignment horizontal="left" vertical="top"/>
    </xf>
    <xf numFmtId="0" fontId="11" fillId="14" borderId="20" xfId="2" applyFont="1" applyFill="1" applyBorder="1" applyAlignment="1">
      <alignment horizontal="left" vertical="top"/>
    </xf>
    <xf numFmtId="0" fontId="11" fillId="14" borderId="20" xfId="2" applyFont="1" applyFill="1" applyBorder="1" applyAlignment="1">
      <alignment horizontal="center" vertical="top"/>
    </xf>
    <xf numFmtId="0" fontId="25" fillId="14" borderId="21" xfId="2" applyFont="1" applyFill="1" applyBorder="1" applyAlignment="1">
      <alignment horizontal="left" vertical="top"/>
    </xf>
    <xf numFmtId="0" fontId="11" fillId="14" borderId="9" xfId="0" applyFont="1" applyFill="1" applyBorder="1" applyAlignment="1"/>
    <xf numFmtId="0" fontId="11" fillId="14" borderId="2" xfId="2" applyFont="1" applyFill="1" applyBorder="1" applyAlignment="1">
      <alignment horizontal="left" vertical="top"/>
    </xf>
    <xf numFmtId="0" fontId="11" fillId="14" borderId="2" xfId="2" applyFont="1" applyFill="1" applyBorder="1" applyAlignment="1">
      <alignment horizontal="center" vertical="top"/>
    </xf>
    <xf numFmtId="0" fontId="25" fillId="14" borderId="1" xfId="2" applyFont="1" applyFill="1" applyBorder="1" applyAlignment="1">
      <alignment horizontal="left" vertical="top"/>
    </xf>
    <xf numFmtId="0" fontId="11" fillId="14" borderId="10" xfId="2" applyFont="1" applyFill="1" applyBorder="1" applyAlignment="1">
      <alignment horizontal="left" vertical="top"/>
    </xf>
    <xf numFmtId="0" fontId="11" fillId="14" borderId="15" xfId="2" applyFont="1" applyFill="1" applyBorder="1" applyAlignment="1">
      <alignment horizontal="left" vertical="top"/>
    </xf>
    <xf numFmtId="0" fontId="11" fillId="14" borderId="15" xfId="2" applyFont="1" applyFill="1" applyBorder="1" applyAlignment="1">
      <alignment horizontal="center" vertical="top"/>
    </xf>
    <xf numFmtId="0" fontId="25" fillId="14" borderId="11" xfId="2" applyFont="1" applyFill="1" applyBorder="1" applyAlignment="1">
      <alignment horizontal="left" vertical="top"/>
    </xf>
    <xf numFmtId="0" fontId="11" fillId="0" borderId="13" xfId="7" applyFont="1" applyFill="1" applyBorder="1" applyAlignment="1">
      <alignment horizontal="left" vertical="top"/>
    </xf>
    <xf numFmtId="0" fontId="11" fillId="0" borderId="4" xfId="7" applyFont="1" applyFill="1" applyBorder="1" applyAlignment="1">
      <alignment horizontal="left" vertical="top"/>
    </xf>
    <xf numFmtId="0" fontId="11" fillId="0" borderId="4" xfId="7" applyFont="1" applyFill="1" applyBorder="1" applyAlignment="1">
      <alignment horizontal="center" vertical="top"/>
    </xf>
    <xf numFmtId="0" fontId="25" fillId="0" borderId="5" xfId="7" applyFont="1" applyFill="1" applyBorder="1" applyAlignment="1">
      <alignment horizontal="left" vertical="top"/>
    </xf>
    <xf numFmtId="0" fontId="11" fillId="0" borderId="9" xfId="7" applyFont="1" applyFill="1" applyBorder="1" applyAlignment="1">
      <alignment horizontal="left" vertical="top"/>
    </xf>
    <xf numFmtId="0" fontId="11" fillId="0" borderId="2" xfId="7" applyFont="1" applyFill="1" applyBorder="1" applyAlignment="1">
      <alignment horizontal="left" vertical="top"/>
    </xf>
    <xf numFmtId="0" fontId="11" fillId="0" borderId="2" xfId="7" applyFont="1" applyFill="1" applyBorder="1" applyAlignment="1">
      <alignment horizontal="center" vertical="top"/>
    </xf>
    <xf numFmtId="0" fontId="25" fillId="0" borderId="1" xfId="7" applyFont="1" applyFill="1" applyBorder="1" applyAlignment="1">
      <alignment horizontal="left" vertical="top"/>
    </xf>
    <xf numFmtId="0" fontId="11" fillId="0" borderId="10" xfId="7" applyFont="1" applyFill="1" applyBorder="1" applyAlignment="1">
      <alignment horizontal="left" vertical="top"/>
    </xf>
    <xf numFmtId="0" fontId="11" fillId="0" borderId="15" xfId="7" applyFont="1" applyFill="1" applyBorder="1" applyAlignment="1">
      <alignment horizontal="left" vertical="top"/>
    </xf>
    <xf numFmtId="0" fontId="11" fillId="0" borderId="15" xfId="7" applyFont="1" applyFill="1" applyBorder="1" applyAlignment="1">
      <alignment horizontal="center" vertical="top"/>
    </xf>
    <xf numFmtId="0" fontId="25" fillId="0" borderId="11" xfId="7" applyFont="1" applyFill="1" applyBorder="1" applyAlignment="1">
      <alignment horizontal="left" vertical="top"/>
    </xf>
    <xf numFmtId="0" fontId="11" fillId="0" borderId="20" xfId="7" applyFont="1" applyFill="1" applyBorder="1" applyAlignment="1">
      <alignment horizontal="left" vertical="top"/>
    </xf>
    <xf numFmtId="0" fontId="11" fillId="0" borderId="20" xfId="7" applyFont="1" applyFill="1" applyBorder="1" applyAlignment="1">
      <alignment horizontal="center" vertical="top"/>
    </xf>
    <xf numFmtId="0" fontId="25" fillId="0" borderId="21" xfId="7" applyFont="1" applyFill="1" applyBorder="1" applyAlignment="1">
      <alignment horizontal="left" vertical="top"/>
    </xf>
    <xf numFmtId="0" fontId="11" fillId="0" borderId="13" xfId="6" applyFont="1" applyFill="1" applyBorder="1" applyAlignment="1">
      <alignment horizontal="left" vertical="top"/>
    </xf>
    <xf numFmtId="0" fontId="11" fillId="0" borderId="4" xfId="6" applyFont="1" applyFill="1" applyBorder="1" applyAlignment="1">
      <alignment horizontal="left" vertical="top"/>
    </xf>
    <xf numFmtId="0" fontId="11" fillId="0" borderId="4" xfId="6" applyFont="1" applyFill="1" applyBorder="1" applyAlignment="1">
      <alignment horizontal="center" vertical="top"/>
    </xf>
    <xf numFmtId="0" fontId="25" fillId="0" borderId="5" xfId="6" applyFont="1" applyFill="1" applyBorder="1" applyAlignment="1">
      <alignment horizontal="left" vertical="top"/>
    </xf>
    <xf numFmtId="0" fontId="11" fillId="0" borderId="9" xfId="6" applyFont="1" applyFill="1" applyBorder="1" applyAlignment="1">
      <alignment horizontal="left" vertical="top"/>
    </xf>
    <xf numFmtId="0" fontId="11" fillId="0" borderId="2" xfId="6" applyFont="1" applyFill="1" applyBorder="1" applyAlignment="1">
      <alignment horizontal="left" vertical="top"/>
    </xf>
    <xf numFmtId="0" fontId="11" fillId="0" borderId="2" xfId="6" applyFont="1" applyFill="1" applyBorder="1" applyAlignment="1">
      <alignment horizontal="center" vertical="top"/>
    </xf>
    <xf numFmtId="0" fontId="25" fillId="0" borderId="1" xfId="6" applyFont="1" applyFill="1" applyBorder="1" applyAlignment="1">
      <alignment horizontal="left" vertical="top"/>
    </xf>
    <xf numFmtId="0" fontId="11" fillId="0" borderId="10" xfId="6" applyFont="1" applyFill="1" applyBorder="1" applyAlignment="1">
      <alignment horizontal="left" vertical="top"/>
    </xf>
    <xf numFmtId="0" fontId="11" fillId="0" borderId="15" xfId="6" applyFont="1" applyFill="1" applyBorder="1" applyAlignment="1">
      <alignment horizontal="left" vertical="top"/>
    </xf>
    <xf numFmtId="0" fontId="11" fillId="0" borderId="15" xfId="6" applyFont="1" applyFill="1" applyBorder="1" applyAlignment="1">
      <alignment horizontal="center" vertical="top"/>
    </xf>
    <xf numFmtId="0" fontId="25" fillId="0" borderId="11" xfId="6" applyFont="1" applyFill="1" applyBorder="1" applyAlignment="1">
      <alignment horizontal="left" vertical="top"/>
    </xf>
    <xf numFmtId="0" fontId="11" fillId="0" borderId="13" xfId="4" applyFont="1" applyFill="1" applyBorder="1" applyAlignment="1">
      <alignment horizontal="left" vertical="top"/>
    </xf>
    <xf numFmtId="0" fontId="11" fillId="0" borderId="4" xfId="4" applyFont="1" applyFill="1" applyBorder="1" applyAlignment="1">
      <alignment horizontal="left" vertical="top"/>
    </xf>
    <xf numFmtId="0" fontId="11" fillId="0" borderId="4" xfId="4" applyFont="1" applyFill="1" applyBorder="1" applyAlignment="1">
      <alignment horizontal="center" vertical="top"/>
    </xf>
    <xf numFmtId="0" fontId="25" fillId="0" borderId="5" xfId="4" applyFont="1" applyFill="1" applyBorder="1" applyAlignment="1">
      <alignment horizontal="left" vertical="top"/>
    </xf>
    <xf numFmtId="0" fontId="11" fillId="0" borderId="10" xfId="4" applyFont="1" applyFill="1" applyBorder="1" applyAlignment="1">
      <alignment horizontal="left" vertical="top"/>
    </xf>
    <xf numFmtId="0" fontId="11" fillId="0" borderId="15" xfId="4" applyFont="1" applyFill="1" applyBorder="1" applyAlignment="1">
      <alignment horizontal="left" vertical="top"/>
    </xf>
    <xf numFmtId="0" fontId="11" fillId="0" borderId="15" xfId="4" applyFont="1" applyFill="1" applyBorder="1" applyAlignment="1">
      <alignment horizontal="center" vertical="top"/>
    </xf>
    <xf numFmtId="0" fontId="25" fillId="0" borderId="11" xfId="4" applyFont="1" applyFill="1" applyBorder="1" applyAlignment="1">
      <alignment horizontal="left" vertical="top"/>
    </xf>
    <xf numFmtId="0" fontId="11" fillId="0" borderId="24" xfId="3" applyFont="1" applyFill="1" applyBorder="1" applyAlignment="1">
      <alignment horizontal="left" vertical="top"/>
    </xf>
    <xf numFmtId="0" fontId="11" fillId="0" borderId="24" xfId="3" applyFont="1" applyFill="1" applyBorder="1" applyAlignment="1">
      <alignment horizontal="center" vertical="top"/>
    </xf>
    <xf numFmtId="0" fontId="25" fillId="0" borderId="25" xfId="3" applyFont="1" applyFill="1" applyBorder="1" applyAlignment="1">
      <alignment horizontal="left" vertical="top"/>
    </xf>
    <xf numFmtId="0" fontId="11" fillId="16" borderId="13" xfId="2" applyFont="1" applyFill="1" applyBorder="1" applyAlignment="1">
      <alignment horizontal="left" vertical="top"/>
    </xf>
    <xf numFmtId="0" fontId="11" fillId="16" borderId="4" xfId="2" applyFont="1" applyFill="1" applyBorder="1" applyAlignment="1">
      <alignment horizontal="left" vertical="top"/>
    </xf>
    <xf numFmtId="0" fontId="11" fillId="16" borderId="4" xfId="2" applyFont="1" applyFill="1" applyBorder="1" applyAlignment="1">
      <alignment horizontal="center" vertical="top"/>
    </xf>
    <xf numFmtId="0" fontId="11" fillId="16" borderId="10" xfId="2" applyFont="1" applyFill="1" applyBorder="1" applyAlignment="1">
      <alignment horizontal="left" vertical="top"/>
    </xf>
    <xf numFmtId="0" fontId="11" fillId="16" borderId="15" xfId="2" applyFont="1" applyFill="1" applyBorder="1" applyAlignment="1">
      <alignment horizontal="left" vertical="top"/>
    </xf>
    <xf numFmtId="0" fontId="11" fillId="16" borderId="15" xfId="2" applyFont="1" applyFill="1" applyBorder="1" applyAlignment="1">
      <alignment horizontal="center" vertical="top"/>
    </xf>
    <xf numFmtId="0" fontId="14" fillId="14" borderId="13" xfId="3" applyFont="1" applyFill="1" applyBorder="1" applyAlignment="1">
      <alignment horizontal="left" vertical="top"/>
    </xf>
    <xf numFmtId="0" fontId="11" fillId="14" borderId="4" xfId="3" applyFont="1" applyFill="1" applyBorder="1" applyAlignment="1">
      <alignment horizontal="left" vertical="top"/>
    </xf>
    <xf numFmtId="0" fontId="11" fillId="29" borderId="4" xfId="3" applyFont="1" applyFill="1" applyBorder="1" applyAlignment="1">
      <alignment horizontal="center" vertical="top"/>
    </xf>
    <xf numFmtId="0" fontId="25" fillId="14" borderId="5" xfId="3" applyFont="1" applyFill="1" applyBorder="1" applyAlignment="1">
      <alignment horizontal="left" vertical="top"/>
    </xf>
    <xf numFmtId="0" fontId="11" fillId="14" borderId="10" xfId="3" applyFont="1" applyFill="1" applyBorder="1" applyAlignment="1">
      <alignment horizontal="left" vertical="top"/>
    </xf>
    <xf numFmtId="0" fontId="11" fillId="14" borderId="15" xfId="3" applyFont="1" applyFill="1" applyBorder="1" applyAlignment="1">
      <alignment horizontal="left" vertical="top"/>
    </xf>
    <xf numFmtId="0" fontId="11" fillId="29" borderId="15" xfId="3" applyFont="1" applyFill="1" applyBorder="1" applyAlignment="1">
      <alignment horizontal="center" vertical="top"/>
    </xf>
    <xf numFmtId="0" fontId="25" fillId="14" borderId="11" xfId="3" applyFont="1" applyFill="1" applyBorder="1" applyAlignment="1">
      <alignment horizontal="left" vertical="top"/>
    </xf>
    <xf numFmtId="0" fontId="11" fillId="0" borderId="24" xfId="1" applyFont="1" applyFill="1" applyBorder="1" applyAlignment="1">
      <alignment horizontal="left" vertical="top"/>
    </xf>
    <xf numFmtId="0" fontId="11" fillId="0" borderId="24" xfId="1" applyFont="1" applyFill="1" applyBorder="1" applyAlignment="1">
      <alignment horizontal="center" vertical="top"/>
    </xf>
    <xf numFmtId="0" fontId="25" fillId="0" borderId="25" xfId="1" applyFont="1" applyFill="1" applyBorder="1" applyAlignment="1">
      <alignment horizontal="left" vertical="top"/>
    </xf>
    <xf numFmtId="0" fontId="11" fillId="15" borderId="13" xfId="7" applyFont="1" applyFill="1" applyBorder="1" applyAlignment="1">
      <alignment horizontal="left" vertical="top"/>
    </xf>
    <xf numFmtId="0" fontId="11" fillId="15" borderId="4" xfId="7" applyFont="1" applyFill="1" applyBorder="1" applyAlignment="1">
      <alignment horizontal="left" vertical="top"/>
    </xf>
    <xf numFmtId="0" fontId="11" fillId="15" borderId="4" xfId="7" applyFont="1" applyFill="1" applyBorder="1" applyAlignment="1">
      <alignment horizontal="center" vertical="top"/>
    </xf>
    <xf numFmtId="0" fontId="25" fillId="15" borderId="5" xfId="7" applyFont="1" applyFill="1" applyBorder="1" applyAlignment="1">
      <alignment horizontal="left" vertical="top"/>
    </xf>
    <xf numFmtId="0" fontId="26" fillId="15" borderId="9" xfId="7" applyFont="1" applyFill="1" applyBorder="1" applyAlignment="1">
      <alignment horizontal="right" vertical="top"/>
    </xf>
    <xf numFmtId="0" fontId="11" fillId="15" borderId="28" xfId="7" applyFont="1" applyFill="1" applyBorder="1" applyAlignment="1">
      <alignment horizontal="left" vertical="top"/>
    </xf>
    <xf numFmtId="0" fontId="11" fillId="15" borderId="28" xfId="7" applyFont="1" applyFill="1" applyBorder="1" applyAlignment="1">
      <alignment horizontal="center" vertical="top"/>
    </xf>
    <xf numFmtId="0" fontId="25" fillId="15" borderId="29" xfId="7" applyFont="1" applyFill="1" applyBorder="1" applyAlignment="1">
      <alignment horizontal="left" vertical="top"/>
    </xf>
    <xf numFmtId="0" fontId="22" fillId="15" borderId="9" xfId="7" applyFont="1" applyFill="1" applyBorder="1" applyAlignment="1">
      <alignment horizontal="right" vertical="top"/>
    </xf>
    <xf numFmtId="0" fontId="11" fillId="15" borderId="24" xfId="7" applyFont="1" applyFill="1" applyBorder="1" applyAlignment="1">
      <alignment horizontal="left" vertical="top"/>
    </xf>
    <xf numFmtId="0" fontId="11" fillId="15" borderId="24" xfId="7" applyFont="1" applyFill="1" applyBorder="1" applyAlignment="1">
      <alignment horizontal="center" vertical="top"/>
    </xf>
    <xf numFmtId="0" fontId="25" fillId="15" borderId="25" xfId="7" applyFont="1" applyFill="1" applyBorder="1" applyAlignment="1">
      <alignment horizontal="left" vertical="top"/>
    </xf>
    <xf numFmtId="0" fontId="14" fillId="15" borderId="13" xfId="7" applyFont="1" applyFill="1" applyBorder="1" applyAlignment="1">
      <alignment horizontal="left" vertical="top"/>
    </xf>
    <xf numFmtId="0" fontId="11" fillId="15" borderId="15" xfId="7" applyFont="1" applyFill="1" applyBorder="1" applyAlignment="1">
      <alignment horizontal="left" vertical="top"/>
    </xf>
    <xf numFmtId="0" fontId="11" fillId="15" borderId="15" xfId="7" applyFont="1" applyFill="1" applyBorder="1" applyAlignment="1">
      <alignment horizontal="center" vertical="top"/>
    </xf>
    <xf numFmtId="0" fontId="25" fillId="15" borderId="11" xfId="7" applyFont="1" applyFill="1" applyBorder="1" applyAlignment="1">
      <alignment horizontal="left" vertical="top"/>
    </xf>
    <xf numFmtId="0" fontId="11" fillId="0" borderId="20" xfId="6" applyFont="1" applyFill="1" applyBorder="1" applyAlignment="1">
      <alignment horizontal="left" vertical="top"/>
    </xf>
    <xf numFmtId="0" fontId="11" fillId="0" borderId="20" xfId="6" applyFont="1" applyFill="1" applyBorder="1" applyAlignment="1">
      <alignment horizontal="center" vertical="top"/>
    </xf>
    <xf numFmtId="0" fontId="25" fillId="0" borderId="21" xfId="6" applyFont="1" applyFill="1" applyBorder="1" applyAlignment="1">
      <alignment horizontal="left" vertical="top"/>
    </xf>
    <xf numFmtId="0" fontId="11" fillId="0" borderId="24" xfId="6" applyFont="1" applyFill="1" applyBorder="1" applyAlignment="1">
      <alignment horizontal="left" vertical="top"/>
    </xf>
    <xf numFmtId="0" fontId="11" fillId="0" borderId="24" xfId="6" applyFont="1" applyFill="1" applyBorder="1" applyAlignment="1">
      <alignment horizontal="center" vertical="top"/>
    </xf>
    <xf numFmtId="0" fontId="25" fillId="0" borderId="25" xfId="6" applyFont="1" applyFill="1" applyBorder="1" applyAlignment="1">
      <alignment horizontal="left" vertical="top"/>
    </xf>
    <xf numFmtId="0" fontId="11" fillId="15" borderId="13" xfId="3" applyFont="1" applyFill="1" applyBorder="1" applyAlignment="1">
      <alignment horizontal="left" vertical="top"/>
    </xf>
    <xf numFmtId="0" fontId="25" fillId="15" borderId="5" xfId="3" applyFont="1" applyFill="1" applyBorder="1" applyAlignment="1">
      <alignment horizontal="left" vertical="top"/>
    </xf>
    <xf numFmtId="0" fontId="11" fillId="15" borderId="2" xfId="3" applyFont="1" applyFill="1" applyBorder="1" applyAlignment="1">
      <alignment horizontal="left" vertical="top"/>
    </xf>
    <xf numFmtId="0" fontId="11" fillId="15" borderId="2" xfId="3" applyFont="1" applyFill="1" applyBorder="1" applyAlignment="1">
      <alignment horizontal="center" vertical="top"/>
    </xf>
    <xf numFmtId="0" fontId="25" fillId="15" borderId="1" xfId="3" applyFont="1" applyFill="1" applyBorder="1" applyAlignment="1">
      <alignment horizontal="left" vertical="top"/>
    </xf>
    <xf numFmtId="0" fontId="22" fillId="15" borderId="10" xfId="7" applyFont="1" applyFill="1" applyBorder="1" applyAlignment="1">
      <alignment horizontal="right" vertical="top"/>
    </xf>
    <xf numFmtId="0" fontId="11" fillId="15" borderId="15" xfId="3" applyFont="1" applyFill="1" applyBorder="1" applyAlignment="1">
      <alignment horizontal="left" vertical="top"/>
    </xf>
    <xf numFmtId="0" fontId="11" fillId="15" borderId="15" xfId="3" applyFont="1" applyFill="1" applyBorder="1" applyAlignment="1">
      <alignment horizontal="center" vertical="top"/>
    </xf>
    <xf numFmtId="0" fontId="25" fillId="15" borderId="11" xfId="3" applyFont="1" applyFill="1" applyBorder="1" applyAlignment="1">
      <alignment horizontal="left" vertical="top"/>
    </xf>
    <xf numFmtId="0" fontId="11" fillId="0" borderId="21" xfId="2" applyFont="1" applyFill="1" applyBorder="1" applyAlignment="1">
      <alignment horizontal="left" vertical="top"/>
    </xf>
    <xf numFmtId="0" fontId="11" fillId="0" borderId="21" xfId="2" applyFont="1" applyFill="1" applyBorder="1" applyAlignment="1">
      <alignment horizontal="center" vertical="top"/>
    </xf>
    <xf numFmtId="0" fontId="25" fillId="0" borderId="21" xfId="2" applyFont="1" applyFill="1" applyBorder="1" applyAlignment="1">
      <alignment horizontal="left" vertical="top"/>
    </xf>
    <xf numFmtId="0" fontId="11" fillId="0" borderId="14" xfId="4" applyFont="1" applyFill="1" applyBorder="1" applyAlignment="1">
      <alignment horizontal="left" vertical="top"/>
    </xf>
    <xf numFmtId="0" fontId="11" fillId="0" borderId="11" xfId="2" applyFont="1" applyFill="1" applyBorder="1" applyAlignment="1">
      <alignment horizontal="left" vertical="top"/>
    </xf>
    <xf numFmtId="0" fontId="11" fillId="0" borderId="11" xfId="2" applyFont="1" applyFill="1" applyBorder="1" applyAlignment="1">
      <alignment horizontal="center" vertical="top"/>
    </xf>
    <xf numFmtId="0" fontId="11" fillId="0" borderId="3" xfId="1" applyFont="1" applyFill="1" applyBorder="1" applyAlignment="1">
      <alignment horizontal="left" vertical="top"/>
    </xf>
    <xf numFmtId="0" fontId="11" fillId="0" borderId="7" xfId="1" applyFont="1" applyFill="1" applyBorder="1" applyAlignment="1">
      <alignment horizontal="left" vertical="top"/>
    </xf>
    <xf numFmtId="0" fontId="11" fillId="0" borderId="20" xfId="1" applyFont="1" applyFill="1" applyBorder="1" applyAlignment="1">
      <alignment horizontal="left" vertical="top"/>
    </xf>
    <xf numFmtId="0" fontId="11" fillId="0" borderId="20" xfId="1" applyFont="1" applyFill="1" applyBorder="1" applyAlignment="1">
      <alignment horizontal="center" vertical="top"/>
    </xf>
    <xf numFmtId="0" fontId="25" fillId="0" borderId="21" xfId="1" applyFont="1" applyFill="1" applyBorder="1" applyAlignment="1">
      <alignment horizontal="left" vertical="top"/>
    </xf>
    <xf numFmtId="0" fontId="11" fillId="0" borderId="10" xfId="2" applyFont="1" applyFill="1" applyBorder="1" applyAlignment="1">
      <alignment horizontal="left" vertical="top"/>
    </xf>
    <xf numFmtId="0" fontId="11" fillId="0" borderId="14" xfId="1" applyFont="1" applyFill="1" applyBorder="1" applyAlignment="1">
      <alignment horizontal="left" vertical="top"/>
    </xf>
    <xf numFmtId="0" fontId="11" fillId="0" borderId="3" xfId="3" applyFont="1" applyFill="1" applyBorder="1" applyAlignment="1">
      <alignment horizontal="left" vertical="top"/>
    </xf>
    <xf numFmtId="0" fontId="11" fillId="0" borderId="5" xfId="3" applyFont="1" applyFill="1" applyBorder="1" applyAlignment="1">
      <alignment horizontal="left" vertical="top"/>
    </xf>
    <xf numFmtId="0" fontId="11" fillId="0" borderId="5" xfId="3" applyFont="1" applyFill="1" applyBorder="1" applyAlignment="1">
      <alignment horizontal="center" vertical="top"/>
    </xf>
    <xf numFmtId="0" fontId="11" fillId="0" borderId="7" xfId="3" applyFont="1" applyFill="1" applyBorder="1" applyAlignment="1">
      <alignment horizontal="left" vertical="top"/>
    </xf>
    <xf numFmtId="0" fontId="11" fillId="0" borderId="11" xfId="3" applyFont="1" applyFill="1" applyBorder="1" applyAlignment="1">
      <alignment horizontal="left" vertical="top"/>
    </xf>
    <xf numFmtId="0" fontId="11" fillId="0" borderId="11" xfId="3" applyFont="1" applyFill="1" applyBorder="1" applyAlignment="1">
      <alignment horizontal="center" vertical="top"/>
    </xf>
    <xf numFmtId="0" fontId="11" fillId="14" borderId="21" xfId="3" applyFont="1" applyFill="1" applyBorder="1" applyAlignment="1">
      <alignment horizontal="left" vertical="top"/>
    </xf>
    <xf numFmtId="0" fontId="11" fillId="14" borderId="21" xfId="3" applyFont="1" applyFill="1" applyBorder="1" applyAlignment="1">
      <alignment horizontal="center" vertical="top"/>
    </xf>
    <xf numFmtId="0" fontId="25" fillId="14" borderId="21" xfId="3" applyFont="1" applyFill="1" applyBorder="1" applyAlignment="1">
      <alignment horizontal="left" vertical="top"/>
    </xf>
    <xf numFmtId="0" fontId="11" fillId="0" borderId="14" xfId="3" applyFont="1" applyFill="1" applyBorder="1" applyAlignment="1">
      <alignment horizontal="left" vertical="top"/>
    </xf>
    <xf numFmtId="0" fontId="11" fillId="14" borderId="11" xfId="3" applyFont="1" applyFill="1" applyBorder="1" applyAlignment="1">
      <alignment horizontal="left" vertical="top"/>
    </xf>
    <xf numFmtId="0" fontId="11" fillId="14" borderId="11" xfId="3" applyFont="1" applyFill="1" applyBorder="1" applyAlignment="1">
      <alignment horizontal="center" vertical="top"/>
    </xf>
    <xf numFmtId="0" fontId="11" fillId="0" borderId="3" xfId="2" applyFont="1" applyFill="1" applyBorder="1" applyAlignment="1">
      <alignment horizontal="left" vertical="top"/>
    </xf>
    <xf numFmtId="0" fontId="11" fillId="0" borderId="5" xfId="2" applyFont="1" applyFill="1" applyBorder="1" applyAlignment="1">
      <alignment horizontal="left" vertical="top"/>
    </xf>
    <xf numFmtId="0" fontId="11" fillId="0" borderId="5" xfId="2" applyFont="1" applyFill="1" applyBorder="1" applyAlignment="1">
      <alignment horizontal="center" vertical="top"/>
    </xf>
    <xf numFmtId="0" fontId="11" fillId="0" borderId="7" xfId="2" applyFont="1" applyFill="1" applyBorder="1" applyAlignment="1">
      <alignment horizontal="left" vertical="top"/>
    </xf>
    <xf numFmtId="0" fontId="11" fillId="0" borderId="5" xfId="4" applyFont="1" applyFill="1" applyBorder="1" applyAlignment="1">
      <alignment horizontal="left" vertical="top"/>
    </xf>
    <xf numFmtId="0" fontId="11" fillId="0" borderId="5" xfId="4" applyFont="1" applyFill="1" applyBorder="1" applyAlignment="1">
      <alignment horizontal="center" vertical="top"/>
    </xf>
    <xf numFmtId="0" fontId="11" fillId="0" borderId="11" xfId="4" applyFont="1" applyFill="1" applyBorder="1" applyAlignment="1">
      <alignment horizontal="left" vertical="top"/>
    </xf>
    <xf numFmtId="0" fontId="11" fillId="0" borderId="11" xfId="4" applyFont="1" applyFill="1" applyBorder="1" applyAlignment="1">
      <alignment horizontal="center" vertical="top"/>
    </xf>
    <xf numFmtId="0" fontId="11" fillId="0" borderId="5" xfId="6" applyFont="1" applyFill="1" applyBorder="1" applyAlignment="1">
      <alignment horizontal="left" vertical="top"/>
    </xf>
    <xf numFmtId="0" fontId="11" fillId="0" borderId="5" xfId="6" applyFont="1" applyFill="1" applyBorder="1" applyAlignment="1">
      <alignment horizontal="center" vertical="top"/>
    </xf>
    <xf numFmtId="0" fontId="11" fillId="0" borderId="11" xfId="6" applyFont="1" applyFill="1" applyBorder="1" applyAlignment="1">
      <alignment horizontal="left" vertical="top"/>
    </xf>
    <xf numFmtId="0" fontId="11" fillId="0" borderId="11" xfId="6" applyFont="1" applyFill="1" applyBorder="1" applyAlignment="1">
      <alignment horizontal="center" vertical="top"/>
    </xf>
    <xf numFmtId="0" fontId="11" fillId="0" borderId="5" xfId="7" applyFont="1" applyFill="1" applyBorder="1" applyAlignment="1">
      <alignment horizontal="left" vertical="top"/>
    </xf>
    <xf numFmtId="0" fontId="11" fillId="0" borderId="5" xfId="7" applyFont="1" applyFill="1" applyBorder="1" applyAlignment="1">
      <alignment horizontal="center" vertical="top"/>
    </xf>
    <xf numFmtId="0" fontId="11" fillId="0" borderId="14" xfId="2" applyFont="1" applyFill="1" applyBorder="1" applyAlignment="1">
      <alignment horizontal="left" vertical="top"/>
    </xf>
    <xf numFmtId="0" fontId="11" fillId="0" borderId="11" xfId="7" applyFont="1" applyFill="1" applyBorder="1" applyAlignment="1">
      <alignment horizontal="left" vertical="top"/>
    </xf>
    <xf numFmtId="0" fontId="11" fillId="0" borderId="11" xfId="7" applyFont="1" applyFill="1" applyBorder="1" applyAlignment="1">
      <alignment horizontal="center" vertical="top"/>
    </xf>
    <xf numFmtId="0" fontId="11" fillId="0" borderId="3" xfId="6" applyFont="1" applyFill="1" applyBorder="1" applyAlignment="1">
      <alignment horizontal="left" vertical="top"/>
    </xf>
    <xf numFmtId="0" fontId="11" fillId="0" borderId="14" xfId="6" applyFont="1" applyFill="1" applyBorder="1" applyAlignment="1">
      <alignment horizontal="left" vertical="top"/>
    </xf>
    <xf numFmtId="0" fontId="11" fillId="0" borderId="7" xfId="7" applyFont="1" applyFill="1" applyBorder="1" applyAlignment="1">
      <alignment horizontal="left" vertical="top"/>
    </xf>
    <xf numFmtId="0" fontId="11" fillId="0" borderId="14" xfId="7" applyFont="1" applyFill="1" applyBorder="1" applyAlignment="1">
      <alignment horizontal="left" vertical="top"/>
    </xf>
    <xf numFmtId="0" fontId="11" fillId="0" borderId="0" xfId="0" applyFont="1" applyAlignment="1"/>
    <xf numFmtId="0" fontId="15" fillId="0" borderId="0" xfId="0" applyFont="1" applyAlignment="1"/>
    <xf numFmtId="0" fontId="3" fillId="0" borderId="0" xfId="0" applyFont="1" applyAlignment="1"/>
    <xf numFmtId="0" fontId="7" fillId="0" borderId="0" xfId="0" applyFont="1" applyAlignment="1">
      <alignment horizontal="center"/>
    </xf>
    <xf numFmtId="0" fontId="7" fillId="0" borderId="22" xfId="0" applyFont="1" applyBorder="1" applyAlignment="1">
      <alignment horizontal="center"/>
    </xf>
    <xf numFmtId="0" fontId="7" fillId="0" borderId="49" xfId="0" applyFont="1" applyBorder="1" applyAlignment="1">
      <alignment horizontal="center"/>
    </xf>
    <xf numFmtId="0" fontId="0" fillId="0" borderId="0" xfId="0" applyAlignment="1">
      <alignment horizontal="left" vertical="top" wrapText="1"/>
    </xf>
    <xf numFmtId="0" fontId="7" fillId="0" borderId="0" xfId="0" applyFont="1" applyAlignment="1">
      <alignment vertical="top"/>
    </xf>
    <xf numFmtId="0" fontId="0" fillId="0" borderId="0" xfId="0" applyAlignment="1">
      <alignment vertical="top"/>
    </xf>
    <xf numFmtId="0" fontId="0" fillId="0" borderId="0" xfId="0" applyNumberFormat="1" applyAlignment="1">
      <alignment vertical="top"/>
    </xf>
    <xf numFmtId="0" fontId="0" fillId="0" borderId="0" xfId="0" applyAlignment="1">
      <alignment horizontal="center" vertical="top"/>
    </xf>
    <xf numFmtId="0" fontId="7" fillId="0" borderId="36" xfId="0" applyFont="1" applyBorder="1" applyAlignment="1">
      <alignment vertical="top"/>
    </xf>
    <xf numFmtId="0" fontId="7" fillId="0" borderId="50" xfId="0" applyFont="1" applyBorder="1" applyAlignment="1">
      <alignment vertical="top"/>
    </xf>
    <xf numFmtId="0" fontId="7" fillId="0" borderId="50" xfId="0" applyNumberFormat="1" applyFont="1" applyBorder="1" applyAlignment="1">
      <alignment vertical="top"/>
    </xf>
    <xf numFmtId="0" fontId="7" fillId="0" borderId="0" xfId="0" applyFont="1" applyBorder="1" applyAlignment="1">
      <alignment vertical="top"/>
    </xf>
    <xf numFmtId="0" fontId="0" fillId="22" borderId="0" xfId="0" applyFill="1" applyAlignment="1">
      <alignment horizontal="left" vertical="top"/>
    </xf>
    <xf numFmtId="0" fontId="7" fillId="0" borderId="50" xfId="0" applyFont="1" applyBorder="1" applyAlignment="1">
      <alignment horizontal="left" vertical="top" wrapText="1"/>
    </xf>
    <xf numFmtId="0" fontId="31" fillId="0" borderId="0" xfId="0" applyFont="1"/>
    <xf numFmtId="0" fontId="32" fillId="0" borderId="0" xfId="0" applyFont="1"/>
    <xf numFmtId="0" fontId="28" fillId="17" borderId="37" xfId="20" applyFont="1" applyFill="1" applyBorder="1" applyAlignment="1">
      <alignment horizontal="center"/>
    </xf>
    <xf numFmtId="0" fontId="28" fillId="32" borderId="37" xfId="20" applyFont="1" applyFill="1" applyBorder="1" applyAlignment="1">
      <alignment horizontal="center"/>
    </xf>
    <xf numFmtId="0" fontId="28" fillId="17" borderId="37" xfId="21" applyFont="1" applyFill="1" applyBorder="1" applyAlignment="1">
      <alignment horizontal="center"/>
    </xf>
    <xf numFmtId="0" fontId="28" fillId="0" borderId="38" xfId="20" applyFont="1" applyFill="1" applyBorder="1" applyAlignment="1"/>
    <xf numFmtId="0" fontId="28" fillId="0" borderId="38" xfId="21" applyFont="1" applyFill="1" applyBorder="1" applyAlignment="1">
      <alignment horizontal="right" wrapText="1"/>
    </xf>
    <xf numFmtId="165" fontId="28" fillId="0" borderId="38" xfId="21" applyNumberFormat="1" applyFont="1" applyFill="1" applyBorder="1" applyAlignment="1">
      <alignment horizontal="right" wrapText="1"/>
    </xf>
    <xf numFmtId="166" fontId="28" fillId="0" borderId="38" xfId="21" applyNumberFormat="1" applyFont="1" applyFill="1" applyBorder="1" applyAlignment="1">
      <alignment horizontal="right" wrapText="1"/>
    </xf>
    <xf numFmtId="167" fontId="28" fillId="0" borderId="38" xfId="21" applyNumberFormat="1" applyFont="1" applyFill="1" applyBorder="1" applyAlignment="1">
      <alignment horizontal="right" wrapText="1"/>
    </xf>
    <xf numFmtId="2" fontId="28" fillId="0" borderId="38" xfId="21" applyNumberFormat="1" applyFont="1" applyFill="1" applyBorder="1" applyAlignment="1">
      <alignment horizontal="right" wrapText="1"/>
    </xf>
    <xf numFmtId="0" fontId="28" fillId="0" borderId="0" xfId="21" applyFont="1" applyFill="1" applyBorder="1" applyAlignment="1">
      <alignment horizontal="right" wrapText="1"/>
    </xf>
    <xf numFmtId="0" fontId="28" fillId="0" borderId="38" xfId="20" applyFont="1" applyFill="1" applyBorder="1" applyAlignment="1">
      <alignment horizontal="right"/>
    </xf>
    <xf numFmtId="0" fontId="28" fillId="9" borderId="38" xfId="20" applyFont="1" applyFill="1" applyBorder="1" applyAlignment="1"/>
    <xf numFmtId="0" fontId="28" fillId="0" borderId="38" xfId="20" applyFont="1" applyFill="1" applyBorder="1" applyAlignment="1">
      <alignment horizontal="left"/>
    </xf>
    <xf numFmtId="0" fontId="28" fillId="30" borderId="38" xfId="20" applyFont="1" applyFill="1" applyBorder="1" applyAlignment="1"/>
    <xf numFmtId="0" fontId="28" fillId="30" borderId="38" xfId="20" applyFont="1" applyFill="1" applyBorder="1" applyAlignment="1">
      <alignment horizontal="right"/>
    </xf>
    <xf numFmtId="0" fontId="28" fillId="30" borderId="38" xfId="20" applyFont="1" applyFill="1" applyBorder="1" applyAlignment="1">
      <alignment horizontal="left"/>
    </xf>
    <xf numFmtId="0" fontId="0" fillId="0" borderId="0" xfId="0" applyBorder="1" applyAlignment="1">
      <alignment horizontal="center" vertical="top"/>
    </xf>
    <xf numFmtId="0" fontId="0" fillId="0" borderId="0" xfId="0" applyBorder="1" applyAlignment="1">
      <alignment horizontal="left" vertical="top"/>
    </xf>
    <xf numFmtId="0" fontId="7" fillId="0" borderId="0" xfId="0" applyFont="1" applyBorder="1" applyAlignment="1">
      <alignment horizontal="left" vertical="top"/>
    </xf>
    <xf numFmtId="0" fontId="28" fillId="17" borderId="37" xfId="22" applyFont="1" applyFill="1" applyBorder="1" applyAlignment="1">
      <alignment horizontal="center"/>
    </xf>
    <xf numFmtId="0" fontId="28" fillId="0" borderId="38" xfId="22" applyFont="1" applyFill="1" applyBorder="1" applyAlignment="1"/>
    <xf numFmtId="0" fontId="28" fillId="0" borderId="38" xfId="22" applyFont="1" applyFill="1" applyBorder="1" applyAlignment="1">
      <alignment horizontal="right"/>
    </xf>
    <xf numFmtId="164" fontId="28" fillId="0" borderId="38" xfId="22" applyNumberFormat="1" applyFont="1" applyFill="1" applyBorder="1" applyAlignment="1">
      <alignment horizontal="right"/>
    </xf>
    <xf numFmtId="0" fontId="13" fillId="0" borderId="0" xfId="22" applyAlignment="1"/>
    <xf numFmtId="0" fontId="28" fillId="0" borderId="0" xfId="22" applyFont="1" applyFill="1" applyBorder="1" applyAlignment="1">
      <alignment horizontal="right"/>
    </xf>
    <xf numFmtId="0" fontId="13" fillId="0" borderId="38" xfId="22" applyBorder="1" applyAlignment="1"/>
    <xf numFmtId="0" fontId="28" fillId="19" borderId="38" xfId="20" applyFont="1" applyFill="1" applyBorder="1" applyAlignment="1"/>
    <xf numFmtId="0" fontId="0" fillId="19" borderId="0" xfId="0" applyFill="1" applyAlignment="1">
      <alignment horizontal="left"/>
    </xf>
    <xf numFmtId="0" fontId="0" fillId="9" borderId="0" xfId="0" applyFill="1" applyAlignment="1">
      <alignment horizontal="center" vertical="top"/>
    </xf>
    <xf numFmtId="0" fontId="10" fillId="9" borderId="1" xfId="0" applyFont="1" applyFill="1" applyBorder="1" applyAlignment="1">
      <alignment horizontal="left" vertical="top" wrapText="1"/>
    </xf>
    <xf numFmtId="0" fontId="0" fillId="0" borderId="0" xfId="0" applyFill="1" applyAlignment="1">
      <alignment horizontal="center" vertical="top"/>
    </xf>
    <xf numFmtId="0" fontId="14" fillId="28" borderId="9" xfId="3" applyFont="1" applyFill="1" applyBorder="1" applyAlignment="1">
      <alignment horizontal="left" vertical="top" wrapText="1"/>
    </xf>
    <xf numFmtId="0" fontId="11" fillId="28" borderId="20" xfId="2" applyFont="1" applyFill="1" applyBorder="1" applyAlignment="1">
      <alignment horizontal="left" vertical="top" wrapText="1"/>
    </xf>
    <xf numFmtId="0" fontId="11" fillId="28" borderId="20" xfId="2" applyFont="1" applyFill="1" applyBorder="1" applyAlignment="1">
      <alignment horizontal="center" vertical="top" wrapText="1"/>
    </xf>
    <xf numFmtId="0" fontId="11" fillId="28" borderId="21" xfId="2" applyFont="1" applyFill="1" applyBorder="1" applyAlignment="1">
      <alignment horizontal="center" vertical="top" wrapText="1"/>
    </xf>
    <xf numFmtId="0" fontId="11" fillId="28" borderId="22" xfId="2" applyFont="1" applyFill="1" applyBorder="1" applyAlignment="1">
      <alignment horizontal="center" vertical="top" wrapText="1"/>
    </xf>
    <xf numFmtId="0" fontId="14" fillId="28" borderId="23" xfId="1" applyFont="1" applyFill="1" applyBorder="1" applyAlignment="1">
      <alignment horizontal="left" vertical="top" wrapText="1"/>
    </xf>
    <xf numFmtId="0" fontId="11" fillId="28" borderId="9" xfId="0" applyFont="1" applyFill="1" applyBorder="1"/>
    <xf numFmtId="0" fontId="11" fillId="28" borderId="2" xfId="2" applyFont="1" applyFill="1" applyBorder="1" applyAlignment="1">
      <alignment horizontal="left" vertical="top" wrapText="1"/>
    </xf>
    <xf numFmtId="0" fontId="11" fillId="28" borderId="2" xfId="2" applyFont="1" applyFill="1" applyBorder="1" applyAlignment="1">
      <alignment horizontal="center" vertical="top" wrapText="1"/>
    </xf>
    <xf numFmtId="0" fontId="11" fillId="28" borderId="1" xfId="2" applyFont="1" applyFill="1" applyBorder="1" applyAlignment="1">
      <alignment horizontal="center" vertical="top" wrapText="1"/>
    </xf>
    <xf numFmtId="0" fontId="11" fillId="28" borderId="19" xfId="2" applyFont="1" applyFill="1" applyBorder="1" applyAlignment="1">
      <alignment horizontal="center" vertical="top" wrapText="1"/>
    </xf>
    <xf numFmtId="0" fontId="14" fillId="28" borderId="8" xfId="2" applyFont="1" applyFill="1" applyBorder="1" applyAlignment="1">
      <alignment horizontal="left" vertical="top" wrapText="1"/>
    </xf>
    <xf numFmtId="0" fontId="11" fillId="28" borderId="10" xfId="2" applyFont="1" applyFill="1" applyBorder="1" applyAlignment="1">
      <alignment horizontal="left" vertical="top" wrapText="1"/>
    </xf>
    <xf numFmtId="0" fontId="11" fillId="28" borderId="15" xfId="2" applyFont="1" applyFill="1" applyBorder="1" applyAlignment="1">
      <alignment horizontal="left" vertical="top" wrapText="1"/>
    </xf>
    <xf numFmtId="0" fontId="11" fillId="28" borderId="15" xfId="2" applyFont="1" applyFill="1" applyBorder="1" applyAlignment="1">
      <alignment horizontal="center" vertical="top" wrapText="1"/>
    </xf>
    <xf numFmtId="0" fontId="11" fillId="28" borderId="11" xfId="2" applyFont="1" applyFill="1" applyBorder="1" applyAlignment="1">
      <alignment horizontal="center" vertical="top" wrapText="1"/>
    </xf>
    <xf numFmtId="0" fontId="11" fillId="28" borderId="18" xfId="2" applyFont="1" applyFill="1" applyBorder="1" applyAlignment="1">
      <alignment horizontal="center" vertical="top" wrapText="1"/>
    </xf>
    <xf numFmtId="0" fontId="14" fillId="28" borderId="12" xfId="2" applyFont="1" applyFill="1" applyBorder="1" applyAlignment="1">
      <alignment horizontal="left" vertical="top" wrapText="1"/>
    </xf>
    <xf numFmtId="0" fontId="35" fillId="33" borderId="0" xfId="9" applyFont="1" applyFill="1" applyAlignment="1">
      <alignment vertical="top"/>
    </xf>
    <xf numFmtId="0" fontId="36" fillId="33" borderId="0" xfId="0" applyFont="1" applyFill="1"/>
    <xf numFmtId="0" fontId="34" fillId="15" borderId="21" xfId="9" applyFont="1" applyFill="1" applyBorder="1" applyAlignment="1">
      <alignment horizontal="left" vertical="top" wrapText="1"/>
    </xf>
    <xf numFmtId="0" fontId="34" fillId="15" borderId="1" xfId="9" quotePrefix="1" applyFont="1" applyFill="1" applyBorder="1" applyAlignment="1">
      <alignment horizontal="left" vertical="top" wrapText="1"/>
    </xf>
    <xf numFmtId="0" fontId="34" fillId="15" borderId="11" xfId="9" applyFont="1" applyFill="1" applyBorder="1" applyAlignment="1">
      <alignment horizontal="left" vertical="top" wrapText="1"/>
    </xf>
    <xf numFmtId="0" fontId="14" fillId="28" borderId="13" xfId="3" applyFont="1" applyFill="1" applyBorder="1" applyAlignment="1">
      <alignment horizontal="left" vertical="top" wrapText="1"/>
    </xf>
    <xf numFmtId="0" fontId="11" fillId="28" borderId="4" xfId="3" applyFont="1" applyFill="1" applyBorder="1" applyAlignment="1">
      <alignment horizontal="left" vertical="top" wrapText="1"/>
    </xf>
    <xf numFmtId="0" fontId="11" fillId="28" borderId="4" xfId="3" applyFont="1" applyFill="1" applyBorder="1" applyAlignment="1">
      <alignment horizontal="center" vertical="top" wrapText="1"/>
    </xf>
    <xf numFmtId="0" fontId="11" fillId="28" borderId="5" xfId="3" applyFont="1" applyFill="1" applyBorder="1" applyAlignment="1">
      <alignment horizontal="center" vertical="top" wrapText="1"/>
    </xf>
    <xf numFmtId="0" fontId="11" fillId="28" borderId="17" xfId="3" applyFont="1" applyFill="1" applyBorder="1" applyAlignment="1">
      <alignment horizontal="center" vertical="top" wrapText="1"/>
    </xf>
    <xf numFmtId="0" fontId="14" fillId="28" borderId="6" xfId="3" applyFont="1" applyFill="1" applyBorder="1" applyAlignment="1">
      <alignment horizontal="left" vertical="top" wrapText="1"/>
    </xf>
    <xf numFmtId="0" fontId="11" fillId="28" borderId="10" xfId="3" applyFont="1" applyFill="1" applyBorder="1" applyAlignment="1">
      <alignment horizontal="left" vertical="top" wrapText="1"/>
    </xf>
    <xf numFmtId="0" fontId="11" fillId="28" borderId="15" xfId="3" applyFont="1" applyFill="1" applyBorder="1" applyAlignment="1">
      <alignment horizontal="left" vertical="top" wrapText="1"/>
    </xf>
    <xf numFmtId="0" fontId="11" fillId="28" borderId="15" xfId="3" applyFont="1" applyFill="1" applyBorder="1" applyAlignment="1">
      <alignment horizontal="center" vertical="top" wrapText="1"/>
    </xf>
    <xf numFmtId="0" fontId="11" fillId="28" borderId="11" xfId="3" applyFont="1" applyFill="1" applyBorder="1" applyAlignment="1">
      <alignment horizontal="center" vertical="top" wrapText="1"/>
    </xf>
    <xf numFmtId="0" fontId="11" fillId="28" borderId="18" xfId="3" applyFont="1" applyFill="1" applyBorder="1" applyAlignment="1">
      <alignment horizontal="center" vertical="top" wrapText="1"/>
    </xf>
    <xf numFmtId="0" fontId="14" fillId="28" borderId="12" xfId="3" applyFont="1" applyFill="1" applyBorder="1" applyAlignment="1">
      <alignment horizontal="left" vertical="top" wrapText="1"/>
    </xf>
    <xf numFmtId="0" fontId="11" fillId="28" borderId="21" xfId="2" applyFont="1" applyFill="1" applyBorder="1" applyAlignment="1">
      <alignment horizontal="left" vertical="top" wrapText="1"/>
    </xf>
    <xf numFmtId="0" fontId="11" fillId="28" borderId="1" xfId="2" applyFont="1" applyFill="1" applyBorder="1" applyAlignment="1">
      <alignment horizontal="left" vertical="top" wrapText="1"/>
    </xf>
    <xf numFmtId="0" fontId="11" fillId="28" borderId="11" xfId="2" applyFont="1" applyFill="1" applyBorder="1" applyAlignment="1">
      <alignment horizontal="left" vertical="top" wrapText="1"/>
    </xf>
    <xf numFmtId="0" fontId="11" fillId="15" borderId="30" xfId="7" applyFont="1" applyFill="1" applyBorder="1" applyAlignment="1">
      <alignment horizontal="center" vertical="top" wrapText="1"/>
    </xf>
    <xf numFmtId="0" fontId="11" fillId="15" borderId="13" xfId="2" applyFont="1" applyFill="1" applyBorder="1" applyAlignment="1">
      <alignment horizontal="left" vertical="top" wrapText="1"/>
    </xf>
    <xf numFmtId="0" fontId="11" fillId="15" borderId="4" xfId="2" applyFont="1" applyFill="1" applyBorder="1" applyAlignment="1">
      <alignment horizontal="left" vertical="top" wrapText="1"/>
    </xf>
    <xf numFmtId="0" fontId="11" fillId="15" borderId="4" xfId="2" applyFont="1" applyFill="1" applyBorder="1" applyAlignment="1">
      <alignment horizontal="center" vertical="top" wrapText="1"/>
    </xf>
    <xf numFmtId="0" fontId="34" fillId="15" borderId="4" xfId="9" quotePrefix="1" applyFont="1" applyFill="1" applyBorder="1" applyAlignment="1">
      <alignment horizontal="left" vertical="top" wrapText="1"/>
    </xf>
    <xf numFmtId="0" fontId="11" fillId="15" borderId="5" xfId="2" applyFont="1" applyFill="1" applyBorder="1" applyAlignment="1">
      <alignment horizontal="center" vertical="top" wrapText="1"/>
    </xf>
    <xf numFmtId="0" fontId="11" fillId="15" borderId="17" xfId="2" applyFont="1" applyFill="1" applyBorder="1" applyAlignment="1">
      <alignment horizontal="center" vertical="top" wrapText="1"/>
    </xf>
    <xf numFmtId="0" fontId="14" fillId="15" borderId="6" xfId="2" applyFont="1" applyFill="1" applyBorder="1" applyAlignment="1">
      <alignment horizontal="left" vertical="top" wrapText="1"/>
    </xf>
    <xf numFmtId="0" fontId="11" fillId="15" borderId="10" xfId="2" applyFont="1" applyFill="1" applyBorder="1" applyAlignment="1">
      <alignment horizontal="left" vertical="top" wrapText="1"/>
    </xf>
    <xf numFmtId="0" fontId="11" fillId="15" borderId="15" xfId="2" applyFont="1" applyFill="1" applyBorder="1" applyAlignment="1">
      <alignment horizontal="left" vertical="top" wrapText="1"/>
    </xf>
    <xf numFmtId="0" fontId="11" fillId="15" borderId="15" xfId="2" applyFont="1" applyFill="1" applyBorder="1" applyAlignment="1">
      <alignment horizontal="center" vertical="top" wrapText="1"/>
    </xf>
    <xf numFmtId="0" fontId="34" fillId="15" borderId="15" xfId="9" quotePrefix="1" applyFont="1" applyFill="1" applyBorder="1" applyAlignment="1">
      <alignment horizontal="left" vertical="top" wrapText="1"/>
    </xf>
    <xf numFmtId="0" fontId="11" fillId="15" borderId="11" xfId="2" applyFont="1" applyFill="1" applyBorder="1" applyAlignment="1">
      <alignment horizontal="center" vertical="top" wrapText="1"/>
    </xf>
    <xf numFmtId="0" fontId="11" fillId="15" borderId="18" xfId="2" applyFont="1" applyFill="1" applyBorder="1" applyAlignment="1">
      <alignment horizontal="center" vertical="top" wrapText="1"/>
    </xf>
    <xf numFmtId="0" fontId="14" fillId="15" borderId="12" xfId="2" applyFont="1" applyFill="1" applyBorder="1" applyAlignment="1">
      <alignment horizontal="left" vertical="top" wrapText="1"/>
    </xf>
    <xf numFmtId="0" fontId="14" fillId="15" borderId="9" xfId="7" applyFont="1" applyFill="1" applyBorder="1" applyAlignment="1">
      <alignment horizontal="left" vertical="top" wrapText="1"/>
    </xf>
    <xf numFmtId="0" fontId="11" fillId="15" borderId="13" xfId="3" applyFont="1" applyFill="1" applyBorder="1" applyAlignment="1">
      <alignment horizontal="left" vertical="top" wrapText="1"/>
    </xf>
    <xf numFmtId="0" fontId="22" fillId="15" borderId="10" xfId="7" applyFont="1" applyFill="1" applyBorder="1" applyAlignment="1">
      <alignment horizontal="right" vertical="top" wrapText="1"/>
    </xf>
    <xf numFmtId="0" fontId="14" fillId="0" borderId="23" xfId="2" quotePrefix="1" applyFont="1" applyFill="1" applyBorder="1" applyAlignment="1">
      <alignment horizontal="left" vertical="top" wrapText="1"/>
    </xf>
    <xf numFmtId="0" fontId="18" fillId="9" borderId="1" xfId="0" applyFont="1" applyFill="1" applyBorder="1" applyAlignment="1">
      <alignment horizontal="left" vertical="top" wrapText="1"/>
    </xf>
    <xf numFmtId="0" fontId="28" fillId="17" borderId="37" xfId="23" applyFont="1" applyFill="1" applyBorder="1" applyAlignment="1">
      <alignment horizontal="center"/>
    </xf>
    <xf numFmtId="0" fontId="28" fillId="0" borderId="38" xfId="23" applyFont="1" applyFill="1" applyBorder="1" applyAlignment="1"/>
    <xf numFmtId="0" fontId="28" fillId="0" borderId="38" xfId="23" applyFont="1" applyFill="1" applyBorder="1" applyAlignment="1">
      <alignment horizontal="right"/>
    </xf>
    <xf numFmtId="164" fontId="28" fillId="0" borderId="38" xfId="23" applyNumberFormat="1" applyFont="1" applyFill="1" applyBorder="1" applyAlignment="1">
      <alignment horizontal="right"/>
    </xf>
    <xf numFmtId="0" fontId="13" fillId="0" borderId="0" xfId="23" applyAlignment="1"/>
    <xf numFmtId="0" fontId="28" fillId="0" borderId="0" xfId="23" applyFont="1" applyFill="1" applyBorder="1" applyAlignment="1">
      <alignment horizontal="right"/>
    </xf>
    <xf numFmtId="0" fontId="13" fillId="0" borderId="38" xfId="23" applyBorder="1" applyAlignment="1"/>
    <xf numFmtId="0" fontId="28" fillId="34" borderId="39" xfId="23" applyFont="1" applyFill="1" applyBorder="1" applyAlignment="1">
      <alignment horizontal="center"/>
    </xf>
    <xf numFmtId="0" fontId="34" fillId="15" borderId="5" xfId="9" applyFont="1" applyFill="1" applyBorder="1" applyAlignment="1">
      <alignment horizontal="left" vertical="top" wrapText="1"/>
    </xf>
    <xf numFmtId="0" fontId="34" fillId="15" borderId="29" xfId="9" applyFont="1" applyFill="1" applyBorder="1" applyAlignment="1">
      <alignment horizontal="left" vertical="top" wrapText="1"/>
    </xf>
    <xf numFmtId="0" fontId="34" fillId="15" borderId="25" xfId="9" applyFont="1" applyFill="1" applyBorder="1" applyAlignment="1">
      <alignment horizontal="left" vertical="top" wrapText="1"/>
    </xf>
    <xf numFmtId="0" fontId="37" fillId="17" borderId="37" xfId="24" applyFont="1" applyFill="1" applyBorder="1" applyAlignment="1">
      <alignment horizontal="center"/>
    </xf>
    <xf numFmtId="0" fontId="37" fillId="0" borderId="38" xfId="24" applyFont="1" applyFill="1" applyBorder="1" applyAlignment="1"/>
    <xf numFmtId="0" fontId="37" fillId="0" borderId="38" xfId="24" applyFont="1" applyFill="1" applyBorder="1" applyAlignment="1">
      <alignment horizontal="right"/>
    </xf>
    <xf numFmtId="164" fontId="37" fillId="0" borderId="38" xfId="24" applyNumberFormat="1" applyFont="1" applyFill="1" applyBorder="1" applyAlignment="1">
      <alignment horizontal="right"/>
    </xf>
    <xf numFmtId="0" fontId="38" fillId="0" borderId="0" xfId="24" applyAlignment="1"/>
    <xf numFmtId="0" fontId="37" fillId="9" borderId="38" xfId="24" applyFont="1" applyFill="1" applyBorder="1" applyAlignment="1"/>
    <xf numFmtId="0" fontId="37" fillId="30" borderId="38" xfId="24" applyFont="1" applyFill="1" applyBorder="1" applyAlignment="1"/>
    <xf numFmtId="0" fontId="34" fillId="15" borderId="1" xfId="9" applyFont="1" applyFill="1" applyBorder="1" applyAlignment="1">
      <alignment horizontal="left" vertical="top" wrapText="1"/>
    </xf>
    <xf numFmtId="0" fontId="28" fillId="17" borderId="37" xfId="25" applyFont="1" applyFill="1" applyBorder="1" applyAlignment="1">
      <alignment horizontal="center"/>
    </xf>
    <xf numFmtId="0" fontId="28" fillId="0" borderId="38" xfId="25" applyFont="1" applyFill="1" applyBorder="1" applyAlignment="1"/>
    <xf numFmtId="0" fontId="28" fillId="0" borderId="38" xfId="25" applyFont="1" applyFill="1" applyBorder="1" applyAlignment="1">
      <alignment horizontal="right"/>
    </xf>
    <xf numFmtId="164" fontId="28" fillId="0" borderId="38" xfId="25" applyNumberFormat="1" applyFont="1" applyFill="1" applyBorder="1" applyAlignment="1">
      <alignment horizontal="right"/>
    </xf>
    <xf numFmtId="0" fontId="13" fillId="0" borderId="0" xfId="25" applyAlignment="1"/>
    <xf numFmtId="0" fontId="0" fillId="0" borderId="0" xfId="0" applyAlignment="1">
      <alignment horizontal="right"/>
    </xf>
    <xf numFmtId="0" fontId="28" fillId="0" borderId="0" xfId="25" applyFont="1" applyFill="1" applyBorder="1" applyAlignment="1">
      <alignment horizontal="right"/>
    </xf>
    <xf numFmtId="0" fontId="13" fillId="0" borderId="38" xfId="25" applyBorder="1" applyAlignment="1"/>
    <xf numFmtId="0" fontId="0" fillId="0" borderId="0" xfId="0" applyAlignment="1"/>
    <xf numFmtId="0" fontId="7" fillId="31" borderId="36" xfId="0" applyFont="1" applyFill="1" applyBorder="1" applyAlignment="1"/>
    <xf numFmtId="0" fontId="7" fillId="0" borderId="0" xfId="0" applyFont="1" applyAlignment="1"/>
    <xf numFmtId="0" fontId="0" fillId="30" borderId="0" xfId="0" applyFill="1" applyAlignment="1"/>
    <xf numFmtId="0" fontId="7" fillId="0" borderId="50" xfId="0" applyFont="1" applyBorder="1" applyAlignment="1">
      <alignment horizontal="left" vertical="top"/>
    </xf>
    <xf numFmtId="0" fontId="28" fillId="30" borderId="38" xfId="25" applyFont="1" applyFill="1" applyBorder="1" applyAlignment="1"/>
    <xf numFmtId="0" fontId="28" fillId="30" borderId="38" xfId="25" applyFont="1" applyFill="1" applyBorder="1" applyAlignment="1">
      <alignment horizontal="right"/>
    </xf>
    <xf numFmtId="164" fontId="28" fillId="30" borderId="38" xfId="25" applyNumberFormat="1" applyFont="1" applyFill="1" applyBorder="1" applyAlignment="1">
      <alignment horizontal="right"/>
    </xf>
    <xf numFmtId="0" fontId="13" fillId="30" borderId="0" xfId="25" applyFill="1" applyAlignment="1"/>
    <xf numFmtId="0" fontId="31" fillId="0" borderId="0" xfId="0" applyFont="1" applyAlignment="1">
      <alignment vertical="top"/>
    </xf>
    <xf numFmtId="0" fontId="31" fillId="0" borderId="0" xfId="0" applyNumberFormat="1" applyFont="1" applyAlignment="1">
      <alignment vertical="top"/>
    </xf>
    <xf numFmtId="0" fontId="0" fillId="30" borderId="0" xfId="0" applyFill="1" applyAlignment="1">
      <alignment horizontal="center" vertical="top"/>
    </xf>
    <xf numFmtId="0" fontId="0" fillId="30" borderId="0" xfId="0" applyFill="1" applyAlignment="1">
      <alignment horizontal="left" vertical="top"/>
    </xf>
    <xf numFmtId="0" fontId="28" fillId="17" borderId="37" xfId="26" applyFont="1" applyFill="1" applyBorder="1" applyAlignment="1">
      <alignment horizontal="center"/>
    </xf>
    <xf numFmtId="0" fontId="28" fillId="0" borderId="38" xfId="26" applyFont="1" applyFill="1" applyBorder="1" applyAlignment="1"/>
    <xf numFmtId="0" fontId="28" fillId="0" borderId="38" xfId="26" applyFont="1" applyFill="1" applyBorder="1" applyAlignment="1">
      <alignment horizontal="right"/>
    </xf>
    <xf numFmtId="164" fontId="28" fillId="0" borderId="38" xfId="26" applyNumberFormat="1" applyFont="1" applyFill="1" applyBorder="1" applyAlignment="1">
      <alignment horizontal="right"/>
    </xf>
    <xf numFmtId="0" fontId="13" fillId="0" borderId="0" xfId="26" applyAlignment="1"/>
    <xf numFmtId="0" fontId="3" fillId="25" borderId="46" xfId="0" applyFont="1" applyFill="1" applyBorder="1" applyAlignment="1">
      <alignment horizontal="center"/>
    </xf>
    <xf numFmtId="0" fontId="3" fillId="25" borderId="47" xfId="0" applyFont="1" applyFill="1" applyBorder="1" applyAlignment="1">
      <alignment horizontal="left"/>
    </xf>
    <xf numFmtId="0" fontId="3" fillId="25" borderId="47" xfId="0" applyFont="1" applyFill="1" applyBorder="1" applyAlignment="1">
      <alignment horizontal="center"/>
    </xf>
    <xf numFmtId="0" fontId="3" fillId="25" borderId="47" xfId="0" applyFont="1" applyFill="1" applyBorder="1" applyAlignment="1">
      <alignment horizontal="center" wrapText="1"/>
    </xf>
    <xf numFmtId="0" fontId="3" fillId="25" borderId="48" xfId="0" applyFont="1" applyFill="1" applyBorder="1" applyAlignment="1">
      <alignment horizontal="center"/>
    </xf>
    <xf numFmtId="0" fontId="7" fillId="0" borderId="3" xfId="0" applyFont="1" applyBorder="1" applyAlignment="1">
      <alignment horizontal="center"/>
    </xf>
    <xf numFmtId="0" fontId="0" fillId="35" borderId="41" xfId="0" applyFill="1" applyBorder="1" applyAlignment="1">
      <alignment horizontal="left"/>
    </xf>
    <xf numFmtId="0" fontId="0" fillId="0" borderId="41" xfId="0" applyBorder="1" applyAlignment="1">
      <alignment horizontal="left"/>
    </xf>
    <xf numFmtId="0" fontId="0" fillId="0" borderId="41" xfId="0" applyBorder="1" applyAlignment="1">
      <alignment horizontal="center"/>
    </xf>
    <xf numFmtId="0" fontId="0" fillId="0" borderId="42" xfId="0" applyBorder="1" applyAlignment="1">
      <alignment horizontal="left"/>
    </xf>
    <xf numFmtId="0" fontId="0" fillId="0" borderId="7" xfId="0" applyBorder="1" applyAlignment="1">
      <alignment horizontal="center"/>
    </xf>
    <xf numFmtId="0" fontId="0" fillId="35" borderId="0" xfId="0" applyFill="1" applyBorder="1" applyAlignment="1">
      <alignment horizontal="left"/>
    </xf>
    <xf numFmtId="0" fontId="0" fillId="0" borderId="0" xfId="0" applyBorder="1" applyAlignment="1">
      <alignment horizontal="left"/>
    </xf>
    <xf numFmtId="0" fontId="0" fillId="0" borderId="43" xfId="0" applyBorder="1" applyAlignment="1">
      <alignment horizontal="left"/>
    </xf>
    <xf numFmtId="0" fontId="0" fillId="0" borderId="14" xfId="0" applyBorder="1" applyAlignment="1">
      <alignment horizontal="center"/>
    </xf>
    <xf numFmtId="0" fontId="0" fillId="35" borderId="44" xfId="0" applyFill="1" applyBorder="1" applyAlignment="1">
      <alignment horizontal="left"/>
    </xf>
    <xf numFmtId="0" fontId="0" fillId="0" borderId="44" xfId="0" applyBorder="1" applyAlignment="1">
      <alignment horizontal="left"/>
    </xf>
    <xf numFmtId="0" fontId="0" fillId="0" borderId="44" xfId="0" applyBorder="1" applyAlignment="1">
      <alignment horizontal="center"/>
    </xf>
    <xf numFmtId="0" fontId="0" fillId="0" borderId="45" xfId="0" applyBorder="1" applyAlignment="1">
      <alignment horizontal="left"/>
    </xf>
    <xf numFmtId="0" fontId="7" fillId="35" borderId="7" xfId="0" applyFont="1" applyFill="1" applyBorder="1" applyAlignment="1">
      <alignment horizontal="center"/>
    </xf>
    <xf numFmtId="0" fontId="0" fillId="0" borderId="43" xfId="0" applyBorder="1" applyAlignment="1">
      <alignment horizontal="center"/>
    </xf>
    <xf numFmtId="0" fontId="7" fillId="35" borderId="3" xfId="0" applyFont="1" applyFill="1" applyBorder="1" applyAlignment="1">
      <alignment horizont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40" fillId="0" borderId="0" xfId="0" applyFont="1"/>
    <xf numFmtId="0" fontId="0" fillId="0" borderId="45" xfId="0" applyBorder="1" applyAlignment="1">
      <alignment horizontal="center"/>
    </xf>
    <xf numFmtId="0" fontId="41" fillId="0" borderId="0" xfId="0" applyFont="1" applyAlignment="1" applyProtection="1"/>
    <xf numFmtId="0" fontId="42" fillId="0" borderId="0" xfId="0" applyFont="1" applyAlignment="1" applyProtection="1"/>
    <xf numFmtId="0" fontId="42" fillId="0" borderId="0" xfId="0" applyFont="1" applyAlignment="1"/>
    <xf numFmtId="0" fontId="42" fillId="0" borderId="46" xfId="0" applyFont="1" applyBorder="1" applyAlignment="1"/>
    <xf numFmtId="0" fontId="42" fillId="0" borderId="47" xfId="0" applyFont="1" applyBorder="1" applyAlignment="1"/>
    <xf numFmtId="0" fontId="42" fillId="0" borderId="48" xfId="0" applyFont="1" applyBorder="1" applyAlignment="1">
      <alignment horizontal="center"/>
    </xf>
    <xf numFmtId="0" fontId="42" fillId="0" borderId="51" xfId="0" applyFont="1" applyBorder="1" applyAlignment="1"/>
    <xf numFmtId="49" fontId="42" fillId="0" borderId="0" xfId="0" applyNumberFormat="1" applyFont="1" applyAlignment="1" applyProtection="1"/>
    <xf numFmtId="0" fontId="42" fillId="0" borderId="14" xfId="0" applyFont="1" applyBorder="1" applyAlignment="1"/>
    <xf numFmtId="0" fontId="42" fillId="0" borderId="45" xfId="0" applyFont="1" applyBorder="1" applyAlignment="1"/>
    <xf numFmtId="0" fontId="42" fillId="0" borderId="47" xfId="0" applyFont="1" applyBorder="1" applyAlignment="1" applyProtection="1"/>
    <xf numFmtId="0" fontId="42" fillId="0" borderId="47" xfId="0" applyFont="1" applyBorder="1" applyAlignment="1">
      <alignment horizontal="center"/>
    </xf>
    <xf numFmtId="0" fontId="42" fillId="0" borderId="52" xfId="0" applyFont="1" applyBorder="1" applyAlignment="1"/>
    <xf numFmtId="0" fontId="42" fillId="0" borderId="53" xfId="0" applyFont="1" applyBorder="1" applyAlignment="1"/>
    <xf numFmtId="0" fontId="42" fillId="0" borderId="54" xfId="0" applyFont="1" applyBorder="1" applyAlignment="1">
      <alignment horizontal="right"/>
    </xf>
    <xf numFmtId="0" fontId="42" fillId="0" borderId="55" xfId="0" applyFont="1" applyBorder="1" applyAlignment="1"/>
    <xf numFmtId="16" fontId="42" fillId="0" borderId="55" xfId="0" quotePrefix="1" applyNumberFormat="1" applyFont="1" applyBorder="1" applyAlignment="1"/>
    <xf numFmtId="0" fontId="42" fillId="0" borderId="55" xfId="0" applyFont="1" applyBorder="1" applyAlignment="1">
      <alignment horizontal="center"/>
    </xf>
    <xf numFmtId="0" fontId="42" fillId="0" borderId="54" xfId="0" applyFont="1" applyBorder="1" applyAlignment="1">
      <alignment horizontal="center"/>
    </xf>
    <xf numFmtId="0" fontId="42" fillId="0" borderId="56" xfId="0" applyFont="1" applyBorder="1" applyAlignment="1"/>
    <xf numFmtId="0" fontId="42" fillId="36" borderId="57" xfId="0" applyFont="1" applyFill="1" applyBorder="1" applyAlignment="1"/>
    <xf numFmtId="0" fontId="42" fillId="0" borderId="58" xfId="0" applyFont="1" applyBorder="1" applyAlignment="1">
      <alignment horizontal="right"/>
    </xf>
    <xf numFmtId="0" fontId="42" fillId="36" borderId="59" xfId="0" applyFont="1" applyFill="1" applyBorder="1" applyAlignment="1" applyProtection="1"/>
    <xf numFmtId="16" fontId="42" fillId="36" borderId="59" xfId="0" quotePrefix="1" applyNumberFormat="1" applyFont="1" applyFill="1" applyBorder="1" applyAlignment="1" applyProtection="1"/>
    <xf numFmtId="0" fontId="42" fillId="36" borderId="59" xfId="0" applyFont="1" applyFill="1" applyBorder="1" applyAlignment="1"/>
    <xf numFmtId="0" fontId="42" fillId="36" borderId="59" xfId="0" applyFont="1" applyFill="1" applyBorder="1" applyAlignment="1">
      <alignment horizontal="center"/>
    </xf>
    <xf numFmtId="0" fontId="42" fillId="36" borderId="58" xfId="0" applyFont="1" applyFill="1" applyBorder="1" applyAlignment="1">
      <alignment horizontal="center"/>
    </xf>
    <xf numFmtId="0" fontId="42" fillId="0" borderId="57" xfId="0" applyFont="1" applyBorder="1" applyAlignment="1"/>
    <xf numFmtId="0" fontId="42" fillId="0" borderId="59" xfId="0" applyFont="1" applyBorder="1" applyAlignment="1" applyProtection="1"/>
    <xf numFmtId="16" fontId="42" fillId="0" borderId="59" xfId="0" quotePrefix="1" applyNumberFormat="1" applyFont="1" applyBorder="1" applyAlignment="1" applyProtection="1"/>
    <xf numFmtId="0" fontId="42" fillId="0" borderId="59" xfId="0" applyFont="1" applyBorder="1" applyAlignment="1"/>
    <xf numFmtId="0" fontId="42" fillId="0" borderId="59" xfId="0" applyFont="1" applyBorder="1" applyAlignment="1">
      <alignment horizontal="center"/>
    </xf>
    <xf numFmtId="0" fontId="42" fillId="0" borderId="58" xfId="0" applyFont="1" applyBorder="1" applyAlignment="1">
      <alignment horizontal="center"/>
    </xf>
    <xf numFmtId="0" fontId="42" fillId="0" borderId="57" xfId="0" applyFont="1" applyBorder="1" applyAlignment="1" applyProtection="1"/>
    <xf numFmtId="0" fontId="42" fillId="35" borderId="58" xfId="0" applyFont="1" applyFill="1" applyBorder="1" applyAlignment="1">
      <alignment horizontal="center"/>
    </xf>
    <xf numFmtId="0" fontId="42" fillId="35" borderId="59" xfId="0" quotePrefix="1" applyFont="1" applyFill="1" applyBorder="1" applyAlignment="1"/>
    <xf numFmtId="0" fontId="42" fillId="35" borderId="59" xfId="0" applyFont="1" applyFill="1" applyBorder="1" applyAlignment="1"/>
    <xf numFmtId="0" fontId="42" fillId="0" borderId="7" xfId="0" applyFont="1" applyBorder="1" applyAlignment="1"/>
    <xf numFmtId="0" fontId="42" fillId="16" borderId="60" xfId="0" applyFont="1" applyFill="1" applyBorder="1" applyAlignment="1"/>
    <xf numFmtId="0" fontId="42" fillId="16" borderId="43" xfId="0" applyFont="1" applyFill="1" applyBorder="1" applyAlignment="1">
      <alignment horizontal="right"/>
    </xf>
    <xf numFmtId="0" fontId="42" fillId="16" borderId="61" xfId="0" applyFont="1" applyFill="1" applyBorder="1" applyAlignment="1" applyProtection="1"/>
    <xf numFmtId="16" fontId="42" fillId="16" borderId="61" xfId="0" quotePrefix="1" applyNumberFormat="1" applyFont="1" applyFill="1" applyBorder="1" applyAlignment="1" applyProtection="1"/>
    <xf numFmtId="0" fontId="42" fillId="16" borderId="61" xfId="0" applyFont="1" applyFill="1" applyBorder="1" applyAlignment="1"/>
    <xf numFmtId="0" fontId="42" fillId="16" borderId="61" xfId="0" applyFont="1" applyFill="1" applyBorder="1" applyAlignment="1">
      <alignment horizontal="center"/>
    </xf>
    <xf numFmtId="0" fontId="42" fillId="16" borderId="43" xfId="0" applyFont="1" applyFill="1" applyBorder="1" applyAlignment="1">
      <alignment horizontal="center"/>
    </xf>
    <xf numFmtId="0" fontId="42" fillId="16" borderId="0" xfId="0" applyFont="1" applyFill="1" applyBorder="1" applyAlignment="1"/>
    <xf numFmtId="0" fontId="42" fillId="16" borderId="0" xfId="0" applyFont="1" applyFill="1" applyBorder="1" applyAlignment="1">
      <alignment horizontal="center"/>
    </xf>
    <xf numFmtId="0" fontId="42" fillId="16" borderId="7" xfId="0" applyFont="1" applyFill="1" applyBorder="1" applyAlignment="1"/>
    <xf numFmtId="0" fontId="42" fillId="16" borderId="0" xfId="0" applyFont="1" applyFill="1" applyBorder="1" applyAlignment="1" applyProtection="1"/>
    <xf numFmtId="16" fontId="42" fillId="16" borderId="0" xfId="0" quotePrefix="1" applyNumberFormat="1" applyFont="1" applyFill="1" applyBorder="1" applyAlignment="1" applyProtection="1"/>
    <xf numFmtId="0" fontId="42" fillId="16" borderId="62" xfId="0" applyFont="1" applyFill="1" applyBorder="1" applyAlignment="1"/>
    <xf numFmtId="0" fontId="42" fillId="16" borderId="63" xfId="0" applyFont="1" applyFill="1" applyBorder="1" applyAlignment="1">
      <alignment horizontal="right"/>
    </xf>
    <xf numFmtId="0" fontId="42" fillId="16" borderId="49" xfId="0" applyFont="1" applyFill="1" applyBorder="1" applyAlignment="1" applyProtection="1"/>
    <xf numFmtId="16" fontId="42" fillId="16" borderId="49" xfId="0" quotePrefix="1" applyNumberFormat="1" applyFont="1" applyFill="1" applyBorder="1" applyAlignment="1" applyProtection="1"/>
    <xf numFmtId="0" fontId="42" fillId="16" borderId="49" xfId="0" applyFont="1" applyFill="1" applyBorder="1" applyAlignment="1"/>
    <xf numFmtId="0" fontId="42" fillId="16" borderId="49" xfId="0" applyFont="1" applyFill="1" applyBorder="1" applyAlignment="1">
      <alignment horizontal="center"/>
    </xf>
    <xf numFmtId="0" fontId="42" fillId="16" borderId="63" xfId="0" applyFont="1" applyFill="1" applyBorder="1" applyAlignment="1">
      <alignment horizontal="center"/>
    </xf>
    <xf numFmtId="0" fontId="42" fillId="36" borderId="58" xfId="0" applyFont="1" applyFill="1" applyBorder="1" applyAlignment="1">
      <alignment horizontal="right"/>
    </xf>
    <xf numFmtId="0" fontId="0" fillId="25" borderId="0" xfId="0" applyFill="1"/>
    <xf numFmtId="0" fontId="42" fillId="0" borderId="63" xfId="0" applyFont="1" applyBorder="1" applyAlignment="1" applyProtection="1">
      <alignment horizontal="center"/>
    </xf>
    <xf numFmtId="1" fontId="0" fillId="0" borderId="0" xfId="0" applyNumberFormat="1"/>
    <xf numFmtId="0" fontId="42" fillId="0" borderId="58" xfId="0" applyFont="1" applyBorder="1" applyAlignment="1" applyProtection="1">
      <alignment horizontal="center"/>
    </xf>
    <xf numFmtId="0" fontId="42" fillId="0" borderId="0" xfId="0" quotePrefix="1" applyFont="1" applyAlignment="1"/>
    <xf numFmtId="0" fontId="42" fillId="0" borderId="64" xfId="0" applyFont="1" applyBorder="1" applyAlignment="1"/>
    <xf numFmtId="0" fontId="42" fillId="0" borderId="65" xfId="0" applyFont="1" applyBorder="1" applyAlignment="1">
      <alignment horizontal="right"/>
    </xf>
    <xf numFmtId="0" fontId="43" fillId="37" borderId="0" xfId="0" applyFont="1" applyFill="1" applyAlignment="1" applyProtection="1"/>
    <xf numFmtId="0" fontId="43" fillId="0" borderId="0" xfId="0" applyFont="1" applyAlignment="1" applyProtection="1"/>
    <xf numFmtId="0" fontId="28" fillId="17" borderId="37" xfId="27" applyFont="1" applyFill="1" applyBorder="1" applyAlignment="1">
      <alignment horizontal="center"/>
    </xf>
    <xf numFmtId="0" fontId="28" fillId="0" borderId="38" xfId="27" applyFont="1" applyFill="1" applyBorder="1" applyAlignment="1"/>
    <xf numFmtId="0" fontId="28" fillId="0" borderId="38" xfId="27" applyFont="1" applyFill="1" applyBorder="1" applyAlignment="1">
      <alignment horizontal="right"/>
    </xf>
    <xf numFmtId="0" fontId="42" fillId="0" borderId="57" xfId="0" applyFont="1" applyBorder="1" applyAlignment="1" applyProtection="1">
      <alignment horizontal="center"/>
    </xf>
    <xf numFmtId="0" fontId="42" fillId="0" borderId="59" xfId="0" applyFont="1" applyBorder="1" applyAlignment="1" applyProtection="1">
      <alignment horizontal="center"/>
    </xf>
    <xf numFmtId="0" fontId="42" fillId="0" borderId="49" xfId="0" applyFont="1" applyBorder="1" applyAlignment="1">
      <alignment horizontal="center"/>
    </xf>
    <xf numFmtId="0" fontId="42" fillId="0" borderId="59" xfId="0" applyFont="1" applyBorder="1" applyAlignment="1">
      <alignment horizontal="center"/>
    </xf>
    <xf numFmtId="0" fontId="42" fillId="0" borderId="3" xfId="0" applyFont="1" applyBorder="1" applyAlignment="1">
      <alignment horizontal="center"/>
    </xf>
    <xf numFmtId="0" fontId="42" fillId="0" borderId="42" xfId="0" applyFont="1" applyBorder="1" applyAlignment="1">
      <alignment horizontal="center"/>
    </xf>
    <xf numFmtId="0" fontId="42" fillId="0" borderId="46" xfId="0" applyFont="1" applyBorder="1" applyAlignment="1">
      <alignment horizontal="center"/>
    </xf>
    <xf numFmtId="0" fontId="42" fillId="0" borderId="47" xfId="0" applyFont="1" applyBorder="1" applyAlignment="1">
      <alignment horizontal="center"/>
    </xf>
    <xf numFmtId="0" fontId="42" fillId="0" borderId="48" xfId="0" applyFont="1" applyBorder="1" applyAlignment="1">
      <alignment horizontal="center"/>
    </xf>
    <xf numFmtId="0" fontId="42" fillId="0" borderId="55" xfId="0" applyFont="1" applyBorder="1" applyAlignment="1">
      <alignment horizontal="center"/>
    </xf>
  </cellXfs>
  <cellStyles count="28">
    <cellStyle name="20% - Accent5" xfId="5" builtinId="46"/>
    <cellStyle name="40% - Accent1" xfId="1" builtinId="31"/>
    <cellStyle name="40% - Accent2" xfId="2" builtinId="35"/>
    <cellStyle name="40% - Accent3" xfId="3" builtinId="39"/>
    <cellStyle name="40% - Accent4" xfId="4" builtinId="43"/>
    <cellStyle name="40% - Accent5" xfId="6" builtinId="47"/>
    <cellStyle name="40% - Accent6" xfId="7" builtinId="51"/>
    <cellStyle name="Bad" xfId="8" builtinId="27"/>
    <cellStyle name="Good" xfId="12" builtinId="26"/>
    <cellStyle name="Hyperlink" xfId="9" builtinId="8"/>
    <cellStyle name="Neutral" xfId="13" builtinId="28"/>
    <cellStyle name="Normal" xfId="0" builtinId="0"/>
    <cellStyle name="Normal_CalibrationDBGrowthTable" xfId="20" xr:uid="{00000000-0005-0000-0000-00000C000000}"/>
    <cellStyle name="Normal_CodesLoaded" xfId="19" xr:uid="{00000000-0005-0000-0000-00000D000000}"/>
    <cellStyle name="Normal_CTCwiretagcode" xfId="22" xr:uid="{00000000-0005-0000-0000-00000E000000}"/>
    <cellStyle name="Normal_extraWACSAC.fl" xfId="17" xr:uid="{00000000-0005-0000-0000-00000F000000}"/>
    <cellStyle name="Normal_FRAMBuilderTable" xfId="14" xr:uid="{00000000-0005-0000-0000-000010000000}"/>
    <cellStyle name="Normal_ReleaseTable" xfId="16" xr:uid="{00000000-0005-0000-0000-000011000000}"/>
    <cellStyle name="Normal_Sheet1" xfId="27" xr:uid="{00000000-0005-0000-0000-000012000000}"/>
    <cellStyle name="Normal_Sheet2" xfId="15" xr:uid="{00000000-0005-0000-0000-000013000000}"/>
    <cellStyle name="Normal_Sheet3" xfId="21" xr:uid="{00000000-0005-0000-0000-000014000000}"/>
    <cellStyle name="Normal_stringbuilder (oob&amp;extras)" xfId="24" xr:uid="{00000000-0005-0000-0000-000015000000}"/>
    <cellStyle name="Normal_stringbuilder (oob&amp;extras)_1" xfId="25" xr:uid="{00000000-0005-0000-0000-000016000000}"/>
    <cellStyle name="Normal_stringbuilder (oob)" xfId="23" xr:uid="{00000000-0005-0000-0000-000017000000}"/>
    <cellStyle name="Normal_WireTagCode08Inc" xfId="18" xr:uid="{00000000-0005-0000-0000-000018000000}"/>
    <cellStyle name="Normal_WireTagCodeCurrent" xfId="26" xr:uid="{00000000-0005-0000-0000-000019000000}"/>
    <cellStyle name="Normal_WireTagCodeTable" xfId="10" xr:uid="{00000000-0005-0000-0000-00001A000000}"/>
    <cellStyle name="Percent" xfId="11" builtinId="5"/>
  </cellStyles>
  <dxfs count="7">
    <dxf>
      <alignment horizontal="center" readingOrder="0"/>
    </dxf>
    <dxf>
      <alignment horizontal="center" readingOrder="0"/>
    </dxf>
    <dxf>
      <alignment horizontal="center" readingOrder="0"/>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s>
  <tableStyles count="0" defaultTableStyle="TableStyleMedium2" defaultPivotStyle="PivotStyleLight16"/>
  <colors>
    <mruColors>
      <color rgb="FF996633"/>
      <color rgb="FF99FF66"/>
      <color rgb="FFFF0066"/>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pivotCacheDefinition" Target="pivotCache/pivotCacheDefinition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pivotCacheDefinition" Target="pivotCache/pivotCacheDefinition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pivotCacheDefinition" Target="pivotCache/pivotCacheDefinition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83820</xdr:colOff>
      <xdr:row>2</xdr:row>
      <xdr:rowOff>83820</xdr:rowOff>
    </xdr:to>
    <xdr:pic>
      <xdr:nvPicPr>
        <xdr:cNvPr id="2" name="Picture 1" descr="arrow">
          <a:extLst>
            <a:ext uri="{FF2B5EF4-FFF2-40B4-BE49-F238E27FC236}">
              <a16:creationId xmlns:a16="http://schemas.microsoft.com/office/drawing/2014/main" id="{00000000-0008-0000-8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6680" y="731520"/>
          <a:ext cx="83820" cy="8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xdr:row>
      <xdr:rowOff>0</xdr:rowOff>
    </xdr:from>
    <xdr:to>
      <xdr:col>4</xdr:col>
      <xdr:colOff>83820</xdr:colOff>
      <xdr:row>3</xdr:row>
      <xdr:rowOff>83820</xdr:rowOff>
    </xdr:to>
    <xdr:pic>
      <xdr:nvPicPr>
        <xdr:cNvPr id="3" name="Picture 2" descr="arrow">
          <a:extLst>
            <a:ext uri="{FF2B5EF4-FFF2-40B4-BE49-F238E27FC236}">
              <a16:creationId xmlns:a16="http://schemas.microsoft.com/office/drawing/2014/main" id="{00000000-0008-0000-8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6680" y="1463040"/>
          <a:ext cx="83820" cy="8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83820</xdr:colOff>
      <xdr:row>4</xdr:row>
      <xdr:rowOff>83820</xdr:rowOff>
    </xdr:to>
    <xdr:pic>
      <xdr:nvPicPr>
        <xdr:cNvPr id="4" name="Picture 3" descr="arrow">
          <a:extLst>
            <a:ext uri="{FF2B5EF4-FFF2-40B4-BE49-F238E27FC236}">
              <a16:creationId xmlns:a16="http://schemas.microsoft.com/office/drawing/2014/main" id="{00000000-0008-0000-8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6680" y="1828800"/>
          <a:ext cx="83820" cy="8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 McHugh" refreshedDate="41865.624571180553" createdVersion="4" refreshedVersion="4" minRefreshableVersion="3" recordCount="434" xr:uid="{00000000-000A-0000-FFFF-FFFF61000000}">
  <cacheSource type="worksheet">
    <worksheetSource ref="A2:AX436" sheet="ReleaseTable(old)"/>
  </cacheSource>
  <cacheFields count="50">
    <cacheField name="Aggregate stock name" numFmtId="0">
      <sharedItems count="36">
        <s v="Bonneville Pool fall-tule"/>
        <s v="Central Valley fall"/>
        <s v="Columbia upriver bright (fall)"/>
        <s v="Columbia upriver summer"/>
        <s v="Cowlitz River Spring"/>
        <s v="Fraser spring/summer"/>
        <s v="Hood Canal fall fingerling"/>
        <s v="Hood Canal fall yearling"/>
        <s v="Juan de Fuca fall"/>
        <s v="Lower Columbia fall-bright"/>
        <s v="Lower Columbia fall-tule naturals"/>
        <s v="Lower Columbia fall-tule OR Hatch"/>
        <s v="Lower Columbia fall-tule WA Hatch"/>
        <s v="Lower Fraser fall"/>
        <s v="Lower Geo. Str. Fall"/>
        <s v="Mid Puget Sound fall fingerlings"/>
        <s v="Nooksack/Samish fall"/>
        <s v="North Oregon Coast fall"/>
        <s v="Oregon Mid Coast Fall"/>
        <s v="Nooksack spring"/>
        <s v="Skagit spring fingerlings"/>
        <s v="Skagit spring yearlings"/>
        <s v="Skagit sum/fall fingerlings"/>
        <s v="Snake fall"/>
        <s v="Snohomish summer/fall fingerlings"/>
        <s v="Snohomish summer/fall yearlings"/>
        <s v="South Puget Sound fall fingerlings"/>
        <s v="South Puget Sound fall yearlings"/>
        <s v="Stillaguamish summer/fall"/>
        <s v="Tulalip fall"/>
        <s v="Wash North Coast fall"/>
        <s v="West Coast Vanc. Isl. fall"/>
        <s v="Western Strait-Hoko"/>
        <s v="White River Spring Fing"/>
        <s v="Willamette River Spring"/>
        <s v="Willapa Bay fall"/>
      </sharedItems>
    </cacheField>
    <cacheField name="Abbrev" numFmtId="0">
      <sharedItems count="41">
        <s v="BPH"/>
        <s v="SAC"/>
        <s v="URB"/>
        <s v="SUM"/>
        <s v="CWS"/>
        <s v="FRE"/>
        <s v="HDF"/>
        <s v="HDY"/>
        <s v="ELW"/>
        <s v="LRW"/>
        <s v="LCN"/>
        <s v="LCO"/>
        <s v="LCW"/>
        <s v="FRL"/>
        <s v="LGS"/>
        <s v="GRN"/>
        <s v="LWA"/>
        <s v="MPS"/>
        <s v="PUY"/>
        <s v="GLH"/>
        <s v="SAM"/>
        <s v="NOC"/>
        <s v="MOC"/>
        <s v="NSF"/>
        <s v="SKF"/>
        <s v="SKS"/>
        <s v="SSF"/>
        <s v="SNK"/>
        <s v="SNF"/>
        <s v="SNY"/>
        <s v="NIS"/>
        <s v="SPS"/>
        <s v="SPY"/>
        <s v="STL"/>
        <s v="TUL"/>
        <s v="WNC"/>
        <s v="WCV"/>
        <s v="HOK"/>
        <s v="WHF"/>
        <s v="WSH"/>
        <s v="WPA"/>
      </sharedItems>
    </cacheField>
    <cacheField name="record_code" numFmtId="0">
      <sharedItems/>
    </cacheField>
    <cacheField name="format_version" numFmtId="0">
      <sharedItems containsSemiMixedTypes="0" containsString="0" containsNumber="1" minValue="4.0999999999999996" maxValue="4.0999999999999996"/>
    </cacheField>
    <cacheField name="submission_date" numFmtId="0">
      <sharedItems containsSemiMixedTypes="0" containsString="0" containsNumber="1" containsInteger="1" minValue="20060912" maxValue="20140811"/>
    </cacheField>
    <cacheField name="reporting_agency" numFmtId="0">
      <sharedItems/>
    </cacheField>
    <cacheField name="release_agency" numFmtId="0">
      <sharedItems/>
    </cacheField>
    <cacheField name="coordinator" numFmtId="0">
      <sharedItems containsSemiMixedTypes="0" containsString="0" containsNumber="1" containsInteger="1" minValue="3" maxValue="14"/>
    </cacheField>
    <cacheField name="tag_code_or_release_id" numFmtId="0">
      <sharedItems containsMixedTypes="1" containsNumber="1" containsInteger="1" minValue="180170" maxValue="634680" count="422">
        <s v="052873"/>
        <s v="052874"/>
        <s v="052971"/>
        <s v="052972"/>
        <s v="052570"/>
        <s v="052577"/>
        <s v="052588"/>
        <s v="052895"/>
        <s v="052897"/>
        <s v="053592"/>
        <s v="054318"/>
        <s v="054336"/>
        <s v="050685"/>
        <s v="052978"/>
        <s v="053767"/>
        <s v="053776"/>
        <s v="053778"/>
        <s v="053780"/>
        <s v="053782"/>
        <s v="053874"/>
        <s v="054274"/>
        <s v="054276"/>
        <s v="053794"/>
        <s v="053795"/>
        <s v="053796"/>
        <s v="053797"/>
        <s v="053798"/>
        <s v="053799"/>
        <s v="053864"/>
        <s v="053865"/>
        <s v="054391"/>
        <s v="054393"/>
        <s v="054395"/>
        <s v="054398"/>
        <s v="054399"/>
        <s v="054464"/>
        <s v="054465"/>
        <s v="054466"/>
        <s v="054467"/>
        <s v="054468"/>
        <s v="054469"/>
        <s v="054470"/>
        <s v="054471"/>
        <s v="054472"/>
        <s v="062304"/>
        <s v="062305"/>
        <s v="062306"/>
        <s v="062307"/>
        <s v="062308"/>
        <s v="062309"/>
        <s v="094504"/>
        <s v="094663"/>
        <n v="633173"/>
        <n v="633894"/>
        <n v="634391"/>
        <n v="633298"/>
        <n v="633299"/>
        <n v="633596"/>
        <n v="633385"/>
        <n v="633386"/>
        <n v="633799"/>
        <n v="633871"/>
        <n v="633872"/>
        <n v="634287"/>
        <n v="634390"/>
        <n v="633399"/>
        <n v="632866"/>
        <n v="633465"/>
        <n v="633397"/>
        <n v="633464"/>
        <n v="633473"/>
        <n v="633974"/>
        <n v="634388"/>
        <n v="634288"/>
        <s v="025652"/>
        <s v="025659"/>
        <n v="184907"/>
        <n v="185054"/>
        <n v="185055"/>
        <n v="185234"/>
        <n v="185235"/>
        <n v="185236"/>
        <n v="185237"/>
        <n v="185728"/>
        <n v="185222"/>
        <n v="185223"/>
        <n v="185224"/>
        <n v="185225"/>
        <n v="185926"/>
        <n v="185935"/>
        <n v="185936"/>
        <n v="186061"/>
        <n v="186062"/>
        <n v="180183"/>
        <n v="180184"/>
        <n v="180189"/>
        <n v="186162"/>
        <n v="186352"/>
        <n v="186353"/>
        <n v="186354"/>
        <n v="186355"/>
        <n v="186356"/>
        <n v="186357"/>
        <n v="186358"/>
        <n v="186359"/>
        <n v="186360"/>
        <n v="186361"/>
        <n v="633382"/>
        <n v="633886"/>
        <n v="633971"/>
        <n v="634283"/>
        <n v="633366"/>
        <n v="633875"/>
        <n v="634271"/>
        <n v="633471"/>
        <n v="633965"/>
        <n v="633469"/>
        <n v="634297"/>
        <n v="633370"/>
        <n v="633893"/>
        <n v="633979"/>
        <n v="632987"/>
        <n v="634186"/>
        <n v="633492"/>
        <n v="632883"/>
        <n v="633976"/>
        <n v="634369"/>
        <n v="634372"/>
        <n v="633977"/>
        <n v="632886"/>
        <n v="633287"/>
        <n v="633877"/>
        <n v="634280"/>
        <s v="094423"/>
        <s v="094526"/>
        <s v="094646"/>
        <s v="025641"/>
        <s v="025650"/>
        <n v="185030"/>
        <n v="185032"/>
        <n v="185238"/>
        <n v="185240"/>
        <n v="184922"/>
        <n v="185221"/>
        <n v="185242"/>
        <n v="185263"/>
        <n v="185658"/>
        <n v="185706"/>
        <n v="185708"/>
        <n v="185710"/>
        <n v="186030"/>
        <n v="186031"/>
        <n v="186032"/>
        <n v="185001"/>
        <n v="185002"/>
        <n v="185040"/>
        <n v="185556"/>
        <n v="185557"/>
        <n v="185558"/>
        <n v="185612"/>
        <n v="185707"/>
        <n v="186240"/>
        <n v="186242"/>
        <s v="082339"/>
        <s v="082343"/>
        <s v="082344"/>
        <s v="082345"/>
        <s v="082350"/>
        <s v="082414"/>
        <s v="084327"/>
        <s v="084328"/>
        <n v="184304"/>
        <n v="184840"/>
        <n v="185301"/>
        <n v="185302"/>
        <n v="185303"/>
        <n v="184422"/>
        <n v="184836"/>
        <n v="185649"/>
        <n v="185650"/>
        <n v="185651"/>
        <n v="185808"/>
        <n v="185809"/>
        <n v="185810"/>
        <n v="185811"/>
        <n v="185812"/>
        <n v="185817"/>
        <n v="185818"/>
        <n v="185819"/>
        <n v="185820"/>
        <n v="185644"/>
        <n v="185743"/>
        <n v="185744"/>
        <n v="185745"/>
        <n v="185746"/>
        <n v="185813"/>
        <n v="185814"/>
        <n v="185815"/>
        <n v="185832"/>
        <n v="185833"/>
        <n v="185834"/>
        <n v="185910"/>
        <n v="185911"/>
        <n v="185912"/>
        <n v="185913"/>
        <n v="185914"/>
        <n v="185915"/>
        <n v="185916"/>
        <n v="185917"/>
        <n v="186035"/>
        <n v="186036"/>
        <n v="186037"/>
        <n v="186039"/>
        <n v="186042"/>
        <n v="180170"/>
        <n v="185355"/>
        <n v="185339"/>
        <n v="185356"/>
        <n v="185357"/>
        <n v="185358"/>
        <n v="185359"/>
        <n v="186015"/>
        <n v="186016"/>
        <n v="186161"/>
        <n v="186219"/>
        <n v="186220"/>
        <n v="186225"/>
        <n v="186226"/>
        <n v="186227"/>
        <n v="186235"/>
        <n v="186236"/>
        <n v="186237"/>
        <n v="186238"/>
        <n v="186239"/>
        <n v="186345"/>
        <n v="186346"/>
        <n v="186347"/>
        <n v="186348"/>
        <n v="186349"/>
        <n v="186350"/>
        <n v="186351"/>
        <n v="633372"/>
        <n v="633882"/>
        <n v="634286"/>
        <n v="633383"/>
        <n v="633885"/>
        <n v="210790"/>
        <n v="633285"/>
        <n v="633579"/>
        <n v="633889"/>
        <n v="634284"/>
        <n v="210797"/>
        <n v="210688"/>
        <n v="633375"/>
        <n v="634583"/>
        <n v="634080"/>
        <n v="633591"/>
        <n v="633369"/>
        <n v="633389"/>
        <n v="634272"/>
        <s v="094428"/>
        <s v="094525"/>
        <s v="094645"/>
        <s v="094343"/>
        <s v="094643"/>
        <s v="090157"/>
        <s v="090165"/>
        <n v="633172"/>
        <n v="633387"/>
        <n v="634274"/>
        <n v="633364"/>
        <n v="633867"/>
        <n v="633869"/>
        <n v="633176"/>
        <n v="633488"/>
        <n v="633486"/>
        <n v="633487"/>
        <n v="634373"/>
        <n v="210677"/>
        <n v="210685"/>
        <n v="212827"/>
        <n v="210745"/>
        <n v="210278"/>
        <n v="210789"/>
        <n v="210735"/>
        <n v="633582"/>
        <n v="633598"/>
        <n v="633986"/>
        <n v="633987"/>
        <n v="634671"/>
        <n v="634672"/>
        <n v="634680"/>
        <n v="633381"/>
        <n v="633887"/>
        <n v="634281"/>
        <n v="633468"/>
        <n v="633966"/>
        <n v="634296"/>
        <n v="210671"/>
        <n v="210801"/>
        <n v="210744"/>
        <n v="633391"/>
        <n v="210788"/>
        <n v="633286"/>
        <n v="632979"/>
        <n v="632894"/>
        <n v="633968"/>
        <n v="633964"/>
        <n v="633466"/>
        <n v="634364"/>
        <n v="633472"/>
        <n v="633289"/>
        <n v="633969"/>
        <n v="633495"/>
        <n v="633496"/>
        <n v="633494"/>
        <n v="634299"/>
        <n v="634383"/>
        <n v="634298"/>
        <n v="633967"/>
        <n v="633467"/>
        <n v="210684"/>
        <n v="210743"/>
        <n v="210733"/>
        <n v="210741"/>
        <n v="210787"/>
        <n v="210571"/>
        <n v="210777"/>
        <n v="210679"/>
        <n v="210738"/>
        <n v="210791"/>
        <n v="185257"/>
        <n v="185258"/>
        <n v="185259"/>
        <n v="185260"/>
        <n v="185948"/>
        <n v="185949"/>
        <n v="185950"/>
        <n v="185951"/>
        <n v="185821"/>
        <n v="185822"/>
        <n v="185823"/>
        <n v="185824"/>
        <n v="185825"/>
        <n v="185826"/>
        <n v="185827"/>
        <n v="185828"/>
        <n v="186134"/>
        <n v="186301"/>
        <n v="186302"/>
        <n v="186303"/>
        <n v="186304"/>
        <n v="186305"/>
        <n v="186306"/>
        <n v="186343"/>
        <n v="186344"/>
        <n v="210678"/>
        <n v="210739"/>
        <n v="210786"/>
        <n v="210689"/>
        <n v="210690"/>
        <n v="210722"/>
        <n v="210795"/>
        <s v="092734"/>
        <s v="094139"/>
        <s v="094140"/>
        <s v="094142"/>
        <s v="094143"/>
        <s v="094333"/>
        <s v="094335"/>
        <s v="094344"/>
        <s v="094345"/>
        <s v="094347"/>
        <s v="094348"/>
        <s v="094349"/>
        <s v="094425"/>
        <s v="094436"/>
        <s v="094438"/>
        <s v="094439"/>
        <s v="094453"/>
        <s v="094346"/>
        <s v="094422"/>
        <s v="094437"/>
        <s v="094549"/>
        <s v="094556"/>
        <s v="094557"/>
        <s v="094558"/>
        <s v="094559"/>
        <s v="094560"/>
        <s v="094561"/>
        <s v="094562"/>
        <s v="094563"/>
        <s v="094601"/>
        <s v="094602"/>
        <s v="094603"/>
        <s v="094609"/>
        <s v="094610"/>
        <s v="094612"/>
        <s v="094614"/>
        <s v="094615"/>
        <s v="094616"/>
        <s v="094627"/>
        <s v="090169"/>
        <s v="090171"/>
        <s v="090177"/>
        <s v="090178"/>
        <s v="090187"/>
        <s v="090188"/>
        <s v="090189"/>
        <s v="090190"/>
        <s v="094529"/>
        <s v="094650"/>
        <s v="094651"/>
        <s v="094652"/>
        <s v="094657"/>
        <n v="633367"/>
        <n v="633376"/>
        <n v="633379"/>
        <n v="633878"/>
        <n v="633890"/>
        <n v="633891"/>
        <n v="634185"/>
      </sharedItems>
    </cacheField>
    <cacheField name="tag_type" numFmtId="0">
      <sharedItems containsSemiMixedTypes="0" containsString="0" containsNumber="1" containsInteger="1" minValue="0" maxValue="13"/>
    </cacheField>
    <cacheField name="first_sequential_number" numFmtId="0">
      <sharedItems containsNonDate="0" containsString="0" containsBlank="1"/>
    </cacheField>
    <cacheField name="last_sequential_number" numFmtId="0">
      <sharedItems containsNonDate="0" containsString="0" containsBlank="1"/>
    </cacheField>
    <cacheField name="related_group_type" numFmtId="0">
      <sharedItems containsBlank="1"/>
    </cacheField>
    <cacheField name="related_group_id" numFmtId="0">
      <sharedItems containsBlank="1" containsMixedTypes="1" containsNumber="1" containsInteger="1" minValue="419970305" maxValue="420091218"/>
    </cacheField>
    <cacheField name="species" numFmtId="0">
      <sharedItems containsSemiMixedTypes="0" containsString="0" containsNumber="1" containsInteger="1" minValue="1" maxValue="1"/>
    </cacheField>
    <cacheField name="run" numFmtId="0">
      <sharedItems containsSemiMixedTypes="0" containsString="0" containsNumber="1" containsInteger="1" minValue="1" maxValue="3"/>
    </cacheField>
    <cacheField name="brood_year" numFmtId="0">
      <sharedItems containsSemiMixedTypes="0" containsString="0" containsNumber="1" containsInteger="1" minValue="2005" maxValue="2007" count="3">
        <n v="2005"/>
        <n v="2006"/>
        <n v="2007"/>
      </sharedItems>
    </cacheField>
    <cacheField name="first_release_date" numFmtId="0">
      <sharedItems containsSemiMixedTypes="0" containsString="0" containsNumber="1" containsInteger="1" minValue="20060302" maxValue="20090429"/>
    </cacheField>
    <cacheField name="last_release_date" numFmtId="0">
      <sharedItems containsSemiMixedTypes="0" containsString="0" containsNumber="1" containsInteger="1" minValue="20060302" maxValue="20090625"/>
    </cacheField>
    <cacheField name="release_location_code" numFmtId="0">
      <sharedItems/>
    </cacheField>
    <cacheField name="hatchery_location_code" numFmtId="0">
      <sharedItems containsBlank="1"/>
    </cacheField>
    <cacheField name="stock_location_code" numFmtId="0">
      <sharedItems/>
    </cacheField>
    <cacheField name="release_stage" numFmtId="0">
      <sharedItems containsBlank="1"/>
    </cacheField>
    <cacheField name="rearing_type" numFmtId="0">
      <sharedItems/>
    </cacheField>
    <cacheField name="study_type" numFmtId="0">
      <sharedItems containsBlank="1"/>
    </cacheField>
    <cacheField name="release_strategy" numFmtId="0">
      <sharedItems containsBlank="1" count="4">
        <s v="FR"/>
        <m/>
        <s v="VO"/>
        <s v="MX"/>
      </sharedItems>
    </cacheField>
    <cacheField name="avg_weight" numFmtId="0">
      <sharedItems containsString="0" containsBlank="1" containsNumber="1" minValue="1.74" maxValue="63.62"/>
    </cacheField>
    <cacheField name="avg_length" numFmtId="0">
      <sharedItems containsString="0" containsBlank="1" containsNumber="1" containsInteger="1" minValue="64" maxValue="116"/>
    </cacheField>
    <cacheField name="study_integrity" numFmtId="0">
      <sharedItems containsBlank="1"/>
    </cacheField>
    <cacheField name="cwt_1st_mark" numFmtId="0">
      <sharedItems containsSemiMixedTypes="0" containsString="0" containsNumber="1" containsInteger="1" minValue="0" maxValue="5500"/>
    </cacheField>
    <cacheField name="cwt_1st_mark_count" numFmtId="0">
      <sharedItems containsSemiMixedTypes="0" containsString="0" containsNumber="1" containsInteger="1" minValue="5352" maxValue="1432683"/>
    </cacheField>
    <cacheField name="cwt_2nd_mark" numFmtId="0">
      <sharedItems containsString="0" containsBlank="1" containsNumber="1" containsInteger="1" minValue="0" maxValue="500"/>
    </cacheField>
    <cacheField name="cwt_2nd_mark_count" numFmtId="0">
      <sharedItems containsString="0" containsBlank="1" containsNumber="1" containsInteger="1" minValue="23" maxValue="17951"/>
    </cacheField>
    <cacheField name="non_cwt_1st_mark" numFmtId="0">
      <sharedItems containsString="0" containsBlank="1" containsNumber="1" containsInteger="1" minValue="0" maxValue="5500"/>
    </cacheField>
    <cacheField name="non_cwt_1st_mark_count" numFmtId="0">
      <sharedItems containsString="0" containsBlank="1" containsNumber="1" containsInteger="1" minValue="13" maxValue="5721992"/>
    </cacheField>
    <cacheField name="non_cwt_2nd_mark" numFmtId="0">
      <sharedItems containsString="0" containsBlank="1" containsNumber="1" containsInteger="1" minValue="0" maxValue="5000"/>
    </cacheField>
    <cacheField name="non_cwt_2nd_mark_count" numFmtId="0">
      <sharedItems containsString="0" containsBlank="1" containsNumber="1" containsInteger="1" minValue="31" maxValue="4553523"/>
    </cacheField>
    <cacheField name="counting_method" numFmtId="0">
      <sharedItems containsBlank="1"/>
    </cacheField>
    <cacheField name="tag_loss_rate" numFmtId="0">
      <sharedItems containsString="0" containsBlank="1" containsNumber="1" minValue="0" maxValue="0.24310000000000001"/>
    </cacheField>
    <cacheField name="tag_loss_days" numFmtId="0">
      <sharedItems containsString="0" containsBlank="1" containsNumber="1" containsInteger="1" minValue="1" maxValue="224"/>
    </cacheField>
    <cacheField name="tag_loss_sample_size" numFmtId="0">
      <sharedItems containsString="0" containsBlank="1" containsNumber="1" containsInteger="1" minValue="100" maxValue="2017"/>
    </cacheField>
    <cacheField name="tag_reused" numFmtId="0">
      <sharedItems containsNonDate="0" containsString="0" containsBlank="1"/>
    </cacheField>
    <cacheField name="comments" numFmtId="0">
      <sharedItems containsBlank="1"/>
    </cacheField>
    <cacheField name="release_location_name" numFmtId="0">
      <sharedItems/>
    </cacheField>
    <cacheField name="hatchery_location_name" numFmtId="0">
      <sharedItems count="62">
        <s v="SPRING CR NFH"/>
        <s v="COLEMAN NFH"/>
        <s v="FEATHER R HATCHERY"/>
        <s v="RINGOLD SPRINGS HATCHERY"/>
        <s v="PRIEST RAPIDS HATCHERY"/>
        <s v="WELLS HATCHERY"/>
        <s v="FALLERT CR HATCHERY"/>
        <s v="LEWIS RIVER HATCHERY"/>
        <s v="COWLITZ SALMON HATCH"/>
        <s v="H-Shuswap River, Middle,"/>
        <s v="H-Spius Creek H"/>
        <s v="HOODSPORT HATCHERY"/>
        <s v="GEORGE ADAMS HATCHRY"/>
        <s v="RICKS PD (LLTK)"/>
        <s v="ELWHA HATCHERY"/>
        <s v="NA"/>
        <s v="WASHOUGAL HATCHERY"/>
        <s v="KALAMA FALLS HATCHRY"/>
        <s v="BIG CR HATCHERY"/>
        <s v="H-Chehalis River H"/>
        <s v="H-Chilliwack River H"/>
        <s v="H-Comox Bay Seapen"/>
        <s v="H-Puntledge River H"/>
        <s v="H-Big Qualicum River H"/>
        <s v="H-Cowichan River H"/>
        <s v="SOOS CREEK HATCHERY"/>
        <s v="ISSAQUAH HATCHERY"/>
        <s v="GROVERS CR HATCHERY"/>
        <s v="VOIGHTS CR HATCHERY"/>
        <s v="CLARKS CRK HATCHERY"/>
        <s v="COWSKULL ACCLIM POND"/>
        <s v="GLENWOOD SPRINGS"/>
        <s v="SAMISH HATCHERY"/>
        <s v="SALMON R HATCHERY"/>
        <s v="ELK R HATCHERY"/>
        <s v="KENDALL CR HATCHERY"/>
        <s v="MARBLEMOUNT HATCHERY"/>
        <s v="COUNTY LINE PONDS"/>
        <s v="LYONS FERRY HATCHERY"/>
        <s v="WALLACE R HATCHERY"/>
        <s v="KALAMA CR HATCHERY"/>
        <s v="CLEAR CREEK HATCHERY"/>
        <s v="GARRISON HATCHERY"/>
        <s v="LAKEWOOD HATCHERY"/>
        <s v="TUMWATER FALLS HATCH"/>
        <s v="ICY CR HATCHERY"/>
        <s v="WHITEHORSE POND"/>
        <s v="BERNIE GOBIN HATCH"/>
        <s v="SALMON R FISH CULTUR"/>
        <s v="H-Robertson Creek H"/>
        <s v="HOKO FALLS HATCHERY"/>
        <s v="WHITE RIVER HATCHERY"/>
        <s v="MARION FORKS HATCH"/>
        <s v="DEXTER PONDS (WILLAM"/>
        <s v="SOUTH SANTIAM HATCH"/>
        <s v="MCKENZIE HATCHERY"/>
        <s v="WILLAMETTE HATCHERY"/>
        <s v="CLACKAMAS HATCHERY"/>
        <s v="LEABURG HATCHERY"/>
        <s v="NASELLE HATCHERY"/>
        <s v="NEMAH HATCHERY"/>
        <s v="FORKS CREEK HATCHERY"/>
      </sharedItems>
    </cacheField>
    <cacheField name="stock_location_name" numFmtId="0">
      <sharedItems/>
    </cacheField>
    <cacheField name="release_location_state" numFmtId="0">
      <sharedItems/>
    </cacheField>
    <cacheField name="release_location_rmis_region" numFmtId="0">
      <sharedItems/>
    </cacheField>
    <cacheField name="release_location_rmis_basin" numFmtId="0">
      <sharedItems count="40">
        <s v="WIND"/>
        <s v="SACR"/>
        <s v="CRGNG"/>
        <s v="MNPR"/>
        <s v="PRGC"/>
        <s v="LEWI"/>
        <s v="COWL"/>
        <s v="TOMF"/>
        <s v="TOMM"/>
        <s v="SKDO"/>
        <s v="ELDU"/>
        <s v="SAWA"/>
        <s v="YOCL"/>
        <s v="LWFR"/>
        <s v="GSVI"/>
        <s v="DUWA"/>
        <s v="LAKW"/>
        <s v="EKPN"/>
        <s v="PUYA"/>
        <s v="SJUA"/>
        <s v="BESA"/>
        <s v="SIYA"/>
        <s v="SIXE"/>
        <s v="NOOK"/>
        <s v="UPSK"/>
        <s v="SKAGG"/>
        <s v="LOSN"/>
        <s v="GRIA"/>
        <s v="SNOH"/>
        <s v="NISQ"/>
        <s v="CHAM"/>
        <s v="DES"/>
        <s v="STIL"/>
        <s v="QEQU"/>
        <s v="SWVI"/>
        <s v="LYHO"/>
        <s v="WILL"/>
        <s v="SAND"/>
        <s v="NASE"/>
        <s v="WILR"/>
      </sharedItems>
    </cacheField>
    <cacheField name="record_origi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 McHugh" refreshedDate="41913.433225347224" createdVersion="4" refreshedVersion="4" minRefreshableVersion="3" recordCount="435" xr:uid="{00000000-000A-0000-FFFF-FFFF62000000}">
  <cacheSource type="worksheet">
    <worksheetSource ref="A2:AY1048576" sheet="ReleaseTable(old)"/>
  </cacheSource>
  <cacheFields count="51">
    <cacheField name="Aggregate stock name" numFmtId="0">
      <sharedItems containsBlank="1" count="37">
        <s v="Bonneville Pool fall-tule"/>
        <s v="Central Valley fall"/>
        <s v="Columbia upriver bright (fall)"/>
        <s v="Columbia upriver summer"/>
        <s v="Cowlitz River Spring"/>
        <s v="Fraser spring/summer"/>
        <s v="Hood Canal fall fingerling"/>
        <s v="Hood Canal fall yearling"/>
        <s v="Juan de Fuca fall"/>
        <s v="Lower Columbia fall-bright"/>
        <s v="Lower Columbia fall-tule naturals"/>
        <s v="Lower Columbia fall-tule OR Hatch"/>
        <s v="Lower Columbia fall-tule WA Hatch"/>
        <s v="Lower Fraser fall"/>
        <s v="Lower Geo. Str. Fall"/>
        <s v="Mid Puget Sound fall fingerlings"/>
        <s v="Nooksack/Samish fall"/>
        <s v="North Oregon Coast fall"/>
        <s v="Oregon Mid Coast Fall"/>
        <s v="Nooksack spring"/>
        <s v="Skagit spring fingerlings"/>
        <s v="Skagit spring yearlings"/>
        <s v="Skagit sum/fall fingerlings"/>
        <s v="Snake fall"/>
        <s v="Snohomish summer/fall fingerlings"/>
        <s v="Snohomish summer/fall yearlings"/>
        <s v="South Puget Sound fall fingerlings"/>
        <s v="South Puget Sound fall yearlings"/>
        <s v="Stillaguamish summer/fall"/>
        <s v="Tulalip fall"/>
        <s v="Wash North Coast fall"/>
        <s v="West Coast Vanc. Isl. fall"/>
        <s v="Western Strait-Hoko"/>
        <s v="White River Spring Fing"/>
        <s v="Willamette River Spring"/>
        <s v="Willapa Bay fall"/>
        <m/>
      </sharedItems>
    </cacheField>
    <cacheField name="Abbrev" numFmtId="0">
      <sharedItems containsBlank="1"/>
    </cacheField>
    <cacheField name="record_code" numFmtId="0">
      <sharedItems containsBlank="1"/>
    </cacheField>
    <cacheField name="format_version" numFmtId="0">
      <sharedItems containsString="0" containsBlank="1" containsNumber="1" minValue="4.0999999999999996" maxValue="4.0999999999999996"/>
    </cacheField>
    <cacheField name="submission_date" numFmtId="0">
      <sharedItems containsString="0" containsBlank="1" containsNumber="1" containsInteger="1" minValue="20060912" maxValue="20140811"/>
    </cacheField>
    <cacheField name="reporting_agency" numFmtId="0">
      <sharedItems containsBlank="1"/>
    </cacheField>
    <cacheField name="release_agency" numFmtId="0">
      <sharedItems containsBlank="1"/>
    </cacheField>
    <cacheField name="coordinator" numFmtId="0">
      <sharedItems containsString="0" containsBlank="1" containsNumber="1" containsInteger="1" minValue="3" maxValue="14"/>
    </cacheField>
    <cacheField name="tag_code_or_release_id" numFmtId="0">
      <sharedItems containsBlank="1" containsMixedTypes="1" containsNumber="1" containsInteger="1" minValue="180170" maxValue="634680"/>
    </cacheField>
    <cacheField name="tag_type" numFmtId="0">
      <sharedItems containsString="0" containsBlank="1" containsNumber="1" containsInteger="1" minValue="0" maxValue="13"/>
    </cacheField>
    <cacheField name="first_sequential_number" numFmtId="0">
      <sharedItems containsNonDate="0" containsString="0" containsBlank="1"/>
    </cacheField>
    <cacheField name="last_sequential_number" numFmtId="0">
      <sharedItems containsNonDate="0" containsString="0" containsBlank="1"/>
    </cacheField>
    <cacheField name="related_group_type" numFmtId="0">
      <sharedItems containsBlank="1"/>
    </cacheField>
    <cacheField name="related_group_id" numFmtId="0">
      <sharedItems containsBlank="1" containsMixedTypes="1" containsNumber="1" containsInteger="1" minValue="419970305" maxValue="420091218"/>
    </cacheField>
    <cacheField name="species" numFmtId="0">
      <sharedItems containsString="0" containsBlank="1" containsNumber="1" containsInteger="1" minValue="1" maxValue="1"/>
    </cacheField>
    <cacheField name="run" numFmtId="0">
      <sharedItems containsString="0" containsBlank="1" containsNumber="1" containsInteger="1" minValue="1" maxValue="3"/>
    </cacheField>
    <cacheField name="brood_year" numFmtId="0">
      <sharedItems containsString="0" containsBlank="1" containsNumber="1" containsInteger="1" minValue="2005" maxValue="2007"/>
    </cacheField>
    <cacheField name="first_release_date" numFmtId="0">
      <sharedItems containsString="0" containsBlank="1" containsNumber="1" containsInteger="1" minValue="20060302" maxValue="20090429"/>
    </cacheField>
    <cacheField name="last_release_date" numFmtId="0">
      <sharedItems containsString="0" containsBlank="1" containsNumber="1" containsInteger="1" minValue="20060302" maxValue="20090625"/>
    </cacheField>
    <cacheField name="release_location_code" numFmtId="0">
      <sharedItems containsBlank="1"/>
    </cacheField>
    <cacheField name="hatchery_location_code" numFmtId="0">
      <sharedItems containsBlank="1"/>
    </cacheField>
    <cacheField name="stock_location_code" numFmtId="0">
      <sharedItems containsBlank="1"/>
    </cacheField>
    <cacheField name="release_stage" numFmtId="0">
      <sharedItems containsBlank="1"/>
    </cacheField>
    <cacheField name="rearing_type" numFmtId="0">
      <sharedItems containsBlank="1"/>
    </cacheField>
    <cacheField name="study_type" numFmtId="0">
      <sharedItems containsBlank="1"/>
    </cacheField>
    <cacheField name="release_strategy" numFmtId="0">
      <sharedItems containsBlank="1"/>
    </cacheField>
    <cacheField name="avg_weight" numFmtId="0">
      <sharedItems containsString="0" containsBlank="1" containsNumber="1" minValue="1.74" maxValue="63.62"/>
    </cacheField>
    <cacheField name="avg_length" numFmtId="0">
      <sharedItems containsString="0" containsBlank="1" containsNumber="1" containsInteger="1" minValue="64" maxValue="116"/>
    </cacheField>
    <cacheField name="study_integrity" numFmtId="0">
      <sharedItems containsBlank="1"/>
    </cacheField>
    <cacheField name="cwt_1st_mark" numFmtId="0">
      <sharedItems containsString="0" containsBlank="1" containsNumber="1" containsInteger="1" minValue="0" maxValue="5500"/>
    </cacheField>
    <cacheField name="cwt_1st_mark_count" numFmtId="0">
      <sharedItems containsString="0" containsBlank="1" containsNumber="1" containsInteger="1" minValue="5352" maxValue="1432683"/>
    </cacheField>
    <cacheField name="cwt_2nd_mark" numFmtId="0">
      <sharedItems containsString="0" containsBlank="1" containsNumber="1" containsInteger="1" minValue="0" maxValue="500"/>
    </cacheField>
    <cacheField name="cwt_2nd_mark_count" numFmtId="0">
      <sharedItems containsString="0" containsBlank="1" containsNumber="1" containsInteger="1" minValue="23" maxValue="17951"/>
    </cacheField>
    <cacheField name="non_cwt_1st_mark" numFmtId="0">
      <sharedItems containsString="0" containsBlank="1" containsNumber="1" containsInteger="1" minValue="0" maxValue="5500"/>
    </cacheField>
    <cacheField name="non_cwt_1st_mark_count" numFmtId="0">
      <sharedItems containsString="0" containsBlank="1" containsNumber="1" containsInteger="1" minValue="13" maxValue="5721992"/>
    </cacheField>
    <cacheField name="non_cwt_2nd_mark" numFmtId="0">
      <sharedItems containsString="0" containsBlank="1" containsNumber="1" containsInteger="1" minValue="0" maxValue="5000"/>
    </cacheField>
    <cacheField name="non_cwt_2nd_mark_count" numFmtId="0">
      <sharedItems containsString="0" containsBlank="1" containsNumber="1" containsInteger="1" minValue="31" maxValue="4553523"/>
    </cacheField>
    <cacheField name="counting_method" numFmtId="0">
      <sharedItems containsBlank="1"/>
    </cacheField>
    <cacheField name="tag_loss_rate" numFmtId="0">
      <sharedItems containsString="0" containsBlank="1" containsNumber="1" minValue="0" maxValue="0.24310000000000001"/>
    </cacheField>
    <cacheField name="tag_loss_days" numFmtId="0">
      <sharedItems containsString="0" containsBlank="1" containsNumber="1" containsInteger="1" minValue="1" maxValue="224"/>
    </cacheField>
    <cacheField name="tag_loss_sample_size" numFmtId="0">
      <sharedItems containsString="0" containsBlank="1" containsNumber="1" containsInteger="1" minValue="100" maxValue="2017"/>
    </cacheField>
    <cacheField name="tag_reused" numFmtId="0">
      <sharedItems containsNonDate="0" containsString="0" containsBlank="1"/>
    </cacheField>
    <cacheField name="comments" numFmtId="0">
      <sharedItems containsBlank="1"/>
    </cacheField>
    <cacheField name="release_location_name" numFmtId="0">
      <sharedItems containsBlank="1"/>
    </cacheField>
    <cacheField name="hatchery_location_name" numFmtId="0">
      <sharedItems containsBlank="1"/>
    </cacheField>
    <cacheField name="stock_location_name" numFmtId="0">
      <sharedItems containsBlank="1"/>
    </cacheField>
    <cacheField name="release_location_state" numFmtId="0">
      <sharedItems containsBlank="1"/>
    </cacheField>
    <cacheField name="release_location_rmis_region" numFmtId="0">
      <sharedItems containsBlank="1"/>
    </cacheField>
    <cacheField name="release_location_rmis_basin" numFmtId="0">
      <sharedItems containsBlank="1"/>
    </cacheField>
    <cacheField name="record_origin" numFmtId="0">
      <sharedItems containsBlank="1"/>
    </cacheField>
    <cacheField name="RelMonth" numFmtId="0">
      <sharedItems containsString="0" containsBlank="1" containsNumber="1" minValue="2" maxValue="1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refreshedDate="42179.699252546299" createdVersion="5" refreshedVersion="5" minRefreshableVersion="3" recordCount="710" xr:uid="{00000000-000A-0000-FFFF-FFFF63000000}">
  <cacheSource type="worksheet">
    <worksheetSource ref="A1:Z711" sheet="CodesLoaded"/>
  </cacheSource>
  <cacheFields count="26">
    <cacheField name="match" numFmtId="0">
      <sharedItems containsSemiMixedTypes="0" containsString="0" containsNumber="1" containsInteger="1" minValue="25641" maxValue="601080805"/>
    </cacheField>
    <cacheField name="ProfileCode?" numFmtId="0">
      <sharedItems/>
    </cacheField>
    <cacheField name="TrueCode" numFmtId="0">
      <sharedItems containsBlank="1" containsMixedTypes="1" containsNumber="1" containsInteger="1" minValue="632883" maxValue="634369"/>
    </cacheField>
    <cacheField name="AggStock" numFmtId="0">
      <sharedItems count="34">
        <s v="WNC"/>
        <s v="SAC"/>
        <s v="LGS"/>
        <s v="FRL"/>
        <s v="LCW"/>
        <s v="CWS"/>
        <s v="MOC"/>
        <s v="HDF"/>
        <s v="SAM"/>
        <s v="MPS"/>
        <s v="N/A"/>
        <s v="HDY"/>
        <s v="HOK"/>
        <s v="LCN"/>
        <s v="LCO"/>
        <s v="LRW"/>
        <s v="SNK"/>
        <s v="FRE"/>
        <s v="SPS"/>
        <s v="NSF"/>
        <s v="RBT"/>
        <s v="SKF"/>
        <s v="SKS"/>
        <s v="SKY"/>
        <s v="SNY"/>
        <s v="BPH"/>
        <s v="SPY"/>
        <s v="SSF"/>
        <s v="STL"/>
        <s v="SUM"/>
        <s v="TUL"/>
        <s v="URB"/>
        <s v="WPA"/>
        <s v="WSH"/>
      </sharedItems>
    </cacheField>
    <cacheField name="TagCode" numFmtId="0">
      <sharedItems containsMixedTypes="1" containsNumber="1" containsInteger="1" minValue="999995" maxValue="999997"/>
    </cacheField>
    <cacheField name="Species" numFmtId="0">
      <sharedItems/>
    </cacheField>
    <cacheField name="Stock" numFmtId="0">
      <sharedItems count="53">
        <s v="HOK"/>
        <s v="QN2"/>
        <s v="QNT"/>
        <s v="QUE"/>
        <s v="SAC"/>
        <s v="SOO"/>
        <s v="GHR"/>
        <s v="BQR"/>
        <s v="CHI"/>
        <s v="COW"/>
        <s v="CWF"/>
        <s v="CWS"/>
        <s v="ELK"/>
        <s v="GAD"/>
        <s v="GLH"/>
        <s v="GRN"/>
        <s v="GRO"/>
        <s v="HAN"/>
        <s v="HAR"/>
        <s v="HDF"/>
        <s v="HDY"/>
        <s v="ISS"/>
        <s v="KAL"/>
        <s v="LCN"/>
        <s v="LCW"/>
        <s v="LRH"/>
        <s v="LRW"/>
        <s v="LYF"/>
        <s v="LYY"/>
        <s v="NIC"/>
        <s v="NIS"/>
        <s v="NSF"/>
        <s v="PPS"/>
        <s v="PUY"/>
        <s v="RBT"/>
        <s v="SAM"/>
        <s v="SHU"/>
        <s v="SKF"/>
        <s v="SKS"/>
        <s v="SKY"/>
        <s v="SNY"/>
        <s v="SPR"/>
        <s v="SPS"/>
        <s v="SPY"/>
        <s v="SRH"/>
        <s v="SSF"/>
        <s v="STL"/>
        <s v="SUM"/>
        <s v="TUL"/>
        <s v="URB"/>
        <s v="WAS"/>
        <s v="WPA"/>
        <s v="WSH"/>
      </sharedItems>
    </cacheField>
    <cacheField name="BroodYear" numFmtId="0">
      <sharedItems containsSemiMixedTypes="0" containsString="0" containsNumber="1" containsInteger="1" minValue="2001" maxValue="2008" count="8">
        <n v="2001"/>
        <n v="2002"/>
        <n v="2003"/>
        <n v="2004"/>
        <n v="2005"/>
        <n v="2006"/>
        <n v="2007"/>
        <n v="2008"/>
      </sharedItems>
    </cacheField>
    <cacheField name="HatcherySite" numFmtId="0">
      <sharedItems/>
    </cacheField>
    <cacheField name="ReleaseSite" numFmtId="0">
      <sharedItems/>
    </cacheField>
    <cacheField name="Run" numFmtId="0">
      <sharedItems/>
    </cacheField>
    <cacheField name="FirstReleaseDate" numFmtId="164">
      <sharedItems containsSemiMixedTypes="0" containsNonDate="0" containsDate="1" containsString="0" minDate="2002-04-02T00:00:00" maxDate="2010-04-17T00:00:00"/>
    </cacheField>
    <cacheField name="LastReleaseDate" numFmtId="164">
      <sharedItems containsSemiMixedTypes="0" containsNonDate="0" containsDate="1" containsString="0" minDate="2002-04-02T00:00:00" maxDate="2010-04-24T00:00:00"/>
    </cacheField>
    <cacheField name="CWTMark1" numFmtId="0">
      <sharedItems/>
    </cacheField>
    <cacheField name="CWTMark1Count" numFmtId="0">
      <sharedItems containsSemiMixedTypes="0" containsString="0" containsNumber="1" containsInteger="1" minValue="5352" maxValue="1432683"/>
    </cacheField>
    <cacheField name="CWTMark2" numFmtId="0">
      <sharedItems/>
    </cacheField>
    <cacheField name="CWTMark2Count" numFmtId="0">
      <sharedItems containsString="0" containsBlank="1" containsNumber="1" containsInteger="1" minValue="23" maxValue="17951"/>
    </cacheField>
    <cacheField name="NonCWTMark1" numFmtId="0">
      <sharedItems/>
    </cacheField>
    <cacheField name="NonCWTMark1Count" numFmtId="0">
      <sharedItems containsString="0" containsBlank="1" containsNumber="1" containsInteger="1" minValue="13" maxValue="6099446"/>
    </cacheField>
    <cacheField name="NonCWTMark2" numFmtId="0">
      <sharedItems/>
    </cacheField>
    <cacheField name="NonCWTMark2Count" numFmtId="0">
      <sharedItems containsString="0" containsBlank="1" containsNumber="1" containsInteger="1" minValue="1" maxValue="4553523"/>
    </cacheField>
    <cacheField name="RelatedGroupType" numFmtId="0">
      <sharedItems/>
    </cacheField>
    <cacheField name="RelatedGroupID" numFmtId="0">
      <sharedItems/>
    </cacheField>
    <cacheField name="FRAM_BP" numFmtId="0">
      <sharedItems/>
    </cacheField>
    <cacheField name="BP_Stk" numFmtId="0">
      <sharedItems/>
    </cacheField>
    <cacheField name="BP_Notes"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refreshedDate="42186.404348958335" createdVersion="5" refreshedVersion="5" minRefreshableVersion="3" recordCount="710" xr:uid="{00000000-000A-0000-FFFF-FFFF64000000}">
  <cacheSource type="worksheet">
    <worksheetSource ref="A1:AA711" sheet="CodesLoaded"/>
  </cacheSource>
  <cacheFields count="27">
    <cacheField name="match" numFmtId="0">
      <sharedItems containsSemiMixedTypes="0" containsString="0" containsNumber="1" containsInteger="1" minValue="25641" maxValue="601080805"/>
    </cacheField>
    <cacheField name="ProfileCode?" numFmtId="0">
      <sharedItems count="3">
        <s v="No"/>
        <s v="use real"/>
        <s v="Yes"/>
      </sharedItems>
    </cacheField>
    <cacheField name="TrueCode" numFmtId="0">
      <sharedItems containsMixedTypes="1" containsNumber="1" containsInteger="1" minValue="632883" maxValue="634369" count="696">
        <s v="610422"/>
        <s v="610424"/>
        <s v="610428"/>
        <s v="610429"/>
        <s v="610430"/>
        <s v="610431"/>
        <s v="0501040105"/>
        <s v="0501040106"/>
        <s v="0501040107"/>
        <s v="0501040201"/>
        <s v="0501040202"/>
        <s v="0501040203"/>
        <s v="0501040204"/>
        <s v="0501040205"/>
        <s v="0501040206"/>
        <s v="0501040207"/>
        <s v="0501040208"/>
        <s v="0501040209"/>
        <s v="050874"/>
        <s v="050875"/>
        <s v="050876"/>
        <s v="050877"/>
        <s v="050878"/>
        <s v="050879"/>
        <s v="050880"/>
        <s v="050881"/>
        <s v="050882"/>
        <s v="050883"/>
        <s v="050884"/>
        <s v="050885"/>
        <s v="050886"/>
        <s v="050887"/>
        <s v="062695"/>
        <s v="062697"/>
        <s v="0601080800"/>
        <s v="0601080801"/>
        <s v="0601080802"/>
        <s v="0601080803"/>
        <s v="0601080804"/>
        <s v="0601080805"/>
        <s v="0501040404"/>
        <s v="0501040405"/>
        <s v="0501040406"/>
        <s v="0501040407"/>
        <s v="051998"/>
        <s v="051999"/>
        <s v="062428"/>
        <s v="062429"/>
        <s v="062430"/>
        <s v="062431"/>
        <s v="062434"/>
        <s v="062435"/>
        <s v="050781"/>
        <s v="050782"/>
        <s v="050783"/>
        <s v="050784"/>
        <s v="050785"/>
        <s v="050786"/>
        <s v="050787"/>
        <s v="050788"/>
        <s v="210002"/>
        <s v="210331"/>
        <s v="210389"/>
        <s v="210393"/>
        <s v="051397"/>
        <s v="051398"/>
        <s v="051399"/>
        <s v="051464"/>
        <s v="210480"/>
        <s v="210481"/>
        <s v="050998"/>
        <s v="051172"/>
        <s v="052070"/>
        <s v="052071"/>
        <s v="052173"/>
        <s v="052174"/>
        <s v="052175"/>
        <s v="052269"/>
        <s v="210501"/>
        <s v="210543"/>
        <s v="210545"/>
        <s v="210564"/>
        <s v="210565"/>
        <s v="632390"/>
        <s v="052474"/>
        <s v="052475"/>
        <s v="052498"/>
        <s v="052499"/>
        <s v="052564"/>
        <s v="052565"/>
        <s v="052566"/>
        <s v="052567"/>
        <s v="210573"/>
        <s v="210590"/>
        <s v="210593"/>
        <s v="210596"/>
        <s v="633073"/>
        <s v="052887"/>
        <s v="052888"/>
        <s v="052889"/>
        <s v="052890"/>
        <s v="052891"/>
        <s v="052892"/>
        <s v="052893"/>
        <s v="052894"/>
        <s v="210680"/>
        <s v="633384"/>
        <s v="053391"/>
        <s v="053392"/>
        <s v="053393"/>
        <s v="053394"/>
        <s v="053395"/>
        <s v="053396"/>
        <s v="210732"/>
        <s v="633892"/>
        <s v="053397"/>
        <s v="053398"/>
        <s v="054375"/>
        <s v="054376"/>
        <s v="054377"/>
        <s v="054378"/>
        <s v="054379"/>
        <s v="054380"/>
        <s v="210746"/>
        <s v="054687"/>
        <s v="054688"/>
        <s v="054689"/>
        <s v="054690"/>
        <s v="054691"/>
        <s v="054692"/>
        <s v="054693"/>
        <s v="054694"/>
        <s v="210844"/>
        <n v="632883"/>
        <s v="094423"/>
        <s v="632886"/>
        <s v="633287"/>
        <n v="633976"/>
        <s v="094526"/>
        <s v="633877"/>
        <s v="633977"/>
        <n v="634369"/>
        <s v="094646"/>
        <s v="634280"/>
        <s v="634372"/>
        <s v="634279"/>
        <s v="634385"/>
        <s v="634774"/>
        <s v="634775"/>
        <s v="090199"/>
        <s v="052873"/>
        <s v="052874"/>
        <s v="052971"/>
        <s v="052972"/>
        <s v="052570"/>
        <s v="052577"/>
        <s v="052588"/>
        <s v="052895"/>
        <s v="052897"/>
        <s v="053592"/>
        <s v="054318"/>
        <s v="054336"/>
        <s v="050685"/>
        <s v="052978"/>
        <s v="053767"/>
        <s v="053776"/>
        <s v="053778"/>
        <s v="053780"/>
        <s v="053782"/>
        <s v="053874"/>
        <s v="054274"/>
        <s v="054276"/>
        <s v="054864"/>
        <s v="054866"/>
        <s v="632866"/>
        <s v="633399"/>
        <s v="633465"/>
        <s v="633397"/>
        <s v="633464"/>
        <s v="633473"/>
        <s v="633974"/>
        <s v="634288"/>
        <s v="634388"/>
        <s v="634776"/>
        <s v="634787"/>
        <s v="634790"/>
        <s v="025652"/>
        <s v="025659"/>
        <s v="184907"/>
        <s v="185054"/>
        <s v="185055"/>
        <s v="185234"/>
        <s v="185235"/>
        <s v="185236"/>
        <s v="185237"/>
        <s v="185728"/>
        <s v="185222"/>
        <s v="185223"/>
        <s v="185224"/>
        <s v="185225"/>
        <s v="185926"/>
        <s v="185935"/>
        <s v="185936"/>
        <s v="186061"/>
        <s v="186062"/>
        <s v="180183"/>
        <s v="180184"/>
        <s v="180189"/>
        <s v="186162"/>
        <s v="186352"/>
        <s v="186353"/>
        <s v="186354"/>
        <s v="186355"/>
        <s v="186356"/>
        <s v="186357"/>
        <s v="186358"/>
        <s v="186359"/>
        <s v="186360"/>
        <s v="186361"/>
        <s v="180276"/>
        <s v="180277"/>
        <s v="180380"/>
        <s v="180381"/>
        <s v="180382"/>
        <s v="180383"/>
        <s v="180384"/>
        <s v="180385"/>
        <s v="180965"/>
        <s v="180966"/>
        <s v="180990"/>
        <s v="025641"/>
        <s v="025650"/>
        <s v="185030"/>
        <s v="185032"/>
        <s v="185238"/>
        <s v="185240"/>
        <s v="184922"/>
        <s v="185221"/>
        <s v="185242"/>
        <s v="185263"/>
        <s v="185658"/>
        <s v="185706"/>
        <s v="185708"/>
        <s v="185710"/>
        <s v="186030"/>
        <s v="186031"/>
        <s v="186032"/>
        <s v="185001"/>
        <s v="185002"/>
        <s v="185040"/>
        <s v="185556"/>
        <s v="185557"/>
        <s v="185558"/>
        <s v="185612"/>
        <s v="185707"/>
        <s v="186240"/>
        <s v="186242"/>
        <s v="180480"/>
        <s v="180482"/>
        <s v="180484"/>
        <s v="180485"/>
        <s v="180486"/>
        <s v="180487"/>
        <s v="633366"/>
        <s v="633382"/>
        <s v="633471"/>
        <s v="633875"/>
        <s v="633886"/>
        <s v="633965"/>
        <s v="634271"/>
        <s v="634283"/>
        <s v="634867"/>
        <s v="634873"/>
        <s v="633469"/>
        <s v="633971"/>
        <s v="634297"/>
        <s v="634781"/>
        <s v="210678"/>
        <s v="210739"/>
        <s v="210786"/>
        <s v="210841"/>
        <s v="632883"/>
        <s v="633976"/>
        <s v="634369"/>
        <s v="082339"/>
        <s v="082343"/>
        <s v="082344"/>
        <s v="082345"/>
        <s v="082350"/>
        <s v="082414"/>
        <s v="084327"/>
        <s v="084328"/>
        <s v="184304"/>
        <s v="184422"/>
        <s v="184836"/>
        <s v="184840"/>
        <s v="185301"/>
        <s v="185302"/>
        <s v="185303"/>
        <s v="185649"/>
        <s v="185650"/>
        <s v="185651"/>
        <s v="185808"/>
        <s v="185809"/>
        <s v="185810"/>
        <s v="185811"/>
        <s v="185812"/>
        <s v="185817"/>
        <s v="185818"/>
        <s v="185819"/>
        <s v="185820"/>
        <s v="185644"/>
        <s v="185743"/>
        <s v="185744"/>
        <s v="185745"/>
        <s v="185746"/>
        <s v="185813"/>
        <s v="185814"/>
        <s v="185815"/>
        <s v="185832"/>
        <s v="185833"/>
        <s v="185834"/>
        <s v="185910"/>
        <s v="185911"/>
        <s v="185912"/>
        <s v="185913"/>
        <s v="185914"/>
        <s v="185915"/>
        <s v="185916"/>
        <s v="185917"/>
        <s v="186035"/>
        <s v="186036"/>
        <s v="186037"/>
        <s v="186039"/>
        <s v="186042"/>
        <s v="180170"/>
        <s v="185339"/>
        <s v="185355"/>
        <s v="185356"/>
        <s v="185357"/>
        <s v="185358"/>
        <s v="185359"/>
        <s v="186015"/>
        <s v="186016"/>
        <s v="186161"/>
        <s v="186219"/>
        <s v="186220"/>
        <s v="186225"/>
        <s v="186226"/>
        <s v="186227"/>
        <s v="186235"/>
        <s v="186236"/>
        <s v="186237"/>
        <s v="186238"/>
        <s v="186239"/>
        <s v="186345"/>
        <s v="186346"/>
        <s v="186347"/>
        <s v="186348"/>
        <s v="186349"/>
        <s v="186350"/>
        <s v="186351"/>
        <s v="180273"/>
        <s v="180377"/>
        <s v="180395"/>
        <s v="180396"/>
        <s v="180469"/>
        <s v="180470"/>
        <s v="180471"/>
        <s v="180472"/>
        <s v="180473"/>
        <s v="180474"/>
        <s v="180475"/>
        <s v="180491"/>
        <s v="183855"/>
        <s v="185344"/>
        <s v="185345"/>
        <s v="185360"/>
        <s v="185705"/>
        <s v="185956"/>
        <s v="185957"/>
        <s v="185958"/>
        <s v="185959"/>
        <s v="186137"/>
        <s v="186311"/>
        <s v="186312"/>
        <s v="186313"/>
        <s v="186314"/>
        <s v="186315"/>
        <s v="186316"/>
        <s v="186317"/>
        <s v="186318"/>
        <s v="632987"/>
        <s v="633492"/>
        <s v="633979"/>
        <s v="634186"/>
        <s v="634382"/>
        <s v="094343"/>
        <s v="094428"/>
        <s v="094525"/>
        <s v="094643"/>
        <s v="090157"/>
        <s v="090165"/>
        <s v="094645"/>
        <s v="093938"/>
        <s v="094701"/>
        <s v="633285"/>
        <s v="633372"/>
        <s v="633375"/>
        <s v="633383"/>
        <s v="633579"/>
        <s v="633882"/>
        <s v="633885"/>
        <s v="633889"/>
        <s v="210790"/>
        <s v="634284"/>
        <s v="634286"/>
        <s v="210822"/>
        <s v="634864"/>
        <s v="633172"/>
        <s v="633387"/>
        <s v="634274"/>
        <s v="634797"/>
        <s v="185257"/>
        <s v="185258"/>
        <s v="185259"/>
        <s v="185260"/>
        <s v="185948"/>
        <s v="185949"/>
        <s v="185950"/>
        <s v="185951"/>
        <s v="185821"/>
        <s v="185822"/>
        <s v="185823"/>
        <s v="185824"/>
        <s v="185825"/>
        <s v="185826"/>
        <s v="185827"/>
        <s v="185828"/>
        <s v="186134"/>
        <s v="186301"/>
        <s v="186302"/>
        <s v="186303"/>
        <s v="186304"/>
        <s v="186305"/>
        <s v="186306"/>
        <s v="186343"/>
        <s v="186344"/>
        <s v="180386"/>
        <s v="180387"/>
        <s v="180388"/>
        <s v="180389"/>
        <s v="180390"/>
        <s v="180391"/>
        <s v="180392"/>
        <s v="180393"/>
        <s v="180394"/>
        <s v="180685"/>
        <s v="180881"/>
        <s v="180882"/>
        <s v="180883"/>
        <s v="180884"/>
        <s v="180885"/>
        <s v="185960"/>
        <s v="185961"/>
        <s v="185962"/>
        <s v="062304"/>
        <s v="062305"/>
        <s v="062306"/>
        <s v="062307"/>
        <s v="062308"/>
        <s v="062309"/>
        <s v="053794"/>
        <s v="053795"/>
        <s v="053796"/>
        <s v="053797"/>
        <s v="053798"/>
        <s v="053799"/>
        <s v="053864"/>
        <s v="053865"/>
        <s v="054391"/>
        <s v="054393"/>
        <s v="054395"/>
        <s v="054398"/>
        <s v="054399"/>
        <s v="054464"/>
        <s v="054465"/>
        <s v="054466"/>
        <s v="054467"/>
        <s v="054468"/>
        <s v="054469"/>
        <s v="054470"/>
        <s v="054471"/>
        <s v="054472"/>
        <s v="054872"/>
        <s v="054873"/>
        <s v="054874"/>
        <s v="054875"/>
        <s v="054876"/>
        <s v="054877"/>
        <s v="054878"/>
        <s v="054880"/>
        <s v="054881"/>
        <s v="054882"/>
        <s v="054883"/>
        <s v="054884"/>
        <s v="054885"/>
        <s v="054886"/>
        <s v="054887"/>
        <s v="054888"/>
        <s v="054889"/>
        <s v="054890"/>
        <s v="054891"/>
        <s v="054892"/>
        <s v="054893"/>
        <s v="054894"/>
        <s v="054895"/>
        <s v="054896"/>
        <s v="054897"/>
        <s v="054898"/>
        <s v="054899"/>
        <s v="633369"/>
        <s v="633591"/>
        <s v="633389"/>
        <s v="634080"/>
        <s v="634272"/>
        <s v="634583"/>
        <s v="634841"/>
        <s v="635081"/>
        <s v="633364"/>
        <s v="633867"/>
        <s v="633869"/>
        <s v="634395"/>
        <s v="633176"/>
        <s v="633486"/>
        <s v="633487"/>
        <s v="633488"/>
        <s v="634373"/>
        <s v="634769"/>
        <s v="633381"/>
        <s v="633887"/>
        <s v="634281"/>
        <s v="634844"/>
        <s v="633582"/>
        <s v="633598"/>
        <s v="633986"/>
        <s v="633987"/>
        <s v="634671"/>
        <s v="634672"/>
        <s v="634680"/>
        <s v="634995"/>
        <s v="635166"/>
        <s v="633468"/>
        <s v="633966"/>
        <s v="634296"/>
        <s v="634782"/>
        <s v="210671"/>
        <s v="632894"/>
        <s v="632979"/>
        <s v="633286"/>
        <s v="210744"/>
        <s v="633391"/>
        <s v="633964"/>
        <s v="633968"/>
        <s v="210788"/>
        <s v="210801"/>
        <s v="633466"/>
        <s v="634364"/>
        <s v="210824"/>
        <s v="633289"/>
        <s v="633467"/>
        <s v="633472"/>
        <s v="633494"/>
        <s v="633495"/>
        <s v="633496"/>
        <s v="633967"/>
        <s v="633969"/>
        <s v="634298"/>
        <s v="634299"/>
        <s v="634383"/>
        <s v="631427"/>
        <s v="634780"/>
        <s v="210677"/>
        <s v="210685"/>
        <s v="212827"/>
        <s v="210735"/>
        <s v="210745"/>
        <s v="210278"/>
        <s v="210789"/>
        <s v="210831"/>
        <s v="210842"/>
        <s v="210684"/>
        <s v="210733"/>
        <s v="210743"/>
        <s v="210741"/>
        <s v="210787"/>
        <s v="210840"/>
        <s v="633298"/>
        <s v="633299"/>
        <s v="633596"/>
        <s v="633385"/>
        <s v="633386"/>
        <s v="633799"/>
        <s v="633871"/>
        <s v="633872"/>
        <s v="634287"/>
        <s v="634390"/>
        <s v="634876"/>
        <s v="635092"/>
        <s v="635093"/>
        <s v="210571"/>
        <s v="210777"/>
        <s v="210861"/>
        <s v="633173"/>
        <s v="094504"/>
        <s v="633894"/>
        <s v="094663"/>
        <s v="634391"/>
        <s v="634799"/>
        <s v="210679"/>
        <s v="210738"/>
        <s v="210791"/>
        <s v="210843"/>
        <s v="633367"/>
        <s v="633376"/>
        <s v="633379"/>
        <s v="633878"/>
        <s v="633890"/>
        <s v="633891"/>
        <s v="634185"/>
        <s v="634870"/>
        <s v="092734"/>
        <s v="094139"/>
        <s v="094140"/>
        <s v="094142"/>
        <s v="094143"/>
        <s v="094333"/>
        <s v="094335"/>
        <s v="094344"/>
        <s v="094345"/>
        <s v="094346"/>
        <s v="094347"/>
        <s v="094348"/>
        <s v="094349"/>
        <s v="094422"/>
        <s v="094425"/>
        <s v="094436"/>
        <s v="094437"/>
        <s v="094438"/>
        <s v="094439"/>
        <s v="094453"/>
        <s v="094549"/>
        <s v="094556"/>
        <s v="094557"/>
        <s v="094558"/>
        <s v="094559"/>
        <s v="094560"/>
        <s v="094561"/>
        <s v="094562"/>
        <s v="094563"/>
        <s v="094601"/>
        <s v="094602"/>
        <s v="094603"/>
        <s v="094609"/>
        <s v="094610"/>
        <s v="094612"/>
        <s v="094614"/>
        <s v="094615"/>
        <s v="094616"/>
        <s v="094627"/>
        <s v="090169"/>
        <s v="090171"/>
        <s v="090177"/>
        <s v="090178"/>
        <s v="090187"/>
        <s v="090188"/>
        <s v="090189"/>
        <s v="090190"/>
        <s v="094529"/>
        <s v="094650"/>
        <s v="094651"/>
        <s v="094652"/>
        <s v="094657"/>
        <s v="090193"/>
        <s v="090194"/>
        <s v="090196"/>
        <s v="090197"/>
        <s v="090237"/>
        <s v="090238"/>
        <s v="090239"/>
        <s v="090269"/>
        <s v="090271"/>
        <s v="090278"/>
        <s v="090279"/>
        <s v="090280"/>
        <s v="094653"/>
      </sharedItems>
    </cacheField>
    <cacheField name="AggStock" numFmtId="0">
      <sharedItems count="34">
        <s v="N/A"/>
        <s v="SAC"/>
        <s v="WNC"/>
        <s v="LCN"/>
        <s v="BPH"/>
        <s v="CWS"/>
        <s v="FRE"/>
        <s v="FRL"/>
        <s v="HDF"/>
        <s v="HDY"/>
        <s v="HOK"/>
        <s v="LCO"/>
        <s v="LCW"/>
        <s v="LGS"/>
        <s v="LRW"/>
        <s v="MOC"/>
        <s v="MPS"/>
        <s v="NSF"/>
        <s v="RBT"/>
        <s v="SAM"/>
        <s v="SKF"/>
        <s v="SKS"/>
        <s v="SKY"/>
        <s v="SNK"/>
        <s v="SNY"/>
        <s v="SPS"/>
        <s v="SPY"/>
        <s v="SSF"/>
        <s v="STL"/>
        <s v="SUM"/>
        <s v="TUL"/>
        <s v="URB"/>
        <s v="WPA"/>
        <s v="WSH"/>
      </sharedItems>
    </cacheField>
    <cacheField name="TagCode" numFmtId="0">
      <sharedItems containsMixedTypes="1" containsNumber="1" containsInteger="1" minValue="999995" maxValue="999997" count="710">
        <s v="610422"/>
        <s v="610424"/>
        <s v="610428"/>
        <s v="610429"/>
        <s v="610430"/>
        <s v="610431"/>
        <s v="0501040105"/>
        <s v="0501040106"/>
        <s v="0501040107"/>
        <s v="0501040201"/>
        <s v="0501040202"/>
        <s v="0501040203"/>
        <s v="0501040204"/>
        <s v="0501040205"/>
        <s v="0501040206"/>
        <s v="0501040207"/>
        <s v="0501040208"/>
        <s v="0501040209"/>
        <s v="050874"/>
        <s v="050875"/>
        <s v="050876"/>
        <s v="050877"/>
        <s v="050878"/>
        <s v="050879"/>
        <s v="050880"/>
        <s v="050881"/>
        <s v="050882"/>
        <s v="050883"/>
        <s v="050884"/>
        <s v="050885"/>
        <s v="050886"/>
        <s v="050887"/>
        <s v="062695"/>
        <s v="062697"/>
        <s v="0601080800"/>
        <s v="0601080801"/>
        <s v="0601080802"/>
        <s v="0601080803"/>
        <s v="0601080804"/>
        <s v="0601080805"/>
        <s v="0501040404"/>
        <s v="0501040405"/>
        <s v="0501040406"/>
        <s v="0501040407"/>
        <s v="051998"/>
        <s v="051999"/>
        <s v="062428"/>
        <s v="062429"/>
        <s v="062430"/>
        <s v="062431"/>
        <s v="062434"/>
        <s v="062435"/>
        <s v="050781"/>
        <s v="050782"/>
        <s v="050783"/>
        <s v="050784"/>
        <s v="050785"/>
        <s v="050786"/>
        <s v="050787"/>
        <s v="050788"/>
        <s v="210002"/>
        <s v="210331"/>
        <s v="210389"/>
        <s v="210393"/>
        <s v="051397"/>
        <s v="051398"/>
        <s v="051399"/>
        <s v="051464"/>
        <s v="210480"/>
        <s v="210481"/>
        <s v="050998"/>
        <s v="051172"/>
        <s v="052070"/>
        <s v="052071"/>
        <s v="052173"/>
        <s v="052174"/>
        <s v="052175"/>
        <s v="052269"/>
        <s v="210501"/>
        <s v="210543"/>
        <s v="210545"/>
        <s v="210564"/>
        <s v="210565"/>
        <s v="632390"/>
        <s v="052474"/>
        <s v="052475"/>
        <s v="052498"/>
        <s v="052499"/>
        <s v="052564"/>
        <s v="052565"/>
        <s v="052566"/>
        <s v="052567"/>
        <s v="210573"/>
        <s v="210590"/>
        <s v="210593"/>
        <s v="210596"/>
        <s v="633073"/>
        <s v="052887"/>
        <s v="052888"/>
        <s v="052889"/>
        <s v="052890"/>
        <s v="052891"/>
        <s v="052892"/>
        <s v="052893"/>
        <s v="052894"/>
        <s v="210680"/>
        <s v="633384"/>
        <s v="053391"/>
        <s v="053392"/>
        <s v="053393"/>
        <s v="053394"/>
        <s v="053395"/>
        <s v="053396"/>
        <s v="210732"/>
        <s v="633892"/>
        <s v="053397"/>
        <s v="053398"/>
        <s v="054375"/>
        <s v="054376"/>
        <s v="054377"/>
        <s v="054378"/>
        <s v="054379"/>
        <s v="054380"/>
        <s v="210746"/>
        <s v="054687"/>
        <s v="054688"/>
        <s v="054689"/>
        <s v="054690"/>
        <s v="054691"/>
        <s v="054692"/>
        <s v="054693"/>
        <s v="054694"/>
        <s v="210844"/>
        <n v="999995"/>
        <s v="999986"/>
        <s v="999989"/>
        <s v="999990"/>
        <n v="999996"/>
        <s v="999987"/>
        <s v="999991"/>
        <s v="999992"/>
        <n v="999997"/>
        <s v="999988"/>
        <s v="999993"/>
        <s v="999994"/>
        <s v="999981"/>
        <s v="999982"/>
        <s v="999983"/>
        <s v="999984"/>
        <s v="999985"/>
        <s v="052873"/>
        <s v="052874"/>
        <s v="052971"/>
        <s v="052972"/>
        <s v="052570"/>
        <s v="052577"/>
        <s v="052588"/>
        <s v="052895"/>
        <s v="052897"/>
        <s v="053592"/>
        <s v="054318"/>
        <s v="054336"/>
        <s v="050685"/>
        <s v="052978"/>
        <s v="053767"/>
        <s v="053776"/>
        <s v="053778"/>
        <s v="053780"/>
        <s v="053782"/>
        <s v="053874"/>
        <s v="054274"/>
        <s v="054276"/>
        <s v="054864"/>
        <s v="054866"/>
        <s v="632866"/>
        <s v="633399"/>
        <s v="633465"/>
        <s v="633397"/>
        <s v="633464"/>
        <s v="633473"/>
        <s v="633974"/>
        <s v="634288"/>
        <s v="634388"/>
        <s v="634776"/>
        <s v="634787"/>
        <s v="634790"/>
        <s v="025652"/>
        <s v="025659"/>
        <s v="184907"/>
        <s v="185054"/>
        <s v="185055"/>
        <s v="185234"/>
        <s v="185235"/>
        <s v="185236"/>
        <s v="185237"/>
        <s v="185728"/>
        <s v="185222"/>
        <s v="185223"/>
        <s v="185224"/>
        <s v="185225"/>
        <s v="185926"/>
        <s v="185935"/>
        <s v="185936"/>
        <s v="186061"/>
        <s v="186062"/>
        <s v="180183"/>
        <s v="180184"/>
        <s v="180189"/>
        <s v="186162"/>
        <s v="186352"/>
        <s v="186353"/>
        <s v="186354"/>
        <s v="186355"/>
        <s v="186356"/>
        <s v="186357"/>
        <s v="186358"/>
        <s v="186359"/>
        <s v="186360"/>
        <s v="186361"/>
        <s v="180276"/>
        <s v="180277"/>
        <s v="180380"/>
        <s v="180381"/>
        <s v="180382"/>
        <s v="180383"/>
        <s v="180384"/>
        <s v="180385"/>
        <s v="180965"/>
        <s v="180966"/>
        <s v="180990"/>
        <s v="025641"/>
        <s v="025650"/>
        <s v="185030"/>
        <s v="185032"/>
        <s v="185238"/>
        <s v="185240"/>
        <s v="184922"/>
        <s v="185221"/>
        <s v="185242"/>
        <s v="185263"/>
        <s v="185658"/>
        <s v="185706"/>
        <s v="185708"/>
        <s v="185710"/>
        <s v="186030"/>
        <s v="186031"/>
        <s v="186032"/>
        <s v="185001"/>
        <s v="185002"/>
        <s v="185040"/>
        <s v="185556"/>
        <s v="185557"/>
        <s v="185558"/>
        <s v="185612"/>
        <s v="185707"/>
        <s v="186240"/>
        <s v="186242"/>
        <s v="180480"/>
        <s v="180482"/>
        <s v="180484"/>
        <s v="180485"/>
        <s v="180486"/>
        <s v="180487"/>
        <s v="633366"/>
        <s v="633382"/>
        <s v="633471"/>
        <s v="633875"/>
        <s v="633886"/>
        <s v="633965"/>
        <s v="634271"/>
        <s v="634283"/>
        <s v="634867"/>
        <s v="634873"/>
        <s v="633469"/>
        <s v="633971"/>
        <s v="634297"/>
        <s v="634781"/>
        <s v="210678"/>
        <s v="210739"/>
        <s v="210786"/>
        <s v="210841"/>
        <s v="094423"/>
        <s v="094526"/>
        <s v="094646"/>
        <s v="090199"/>
        <s v="632883"/>
        <s v="632886"/>
        <s v="633287"/>
        <s v="633877"/>
        <s v="633976"/>
        <s v="633977"/>
        <s v="634280"/>
        <s v="634369"/>
        <s v="634372"/>
        <s v="634279"/>
        <s v="634385"/>
        <s v="634774"/>
        <s v="634775"/>
        <s v="082339"/>
        <s v="082343"/>
        <s v="082344"/>
        <s v="082345"/>
        <s v="082350"/>
        <s v="082414"/>
        <s v="084327"/>
        <s v="084328"/>
        <s v="184304"/>
        <s v="184422"/>
        <s v="184836"/>
        <s v="184840"/>
        <s v="185301"/>
        <s v="185302"/>
        <s v="185303"/>
        <s v="185649"/>
        <s v="185650"/>
        <s v="185651"/>
        <s v="185808"/>
        <s v="185809"/>
        <s v="185810"/>
        <s v="185811"/>
        <s v="185812"/>
        <s v="185817"/>
        <s v="185818"/>
        <s v="185819"/>
        <s v="185820"/>
        <s v="185644"/>
        <s v="185743"/>
        <s v="185744"/>
        <s v="185745"/>
        <s v="185746"/>
        <s v="185813"/>
        <s v="185814"/>
        <s v="185815"/>
        <s v="185832"/>
        <s v="185833"/>
        <s v="185834"/>
        <s v="185910"/>
        <s v="185911"/>
        <s v="185912"/>
        <s v="185913"/>
        <s v="185914"/>
        <s v="185915"/>
        <s v="185916"/>
        <s v="185917"/>
        <s v="186035"/>
        <s v="186036"/>
        <s v="186037"/>
        <s v="186039"/>
        <s v="186042"/>
        <s v="180170"/>
        <s v="185339"/>
        <s v="185355"/>
        <s v="185356"/>
        <s v="185357"/>
        <s v="185358"/>
        <s v="185359"/>
        <s v="186015"/>
        <s v="186016"/>
        <s v="186161"/>
        <s v="186219"/>
        <s v="186220"/>
        <s v="186225"/>
        <s v="186226"/>
        <s v="186227"/>
        <s v="186235"/>
        <s v="186236"/>
        <s v="186237"/>
        <s v="186238"/>
        <s v="186239"/>
        <s v="186345"/>
        <s v="186346"/>
        <s v="186347"/>
        <s v="186348"/>
        <s v="186349"/>
        <s v="186350"/>
        <s v="186351"/>
        <s v="180273"/>
        <s v="180377"/>
        <s v="180395"/>
        <s v="180396"/>
        <s v="180469"/>
        <s v="180470"/>
        <s v="180471"/>
        <s v="180472"/>
        <s v="180473"/>
        <s v="180474"/>
        <s v="180475"/>
        <s v="180491"/>
        <s v="183855"/>
        <s v="185344"/>
        <s v="185345"/>
        <s v="185360"/>
        <s v="185705"/>
        <s v="185956"/>
        <s v="185957"/>
        <s v="185958"/>
        <s v="185959"/>
        <s v="186137"/>
        <s v="186311"/>
        <s v="186312"/>
        <s v="186313"/>
        <s v="186314"/>
        <s v="186315"/>
        <s v="186316"/>
        <s v="186317"/>
        <s v="186318"/>
        <s v="632987"/>
        <s v="633492"/>
        <s v="633979"/>
        <s v="634186"/>
        <s v="634382"/>
        <s v="094343"/>
        <s v="094428"/>
        <s v="094525"/>
        <s v="094643"/>
        <s v="090157"/>
        <s v="090165"/>
        <s v="094645"/>
        <s v="093938"/>
        <s v="094701"/>
        <s v="633285"/>
        <s v="633372"/>
        <s v="633375"/>
        <s v="633383"/>
        <s v="633579"/>
        <s v="633882"/>
        <s v="633885"/>
        <s v="633889"/>
        <s v="210790"/>
        <s v="634284"/>
        <s v="634286"/>
        <s v="210822"/>
        <s v="634864"/>
        <s v="633172"/>
        <s v="633387"/>
        <s v="634274"/>
        <s v="634797"/>
        <s v="185257"/>
        <s v="185258"/>
        <s v="185259"/>
        <s v="185260"/>
        <s v="185948"/>
        <s v="185949"/>
        <s v="185950"/>
        <s v="185951"/>
        <s v="185821"/>
        <s v="185822"/>
        <s v="185823"/>
        <s v="185824"/>
        <s v="185825"/>
        <s v="185826"/>
        <s v="185827"/>
        <s v="185828"/>
        <s v="186134"/>
        <s v="186301"/>
        <s v="186302"/>
        <s v="186303"/>
        <s v="186304"/>
        <s v="186305"/>
        <s v="186306"/>
        <s v="186343"/>
        <s v="186344"/>
        <s v="180386"/>
        <s v="180387"/>
        <s v="180388"/>
        <s v="180389"/>
        <s v="180390"/>
        <s v="180391"/>
        <s v="180392"/>
        <s v="180393"/>
        <s v="180394"/>
        <s v="180685"/>
        <s v="180881"/>
        <s v="180882"/>
        <s v="180883"/>
        <s v="180884"/>
        <s v="180885"/>
        <s v="185960"/>
        <s v="185961"/>
        <s v="185962"/>
        <s v="062304"/>
        <s v="062305"/>
        <s v="062306"/>
        <s v="062307"/>
        <s v="062308"/>
        <s v="062309"/>
        <s v="053794"/>
        <s v="053795"/>
        <s v="053796"/>
        <s v="053797"/>
        <s v="053798"/>
        <s v="053799"/>
        <s v="053864"/>
        <s v="053865"/>
        <s v="054391"/>
        <s v="054393"/>
        <s v="054395"/>
        <s v="054398"/>
        <s v="054399"/>
        <s v="054464"/>
        <s v="054465"/>
        <s v="054466"/>
        <s v="054467"/>
        <s v="054468"/>
        <s v="054469"/>
        <s v="054470"/>
        <s v="054471"/>
        <s v="054472"/>
        <s v="054872"/>
        <s v="054873"/>
        <s v="054874"/>
        <s v="054875"/>
        <s v="054876"/>
        <s v="054877"/>
        <s v="054878"/>
        <s v="054880"/>
        <s v="054881"/>
        <s v="054882"/>
        <s v="054883"/>
        <s v="054884"/>
        <s v="054885"/>
        <s v="054886"/>
        <s v="054887"/>
        <s v="054888"/>
        <s v="054889"/>
        <s v="054890"/>
        <s v="054891"/>
        <s v="054892"/>
        <s v="054893"/>
        <s v="054894"/>
        <s v="054895"/>
        <s v="054896"/>
        <s v="054897"/>
        <s v="054898"/>
        <s v="054899"/>
        <s v="633369"/>
        <s v="633591"/>
        <s v="633389"/>
        <s v="634080"/>
        <s v="634272"/>
        <s v="634583"/>
        <s v="634841"/>
        <s v="635081"/>
        <s v="633364"/>
        <s v="633867"/>
        <s v="633869"/>
        <s v="634395"/>
        <s v="633176"/>
        <s v="633486"/>
        <s v="633487"/>
        <s v="633488"/>
        <s v="634373"/>
        <s v="634769"/>
        <s v="633381"/>
        <s v="633887"/>
        <s v="634281"/>
        <s v="634844"/>
        <s v="633582"/>
        <s v="633598"/>
        <s v="633986"/>
        <s v="633987"/>
        <s v="634671"/>
        <s v="634672"/>
        <s v="634680"/>
        <s v="634995"/>
        <s v="635166"/>
        <s v="633468"/>
        <s v="633966"/>
        <s v="634296"/>
        <s v="634782"/>
        <s v="210671"/>
        <s v="632894"/>
        <s v="632979"/>
        <s v="633286"/>
        <s v="210744"/>
        <s v="633391"/>
        <s v="633964"/>
        <s v="633968"/>
        <s v="210788"/>
        <s v="210801"/>
        <s v="633466"/>
        <s v="634364"/>
        <s v="210824"/>
        <s v="633289"/>
        <s v="633467"/>
        <s v="633472"/>
        <s v="633494"/>
        <s v="633495"/>
        <s v="633496"/>
        <s v="633967"/>
        <s v="633969"/>
        <s v="634298"/>
        <s v="634299"/>
        <s v="634383"/>
        <s v="631427"/>
        <s v="634780"/>
        <s v="210677"/>
        <s v="210685"/>
        <s v="212827"/>
        <s v="210735"/>
        <s v="210745"/>
        <s v="210278"/>
        <s v="210789"/>
        <s v="210831"/>
        <s v="210842"/>
        <s v="210684"/>
        <s v="210733"/>
        <s v="210743"/>
        <s v="210741"/>
        <s v="210787"/>
        <s v="210840"/>
        <s v="633298"/>
        <s v="633299"/>
        <s v="633596"/>
        <s v="633385"/>
        <s v="633386"/>
        <s v="633799"/>
        <s v="633871"/>
        <s v="633872"/>
        <s v="634287"/>
        <s v="634390"/>
        <s v="634876"/>
        <s v="635092"/>
        <s v="635093"/>
        <s v="210571"/>
        <s v="210777"/>
        <s v="210861"/>
        <s v="633173"/>
        <s v="094504"/>
        <s v="633894"/>
        <s v="094663"/>
        <s v="634391"/>
        <s v="634799"/>
        <s v="210679"/>
        <s v="210738"/>
        <s v="210791"/>
        <s v="210843"/>
        <s v="633367"/>
        <s v="633376"/>
        <s v="633379"/>
        <s v="633878"/>
        <s v="633890"/>
        <s v="633891"/>
        <s v="634185"/>
        <s v="634870"/>
        <s v="092734"/>
        <s v="094139"/>
        <s v="094140"/>
        <s v="094142"/>
        <s v="094143"/>
        <s v="094333"/>
        <s v="094335"/>
        <s v="094344"/>
        <s v="094345"/>
        <s v="094346"/>
        <s v="094347"/>
        <s v="094348"/>
        <s v="094349"/>
        <s v="094422"/>
        <s v="094425"/>
        <s v="094436"/>
        <s v="094437"/>
        <s v="094438"/>
        <s v="094439"/>
        <s v="094453"/>
        <s v="094549"/>
        <s v="094556"/>
        <s v="094557"/>
        <s v="094558"/>
        <s v="094559"/>
        <s v="094560"/>
        <s v="094561"/>
        <s v="094562"/>
        <s v="094563"/>
        <s v="094601"/>
        <s v="094602"/>
        <s v="094603"/>
        <s v="094609"/>
        <s v="094610"/>
        <s v="094612"/>
        <s v="094614"/>
        <s v="094615"/>
        <s v="094616"/>
        <s v="094627"/>
        <s v="090169"/>
        <s v="090171"/>
        <s v="090177"/>
        <s v="090178"/>
        <s v="090187"/>
        <s v="090188"/>
        <s v="090189"/>
        <s v="090190"/>
        <s v="094529"/>
        <s v="094650"/>
        <s v="094651"/>
        <s v="094652"/>
        <s v="094657"/>
        <s v="090193"/>
        <s v="090194"/>
        <s v="090196"/>
        <s v="090197"/>
        <s v="090237"/>
        <s v="090238"/>
        <s v="090239"/>
        <s v="090269"/>
        <s v="090271"/>
        <s v="090278"/>
        <s v="090279"/>
        <s v="090280"/>
        <s v="094653"/>
      </sharedItems>
    </cacheField>
    <cacheField name="Species" numFmtId="0">
      <sharedItems/>
    </cacheField>
    <cacheField name="Stock" numFmtId="0">
      <sharedItems/>
    </cacheField>
    <cacheField name="BroodYear" numFmtId="0">
      <sharedItems containsSemiMixedTypes="0" containsString="0" containsNumber="1" containsInteger="1" minValue="2001" maxValue="2008" count="8">
        <n v="2008"/>
        <n v="2001"/>
        <n v="2002"/>
        <n v="2003"/>
        <n v="2004"/>
        <n v="2005"/>
        <n v="2006"/>
        <n v="2007"/>
      </sharedItems>
    </cacheField>
    <cacheField name="HatcherySite" numFmtId="0">
      <sharedItems/>
    </cacheField>
    <cacheField name="ReleaseSite" numFmtId="0">
      <sharedItems/>
    </cacheField>
    <cacheField name="Run" numFmtId="0">
      <sharedItems/>
    </cacheField>
    <cacheField name="FirstReleaseDate" numFmtId="164">
      <sharedItems containsSemiMixedTypes="0" containsNonDate="0" containsDate="1" containsString="0" minDate="2002-04-02T00:00:00" maxDate="2010-04-17T00:00:00"/>
    </cacheField>
    <cacheField name="LastReleaseDate" numFmtId="164">
      <sharedItems containsSemiMixedTypes="0" containsNonDate="0" containsDate="1" containsString="0" minDate="2002-04-02T00:00:00" maxDate="2010-04-24T00:00:00"/>
    </cacheField>
    <cacheField name="CWTMark1" numFmtId="0">
      <sharedItems/>
    </cacheField>
    <cacheField name="CWTMark1Count" numFmtId="0">
      <sharedItems containsSemiMixedTypes="0" containsString="0" containsNumber="1" containsInteger="1" minValue="5352" maxValue="1432683" count="688">
        <n v="15840"/>
        <n v="53804"/>
        <n v="20801"/>
        <n v="61383"/>
        <n v="32225"/>
        <n v="18267"/>
        <n v="70307"/>
        <n v="70928"/>
        <n v="73430"/>
        <n v="72064"/>
        <n v="71246"/>
        <n v="72468"/>
        <n v="72867"/>
        <n v="71501"/>
        <n v="72306"/>
        <n v="72025"/>
        <n v="73443"/>
        <n v="71725"/>
        <n v="78255"/>
        <n v="78030"/>
        <n v="77386"/>
        <n v="77992"/>
        <n v="77223"/>
        <n v="75445"/>
        <n v="79730"/>
        <n v="78898"/>
        <n v="78815"/>
        <n v="77728"/>
        <n v="79138"/>
        <n v="78259"/>
        <n v="78641"/>
        <n v="78035"/>
        <n v="44563"/>
        <n v="45972"/>
        <n v="24362"/>
        <n v="25475"/>
        <n v="25292"/>
        <n v="24992"/>
        <n v="24505"/>
        <n v="24589"/>
        <n v="24556"/>
        <n v="24687"/>
        <n v="25101"/>
        <n v="24835"/>
        <n v="23828"/>
        <n v="24304"/>
        <n v="25118"/>
        <n v="25757"/>
        <n v="25245"/>
        <n v="25443"/>
        <n v="25586"/>
        <n v="26799"/>
        <n v="67644"/>
        <n v="65472"/>
        <n v="63412"/>
        <n v="62863"/>
        <n v="47429"/>
        <n v="49720"/>
        <n v="45477"/>
        <n v="49309"/>
        <n v="18294"/>
        <n v="39888"/>
        <n v="157639"/>
        <n v="185957"/>
        <n v="62631"/>
        <n v="60911"/>
        <n v="63012"/>
        <n v="63975"/>
        <n v="203669"/>
        <n v="181046"/>
        <n v="46458"/>
        <n v="49160"/>
        <n v="45326"/>
        <n v="42506"/>
        <n v="61078"/>
        <n v="56503"/>
        <n v="62121"/>
        <n v="48646"/>
        <n v="31661"/>
        <n v="182174"/>
        <n v="206096"/>
        <n v="34404"/>
        <n v="44012"/>
        <n v="196605"/>
        <n v="49010"/>
        <n v="51218"/>
        <n v="42327"/>
        <n v="45084"/>
        <n v="46244"/>
        <n v="42832"/>
        <n v="63879"/>
        <n v="66416"/>
        <n v="5470"/>
        <n v="205826"/>
        <n v="170652"/>
        <n v="173153"/>
        <n v="180029"/>
        <n v="63993"/>
        <n v="62308"/>
        <n v="64172"/>
        <n v="61973"/>
        <n v="51767"/>
        <n v="51623"/>
        <n v="51565"/>
        <n v="51868"/>
        <n v="184372"/>
        <n v="236285"/>
        <n v="54980"/>
        <n v="66726"/>
        <n v="6724"/>
        <n v="66184"/>
        <n v="49210"/>
        <n v="47834"/>
        <n v="215153"/>
        <n v="198689"/>
        <n v="49741"/>
        <n v="45881"/>
        <n v="65832"/>
        <n v="64823"/>
        <n v="62153"/>
        <n v="59820"/>
        <n v="45740"/>
        <n v="48208"/>
        <n v="205869"/>
        <n v="50350"/>
        <n v="49560"/>
        <n v="48298"/>
        <n v="49304"/>
        <n v="58635"/>
        <n v="61622"/>
        <n v="60975"/>
        <n v="57617"/>
        <n v="157773"/>
        <n v="84095"/>
        <n v="230174"/>
        <n v="91240"/>
        <n v="178376"/>
        <n v="89092"/>
        <n v="222476"/>
        <n v="201746"/>
        <n v="92009"/>
        <n v="96695"/>
        <n v="227193"/>
        <n v="202953"/>
        <n v="80785"/>
        <n v="199872"/>
        <n v="89017"/>
        <n v="90052"/>
        <n v="90574"/>
        <n v="225164"/>
        <n v="147338"/>
        <n v="147870"/>
        <n v="73383"/>
        <n v="74317"/>
        <n v="25097"/>
        <n v="99904"/>
        <n v="25080"/>
        <n v="49701"/>
        <n v="49657"/>
        <n v="97493"/>
        <n v="50089"/>
        <n v="49356"/>
        <n v="37376"/>
        <n v="74087"/>
        <n v="71942"/>
        <n v="25047"/>
        <n v="25088"/>
        <n v="24979"/>
        <n v="37099"/>
        <n v="25007"/>
        <n v="62743"/>
        <n v="62594"/>
        <n v="179920"/>
        <n v="179973"/>
        <n v="149923"/>
        <n v="122564"/>
        <n v="105537"/>
        <n v="138407"/>
        <n v="119987"/>
        <n v="86283"/>
        <n v="88963"/>
        <n v="121520"/>
        <n v="136444"/>
        <n v="94965"/>
        <n v="136957"/>
        <n v="141686"/>
        <n v="50529"/>
        <n v="45854"/>
        <n v="48216"/>
        <n v="24211"/>
        <n v="24230"/>
        <n v="29584"/>
        <n v="21830"/>
        <n v="26102"/>
        <n v="27776"/>
        <n v="33436"/>
        <n v="24675"/>
        <n v="24876"/>
        <n v="24655"/>
        <n v="24803"/>
        <n v="44970"/>
        <n v="56661"/>
        <n v="44845"/>
        <n v="50145"/>
        <n v="50203"/>
        <n v="49226"/>
        <n v="53692"/>
        <n v="40260"/>
        <n v="20016"/>
        <n v="23944"/>
        <n v="24964"/>
        <n v="24738"/>
        <n v="24667"/>
        <n v="25399"/>
        <n v="25057"/>
        <n v="24997"/>
        <n v="25015"/>
        <n v="25053"/>
        <n v="24994"/>
        <n v="50588"/>
        <n v="24233"/>
        <n v="24735"/>
        <n v="24744"/>
        <n v="24929"/>
        <n v="24854"/>
        <n v="25382"/>
        <n v="53511"/>
        <n v="49256"/>
        <n v="24448"/>
        <n v="53222"/>
        <n v="49090"/>
        <n v="23925"/>
        <n v="14438"/>
        <n v="24718"/>
        <n v="24719"/>
        <n v="51746"/>
        <n v="25812"/>
        <n v="25899"/>
        <n v="25965"/>
        <n v="24174"/>
        <n v="23993"/>
        <n v="23603"/>
        <n v="23612"/>
        <n v="24493"/>
        <n v="25699"/>
        <n v="25782"/>
        <n v="25530"/>
        <n v="27829"/>
        <n v="26026"/>
        <n v="25857"/>
        <n v="25630"/>
        <n v="25635"/>
        <n v="25727"/>
        <n v="25945"/>
        <n v="49673"/>
        <n v="49792"/>
        <n v="49758"/>
        <n v="49693"/>
        <n v="55246"/>
        <n v="54343"/>
        <n v="53273"/>
        <n v="32558"/>
        <n v="225216"/>
        <n v="202786"/>
        <n v="95280"/>
        <n v="215124"/>
        <n v="200790"/>
        <n v="77049"/>
        <n v="219881"/>
        <n v="201920"/>
        <n v="199801"/>
        <n v="226984"/>
        <n v="99699"/>
        <n v="103683"/>
        <n v="99737"/>
        <n v="94752"/>
        <n v="67347"/>
        <n v="78892"/>
        <n v="210854"/>
        <n v="67479"/>
        <n v="16454"/>
        <n v="16515"/>
        <n v="16285"/>
        <n v="16770"/>
        <n v="16240"/>
        <n v="14648"/>
        <n v="15033"/>
        <n v="15123"/>
        <n v="21692"/>
        <n v="14825"/>
        <n v="14589"/>
        <n v="22865"/>
        <n v="29199"/>
        <n v="29010"/>
        <n v="29512"/>
        <n v="22309"/>
        <n v="22831"/>
        <n v="23136"/>
        <n v="29367"/>
        <n v="28850"/>
        <n v="29646"/>
        <n v="29364"/>
        <n v="26464"/>
        <n v="22530"/>
        <n v="29556"/>
        <n v="29313"/>
        <n v="26426"/>
        <n v="15082"/>
        <n v="28289"/>
        <n v="28658"/>
        <n v="25326"/>
        <n v="28001"/>
        <n v="25172"/>
        <n v="25274"/>
        <n v="23817"/>
        <n v="25040"/>
        <n v="24989"/>
        <n v="24923"/>
        <n v="22293"/>
        <n v="22399"/>
        <n v="22329"/>
        <n v="22376"/>
        <n v="22444"/>
        <n v="22366"/>
        <n v="22440"/>
        <n v="22580"/>
        <n v="25078"/>
        <n v="25222"/>
        <n v="25005"/>
        <n v="25018"/>
        <n v="29035"/>
        <n v="40783"/>
        <n v="41037"/>
        <n v="40850"/>
        <n v="35061"/>
        <n v="41095"/>
        <n v="41715"/>
        <n v="10816"/>
        <n v="10822"/>
        <n v="17531"/>
        <n v="29848"/>
        <n v="29978"/>
        <n v="29833"/>
        <n v="29594"/>
        <n v="27417"/>
        <n v="29925"/>
        <n v="30104"/>
        <n v="29304"/>
        <n v="30266"/>
        <n v="28452"/>
        <n v="25753"/>
        <n v="28120"/>
        <n v="28656"/>
        <n v="26393"/>
        <n v="26370"/>
        <n v="27849"/>
        <n v="25185"/>
        <n v="25830"/>
        <n v="29448"/>
        <n v="34963"/>
        <n v="32490"/>
        <n v="46703"/>
        <n v="46321"/>
        <n v="46306"/>
        <n v="46868"/>
        <n v="46362"/>
        <n v="39304"/>
        <n v="39375"/>
        <n v="48834"/>
        <n v="36134"/>
        <n v="29149"/>
        <n v="28165"/>
        <n v="36702"/>
        <n v="29340"/>
        <n v="25555"/>
        <n v="26766"/>
        <n v="26071"/>
        <n v="26482"/>
        <n v="17180"/>
        <n v="29006"/>
        <n v="29190"/>
        <n v="29788"/>
        <n v="29012"/>
        <n v="29830"/>
        <n v="27894"/>
        <n v="29354"/>
        <n v="29211"/>
        <n v="51864"/>
        <n v="26122"/>
        <n v="51507"/>
        <n v="54717"/>
        <n v="46476"/>
        <n v="189177"/>
        <n v="208080"/>
        <n v="207362"/>
        <n v="78068"/>
        <n v="25928"/>
        <n v="27094"/>
        <n v="205216"/>
        <n v="27182"/>
        <n v="157478"/>
        <n v="136519"/>
        <n v="196353"/>
        <n v="200181"/>
        <n v="199341"/>
        <n v="185975"/>
        <n v="204795"/>
        <n v="197300"/>
        <n v="195828"/>
        <n v="199251"/>
        <n v="175783"/>
        <n v="202671"/>
        <n v="186978"/>
        <n v="191808"/>
        <n v="203916"/>
        <n v="143841"/>
        <n v="206862"/>
        <n v="171083"/>
        <n v="25145"/>
        <n v="25022"/>
        <n v="25085"/>
        <n v="25027"/>
        <n v="25323"/>
        <n v="24991"/>
        <n v="25228"/>
        <n v="25192"/>
        <n v="25174"/>
        <n v="25159"/>
        <n v="25201"/>
        <n v="25161"/>
        <n v="25156"/>
        <n v="25233"/>
        <n v="25200"/>
        <n v="25241"/>
        <n v="15105"/>
        <n v="25108"/>
        <n v="25190"/>
        <n v="25083"/>
        <n v="25153"/>
        <n v="25168"/>
        <n v="25258"/>
        <n v="25216"/>
        <n v="26221"/>
        <n v="25287"/>
        <n v="25004"/>
        <n v="23286"/>
        <n v="25272"/>
        <n v="24620"/>
        <n v="25148"/>
        <n v="29703"/>
        <n v="29723"/>
        <n v="29929"/>
        <n v="29937"/>
        <n v="29337"/>
        <n v="29936"/>
        <n v="30052"/>
        <n v="29990"/>
        <n v="30058"/>
        <n v="29546"/>
        <n v="26038"/>
        <n v="24701"/>
        <n v="25700"/>
        <n v="26200"/>
        <n v="25733"/>
        <n v="25919"/>
        <n v="1278401"/>
        <n v="1432683"/>
        <n v="64885"/>
        <n v="46377"/>
        <n v="64093"/>
        <n v="39208"/>
        <n v="64665"/>
        <n v="41770"/>
        <n v="111161"/>
        <n v="108921"/>
        <n v="109247"/>
        <n v="109295"/>
        <n v="110799"/>
        <n v="227353"/>
        <n v="220907"/>
        <n v="222908"/>
        <n v="224687"/>
        <n v="226107"/>
        <n v="224293"/>
        <n v="221255"/>
        <n v="338491"/>
        <n v="346353"/>
        <n v="119391"/>
        <n v="129807"/>
        <n v="118116"/>
        <n v="112979"/>
        <n v="105755"/>
        <n v="108337"/>
        <n v="118706"/>
        <n v="119514"/>
        <n v="106531"/>
        <n v="118755"/>
        <n v="108863"/>
        <n v="115782"/>
        <n v="114739"/>
        <n v="109292"/>
        <n v="115967"/>
        <n v="124628"/>
        <n v="113350"/>
        <n v="109171"/>
        <n v="117384"/>
        <n v="120927"/>
        <n v="118917"/>
        <n v="114907"/>
        <n v="124228"/>
        <n v="112556"/>
        <n v="125703"/>
        <n v="112230"/>
        <n v="111839"/>
        <n v="201655"/>
        <n v="16934"/>
        <n v="206496"/>
        <n v="91433"/>
        <n v="211571"/>
        <n v="103264"/>
        <n v="201775"/>
        <n v="114348"/>
        <n v="249673"/>
        <n v="254739"/>
        <n v="220789"/>
        <n v="253993"/>
        <n v="74633"/>
        <n v="25019"/>
        <n v="23266"/>
        <n v="21794"/>
        <n v="58503"/>
        <n v="76752"/>
        <n v="204637"/>
        <n v="205344"/>
        <n v="199858"/>
        <n v="201194"/>
        <n v="200369"/>
        <n v="250092"/>
        <n v="191436"/>
        <n v="231534"/>
        <n v="195095"/>
        <n v="194762"/>
        <n v="220723"/>
        <n v="191403"/>
        <n v="251050"/>
        <n v="79419"/>
        <n v="83025"/>
        <n v="85863"/>
        <n v="77925"/>
        <n v="42333"/>
        <n v="31239"/>
        <n v="90548"/>
        <n v="120154"/>
        <n v="94725"/>
        <n v="204221"/>
        <n v="97589"/>
        <n v="98167"/>
        <n v="180974"/>
        <n v="61823"/>
        <n v="97485"/>
        <n v="97992"/>
        <n v="206480"/>
        <n v="69491"/>
        <n v="95779"/>
        <n v="94225"/>
        <n v="22002"/>
        <n v="21631"/>
        <n v="20612"/>
        <n v="79176"/>
        <n v="89978"/>
        <n v="101039"/>
        <n v="91823"/>
        <n v="68373"/>
        <n v="101067"/>
        <n v="100169"/>
        <n v="200657"/>
        <n v="211745"/>
        <n v="5352"/>
        <n v="231662"/>
        <n v="161018"/>
        <n v="209402"/>
        <n v="216200"/>
        <n v="156592"/>
        <n v="108180"/>
        <n v="202669"/>
        <n v="196351"/>
        <n v="17375"/>
        <n v="197192"/>
        <n v="185967"/>
        <n v="202490"/>
        <n v="223048"/>
        <n v="322537"/>
        <n v="201083"/>
        <n v="189163"/>
        <n v="309513"/>
        <n v="240925"/>
        <n v="154185"/>
        <n v="132885"/>
        <n v="173302"/>
        <n v="415129"/>
        <n v="169077"/>
        <n v="162447"/>
        <n v="107846"/>
        <n v="107152"/>
        <n v="110285"/>
        <n v="199445"/>
        <n v="222706"/>
        <n v="202000"/>
        <n v="219754"/>
        <n v="202568"/>
        <n v="216130"/>
        <n v="194075"/>
        <n v="201780"/>
        <n v="186540"/>
        <n v="218187"/>
        <n v="198596"/>
        <n v="195273"/>
        <n v="202922"/>
        <n v="209561"/>
        <n v="289077"/>
        <n v="199782"/>
        <n v="201838"/>
        <n v="197835"/>
        <n v="15166"/>
        <n v="31411"/>
        <n v="31920"/>
        <n v="30678"/>
        <n v="74900"/>
        <n v="19666"/>
        <n v="21355"/>
        <n v="30771"/>
        <n v="29453"/>
        <n v="30740"/>
        <n v="31360"/>
        <n v="27568"/>
        <n v="28813"/>
        <n v="50552"/>
        <n v="51364"/>
        <n v="32880"/>
        <n v="52708"/>
        <n v="30054"/>
        <n v="29286"/>
        <n v="55342"/>
        <n v="53021"/>
        <n v="32549"/>
        <n v="31726"/>
        <n v="30802"/>
        <n v="31821"/>
        <n v="20235"/>
        <n v="31225"/>
        <n v="53309"/>
        <n v="32528"/>
        <n v="30440"/>
        <n v="31755"/>
        <n v="51301"/>
        <n v="30171"/>
        <n v="30841"/>
        <n v="52357"/>
        <n v="30243"/>
        <n v="27321"/>
        <n v="50426"/>
        <n v="48744"/>
        <n v="30721"/>
        <n v="30001"/>
        <n v="43408"/>
        <n v="41819"/>
        <n v="82691"/>
        <n v="107788"/>
        <n v="104073"/>
        <n v="92537"/>
        <n v="30709"/>
        <n v="48629"/>
        <n v="25269"/>
        <n v="30744"/>
        <n v="53618"/>
        <n v="49845"/>
        <n v="34885"/>
        <n v="43649"/>
        <n v="55897"/>
        <n v="101401"/>
        <n v="93527"/>
        <n v="105942"/>
        <n v="47308"/>
        <n v="47180"/>
        <n v="112211"/>
        <n v="112539"/>
        <n v="11453"/>
        <n v="30230"/>
      </sharedItems>
    </cacheField>
    <cacheField name="CWTMark2" numFmtId="0">
      <sharedItems/>
    </cacheField>
    <cacheField name="CWTMark2Count" numFmtId="0">
      <sharedItems containsString="0" containsBlank="1" containsNumber="1" containsInteger="1" minValue="23" maxValue="17951"/>
    </cacheField>
    <cacheField name="NonCWTMark1" numFmtId="0">
      <sharedItems/>
    </cacheField>
    <cacheField name="NonCWTMark1Count" numFmtId="0">
      <sharedItems containsString="0" containsBlank="1" containsNumber="1" containsInteger="1" minValue="13" maxValue="6099446"/>
    </cacheField>
    <cacheField name="NonCWTMark2" numFmtId="0">
      <sharedItems/>
    </cacheField>
    <cacheField name="NonCWTMark2Count" numFmtId="0">
      <sharedItems containsString="0" containsBlank="1" containsNumber="1" containsInteger="1" minValue="1" maxValue="4553523"/>
    </cacheField>
    <cacheField name="RelatedGroupType" numFmtId="0">
      <sharedItems/>
    </cacheField>
    <cacheField name="RelatedGroupID" numFmtId="0">
      <sharedItems/>
    </cacheField>
    <cacheField name="FRAM_BP" numFmtId="0">
      <sharedItems/>
    </cacheField>
    <cacheField name="BP_Stk" numFmtId="0">
      <sharedItems/>
    </cacheField>
    <cacheField name="BP_Notes" numFmtId="0">
      <sharedItems/>
    </cacheField>
    <cacheField name="ReleaseHatchery" numFmtId="0">
      <sharedItems count="60">
        <e v="#N/A"/>
        <s v="WASHOUGAL HATCHERY"/>
        <s v="BIG CR HATCHERY"/>
        <s v="KALAMA FALLS HATCHRY"/>
        <s v="COWLITZ SALMON HATCH"/>
        <s v="FALLERT CR HATCHERY"/>
        <s v="SPRING CR NFH"/>
        <s v="LEWIS RIVER HATCHERY"/>
        <s v="H-Shuswap River, Middle,"/>
        <s v="H-Spius Creek H"/>
        <s v="H-Chehalis River H"/>
        <s v="H-Chilliwack River H"/>
        <s v="GEORGE ADAMS HATCHRY"/>
        <s v="HOODSPORT HATCHERY"/>
        <s v="RICKS PD (LLTK)"/>
        <s v="HOKO FALLS HATCHERY"/>
        <s v="H-Comox Bay Seapen"/>
        <s v="H-Puntledge River H"/>
        <s v="H-Big Qualicum River H"/>
        <s v="H-Cowichan River H"/>
        <s v="NA"/>
        <s v="ELK R HATCHERY"/>
        <s v="SALMON R HATCHERY"/>
        <s v="GROVERS CR HATCHERY"/>
        <s v="SOOS CREEK HATCHERY"/>
        <s v="VOIGHTS CR HATCHERY"/>
        <s v="ISSAQUAH HATCHERY"/>
        <s v="KENDALL CR HATCHERY"/>
        <s v="H-Robertson Creek H"/>
        <s v="FEATHER R HATCHERY"/>
        <s v="COLEMAN NFH"/>
        <s v="SAMISH HATCHERY"/>
        <s v="GLENWOOD SPRINGS"/>
        <s v="MARBLEMOUNT HATCHERY"/>
        <s v="WALLACE R HATCHERY"/>
        <s v="LYONS FERRY HATCHERY"/>
        <s v="KALAMA CR HATCHERY"/>
        <s v="GARRISON HATCHERY"/>
        <s v="CLEAR CREEK HATCHERY"/>
        <s v="PERCIVAL COVE NET PN"/>
        <s v="ICY CR HATCHERY"/>
        <s v="LAKEWOOD HATCHERY"/>
        <s v="TUMWATER FALLS HATCH"/>
        <s v="COUNTY LINE PONDS"/>
        <s v="WHITEHORSE POND"/>
        <s v="WELLS HATCHERY"/>
        <s v="BERNIE GOBIN HATCH"/>
        <s v="PRIEST RAPIDS HATCHERY"/>
        <s v="RINGOLD SPRINGS HATCHERY"/>
        <s v="SALMON R FISH CULTUR"/>
        <s v="NASELLE HATCHERY"/>
        <s v="NEMAH HATCHERY"/>
        <s v="FORKS CREEK HATCHERY"/>
        <s v="MARION FORKS HATCH"/>
        <s v="DEXTER PONDS (WILLAM"/>
        <s v="SOUTH SANTIAM HATCH"/>
        <s v="MCKENZIE HATCHERY"/>
        <s v="CLACKAMAS HATCHERY"/>
        <s v="WILLAMETTE HATCHERY"/>
        <s v="LEABURG HATCHER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4">
  <r>
    <x v="0"/>
    <x v="0"/>
    <s v="T"/>
    <n v="4.0999999999999996"/>
    <n v="20070321"/>
    <s v="FWS"/>
    <s v="FWS"/>
    <n v="7"/>
    <x v="0"/>
    <n v="12"/>
    <m/>
    <m/>
    <s v="D"/>
    <s v="072006SCFCSMay"/>
    <n v="1"/>
    <n v="3"/>
    <x v="0"/>
    <n v="20060505"/>
    <n v="20060505"/>
    <s v="3F42001 290159 R"/>
    <s v="3F42001 290159 H"/>
    <s v="3F42001 290159 S"/>
    <s v="G"/>
    <s v="H"/>
    <s v="K"/>
    <x v="0"/>
    <n v="3.9"/>
    <n v="74"/>
    <s v="N"/>
    <n v="5000"/>
    <n v="147338"/>
    <m/>
    <m/>
    <n v="5000"/>
    <n v="3124088"/>
    <m/>
    <m/>
    <s v="B"/>
    <n v="1.6E-2"/>
    <n v="45"/>
    <n v="488"/>
    <m/>
    <s v="SC FCS 70 Columbia River Spring Creek NFH"/>
    <s v="SPRING CR 29.0159"/>
    <x v="0"/>
    <s v="SPRING CR 29.0159"/>
    <s v="WA"/>
    <s v="CECR"/>
    <x v="0"/>
    <s v="C"/>
  </r>
  <r>
    <x v="0"/>
    <x v="0"/>
    <s v="T"/>
    <n v="4.0999999999999996"/>
    <n v="20070321"/>
    <s v="FWS"/>
    <s v="FWS"/>
    <n v="7"/>
    <x v="1"/>
    <n v="12"/>
    <m/>
    <m/>
    <s v="D"/>
    <s v="072006SCFCSApri"/>
    <n v="1"/>
    <n v="3"/>
    <x v="0"/>
    <n v="20060417"/>
    <n v="20060417"/>
    <s v="3F42001 290159 R"/>
    <s v="3F42001 290159 H"/>
    <s v="3F42001 290159 S"/>
    <s v="G"/>
    <s v="H"/>
    <s v="K"/>
    <x v="0"/>
    <n v="4.24"/>
    <n v="75"/>
    <s v="N"/>
    <n v="5000"/>
    <n v="147870"/>
    <m/>
    <m/>
    <n v="5000"/>
    <n v="3929905"/>
    <m/>
    <m/>
    <s v="B"/>
    <n v="0"/>
    <n v="45"/>
    <n v="305"/>
    <m/>
    <s v="SC FCS 70 Columbia River Spring Creek NFH"/>
    <s v="SPRING CR 29.0159"/>
    <x v="0"/>
    <s v="SPRING CR 29.0159"/>
    <s v="WA"/>
    <s v="CECR"/>
    <x v="0"/>
    <s v="C"/>
  </r>
  <r>
    <x v="0"/>
    <x v="0"/>
    <s v="T"/>
    <n v="4.0999999999999996"/>
    <n v="20070321"/>
    <s v="FWS"/>
    <s v="FWS"/>
    <n v="7"/>
    <x v="2"/>
    <n v="12"/>
    <m/>
    <m/>
    <s v="D"/>
    <s v="072006SCFCSMarc"/>
    <n v="1"/>
    <n v="3"/>
    <x v="0"/>
    <n v="20060302"/>
    <n v="20060302"/>
    <s v="3F42001 290159 R"/>
    <s v="3F42001 290159 H"/>
    <s v="3F42001 290159 S"/>
    <s v="G"/>
    <s v="H"/>
    <s v="K"/>
    <x v="0"/>
    <n v="3.19"/>
    <n v="68"/>
    <s v="N"/>
    <n v="5000"/>
    <n v="73383"/>
    <m/>
    <m/>
    <n v="5000"/>
    <n v="3513631"/>
    <m/>
    <m/>
    <s v="B"/>
    <n v="2.9000000000000001E-2"/>
    <n v="20"/>
    <n v="531"/>
    <m/>
    <s v="SC FCS 70 Columbia River Spring Creek NFH"/>
    <s v="SPRING CR 29.0159"/>
    <x v="0"/>
    <s v="SPRING CR 29.0159"/>
    <s v="WA"/>
    <s v="CECR"/>
    <x v="0"/>
    <s v="C"/>
  </r>
  <r>
    <x v="0"/>
    <x v="0"/>
    <s v="T"/>
    <n v="4.0999999999999996"/>
    <n v="20070321"/>
    <s v="FWS"/>
    <s v="FWS"/>
    <n v="7"/>
    <x v="3"/>
    <n v="12"/>
    <m/>
    <m/>
    <s v="D"/>
    <s v="072006SCFCSMarc"/>
    <n v="1"/>
    <n v="3"/>
    <x v="0"/>
    <n v="20060302"/>
    <n v="20060302"/>
    <s v="3F42001 290159 R"/>
    <s v="3F42001 290159 H"/>
    <s v="3F42001 290159 S"/>
    <s v="G"/>
    <s v="H"/>
    <s v="K"/>
    <x v="0"/>
    <n v="3.19"/>
    <n v="68"/>
    <s v="N"/>
    <n v="5000"/>
    <n v="74317"/>
    <m/>
    <m/>
    <n v="5000"/>
    <n v="3780196"/>
    <m/>
    <m/>
    <s v="B"/>
    <n v="1.7999999999999999E-2"/>
    <n v="16"/>
    <n v="514"/>
    <m/>
    <s v="SC FCS 70 Columbia River Spring Creek NFH"/>
    <s v="SPRING CR 29.0159"/>
    <x v="0"/>
    <s v="SPRING CR 29.0159"/>
    <s v="WA"/>
    <s v="CECR"/>
    <x v="0"/>
    <s v="C"/>
  </r>
  <r>
    <x v="0"/>
    <x v="0"/>
    <s v="T"/>
    <n v="4.0999999999999996"/>
    <n v="20080115"/>
    <s v="FWS"/>
    <s v="FWS"/>
    <n v="7"/>
    <x v="4"/>
    <n v="12"/>
    <m/>
    <m/>
    <s v="D"/>
    <s v="072007SCFCSMar"/>
    <n v="1"/>
    <n v="3"/>
    <x v="1"/>
    <n v="20070309"/>
    <n v="20070309"/>
    <s v="3F42001 290159 R"/>
    <s v="3F42001 290159 H"/>
    <s v="3F42001 290159 S"/>
    <s v="G"/>
    <s v="H"/>
    <s v="K"/>
    <x v="0"/>
    <n v="4.41"/>
    <n v="75"/>
    <s v="N"/>
    <n v="5000"/>
    <n v="25097"/>
    <m/>
    <m/>
    <n v="5000"/>
    <n v="343166"/>
    <m/>
    <m/>
    <s v="B"/>
    <n v="0"/>
    <n v="27"/>
    <n v="509"/>
    <m/>
    <s v="SC FCS 71 Columbia River Spring Creek NFH; 06SCFCSMarch R2"/>
    <s v="SPRING CR 29.0159"/>
    <x v="0"/>
    <s v="SPRING CR 29.0159"/>
    <s v="WA"/>
    <s v="CECR"/>
    <x v="0"/>
    <s v="C"/>
  </r>
  <r>
    <x v="0"/>
    <x v="0"/>
    <s v="T"/>
    <n v="4.0999999999999996"/>
    <n v="20080115"/>
    <s v="FWS"/>
    <s v="FWS"/>
    <n v="7"/>
    <x v="5"/>
    <n v="12"/>
    <m/>
    <m/>
    <s v="D"/>
    <s v="072007SCFCSApr"/>
    <n v="1"/>
    <n v="3"/>
    <x v="1"/>
    <n v="20070412"/>
    <n v="20070412"/>
    <s v="3F42001 290159 R"/>
    <s v="3F42001 290159 H"/>
    <s v="3F42001 290159 S"/>
    <s v="G"/>
    <s v="H"/>
    <s v="K"/>
    <x v="0"/>
    <n v="5.53"/>
    <n v="85"/>
    <s v="N"/>
    <n v="5000"/>
    <n v="99904"/>
    <m/>
    <m/>
    <n v="5000"/>
    <n v="4010587"/>
    <m/>
    <m/>
    <s v="B"/>
    <n v="0"/>
    <n v="33"/>
    <n v="548"/>
    <m/>
    <s v="SC FCS 71 Columbia River Spring Creek NFH; 06SCFCSApril"/>
    <s v="SPRING CR 29.0159"/>
    <x v="0"/>
    <s v="SPRING CR 29.0159"/>
    <s v="WA"/>
    <s v="CECR"/>
    <x v="0"/>
    <s v="C"/>
  </r>
  <r>
    <x v="0"/>
    <x v="0"/>
    <s v="T"/>
    <n v="4.0999999999999996"/>
    <n v="20080115"/>
    <s v="FWS"/>
    <s v="FWS"/>
    <n v="7"/>
    <x v="6"/>
    <n v="12"/>
    <m/>
    <m/>
    <s v="D"/>
    <s v="072007SCFCSMar1"/>
    <n v="1"/>
    <n v="3"/>
    <x v="1"/>
    <n v="20070305"/>
    <n v="20070305"/>
    <s v="3F42001 290159 R"/>
    <s v="3F42001 290159 H"/>
    <s v="3F42001 290159 S"/>
    <s v="G"/>
    <s v="H"/>
    <s v="K"/>
    <x v="0"/>
    <n v="3.23"/>
    <n v="72"/>
    <s v="N"/>
    <n v="5000"/>
    <n v="25080"/>
    <m/>
    <m/>
    <n v="5000"/>
    <n v="336192"/>
    <m/>
    <m/>
    <s v="B"/>
    <n v="0"/>
    <n v="19"/>
    <n v="522"/>
    <m/>
    <s v="SC FCS 71 Columbia River Spring Creek NFH; 06SCFCSMarch R1"/>
    <s v="SPRING CR 29.0159"/>
    <x v="0"/>
    <s v="SPRING CR 29.0159"/>
    <s v="WA"/>
    <s v="CECR"/>
    <x v="0"/>
    <s v="C"/>
  </r>
  <r>
    <x v="0"/>
    <x v="0"/>
    <s v="T"/>
    <n v="4.0999999999999996"/>
    <n v="20080115"/>
    <s v="FWS"/>
    <s v="FWS"/>
    <n v="7"/>
    <x v="7"/>
    <n v="12"/>
    <m/>
    <m/>
    <s v="D"/>
    <s v="072007SCFCSMar2"/>
    <n v="1"/>
    <n v="3"/>
    <x v="1"/>
    <n v="20070309"/>
    <n v="20070309"/>
    <s v="3F42001 290159 R"/>
    <s v="3F42001 290159 H"/>
    <s v="3F42001 290159 S"/>
    <s v="G"/>
    <s v="H"/>
    <s v="K"/>
    <x v="0"/>
    <n v="4.41"/>
    <n v="75"/>
    <s v="N"/>
    <n v="5000"/>
    <n v="49701"/>
    <m/>
    <m/>
    <n v="5000"/>
    <n v="282235"/>
    <m/>
    <m/>
    <s v="B"/>
    <n v="0"/>
    <n v="22"/>
    <n v="509"/>
    <m/>
    <s v="SC FCS 71 Columbia River Spring Creek NFH; 06SCFCSMarch R2"/>
    <s v="SPRING CR 29.0159"/>
    <x v="0"/>
    <s v="SPRING CR 29.0159"/>
    <s v="WA"/>
    <s v="CECR"/>
    <x v="0"/>
    <s v="C"/>
  </r>
  <r>
    <x v="0"/>
    <x v="0"/>
    <s v="T"/>
    <n v="4.0999999999999996"/>
    <n v="20080115"/>
    <s v="FWS"/>
    <s v="FWS"/>
    <n v="7"/>
    <x v="8"/>
    <n v="12"/>
    <m/>
    <m/>
    <s v="D"/>
    <s v="072007SCFCSMar1"/>
    <n v="1"/>
    <n v="3"/>
    <x v="1"/>
    <n v="20070305"/>
    <n v="20070305"/>
    <s v="3F42001 290159 R"/>
    <s v="3F42001 290159 H"/>
    <s v="3F42001 290159 S"/>
    <s v="G"/>
    <s v="H"/>
    <s v="K"/>
    <x v="0"/>
    <n v="3.23"/>
    <n v="72"/>
    <s v="N"/>
    <n v="5000"/>
    <n v="49657"/>
    <m/>
    <m/>
    <n v="5000"/>
    <n v="5721992"/>
    <m/>
    <m/>
    <s v="B"/>
    <n v="0"/>
    <n v="12"/>
    <n v="429"/>
    <m/>
    <s v="SC FCS 71 Columbia River Spring Creek NFH; 06SCFCSMarch R1"/>
    <s v="SPRING CR 29.0159"/>
    <x v="0"/>
    <s v="SPRING CR 29.0159"/>
    <s v="WA"/>
    <s v="CECR"/>
    <x v="0"/>
    <s v="C"/>
  </r>
  <r>
    <x v="0"/>
    <x v="0"/>
    <s v="T"/>
    <n v="4.0999999999999996"/>
    <n v="20080115"/>
    <s v="FWS"/>
    <s v="FWS"/>
    <n v="7"/>
    <x v="9"/>
    <n v="12"/>
    <m/>
    <m/>
    <s v="D"/>
    <s v="072007SCFCSMay"/>
    <n v="1"/>
    <n v="3"/>
    <x v="1"/>
    <n v="20070501"/>
    <n v="20070501"/>
    <s v="3F42001 290159 R"/>
    <s v="3F42001 290159 H"/>
    <s v="3F42001 290159 S"/>
    <s v="G"/>
    <s v="H"/>
    <s v="K"/>
    <x v="0"/>
    <n v="6.53"/>
    <n v="90"/>
    <s v="N"/>
    <n v="5000"/>
    <n v="97493"/>
    <m/>
    <m/>
    <n v="5000"/>
    <n v="3298764"/>
    <m/>
    <m/>
    <s v="B"/>
    <n v="0.01"/>
    <n v="1"/>
    <n v="100"/>
    <m/>
    <s v="SC FCS 71 Columbia River Spring Creek NFH; 06SCFCSMay"/>
    <s v="SPRING CR 29.0159"/>
    <x v="0"/>
    <s v="SPRING CR 29.0159"/>
    <s v="WA"/>
    <s v="CECR"/>
    <x v="0"/>
    <s v="C"/>
  </r>
  <r>
    <x v="0"/>
    <x v="0"/>
    <s v="T"/>
    <n v="4.0999999999999996"/>
    <n v="20080115"/>
    <s v="FWS"/>
    <s v="FWS"/>
    <n v="7"/>
    <x v="10"/>
    <n v="12"/>
    <m/>
    <m/>
    <s v="D"/>
    <s v="072007SCFCSMar2"/>
    <n v="1"/>
    <n v="3"/>
    <x v="1"/>
    <n v="20070309"/>
    <n v="20070309"/>
    <s v="3F42001 290159 R"/>
    <s v="3F42001 290159 H"/>
    <s v="3F42001 290159 S"/>
    <s v="G"/>
    <s v="H"/>
    <s v="K"/>
    <x v="0"/>
    <n v="4.41"/>
    <n v="75"/>
    <s v="N"/>
    <n v="5000"/>
    <n v="50089"/>
    <m/>
    <m/>
    <n v="5000"/>
    <n v="292456"/>
    <m/>
    <m/>
    <s v="B"/>
    <n v="0"/>
    <n v="24"/>
    <n v="514"/>
    <m/>
    <s v="SC FCS 71 Columbia River Spring Creek NFH; 06SCFCSMarch R2"/>
    <s v="SPRING CR 29.0159"/>
    <x v="0"/>
    <s v="SPRING CR 29.0159"/>
    <s v="WA"/>
    <s v="CECR"/>
    <x v="0"/>
    <s v="C"/>
  </r>
  <r>
    <x v="0"/>
    <x v="0"/>
    <s v="T"/>
    <n v="4.0999999999999996"/>
    <n v="20080115"/>
    <s v="FWS"/>
    <s v="FWS"/>
    <n v="7"/>
    <x v="11"/>
    <n v="12"/>
    <m/>
    <m/>
    <s v="D"/>
    <s v="072007SCFCSMar1"/>
    <n v="1"/>
    <n v="3"/>
    <x v="1"/>
    <n v="20070305"/>
    <n v="20070305"/>
    <s v="3F42001 290159 R"/>
    <s v="3F42001 290159 H"/>
    <s v="3F42001 290159 S"/>
    <s v="G"/>
    <s v="H"/>
    <s v="K"/>
    <x v="0"/>
    <n v="3.17"/>
    <n v="72"/>
    <s v="N"/>
    <n v="5000"/>
    <n v="49356"/>
    <m/>
    <m/>
    <n v="5000"/>
    <n v="290588"/>
    <m/>
    <m/>
    <s v="B"/>
    <n v="0"/>
    <n v="13"/>
    <n v="500"/>
    <m/>
    <s v="SC FCS 71 Columbia River Spring Creek NFH; 06SCFCSMarch R1"/>
    <s v="SPRING CR 29.0159"/>
    <x v="0"/>
    <s v="SPRING CR 29.0159"/>
    <s v="WA"/>
    <s v="CECR"/>
    <x v="0"/>
    <s v="C"/>
  </r>
  <r>
    <x v="0"/>
    <x v="0"/>
    <s v="T"/>
    <n v="4.0999999999999996"/>
    <n v="20090318"/>
    <s v="FWS"/>
    <s v="FWS"/>
    <n v="7"/>
    <x v="12"/>
    <n v="12"/>
    <m/>
    <m/>
    <s v="D"/>
    <s v="072008March"/>
    <n v="1"/>
    <n v="3"/>
    <x v="2"/>
    <n v="20080305"/>
    <n v="20080305"/>
    <s v="3F42001 290159 R"/>
    <s v="3F42001 290159 H"/>
    <s v="3F42001 290159 S"/>
    <s v="G"/>
    <s v="H"/>
    <s v="K"/>
    <x v="0"/>
    <n v="3.2"/>
    <n v="72"/>
    <s v="N"/>
    <n v="5000"/>
    <n v="37376"/>
    <m/>
    <m/>
    <n v="5000"/>
    <n v="1785678"/>
    <m/>
    <m/>
    <s v="B"/>
    <n v="1.6E-2"/>
    <n v="19"/>
    <n v="509"/>
    <m/>
    <s v="SC FCS 72 Columbia River Spring Creek NFH"/>
    <s v="SPRING CR 29.0159"/>
    <x v="0"/>
    <s v="SPRING CR 29.0159"/>
    <s v="WA"/>
    <s v="CECR"/>
    <x v="0"/>
    <s v="C"/>
  </r>
  <r>
    <x v="0"/>
    <x v="0"/>
    <s v="T"/>
    <n v="4.0999999999999996"/>
    <n v="20090318"/>
    <s v="FWS"/>
    <s v="FWS"/>
    <n v="7"/>
    <x v="13"/>
    <n v="12"/>
    <m/>
    <m/>
    <s v="D"/>
    <s v="072008MarchRel"/>
    <n v="1"/>
    <n v="3"/>
    <x v="2"/>
    <n v="20080306"/>
    <n v="20080306"/>
    <s v="3F42001 290159 R"/>
    <s v="3F42001 290159 H"/>
    <s v="3F42001 290159 S"/>
    <s v="G"/>
    <s v="H"/>
    <s v="K"/>
    <x v="0"/>
    <n v="3.4"/>
    <n v="72"/>
    <s v="N"/>
    <n v="5000"/>
    <n v="74087"/>
    <m/>
    <m/>
    <n v="5000"/>
    <n v="1686682"/>
    <m/>
    <m/>
    <s v="B"/>
    <n v="2.5000000000000001E-2"/>
    <n v="25"/>
    <n v="518"/>
    <m/>
    <s v="SC FCS 72 Columbia River Spring Creek NFH"/>
    <s v="SPRING CR 29.0159"/>
    <x v="0"/>
    <s v="SPRING CR 29.0159"/>
    <s v="WA"/>
    <s v="CECR"/>
    <x v="0"/>
    <s v="C"/>
  </r>
  <r>
    <x v="0"/>
    <x v="0"/>
    <s v="T"/>
    <n v="4.0999999999999996"/>
    <n v="20090318"/>
    <s v="FWS"/>
    <s v="FWS"/>
    <n v="7"/>
    <x v="14"/>
    <n v="12"/>
    <m/>
    <m/>
    <s v="D"/>
    <s v="072008March"/>
    <n v="1"/>
    <n v="3"/>
    <x v="2"/>
    <n v="20080305"/>
    <n v="20080305"/>
    <s v="3F42001 290159 R"/>
    <s v="3F42001 290159 H"/>
    <s v="3F42001 290159 S"/>
    <s v="G"/>
    <s v="H"/>
    <s v="K"/>
    <x v="0"/>
    <n v="3.09"/>
    <n v="72"/>
    <s v="N"/>
    <n v="5000"/>
    <n v="71942"/>
    <m/>
    <m/>
    <n v="5000"/>
    <n v="1714631"/>
    <m/>
    <m/>
    <s v="B"/>
    <n v="4.3999999999999997E-2"/>
    <n v="19"/>
    <n v="573"/>
    <m/>
    <s v="SC FCS 72 Columbia River Spring Creek NFH"/>
    <s v="SPRING CR 29.0159"/>
    <x v="0"/>
    <s v="SPRING CR 29.0159"/>
    <s v="WA"/>
    <s v="CECR"/>
    <x v="0"/>
    <s v="C"/>
  </r>
  <r>
    <x v="0"/>
    <x v="0"/>
    <s v="T"/>
    <n v="4.0999999999999996"/>
    <n v="20090318"/>
    <s v="FWS"/>
    <s v="FWS"/>
    <n v="7"/>
    <x v="15"/>
    <n v="12"/>
    <m/>
    <m/>
    <s v="D"/>
    <s v="072008May"/>
    <n v="1"/>
    <n v="3"/>
    <x v="2"/>
    <n v="20080502"/>
    <n v="20080502"/>
    <s v="3F42001 290159 R"/>
    <s v="3F42001 290159 H"/>
    <s v="3F42001 290159 S"/>
    <s v="G"/>
    <s v="H"/>
    <s v="K"/>
    <x v="0"/>
    <n v="7.94"/>
    <n v="94"/>
    <s v="N"/>
    <n v="5000"/>
    <n v="25047"/>
    <m/>
    <m/>
    <n v="5000"/>
    <n v="967181"/>
    <m/>
    <m/>
    <s v="B"/>
    <n v="0"/>
    <n v="35"/>
    <n v="508"/>
    <m/>
    <s v="SC FCS 72 Columbia River Spring Creek NFH"/>
    <s v="SPRING CR 29.0159"/>
    <x v="0"/>
    <s v="SPRING CR 29.0159"/>
    <s v="WA"/>
    <s v="CECR"/>
    <x v="0"/>
    <s v="C"/>
  </r>
  <r>
    <x v="0"/>
    <x v="0"/>
    <s v="T"/>
    <n v="4.0999999999999996"/>
    <n v="20090318"/>
    <s v="FWS"/>
    <s v="FWS"/>
    <n v="7"/>
    <x v="16"/>
    <n v="12"/>
    <m/>
    <m/>
    <s v="D"/>
    <s v="072008May"/>
    <n v="1"/>
    <n v="3"/>
    <x v="2"/>
    <n v="20080502"/>
    <n v="20080502"/>
    <s v="3F42001 290159 R"/>
    <s v="3F42001 290159 H"/>
    <s v="3F42001 290159 S"/>
    <s v="G"/>
    <s v="H"/>
    <s v="K"/>
    <x v="0"/>
    <n v="7.98"/>
    <n v="95"/>
    <s v="N"/>
    <n v="5000"/>
    <n v="25088"/>
    <m/>
    <m/>
    <n v="5000"/>
    <n v="670584"/>
    <m/>
    <m/>
    <s v="B"/>
    <n v="0"/>
    <n v="41"/>
    <n v="503"/>
    <m/>
    <s v="SC FCS 72 Columbia River Spring Creek NFH"/>
    <s v="SPRING CR 29.0159"/>
    <x v="0"/>
    <s v="SPRING CR 29.0159"/>
    <s v="WA"/>
    <s v="CECR"/>
    <x v="0"/>
    <s v="C"/>
  </r>
  <r>
    <x v="0"/>
    <x v="0"/>
    <s v="T"/>
    <n v="4.0999999999999996"/>
    <n v="20090318"/>
    <s v="FWS"/>
    <s v="FWS"/>
    <n v="7"/>
    <x v="17"/>
    <n v="12"/>
    <m/>
    <m/>
    <s v="D"/>
    <s v="072008May"/>
    <n v="1"/>
    <n v="3"/>
    <x v="2"/>
    <n v="20080502"/>
    <n v="20080502"/>
    <s v="3F42001 290159 R"/>
    <s v="3F42001 290159 H"/>
    <s v="3F42001 290159 S"/>
    <s v="G"/>
    <s v="H"/>
    <s v="K"/>
    <x v="0"/>
    <n v="7.6"/>
    <n v="94"/>
    <s v="N"/>
    <n v="5000"/>
    <n v="24979"/>
    <m/>
    <m/>
    <n v="5000"/>
    <n v="904257"/>
    <m/>
    <m/>
    <s v="B"/>
    <n v="0"/>
    <n v="38"/>
    <n v="547"/>
    <m/>
    <s v="SC FCS 72 Columbia River Spring Creek NFH"/>
    <s v="SPRING CR 29.0159"/>
    <x v="0"/>
    <s v="SPRING CR 29.0159"/>
    <s v="WA"/>
    <s v="CECR"/>
    <x v="0"/>
    <s v="C"/>
  </r>
  <r>
    <x v="0"/>
    <x v="0"/>
    <s v="T"/>
    <n v="4.0999999999999996"/>
    <n v="20090318"/>
    <s v="FWS"/>
    <s v="FWS"/>
    <n v="7"/>
    <x v="18"/>
    <n v="12"/>
    <m/>
    <m/>
    <s v="D"/>
    <s v="072008MarchRel"/>
    <n v="1"/>
    <n v="3"/>
    <x v="2"/>
    <n v="20080306"/>
    <n v="20080306"/>
    <s v="3F42001 290159 R"/>
    <s v="3F42001 290159 H"/>
    <s v="3F42001 290159 S"/>
    <s v="G"/>
    <s v="H"/>
    <s v="K"/>
    <x v="0"/>
    <n v="3.1"/>
    <n v="72"/>
    <s v="N"/>
    <n v="5000"/>
    <n v="37099"/>
    <m/>
    <m/>
    <n v="5000"/>
    <n v="1782803"/>
    <m/>
    <m/>
    <s v="B"/>
    <n v="0.01"/>
    <n v="22"/>
    <n v="507"/>
    <m/>
    <s v="SC FCS 72 Columbia River Spring Creek NFH"/>
    <s v="SPRING CR 29.0159"/>
    <x v="0"/>
    <s v="SPRING CR 29.0159"/>
    <s v="WA"/>
    <s v="CECR"/>
    <x v="0"/>
    <s v="C"/>
  </r>
  <r>
    <x v="0"/>
    <x v="0"/>
    <s v="T"/>
    <n v="4.0999999999999996"/>
    <n v="20090318"/>
    <s v="FWS"/>
    <s v="FWS"/>
    <n v="7"/>
    <x v="19"/>
    <n v="12"/>
    <m/>
    <m/>
    <s v="D"/>
    <s v="072008May"/>
    <n v="1"/>
    <n v="3"/>
    <x v="2"/>
    <n v="20080502"/>
    <n v="20080502"/>
    <s v="3F42001 290159 R"/>
    <s v="3F42001 290159 H"/>
    <s v="3F42001 290159 S"/>
    <s v="G"/>
    <s v="H"/>
    <s v="K"/>
    <x v="0"/>
    <n v="7.53"/>
    <n v="94"/>
    <s v="N"/>
    <n v="5000"/>
    <n v="25007"/>
    <m/>
    <m/>
    <n v="5000"/>
    <n v="750506"/>
    <m/>
    <m/>
    <s v="B"/>
    <n v="0"/>
    <n v="35"/>
    <n v="523"/>
    <m/>
    <s v="SC FCS 72 Columbia River Spring Creek NFH"/>
    <s v="SPRING CR 29.0159"/>
    <x v="0"/>
    <s v="SPRING CR 29.0159"/>
    <s v="WA"/>
    <s v="CECR"/>
    <x v="0"/>
    <s v="C"/>
  </r>
  <r>
    <x v="0"/>
    <x v="0"/>
    <s v="T"/>
    <n v="4.0999999999999996"/>
    <n v="20090318"/>
    <s v="FWS"/>
    <s v="FWS"/>
    <n v="7"/>
    <x v="20"/>
    <n v="12"/>
    <m/>
    <m/>
    <s v="D"/>
    <s v="072008April"/>
    <n v="1"/>
    <n v="3"/>
    <x v="2"/>
    <n v="20080410"/>
    <n v="20080410"/>
    <s v="3F42001 290159 R"/>
    <s v="3F42001 290159 H"/>
    <s v="3F42001 290159 S"/>
    <s v="G"/>
    <s v="H"/>
    <s v="K"/>
    <x v="0"/>
    <n v="6.07"/>
    <n v="88"/>
    <s v="N"/>
    <n v="5000"/>
    <n v="62743"/>
    <m/>
    <m/>
    <n v="5000"/>
    <n v="3420990"/>
    <m/>
    <m/>
    <s v="B"/>
    <n v="0"/>
    <n v="29"/>
    <n v="513"/>
    <m/>
    <s v="SC FCS 72 Columbia River Spring Creek NFH"/>
    <s v="SPRING CR 29.0159"/>
    <x v="0"/>
    <s v="SPRING CR 29.0159"/>
    <s v="WA"/>
    <s v="CECR"/>
    <x v="0"/>
    <s v="C"/>
  </r>
  <r>
    <x v="0"/>
    <x v="0"/>
    <s v="T"/>
    <n v="4.0999999999999996"/>
    <n v="20090318"/>
    <s v="FWS"/>
    <s v="FWS"/>
    <n v="7"/>
    <x v="21"/>
    <n v="12"/>
    <m/>
    <m/>
    <s v="D"/>
    <s v="072008April"/>
    <n v="1"/>
    <n v="3"/>
    <x v="2"/>
    <n v="20080410"/>
    <n v="20080410"/>
    <s v="3F42001 290159 R"/>
    <s v="3F42001 290159 H"/>
    <s v="3F42001 290159 S"/>
    <s v="G"/>
    <s v="H"/>
    <s v="K"/>
    <x v="0"/>
    <n v="6.17"/>
    <n v="87"/>
    <s v="N"/>
    <n v="5000"/>
    <n v="62594"/>
    <m/>
    <m/>
    <n v="5000"/>
    <n v="318998"/>
    <m/>
    <m/>
    <s v="B"/>
    <n v="0"/>
    <n v="21"/>
    <n v="510"/>
    <m/>
    <s v="SC FCS 72 Columbia River Spring Creek NFH"/>
    <s v="SPRING CR 29.0159"/>
    <x v="0"/>
    <s v="SPRING CR 29.0159"/>
    <s v="WA"/>
    <s v="CECR"/>
    <x v="0"/>
    <s v="C"/>
  </r>
  <r>
    <x v="1"/>
    <x v="1"/>
    <s v="T"/>
    <n v="4.0999999999999996"/>
    <n v="20140221"/>
    <s v="FWS"/>
    <s v="FWS"/>
    <n v="7"/>
    <x v="22"/>
    <n v="12"/>
    <m/>
    <m/>
    <m/>
    <m/>
    <n v="1"/>
    <n v="3"/>
    <x v="1"/>
    <n v="20070412"/>
    <n v="20070413"/>
    <s v="6FCSABAT CNFH"/>
    <s v="6FCSABAT CNFH"/>
    <s v="6FCSABAT CNFH"/>
    <s v="S"/>
    <s v="H"/>
    <s v="P"/>
    <x v="0"/>
    <n v="5.04"/>
    <n v="77"/>
    <s v="N"/>
    <n v="5000"/>
    <n v="1278401"/>
    <m/>
    <m/>
    <n v="0"/>
    <n v="3825433"/>
    <m/>
    <m/>
    <s v="C"/>
    <n v="0"/>
    <n v="13"/>
    <n v="1038"/>
    <m/>
    <s v="Resubmited2.21.14Production"/>
    <s v="COLEMAN NFH"/>
    <x v="1"/>
    <s v="COLEMAN NFH"/>
    <s v="CA"/>
    <s v="SAFA"/>
    <x v="1"/>
    <s v="N"/>
  </r>
  <r>
    <x v="1"/>
    <x v="1"/>
    <s v="T"/>
    <n v="4.0999999999999996"/>
    <n v="20140221"/>
    <s v="FWS"/>
    <s v="FWS"/>
    <n v="7"/>
    <x v="23"/>
    <n v="12"/>
    <m/>
    <m/>
    <m/>
    <m/>
    <n v="1"/>
    <n v="3"/>
    <x v="1"/>
    <n v="20070423"/>
    <n v="20070425"/>
    <s v="6FCSABAT CNFH"/>
    <s v="6FCSABAT CNFH"/>
    <s v="6FCSABAT CNFH"/>
    <s v="S"/>
    <s v="H"/>
    <s v="P"/>
    <x v="0"/>
    <n v="4.57"/>
    <n v="75"/>
    <s v="N"/>
    <n v="5000"/>
    <n v="1432683"/>
    <m/>
    <m/>
    <n v="5000"/>
    <n v="1856"/>
    <n v="0"/>
    <n v="4252400"/>
    <s v="C"/>
    <n v="1.2999999999999999E-3"/>
    <n v="15"/>
    <n v="773"/>
    <m/>
    <s v="Resubmited2.21.14Production"/>
    <s v="COLEMAN NFH"/>
    <x v="1"/>
    <s v="COLEMAN NFH"/>
    <s v="CA"/>
    <s v="SAFA"/>
    <x v="1"/>
    <s v="N"/>
  </r>
  <r>
    <x v="1"/>
    <x v="1"/>
    <s v="T"/>
    <n v="4.0999999999999996"/>
    <n v="20140221"/>
    <s v="FWS"/>
    <s v="FWS"/>
    <n v="7"/>
    <x v="24"/>
    <n v="12"/>
    <m/>
    <m/>
    <m/>
    <m/>
    <n v="1"/>
    <n v="3"/>
    <x v="1"/>
    <n v="20070423"/>
    <n v="20070425"/>
    <s v="6FCSABAT CNFH"/>
    <s v="6FCSABAT CNFH"/>
    <s v="6FCSABAT CNFH"/>
    <s v="S"/>
    <s v="H"/>
    <s v="P"/>
    <x v="0"/>
    <n v="4.22"/>
    <n v="73"/>
    <s v="N"/>
    <n v="5000"/>
    <n v="64885"/>
    <m/>
    <m/>
    <n v="5000"/>
    <n v="783"/>
    <n v="0"/>
    <n v="171202"/>
    <s v="C"/>
    <n v="1.1900000000000001E-2"/>
    <n v="21"/>
    <n v="1090"/>
    <m/>
    <s v="Resub2.21.14tagged insameraceway as 053797,same length&amp;tag retention data set"/>
    <s v="COLEMAN NFH"/>
    <x v="1"/>
    <s v="COLEMAN NFH"/>
    <s v="CA"/>
    <s v="SAFA"/>
    <x v="1"/>
    <s v="N"/>
  </r>
  <r>
    <x v="1"/>
    <x v="1"/>
    <s v="T"/>
    <n v="4.0999999999999996"/>
    <n v="20140221"/>
    <s v="FWS"/>
    <s v="FWS"/>
    <n v="7"/>
    <x v="25"/>
    <n v="12"/>
    <m/>
    <m/>
    <m/>
    <m/>
    <n v="1"/>
    <n v="3"/>
    <x v="1"/>
    <n v="20070423"/>
    <n v="20070425"/>
    <s v="6FCSABAT CNFH"/>
    <s v="6FCSABAT CNFH"/>
    <s v="6FCSABAT CNFH"/>
    <s v="S"/>
    <s v="H"/>
    <s v="P"/>
    <x v="0"/>
    <n v="4.22"/>
    <n v="73"/>
    <s v="N"/>
    <n v="5000"/>
    <n v="46377"/>
    <m/>
    <m/>
    <n v="5000"/>
    <n v="560"/>
    <n v="0"/>
    <n v="189933"/>
    <s v="C"/>
    <n v="1.1900000000000001E-2"/>
    <n v="21"/>
    <n v="1090"/>
    <m/>
    <s v="Resub2.21.14tagged insameraceway as 053796, same length&amp;tag retention data set"/>
    <s v="COLEMAN NFH"/>
    <x v="1"/>
    <s v="COLEMAN NFH"/>
    <s v="CA"/>
    <s v="SAFA"/>
    <x v="1"/>
    <s v="N"/>
  </r>
  <r>
    <x v="1"/>
    <x v="1"/>
    <s v="T"/>
    <n v="4.0999999999999996"/>
    <n v="20140221"/>
    <s v="FWS"/>
    <s v="FWS"/>
    <n v="7"/>
    <x v="26"/>
    <n v="12"/>
    <m/>
    <m/>
    <m/>
    <m/>
    <n v="1"/>
    <n v="3"/>
    <x v="1"/>
    <n v="20070423"/>
    <n v="20070425"/>
    <s v="6FCSABAT CNFH"/>
    <s v="6FCSABAT CNFH"/>
    <s v="6FCSABAT CNFH"/>
    <s v="S"/>
    <s v="H"/>
    <s v="P"/>
    <x v="0"/>
    <n v="3.64"/>
    <n v="70"/>
    <s v="N"/>
    <n v="5000"/>
    <n v="64093"/>
    <m/>
    <m/>
    <n v="5000"/>
    <n v="1870"/>
    <n v="0"/>
    <n v="146301"/>
    <s v="C"/>
    <n v="2.8400000000000002E-2"/>
    <n v="20"/>
    <n v="529"/>
    <m/>
    <s v="Resub2.21.14taggedinsame raceway as 053799, same length&amp;tag retention data set"/>
    <s v="COLEMAN NFH"/>
    <x v="1"/>
    <s v="COLEMAN NFH"/>
    <s v="CA"/>
    <s v="SAFA"/>
    <x v="1"/>
    <s v="N"/>
  </r>
  <r>
    <x v="1"/>
    <x v="1"/>
    <s v="T"/>
    <n v="4.0999999999999996"/>
    <n v="20140221"/>
    <s v="FWS"/>
    <s v="FWS"/>
    <n v="7"/>
    <x v="27"/>
    <n v="12"/>
    <m/>
    <m/>
    <m/>
    <m/>
    <n v="1"/>
    <n v="3"/>
    <x v="1"/>
    <n v="20070423"/>
    <n v="20070425"/>
    <s v="6FCSABAT CNFH"/>
    <s v="6FCSABAT CNFH"/>
    <s v="6FCSABAT CNFH"/>
    <s v="S"/>
    <s v="H"/>
    <s v="P"/>
    <x v="0"/>
    <n v="3.64"/>
    <n v="70"/>
    <s v="N"/>
    <n v="5000"/>
    <n v="39208"/>
    <m/>
    <m/>
    <n v="5000"/>
    <n v="1144"/>
    <n v="0"/>
    <n v="171912"/>
    <s v="C"/>
    <n v="2.8400000000000002E-2"/>
    <n v="20"/>
    <n v="529"/>
    <m/>
    <s v="Resub2.21.14taggedinsame raceway as 053798,same length&amp;tag retention data set"/>
    <s v="COLEMAN NFH"/>
    <x v="1"/>
    <s v="COLEMAN NFH"/>
    <s v="CA"/>
    <s v="SAFA"/>
    <x v="1"/>
    <s v="N"/>
  </r>
  <r>
    <x v="1"/>
    <x v="1"/>
    <s v="T"/>
    <n v="4.0999999999999996"/>
    <n v="20140221"/>
    <s v="FWS"/>
    <s v="FWS"/>
    <n v="7"/>
    <x v="28"/>
    <n v="12"/>
    <m/>
    <m/>
    <m/>
    <m/>
    <n v="1"/>
    <n v="3"/>
    <x v="1"/>
    <n v="20070423"/>
    <n v="20070425"/>
    <s v="6FCSABAT CNFH"/>
    <s v="6FCSABAT CNFH"/>
    <s v="6FCSABAT CNFH"/>
    <s v="S"/>
    <s v="H"/>
    <s v="P"/>
    <x v="0"/>
    <n v="3.61"/>
    <n v="69"/>
    <s v="N"/>
    <n v="5000"/>
    <n v="64665"/>
    <m/>
    <m/>
    <n v="5000"/>
    <n v="544"/>
    <n v="0"/>
    <n v="147071"/>
    <s v="C"/>
    <n v="8.3000000000000001E-3"/>
    <n v="22"/>
    <n v="839"/>
    <m/>
    <s v="Resub2.21.14taggedinsame raceway as 053865,same length&amp;tag retention data set"/>
    <s v="COLEMAN NFH"/>
    <x v="1"/>
    <s v="COLEMAN NFH"/>
    <s v="CA"/>
    <s v="SAFA"/>
    <x v="1"/>
    <s v="N"/>
  </r>
  <r>
    <x v="1"/>
    <x v="1"/>
    <s v="T"/>
    <n v="4.0999999999999996"/>
    <n v="20140221"/>
    <s v="FWS"/>
    <s v="FWS"/>
    <n v="7"/>
    <x v="29"/>
    <n v="12"/>
    <m/>
    <m/>
    <m/>
    <m/>
    <n v="1"/>
    <n v="3"/>
    <x v="1"/>
    <n v="20070423"/>
    <n v="20070425"/>
    <s v="6FCSABAT CNFH"/>
    <s v="6FCSABAT CNFH"/>
    <s v="6FCSABAT CNFH"/>
    <s v="S"/>
    <s v="H"/>
    <s v="P"/>
    <x v="0"/>
    <n v="3.61"/>
    <n v="69"/>
    <s v="N"/>
    <n v="5000"/>
    <n v="41770"/>
    <m/>
    <m/>
    <n v="5000"/>
    <n v="351"/>
    <n v="0"/>
    <n v="170159"/>
    <s v="C"/>
    <n v="8.3000000000000001E-3"/>
    <n v="22"/>
    <n v="839"/>
    <m/>
    <s v="Resub2.21.14taggedinsame raceway as 053864, same length&amp;tag retention dataset"/>
    <s v="COLEMAN NFH"/>
    <x v="1"/>
    <s v="COLEMAN NFH"/>
    <s v="CA"/>
    <s v="SAFA"/>
    <x v="1"/>
    <s v="N"/>
  </r>
  <r>
    <x v="1"/>
    <x v="1"/>
    <s v="T"/>
    <n v="4.0999999999999996"/>
    <n v="20140221"/>
    <s v="FWS"/>
    <s v="FWS"/>
    <n v="7"/>
    <x v="30"/>
    <n v="12"/>
    <m/>
    <m/>
    <m/>
    <m/>
    <n v="1"/>
    <n v="3"/>
    <x v="2"/>
    <n v="20080423"/>
    <n v="20080424"/>
    <s v="6FCSABAT CNFH"/>
    <s v="6FCSABAT CNFH"/>
    <s v="6FCSABAT CNFH"/>
    <s v="S"/>
    <s v="H"/>
    <s v="P"/>
    <x v="0"/>
    <n v="6.15"/>
    <n v="80"/>
    <s v="N"/>
    <n v="5000"/>
    <n v="111161"/>
    <m/>
    <m/>
    <n v="0"/>
    <n v="333857"/>
    <m/>
    <m/>
    <s v="C"/>
    <m/>
    <n v="40"/>
    <n v="676"/>
    <m/>
    <s v="Resubmited2.21.14Production"/>
    <s v="COLEMAN NFH"/>
    <x v="1"/>
    <s v="COLEMAN NFH"/>
    <s v="CA"/>
    <s v="SAFA"/>
    <x v="1"/>
    <s v="N"/>
  </r>
  <r>
    <x v="1"/>
    <x v="1"/>
    <s v="T"/>
    <n v="4.0999999999999996"/>
    <n v="20090310"/>
    <s v="FWS"/>
    <s v="FWS"/>
    <n v="7"/>
    <x v="31"/>
    <n v="12"/>
    <m/>
    <m/>
    <m/>
    <m/>
    <n v="1"/>
    <n v="3"/>
    <x v="2"/>
    <n v="20080423"/>
    <n v="20080424"/>
    <s v="6FCSABAT CNFH"/>
    <s v="6FCSABAT CNFH"/>
    <s v="6FCSABAT CNFH"/>
    <s v="S"/>
    <s v="H"/>
    <s v="P"/>
    <x v="0"/>
    <n v="5.24"/>
    <n v="77"/>
    <s v="N"/>
    <n v="5000"/>
    <n v="108921"/>
    <m/>
    <m/>
    <n v="0"/>
    <n v="327166"/>
    <m/>
    <m/>
    <s v="C"/>
    <m/>
    <n v="38"/>
    <n v="708"/>
    <m/>
    <s v="Production"/>
    <s v="COLEMAN NFH"/>
    <x v="1"/>
    <s v="COLEMAN NFH"/>
    <s v="CA"/>
    <s v="SAFA"/>
    <x v="1"/>
    <s v="C"/>
  </r>
  <r>
    <x v="1"/>
    <x v="1"/>
    <s v="T"/>
    <n v="4.0999999999999996"/>
    <n v="20090310"/>
    <s v="FWS"/>
    <s v="FWS"/>
    <n v="7"/>
    <x v="32"/>
    <n v="12"/>
    <m/>
    <m/>
    <m/>
    <m/>
    <n v="1"/>
    <n v="3"/>
    <x v="2"/>
    <n v="20080429"/>
    <n v="20080501"/>
    <s v="6FCSABAT CNFH"/>
    <s v="6FCSABAT CNFH"/>
    <s v="6FCSABAT CNFH"/>
    <s v="S"/>
    <s v="H"/>
    <s v="P"/>
    <x v="0"/>
    <n v="4.58"/>
    <n v="73"/>
    <s v="N"/>
    <n v="5000"/>
    <n v="109247"/>
    <m/>
    <m/>
    <n v="0"/>
    <n v="327938"/>
    <m/>
    <m/>
    <s v="C"/>
    <m/>
    <n v="29"/>
    <n v="842"/>
    <m/>
    <s v="Production"/>
    <s v="COLEMAN NFH"/>
    <x v="1"/>
    <s v="COLEMAN NFH"/>
    <s v="CA"/>
    <s v="SAFA"/>
    <x v="1"/>
    <s v="C"/>
  </r>
  <r>
    <x v="1"/>
    <x v="1"/>
    <s v="T"/>
    <n v="4.0999999999999996"/>
    <n v="20140221"/>
    <s v="FWS"/>
    <s v="FWS"/>
    <n v="7"/>
    <x v="33"/>
    <n v="12"/>
    <m/>
    <m/>
    <m/>
    <m/>
    <n v="1"/>
    <n v="3"/>
    <x v="2"/>
    <n v="20080429"/>
    <n v="20080501"/>
    <s v="6FCSABAT CNFH"/>
    <s v="6FCSABAT CNFH"/>
    <s v="6FCSABAT CNFH"/>
    <s v="S"/>
    <s v="H"/>
    <s v="P"/>
    <x v="0"/>
    <n v="3.19"/>
    <n v="65"/>
    <s v="N"/>
    <n v="5000"/>
    <n v="109295"/>
    <m/>
    <m/>
    <n v="5000"/>
    <n v="127"/>
    <n v="0"/>
    <n v="328645"/>
    <s v="C"/>
    <n v="1.1999999999999999E-3"/>
    <n v="17"/>
    <n v="859"/>
    <m/>
    <s v="Resubmited2.21.14Production"/>
    <s v="COLEMAN NFH"/>
    <x v="1"/>
    <s v="COLEMAN NFH"/>
    <s v="CA"/>
    <s v="SAFA"/>
    <x v="1"/>
    <s v="N"/>
  </r>
  <r>
    <x v="1"/>
    <x v="1"/>
    <s v="T"/>
    <n v="4.0999999999999996"/>
    <n v="20090310"/>
    <s v="FWS"/>
    <s v="FWS"/>
    <n v="7"/>
    <x v="34"/>
    <n v="12"/>
    <m/>
    <m/>
    <m/>
    <m/>
    <n v="1"/>
    <n v="3"/>
    <x v="2"/>
    <n v="20080429"/>
    <n v="20080501"/>
    <s v="6FCSABAT CNFH"/>
    <s v="6FCSABAT CNFH"/>
    <s v="6FCSABAT CNFH"/>
    <s v="S"/>
    <s v="H"/>
    <s v="P"/>
    <x v="0"/>
    <n v="2.87"/>
    <n v="64"/>
    <s v="N"/>
    <n v="5000"/>
    <n v="110799"/>
    <m/>
    <m/>
    <n v="5000"/>
    <n v="263"/>
    <n v="0"/>
    <n v="333599"/>
    <s v="C"/>
    <n v="2.3999999999999998E-3"/>
    <n v="16"/>
    <n v="846"/>
    <m/>
    <s v="Production"/>
    <s v="COLEMAN NFH"/>
    <x v="1"/>
    <s v="COLEMAN NFH"/>
    <s v="CA"/>
    <s v="SAFA"/>
    <x v="1"/>
    <s v="C"/>
  </r>
  <r>
    <x v="1"/>
    <x v="1"/>
    <s v="T"/>
    <n v="4.0999999999999996"/>
    <n v="20090310"/>
    <s v="FWS"/>
    <s v="FWS"/>
    <n v="7"/>
    <x v="35"/>
    <n v="12"/>
    <m/>
    <m/>
    <m/>
    <m/>
    <n v="1"/>
    <n v="3"/>
    <x v="2"/>
    <n v="20080429"/>
    <n v="20080501"/>
    <s v="6FCSABAT CNFH"/>
    <s v="6FCSABAT CNFH"/>
    <s v="6FCSABAT CNFH"/>
    <s v="S"/>
    <s v="H"/>
    <s v="P"/>
    <x v="0"/>
    <n v="4.3"/>
    <n v="73"/>
    <s v="N"/>
    <n v="5000"/>
    <n v="227353"/>
    <m/>
    <m/>
    <n v="0"/>
    <n v="682784"/>
    <m/>
    <m/>
    <s v="C"/>
    <n v="0"/>
    <n v="21"/>
    <n v="752"/>
    <m/>
    <s v="Production"/>
    <s v="COLEMAN NFH"/>
    <x v="1"/>
    <s v="COLEMAN NFH"/>
    <s v="CA"/>
    <s v="SAFA"/>
    <x v="1"/>
    <s v="C"/>
  </r>
  <r>
    <x v="1"/>
    <x v="1"/>
    <s v="T"/>
    <n v="4.0999999999999996"/>
    <n v="20140221"/>
    <s v="FWS"/>
    <s v="FWS"/>
    <n v="7"/>
    <x v="36"/>
    <n v="12"/>
    <m/>
    <m/>
    <m/>
    <m/>
    <n v="1"/>
    <n v="3"/>
    <x v="2"/>
    <n v="20080423"/>
    <n v="20080424"/>
    <s v="6FCSABAT CNFH"/>
    <s v="6FCSABAT CNFH"/>
    <s v="6FCSABAT CNFH"/>
    <s v="S"/>
    <s v="H"/>
    <s v="P"/>
    <x v="0"/>
    <n v="4.9000000000000004"/>
    <n v="77"/>
    <s v="N"/>
    <n v="5000"/>
    <n v="220907"/>
    <n v="0"/>
    <n v="260"/>
    <n v="0"/>
    <n v="664932"/>
    <m/>
    <m/>
    <s v="C"/>
    <n v="0"/>
    <n v="35"/>
    <n v="852"/>
    <m/>
    <s v="Resubmited2.21.14Production"/>
    <s v="COLEMAN NFH"/>
    <x v="1"/>
    <s v="COLEMAN NFH"/>
    <s v="CA"/>
    <s v="SAFA"/>
    <x v="1"/>
    <s v="N"/>
  </r>
  <r>
    <x v="1"/>
    <x v="1"/>
    <s v="T"/>
    <n v="4.0999999999999996"/>
    <n v="20140221"/>
    <s v="FWS"/>
    <s v="FWS"/>
    <n v="7"/>
    <x v="37"/>
    <n v="12"/>
    <m/>
    <m/>
    <m/>
    <m/>
    <n v="1"/>
    <n v="3"/>
    <x v="2"/>
    <n v="20080423"/>
    <n v="20080424"/>
    <s v="6FCSABAT CNFH"/>
    <s v="6FCSABAT CNFH"/>
    <s v="6FCSABAT CNFH"/>
    <s v="S"/>
    <s v="H"/>
    <s v="P"/>
    <x v="0"/>
    <n v="5.16"/>
    <n v="77"/>
    <s v="N"/>
    <n v="5000"/>
    <n v="222908"/>
    <m/>
    <m/>
    <n v="0"/>
    <n v="669119"/>
    <m/>
    <m/>
    <s v="C"/>
    <n v="0"/>
    <n v="33"/>
    <n v="909"/>
    <m/>
    <s v="Resubmited2.21.14Production"/>
    <s v="COLEMAN NFH"/>
    <x v="1"/>
    <s v="COLEMAN NFH"/>
    <s v="CA"/>
    <s v="SAFA"/>
    <x v="1"/>
    <s v="N"/>
  </r>
  <r>
    <x v="1"/>
    <x v="1"/>
    <s v="T"/>
    <n v="4.0999999999999996"/>
    <n v="20090310"/>
    <s v="FWS"/>
    <s v="FWS"/>
    <n v="7"/>
    <x v="38"/>
    <n v="12"/>
    <m/>
    <m/>
    <m/>
    <m/>
    <n v="1"/>
    <n v="3"/>
    <x v="2"/>
    <n v="20080423"/>
    <n v="20080424"/>
    <s v="6FCSABAT CNFH"/>
    <s v="6FCSABAT CNFH"/>
    <s v="6FCSABAT CNFH"/>
    <s v="S"/>
    <s v="H"/>
    <s v="P"/>
    <x v="0"/>
    <n v="5.1100000000000003"/>
    <n v="75"/>
    <s v="N"/>
    <n v="5000"/>
    <n v="224687"/>
    <m/>
    <m/>
    <n v="5000"/>
    <n v="284"/>
    <n v="0"/>
    <n v="675495"/>
    <s v="C"/>
    <n v="1.2999999999999999E-3"/>
    <n v="27"/>
    <n v="793"/>
    <m/>
    <s v="Production"/>
    <s v="COLEMAN NFH"/>
    <x v="1"/>
    <s v="COLEMAN NFH"/>
    <s v="CA"/>
    <s v="SAFA"/>
    <x v="1"/>
    <s v="C"/>
  </r>
  <r>
    <x v="1"/>
    <x v="1"/>
    <s v="T"/>
    <n v="4.0999999999999996"/>
    <n v="20140221"/>
    <s v="FWS"/>
    <s v="FWS"/>
    <n v="7"/>
    <x v="39"/>
    <n v="12"/>
    <m/>
    <m/>
    <m/>
    <m/>
    <n v="1"/>
    <n v="3"/>
    <x v="2"/>
    <n v="20080429"/>
    <n v="20080501"/>
    <s v="6FCSABAT CNFH"/>
    <s v="6FCSABAT CNFH"/>
    <s v="6FCSABAT CNFH"/>
    <s v="S"/>
    <s v="H"/>
    <s v="P"/>
    <x v="0"/>
    <n v="5.03"/>
    <n v="75"/>
    <s v="N"/>
    <n v="5000"/>
    <n v="226107"/>
    <m/>
    <m/>
    <n v="0"/>
    <n v="678787"/>
    <m/>
    <m/>
    <s v="C"/>
    <n v="0"/>
    <n v="31"/>
    <n v="829"/>
    <m/>
    <s v="Resubmited2.21.14Production"/>
    <s v="COLEMAN NFH"/>
    <x v="1"/>
    <s v="COLEMAN NFH"/>
    <s v="CA"/>
    <s v="SAFA"/>
    <x v="1"/>
    <s v="N"/>
  </r>
  <r>
    <x v="1"/>
    <x v="1"/>
    <s v="T"/>
    <n v="4.0999999999999996"/>
    <n v="20140221"/>
    <s v="FWS"/>
    <s v="FWS"/>
    <n v="7"/>
    <x v="40"/>
    <n v="12"/>
    <m/>
    <m/>
    <m/>
    <m/>
    <n v="1"/>
    <n v="3"/>
    <x v="2"/>
    <n v="20080429"/>
    <n v="20080501"/>
    <s v="6FCSABAT CNFH"/>
    <s v="6FCSABAT CNFH"/>
    <s v="6FCSABAT CNFH"/>
    <s v="S"/>
    <s v="H"/>
    <s v="P"/>
    <x v="0"/>
    <n v="4.71"/>
    <n v="75"/>
    <s v="N"/>
    <n v="5000"/>
    <n v="224293"/>
    <m/>
    <m/>
    <n v="5000"/>
    <n v="270"/>
    <n v="0"/>
    <n v="674107"/>
    <s v="C"/>
    <n v="1.1999999999999999E-3"/>
    <n v="32"/>
    <n v="833"/>
    <m/>
    <s v="Resubmited2.21.14Production"/>
    <s v="COLEMAN NFH"/>
    <x v="1"/>
    <s v="COLEMAN NFH"/>
    <s v="CA"/>
    <s v="SAFA"/>
    <x v="1"/>
    <s v="N"/>
  </r>
  <r>
    <x v="1"/>
    <x v="1"/>
    <s v="T"/>
    <n v="4.0999999999999996"/>
    <n v="20140221"/>
    <s v="FWS"/>
    <s v="FWS"/>
    <n v="7"/>
    <x v="41"/>
    <n v="12"/>
    <m/>
    <m/>
    <m/>
    <m/>
    <n v="1"/>
    <n v="3"/>
    <x v="2"/>
    <n v="20080429"/>
    <n v="20080501"/>
    <s v="6FCSABAT CNFH"/>
    <s v="6FCSABAT CNFH"/>
    <s v="6FCSABAT CNFH"/>
    <s v="S"/>
    <s v="H"/>
    <s v="P"/>
    <x v="0"/>
    <n v="4.24"/>
    <n v="73"/>
    <s v="N"/>
    <n v="5000"/>
    <n v="221255"/>
    <m/>
    <m/>
    <n v="5000"/>
    <n v="2373"/>
    <n v="0"/>
    <n v="671381"/>
    <s v="C"/>
    <n v="1.06E-2"/>
    <n v="23"/>
    <n v="848"/>
    <m/>
    <s v="Resubmited2.21.14Production"/>
    <s v="COLEMAN NFH"/>
    <x v="1"/>
    <s v="COLEMAN NFH"/>
    <s v="CA"/>
    <s v="SAFA"/>
    <x v="1"/>
    <s v="N"/>
  </r>
  <r>
    <x v="1"/>
    <x v="1"/>
    <s v="T"/>
    <n v="4.0999999999999996"/>
    <n v="20140221"/>
    <s v="FWS"/>
    <s v="FWS"/>
    <n v="7"/>
    <x v="42"/>
    <n v="12"/>
    <m/>
    <m/>
    <m/>
    <m/>
    <n v="1"/>
    <n v="3"/>
    <x v="2"/>
    <n v="20080429"/>
    <n v="20080501"/>
    <s v="6FCSABAT CNFH"/>
    <s v="6FCSABAT CNFH"/>
    <s v="6FCSABAT CNFH"/>
    <s v="S"/>
    <s v="H"/>
    <s v="P"/>
    <x v="0"/>
    <n v="4.93"/>
    <n v="76"/>
    <s v="N"/>
    <n v="5000"/>
    <n v="338491"/>
    <m/>
    <m/>
    <n v="5000"/>
    <n v="438"/>
    <n v="0"/>
    <n v="1017136"/>
    <s v="C"/>
    <n v="1.2999999999999999E-3"/>
    <n v="33"/>
    <n v="773"/>
    <m/>
    <s v="Resubmited2.21.14Production"/>
    <s v="COLEMAN NFH"/>
    <x v="1"/>
    <s v="COLEMAN NFH"/>
    <s v="CA"/>
    <s v="SAFA"/>
    <x v="1"/>
    <s v="N"/>
  </r>
  <r>
    <x v="1"/>
    <x v="1"/>
    <s v="T"/>
    <n v="4.0999999999999996"/>
    <n v="20090310"/>
    <s v="FWS"/>
    <s v="FWS"/>
    <n v="7"/>
    <x v="43"/>
    <n v="12"/>
    <m/>
    <m/>
    <m/>
    <m/>
    <n v="1"/>
    <n v="3"/>
    <x v="2"/>
    <n v="20080429"/>
    <n v="20080501"/>
    <s v="6FCSABAT CNFH"/>
    <s v="6FCSABAT CNFH"/>
    <s v="6FCSABAT CNFH"/>
    <s v="S"/>
    <s v="H"/>
    <s v="P"/>
    <x v="0"/>
    <n v="4.7300000000000004"/>
    <n v="76"/>
    <s v="N"/>
    <n v="5000"/>
    <n v="346353"/>
    <m/>
    <m/>
    <n v="0"/>
    <n v="1040056"/>
    <m/>
    <m/>
    <s v="C"/>
    <n v="0"/>
    <n v="21"/>
    <n v="874"/>
    <m/>
    <s v="Production"/>
    <s v="COLEMAN NFH"/>
    <x v="1"/>
    <s v="COLEMAN NFH"/>
    <s v="CA"/>
    <s v="SAFA"/>
    <x v="1"/>
    <s v="C"/>
  </r>
  <r>
    <x v="1"/>
    <x v="1"/>
    <s v="T"/>
    <n v="4.0999999999999996"/>
    <n v="20060912"/>
    <s v="CDFW"/>
    <s v="FWS"/>
    <n v="8"/>
    <x v="44"/>
    <n v="12"/>
    <m/>
    <m/>
    <m/>
    <m/>
    <n v="1"/>
    <n v="3"/>
    <x v="0"/>
    <n v="20060517"/>
    <n v="20060517"/>
    <s v="6FCSASBF WSAC"/>
    <s v="6FCSAFEA FRFH"/>
    <s v="6FCSAFEA"/>
    <s v="G"/>
    <s v="H"/>
    <s v="B"/>
    <x v="0"/>
    <n v="3.8"/>
    <n v="73"/>
    <s v="N"/>
    <n v="5000"/>
    <n v="26038"/>
    <m/>
    <m/>
    <n v="5000"/>
    <n v="397"/>
    <m/>
    <m/>
    <m/>
    <n v="1.46E-2"/>
    <n v="8"/>
    <n v="200"/>
    <m/>
    <m/>
    <s v="SAC R AT WEST SACRAMENTO"/>
    <x v="2"/>
    <s v="FEATHER RIVER"/>
    <s v="CA"/>
    <s v="SAFA"/>
    <x v="1"/>
    <s v="C"/>
  </r>
  <r>
    <x v="1"/>
    <x v="1"/>
    <s v="T"/>
    <n v="4.0999999999999996"/>
    <n v="20060912"/>
    <s v="CDFW"/>
    <s v="FWS"/>
    <n v="8"/>
    <x v="45"/>
    <n v="12"/>
    <m/>
    <m/>
    <m/>
    <m/>
    <n v="1"/>
    <n v="3"/>
    <x v="0"/>
    <n v="20060517"/>
    <n v="20060517"/>
    <s v="6FCSASBF WSAC"/>
    <s v="6FCSAFEA FRFH"/>
    <s v="6FCSAFEA"/>
    <s v="G"/>
    <s v="H"/>
    <s v="B"/>
    <x v="0"/>
    <n v="3.8"/>
    <n v="73"/>
    <s v="N"/>
    <n v="5000"/>
    <n v="24701"/>
    <m/>
    <m/>
    <n v="5000"/>
    <n v="377"/>
    <m/>
    <m/>
    <m/>
    <n v="1.46E-2"/>
    <n v="8"/>
    <n v="200"/>
    <m/>
    <m/>
    <s v="SAC R AT WEST SACRAMENTO"/>
    <x v="2"/>
    <s v="FEATHER RIVER"/>
    <s v="CA"/>
    <s v="SAFA"/>
    <x v="1"/>
    <s v="C"/>
  </r>
  <r>
    <x v="1"/>
    <x v="1"/>
    <s v="T"/>
    <n v="4.0999999999999996"/>
    <n v="20060912"/>
    <s v="CDFW"/>
    <s v="FWS"/>
    <n v="8"/>
    <x v="46"/>
    <n v="12"/>
    <m/>
    <m/>
    <m/>
    <m/>
    <n v="1"/>
    <n v="3"/>
    <x v="0"/>
    <n v="20060418"/>
    <n v="20060418"/>
    <s v="6FCSASBF WSAC"/>
    <s v="6FCSAFEA FRFH"/>
    <s v="6FCSAFEA"/>
    <s v="G"/>
    <s v="H"/>
    <s v="B"/>
    <x v="0"/>
    <n v="3.8"/>
    <n v="73"/>
    <s v="N"/>
    <n v="5000"/>
    <n v="25700"/>
    <m/>
    <m/>
    <m/>
    <m/>
    <m/>
    <m/>
    <m/>
    <n v="0"/>
    <n v="8"/>
    <n v="200"/>
    <m/>
    <m/>
    <s v="SAC R AT WEST SACRAMENTO"/>
    <x v="2"/>
    <s v="FEATHER RIVER"/>
    <s v="CA"/>
    <s v="SAFA"/>
    <x v="1"/>
    <s v="C"/>
  </r>
  <r>
    <x v="1"/>
    <x v="1"/>
    <s v="T"/>
    <n v="4.0999999999999996"/>
    <n v="20060912"/>
    <s v="CDFW"/>
    <s v="FWS"/>
    <n v="8"/>
    <x v="47"/>
    <n v="12"/>
    <m/>
    <m/>
    <m/>
    <m/>
    <n v="1"/>
    <n v="3"/>
    <x v="0"/>
    <n v="20060418"/>
    <n v="20060418"/>
    <s v="6FCSASBF WSAC"/>
    <s v="6FCSAFEA FRFH"/>
    <s v="6FCSAFEA"/>
    <s v="G"/>
    <s v="H"/>
    <s v="B"/>
    <x v="0"/>
    <n v="3.8"/>
    <n v="73"/>
    <s v="N"/>
    <n v="5000"/>
    <n v="26200"/>
    <m/>
    <m/>
    <m/>
    <m/>
    <m/>
    <m/>
    <m/>
    <n v="0"/>
    <n v="8"/>
    <n v="200"/>
    <m/>
    <m/>
    <s v="SAC R AT WEST SACRAMENTO"/>
    <x v="2"/>
    <s v="FEATHER RIVER"/>
    <s v="CA"/>
    <s v="SAFA"/>
    <x v="1"/>
    <s v="C"/>
  </r>
  <r>
    <x v="1"/>
    <x v="1"/>
    <s v="T"/>
    <n v="4.0999999999999996"/>
    <n v="20060912"/>
    <s v="CDFW"/>
    <s v="FWS"/>
    <n v="8"/>
    <x v="48"/>
    <n v="12"/>
    <m/>
    <m/>
    <m/>
    <m/>
    <n v="1"/>
    <n v="3"/>
    <x v="0"/>
    <n v="20060501"/>
    <n v="20060501"/>
    <s v="6FCSASBF WSAC"/>
    <s v="6FCSAFEA FRFH"/>
    <s v="6FCSAFEA"/>
    <s v="G"/>
    <s v="H"/>
    <s v="B"/>
    <x v="0"/>
    <n v="3.8"/>
    <n v="73"/>
    <s v="N"/>
    <n v="5000"/>
    <n v="25733"/>
    <m/>
    <m/>
    <n v="5000"/>
    <n v="130"/>
    <m/>
    <m/>
    <m/>
    <n v="4.8999999999999998E-3"/>
    <n v="7"/>
    <n v="200"/>
    <m/>
    <m/>
    <s v="SAC R AT WEST SACRAMENTO"/>
    <x v="2"/>
    <s v="FEATHER RIVER"/>
    <s v="CA"/>
    <s v="SAFA"/>
    <x v="1"/>
    <s v="C"/>
  </r>
  <r>
    <x v="1"/>
    <x v="1"/>
    <s v="T"/>
    <n v="4.0999999999999996"/>
    <n v="20060912"/>
    <s v="CDFW"/>
    <s v="FWS"/>
    <n v="8"/>
    <x v="49"/>
    <n v="12"/>
    <m/>
    <m/>
    <m/>
    <m/>
    <n v="1"/>
    <n v="3"/>
    <x v="0"/>
    <n v="20060501"/>
    <n v="20060501"/>
    <s v="6FCSASBF WSAC"/>
    <s v="6FCSAFEA FRFH"/>
    <s v="6FCSAFEA"/>
    <s v="G"/>
    <s v="H"/>
    <s v="B"/>
    <x v="0"/>
    <n v="3.8"/>
    <n v="73"/>
    <s v="N"/>
    <n v="5000"/>
    <n v="25919"/>
    <m/>
    <m/>
    <n v="5000"/>
    <n v="877"/>
    <m/>
    <m/>
    <m/>
    <n v="4.8999999999999998E-3"/>
    <n v="8"/>
    <n v="200"/>
    <m/>
    <m/>
    <s v="SAC R AT WEST SACRAMENTO"/>
    <x v="2"/>
    <s v="FEATHER RIVER"/>
    <s v="CA"/>
    <s v="SAFA"/>
    <x v="1"/>
    <s v="C"/>
  </r>
  <r>
    <x v="2"/>
    <x v="2"/>
    <s v="T"/>
    <n v="4.0999999999999996"/>
    <n v="20140404"/>
    <s v="WDFW"/>
    <s v="WDFW"/>
    <n v="4"/>
    <x v="50"/>
    <n v="12"/>
    <m/>
    <m/>
    <m/>
    <m/>
    <n v="1"/>
    <n v="3"/>
    <x v="1"/>
    <n v="20070615"/>
    <n v="20070622"/>
    <s v="3F42001 R"/>
    <s v="3F42001 360001 H04"/>
    <s v="3F42001 290001 S03"/>
    <s v="S"/>
    <s v="H"/>
    <m/>
    <x v="1"/>
    <m/>
    <m/>
    <m/>
    <n v="5000"/>
    <n v="222706"/>
    <m/>
    <m/>
    <m/>
    <m/>
    <m/>
    <m/>
    <m/>
    <m/>
    <m/>
    <m/>
    <m/>
    <m/>
    <s v="COLUMBIA R - GENERAL"/>
    <x v="3"/>
    <s v="BONNEVILLE POOL"/>
    <s v="WA"/>
    <s v="CRGN"/>
    <x v="2"/>
    <s v="N"/>
  </r>
  <r>
    <x v="2"/>
    <x v="2"/>
    <s v="T"/>
    <n v="4.0999999999999996"/>
    <n v="20140404"/>
    <s v="WDFW"/>
    <s v="WDFW"/>
    <n v="4"/>
    <x v="51"/>
    <n v="0"/>
    <m/>
    <m/>
    <m/>
    <m/>
    <n v="1"/>
    <n v="3"/>
    <x v="2"/>
    <n v="20080616"/>
    <n v="20080627"/>
    <s v="3F42001 R"/>
    <s v="3F42001 360001 H04"/>
    <s v="3F42001 290001 S03"/>
    <s v="S"/>
    <s v="H"/>
    <m/>
    <x v="1"/>
    <m/>
    <m/>
    <m/>
    <n v="5000"/>
    <n v="219754"/>
    <n v="0"/>
    <n v="2197"/>
    <m/>
    <m/>
    <m/>
    <m/>
    <m/>
    <m/>
    <m/>
    <m/>
    <m/>
    <m/>
    <s v="COLUMBIA R - GENERAL"/>
    <x v="3"/>
    <s v="BONNEVILLE POOL"/>
    <s v="WA"/>
    <s v="CRGN"/>
    <x v="2"/>
    <s v="N"/>
  </r>
  <r>
    <x v="2"/>
    <x v="2"/>
    <s v="T"/>
    <n v="4.0999999999999996"/>
    <n v="20140404"/>
    <s v="WDFW"/>
    <s v="WDFW"/>
    <n v="4"/>
    <x v="52"/>
    <n v="12"/>
    <m/>
    <m/>
    <m/>
    <m/>
    <n v="1"/>
    <n v="3"/>
    <x v="0"/>
    <n v="20060614"/>
    <n v="20060621"/>
    <s v="3F42001 R"/>
    <s v="3F42001 360126 H"/>
    <s v="3F42001 360126 S"/>
    <s v="S"/>
    <s v="H"/>
    <s v="P"/>
    <x v="1"/>
    <m/>
    <m/>
    <m/>
    <n v="5000"/>
    <n v="199445"/>
    <m/>
    <m/>
    <n v="5000"/>
    <n v="1406"/>
    <m/>
    <m/>
    <m/>
    <m/>
    <m/>
    <m/>
    <m/>
    <m/>
    <s v="COLUMBIA R - GENERAL"/>
    <x v="4"/>
    <s v="PRIEST RAPIDS (36)"/>
    <s v="WA"/>
    <s v="CRGN"/>
    <x v="2"/>
    <s v="N"/>
  </r>
  <r>
    <x v="2"/>
    <x v="2"/>
    <s v="T"/>
    <n v="4.0999999999999996"/>
    <n v="20140404"/>
    <s v="WDFW"/>
    <s v="WDFW"/>
    <n v="4"/>
    <x v="53"/>
    <n v="12"/>
    <m/>
    <m/>
    <m/>
    <m/>
    <n v="1"/>
    <n v="3"/>
    <x v="1"/>
    <n v="20070615"/>
    <n v="20070622"/>
    <s v="3F42001 R"/>
    <s v="3F42001 360126 H"/>
    <s v="3F42001 360126 S"/>
    <s v="S"/>
    <s v="H"/>
    <s v="P"/>
    <x v="1"/>
    <m/>
    <m/>
    <m/>
    <n v="5000"/>
    <n v="202000"/>
    <m/>
    <m/>
    <m/>
    <m/>
    <m/>
    <m/>
    <m/>
    <m/>
    <m/>
    <m/>
    <m/>
    <m/>
    <s v="COLUMBIA R - GENERAL"/>
    <x v="4"/>
    <s v="PRIEST RAPIDS (36)"/>
    <s v="WA"/>
    <s v="CRGN"/>
    <x v="2"/>
    <s v="N"/>
  </r>
  <r>
    <x v="2"/>
    <x v="2"/>
    <s v="T"/>
    <n v="4.0999999999999996"/>
    <n v="20140404"/>
    <s v="WDFW"/>
    <s v="WDFW"/>
    <n v="4"/>
    <x v="54"/>
    <n v="12"/>
    <m/>
    <m/>
    <m/>
    <m/>
    <n v="1"/>
    <n v="3"/>
    <x v="2"/>
    <n v="20080612"/>
    <n v="20080621"/>
    <s v="3F42001 360126 R"/>
    <s v="3F42001 360126 H"/>
    <s v="3F42001 360126 S"/>
    <s v="S"/>
    <s v="H"/>
    <s v="P"/>
    <x v="1"/>
    <m/>
    <m/>
    <m/>
    <n v="5000"/>
    <n v="202568"/>
    <m/>
    <m/>
    <n v="5000"/>
    <n v="813"/>
    <m/>
    <m/>
    <m/>
    <m/>
    <m/>
    <m/>
    <m/>
    <s v="1000 FISH ALSO PIT TAGGED1000 FISH ALSO PIT TAGGED"/>
    <s v="COL R @ PRIEST RAPIDS"/>
    <x v="4"/>
    <s v="PRIEST RAPIDS (36)"/>
    <s v="WA"/>
    <s v="UPCR"/>
    <x v="3"/>
    <s v="N"/>
  </r>
  <r>
    <x v="3"/>
    <x v="3"/>
    <s v="T"/>
    <n v="4.0999999999999996"/>
    <n v="20140404"/>
    <s v="WDFW"/>
    <s v="WDFW"/>
    <n v="4"/>
    <x v="55"/>
    <n v="12"/>
    <m/>
    <m/>
    <m/>
    <m/>
    <n v="1"/>
    <n v="2"/>
    <x v="0"/>
    <n v="20060512"/>
    <n v="20060512"/>
    <s v="3F42001 R"/>
    <s v="3F42001 470001 H02"/>
    <s v="3F42001 470001 S02"/>
    <s v="S"/>
    <s v="H"/>
    <s v="P"/>
    <x v="1"/>
    <m/>
    <m/>
    <m/>
    <n v="5000"/>
    <n v="202490"/>
    <n v="0"/>
    <n v="1906"/>
    <n v="5000"/>
    <n v="574"/>
    <m/>
    <m/>
    <m/>
    <m/>
    <m/>
    <m/>
    <m/>
    <s v="BO=Mixed(HxW)"/>
    <s v="COLUMBIA R - GENERAL"/>
    <x v="5"/>
    <s v="WELLS HATCHERY"/>
    <s v="WA"/>
    <s v="CRGN"/>
    <x v="2"/>
    <s v="N"/>
  </r>
  <r>
    <x v="3"/>
    <x v="3"/>
    <s v="T"/>
    <n v="4.0999999999999996"/>
    <n v="20140404"/>
    <s v="WDFW"/>
    <s v="WDFW"/>
    <n v="4"/>
    <x v="56"/>
    <n v="12"/>
    <m/>
    <m/>
    <m/>
    <m/>
    <n v="1"/>
    <n v="2"/>
    <x v="0"/>
    <n v="20060614"/>
    <n v="20060614"/>
    <s v="3F42001 R"/>
    <s v="3F42001 470001 H02"/>
    <s v="3F42001 470001 S02"/>
    <s v="S"/>
    <s v="H"/>
    <s v="P"/>
    <x v="1"/>
    <m/>
    <m/>
    <m/>
    <n v="5000"/>
    <n v="223048"/>
    <n v="0"/>
    <n v="428"/>
    <n v="5000"/>
    <n v="1757"/>
    <m/>
    <m/>
    <m/>
    <m/>
    <m/>
    <m/>
    <m/>
    <s v="BO=Mixed(HxW)"/>
    <s v="COLUMBIA R - GENERAL"/>
    <x v="5"/>
    <s v="WELLS HATCHERY"/>
    <s v="WA"/>
    <s v="CRGN"/>
    <x v="2"/>
    <s v="N"/>
  </r>
  <r>
    <x v="3"/>
    <x v="3"/>
    <s v="T"/>
    <n v="4.0999999999999996"/>
    <n v="20140404"/>
    <s v="WDFW"/>
    <s v="WDFW"/>
    <n v="4"/>
    <x v="57"/>
    <n v="12"/>
    <m/>
    <m/>
    <m/>
    <m/>
    <n v="1"/>
    <n v="2"/>
    <x v="0"/>
    <n v="20070523"/>
    <n v="20070530"/>
    <s v="3F42001 R"/>
    <s v="3F42001 470001 H02"/>
    <s v="3F42001 470001 S02"/>
    <s v="S"/>
    <s v="H"/>
    <s v="P"/>
    <x v="1"/>
    <m/>
    <m/>
    <m/>
    <n v="5000"/>
    <n v="322537"/>
    <n v="0"/>
    <n v="6205"/>
    <n v="5000"/>
    <n v="4845"/>
    <m/>
    <m/>
    <m/>
    <m/>
    <m/>
    <m/>
    <m/>
    <s v="BO=Mixed(HxW) Released from 05/23 ot 06/15"/>
    <s v="COLUMBIA R - GENERAL"/>
    <x v="5"/>
    <s v="WELLS HATCHERY"/>
    <s v="WA"/>
    <s v="CRGN"/>
    <x v="2"/>
    <s v="N"/>
  </r>
  <r>
    <x v="3"/>
    <x v="3"/>
    <s v="T"/>
    <n v="4.0999999999999996"/>
    <n v="20140404"/>
    <s v="WDFW"/>
    <s v="WDFW"/>
    <n v="4"/>
    <x v="58"/>
    <n v="12"/>
    <m/>
    <m/>
    <m/>
    <m/>
    <n v="1"/>
    <n v="2"/>
    <x v="1"/>
    <n v="20070516"/>
    <n v="20070517"/>
    <s v="3F42001 R"/>
    <s v="3F42001 470001 H02"/>
    <s v="3F42001 470001 S02"/>
    <s v="S"/>
    <s v="H"/>
    <m/>
    <x v="1"/>
    <m/>
    <m/>
    <m/>
    <n v="5000"/>
    <n v="201083"/>
    <n v="0"/>
    <n v="1575"/>
    <n v="5000"/>
    <n v="1867"/>
    <m/>
    <m/>
    <m/>
    <m/>
    <m/>
    <m/>
    <m/>
    <s v="BO=Mixed(HxW)"/>
    <s v="COLUMBIA R - GENERAL"/>
    <x v="5"/>
    <s v="WELLS HATCHERY"/>
    <s v="WA"/>
    <s v="CRGN"/>
    <x v="2"/>
    <s v="N"/>
  </r>
  <r>
    <x v="3"/>
    <x v="3"/>
    <s v="T"/>
    <n v="4.0999999999999996"/>
    <n v="20140404"/>
    <s v="WDFW"/>
    <s v="WDFW"/>
    <n v="4"/>
    <x v="59"/>
    <n v="12"/>
    <m/>
    <m/>
    <m/>
    <m/>
    <n v="1"/>
    <n v="2"/>
    <x v="1"/>
    <n v="20070613"/>
    <n v="20070613"/>
    <s v="3F42001 R"/>
    <s v="3F42001 470001 H02"/>
    <s v="3F42001 470001 S02"/>
    <s v="S"/>
    <s v="H"/>
    <m/>
    <x v="1"/>
    <m/>
    <m/>
    <m/>
    <n v="5000"/>
    <n v="189163"/>
    <n v="0"/>
    <n v="1344"/>
    <n v="5000"/>
    <n v="1506"/>
    <m/>
    <m/>
    <m/>
    <m/>
    <m/>
    <m/>
    <m/>
    <s v="BO=Mixed(HxW)"/>
    <s v="COLUMBIA R - GENERAL"/>
    <x v="5"/>
    <s v="WELLS HATCHERY"/>
    <s v="WA"/>
    <s v="CRGN"/>
    <x v="2"/>
    <s v="N"/>
  </r>
  <r>
    <x v="3"/>
    <x v="3"/>
    <s v="T"/>
    <n v="4.0999999999999996"/>
    <n v="20140404"/>
    <s v="WDFW"/>
    <s v="WDFW"/>
    <n v="4"/>
    <x v="60"/>
    <n v="12"/>
    <m/>
    <m/>
    <m/>
    <m/>
    <n v="1"/>
    <n v="2"/>
    <x v="1"/>
    <n v="20080406"/>
    <n v="20080509"/>
    <s v="3F42001 R"/>
    <s v="3F42001 470001 H02"/>
    <s v="3F42001 470001 S02"/>
    <s v="S"/>
    <s v="H"/>
    <s v="P"/>
    <x v="1"/>
    <m/>
    <m/>
    <m/>
    <n v="5000"/>
    <n v="309513"/>
    <n v="0"/>
    <n v="593"/>
    <n v="5000"/>
    <n v="1774"/>
    <m/>
    <m/>
    <m/>
    <m/>
    <m/>
    <m/>
    <m/>
    <s v="BO=Mixed(HxW)"/>
    <s v="COLUMBIA R - GENERAL"/>
    <x v="5"/>
    <s v="WELLS HATCHERY"/>
    <s v="WA"/>
    <s v="CRGN"/>
    <x v="2"/>
    <s v="N"/>
  </r>
  <r>
    <x v="3"/>
    <x v="3"/>
    <s v="T"/>
    <n v="4.0999999999999996"/>
    <n v="20140404"/>
    <s v="WDFW"/>
    <s v="WDFW"/>
    <n v="4"/>
    <x v="61"/>
    <n v="12"/>
    <m/>
    <m/>
    <m/>
    <m/>
    <n v="1"/>
    <n v="2"/>
    <x v="2"/>
    <n v="20080616"/>
    <n v="20080616"/>
    <s v="3F42001 R"/>
    <s v="3F42001 470001 H02"/>
    <s v="3F42001 470001 S02"/>
    <s v="S"/>
    <s v="H"/>
    <m/>
    <x v="1"/>
    <m/>
    <m/>
    <m/>
    <n v="5000"/>
    <n v="240925"/>
    <n v="0"/>
    <n v="1198"/>
    <n v="5000"/>
    <n v="2360"/>
    <m/>
    <m/>
    <m/>
    <m/>
    <m/>
    <m/>
    <m/>
    <s v="BO=Mixed(HxW)"/>
    <s v="COLUMBIA R - GENERAL"/>
    <x v="5"/>
    <s v="WELLS HATCHERY"/>
    <s v="WA"/>
    <s v="CRGN"/>
    <x v="2"/>
    <s v="N"/>
  </r>
  <r>
    <x v="3"/>
    <x v="3"/>
    <s v="T"/>
    <n v="4.0999999999999996"/>
    <n v="20140404"/>
    <s v="WDFW"/>
    <s v="WDFW"/>
    <n v="4"/>
    <x v="62"/>
    <n v="12"/>
    <m/>
    <m/>
    <m/>
    <m/>
    <n v="1"/>
    <n v="2"/>
    <x v="2"/>
    <n v="20080513"/>
    <n v="20080513"/>
    <s v="3F42001 R"/>
    <s v="3F42001 470001 H02"/>
    <s v="3F42001 470001 S02"/>
    <s v="S"/>
    <s v="H"/>
    <s v="P"/>
    <x v="1"/>
    <m/>
    <m/>
    <m/>
    <n v="5000"/>
    <n v="154185"/>
    <n v="0"/>
    <n v="1191"/>
    <n v="5000"/>
    <n v="3420"/>
    <m/>
    <m/>
    <m/>
    <m/>
    <m/>
    <m/>
    <m/>
    <s v="BO=Mixed(HxW) 6000 PIT TAGGED"/>
    <s v="COLUMBIA R - GENERAL"/>
    <x v="5"/>
    <s v="WELLS HATCHERY"/>
    <s v="WA"/>
    <s v="CRGN"/>
    <x v="2"/>
    <s v="N"/>
  </r>
  <r>
    <x v="3"/>
    <x v="3"/>
    <s v="T"/>
    <n v="4.0999999999999996"/>
    <n v="20140404"/>
    <s v="WDFW"/>
    <s v="WDFW"/>
    <n v="4"/>
    <x v="63"/>
    <n v="12"/>
    <m/>
    <m/>
    <m/>
    <m/>
    <n v="1"/>
    <n v="2"/>
    <x v="2"/>
    <n v="20090415"/>
    <n v="20090625"/>
    <s v="3F42001 470001 R04"/>
    <s v="3F42001 470001 H02"/>
    <s v="3F42001 470001 S02"/>
    <s v="S"/>
    <s v="H"/>
    <s v="P"/>
    <x v="1"/>
    <m/>
    <m/>
    <m/>
    <n v="5000"/>
    <n v="132885"/>
    <n v="0"/>
    <n v="484"/>
    <n v="5000"/>
    <n v="1198"/>
    <m/>
    <m/>
    <m/>
    <m/>
    <m/>
    <m/>
    <m/>
    <s v="Wells Yearlings"/>
    <s v="COLUMBIA NEAR WELLS"/>
    <x v="5"/>
    <s v="WELLS HATCHERY"/>
    <s v="WA"/>
    <s v="UPCR"/>
    <x v="4"/>
    <s v="N"/>
  </r>
  <r>
    <x v="3"/>
    <x v="3"/>
    <s v="T"/>
    <n v="4.0999999999999996"/>
    <n v="20140404"/>
    <s v="WDFW"/>
    <s v="WDFW"/>
    <n v="4"/>
    <x v="64"/>
    <n v="12"/>
    <m/>
    <m/>
    <m/>
    <m/>
    <n v="1"/>
    <n v="2"/>
    <x v="2"/>
    <n v="20090415"/>
    <n v="20090625"/>
    <s v="3F42001 470001 R04"/>
    <s v="3F42001 470001 H02"/>
    <s v="3F42001 470001 S02"/>
    <s v="S"/>
    <s v="H"/>
    <s v="P"/>
    <x v="1"/>
    <m/>
    <m/>
    <m/>
    <n v="5000"/>
    <n v="173302"/>
    <n v="0"/>
    <n v="632"/>
    <n v="5000"/>
    <n v="1562"/>
    <m/>
    <m/>
    <m/>
    <m/>
    <m/>
    <m/>
    <m/>
    <s v="Wells Yearlings"/>
    <s v="COLUMBIA NEAR WELLS"/>
    <x v="5"/>
    <s v="WELLS HATCHERY"/>
    <s v="WA"/>
    <s v="UPCR"/>
    <x v="4"/>
    <s v="N"/>
  </r>
  <r>
    <x v="4"/>
    <x v="4"/>
    <s v="T"/>
    <n v="4.0999999999999996"/>
    <n v="20140404"/>
    <s v="WDFW"/>
    <s v="WDFW"/>
    <n v="4"/>
    <x v="65"/>
    <n v="12"/>
    <m/>
    <m/>
    <m/>
    <m/>
    <n v="1"/>
    <n v="1"/>
    <x v="0"/>
    <n v="20070301"/>
    <n v="20070310"/>
    <s v="3F42001 270017 R"/>
    <s v="3F42001 270017 H"/>
    <s v="3F42001 270002 S"/>
    <s v="S"/>
    <s v="H"/>
    <m/>
    <x v="1"/>
    <m/>
    <m/>
    <m/>
    <n v="5000"/>
    <n v="122564"/>
    <n v="0"/>
    <n v="2363"/>
    <n v="5000"/>
    <n v="123"/>
    <m/>
    <m/>
    <m/>
    <m/>
    <m/>
    <m/>
    <m/>
    <m/>
    <s v="FALLERT CR 27.0017"/>
    <x v="6"/>
    <s v="KALAMA R 27.0002"/>
    <s v="WA"/>
    <s v="LOCR"/>
    <x v="5"/>
    <s v="N"/>
  </r>
  <r>
    <x v="4"/>
    <x v="4"/>
    <s v="T"/>
    <n v="4.0999999999999996"/>
    <n v="20140404"/>
    <s v="WDFW"/>
    <s v="WDFW"/>
    <n v="4"/>
    <x v="66"/>
    <n v="12"/>
    <m/>
    <m/>
    <s v="D"/>
    <n v="420061028"/>
    <n v="1"/>
    <n v="1"/>
    <x v="0"/>
    <n v="20070319"/>
    <n v="20070319"/>
    <s v="3F42001 270168 R01"/>
    <s v="3F42001 270168 H"/>
    <s v="3F42001 270168 S"/>
    <s v="S"/>
    <s v="H"/>
    <m/>
    <x v="1"/>
    <m/>
    <m/>
    <m/>
    <n v="5000"/>
    <n v="149923"/>
    <n v="0"/>
    <n v="1219"/>
    <n v="5000"/>
    <n v="1209"/>
    <m/>
    <m/>
    <m/>
    <m/>
    <m/>
    <m/>
    <m/>
    <m/>
    <s v="LEWIS R -NF 27.0168"/>
    <x v="7"/>
    <s v="LEWIS R 27.0168"/>
    <s v="WA"/>
    <s v="LOCR"/>
    <x v="5"/>
    <s v="N"/>
  </r>
  <r>
    <x v="4"/>
    <x v="4"/>
    <s v="T"/>
    <n v="4.0999999999999996"/>
    <n v="20140404"/>
    <s v="WDFW"/>
    <s v="WDFW"/>
    <n v="4"/>
    <x v="67"/>
    <n v="12"/>
    <m/>
    <m/>
    <m/>
    <m/>
    <n v="1"/>
    <n v="1"/>
    <x v="0"/>
    <n v="20070320"/>
    <n v="20070402"/>
    <s v="3F42001 260002 R"/>
    <s v="3F42001 260002 H02"/>
    <s v="3F42001 260002 S"/>
    <s v="S"/>
    <s v="H"/>
    <m/>
    <x v="1"/>
    <m/>
    <m/>
    <m/>
    <n v="5000"/>
    <n v="105537"/>
    <n v="0"/>
    <n v="217"/>
    <n v="5000"/>
    <n v="745"/>
    <m/>
    <m/>
    <m/>
    <m/>
    <m/>
    <m/>
    <m/>
    <m/>
    <s v="COWLITZ R 26.0002"/>
    <x v="8"/>
    <s v="COWLITZ R 26.0002"/>
    <s v="WA"/>
    <s v="LOCR"/>
    <x v="6"/>
    <s v="N"/>
  </r>
  <r>
    <x v="4"/>
    <x v="4"/>
    <s v="T"/>
    <n v="4.0999999999999996"/>
    <n v="20140404"/>
    <s v="WDFW"/>
    <s v="WDFW"/>
    <n v="4"/>
    <x v="68"/>
    <n v="12"/>
    <m/>
    <m/>
    <s v="D"/>
    <n v="420081002"/>
    <n v="1"/>
    <n v="1"/>
    <x v="1"/>
    <n v="20080317"/>
    <n v="20080317"/>
    <s v="3F42001 270168 R01"/>
    <s v="3F42001 270168 H"/>
    <s v="3F42001 270168 S"/>
    <s v="S"/>
    <s v="H"/>
    <m/>
    <x v="1"/>
    <m/>
    <m/>
    <m/>
    <n v="5000"/>
    <n v="138407"/>
    <n v="0"/>
    <n v="1378"/>
    <n v="5000"/>
    <n v="8476"/>
    <m/>
    <m/>
    <m/>
    <m/>
    <m/>
    <m/>
    <m/>
    <m/>
    <s v="LEWIS R -NF 27.0168"/>
    <x v="7"/>
    <s v="LEWIS R 27.0168"/>
    <s v="WA"/>
    <s v="LOCR"/>
    <x v="5"/>
    <s v="N"/>
  </r>
  <r>
    <x v="4"/>
    <x v="4"/>
    <s v="T"/>
    <n v="4.0999999999999996"/>
    <n v="20140404"/>
    <s v="WDFW"/>
    <s v="WDFW"/>
    <n v="4"/>
    <x v="69"/>
    <n v="12"/>
    <m/>
    <m/>
    <m/>
    <m/>
    <n v="1"/>
    <n v="1"/>
    <x v="1"/>
    <n v="20080301"/>
    <n v="20080310"/>
    <s v="3F42001 270017 R"/>
    <s v="3F42001 270017 H"/>
    <s v="3F42001 270002 S"/>
    <s v="S"/>
    <s v="H"/>
    <m/>
    <x v="1"/>
    <m/>
    <m/>
    <m/>
    <n v="5000"/>
    <n v="119987"/>
    <n v="0"/>
    <n v="494"/>
    <m/>
    <m/>
    <m/>
    <m/>
    <m/>
    <m/>
    <m/>
    <m/>
    <m/>
    <m/>
    <s v="FALLERT CR 27.0017"/>
    <x v="6"/>
    <s v="KALAMA R 27.0002"/>
    <s v="WA"/>
    <s v="LOCR"/>
    <x v="5"/>
    <s v="N"/>
  </r>
  <r>
    <x v="4"/>
    <x v="4"/>
    <s v="T"/>
    <n v="4.0999999999999996"/>
    <n v="20140404"/>
    <s v="WDFW"/>
    <s v="WDFW"/>
    <n v="4"/>
    <x v="70"/>
    <n v="12"/>
    <m/>
    <m/>
    <m/>
    <m/>
    <n v="1"/>
    <n v="1"/>
    <x v="1"/>
    <n v="20080325"/>
    <n v="20080404"/>
    <s v="3F42001 260002 R"/>
    <s v="3F42001 260002 H02"/>
    <s v="3F42001 260002 S"/>
    <s v="S"/>
    <s v="H"/>
    <m/>
    <x v="1"/>
    <m/>
    <m/>
    <m/>
    <n v="5000"/>
    <n v="86283"/>
    <n v="0"/>
    <n v="158"/>
    <n v="5000"/>
    <n v="1401"/>
    <m/>
    <m/>
    <m/>
    <m/>
    <m/>
    <m/>
    <m/>
    <m/>
    <s v="COWLITZ R 26.0002"/>
    <x v="8"/>
    <s v="COWLITZ R 26.0002"/>
    <s v="WA"/>
    <s v="LOCR"/>
    <x v="6"/>
    <s v="N"/>
  </r>
  <r>
    <x v="4"/>
    <x v="4"/>
    <s v="T"/>
    <n v="4.0999999999999996"/>
    <n v="20140404"/>
    <s v="WDFW"/>
    <s v="WDFW"/>
    <n v="4"/>
    <x v="71"/>
    <n v="12"/>
    <m/>
    <m/>
    <m/>
    <m/>
    <n v="1"/>
    <n v="1"/>
    <x v="2"/>
    <n v="20090330"/>
    <n v="20090331"/>
    <s v="3F42001 260002 R"/>
    <s v="3F42001 260002 H02"/>
    <s v="3F42001 260002 S"/>
    <s v="S"/>
    <s v="H"/>
    <s v="P"/>
    <x v="1"/>
    <m/>
    <m/>
    <m/>
    <n v="5000"/>
    <n v="88963"/>
    <n v="0"/>
    <n v="353"/>
    <n v="5000"/>
    <n v="153"/>
    <m/>
    <m/>
    <m/>
    <m/>
    <m/>
    <m/>
    <m/>
    <m/>
    <s v="COWLITZ R 26.0002"/>
    <x v="8"/>
    <s v="COWLITZ R 26.0002"/>
    <s v="WA"/>
    <s v="LOCR"/>
    <x v="6"/>
    <s v="N"/>
  </r>
  <r>
    <x v="4"/>
    <x v="4"/>
    <s v="T"/>
    <n v="4.0999999999999996"/>
    <n v="20140404"/>
    <s v="WDFW"/>
    <s v="WDFW"/>
    <n v="4"/>
    <x v="72"/>
    <n v="12"/>
    <m/>
    <m/>
    <s v="D"/>
    <n v="420081108"/>
    <n v="1"/>
    <n v="1"/>
    <x v="2"/>
    <n v="20090217"/>
    <n v="20090323"/>
    <s v="3F42001 270168 R01"/>
    <s v="3F42001 270168 H"/>
    <s v="3F42001 270168 S"/>
    <s v="S"/>
    <s v="H"/>
    <s v="I"/>
    <x v="1"/>
    <m/>
    <m/>
    <m/>
    <n v="5000"/>
    <n v="136444"/>
    <n v="0"/>
    <n v="8501"/>
    <n v="5000"/>
    <n v="8501"/>
    <m/>
    <m/>
    <m/>
    <m/>
    <m/>
    <m/>
    <m/>
    <s v="Began volitional release on 2/17 and forced the re"/>
    <s v="LEWIS R -NF 27.0168"/>
    <x v="7"/>
    <s v="LEWIS R 27.0168"/>
    <s v="WA"/>
    <s v="LOCR"/>
    <x v="5"/>
    <s v="N"/>
  </r>
  <r>
    <x v="4"/>
    <x v="4"/>
    <s v="T"/>
    <n v="4.0999999999999996"/>
    <n v="20140404"/>
    <s v="WDFW"/>
    <s v="WDFW"/>
    <n v="4"/>
    <x v="73"/>
    <n v="12"/>
    <m/>
    <m/>
    <m/>
    <m/>
    <n v="1"/>
    <n v="1"/>
    <x v="2"/>
    <n v="20090301"/>
    <n v="20090312"/>
    <s v="3F42001 270017 R"/>
    <s v="3F42001 270017 H"/>
    <s v="3F42001 270002 S"/>
    <s v="S"/>
    <s v="H"/>
    <s v="P"/>
    <x v="1"/>
    <m/>
    <m/>
    <m/>
    <n v="5000"/>
    <n v="121520"/>
    <n v="0"/>
    <n v="1163"/>
    <n v="5000"/>
    <n v="989"/>
    <m/>
    <m/>
    <m/>
    <m/>
    <m/>
    <m/>
    <m/>
    <m/>
    <s v="FALLERT CR 27.0017"/>
    <x v="6"/>
    <s v="KALAMA R 27.0002"/>
    <s v="WA"/>
    <s v="LOCR"/>
    <x v="5"/>
    <s v="N"/>
  </r>
  <r>
    <x v="5"/>
    <x v="5"/>
    <s v="T"/>
    <n v="4.0999999999999996"/>
    <n v="20140122"/>
    <s v="CDFO"/>
    <s v="CDFO"/>
    <n v="3"/>
    <x v="74"/>
    <n v="0"/>
    <m/>
    <m/>
    <m/>
    <m/>
    <n v="1"/>
    <n v="2"/>
    <x v="0"/>
    <n v="20060510"/>
    <n v="20060511"/>
    <s v="2FS TOMFR0161"/>
    <s v="2FS TOMFH1958"/>
    <s v="2FS TOMFS0161"/>
    <s v="S"/>
    <s v="H"/>
    <s v="P"/>
    <x v="1"/>
    <n v="5.38"/>
    <n v="78"/>
    <s v="N"/>
    <n v="5000"/>
    <n v="50529"/>
    <m/>
    <m/>
    <n v="0"/>
    <n v="78872"/>
    <n v="5000"/>
    <n v="1031"/>
    <s v="B"/>
    <n v="0.02"/>
    <n v="28"/>
    <n v="100"/>
    <m/>
    <m/>
    <s v="R-Shuswap R Low"/>
    <x v="9"/>
    <s v="S-Shuswap R Low"/>
    <s v="BC"/>
    <s v="FRTH"/>
    <x v="7"/>
    <s v="N"/>
  </r>
  <r>
    <x v="5"/>
    <x v="5"/>
    <s v="T"/>
    <n v="4.0999999999999996"/>
    <n v="20140122"/>
    <s v="CDFO"/>
    <s v="CDFO"/>
    <n v="3"/>
    <x v="75"/>
    <n v="0"/>
    <m/>
    <m/>
    <m/>
    <m/>
    <n v="1"/>
    <n v="2"/>
    <x v="0"/>
    <n v="20060510"/>
    <n v="20060511"/>
    <s v="2FS TOMFR0161"/>
    <s v="2FS TOMFH1958"/>
    <s v="2FS TOMFS0161"/>
    <s v="S"/>
    <s v="H"/>
    <s v="P"/>
    <x v="1"/>
    <n v="5.38"/>
    <n v="76"/>
    <s v="N"/>
    <n v="5000"/>
    <n v="45854"/>
    <m/>
    <m/>
    <n v="0"/>
    <n v="71575"/>
    <n v="5000"/>
    <n v="936"/>
    <s v="B"/>
    <n v="0.02"/>
    <n v="27"/>
    <n v="100"/>
    <m/>
    <m/>
    <s v="R-Shuswap R Low"/>
    <x v="9"/>
    <s v="S-Shuswap R Low"/>
    <s v="BC"/>
    <s v="FRTH"/>
    <x v="7"/>
    <s v="N"/>
  </r>
  <r>
    <x v="5"/>
    <x v="5"/>
    <s v="T"/>
    <n v="4.0999999999999996"/>
    <n v="20140122"/>
    <s v="CDFO"/>
    <s v="CDFO"/>
    <n v="3"/>
    <x v="76"/>
    <n v="0"/>
    <m/>
    <m/>
    <m/>
    <m/>
    <n v="1"/>
    <n v="2"/>
    <x v="0"/>
    <n v="20060510"/>
    <n v="20060511"/>
    <s v="2FS TOMFR0161"/>
    <s v="2FS TOMFH1958"/>
    <s v="2FS TOMFS0161"/>
    <s v="S"/>
    <s v="H"/>
    <s v="P"/>
    <x v="1"/>
    <n v="5.38"/>
    <n v="76"/>
    <s v="N"/>
    <n v="5000"/>
    <n v="48216"/>
    <m/>
    <m/>
    <n v="0"/>
    <n v="76829"/>
    <n v="5000"/>
    <n v="2009"/>
    <s v="B"/>
    <n v="0.04"/>
    <n v="32"/>
    <n v="100"/>
    <m/>
    <m/>
    <s v="R-Shuswap R Low"/>
    <x v="9"/>
    <s v="S-Shuswap R Low"/>
    <s v="BC"/>
    <s v="FRTH"/>
    <x v="7"/>
    <s v="N"/>
  </r>
  <r>
    <x v="5"/>
    <x v="5"/>
    <s v="T"/>
    <n v="4.0999999999999996"/>
    <n v="20140122"/>
    <s v="CDFO"/>
    <s v="CDFO"/>
    <n v="3"/>
    <x v="77"/>
    <n v="0"/>
    <m/>
    <m/>
    <m/>
    <m/>
    <n v="1"/>
    <n v="2"/>
    <x v="0"/>
    <n v="20060510"/>
    <n v="20060511"/>
    <s v="2FS TOMFR0161"/>
    <s v="2FS TOMFH1958"/>
    <s v="2FS TOMFS0161"/>
    <s v="S"/>
    <s v="H"/>
    <s v="P"/>
    <x v="1"/>
    <n v="5.38"/>
    <n v="76"/>
    <s v="N"/>
    <n v="5000"/>
    <n v="24211"/>
    <m/>
    <m/>
    <n v="0"/>
    <n v="38579"/>
    <n v="5000"/>
    <n v="1006"/>
    <s v="B"/>
    <n v="3.9899999999999998E-2"/>
    <n v="31"/>
    <n v="100"/>
    <m/>
    <m/>
    <s v="R-Shuswap R Low"/>
    <x v="9"/>
    <s v="S-Shuswap R Low"/>
    <s v="BC"/>
    <s v="FRTH"/>
    <x v="7"/>
    <s v="N"/>
  </r>
  <r>
    <x v="5"/>
    <x v="5"/>
    <s v="T"/>
    <n v="4.0999999999999996"/>
    <n v="20140122"/>
    <s v="CDFO"/>
    <s v="CDFO"/>
    <n v="3"/>
    <x v="78"/>
    <n v="0"/>
    <m/>
    <m/>
    <m/>
    <m/>
    <n v="1"/>
    <n v="2"/>
    <x v="0"/>
    <n v="20060510"/>
    <n v="20060511"/>
    <s v="2FS TOMFR0161"/>
    <s v="2FS TOMFH1958"/>
    <s v="2FS TOMFS0161"/>
    <s v="S"/>
    <s v="H"/>
    <s v="P"/>
    <x v="1"/>
    <n v="5.38"/>
    <n v="76"/>
    <s v="N"/>
    <n v="5000"/>
    <n v="24230"/>
    <m/>
    <m/>
    <n v="0"/>
    <n v="38610"/>
    <n v="5000"/>
    <n v="1010"/>
    <s v="B"/>
    <n v="0.04"/>
    <n v="30"/>
    <n v="100"/>
    <m/>
    <m/>
    <s v="R-Shuswap R Low"/>
    <x v="9"/>
    <s v="S-Shuswap R Low"/>
    <s v="BC"/>
    <s v="FRTH"/>
    <x v="7"/>
    <s v="N"/>
  </r>
  <r>
    <x v="5"/>
    <x v="5"/>
    <s v="T"/>
    <n v="4.0999999999999996"/>
    <n v="20140122"/>
    <s v="CDFO"/>
    <s v="CDFO"/>
    <n v="3"/>
    <x v="79"/>
    <n v="0"/>
    <m/>
    <m/>
    <m/>
    <m/>
    <n v="1"/>
    <n v="1"/>
    <x v="0"/>
    <n v="20070424"/>
    <n v="20070424"/>
    <s v="2FS TOMMR0253"/>
    <s v="2FS TOMMH0160"/>
    <s v="2FS TOMMS0253"/>
    <s v="Y"/>
    <s v="H"/>
    <s v="P"/>
    <x v="1"/>
    <n v="15.82"/>
    <n v="112"/>
    <s v="N"/>
    <n v="5000"/>
    <n v="29584"/>
    <m/>
    <m/>
    <m/>
    <m/>
    <m/>
    <m/>
    <m/>
    <m/>
    <n v="30"/>
    <n v="233"/>
    <m/>
    <s v="REL.SITES: NICOLA DAM, MERRIT GOLFCOURSE, SHULUS RAILROAD BED, GAVLINS BRIDGE"/>
    <s v="R-Nicola R"/>
    <x v="10"/>
    <s v="S-Nicola R"/>
    <s v="BC"/>
    <s v="FRTH"/>
    <x v="8"/>
    <s v="N"/>
  </r>
  <r>
    <x v="5"/>
    <x v="5"/>
    <s v="T"/>
    <n v="4.0999999999999996"/>
    <n v="20140122"/>
    <s v="CDFO"/>
    <s v="CDFO"/>
    <n v="3"/>
    <x v="80"/>
    <n v="0"/>
    <m/>
    <m/>
    <m/>
    <m/>
    <n v="1"/>
    <n v="1"/>
    <x v="0"/>
    <n v="20070424"/>
    <n v="20070424"/>
    <s v="2FS TOMMR0253"/>
    <s v="2FS TOMMH0160"/>
    <s v="2FS TOMMS0253"/>
    <s v="Y"/>
    <s v="H"/>
    <s v="P"/>
    <x v="1"/>
    <n v="15.82"/>
    <n v="112"/>
    <s v="N"/>
    <n v="5000"/>
    <n v="21830"/>
    <m/>
    <m/>
    <n v="5000"/>
    <n v="66"/>
    <m/>
    <m/>
    <m/>
    <n v="3.0000000000000001E-3"/>
    <n v="30"/>
    <n v="301"/>
    <m/>
    <s v="RELEASE SITES SAME AS 185234"/>
    <s v="R-Nicola R"/>
    <x v="10"/>
    <s v="S-Nicola R"/>
    <s v="BC"/>
    <s v="FRTH"/>
    <x v="8"/>
    <s v="N"/>
  </r>
  <r>
    <x v="5"/>
    <x v="5"/>
    <s v="T"/>
    <n v="4.0999999999999996"/>
    <n v="20140122"/>
    <s v="CDFO"/>
    <s v="CDFO"/>
    <n v="3"/>
    <x v="81"/>
    <n v="0"/>
    <m/>
    <m/>
    <m/>
    <m/>
    <n v="1"/>
    <n v="1"/>
    <x v="0"/>
    <n v="20070424"/>
    <n v="20070425"/>
    <s v="2FS TOMMR0253"/>
    <s v="2FS TOMMH0160"/>
    <s v="2FS TOMMS0253"/>
    <s v="Y"/>
    <s v="H"/>
    <s v="P"/>
    <x v="1"/>
    <n v="16.690000000000001"/>
    <n v="112"/>
    <s v="N"/>
    <n v="5000"/>
    <n v="26102"/>
    <m/>
    <m/>
    <n v="5000"/>
    <n v="1130"/>
    <m/>
    <m/>
    <m/>
    <n v="4.1500000000000002E-2"/>
    <n v="30"/>
    <n v="313"/>
    <m/>
    <s v="RELEASE SITES: NICOLA RANCH, RIVER RANCH, NORGARDS"/>
    <s v="R-Nicola R"/>
    <x v="10"/>
    <s v="S-Nicola R"/>
    <s v="BC"/>
    <s v="FRTH"/>
    <x v="8"/>
    <s v="N"/>
  </r>
  <r>
    <x v="5"/>
    <x v="5"/>
    <s v="T"/>
    <n v="4.0999999999999996"/>
    <n v="20140122"/>
    <s v="CDFO"/>
    <s v="CDFO"/>
    <n v="3"/>
    <x v="82"/>
    <n v="0"/>
    <m/>
    <m/>
    <m/>
    <m/>
    <n v="1"/>
    <n v="1"/>
    <x v="0"/>
    <n v="20070425"/>
    <n v="20070425"/>
    <s v="2FS TOMMR0253"/>
    <s v="2FS TOMMH0160"/>
    <s v="2FS TOMMS0253"/>
    <s v="Y"/>
    <s v="H"/>
    <s v="P"/>
    <x v="1"/>
    <n v="16.690000000000001"/>
    <n v="112"/>
    <s v="N"/>
    <n v="5000"/>
    <n v="27776"/>
    <m/>
    <m/>
    <n v="5000"/>
    <n v="92"/>
    <m/>
    <m/>
    <m/>
    <n v="3.3E-3"/>
    <n v="30"/>
    <n v="301"/>
    <m/>
    <s v="SAME RELEASE SITES AS 185236"/>
    <s v="R-Nicola R"/>
    <x v="10"/>
    <s v="S-Nicola R"/>
    <s v="BC"/>
    <s v="FRTH"/>
    <x v="8"/>
    <s v="N"/>
  </r>
  <r>
    <x v="5"/>
    <x v="5"/>
    <s v="T"/>
    <n v="4.0999999999999996"/>
    <n v="20140122"/>
    <s v="CDFO"/>
    <s v="CDFO"/>
    <n v="3"/>
    <x v="83"/>
    <n v="12"/>
    <m/>
    <m/>
    <m/>
    <m/>
    <n v="1"/>
    <n v="1"/>
    <x v="0"/>
    <n v="20070424"/>
    <n v="20070425"/>
    <s v="2FS TOMMR0253"/>
    <s v="2FS TOMMH0160"/>
    <s v="2FS TOMMS0253"/>
    <s v="Y"/>
    <s v="H"/>
    <s v="P"/>
    <x v="1"/>
    <n v="15.82"/>
    <n v="112"/>
    <s v="N"/>
    <n v="5000"/>
    <n v="33436"/>
    <m/>
    <m/>
    <n v="0"/>
    <n v="285"/>
    <n v="5000"/>
    <n v="222"/>
    <s v="B"/>
    <n v="6.6E-3"/>
    <n v="30"/>
    <n v="303"/>
    <m/>
    <s v="NICOLA DAM,MERRIT GOLF, SHULUS RR BED, GAVLINS BR, NICOLA&amp;RIVER RANCH, NORGARD"/>
    <s v="R-Nicola R"/>
    <x v="10"/>
    <s v="S-Nicola R"/>
    <s v="BC"/>
    <s v="FRTH"/>
    <x v="8"/>
    <s v="N"/>
  </r>
  <r>
    <x v="5"/>
    <x v="5"/>
    <s v="T"/>
    <n v="4.0999999999999996"/>
    <n v="20140122"/>
    <s v="CDFO"/>
    <s v="CDFO"/>
    <n v="3"/>
    <x v="84"/>
    <n v="0"/>
    <m/>
    <m/>
    <m/>
    <m/>
    <n v="1"/>
    <n v="2"/>
    <x v="1"/>
    <n v="20070510"/>
    <n v="20070511"/>
    <s v="2FS TOMFR0161"/>
    <s v="2FS TOMFH1958"/>
    <s v="2FS TOMFS0161"/>
    <s v="S"/>
    <s v="H"/>
    <s v="P"/>
    <x v="1"/>
    <n v="5.4"/>
    <n v="78"/>
    <s v="N"/>
    <n v="5000"/>
    <n v="24675"/>
    <m/>
    <m/>
    <n v="0"/>
    <n v="43677"/>
    <n v="5000"/>
    <n v="763"/>
    <s v="B"/>
    <n v="0.03"/>
    <n v="31"/>
    <n v="100"/>
    <m/>
    <s v="RELEASED 300M UPSTREAM FROM COOK CREEK CONFLUENCE"/>
    <s v="R-Shuswap R Low"/>
    <x v="9"/>
    <s v="S-Shuswap R Low"/>
    <s v="BC"/>
    <s v="FRTH"/>
    <x v="7"/>
    <s v="N"/>
  </r>
  <r>
    <x v="5"/>
    <x v="5"/>
    <s v="T"/>
    <n v="4.0999999999999996"/>
    <n v="20140122"/>
    <s v="CDFO"/>
    <s v="CDFO"/>
    <n v="3"/>
    <x v="85"/>
    <n v="0"/>
    <m/>
    <m/>
    <m/>
    <m/>
    <n v="1"/>
    <n v="2"/>
    <x v="1"/>
    <n v="20070510"/>
    <n v="20070510"/>
    <s v="2FS TOMFR0161"/>
    <s v="2FS TOMFH1958"/>
    <s v="2FS TOMFS0161"/>
    <s v="S"/>
    <s v="H"/>
    <s v="P"/>
    <x v="1"/>
    <n v="5.4"/>
    <n v="78"/>
    <s v="N"/>
    <n v="5000"/>
    <n v="24876"/>
    <m/>
    <m/>
    <n v="0"/>
    <n v="44032"/>
    <n v="5000"/>
    <n v="769"/>
    <s v="B"/>
    <n v="0.03"/>
    <n v="31"/>
    <n v="100"/>
    <m/>
    <m/>
    <s v="R-Shuswap R Low"/>
    <x v="9"/>
    <s v="S-Shuswap R Low"/>
    <s v="BC"/>
    <s v="FRTH"/>
    <x v="7"/>
    <s v="N"/>
  </r>
  <r>
    <x v="5"/>
    <x v="5"/>
    <s v="T"/>
    <n v="4.0999999999999996"/>
    <n v="20140122"/>
    <s v="CDFO"/>
    <s v="CDFO"/>
    <n v="3"/>
    <x v="86"/>
    <n v="0"/>
    <m/>
    <m/>
    <m/>
    <m/>
    <n v="1"/>
    <n v="2"/>
    <x v="1"/>
    <n v="20070510"/>
    <n v="20070510"/>
    <s v="2FS TOMFR0161"/>
    <s v="2FS TOMFH1958"/>
    <s v="2FS TOMFS0161"/>
    <s v="S"/>
    <s v="H"/>
    <s v="P"/>
    <x v="1"/>
    <n v="5.4"/>
    <n v="78"/>
    <s v="N"/>
    <n v="5000"/>
    <n v="24655"/>
    <m/>
    <m/>
    <n v="0"/>
    <n v="43641"/>
    <n v="5000"/>
    <n v="763"/>
    <s v="B"/>
    <n v="0.03"/>
    <n v="30"/>
    <n v="100"/>
    <m/>
    <m/>
    <s v="R-Shuswap R Low"/>
    <x v="9"/>
    <s v="S-Shuswap R Low"/>
    <s v="BC"/>
    <s v="FRTH"/>
    <x v="7"/>
    <s v="N"/>
  </r>
  <r>
    <x v="5"/>
    <x v="5"/>
    <s v="T"/>
    <n v="4.0999999999999996"/>
    <n v="20140122"/>
    <s v="CDFO"/>
    <s v="CDFO"/>
    <n v="3"/>
    <x v="87"/>
    <n v="0"/>
    <m/>
    <m/>
    <m/>
    <m/>
    <n v="1"/>
    <n v="2"/>
    <x v="1"/>
    <n v="20070510"/>
    <n v="20070511"/>
    <s v="2FS TOMFR0161"/>
    <s v="2FS TOMFH1958"/>
    <s v="2FS TOMFS0161"/>
    <s v="S"/>
    <s v="H"/>
    <s v="P"/>
    <x v="1"/>
    <n v="5.4"/>
    <n v="78"/>
    <s v="N"/>
    <n v="5000"/>
    <n v="24803"/>
    <m/>
    <m/>
    <n v="0"/>
    <n v="43903"/>
    <n v="5000"/>
    <n v="767"/>
    <s v="B"/>
    <n v="0.03"/>
    <n v="29"/>
    <n v="100"/>
    <m/>
    <m/>
    <s v="R-Shuswap R Low"/>
    <x v="9"/>
    <s v="S-Shuswap R Low"/>
    <s v="BC"/>
    <s v="FRTH"/>
    <x v="7"/>
    <s v="N"/>
  </r>
  <r>
    <x v="5"/>
    <x v="5"/>
    <s v="T"/>
    <n v="4.0999999999999996"/>
    <n v="20140122"/>
    <s v="CDFO"/>
    <s v="CDFO"/>
    <n v="3"/>
    <x v="88"/>
    <n v="12"/>
    <m/>
    <m/>
    <m/>
    <m/>
    <n v="1"/>
    <n v="1"/>
    <x v="1"/>
    <n v="20080423"/>
    <n v="20080425"/>
    <s v="2FS TOMMR0253"/>
    <s v="2FS TOMMH0160"/>
    <s v="2FS TOMMS0253"/>
    <s v="Y"/>
    <s v="H"/>
    <s v="P"/>
    <x v="1"/>
    <n v="14.03"/>
    <n v="107"/>
    <s v="N"/>
    <n v="5000"/>
    <n v="44970"/>
    <m/>
    <m/>
    <n v="0"/>
    <n v="2230"/>
    <n v="5000"/>
    <n v="455"/>
    <s v="B"/>
    <n v="0.01"/>
    <n v="30"/>
    <n v="300"/>
    <m/>
    <s v="ALSO SEE TAGCODES 185936 &amp; 185935."/>
    <s v="R-Nicola R"/>
    <x v="10"/>
    <s v="S-Nicola R"/>
    <s v="BC"/>
    <s v="FRTH"/>
    <x v="8"/>
    <s v="N"/>
  </r>
  <r>
    <x v="5"/>
    <x v="5"/>
    <s v="T"/>
    <n v="4.0999999999999996"/>
    <n v="20140122"/>
    <s v="CDFO"/>
    <s v="CDFO"/>
    <n v="3"/>
    <x v="89"/>
    <n v="12"/>
    <m/>
    <m/>
    <m/>
    <m/>
    <n v="1"/>
    <n v="1"/>
    <x v="1"/>
    <n v="20080423"/>
    <n v="20080425"/>
    <s v="2FS TOMMR0253"/>
    <s v="2FS TOMMH0160"/>
    <s v="2FS TOMMS0253"/>
    <s v="Y"/>
    <s v="H"/>
    <s v="P"/>
    <x v="1"/>
    <n v="14.03"/>
    <n v="107"/>
    <s v="N"/>
    <n v="5000"/>
    <n v="56661"/>
    <m/>
    <m/>
    <n v="0"/>
    <n v="2230"/>
    <m/>
    <m/>
    <s v="B"/>
    <m/>
    <n v="30"/>
    <n v="300"/>
    <m/>
    <s v="ALSO SEE TAGCODES 185936 &amp; 185926."/>
    <s v="R-Nicola R"/>
    <x v="10"/>
    <s v="S-Nicola R"/>
    <s v="BC"/>
    <s v="FRTH"/>
    <x v="8"/>
    <s v="N"/>
  </r>
  <r>
    <x v="5"/>
    <x v="5"/>
    <s v="T"/>
    <n v="4.0999999999999996"/>
    <n v="20140122"/>
    <s v="CDFO"/>
    <s v="CDFO"/>
    <n v="3"/>
    <x v="90"/>
    <n v="12"/>
    <m/>
    <m/>
    <m/>
    <m/>
    <n v="1"/>
    <n v="1"/>
    <x v="1"/>
    <n v="20080423"/>
    <n v="20080425"/>
    <s v="2FS TOMMR0253"/>
    <s v="2FS TOMMH0160"/>
    <s v="2FS TOMMS0253"/>
    <s v="Y"/>
    <s v="H"/>
    <s v="P"/>
    <x v="1"/>
    <n v="14.03"/>
    <n v="107"/>
    <s v="N"/>
    <n v="5000"/>
    <n v="44845"/>
    <m/>
    <m/>
    <n v="0"/>
    <n v="2230"/>
    <n v="5000"/>
    <n v="1245"/>
    <s v="B"/>
    <n v="2.7E-2"/>
    <n v="30"/>
    <n v="300"/>
    <m/>
    <s v="ALSO SEE TAGCODES 185935 &amp; 185926."/>
    <s v="R-Nicola R"/>
    <x v="10"/>
    <s v="S-Nicola R"/>
    <s v="BC"/>
    <s v="FRTH"/>
    <x v="8"/>
    <s v="N"/>
  </r>
  <r>
    <x v="5"/>
    <x v="5"/>
    <s v="T"/>
    <n v="4.0999999999999996"/>
    <n v="20140122"/>
    <s v="CDFO"/>
    <s v="CDFO"/>
    <n v="3"/>
    <x v="91"/>
    <n v="12"/>
    <m/>
    <m/>
    <m/>
    <m/>
    <n v="1"/>
    <n v="2"/>
    <x v="1"/>
    <n v="20070510"/>
    <n v="20070510"/>
    <s v="2FS TOMFR0161"/>
    <s v="2FS TOMFH1958"/>
    <s v="2FS TOMFS0161"/>
    <s v="S"/>
    <s v="H"/>
    <s v="P"/>
    <x v="1"/>
    <n v="5.4"/>
    <n v="78"/>
    <s v="N"/>
    <n v="5000"/>
    <n v="50145"/>
    <m/>
    <m/>
    <n v="0"/>
    <n v="88761"/>
    <n v="5000"/>
    <n v="1551"/>
    <s v="B"/>
    <n v="0.03"/>
    <n v="28"/>
    <n v="100"/>
    <m/>
    <m/>
    <s v="R-Shuswap R Low"/>
    <x v="9"/>
    <s v="S-Shuswap R Low"/>
    <s v="BC"/>
    <s v="FRTH"/>
    <x v="7"/>
    <s v="N"/>
  </r>
  <r>
    <x v="5"/>
    <x v="5"/>
    <s v="T"/>
    <n v="4.0999999999999996"/>
    <n v="20140122"/>
    <s v="CDFO"/>
    <s v="CDFO"/>
    <n v="3"/>
    <x v="92"/>
    <n v="12"/>
    <m/>
    <m/>
    <m/>
    <m/>
    <n v="1"/>
    <n v="2"/>
    <x v="1"/>
    <n v="20070510"/>
    <n v="20070511"/>
    <s v="2FS TOMFR0161"/>
    <s v="2FS TOMFH1958"/>
    <s v="2FS TOMFS0161"/>
    <s v="S"/>
    <s v="H"/>
    <s v="P"/>
    <x v="1"/>
    <n v="5.4"/>
    <n v="78"/>
    <s v="N"/>
    <n v="5000"/>
    <n v="50203"/>
    <m/>
    <m/>
    <n v="0"/>
    <n v="88863"/>
    <n v="5000"/>
    <n v="1553"/>
    <s v="B"/>
    <n v="0.03"/>
    <n v="27"/>
    <n v="100"/>
    <m/>
    <m/>
    <s v="R-Shuswap R Low"/>
    <x v="9"/>
    <s v="S-Shuswap R Low"/>
    <s v="BC"/>
    <s v="FRTH"/>
    <x v="7"/>
    <s v="N"/>
  </r>
  <r>
    <x v="5"/>
    <x v="5"/>
    <s v="T"/>
    <n v="4.0999999999999996"/>
    <n v="20140122"/>
    <s v="CDFO"/>
    <s v="CDFO"/>
    <n v="3"/>
    <x v="93"/>
    <n v="12"/>
    <m/>
    <m/>
    <m/>
    <m/>
    <n v="1"/>
    <n v="1"/>
    <x v="2"/>
    <n v="20090423"/>
    <n v="20090423"/>
    <s v="2FS TOMMR0253"/>
    <s v="2FS TOMMH0160"/>
    <s v="2FS TOMMS0253"/>
    <s v="Y"/>
    <s v="H"/>
    <s v="P"/>
    <x v="1"/>
    <n v="17.82"/>
    <n v="114"/>
    <s v="N"/>
    <n v="5000"/>
    <n v="49226"/>
    <m/>
    <m/>
    <n v="5000"/>
    <n v="2051"/>
    <n v="0"/>
    <n v="222"/>
    <s v="B"/>
    <n v="0.04"/>
    <n v="30"/>
    <n v="300"/>
    <m/>
    <s v="ALSO SEE TAGCODES 180184 &amp; 180189"/>
    <s v="R-Nicola R"/>
    <x v="10"/>
    <s v="S-Nicola R"/>
    <s v="BC"/>
    <s v="FRTH"/>
    <x v="8"/>
    <s v="N"/>
  </r>
  <r>
    <x v="5"/>
    <x v="5"/>
    <s v="T"/>
    <n v="4.0999999999999996"/>
    <n v="20140122"/>
    <s v="CDFO"/>
    <s v="CDFO"/>
    <n v="3"/>
    <x v="94"/>
    <n v="12"/>
    <m/>
    <m/>
    <m/>
    <m/>
    <n v="1"/>
    <n v="1"/>
    <x v="2"/>
    <n v="20090424"/>
    <n v="20090427"/>
    <s v="2FS TOMMR0253"/>
    <s v="2FS TOMMH0160"/>
    <s v="2FS TOMMS0253"/>
    <s v="Y"/>
    <s v="H"/>
    <s v="P"/>
    <x v="1"/>
    <n v="17.82"/>
    <n v="116"/>
    <s v="N"/>
    <n v="5000"/>
    <n v="53692"/>
    <m/>
    <m/>
    <n v="5000"/>
    <n v="984"/>
    <n v="0"/>
    <n v="242"/>
    <s v="B"/>
    <n v="1.7999999999999999E-2"/>
    <n v="30"/>
    <n v="300"/>
    <m/>
    <s v="ALSO SEE TAGCODES 180183 &amp; 180189"/>
    <s v="R-Nicola R"/>
    <x v="10"/>
    <s v="S-Nicola R"/>
    <s v="BC"/>
    <s v="FRTH"/>
    <x v="8"/>
    <s v="N"/>
  </r>
  <r>
    <x v="5"/>
    <x v="5"/>
    <s v="T"/>
    <n v="4.0999999999999996"/>
    <n v="20140122"/>
    <s v="CDFO"/>
    <s v="CDFO"/>
    <n v="3"/>
    <x v="95"/>
    <n v="12"/>
    <m/>
    <m/>
    <m/>
    <m/>
    <n v="1"/>
    <n v="1"/>
    <x v="2"/>
    <n v="20090423"/>
    <n v="20090427"/>
    <s v="2FS TOMMR0253"/>
    <s v="2FS TOMMH0160"/>
    <s v="2FS TOMMS0253"/>
    <s v="Y"/>
    <s v="H"/>
    <s v="P"/>
    <x v="1"/>
    <n v="17.82"/>
    <n v="115"/>
    <s v="N"/>
    <n v="5000"/>
    <n v="40260"/>
    <m/>
    <m/>
    <n v="5000"/>
    <n v="407"/>
    <n v="0"/>
    <n v="182"/>
    <s v="B"/>
    <n v="0.01"/>
    <n v="30"/>
    <n v="300"/>
    <m/>
    <s v="ALSO SEE TAGCODES 180183 &amp; 180184"/>
    <s v="R-Nicola R"/>
    <x v="10"/>
    <s v="S-Nicola R"/>
    <s v="BC"/>
    <s v="FRTH"/>
    <x v="8"/>
    <s v="N"/>
  </r>
  <r>
    <x v="5"/>
    <x v="5"/>
    <s v="T"/>
    <n v="4.0999999999999996"/>
    <n v="20140122"/>
    <s v="CDFO"/>
    <s v="CDFO"/>
    <n v="3"/>
    <x v="96"/>
    <n v="12"/>
    <m/>
    <m/>
    <m/>
    <m/>
    <n v="1"/>
    <n v="2"/>
    <x v="2"/>
    <n v="20080514"/>
    <n v="20080515"/>
    <s v="2FS TOMFR0161"/>
    <s v="2FS TOMFH1958"/>
    <s v="2FS TOMFS0161"/>
    <s v="S"/>
    <s v="H"/>
    <s v="P"/>
    <x v="1"/>
    <n v="5.54"/>
    <n v="78"/>
    <s v="N"/>
    <n v="5000"/>
    <n v="20016"/>
    <m/>
    <m/>
    <n v="0"/>
    <n v="17360"/>
    <n v="5000"/>
    <n v="619"/>
    <m/>
    <n v="0.03"/>
    <n v="23"/>
    <n v="100"/>
    <m/>
    <s v="RELEASED APPROX 300M UPSTREAM OF COOKE CR. CONFLUENCE. SEE 186352 COMMENT ALSO"/>
    <s v="R-Shuswap R Low"/>
    <x v="9"/>
    <s v="S-Shuswap R Low"/>
    <s v="BC"/>
    <s v="FRTH"/>
    <x v="7"/>
    <s v="N"/>
  </r>
  <r>
    <x v="5"/>
    <x v="5"/>
    <s v="T"/>
    <n v="4.0999999999999996"/>
    <n v="20140122"/>
    <s v="CDFO"/>
    <s v="CDFO"/>
    <n v="3"/>
    <x v="97"/>
    <n v="12"/>
    <m/>
    <m/>
    <m/>
    <m/>
    <n v="1"/>
    <n v="2"/>
    <x v="2"/>
    <n v="20080514"/>
    <n v="20080515"/>
    <s v="2FS TOMFR0161"/>
    <s v="2FS TOMFH1958"/>
    <s v="2FS TOMFS0161"/>
    <s v="S"/>
    <s v="H"/>
    <s v="P"/>
    <x v="1"/>
    <n v="5.54"/>
    <n v="78"/>
    <s v="N"/>
    <n v="5000"/>
    <n v="23944"/>
    <m/>
    <m/>
    <n v="0"/>
    <n v="20767"/>
    <n v="5000"/>
    <n v="741"/>
    <m/>
    <n v="0.03"/>
    <n v="30"/>
    <n v="100"/>
    <m/>
    <s v="SEE 186162. LENGTH AND WEIGHT AVERAGED OVER ALL 12 RELEASES."/>
    <s v="R-Shuswap R Low"/>
    <x v="9"/>
    <s v="S-Shuswap R Low"/>
    <s v="BC"/>
    <s v="FRTH"/>
    <x v="7"/>
    <s v="N"/>
  </r>
  <r>
    <x v="5"/>
    <x v="5"/>
    <s v="T"/>
    <n v="4.0999999999999996"/>
    <n v="20140122"/>
    <s v="CDFO"/>
    <s v="CDFO"/>
    <n v="3"/>
    <x v="98"/>
    <n v="12"/>
    <m/>
    <m/>
    <m/>
    <m/>
    <n v="1"/>
    <n v="2"/>
    <x v="2"/>
    <n v="20080514"/>
    <n v="20080515"/>
    <s v="2FS TOMFR0161"/>
    <s v="2FS TOMFH1958"/>
    <s v="2FS TOMFS0161"/>
    <s v="S"/>
    <s v="H"/>
    <s v="P"/>
    <x v="1"/>
    <n v="5.54"/>
    <n v="78"/>
    <s v="N"/>
    <n v="5000"/>
    <n v="24964"/>
    <m/>
    <m/>
    <n v="0"/>
    <n v="21651"/>
    <n v="5000"/>
    <n v="772"/>
    <m/>
    <n v="0.03"/>
    <n v="28"/>
    <n v="100"/>
    <m/>
    <s v="SEE 186162 AND 186352."/>
    <s v="R-Shuswap R Low"/>
    <x v="9"/>
    <s v="S-Shuswap R Low"/>
    <s v="BC"/>
    <s v="FRTH"/>
    <x v="7"/>
    <s v="N"/>
  </r>
  <r>
    <x v="5"/>
    <x v="5"/>
    <s v="T"/>
    <n v="4.0999999999999996"/>
    <n v="20140122"/>
    <s v="CDFO"/>
    <s v="CDFO"/>
    <n v="3"/>
    <x v="99"/>
    <n v="12"/>
    <m/>
    <m/>
    <m/>
    <m/>
    <n v="1"/>
    <n v="2"/>
    <x v="2"/>
    <n v="20080514"/>
    <n v="20080515"/>
    <s v="2FS TOMFR0161"/>
    <s v="2FS TOMFH1958"/>
    <s v="2FS TOMFS0161"/>
    <s v="S"/>
    <s v="H"/>
    <s v="P"/>
    <x v="1"/>
    <n v="5.54"/>
    <n v="78"/>
    <s v="N"/>
    <n v="5000"/>
    <n v="24738"/>
    <m/>
    <m/>
    <n v="0"/>
    <n v="21455"/>
    <n v="5000"/>
    <n v="765"/>
    <m/>
    <n v="0.03"/>
    <n v="27"/>
    <n v="100"/>
    <m/>
    <s v="SEE 186162 AND 186352 COMMENTS."/>
    <s v="R-Shuswap R Low"/>
    <x v="9"/>
    <s v="S-Shuswap R Low"/>
    <s v="BC"/>
    <s v="FRTH"/>
    <x v="7"/>
    <s v="N"/>
  </r>
  <r>
    <x v="5"/>
    <x v="5"/>
    <s v="T"/>
    <n v="4.0999999999999996"/>
    <n v="20140122"/>
    <s v="CDFO"/>
    <s v="CDFO"/>
    <n v="3"/>
    <x v="100"/>
    <n v="12"/>
    <m/>
    <m/>
    <m/>
    <m/>
    <n v="1"/>
    <n v="2"/>
    <x v="2"/>
    <n v="20080514"/>
    <n v="20080515"/>
    <s v="2FS TOMFR0161"/>
    <s v="2FS TOMFH1958"/>
    <s v="2FS TOMFS0161"/>
    <s v="S"/>
    <s v="H"/>
    <s v="P"/>
    <x v="1"/>
    <n v="5.54"/>
    <n v="78"/>
    <s v="N"/>
    <n v="5000"/>
    <n v="24667"/>
    <m/>
    <m/>
    <n v="0"/>
    <n v="21393"/>
    <n v="5000"/>
    <n v="763"/>
    <m/>
    <n v="0.03"/>
    <n v="26"/>
    <n v="100"/>
    <m/>
    <s v="SEE 186162 AND 186352 COMMENTS."/>
    <s v="R-Shuswap R Low"/>
    <x v="9"/>
    <s v="S-Shuswap R Low"/>
    <s v="BC"/>
    <s v="FRTH"/>
    <x v="7"/>
    <s v="N"/>
  </r>
  <r>
    <x v="5"/>
    <x v="5"/>
    <s v="T"/>
    <n v="4.0999999999999996"/>
    <n v="20140122"/>
    <s v="CDFO"/>
    <s v="CDFO"/>
    <n v="3"/>
    <x v="101"/>
    <n v="12"/>
    <m/>
    <m/>
    <m/>
    <m/>
    <n v="1"/>
    <n v="2"/>
    <x v="2"/>
    <n v="20080514"/>
    <n v="20080515"/>
    <s v="2FS TOMFR0161"/>
    <s v="2FS TOMFH1958"/>
    <s v="2FS TOMFS0161"/>
    <s v="S"/>
    <s v="H"/>
    <s v="P"/>
    <x v="1"/>
    <n v="5.54"/>
    <n v="78"/>
    <s v="N"/>
    <n v="5000"/>
    <n v="25399"/>
    <m/>
    <m/>
    <n v="0"/>
    <n v="22028"/>
    <n v="5000"/>
    <n v="677"/>
    <m/>
    <n v="2.5999999999999999E-2"/>
    <n v="24"/>
    <n v="100"/>
    <m/>
    <s v="SEE 186162 AND 186352 COMMENTS."/>
    <s v="R-Shuswap R Low"/>
    <x v="9"/>
    <s v="S-Shuswap R Low"/>
    <s v="BC"/>
    <s v="FRTH"/>
    <x v="7"/>
    <s v="N"/>
  </r>
  <r>
    <x v="5"/>
    <x v="5"/>
    <s v="T"/>
    <n v="4.0999999999999996"/>
    <n v="20140122"/>
    <s v="CDFO"/>
    <s v="CDFO"/>
    <n v="3"/>
    <x v="102"/>
    <n v="12"/>
    <m/>
    <m/>
    <m/>
    <m/>
    <n v="1"/>
    <n v="2"/>
    <x v="2"/>
    <n v="20080514"/>
    <n v="20080515"/>
    <s v="2FS TOMFR0161"/>
    <s v="2FS TOMFH1958"/>
    <s v="2FS TOMFS0161"/>
    <s v="S"/>
    <s v="H"/>
    <s v="P"/>
    <x v="1"/>
    <n v="5.54"/>
    <n v="78"/>
    <s v="N"/>
    <n v="5000"/>
    <n v="25057"/>
    <m/>
    <m/>
    <n v="0"/>
    <n v="21732"/>
    <n v="5000"/>
    <n v="511"/>
    <m/>
    <n v="0.02"/>
    <n v="22"/>
    <n v="100"/>
    <m/>
    <s v="SEE 186162 AND 186352 COMMENTS."/>
    <s v="R-Shuswap R Low"/>
    <x v="9"/>
    <s v="S-Shuswap R Low"/>
    <s v="BC"/>
    <s v="FRTH"/>
    <x v="7"/>
    <s v="N"/>
  </r>
  <r>
    <x v="5"/>
    <x v="5"/>
    <s v="T"/>
    <n v="4.0999999999999996"/>
    <n v="20140122"/>
    <s v="CDFO"/>
    <s v="CDFO"/>
    <n v="3"/>
    <x v="103"/>
    <n v="12"/>
    <m/>
    <m/>
    <m/>
    <m/>
    <n v="1"/>
    <n v="2"/>
    <x v="2"/>
    <n v="20080514"/>
    <n v="20080515"/>
    <s v="2FS TOMFR0161"/>
    <s v="2FS TOMFH1958"/>
    <s v="2FS TOMFS0161"/>
    <s v="S"/>
    <s v="H"/>
    <s v="P"/>
    <x v="1"/>
    <n v="5.54"/>
    <n v="78"/>
    <s v="N"/>
    <n v="5000"/>
    <n v="24997"/>
    <m/>
    <m/>
    <n v="0"/>
    <n v="21680"/>
    <n v="5000"/>
    <n v="510"/>
    <m/>
    <n v="0.02"/>
    <n v="20"/>
    <n v="100"/>
    <m/>
    <s v="SEE 186162 AND 186352 COMMENTS."/>
    <s v="R-Shuswap R Low"/>
    <x v="9"/>
    <s v="S-Shuswap R Low"/>
    <s v="BC"/>
    <s v="FRTH"/>
    <x v="7"/>
    <s v="N"/>
  </r>
  <r>
    <x v="5"/>
    <x v="5"/>
    <s v="T"/>
    <n v="4.0999999999999996"/>
    <n v="20140122"/>
    <s v="CDFO"/>
    <s v="CDFO"/>
    <n v="3"/>
    <x v="104"/>
    <n v="12"/>
    <m/>
    <m/>
    <m/>
    <m/>
    <n v="1"/>
    <n v="2"/>
    <x v="2"/>
    <n v="20080514"/>
    <n v="20080515"/>
    <s v="2FS TOMFR0161"/>
    <s v="2FS TOMFH1958"/>
    <s v="2FS TOMFS0161"/>
    <s v="S"/>
    <s v="H"/>
    <s v="P"/>
    <x v="1"/>
    <n v="5.54"/>
    <n v="78"/>
    <s v="N"/>
    <n v="5000"/>
    <n v="25015"/>
    <m/>
    <m/>
    <n v="0"/>
    <n v="21695"/>
    <n v="5000"/>
    <n v="511"/>
    <m/>
    <n v="0.02"/>
    <n v="19"/>
    <n v="100"/>
    <m/>
    <s v="SEE 186162 AND 186352 COMMENTS."/>
    <s v="R-Shuswap R Low"/>
    <x v="9"/>
    <s v="S-Shuswap R Low"/>
    <s v="BC"/>
    <s v="FRTH"/>
    <x v="7"/>
    <s v="N"/>
  </r>
  <r>
    <x v="5"/>
    <x v="5"/>
    <s v="T"/>
    <n v="4.0999999999999996"/>
    <n v="20140122"/>
    <s v="CDFO"/>
    <s v="CDFO"/>
    <n v="3"/>
    <x v="105"/>
    <n v="12"/>
    <m/>
    <m/>
    <m/>
    <m/>
    <n v="1"/>
    <n v="2"/>
    <x v="2"/>
    <n v="20080514"/>
    <n v="20080515"/>
    <s v="2FS TOMFR0161"/>
    <s v="2FS TOMFH1958"/>
    <s v="2FS TOMFS0161"/>
    <s v="S"/>
    <s v="H"/>
    <s v="P"/>
    <x v="1"/>
    <n v="5.54"/>
    <n v="78"/>
    <s v="N"/>
    <n v="5000"/>
    <n v="25053"/>
    <m/>
    <m/>
    <n v="0"/>
    <n v="21728"/>
    <n v="5000"/>
    <n v="511"/>
    <m/>
    <n v="0.02"/>
    <n v="18"/>
    <n v="100"/>
    <m/>
    <s v="SEE 186162 AND 186352 COMMENTS."/>
    <s v="R-Shuswap R Low"/>
    <x v="9"/>
    <s v="S-Shuswap R Low"/>
    <s v="BC"/>
    <s v="FRTH"/>
    <x v="7"/>
    <s v="N"/>
  </r>
  <r>
    <x v="5"/>
    <x v="5"/>
    <s v="T"/>
    <n v="4.0999999999999996"/>
    <n v="20140122"/>
    <s v="CDFO"/>
    <s v="CDFO"/>
    <n v="3"/>
    <x v="106"/>
    <n v="12"/>
    <m/>
    <m/>
    <m/>
    <m/>
    <n v="1"/>
    <n v="2"/>
    <x v="2"/>
    <n v="20080514"/>
    <n v="20080515"/>
    <s v="2FS TOMFR0161"/>
    <s v="2FS TOMFH1958"/>
    <s v="2FS TOMFS0161"/>
    <s v="S"/>
    <s v="H"/>
    <s v="P"/>
    <x v="1"/>
    <n v="5.54"/>
    <n v="78"/>
    <s v="N"/>
    <n v="5000"/>
    <n v="24994"/>
    <m/>
    <m/>
    <n v="0"/>
    <n v="21677"/>
    <n v="5000"/>
    <n v="510"/>
    <m/>
    <n v="0.02"/>
    <n v="17"/>
    <n v="100"/>
    <m/>
    <s v="SEE 186162 AND 186352 COMMENTS."/>
    <s v="R-Shuswap R Low"/>
    <x v="9"/>
    <s v="S-Shuswap R Low"/>
    <s v="BC"/>
    <s v="FRTH"/>
    <x v="7"/>
    <s v="N"/>
  </r>
  <r>
    <x v="6"/>
    <x v="6"/>
    <s v="T"/>
    <n v="4.0999999999999996"/>
    <n v="20140404"/>
    <s v="WDFW"/>
    <s v="WDFW"/>
    <n v="4"/>
    <x v="107"/>
    <n v="12"/>
    <m/>
    <m/>
    <m/>
    <m/>
    <n v="1"/>
    <n v="3"/>
    <x v="0"/>
    <n v="20060601"/>
    <n v="20060601"/>
    <s v="3F10412 160222 R"/>
    <s v="3F10412 160222 H"/>
    <s v="3F10412 160222 S"/>
    <s v="S"/>
    <s v="H"/>
    <s v="P"/>
    <x v="1"/>
    <m/>
    <m/>
    <m/>
    <n v="5000"/>
    <n v="202786"/>
    <m/>
    <m/>
    <n v="5000"/>
    <n v="244"/>
    <m/>
    <m/>
    <m/>
    <m/>
    <m/>
    <m/>
    <m/>
    <s v="NO FINAL QC, USED INITIAL"/>
    <s v="FINCH CR 16.0222"/>
    <x v="11"/>
    <s v="FINCH CR 16.0222"/>
    <s v="WA"/>
    <s v="HOOD"/>
    <x v="9"/>
    <s v="N"/>
  </r>
  <r>
    <x v="6"/>
    <x v="6"/>
    <s v="T"/>
    <n v="4.0999999999999996"/>
    <n v="20140404"/>
    <s v="WDFW"/>
    <s v="WDFW"/>
    <n v="4"/>
    <x v="108"/>
    <n v="12"/>
    <m/>
    <m/>
    <m/>
    <m/>
    <n v="1"/>
    <n v="3"/>
    <x v="1"/>
    <n v="20070526"/>
    <n v="20070526"/>
    <s v="3F10412 160222 R"/>
    <s v="3F10412 160222 H"/>
    <s v="3F10412 160222 S"/>
    <s v="S"/>
    <s v="H"/>
    <s v="P"/>
    <x v="1"/>
    <m/>
    <m/>
    <m/>
    <n v="5000"/>
    <n v="200790"/>
    <n v="0"/>
    <n v="404"/>
    <n v="5000"/>
    <n v="806"/>
    <m/>
    <m/>
    <m/>
    <m/>
    <m/>
    <m/>
    <m/>
    <m/>
    <s v="FINCH CR 16.0222"/>
    <x v="11"/>
    <s v="FINCH CR 16.0222"/>
    <s v="WA"/>
    <s v="HOOD"/>
    <x v="9"/>
    <s v="N"/>
  </r>
  <r>
    <x v="6"/>
    <x v="6"/>
    <s v="T"/>
    <n v="4.0999999999999996"/>
    <n v="20140404"/>
    <s v="WDFW"/>
    <s v="WDFW"/>
    <n v="4"/>
    <x v="109"/>
    <n v="12"/>
    <m/>
    <m/>
    <m/>
    <m/>
    <n v="1"/>
    <n v="3"/>
    <x v="1"/>
    <n v="20071202"/>
    <n v="20080507"/>
    <s v="3F10412 160222 R"/>
    <s v="3F10412 160222 H"/>
    <s v="3F10412 160222 S"/>
    <s v="S"/>
    <s v="H"/>
    <s v="P"/>
    <x v="1"/>
    <m/>
    <m/>
    <m/>
    <n v="5000"/>
    <n v="103683"/>
    <n v="0"/>
    <n v="23"/>
    <n v="5000"/>
    <n v="444"/>
    <m/>
    <m/>
    <m/>
    <m/>
    <m/>
    <m/>
    <m/>
    <s v="REMAINDER OF CHINOOK YEARLINGS AFTER FLOODING EVEN"/>
    <s v="FINCH CR 16.0222"/>
    <x v="11"/>
    <s v="FINCH CR 16.0222"/>
    <s v="WA"/>
    <s v="HOOD"/>
    <x v="9"/>
    <s v="N"/>
  </r>
  <r>
    <x v="6"/>
    <x v="6"/>
    <s v="T"/>
    <n v="4.0999999999999996"/>
    <n v="20140404"/>
    <s v="WDFW"/>
    <s v="WDFW"/>
    <n v="4"/>
    <x v="110"/>
    <n v="12"/>
    <m/>
    <m/>
    <m/>
    <m/>
    <n v="1"/>
    <n v="3"/>
    <x v="2"/>
    <n v="20080602"/>
    <n v="20080602"/>
    <s v="3F10412 160222 R"/>
    <s v="3F10412 160222 H"/>
    <s v="3F10412 160222 S"/>
    <s v="S"/>
    <s v="H"/>
    <s v="P"/>
    <x v="1"/>
    <m/>
    <m/>
    <m/>
    <n v="5000"/>
    <n v="201920"/>
    <m/>
    <m/>
    <m/>
    <m/>
    <m/>
    <m/>
    <m/>
    <m/>
    <m/>
    <m/>
    <m/>
    <m/>
    <s v="FINCH CR 16.0222"/>
    <x v="11"/>
    <s v="FINCH CR 16.0222"/>
    <s v="WA"/>
    <s v="HOOD"/>
    <x v="9"/>
    <s v="N"/>
  </r>
  <r>
    <x v="6"/>
    <x v="6"/>
    <s v="T"/>
    <n v="4.0999999999999996"/>
    <n v="20140404"/>
    <s v="WDFW"/>
    <s v="WDFW"/>
    <n v="4"/>
    <x v="111"/>
    <n v="12"/>
    <m/>
    <m/>
    <s v="D"/>
    <n v="420061056"/>
    <n v="1"/>
    <n v="3"/>
    <x v="0"/>
    <n v="20060516"/>
    <n v="20060516"/>
    <s v="3F10412 160005 R"/>
    <s v="3F10412 160005 H"/>
    <s v="3F10412 160005 S"/>
    <s v="S"/>
    <s v="H"/>
    <s v="B"/>
    <x v="1"/>
    <m/>
    <m/>
    <m/>
    <n v="5000"/>
    <n v="225216"/>
    <m/>
    <m/>
    <n v="5000"/>
    <n v="519"/>
    <m/>
    <m/>
    <m/>
    <m/>
    <m/>
    <m/>
    <m/>
    <m/>
    <s v="PURDY CR 16.0005"/>
    <x v="12"/>
    <s v="GEORGE ADAMS (PURDY)"/>
    <s v="WA"/>
    <s v="HOOD"/>
    <x v="9"/>
    <s v="N"/>
  </r>
  <r>
    <x v="6"/>
    <x v="6"/>
    <s v="T"/>
    <n v="4.0999999999999996"/>
    <n v="20140404"/>
    <s v="WDFW"/>
    <s v="WDFW"/>
    <n v="4"/>
    <x v="112"/>
    <n v="12"/>
    <m/>
    <m/>
    <s v="D"/>
    <n v="419970331"/>
    <n v="1"/>
    <n v="3"/>
    <x v="1"/>
    <n v="20070515"/>
    <n v="20070516"/>
    <s v="3F10412 160005 R"/>
    <s v="3F10412 160005 H"/>
    <s v="3F10412 160005 S"/>
    <s v="S"/>
    <s v="H"/>
    <s v="P"/>
    <x v="1"/>
    <m/>
    <m/>
    <m/>
    <n v="5000"/>
    <n v="215124"/>
    <n v="0"/>
    <n v="11322"/>
    <m/>
    <m/>
    <m/>
    <m/>
    <m/>
    <m/>
    <m/>
    <m/>
    <m/>
    <m/>
    <s v="PURDY CR 16.0005"/>
    <x v="12"/>
    <s v="GEORGE ADAMS (PURDY)"/>
    <s v="WA"/>
    <s v="HOOD"/>
    <x v="9"/>
    <s v="N"/>
  </r>
  <r>
    <x v="6"/>
    <x v="6"/>
    <s v="T"/>
    <n v="4.0999999999999996"/>
    <n v="20140404"/>
    <s v="WDFW"/>
    <s v="WDFW"/>
    <n v="4"/>
    <x v="113"/>
    <n v="12"/>
    <m/>
    <m/>
    <s v="D"/>
    <n v="420081010"/>
    <n v="1"/>
    <n v="3"/>
    <x v="2"/>
    <n v="20080515"/>
    <n v="20080516"/>
    <s v="3F10412 160005 R"/>
    <s v="3F10412 160005 H"/>
    <s v="3F10412 160005 S"/>
    <s v="S"/>
    <s v="H"/>
    <s v="K"/>
    <x v="1"/>
    <m/>
    <m/>
    <m/>
    <n v="5000"/>
    <n v="219881"/>
    <n v="0"/>
    <n v="914"/>
    <n v="5000"/>
    <n v="2289"/>
    <m/>
    <m/>
    <m/>
    <m/>
    <m/>
    <m/>
    <m/>
    <m/>
    <s v="PURDY CR 16.0005"/>
    <x v="12"/>
    <s v="GEORGE ADAMS (PURDY)"/>
    <s v="WA"/>
    <s v="HOOD"/>
    <x v="9"/>
    <s v="N"/>
  </r>
  <r>
    <x v="7"/>
    <x v="7"/>
    <s v="T"/>
    <n v="4.0999999999999996"/>
    <n v="20140404"/>
    <s v="WDFW"/>
    <s v="WDFW"/>
    <n v="4"/>
    <x v="114"/>
    <n v="12"/>
    <m/>
    <m/>
    <m/>
    <m/>
    <n v="1"/>
    <n v="3"/>
    <x v="0"/>
    <n v="20070520"/>
    <n v="20070617"/>
    <s v="3F10412 160001 R"/>
    <s v="3F10412 160001 H05"/>
    <s v="3F10412 160005 S"/>
    <s v="S"/>
    <s v="H"/>
    <s v="P"/>
    <x v="1"/>
    <m/>
    <m/>
    <m/>
    <n v="5000"/>
    <n v="95280"/>
    <m/>
    <m/>
    <n v="5000"/>
    <n v="2463"/>
    <m/>
    <m/>
    <m/>
    <m/>
    <m/>
    <m/>
    <m/>
    <m/>
    <s v="SKOKOMISH R 16.0001"/>
    <x v="13"/>
    <s v="GEORGE ADAMS (PURDY)"/>
    <s v="WA"/>
    <s v="HOOD"/>
    <x v="9"/>
    <s v="N"/>
  </r>
  <r>
    <x v="7"/>
    <x v="7"/>
    <s v="T"/>
    <n v="4.0999999999999996"/>
    <n v="20140404"/>
    <s v="WDFW"/>
    <s v="WDFW"/>
    <n v="4"/>
    <x v="115"/>
    <n v="12"/>
    <m/>
    <m/>
    <m/>
    <m/>
    <n v="1"/>
    <n v="3"/>
    <x v="1"/>
    <n v="20080610"/>
    <n v="20080630"/>
    <s v="3F10412 160001 R"/>
    <s v="3F10412 160001 H05"/>
    <s v="3F10412 160005 S"/>
    <s v="S"/>
    <s v="H"/>
    <s v="P"/>
    <x v="1"/>
    <m/>
    <m/>
    <m/>
    <n v="5000"/>
    <n v="77049"/>
    <n v="0"/>
    <n v="4062"/>
    <n v="5000"/>
    <n v="139"/>
    <m/>
    <m/>
    <m/>
    <m/>
    <m/>
    <m/>
    <m/>
    <s v="SUFFERED LOSS FROM DEC 2007 FLOODS"/>
    <s v="SKOKOMISH R 16.0001"/>
    <x v="13"/>
    <s v="GEORGE ADAMS (PURDY)"/>
    <s v="WA"/>
    <s v="HOOD"/>
    <x v="9"/>
    <s v="N"/>
  </r>
  <r>
    <x v="7"/>
    <x v="7"/>
    <s v="T"/>
    <n v="4.0999999999999996"/>
    <n v="20140404"/>
    <s v="WDFW"/>
    <s v="WDFW"/>
    <n v="4"/>
    <x v="116"/>
    <n v="12"/>
    <m/>
    <m/>
    <m/>
    <m/>
    <n v="1"/>
    <n v="3"/>
    <x v="0"/>
    <n v="20070428"/>
    <n v="20070428"/>
    <s v="3F10412 160222 R"/>
    <s v="3F10412 160222 H"/>
    <s v="3F10412 160222 S"/>
    <s v="S"/>
    <s v="H"/>
    <s v="P"/>
    <x v="1"/>
    <m/>
    <m/>
    <m/>
    <n v="5000"/>
    <n v="99699"/>
    <n v="0"/>
    <n v="180"/>
    <m/>
    <m/>
    <m/>
    <m/>
    <m/>
    <m/>
    <m/>
    <m/>
    <m/>
    <m/>
    <s v="FINCH CR 16.0222"/>
    <x v="11"/>
    <s v="FINCH CR 16.0222"/>
    <s v="WA"/>
    <s v="HOOD"/>
    <x v="9"/>
    <s v="N"/>
  </r>
  <r>
    <x v="7"/>
    <x v="7"/>
    <s v="T"/>
    <n v="4.0999999999999996"/>
    <n v="20140404"/>
    <s v="WDFW"/>
    <s v="WDFW"/>
    <n v="4"/>
    <x v="117"/>
    <n v="12"/>
    <m/>
    <m/>
    <m/>
    <m/>
    <n v="1"/>
    <n v="3"/>
    <x v="2"/>
    <n v="20090429"/>
    <n v="20090429"/>
    <s v="3F10412 160222 R"/>
    <s v="3F10412 160222 H"/>
    <s v="3F10412 160222 S"/>
    <s v="S"/>
    <s v="H"/>
    <s v="P"/>
    <x v="1"/>
    <m/>
    <m/>
    <m/>
    <n v="5000"/>
    <n v="99737"/>
    <n v="0"/>
    <n v="190"/>
    <m/>
    <m/>
    <m/>
    <m/>
    <m/>
    <m/>
    <m/>
    <m/>
    <m/>
    <m/>
    <s v="FINCH CR 16.0222"/>
    <x v="11"/>
    <s v="FINCH CR 16.0222"/>
    <s v="WA"/>
    <s v="HOOD"/>
    <x v="9"/>
    <s v="N"/>
  </r>
  <r>
    <x v="8"/>
    <x v="8"/>
    <s v="T"/>
    <n v="4.0999999999999996"/>
    <n v="20140404"/>
    <s v="WDFW"/>
    <s v="WDFW"/>
    <n v="4"/>
    <x v="118"/>
    <n v="12"/>
    <m/>
    <m/>
    <m/>
    <m/>
    <n v="1"/>
    <n v="3"/>
    <x v="0"/>
    <n v="20060614"/>
    <n v="20060615"/>
    <s v="3F10806 180272 R"/>
    <s v="3F10806 180272 H"/>
    <s v="3F10806 180272 S"/>
    <s v="S"/>
    <s v="H"/>
    <s v="P"/>
    <x v="1"/>
    <m/>
    <m/>
    <m/>
    <n v="0"/>
    <n v="173913"/>
    <m/>
    <m/>
    <n v="0"/>
    <n v="2783087"/>
    <m/>
    <m/>
    <m/>
    <m/>
    <m/>
    <m/>
    <m/>
    <m/>
    <s v="ELWHA R 18.0272"/>
    <x v="14"/>
    <s v="ELWHA R 18.0272"/>
    <s v="WA"/>
    <s v="JUAN"/>
    <x v="10"/>
    <s v="N"/>
  </r>
  <r>
    <x v="8"/>
    <x v="8"/>
    <s v="T"/>
    <n v="4.0999999999999996"/>
    <n v="20140404"/>
    <s v="WDFW"/>
    <s v="WDFW"/>
    <n v="4"/>
    <x v="119"/>
    <n v="12"/>
    <m/>
    <m/>
    <m/>
    <m/>
    <n v="1"/>
    <n v="3"/>
    <x v="1"/>
    <n v="20070611"/>
    <n v="20070614"/>
    <s v="3F10806 180272 R"/>
    <s v="3F10806 180272 H"/>
    <s v="3F10806 180272 S"/>
    <s v="S"/>
    <s v="H"/>
    <s v="P"/>
    <x v="1"/>
    <m/>
    <m/>
    <m/>
    <n v="0"/>
    <n v="201453"/>
    <m/>
    <m/>
    <n v="0"/>
    <n v="988"/>
    <m/>
    <m/>
    <m/>
    <m/>
    <m/>
    <m/>
    <m/>
    <s v="BO=Mixed(HxW)"/>
    <s v="ELWHA R 18.0272"/>
    <x v="14"/>
    <s v="ELWHA R 18.0272"/>
    <s v="WA"/>
    <s v="JUAN"/>
    <x v="10"/>
    <s v="N"/>
  </r>
  <r>
    <x v="9"/>
    <x v="9"/>
    <s v="T"/>
    <n v="4.0999999999999996"/>
    <n v="20140404"/>
    <s v="WDFW"/>
    <s v="WDFW"/>
    <n v="4"/>
    <x v="120"/>
    <n v="12"/>
    <m/>
    <m/>
    <m/>
    <m/>
    <n v="1"/>
    <n v="3"/>
    <x v="1"/>
    <n v="20070605"/>
    <n v="20070605"/>
    <s v="3F42001 270168 R01"/>
    <m/>
    <s v="3F42001 270168 S01"/>
    <s v="S"/>
    <s v="W"/>
    <s v="O"/>
    <x v="1"/>
    <n v="2.33"/>
    <m/>
    <m/>
    <n v="5000"/>
    <n v="51507"/>
    <n v="0"/>
    <n v="1160"/>
    <m/>
    <m/>
    <m/>
    <m/>
    <m/>
    <n v="0"/>
    <m/>
    <m/>
    <m/>
    <s v="ESTIMATE QC 2.2%"/>
    <s v="LEWIS R -NF 27.0168"/>
    <x v="15"/>
    <s v="LEWIS R -NF 27.0168"/>
    <s v="WA"/>
    <s v="LOCR"/>
    <x v="5"/>
    <s v="N"/>
  </r>
  <r>
    <x v="9"/>
    <x v="9"/>
    <s v="T"/>
    <n v="4.0999999999999996"/>
    <n v="20140404"/>
    <s v="WDFW"/>
    <s v="WDFW"/>
    <n v="4"/>
    <x v="121"/>
    <n v="12"/>
    <m/>
    <m/>
    <m/>
    <m/>
    <n v="1"/>
    <n v="3"/>
    <x v="0"/>
    <n v="20060601"/>
    <n v="20060601"/>
    <s v="3F42001 270168 R"/>
    <m/>
    <s v="3F42001 270168 S"/>
    <m/>
    <s v="W"/>
    <m/>
    <x v="1"/>
    <m/>
    <m/>
    <s v="N"/>
    <n v="5000"/>
    <n v="51864"/>
    <m/>
    <m/>
    <m/>
    <m/>
    <m/>
    <m/>
    <s v="C"/>
    <m/>
    <m/>
    <m/>
    <m/>
    <m/>
    <s v="LEWIS R 27.0168"/>
    <x v="15"/>
    <s v="LEWIS R 27.0168"/>
    <s v="WA"/>
    <s v="LOCR"/>
    <x v="5"/>
    <s v="N"/>
  </r>
  <r>
    <x v="9"/>
    <x v="9"/>
    <s v="T"/>
    <n v="4.0999999999999996"/>
    <n v="20140404"/>
    <s v="WDFW"/>
    <s v="WDFW"/>
    <n v="4"/>
    <x v="122"/>
    <n v="12"/>
    <m/>
    <m/>
    <m/>
    <m/>
    <n v="1"/>
    <n v="3"/>
    <x v="2"/>
    <n v="20080613"/>
    <n v="20080715"/>
    <s v="3F42001 270168 R01"/>
    <m/>
    <s v="3F42001 270168 S01"/>
    <s v="S"/>
    <s v="W"/>
    <s v="K"/>
    <x v="1"/>
    <n v="2.16"/>
    <m/>
    <m/>
    <n v="5000"/>
    <n v="54717"/>
    <m/>
    <m/>
    <m/>
    <m/>
    <m/>
    <m/>
    <s v="C"/>
    <n v="0"/>
    <m/>
    <m/>
    <m/>
    <s v="52 IMEDATE MORT, 487 EST. LONG TERN MORT, 1323 EST.TAG LOSS"/>
    <s v="LEWIS R -NF 27.0168"/>
    <x v="15"/>
    <s v="LEWIS R -NF 27.0168"/>
    <s v="WA"/>
    <s v="LOCR"/>
    <x v="5"/>
    <s v="N"/>
  </r>
  <r>
    <x v="9"/>
    <x v="9"/>
    <s v="T"/>
    <n v="4.0999999999999996"/>
    <n v="20140404"/>
    <s v="WDFW"/>
    <s v="WDFW"/>
    <n v="4"/>
    <x v="123"/>
    <n v="12"/>
    <m/>
    <m/>
    <m/>
    <m/>
    <n v="1"/>
    <n v="3"/>
    <x v="1"/>
    <n v="20070628"/>
    <n v="20070702"/>
    <s v="3F42001 270168 R01"/>
    <m/>
    <s v="3F42001 270168 S01"/>
    <s v="S"/>
    <s v="W"/>
    <s v="I"/>
    <x v="1"/>
    <n v="1.74"/>
    <m/>
    <m/>
    <n v="5000"/>
    <n v="26122"/>
    <m/>
    <m/>
    <m/>
    <m/>
    <m/>
    <m/>
    <s v="C"/>
    <n v="0"/>
    <m/>
    <m/>
    <m/>
    <s v="WildStock"/>
    <s v="LEWIS R -NF 27.0168"/>
    <x v="15"/>
    <s v="LEWIS R -NF 27.0168"/>
    <s v="WA"/>
    <s v="LOCR"/>
    <x v="5"/>
    <s v="N"/>
  </r>
  <r>
    <x v="10"/>
    <x v="10"/>
    <s v="T"/>
    <n v="4.0999999999999996"/>
    <n v="20140404"/>
    <s v="WDFW"/>
    <s v="WDFW"/>
    <n v="4"/>
    <x v="124"/>
    <n v="12"/>
    <m/>
    <m/>
    <m/>
    <m/>
    <n v="1"/>
    <n v="3"/>
    <x v="0"/>
    <n v="20060616"/>
    <n v="20060712"/>
    <s v="3F42001 280159 R"/>
    <s v="3F42001 280159 H"/>
    <s v="3F42001 280159 S"/>
    <s v="S"/>
    <s v="H"/>
    <s v="P"/>
    <x v="1"/>
    <m/>
    <m/>
    <m/>
    <n v="5000"/>
    <n v="84095"/>
    <n v="0"/>
    <n v="2004"/>
    <n v="5000"/>
    <n v="5867"/>
    <m/>
    <m/>
    <m/>
    <m/>
    <m/>
    <m/>
    <m/>
    <m/>
    <s v="WASHOUGAL R 28.0159"/>
    <x v="16"/>
    <s v="WASHOUGAL R 28.0159"/>
    <s v="WA"/>
    <s v="LOCR"/>
    <x v="11"/>
    <s v="N"/>
  </r>
  <r>
    <x v="10"/>
    <x v="10"/>
    <s v="T"/>
    <n v="4.0999999999999996"/>
    <n v="20140404"/>
    <s v="WDFW"/>
    <s v="WDFW"/>
    <n v="4"/>
    <x v="125"/>
    <n v="12"/>
    <m/>
    <m/>
    <m/>
    <m/>
    <n v="1"/>
    <n v="3"/>
    <x v="1"/>
    <n v="20070618"/>
    <n v="20070625"/>
    <s v="3F42001 280159 R"/>
    <s v="3F42001 280159 H"/>
    <s v="3F42001 280159 S"/>
    <s v="S"/>
    <s v="H"/>
    <s v="P"/>
    <x v="1"/>
    <m/>
    <m/>
    <m/>
    <n v="5000"/>
    <n v="89092"/>
    <n v="0"/>
    <n v="2661"/>
    <m/>
    <m/>
    <m/>
    <m/>
    <m/>
    <m/>
    <m/>
    <m/>
    <m/>
    <m/>
    <s v="WASHOUGAL R 28.0159"/>
    <x v="16"/>
    <s v="WASHOUGAL R 28.0159"/>
    <s v="WA"/>
    <s v="LOCR"/>
    <x v="11"/>
    <s v="N"/>
  </r>
  <r>
    <x v="10"/>
    <x v="10"/>
    <s v="T"/>
    <n v="4.0999999999999996"/>
    <n v="20140404"/>
    <s v="WDFW"/>
    <s v="WDFW"/>
    <n v="4"/>
    <x v="126"/>
    <n v="12"/>
    <m/>
    <m/>
    <m/>
    <m/>
    <n v="1"/>
    <n v="3"/>
    <x v="2"/>
    <n v="20080701"/>
    <n v="20080705"/>
    <s v="3F42001 280159 R"/>
    <s v="3F42001 280159 H"/>
    <s v="3F42001 280159 S"/>
    <s v="S"/>
    <s v="H"/>
    <s v="P"/>
    <x v="1"/>
    <m/>
    <m/>
    <m/>
    <n v="5000"/>
    <n v="96695"/>
    <n v="0"/>
    <n v="977"/>
    <m/>
    <m/>
    <m/>
    <m/>
    <m/>
    <m/>
    <m/>
    <m/>
    <m/>
    <m/>
    <s v="WASHOUGAL R 28.0159"/>
    <x v="16"/>
    <s v="WASHOUGAL R 28.0159"/>
    <s v="WA"/>
    <s v="LOCR"/>
    <x v="11"/>
    <s v="N"/>
  </r>
  <r>
    <x v="10"/>
    <x v="10"/>
    <s v="T"/>
    <n v="4.0999999999999996"/>
    <n v="20140404"/>
    <s v="WDFW"/>
    <s v="WDFW"/>
    <n v="4"/>
    <x v="127"/>
    <n v="12"/>
    <m/>
    <m/>
    <m/>
    <m/>
    <n v="1"/>
    <n v="3"/>
    <x v="2"/>
    <n v="20080625"/>
    <n v="20080707"/>
    <s v="3F42001 270002 R"/>
    <s v="3F42001 270002 H"/>
    <s v="3F42001 270002 S"/>
    <s v="S"/>
    <s v="H"/>
    <s v="I"/>
    <x v="1"/>
    <m/>
    <m/>
    <m/>
    <n v="5000"/>
    <n v="80785"/>
    <m/>
    <m/>
    <n v="5000"/>
    <n v="7025"/>
    <m/>
    <m/>
    <m/>
    <m/>
    <m/>
    <m/>
    <m/>
    <m/>
    <s v="KALAMA R 27.0002"/>
    <x v="17"/>
    <s v="KALAMA R 27.0002"/>
    <s v="WA"/>
    <s v="LOCR"/>
    <x v="5"/>
    <s v="N"/>
  </r>
  <r>
    <x v="10"/>
    <x v="10"/>
    <s v="T"/>
    <n v="4.0999999999999996"/>
    <n v="20140404"/>
    <s v="WDFW"/>
    <s v="WDFW"/>
    <n v="4"/>
    <x v="128"/>
    <n v="12"/>
    <m/>
    <m/>
    <m/>
    <m/>
    <n v="1"/>
    <n v="3"/>
    <x v="1"/>
    <n v="20070628"/>
    <n v="20070628"/>
    <s v="3F42001 270002 R"/>
    <s v="3F42001 270002 H"/>
    <s v="3F42001 270002 S"/>
    <s v="S"/>
    <s v="H"/>
    <m/>
    <x v="1"/>
    <m/>
    <m/>
    <m/>
    <n v="5000"/>
    <n v="92009"/>
    <n v="0"/>
    <n v="466"/>
    <n v="5000"/>
    <n v="295"/>
    <m/>
    <m/>
    <m/>
    <m/>
    <m/>
    <m/>
    <m/>
    <m/>
    <s v="KALAMA R 27.0002"/>
    <x v="17"/>
    <s v="KALAMA R 27.0002"/>
    <s v="WA"/>
    <s v="LOCR"/>
    <x v="5"/>
    <s v="N"/>
  </r>
  <r>
    <x v="10"/>
    <x v="10"/>
    <s v="T"/>
    <n v="4.0999999999999996"/>
    <n v="20140404"/>
    <s v="WDFW"/>
    <s v="WDFW"/>
    <n v="4"/>
    <x v="129"/>
    <n v="12"/>
    <m/>
    <m/>
    <m/>
    <m/>
    <n v="1"/>
    <n v="3"/>
    <x v="0"/>
    <n v="20060711"/>
    <n v="20060711"/>
    <s v="3F42001 270002 R"/>
    <s v="3F42001 270002 H"/>
    <s v="3F42001 270002 S"/>
    <s v="S"/>
    <s v="H"/>
    <s v="I"/>
    <x v="1"/>
    <m/>
    <m/>
    <m/>
    <n v="5000"/>
    <n v="91240"/>
    <m/>
    <m/>
    <n v="5000"/>
    <n v="546"/>
    <m/>
    <m/>
    <m/>
    <m/>
    <m/>
    <m/>
    <m/>
    <m/>
    <s v="KALAMA R 27.0002"/>
    <x v="17"/>
    <s v="KALAMA R 27.0002"/>
    <s v="WA"/>
    <s v="LOCR"/>
    <x v="5"/>
    <s v="N"/>
  </r>
  <r>
    <x v="10"/>
    <x v="10"/>
    <s v="T"/>
    <n v="4.0999999999999996"/>
    <n v="20140404"/>
    <s v="WDFW"/>
    <s v="WDFW"/>
    <n v="4"/>
    <x v="130"/>
    <n v="12"/>
    <m/>
    <m/>
    <m/>
    <m/>
    <n v="1"/>
    <n v="3"/>
    <x v="0"/>
    <n v="20060619"/>
    <n v="20060703"/>
    <s v="3F42001 260002 R"/>
    <s v="3F42001 260002 H02"/>
    <s v="3F42001 260002 S"/>
    <s v="S"/>
    <s v="H"/>
    <m/>
    <x v="1"/>
    <m/>
    <m/>
    <m/>
    <n v="5000"/>
    <n v="178376"/>
    <m/>
    <m/>
    <n v="5000"/>
    <n v="26253"/>
    <n v="0"/>
    <n v="4553523"/>
    <m/>
    <m/>
    <m/>
    <m/>
    <m/>
    <m/>
    <s v="COWLITZ R 26.0002"/>
    <x v="8"/>
    <s v="COWLITZ R 26.0002"/>
    <s v="WA"/>
    <s v="LOCR"/>
    <x v="6"/>
    <s v="N"/>
  </r>
  <r>
    <x v="10"/>
    <x v="10"/>
    <s v="T"/>
    <n v="4.0999999999999996"/>
    <n v="20140404"/>
    <s v="WDFW"/>
    <s v="WDFW"/>
    <n v="4"/>
    <x v="131"/>
    <n v="12"/>
    <m/>
    <m/>
    <m/>
    <m/>
    <n v="1"/>
    <n v="3"/>
    <x v="1"/>
    <n v="20070619"/>
    <n v="20070627"/>
    <s v="3F42001 260002 R"/>
    <s v="3F42001 260002 H02"/>
    <s v="3F42001 260002 S"/>
    <s v="S"/>
    <s v="H"/>
    <s v="I"/>
    <x v="1"/>
    <m/>
    <m/>
    <m/>
    <n v="5000"/>
    <n v="201746"/>
    <n v="0"/>
    <n v="368"/>
    <n v="5000"/>
    <n v="1101"/>
    <m/>
    <m/>
    <m/>
    <m/>
    <m/>
    <m/>
    <m/>
    <m/>
    <s v="COWLITZ R 26.0002"/>
    <x v="8"/>
    <s v="COWLITZ R 26.0002"/>
    <s v="WA"/>
    <s v="LOCR"/>
    <x v="6"/>
    <s v="N"/>
  </r>
  <r>
    <x v="10"/>
    <x v="10"/>
    <s v="T"/>
    <n v="4.0999999999999996"/>
    <n v="20140404"/>
    <s v="WDFW"/>
    <s v="WDFW"/>
    <n v="4"/>
    <x v="132"/>
    <n v="12"/>
    <m/>
    <m/>
    <m/>
    <m/>
    <n v="1"/>
    <n v="3"/>
    <x v="2"/>
    <n v="20080618"/>
    <n v="20080708"/>
    <s v="3F42001 260002 R"/>
    <s v="3F42001 260002 H02"/>
    <s v="3F42001 260002 S"/>
    <s v="S"/>
    <s v="H"/>
    <s v="P"/>
    <x v="1"/>
    <m/>
    <m/>
    <m/>
    <n v="5000"/>
    <n v="202953"/>
    <m/>
    <m/>
    <n v="5000"/>
    <n v="723"/>
    <m/>
    <m/>
    <m/>
    <m/>
    <m/>
    <m/>
    <m/>
    <m/>
    <s v="COWLITZ R 26.0002"/>
    <x v="8"/>
    <s v="COWLITZ R 26.0002"/>
    <s v="WA"/>
    <s v="LOCR"/>
    <x v="6"/>
    <s v="N"/>
  </r>
  <r>
    <x v="10"/>
    <x v="10"/>
    <s v="T"/>
    <n v="4.0999999999999996"/>
    <n v="20140516"/>
    <s v="ODFW"/>
    <s v="ODFW"/>
    <n v="5"/>
    <x v="133"/>
    <n v="12"/>
    <m/>
    <m/>
    <m/>
    <m/>
    <n v="1"/>
    <n v="3"/>
    <x v="0"/>
    <n v="20060502"/>
    <n v="20060512"/>
    <s v="5F332 0100205000"/>
    <s v="5F33202 H2 21"/>
    <s v="5F332 13"/>
    <s v="S"/>
    <s v="H"/>
    <s v="P"/>
    <x v="2"/>
    <n v="5.72"/>
    <m/>
    <s v="N"/>
    <n v="5000"/>
    <n v="230174"/>
    <n v="0"/>
    <n v="426"/>
    <n v="0"/>
    <n v="5619619"/>
    <m/>
    <m/>
    <s v="W"/>
    <m/>
    <n v="30"/>
    <n v="541"/>
    <m/>
    <m/>
    <s v="BIG CR (LWR COL R)"/>
    <x v="18"/>
    <s v="BIG CR HATCHERY"/>
    <s v="OR"/>
    <s v="LOCR"/>
    <x v="12"/>
    <s v="N"/>
  </r>
  <r>
    <x v="10"/>
    <x v="10"/>
    <s v="T"/>
    <n v="4.0999999999999996"/>
    <n v="20140516"/>
    <s v="ODFW"/>
    <s v="ODFW"/>
    <n v="5"/>
    <x v="134"/>
    <n v="12"/>
    <m/>
    <m/>
    <s v="D"/>
    <s v="052007C004"/>
    <n v="1"/>
    <n v="3"/>
    <x v="1"/>
    <n v="20070501"/>
    <n v="20070501"/>
    <s v="5F332 0100205000"/>
    <s v="5F33202 H2 21"/>
    <s v="5F332 13"/>
    <s v="S"/>
    <s v="H"/>
    <s v="P"/>
    <x v="0"/>
    <n v="5.91"/>
    <m/>
    <s v="N"/>
    <n v="5000"/>
    <n v="222476"/>
    <n v="0"/>
    <n v="1190"/>
    <n v="5000"/>
    <n v="3987789"/>
    <n v="0"/>
    <n v="31679"/>
    <s v="B"/>
    <n v="7.9000000000000008E-3"/>
    <n v="44"/>
    <n v="379"/>
    <m/>
    <s v="DI ASSOCIATED 094548; COO4 GROUP"/>
    <s v="BIG CR (LWR COL R)"/>
    <x v="18"/>
    <s v="BIG CR HATCHERY"/>
    <s v="OR"/>
    <s v="LOCR"/>
    <x v="12"/>
    <s v="N"/>
  </r>
  <r>
    <x v="10"/>
    <x v="10"/>
    <s v="T"/>
    <n v="4.0999999999999996"/>
    <n v="20140516"/>
    <s v="ODFW"/>
    <s v="ODFW"/>
    <n v="5"/>
    <x v="135"/>
    <n v="12"/>
    <m/>
    <m/>
    <s v="D"/>
    <s v="052008C002"/>
    <n v="1"/>
    <n v="3"/>
    <x v="2"/>
    <n v="20080514"/>
    <n v="20080519"/>
    <s v="5F332 0100205000"/>
    <s v="5F33202 H2 21"/>
    <s v="5F332 13"/>
    <s v="G"/>
    <s v="H"/>
    <s v="P"/>
    <x v="2"/>
    <n v="5.9"/>
    <m/>
    <s v="N"/>
    <n v="5000"/>
    <n v="227193"/>
    <n v="0"/>
    <n v="1213"/>
    <n v="5000"/>
    <n v="3791061"/>
    <n v="0"/>
    <n v="38303"/>
    <s v="W"/>
    <m/>
    <n v="38"/>
    <n v="565"/>
    <m/>
    <s v="ASSOCIATED WITH 094662 RELEASE GRP ID C002"/>
    <s v="BIG CR (LWR COL R)"/>
    <x v="18"/>
    <s v="BIG CR HATCHERY"/>
    <s v="OR"/>
    <s v="LOCR"/>
    <x v="12"/>
    <s v="N"/>
  </r>
  <r>
    <x v="11"/>
    <x v="11"/>
    <s v="T"/>
    <n v="4.0999999999999996"/>
    <n v="20140516"/>
    <s v="ODFW"/>
    <s v="ODFW"/>
    <n v="5"/>
    <x v="133"/>
    <n v="12"/>
    <m/>
    <m/>
    <m/>
    <m/>
    <n v="1"/>
    <n v="3"/>
    <x v="0"/>
    <n v="20060502"/>
    <n v="20060512"/>
    <s v="5F332 0100205000"/>
    <s v="5F33202 H2 21"/>
    <s v="5F332 13"/>
    <s v="S"/>
    <s v="H"/>
    <s v="P"/>
    <x v="2"/>
    <n v="5.72"/>
    <m/>
    <s v="N"/>
    <n v="5000"/>
    <n v="230174"/>
    <n v="0"/>
    <n v="426"/>
    <n v="0"/>
    <n v="5619619"/>
    <m/>
    <m/>
    <s v="W"/>
    <m/>
    <n v="30"/>
    <n v="541"/>
    <m/>
    <m/>
    <s v="BIG CR (LWR COL R)"/>
    <x v="18"/>
    <s v="BIG CR HATCHERY"/>
    <s v="OR"/>
    <s v="LOCR"/>
    <x v="12"/>
    <s v="N"/>
  </r>
  <r>
    <x v="11"/>
    <x v="11"/>
    <s v="T"/>
    <n v="4.0999999999999996"/>
    <n v="20140516"/>
    <s v="ODFW"/>
    <s v="ODFW"/>
    <n v="5"/>
    <x v="134"/>
    <n v="12"/>
    <m/>
    <m/>
    <s v="D"/>
    <s v="052007C004"/>
    <n v="1"/>
    <n v="3"/>
    <x v="1"/>
    <n v="20070501"/>
    <n v="20070501"/>
    <s v="5F332 0100205000"/>
    <s v="5F33202 H2 21"/>
    <s v="5F332 13"/>
    <s v="S"/>
    <s v="H"/>
    <s v="P"/>
    <x v="0"/>
    <n v="5.91"/>
    <m/>
    <s v="N"/>
    <n v="5000"/>
    <n v="222476"/>
    <n v="0"/>
    <n v="1190"/>
    <n v="5000"/>
    <n v="3987789"/>
    <n v="0"/>
    <n v="31679"/>
    <s v="B"/>
    <n v="7.9000000000000008E-3"/>
    <n v="44"/>
    <n v="379"/>
    <m/>
    <s v="DI ASSOCIATED 094548; COO4 GROUP"/>
    <s v="BIG CR (LWR COL R)"/>
    <x v="18"/>
    <s v="BIG CR HATCHERY"/>
    <s v="OR"/>
    <s v="LOCR"/>
    <x v="12"/>
    <s v="N"/>
  </r>
  <r>
    <x v="11"/>
    <x v="11"/>
    <s v="T"/>
    <n v="4.0999999999999996"/>
    <n v="20140516"/>
    <s v="ODFW"/>
    <s v="ODFW"/>
    <n v="5"/>
    <x v="135"/>
    <n v="12"/>
    <m/>
    <m/>
    <s v="D"/>
    <s v="052008C002"/>
    <n v="1"/>
    <n v="3"/>
    <x v="2"/>
    <n v="20080514"/>
    <n v="20080519"/>
    <s v="5F332 0100205000"/>
    <s v="5F33202 H2 21"/>
    <s v="5F332 13"/>
    <s v="G"/>
    <s v="H"/>
    <s v="P"/>
    <x v="2"/>
    <n v="5.9"/>
    <m/>
    <s v="N"/>
    <n v="5000"/>
    <n v="227193"/>
    <n v="0"/>
    <n v="1213"/>
    <n v="5000"/>
    <n v="3791061"/>
    <n v="0"/>
    <n v="38303"/>
    <s v="W"/>
    <m/>
    <n v="38"/>
    <n v="565"/>
    <m/>
    <s v="ASSOCIATED WITH 094662 RELEASE GRP ID C002"/>
    <s v="BIG CR (LWR COL R)"/>
    <x v="18"/>
    <s v="BIG CR HATCHERY"/>
    <s v="OR"/>
    <s v="LOCR"/>
    <x v="12"/>
    <s v="N"/>
  </r>
  <r>
    <x v="12"/>
    <x v="12"/>
    <s v="T"/>
    <n v="4.0999999999999996"/>
    <n v="20140404"/>
    <s v="WDFW"/>
    <s v="WDFW"/>
    <n v="4"/>
    <x v="124"/>
    <n v="12"/>
    <m/>
    <m/>
    <m/>
    <m/>
    <n v="1"/>
    <n v="3"/>
    <x v="0"/>
    <n v="20060616"/>
    <n v="20060712"/>
    <s v="3F42001 280159 R"/>
    <s v="3F42001 280159 H"/>
    <s v="3F42001 280159 S"/>
    <s v="S"/>
    <s v="H"/>
    <s v="P"/>
    <x v="1"/>
    <m/>
    <m/>
    <m/>
    <n v="5000"/>
    <n v="84095"/>
    <n v="0"/>
    <n v="2004"/>
    <n v="5000"/>
    <n v="5867"/>
    <m/>
    <m/>
    <m/>
    <m/>
    <m/>
    <m/>
    <m/>
    <m/>
    <s v="WASHOUGAL R 28.0159"/>
    <x v="16"/>
    <s v="WASHOUGAL R 28.0159"/>
    <s v="WA"/>
    <s v="LOCR"/>
    <x v="11"/>
    <s v="N"/>
  </r>
  <r>
    <x v="12"/>
    <x v="12"/>
    <s v="T"/>
    <n v="4.0999999999999996"/>
    <n v="20140404"/>
    <s v="WDFW"/>
    <s v="WDFW"/>
    <n v="4"/>
    <x v="125"/>
    <n v="12"/>
    <m/>
    <m/>
    <m/>
    <m/>
    <n v="1"/>
    <n v="3"/>
    <x v="1"/>
    <n v="20070618"/>
    <n v="20070625"/>
    <s v="3F42001 280159 R"/>
    <s v="3F42001 280159 H"/>
    <s v="3F42001 280159 S"/>
    <s v="S"/>
    <s v="H"/>
    <s v="P"/>
    <x v="1"/>
    <m/>
    <m/>
    <m/>
    <n v="5000"/>
    <n v="89092"/>
    <n v="0"/>
    <n v="2661"/>
    <m/>
    <m/>
    <m/>
    <m/>
    <m/>
    <m/>
    <m/>
    <m/>
    <m/>
    <m/>
    <s v="WASHOUGAL R 28.0159"/>
    <x v="16"/>
    <s v="WASHOUGAL R 28.0159"/>
    <s v="WA"/>
    <s v="LOCR"/>
    <x v="11"/>
    <s v="N"/>
  </r>
  <r>
    <x v="12"/>
    <x v="12"/>
    <s v="T"/>
    <n v="4.0999999999999996"/>
    <n v="20140404"/>
    <s v="WDFW"/>
    <s v="WDFW"/>
    <n v="4"/>
    <x v="126"/>
    <n v="12"/>
    <m/>
    <m/>
    <m/>
    <m/>
    <n v="1"/>
    <n v="3"/>
    <x v="2"/>
    <n v="20080701"/>
    <n v="20080705"/>
    <s v="3F42001 280159 R"/>
    <s v="3F42001 280159 H"/>
    <s v="3F42001 280159 S"/>
    <s v="S"/>
    <s v="H"/>
    <s v="P"/>
    <x v="1"/>
    <m/>
    <m/>
    <m/>
    <n v="5000"/>
    <n v="96695"/>
    <n v="0"/>
    <n v="977"/>
    <m/>
    <m/>
    <m/>
    <m/>
    <m/>
    <m/>
    <m/>
    <m/>
    <m/>
    <m/>
    <s v="WASHOUGAL R 28.0159"/>
    <x v="16"/>
    <s v="WASHOUGAL R 28.0159"/>
    <s v="WA"/>
    <s v="LOCR"/>
    <x v="11"/>
    <s v="N"/>
  </r>
  <r>
    <x v="12"/>
    <x v="12"/>
    <s v="T"/>
    <n v="4.0999999999999996"/>
    <n v="20140404"/>
    <s v="WDFW"/>
    <s v="WDFW"/>
    <n v="4"/>
    <x v="127"/>
    <n v="12"/>
    <m/>
    <m/>
    <m/>
    <m/>
    <n v="1"/>
    <n v="3"/>
    <x v="2"/>
    <n v="20080625"/>
    <n v="20080707"/>
    <s v="3F42001 270002 R"/>
    <s v="3F42001 270002 H"/>
    <s v="3F42001 270002 S"/>
    <s v="S"/>
    <s v="H"/>
    <s v="I"/>
    <x v="1"/>
    <m/>
    <m/>
    <m/>
    <n v="5000"/>
    <n v="80785"/>
    <m/>
    <m/>
    <n v="5000"/>
    <n v="7025"/>
    <m/>
    <m/>
    <m/>
    <m/>
    <m/>
    <m/>
    <m/>
    <m/>
    <s v="KALAMA R 27.0002"/>
    <x v="17"/>
    <s v="KALAMA R 27.0002"/>
    <s v="WA"/>
    <s v="LOCR"/>
    <x v="5"/>
    <s v="N"/>
  </r>
  <r>
    <x v="12"/>
    <x v="12"/>
    <s v="T"/>
    <n v="4.0999999999999996"/>
    <n v="20140404"/>
    <s v="WDFW"/>
    <s v="WDFW"/>
    <n v="4"/>
    <x v="128"/>
    <n v="12"/>
    <m/>
    <m/>
    <m/>
    <m/>
    <n v="1"/>
    <n v="3"/>
    <x v="1"/>
    <n v="20070628"/>
    <n v="20070628"/>
    <s v="3F42001 270002 R"/>
    <s v="3F42001 270002 H"/>
    <s v="3F42001 270002 S"/>
    <s v="S"/>
    <s v="H"/>
    <m/>
    <x v="1"/>
    <m/>
    <m/>
    <m/>
    <n v="5000"/>
    <n v="92009"/>
    <n v="0"/>
    <n v="466"/>
    <n v="5000"/>
    <n v="295"/>
    <m/>
    <m/>
    <m/>
    <m/>
    <m/>
    <m/>
    <m/>
    <m/>
    <s v="KALAMA R 27.0002"/>
    <x v="17"/>
    <s v="KALAMA R 27.0002"/>
    <s v="WA"/>
    <s v="LOCR"/>
    <x v="5"/>
    <s v="N"/>
  </r>
  <r>
    <x v="12"/>
    <x v="12"/>
    <s v="T"/>
    <n v="4.0999999999999996"/>
    <n v="20140404"/>
    <s v="WDFW"/>
    <s v="WDFW"/>
    <n v="4"/>
    <x v="129"/>
    <n v="12"/>
    <m/>
    <m/>
    <m/>
    <m/>
    <n v="1"/>
    <n v="3"/>
    <x v="0"/>
    <n v="20060711"/>
    <n v="20060711"/>
    <s v="3F42001 270002 R"/>
    <s v="3F42001 270002 H"/>
    <s v="3F42001 270002 S"/>
    <s v="S"/>
    <s v="H"/>
    <s v="I"/>
    <x v="1"/>
    <m/>
    <m/>
    <m/>
    <n v="5000"/>
    <n v="91240"/>
    <m/>
    <m/>
    <n v="5000"/>
    <n v="546"/>
    <m/>
    <m/>
    <m/>
    <m/>
    <m/>
    <m/>
    <m/>
    <m/>
    <s v="KALAMA R 27.0002"/>
    <x v="17"/>
    <s v="KALAMA R 27.0002"/>
    <s v="WA"/>
    <s v="LOCR"/>
    <x v="5"/>
    <s v="N"/>
  </r>
  <r>
    <x v="12"/>
    <x v="12"/>
    <s v="T"/>
    <n v="4.0999999999999996"/>
    <n v="20140404"/>
    <s v="WDFW"/>
    <s v="WDFW"/>
    <n v="4"/>
    <x v="130"/>
    <n v="12"/>
    <m/>
    <m/>
    <m/>
    <m/>
    <n v="1"/>
    <n v="3"/>
    <x v="0"/>
    <n v="20060619"/>
    <n v="20060703"/>
    <s v="3F42001 260002 R"/>
    <s v="3F42001 260002 H02"/>
    <s v="3F42001 260002 S"/>
    <s v="S"/>
    <s v="H"/>
    <m/>
    <x v="1"/>
    <m/>
    <m/>
    <m/>
    <n v="5000"/>
    <n v="178376"/>
    <m/>
    <m/>
    <n v="5000"/>
    <n v="26253"/>
    <n v="0"/>
    <n v="4553523"/>
    <m/>
    <m/>
    <m/>
    <m/>
    <m/>
    <m/>
    <s v="COWLITZ R 26.0002"/>
    <x v="8"/>
    <s v="COWLITZ R 26.0002"/>
    <s v="WA"/>
    <s v="LOCR"/>
    <x v="6"/>
    <s v="N"/>
  </r>
  <r>
    <x v="12"/>
    <x v="12"/>
    <s v="T"/>
    <n v="4.0999999999999996"/>
    <n v="20140404"/>
    <s v="WDFW"/>
    <s v="WDFW"/>
    <n v="4"/>
    <x v="131"/>
    <n v="12"/>
    <m/>
    <m/>
    <m/>
    <m/>
    <n v="1"/>
    <n v="3"/>
    <x v="1"/>
    <n v="20070619"/>
    <n v="20070627"/>
    <s v="3F42001 260002 R"/>
    <s v="3F42001 260002 H02"/>
    <s v="3F42001 260002 S"/>
    <s v="S"/>
    <s v="H"/>
    <s v="I"/>
    <x v="1"/>
    <m/>
    <m/>
    <m/>
    <n v="5000"/>
    <n v="201746"/>
    <n v="0"/>
    <n v="368"/>
    <n v="5000"/>
    <n v="1101"/>
    <m/>
    <m/>
    <m/>
    <m/>
    <m/>
    <m/>
    <m/>
    <m/>
    <s v="COWLITZ R 26.0002"/>
    <x v="8"/>
    <s v="COWLITZ R 26.0002"/>
    <s v="WA"/>
    <s v="LOCR"/>
    <x v="6"/>
    <s v="N"/>
  </r>
  <r>
    <x v="12"/>
    <x v="12"/>
    <s v="T"/>
    <n v="4.0999999999999996"/>
    <n v="20140404"/>
    <s v="WDFW"/>
    <s v="WDFW"/>
    <n v="4"/>
    <x v="132"/>
    <n v="12"/>
    <m/>
    <m/>
    <m/>
    <m/>
    <n v="1"/>
    <n v="3"/>
    <x v="2"/>
    <n v="20080618"/>
    <n v="20080708"/>
    <s v="3F42001 260002 R"/>
    <s v="3F42001 260002 H02"/>
    <s v="3F42001 260002 S"/>
    <s v="S"/>
    <s v="H"/>
    <s v="P"/>
    <x v="1"/>
    <m/>
    <m/>
    <m/>
    <n v="5000"/>
    <n v="202953"/>
    <m/>
    <m/>
    <n v="5000"/>
    <n v="723"/>
    <m/>
    <m/>
    <m/>
    <m/>
    <m/>
    <m/>
    <m/>
    <m/>
    <s v="COWLITZ R 26.0002"/>
    <x v="8"/>
    <s v="COWLITZ R 26.0002"/>
    <s v="WA"/>
    <s v="LOCR"/>
    <x v="6"/>
    <s v="N"/>
  </r>
  <r>
    <x v="13"/>
    <x v="13"/>
    <s v="T"/>
    <n v="4.0999999999999996"/>
    <n v="20140122"/>
    <s v="CDFO"/>
    <s v="CDFO"/>
    <n v="3"/>
    <x v="136"/>
    <n v="0"/>
    <m/>
    <m/>
    <m/>
    <m/>
    <n v="1"/>
    <n v="3"/>
    <x v="0"/>
    <n v="20060601"/>
    <n v="20060607"/>
    <s v="2FS LWFRR0229"/>
    <s v="2FS LWFRH0154"/>
    <s v="2FS LWFRS0229"/>
    <s v="S"/>
    <s v="H"/>
    <s v="P"/>
    <x v="1"/>
    <n v="5.3"/>
    <n v="81"/>
    <s v="N"/>
    <n v="5000"/>
    <n v="53222"/>
    <m/>
    <m/>
    <n v="5000"/>
    <n v="1799"/>
    <m/>
    <m/>
    <m/>
    <n v="3.27E-2"/>
    <n v="1"/>
    <n v="1040"/>
    <m/>
    <s v="TRUCKED TO LOG DUMP ON CHEHALIS RESERVE"/>
    <s v="R-Harrison R"/>
    <x v="19"/>
    <s v="S-Harrison R"/>
    <s v="BC"/>
    <s v="FRTH"/>
    <x v="13"/>
    <s v="N"/>
  </r>
  <r>
    <x v="13"/>
    <x v="13"/>
    <s v="T"/>
    <n v="4.0999999999999996"/>
    <n v="20140122"/>
    <s v="CDFO"/>
    <s v="CDFO"/>
    <n v="3"/>
    <x v="137"/>
    <n v="0"/>
    <m/>
    <m/>
    <m/>
    <m/>
    <n v="1"/>
    <n v="3"/>
    <x v="0"/>
    <n v="20060606"/>
    <n v="20060607"/>
    <s v="2FS LWFRR0229"/>
    <s v="2FS LWFRH0154"/>
    <s v="2FS LWFRS0229"/>
    <s v="S"/>
    <s v="H"/>
    <s v="P"/>
    <x v="1"/>
    <n v="5.25"/>
    <n v="79"/>
    <s v="N"/>
    <n v="5000"/>
    <n v="49090"/>
    <m/>
    <m/>
    <n v="5000"/>
    <n v="3943"/>
    <m/>
    <m/>
    <m/>
    <n v="7.4300000000000005E-2"/>
    <n v="1"/>
    <n v="1049"/>
    <m/>
    <s v="TRUCKED TO LOG DUMP ON CHEHALIS RESERVE"/>
    <s v="R-Harrison R"/>
    <x v="19"/>
    <s v="S-Harrison R"/>
    <s v="BC"/>
    <s v="FRTH"/>
    <x v="13"/>
    <s v="N"/>
  </r>
  <r>
    <x v="13"/>
    <x v="13"/>
    <s v="T"/>
    <n v="4.0999999999999996"/>
    <n v="20140122"/>
    <s v="CDFO"/>
    <s v="CDFO"/>
    <n v="3"/>
    <x v="138"/>
    <n v="0"/>
    <m/>
    <m/>
    <s v="D"/>
    <s v="032006H00000393"/>
    <n v="1"/>
    <n v="3"/>
    <x v="0"/>
    <n v="20060502"/>
    <n v="20060515"/>
    <s v="2FS LWFRR0107"/>
    <s v="2FS LWFRH0107"/>
    <s v="2FS LWFRS0107"/>
    <s v="S"/>
    <s v="H"/>
    <s v="P"/>
    <x v="1"/>
    <n v="5.6"/>
    <m/>
    <s v="N"/>
    <n v="5000"/>
    <n v="23925"/>
    <m/>
    <m/>
    <n v="0"/>
    <n v="131078"/>
    <n v="5000"/>
    <n v="863"/>
    <s v="B"/>
    <n v="3.4799999999999998E-2"/>
    <n v="30"/>
    <n v="333"/>
    <m/>
    <s v="DIT ADCWT-SEE 185031-32,185154,185239-41"/>
    <s v="R-Chilliwack R"/>
    <x v="20"/>
    <s v="S-Chilliwack R"/>
    <s v="BC"/>
    <s v="FRTH"/>
    <x v="13"/>
    <s v="N"/>
  </r>
  <r>
    <x v="13"/>
    <x v="13"/>
    <s v="T"/>
    <n v="4.0999999999999996"/>
    <n v="20140122"/>
    <s v="CDFO"/>
    <s v="CDFO"/>
    <n v="3"/>
    <x v="139"/>
    <n v="0"/>
    <m/>
    <m/>
    <s v="D"/>
    <s v="032006H00000393"/>
    <n v="1"/>
    <n v="3"/>
    <x v="0"/>
    <n v="20060502"/>
    <n v="20060512"/>
    <s v="2FS LWFRR0107"/>
    <s v="2FS LWFRH0107"/>
    <s v="2FS LWFRS0107"/>
    <s v="S"/>
    <s v="H"/>
    <s v="P"/>
    <x v="1"/>
    <n v="5.6"/>
    <m/>
    <s v="N"/>
    <n v="5000"/>
    <n v="14438"/>
    <m/>
    <m/>
    <n v="0"/>
    <n v="79119"/>
    <n v="5000"/>
    <n v="524"/>
    <s v="B"/>
    <n v="3.5000000000000003E-2"/>
    <n v="30"/>
    <n v="333"/>
    <m/>
    <s v="DIT ADCWT-SEE ALSO 185030-31,185154,185238-41 MARKING HALTED DUE TO SMOLTING"/>
    <s v="R-Chilliwack R"/>
    <x v="20"/>
    <s v="S-Chilliwack R"/>
    <s v="BC"/>
    <s v="FRTH"/>
    <x v="13"/>
    <s v="N"/>
  </r>
  <r>
    <x v="13"/>
    <x v="13"/>
    <s v="T"/>
    <n v="4.0999999999999996"/>
    <n v="20140122"/>
    <s v="CDFO"/>
    <s v="CDFO"/>
    <n v="3"/>
    <x v="140"/>
    <n v="0"/>
    <m/>
    <m/>
    <s v="D"/>
    <s v="032006H00000393"/>
    <n v="1"/>
    <n v="3"/>
    <x v="0"/>
    <n v="20060502"/>
    <n v="20060515"/>
    <s v="2FS LWFRR0107"/>
    <s v="2FS LWFRH0107"/>
    <s v="2FS LWFRS0107"/>
    <s v="S"/>
    <s v="H"/>
    <s v="P"/>
    <x v="1"/>
    <n v="5.75"/>
    <m/>
    <s v="N"/>
    <n v="5000"/>
    <n v="24719"/>
    <m/>
    <m/>
    <n v="0"/>
    <n v="132638"/>
    <n v="5000"/>
    <n v="364"/>
    <s v="B"/>
    <n v="1.4500000000000001E-2"/>
    <n v="30"/>
    <n v="451"/>
    <m/>
    <s v="DIT ADCWT-SEE ALSO 185030-32,185154,185239-41"/>
    <s v="R-Chilliwack R"/>
    <x v="20"/>
    <s v="S-Chilliwack R"/>
    <s v="BC"/>
    <s v="FRTH"/>
    <x v="13"/>
    <s v="N"/>
  </r>
  <r>
    <x v="13"/>
    <x v="13"/>
    <s v="T"/>
    <n v="4.0999999999999996"/>
    <n v="20140122"/>
    <s v="CDFO"/>
    <s v="CDFO"/>
    <n v="3"/>
    <x v="141"/>
    <n v="0"/>
    <m/>
    <m/>
    <s v="D"/>
    <s v="032006H00000393"/>
    <n v="1"/>
    <n v="3"/>
    <x v="0"/>
    <n v="20060502"/>
    <n v="20060502"/>
    <s v="2FS LWFRR0107"/>
    <s v="2FS LWFRH0107"/>
    <s v="2FS LWFRS0107"/>
    <s v="S"/>
    <s v="H"/>
    <s v="P"/>
    <x v="1"/>
    <n v="5.75"/>
    <m/>
    <s v="N"/>
    <n v="5000"/>
    <n v="24719"/>
    <m/>
    <m/>
    <n v="0"/>
    <n v="132607"/>
    <n v="5000"/>
    <n v="358"/>
    <s v="B"/>
    <n v="1.43E-2"/>
    <n v="30"/>
    <n v="451"/>
    <m/>
    <s v="DIT ADCWT-SEE ALSO 185030-31,185154,185238-39,185241"/>
    <s v="R-Chilliwack R"/>
    <x v="20"/>
    <s v="S-Chilliwack R"/>
    <s v="BC"/>
    <s v="FRTH"/>
    <x v="13"/>
    <s v="N"/>
  </r>
  <r>
    <x v="13"/>
    <x v="13"/>
    <s v="T"/>
    <n v="4.0999999999999996"/>
    <n v="20140122"/>
    <s v="CDFO"/>
    <s v="CDFO"/>
    <n v="3"/>
    <x v="142"/>
    <n v="0"/>
    <m/>
    <m/>
    <m/>
    <m/>
    <n v="1"/>
    <n v="3"/>
    <x v="1"/>
    <n v="20070605"/>
    <n v="20070605"/>
    <s v="2FS LWFRR0229"/>
    <s v="2FS LWFRH0154"/>
    <s v="2FS LWFRS0229"/>
    <s v="S"/>
    <s v="H"/>
    <s v="P"/>
    <x v="1"/>
    <n v="5.5"/>
    <n v="83"/>
    <s v="N"/>
    <n v="5000"/>
    <n v="51746"/>
    <m/>
    <m/>
    <n v="5000"/>
    <n v="154"/>
    <m/>
    <m/>
    <m/>
    <n v="3.0000000000000001E-3"/>
    <n v="1"/>
    <n v="2017"/>
    <m/>
    <s v="FISH WERE TRANSPORTED TO LOG DUMP ON CHEHALIS RESERVE."/>
    <s v="R-Harrison R"/>
    <x v="19"/>
    <s v="S-Harrison R"/>
    <s v="BC"/>
    <s v="FRTH"/>
    <x v="13"/>
    <s v="N"/>
  </r>
  <r>
    <x v="13"/>
    <x v="13"/>
    <s v="T"/>
    <n v="4.0999999999999996"/>
    <n v="20140122"/>
    <s v="CDFO"/>
    <s v="CDFO"/>
    <n v="3"/>
    <x v="143"/>
    <n v="0"/>
    <m/>
    <m/>
    <m/>
    <m/>
    <n v="1"/>
    <n v="3"/>
    <x v="1"/>
    <n v="20070531"/>
    <n v="20070531"/>
    <s v="2FS LWFRR0229"/>
    <s v="2FS LWFRH0154"/>
    <s v="2FS LWFRS0229"/>
    <s v="S"/>
    <s v="H"/>
    <s v="P"/>
    <x v="1"/>
    <n v="6.3"/>
    <n v="84"/>
    <s v="N"/>
    <n v="5000"/>
    <n v="25812"/>
    <m/>
    <m/>
    <n v="5000"/>
    <n v="140"/>
    <m/>
    <m/>
    <m/>
    <n v="5.4000000000000003E-3"/>
    <n v="1"/>
    <n v="1298"/>
    <m/>
    <m/>
    <s v="R-Harrison R"/>
    <x v="19"/>
    <s v="S-Harrison R"/>
    <s v="BC"/>
    <s v="FRTH"/>
    <x v="13"/>
    <s v="N"/>
  </r>
  <r>
    <x v="13"/>
    <x v="13"/>
    <s v="T"/>
    <n v="4.0999999999999996"/>
    <n v="20140122"/>
    <s v="CDFO"/>
    <s v="CDFO"/>
    <n v="3"/>
    <x v="144"/>
    <n v="0"/>
    <m/>
    <m/>
    <m/>
    <m/>
    <n v="1"/>
    <n v="3"/>
    <x v="1"/>
    <n v="20070601"/>
    <n v="20070601"/>
    <s v="2FS LWFRR0229"/>
    <s v="2FS LWFRH0154"/>
    <s v="2FS LWFRS0229"/>
    <s v="S"/>
    <s v="H"/>
    <s v="P"/>
    <x v="1"/>
    <n v="5.5"/>
    <n v="82"/>
    <s v="N"/>
    <n v="5000"/>
    <n v="25899"/>
    <m/>
    <m/>
    <n v="5000"/>
    <n v="59"/>
    <m/>
    <m/>
    <m/>
    <n v="2.3E-3"/>
    <n v="1"/>
    <n v="1329"/>
    <m/>
    <m/>
    <s v="R-Harrison R"/>
    <x v="19"/>
    <s v="S-Harrison R"/>
    <s v="BC"/>
    <s v="FRTH"/>
    <x v="13"/>
    <s v="N"/>
  </r>
  <r>
    <x v="13"/>
    <x v="13"/>
    <s v="T"/>
    <n v="4.0999999999999996"/>
    <n v="20140122"/>
    <s v="CDFO"/>
    <s v="CDFO"/>
    <n v="3"/>
    <x v="145"/>
    <n v="0"/>
    <m/>
    <m/>
    <m/>
    <m/>
    <n v="1"/>
    <n v="3"/>
    <x v="1"/>
    <n v="20070604"/>
    <n v="20070604"/>
    <s v="2FS LWFRR0229"/>
    <s v="2FS LWFRH0154"/>
    <s v="2FS LWFRS0229"/>
    <s v="S"/>
    <s v="H"/>
    <s v="P"/>
    <x v="1"/>
    <n v="5.8"/>
    <n v="82"/>
    <s v="N"/>
    <n v="5000"/>
    <n v="25965"/>
    <m/>
    <m/>
    <n v="5000"/>
    <n v="21"/>
    <m/>
    <m/>
    <m/>
    <n v="8.0000000000000004E-4"/>
    <n v="1"/>
    <n v="1259"/>
    <m/>
    <m/>
    <s v="R-Harrison R"/>
    <x v="19"/>
    <s v="S-Harrison R"/>
    <s v="BC"/>
    <s v="FRTH"/>
    <x v="13"/>
    <s v="N"/>
  </r>
  <r>
    <x v="13"/>
    <x v="13"/>
    <s v="T"/>
    <n v="4.0999999999999996"/>
    <n v="20140122"/>
    <s v="CDFO"/>
    <s v="CDFO"/>
    <n v="3"/>
    <x v="146"/>
    <n v="12"/>
    <m/>
    <m/>
    <s v="D"/>
    <s v="032007H00000394"/>
    <n v="1"/>
    <n v="3"/>
    <x v="1"/>
    <n v="20070516"/>
    <n v="20070523"/>
    <s v="2FS LWFRR0107"/>
    <s v="2FS LWFRH0107"/>
    <s v="2FS LWFRS0107"/>
    <s v="S"/>
    <s v="H"/>
    <s v="P"/>
    <x v="1"/>
    <n v="5.93"/>
    <m/>
    <s v="N"/>
    <n v="5000"/>
    <n v="24174"/>
    <m/>
    <m/>
    <n v="0"/>
    <n v="134398"/>
    <n v="5000"/>
    <n v="831"/>
    <s v="B"/>
    <n v="3.32E-2"/>
    <n v="42"/>
    <n v="611"/>
    <m/>
    <s v="DIT: ADCWT. SEE 185657, 185659, 185607, 185609, 185706, 185708, 185710."/>
    <s v="R-Chilliwack R"/>
    <x v="20"/>
    <s v="S-Chilliwack R"/>
    <s v="BC"/>
    <s v="FRTH"/>
    <x v="13"/>
    <s v="N"/>
  </r>
  <r>
    <x v="13"/>
    <x v="13"/>
    <s v="T"/>
    <n v="4.0999999999999996"/>
    <n v="20140122"/>
    <s v="CDFO"/>
    <s v="CDFO"/>
    <n v="3"/>
    <x v="147"/>
    <n v="12"/>
    <m/>
    <m/>
    <s v="D"/>
    <s v="032007H00000394"/>
    <n v="1"/>
    <n v="3"/>
    <x v="1"/>
    <n v="20070516"/>
    <n v="20070523"/>
    <s v="2FS LWFRR0107"/>
    <s v="2FS LWFRH0107"/>
    <s v="2FS LWFRS0107"/>
    <s v="S"/>
    <s v="H"/>
    <s v="P"/>
    <x v="1"/>
    <n v="5.93"/>
    <m/>
    <s v="N"/>
    <n v="5000"/>
    <n v="23993"/>
    <m/>
    <m/>
    <n v="0"/>
    <n v="133810"/>
    <n v="5000"/>
    <n v="902"/>
    <s v="B"/>
    <n v="3.6200000000000003E-2"/>
    <n v="36"/>
    <n v="535"/>
    <m/>
    <s v="DIT: ADCWT. SEE 185708,185710,185657-59,185607,185609"/>
    <s v="R-Chilliwack R"/>
    <x v="20"/>
    <s v="S-Chilliwack R"/>
    <s v="BC"/>
    <s v="FRTH"/>
    <x v="13"/>
    <s v="N"/>
  </r>
  <r>
    <x v="13"/>
    <x v="13"/>
    <s v="T"/>
    <n v="4.0999999999999996"/>
    <n v="20140122"/>
    <s v="CDFO"/>
    <s v="CDFO"/>
    <n v="3"/>
    <x v="148"/>
    <n v="12"/>
    <m/>
    <m/>
    <s v="D"/>
    <s v="032007H00000394"/>
    <n v="1"/>
    <n v="3"/>
    <x v="1"/>
    <n v="20070516"/>
    <n v="20070604"/>
    <s v="2FS LWFRR0107"/>
    <s v="2FS LWFRH0107"/>
    <s v="2FS LWFRS0107"/>
    <s v="S"/>
    <s v="H"/>
    <s v="P"/>
    <x v="1"/>
    <n v="5.8"/>
    <m/>
    <s v="N"/>
    <n v="5000"/>
    <n v="23603"/>
    <m/>
    <m/>
    <n v="0"/>
    <n v="116483"/>
    <n v="5000"/>
    <n v="1311"/>
    <s v="B"/>
    <n v="5.2600000000000001E-2"/>
    <n v="44"/>
    <n v="525"/>
    <m/>
    <s v="DIT: ADCWT. SEE 185706, 185710, 185657-59, 185607, 185609."/>
    <s v="R-Chilliwack R"/>
    <x v="20"/>
    <s v="S-Chilliwack R"/>
    <s v="BC"/>
    <s v="FRTH"/>
    <x v="13"/>
    <s v="N"/>
  </r>
  <r>
    <x v="13"/>
    <x v="13"/>
    <s v="T"/>
    <n v="4.0999999999999996"/>
    <n v="20140122"/>
    <s v="CDFO"/>
    <s v="CDFO"/>
    <n v="3"/>
    <x v="149"/>
    <n v="12"/>
    <m/>
    <m/>
    <s v="D"/>
    <s v="032007H00000394"/>
    <n v="1"/>
    <n v="3"/>
    <x v="1"/>
    <n v="20070516"/>
    <n v="20070604"/>
    <s v="2FS LWFRR0107"/>
    <s v="2FS LWFRH0107"/>
    <s v="2FS LWFRS0107"/>
    <s v="S"/>
    <s v="H"/>
    <s v="P"/>
    <x v="1"/>
    <n v="5.8"/>
    <m/>
    <s v="N"/>
    <n v="5000"/>
    <n v="23612"/>
    <m/>
    <m/>
    <n v="0"/>
    <n v="116483"/>
    <n v="5000"/>
    <n v="1309"/>
    <s v="B"/>
    <n v="5.2499999999999998E-2"/>
    <n v="38"/>
    <n v="525"/>
    <m/>
    <s v="DIT: ADCWT. SEE 185706, 185708, 185607, 185609, 185657-59."/>
    <s v="R-Chilliwack R"/>
    <x v="20"/>
    <s v="S-Chilliwack R"/>
    <s v="BC"/>
    <s v="FRTH"/>
    <x v="13"/>
    <s v="N"/>
  </r>
  <r>
    <x v="13"/>
    <x v="13"/>
    <s v="T"/>
    <n v="4.0999999999999996"/>
    <n v="20140122"/>
    <s v="CDFO"/>
    <s v="CDFO"/>
    <n v="3"/>
    <x v="150"/>
    <n v="12"/>
    <m/>
    <m/>
    <m/>
    <m/>
    <n v="1"/>
    <n v="3"/>
    <x v="1"/>
    <n v="20070523"/>
    <n v="20070523"/>
    <s v="2FS LWFRR0229"/>
    <s v="2FS LWFRH0154"/>
    <s v="2FS LWFRS0229"/>
    <s v="S"/>
    <s v="H"/>
    <s v="P"/>
    <x v="1"/>
    <n v="6.3"/>
    <n v="83"/>
    <s v="N"/>
    <n v="5000"/>
    <n v="24493"/>
    <m/>
    <m/>
    <n v="5000"/>
    <n v="443"/>
    <m/>
    <m/>
    <m/>
    <n v="1.78E-2"/>
    <n v="1"/>
    <n v="1295"/>
    <m/>
    <m/>
    <s v="R-Harrison R"/>
    <x v="19"/>
    <s v="S-Harrison R"/>
    <s v="BC"/>
    <s v="FRTH"/>
    <x v="13"/>
    <s v="N"/>
  </r>
  <r>
    <x v="13"/>
    <x v="13"/>
    <s v="T"/>
    <n v="4.0999999999999996"/>
    <n v="20140122"/>
    <s v="CDFO"/>
    <s v="CDFO"/>
    <n v="3"/>
    <x v="151"/>
    <n v="12"/>
    <m/>
    <m/>
    <m/>
    <m/>
    <n v="1"/>
    <n v="3"/>
    <x v="1"/>
    <n v="20070524"/>
    <n v="20070524"/>
    <s v="2FS LWFRR0229"/>
    <s v="2FS LWFRH0154"/>
    <s v="2FS LWFRS0229"/>
    <s v="S"/>
    <s v="H"/>
    <s v="P"/>
    <x v="1"/>
    <n v="6"/>
    <n v="82"/>
    <s v="N"/>
    <n v="5000"/>
    <n v="25699"/>
    <m/>
    <m/>
    <n v="5000"/>
    <n v="347"/>
    <m/>
    <m/>
    <m/>
    <n v="1.3299999999999999E-2"/>
    <n v="1"/>
    <n v="1275"/>
    <m/>
    <m/>
    <s v="R-Harrison R"/>
    <x v="19"/>
    <s v="S-Harrison R"/>
    <s v="BC"/>
    <s v="FRTH"/>
    <x v="13"/>
    <s v="N"/>
  </r>
  <r>
    <x v="13"/>
    <x v="13"/>
    <s v="T"/>
    <n v="4.0999999999999996"/>
    <n v="20140122"/>
    <s v="CDFO"/>
    <s v="CDFO"/>
    <n v="3"/>
    <x v="152"/>
    <n v="12"/>
    <m/>
    <m/>
    <m/>
    <m/>
    <n v="1"/>
    <n v="3"/>
    <x v="1"/>
    <n v="20070530"/>
    <n v="20070530"/>
    <s v="2FS LWFRR0229"/>
    <s v="2FS LWFRH0154"/>
    <s v="2FS LWFRS0229"/>
    <s v="S"/>
    <s v="H"/>
    <s v="P"/>
    <x v="1"/>
    <n v="6.6"/>
    <n v="85"/>
    <s v="N"/>
    <n v="5000"/>
    <n v="25782"/>
    <m/>
    <m/>
    <n v="5000"/>
    <n v="163"/>
    <m/>
    <m/>
    <m/>
    <n v="6.3E-3"/>
    <n v="1"/>
    <n v="1270"/>
    <m/>
    <m/>
    <s v="R-Harrison R"/>
    <x v="19"/>
    <s v="S-Harrison R"/>
    <s v="BC"/>
    <s v="FRTH"/>
    <x v="13"/>
    <s v="N"/>
  </r>
  <r>
    <x v="13"/>
    <x v="13"/>
    <s v="T"/>
    <n v="4.0999999999999996"/>
    <n v="20140122"/>
    <s v="CDFO"/>
    <s v="CDFO"/>
    <n v="3"/>
    <x v="153"/>
    <n v="0"/>
    <m/>
    <m/>
    <m/>
    <m/>
    <n v="1"/>
    <n v="3"/>
    <x v="2"/>
    <n v="20080610"/>
    <n v="20080610"/>
    <s v="2FS LWFRR0229"/>
    <s v="2FS LWFRH0154"/>
    <s v="2FS LWFRS0229"/>
    <s v="S"/>
    <s v="H"/>
    <s v="P"/>
    <x v="1"/>
    <n v="5.18"/>
    <m/>
    <s v="N"/>
    <n v="5000"/>
    <n v="25530"/>
    <m/>
    <m/>
    <n v="5000"/>
    <n v="415"/>
    <m/>
    <m/>
    <m/>
    <n v="1.6E-2"/>
    <m/>
    <n v="500"/>
    <m/>
    <s v="RELEASED AT LOG DUMP ON CHEHALIS NATIVE RESERVE."/>
    <s v="R-Harrison R"/>
    <x v="19"/>
    <s v="S-Harrison R"/>
    <s v="BC"/>
    <s v="FRTH"/>
    <x v="13"/>
    <s v="N"/>
  </r>
  <r>
    <x v="13"/>
    <x v="13"/>
    <s v="T"/>
    <n v="4.0999999999999996"/>
    <n v="20140122"/>
    <s v="CDFO"/>
    <s v="CDFO"/>
    <n v="3"/>
    <x v="154"/>
    <n v="0"/>
    <m/>
    <m/>
    <m/>
    <m/>
    <n v="1"/>
    <n v="3"/>
    <x v="2"/>
    <n v="20080618"/>
    <n v="20080618"/>
    <s v="2FS LWFRR0229"/>
    <s v="2FS LWFRH0154"/>
    <s v="2FS LWFRS0229"/>
    <s v="S"/>
    <s v="H"/>
    <s v="P"/>
    <x v="1"/>
    <n v="4.8499999999999996"/>
    <m/>
    <s v="N"/>
    <n v="5000"/>
    <n v="27829"/>
    <m/>
    <m/>
    <m/>
    <m/>
    <m/>
    <m/>
    <m/>
    <m/>
    <m/>
    <n v="500"/>
    <m/>
    <s v="RELEASED AT LOG DUMP ON CHEHALIS NATIVE RESERVE."/>
    <s v="R-Harrison R"/>
    <x v="19"/>
    <s v="S-Harrison R"/>
    <s v="BC"/>
    <s v="FRTH"/>
    <x v="13"/>
    <s v="N"/>
  </r>
  <r>
    <x v="13"/>
    <x v="13"/>
    <s v="T"/>
    <n v="4.0999999999999996"/>
    <n v="20140122"/>
    <s v="CDFO"/>
    <s v="CDFO"/>
    <n v="3"/>
    <x v="155"/>
    <n v="0"/>
    <m/>
    <m/>
    <m/>
    <m/>
    <n v="1"/>
    <n v="3"/>
    <x v="2"/>
    <n v="20080616"/>
    <n v="20080616"/>
    <s v="2FS LWFRR0229"/>
    <s v="2FS LWFRH0154"/>
    <s v="2FS LWFRS0229"/>
    <s v="S"/>
    <s v="H"/>
    <s v="P"/>
    <x v="1"/>
    <n v="5.1100000000000003"/>
    <m/>
    <s v="N"/>
    <n v="5000"/>
    <n v="26026"/>
    <m/>
    <m/>
    <n v="5000"/>
    <n v="105"/>
    <m/>
    <m/>
    <m/>
    <n v="4.0000000000000001E-3"/>
    <m/>
    <n v="500"/>
    <m/>
    <s v="RELEASED AT LOG DUMP ON CHEHALIS NATIVE RESERVE."/>
    <s v="R-Harrison R"/>
    <x v="19"/>
    <s v="S-Harrison R"/>
    <s v="BC"/>
    <s v="FRTH"/>
    <x v="13"/>
    <s v="N"/>
  </r>
  <r>
    <x v="13"/>
    <x v="13"/>
    <s v="T"/>
    <n v="4.0999999999999996"/>
    <n v="20140122"/>
    <s v="CDFO"/>
    <s v="CDFO"/>
    <n v="3"/>
    <x v="156"/>
    <n v="12"/>
    <m/>
    <m/>
    <m/>
    <m/>
    <n v="1"/>
    <n v="3"/>
    <x v="2"/>
    <n v="20080602"/>
    <n v="20080602"/>
    <s v="2FS LWFRR0229"/>
    <s v="2FS LWFRH0154"/>
    <s v="2FS LWFRS0229"/>
    <s v="S"/>
    <s v="H"/>
    <s v="P"/>
    <x v="1"/>
    <n v="5.59"/>
    <m/>
    <s v="N"/>
    <n v="5000"/>
    <n v="25857"/>
    <m/>
    <m/>
    <n v="5000"/>
    <n v="104"/>
    <m/>
    <m/>
    <m/>
    <n v="4.0000000000000001E-3"/>
    <m/>
    <n v="500"/>
    <m/>
    <s v="RELEASED AT LOG DUMP ON CHEHALIS NATIVE RESERVE."/>
    <s v="R-Harrison R"/>
    <x v="19"/>
    <s v="S-Harrison R"/>
    <s v="BC"/>
    <s v="FRTH"/>
    <x v="13"/>
    <s v="N"/>
  </r>
  <r>
    <x v="13"/>
    <x v="13"/>
    <s v="T"/>
    <n v="4.0999999999999996"/>
    <n v="20140122"/>
    <s v="CDFO"/>
    <s v="CDFO"/>
    <n v="3"/>
    <x v="157"/>
    <n v="12"/>
    <m/>
    <m/>
    <m/>
    <m/>
    <n v="1"/>
    <n v="3"/>
    <x v="2"/>
    <n v="20080603"/>
    <n v="20080603"/>
    <s v="2FS LWFRR0229"/>
    <s v="2FS LWFRH0154"/>
    <s v="2FS LWFRS0229"/>
    <s v="S"/>
    <s v="H"/>
    <s v="P"/>
    <x v="1"/>
    <n v="5.42"/>
    <m/>
    <s v="N"/>
    <n v="5000"/>
    <n v="25630"/>
    <m/>
    <m/>
    <n v="5000"/>
    <n v="311"/>
    <m/>
    <m/>
    <m/>
    <n v="1.2E-2"/>
    <m/>
    <n v="500"/>
    <m/>
    <s v="RELEASED AT LOG DUMP ON CHEHALIS NATIVE RESERVE."/>
    <s v="R-Harrison R"/>
    <x v="19"/>
    <s v="S-Harrison R"/>
    <s v="BC"/>
    <s v="FRTH"/>
    <x v="13"/>
    <s v="N"/>
  </r>
  <r>
    <x v="13"/>
    <x v="13"/>
    <s v="T"/>
    <n v="4.0999999999999996"/>
    <n v="20140122"/>
    <s v="CDFO"/>
    <s v="CDFO"/>
    <n v="3"/>
    <x v="158"/>
    <n v="12"/>
    <m/>
    <m/>
    <m/>
    <m/>
    <n v="1"/>
    <n v="3"/>
    <x v="2"/>
    <n v="20080603"/>
    <n v="20080603"/>
    <s v="2FS LWFRR0229"/>
    <s v="2FS LWFRH0154"/>
    <s v="2FS LWFRS0229"/>
    <s v="S"/>
    <s v="H"/>
    <s v="P"/>
    <x v="1"/>
    <n v="5.45"/>
    <m/>
    <s v="N"/>
    <n v="5000"/>
    <n v="25635"/>
    <m/>
    <m/>
    <n v="5000"/>
    <n v="259"/>
    <m/>
    <m/>
    <m/>
    <n v="0.01"/>
    <n v="1"/>
    <n v="500"/>
    <m/>
    <s v="RELEASED AT LOG DUMP ON CHEHALIS NATIVE RESERVE."/>
    <s v="R-Harrison R"/>
    <x v="19"/>
    <s v="S-Harrison R"/>
    <s v="BC"/>
    <s v="FRTH"/>
    <x v="13"/>
    <s v="N"/>
  </r>
  <r>
    <x v="13"/>
    <x v="13"/>
    <s v="T"/>
    <n v="4.0999999999999996"/>
    <n v="20140122"/>
    <s v="CDFO"/>
    <s v="CDFO"/>
    <n v="3"/>
    <x v="159"/>
    <n v="12"/>
    <m/>
    <m/>
    <m/>
    <m/>
    <n v="1"/>
    <n v="3"/>
    <x v="2"/>
    <n v="20080604"/>
    <n v="20080604"/>
    <s v="2FS LWFRR0229"/>
    <s v="2FS LWFRH0154"/>
    <s v="2FS LWFRS0229"/>
    <s v="S"/>
    <s v="H"/>
    <s v="P"/>
    <x v="1"/>
    <n v="5.28"/>
    <m/>
    <s v="N"/>
    <n v="5000"/>
    <n v="25727"/>
    <m/>
    <m/>
    <n v="5000"/>
    <n v="260"/>
    <m/>
    <m/>
    <m/>
    <n v="0.01"/>
    <n v="1"/>
    <n v="500"/>
    <m/>
    <s v="RELEASED AT LOG DUMP ON CHEHALIS NATIVE RESERVE."/>
    <s v="R-Harrison R"/>
    <x v="19"/>
    <s v="S-Harrison R"/>
    <s v="BC"/>
    <s v="FRTH"/>
    <x v="13"/>
    <s v="N"/>
  </r>
  <r>
    <x v="13"/>
    <x v="13"/>
    <s v="T"/>
    <n v="4.0999999999999996"/>
    <n v="20140122"/>
    <s v="CDFO"/>
    <s v="CDFO"/>
    <n v="3"/>
    <x v="160"/>
    <n v="12"/>
    <m/>
    <m/>
    <m/>
    <m/>
    <n v="1"/>
    <n v="3"/>
    <x v="2"/>
    <n v="20080606"/>
    <n v="20080606"/>
    <s v="2FS LWFRR0229"/>
    <s v="2FS LWFRH0154"/>
    <s v="2FS LWFRS0229"/>
    <s v="S"/>
    <s v="H"/>
    <s v="P"/>
    <x v="1"/>
    <n v="5.28"/>
    <m/>
    <s v="N"/>
    <n v="5000"/>
    <n v="25945"/>
    <m/>
    <m/>
    <m/>
    <m/>
    <m/>
    <m/>
    <m/>
    <m/>
    <m/>
    <n v="500"/>
    <m/>
    <s v="RELEASED AT LOG DUMP ON CHEHALIS NATIVE RESERVE."/>
    <s v="R-Harrison R"/>
    <x v="19"/>
    <s v="S-Harrison R"/>
    <s v="BC"/>
    <s v="FRTH"/>
    <x v="13"/>
    <s v="N"/>
  </r>
  <r>
    <x v="13"/>
    <x v="13"/>
    <s v="T"/>
    <n v="4.0999999999999996"/>
    <n v="20140122"/>
    <s v="CDFO"/>
    <s v="CDFO"/>
    <n v="3"/>
    <x v="161"/>
    <n v="12"/>
    <m/>
    <m/>
    <s v="D"/>
    <s v="032008H00000396"/>
    <n v="1"/>
    <n v="3"/>
    <x v="2"/>
    <n v="20080520"/>
    <n v="20080530"/>
    <s v="2FS LWFRR0107"/>
    <s v="2FS LWFRH0107"/>
    <s v="2FS LWFRS0107"/>
    <s v="S"/>
    <s v="H"/>
    <s v="P"/>
    <x v="1"/>
    <n v="6.2"/>
    <m/>
    <s v="N"/>
    <n v="5000"/>
    <n v="49673"/>
    <m/>
    <m/>
    <n v="0"/>
    <n v="278696"/>
    <n v="5000"/>
    <n v="447"/>
    <m/>
    <n v="8.8999999999999999E-3"/>
    <n v="43"/>
    <n v="1016"/>
    <m/>
    <s v="AD-CLIPPED PORTION OF DIT PAIR. SEE 186241 FOR CWT-ONLY PORTION OF DIT PAIR."/>
    <s v="R-Chilliwack R"/>
    <x v="20"/>
    <s v="S-Chilliwack R"/>
    <s v="BC"/>
    <s v="FRTH"/>
    <x v="13"/>
    <s v="N"/>
  </r>
  <r>
    <x v="13"/>
    <x v="13"/>
    <s v="T"/>
    <n v="4.0999999999999996"/>
    <n v="20140122"/>
    <s v="CDFO"/>
    <s v="CDFO"/>
    <n v="3"/>
    <x v="162"/>
    <n v="12"/>
    <m/>
    <m/>
    <s v="D"/>
    <s v="032008H00000396"/>
    <n v="1"/>
    <n v="3"/>
    <x v="2"/>
    <n v="20080520"/>
    <n v="20080520"/>
    <s v="2FS LWFRR0107"/>
    <s v="2FS LWFRH0107"/>
    <s v="2FS LWFRS0107"/>
    <s v="S"/>
    <s v="H"/>
    <s v="P"/>
    <x v="1"/>
    <n v="6.3"/>
    <m/>
    <s v="N"/>
    <n v="5000"/>
    <n v="49792"/>
    <m/>
    <m/>
    <n v="0"/>
    <n v="267974"/>
    <n v="5000"/>
    <n v="225"/>
    <m/>
    <n v="4.4999999999999997E-3"/>
    <n v="41"/>
    <n v="893"/>
    <m/>
    <s v="AD-CLIPPED PORTION OF DIT PAIR. SEE 186243 FOR CWT-ONLY PORTION OF DIT PAIR."/>
    <s v="R-Chilliwack R"/>
    <x v="20"/>
    <s v="S-Chilliwack R"/>
    <s v="BC"/>
    <s v="FRTH"/>
    <x v="13"/>
    <s v="N"/>
  </r>
  <r>
    <x v="14"/>
    <x v="14"/>
    <s v="T"/>
    <n v="4.0999999999999996"/>
    <n v="20140122"/>
    <s v="CDFO"/>
    <s v="CDFO"/>
    <n v="3"/>
    <x v="163"/>
    <n v="0"/>
    <m/>
    <m/>
    <m/>
    <m/>
    <n v="1"/>
    <n v="2"/>
    <x v="0"/>
    <n v="20060608"/>
    <n v="20060608"/>
    <s v="2MS GSVIR5679"/>
    <s v="2MS GSVIH5679"/>
    <s v="2FS GSVIS0105"/>
    <s v="S"/>
    <s v="H"/>
    <s v="B"/>
    <x v="1"/>
    <n v="7.5"/>
    <n v="85"/>
    <s v="N"/>
    <n v="5000"/>
    <n v="16454"/>
    <m/>
    <m/>
    <n v="0"/>
    <n v="35646"/>
    <m/>
    <m/>
    <s v="B"/>
    <m/>
    <m/>
    <m/>
    <m/>
    <s v="SEAPEN REARED; SEE 082343-45."/>
    <s v="R-Courtenay Est"/>
    <x v="21"/>
    <s v="S-Puntledge R"/>
    <s v="BC"/>
    <s v="GST"/>
    <x v="14"/>
    <s v="N"/>
  </r>
  <r>
    <x v="14"/>
    <x v="14"/>
    <s v="T"/>
    <n v="4.0999999999999996"/>
    <n v="20140122"/>
    <s v="CDFO"/>
    <s v="CDFO"/>
    <n v="3"/>
    <x v="164"/>
    <n v="0"/>
    <m/>
    <m/>
    <m/>
    <m/>
    <n v="1"/>
    <n v="2"/>
    <x v="0"/>
    <n v="20060608"/>
    <n v="20060608"/>
    <s v="2MS GSVIR5679"/>
    <s v="2MS GSVIH5679"/>
    <s v="2FS GSVIS0105"/>
    <s v="S"/>
    <s v="H"/>
    <s v="B"/>
    <x v="1"/>
    <n v="7.5"/>
    <n v="85"/>
    <s v="N"/>
    <n v="5000"/>
    <n v="16515"/>
    <m/>
    <m/>
    <n v="0"/>
    <n v="35646"/>
    <m/>
    <m/>
    <s v="B"/>
    <m/>
    <m/>
    <m/>
    <m/>
    <s v="SEAPEN REARED; SEE 082339 &amp; 082344-45."/>
    <s v="R-Courtenay Est"/>
    <x v="21"/>
    <s v="S-Puntledge R"/>
    <s v="BC"/>
    <s v="GST"/>
    <x v="14"/>
    <s v="N"/>
  </r>
  <r>
    <x v="14"/>
    <x v="14"/>
    <s v="T"/>
    <n v="4.0999999999999996"/>
    <n v="20140122"/>
    <s v="CDFO"/>
    <s v="CDFO"/>
    <n v="3"/>
    <x v="165"/>
    <n v="0"/>
    <m/>
    <m/>
    <m/>
    <m/>
    <n v="1"/>
    <n v="2"/>
    <x v="0"/>
    <n v="20060608"/>
    <n v="20060608"/>
    <s v="2MS GSVIR5679"/>
    <s v="2MS GSVIH5679"/>
    <s v="2FS GSVIS0105"/>
    <s v="S"/>
    <s v="H"/>
    <s v="B"/>
    <x v="1"/>
    <n v="8.1"/>
    <n v="87"/>
    <s v="N"/>
    <n v="5000"/>
    <n v="16285"/>
    <m/>
    <m/>
    <n v="0"/>
    <n v="32668"/>
    <m/>
    <m/>
    <s v="B"/>
    <m/>
    <m/>
    <m/>
    <m/>
    <s v="SEAPEN REARED; SEE 082343, 082345 &amp; 082339."/>
    <s v="R-Courtenay Est"/>
    <x v="21"/>
    <s v="S-Puntledge R"/>
    <s v="BC"/>
    <s v="GST"/>
    <x v="14"/>
    <s v="N"/>
  </r>
  <r>
    <x v="14"/>
    <x v="14"/>
    <s v="T"/>
    <n v="4.0999999999999996"/>
    <n v="20140122"/>
    <s v="CDFO"/>
    <s v="CDFO"/>
    <n v="3"/>
    <x v="166"/>
    <n v="0"/>
    <m/>
    <m/>
    <m/>
    <m/>
    <n v="1"/>
    <n v="2"/>
    <x v="0"/>
    <n v="20060608"/>
    <n v="20060608"/>
    <s v="2MS GSVIR5679"/>
    <s v="2MS GSVIH5679"/>
    <s v="2FS GSVIS0105"/>
    <s v="S"/>
    <s v="H"/>
    <s v="B"/>
    <x v="1"/>
    <n v="8.1"/>
    <n v="87"/>
    <s v="N"/>
    <n v="5000"/>
    <n v="16770"/>
    <m/>
    <m/>
    <n v="0"/>
    <n v="33642"/>
    <m/>
    <m/>
    <s v="B"/>
    <m/>
    <m/>
    <m/>
    <m/>
    <s v="SEAPEN REARED; SEE 082343-44 &amp; 082339."/>
    <s v="R-Courtenay Est"/>
    <x v="21"/>
    <s v="S-Puntledge R"/>
    <s v="BC"/>
    <s v="GST"/>
    <x v="14"/>
    <s v="N"/>
  </r>
  <r>
    <x v="14"/>
    <x v="14"/>
    <s v="T"/>
    <n v="4.0999999999999996"/>
    <n v="20140122"/>
    <s v="CDFO"/>
    <s v="CDFO"/>
    <n v="3"/>
    <x v="167"/>
    <n v="0"/>
    <m/>
    <m/>
    <m/>
    <m/>
    <n v="1"/>
    <n v="2"/>
    <x v="0"/>
    <n v="20060614"/>
    <n v="20060614"/>
    <s v="2FS GSVIR0105"/>
    <s v="2FS GSVIH0105"/>
    <s v="2FS GSVIS0105"/>
    <s v="S"/>
    <s v="H"/>
    <s v="P"/>
    <x v="1"/>
    <n v="7.2"/>
    <n v="82"/>
    <s v="N"/>
    <n v="5000"/>
    <n v="16240"/>
    <m/>
    <m/>
    <n v="0"/>
    <n v="91367"/>
    <n v="5000"/>
    <n v="113"/>
    <s v="B"/>
    <n v="6.8999999999999999E-3"/>
    <n v="37"/>
    <n v="724"/>
    <m/>
    <s v="PRODUCTION; SEE 082414 &amp; 084327-28."/>
    <s v="R-Puntledge R"/>
    <x v="22"/>
    <s v="S-Puntledge R"/>
    <s v="BC"/>
    <s v="GST"/>
    <x v="14"/>
    <s v="N"/>
  </r>
  <r>
    <x v="14"/>
    <x v="14"/>
    <s v="T"/>
    <n v="4.0999999999999996"/>
    <n v="20140122"/>
    <s v="CDFO"/>
    <s v="CDFO"/>
    <n v="3"/>
    <x v="168"/>
    <n v="0"/>
    <m/>
    <m/>
    <m/>
    <m/>
    <n v="1"/>
    <n v="2"/>
    <x v="0"/>
    <n v="20060614"/>
    <n v="20060614"/>
    <s v="2FS GSVIR0105"/>
    <s v="2FS GSVIH0105"/>
    <s v="2FS GSVIS0105"/>
    <s v="S"/>
    <s v="H"/>
    <s v="P"/>
    <x v="1"/>
    <n v="7.2"/>
    <n v="82"/>
    <s v="N"/>
    <n v="5000"/>
    <n v="14648"/>
    <m/>
    <m/>
    <n v="0"/>
    <n v="84224"/>
    <n v="5000"/>
    <n v="426"/>
    <s v="B"/>
    <n v="2.8299999999999999E-2"/>
    <n v="19"/>
    <n v="389"/>
    <m/>
    <s v="PRODUCTION; SEE 084327-28 &amp; 082350."/>
    <s v="R-Puntledge R"/>
    <x v="22"/>
    <s v="S-Puntledge R"/>
    <s v="BC"/>
    <s v="GST"/>
    <x v="14"/>
    <s v="N"/>
  </r>
  <r>
    <x v="14"/>
    <x v="14"/>
    <s v="T"/>
    <n v="4.0999999999999996"/>
    <n v="20140122"/>
    <s v="CDFO"/>
    <s v="CDFO"/>
    <n v="3"/>
    <x v="169"/>
    <n v="0"/>
    <m/>
    <m/>
    <m/>
    <m/>
    <n v="1"/>
    <n v="2"/>
    <x v="0"/>
    <n v="20060614"/>
    <n v="20060614"/>
    <s v="2FS GSVIR0105"/>
    <s v="2FS GSVIH0105"/>
    <s v="2FS GSVIS0105"/>
    <s v="S"/>
    <s v="H"/>
    <s v="P"/>
    <x v="1"/>
    <n v="7.2"/>
    <n v="82"/>
    <s v="N"/>
    <n v="5000"/>
    <n v="15033"/>
    <m/>
    <m/>
    <n v="0"/>
    <n v="84669"/>
    <n v="5000"/>
    <n v="121"/>
    <s v="B"/>
    <n v="8.0000000000000002E-3"/>
    <n v="28"/>
    <n v="503"/>
    <m/>
    <s v="PRODUCTION; SEE 082350, 082414 &amp; 084328."/>
    <s v="R-Puntledge R"/>
    <x v="22"/>
    <s v="S-Puntledge R"/>
    <s v="BC"/>
    <s v="GST"/>
    <x v="14"/>
    <s v="N"/>
  </r>
  <r>
    <x v="14"/>
    <x v="14"/>
    <s v="T"/>
    <n v="4.0999999999999996"/>
    <n v="20140122"/>
    <s v="CDFO"/>
    <s v="CDFO"/>
    <n v="3"/>
    <x v="170"/>
    <n v="0"/>
    <m/>
    <m/>
    <m/>
    <m/>
    <n v="1"/>
    <n v="2"/>
    <x v="0"/>
    <n v="20060614"/>
    <n v="20060614"/>
    <s v="2FS GSVIR0105"/>
    <s v="2FS GSVIH0105"/>
    <s v="2FS GSVIS0105"/>
    <s v="S"/>
    <s v="H"/>
    <s v="P"/>
    <x v="1"/>
    <n v="7.2"/>
    <n v="82"/>
    <s v="N"/>
    <n v="5000"/>
    <n v="15123"/>
    <m/>
    <m/>
    <n v="0"/>
    <n v="84831"/>
    <n v="5000"/>
    <n v="60"/>
    <s v="B"/>
    <n v="4.0000000000000001E-3"/>
    <n v="28"/>
    <n v="510"/>
    <m/>
    <s v="PRODUCTION; SEE 084327, 082414 &amp; 082350."/>
    <s v="R-Puntledge R"/>
    <x v="22"/>
    <s v="S-Puntledge R"/>
    <s v="BC"/>
    <s v="GST"/>
    <x v="14"/>
    <s v="N"/>
  </r>
  <r>
    <x v="14"/>
    <x v="14"/>
    <s v="T"/>
    <n v="4.0999999999999996"/>
    <n v="20140122"/>
    <s v="CDFO"/>
    <s v="CDFO"/>
    <n v="3"/>
    <x v="171"/>
    <n v="0"/>
    <m/>
    <m/>
    <m/>
    <m/>
    <n v="1"/>
    <n v="3"/>
    <x v="0"/>
    <n v="20060524"/>
    <n v="20060616"/>
    <s v="2FS GSVIR0100"/>
    <s v="2FS GSVIH0100"/>
    <s v="2FS GSVIS0100"/>
    <s v="S"/>
    <s v="H"/>
    <s v="P"/>
    <x v="1"/>
    <n v="5.8"/>
    <n v="71"/>
    <s v="N"/>
    <n v="5000"/>
    <n v="21692"/>
    <m/>
    <m/>
    <n v="0"/>
    <n v="304276"/>
    <n v="5000"/>
    <n v="219"/>
    <s v="B"/>
    <n v="0.01"/>
    <n v="1"/>
    <n v="100"/>
    <m/>
    <m/>
    <s v="R-Big Qualicum R"/>
    <x v="23"/>
    <s v="S-Big Qualicum R"/>
    <s v="BC"/>
    <s v="GST"/>
    <x v="14"/>
    <s v="N"/>
  </r>
  <r>
    <x v="14"/>
    <x v="14"/>
    <s v="T"/>
    <n v="4.0999999999999996"/>
    <n v="20140122"/>
    <s v="CDFO"/>
    <s v="CDFO"/>
    <n v="3"/>
    <x v="172"/>
    <n v="0"/>
    <m/>
    <m/>
    <m/>
    <m/>
    <n v="1"/>
    <n v="3"/>
    <x v="0"/>
    <n v="20060524"/>
    <n v="20060616"/>
    <s v="2FS GSVIR0100"/>
    <s v="2FS GSVIH0100"/>
    <s v="2FS GSVIS0100"/>
    <s v="S"/>
    <s v="H"/>
    <s v="P"/>
    <x v="1"/>
    <n v="5.8"/>
    <n v="71"/>
    <s v="N"/>
    <n v="5000"/>
    <n v="22865"/>
    <m/>
    <m/>
    <n v="0"/>
    <n v="320739"/>
    <n v="5000"/>
    <n v="231"/>
    <s v="B"/>
    <n v="0.01"/>
    <n v="1"/>
    <n v="100"/>
    <m/>
    <m/>
    <s v="R-Big Qualicum R"/>
    <x v="23"/>
    <s v="S-Big Qualicum R"/>
    <s v="BC"/>
    <s v="GST"/>
    <x v="14"/>
    <s v="N"/>
  </r>
  <r>
    <x v="14"/>
    <x v="14"/>
    <s v="T"/>
    <n v="4.0999999999999996"/>
    <n v="20140122"/>
    <s v="CDFO"/>
    <s v="CDFO"/>
    <n v="3"/>
    <x v="173"/>
    <n v="0"/>
    <m/>
    <m/>
    <m/>
    <m/>
    <n v="1"/>
    <n v="3"/>
    <x v="0"/>
    <n v="20060523"/>
    <n v="20060616"/>
    <s v="2FS GSVIR0100"/>
    <s v="2FS GSVIH0100"/>
    <s v="2FS GSVIS0100"/>
    <s v="S"/>
    <s v="H"/>
    <s v="P"/>
    <x v="1"/>
    <n v="5.8"/>
    <n v="80"/>
    <s v="N"/>
    <n v="5000"/>
    <n v="29199"/>
    <m/>
    <m/>
    <n v="0"/>
    <n v="548593"/>
    <m/>
    <m/>
    <s v="B"/>
    <n v="0"/>
    <n v="1"/>
    <n v="100"/>
    <m/>
    <m/>
    <s v="R-Big Qualicum R"/>
    <x v="23"/>
    <s v="S-Big Qualicum R"/>
    <s v="BC"/>
    <s v="GST"/>
    <x v="14"/>
    <s v="N"/>
  </r>
  <r>
    <x v="14"/>
    <x v="14"/>
    <s v="T"/>
    <n v="4.0999999999999996"/>
    <n v="20140122"/>
    <s v="CDFO"/>
    <s v="CDFO"/>
    <n v="3"/>
    <x v="174"/>
    <n v="0"/>
    <m/>
    <m/>
    <m/>
    <m/>
    <n v="1"/>
    <n v="3"/>
    <x v="0"/>
    <n v="20060524"/>
    <n v="20060616"/>
    <s v="2FS GSVIR0100"/>
    <s v="2FS GSVIH0100"/>
    <s v="2FS GSVIS0100"/>
    <s v="S"/>
    <s v="H"/>
    <s v="P"/>
    <x v="1"/>
    <n v="6"/>
    <n v="79"/>
    <s v="N"/>
    <n v="5000"/>
    <n v="29010"/>
    <m/>
    <m/>
    <n v="0"/>
    <n v="543720"/>
    <n v="5000"/>
    <n v="293"/>
    <s v="B"/>
    <n v="0.01"/>
    <n v="1"/>
    <n v="100"/>
    <m/>
    <m/>
    <s v="R-Big Qualicum R"/>
    <x v="23"/>
    <s v="S-Big Qualicum R"/>
    <s v="BC"/>
    <s v="GST"/>
    <x v="14"/>
    <s v="N"/>
  </r>
  <r>
    <x v="14"/>
    <x v="14"/>
    <s v="T"/>
    <n v="4.0999999999999996"/>
    <n v="20140122"/>
    <s v="CDFO"/>
    <s v="CDFO"/>
    <n v="3"/>
    <x v="175"/>
    <n v="0"/>
    <m/>
    <m/>
    <m/>
    <m/>
    <n v="1"/>
    <n v="3"/>
    <x v="0"/>
    <n v="20060525"/>
    <n v="20060616"/>
    <s v="2FS GSVIR0100"/>
    <s v="2FS GSVIH0100"/>
    <s v="2FS GSVIS0100"/>
    <s v="S"/>
    <s v="H"/>
    <s v="P"/>
    <x v="1"/>
    <n v="6.1"/>
    <n v="79"/>
    <s v="N"/>
    <n v="5000"/>
    <n v="29512"/>
    <m/>
    <m/>
    <n v="0"/>
    <n v="510517"/>
    <m/>
    <m/>
    <s v="B"/>
    <n v="0"/>
    <n v="1"/>
    <n v="100"/>
    <m/>
    <m/>
    <s v="R-Big Qualicum R"/>
    <x v="23"/>
    <s v="S-Big Qualicum R"/>
    <s v="BC"/>
    <s v="GST"/>
    <x v="14"/>
    <s v="N"/>
  </r>
  <r>
    <x v="14"/>
    <x v="14"/>
    <s v="T"/>
    <n v="4.0999999999999996"/>
    <n v="20140122"/>
    <s v="CDFO"/>
    <s v="CDFO"/>
    <n v="3"/>
    <x v="176"/>
    <n v="0"/>
    <m/>
    <m/>
    <m/>
    <m/>
    <n v="1"/>
    <n v="3"/>
    <x v="0"/>
    <n v="20060425"/>
    <n v="20060425"/>
    <s v="2FS GSVIR0324"/>
    <s v="2FS GSVIH0118"/>
    <s v="2FS GSVIS0118"/>
    <s v="S"/>
    <s v="H"/>
    <s v="P"/>
    <x v="1"/>
    <n v="3.4"/>
    <m/>
    <s v="N"/>
    <n v="5000"/>
    <n v="14825"/>
    <m/>
    <m/>
    <n v="0"/>
    <n v="112610"/>
    <m/>
    <m/>
    <s v="B"/>
    <m/>
    <n v="1"/>
    <n v="100"/>
    <m/>
    <s v="EARLY REL 185818-20 (EARLY) COMPARE 185810-12,184836 (LATE) &amp; 185214 SEAPEN."/>
    <s v="R-Cowichan R Up"/>
    <x v="24"/>
    <s v="S-Cowichan R"/>
    <s v="BC"/>
    <s v="GST"/>
    <x v="14"/>
    <s v="N"/>
  </r>
  <r>
    <x v="14"/>
    <x v="14"/>
    <s v="T"/>
    <n v="4.0999999999999996"/>
    <n v="20140122"/>
    <s v="CDFO"/>
    <s v="CDFO"/>
    <n v="3"/>
    <x v="177"/>
    <n v="0"/>
    <m/>
    <m/>
    <m/>
    <m/>
    <n v="1"/>
    <n v="3"/>
    <x v="0"/>
    <n v="20060515"/>
    <n v="20060515"/>
    <s v="2FS GSVIR0324"/>
    <s v="2FS GSVIH0118"/>
    <s v="2FS GSVIS0118"/>
    <s v="S"/>
    <s v="H"/>
    <s v="P"/>
    <x v="1"/>
    <n v="6.1"/>
    <m/>
    <s v="N"/>
    <n v="5000"/>
    <n v="14589"/>
    <m/>
    <m/>
    <n v="0"/>
    <n v="111009"/>
    <m/>
    <m/>
    <s v="B"/>
    <m/>
    <n v="1"/>
    <n v="100"/>
    <m/>
    <s v="LATE REL 185811-12,184836 (LATE) COMP 185818-20,184422 (EARLY) 185214 SEAPEN"/>
    <s v="R-Cowichan R Up"/>
    <x v="24"/>
    <s v="S-Cowichan R"/>
    <s v="BC"/>
    <s v="GST"/>
    <x v="14"/>
    <s v="N"/>
  </r>
  <r>
    <x v="14"/>
    <x v="14"/>
    <s v="T"/>
    <n v="4.0999999999999996"/>
    <n v="20140122"/>
    <s v="CDFO"/>
    <s v="CDFO"/>
    <n v="3"/>
    <x v="178"/>
    <n v="12"/>
    <m/>
    <m/>
    <m/>
    <m/>
    <n v="1"/>
    <n v="3"/>
    <x v="0"/>
    <n v="20060524"/>
    <n v="20060616"/>
    <s v="2FS GSVIR0100"/>
    <s v="2FS GSVIH0100"/>
    <s v="2FS GSVIS0100"/>
    <s v="S"/>
    <s v="H"/>
    <s v="P"/>
    <x v="1"/>
    <n v="5.8"/>
    <n v="71"/>
    <s v="N"/>
    <n v="5000"/>
    <n v="22309"/>
    <m/>
    <m/>
    <n v="0"/>
    <n v="316131"/>
    <n v="5000"/>
    <n v="455"/>
    <s v="B"/>
    <n v="0.02"/>
    <n v="1"/>
    <n v="100"/>
    <m/>
    <m/>
    <s v="R-Big Qualicum R"/>
    <x v="23"/>
    <s v="S-Big Qualicum R"/>
    <s v="BC"/>
    <s v="GST"/>
    <x v="14"/>
    <s v="N"/>
  </r>
  <r>
    <x v="14"/>
    <x v="14"/>
    <s v="T"/>
    <n v="4.0999999999999996"/>
    <n v="20140122"/>
    <s v="CDFO"/>
    <s v="CDFO"/>
    <n v="3"/>
    <x v="179"/>
    <n v="12"/>
    <m/>
    <m/>
    <m/>
    <m/>
    <n v="1"/>
    <n v="3"/>
    <x v="0"/>
    <n v="20060524"/>
    <n v="20060616"/>
    <s v="2FS GSVIR0100"/>
    <s v="2FS GSVIH0100"/>
    <s v="2FS GSVIS0100"/>
    <s v="S"/>
    <s v="H"/>
    <s v="P"/>
    <x v="1"/>
    <n v="5.7"/>
    <n v="70"/>
    <s v="N"/>
    <n v="5000"/>
    <n v="22831"/>
    <m/>
    <m/>
    <n v="0"/>
    <n v="244309"/>
    <n v="5000"/>
    <n v="466"/>
    <s v="B"/>
    <n v="0.02"/>
    <n v="1"/>
    <n v="100"/>
    <m/>
    <m/>
    <s v="R-Big Qualicum R"/>
    <x v="23"/>
    <s v="S-Big Qualicum R"/>
    <s v="BC"/>
    <s v="GST"/>
    <x v="14"/>
    <s v="N"/>
  </r>
  <r>
    <x v="14"/>
    <x v="14"/>
    <s v="T"/>
    <n v="4.0999999999999996"/>
    <n v="20140122"/>
    <s v="CDFO"/>
    <s v="CDFO"/>
    <n v="3"/>
    <x v="180"/>
    <n v="12"/>
    <m/>
    <m/>
    <m/>
    <m/>
    <n v="1"/>
    <n v="3"/>
    <x v="0"/>
    <n v="20060524"/>
    <n v="20060616"/>
    <s v="2FS GSVIR0100"/>
    <s v="2FS GSVIH0100"/>
    <s v="2FS GSVIS0100"/>
    <s v="S"/>
    <s v="H"/>
    <s v="P"/>
    <x v="1"/>
    <n v="5.7"/>
    <n v="70"/>
    <s v="N"/>
    <n v="5000"/>
    <n v="23136"/>
    <m/>
    <m/>
    <n v="0"/>
    <n v="242619"/>
    <m/>
    <m/>
    <s v="B"/>
    <n v="0"/>
    <n v="1"/>
    <n v="100"/>
    <m/>
    <m/>
    <s v="R-Big Qualicum R"/>
    <x v="23"/>
    <s v="S-Big Qualicum R"/>
    <s v="BC"/>
    <s v="GST"/>
    <x v="14"/>
    <s v="N"/>
  </r>
  <r>
    <x v="14"/>
    <x v="14"/>
    <s v="T"/>
    <n v="4.0999999999999996"/>
    <n v="20140122"/>
    <s v="CDFO"/>
    <s v="CDFO"/>
    <n v="3"/>
    <x v="181"/>
    <n v="12"/>
    <m/>
    <m/>
    <m/>
    <m/>
    <n v="1"/>
    <n v="2"/>
    <x v="0"/>
    <n v="20060613"/>
    <n v="20060613"/>
    <s v="2FS GSVIR0105"/>
    <s v="2FS GSVIH0105"/>
    <s v="2FS GSVIS0105"/>
    <s v="S"/>
    <s v="H"/>
    <s v="B"/>
    <x v="1"/>
    <n v="10.199999999999999"/>
    <n v="96"/>
    <s v="N"/>
    <n v="5000"/>
    <n v="29367"/>
    <m/>
    <m/>
    <n v="0"/>
    <n v="11911"/>
    <n v="5000"/>
    <n v="44"/>
    <s v="B"/>
    <n v="1.5E-3"/>
    <n v="26"/>
    <n v="663"/>
    <m/>
    <s v="CAPTIVE BROOD; SEE 185809."/>
    <s v="R-Puntledge R"/>
    <x v="22"/>
    <s v="S-Puntledge R"/>
    <s v="BC"/>
    <s v="GST"/>
    <x v="14"/>
    <s v="N"/>
  </r>
  <r>
    <x v="14"/>
    <x v="14"/>
    <s v="T"/>
    <n v="4.0999999999999996"/>
    <n v="20140122"/>
    <s v="CDFO"/>
    <s v="CDFO"/>
    <n v="3"/>
    <x v="182"/>
    <n v="12"/>
    <m/>
    <m/>
    <m/>
    <m/>
    <n v="1"/>
    <n v="2"/>
    <x v="0"/>
    <n v="20060613"/>
    <n v="20060613"/>
    <s v="2FS GSVIR0105"/>
    <s v="2FS GSVIH0105"/>
    <s v="2FS GSVIS0105"/>
    <s v="S"/>
    <s v="H"/>
    <s v="B"/>
    <x v="1"/>
    <n v="10.199999999999999"/>
    <n v="96"/>
    <s v="N"/>
    <n v="5000"/>
    <n v="28850"/>
    <m/>
    <m/>
    <n v="0"/>
    <n v="11722"/>
    <n v="5000"/>
    <n v="93"/>
    <s v="B"/>
    <n v="3.2000000000000002E-3"/>
    <n v="26"/>
    <n v="621"/>
    <m/>
    <s v="CAPTIVE BROOD; SEE 185808."/>
    <s v="R-Puntledge R"/>
    <x v="22"/>
    <s v="S-Puntledge R"/>
    <s v="BC"/>
    <s v="GST"/>
    <x v="14"/>
    <s v="N"/>
  </r>
  <r>
    <x v="14"/>
    <x v="14"/>
    <s v="T"/>
    <n v="4.0999999999999996"/>
    <n v="20140122"/>
    <s v="CDFO"/>
    <s v="CDFO"/>
    <n v="3"/>
    <x v="183"/>
    <n v="12"/>
    <m/>
    <m/>
    <m/>
    <m/>
    <n v="1"/>
    <n v="3"/>
    <x v="0"/>
    <n v="20060515"/>
    <n v="20060515"/>
    <s v="2FS GSVIR0324"/>
    <s v="2FS GSVIH0118"/>
    <s v="2FS GSVIS0118"/>
    <s v="S"/>
    <s v="H"/>
    <s v="P"/>
    <x v="1"/>
    <n v="6.1"/>
    <m/>
    <s v="N"/>
    <n v="5000"/>
    <n v="29646"/>
    <m/>
    <m/>
    <n v="0"/>
    <n v="225579"/>
    <m/>
    <m/>
    <s v="B"/>
    <m/>
    <n v="1"/>
    <n v="100"/>
    <m/>
    <s v="LATE REL 185811,12,184835 (LATE) COMP 185818-20,184422 (EARLY)&amp;185214 (SEAPEN)"/>
    <s v="R-Cowichan R Up"/>
    <x v="24"/>
    <s v="S-Cowichan R"/>
    <s v="BC"/>
    <s v="GST"/>
    <x v="14"/>
    <s v="N"/>
  </r>
  <r>
    <x v="14"/>
    <x v="14"/>
    <s v="T"/>
    <n v="4.0999999999999996"/>
    <n v="20140122"/>
    <s v="CDFO"/>
    <s v="CDFO"/>
    <n v="3"/>
    <x v="184"/>
    <n v="12"/>
    <m/>
    <m/>
    <m/>
    <m/>
    <n v="1"/>
    <n v="3"/>
    <x v="0"/>
    <n v="20060515"/>
    <n v="20060515"/>
    <s v="2FS GSVIR0324"/>
    <s v="2FS GSVIH0118"/>
    <s v="2FS GSVIS0118"/>
    <s v="S"/>
    <s v="H"/>
    <s v="P"/>
    <x v="1"/>
    <n v="6.1"/>
    <m/>
    <s v="N"/>
    <n v="5000"/>
    <n v="29364"/>
    <m/>
    <m/>
    <n v="0"/>
    <n v="223434"/>
    <m/>
    <m/>
    <s v="B"/>
    <m/>
    <n v="1"/>
    <n v="100"/>
    <m/>
    <s v="LATE REL 185810,12,184836 (LATE) COMP 185818-20,184422 (EARLY) 185214 SEAPEN"/>
    <s v="R-Cowichan R Up"/>
    <x v="24"/>
    <s v="S-Cowichan R"/>
    <s v="BC"/>
    <s v="GST"/>
    <x v="14"/>
    <s v="N"/>
  </r>
  <r>
    <x v="14"/>
    <x v="14"/>
    <s v="T"/>
    <n v="4.0999999999999996"/>
    <n v="20140122"/>
    <s v="CDFO"/>
    <s v="CDFO"/>
    <n v="3"/>
    <x v="185"/>
    <n v="12"/>
    <m/>
    <m/>
    <m/>
    <m/>
    <n v="1"/>
    <n v="3"/>
    <x v="0"/>
    <n v="20060515"/>
    <n v="20060515"/>
    <s v="2FS GSVIR0324"/>
    <s v="2FS GSVIH0118"/>
    <s v="2FS GSVIS0118"/>
    <s v="S"/>
    <s v="H"/>
    <s v="P"/>
    <x v="1"/>
    <n v="6.1"/>
    <m/>
    <s v="N"/>
    <n v="5000"/>
    <n v="26464"/>
    <m/>
    <m/>
    <n v="0"/>
    <n v="201367"/>
    <m/>
    <m/>
    <s v="B"/>
    <m/>
    <n v="1"/>
    <n v="100"/>
    <m/>
    <s v="LATE REL 185810,11,184836 (LATE) COMP 185818-20,184422 (EARLY) 185214 SEAPEN"/>
    <s v="R-Cowichan R Up"/>
    <x v="24"/>
    <s v="S-Cowichan R"/>
    <s v="BC"/>
    <s v="GST"/>
    <x v="14"/>
    <s v="N"/>
  </r>
  <r>
    <x v="14"/>
    <x v="14"/>
    <s v="T"/>
    <n v="4.0999999999999996"/>
    <n v="20140122"/>
    <s v="CDFO"/>
    <s v="CDFO"/>
    <n v="3"/>
    <x v="186"/>
    <n v="12"/>
    <m/>
    <m/>
    <m/>
    <m/>
    <n v="1"/>
    <n v="3"/>
    <x v="0"/>
    <n v="20060524"/>
    <n v="20060616"/>
    <s v="2FS GSVIR0100"/>
    <s v="2FS GSVIH0100"/>
    <s v="2FS GSVIS0100"/>
    <s v="S"/>
    <s v="H"/>
    <s v="P"/>
    <x v="1"/>
    <n v="5.7"/>
    <n v="70"/>
    <s v="N"/>
    <n v="5000"/>
    <n v="22530"/>
    <m/>
    <m/>
    <n v="0"/>
    <n v="241088"/>
    <n v="5000"/>
    <n v="460"/>
    <s v="B"/>
    <n v="0.02"/>
    <n v="1"/>
    <n v="100"/>
    <m/>
    <m/>
    <s v="R-Big Qualicum R"/>
    <x v="23"/>
    <s v="S-Big Qualicum R"/>
    <s v="BC"/>
    <s v="GST"/>
    <x v="14"/>
    <s v="N"/>
  </r>
  <r>
    <x v="14"/>
    <x v="14"/>
    <s v="T"/>
    <n v="4.0999999999999996"/>
    <n v="20140122"/>
    <s v="CDFO"/>
    <s v="CDFO"/>
    <n v="3"/>
    <x v="187"/>
    <n v="12"/>
    <m/>
    <m/>
    <m/>
    <m/>
    <n v="1"/>
    <n v="3"/>
    <x v="0"/>
    <n v="20060425"/>
    <n v="20060425"/>
    <s v="2FS GSVIR0324"/>
    <s v="2FS GSVIH0118"/>
    <s v="2FS GSVIS0118"/>
    <s v="S"/>
    <s v="H"/>
    <s v="P"/>
    <x v="1"/>
    <n v="3.4"/>
    <m/>
    <s v="N"/>
    <n v="5000"/>
    <n v="29556"/>
    <m/>
    <m/>
    <n v="0"/>
    <n v="224505"/>
    <m/>
    <m/>
    <s v="B"/>
    <m/>
    <n v="1"/>
    <n v="100"/>
    <m/>
    <s v="EARLY REL 185819,20,22 EARLY.COMPARE 185810-12,184836 (LATE)&amp;185214 (SEAPEN)"/>
    <s v="R-Cowichan R Up"/>
    <x v="24"/>
    <s v="S-Cowichan R"/>
    <s v="BC"/>
    <s v="GST"/>
    <x v="14"/>
    <s v="N"/>
  </r>
  <r>
    <x v="14"/>
    <x v="14"/>
    <s v="T"/>
    <n v="4.0999999999999996"/>
    <n v="20140122"/>
    <s v="CDFO"/>
    <s v="CDFO"/>
    <n v="3"/>
    <x v="188"/>
    <n v="12"/>
    <m/>
    <m/>
    <m/>
    <m/>
    <n v="1"/>
    <n v="3"/>
    <x v="0"/>
    <n v="20060425"/>
    <n v="20060425"/>
    <s v="2FS GSVIR0324"/>
    <s v="2FS GSVIH0118"/>
    <s v="2FS GSVIS0118"/>
    <s v="S"/>
    <s v="H"/>
    <s v="P"/>
    <x v="1"/>
    <n v="3.4"/>
    <m/>
    <s v="N"/>
    <n v="5000"/>
    <n v="29313"/>
    <m/>
    <m/>
    <n v="0"/>
    <n v="222660"/>
    <m/>
    <m/>
    <s v="B"/>
    <m/>
    <n v="1"/>
    <n v="100"/>
    <m/>
    <s v="EARLY REL. 185918,20,22 (EARLY).COMPARE 185810-12,184836 (LATE)&amp; 185214 SEAPEN"/>
    <s v="R-Cowichan R Up"/>
    <x v="24"/>
    <s v="S-Cowichan R"/>
    <s v="BC"/>
    <s v="GST"/>
    <x v="14"/>
    <s v="N"/>
  </r>
  <r>
    <x v="14"/>
    <x v="14"/>
    <s v="T"/>
    <n v="4.0999999999999996"/>
    <n v="20140122"/>
    <s v="CDFO"/>
    <s v="CDFO"/>
    <n v="3"/>
    <x v="189"/>
    <n v="12"/>
    <m/>
    <m/>
    <m/>
    <m/>
    <n v="1"/>
    <n v="3"/>
    <x v="0"/>
    <n v="20060425"/>
    <n v="20060425"/>
    <s v="2FS GSVIR0324"/>
    <s v="2FS GSVIH0118"/>
    <s v="2FS GSVIS0118"/>
    <s v="S"/>
    <s v="H"/>
    <s v="P"/>
    <x v="1"/>
    <n v="3.4"/>
    <m/>
    <s v="N"/>
    <n v="5000"/>
    <n v="26426"/>
    <m/>
    <m/>
    <n v="0"/>
    <n v="201740"/>
    <n v="5000"/>
    <n v="133"/>
    <s v="B"/>
    <n v="5.0000000000000001E-3"/>
    <n v="1"/>
    <n v="200"/>
    <m/>
    <s v="EARLY REL 185818,19,22 (EARLY) COMPARE 185810-12, 184836 (LATE)&amp; 185214 SEAPEN"/>
    <s v="R-Cowichan R Up"/>
    <x v="24"/>
    <s v="S-Cowichan R"/>
    <s v="BC"/>
    <s v="GST"/>
    <x v="14"/>
    <s v="N"/>
  </r>
  <r>
    <x v="14"/>
    <x v="14"/>
    <s v="T"/>
    <n v="4.0999999999999996"/>
    <n v="20140122"/>
    <s v="CDFO"/>
    <s v="CDFO"/>
    <n v="3"/>
    <x v="190"/>
    <n v="12"/>
    <m/>
    <m/>
    <m/>
    <m/>
    <n v="1"/>
    <n v="3"/>
    <x v="1"/>
    <n v="20070529"/>
    <n v="20070529"/>
    <s v="2FS GSVIR0100"/>
    <s v="2FS GSVIH0100"/>
    <s v="2FS GSVIS0100"/>
    <s v="S"/>
    <s v="H"/>
    <s v="P"/>
    <x v="1"/>
    <n v="6.48"/>
    <m/>
    <s v="N"/>
    <n v="5000"/>
    <n v="15082"/>
    <m/>
    <m/>
    <n v="0"/>
    <n v="259693"/>
    <m/>
    <m/>
    <s v="B"/>
    <n v="0"/>
    <n v="2"/>
    <n v="200"/>
    <m/>
    <s v="REL BELOW FENCE. SEE 185743-46, 185813-15."/>
    <s v="R-Big Qualicum R"/>
    <x v="23"/>
    <s v="S-Big Qualicum R"/>
    <s v="BC"/>
    <s v="GST"/>
    <x v="14"/>
    <s v="N"/>
  </r>
  <r>
    <x v="14"/>
    <x v="14"/>
    <s v="T"/>
    <n v="4.0999999999999996"/>
    <n v="20140122"/>
    <s v="CDFO"/>
    <s v="CDFO"/>
    <n v="3"/>
    <x v="191"/>
    <n v="12"/>
    <m/>
    <m/>
    <m/>
    <m/>
    <n v="1"/>
    <n v="3"/>
    <x v="1"/>
    <n v="20070529"/>
    <n v="20070529"/>
    <s v="2FS GSVIR0100"/>
    <s v="2FS GSVIH0100"/>
    <s v="2FS GSVIS0100"/>
    <s v="S"/>
    <s v="H"/>
    <s v="P"/>
    <x v="1"/>
    <n v="6.49"/>
    <m/>
    <s v="N"/>
    <n v="5000"/>
    <n v="28289"/>
    <m/>
    <m/>
    <n v="0"/>
    <n v="492032"/>
    <n v="5000"/>
    <n v="286"/>
    <s v="B"/>
    <n v="0.01"/>
    <n v="4"/>
    <n v="200"/>
    <m/>
    <s v="REL BELOW FENCE. SEE 185644, 185744-46, 185813-15."/>
    <s v="R-Big Qualicum R"/>
    <x v="23"/>
    <s v="S-Big Qualicum R"/>
    <s v="BC"/>
    <s v="GST"/>
    <x v="14"/>
    <s v="N"/>
  </r>
  <r>
    <x v="14"/>
    <x v="14"/>
    <s v="T"/>
    <n v="4.0999999999999996"/>
    <n v="20140122"/>
    <s v="CDFO"/>
    <s v="CDFO"/>
    <n v="3"/>
    <x v="192"/>
    <n v="12"/>
    <m/>
    <m/>
    <m/>
    <m/>
    <n v="1"/>
    <n v="3"/>
    <x v="1"/>
    <n v="20070529"/>
    <n v="20070529"/>
    <s v="2FS GSVIR0100"/>
    <s v="2FS GSVIH0100"/>
    <s v="2FS GSVIS0100"/>
    <s v="S"/>
    <s v="H"/>
    <s v="P"/>
    <x v="1"/>
    <n v="6.49"/>
    <m/>
    <s v="N"/>
    <n v="5000"/>
    <n v="28658"/>
    <m/>
    <m/>
    <n v="0"/>
    <n v="493459"/>
    <m/>
    <m/>
    <s v="B"/>
    <n v="0"/>
    <n v="5"/>
    <n v="200"/>
    <m/>
    <s v="REL BELOW FENCE. SEE 185644, 185743, 185745-46, 185813-15."/>
    <s v="R-Big Qualicum R"/>
    <x v="23"/>
    <s v="S-Big Qualicum R"/>
    <s v="BC"/>
    <s v="GST"/>
    <x v="14"/>
    <s v="N"/>
  </r>
  <r>
    <x v="14"/>
    <x v="14"/>
    <s v="T"/>
    <n v="4.0999999999999996"/>
    <n v="20140122"/>
    <s v="CDFO"/>
    <s v="CDFO"/>
    <n v="3"/>
    <x v="193"/>
    <n v="12"/>
    <m/>
    <m/>
    <m/>
    <m/>
    <n v="1"/>
    <n v="3"/>
    <x v="1"/>
    <n v="20070529"/>
    <n v="20070529"/>
    <s v="2FS GSVIR0100"/>
    <s v="2FS GSVIH0100"/>
    <s v="2FS GSVIS0100"/>
    <s v="S"/>
    <s v="H"/>
    <s v="P"/>
    <x v="1"/>
    <n v="6.49"/>
    <m/>
    <s v="N"/>
    <n v="5000"/>
    <n v="25326"/>
    <m/>
    <m/>
    <n v="0"/>
    <n v="436092"/>
    <m/>
    <m/>
    <s v="B"/>
    <n v="0"/>
    <n v="2"/>
    <n v="200"/>
    <m/>
    <s v="REL BELOW FENCE. SEE 185644, 185743-44, 185746, 185813-15."/>
    <s v="R-Big Qualicum R"/>
    <x v="23"/>
    <s v="S-Big Qualicum R"/>
    <s v="BC"/>
    <s v="GST"/>
    <x v="14"/>
    <s v="N"/>
  </r>
  <r>
    <x v="14"/>
    <x v="14"/>
    <s v="T"/>
    <n v="4.0999999999999996"/>
    <n v="20140122"/>
    <s v="CDFO"/>
    <s v="CDFO"/>
    <n v="3"/>
    <x v="194"/>
    <n v="12"/>
    <m/>
    <m/>
    <m/>
    <m/>
    <n v="1"/>
    <n v="3"/>
    <x v="1"/>
    <n v="20070529"/>
    <n v="20070529"/>
    <s v="2FS GSVIR0100"/>
    <s v="2FS GSVIH0100"/>
    <s v="2FS GSVIS0100"/>
    <s v="S"/>
    <s v="H"/>
    <s v="P"/>
    <x v="1"/>
    <n v="6.49"/>
    <m/>
    <s v="N"/>
    <n v="5000"/>
    <n v="28001"/>
    <m/>
    <m/>
    <n v="0"/>
    <n v="491998"/>
    <n v="5000"/>
    <n v="571"/>
    <s v="B"/>
    <n v="0.02"/>
    <n v="3"/>
    <n v="200"/>
    <m/>
    <s v="REL BELOW FENCE. SEE 185644, 185743-45, 185813-15."/>
    <s v="R-Big Qualicum R"/>
    <x v="23"/>
    <s v="S-Big Qualicum R"/>
    <s v="BC"/>
    <s v="GST"/>
    <x v="14"/>
    <s v="N"/>
  </r>
  <r>
    <x v="14"/>
    <x v="14"/>
    <s v="T"/>
    <n v="4.0999999999999996"/>
    <n v="20140122"/>
    <s v="CDFO"/>
    <s v="CDFO"/>
    <n v="3"/>
    <x v="195"/>
    <n v="12"/>
    <m/>
    <m/>
    <m/>
    <m/>
    <n v="1"/>
    <n v="3"/>
    <x v="1"/>
    <n v="20070529"/>
    <n v="20070529"/>
    <s v="2FS GSVIR0100"/>
    <s v="2FS GSVIH0100"/>
    <s v="2FS GSVIS0100"/>
    <s v="S"/>
    <s v="H"/>
    <s v="P"/>
    <x v="1"/>
    <n v="6.49"/>
    <m/>
    <s v="N"/>
    <n v="5000"/>
    <n v="25172"/>
    <m/>
    <m/>
    <n v="0"/>
    <n v="433441"/>
    <m/>
    <m/>
    <s v="B"/>
    <n v="0"/>
    <n v="2"/>
    <n v="200"/>
    <m/>
    <s v="REL BELOW FENCE. SEE 185644, 185743-46, 185814-15."/>
    <s v="R-Big Qualicum R"/>
    <x v="23"/>
    <s v="S-Big Qualicum R"/>
    <s v="BC"/>
    <s v="GST"/>
    <x v="14"/>
    <s v="N"/>
  </r>
  <r>
    <x v="14"/>
    <x v="14"/>
    <s v="T"/>
    <n v="4.0999999999999996"/>
    <n v="20140122"/>
    <s v="CDFO"/>
    <s v="CDFO"/>
    <n v="3"/>
    <x v="196"/>
    <n v="12"/>
    <m/>
    <m/>
    <m/>
    <m/>
    <n v="1"/>
    <n v="3"/>
    <x v="1"/>
    <n v="20070529"/>
    <n v="20070529"/>
    <s v="2FS GSVIR0100"/>
    <s v="2FS GSVIH0100"/>
    <s v="2FS GSVIS0100"/>
    <s v="S"/>
    <s v="H"/>
    <s v="P"/>
    <x v="1"/>
    <n v="6.49"/>
    <m/>
    <s v="N"/>
    <n v="5000"/>
    <n v="25274"/>
    <m/>
    <m/>
    <n v="0"/>
    <n v="435188"/>
    <m/>
    <m/>
    <s v="B"/>
    <n v="0"/>
    <n v="4"/>
    <n v="200"/>
    <m/>
    <s v="REL BELOW FENCE. SEE 185644, 185743-46, 185813, 185815."/>
    <s v="R-Big Qualicum R"/>
    <x v="23"/>
    <s v="S-Big Qualicum R"/>
    <s v="BC"/>
    <s v="GST"/>
    <x v="14"/>
    <s v="N"/>
  </r>
  <r>
    <x v="14"/>
    <x v="14"/>
    <s v="T"/>
    <n v="4.0999999999999996"/>
    <n v="20140122"/>
    <s v="CDFO"/>
    <s v="CDFO"/>
    <n v="3"/>
    <x v="197"/>
    <n v="12"/>
    <m/>
    <m/>
    <m/>
    <m/>
    <n v="1"/>
    <n v="3"/>
    <x v="1"/>
    <n v="20070529"/>
    <n v="20070529"/>
    <s v="2FS GSVIR0100"/>
    <s v="2FS GSVIH0100"/>
    <s v="2FS GSVIS0100"/>
    <s v="S"/>
    <s v="H"/>
    <s v="P"/>
    <x v="1"/>
    <n v="6.49"/>
    <m/>
    <s v="N"/>
    <n v="5000"/>
    <n v="23817"/>
    <m/>
    <m/>
    <n v="0"/>
    <n v="410103"/>
    <m/>
    <m/>
    <s v="B"/>
    <n v="0"/>
    <n v="2"/>
    <n v="200"/>
    <m/>
    <s v="REL BELOW FENCE. SEE 185644, 185743-46, 185813-14."/>
    <s v="R-Big Qualicum R"/>
    <x v="23"/>
    <s v="S-Big Qualicum R"/>
    <s v="BC"/>
    <s v="GST"/>
    <x v="14"/>
    <s v="N"/>
  </r>
  <r>
    <x v="14"/>
    <x v="14"/>
    <s v="T"/>
    <n v="4.0999999999999996"/>
    <n v="20140122"/>
    <s v="CDFO"/>
    <s v="CDFO"/>
    <n v="3"/>
    <x v="198"/>
    <n v="12"/>
    <m/>
    <m/>
    <m/>
    <m/>
    <n v="1"/>
    <n v="3"/>
    <x v="1"/>
    <n v="20070523"/>
    <n v="20070523"/>
    <s v="2FS GSVIR0324"/>
    <s v="2FS GSVIH0118"/>
    <s v="2FS GSVIS0118"/>
    <s v="S"/>
    <s v="H"/>
    <s v="P"/>
    <x v="1"/>
    <n v="5.8"/>
    <n v="85"/>
    <s v="N"/>
    <n v="5000"/>
    <n v="25040"/>
    <m/>
    <m/>
    <n v="0"/>
    <n v="46295"/>
    <m/>
    <m/>
    <s v="B"/>
    <m/>
    <n v="1"/>
    <n v="100"/>
    <m/>
    <s v="UPPER RIVER RELEASE AT ROAD POOL."/>
    <s v="R-Cowichan R Up"/>
    <x v="24"/>
    <s v="S-Cowichan R"/>
    <s v="BC"/>
    <s v="GST"/>
    <x v="14"/>
    <s v="N"/>
  </r>
  <r>
    <x v="14"/>
    <x v="14"/>
    <s v="T"/>
    <n v="4.0999999999999996"/>
    <n v="20140122"/>
    <s v="CDFO"/>
    <s v="CDFO"/>
    <n v="3"/>
    <x v="199"/>
    <n v="12"/>
    <m/>
    <m/>
    <m/>
    <m/>
    <n v="1"/>
    <n v="3"/>
    <x v="1"/>
    <n v="20070523"/>
    <n v="20070523"/>
    <s v="2FS GSVIR0324"/>
    <s v="2FS GSVIH0118"/>
    <s v="2FS GSVIS0118"/>
    <s v="S"/>
    <s v="H"/>
    <s v="P"/>
    <x v="1"/>
    <n v="5.8"/>
    <n v="85"/>
    <s v="N"/>
    <n v="5000"/>
    <n v="24989"/>
    <m/>
    <m/>
    <n v="0"/>
    <n v="46201"/>
    <m/>
    <m/>
    <s v="B"/>
    <m/>
    <n v="1"/>
    <n v="100"/>
    <m/>
    <s v="UPPER RIVER RELEASE AT ROAD POOL."/>
    <s v="R-Cowichan R Up"/>
    <x v="24"/>
    <s v="S-Cowichan R"/>
    <s v="BC"/>
    <s v="GST"/>
    <x v="14"/>
    <s v="N"/>
  </r>
  <r>
    <x v="14"/>
    <x v="14"/>
    <s v="T"/>
    <n v="4.0999999999999996"/>
    <n v="20140122"/>
    <s v="CDFO"/>
    <s v="CDFO"/>
    <n v="3"/>
    <x v="200"/>
    <n v="12"/>
    <m/>
    <m/>
    <m/>
    <m/>
    <n v="1"/>
    <n v="3"/>
    <x v="1"/>
    <n v="20070523"/>
    <n v="20070523"/>
    <s v="2FS GSVIR0324"/>
    <s v="2FS GSVIH0118"/>
    <s v="2FS GSVIS0118"/>
    <s v="S"/>
    <s v="H"/>
    <s v="P"/>
    <x v="1"/>
    <n v="5.8"/>
    <n v="85"/>
    <s v="N"/>
    <n v="5000"/>
    <n v="24923"/>
    <m/>
    <m/>
    <n v="0"/>
    <n v="46079"/>
    <m/>
    <m/>
    <s v="B"/>
    <m/>
    <n v="1"/>
    <n v="100"/>
    <m/>
    <s v="UPPER RIVER RELEASE AT ROAD POOL."/>
    <s v="R-Cowichan R Up"/>
    <x v="24"/>
    <s v="S-Cowichan R"/>
    <s v="BC"/>
    <s v="GST"/>
    <x v="14"/>
    <s v="N"/>
  </r>
  <r>
    <x v="14"/>
    <x v="14"/>
    <s v="T"/>
    <n v="4.0999999999999996"/>
    <n v="20140122"/>
    <s v="CDFO"/>
    <s v="CDFO"/>
    <n v="3"/>
    <x v="201"/>
    <n v="12"/>
    <m/>
    <m/>
    <m/>
    <m/>
    <n v="1"/>
    <n v="2"/>
    <x v="1"/>
    <n v="20070610"/>
    <n v="20070610"/>
    <s v="2MS GSVIR5679"/>
    <s v="2MS GSVIH5679"/>
    <s v="2FS GSVIS0105"/>
    <s v="S"/>
    <s v="H"/>
    <s v="B"/>
    <x v="1"/>
    <n v="7.1"/>
    <n v="84"/>
    <s v="N"/>
    <n v="5000"/>
    <n v="22293"/>
    <m/>
    <m/>
    <n v="0"/>
    <n v="28301"/>
    <n v="5000"/>
    <n v="90"/>
    <s v="B"/>
    <n v="4.0000000000000001E-3"/>
    <n v="30"/>
    <n v="250"/>
    <m/>
    <s v="SEE ALSO 185911, 185912, 185913."/>
    <s v="R-Courtenay Est"/>
    <x v="21"/>
    <s v="S-Puntledge R"/>
    <s v="BC"/>
    <s v="GST"/>
    <x v="14"/>
    <s v="N"/>
  </r>
  <r>
    <x v="14"/>
    <x v="14"/>
    <s v="T"/>
    <n v="4.0999999999999996"/>
    <n v="20140122"/>
    <s v="CDFO"/>
    <s v="CDFO"/>
    <n v="3"/>
    <x v="202"/>
    <n v="12"/>
    <m/>
    <m/>
    <m/>
    <m/>
    <n v="1"/>
    <n v="2"/>
    <x v="1"/>
    <n v="20070610"/>
    <n v="20070610"/>
    <s v="2MS GSVIR5679"/>
    <s v="2MS GSVIH5679"/>
    <s v="2FS GSVIS0105"/>
    <s v="S"/>
    <s v="H"/>
    <s v="B"/>
    <x v="1"/>
    <n v="7.1"/>
    <n v="84"/>
    <s v="N"/>
    <n v="5000"/>
    <n v="22399"/>
    <m/>
    <m/>
    <n v="0"/>
    <n v="28435"/>
    <n v="5000"/>
    <n v="90"/>
    <s v="B"/>
    <n v="4.0000000000000001E-3"/>
    <n v="29"/>
    <n v="250"/>
    <m/>
    <s v="SEE ALSO 185910, 185912, 185913."/>
    <s v="R-Courtenay Est"/>
    <x v="21"/>
    <s v="S-Puntledge R"/>
    <s v="BC"/>
    <s v="GST"/>
    <x v="14"/>
    <s v="N"/>
  </r>
  <r>
    <x v="14"/>
    <x v="14"/>
    <s v="T"/>
    <n v="4.0999999999999996"/>
    <n v="20140122"/>
    <s v="CDFO"/>
    <s v="CDFO"/>
    <n v="3"/>
    <x v="203"/>
    <n v="12"/>
    <m/>
    <m/>
    <m/>
    <m/>
    <n v="1"/>
    <n v="2"/>
    <x v="1"/>
    <n v="20070610"/>
    <n v="20070610"/>
    <s v="2MS GSVIR5679"/>
    <s v="2MS GSVIH5679"/>
    <s v="2FS GSVIS0105"/>
    <s v="S"/>
    <s v="H"/>
    <s v="B"/>
    <x v="1"/>
    <n v="7.1"/>
    <n v="84"/>
    <s v="N"/>
    <n v="5000"/>
    <n v="22329"/>
    <m/>
    <m/>
    <n v="0"/>
    <n v="28347"/>
    <n v="5000"/>
    <n v="90"/>
    <s v="B"/>
    <n v="4.0000000000000001E-3"/>
    <n v="28"/>
    <n v="250"/>
    <m/>
    <s v="SEE ALSO 185910, 185911, 185913"/>
    <s v="R-Courtenay Est"/>
    <x v="21"/>
    <s v="S-Puntledge R"/>
    <s v="BC"/>
    <s v="GST"/>
    <x v="14"/>
    <s v="N"/>
  </r>
  <r>
    <x v="14"/>
    <x v="14"/>
    <s v="T"/>
    <n v="4.0999999999999996"/>
    <n v="20140122"/>
    <s v="CDFO"/>
    <s v="CDFO"/>
    <n v="3"/>
    <x v="204"/>
    <n v="12"/>
    <m/>
    <m/>
    <m/>
    <m/>
    <n v="1"/>
    <n v="2"/>
    <x v="1"/>
    <n v="20070610"/>
    <n v="20070610"/>
    <s v="2MS GSVIR5679"/>
    <s v="2MS GSVIH5679"/>
    <s v="2FS GSVIS0105"/>
    <s v="S"/>
    <s v="H"/>
    <s v="B"/>
    <x v="1"/>
    <n v="7.1"/>
    <n v="84"/>
    <s v="N"/>
    <n v="5000"/>
    <n v="22376"/>
    <m/>
    <m/>
    <n v="0"/>
    <n v="28406"/>
    <n v="5000"/>
    <n v="90"/>
    <s v="B"/>
    <n v="4.0000000000000001E-3"/>
    <n v="27"/>
    <n v="250"/>
    <m/>
    <s v="SEE ALSO 185910, 185911, 185912."/>
    <s v="R-Courtenay Est"/>
    <x v="21"/>
    <s v="S-Puntledge R"/>
    <s v="BC"/>
    <s v="GST"/>
    <x v="14"/>
    <s v="N"/>
  </r>
  <r>
    <x v="14"/>
    <x v="14"/>
    <s v="T"/>
    <n v="4.0999999999999996"/>
    <n v="20140122"/>
    <s v="CDFO"/>
    <s v="CDFO"/>
    <n v="3"/>
    <x v="205"/>
    <n v="12"/>
    <m/>
    <m/>
    <m/>
    <m/>
    <n v="1"/>
    <n v="2"/>
    <x v="1"/>
    <n v="20070603"/>
    <n v="20070603"/>
    <s v="2FS GSVIR0105"/>
    <s v="2FS GSVIH0105"/>
    <s v="2FS GSVIS0105"/>
    <s v="S"/>
    <s v="H"/>
    <s v="P"/>
    <x v="1"/>
    <n v="5.3"/>
    <n v="77"/>
    <s v="N"/>
    <n v="5000"/>
    <n v="22444"/>
    <m/>
    <m/>
    <n v="0"/>
    <n v="165754"/>
    <n v="5000"/>
    <n v="90"/>
    <s v="B"/>
    <n v="4.0000000000000001E-3"/>
    <n v="10"/>
    <n v="250"/>
    <m/>
    <s v="SEE ALSO 185915, 185916, 185917."/>
    <s v="R-Puntledge R"/>
    <x v="22"/>
    <s v="S-Puntledge R"/>
    <s v="BC"/>
    <s v="GST"/>
    <x v="14"/>
    <s v="N"/>
  </r>
  <r>
    <x v="14"/>
    <x v="14"/>
    <s v="T"/>
    <n v="4.0999999999999996"/>
    <n v="20140122"/>
    <s v="CDFO"/>
    <s v="CDFO"/>
    <n v="3"/>
    <x v="206"/>
    <n v="12"/>
    <m/>
    <m/>
    <m/>
    <m/>
    <n v="1"/>
    <n v="2"/>
    <x v="1"/>
    <n v="20070603"/>
    <n v="20070603"/>
    <s v="2FS GSVIR0105"/>
    <s v="2FS GSVIH0105"/>
    <s v="2FS GSVIS0105"/>
    <s v="S"/>
    <s v="H"/>
    <s v="P"/>
    <x v="1"/>
    <n v="5.3"/>
    <n v="77"/>
    <s v="N"/>
    <n v="5000"/>
    <n v="22366"/>
    <m/>
    <m/>
    <n v="0"/>
    <n v="165180"/>
    <n v="5000"/>
    <n v="90"/>
    <s v="B"/>
    <n v="4.0000000000000001E-3"/>
    <n v="9"/>
    <n v="250"/>
    <m/>
    <s v="SEE ALSO 185914, 185916, 185917."/>
    <s v="R-Puntledge R"/>
    <x v="22"/>
    <s v="S-Puntledge R"/>
    <s v="BC"/>
    <s v="GST"/>
    <x v="14"/>
    <s v="N"/>
  </r>
  <r>
    <x v="14"/>
    <x v="14"/>
    <s v="T"/>
    <n v="4.0999999999999996"/>
    <n v="20140122"/>
    <s v="CDFO"/>
    <s v="CDFO"/>
    <n v="3"/>
    <x v="207"/>
    <n v="12"/>
    <m/>
    <m/>
    <m/>
    <m/>
    <n v="1"/>
    <n v="2"/>
    <x v="1"/>
    <n v="20070603"/>
    <n v="20070603"/>
    <s v="2FS GSVIR0105"/>
    <s v="2FS GSVIH0105"/>
    <s v="2FS GSVIS0105"/>
    <s v="S"/>
    <s v="H"/>
    <s v="P"/>
    <x v="1"/>
    <n v="5.3"/>
    <n v="77"/>
    <s v="N"/>
    <n v="5000"/>
    <n v="22440"/>
    <m/>
    <m/>
    <n v="0"/>
    <n v="165724"/>
    <n v="5000"/>
    <n v="90"/>
    <s v="B"/>
    <n v="4.0000000000000001E-3"/>
    <n v="8"/>
    <n v="250"/>
    <m/>
    <s v="SEE ALSO 185914, 185915, 185917."/>
    <s v="R-Puntledge R"/>
    <x v="22"/>
    <s v="S-Puntledge R"/>
    <s v="BC"/>
    <s v="GST"/>
    <x v="14"/>
    <s v="N"/>
  </r>
  <r>
    <x v="14"/>
    <x v="14"/>
    <s v="T"/>
    <n v="4.0999999999999996"/>
    <n v="20140122"/>
    <s v="CDFO"/>
    <s v="CDFO"/>
    <n v="3"/>
    <x v="208"/>
    <n v="12"/>
    <m/>
    <m/>
    <m/>
    <m/>
    <n v="1"/>
    <n v="2"/>
    <x v="1"/>
    <n v="20070603"/>
    <n v="20070603"/>
    <s v="2FS GSVIR0105"/>
    <s v="2FS GSVIH0105"/>
    <s v="2FS GSVIS0105"/>
    <s v="S"/>
    <s v="H"/>
    <s v="P"/>
    <x v="1"/>
    <n v="5.3"/>
    <n v="77"/>
    <s v="N"/>
    <n v="5000"/>
    <n v="22580"/>
    <m/>
    <m/>
    <n v="0"/>
    <n v="166761"/>
    <n v="5000"/>
    <n v="91"/>
    <s v="B"/>
    <n v="4.0000000000000001E-3"/>
    <n v="7"/>
    <n v="250"/>
    <m/>
    <s v="SEE ALSO 185914, 185915, 185916."/>
    <s v="R-Puntledge R"/>
    <x v="22"/>
    <s v="S-Puntledge R"/>
    <s v="BC"/>
    <s v="GST"/>
    <x v="14"/>
    <s v="N"/>
  </r>
  <r>
    <x v="14"/>
    <x v="14"/>
    <s v="T"/>
    <n v="4.0999999999999996"/>
    <n v="20140122"/>
    <s v="CDFO"/>
    <s v="CDFO"/>
    <n v="3"/>
    <x v="209"/>
    <n v="12"/>
    <m/>
    <m/>
    <m/>
    <m/>
    <n v="1"/>
    <n v="3"/>
    <x v="1"/>
    <n v="20070523"/>
    <n v="20070523"/>
    <s v="2FS GSVIR0324"/>
    <s v="2FS GSVIH0118"/>
    <s v="2FS GSVIS0118"/>
    <s v="S"/>
    <s v="H"/>
    <s v="P"/>
    <x v="1"/>
    <n v="5.8"/>
    <n v="85"/>
    <s v="N"/>
    <n v="5000"/>
    <n v="25078"/>
    <m/>
    <m/>
    <n v="0"/>
    <n v="46366"/>
    <m/>
    <m/>
    <s v="B"/>
    <m/>
    <n v="1"/>
    <n v="100"/>
    <m/>
    <s v="UPPER RIVER RELEASE AT ROAD POOL."/>
    <s v="R-Cowichan R Up"/>
    <x v="24"/>
    <s v="S-Cowichan R"/>
    <s v="BC"/>
    <s v="GST"/>
    <x v="14"/>
    <s v="N"/>
  </r>
  <r>
    <x v="14"/>
    <x v="14"/>
    <s v="T"/>
    <n v="4.0999999999999996"/>
    <n v="20140122"/>
    <s v="CDFO"/>
    <s v="CDFO"/>
    <n v="3"/>
    <x v="210"/>
    <n v="12"/>
    <m/>
    <m/>
    <m/>
    <m/>
    <n v="1"/>
    <n v="3"/>
    <x v="1"/>
    <n v="20070523"/>
    <n v="20070523"/>
    <s v="2FS GSVIR0324"/>
    <s v="2FS GSVIH0118"/>
    <s v="2FS GSVIS0118"/>
    <s v="S"/>
    <s v="H"/>
    <s v="P"/>
    <x v="1"/>
    <n v="5.8"/>
    <n v="85"/>
    <s v="N"/>
    <n v="5000"/>
    <n v="25222"/>
    <m/>
    <m/>
    <n v="0"/>
    <n v="46632"/>
    <m/>
    <m/>
    <s v="B"/>
    <m/>
    <n v="1"/>
    <n v="100"/>
    <m/>
    <s v="UPPER RIVER RELEASE AT ROAD POOL."/>
    <s v="R-Cowichan R Up"/>
    <x v="24"/>
    <s v="S-Cowichan R"/>
    <s v="BC"/>
    <s v="GST"/>
    <x v="14"/>
    <s v="N"/>
  </r>
  <r>
    <x v="14"/>
    <x v="14"/>
    <s v="T"/>
    <n v="4.0999999999999996"/>
    <n v="20140122"/>
    <s v="CDFO"/>
    <s v="CDFO"/>
    <n v="3"/>
    <x v="211"/>
    <n v="12"/>
    <m/>
    <m/>
    <m/>
    <m/>
    <n v="1"/>
    <n v="3"/>
    <x v="1"/>
    <n v="20070523"/>
    <n v="20070523"/>
    <s v="2FS GSVIR0324"/>
    <s v="2FS GSVIH0118"/>
    <s v="2FS GSVIS0118"/>
    <s v="S"/>
    <s v="H"/>
    <s v="P"/>
    <x v="1"/>
    <n v="5.8"/>
    <n v="85"/>
    <s v="N"/>
    <n v="5000"/>
    <n v="25005"/>
    <m/>
    <m/>
    <n v="0"/>
    <n v="46230"/>
    <m/>
    <m/>
    <s v="B"/>
    <m/>
    <n v="1"/>
    <n v="100"/>
    <m/>
    <s v="UPPER RIVER RELEASE AT ROAD POOL."/>
    <s v="R-Cowichan R Up"/>
    <x v="24"/>
    <s v="S-Cowichan R"/>
    <s v="BC"/>
    <s v="GST"/>
    <x v="14"/>
    <s v="N"/>
  </r>
  <r>
    <x v="14"/>
    <x v="14"/>
    <s v="T"/>
    <n v="4.0999999999999996"/>
    <n v="20140122"/>
    <s v="CDFO"/>
    <s v="CDFO"/>
    <n v="3"/>
    <x v="212"/>
    <n v="12"/>
    <m/>
    <m/>
    <m/>
    <m/>
    <n v="1"/>
    <n v="3"/>
    <x v="1"/>
    <n v="20070523"/>
    <n v="20070523"/>
    <s v="2FS GSVIR0324"/>
    <s v="2FS GSVIH0118"/>
    <s v="2FS GSVIS0118"/>
    <s v="S"/>
    <s v="H"/>
    <s v="P"/>
    <x v="1"/>
    <n v="5.8"/>
    <n v="85"/>
    <s v="N"/>
    <n v="5000"/>
    <n v="25015"/>
    <m/>
    <m/>
    <n v="0"/>
    <n v="46249"/>
    <m/>
    <m/>
    <s v="B"/>
    <m/>
    <n v="1"/>
    <n v="100"/>
    <m/>
    <s v="UPPER RIVER RELEASE AT ROAD POOL."/>
    <s v="R-Cowichan R Up"/>
    <x v="24"/>
    <s v="S-Cowichan R"/>
    <s v="BC"/>
    <s v="GST"/>
    <x v="14"/>
    <s v="N"/>
  </r>
  <r>
    <x v="14"/>
    <x v="14"/>
    <s v="T"/>
    <n v="4.0999999999999996"/>
    <n v="20140122"/>
    <s v="CDFO"/>
    <s v="CDFO"/>
    <n v="3"/>
    <x v="213"/>
    <n v="12"/>
    <m/>
    <m/>
    <m/>
    <m/>
    <n v="1"/>
    <n v="3"/>
    <x v="1"/>
    <n v="20070509"/>
    <n v="20070509"/>
    <s v="2FS GSVIR0335"/>
    <s v="2FS GSVIH0118"/>
    <s v="2FS GSVIS0118"/>
    <s v="S"/>
    <s v="H"/>
    <s v="P"/>
    <x v="1"/>
    <n v="4.0999999999999996"/>
    <n v="77"/>
    <s v="N"/>
    <n v="5000"/>
    <n v="25018"/>
    <m/>
    <m/>
    <n v="0"/>
    <n v="124946"/>
    <m/>
    <m/>
    <s v="B"/>
    <m/>
    <n v="1"/>
    <n v="100"/>
    <m/>
    <s v="LOWER COWICHAN RELEASE. FISH TRANS TO LAKEPEN, RELEASED AT PIMBERRY BRIDGE."/>
    <s v="R-Cowichan R Low"/>
    <x v="24"/>
    <s v="S-Cowichan R"/>
    <s v="BC"/>
    <s v="GST"/>
    <x v="14"/>
    <s v="N"/>
  </r>
  <r>
    <x v="14"/>
    <x v="14"/>
    <s v="T"/>
    <n v="4.0999999999999996"/>
    <n v="20140122"/>
    <s v="CDFO"/>
    <s v="CDFO"/>
    <n v="3"/>
    <x v="214"/>
    <n v="12"/>
    <m/>
    <m/>
    <m/>
    <m/>
    <n v="1"/>
    <n v="2"/>
    <x v="2"/>
    <n v="20080630"/>
    <n v="20080630"/>
    <s v="2FS GSVIR0105"/>
    <s v="2FS GSVIH0105"/>
    <s v="2FS GSVIS0105"/>
    <s v="S"/>
    <s v="H"/>
    <s v="P"/>
    <x v="1"/>
    <n v="4.05"/>
    <n v="71"/>
    <s v="N"/>
    <n v="5000"/>
    <n v="29035"/>
    <m/>
    <m/>
    <n v="0"/>
    <n v="84087"/>
    <n v="5000"/>
    <n v="1037"/>
    <s v="B"/>
    <n v="3.4500000000000003E-2"/>
    <n v="19"/>
    <n v="261"/>
    <m/>
    <m/>
    <s v="R-Puntledge R"/>
    <x v="22"/>
    <s v="S-Puntledge R"/>
    <s v="BC"/>
    <s v="GST"/>
    <x v="14"/>
    <s v="N"/>
  </r>
  <r>
    <x v="14"/>
    <x v="14"/>
    <s v="T"/>
    <n v="4.0999999999999996"/>
    <n v="20140122"/>
    <s v="CDFO"/>
    <s v="CDFO"/>
    <n v="3"/>
    <x v="215"/>
    <n v="12"/>
    <m/>
    <m/>
    <m/>
    <m/>
    <n v="1"/>
    <n v="3"/>
    <x v="2"/>
    <n v="20080425"/>
    <n v="20080425"/>
    <s v="2FS GSVIR0118"/>
    <s v="2FS GSVIH0118"/>
    <s v="2FS GSVIS0118"/>
    <s v="S"/>
    <s v="H"/>
    <s v="P"/>
    <x v="1"/>
    <n v="6.03"/>
    <n v="84"/>
    <s v="N"/>
    <n v="5000"/>
    <n v="41037"/>
    <m/>
    <m/>
    <m/>
    <m/>
    <m/>
    <m/>
    <m/>
    <m/>
    <n v="1"/>
    <n v="400"/>
    <m/>
    <s v="EARLY REL 186219-20, 185339,56, 186015-16. COMPARE LATE REL &amp; SEAPEN REL."/>
    <s v="R-Cowichan R"/>
    <x v="24"/>
    <s v="S-Cowichan R"/>
    <s v="BC"/>
    <s v="GST"/>
    <x v="14"/>
    <s v="N"/>
  </r>
  <r>
    <x v="14"/>
    <x v="14"/>
    <s v="T"/>
    <n v="4.0999999999999996"/>
    <n v="20140122"/>
    <s v="CDFO"/>
    <s v="CDFO"/>
    <n v="3"/>
    <x v="216"/>
    <n v="0"/>
    <m/>
    <m/>
    <m/>
    <m/>
    <n v="1"/>
    <n v="3"/>
    <x v="2"/>
    <n v="20080425"/>
    <n v="20080425"/>
    <s v="2FS GSVIR0324"/>
    <s v="2FS GSVIH0118"/>
    <s v="2FS GSVIS0118"/>
    <s v="S"/>
    <s v="H"/>
    <s v="P"/>
    <x v="1"/>
    <n v="6.03"/>
    <n v="84"/>
    <s v="N"/>
    <n v="5000"/>
    <n v="40783"/>
    <m/>
    <m/>
    <m/>
    <m/>
    <m/>
    <m/>
    <m/>
    <m/>
    <n v="1"/>
    <n v="400"/>
    <m/>
    <s v="Early Roadpool release"/>
    <s v="R-Cowichan R Up"/>
    <x v="24"/>
    <s v="S-Cowichan R"/>
    <s v="BC"/>
    <s v="GST"/>
    <x v="14"/>
    <s v="N"/>
  </r>
  <r>
    <x v="14"/>
    <x v="14"/>
    <s v="T"/>
    <n v="4.0999999999999996"/>
    <n v="20140122"/>
    <s v="CDFO"/>
    <s v="CDFO"/>
    <n v="3"/>
    <x v="217"/>
    <n v="12"/>
    <m/>
    <m/>
    <m/>
    <m/>
    <n v="1"/>
    <n v="3"/>
    <x v="2"/>
    <n v="20080425"/>
    <n v="20080425"/>
    <s v="2FS GSVIR0324"/>
    <s v="2FS GSVIH0118"/>
    <s v="2FS GSVIS0118"/>
    <s v="S"/>
    <s v="H"/>
    <s v="P"/>
    <x v="1"/>
    <n v="6.03"/>
    <n v="84"/>
    <s v="N"/>
    <n v="5000"/>
    <n v="40850"/>
    <m/>
    <m/>
    <m/>
    <m/>
    <m/>
    <m/>
    <m/>
    <m/>
    <n v="1"/>
    <n v="200"/>
    <m/>
    <s v="Early Roadpool release."/>
    <s v="R-Cowichan R Up"/>
    <x v="24"/>
    <s v="S-Cowichan R"/>
    <s v="BC"/>
    <s v="GST"/>
    <x v="14"/>
    <s v="N"/>
  </r>
  <r>
    <x v="14"/>
    <x v="14"/>
    <s v="T"/>
    <n v="4.0999999999999996"/>
    <n v="20140122"/>
    <s v="CDFO"/>
    <s v="CDFO"/>
    <n v="3"/>
    <x v="218"/>
    <n v="12"/>
    <m/>
    <m/>
    <m/>
    <m/>
    <n v="1"/>
    <n v="3"/>
    <x v="2"/>
    <n v="20080529"/>
    <n v="20080529"/>
    <s v="2FS GSVIR0324"/>
    <s v="2FS GSVIH0118"/>
    <s v="2FS GSVIS0118"/>
    <s v="S"/>
    <s v="H"/>
    <s v="P"/>
    <x v="1"/>
    <n v="7.54"/>
    <n v="94"/>
    <s v="N"/>
    <n v="5000"/>
    <n v="35061"/>
    <m/>
    <m/>
    <m/>
    <m/>
    <m/>
    <m/>
    <m/>
    <m/>
    <n v="1"/>
    <n v="400"/>
    <m/>
    <s v="Late Roadpool release."/>
    <s v="R-Cowichan R Up"/>
    <x v="24"/>
    <s v="S-Cowichan R"/>
    <s v="BC"/>
    <s v="GST"/>
    <x v="14"/>
    <s v="N"/>
  </r>
  <r>
    <x v="14"/>
    <x v="14"/>
    <s v="T"/>
    <n v="4.0999999999999996"/>
    <n v="20140122"/>
    <s v="CDFO"/>
    <s v="CDFO"/>
    <n v="3"/>
    <x v="219"/>
    <n v="12"/>
    <m/>
    <m/>
    <m/>
    <m/>
    <n v="1"/>
    <n v="3"/>
    <x v="2"/>
    <n v="20080529"/>
    <n v="20080529"/>
    <s v="2FS GSVIR0324"/>
    <s v="2FS GSVIH0118"/>
    <s v="2FS GSVIS0118"/>
    <s v="S"/>
    <s v="H"/>
    <s v="P"/>
    <x v="1"/>
    <n v="7.54"/>
    <n v="94"/>
    <s v="N"/>
    <n v="5000"/>
    <n v="41095"/>
    <m/>
    <m/>
    <n v="5000"/>
    <n v="103"/>
    <m/>
    <m/>
    <m/>
    <n v="2.5000000000000001E-3"/>
    <n v="1"/>
    <n v="400"/>
    <m/>
    <s v="Late roadpool release."/>
    <s v="R-Cowichan R Up"/>
    <x v="24"/>
    <s v="S-Cowichan R"/>
    <s v="BC"/>
    <s v="GST"/>
    <x v="14"/>
    <s v="N"/>
  </r>
  <r>
    <x v="14"/>
    <x v="14"/>
    <s v="T"/>
    <n v="4.0999999999999996"/>
    <n v="20140122"/>
    <s v="CDFO"/>
    <s v="CDFO"/>
    <n v="3"/>
    <x v="220"/>
    <n v="12"/>
    <m/>
    <m/>
    <m/>
    <m/>
    <n v="1"/>
    <n v="3"/>
    <x v="2"/>
    <n v="20080529"/>
    <n v="20080529"/>
    <s v="2FS GSVIR0324"/>
    <s v="2FS GSVIH0118"/>
    <s v="2FS GSVIS0118"/>
    <s v="S"/>
    <s v="H"/>
    <s v="P"/>
    <x v="1"/>
    <n v="7.54"/>
    <n v="94"/>
    <s v="N"/>
    <n v="5000"/>
    <n v="41715"/>
    <m/>
    <m/>
    <m/>
    <m/>
    <m/>
    <m/>
    <m/>
    <m/>
    <n v="1"/>
    <n v="396"/>
    <m/>
    <s v="Late Roadpool release."/>
    <s v="R-Cowichan R Up"/>
    <x v="24"/>
    <s v="S-Cowichan R"/>
    <s v="BC"/>
    <s v="GST"/>
    <x v="14"/>
    <s v="N"/>
  </r>
  <r>
    <x v="14"/>
    <x v="14"/>
    <s v="T"/>
    <n v="4.0999999999999996"/>
    <n v="20140122"/>
    <s v="CDFO"/>
    <s v="CDFO"/>
    <n v="3"/>
    <x v="221"/>
    <n v="12"/>
    <m/>
    <m/>
    <m/>
    <m/>
    <n v="1"/>
    <n v="3"/>
    <x v="2"/>
    <n v="20080425"/>
    <n v="20080425"/>
    <s v="2FS GSVIR0324"/>
    <s v="2FS GSVIH0118"/>
    <s v="2FS GSVIS0118"/>
    <s v="S"/>
    <s v="H"/>
    <s v="P"/>
    <x v="1"/>
    <n v="6.03"/>
    <n v="84"/>
    <s v="N"/>
    <n v="5000"/>
    <n v="10816"/>
    <m/>
    <m/>
    <m/>
    <m/>
    <m/>
    <m/>
    <m/>
    <m/>
    <n v="1"/>
    <n v="200"/>
    <m/>
    <s v="Early roadpool release."/>
    <s v="R-Cowichan R Up"/>
    <x v="24"/>
    <s v="S-Cowichan R"/>
    <s v="BC"/>
    <s v="GST"/>
    <x v="14"/>
    <s v="N"/>
  </r>
  <r>
    <x v="14"/>
    <x v="14"/>
    <s v="T"/>
    <n v="4.0999999999999996"/>
    <n v="20140122"/>
    <s v="CDFO"/>
    <s v="CDFO"/>
    <n v="3"/>
    <x v="222"/>
    <n v="12"/>
    <m/>
    <m/>
    <m/>
    <m/>
    <n v="1"/>
    <n v="3"/>
    <x v="2"/>
    <n v="20080425"/>
    <n v="20080425"/>
    <s v="2FS GSVIR0324"/>
    <s v="2FS GSVIH0118"/>
    <s v="2FS GSVIS0118"/>
    <s v="S"/>
    <s v="H"/>
    <s v="P"/>
    <x v="1"/>
    <n v="6.03"/>
    <n v="84"/>
    <s v="N"/>
    <n v="5000"/>
    <n v="10822"/>
    <m/>
    <m/>
    <m/>
    <m/>
    <m/>
    <m/>
    <m/>
    <m/>
    <n v="1"/>
    <n v="200"/>
    <m/>
    <s v="Early roadpool release."/>
    <s v="R-Cowichan R Up"/>
    <x v="24"/>
    <s v="S-Cowichan R"/>
    <s v="BC"/>
    <s v="GST"/>
    <x v="14"/>
    <s v="N"/>
  </r>
  <r>
    <x v="14"/>
    <x v="14"/>
    <s v="T"/>
    <n v="4.0999999999999996"/>
    <n v="20140122"/>
    <s v="CDFO"/>
    <s v="CDFO"/>
    <n v="3"/>
    <x v="223"/>
    <n v="12"/>
    <m/>
    <m/>
    <m/>
    <m/>
    <n v="1"/>
    <n v="3"/>
    <x v="2"/>
    <n v="20080528"/>
    <n v="20080528"/>
    <s v="2FS GSVIR0100"/>
    <s v="2FS GSVIH0100"/>
    <s v="2FS GSVIS0100"/>
    <s v="S"/>
    <s v="H"/>
    <s v="P"/>
    <x v="1"/>
    <n v="5.47"/>
    <m/>
    <s v="N"/>
    <n v="5000"/>
    <n v="17531"/>
    <m/>
    <m/>
    <n v="0"/>
    <n v="275762"/>
    <m/>
    <m/>
    <s v="B"/>
    <n v="0"/>
    <n v="1"/>
    <n v="100"/>
    <m/>
    <s v="ALSO SEE TAGCODES 186345-51."/>
    <s v="R-Big Qualicum R"/>
    <x v="23"/>
    <s v="S-Big Qualicum R"/>
    <s v="BC"/>
    <s v="GST"/>
    <x v="14"/>
    <s v="N"/>
  </r>
  <r>
    <x v="14"/>
    <x v="14"/>
    <s v="T"/>
    <n v="4.0999999999999996"/>
    <n v="20140122"/>
    <s v="CDFO"/>
    <s v="CDFO"/>
    <n v="3"/>
    <x v="224"/>
    <n v="12"/>
    <m/>
    <m/>
    <m/>
    <m/>
    <n v="1"/>
    <n v="3"/>
    <x v="2"/>
    <n v="20080425"/>
    <n v="20080425"/>
    <s v="2FS GSVIR0324"/>
    <s v="2FS GSVIH0118"/>
    <s v="2FS GSVIS0118"/>
    <s v="S"/>
    <s v="H"/>
    <s v="P"/>
    <x v="1"/>
    <n v="6.03"/>
    <n v="84"/>
    <s v="N"/>
    <n v="5000"/>
    <n v="29848"/>
    <m/>
    <m/>
    <m/>
    <m/>
    <m/>
    <m/>
    <m/>
    <m/>
    <n v="1"/>
    <n v="233"/>
    <m/>
    <s v="Early Roadpool release."/>
    <s v="R-Cowichan R Up"/>
    <x v="24"/>
    <s v="S-Cowichan R"/>
    <s v="BC"/>
    <s v="GST"/>
    <x v="14"/>
    <s v="N"/>
  </r>
  <r>
    <x v="14"/>
    <x v="14"/>
    <s v="T"/>
    <n v="4.0999999999999996"/>
    <n v="20140122"/>
    <s v="CDFO"/>
    <s v="CDFO"/>
    <n v="3"/>
    <x v="225"/>
    <n v="12"/>
    <m/>
    <m/>
    <m/>
    <m/>
    <n v="1"/>
    <n v="3"/>
    <x v="2"/>
    <n v="20080425"/>
    <n v="20080425"/>
    <s v="2FS GSVIR0324"/>
    <s v="2FS GSVIH0118"/>
    <s v="2FS GSVIS0118"/>
    <s v="S"/>
    <s v="H"/>
    <s v="P"/>
    <x v="1"/>
    <n v="6.03"/>
    <n v="84"/>
    <s v="N"/>
    <n v="5000"/>
    <n v="29978"/>
    <m/>
    <m/>
    <m/>
    <m/>
    <m/>
    <m/>
    <m/>
    <m/>
    <n v="1"/>
    <n v="201"/>
    <m/>
    <s v="Early roadpool release."/>
    <s v="R-Cowichan R Up"/>
    <x v="24"/>
    <s v="S-Cowichan R"/>
    <s v="BC"/>
    <s v="GST"/>
    <x v="14"/>
    <s v="N"/>
  </r>
  <r>
    <x v="14"/>
    <x v="14"/>
    <s v="T"/>
    <n v="4.0999999999999996"/>
    <n v="20140122"/>
    <s v="CDFO"/>
    <s v="CDFO"/>
    <n v="3"/>
    <x v="226"/>
    <n v="12"/>
    <m/>
    <m/>
    <m/>
    <m/>
    <n v="1"/>
    <n v="3"/>
    <x v="2"/>
    <n v="20080529"/>
    <n v="20080529"/>
    <s v="2FS GSVIR0118"/>
    <s v="2FS GSVIH0118"/>
    <s v="2FS GSVIS0118"/>
    <s v="S"/>
    <s v="H"/>
    <s v="P"/>
    <x v="1"/>
    <n v="7.54"/>
    <n v="94"/>
    <s v="N"/>
    <n v="5000"/>
    <n v="29833"/>
    <m/>
    <m/>
    <m/>
    <m/>
    <m/>
    <m/>
    <m/>
    <m/>
    <n v="1"/>
    <n v="200"/>
    <m/>
    <s v="LATE REL 185358-59, 186226-27, 185357. COMPARE EARLY REL &amp; SEAPEN REL."/>
    <s v="R-Cowichan R"/>
    <x v="24"/>
    <s v="S-Cowichan R"/>
    <s v="BC"/>
    <s v="GST"/>
    <x v="14"/>
    <s v="N"/>
  </r>
  <r>
    <x v="14"/>
    <x v="14"/>
    <s v="T"/>
    <n v="4.0999999999999996"/>
    <n v="20140122"/>
    <s v="CDFO"/>
    <s v="CDFO"/>
    <n v="3"/>
    <x v="227"/>
    <n v="12"/>
    <m/>
    <m/>
    <m/>
    <m/>
    <n v="1"/>
    <n v="3"/>
    <x v="2"/>
    <n v="20080529"/>
    <n v="20080529"/>
    <s v="2FS GSVIR0118"/>
    <s v="2FS GSVIH0118"/>
    <s v="2FS GSVIS0118"/>
    <s v="S"/>
    <s v="H"/>
    <s v="P"/>
    <x v="1"/>
    <n v="7.54"/>
    <n v="94"/>
    <s v="N"/>
    <n v="5000"/>
    <n v="29594"/>
    <m/>
    <m/>
    <n v="5000"/>
    <n v="149"/>
    <m/>
    <m/>
    <m/>
    <n v="5.0000000000000001E-3"/>
    <n v="1"/>
    <n v="200"/>
    <m/>
    <s v="LATE REL 185358-59, 186225,27, 185357. COMPARE EARLY REL &amp; SEAPEN REL."/>
    <s v="R-Cowichan R"/>
    <x v="24"/>
    <s v="S-Cowichan R"/>
    <s v="BC"/>
    <s v="GST"/>
    <x v="14"/>
    <s v="N"/>
  </r>
  <r>
    <x v="14"/>
    <x v="14"/>
    <s v="T"/>
    <n v="4.0999999999999996"/>
    <n v="20140122"/>
    <s v="CDFO"/>
    <s v="CDFO"/>
    <n v="3"/>
    <x v="228"/>
    <n v="12"/>
    <m/>
    <m/>
    <m/>
    <m/>
    <n v="1"/>
    <n v="3"/>
    <x v="2"/>
    <n v="20080529"/>
    <n v="20080529"/>
    <s v="2FS GSVIR0118"/>
    <s v="2FS GSVIH0118"/>
    <s v="2FS GSVIS0118"/>
    <s v="S"/>
    <s v="H"/>
    <s v="P"/>
    <x v="1"/>
    <n v="7.54"/>
    <n v="94"/>
    <s v="N"/>
    <n v="5000"/>
    <n v="27417"/>
    <m/>
    <m/>
    <m/>
    <m/>
    <m/>
    <m/>
    <m/>
    <m/>
    <n v="1"/>
    <n v="400"/>
    <m/>
    <s v="LATE REL 185358-59, 186225-26, 185357. COMPARE EARLY REL &amp; SEAPEN REL."/>
    <s v="R-Cowichan R"/>
    <x v="24"/>
    <s v="S-Cowichan R"/>
    <s v="BC"/>
    <s v="GST"/>
    <x v="14"/>
    <s v="N"/>
  </r>
  <r>
    <x v="14"/>
    <x v="14"/>
    <s v="T"/>
    <n v="4.0999999999999996"/>
    <n v="20140122"/>
    <s v="CDFO"/>
    <s v="CDFO"/>
    <n v="3"/>
    <x v="229"/>
    <n v="12"/>
    <m/>
    <m/>
    <m/>
    <m/>
    <n v="1"/>
    <n v="2"/>
    <x v="2"/>
    <n v="20080602"/>
    <n v="20080602"/>
    <s v="2MS GSVIR5679"/>
    <s v="2MS GSVIH5679"/>
    <s v="2FS GSVIS0105"/>
    <s v="S"/>
    <s v="H"/>
    <s v="B"/>
    <x v="1"/>
    <n v="6.21"/>
    <n v="80"/>
    <s v="N"/>
    <n v="5000"/>
    <n v="29925"/>
    <m/>
    <m/>
    <n v="0"/>
    <n v="73500"/>
    <n v="5000"/>
    <n v="152"/>
    <s v="B"/>
    <n v="5.1000000000000004E-3"/>
    <n v="29"/>
    <n v="399"/>
    <m/>
    <m/>
    <s v="R-Courtenay Est"/>
    <x v="21"/>
    <s v="S-Puntledge R"/>
    <s v="BC"/>
    <s v="GST"/>
    <x v="14"/>
    <s v="N"/>
  </r>
  <r>
    <x v="14"/>
    <x v="14"/>
    <s v="T"/>
    <n v="4.0999999999999996"/>
    <n v="20140122"/>
    <s v="CDFO"/>
    <s v="CDFO"/>
    <n v="3"/>
    <x v="230"/>
    <n v="12"/>
    <m/>
    <m/>
    <m/>
    <m/>
    <n v="1"/>
    <n v="2"/>
    <x v="2"/>
    <n v="20080602"/>
    <n v="20080602"/>
    <s v="2MS GSVIR5679"/>
    <s v="2MS GSVIH5679"/>
    <s v="2FS GSVIS0105"/>
    <s v="S"/>
    <s v="H"/>
    <s v="B"/>
    <x v="1"/>
    <n v="6.21"/>
    <n v="80"/>
    <s v="N"/>
    <n v="5000"/>
    <n v="30104"/>
    <m/>
    <m/>
    <n v="0"/>
    <n v="73754"/>
    <n v="5000"/>
    <n v="76"/>
    <s v="B"/>
    <n v="2.5000000000000001E-3"/>
    <n v="29"/>
    <n v="398"/>
    <m/>
    <m/>
    <s v="R-Courtenay Est"/>
    <x v="21"/>
    <s v="S-Puntledge R"/>
    <s v="BC"/>
    <s v="GST"/>
    <x v="14"/>
    <s v="N"/>
  </r>
  <r>
    <x v="14"/>
    <x v="14"/>
    <s v="T"/>
    <n v="4.0999999999999996"/>
    <n v="20140122"/>
    <s v="CDFO"/>
    <s v="CDFO"/>
    <n v="3"/>
    <x v="231"/>
    <n v="12"/>
    <m/>
    <m/>
    <m/>
    <m/>
    <n v="1"/>
    <n v="2"/>
    <x v="2"/>
    <n v="20080630"/>
    <n v="20080630"/>
    <s v="2FS GSVIR0105"/>
    <s v="2FS GSVIH0105"/>
    <s v="2FS GSVIS0105"/>
    <s v="S"/>
    <s v="H"/>
    <s v="P"/>
    <x v="1"/>
    <n v="4.05"/>
    <n v="71"/>
    <s v="N"/>
    <n v="5000"/>
    <n v="29304"/>
    <m/>
    <m/>
    <n v="0"/>
    <n v="84078"/>
    <n v="5000"/>
    <n v="764"/>
    <s v="B"/>
    <n v="2.5399999999999999E-2"/>
    <n v="19"/>
    <n v="236"/>
    <m/>
    <m/>
    <s v="R-Puntledge R"/>
    <x v="22"/>
    <s v="S-Puntledge R"/>
    <s v="BC"/>
    <s v="GST"/>
    <x v="14"/>
    <s v="N"/>
  </r>
  <r>
    <x v="14"/>
    <x v="14"/>
    <s v="T"/>
    <n v="4.0999999999999996"/>
    <n v="20140122"/>
    <s v="CDFO"/>
    <s v="CDFO"/>
    <n v="3"/>
    <x v="232"/>
    <n v="12"/>
    <m/>
    <m/>
    <m/>
    <m/>
    <n v="1"/>
    <n v="2"/>
    <x v="2"/>
    <n v="20080630"/>
    <n v="20080630"/>
    <s v="2FS GSVIR0105"/>
    <s v="2FS GSVIH0105"/>
    <s v="2FS GSVIS0105"/>
    <s v="S"/>
    <s v="H"/>
    <s v="P"/>
    <x v="1"/>
    <n v="4.05"/>
    <n v="71"/>
    <s v="N"/>
    <n v="5000"/>
    <n v="30266"/>
    <m/>
    <m/>
    <n v="0"/>
    <n v="86839"/>
    <n v="5000"/>
    <n v="790"/>
    <s v="B"/>
    <n v="2.5399999999999999E-2"/>
    <n v="19"/>
    <n v="236"/>
    <m/>
    <m/>
    <s v="R-Puntledge R"/>
    <x v="22"/>
    <s v="S-Puntledge R"/>
    <s v="BC"/>
    <s v="GST"/>
    <x v="14"/>
    <s v="N"/>
  </r>
  <r>
    <x v="14"/>
    <x v="14"/>
    <s v="T"/>
    <n v="4.0999999999999996"/>
    <n v="20140122"/>
    <s v="CDFO"/>
    <s v="CDFO"/>
    <n v="3"/>
    <x v="233"/>
    <n v="12"/>
    <m/>
    <m/>
    <m/>
    <m/>
    <n v="1"/>
    <n v="2"/>
    <x v="2"/>
    <n v="20080630"/>
    <n v="20080630"/>
    <s v="2FS GSVIR0105"/>
    <s v="2FS GSVIH0105"/>
    <s v="2FS GSVIS0105"/>
    <s v="S"/>
    <s v="H"/>
    <s v="P"/>
    <x v="1"/>
    <n v="4.05"/>
    <n v="71"/>
    <s v="N"/>
    <n v="5000"/>
    <n v="28452"/>
    <m/>
    <m/>
    <n v="0"/>
    <n v="81287"/>
    <n v="5000"/>
    <n v="619"/>
    <s v="B"/>
    <n v="2.1299999999999999E-2"/>
    <n v="19"/>
    <n v="235"/>
    <m/>
    <m/>
    <s v="R-Puntledge R"/>
    <x v="22"/>
    <s v="S-Puntledge R"/>
    <s v="BC"/>
    <s v="GST"/>
    <x v="14"/>
    <s v="N"/>
  </r>
  <r>
    <x v="14"/>
    <x v="14"/>
    <s v="T"/>
    <n v="4.0999999999999996"/>
    <n v="20140122"/>
    <s v="CDFO"/>
    <s v="CDFO"/>
    <n v="3"/>
    <x v="234"/>
    <n v="12"/>
    <m/>
    <m/>
    <m/>
    <m/>
    <n v="1"/>
    <n v="3"/>
    <x v="2"/>
    <n v="20080528"/>
    <n v="20080528"/>
    <s v="2FS GSVIR0100"/>
    <s v="2FS GSVIH0100"/>
    <s v="2FS GSVIS0100"/>
    <s v="S"/>
    <s v="H"/>
    <s v="P"/>
    <x v="1"/>
    <n v="5.47"/>
    <m/>
    <s v="N"/>
    <n v="5000"/>
    <n v="25753"/>
    <m/>
    <m/>
    <n v="0"/>
    <n v="405092"/>
    <m/>
    <m/>
    <s v="B"/>
    <n v="0"/>
    <n v="2"/>
    <n v="200"/>
    <m/>
    <s v="ALSO SEE TAGCODES 186161 &amp; 186346-51."/>
    <s v="R-Big Qualicum R"/>
    <x v="23"/>
    <s v="S-Big Qualicum R"/>
    <s v="BC"/>
    <s v="GST"/>
    <x v="14"/>
    <s v="N"/>
  </r>
  <r>
    <x v="14"/>
    <x v="14"/>
    <s v="T"/>
    <n v="4.0999999999999996"/>
    <n v="20140122"/>
    <s v="CDFO"/>
    <s v="CDFO"/>
    <n v="3"/>
    <x v="235"/>
    <n v="12"/>
    <m/>
    <m/>
    <m/>
    <m/>
    <n v="1"/>
    <n v="3"/>
    <x v="2"/>
    <n v="20080528"/>
    <n v="20080528"/>
    <s v="2FS GSVIR0100"/>
    <s v="2FS GSVIH0100"/>
    <s v="2FS GSVIS0100"/>
    <s v="S"/>
    <s v="H"/>
    <s v="P"/>
    <x v="1"/>
    <n v="5.47"/>
    <m/>
    <s v="N"/>
    <n v="5000"/>
    <n v="28120"/>
    <m/>
    <m/>
    <n v="0"/>
    <n v="442329"/>
    <m/>
    <m/>
    <s v="B"/>
    <n v="0"/>
    <n v="3"/>
    <n v="300"/>
    <m/>
    <s v="ALSO SEE TAGCODES 186161 &amp; 186345,47-51."/>
    <s v="R-Big Qualicum R"/>
    <x v="23"/>
    <s v="S-Big Qualicum R"/>
    <s v="BC"/>
    <s v="GST"/>
    <x v="14"/>
    <s v="N"/>
  </r>
  <r>
    <x v="14"/>
    <x v="14"/>
    <s v="T"/>
    <n v="4.0999999999999996"/>
    <n v="20140122"/>
    <s v="CDFO"/>
    <s v="CDFO"/>
    <n v="3"/>
    <x v="236"/>
    <n v="12"/>
    <m/>
    <m/>
    <m/>
    <m/>
    <n v="1"/>
    <n v="3"/>
    <x v="2"/>
    <n v="20080528"/>
    <n v="20080528"/>
    <s v="2FS GSVIR0100"/>
    <s v="2FS GSVIH0100"/>
    <s v="2FS GSVIS0100"/>
    <s v="S"/>
    <s v="H"/>
    <s v="P"/>
    <x v="1"/>
    <n v="5.47"/>
    <m/>
    <s v="N"/>
    <n v="5000"/>
    <n v="28656"/>
    <m/>
    <m/>
    <n v="0"/>
    <n v="457617"/>
    <n v="5000"/>
    <n v="436"/>
    <s v="B"/>
    <n v="1.4999999999999999E-2"/>
    <n v="2"/>
    <n v="200"/>
    <m/>
    <s v="ALSO SEE TAGCODES 186161 &amp; 186345-46,48-51."/>
    <s v="R-Big Qualicum R"/>
    <x v="23"/>
    <s v="S-Big Qualicum R"/>
    <s v="BC"/>
    <s v="GST"/>
    <x v="14"/>
    <s v="N"/>
  </r>
  <r>
    <x v="14"/>
    <x v="14"/>
    <s v="T"/>
    <n v="4.0999999999999996"/>
    <n v="20140122"/>
    <s v="CDFO"/>
    <s v="CDFO"/>
    <n v="3"/>
    <x v="237"/>
    <n v="12"/>
    <m/>
    <m/>
    <m/>
    <m/>
    <n v="1"/>
    <n v="3"/>
    <x v="2"/>
    <n v="20080528"/>
    <n v="20080528"/>
    <s v="2FS GSVIR0100"/>
    <s v="2FS GSVIH0100"/>
    <s v="2FS GSVIS0100"/>
    <s v="S"/>
    <s v="H"/>
    <s v="P"/>
    <x v="1"/>
    <n v="5.47"/>
    <m/>
    <s v="N"/>
    <n v="5000"/>
    <n v="26393"/>
    <m/>
    <m/>
    <n v="0"/>
    <n v="415161"/>
    <m/>
    <m/>
    <s v="B"/>
    <n v="0"/>
    <n v="5"/>
    <n v="300"/>
    <m/>
    <s v="ALSO SEE TAGCODES 186161 &amp; 186345-47,49-51."/>
    <s v="R-Big Qualicum R"/>
    <x v="23"/>
    <s v="S-Big Qualicum R"/>
    <s v="BC"/>
    <s v="GST"/>
    <x v="14"/>
    <s v="N"/>
  </r>
  <r>
    <x v="14"/>
    <x v="14"/>
    <s v="T"/>
    <n v="4.0999999999999996"/>
    <n v="20140122"/>
    <s v="CDFO"/>
    <s v="CDFO"/>
    <n v="3"/>
    <x v="238"/>
    <n v="12"/>
    <m/>
    <m/>
    <m/>
    <m/>
    <n v="1"/>
    <n v="3"/>
    <x v="2"/>
    <n v="20080528"/>
    <n v="20080528"/>
    <s v="2FS GSVIR0100"/>
    <s v="2FS GSVIH0100"/>
    <s v="2FS GSVIS0100"/>
    <s v="S"/>
    <s v="H"/>
    <s v="P"/>
    <x v="1"/>
    <n v="5.47"/>
    <m/>
    <s v="N"/>
    <n v="5000"/>
    <n v="26370"/>
    <m/>
    <m/>
    <n v="0"/>
    <n v="414803"/>
    <m/>
    <m/>
    <s v="B"/>
    <n v="0"/>
    <n v="2"/>
    <n v="200"/>
    <m/>
    <s v="ALSO SEE TAGCODES 186161 &amp; 186345-48,50-51."/>
    <s v="R-Big Qualicum R"/>
    <x v="23"/>
    <s v="S-Big Qualicum R"/>
    <s v="BC"/>
    <s v="GST"/>
    <x v="14"/>
    <s v="N"/>
  </r>
  <r>
    <x v="14"/>
    <x v="14"/>
    <s v="T"/>
    <n v="4.0999999999999996"/>
    <n v="20140122"/>
    <s v="CDFO"/>
    <s v="CDFO"/>
    <n v="3"/>
    <x v="239"/>
    <n v="12"/>
    <m/>
    <m/>
    <m/>
    <m/>
    <n v="1"/>
    <n v="3"/>
    <x v="2"/>
    <n v="20080528"/>
    <n v="20080528"/>
    <s v="2FS GSVIR0100"/>
    <s v="2FS GSVIH0100"/>
    <s v="2FS GSVIS0100"/>
    <s v="S"/>
    <s v="H"/>
    <s v="P"/>
    <x v="1"/>
    <n v="5.47"/>
    <m/>
    <s v="N"/>
    <n v="5000"/>
    <n v="27849"/>
    <m/>
    <m/>
    <n v="0"/>
    <n v="438062"/>
    <m/>
    <m/>
    <s v="B"/>
    <n v="0"/>
    <n v="3"/>
    <n v="300"/>
    <m/>
    <s v="ALSO SEE TAGCODES 186161 &amp; 186345-49,51."/>
    <s v="R-Big Qualicum R"/>
    <x v="23"/>
    <s v="S-Big Qualicum R"/>
    <s v="BC"/>
    <s v="GST"/>
    <x v="14"/>
    <s v="N"/>
  </r>
  <r>
    <x v="14"/>
    <x v="14"/>
    <s v="T"/>
    <n v="4.0999999999999996"/>
    <n v="20140122"/>
    <s v="CDFO"/>
    <s v="CDFO"/>
    <n v="3"/>
    <x v="240"/>
    <n v="12"/>
    <m/>
    <m/>
    <m/>
    <m/>
    <n v="1"/>
    <n v="3"/>
    <x v="2"/>
    <n v="20080528"/>
    <n v="20080528"/>
    <s v="2FS GSVIR0100"/>
    <s v="2FS GSVIH0100"/>
    <s v="2FS GSVIS0100"/>
    <s v="S"/>
    <s v="H"/>
    <s v="P"/>
    <x v="1"/>
    <n v="5.47"/>
    <m/>
    <s v="N"/>
    <n v="5000"/>
    <n v="25185"/>
    <m/>
    <m/>
    <n v="0"/>
    <n v="396160"/>
    <m/>
    <m/>
    <s v="B"/>
    <n v="0"/>
    <n v="5"/>
    <n v="200"/>
    <m/>
    <s v="ALSO SEE TAGCODES 186161 &amp; 186345-50."/>
    <s v="R-Big Qualicum R"/>
    <x v="23"/>
    <s v="S-Big Qualicum R"/>
    <s v="BC"/>
    <s v="GST"/>
    <x v="14"/>
    <s v="N"/>
  </r>
  <r>
    <x v="15"/>
    <x v="15"/>
    <s v="T"/>
    <n v="4.0999999999999996"/>
    <n v="20140404"/>
    <s v="WDFW"/>
    <s v="WDFW"/>
    <n v="4"/>
    <x v="241"/>
    <n v="12"/>
    <m/>
    <m/>
    <s v="D"/>
    <n v="420061060"/>
    <n v="1"/>
    <n v="3"/>
    <x v="0"/>
    <n v="20060522"/>
    <n v="20060530"/>
    <s v="3F10510 090072 R"/>
    <s v="3F10510 090072 H"/>
    <s v="3F10510 090072 S"/>
    <s v="S"/>
    <s v="H"/>
    <m/>
    <x v="1"/>
    <m/>
    <m/>
    <m/>
    <n v="5000"/>
    <n v="196353"/>
    <n v="0"/>
    <n v="2647"/>
    <m/>
    <m/>
    <m/>
    <m/>
    <m/>
    <m/>
    <m/>
    <m/>
    <m/>
    <s v="BO=Mixed(HxW)"/>
    <s v="BIG SOOS CR 09.0072"/>
    <x v="25"/>
    <s v="BIG SOOS CR 09.0072"/>
    <s v="WA"/>
    <s v="MPS"/>
    <x v="15"/>
    <s v="N"/>
  </r>
  <r>
    <x v="15"/>
    <x v="15"/>
    <s v="T"/>
    <n v="4.0999999999999996"/>
    <n v="20140404"/>
    <s v="WDFW"/>
    <s v="WDFW"/>
    <n v="4"/>
    <x v="242"/>
    <n v="12"/>
    <m/>
    <m/>
    <s v="D"/>
    <n v="420071024"/>
    <n v="1"/>
    <n v="3"/>
    <x v="1"/>
    <n v="20070522"/>
    <n v="20070601"/>
    <s v="3F10510 090072 R"/>
    <s v="3F10510 090072 H"/>
    <s v="3F10510 090072 S"/>
    <s v="S"/>
    <s v="H"/>
    <s v="O"/>
    <x v="1"/>
    <m/>
    <m/>
    <m/>
    <n v="5000"/>
    <n v="204795"/>
    <m/>
    <m/>
    <n v="5000"/>
    <n v="205"/>
    <m/>
    <m/>
    <m/>
    <m/>
    <m/>
    <m/>
    <m/>
    <s v="BO=Mixed(HxW) NO FINAL QC, USED INITIAL FROM TAG S"/>
    <s v="BIG SOOS CR 09.0072"/>
    <x v="25"/>
    <s v="BIG SOOS CR 09.0072"/>
    <s v="WA"/>
    <s v="MPS"/>
    <x v="15"/>
    <s v="N"/>
  </r>
  <r>
    <x v="15"/>
    <x v="15"/>
    <s v="T"/>
    <n v="4.0999999999999996"/>
    <n v="20140404"/>
    <s v="WDFW"/>
    <s v="WDFW"/>
    <n v="4"/>
    <x v="243"/>
    <n v="12"/>
    <m/>
    <m/>
    <s v="D"/>
    <n v="420081001"/>
    <n v="1"/>
    <n v="3"/>
    <x v="2"/>
    <n v="20080524"/>
    <n v="20080603"/>
    <s v="3F10510 090072 R"/>
    <s v="3F10510 090072 H"/>
    <s v="3F10510 090072 S"/>
    <s v="S"/>
    <s v="H"/>
    <s v="O"/>
    <x v="1"/>
    <m/>
    <m/>
    <m/>
    <n v="5000"/>
    <n v="202671"/>
    <m/>
    <m/>
    <m/>
    <m/>
    <m/>
    <m/>
    <m/>
    <m/>
    <m/>
    <m/>
    <m/>
    <s v="BO=Mixed(HxW)"/>
    <s v="BIG SOOS CR 09.0072"/>
    <x v="25"/>
    <s v="BIG SOOS CR 09.0072"/>
    <s v="WA"/>
    <s v="MPS"/>
    <x v="15"/>
    <s v="N"/>
  </r>
  <r>
    <x v="15"/>
    <x v="16"/>
    <s v="T"/>
    <n v="4.0999999999999996"/>
    <n v="20140404"/>
    <s v="WDFW"/>
    <s v="WDFW"/>
    <n v="4"/>
    <x v="244"/>
    <n v="12"/>
    <m/>
    <m/>
    <m/>
    <m/>
    <n v="1"/>
    <n v="3"/>
    <x v="0"/>
    <n v="20060612"/>
    <n v="20060612"/>
    <s v="3F10510 080178 R"/>
    <s v="3F10510 080178 H"/>
    <s v="3F10510 080178 S"/>
    <s v="S"/>
    <s v="H"/>
    <s v="P"/>
    <x v="1"/>
    <m/>
    <m/>
    <m/>
    <n v="5000"/>
    <n v="199341"/>
    <n v="0"/>
    <n v="6173"/>
    <n v="5000"/>
    <n v="267"/>
    <m/>
    <m/>
    <m/>
    <m/>
    <m/>
    <m/>
    <m/>
    <m/>
    <s v="ISSAQUAH CR 08.0178"/>
    <x v="26"/>
    <s v="ISSAQUAH CR 08.0178"/>
    <s v="WA"/>
    <s v="MPS"/>
    <x v="16"/>
    <s v="N"/>
  </r>
  <r>
    <x v="15"/>
    <x v="16"/>
    <s v="T"/>
    <n v="4.0999999999999996"/>
    <n v="20140404"/>
    <s v="WDFW"/>
    <s v="WDFW"/>
    <n v="4"/>
    <x v="245"/>
    <n v="12"/>
    <m/>
    <m/>
    <m/>
    <m/>
    <n v="1"/>
    <n v="3"/>
    <x v="1"/>
    <n v="20070517"/>
    <n v="20070529"/>
    <s v="3F10510 080178 R"/>
    <s v="3F10510 080178 H"/>
    <s v="3F10510 080178 S"/>
    <s v="S"/>
    <s v="H"/>
    <s v="O"/>
    <x v="1"/>
    <m/>
    <m/>
    <m/>
    <n v="5000"/>
    <n v="197300"/>
    <n v="0"/>
    <n v="5064"/>
    <n v="5000"/>
    <n v="197"/>
    <m/>
    <m/>
    <m/>
    <m/>
    <m/>
    <m/>
    <m/>
    <s v="NO FINAL QC ON TAGS, USED INITIALNO FINAL QC ON TA"/>
    <s v="ISSAQUAH CR 08.0178"/>
    <x v="26"/>
    <s v="ISSAQUAH CR 08.0178"/>
    <s v="WA"/>
    <s v="MPS"/>
    <x v="16"/>
    <s v="N"/>
  </r>
  <r>
    <x v="15"/>
    <x v="17"/>
    <s v="T"/>
    <n v="4.0999999999999996"/>
    <n v="20101203"/>
    <s v="NIFC"/>
    <s v="SUQ"/>
    <n v="14"/>
    <x v="246"/>
    <n v="12"/>
    <m/>
    <m/>
    <s v="D"/>
    <s v="142008D002"/>
    <n v="1"/>
    <n v="3"/>
    <x v="2"/>
    <n v="20080515"/>
    <n v="20080515"/>
    <s v="3F10510 150299 H"/>
    <s v="3F10510 150299 H"/>
    <s v="3F10510 150299 S"/>
    <s v="G"/>
    <s v="H"/>
    <s v="K"/>
    <x v="0"/>
    <n v="5.47"/>
    <m/>
    <s v="N"/>
    <n v="5000"/>
    <n v="199251"/>
    <m/>
    <m/>
    <n v="5000"/>
    <n v="2491"/>
    <m/>
    <m/>
    <s v="B"/>
    <n v="1.23E-2"/>
    <m/>
    <n v="324"/>
    <m/>
    <m/>
    <s v="GROVERS CR HATCHERY"/>
    <x v="27"/>
    <s v="GROVERS CR 15.0299"/>
    <s v="WA"/>
    <s v="MPS"/>
    <x v="17"/>
    <s v="N"/>
  </r>
  <r>
    <x v="15"/>
    <x v="17"/>
    <s v="T"/>
    <n v="4.0999999999999996"/>
    <n v="20070202"/>
    <s v="NIFC"/>
    <s v="SUQ"/>
    <n v="14"/>
    <x v="247"/>
    <n v="12"/>
    <m/>
    <m/>
    <s v="D"/>
    <s v="142006DI01"/>
    <n v="1"/>
    <n v="3"/>
    <x v="0"/>
    <n v="20060602"/>
    <n v="20060605"/>
    <s v="3F10510 150299 R"/>
    <s v="3F10510 150299 H"/>
    <s v="3F10510 150299 S"/>
    <s v="G"/>
    <s v="H"/>
    <s v="B"/>
    <x v="2"/>
    <n v="5.67"/>
    <m/>
    <s v="N"/>
    <n v="5000"/>
    <n v="136519"/>
    <n v="0"/>
    <n v="8143"/>
    <n v="5000"/>
    <n v="45027"/>
    <n v="0"/>
    <n v="1437"/>
    <s v="B"/>
    <n v="0.24310000000000001"/>
    <n v="23"/>
    <n v="399"/>
    <m/>
    <s v="DIT CLIPPED, ASSOC W/ TAG CODE 210682"/>
    <s v="GROVERS CR 15.0299"/>
    <x v="27"/>
    <s v="GROVERS CR 15.0299"/>
    <s v="WA"/>
    <s v="MPS"/>
    <x v="17"/>
    <s v="C"/>
  </r>
  <r>
    <x v="15"/>
    <x v="17"/>
    <s v="T"/>
    <n v="4.0999999999999996"/>
    <n v="20080204"/>
    <s v="NIFC"/>
    <s v="SUQ"/>
    <n v="14"/>
    <x v="248"/>
    <n v="12"/>
    <m/>
    <m/>
    <s v="D"/>
    <s v="142007DI001"/>
    <n v="1"/>
    <n v="3"/>
    <x v="1"/>
    <n v="20070427"/>
    <n v="20070504"/>
    <s v="3F10510 150299 R"/>
    <s v="3F10510 150299 H"/>
    <s v="3F10510 150299 S"/>
    <s v="G"/>
    <s v="H"/>
    <s v="K"/>
    <x v="0"/>
    <n v="6.18"/>
    <m/>
    <s v="N"/>
    <n v="5000"/>
    <n v="185975"/>
    <m/>
    <m/>
    <n v="5000"/>
    <n v="22415"/>
    <n v="0"/>
    <n v="97"/>
    <s v="B"/>
    <n v="2.2000000000000001E-3"/>
    <n v="21"/>
    <n v="461"/>
    <m/>
    <s v="DIT ASSOC W/ TAG CODE 210737, INCL. ASSOC MM"/>
    <s v="GROVERS CR 15.0299"/>
    <x v="27"/>
    <s v="GROVERS CR 15.0299"/>
    <s v="WA"/>
    <s v="MPS"/>
    <x v="17"/>
    <s v="C"/>
  </r>
  <r>
    <x v="15"/>
    <x v="18"/>
    <s v="T"/>
    <n v="4.0999999999999996"/>
    <n v="20140404"/>
    <s v="WDFW"/>
    <s v="WDFW"/>
    <n v="4"/>
    <x v="249"/>
    <n v="12"/>
    <m/>
    <m/>
    <m/>
    <m/>
    <n v="1"/>
    <n v="3"/>
    <x v="1"/>
    <n v="20070605"/>
    <n v="20070605"/>
    <s v="3F10511 100414 R"/>
    <s v="3F10511 100414 H"/>
    <s v="3F10511 100414 S"/>
    <s v="S"/>
    <s v="H"/>
    <s v="P"/>
    <x v="1"/>
    <m/>
    <m/>
    <m/>
    <n v="5000"/>
    <n v="195828"/>
    <n v="0"/>
    <n v="1065"/>
    <n v="5000"/>
    <n v="3996"/>
    <m/>
    <m/>
    <m/>
    <m/>
    <m/>
    <m/>
    <m/>
    <m/>
    <s v="VOIGHT CR 10.0414"/>
    <x v="28"/>
    <s v="VOIGHT CR 10.0414"/>
    <s v="WA"/>
    <s v="MPS"/>
    <x v="18"/>
    <s v="N"/>
  </r>
  <r>
    <x v="15"/>
    <x v="18"/>
    <s v="T"/>
    <n v="4.0999999999999996"/>
    <n v="20140404"/>
    <s v="WDFW"/>
    <s v="WDFW"/>
    <n v="4"/>
    <x v="250"/>
    <n v="12"/>
    <m/>
    <m/>
    <m/>
    <m/>
    <n v="1"/>
    <n v="3"/>
    <x v="2"/>
    <n v="20080613"/>
    <n v="20080613"/>
    <s v="3F10511 100414 R"/>
    <s v="3F10511 100414 H"/>
    <s v="3F10511 100414 S"/>
    <s v="S"/>
    <s v="H"/>
    <s v="P"/>
    <x v="1"/>
    <m/>
    <m/>
    <m/>
    <n v="5000"/>
    <n v="175783"/>
    <n v="0"/>
    <n v="15170"/>
    <n v="5000"/>
    <n v="14047"/>
    <m/>
    <m/>
    <m/>
    <m/>
    <m/>
    <m/>
    <m/>
    <m/>
    <s v="VOIGHT CR 10.0414"/>
    <x v="28"/>
    <s v="VOIGHT CR 10.0414"/>
    <s v="WA"/>
    <s v="MPS"/>
    <x v="18"/>
    <s v="N"/>
  </r>
  <r>
    <x v="15"/>
    <x v="18"/>
    <s v="T"/>
    <n v="4.0999999999999996"/>
    <n v="20101203"/>
    <s v="NIFC"/>
    <s v="PUYA"/>
    <n v="14"/>
    <x v="251"/>
    <n v="12"/>
    <m/>
    <m/>
    <m/>
    <m/>
    <n v="1"/>
    <n v="3"/>
    <x v="2"/>
    <n v="20080522"/>
    <n v="20080529"/>
    <s v="3F10511 100021 R46"/>
    <s v="3F10511 100027 H01"/>
    <s v="3F10511 100414 S"/>
    <s v="G"/>
    <s v="H"/>
    <s v="P"/>
    <x v="2"/>
    <m/>
    <m/>
    <s v="N"/>
    <n v="5000"/>
    <n v="92988"/>
    <m/>
    <m/>
    <n v="5000"/>
    <n v="3512"/>
    <m/>
    <m/>
    <s v="B"/>
    <n v="3.6400000000000002E-2"/>
    <m/>
    <n v="522"/>
    <m/>
    <m/>
    <s v="COWSKULL ACCLIM POND"/>
    <x v="29"/>
    <s v="VOIGHT CR 10.0414"/>
    <s v="WA"/>
    <s v="MPS"/>
    <x v="18"/>
    <s v="N"/>
  </r>
  <r>
    <x v="15"/>
    <x v="18"/>
    <s v="T"/>
    <n v="4.0999999999999996"/>
    <n v="20080204"/>
    <s v="NIFC"/>
    <s v="PUYA"/>
    <n v="14"/>
    <x v="252"/>
    <n v="12"/>
    <m/>
    <m/>
    <m/>
    <m/>
    <n v="1"/>
    <n v="3"/>
    <x v="1"/>
    <n v="20070529"/>
    <n v="20070601"/>
    <s v="3F10511 100021 R46"/>
    <s v="3F10511 100021 H46"/>
    <s v="3F10511 100027 S"/>
    <s v="G"/>
    <s v="H"/>
    <s v="P"/>
    <x v="0"/>
    <n v="7.69"/>
    <n v="86"/>
    <s v="N"/>
    <n v="5000"/>
    <n v="76631"/>
    <n v="0"/>
    <n v="4162"/>
    <n v="5000"/>
    <n v="122"/>
    <n v="0"/>
    <n v="2012"/>
    <s v="C"/>
    <n v="1.5E-3"/>
    <n v="34"/>
    <n v="661"/>
    <m/>
    <s v="COWSKULL RELESAE = 70,700 HYLEBOS CREEK = 12,227"/>
    <s v="COWSKULL ACCLIM POND"/>
    <x v="30"/>
    <s v="CLARKS CR 10.0027"/>
    <s v="WA"/>
    <s v="MPS"/>
    <x v="18"/>
    <s v="C"/>
  </r>
  <r>
    <x v="15"/>
    <x v="18"/>
    <s v="T"/>
    <n v="4.0999999999999996"/>
    <n v="20140404"/>
    <s v="WDFW"/>
    <s v="WDFW"/>
    <n v="4"/>
    <x v="253"/>
    <n v="12"/>
    <m/>
    <m/>
    <m/>
    <m/>
    <n v="1"/>
    <n v="3"/>
    <x v="0"/>
    <n v="20060530"/>
    <n v="20060530"/>
    <s v="3F10511 100414 R"/>
    <s v="3F10511 100414 H"/>
    <s v="3F10511 100414 S"/>
    <s v="S"/>
    <s v="H"/>
    <s v="P"/>
    <x v="1"/>
    <m/>
    <m/>
    <m/>
    <n v="5000"/>
    <n v="200181"/>
    <n v="0"/>
    <n v="1803"/>
    <n v="5000"/>
    <n v="648"/>
    <m/>
    <m/>
    <m/>
    <m/>
    <m/>
    <m/>
    <m/>
    <s v="USED INITIAL QC NO FINAL QC"/>
    <s v="VOIGHT CR 10.0414"/>
    <x v="28"/>
    <s v="VOIGHT CR 10.0414"/>
    <s v="WA"/>
    <s v="MPS"/>
    <x v="18"/>
    <s v="N"/>
  </r>
  <r>
    <x v="16"/>
    <x v="19"/>
    <s v="T"/>
    <n v="4.0999999999999996"/>
    <n v="20140404"/>
    <s v="WDFW"/>
    <s v="WDFW"/>
    <n v="4"/>
    <x v="254"/>
    <n v="12"/>
    <m/>
    <m/>
    <m/>
    <m/>
    <n v="1"/>
    <n v="3"/>
    <x v="2"/>
    <n v="20080601"/>
    <n v="20080613"/>
    <s v="3M10707 E R01"/>
    <s v="3F10707 020065 H"/>
    <s v="3F10107 030017 S"/>
    <s v="S"/>
    <s v="H"/>
    <s v="P"/>
    <x v="1"/>
    <m/>
    <m/>
    <m/>
    <n v="5000"/>
    <n v="103264"/>
    <m/>
    <m/>
    <n v="5000"/>
    <n v="1134"/>
    <m/>
    <m/>
    <m/>
    <m/>
    <m/>
    <m/>
    <m/>
    <m/>
    <s v="EAST SOUND BAY (SAN)"/>
    <x v="31"/>
    <s v="SAMISH (FRIDAY CR)"/>
    <s v="WA"/>
    <s v="NOWA"/>
    <x v="19"/>
    <s v="N"/>
  </r>
  <r>
    <x v="16"/>
    <x v="19"/>
    <s v="T"/>
    <n v="4.0999999999999996"/>
    <n v="20140404"/>
    <s v="WDFW"/>
    <s v="WDFW"/>
    <n v="4"/>
    <x v="255"/>
    <n v="12"/>
    <m/>
    <m/>
    <m/>
    <m/>
    <n v="1"/>
    <n v="3"/>
    <x v="1"/>
    <n v="20070611"/>
    <n v="20070630"/>
    <s v="3M10707 E R01"/>
    <s v="3F10707 020065 H"/>
    <s v="3F10107 030017 S"/>
    <s v="S"/>
    <s v="H"/>
    <s v="P"/>
    <x v="1"/>
    <m/>
    <m/>
    <m/>
    <n v="5000"/>
    <n v="91433"/>
    <m/>
    <m/>
    <n v="5000"/>
    <n v="552"/>
    <m/>
    <m/>
    <m/>
    <m/>
    <m/>
    <m/>
    <m/>
    <s v="NO FINAL QC, USED INITIAL FROM TAG SHEET"/>
    <s v="EAST SOUND BAY (SAN)"/>
    <x v="31"/>
    <s v="SAMISH (FRIDAY CR)"/>
    <s v="WA"/>
    <s v="NOWA"/>
    <x v="19"/>
    <s v="N"/>
  </r>
  <r>
    <x v="16"/>
    <x v="19"/>
    <s v="T"/>
    <n v="4.0999999999999996"/>
    <n v="20140404"/>
    <s v="WDFW"/>
    <s v="WDFW"/>
    <n v="4"/>
    <x v="256"/>
    <n v="12"/>
    <m/>
    <m/>
    <m/>
    <m/>
    <n v="1"/>
    <n v="3"/>
    <x v="0"/>
    <n v="20070401"/>
    <n v="20070415"/>
    <s v="3M10707 E R01"/>
    <s v="3F10707 020065 H"/>
    <s v="3F10707 020065 S"/>
    <s v="S"/>
    <s v="H"/>
    <s v="P"/>
    <x v="1"/>
    <m/>
    <m/>
    <m/>
    <n v="5000"/>
    <n v="16934"/>
    <m/>
    <m/>
    <n v="5000"/>
    <n v="34"/>
    <m/>
    <m/>
    <m/>
    <m/>
    <m/>
    <m/>
    <m/>
    <m/>
    <s v="EAST SOUND BAY (SAN)"/>
    <x v="31"/>
    <s v="GLENWOOD SPRINGS"/>
    <s v="WA"/>
    <s v="NOWA"/>
    <x v="19"/>
    <s v="N"/>
  </r>
  <r>
    <x v="16"/>
    <x v="20"/>
    <s v="T"/>
    <n v="4.0999999999999996"/>
    <n v="20140404"/>
    <s v="WDFW"/>
    <s v="WDFW"/>
    <n v="4"/>
    <x v="257"/>
    <n v="12"/>
    <m/>
    <m/>
    <s v="D"/>
    <n v="420061055"/>
    <n v="1"/>
    <n v="3"/>
    <x v="0"/>
    <n v="20060511"/>
    <n v="20060511"/>
    <s v="3F10107 030017 R"/>
    <s v="3F10107 030017 H"/>
    <s v="3F10107 030017 S"/>
    <s v="S"/>
    <s v="H"/>
    <s v="K"/>
    <x v="1"/>
    <m/>
    <m/>
    <m/>
    <n v="5000"/>
    <n v="201655"/>
    <n v="0"/>
    <n v="364"/>
    <n v="5000"/>
    <n v="364"/>
    <m/>
    <m/>
    <m/>
    <m/>
    <m/>
    <m/>
    <m/>
    <m/>
    <s v="FRIDAY CR 03.0017"/>
    <x v="32"/>
    <s v="SAMISH (FRIDAY CR)"/>
    <s v="WA"/>
    <s v="NOWA"/>
    <x v="20"/>
    <s v="N"/>
  </r>
  <r>
    <x v="16"/>
    <x v="20"/>
    <s v="T"/>
    <n v="4.0999999999999996"/>
    <n v="20140404"/>
    <s v="WDFW"/>
    <s v="WDFW"/>
    <n v="4"/>
    <x v="258"/>
    <n v="12"/>
    <m/>
    <m/>
    <s v="D"/>
    <n v="419970348"/>
    <n v="1"/>
    <n v="3"/>
    <x v="1"/>
    <n v="20070507"/>
    <n v="20070507"/>
    <s v="3F10107 030017 R"/>
    <s v="3F10107 030017 H"/>
    <s v="3F10107 030017 S"/>
    <s v="S"/>
    <s v="H"/>
    <s v="K"/>
    <x v="1"/>
    <m/>
    <m/>
    <m/>
    <n v="5000"/>
    <n v="206496"/>
    <m/>
    <m/>
    <m/>
    <m/>
    <m/>
    <m/>
    <m/>
    <m/>
    <m/>
    <m/>
    <m/>
    <m/>
    <s v="FRIDAY CR 03.0017"/>
    <x v="32"/>
    <s v="SAMISH (FRIDAY CR)"/>
    <s v="WA"/>
    <s v="NOWA"/>
    <x v="20"/>
    <s v="N"/>
  </r>
  <r>
    <x v="16"/>
    <x v="20"/>
    <s v="T"/>
    <n v="4.0999999999999996"/>
    <n v="20140404"/>
    <s v="WDFW"/>
    <s v="WDFW"/>
    <n v="4"/>
    <x v="259"/>
    <n v="12"/>
    <m/>
    <m/>
    <s v="D"/>
    <n v="420081011"/>
    <n v="1"/>
    <n v="3"/>
    <x v="2"/>
    <n v="20080514"/>
    <n v="20080514"/>
    <s v="3F10107 030017 R"/>
    <s v="3F10107 030017 H"/>
    <s v="3F10107 030017 S"/>
    <s v="S"/>
    <s v="H"/>
    <s v="K"/>
    <x v="1"/>
    <m/>
    <m/>
    <m/>
    <n v="5000"/>
    <n v="211571"/>
    <m/>
    <m/>
    <m/>
    <m/>
    <m/>
    <m/>
    <m/>
    <m/>
    <m/>
    <m/>
    <m/>
    <s v="RELEASED IN HIGH DIRTY WATER"/>
    <s v="FRIDAY CR 03.0017"/>
    <x v="32"/>
    <s v="SAMISH (FRIDAY CR)"/>
    <s v="WA"/>
    <s v="NOWA"/>
    <x v="20"/>
    <s v="N"/>
  </r>
  <r>
    <x v="17"/>
    <x v="21"/>
    <s v="T"/>
    <n v="4.0999999999999996"/>
    <n v="20140811"/>
    <s v="ODFW"/>
    <s v="ODFW"/>
    <n v="5"/>
    <x v="260"/>
    <n v="12"/>
    <m/>
    <m/>
    <m/>
    <m/>
    <n v="1"/>
    <n v="3"/>
    <x v="0"/>
    <n v="20060820"/>
    <n v="20060820"/>
    <s v="5F222 1800160000"/>
    <s v="5F22225 H25 21"/>
    <s v="5F222 36"/>
    <s v="S"/>
    <s v="H"/>
    <s v="K"/>
    <x v="0"/>
    <n v="32.380000000000003"/>
    <m/>
    <s v="N"/>
    <n v="5000"/>
    <n v="208080"/>
    <n v="0"/>
    <n v="2420"/>
    <n v="0"/>
    <n v="806"/>
    <m/>
    <m/>
    <s v="B"/>
    <n v="3.8E-3"/>
    <n v="67"/>
    <n v="524"/>
    <m/>
    <m/>
    <s v="SALMON R"/>
    <x v="33"/>
    <s v="SALMON R"/>
    <s v="OR"/>
    <s v="NOOR"/>
    <x v="21"/>
    <s v="N"/>
  </r>
  <r>
    <x v="17"/>
    <x v="21"/>
    <s v="T"/>
    <n v="4.0999999999999996"/>
    <n v="20140811"/>
    <s v="ODFW"/>
    <s v="ODFW"/>
    <n v="5"/>
    <x v="261"/>
    <n v="12"/>
    <m/>
    <m/>
    <m/>
    <m/>
    <n v="1"/>
    <n v="3"/>
    <x v="1"/>
    <n v="20070903"/>
    <n v="20070903"/>
    <s v="5F222 1800160000"/>
    <s v="5F22225 H25 21"/>
    <s v="5F222 36"/>
    <s v="S"/>
    <s v="H"/>
    <s v="B"/>
    <x v="0"/>
    <n v="32.96"/>
    <m/>
    <s v="N"/>
    <n v="5000"/>
    <n v="207362"/>
    <n v="0"/>
    <n v="1642"/>
    <n v="5000"/>
    <n v="582"/>
    <m/>
    <m/>
    <s v="B"/>
    <n v="3.8999999999999998E-3"/>
    <n v="75"/>
    <n v="511"/>
    <m/>
    <m/>
    <s v="SALMON R"/>
    <x v="33"/>
    <s v="SALMON R"/>
    <s v="OR"/>
    <s v="NOOR"/>
    <x v="21"/>
    <s v="N"/>
  </r>
  <r>
    <x v="17"/>
    <x v="21"/>
    <s v="T"/>
    <n v="4.0999999999999996"/>
    <n v="20140811"/>
    <s v="ODFW"/>
    <s v="ODFW"/>
    <n v="5"/>
    <x v="262"/>
    <n v="12"/>
    <m/>
    <m/>
    <m/>
    <m/>
    <n v="1"/>
    <n v="3"/>
    <x v="2"/>
    <n v="20080904"/>
    <n v="20080904"/>
    <s v="5F222 1800160000"/>
    <s v="5F22225 H25 21"/>
    <s v="5F222 36"/>
    <s v="S"/>
    <s v="H"/>
    <s v="P"/>
    <x v="0"/>
    <n v="32.47"/>
    <m/>
    <s v="N"/>
    <n v="5000"/>
    <n v="205216"/>
    <n v="0"/>
    <n v="2721"/>
    <m/>
    <m/>
    <m/>
    <m/>
    <s v="W"/>
    <n v="1.11E-2"/>
    <n v="32"/>
    <n v="541"/>
    <m/>
    <m/>
    <s v="SALMON R"/>
    <x v="33"/>
    <s v="SALMON R"/>
    <s v="OR"/>
    <s v="NOOR"/>
    <x v="21"/>
    <s v="N"/>
  </r>
  <r>
    <x v="18"/>
    <x v="22"/>
    <s v="T"/>
    <n v="4.0999999999999996"/>
    <n v="20140811"/>
    <s v="ODFW"/>
    <s v="ODFW"/>
    <n v="5"/>
    <x v="263"/>
    <n v="12"/>
    <m/>
    <m/>
    <m/>
    <m/>
    <n v="1"/>
    <n v="3"/>
    <x v="0"/>
    <n v="20061103"/>
    <n v="20061103"/>
    <s v="5F222 1700130000"/>
    <s v="5F22209 H9 21"/>
    <s v="5F222 35"/>
    <s v="S"/>
    <s v="H"/>
    <s v="K"/>
    <x v="0"/>
    <n v="44.82"/>
    <m/>
    <s v="N"/>
    <n v="5000"/>
    <n v="189177"/>
    <n v="0"/>
    <n v="17951"/>
    <n v="5000"/>
    <n v="3045"/>
    <n v="1"/>
    <n v="107781"/>
    <s v="B"/>
    <n v="1.9599999999999999E-2"/>
    <n v="114"/>
    <n v="612"/>
    <m/>
    <m/>
    <s v="ELK R"/>
    <x v="34"/>
    <s v="ELK R (ELK R HT)"/>
    <s v="OR"/>
    <s v="SOOR"/>
    <x v="22"/>
    <s v="N"/>
  </r>
  <r>
    <x v="18"/>
    <x v="22"/>
    <s v="T"/>
    <n v="4.0999999999999996"/>
    <n v="20140811"/>
    <s v="ODFW"/>
    <s v="ODFW"/>
    <n v="5"/>
    <x v="264"/>
    <n v="13"/>
    <m/>
    <m/>
    <m/>
    <m/>
    <n v="1"/>
    <n v="3"/>
    <x v="1"/>
    <n v="20071018"/>
    <n v="20071018"/>
    <s v="5F222 1700130000"/>
    <s v="5F22209 H9 21"/>
    <s v="5F222 35"/>
    <s v="S"/>
    <s v="H"/>
    <s v="P"/>
    <x v="0"/>
    <n v="40.46"/>
    <m/>
    <s v="N"/>
    <n v="5000"/>
    <n v="78068"/>
    <n v="0"/>
    <n v="2350"/>
    <n v="5000"/>
    <n v="200203"/>
    <n v="0"/>
    <n v="6788"/>
    <s v="B"/>
    <n v="7.3499999999999996E-2"/>
    <n v="124"/>
    <n v="517"/>
    <m/>
    <s v="NO HARD COPY OF RETENTION REPORT FOUND,NON TAGGED FISH HAD BEEN REPORTED AS RV"/>
    <s v="ELK R"/>
    <x v="34"/>
    <s v="ELK R (ELK R HT)"/>
    <s v="OR"/>
    <s v="SOOR"/>
    <x v="22"/>
    <s v="N"/>
  </r>
  <r>
    <x v="18"/>
    <x v="22"/>
    <s v="T"/>
    <n v="4.0999999999999996"/>
    <n v="20140811"/>
    <s v="ODFW"/>
    <s v="ODFW"/>
    <n v="5"/>
    <x v="265"/>
    <n v="13"/>
    <m/>
    <m/>
    <m/>
    <m/>
    <n v="1"/>
    <n v="3"/>
    <x v="2"/>
    <n v="20080908"/>
    <n v="20081004"/>
    <s v="5F222 1700130000"/>
    <s v="5F22209 H9 21"/>
    <s v="5F222 35"/>
    <s v="S"/>
    <s v="H"/>
    <s v="P"/>
    <x v="0"/>
    <n v="39.65"/>
    <m/>
    <s v="N"/>
    <n v="5000"/>
    <n v="25928"/>
    <m/>
    <m/>
    <n v="5000"/>
    <n v="133985"/>
    <m/>
    <m/>
    <s v="W"/>
    <m/>
    <m/>
    <m/>
    <m/>
    <s v="PRELIMINARY DATA NO RETENTION DATA"/>
    <s v="ELK R"/>
    <x v="34"/>
    <s v="ELK R (ELK R HT)"/>
    <s v="OR"/>
    <s v="SOOR"/>
    <x v="22"/>
    <s v="N"/>
  </r>
  <r>
    <x v="18"/>
    <x v="22"/>
    <s v="T"/>
    <n v="4.0999999999999996"/>
    <n v="20140811"/>
    <s v="ODFW"/>
    <s v="ODFW"/>
    <n v="5"/>
    <x v="266"/>
    <n v="13"/>
    <m/>
    <m/>
    <m/>
    <m/>
    <n v="1"/>
    <n v="3"/>
    <x v="2"/>
    <n v="20080908"/>
    <n v="20081004"/>
    <s v="5F222 1700130000"/>
    <s v="5F22209 H9 21"/>
    <s v="5F222 35"/>
    <s v="S"/>
    <s v="H"/>
    <s v="P"/>
    <x v="2"/>
    <n v="39.65"/>
    <m/>
    <s v="N"/>
    <n v="5000"/>
    <n v="27094"/>
    <m/>
    <m/>
    <n v="5000"/>
    <n v="133985"/>
    <m/>
    <m/>
    <s v="W"/>
    <m/>
    <m/>
    <m/>
    <m/>
    <s v="PRELIMINARY DATA NO RETENTION DATA"/>
    <s v="ELK R"/>
    <x v="34"/>
    <s v="ELK R (ELK R HT)"/>
    <s v="OR"/>
    <s v="SOOR"/>
    <x v="22"/>
    <s v="N"/>
  </r>
  <r>
    <x v="19"/>
    <x v="23"/>
    <s v="T"/>
    <n v="4.0999999999999996"/>
    <n v="20140404"/>
    <s v="WDFW"/>
    <s v="WDFW"/>
    <n v="4"/>
    <x v="267"/>
    <n v="12"/>
    <m/>
    <m/>
    <s v="D"/>
    <n v="420061061"/>
    <n v="1"/>
    <n v="1"/>
    <x v="0"/>
    <n v="20060508"/>
    <n v="20060516"/>
    <s v="3F10107 010120 R02"/>
    <s v="3F10107 010406 H"/>
    <s v="3F10107 010120 S"/>
    <s v="S"/>
    <s v="H"/>
    <s v="K"/>
    <x v="1"/>
    <m/>
    <m/>
    <m/>
    <n v="5500"/>
    <n v="203918"/>
    <n v="500"/>
    <n v="615"/>
    <n v="5500"/>
    <n v="367"/>
    <m/>
    <m/>
    <m/>
    <m/>
    <m/>
    <m/>
    <m/>
    <m/>
    <s v="NOOKSACK R -NF 01.0120"/>
    <x v="35"/>
    <s v="NOOKSACK R 01.0120"/>
    <s v="WA"/>
    <s v="NOWA"/>
    <x v="23"/>
    <s v="N"/>
  </r>
  <r>
    <x v="19"/>
    <x v="23"/>
    <s v="T"/>
    <n v="4.0999999999999996"/>
    <n v="20140404"/>
    <s v="WDFW"/>
    <s v="WDFW"/>
    <n v="4"/>
    <x v="268"/>
    <n v="12"/>
    <m/>
    <m/>
    <s v="D"/>
    <n v="419970351"/>
    <n v="1"/>
    <n v="1"/>
    <x v="1"/>
    <n v="20070508"/>
    <n v="20070515"/>
    <s v="3F10107 010120 R02"/>
    <s v="3F10107 010406 H"/>
    <s v="3F10107 010120 S"/>
    <s v="S"/>
    <s v="H"/>
    <s v="K"/>
    <x v="1"/>
    <m/>
    <m/>
    <m/>
    <n v="5500"/>
    <n v="143841"/>
    <m/>
    <m/>
    <n v="5500"/>
    <n v="259"/>
    <m/>
    <m/>
    <m/>
    <m/>
    <m/>
    <m/>
    <m/>
    <m/>
    <s v="NOOKSACK R -NF 01.0120"/>
    <x v="35"/>
    <s v="NOOKSACK R 01.0120"/>
    <s v="WA"/>
    <s v="NOWA"/>
    <x v="23"/>
    <s v="N"/>
  </r>
  <r>
    <x v="19"/>
    <x v="23"/>
    <s v="T"/>
    <n v="4.0999999999999996"/>
    <n v="20140404"/>
    <s v="WDFW"/>
    <s v="WDFW"/>
    <n v="4"/>
    <x v="269"/>
    <n v="12"/>
    <m/>
    <m/>
    <s v="D"/>
    <n v="420081103"/>
    <n v="1"/>
    <n v="1"/>
    <x v="2"/>
    <n v="20080508"/>
    <n v="20080513"/>
    <s v="3F10107 010120 R02"/>
    <s v="3F10107 010406 H"/>
    <s v="3F10107 010120 S"/>
    <s v="S"/>
    <s v="H"/>
    <s v="K"/>
    <x v="1"/>
    <m/>
    <m/>
    <m/>
    <n v="5500"/>
    <n v="206867"/>
    <n v="500"/>
    <n v="1837"/>
    <n v="5500"/>
    <n v="1096"/>
    <m/>
    <m/>
    <m/>
    <m/>
    <m/>
    <m/>
    <m/>
    <m/>
    <s v="NOOKSACK R -NF 01.0120"/>
    <x v="35"/>
    <s v="NOOKSACK R 01.0120"/>
    <s v="WA"/>
    <s v="NOWA"/>
    <x v="23"/>
    <s v="N"/>
  </r>
  <r>
    <x v="20"/>
    <x v="24"/>
    <s v="T"/>
    <n v="4.0999999999999996"/>
    <n v="20140404"/>
    <s v="WDFW"/>
    <s v="WDFW"/>
    <n v="4"/>
    <x v="270"/>
    <n v="12"/>
    <m/>
    <m/>
    <m/>
    <m/>
    <n v="1"/>
    <n v="1"/>
    <x v="0"/>
    <n v="20060615"/>
    <n v="20060615"/>
    <s v="3F10208 031411 R"/>
    <s v="3F10208 031421 H"/>
    <s v="3F10208 030176 S"/>
    <s v="S"/>
    <s v="H"/>
    <s v="P"/>
    <x v="1"/>
    <m/>
    <m/>
    <m/>
    <n v="5000"/>
    <n v="249673"/>
    <m/>
    <m/>
    <n v="5000"/>
    <n v="2522"/>
    <m/>
    <m/>
    <m/>
    <m/>
    <m/>
    <m/>
    <m/>
    <m/>
    <s v="CASCADE R 03.1411"/>
    <x v="36"/>
    <s v="SKAGIT R 03.0176"/>
    <s v="WA"/>
    <s v="SKAG"/>
    <x v="24"/>
    <s v="N"/>
  </r>
  <r>
    <x v="20"/>
    <x v="24"/>
    <s v="T"/>
    <n v="4.0999999999999996"/>
    <n v="20140404"/>
    <s v="WDFW"/>
    <s v="WDFW"/>
    <n v="4"/>
    <x v="271"/>
    <n v="12"/>
    <m/>
    <m/>
    <m/>
    <m/>
    <n v="1"/>
    <n v="1"/>
    <x v="1"/>
    <n v="20070615"/>
    <n v="20070615"/>
    <s v="3F10208 031411 R"/>
    <s v="3F10208 031421 H"/>
    <s v="3F10208 030176 S"/>
    <s v="S"/>
    <s v="H"/>
    <m/>
    <x v="1"/>
    <m/>
    <m/>
    <m/>
    <n v="5000"/>
    <n v="254739"/>
    <n v="0"/>
    <n v="946"/>
    <m/>
    <m/>
    <m/>
    <m/>
    <m/>
    <m/>
    <m/>
    <m/>
    <m/>
    <m/>
    <s v="CASCADE R 03.1411"/>
    <x v="36"/>
    <s v="SKAGIT R 03.0176"/>
    <s v="WA"/>
    <s v="SKAG"/>
    <x v="24"/>
    <s v="N"/>
  </r>
  <r>
    <x v="20"/>
    <x v="24"/>
    <s v="T"/>
    <n v="4.0999999999999996"/>
    <n v="20140404"/>
    <s v="WDFW"/>
    <s v="WDFW"/>
    <n v="4"/>
    <x v="272"/>
    <n v="12"/>
    <m/>
    <m/>
    <m/>
    <m/>
    <n v="1"/>
    <n v="1"/>
    <x v="2"/>
    <n v="20080605"/>
    <n v="20080605"/>
    <s v="3F10208 031411 R"/>
    <s v="3F10208 031421 H"/>
    <s v="3F10208 030176 S"/>
    <s v="S"/>
    <s v="H"/>
    <s v="O"/>
    <x v="1"/>
    <m/>
    <m/>
    <m/>
    <n v="5000"/>
    <n v="220789"/>
    <m/>
    <m/>
    <n v="5000"/>
    <n v="436"/>
    <m/>
    <m/>
    <m/>
    <m/>
    <m/>
    <m/>
    <m/>
    <m/>
    <s v="CASCADE R 03.1411"/>
    <x v="36"/>
    <s v="SKAGIT R 03.0176"/>
    <s v="WA"/>
    <s v="SKAG"/>
    <x v="24"/>
    <s v="N"/>
  </r>
  <r>
    <x v="21"/>
    <x v="25"/>
    <s v="T"/>
    <n v="4.0999999999999996"/>
    <n v="20140404"/>
    <s v="WDFW"/>
    <s v="WDFW"/>
    <n v="4"/>
    <x v="273"/>
    <n v="12"/>
    <m/>
    <m/>
    <s v="D"/>
    <n v="419970305"/>
    <n v="1"/>
    <n v="1"/>
    <x v="0"/>
    <n v="20070405"/>
    <n v="20070405"/>
    <s v="3F10208 031411 R"/>
    <s v="3F10208 031421 H"/>
    <s v="3F10208 030176 S"/>
    <s v="S"/>
    <s v="H"/>
    <s v="K"/>
    <x v="1"/>
    <m/>
    <m/>
    <m/>
    <n v="5000"/>
    <n v="74633"/>
    <m/>
    <m/>
    <m/>
    <m/>
    <m/>
    <m/>
    <m/>
    <m/>
    <m/>
    <m/>
    <m/>
    <s v="NO QC"/>
    <s v="CASCADE R 03.1411"/>
    <x v="36"/>
    <s v="SKAGIT R 03.0176"/>
    <s v="WA"/>
    <s v="SKAG"/>
    <x v="24"/>
    <s v="N"/>
  </r>
  <r>
    <x v="21"/>
    <x v="25"/>
    <s v="T"/>
    <n v="4.0999999999999996"/>
    <n v="20140404"/>
    <s v="WDFW"/>
    <s v="WDFW"/>
    <n v="4"/>
    <x v="274"/>
    <n v="12"/>
    <m/>
    <m/>
    <s v="D"/>
    <n v="420081008"/>
    <n v="1"/>
    <n v="1"/>
    <x v="1"/>
    <n v="20080411"/>
    <n v="20080413"/>
    <s v="3F10208 031411 R"/>
    <s v="3F10208 031421 H"/>
    <s v="3F10208 030176 S"/>
    <s v="S"/>
    <s v="H"/>
    <s v="K"/>
    <x v="1"/>
    <m/>
    <m/>
    <m/>
    <n v="5000"/>
    <n v="21794"/>
    <n v="0"/>
    <n v="178"/>
    <n v="5000"/>
    <n v="265"/>
    <m/>
    <m/>
    <m/>
    <m/>
    <m/>
    <m/>
    <m/>
    <m/>
    <s v="CASCADE R 03.1411"/>
    <x v="36"/>
    <s v="SKAGIT R 03.0176"/>
    <s v="WA"/>
    <s v="SKAG"/>
    <x v="24"/>
    <s v="N"/>
  </r>
  <r>
    <x v="21"/>
    <x v="25"/>
    <s v="T"/>
    <n v="4.0999999999999996"/>
    <n v="20140404"/>
    <s v="WDFW"/>
    <s v="WDFW"/>
    <n v="4"/>
    <x v="275"/>
    <n v="12"/>
    <m/>
    <m/>
    <s v="D"/>
    <n v="420081008"/>
    <n v="1"/>
    <n v="1"/>
    <x v="1"/>
    <n v="20080411"/>
    <n v="20080413"/>
    <s v="3F10208 031411 R"/>
    <s v="3F10208 031421 H"/>
    <s v="3F10208 030176 S"/>
    <s v="S"/>
    <s v="H"/>
    <s v="K"/>
    <x v="1"/>
    <m/>
    <m/>
    <m/>
    <n v="5000"/>
    <n v="25019"/>
    <n v="0"/>
    <n v="204"/>
    <n v="5000"/>
    <n v="304"/>
    <m/>
    <m/>
    <m/>
    <m/>
    <m/>
    <m/>
    <m/>
    <m/>
    <s v="CASCADE R 03.1411"/>
    <x v="36"/>
    <s v="SKAGIT R 03.0176"/>
    <s v="WA"/>
    <s v="SKAG"/>
    <x v="24"/>
    <s v="N"/>
  </r>
  <r>
    <x v="21"/>
    <x v="25"/>
    <s v="T"/>
    <n v="4.0999999999999996"/>
    <n v="20140404"/>
    <s v="WDFW"/>
    <s v="WDFW"/>
    <n v="4"/>
    <x v="276"/>
    <n v="12"/>
    <m/>
    <m/>
    <s v="D"/>
    <n v="420081008"/>
    <n v="1"/>
    <n v="1"/>
    <x v="1"/>
    <n v="20080411"/>
    <n v="20080413"/>
    <s v="3F10208 031411 R"/>
    <s v="3F10208 031421 H"/>
    <s v="3F10208 030176 S"/>
    <s v="S"/>
    <s v="H"/>
    <s v="K"/>
    <x v="1"/>
    <m/>
    <m/>
    <m/>
    <n v="5000"/>
    <n v="23266"/>
    <n v="0"/>
    <n v="190"/>
    <n v="5000"/>
    <n v="283"/>
    <m/>
    <m/>
    <m/>
    <m/>
    <m/>
    <m/>
    <m/>
    <m/>
    <s v="CASCADE R 03.1411"/>
    <x v="36"/>
    <s v="SKAGIT R 03.0176"/>
    <s v="WA"/>
    <s v="SKAG"/>
    <x v="24"/>
    <s v="N"/>
  </r>
  <r>
    <x v="21"/>
    <x v="25"/>
    <s v="T"/>
    <n v="4.0999999999999996"/>
    <n v="20140404"/>
    <s v="WDFW"/>
    <s v="WDFW"/>
    <n v="4"/>
    <x v="277"/>
    <n v="12"/>
    <m/>
    <m/>
    <s v="D"/>
    <n v="420091218"/>
    <n v="1"/>
    <n v="1"/>
    <x v="2"/>
    <n v="20090401"/>
    <n v="20090402"/>
    <s v="3F10208 031411 R"/>
    <s v="3F10208 031421 H"/>
    <s v="3F10208 030176 S"/>
    <s v="S"/>
    <s v="H"/>
    <s v="K"/>
    <x v="1"/>
    <m/>
    <m/>
    <m/>
    <n v="5000"/>
    <n v="58503"/>
    <m/>
    <m/>
    <n v="5000"/>
    <n v="229"/>
    <m/>
    <m/>
    <m/>
    <m/>
    <m/>
    <m/>
    <m/>
    <m/>
    <s v="CASCADE R 03.1411"/>
    <x v="36"/>
    <s v="SKAGIT R 03.0176"/>
    <s v="WA"/>
    <s v="SKAG"/>
    <x v="24"/>
    <s v="N"/>
  </r>
  <r>
    <x v="22"/>
    <x v="26"/>
    <s v="T"/>
    <n v="4.0999999999999996"/>
    <n v="20140404"/>
    <s v="WDFW"/>
    <s v="WDFW"/>
    <n v="4"/>
    <x v="278"/>
    <n v="12"/>
    <m/>
    <m/>
    <m/>
    <m/>
    <n v="1"/>
    <n v="2"/>
    <x v="0"/>
    <n v="20060523"/>
    <n v="20060523"/>
    <s v="3F10208 030176 R"/>
    <s v="3F10208 031853AH"/>
    <s v="3F10208 030176 S"/>
    <s v="P"/>
    <s v="H"/>
    <m/>
    <x v="1"/>
    <m/>
    <m/>
    <m/>
    <n v="5000"/>
    <n v="200657"/>
    <n v="0"/>
    <n v="1641"/>
    <n v="5000"/>
    <n v="2872"/>
    <m/>
    <m/>
    <m/>
    <m/>
    <m/>
    <m/>
    <m/>
    <s v="BO=W(Wild)"/>
    <s v="SKAGIT R 03.0176"/>
    <x v="37"/>
    <s v="SKAGIT R 03.0176"/>
    <s v="WA"/>
    <s v="SKAG"/>
    <x v="25"/>
    <s v="N"/>
  </r>
  <r>
    <x v="22"/>
    <x v="26"/>
    <s v="T"/>
    <n v="4.0999999999999996"/>
    <n v="20140404"/>
    <s v="WDFW"/>
    <s v="WDFW"/>
    <n v="4"/>
    <x v="279"/>
    <n v="12"/>
    <m/>
    <m/>
    <m/>
    <m/>
    <n v="1"/>
    <n v="3"/>
    <x v="0"/>
    <n v="20060605"/>
    <n v="20060605"/>
    <s v="3F10208 030435 R"/>
    <s v="3F10208 031421 H"/>
    <s v="3F10208 030176 S"/>
    <s v="S"/>
    <s v="H"/>
    <m/>
    <x v="1"/>
    <m/>
    <m/>
    <m/>
    <n v="5000"/>
    <n v="211745"/>
    <n v="0"/>
    <n v="2064"/>
    <n v="5000"/>
    <n v="1235"/>
    <m/>
    <m/>
    <m/>
    <m/>
    <m/>
    <m/>
    <m/>
    <s v="BO=W(Wild)"/>
    <s v="BAKER R 03.0435"/>
    <x v="36"/>
    <s v="SKAGIT R 03.0176"/>
    <s v="WA"/>
    <s v="SKAG"/>
    <x v="25"/>
    <s v="N"/>
  </r>
  <r>
    <x v="22"/>
    <x v="26"/>
    <s v="T"/>
    <n v="4.0999999999999996"/>
    <n v="20140404"/>
    <s v="WDFW"/>
    <s v="WDFW"/>
    <n v="4"/>
    <x v="280"/>
    <n v="0"/>
    <m/>
    <m/>
    <m/>
    <m/>
    <n v="1"/>
    <n v="2"/>
    <x v="0"/>
    <n v="20060523"/>
    <n v="20060523"/>
    <s v="3F10208 030176 R"/>
    <s v="3F10208 031853AH"/>
    <s v="3F10208 030176 S"/>
    <s v="P"/>
    <s v="H"/>
    <m/>
    <x v="1"/>
    <m/>
    <m/>
    <m/>
    <n v="5000"/>
    <n v="5352"/>
    <n v="0"/>
    <n v="44"/>
    <n v="5000"/>
    <n v="77"/>
    <m/>
    <m/>
    <m/>
    <m/>
    <m/>
    <m/>
    <m/>
    <s v="BO=W(Wild)"/>
    <s v="SKAGIT R 03.0176"/>
    <x v="37"/>
    <s v="SKAGIT R 03.0176"/>
    <s v="WA"/>
    <s v="SKAG"/>
    <x v="25"/>
    <s v="N"/>
  </r>
  <r>
    <x v="22"/>
    <x v="26"/>
    <s v="T"/>
    <n v="4.0999999999999996"/>
    <n v="20140404"/>
    <s v="WDFW"/>
    <s v="WDFW"/>
    <n v="4"/>
    <x v="281"/>
    <n v="12"/>
    <m/>
    <m/>
    <m/>
    <m/>
    <n v="1"/>
    <n v="3"/>
    <x v="1"/>
    <n v="20070611"/>
    <n v="20070611"/>
    <s v="3F10208 030435 R"/>
    <s v="3F10208 031421 H"/>
    <s v="3F10208 030176 S"/>
    <s v="S"/>
    <s v="H"/>
    <m/>
    <x v="1"/>
    <m/>
    <m/>
    <m/>
    <n v="5000"/>
    <n v="161018"/>
    <n v="0"/>
    <n v="798"/>
    <n v="5000"/>
    <n v="956"/>
    <m/>
    <m/>
    <m/>
    <m/>
    <m/>
    <m/>
    <m/>
    <s v="BO=W(Wild)"/>
    <s v="BAKER R 03.0435"/>
    <x v="36"/>
    <s v="SKAGIT R 03.0176"/>
    <s v="WA"/>
    <s v="SKAG"/>
    <x v="25"/>
    <s v="N"/>
  </r>
  <r>
    <x v="22"/>
    <x v="26"/>
    <s v="T"/>
    <n v="4.0999999999999996"/>
    <n v="20140404"/>
    <s v="WDFW"/>
    <s v="WDFW"/>
    <n v="4"/>
    <x v="282"/>
    <n v="0"/>
    <m/>
    <m/>
    <m/>
    <m/>
    <n v="1"/>
    <n v="3"/>
    <x v="2"/>
    <n v="20080612"/>
    <n v="20080612"/>
    <s v="3F10208 030435 R"/>
    <s v="3F10208 031421 H"/>
    <s v="3F10208 030176 S"/>
    <s v="S"/>
    <s v="H"/>
    <m/>
    <x v="1"/>
    <m/>
    <m/>
    <m/>
    <n v="5000"/>
    <n v="209402"/>
    <m/>
    <m/>
    <m/>
    <m/>
    <m/>
    <m/>
    <m/>
    <m/>
    <m/>
    <m/>
    <m/>
    <s v="BO=W(Wild)"/>
    <s v="BAKER R 03.0435"/>
    <x v="36"/>
    <s v="SKAGIT R 03.0176"/>
    <s v="WA"/>
    <s v="SKAG"/>
    <x v="25"/>
    <s v="N"/>
  </r>
  <r>
    <x v="22"/>
    <x v="26"/>
    <s v="T"/>
    <n v="4.0999999999999996"/>
    <n v="20140404"/>
    <s v="WDFW"/>
    <s v="WDFW"/>
    <n v="4"/>
    <x v="283"/>
    <n v="12"/>
    <m/>
    <m/>
    <m/>
    <m/>
    <n v="1"/>
    <n v="2"/>
    <x v="2"/>
    <n v="20080527"/>
    <n v="20080527"/>
    <s v="3F10208 030176 R"/>
    <s v="3F10208 031853AH"/>
    <s v="3F10208 030176 S"/>
    <s v="P"/>
    <s v="H"/>
    <m/>
    <x v="1"/>
    <m/>
    <m/>
    <m/>
    <n v="5000"/>
    <n v="216200"/>
    <n v="0"/>
    <n v="872"/>
    <n v="5000"/>
    <n v="868"/>
    <m/>
    <m/>
    <m/>
    <m/>
    <m/>
    <m/>
    <m/>
    <s v="BO=W(Wild)"/>
    <s v="SKAGIT R 03.0176"/>
    <x v="37"/>
    <s v="SKAGIT R 03.0176"/>
    <s v="WA"/>
    <s v="SKAG"/>
    <x v="25"/>
    <s v="N"/>
  </r>
  <r>
    <x v="22"/>
    <x v="26"/>
    <s v="T"/>
    <n v="4.0999999999999996"/>
    <n v="20140404"/>
    <s v="WDFW"/>
    <s v="WDFW"/>
    <n v="4"/>
    <x v="284"/>
    <n v="12"/>
    <m/>
    <m/>
    <m/>
    <m/>
    <n v="1"/>
    <n v="2"/>
    <x v="1"/>
    <n v="20070525"/>
    <n v="20070525"/>
    <s v="3F10208 032363 R"/>
    <s v="3F10208 031853AH"/>
    <s v="3F10208 030176 S"/>
    <s v="S"/>
    <s v="H"/>
    <m/>
    <x v="1"/>
    <m/>
    <m/>
    <m/>
    <n v="5000"/>
    <n v="231662"/>
    <m/>
    <m/>
    <n v="5000"/>
    <n v="488"/>
    <m/>
    <m/>
    <m/>
    <m/>
    <m/>
    <m/>
    <m/>
    <s v="BO=W(Wild)"/>
    <s v="COUNTY LINE CR3.2363"/>
    <x v="37"/>
    <s v="SKAGIT R 03.0176"/>
    <s v="WA"/>
    <s v="SKAG"/>
    <x v="24"/>
    <s v="N"/>
  </r>
  <r>
    <x v="23"/>
    <x v="27"/>
    <s v="T"/>
    <n v="4.0999999999999996"/>
    <n v="20140404"/>
    <s v="WDFW"/>
    <s v="WDFW"/>
    <n v="4"/>
    <x v="285"/>
    <n v="12"/>
    <m/>
    <m/>
    <s v="O"/>
    <n v="420061069"/>
    <n v="1"/>
    <n v="3"/>
    <x v="0"/>
    <n v="20060601"/>
    <n v="20060601"/>
    <s v="3F42001 330002 R"/>
    <s v="3F42001 330002 H01"/>
    <s v="3F42001 330002 S"/>
    <s v="S"/>
    <s v="H"/>
    <s v="P"/>
    <x v="1"/>
    <m/>
    <m/>
    <m/>
    <n v="5000"/>
    <n v="200369"/>
    <n v="0"/>
    <n v="789"/>
    <n v="5000"/>
    <n v="790"/>
    <n v="0"/>
    <n v="263"/>
    <m/>
    <m/>
    <m/>
    <m/>
    <m/>
    <m/>
    <s v="SNAKE R-LOWR 33.0002"/>
    <x v="38"/>
    <s v="SNAKE R-LOWR 33.0002"/>
    <s v="WA"/>
    <s v="SNAK"/>
    <x v="26"/>
    <s v="N"/>
  </r>
  <r>
    <x v="23"/>
    <x v="27"/>
    <s v="T"/>
    <n v="4.0999999999999996"/>
    <n v="20140404"/>
    <s v="WDFW"/>
    <s v="WDFW"/>
    <n v="4"/>
    <x v="286"/>
    <n v="12"/>
    <m/>
    <m/>
    <m/>
    <m/>
    <n v="1"/>
    <n v="3"/>
    <x v="0"/>
    <n v="20070402"/>
    <n v="20070406"/>
    <s v="3F42001 330002 R"/>
    <s v="3F42001 330002 H01"/>
    <s v="3F42001 330002 S"/>
    <s v="S"/>
    <s v="H"/>
    <s v="P"/>
    <x v="1"/>
    <m/>
    <m/>
    <m/>
    <n v="5205"/>
    <n v="226442"/>
    <m/>
    <m/>
    <n v="5205"/>
    <n v="1805"/>
    <n v="205"/>
    <n v="24143"/>
    <m/>
    <m/>
    <m/>
    <m/>
    <m/>
    <m/>
    <s v="SNAKE R-LOWR 33.0002"/>
    <x v="38"/>
    <s v="SNAKE R-LOWR 33.0002"/>
    <s v="WA"/>
    <s v="SNAK"/>
    <x v="26"/>
    <s v="N"/>
  </r>
  <r>
    <x v="23"/>
    <x v="27"/>
    <s v="T"/>
    <n v="4.0999999999999996"/>
    <n v="20140404"/>
    <s v="WDFW"/>
    <s v="WDFW"/>
    <n v="4"/>
    <x v="287"/>
    <n v="12"/>
    <m/>
    <m/>
    <m/>
    <m/>
    <n v="1"/>
    <n v="3"/>
    <x v="1"/>
    <n v="20070523"/>
    <n v="20070523"/>
    <s v="3F42001 330002 R"/>
    <s v="3F42001 330002 H01"/>
    <s v="3F42001 330002 S"/>
    <s v="S"/>
    <s v="H"/>
    <s v="P"/>
    <x v="1"/>
    <m/>
    <m/>
    <m/>
    <n v="5000"/>
    <n v="191436"/>
    <n v="0"/>
    <n v="6000"/>
    <n v="5000"/>
    <n v="1810"/>
    <n v="0"/>
    <n v="571"/>
    <m/>
    <m/>
    <m/>
    <m/>
    <m/>
    <m/>
    <s v="SNAKE R-LOWR 33.0002"/>
    <x v="38"/>
    <s v="SNAKE R-LOWR 33.0002"/>
    <s v="WA"/>
    <s v="SNAK"/>
    <x v="26"/>
    <s v="N"/>
  </r>
  <r>
    <x v="23"/>
    <x v="27"/>
    <s v="T"/>
    <n v="4.0999999999999996"/>
    <n v="20140404"/>
    <s v="WDFW"/>
    <s v="WDFW"/>
    <n v="4"/>
    <x v="288"/>
    <n v="13"/>
    <m/>
    <m/>
    <m/>
    <m/>
    <n v="1"/>
    <n v="3"/>
    <x v="1"/>
    <n v="20080407"/>
    <n v="20080410"/>
    <s v="3F42001 330002 R"/>
    <s v="3F42001 330002 H01"/>
    <s v="3F42001 330002 S"/>
    <s v="S"/>
    <s v="H"/>
    <s v="P"/>
    <x v="1"/>
    <m/>
    <m/>
    <m/>
    <n v="5205"/>
    <n v="231534"/>
    <n v="205"/>
    <n v="456"/>
    <n v="5205"/>
    <n v="1673"/>
    <m/>
    <m/>
    <m/>
    <m/>
    <m/>
    <m/>
    <m/>
    <m/>
    <s v="SNAKE R-LOWR 33.0002"/>
    <x v="38"/>
    <s v="SNAKE R-LOWR 33.0002"/>
    <s v="WA"/>
    <s v="SNAK"/>
    <x v="26"/>
    <s v="N"/>
  </r>
  <r>
    <x v="23"/>
    <x v="27"/>
    <s v="T"/>
    <n v="4.0999999999999996"/>
    <n v="20140404"/>
    <s v="WDFW"/>
    <s v="WDFW"/>
    <n v="4"/>
    <x v="289"/>
    <n v="12"/>
    <m/>
    <m/>
    <m/>
    <m/>
    <n v="1"/>
    <n v="3"/>
    <x v="2"/>
    <n v="20080528"/>
    <n v="20080528"/>
    <s v="3F42001 352147 R"/>
    <s v="3F42001 330002 H01"/>
    <s v="3F42001 330002 S"/>
    <s v="S"/>
    <s v="H"/>
    <s v="O"/>
    <x v="1"/>
    <m/>
    <m/>
    <m/>
    <n v="5000"/>
    <n v="195095"/>
    <n v="0"/>
    <n v="2129"/>
    <n v="5000"/>
    <n v="2757"/>
    <n v="0"/>
    <n v="532"/>
    <m/>
    <m/>
    <m/>
    <m/>
    <m/>
    <m/>
    <s v="COUSE CR 35.2147"/>
    <x v="38"/>
    <s v="SNAKE R-LOWR 33.0002"/>
    <s v="WA"/>
    <s v="SNAK"/>
    <x v="27"/>
    <s v="N"/>
  </r>
  <r>
    <x v="23"/>
    <x v="27"/>
    <s v="T"/>
    <n v="4.0999999999999996"/>
    <n v="20140404"/>
    <s v="WDFW"/>
    <s v="WDFW"/>
    <n v="4"/>
    <x v="290"/>
    <n v="12"/>
    <m/>
    <m/>
    <m/>
    <m/>
    <n v="1"/>
    <n v="3"/>
    <x v="2"/>
    <n v="20080602"/>
    <n v="20080602"/>
    <s v="3F42001 330002 R"/>
    <s v="3F42001 330002 H01"/>
    <s v="3F42001 330002 S"/>
    <s v="S"/>
    <s v="H"/>
    <s v="P"/>
    <x v="1"/>
    <m/>
    <m/>
    <m/>
    <n v="5000"/>
    <n v="194762"/>
    <n v="0"/>
    <n v="3606"/>
    <n v="5000"/>
    <n v="2232"/>
    <n v="0"/>
    <n v="133"/>
    <m/>
    <m/>
    <m/>
    <m/>
    <m/>
    <m/>
    <s v="SNAKE R-LOWR 33.0002"/>
    <x v="38"/>
    <s v="SNAKE R-LOWR 33.0002"/>
    <s v="WA"/>
    <s v="SNAK"/>
    <x v="26"/>
    <s v="N"/>
  </r>
  <r>
    <x v="23"/>
    <x v="27"/>
    <s v="T"/>
    <n v="4.0999999999999996"/>
    <n v="20140404"/>
    <s v="WDFW"/>
    <s v="WDFW"/>
    <n v="4"/>
    <x v="291"/>
    <n v="13"/>
    <m/>
    <m/>
    <m/>
    <m/>
    <n v="1"/>
    <n v="3"/>
    <x v="2"/>
    <n v="20090406"/>
    <n v="20090406"/>
    <s v="3F42001 330002 R01"/>
    <s v="3F42001 330002 H01"/>
    <s v="3F42001 330002 S01"/>
    <s v="S"/>
    <s v="H"/>
    <s v="P"/>
    <x v="1"/>
    <m/>
    <m/>
    <m/>
    <n v="5000"/>
    <n v="220723"/>
    <n v="0"/>
    <n v="424"/>
    <m/>
    <m/>
    <m/>
    <m/>
    <m/>
    <m/>
    <m/>
    <m/>
    <m/>
    <m/>
    <s v="LYONS FERRY REL.SITE"/>
    <x v="38"/>
    <s v="LYONS FERRY HATCHERY"/>
    <s v="WA"/>
    <s v="SNAK"/>
    <x v="26"/>
    <s v="N"/>
  </r>
  <r>
    <x v="24"/>
    <x v="28"/>
    <s v="T"/>
    <n v="4.0999999999999996"/>
    <n v="20140404"/>
    <s v="WDFW"/>
    <s v="WDFW"/>
    <n v="4"/>
    <x v="292"/>
    <n v="12"/>
    <m/>
    <m/>
    <s v="D"/>
    <n v="420061057"/>
    <n v="1"/>
    <n v="2"/>
    <x v="0"/>
    <n v="20060601"/>
    <n v="20060617"/>
    <s v="3F10308 070940 R"/>
    <s v="3F10308 070943 H"/>
    <s v="3F10308 070012 S02"/>
    <s v="S"/>
    <s v="H"/>
    <m/>
    <x v="1"/>
    <m/>
    <m/>
    <m/>
    <n v="5000"/>
    <n v="204637"/>
    <n v="0"/>
    <n v="1198"/>
    <n v="5000"/>
    <n v="801"/>
    <m/>
    <m/>
    <m/>
    <m/>
    <m/>
    <m/>
    <m/>
    <m/>
    <s v="WALLACE R 07.0940"/>
    <x v="39"/>
    <s v="SKYKOMISH R 07.0012"/>
    <s v="WA"/>
    <s v="NPS"/>
    <x v="28"/>
    <s v="N"/>
  </r>
  <r>
    <x v="24"/>
    <x v="28"/>
    <s v="T"/>
    <n v="4.0999999999999996"/>
    <n v="20140404"/>
    <s v="WDFW"/>
    <s v="WDFW"/>
    <n v="4"/>
    <x v="293"/>
    <n v="12"/>
    <m/>
    <m/>
    <s v="D"/>
    <n v="420071025"/>
    <n v="1"/>
    <n v="2"/>
    <x v="1"/>
    <n v="20070611"/>
    <n v="20070614"/>
    <s v="3F10308 070940 R"/>
    <s v="3F10308 070943 H"/>
    <s v="3F10308 070012 S02"/>
    <s v="S"/>
    <s v="H"/>
    <s v="K"/>
    <x v="1"/>
    <m/>
    <m/>
    <m/>
    <n v="5000"/>
    <n v="205344"/>
    <m/>
    <m/>
    <n v="5000"/>
    <n v="804"/>
    <m/>
    <m/>
    <m/>
    <m/>
    <m/>
    <m/>
    <m/>
    <m/>
    <s v="WALLACE R 07.0940"/>
    <x v="39"/>
    <s v="SKYKOMISH R 07.0012"/>
    <s v="WA"/>
    <s v="NPS"/>
    <x v="28"/>
    <s v="N"/>
  </r>
  <r>
    <x v="24"/>
    <x v="28"/>
    <s v="T"/>
    <n v="4.0999999999999996"/>
    <n v="20140404"/>
    <s v="WDFW"/>
    <s v="WDFW"/>
    <n v="4"/>
    <x v="294"/>
    <n v="12"/>
    <m/>
    <m/>
    <s v="D"/>
    <n v="420081013"/>
    <n v="1"/>
    <n v="2"/>
    <x v="2"/>
    <n v="20080623"/>
    <n v="20080625"/>
    <s v="3F10308 070940 R"/>
    <s v="3F10308 070943 H"/>
    <s v="3F10308 070012 S02"/>
    <s v="S"/>
    <s v="H"/>
    <s v="K"/>
    <x v="1"/>
    <m/>
    <m/>
    <m/>
    <n v="5000"/>
    <n v="199858"/>
    <n v="0"/>
    <n v="421"/>
    <m/>
    <m/>
    <m/>
    <m/>
    <m/>
    <m/>
    <m/>
    <m/>
    <m/>
    <m/>
    <s v="WALLACE R 07.0940"/>
    <x v="39"/>
    <s v="SKYKOMISH R 07.0012"/>
    <s v="WA"/>
    <s v="NPS"/>
    <x v="28"/>
    <s v="N"/>
  </r>
  <r>
    <x v="25"/>
    <x v="29"/>
    <s v="T"/>
    <n v="4.0999999999999996"/>
    <n v="20140404"/>
    <s v="WDFW"/>
    <s v="WDFW"/>
    <n v="4"/>
    <x v="295"/>
    <n v="12"/>
    <m/>
    <m/>
    <m/>
    <m/>
    <n v="1"/>
    <n v="2"/>
    <x v="0"/>
    <n v="20070401"/>
    <n v="20070424"/>
    <s v="3F10308 070940 R"/>
    <s v="3F10308 070943 H"/>
    <s v="3F10308 070012 S02"/>
    <s v="S"/>
    <s v="H"/>
    <s v="P"/>
    <x v="1"/>
    <m/>
    <m/>
    <m/>
    <n v="5000"/>
    <n v="79419"/>
    <n v="0"/>
    <n v="1462"/>
    <n v="5000"/>
    <n v="319"/>
    <m/>
    <m/>
    <m/>
    <m/>
    <m/>
    <m/>
    <m/>
    <m/>
    <s v="WALLACE R 07.0940"/>
    <x v="39"/>
    <s v="SKYKOMISH R 07.0012"/>
    <s v="WA"/>
    <s v="NPS"/>
    <x v="28"/>
    <s v="N"/>
  </r>
  <r>
    <x v="25"/>
    <x v="29"/>
    <s v="T"/>
    <n v="4.0999999999999996"/>
    <n v="20140404"/>
    <s v="WDFW"/>
    <s v="WDFW"/>
    <n v="4"/>
    <x v="296"/>
    <n v="12"/>
    <m/>
    <m/>
    <m/>
    <m/>
    <n v="1"/>
    <n v="2"/>
    <x v="1"/>
    <n v="20080401"/>
    <n v="20080414"/>
    <s v="3F10308 070940 R"/>
    <s v="3F10308 070943 H"/>
    <s v="3F10308 070012 S02"/>
    <s v="S"/>
    <s v="H"/>
    <s v="P"/>
    <x v="1"/>
    <m/>
    <m/>
    <m/>
    <n v="5000"/>
    <n v="83025"/>
    <n v="0"/>
    <n v="343"/>
    <n v="5000"/>
    <n v="166"/>
    <m/>
    <m/>
    <m/>
    <m/>
    <m/>
    <m/>
    <m/>
    <s v="BO=Mixed(HxW) EXCESSIVE LOSS DUE TO RIVER OTTER PR"/>
    <s v="WALLACE R 07.0940"/>
    <x v="39"/>
    <s v="SKYKOMISH R 07.0012"/>
    <s v="WA"/>
    <s v="NPS"/>
    <x v="28"/>
    <s v="N"/>
  </r>
  <r>
    <x v="25"/>
    <x v="29"/>
    <s v="T"/>
    <n v="4.0999999999999996"/>
    <n v="20140404"/>
    <s v="WDFW"/>
    <s v="WDFW"/>
    <n v="4"/>
    <x v="297"/>
    <n v="12"/>
    <m/>
    <m/>
    <m/>
    <m/>
    <n v="1"/>
    <n v="2"/>
    <x v="2"/>
    <n v="20090401"/>
    <n v="20090408"/>
    <s v="3F10308 070940 R"/>
    <s v="3F10308 070943 H"/>
    <s v="3F10308 070012 S02"/>
    <s v="S"/>
    <s v="H"/>
    <s v="P"/>
    <x v="1"/>
    <m/>
    <m/>
    <m/>
    <n v="5000"/>
    <n v="85863"/>
    <n v="0"/>
    <n v="858"/>
    <n v="5000"/>
    <n v="858"/>
    <m/>
    <m/>
    <m/>
    <m/>
    <m/>
    <m/>
    <m/>
    <m/>
    <s v="WALLACE R 07.0940"/>
    <x v="39"/>
    <s v="SKYKOMISH R 07.0012"/>
    <s v="WA"/>
    <s v="NPS"/>
    <x v="28"/>
    <s v="N"/>
  </r>
  <r>
    <x v="26"/>
    <x v="30"/>
    <s v="T"/>
    <n v="4.0999999999999996"/>
    <n v="20070202"/>
    <s v="NIFC"/>
    <s v="NISQ"/>
    <n v="14"/>
    <x v="298"/>
    <n v="12"/>
    <m/>
    <m/>
    <m/>
    <m/>
    <n v="1"/>
    <n v="3"/>
    <x v="0"/>
    <n v="20060518"/>
    <n v="20060605"/>
    <s v="3F10513 110017AR"/>
    <s v="3F10513 110017AH"/>
    <s v="3F10513 110017AS"/>
    <s v="G"/>
    <s v="H"/>
    <s v="P"/>
    <x v="2"/>
    <n v="8.25"/>
    <m/>
    <s v="N"/>
    <n v="5000"/>
    <n v="42333"/>
    <n v="0"/>
    <n v="4360"/>
    <n v="5000"/>
    <n v="215114"/>
    <n v="0"/>
    <n v="8847"/>
    <s v="B"/>
    <n v="5.6099999999999997E-2"/>
    <n v="38"/>
    <n v="624"/>
    <m/>
    <m/>
    <s v="KALAMA CR 11.0017"/>
    <x v="40"/>
    <s v="KALAMA CR 11.0017"/>
    <s v="WA"/>
    <s v="SPS"/>
    <x v="29"/>
    <s v="C"/>
  </r>
  <r>
    <x v="26"/>
    <x v="30"/>
    <s v="T"/>
    <n v="4.0999999999999996"/>
    <n v="20101203"/>
    <s v="NIFC"/>
    <s v="NISQ"/>
    <n v="14"/>
    <x v="299"/>
    <n v="12"/>
    <m/>
    <m/>
    <m/>
    <m/>
    <n v="1"/>
    <n v="3"/>
    <x v="2"/>
    <n v="20080517"/>
    <n v="20080523"/>
    <s v="3F10513 110017AR"/>
    <s v="3F10513 110017AH"/>
    <s v="3F10513 110017AS"/>
    <s v="G"/>
    <s v="H"/>
    <s v="P"/>
    <x v="2"/>
    <n v="6.98"/>
    <m/>
    <s v="N"/>
    <n v="5000"/>
    <n v="61823"/>
    <n v="0"/>
    <n v="2721"/>
    <n v="5000"/>
    <n v="615670"/>
    <n v="0"/>
    <n v="24655"/>
    <s v="B"/>
    <m/>
    <n v="35"/>
    <m/>
    <m/>
    <s v="Tag loss estimated due to contamination of tagged/untagged fish in net pen/pond."/>
    <s v="KALAMA CR 11.0017"/>
    <x v="40"/>
    <s v="KALAMA CR 11.0017"/>
    <s v="WA"/>
    <s v="SPS"/>
    <x v="29"/>
    <s v="N"/>
  </r>
  <r>
    <x v="26"/>
    <x v="30"/>
    <s v="T"/>
    <n v="4.0999999999999996"/>
    <n v="20090902"/>
    <s v="NIFC"/>
    <s v="NISQ"/>
    <n v="14"/>
    <x v="300"/>
    <n v="12"/>
    <m/>
    <m/>
    <m/>
    <m/>
    <n v="1"/>
    <n v="3"/>
    <x v="1"/>
    <n v="20070518"/>
    <n v="20070610"/>
    <s v="3F10513 110017AR"/>
    <s v="3F10513 110017AH"/>
    <s v="3F10513 110017AS"/>
    <s v="G"/>
    <s v="H"/>
    <s v="P"/>
    <x v="2"/>
    <n v="8.25"/>
    <m/>
    <s v="N"/>
    <n v="5000"/>
    <n v="94725"/>
    <n v="0"/>
    <n v="1135"/>
    <n v="5000"/>
    <n v="628420"/>
    <n v="0"/>
    <n v="21650"/>
    <s v="B"/>
    <n v="5.74E-2"/>
    <n v="30"/>
    <n v="627"/>
    <m/>
    <m/>
    <s v="KALAMA CR 11.0017"/>
    <x v="40"/>
    <s v="KALAMA CR 11.0017"/>
    <s v="WA"/>
    <s v="SPS"/>
    <x v="29"/>
    <s v="T"/>
  </r>
  <r>
    <x v="26"/>
    <x v="30"/>
    <s v="T"/>
    <n v="4.0999999999999996"/>
    <n v="20100610"/>
    <s v="NIFC"/>
    <s v="NISQ"/>
    <n v="14"/>
    <x v="301"/>
    <n v="12"/>
    <m/>
    <m/>
    <s v="D"/>
    <s v="142007DI002"/>
    <n v="1"/>
    <n v="3"/>
    <x v="1"/>
    <n v="20070504"/>
    <n v="20070530"/>
    <s v="3F10513 110013CR"/>
    <s v="3F10513 110013CH"/>
    <s v="3F10513 110013CS"/>
    <s v="G"/>
    <s v="H"/>
    <s v="K"/>
    <x v="2"/>
    <n v="8.25"/>
    <m/>
    <s v="N"/>
    <n v="5000"/>
    <n v="204221"/>
    <n v="0"/>
    <n v="390"/>
    <n v="5000"/>
    <n v="390"/>
    <m/>
    <m/>
    <s v="B"/>
    <n v="1.9E-3"/>
    <n v="16"/>
    <n v="526"/>
    <m/>
    <s v="ASSOC W/ TAG CODE 210736"/>
    <s v="CLEAR CR 11.0013C"/>
    <x v="41"/>
    <s v="CLEAR CR 11.0013C"/>
    <s v="WA"/>
    <s v="SPS"/>
    <x v="29"/>
    <s v="N"/>
  </r>
  <r>
    <x v="26"/>
    <x v="30"/>
    <s v="T"/>
    <n v="4.0999999999999996"/>
    <n v="20101203"/>
    <s v="NIFC"/>
    <s v="NISQ"/>
    <n v="14"/>
    <x v="302"/>
    <n v="12"/>
    <m/>
    <m/>
    <s v="D"/>
    <s v="142008DI003"/>
    <n v="1"/>
    <n v="3"/>
    <x v="2"/>
    <n v="20080501"/>
    <n v="20080605"/>
    <s v="3F10513 110013CR"/>
    <s v="3F10513 110013CH"/>
    <s v="3F10513 110013CS"/>
    <m/>
    <s v="H"/>
    <s v="P"/>
    <x v="1"/>
    <n v="8.25"/>
    <m/>
    <m/>
    <n v="5000"/>
    <n v="180974"/>
    <m/>
    <m/>
    <n v="5000"/>
    <n v="724"/>
    <m/>
    <m/>
    <m/>
    <n v="4.0000000000000001E-3"/>
    <m/>
    <n v="502"/>
    <m/>
    <m/>
    <s v="CLEAR CR 11.0013C"/>
    <x v="41"/>
    <s v="CLEAR CR 11.0013C"/>
    <s v="WA"/>
    <s v="SPS"/>
    <x v="29"/>
    <s v="N"/>
  </r>
  <r>
    <x v="26"/>
    <x v="30"/>
    <s v="T"/>
    <n v="4.0999999999999996"/>
    <n v="20080709"/>
    <s v="NIFC"/>
    <s v="NISQ"/>
    <n v="14"/>
    <x v="303"/>
    <n v="12"/>
    <m/>
    <m/>
    <s v="D"/>
    <s v="142006DI02"/>
    <n v="1"/>
    <n v="3"/>
    <x v="0"/>
    <n v="20060515"/>
    <n v="20060525"/>
    <s v="3F10513 110013CR"/>
    <s v="3F10513 110013CH"/>
    <s v="3F10513 110013CS"/>
    <s v="G"/>
    <s v="H"/>
    <s v="K"/>
    <x v="2"/>
    <n v="7.5"/>
    <m/>
    <s v="W"/>
    <n v="5000"/>
    <n v="120154"/>
    <n v="0"/>
    <n v="7920"/>
    <n v="5000"/>
    <n v="2943809"/>
    <n v="0"/>
    <n v="404407"/>
    <s v="W"/>
    <n v="7.4999999999999997E-3"/>
    <n v="27"/>
    <n v="668"/>
    <m/>
    <s v="DIT CLIPPED, ASSOC W/ TAG CODE 210681, EXP LOW SURVIVAL DUE TO TAIL DEFORM &amp; PIN"/>
    <s v="CLEAR CR 11.0013C"/>
    <x v="41"/>
    <s v="CLEAR CR 11.0013C"/>
    <s v="WA"/>
    <s v="SPS"/>
    <x v="29"/>
    <s v="C"/>
  </r>
  <r>
    <x v="26"/>
    <x v="31"/>
    <s v="T"/>
    <n v="4.0999999999999996"/>
    <n v="20140404"/>
    <s v="WDFW"/>
    <s v="WDFW"/>
    <n v="4"/>
    <x v="304"/>
    <n v="12"/>
    <m/>
    <m/>
    <m/>
    <m/>
    <n v="1"/>
    <n v="3"/>
    <x v="0"/>
    <n v="20060608"/>
    <n v="20060612"/>
    <s v="3F10513 120007 R"/>
    <s v="3F10513 120007 H01"/>
    <s v="3F10513 120007 S"/>
    <s v="S"/>
    <s v="H"/>
    <s v="B"/>
    <x v="1"/>
    <m/>
    <m/>
    <m/>
    <n v="5000"/>
    <n v="90548"/>
    <n v="0"/>
    <n v="5185"/>
    <n v="5000"/>
    <n v="4967"/>
    <m/>
    <m/>
    <m/>
    <m/>
    <m/>
    <m/>
    <m/>
    <m/>
    <s v="CHAMBERS CR 12.0007"/>
    <x v="42"/>
    <s v="CHAMBERS CR 12.0007"/>
    <s v="WA"/>
    <s v="SPS"/>
    <x v="30"/>
    <s v="N"/>
  </r>
  <r>
    <x v="26"/>
    <x v="31"/>
    <s v="T"/>
    <n v="4.0999999999999996"/>
    <n v="20140404"/>
    <s v="WDFW"/>
    <s v="WDFW"/>
    <n v="4"/>
    <x v="305"/>
    <n v="12"/>
    <m/>
    <m/>
    <m/>
    <m/>
    <n v="1"/>
    <n v="3"/>
    <x v="0"/>
    <n v="20060901"/>
    <n v="20060930"/>
    <s v="3F10513 120007 R"/>
    <s v="3F10513 120007 H01"/>
    <s v="3F10513 130028 S"/>
    <s v="S"/>
    <s v="H"/>
    <s v="P"/>
    <x v="1"/>
    <m/>
    <m/>
    <m/>
    <n v="5000"/>
    <n v="31239"/>
    <m/>
    <m/>
    <n v="5000"/>
    <n v="261"/>
    <m/>
    <m/>
    <m/>
    <m/>
    <m/>
    <m/>
    <m/>
    <m/>
    <s v="CHAMBERS CR 12.0007"/>
    <x v="42"/>
    <s v="DESCHUTES R 13.0028"/>
    <s v="WA"/>
    <s v="SPS"/>
    <x v="30"/>
    <s v="N"/>
  </r>
  <r>
    <x v="26"/>
    <x v="31"/>
    <s v="T"/>
    <n v="4.0999999999999996"/>
    <n v="20140404"/>
    <s v="WDFW"/>
    <s v="WDFW"/>
    <n v="4"/>
    <x v="306"/>
    <n v="12"/>
    <m/>
    <m/>
    <m/>
    <m/>
    <n v="1"/>
    <n v="3"/>
    <x v="1"/>
    <n v="20070904"/>
    <n v="20070905"/>
    <s v="3F10513 120007 R"/>
    <s v="3F10513 120007 H01"/>
    <s v="3F10513 120007 S"/>
    <s v="S"/>
    <s v="H"/>
    <s v="P"/>
    <x v="1"/>
    <m/>
    <m/>
    <m/>
    <n v="5000"/>
    <n v="98167"/>
    <n v="0"/>
    <n v="1581"/>
    <n v="5000"/>
    <n v="974"/>
    <m/>
    <m/>
    <m/>
    <m/>
    <m/>
    <m/>
    <m/>
    <m/>
    <s v="CHAMBERS CR 12.0007"/>
    <x v="42"/>
    <s v="CHAMBERS CR 12.0007"/>
    <s v="WA"/>
    <s v="SPS"/>
    <x v="30"/>
    <s v="N"/>
  </r>
  <r>
    <x v="26"/>
    <x v="31"/>
    <s v="T"/>
    <n v="4.0999999999999996"/>
    <n v="20140404"/>
    <s v="WDFW"/>
    <s v="WDFW"/>
    <n v="4"/>
    <x v="307"/>
    <n v="12"/>
    <m/>
    <m/>
    <m/>
    <m/>
    <n v="1"/>
    <n v="3"/>
    <x v="1"/>
    <n v="20070626"/>
    <n v="20070626"/>
    <s v="3F10513 120007 R"/>
    <s v="3F10513 120007 H01"/>
    <s v="3F10513 130028 S"/>
    <s v="S"/>
    <s v="H"/>
    <m/>
    <x v="1"/>
    <m/>
    <m/>
    <m/>
    <n v="5000"/>
    <n v="97589"/>
    <n v="0"/>
    <n v="1518"/>
    <n v="5000"/>
    <n v="2093"/>
    <m/>
    <m/>
    <m/>
    <m/>
    <m/>
    <m/>
    <m/>
    <s v="JUMBOS"/>
    <s v="CHAMBERS CR 12.0007"/>
    <x v="42"/>
    <s v="DESCHUTES R 13.0028"/>
    <s v="WA"/>
    <s v="SPS"/>
    <x v="30"/>
    <s v="N"/>
  </r>
  <r>
    <x v="26"/>
    <x v="31"/>
    <s v="T"/>
    <n v="4.0999999999999996"/>
    <n v="20140404"/>
    <s v="WDFW"/>
    <s v="WDFW"/>
    <n v="4"/>
    <x v="308"/>
    <n v="12"/>
    <m/>
    <m/>
    <m/>
    <m/>
    <n v="1"/>
    <n v="3"/>
    <x v="2"/>
    <n v="20080617"/>
    <n v="20080617"/>
    <s v="3F10513 120007 R"/>
    <s v="3F10513 120007 H01"/>
    <s v="3F10513 130028 S"/>
    <s v="S"/>
    <s v="H"/>
    <s v="P"/>
    <x v="1"/>
    <m/>
    <m/>
    <m/>
    <n v="5000"/>
    <n v="97485"/>
    <n v="0"/>
    <n v="1528"/>
    <n v="5000"/>
    <n v="254"/>
    <m/>
    <m/>
    <m/>
    <m/>
    <m/>
    <m/>
    <m/>
    <m/>
    <s v="CHAMBERS CR 12.0007"/>
    <x v="42"/>
    <s v="DESCHUTES R 13.0028"/>
    <s v="WA"/>
    <s v="SPS"/>
    <x v="30"/>
    <s v="N"/>
  </r>
  <r>
    <x v="26"/>
    <x v="31"/>
    <s v="T"/>
    <n v="4.0999999999999996"/>
    <n v="20140404"/>
    <s v="WDFW"/>
    <s v="WDFW"/>
    <n v="4"/>
    <x v="309"/>
    <n v="12"/>
    <m/>
    <m/>
    <m/>
    <m/>
    <n v="1"/>
    <n v="3"/>
    <x v="2"/>
    <n v="20080915"/>
    <n v="20080922"/>
    <s v="3F10513 120007 R"/>
    <s v="3F10513 120007 H01"/>
    <s v="3F10513 130028 S"/>
    <s v="S"/>
    <s v="H"/>
    <m/>
    <x v="1"/>
    <m/>
    <m/>
    <m/>
    <n v="5000"/>
    <n v="97992"/>
    <n v="0"/>
    <n v="401"/>
    <n v="5000"/>
    <n v="2000"/>
    <m/>
    <m/>
    <m/>
    <m/>
    <m/>
    <m/>
    <m/>
    <s v="RELEASED AT THE BOAT LAUNCH ON HIGH TIDERELEASED A"/>
    <s v="CHAMBERS CR 12.0007"/>
    <x v="42"/>
    <s v="DESCHUTES R 13.0028"/>
    <s v="WA"/>
    <s v="SPS"/>
    <x v="30"/>
    <s v="N"/>
  </r>
  <r>
    <x v="27"/>
    <x v="32"/>
    <s v="T"/>
    <n v="4.0999999999999996"/>
    <n v="20140404"/>
    <s v="WDFW"/>
    <s v="WDFW"/>
    <n v="4"/>
    <x v="310"/>
    <n v="12"/>
    <m/>
    <m/>
    <m/>
    <m/>
    <n v="1"/>
    <n v="3"/>
    <x v="0"/>
    <n v="20070330"/>
    <n v="20070330"/>
    <s v="3F10513 120007 R"/>
    <s v="3F10513 120007 H03"/>
    <s v="3F10513 130028 S"/>
    <s v="S"/>
    <s v="H"/>
    <s v="P"/>
    <x v="1"/>
    <m/>
    <m/>
    <m/>
    <n v="5000"/>
    <n v="94225"/>
    <n v="0"/>
    <n v="5168"/>
    <n v="5000"/>
    <n v="952"/>
    <m/>
    <m/>
    <m/>
    <m/>
    <m/>
    <m/>
    <m/>
    <m/>
    <s v="CHAMBERS CR 12.0007"/>
    <x v="43"/>
    <s v="DESCHUTES R 13.0028"/>
    <s v="WA"/>
    <s v="SPS"/>
    <x v="30"/>
    <s v="N"/>
  </r>
  <r>
    <x v="27"/>
    <x v="32"/>
    <s v="T"/>
    <n v="4.0999999999999996"/>
    <n v="20140404"/>
    <s v="WDFW"/>
    <s v="WDFW"/>
    <n v="4"/>
    <x v="311"/>
    <n v="12"/>
    <m/>
    <m/>
    <m/>
    <m/>
    <n v="1"/>
    <n v="3"/>
    <x v="0"/>
    <n v="20070409"/>
    <n v="20070426"/>
    <s v="3F10513 130028 R"/>
    <s v="3F10513 130028 H02"/>
    <s v="3F10513 130028 S"/>
    <s v="S"/>
    <s v="H"/>
    <s v="O"/>
    <x v="1"/>
    <m/>
    <m/>
    <m/>
    <n v="5000"/>
    <n v="69491"/>
    <n v="0"/>
    <n v="1297"/>
    <n v="5000"/>
    <n v="1237"/>
    <m/>
    <m/>
    <m/>
    <m/>
    <m/>
    <m/>
    <m/>
    <m/>
    <s v="DESCHUTES R 13.0028"/>
    <x v="44"/>
    <s v="DESCHUTES R 13.0028"/>
    <s v="WA"/>
    <s v="SPS"/>
    <x v="31"/>
    <s v="N"/>
  </r>
  <r>
    <x v="27"/>
    <x v="32"/>
    <s v="T"/>
    <n v="4.0999999999999996"/>
    <n v="20140404"/>
    <s v="WDFW"/>
    <s v="WDFW"/>
    <n v="4"/>
    <x v="312"/>
    <n v="12"/>
    <m/>
    <m/>
    <m/>
    <m/>
    <n v="1"/>
    <n v="3"/>
    <x v="1"/>
    <n v="20080402"/>
    <n v="20080402"/>
    <s v="3F10513 120007 R"/>
    <s v="3F10513 120007 H03"/>
    <s v="3F10513 120007 S"/>
    <s v="S"/>
    <s v="H"/>
    <s v="P"/>
    <x v="1"/>
    <m/>
    <m/>
    <m/>
    <n v="5000"/>
    <n v="89978"/>
    <n v="0"/>
    <n v="4954"/>
    <n v="5000"/>
    <n v="1262"/>
    <m/>
    <m/>
    <m/>
    <m/>
    <m/>
    <m/>
    <m/>
    <m/>
    <s v="CHAMBERS CR 12.0007"/>
    <x v="43"/>
    <s v="CHAMBERS CR 12.0007"/>
    <s v="WA"/>
    <s v="SPS"/>
    <x v="30"/>
    <s v="N"/>
  </r>
  <r>
    <x v="27"/>
    <x v="32"/>
    <s v="T"/>
    <n v="4.0999999999999996"/>
    <n v="20140404"/>
    <s v="WDFW"/>
    <s v="WDFW"/>
    <n v="4"/>
    <x v="313"/>
    <n v="12"/>
    <m/>
    <m/>
    <m/>
    <m/>
    <n v="1"/>
    <n v="3"/>
    <x v="1"/>
    <n v="20080321"/>
    <n v="20080321"/>
    <s v="3F10513 130028 R"/>
    <s v="3F10513 130028 H02"/>
    <s v="3F10513 130028 S"/>
    <s v="S"/>
    <s v="H"/>
    <s v="P"/>
    <x v="1"/>
    <m/>
    <m/>
    <m/>
    <n v="5000"/>
    <n v="21631"/>
    <n v="0"/>
    <n v="263"/>
    <n v="5000"/>
    <n v="60"/>
    <m/>
    <m/>
    <m/>
    <m/>
    <m/>
    <m/>
    <m/>
    <s v="NO FINAL QC ON TAGS, USED INITIAL"/>
    <s v="DESCHUTES R 13.0028"/>
    <x v="44"/>
    <s v="DESCHUTES R 13.0028"/>
    <s v="WA"/>
    <s v="SPS"/>
    <x v="31"/>
    <s v="N"/>
  </r>
  <r>
    <x v="27"/>
    <x v="32"/>
    <s v="T"/>
    <n v="4.0999999999999996"/>
    <n v="20140404"/>
    <s v="WDFW"/>
    <s v="WDFW"/>
    <n v="4"/>
    <x v="314"/>
    <n v="12"/>
    <m/>
    <m/>
    <m/>
    <m/>
    <n v="1"/>
    <n v="3"/>
    <x v="1"/>
    <n v="20080321"/>
    <n v="20080321"/>
    <s v="3F10513 130028 R"/>
    <s v="3F10513 130028 H02"/>
    <s v="3F10513 130028 S"/>
    <s v="S"/>
    <s v="H"/>
    <s v="P"/>
    <x v="1"/>
    <m/>
    <m/>
    <m/>
    <n v="5000"/>
    <n v="20612"/>
    <n v="0"/>
    <n v="250"/>
    <m/>
    <m/>
    <m/>
    <m/>
    <m/>
    <m/>
    <m/>
    <m/>
    <m/>
    <s v="NO FINAL QC ON TAGS, USED INITIAL"/>
    <s v="DESCHUTES R 13.0028"/>
    <x v="44"/>
    <s v="DESCHUTES R 13.0028"/>
    <s v="WA"/>
    <s v="SPS"/>
    <x v="31"/>
    <s v="N"/>
  </r>
  <r>
    <x v="27"/>
    <x v="32"/>
    <s v="T"/>
    <n v="4.0999999999999996"/>
    <n v="20140404"/>
    <s v="WDFW"/>
    <s v="WDFW"/>
    <n v="4"/>
    <x v="315"/>
    <n v="12"/>
    <m/>
    <m/>
    <m/>
    <m/>
    <n v="1"/>
    <n v="3"/>
    <x v="1"/>
    <n v="20080321"/>
    <n v="20080321"/>
    <s v="3F10513 130028 R"/>
    <s v="3F10513 130028 H02"/>
    <s v="3F10513 130028 S"/>
    <s v="S"/>
    <s v="H"/>
    <s v="P"/>
    <x v="1"/>
    <m/>
    <m/>
    <m/>
    <n v="5000"/>
    <n v="22002"/>
    <n v="0"/>
    <n v="267"/>
    <n v="5000"/>
    <n v="13"/>
    <m/>
    <m/>
    <m/>
    <m/>
    <m/>
    <m/>
    <m/>
    <s v="NO FINAL QC ON TAGS, USED INITIAL"/>
    <s v="DESCHUTES R 13.0028"/>
    <x v="44"/>
    <s v="DESCHUTES R 13.0028"/>
    <s v="WA"/>
    <s v="SPS"/>
    <x v="31"/>
    <s v="N"/>
  </r>
  <r>
    <x v="27"/>
    <x v="32"/>
    <s v="T"/>
    <n v="4.0999999999999996"/>
    <n v="20140404"/>
    <s v="WDFW"/>
    <s v="WDFW"/>
    <n v="4"/>
    <x v="316"/>
    <n v="12"/>
    <m/>
    <m/>
    <m/>
    <m/>
    <n v="1"/>
    <n v="3"/>
    <x v="2"/>
    <n v="20090401"/>
    <n v="20090401"/>
    <s v="3F10513 120007 R"/>
    <s v="3F10513 120007 H03"/>
    <s v="3F10513 130028 S"/>
    <s v="S"/>
    <s v="H"/>
    <m/>
    <x v="1"/>
    <m/>
    <m/>
    <m/>
    <n v="5000"/>
    <n v="91823"/>
    <n v="0"/>
    <n v="1170"/>
    <n v="5000"/>
    <n v="4484"/>
    <m/>
    <m/>
    <m/>
    <m/>
    <m/>
    <m/>
    <m/>
    <m/>
    <s v="CHAMBERS CR 12.0007"/>
    <x v="43"/>
    <s v="DESCHUTES R 13.0028"/>
    <s v="WA"/>
    <s v="SPS"/>
    <x v="30"/>
    <s v="N"/>
  </r>
  <r>
    <x v="27"/>
    <x v="32"/>
    <s v="T"/>
    <n v="4.0999999999999996"/>
    <n v="20140404"/>
    <s v="WDFW"/>
    <s v="WDFW"/>
    <n v="4"/>
    <x v="317"/>
    <n v="12"/>
    <m/>
    <m/>
    <m/>
    <m/>
    <n v="1"/>
    <n v="3"/>
    <x v="2"/>
    <n v="20090320"/>
    <n v="20090320"/>
    <s v="3F10513 130028 R"/>
    <s v="3F10513 130028 H02"/>
    <s v="3F10513 130028 S"/>
    <s v="S"/>
    <s v="H"/>
    <s v="P"/>
    <x v="1"/>
    <m/>
    <m/>
    <m/>
    <n v="5000"/>
    <n v="68373"/>
    <n v="0"/>
    <n v="1835"/>
    <n v="5000"/>
    <n v="353"/>
    <m/>
    <m/>
    <m/>
    <m/>
    <m/>
    <m/>
    <m/>
    <m/>
    <s v="DESCHUTES R 13.0028"/>
    <x v="44"/>
    <s v="DESCHUTES R 13.0028"/>
    <s v="WA"/>
    <s v="SPS"/>
    <x v="31"/>
    <s v="N"/>
  </r>
  <r>
    <x v="27"/>
    <x v="32"/>
    <s v="T"/>
    <n v="4.0999999999999996"/>
    <n v="20140404"/>
    <s v="WDFW"/>
    <s v="WDFW"/>
    <n v="4"/>
    <x v="318"/>
    <n v="12"/>
    <m/>
    <m/>
    <m/>
    <m/>
    <n v="1"/>
    <n v="3"/>
    <x v="2"/>
    <n v="20090415"/>
    <n v="20090501"/>
    <s v="3F10510 090001 R02"/>
    <s v="3F10510 090125 H"/>
    <s v="3F10510 090072 S"/>
    <s v="S"/>
    <s v="H"/>
    <s v="P"/>
    <x v="1"/>
    <m/>
    <m/>
    <m/>
    <n v="5000"/>
    <n v="101039"/>
    <m/>
    <m/>
    <n v="5000"/>
    <n v="192"/>
    <m/>
    <m/>
    <m/>
    <m/>
    <m/>
    <m/>
    <m/>
    <m/>
    <s v="GREEN R 09.0001"/>
    <x v="45"/>
    <s v="BIG SOOS CR 09.0072"/>
    <s v="WA"/>
    <s v="MPS"/>
    <x v="15"/>
    <s v="N"/>
  </r>
  <r>
    <x v="27"/>
    <x v="32"/>
    <s v="T"/>
    <n v="4.0999999999999996"/>
    <n v="20140404"/>
    <s v="WDFW"/>
    <s v="WDFW"/>
    <n v="4"/>
    <x v="319"/>
    <n v="12"/>
    <m/>
    <m/>
    <m/>
    <m/>
    <n v="1"/>
    <n v="3"/>
    <x v="1"/>
    <n v="20080421"/>
    <n v="20080421"/>
    <s v="3F10510 090001 R02"/>
    <s v="3F10510 090125 H"/>
    <s v="3F10510 090072 S"/>
    <s v="S"/>
    <s v="H"/>
    <m/>
    <x v="1"/>
    <m/>
    <m/>
    <m/>
    <n v="5000"/>
    <n v="79176"/>
    <n v="0"/>
    <n v="1062"/>
    <n v="5000"/>
    <n v="187"/>
    <m/>
    <m/>
    <m/>
    <m/>
    <m/>
    <m/>
    <m/>
    <s v="BO=Mixed(HxW)"/>
    <s v="GREEN R 09.0001"/>
    <x v="45"/>
    <s v="BIG SOOS CR 09.0072"/>
    <s v="WA"/>
    <s v="MPS"/>
    <x v="15"/>
    <s v="N"/>
  </r>
  <r>
    <x v="27"/>
    <x v="32"/>
    <s v="T"/>
    <n v="4.0999999999999996"/>
    <n v="20140404"/>
    <s v="WDFW"/>
    <s v="WDFW"/>
    <n v="4"/>
    <x v="320"/>
    <n v="12"/>
    <m/>
    <m/>
    <m/>
    <m/>
    <n v="1"/>
    <n v="3"/>
    <x v="0"/>
    <n v="20070501"/>
    <n v="20070501"/>
    <s v="3F10510 090001 R02"/>
    <s v="3F10510 090125 H"/>
    <s v="3F10510 090072 S"/>
    <s v="S"/>
    <s v="H"/>
    <s v="B"/>
    <x v="1"/>
    <m/>
    <m/>
    <m/>
    <n v="5000"/>
    <n v="95779"/>
    <n v="0"/>
    <n v="1330"/>
    <n v="5000"/>
    <n v="2891"/>
    <m/>
    <m/>
    <m/>
    <m/>
    <m/>
    <m/>
    <m/>
    <s v="BO=Mixed(HxW)"/>
    <s v="GREEN R 09.0001"/>
    <x v="45"/>
    <s v="BIG SOOS CR 09.0072"/>
    <s v="WA"/>
    <s v="MPS"/>
    <x v="15"/>
    <s v="N"/>
  </r>
  <r>
    <x v="28"/>
    <x v="33"/>
    <s v="T"/>
    <n v="4.0999999999999996"/>
    <n v="20070202"/>
    <s v="NIFC"/>
    <s v="COOP"/>
    <n v="14"/>
    <x v="321"/>
    <n v="12"/>
    <m/>
    <m/>
    <m/>
    <m/>
    <n v="1"/>
    <n v="2"/>
    <x v="0"/>
    <n v="20060504"/>
    <n v="20060614"/>
    <s v="3F10308 050254AR"/>
    <s v="3F10308 050254AH"/>
    <s v="3F10308 050135 S"/>
    <s v="G"/>
    <s v="H"/>
    <s v="K"/>
    <x v="2"/>
    <n v="5.04"/>
    <m/>
    <s v="N"/>
    <n v="5000"/>
    <n v="202669"/>
    <n v="0"/>
    <n v="14228"/>
    <n v="5000"/>
    <n v="3817"/>
    <n v="0"/>
    <n v="348"/>
    <s v="C"/>
    <n v="1.8800000000000001E-2"/>
    <n v="30"/>
    <n v="637"/>
    <m/>
    <s v="3,020 &amp; 3,001 REL'D W/ AD+UP CAUD MRK, 3,304 &amp; 3,000 REL'D W/ AD MRK, ON 5/4/0"/>
    <s v="WHITEHORSE SPRINGS"/>
    <x v="46"/>
    <s v="STILLAGUAMISH R -NF"/>
    <s v="WA"/>
    <s v="NPS"/>
    <x v="32"/>
    <s v="C"/>
  </r>
  <r>
    <x v="28"/>
    <x v="33"/>
    <s v="T"/>
    <n v="4.0999999999999996"/>
    <n v="20080204"/>
    <s v="NIFC"/>
    <s v="COOP"/>
    <n v="14"/>
    <x v="322"/>
    <n v="12"/>
    <m/>
    <m/>
    <m/>
    <m/>
    <n v="1"/>
    <n v="2"/>
    <x v="1"/>
    <n v="20070418"/>
    <n v="20070625"/>
    <s v="3F10308 050254AR"/>
    <s v="3F10308 050254AH"/>
    <s v="3F10308 050135 S"/>
    <s v="G"/>
    <s v="H"/>
    <s v="K"/>
    <x v="2"/>
    <n v="5.04"/>
    <m/>
    <s v="N"/>
    <n v="5000"/>
    <n v="16285"/>
    <n v="0"/>
    <n v="838"/>
    <n v="5000"/>
    <n v="1613"/>
    <n v="0"/>
    <n v="31"/>
    <s v="C"/>
    <n v="8.7599999999999997E-2"/>
    <n v="42"/>
    <n v="605"/>
    <m/>
    <s v="A PORTION OF THIS REL. UPPER CAUDAL CLIPPED FOR TRAP CALIBRATION."/>
    <s v="WHITEHORSE SPRINGS"/>
    <x v="46"/>
    <s v="STILLAGUAMISH R -NF"/>
    <s v="WA"/>
    <s v="NPS"/>
    <x v="32"/>
    <s v="C"/>
  </r>
  <r>
    <x v="28"/>
    <x v="33"/>
    <s v="T"/>
    <n v="4.0999999999999996"/>
    <n v="20080204"/>
    <s v="NIFC"/>
    <s v="COOP"/>
    <n v="14"/>
    <x v="323"/>
    <n v="12"/>
    <m/>
    <m/>
    <m/>
    <m/>
    <n v="1"/>
    <n v="2"/>
    <x v="1"/>
    <n v="20070418"/>
    <n v="20070625"/>
    <s v="3F10308 050254AR"/>
    <s v="3F10308 050254AH"/>
    <s v="3F10308 050135 S"/>
    <s v="G"/>
    <s v="H"/>
    <s v="K"/>
    <x v="2"/>
    <n v="5.04"/>
    <m/>
    <s v="N"/>
    <n v="5000"/>
    <n v="196351"/>
    <n v="0"/>
    <n v="10098"/>
    <n v="5000"/>
    <n v="33668"/>
    <n v="0"/>
    <n v="1064"/>
    <s v="W"/>
    <n v="8.7599999999999997E-2"/>
    <n v="42"/>
    <n v="605"/>
    <m/>
    <s v="14,910 MARK ONLY REL'D @ HARVEY CR."/>
    <s v="WHITEHORSE SPRINGS"/>
    <x v="46"/>
    <s v="STILLAGUAMISH R -NF"/>
    <s v="WA"/>
    <s v="NPS"/>
    <x v="32"/>
    <s v="C"/>
  </r>
  <r>
    <x v="28"/>
    <x v="33"/>
    <s v="T"/>
    <n v="4.0999999999999996"/>
    <n v="20101203"/>
    <s v="NIFC"/>
    <s v="STIL"/>
    <n v="14"/>
    <x v="324"/>
    <n v="12"/>
    <m/>
    <m/>
    <m/>
    <m/>
    <n v="1"/>
    <n v="2"/>
    <x v="2"/>
    <n v="20080425"/>
    <n v="20080602"/>
    <s v="3F10308 050254AR"/>
    <s v="3F10308 050254AH"/>
    <s v="3F10308 050135 S"/>
    <s v="G"/>
    <s v="H"/>
    <s v="P"/>
    <x v="2"/>
    <n v="9.07"/>
    <m/>
    <s v="N"/>
    <n v="5000"/>
    <n v="17375"/>
    <n v="0"/>
    <n v="290"/>
    <n v="5000"/>
    <n v="1390"/>
    <m/>
    <m/>
    <s v="C"/>
    <n v="7.7200000000000005E-2"/>
    <m/>
    <n v="661"/>
    <m/>
    <m/>
    <s v="WHITEHORSE SPRINGS"/>
    <x v="46"/>
    <s v="STILLAGUAMISH R -NF"/>
    <s v="WA"/>
    <s v="NPS"/>
    <x v="32"/>
    <s v="N"/>
  </r>
  <r>
    <x v="28"/>
    <x v="33"/>
    <s v="T"/>
    <n v="4.0999999999999996"/>
    <n v="20101203"/>
    <s v="NIFC"/>
    <s v="STIL"/>
    <n v="14"/>
    <x v="325"/>
    <n v="12"/>
    <m/>
    <m/>
    <m/>
    <m/>
    <n v="1"/>
    <n v="2"/>
    <x v="2"/>
    <n v="20080425"/>
    <n v="20080602"/>
    <s v="3F10308 050254AR"/>
    <s v="3F10308 050254AH"/>
    <s v="3F10308 050135 S"/>
    <s v="G"/>
    <s v="H"/>
    <s v="P"/>
    <x v="1"/>
    <n v="5.04"/>
    <m/>
    <m/>
    <n v="5000"/>
    <n v="197192"/>
    <n v="0"/>
    <n v="3287"/>
    <n v="5000"/>
    <n v="15775"/>
    <m/>
    <m/>
    <m/>
    <n v="7.7200000000000005E-2"/>
    <m/>
    <n v="661"/>
    <m/>
    <s v="counter count 5 calibrations showed %5 under count"/>
    <s v="WHITEHORSE SPRINGS"/>
    <x v="46"/>
    <s v="STILLAGUAMISH R -NF"/>
    <s v="WA"/>
    <s v="NPS"/>
    <x v="32"/>
    <s v="N"/>
  </r>
  <r>
    <x v="29"/>
    <x v="34"/>
    <s v="T"/>
    <n v="4.0999999999999996"/>
    <n v="20070202"/>
    <s v="NIFC"/>
    <s v="TULA"/>
    <n v="14"/>
    <x v="326"/>
    <n v="12"/>
    <m/>
    <m/>
    <m/>
    <m/>
    <n v="1"/>
    <n v="2"/>
    <x v="0"/>
    <n v="20060504"/>
    <n v="20060517"/>
    <s v="3F10308 070001 R"/>
    <s v="3F10308 070001 H"/>
    <s v="3F10308 070012 S02"/>
    <s v="G"/>
    <s v="H"/>
    <s v="P"/>
    <x v="0"/>
    <n v="7.39"/>
    <n v="78"/>
    <s v="W"/>
    <n v="5500"/>
    <n v="107846"/>
    <m/>
    <m/>
    <n v="5500"/>
    <n v="524030"/>
    <n v="0"/>
    <n v="307813"/>
    <m/>
    <n v="4.5999999999999999E-3"/>
    <n v="33"/>
    <n v="432"/>
    <m/>
    <s v="EXPECT 40 % LOSS DUE TO BKD."/>
    <s v="TULALIP CR 07.0001"/>
    <x v="47"/>
    <s v="SKYKOMISH R 07.0012"/>
    <s v="WA"/>
    <s v="NPS"/>
    <x v="28"/>
    <s v="C"/>
  </r>
  <r>
    <x v="29"/>
    <x v="34"/>
    <s v="T"/>
    <n v="4.0999999999999996"/>
    <n v="20101203"/>
    <s v="NIFC"/>
    <s v="TULA"/>
    <n v="14"/>
    <x v="327"/>
    <n v="12"/>
    <m/>
    <m/>
    <m/>
    <m/>
    <n v="1"/>
    <n v="2"/>
    <x v="2"/>
    <n v="20080519"/>
    <n v="20080519"/>
    <s v="3F10308 070001 R"/>
    <s v="3F10308 070001 H"/>
    <s v="3F10308 070012 S02"/>
    <s v="G"/>
    <s v="H"/>
    <s v="P"/>
    <x v="0"/>
    <n v="5.67"/>
    <m/>
    <s v="N"/>
    <n v="5000"/>
    <n v="107152"/>
    <n v="0"/>
    <n v="202"/>
    <n v="5000"/>
    <n v="1347420"/>
    <n v="0"/>
    <n v="330518"/>
    <s v="B"/>
    <n v="2.5600000000000001E-2"/>
    <n v="15"/>
    <n v="546"/>
    <m/>
    <s v="100% otolith marked"/>
    <s v="TULALIP CR 07.0001"/>
    <x v="47"/>
    <s v="SKYKOMISH R 07.0012"/>
    <s v="WA"/>
    <s v="NPS"/>
    <x v="28"/>
    <s v="N"/>
  </r>
  <r>
    <x v="30"/>
    <x v="35"/>
    <s v="T"/>
    <n v="4.0999999999999996"/>
    <n v="20070202"/>
    <s v="NIFC"/>
    <s v="QDNR"/>
    <n v="14"/>
    <x v="328"/>
    <n v="12"/>
    <m/>
    <m/>
    <m/>
    <m/>
    <n v="1"/>
    <n v="3"/>
    <x v="0"/>
    <n v="20060726"/>
    <n v="20060731"/>
    <s v="3F21703 210139 R02"/>
    <s v="3F21703 210139 H"/>
    <s v="3F21703 210016 S"/>
    <s v="S"/>
    <s v="H"/>
    <s v="K"/>
    <x v="1"/>
    <n v="10.93"/>
    <m/>
    <m/>
    <n v="5000"/>
    <n v="194075"/>
    <n v="0"/>
    <n v="4421"/>
    <n v="5000"/>
    <n v="10971"/>
    <n v="0"/>
    <n v="1768"/>
    <s v="B"/>
    <n v="4.9000000000000002E-2"/>
    <n v="29"/>
    <n v="472"/>
    <m/>
    <m/>
    <s v="SALMON R -MF 21.0139"/>
    <x v="48"/>
    <s v="QUEETS R 21.0016"/>
    <s v="WA"/>
    <s v="NWC"/>
    <x v="33"/>
    <s v="C"/>
  </r>
  <r>
    <x v="30"/>
    <x v="35"/>
    <s v="T"/>
    <n v="4.0999999999999996"/>
    <n v="20080204"/>
    <s v="NIFC"/>
    <s v="QDNR"/>
    <n v="14"/>
    <x v="329"/>
    <n v="13"/>
    <m/>
    <m/>
    <m/>
    <m/>
    <n v="1"/>
    <n v="3"/>
    <x v="1"/>
    <n v="20070730"/>
    <n v="20070806"/>
    <s v="3F21703 210139 R"/>
    <s v="3F21703 210139 H"/>
    <s v="3F21703 210016 S"/>
    <s v="S"/>
    <s v="H"/>
    <s v="K"/>
    <x v="1"/>
    <n v="11.31"/>
    <m/>
    <m/>
    <n v="5000"/>
    <n v="201780"/>
    <n v="0"/>
    <n v="412"/>
    <n v="5000"/>
    <n v="44866"/>
    <m/>
    <m/>
    <s v="C"/>
    <n v="7.1800000000000003E-2"/>
    <n v="30"/>
    <n v="529"/>
    <m/>
    <s v="Mark Loss Rate = 0.1890%"/>
    <s v="SALMON R 21.0139"/>
    <x v="48"/>
    <s v="QUEETS R 21.0016"/>
    <s v="WA"/>
    <s v="NWC"/>
    <x v="33"/>
    <s v="C"/>
  </r>
  <r>
    <x v="30"/>
    <x v="35"/>
    <s v="T"/>
    <n v="4.0999999999999996"/>
    <n v="20120620"/>
    <s v="NIFC"/>
    <s v="QDNR"/>
    <n v="14"/>
    <x v="330"/>
    <n v="12"/>
    <m/>
    <m/>
    <m/>
    <m/>
    <n v="1"/>
    <n v="3"/>
    <x v="2"/>
    <n v="20080731"/>
    <n v="20080806"/>
    <s v="3F21703 210139 R"/>
    <s v="3F21703 210139 H"/>
    <s v="3F21703 210016 S"/>
    <s v="S"/>
    <s v="H"/>
    <s v="K"/>
    <x v="1"/>
    <n v="10.55"/>
    <m/>
    <m/>
    <n v="5000"/>
    <n v="186540"/>
    <n v="0"/>
    <n v="754"/>
    <n v="5000"/>
    <n v="6030"/>
    <m/>
    <m/>
    <s v="B"/>
    <n v="3.1199999999999999E-2"/>
    <n v="30"/>
    <n v="513"/>
    <m/>
    <m/>
    <s v="SALMON R 21.0139"/>
    <x v="48"/>
    <s v="QUEETS R 21.0016"/>
    <s v="WA"/>
    <s v="NWC"/>
    <x v="33"/>
    <s v="N"/>
  </r>
  <r>
    <x v="31"/>
    <x v="36"/>
    <s v="T"/>
    <n v="4.0999999999999996"/>
    <n v="20140122"/>
    <s v="CDFO"/>
    <s v="CDFO"/>
    <n v="3"/>
    <x v="331"/>
    <n v="0"/>
    <m/>
    <m/>
    <m/>
    <m/>
    <n v="1"/>
    <n v="3"/>
    <x v="0"/>
    <n v="20060518"/>
    <n v="20060528"/>
    <s v="2FS SWVIR0104"/>
    <s v="2FS SWVIH0104"/>
    <s v="2FS SWVIS0104"/>
    <s v="S"/>
    <s v="H"/>
    <s v="P"/>
    <x v="1"/>
    <n v="5.36"/>
    <n v="76"/>
    <s v="N"/>
    <n v="5000"/>
    <n v="25145"/>
    <m/>
    <m/>
    <n v="0"/>
    <n v="692768"/>
    <m/>
    <m/>
    <s v="B"/>
    <m/>
    <n v="1"/>
    <n v="100"/>
    <m/>
    <s v="SEE 185258-60 &amp; 185948-51."/>
    <s v="R-Robertson Cr"/>
    <x v="49"/>
    <s v="S-Robertson Cr"/>
    <s v="BC"/>
    <s v="WCVI"/>
    <x v="34"/>
    <s v="N"/>
  </r>
  <r>
    <x v="31"/>
    <x v="36"/>
    <s v="T"/>
    <n v="4.0999999999999996"/>
    <n v="20140122"/>
    <s v="CDFO"/>
    <s v="CDFO"/>
    <n v="3"/>
    <x v="332"/>
    <n v="0"/>
    <m/>
    <m/>
    <m/>
    <m/>
    <n v="1"/>
    <n v="3"/>
    <x v="0"/>
    <n v="20060523"/>
    <n v="20060527"/>
    <s v="2FS SWVIR0104"/>
    <s v="2FS SWVIH0104"/>
    <s v="2FS SWVIS0104"/>
    <s v="S"/>
    <s v="H"/>
    <s v="P"/>
    <x v="1"/>
    <n v="4.92"/>
    <n v="75"/>
    <s v="N"/>
    <n v="5000"/>
    <n v="25022"/>
    <m/>
    <m/>
    <n v="0"/>
    <n v="701743"/>
    <m/>
    <m/>
    <s v="B"/>
    <m/>
    <n v="1"/>
    <n v="100"/>
    <m/>
    <s v="SEE 185257, 185259-60 &amp; 185948-51."/>
    <s v="R-Robertson Cr"/>
    <x v="49"/>
    <s v="S-Robertson Cr"/>
    <s v="BC"/>
    <s v="WCVI"/>
    <x v="34"/>
    <s v="N"/>
  </r>
  <r>
    <x v="31"/>
    <x v="36"/>
    <s v="T"/>
    <n v="4.0999999999999996"/>
    <n v="20140122"/>
    <s v="CDFO"/>
    <s v="CDFO"/>
    <n v="3"/>
    <x v="333"/>
    <n v="0"/>
    <m/>
    <m/>
    <m/>
    <m/>
    <n v="1"/>
    <n v="3"/>
    <x v="0"/>
    <n v="20060519"/>
    <n v="20060528"/>
    <s v="2FS SWVIR0104"/>
    <s v="2FS SWVIH0104"/>
    <s v="2FS SWVIS0104"/>
    <s v="S"/>
    <s v="H"/>
    <s v="P"/>
    <x v="1"/>
    <n v="4.78"/>
    <n v="72"/>
    <s v="N"/>
    <n v="5000"/>
    <n v="25085"/>
    <m/>
    <m/>
    <n v="0"/>
    <n v="1212206"/>
    <m/>
    <m/>
    <s v="B"/>
    <m/>
    <n v="1"/>
    <n v="100"/>
    <m/>
    <s v="SEE 185257-58, 185260 &amp; 185948-51."/>
    <s v="R-Robertson Cr"/>
    <x v="49"/>
    <s v="S-Robertson Cr"/>
    <s v="BC"/>
    <s v="WCVI"/>
    <x v="34"/>
    <s v="N"/>
  </r>
  <r>
    <x v="31"/>
    <x v="36"/>
    <s v="T"/>
    <n v="4.0999999999999996"/>
    <n v="20140122"/>
    <s v="CDFO"/>
    <s v="CDFO"/>
    <n v="3"/>
    <x v="334"/>
    <n v="0"/>
    <m/>
    <m/>
    <m/>
    <m/>
    <n v="1"/>
    <n v="3"/>
    <x v="0"/>
    <n v="20060519"/>
    <n v="20060528"/>
    <s v="2FS SWVIR0104"/>
    <s v="2FS SWVIH0104"/>
    <s v="2FS SWVIS0104"/>
    <s v="S"/>
    <s v="H"/>
    <s v="P"/>
    <x v="1"/>
    <n v="4.46"/>
    <n v="70"/>
    <s v="N"/>
    <n v="5000"/>
    <n v="25027"/>
    <m/>
    <m/>
    <n v="0"/>
    <n v="1191448"/>
    <n v="5000"/>
    <n v="126"/>
    <s v="B"/>
    <n v="5.0000000000000001E-3"/>
    <n v="1"/>
    <n v="100"/>
    <m/>
    <s v="SEE 185257-59 &amp; 185948-51."/>
    <s v="R-Robertson Cr"/>
    <x v="49"/>
    <s v="S-Robertson Cr"/>
    <s v="BC"/>
    <s v="WCVI"/>
    <x v="34"/>
    <s v="N"/>
  </r>
  <r>
    <x v="31"/>
    <x v="36"/>
    <s v="T"/>
    <n v="4.0999999999999996"/>
    <n v="20140122"/>
    <s v="CDFO"/>
    <s v="CDFO"/>
    <n v="3"/>
    <x v="335"/>
    <n v="12"/>
    <m/>
    <m/>
    <m/>
    <m/>
    <n v="1"/>
    <n v="3"/>
    <x v="0"/>
    <n v="20060525"/>
    <n v="20060529"/>
    <s v="2FS SWVIR0104"/>
    <s v="2FS SWVIH0104"/>
    <s v="2FS SWVIS0104"/>
    <s v="S"/>
    <s v="H"/>
    <s v="P"/>
    <x v="1"/>
    <n v="5.4"/>
    <n v="78"/>
    <s v="N"/>
    <n v="5000"/>
    <n v="25323"/>
    <m/>
    <m/>
    <n v="0"/>
    <n v="979109"/>
    <m/>
    <m/>
    <s v="B"/>
    <m/>
    <n v="1"/>
    <n v="100"/>
    <m/>
    <s v="SEE 185257-60 &amp; 185949-51."/>
    <s v="R-Robertson Cr"/>
    <x v="49"/>
    <s v="S-Robertson Cr"/>
    <s v="BC"/>
    <s v="WCVI"/>
    <x v="34"/>
    <s v="N"/>
  </r>
  <r>
    <x v="31"/>
    <x v="36"/>
    <s v="T"/>
    <n v="4.0999999999999996"/>
    <n v="20140122"/>
    <s v="CDFO"/>
    <s v="CDFO"/>
    <n v="3"/>
    <x v="336"/>
    <n v="12"/>
    <m/>
    <m/>
    <m/>
    <m/>
    <n v="1"/>
    <n v="3"/>
    <x v="0"/>
    <n v="20060525"/>
    <n v="20060529"/>
    <s v="2FS SWVIR0104"/>
    <s v="2FS SWVIH0104"/>
    <s v="2FS SWVIS0104"/>
    <s v="S"/>
    <s v="H"/>
    <s v="P"/>
    <x v="1"/>
    <n v="5.4"/>
    <m/>
    <s v="N"/>
    <n v="5000"/>
    <n v="24991"/>
    <m/>
    <m/>
    <n v="5000"/>
    <n v="126"/>
    <m/>
    <m/>
    <m/>
    <n v="5.0000000000000001E-3"/>
    <n v="1"/>
    <n v="100"/>
    <m/>
    <s v="SEE 185257-60, 185948 &amp; 185950-51."/>
    <s v="R-Robertson Cr"/>
    <x v="49"/>
    <s v="S-Robertson Cr"/>
    <s v="BC"/>
    <s v="WCVI"/>
    <x v="34"/>
    <s v="N"/>
  </r>
  <r>
    <x v="31"/>
    <x v="36"/>
    <s v="T"/>
    <n v="4.0999999999999996"/>
    <n v="20140122"/>
    <s v="CDFO"/>
    <s v="CDFO"/>
    <n v="3"/>
    <x v="337"/>
    <n v="12"/>
    <m/>
    <m/>
    <m/>
    <m/>
    <n v="1"/>
    <n v="3"/>
    <x v="0"/>
    <n v="20060525"/>
    <n v="20060529"/>
    <s v="2FS SWVIR0104"/>
    <s v="2FS SWVIH0104"/>
    <s v="2FS SWVIS0104"/>
    <s v="S"/>
    <s v="H"/>
    <s v="P"/>
    <x v="1"/>
    <n v="4.93"/>
    <n v="75"/>
    <s v="N"/>
    <n v="5000"/>
    <n v="25228"/>
    <m/>
    <m/>
    <n v="0"/>
    <n v="1164137"/>
    <m/>
    <m/>
    <s v="B"/>
    <m/>
    <n v="1"/>
    <n v="100"/>
    <m/>
    <s v="SEE 185257-60, 185948-49 &amp; 185951."/>
    <s v="R-Robertson Cr"/>
    <x v="49"/>
    <s v="S-Robertson Cr"/>
    <s v="BC"/>
    <s v="WCVI"/>
    <x v="34"/>
    <s v="N"/>
  </r>
  <r>
    <x v="31"/>
    <x v="36"/>
    <s v="T"/>
    <n v="4.0999999999999996"/>
    <n v="20140122"/>
    <s v="CDFO"/>
    <s v="CDFO"/>
    <n v="3"/>
    <x v="338"/>
    <n v="12"/>
    <m/>
    <m/>
    <m/>
    <m/>
    <n v="1"/>
    <n v="3"/>
    <x v="0"/>
    <n v="20060525"/>
    <n v="20060529"/>
    <s v="2FS SWVIR0104"/>
    <s v="2FS SWVIH0104"/>
    <s v="2FS SWVIS0104"/>
    <s v="S"/>
    <s v="H"/>
    <s v="P"/>
    <x v="1"/>
    <n v="4.93"/>
    <n v="75"/>
    <s v="N"/>
    <n v="5000"/>
    <n v="25192"/>
    <m/>
    <m/>
    <m/>
    <m/>
    <m/>
    <m/>
    <m/>
    <m/>
    <n v="1"/>
    <n v="100"/>
    <m/>
    <s v="SEE 185257-60 &amp; 185948-50."/>
    <s v="R-Robertson Cr"/>
    <x v="49"/>
    <s v="S-Robertson Cr"/>
    <s v="BC"/>
    <s v="WCVI"/>
    <x v="34"/>
    <s v="N"/>
  </r>
  <r>
    <x v="31"/>
    <x v="36"/>
    <s v="T"/>
    <n v="4.0999999999999996"/>
    <n v="20140122"/>
    <s v="CDFO"/>
    <s v="CDFO"/>
    <n v="3"/>
    <x v="339"/>
    <n v="12"/>
    <m/>
    <m/>
    <m/>
    <m/>
    <n v="1"/>
    <n v="3"/>
    <x v="1"/>
    <n v="20070528"/>
    <n v="20070602"/>
    <s v="2FS SWVIR0104"/>
    <s v="2FS SWVIH0104"/>
    <s v="2FS SWVIS0104"/>
    <s v="S"/>
    <s v="H"/>
    <s v="P"/>
    <x v="1"/>
    <n v="5.41"/>
    <n v="77"/>
    <s v="N"/>
    <n v="5000"/>
    <n v="25174"/>
    <m/>
    <m/>
    <n v="0"/>
    <n v="738544"/>
    <m/>
    <m/>
    <s v="B"/>
    <m/>
    <m/>
    <n v="300"/>
    <m/>
    <m/>
    <s v="R-Robertson Cr"/>
    <x v="49"/>
    <s v="S-Robertson Cr"/>
    <s v="BC"/>
    <s v="WCVI"/>
    <x v="34"/>
    <s v="N"/>
  </r>
  <r>
    <x v="31"/>
    <x v="36"/>
    <s v="T"/>
    <n v="4.0999999999999996"/>
    <n v="20140122"/>
    <s v="CDFO"/>
    <s v="CDFO"/>
    <n v="3"/>
    <x v="340"/>
    <n v="12"/>
    <m/>
    <m/>
    <m/>
    <m/>
    <n v="1"/>
    <n v="3"/>
    <x v="1"/>
    <n v="20070528"/>
    <n v="20070602"/>
    <s v="2FS SWVIR0104"/>
    <s v="2FS SWVIH0104"/>
    <s v="2FS SWVIS0104"/>
    <s v="S"/>
    <s v="H"/>
    <s v="P"/>
    <x v="1"/>
    <n v="5.41"/>
    <n v="77"/>
    <s v="N"/>
    <n v="5000"/>
    <n v="25159"/>
    <m/>
    <m/>
    <n v="0"/>
    <n v="738104"/>
    <m/>
    <m/>
    <s v="B"/>
    <m/>
    <m/>
    <n v="300"/>
    <m/>
    <m/>
    <s v="R-Robertson Cr"/>
    <x v="49"/>
    <s v="S-Robertson Cr"/>
    <s v="BC"/>
    <s v="WCVI"/>
    <x v="34"/>
    <s v="N"/>
  </r>
  <r>
    <x v="31"/>
    <x v="36"/>
    <s v="T"/>
    <n v="4.0999999999999996"/>
    <n v="20140122"/>
    <s v="CDFO"/>
    <s v="CDFO"/>
    <n v="3"/>
    <x v="341"/>
    <n v="12"/>
    <m/>
    <m/>
    <m/>
    <m/>
    <n v="1"/>
    <n v="3"/>
    <x v="1"/>
    <n v="20070528"/>
    <n v="20070602"/>
    <s v="2FS SWVIR0104"/>
    <s v="2FS SWVIH0104"/>
    <s v="2FS SWVIS0104"/>
    <s v="S"/>
    <s v="H"/>
    <s v="P"/>
    <x v="1"/>
    <n v="5.41"/>
    <n v="77"/>
    <s v="N"/>
    <n v="5000"/>
    <n v="25200"/>
    <m/>
    <m/>
    <n v="0"/>
    <n v="739307"/>
    <m/>
    <m/>
    <s v="B"/>
    <m/>
    <m/>
    <n v="300"/>
    <m/>
    <m/>
    <s v="R-Robertson Cr"/>
    <x v="49"/>
    <s v="S-Robertson Cr"/>
    <s v="BC"/>
    <s v="WCVI"/>
    <x v="34"/>
    <s v="N"/>
  </r>
  <r>
    <x v="31"/>
    <x v="36"/>
    <s v="T"/>
    <n v="4.0999999999999996"/>
    <n v="20140122"/>
    <s v="CDFO"/>
    <s v="CDFO"/>
    <n v="3"/>
    <x v="342"/>
    <n v="12"/>
    <m/>
    <m/>
    <m/>
    <m/>
    <n v="1"/>
    <n v="3"/>
    <x v="1"/>
    <n v="20070528"/>
    <n v="20070602"/>
    <s v="2FS SWVIR0104"/>
    <s v="2FS SWVIH0104"/>
    <s v="2FS SWVIS0104"/>
    <s v="S"/>
    <s v="H"/>
    <s v="P"/>
    <x v="1"/>
    <n v="4.88"/>
    <n v="75"/>
    <s v="N"/>
    <n v="5000"/>
    <n v="25161"/>
    <m/>
    <m/>
    <n v="0"/>
    <n v="656649"/>
    <m/>
    <m/>
    <s v="B"/>
    <m/>
    <n v="1"/>
    <n v="300"/>
    <m/>
    <m/>
    <s v="R-Robertson Cr"/>
    <x v="49"/>
    <s v="S-Robertson Cr"/>
    <s v="BC"/>
    <s v="WCVI"/>
    <x v="34"/>
    <s v="N"/>
  </r>
  <r>
    <x v="31"/>
    <x v="36"/>
    <s v="T"/>
    <n v="4.0999999999999996"/>
    <n v="20140122"/>
    <s v="CDFO"/>
    <s v="CDFO"/>
    <n v="3"/>
    <x v="343"/>
    <n v="12"/>
    <m/>
    <m/>
    <m/>
    <m/>
    <n v="1"/>
    <n v="3"/>
    <x v="1"/>
    <n v="20070528"/>
    <n v="20070602"/>
    <s v="2FS SWVIR0104"/>
    <s v="2FS SWVIH0104"/>
    <s v="2FS SWVIS0104"/>
    <s v="S"/>
    <s v="H"/>
    <s v="P"/>
    <x v="1"/>
    <n v="4.24"/>
    <n v="72"/>
    <s v="N"/>
    <n v="5000"/>
    <n v="25156"/>
    <m/>
    <m/>
    <n v="0"/>
    <n v="658788"/>
    <m/>
    <m/>
    <s v="B"/>
    <m/>
    <n v="1"/>
    <n v="300"/>
    <m/>
    <m/>
    <s v="R-Robertson Cr"/>
    <x v="49"/>
    <s v="S-Robertson Cr"/>
    <s v="BC"/>
    <s v="WCVI"/>
    <x v="34"/>
    <s v="N"/>
  </r>
  <r>
    <x v="31"/>
    <x v="36"/>
    <s v="T"/>
    <n v="4.0999999999999996"/>
    <n v="20140122"/>
    <s v="CDFO"/>
    <s v="CDFO"/>
    <n v="3"/>
    <x v="344"/>
    <n v="12"/>
    <m/>
    <m/>
    <m/>
    <m/>
    <n v="1"/>
    <n v="3"/>
    <x v="1"/>
    <n v="20070528"/>
    <n v="20070602"/>
    <s v="2FS SWVIR0104"/>
    <s v="2FS SWVIH0104"/>
    <s v="2FS SWVIS0104"/>
    <s v="S"/>
    <s v="H"/>
    <s v="P"/>
    <x v="1"/>
    <n v="5.17"/>
    <n v="73"/>
    <s v="N"/>
    <n v="5000"/>
    <n v="25233"/>
    <m/>
    <m/>
    <n v="0"/>
    <n v="679367"/>
    <m/>
    <m/>
    <s v="B"/>
    <m/>
    <n v="1"/>
    <n v="300"/>
    <m/>
    <m/>
    <s v="R-Robertson Cr"/>
    <x v="49"/>
    <s v="S-Robertson Cr"/>
    <s v="BC"/>
    <s v="WCVI"/>
    <x v="34"/>
    <s v="N"/>
  </r>
  <r>
    <x v="31"/>
    <x v="36"/>
    <s v="T"/>
    <n v="4.0999999999999996"/>
    <n v="20140122"/>
    <s v="CDFO"/>
    <s v="CDFO"/>
    <n v="3"/>
    <x v="345"/>
    <n v="12"/>
    <m/>
    <m/>
    <m/>
    <m/>
    <n v="1"/>
    <n v="3"/>
    <x v="1"/>
    <n v="20070528"/>
    <n v="20070602"/>
    <s v="2FS SWVIR0104"/>
    <s v="2FS SWVIH0104"/>
    <s v="2FS SWVIS0104"/>
    <s v="S"/>
    <s v="H"/>
    <s v="P"/>
    <x v="1"/>
    <n v="4.83"/>
    <n v="74"/>
    <s v="N"/>
    <n v="5000"/>
    <n v="25200"/>
    <m/>
    <m/>
    <n v="0"/>
    <n v="675989"/>
    <m/>
    <m/>
    <s v="B"/>
    <m/>
    <n v="1"/>
    <n v="300"/>
    <m/>
    <m/>
    <s v="R-Robertson Cr"/>
    <x v="49"/>
    <s v="S-Robertson Cr"/>
    <s v="BC"/>
    <s v="WCVI"/>
    <x v="34"/>
    <s v="N"/>
  </r>
  <r>
    <x v="31"/>
    <x v="36"/>
    <s v="T"/>
    <n v="4.0999999999999996"/>
    <n v="20140122"/>
    <s v="CDFO"/>
    <s v="CDFO"/>
    <n v="3"/>
    <x v="346"/>
    <n v="12"/>
    <m/>
    <m/>
    <m/>
    <m/>
    <n v="1"/>
    <n v="3"/>
    <x v="1"/>
    <n v="20070528"/>
    <n v="20070602"/>
    <s v="2FS SWVIR0104"/>
    <s v="2FS SWVIH0104"/>
    <s v="2FS SWVIS0104"/>
    <s v="S"/>
    <s v="H"/>
    <s v="P"/>
    <x v="1"/>
    <n v="4.6100000000000003"/>
    <n v="73"/>
    <s v="N"/>
    <n v="5000"/>
    <n v="25241"/>
    <m/>
    <m/>
    <n v="0"/>
    <n v="1161720"/>
    <m/>
    <m/>
    <s v="B"/>
    <m/>
    <n v="1"/>
    <n v="300"/>
    <m/>
    <m/>
    <s v="R-Robertson Cr"/>
    <x v="49"/>
    <s v="S-Robertson Cr"/>
    <s v="BC"/>
    <s v="WCVI"/>
    <x v="34"/>
    <s v="N"/>
  </r>
  <r>
    <x v="31"/>
    <x v="36"/>
    <s v="T"/>
    <n v="4.0999999999999996"/>
    <n v="20140122"/>
    <s v="CDFO"/>
    <s v="CDFO"/>
    <n v="3"/>
    <x v="347"/>
    <n v="12"/>
    <m/>
    <m/>
    <m/>
    <m/>
    <n v="1"/>
    <n v="3"/>
    <x v="2"/>
    <n v="20080526"/>
    <n v="20080601"/>
    <s v="2FS SWVIR0104"/>
    <s v="2FS SWVIH0104"/>
    <s v="2FS SWVIS0104"/>
    <s v="S"/>
    <s v="H"/>
    <s v="P"/>
    <x v="1"/>
    <n v="5.45"/>
    <n v="78"/>
    <s v="N"/>
    <n v="5000"/>
    <n v="15105"/>
    <m/>
    <m/>
    <n v="0"/>
    <n v="373435"/>
    <m/>
    <m/>
    <m/>
    <m/>
    <n v="1"/>
    <n v="300"/>
    <m/>
    <s v="ALSO SEE TAGCODES 1863-05,06,03,04,02,43,44,01."/>
    <s v="R-Robertson Cr"/>
    <x v="49"/>
    <s v="S-Robertson Cr"/>
    <s v="BC"/>
    <s v="WCVI"/>
    <x v="34"/>
    <s v="N"/>
  </r>
  <r>
    <x v="31"/>
    <x v="36"/>
    <s v="T"/>
    <n v="4.0999999999999996"/>
    <n v="20140122"/>
    <s v="CDFO"/>
    <s v="CDFO"/>
    <n v="3"/>
    <x v="348"/>
    <n v="12"/>
    <m/>
    <m/>
    <m/>
    <m/>
    <n v="1"/>
    <n v="3"/>
    <x v="2"/>
    <n v="20080526"/>
    <n v="20080601"/>
    <s v="2FS SWVIR0104"/>
    <s v="2FS SWVIH0104"/>
    <s v="2FS SWVIS0104"/>
    <s v="S"/>
    <s v="H"/>
    <s v="P"/>
    <x v="1"/>
    <n v="5.45"/>
    <n v="78"/>
    <s v="N"/>
    <n v="5000"/>
    <n v="25161"/>
    <m/>
    <m/>
    <n v="0"/>
    <n v="622046"/>
    <m/>
    <m/>
    <s v="B"/>
    <m/>
    <n v="1"/>
    <n v="300"/>
    <m/>
    <s v="ALSO SEE TAGCODES 1863-05,06,03,04,02,43,44 &amp; 186134."/>
    <s v="R-Robertson Cr"/>
    <x v="49"/>
    <s v="S-Robertson Cr"/>
    <s v="BC"/>
    <s v="WCVI"/>
    <x v="34"/>
    <s v="N"/>
  </r>
  <r>
    <x v="31"/>
    <x v="36"/>
    <s v="T"/>
    <n v="4.0999999999999996"/>
    <n v="20140122"/>
    <s v="CDFO"/>
    <s v="CDFO"/>
    <n v="3"/>
    <x v="349"/>
    <n v="12"/>
    <m/>
    <m/>
    <m/>
    <m/>
    <n v="1"/>
    <n v="3"/>
    <x v="2"/>
    <n v="20080526"/>
    <n v="20080601"/>
    <s v="2FS SWVIR0104"/>
    <s v="2FS SWVIH0104"/>
    <s v="2FS SWVIS0104"/>
    <s v="S"/>
    <s v="H"/>
    <s v="P"/>
    <x v="1"/>
    <n v="5.09"/>
    <n v="74"/>
    <s v="N"/>
    <n v="5000"/>
    <n v="25108"/>
    <m/>
    <m/>
    <n v="0"/>
    <n v="1075887"/>
    <n v="5000"/>
    <n v="126"/>
    <s v="B"/>
    <n v="5.0000000000000001E-3"/>
    <n v="1"/>
    <n v="300"/>
    <m/>
    <s v="ALSO SEE TAGCODES 1863-05,06,03,04,43,44,01 &amp; 186134."/>
    <s v="R-Robertson Cr"/>
    <x v="49"/>
    <s v="S-Robertson Cr"/>
    <s v="BC"/>
    <s v="WCVI"/>
    <x v="34"/>
    <s v="N"/>
  </r>
  <r>
    <x v="31"/>
    <x v="36"/>
    <s v="T"/>
    <n v="4.0999999999999996"/>
    <n v="20140122"/>
    <s v="CDFO"/>
    <s v="CDFO"/>
    <n v="3"/>
    <x v="350"/>
    <n v="12"/>
    <m/>
    <m/>
    <m/>
    <m/>
    <n v="1"/>
    <n v="3"/>
    <x v="2"/>
    <n v="20080529"/>
    <n v="20080603"/>
    <s v="2FS SWVIR0104"/>
    <s v="2FS SWVIH0104"/>
    <s v="2FS SWVIS0104"/>
    <s v="S"/>
    <s v="H"/>
    <s v="P"/>
    <x v="1"/>
    <n v="5.0999999999999996"/>
    <n v="75"/>
    <s v="N"/>
    <n v="5000"/>
    <n v="25190"/>
    <m/>
    <m/>
    <n v="0"/>
    <n v="643662"/>
    <m/>
    <m/>
    <s v="B"/>
    <m/>
    <n v="1"/>
    <n v="300"/>
    <m/>
    <s v="ALSO SEE TAGCODES 1863-05,06,04,02,43,44,01 &amp; 186134."/>
    <s v="R-Robertson Cr"/>
    <x v="49"/>
    <s v="S-Robertson Cr"/>
    <s v="BC"/>
    <s v="WCVI"/>
    <x v="34"/>
    <s v="N"/>
  </r>
  <r>
    <x v="31"/>
    <x v="36"/>
    <s v="T"/>
    <n v="4.0999999999999996"/>
    <n v="20140122"/>
    <s v="CDFO"/>
    <s v="CDFO"/>
    <n v="3"/>
    <x v="351"/>
    <n v="12"/>
    <m/>
    <m/>
    <m/>
    <m/>
    <n v="1"/>
    <n v="3"/>
    <x v="2"/>
    <n v="20080529"/>
    <n v="20080603"/>
    <s v="2FS SWVIR0104"/>
    <s v="2FS SWVIH0104"/>
    <s v="2FS SWVIS0104"/>
    <s v="S"/>
    <s v="H"/>
    <s v="P"/>
    <x v="1"/>
    <n v="5.0999999999999996"/>
    <n v="75"/>
    <s v="N"/>
    <n v="5000"/>
    <n v="25083"/>
    <m/>
    <m/>
    <n v="0"/>
    <n v="640928"/>
    <m/>
    <m/>
    <m/>
    <m/>
    <n v="1"/>
    <n v="300"/>
    <m/>
    <s v="ALSO SEE TAGCODES 1863-05,06,03,02,43,44,01 &amp; 186134."/>
    <s v="R-Robertson Cr"/>
    <x v="49"/>
    <s v="S-Robertson Cr"/>
    <s v="BC"/>
    <s v="WCVI"/>
    <x v="34"/>
    <s v="N"/>
  </r>
  <r>
    <x v="31"/>
    <x v="36"/>
    <s v="T"/>
    <n v="4.0999999999999996"/>
    <n v="20140122"/>
    <s v="CDFO"/>
    <s v="CDFO"/>
    <n v="3"/>
    <x v="352"/>
    <n v="12"/>
    <m/>
    <m/>
    <m/>
    <m/>
    <n v="1"/>
    <n v="3"/>
    <x v="2"/>
    <n v="20080529"/>
    <n v="20080603"/>
    <s v="2FS SWVIR0104"/>
    <s v="2FS SWVIH0104"/>
    <s v="2FS SWVIS0104"/>
    <s v="S"/>
    <s v="H"/>
    <s v="P"/>
    <x v="1"/>
    <n v="4.54"/>
    <n v="73"/>
    <s v="N"/>
    <n v="5000"/>
    <n v="25153"/>
    <m/>
    <m/>
    <n v="0"/>
    <n v="710962"/>
    <m/>
    <m/>
    <s v="B"/>
    <m/>
    <n v="1"/>
    <n v="300"/>
    <m/>
    <s v="ALSO SEE TAGCODES 1863-06,03,04,02,43,44,01 &amp; 186134."/>
    <s v="R-Robertson Cr"/>
    <x v="49"/>
    <s v="S-Robertson Cr"/>
    <s v="BC"/>
    <s v="WCVI"/>
    <x v="34"/>
    <s v="N"/>
  </r>
  <r>
    <x v="31"/>
    <x v="36"/>
    <s v="T"/>
    <n v="4.0999999999999996"/>
    <n v="20140122"/>
    <s v="CDFO"/>
    <s v="CDFO"/>
    <n v="3"/>
    <x v="353"/>
    <n v="12"/>
    <m/>
    <m/>
    <m/>
    <m/>
    <n v="1"/>
    <n v="3"/>
    <x v="2"/>
    <n v="20080529"/>
    <n v="20080603"/>
    <s v="2FS SWVIR0104"/>
    <s v="2FS SWVIH0104"/>
    <s v="2FS SWVIS0104"/>
    <s v="S"/>
    <s v="H"/>
    <s v="P"/>
    <x v="1"/>
    <n v="4.82"/>
    <n v="74"/>
    <s v="N"/>
    <n v="5000"/>
    <n v="25168"/>
    <m/>
    <m/>
    <n v="0"/>
    <n v="685859"/>
    <m/>
    <m/>
    <s v="B"/>
    <m/>
    <n v="1"/>
    <n v="300"/>
    <m/>
    <s v="ALSO SEE TAGCODES 1863-05,03,04,02,43,44,01 &amp; 186134."/>
    <s v="R-Robertson Cr"/>
    <x v="49"/>
    <s v="S-Robertson Cr"/>
    <s v="BC"/>
    <s v="WCVI"/>
    <x v="34"/>
    <s v="N"/>
  </r>
  <r>
    <x v="31"/>
    <x v="36"/>
    <s v="T"/>
    <n v="4.0999999999999996"/>
    <n v="20140122"/>
    <s v="CDFO"/>
    <s v="CDFO"/>
    <n v="3"/>
    <x v="354"/>
    <n v="12"/>
    <m/>
    <m/>
    <m/>
    <m/>
    <n v="1"/>
    <n v="3"/>
    <x v="2"/>
    <n v="20080526"/>
    <n v="20080601"/>
    <s v="2FS SWVIR0104"/>
    <s v="2FS SWVIH0104"/>
    <s v="2FS SWVIS0104"/>
    <s v="S"/>
    <s v="H"/>
    <s v="P"/>
    <x v="1"/>
    <n v="4.4000000000000004"/>
    <n v="72"/>
    <s v="N"/>
    <n v="5000"/>
    <n v="25258"/>
    <m/>
    <m/>
    <n v="0"/>
    <n v="637354"/>
    <m/>
    <m/>
    <s v="B"/>
    <m/>
    <n v="1"/>
    <n v="300"/>
    <m/>
    <s v="ALSO SEE TAGCODES 1863-05,06,03,04,02,44,01 &amp; 186134."/>
    <s v="R-Robertson Cr"/>
    <x v="49"/>
    <s v="S-Robertson Cr"/>
    <s v="BC"/>
    <s v="WCVI"/>
    <x v="34"/>
    <s v="N"/>
  </r>
  <r>
    <x v="31"/>
    <x v="36"/>
    <s v="T"/>
    <n v="4.0999999999999996"/>
    <n v="20140122"/>
    <s v="CDFO"/>
    <s v="CDFO"/>
    <n v="3"/>
    <x v="355"/>
    <n v="12"/>
    <m/>
    <m/>
    <m/>
    <m/>
    <n v="1"/>
    <n v="3"/>
    <x v="2"/>
    <n v="20080526"/>
    <n v="20080601"/>
    <s v="2FS SWVIR0104"/>
    <s v="2FS SWVIH0104"/>
    <s v="2FS SWVIS0104"/>
    <s v="S"/>
    <s v="H"/>
    <s v="P"/>
    <x v="1"/>
    <n v="4.4000000000000004"/>
    <n v="72"/>
    <s v="N"/>
    <n v="5000"/>
    <n v="25216"/>
    <m/>
    <m/>
    <n v="0"/>
    <n v="636294"/>
    <m/>
    <m/>
    <m/>
    <m/>
    <n v="1"/>
    <n v="300"/>
    <m/>
    <s v="ALSO SEE TAGCODES 1863-05,06,03,04,02,43,01 &amp; 186134."/>
    <s v="R-Robertson Cr"/>
    <x v="49"/>
    <s v="S-Robertson Cr"/>
    <s v="BC"/>
    <s v="WCVI"/>
    <x v="34"/>
    <s v="N"/>
  </r>
  <r>
    <x v="32"/>
    <x v="37"/>
    <s v="T"/>
    <n v="4.0999999999999996"/>
    <n v="20070202"/>
    <s v="NIFC"/>
    <s v="MAKA"/>
    <n v="14"/>
    <x v="356"/>
    <n v="12"/>
    <m/>
    <m/>
    <m/>
    <m/>
    <n v="1"/>
    <n v="3"/>
    <x v="0"/>
    <n v="20060602"/>
    <n v="20060604"/>
    <s v="3F10805 190148 R"/>
    <s v="3F10805 190148 H"/>
    <s v="3F10805 190148 S"/>
    <s v="G"/>
    <s v="H"/>
    <s v="K"/>
    <x v="0"/>
    <n v="4.93"/>
    <m/>
    <s v="N"/>
    <n v="5000"/>
    <n v="67347"/>
    <n v="0"/>
    <n v="5925"/>
    <n v="5000"/>
    <n v="9184"/>
    <n v="0"/>
    <n v="395"/>
    <s v="C"/>
    <n v="0.11559999999999999"/>
    <n v="15"/>
    <n v="839"/>
    <m/>
    <m/>
    <s v="HOKO R 19.0148"/>
    <x v="50"/>
    <s v="HOKO R 19.0148"/>
    <s v="WA"/>
    <s v="JUAN"/>
    <x v="35"/>
    <s v="C"/>
  </r>
  <r>
    <x v="32"/>
    <x v="37"/>
    <s v="T"/>
    <n v="4.0999999999999996"/>
    <n v="20080204"/>
    <s v="NIFC"/>
    <s v="MAKA"/>
    <n v="14"/>
    <x v="357"/>
    <n v="12"/>
    <m/>
    <m/>
    <m/>
    <m/>
    <n v="1"/>
    <n v="3"/>
    <x v="1"/>
    <n v="20070608"/>
    <n v="20070617"/>
    <s v="3F10805 190148 R"/>
    <s v="3F10805 190148 H"/>
    <s v="3F10805 190148 S"/>
    <s v="G"/>
    <s v="H"/>
    <s v="K"/>
    <x v="0"/>
    <n v="9.2200000000000006"/>
    <m/>
    <s v="N"/>
    <n v="5000"/>
    <n v="78892"/>
    <n v="0"/>
    <n v="4683"/>
    <n v="5000"/>
    <n v="7431"/>
    <n v="0"/>
    <n v="443"/>
    <s v="B"/>
    <n v="8.6800000000000002E-2"/>
    <m/>
    <n v="899"/>
    <m/>
    <m/>
    <s v="HOKO R 19.0148"/>
    <x v="50"/>
    <s v="HOKO R 19.0148"/>
    <s v="WA"/>
    <s v="JUAN"/>
    <x v="35"/>
    <s v="C"/>
  </r>
  <r>
    <x v="32"/>
    <x v="37"/>
    <s v="T"/>
    <n v="4.0999999999999996"/>
    <n v="20101203"/>
    <s v="NIFC"/>
    <s v="MAKA"/>
    <n v="14"/>
    <x v="358"/>
    <n v="12"/>
    <m/>
    <m/>
    <m/>
    <m/>
    <n v="1"/>
    <n v="3"/>
    <x v="2"/>
    <n v="20080610"/>
    <n v="20080610"/>
    <s v="3F10805 190148 R03"/>
    <s v="3F10805 190148 H"/>
    <s v="3F10805 190148 S"/>
    <s v="G"/>
    <s v="H"/>
    <s v="K"/>
    <x v="0"/>
    <n v="4.8899999999999997"/>
    <n v="85"/>
    <s v="N"/>
    <n v="5000"/>
    <n v="210854"/>
    <m/>
    <m/>
    <m/>
    <m/>
    <m/>
    <m/>
    <s v="B"/>
    <n v="0"/>
    <n v="21"/>
    <n v="535"/>
    <m/>
    <m/>
    <s v="HOKO R @ RM 10"/>
    <x v="50"/>
    <s v="HOKO R 19.0148"/>
    <s v="WA"/>
    <s v="JUAN"/>
    <x v="35"/>
    <s v="N"/>
  </r>
  <r>
    <x v="33"/>
    <x v="38"/>
    <s v="T"/>
    <n v="4.0999999999999996"/>
    <n v="20070202"/>
    <s v="NIFC"/>
    <s v="MUCK"/>
    <n v="14"/>
    <x v="359"/>
    <n v="12"/>
    <m/>
    <m/>
    <m/>
    <m/>
    <n v="1"/>
    <n v="1"/>
    <x v="0"/>
    <n v="20060517"/>
    <n v="20060517"/>
    <s v="3F10511 100031 R"/>
    <s v="3F10511 100031 H01"/>
    <s v="3F10511 100031 S"/>
    <s v="G"/>
    <s v="H"/>
    <s v="P"/>
    <x v="0"/>
    <n v="6.21"/>
    <m/>
    <s v="N"/>
    <n v="0"/>
    <n v="69186"/>
    <m/>
    <m/>
    <m/>
    <m/>
    <m/>
    <m/>
    <s v="C"/>
    <n v="0"/>
    <m/>
    <n v="525"/>
    <m/>
    <m/>
    <s v="WHITE R 10.0031"/>
    <x v="51"/>
    <s v="WHITE R 10.0031"/>
    <s v="WA"/>
    <s v="MPS"/>
    <x v="18"/>
    <s v="C"/>
  </r>
  <r>
    <x v="33"/>
    <x v="38"/>
    <s v="T"/>
    <n v="4.0999999999999996"/>
    <n v="20070202"/>
    <s v="NIFC"/>
    <s v="MUCK"/>
    <n v="14"/>
    <x v="360"/>
    <n v="12"/>
    <m/>
    <m/>
    <m/>
    <m/>
    <n v="1"/>
    <n v="1"/>
    <x v="0"/>
    <n v="20060516"/>
    <n v="20060525"/>
    <s v="3F10511 100031 R"/>
    <s v="3F10511 100031 H01"/>
    <s v="3F10511 100031 S"/>
    <s v="G"/>
    <s v="H"/>
    <s v="P"/>
    <x v="0"/>
    <n v="6.21"/>
    <m/>
    <s v="N"/>
    <n v="0"/>
    <n v="274001"/>
    <m/>
    <m/>
    <m/>
    <m/>
    <m/>
    <m/>
    <s v="C"/>
    <n v="0"/>
    <n v="35"/>
    <n v="525"/>
    <m/>
    <m/>
    <s v="WHITE R 10.0031"/>
    <x v="51"/>
    <s v="WHITE R 10.0031"/>
    <s v="WA"/>
    <s v="MPS"/>
    <x v="18"/>
    <s v="C"/>
  </r>
  <r>
    <x v="33"/>
    <x v="38"/>
    <s v="T"/>
    <n v="4.0999999999999996"/>
    <n v="20080204"/>
    <s v="NIFC"/>
    <s v="MUCK"/>
    <n v="14"/>
    <x v="361"/>
    <n v="12"/>
    <m/>
    <m/>
    <m/>
    <m/>
    <n v="1"/>
    <n v="1"/>
    <x v="1"/>
    <n v="20070522"/>
    <n v="20070606"/>
    <s v="3F10511 100031 R"/>
    <s v="3F10511 100031 H01"/>
    <s v="3F10511 100031 S"/>
    <s v="G"/>
    <s v="H"/>
    <s v="P"/>
    <x v="0"/>
    <n v="6.11"/>
    <m/>
    <s v="N"/>
    <n v="0"/>
    <n v="344085"/>
    <m/>
    <m/>
    <n v="0"/>
    <n v="690"/>
    <m/>
    <m/>
    <s v="C"/>
    <n v="2E-3"/>
    <n v="36"/>
    <n v="500"/>
    <m/>
    <m/>
    <s v="WHITE R 10.0031"/>
    <x v="51"/>
    <s v="WHITE R 10.0031"/>
    <s v="WA"/>
    <s v="MPS"/>
    <x v="18"/>
    <s v="C"/>
  </r>
  <r>
    <x v="33"/>
    <x v="38"/>
    <s v="T"/>
    <n v="4.0999999999999996"/>
    <n v="20101203"/>
    <s v="NIFC"/>
    <s v="MUCK"/>
    <n v="14"/>
    <x v="362"/>
    <n v="12"/>
    <m/>
    <m/>
    <m/>
    <m/>
    <n v="1"/>
    <n v="1"/>
    <x v="2"/>
    <n v="20080528"/>
    <n v="20080530"/>
    <s v="3F10511 100031 R"/>
    <s v="3F10511 100031 H01"/>
    <s v="3F10511 100031 S"/>
    <s v="G"/>
    <s v="H"/>
    <s v="P"/>
    <x v="0"/>
    <n v="7.25"/>
    <m/>
    <s v="N"/>
    <n v="0"/>
    <n v="330600"/>
    <m/>
    <m/>
    <n v="0"/>
    <n v="3826"/>
    <m/>
    <m/>
    <s v="C"/>
    <n v="9.9000000000000008E-3"/>
    <n v="32"/>
    <n v="505"/>
    <m/>
    <m/>
    <s v="WHITE R 10.0031"/>
    <x v="51"/>
    <s v="WHITE R 10.0031"/>
    <s v="WA"/>
    <s v="MPS"/>
    <x v="18"/>
    <s v="N"/>
  </r>
  <r>
    <x v="34"/>
    <x v="39"/>
    <s v="T"/>
    <n v="4.0999999999999996"/>
    <n v="20140811"/>
    <s v="ODFW"/>
    <s v="ODFW"/>
    <n v="5"/>
    <x v="363"/>
    <n v="13"/>
    <m/>
    <m/>
    <m/>
    <m/>
    <n v="1"/>
    <n v="1"/>
    <x v="0"/>
    <n v="20060814"/>
    <n v="20060821"/>
    <s v="5F333 0270200000"/>
    <s v="5F33316 H16 21"/>
    <s v="5F333 21"/>
    <s v="S"/>
    <s v="H"/>
    <s v="O"/>
    <x v="2"/>
    <n v="11.57"/>
    <m/>
    <s v="N"/>
    <n v="5500"/>
    <n v="15166"/>
    <n v="500"/>
    <n v="497"/>
    <n v="5500"/>
    <n v="8440"/>
    <n v="500"/>
    <n v="271"/>
    <s v="B"/>
    <n v="7.4000000000000003E-3"/>
    <n v="22"/>
    <n v="540"/>
    <m/>
    <s v="100% OTOLITH RETURN EXPECTED TO BE LOW MUST PASS THROUGH 2 DAMS TO MIGRATE OUT."/>
    <s v="DETROIT RES (SANTIAM"/>
    <x v="52"/>
    <s v="SANTIAM R N FK"/>
    <s v="OR"/>
    <s v="LOCR"/>
    <x v="36"/>
    <s v="N"/>
  </r>
  <r>
    <x v="34"/>
    <x v="39"/>
    <s v="T"/>
    <n v="4.0999999999999996"/>
    <n v="20140811"/>
    <s v="ODFW"/>
    <s v="ODFW"/>
    <n v="5"/>
    <x v="364"/>
    <n v="13"/>
    <m/>
    <m/>
    <m/>
    <m/>
    <n v="1"/>
    <n v="1"/>
    <x v="0"/>
    <n v="20070302"/>
    <n v="20070302"/>
    <s v="5F333 0200300000"/>
    <s v="5F33334 H34 21"/>
    <s v="5F333 22"/>
    <s v="S"/>
    <s v="H"/>
    <s v="P"/>
    <x v="0"/>
    <n v="37.83"/>
    <m/>
    <s v="N"/>
    <n v="5500"/>
    <n v="31411"/>
    <m/>
    <m/>
    <n v="5500"/>
    <n v="510151"/>
    <m/>
    <m/>
    <s v="W"/>
    <m/>
    <m/>
    <m/>
    <m/>
    <s v="PRELIMINARY DATA NO RETENTION DATA"/>
    <s v="WILLAMETTE R M FK-1"/>
    <x v="53"/>
    <s v="WILLAMETTE R MID FK"/>
    <s v="OR"/>
    <s v="LOCR"/>
    <x v="36"/>
    <s v="N"/>
  </r>
  <r>
    <x v="34"/>
    <x v="39"/>
    <s v="T"/>
    <n v="4.0999999999999996"/>
    <n v="20140811"/>
    <s v="ODFW"/>
    <s v="ODFW"/>
    <n v="5"/>
    <x v="365"/>
    <n v="13"/>
    <m/>
    <m/>
    <s v="D"/>
    <s v="052007C006"/>
    <n v="1"/>
    <n v="1"/>
    <x v="0"/>
    <n v="20070301"/>
    <n v="20070301"/>
    <s v="5F333 0200300000"/>
    <s v="5F33334 H34 21"/>
    <s v="5F333 22"/>
    <s v="S"/>
    <s v="H"/>
    <s v="P"/>
    <x v="0"/>
    <n v="45.86"/>
    <m/>
    <s v="N"/>
    <n v="5500"/>
    <n v="31920"/>
    <m/>
    <m/>
    <n v="5500"/>
    <n v="176226"/>
    <m/>
    <m/>
    <s v="W"/>
    <m/>
    <m/>
    <m/>
    <m/>
    <s v="PRELIMINARY DATA NO RETENTION DATA - DI ASSOC WITH 094334, 094335 C006"/>
    <s v="WILLAMETTE R M FK-1"/>
    <x v="53"/>
    <s v="WILLAMETTE R MID FK"/>
    <s v="OR"/>
    <s v="LOCR"/>
    <x v="36"/>
    <s v="N"/>
  </r>
  <r>
    <x v="34"/>
    <x v="39"/>
    <s v="T"/>
    <n v="4.0999999999999996"/>
    <n v="20140811"/>
    <s v="ODFW"/>
    <s v="ODFW"/>
    <n v="5"/>
    <x v="366"/>
    <n v="12"/>
    <m/>
    <m/>
    <m/>
    <m/>
    <n v="1"/>
    <n v="1"/>
    <x v="0"/>
    <n v="20070214"/>
    <n v="20070217"/>
    <s v="5F333 0201200000"/>
    <s v="5F33328 H28 21"/>
    <s v="5F333 24"/>
    <s v="S"/>
    <s v="H"/>
    <s v="P"/>
    <x v="0"/>
    <n v="43.78"/>
    <m/>
    <s v="N"/>
    <n v="5500"/>
    <n v="30678"/>
    <n v="500"/>
    <n v="61"/>
    <n v="5500"/>
    <n v="270520"/>
    <n v="500"/>
    <n v="123"/>
    <s v="B"/>
    <n v="1.38E-2"/>
    <n v="11"/>
    <n v="500"/>
    <m/>
    <m/>
    <s v="SANTIAM R S FK"/>
    <x v="54"/>
    <s v="SANTIAM R S FK"/>
    <s v="OR"/>
    <s v="LOCR"/>
    <x v="36"/>
    <s v="N"/>
  </r>
  <r>
    <x v="34"/>
    <x v="39"/>
    <s v="T"/>
    <n v="4.0999999999999996"/>
    <n v="20140811"/>
    <s v="ODFW"/>
    <s v="ODFW"/>
    <n v="5"/>
    <x v="367"/>
    <n v="13"/>
    <m/>
    <m/>
    <m/>
    <m/>
    <n v="1"/>
    <n v="1"/>
    <x v="0"/>
    <n v="20060807"/>
    <n v="20060814"/>
    <s v="5F333 0270200000"/>
    <s v="5F33316 H16 21"/>
    <s v="5F333 21"/>
    <s v="S"/>
    <s v="H"/>
    <s v="O"/>
    <x v="2"/>
    <n v="11.57"/>
    <m/>
    <s v="N"/>
    <n v="5500"/>
    <n v="74900"/>
    <n v="500"/>
    <n v="346"/>
    <n v="5500"/>
    <n v="8902"/>
    <n v="500"/>
    <n v="39"/>
    <s v="B"/>
    <n v="4.5999999999999999E-3"/>
    <n v="22"/>
    <n v="873"/>
    <m/>
    <s v="100% OTOLITH RETURN EXPECTED TO BE LOW MUST PASS THROUGH 2 DAMS TO MIGRATE OUT"/>
    <s v="DETROIT RES (SANTIAM"/>
    <x v="52"/>
    <s v="SANTIAM R N FK"/>
    <s v="OR"/>
    <s v="LOCR"/>
    <x v="36"/>
    <s v="N"/>
  </r>
  <r>
    <x v="34"/>
    <x v="39"/>
    <s v="T"/>
    <n v="4.0999999999999996"/>
    <n v="20140811"/>
    <s v="ODFW"/>
    <s v="ODFW"/>
    <n v="5"/>
    <x v="368"/>
    <n v="13"/>
    <m/>
    <m/>
    <s v="D"/>
    <s v="052007C001"/>
    <n v="1"/>
    <n v="1"/>
    <x v="0"/>
    <n v="20070206"/>
    <n v="20070206"/>
    <s v="5F333 0201500000"/>
    <s v="5F33317 H17 21"/>
    <s v="5F333 23"/>
    <s v="S"/>
    <s v="H"/>
    <s v="P"/>
    <x v="0"/>
    <n v="37.61"/>
    <m/>
    <s v="N"/>
    <n v="5500"/>
    <n v="19666"/>
    <n v="500"/>
    <n v="398"/>
    <n v="5500"/>
    <n v="124956"/>
    <n v="500"/>
    <n v="742"/>
    <s v="B"/>
    <n v="2.69E-2"/>
    <n v="197"/>
    <n v="209"/>
    <m/>
    <s v="ASSOCIATED 094019 OTOLITH MARKED 7 REPETITIONS"/>
    <s v="MCKENZIE R 1"/>
    <x v="55"/>
    <s v="MCKENZIE HATCHERY"/>
    <s v="OR"/>
    <s v="LOCR"/>
    <x v="36"/>
    <s v="N"/>
  </r>
  <r>
    <x v="34"/>
    <x v="39"/>
    <s v="T"/>
    <n v="4.0999999999999996"/>
    <n v="20140811"/>
    <s v="ODFW"/>
    <s v="ODFW"/>
    <n v="5"/>
    <x v="369"/>
    <n v="13"/>
    <m/>
    <m/>
    <s v="D"/>
    <s v="052007C006"/>
    <n v="1"/>
    <n v="1"/>
    <x v="0"/>
    <n v="20070301"/>
    <n v="20070301"/>
    <s v="5F333 0200300000"/>
    <s v="5F33334 H34 21"/>
    <s v="5F333 22"/>
    <s v="S"/>
    <s v="H"/>
    <s v="P"/>
    <x v="0"/>
    <n v="45.86"/>
    <m/>
    <s v="N"/>
    <n v="5500"/>
    <n v="21355"/>
    <m/>
    <m/>
    <n v="500"/>
    <n v="171512"/>
    <m/>
    <m/>
    <s v="W"/>
    <m/>
    <m/>
    <m/>
    <m/>
    <s v="PRELIMINARY DATA NO RETENTION DATA - DI ASSOCIATED WITH 094334, 094140 C006"/>
    <s v="WILLAMETTE R M FK-1"/>
    <x v="53"/>
    <s v="WILLAMETTE R MID FK"/>
    <s v="OR"/>
    <s v="LOCR"/>
    <x v="36"/>
    <s v="N"/>
  </r>
  <r>
    <x v="34"/>
    <x v="39"/>
    <s v="T"/>
    <n v="4.0999999999999996"/>
    <n v="20140811"/>
    <s v="ODFW"/>
    <s v="ODFW"/>
    <n v="5"/>
    <x v="370"/>
    <n v="13"/>
    <m/>
    <m/>
    <m/>
    <m/>
    <n v="1"/>
    <n v="1"/>
    <x v="0"/>
    <n v="20070226"/>
    <n v="20070227"/>
    <s v="5F333 0201000000"/>
    <s v="5F33316 H16 21"/>
    <s v="5F333 21"/>
    <s v="S"/>
    <s v="H"/>
    <s v="I"/>
    <x v="0"/>
    <n v="36.11"/>
    <m/>
    <s v="N"/>
    <n v="5500"/>
    <n v="30771"/>
    <n v="500"/>
    <n v="306"/>
    <n v="5500"/>
    <n v="296321"/>
    <n v="500"/>
    <n v="8902"/>
    <s v="B"/>
    <n v="3.8999999999999998E-3"/>
    <n v="19"/>
    <n v="510"/>
    <m/>
    <s v="RELEASED AT MINTO PD. OTOLITH MARKED"/>
    <s v="SANTIAM R &amp; N FK-1"/>
    <x v="52"/>
    <s v="SANTIAM R N FK"/>
    <s v="OR"/>
    <s v="LOCR"/>
    <x v="36"/>
    <s v="N"/>
  </r>
  <r>
    <x v="34"/>
    <x v="39"/>
    <s v="T"/>
    <n v="4.0999999999999996"/>
    <n v="20140811"/>
    <s v="ODFW"/>
    <s v="ODFW"/>
    <n v="5"/>
    <x v="371"/>
    <n v="13"/>
    <m/>
    <m/>
    <s v="D"/>
    <s v="052007C001"/>
    <n v="1"/>
    <n v="1"/>
    <x v="0"/>
    <n v="20070206"/>
    <n v="20070206"/>
    <s v="5F333 0201500000"/>
    <s v="5F33317 H17 21"/>
    <s v="5F333 23"/>
    <s v="S"/>
    <s v="H"/>
    <s v="B"/>
    <x v="0"/>
    <n v="37.61"/>
    <m/>
    <s v="N"/>
    <n v="5500"/>
    <n v="29453"/>
    <n v="500"/>
    <n v="592"/>
    <n v="5500"/>
    <n v="187490"/>
    <n v="500"/>
    <n v="1111"/>
    <s v="B"/>
    <n v="2.69E-2"/>
    <n v="197"/>
    <n v="311"/>
    <m/>
    <s v="ASSOCIATED 094019 OTOLITH MARKED 7 REPETITIONS"/>
    <s v="MCKENZIE R 1"/>
    <x v="55"/>
    <s v="MCKENZIE HATCHERY"/>
    <s v="OR"/>
    <s v="LOCR"/>
    <x v="36"/>
    <s v="N"/>
  </r>
  <r>
    <x v="34"/>
    <x v="39"/>
    <s v="T"/>
    <n v="4.0999999999999996"/>
    <n v="20140811"/>
    <s v="ODFW"/>
    <s v="ODFW"/>
    <n v="5"/>
    <x v="372"/>
    <n v="13"/>
    <m/>
    <m/>
    <m/>
    <m/>
    <n v="1"/>
    <n v="1"/>
    <x v="0"/>
    <n v="20070228"/>
    <n v="20070228"/>
    <s v="5F333 0200310000"/>
    <s v="5F33319 H19 21"/>
    <s v="5F333 22"/>
    <s v="S"/>
    <s v="H"/>
    <s v="P"/>
    <x v="0"/>
    <n v="40.28"/>
    <m/>
    <s v="N"/>
    <n v="5500"/>
    <n v="31360"/>
    <m/>
    <m/>
    <n v="5500"/>
    <n v="63661"/>
    <m/>
    <m/>
    <s v="W"/>
    <m/>
    <m/>
    <m/>
    <m/>
    <s v="PRELIMINARY DATA NO RETENTION DATA"/>
    <s v="FALL CR (MF WILLAMET"/>
    <x v="56"/>
    <s v="WILLAMETTE R MID FK"/>
    <s v="OR"/>
    <s v="LOCR"/>
    <x v="36"/>
    <s v="N"/>
  </r>
  <r>
    <x v="34"/>
    <x v="39"/>
    <s v="T"/>
    <n v="4.0999999999999996"/>
    <n v="20140811"/>
    <s v="ODFW"/>
    <s v="ODFW"/>
    <n v="5"/>
    <x v="373"/>
    <n v="13"/>
    <m/>
    <m/>
    <m/>
    <m/>
    <n v="1"/>
    <n v="1"/>
    <x v="0"/>
    <n v="20070501"/>
    <n v="20070601"/>
    <s v="5F333 0201200000"/>
    <s v="5F33328 H28 21"/>
    <s v="5F333 24"/>
    <s v="S"/>
    <s v="H"/>
    <s v="P"/>
    <x v="0"/>
    <n v="42.15"/>
    <m/>
    <s v="N"/>
    <n v="5500"/>
    <n v="27568"/>
    <m/>
    <m/>
    <n v="5500"/>
    <n v="113335"/>
    <n v="500"/>
    <n v="12252"/>
    <s v="B"/>
    <m/>
    <m/>
    <m/>
    <m/>
    <s v="PRELIMINARY"/>
    <s v="SANTIAM R S FK"/>
    <x v="54"/>
    <s v="SANTIAM R S FK"/>
    <s v="OR"/>
    <s v="LOCR"/>
    <x v="36"/>
    <s v="N"/>
  </r>
  <r>
    <x v="34"/>
    <x v="39"/>
    <s v="T"/>
    <n v="4.0999999999999996"/>
    <n v="20140811"/>
    <s v="ODFW"/>
    <s v="ODFW"/>
    <n v="5"/>
    <x v="374"/>
    <n v="13"/>
    <m/>
    <m/>
    <m/>
    <m/>
    <n v="1"/>
    <n v="1"/>
    <x v="0"/>
    <n v="20070301"/>
    <n v="20070301"/>
    <s v="5F333 0200700000"/>
    <s v="5F33319 H19 21"/>
    <s v="5F333 24"/>
    <s v="S"/>
    <s v="H"/>
    <s v="P"/>
    <x v="0"/>
    <n v="35.270000000000003"/>
    <m/>
    <s v="N"/>
    <n v="5500"/>
    <n v="28813"/>
    <m/>
    <m/>
    <n v="5500"/>
    <n v="82427"/>
    <m/>
    <m/>
    <s v="W"/>
    <m/>
    <m/>
    <m/>
    <m/>
    <s v="PRELIMINARY DATA NO RETENTION DATA"/>
    <s v="MOLALLA R"/>
    <x v="56"/>
    <s v="SANTIAM R S FK"/>
    <s v="OR"/>
    <s v="LOCR"/>
    <x v="36"/>
    <s v="N"/>
  </r>
  <r>
    <x v="34"/>
    <x v="39"/>
    <s v="T"/>
    <n v="4.0999999999999996"/>
    <n v="20140811"/>
    <s v="ODFW"/>
    <s v="ODFW"/>
    <n v="5"/>
    <x v="375"/>
    <n v="13"/>
    <m/>
    <m/>
    <m/>
    <m/>
    <n v="1"/>
    <n v="1"/>
    <x v="0"/>
    <n v="20061101"/>
    <n v="20061101"/>
    <s v="5F333 0200300000"/>
    <s v="5F33334 H34 21"/>
    <s v="5F333 22"/>
    <s v="S"/>
    <s v="H"/>
    <s v="P"/>
    <x v="0"/>
    <n v="57.63"/>
    <m/>
    <s v="N"/>
    <n v="5500"/>
    <n v="51364"/>
    <m/>
    <m/>
    <n v="5500"/>
    <n v="272311"/>
    <m/>
    <m/>
    <s v="W"/>
    <m/>
    <m/>
    <m/>
    <m/>
    <s v="PRELIMINARY DATA NO RETENTION DATA"/>
    <s v="WILLAMETTE R M FK-1"/>
    <x v="53"/>
    <s v="WILLAMETTE R MID FK"/>
    <s v="OR"/>
    <s v="LOCR"/>
    <x v="36"/>
    <s v="N"/>
  </r>
  <r>
    <x v="34"/>
    <x v="39"/>
    <s v="T"/>
    <n v="4.0999999999999996"/>
    <n v="20140811"/>
    <s v="ODFW"/>
    <s v="ODFW"/>
    <n v="5"/>
    <x v="376"/>
    <n v="13"/>
    <m/>
    <m/>
    <m/>
    <m/>
    <n v="1"/>
    <n v="1"/>
    <x v="0"/>
    <n v="20070206"/>
    <n v="20070227"/>
    <s v="5F333 0201000000"/>
    <s v="5F33316 H16 21"/>
    <s v="5F333 21"/>
    <s v="S"/>
    <s v="H"/>
    <s v="P"/>
    <x v="2"/>
    <n v="36.11"/>
    <m/>
    <s v="N"/>
    <n v="5500"/>
    <n v="32880"/>
    <n v="500"/>
    <n v="201"/>
    <n v="5500"/>
    <n v="296393"/>
    <n v="500"/>
    <n v="8901"/>
    <s v="B"/>
    <n v="6.0000000000000001E-3"/>
    <n v="18"/>
    <n v="500"/>
    <m/>
    <s v="RELEASED AT MINTO PD. OTOLITH MARKED"/>
    <s v="SANTIAM R &amp; N FK-1"/>
    <x v="52"/>
    <s v="SANTIAM R N FK"/>
    <s v="OR"/>
    <s v="LOCR"/>
    <x v="36"/>
    <s v="N"/>
  </r>
  <r>
    <x v="34"/>
    <x v="39"/>
    <s v="T"/>
    <n v="4.0999999999999996"/>
    <n v="20140811"/>
    <s v="ODFW"/>
    <s v="ODFW"/>
    <n v="5"/>
    <x v="377"/>
    <n v="13"/>
    <m/>
    <m/>
    <m/>
    <m/>
    <n v="1"/>
    <n v="1"/>
    <x v="0"/>
    <n v="20061106"/>
    <n v="20061106"/>
    <s v="5F333 0201500000"/>
    <s v="5F33317 H17 21"/>
    <s v="5F333 23"/>
    <s v="S"/>
    <s v="H"/>
    <s v="B"/>
    <x v="0"/>
    <n v="47.45"/>
    <m/>
    <s v="N"/>
    <n v="5500"/>
    <n v="30054"/>
    <n v="500"/>
    <n v="115"/>
    <n v="5500"/>
    <n v="323907"/>
    <n v="500"/>
    <n v="1662"/>
    <s v="B"/>
    <n v="3.15E-2"/>
    <n v="145"/>
    <n v="540"/>
    <m/>
    <s v="OTOLITH MARKED 7 REPETITIONS"/>
    <s v="MCKENZIE R 1"/>
    <x v="55"/>
    <s v="MCKENZIE HATCHERY"/>
    <s v="OR"/>
    <s v="LOCR"/>
    <x v="36"/>
    <s v="N"/>
  </r>
  <r>
    <x v="34"/>
    <x v="39"/>
    <s v="T"/>
    <n v="4.0999999999999996"/>
    <n v="20140811"/>
    <s v="ODFW"/>
    <s v="ODFW"/>
    <n v="5"/>
    <x v="378"/>
    <n v="13"/>
    <m/>
    <m/>
    <m/>
    <m/>
    <n v="1"/>
    <n v="1"/>
    <x v="0"/>
    <n v="20070228"/>
    <n v="20070228"/>
    <s v="5F333 0201500000"/>
    <s v="5F33317 H17 21"/>
    <s v="5F333 23"/>
    <s v="S"/>
    <s v="H"/>
    <s v="B"/>
    <x v="0"/>
    <n v="49.41"/>
    <m/>
    <s v="N"/>
    <n v="5000"/>
    <n v="29286"/>
    <n v="0"/>
    <n v="713"/>
    <n v="5000"/>
    <n v="428141"/>
    <n v="0"/>
    <n v="2787"/>
    <s v="B"/>
    <n v="3.8100000000000002E-2"/>
    <n v="215"/>
    <n v="525"/>
    <m/>
    <s v="OTOLITH MARK 100%"/>
    <s v="MCKENZIE R 1"/>
    <x v="55"/>
    <s v="MCKENZIE HATCHERY"/>
    <s v="OR"/>
    <s v="LOCR"/>
    <x v="36"/>
    <s v="N"/>
  </r>
  <r>
    <x v="34"/>
    <x v="39"/>
    <s v="T"/>
    <n v="4.0999999999999996"/>
    <n v="20140811"/>
    <s v="ODFW"/>
    <s v="ODFW"/>
    <n v="5"/>
    <x v="379"/>
    <n v="13"/>
    <m/>
    <m/>
    <m/>
    <m/>
    <n v="1"/>
    <n v="1"/>
    <x v="0"/>
    <n v="20061031"/>
    <n v="20061104"/>
    <s v="5F333 0201200000"/>
    <s v="5F33328 H28 21"/>
    <s v="5F333 24"/>
    <s v="S"/>
    <s v="H"/>
    <s v="P"/>
    <x v="2"/>
    <n v="55.59"/>
    <m/>
    <s v="N"/>
    <n v="5500"/>
    <n v="55342"/>
    <m/>
    <m/>
    <n v="5500"/>
    <n v="233199"/>
    <m/>
    <m/>
    <s v="B"/>
    <n v="7.9000000000000001E-2"/>
    <n v="82"/>
    <n v="530"/>
    <m/>
    <m/>
    <s v="SANTIAM R S FK"/>
    <x v="54"/>
    <s v="SANTIAM R S FK"/>
    <s v="OR"/>
    <s v="LOCR"/>
    <x v="36"/>
    <s v="N"/>
  </r>
  <r>
    <x v="34"/>
    <x v="39"/>
    <s v="T"/>
    <n v="4.0999999999999996"/>
    <n v="20140811"/>
    <s v="ODFW"/>
    <s v="ODFW"/>
    <n v="5"/>
    <x v="380"/>
    <n v="13"/>
    <m/>
    <m/>
    <m/>
    <m/>
    <n v="1"/>
    <n v="1"/>
    <x v="0"/>
    <n v="20070320"/>
    <n v="20070320"/>
    <s v="5F333 0300200000"/>
    <s v="5F33307 H7 21"/>
    <s v="5F333 19"/>
    <s v="S"/>
    <s v="H"/>
    <s v="P"/>
    <x v="0"/>
    <n v="39.51"/>
    <m/>
    <s v="N"/>
    <n v="5500"/>
    <n v="30740"/>
    <m/>
    <m/>
    <n v="5500"/>
    <n v="51016"/>
    <m/>
    <m/>
    <s v="W"/>
    <m/>
    <m/>
    <m/>
    <m/>
    <s v="PRELIMINARY DATA ACC AT CLACKAMETTE COVE100% OT MARKED"/>
    <s v="CLACKAMAS R"/>
    <x v="57"/>
    <s v="CLACKAMAS R EARLY"/>
    <s v="OR"/>
    <s v="LOCR"/>
    <x v="36"/>
    <s v="N"/>
  </r>
  <r>
    <x v="34"/>
    <x v="39"/>
    <s v="T"/>
    <n v="4.0999999999999996"/>
    <n v="20140811"/>
    <s v="ODFW"/>
    <s v="ODFW"/>
    <n v="5"/>
    <x v="381"/>
    <n v="13"/>
    <m/>
    <m/>
    <m/>
    <m/>
    <n v="1"/>
    <n v="1"/>
    <x v="0"/>
    <n v="20060712"/>
    <n v="20060712"/>
    <s v="5F333 0300200000"/>
    <s v="5F33307 H7 21"/>
    <s v="5F333 19"/>
    <s v="S"/>
    <s v="H"/>
    <s v="P"/>
    <x v="0"/>
    <n v="21.58"/>
    <m/>
    <s v="N"/>
    <n v="5500"/>
    <n v="50552"/>
    <n v="500"/>
    <n v="266"/>
    <n v="5500"/>
    <n v="268109"/>
    <n v="500"/>
    <n v="3510"/>
    <s v="B"/>
    <n v="8.6999999999999994E-3"/>
    <n v="30"/>
    <n v="578"/>
    <m/>
    <m/>
    <s v="CLACKAMAS R"/>
    <x v="57"/>
    <s v="CLACKAMAS R EARLY"/>
    <s v="OR"/>
    <s v="LOCR"/>
    <x v="36"/>
    <s v="N"/>
  </r>
  <r>
    <x v="34"/>
    <x v="39"/>
    <s v="T"/>
    <n v="4.0999999999999996"/>
    <n v="20140811"/>
    <s v="ODFW"/>
    <s v="ODFW"/>
    <n v="5"/>
    <x v="382"/>
    <n v="13"/>
    <m/>
    <m/>
    <m/>
    <m/>
    <n v="1"/>
    <n v="1"/>
    <x v="0"/>
    <n v="20070323"/>
    <n v="20070323"/>
    <s v="5F333 0300200000"/>
    <s v="5F33307 H7 21"/>
    <s v="5F333 19"/>
    <s v="S"/>
    <s v="H"/>
    <s v="P"/>
    <x v="0"/>
    <n v="43.78"/>
    <m/>
    <s v="N"/>
    <n v="5500"/>
    <n v="52708"/>
    <m/>
    <m/>
    <n v="5500"/>
    <n v="226170"/>
    <m/>
    <m/>
    <s v="W"/>
    <m/>
    <m/>
    <m/>
    <m/>
    <s v="PRELIMINARY DATA NO RETENTION DATA"/>
    <s v="CLACKAMAS R"/>
    <x v="57"/>
    <s v="CLACKAMAS R EARLY"/>
    <s v="OR"/>
    <s v="LOCR"/>
    <x v="36"/>
    <s v="N"/>
  </r>
  <r>
    <x v="34"/>
    <x v="39"/>
    <s v="T"/>
    <n v="4.0999999999999996"/>
    <n v="20140811"/>
    <s v="ODFW"/>
    <s v="ODFW"/>
    <n v="5"/>
    <x v="383"/>
    <n v="13"/>
    <m/>
    <m/>
    <m/>
    <m/>
    <n v="1"/>
    <n v="1"/>
    <x v="1"/>
    <n v="20071008"/>
    <n v="20071008"/>
    <s v="5F333 0300200000"/>
    <s v="5F33315 H15 21"/>
    <s v="5F333 19"/>
    <s v="S"/>
    <s v="H"/>
    <s v="P"/>
    <x v="0"/>
    <n v="42.55"/>
    <m/>
    <s v="N"/>
    <n v="5500"/>
    <n v="53021"/>
    <m/>
    <m/>
    <n v="5500"/>
    <n v="268316"/>
    <m/>
    <m/>
    <s v="W"/>
    <m/>
    <m/>
    <m/>
    <m/>
    <s v="PRELIMINARY DATA NO RETENTION DATA"/>
    <s v="CLACKAMAS R"/>
    <x v="58"/>
    <s v="CLACKAMAS R EARLY"/>
    <s v="OR"/>
    <s v="LOCR"/>
    <x v="36"/>
    <s v="N"/>
  </r>
  <r>
    <x v="34"/>
    <x v="39"/>
    <s v="T"/>
    <n v="4.0999999999999996"/>
    <n v="20140811"/>
    <s v="ODFW"/>
    <s v="ODFW"/>
    <n v="5"/>
    <x v="384"/>
    <n v="13"/>
    <m/>
    <m/>
    <m/>
    <m/>
    <n v="1"/>
    <n v="1"/>
    <x v="1"/>
    <n v="20080201"/>
    <n v="20080201"/>
    <s v="5F333 0200300000"/>
    <s v="5F33334 H34 21"/>
    <s v="5F333 22"/>
    <s v="S"/>
    <s v="H"/>
    <s v="P"/>
    <x v="0"/>
    <n v="44.08"/>
    <m/>
    <s v="N"/>
    <n v="5500"/>
    <n v="32549"/>
    <m/>
    <m/>
    <n v="5500"/>
    <n v="509938"/>
    <m/>
    <m/>
    <s v="W"/>
    <m/>
    <m/>
    <m/>
    <m/>
    <s v="PRELIMINARY DATA NO RETENTION DATA"/>
    <s v="WILLAMETTE R M FK-1"/>
    <x v="53"/>
    <s v="WILLAMETTE R MID FK"/>
    <s v="OR"/>
    <s v="LOCR"/>
    <x v="36"/>
    <s v="N"/>
  </r>
  <r>
    <x v="34"/>
    <x v="39"/>
    <s v="T"/>
    <n v="4.0999999999999996"/>
    <n v="20140811"/>
    <s v="ODFW"/>
    <s v="ODFW"/>
    <n v="5"/>
    <x v="385"/>
    <n v="13"/>
    <m/>
    <m/>
    <m/>
    <m/>
    <n v="1"/>
    <n v="1"/>
    <x v="1"/>
    <n v="20080305"/>
    <n v="20080305"/>
    <s v="5F333 0200300000"/>
    <s v="5F33319 H19 21"/>
    <s v="5F333 22"/>
    <s v="S"/>
    <s v="H"/>
    <s v="P"/>
    <x v="0"/>
    <n v="42.99"/>
    <m/>
    <s v="N"/>
    <n v="5500"/>
    <n v="31726"/>
    <m/>
    <m/>
    <n v="5500"/>
    <n v="197851"/>
    <m/>
    <m/>
    <s v="W"/>
    <m/>
    <m/>
    <m/>
    <m/>
    <s v="PRELIMINARY DATA NO RETENTION DATA"/>
    <s v="WILLAMETTE R M FK-1"/>
    <x v="56"/>
    <s v="WILLAMETTE R MID FK"/>
    <s v="OR"/>
    <s v="LOCR"/>
    <x v="36"/>
    <s v="N"/>
  </r>
  <r>
    <x v="34"/>
    <x v="39"/>
    <s v="T"/>
    <n v="4.0999999999999996"/>
    <n v="20140811"/>
    <s v="ODFW"/>
    <s v="ODFW"/>
    <n v="5"/>
    <x v="386"/>
    <n v="13"/>
    <m/>
    <m/>
    <m/>
    <m/>
    <n v="1"/>
    <n v="1"/>
    <x v="1"/>
    <n v="20080215"/>
    <n v="20080215"/>
    <s v="5F333 0201200000"/>
    <s v="5F33328 H28 21"/>
    <s v="5F333 24"/>
    <s v="S"/>
    <s v="H"/>
    <s v="P"/>
    <x v="0"/>
    <n v="50.06"/>
    <m/>
    <s v="N"/>
    <n v="5500"/>
    <n v="30802"/>
    <n v="500"/>
    <n v="293"/>
    <n v="5500"/>
    <n v="260147"/>
    <n v="500"/>
    <n v="22331"/>
    <s v="B"/>
    <n v="9.2999999999999992E-3"/>
    <n v="35"/>
    <n v="536"/>
    <m/>
    <m/>
    <s v="SANTIAM R S FK"/>
    <x v="54"/>
    <s v="SANTIAM R S FK"/>
    <s v="OR"/>
    <s v="LOCR"/>
    <x v="36"/>
    <s v="N"/>
  </r>
  <r>
    <x v="34"/>
    <x v="39"/>
    <s v="T"/>
    <n v="4.0999999999999996"/>
    <n v="20140811"/>
    <s v="ODFW"/>
    <s v="ODFW"/>
    <n v="5"/>
    <x v="387"/>
    <n v="13"/>
    <m/>
    <m/>
    <m/>
    <m/>
    <n v="1"/>
    <n v="1"/>
    <x v="1"/>
    <n v="20080226"/>
    <n v="20080226"/>
    <s v="5F333 0201200000"/>
    <s v="5F33319 H19 21"/>
    <s v="5F333 24"/>
    <s v="S"/>
    <s v="H"/>
    <s v="P"/>
    <x v="0"/>
    <n v="43.95"/>
    <m/>
    <s v="N"/>
    <n v="5500"/>
    <n v="31821"/>
    <m/>
    <m/>
    <n v="5500"/>
    <n v="264863"/>
    <m/>
    <m/>
    <s v="W"/>
    <m/>
    <m/>
    <m/>
    <m/>
    <s v="PRELIMINARY DATA NO RETENTION DATA"/>
    <s v="SANTIAM R S FK"/>
    <x v="56"/>
    <s v="SANTIAM R S FK"/>
    <s v="OR"/>
    <s v="LOCR"/>
    <x v="36"/>
    <s v="N"/>
  </r>
  <r>
    <x v="34"/>
    <x v="39"/>
    <s v="T"/>
    <n v="4.0999999999999996"/>
    <n v="20140811"/>
    <s v="ODFW"/>
    <s v="ODFW"/>
    <n v="5"/>
    <x v="388"/>
    <n v="13"/>
    <m/>
    <m/>
    <m/>
    <m/>
    <n v="1"/>
    <n v="1"/>
    <x v="1"/>
    <n v="20080305"/>
    <n v="20080305"/>
    <s v="5F333 0200300000"/>
    <s v="5F33319 H19 21"/>
    <s v="5F333 22"/>
    <s v="S"/>
    <s v="H"/>
    <s v="P"/>
    <x v="0"/>
    <n v="49.04"/>
    <m/>
    <s v="N"/>
    <n v="5500"/>
    <n v="20235"/>
    <m/>
    <m/>
    <m/>
    <m/>
    <m/>
    <m/>
    <s v="W"/>
    <m/>
    <m/>
    <m/>
    <m/>
    <s v="PRELIMINARY DATA NO RETENTION DATA"/>
    <s v="WILLAMETTE R M FK-1"/>
    <x v="56"/>
    <s v="WILLAMETTE R MID FK"/>
    <s v="OR"/>
    <s v="LOCR"/>
    <x v="36"/>
    <s v="N"/>
  </r>
  <r>
    <x v="34"/>
    <x v="39"/>
    <s v="T"/>
    <n v="4.0999999999999996"/>
    <n v="20140811"/>
    <s v="ODFW"/>
    <s v="ODFW"/>
    <n v="5"/>
    <x v="389"/>
    <n v="13"/>
    <m/>
    <m/>
    <m/>
    <m/>
    <n v="1"/>
    <n v="1"/>
    <x v="1"/>
    <n v="20080317"/>
    <n v="20080317"/>
    <s v="5F333 0300200000"/>
    <s v="5F33315 H15 21"/>
    <s v="5F333 19"/>
    <s v="S"/>
    <s v="H"/>
    <s v="P"/>
    <x v="3"/>
    <n v="48.88"/>
    <m/>
    <s v="N"/>
    <n v="5500"/>
    <n v="31225"/>
    <m/>
    <m/>
    <n v="5500"/>
    <n v="51819"/>
    <m/>
    <m/>
    <s v="W"/>
    <m/>
    <m/>
    <m/>
    <m/>
    <s v="PRELIMINARY DATA NO RETENTION DATA ACC CLACKAMETTE COVE DIRECT RELEASE OF 142521"/>
    <s v="CLACKAMAS R"/>
    <x v="58"/>
    <s v="CLACKAMAS R EARLY"/>
    <s v="OR"/>
    <s v="LOCR"/>
    <x v="36"/>
    <s v="N"/>
  </r>
  <r>
    <x v="34"/>
    <x v="39"/>
    <s v="T"/>
    <n v="4.0999999999999996"/>
    <n v="20140811"/>
    <s v="ODFW"/>
    <s v="ODFW"/>
    <n v="5"/>
    <x v="390"/>
    <n v="13"/>
    <m/>
    <m/>
    <m/>
    <m/>
    <n v="1"/>
    <n v="1"/>
    <x v="1"/>
    <n v="20071101"/>
    <n v="20071101"/>
    <s v="5F333 0200300000"/>
    <s v="5F33334 H34 21"/>
    <s v="5F333 22"/>
    <s v="S"/>
    <s v="H"/>
    <s v="P"/>
    <x v="0"/>
    <n v="60.16"/>
    <m/>
    <s v="N"/>
    <n v="5500"/>
    <n v="53309"/>
    <m/>
    <m/>
    <n v="5500"/>
    <n v="263740"/>
    <m/>
    <m/>
    <s v="W"/>
    <m/>
    <m/>
    <m/>
    <m/>
    <s v="PRELIMINARY DATA NO RETENTION DATA"/>
    <s v="WILLAMETTE R M FK-1"/>
    <x v="53"/>
    <s v="WILLAMETTE R MID FK"/>
    <s v="OR"/>
    <s v="LOCR"/>
    <x v="36"/>
    <s v="N"/>
  </r>
  <r>
    <x v="34"/>
    <x v="39"/>
    <s v="T"/>
    <n v="4.0999999999999996"/>
    <n v="20140811"/>
    <s v="ODFW"/>
    <s v="ODFW"/>
    <n v="5"/>
    <x v="391"/>
    <n v="13"/>
    <m/>
    <m/>
    <m/>
    <m/>
    <n v="1"/>
    <n v="1"/>
    <x v="1"/>
    <n v="20080305"/>
    <n v="20080305"/>
    <s v="5F333 0200300000"/>
    <s v="5F33319 H19 21"/>
    <s v="5F333 22"/>
    <s v="S"/>
    <s v="H"/>
    <s v="P"/>
    <x v="0"/>
    <n v="43.12"/>
    <m/>
    <s v="N"/>
    <n v="5500"/>
    <n v="32528"/>
    <m/>
    <m/>
    <n v="5500"/>
    <n v="225631"/>
    <m/>
    <m/>
    <s v="W"/>
    <m/>
    <m/>
    <m/>
    <m/>
    <s v="PRELIMINARY DATA NO RETENTION DATA"/>
    <s v="WILLAMETTE R M FK-1"/>
    <x v="56"/>
    <s v="WILLAMETTE R MID FK"/>
    <s v="OR"/>
    <s v="LOCR"/>
    <x v="36"/>
    <s v="N"/>
  </r>
  <r>
    <x v="34"/>
    <x v="39"/>
    <s v="T"/>
    <n v="4.0999999999999996"/>
    <n v="20140811"/>
    <s v="ODFW"/>
    <s v="ODFW"/>
    <n v="5"/>
    <x v="392"/>
    <n v="13"/>
    <m/>
    <m/>
    <m/>
    <m/>
    <n v="1"/>
    <n v="1"/>
    <x v="1"/>
    <n v="20080312"/>
    <n v="20080312"/>
    <s v="5F333 0201200000"/>
    <s v="5F33328 H28 21"/>
    <s v="5F333 24"/>
    <s v="S"/>
    <s v="H"/>
    <s v="P"/>
    <x v="0"/>
    <n v="50.06"/>
    <m/>
    <s v="N"/>
    <n v="5500"/>
    <n v="30440"/>
    <n v="500"/>
    <n v="754"/>
    <n v="5500"/>
    <n v="127706"/>
    <n v="500"/>
    <n v="6632"/>
    <s v="B"/>
    <n v="1.9E-3"/>
    <n v="30"/>
    <n v="539"/>
    <m/>
    <m/>
    <s v="SANTIAM R S FK"/>
    <x v="54"/>
    <s v="SANTIAM R S FK"/>
    <s v="OR"/>
    <s v="LOCR"/>
    <x v="36"/>
    <s v="N"/>
  </r>
  <r>
    <x v="34"/>
    <x v="39"/>
    <s v="T"/>
    <n v="4.0999999999999996"/>
    <n v="20140811"/>
    <s v="ODFW"/>
    <s v="ODFW"/>
    <n v="5"/>
    <x v="393"/>
    <n v="13"/>
    <m/>
    <m/>
    <m/>
    <m/>
    <n v="1"/>
    <n v="1"/>
    <x v="1"/>
    <n v="20080305"/>
    <n v="20080307"/>
    <s v="5F333 0200700000"/>
    <s v="5F33319 H19 21"/>
    <s v="5F333 24"/>
    <s v="S"/>
    <s v="H"/>
    <s v="P"/>
    <x v="0"/>
    <n v="45.09"/>
    <m/>
    <s v="N"/>
    <n v="5500"/>
    <n v="31755"/>
    <m/>
    <m/>
    <n v="5500"/>
    <n v="78929"/>
    <m/>
    <m/>
    <s v="W"/>
    <m/>
    <m/>
    <m/>
    <m/>
    <s v="PRELIMINARY DATA NO RETENTION DATA FISH FLASHING ON RELEASE - APPEAR NORMAL"/>
    <s v="MOLALLA R"/>
    <x v="56"/>
    <s v="SANTIAM R S FK"/>
    <s v="OR"/>
    <s v="LOCR"/>
    <x v="36"/>
    <s v="N"/>
  </r>
  <r>
    <x v="34"/>
    <x v="39"/>
    <s v="T"/>
    <n v="4.0999999999999996"/>
    <n v="20140811"/>
    <s v="ODFW"/>
    <s v="ODFW"/>
    <n v="5"/>
    <x v="394"/>
    <n v="13"/>
    <m/>
    <m/>
    <m/>
    <m/>
    <n v="1"/>
    <n v="1"/>
    <x v="1"/>
    <n v="20080305"/>
    <n v="20080305"/>
    <s v="5F333 0200300000"/>
    <s v="5F33319 H19 21"/>
    <s v="5F333 22"/>
    <s v="S"/>
    <s v="H"/>
    <s v="P"/>
    <x v="0"/>
    <n v="47.15"/>
    <m/>
    <s v="N"/>
    <n v="5500"/>
    <n v="51301"/>
    <m/>
    <m/>
    <n v="5500"/>
    <n v="205204"/>
    <m/>
    <m/>
    <s v="W"/>
    <m/>
    <m/>
    <m/>
    <m/>
    <s v="PRELIMINARY DATA NO RETENTION DATA"/>
    <s v="WILLAMETTE R M FK-1"/>
    <x v="56"/>
    <s v="WILLAMETTE R MID FK"/>
    <s v="OR"/>
    <s v="LOCR"/>
    <x v="36"/>
    <s v="N"/>
  </r>
  <r>
    <x v="34"/>
    <x v="39"/>
    <s v="T"/>
    <n v="4.0999999999999996"/>
    <n v="20140811"/>
    <s v="ODFW"/>
    <s v="ODFW"/>
    <n v="5"/>
    <x v="395"/>
    <n v="13"/>
    <m/>
    <m/>
    <m/>
    <m/>
    <n v="1"/>
    <n v="1"/>
    <x v="1"/>
    <n v="20080228"/>
    <n v="20080228"/>
    <s v="5F333 0201000000"/>
    <s v="5F33316 H16 21"/>
    <s v="5F333 21"/>
    <s v="S"/>
    <s v="H"/>
    <s v="P"/>
    <x v="2"/>
    <n v="34.28"/>
    <m/>
    <s v="N"/>
    <n v="5000"/>
    <n v="30171"/>
    <m/>
    <m/>
    <n v="5000"/>
    <n v="305058"/>
    <m/>
    <m/>
    <s v="W"/>
    <m/>
    <m/>
    <m/>
    <m/>
    <s v="PRELIMINARY DATA NO RETENTION DATA ACCLIMATION MINTO POND"/>
    <s v="SANTIAM R &amp; N FK-1"/>
    <x v="52"/>
    <s v="SANTIAM R N FK"/>
    <s v="OR"/>
    <s v="LOCR"/>
    <x v="36"/>
    <s v="N"/>
  </r>
  <r>
    <x v="34"/>
    <x v="39"/>
    <s v="T"/>
    <n v="4.0999999999999996"/>
    <n v="20140811"/>
    <s v="ODFW"/>
    <s v="ODFW"/>
    <n v="5"/>
    <x v="396"/>
    <n v="13"/>
    <m/>
    <m/>
    <m/>
    <m/>
    <n v="1"/>
    <n v="1"/>
    <x v="1"/>
    <n v="20080228"/>
    <n v="20080228"/>
    <s v="5F333 0201000000"/>
    <s v="5F33316 H16 21"/>
    <s v="5F333 21"/>
    <s v="S"/>
    <s v="H"/>
    <s v="P"/>
    <x v="0"/>
    <n v="34.409999999999997"/>
    <m/>
    <s v="N"/>
    <n v="5000"/>
    <n v="30841"/>
    <m/>
    <m/>
    <n v="5000"/>
    <n v="304388"/>
    <m/>
    <m/>
    <s v="W"/>
    <m/>
    <m/>
    <m/>
    <m/>
    <s v="PRELIMINARY DATA NO RETENTION DATA"/>
    <s v="SANTIAM R &amp; N FK-1"/>
    <x v="52"/>
    <s v="SANTIAM R N FK"/>
    <s v="OR"/>
    <s v="LOCR"/>
    <x v="36"/>
    <s v="N"/>
  </r>
  <r>
    <x v="34"/>
    <x v="39"/>
    <s v="T"/>
    <n v="4.0999999999999996"/>
    <n v="20140811"/>
    <s v="ODFW"/>
    <s v="ODFW"/>
    <n v="5"/>
    <x v="397"/>
    <n v="13"/>
    <m/>
    <m/>
    <m/>
    <m/>
    <n v="1"/>
    <n v="1"/>
    <x v="1"/>
    <n v="20081022"/>
    <n v="20081026"/>
    <s v="5F333 0300200000"/>
    <s v="5F33307 H7 21"/>
    <s v="5F333 19"/>
    <s v="S"/>
    <s v="H"/>
    <s v="P"/>
    <x v="0"/>
    <n v="25.74"/>
    <m/>
    <s v="N"/>
    <n v="5500"/>
    <n v="52357"/>
    <m/>
    <m/>
    <n v="5500"/>
    <n v="236907"/>
    <m/>
    <m/>
    <s v="W"/>
    <m/>
    <m/>
    <m/>
    <m/>
    <s v="PRELIMINARY DATA NO RETENTION DATA"/>
    <s v="CLACKAMAS R"/>
    <x v="57"/>
    <s v="CLACKAMAS R EARLY"/>
    <s v="OR"/>
    <s v="LOCR"/>
    <x v="36"/>
    <s v="N"/>
  </r>
  <r>
    <x v="34"/>
    <x v="39"/>
    <s v="T"/>
    <n v="4.0999999999999996"/>
    <n v="20140811"/>
    <s v="ODFW"/>
    <s v="ODFW"/>
    <n v="5"/>
    <x v="398"/>
    <n v="13"/>
    <m/>
    <m/>
    <m/>
    <m/>
    <n v="1"/>
    <n v="1"/>
    <x v="1"/>
    <n v="20071116"/>
    <n v="20071116"/>
    <s v="5F333 0201500000"/>
    <s v="5F33317 H17 21"/>
    <s v="5F333 23"/>
    <s v="S"/>
    <s v="H"/>
    <s v="P"/>
    <x v="0"/>
    <n v="51.19"/>
    <m/>
    <s v="N"/>
    <n v="5500"/>
    <n v="30243"/>
    <m/>
    <m/>
    <n v="5500"/>
    <n v="307716"/>
    <n v="500"/>
    <n v="5254"/>
    <s v="B"/>
    <n v="2.3199999999999998E-2"/>
    <n v="128"/>
    <n v="561"/>
    <m/>
    <s v="OTOLITH MARKED 7 REPETITIONS"/>
    <s v="MCKENZIE R 1"/>
    <x v="55"/>
    <s v="MCKENZIE HATCHERY"/>
    <s v="OR"/>
    <s v="LOCR"/>
    <x v="36"/>
    <s v="N"/>
  </r>
  <r>
    <x v="34"/>
    <x v="39"/>
    <s v="T"/>
    <n v="4.0999999999999996"/>
    <n v="20140811"/>
    <s v="ODFW"/>
    <s v="ODFW"/>
    <n v="5"/>
    <x v="399"/>
    <n v="13"/>
    <m/>
    <m/>
    <m/>
    <m/>
    <n v="1"/>
    <n v="1"/>
    <x v="1"/>
    <n v="20080310"/>
    <n v="20080311"/>
    <s v="5F333 0201500000"/>
    <s v="5F33317 H17 21"/>
    <s v="5F333 23"/>
    <s v="S"/>
    <s v="H"/>
    <s v="B"/>
    <x v="2"/>
    <n v="42.95"/>
    <m/>
    <s v="N"/>
    <n v="5500"/>
    <n v="27321"/>
    <n v="500"/>
    <n v="265"/>
    <n v="5500"/>
    <n v="392498"/>
    <n v="500"/>
    <n v="4272"/>
    <s v="W"/>
    <n v="2.8000000000000001E-2"/>
    <n v="224"/>
    <n v="536"/>
    <m/>
    <m/>
    <s v="MCKENZIE R 1"/>
    <x v="55"/>
    <s v="MCKENZIE HATCHERY"/>
    <s v="OR"/>
    <s v="LOCR"/>
    <x v="36"/>
    <s v="N"/>
  </r>
  <r>
    <x v="34"/>
    <x v="39"/>
    <s v="T"/>
    <n v="4.0999999999999996"/>
    <n v="20140811"/>
    <s v="ODFW"/>
    <s v="ODFW"/>
    <n v="5"/>
    <x v="400"/>
    <n v="13"/>
    <m/>
    <m/>
    <s v="D"/>
    <s v="052008C001"/>
    <n v="1"/>
    <n v="1"/>
    <x v="1"/>
    <n v="20080210"/>
    <n v="20080210"/>
    <s v="5F333 0201500000"/>
    <s v="5F33317 H17 21"/>
    <s v="5F333 23"/>
    <s v="S"/>
    <s v="H"/>
    <s v="P"/>
    <x v="0"/>
    <n v="35.270000000000003"/>
    <m/>
    <s v="N"/>
    <n v="5500"/>
    <n v="50426"/>
    <n v="500"/>
    <n v="561"/>
    <n v="5500"/>
    <n v="298312"/>
    <n v="500"/>
    <n v="5460"/>
    <s v="B"/>
    <n v="3.5400000000000001E-2"/>
    <n v="198"/>
    <n v="565"/>
    <m/>
    <s v="OTOLITH MAKRED 7 REPETITIONS"/>
    <s v="MCKENZIE R 1"/>
    <x v="55"/>
    <s v="MCKENZIE HATCHERY"/>
    <s v="OR"/>
    <s v="LOCR"/>
    <x v="36"/>
    <s v="N"/>
  </r>
  <r>
    <x v="34"/>
    <x v="39"/>
    <s v="T"/>
    <n v="4.0999999999999996"/>
    <n v="20140811"/>
    <s v="ODFW"/>
    <s v="ODFW"/>
    <n v="5"/>
    <x v="401"/>
    <n v="13"/>
    <m/>
    <m/>
    <m/>
    <m/>
    <n v="1"/>
    <n v="1"/>
    <x v="1"/>
    <n v="20071031"/>
    <n v="20071031"/>
    <s v="5F333 0201200000"/>
    <s v="5F33328 H28 21"/>
    <s v="5F333 24"/>
    <s v="S"/>
    <s v="H"/>
    <s v="P"/>
    <x v="0"/>
    <n v="56.98"/>
    <m/>
    <s v="N"/>
    <n v="5500"/>
    <n v="48744"/>
    <n v="500"/>
    <n v="323"/>
    <n v="5500"/>
    <n v="266213"/>
    <n v="500"/>
    <n v="1510"/>
    <s v="B"/>
    <n v="8.7999999999999995E-2"/>
    <n v="74"/>
    <n v="500"/>
    <m/>
    <m/>
    <s v="SANTIAM R S FK"/>
    <x v="54"/>
    <s v="SANTIAM R S FK"/>
    <s v="OR"/>
    <s v="LOCR"/>
    <x v="36"/>
    <s v="N"/>
  </r>
  <r>
    <x v="34"/>
    <x v="39"/>
    <s v="T"/>
    <n v="4.0999999999999996"/>
    <n v="20140811"/>
    <s v="ODFW"/>
    <s v="ODFW"/>
    <n v="5"/>
    <x v="402"/>
    <n v="13"/>
    <m/>
    <m/>
    <m/>
    <m/>
    <n v="1"/>
    <n v="1"/>
    <x v="2"/>
    <n v="20090303"/>
    <n v="20090304"/>
    <s v="5F333 0200700000"/>
    <s v="5F33319 H19 21"/>
    <s v="5F333 24"/>
    <s v="S"/>
    <s v="H"/>
    <s v="P"/>
    <x v="0"/>
    <n v="36.700000000000003"/>
    <m/>
    <s v="N"/>
    <n v="5500"/>
    <n v="30721"/>
    <n v="500"/>
    <n v="139"/>
    <n v="5500"/>
    <n v="81249"/>
    <n v="500"/>
    <n v="261"/>
    <s v="W"/>
    <n v="8.8999999999999999E-3"/>
    <n v="54"/>
    <n v="224"/>
    <m/>
    <s v="S.SANTIAM STOCK REARED BY WILLAMETTE H"/>
    <s v="MOLALLA R"/>
    <x v="56"/>
    <s v="SANTIAM R S FK"/>
    <s v="OR"/>
    <s v="LOCR"/>
    <x v="36"/>
    <s v="N"/>
  </r>
  <r>
    <x v="34"/>
    <x v="39"/>
    <s v="T"/>
    <n v="4.0999999999999996"/>
    <n v="20140811"/>
    <s v="ODFW"/>
    <s v="ODFW"/>
    <n v="5"/>
    <x v="403"/>
    <n v="13"/>
    <m/>
    <m/>
    <m/>
    <m/>
    <n v="1"/>
    <n v="1"/>
    <x v="2"/>
    <n v="20090216"/>
    <n v="20090228"/>
    <s v="5F333 0201000000"/>
    <s v="5F33316 H16 21"/>
    <s v="5F333 21"/>
    <s v="S"/>
    <s v="H"/>
    <s v="P"/>
    <x v="2"/>
    <n v="31.79"/>
    <m/>
    <s v="N"/>
    <n v="5500"/>
    <n v="30001"/>
    <n v="500"/>
    <n v="437"/>
    <n v="5500"/>
    <n v="635810"/>
    <n v="500"/>
    <n v="11206"/>
    <s v="W"/>
    <n v="2.4E-2"/>
    <n v="181"/>
    <n v="500"/>
    <m/>
    <m/>
    <s v="SANTIAM R &amp; N FK-1"/>
    <x v="52"/>
    <s v="SANTIAM R N FK"/>
    <s v="OR"/>
    <s v="LOCR"/>
    <x v="36"/>
    <s v="N"/>
  </r>
  <r>
    <x v="34"/>
    <x v="39"/>
    <s v="T"/>
    <n v="4.0999999999999996"/>
    <n v="20140811"/>
    <s v="ODFW"/>
    <s v="ODFW"/>
    <n v="5"/>
    <x v="404"/>
    <n v="13"/>
    <m/>
    <m/>
    <m/>
    <m/>
    <n v="1"/>
    <n v="1"/>
    <x v="2"/>
    <n v="20090313"/>
    <n v="20090317"/>
    <s v="5F332 0300300000"/>
    <s v="5F33307 H7 21"/>
    <s v="5F332 11"/>
    <s v="S"/>
    <s v="H"/>
    <s v="P"/>
    <x v="0"/>
    <n v="33.28"/>
    <m/>
    <s v="N"/>
    <n v="5000"/>
    <n v="43408"/>
    <n v="0"/>
    <n v="345"/>
    <n v="5000"/>
    <n v="222527"/>
    <n v="0"/>
    <n v="5403"/>
    <s v="W"/>
    <n v="5.8999999999999999E-3"/>
    <n v="13"/>
    <n v="510"/>
    <m/>
    <s v="FISH TRANSFERRED TO SANDY FOR ACCLIMATION."/>
    <s v="SANDY R"/>
    <x v="57"/>
    <s v="SANDY R (SANDY HT)"/>
    <s v="OR"/>
    <s v="LOCR"/>
    <x v="37"/>
    <s v="N"/>
  </r>
  <r>
    <x v="34"/>
    <x v="39"/>
    <s v="T"/>
    <n v="4.0999999999999996"/>
    <n v="20140811"/>
    <s v="ODFW"/>
    <s v="ODFW"/>
    <n v="5"/>
    <x v="405"/>
    <n v="13"/>
    <m/>
    <m/>
    <m/>
    <m/>
    <n v="1"/>
    <n v="1"/>
    <x v="2"/>
    <n v="20090316"/>
    <n v="20090325"/>
    <s v="5F333 0300200000"/>
    <s v="5F33307 H7 21"/>
    <s v="5F333 19"/>
    <s v="S"/>
    <s v="H"/>
    <s v="P"/>
    <x v="0"/>
    <n v="32.03"/>
    <m/>
    <s v="N"/>
    <n v="5500"/>
    <n v="41819"/>
    <n v="500"/>
    <n v="698"/>
    <n v="5500"/>
    <n v="270581"/>
    <m/>
    <m/>
    <s v="W"/>
    <n v="1.67E-2"/>
    <n v="25"/>
    <n v="540"/>
    <m/>
    <m/>
    <s v="CLACKAMAS R"/>
    <x v="57"/>
    <s v="CLACKAMAS R EARLY"/>
    <s v="OR"/>
    <s v="LOCR"/>
    <x v="36"/>
    <s v="N"/>
  </r>
  <r>
    <x v="34"/>
    <x v="39"/>
    <s v="T"/>
    <n v="4.0999999999999996"/>
    <n v="20140811"/>
    <s v="ODFW"/>
    <s v="ODFW"/>
    <n v="5"/>
    <x v="406"/>
    <n v="13"/>
    <m/>
    <m/>
    <s v="O"/>
    <s v="052008C006"/>
    <n v="1"/>
    <n v="1"/>
    <x v="2"/>
    <n v="20081107"/>
    <n v="20081107"/>
    <s v="5F333 0201500000"/>
    <s v="5F33317 H17 21"/>
    <s v="5F333 23"/>
    <s v="S"/>
    <s v="H"/>
    <s v="B"/>
    <x v="0"/>
    <n v="47.95"/>
    <m/>
    <s v="N"/>
    <n v="5500"/>
    <n v="82691"/>
    <m/>
    <m/>
    <n v="5500"/>
    <n v="1364"/>
    <m/>
    <m/>
    <s v="W"/>
    <n v="1.6199999999999999E-2"/>
    <n v="118"/>
    <n v="1109"/>
    <m/>
    <s v="PONDS 4 TO 10 MASS MARKED + 252280 FISH ASSOCIATED WITH NT8754BW; 052008C006"/>
    <s v="MCKENZIE R 1"/>
    <x v="55"/>
    <s v="MCKENZIE HATCHERY"/>
    <s v="OR"/>
    <s v="LOCR"/>
    <x v="36"/>
    <s v="N"/>
  </r>
  <r>
    <x v="34"/>
    <x v="39"/>
    <s v="T"/>
    <n v="4.0999999999999996"/>
    <n v="20140811"/>
    <s v="ODFW"/>
    <s v="ODFW"/>
    <n v="5"/>
    <x v="407"/>
    <n v="13"/>
    <m/>
    <m/>
    <m/>
    <m/>
    <n v="1"/>
    <n v="1"/>
    <x v="2"/>
    <n v="20080729"/>
    <n v="20080809"/>
    <s v="5F333 0270200000"/>
    <s v="5F33316 H16 21"/>
    <s v="5F333 21"/>
    <s v="G"/>
    <s v="H"/>
    <s v="E"/>
    <x v="2"/>
    <n v="6.92"/>
    <m/>
    <s v="W"/>
    <n v="5500"/>
    <n v="107788"/>
    <n v="500"/>
    <n v="218"/>
    <n v="5500"/>
    <n v="38441"/>
    <n v="500"/>
    <n v="1548"/>
    <s v="W"/>
    <n v="0.01"/>
    <n v="14"/>
    <n v="500"/>
    <m/>
    <s v="FISH MUST SURVIVE PASSAGE THRU 2 DAMS WITH NO BYPASSES &amp; RETURN TO TRAP"/>
    <s v="DETROIT RES (SANTIAM"/>
    <x v="52"/>
    <s v="SANTIAM R N FK"/>
    <s v="OR"/>
    <s v="LOCR"/>
    <x v="36"/>
    <s v="N"/>
  </r>
  <r>
    <x v="34"/>
    <x v="39"/>
    <s v="T"/>
    <n v="4.0999999999999996"/>
    <n v="20140811"/>
    <s v="ODFW"/>
    <s v="ODFW"/>
    <n v="5"/>
    <x v="408"/>
    <n v="13"/>
    <m/>
    <m/>
    <s v="O"/>
    <s v="052009C003"/>
    <n v="1"/>
    <n v="1"/>
    <x v="2"/>
    <n v="20090214"/>
    <n v="20090302"/>
    <s v="5F333 0201500000"/>
    <s v="5F33317 H17 21"/>
    <s v="5F333 23"/>
    <s v="S"/>
    <s v="H"/>
    <s v="B"/>
    <x v="0"/>
    <n v="43.57"/>
    <m/>
    <s v="N"/>
    <n v="5500"/>
    <n v="104073"/>
    <n v="500"/>
    <n v="3529"/>
    <m/>
    <m/>
    <m/>
    <m/>
    <s v="W"/>
    <n v="3.2800000000000003E-2"/>
    <n v="199"/>
    <n v="1849"/>
    <m/>
    <s v="POND 25 EARLY RELEASE DISEASE ISSUE 35425 FISH,32,309 WERE CWT; ASSOC 052009C003"/>
    <s v="MCKENZIE R 1"/>
    <x v="55"/>
    <s v="MCKENZIE HATCHERY"/>
    <s v="OR"/>
    <s v="LOCR"/>
    <x v="36"/>
    <s v="N"/>
  </r>
  <r>
    <x v="34"/>
    <x v="39"/>
    <s v="T"/>
    <n v="4.0999999999999996"/>
    <n v="20140811"/>
    <s v="ODFW"/>
    <s v="ODFW"/>
    <n v="5"/>
    <x v="409"/>
    <n v="13"/>
    <m/>
    <m/>
    <s v="O"/>
    <s v="052009C002"/>
    <n v="1"/>
    <n v="1"/>
    <x v="2"/>
    <n v="20090206"/>
    <n v="20090206"/>
    <s v="5F333 0201500000"/>
    <s v="5F33317 H17 21"/>
    <s v="5F333 23"/>
    <s v="S"/>
    <s v="H"/>
    <s v="B"/>
    <x v="0"/>
    <n v="35.549999999999997"/>
    <m/>
    <s v="N"/>
    <n v="5500"/>
    <n v="92537"/>
    <n v="500"/>
    <n v="2736"/>
    <n v="5500"/>
    <n v="6673"/>
    <n v="500"/>
    <n v="1374"/>
    <s v="W"/>
    <n v="7.7899999999999997E-2"/>
    <n v="193"/>
    <n v="1284"/>
    <m/>
    <s v="PONDS 11-15,28,29 AND 30 MASS MARKED; ASSOC WITH NT8755BW 052009C002"/>
    <s v="MCKENZIE R 1"/>
    <x v="55"/>
    <s v="MCKENZIE HATCHERY"/>
    <s v="OR"/>
    <s v="LOCR"/>
    <x v="36"/>
    <s v="N"/>
  </r>
  <r>
    <x v="34"/>
    <x v="39"/>
    <s v="T"/>
    <n v="4.0999999999999996"/>
    <n v="20140811"/>
    <s v="ODFW"/>
    <s v="ODFW"/>
    <n v="5"/>
    <x v="410"/>
    <n v="13"/>
    <m/>
    <m/>
    <m/>
    <m/>
    <n v="1"/>
    <n v="1"/>
    <x v="2"/>
    <n v="20090316"/>
    <n v="20090317"/>
    <s v="5F333 0201200000"/>
    <s v="5F33328 H28 21"/>
    <s v="5F333 24"/>
    <s v="S"/>
    <s v="H"/>
    <s v="P"/>
    <x v="0"/>
    <n v="45.36"/>
    <m/>
    <s v="N"/>
    <n v="5500"/>
    <n v="30709"/>
    <n v="500"/>
    <n v="123"/>
    <n v="5500"/>
    <n v="399381"/>
    <n v="500"/>
    <n v="19013"/>
    <s v="B"/>
    <n v="0.02"/>
    <n v="90"/>
    <n v="241"/>
    <m/>
    <s v="PONDS 9-14 NO CWT; SECOND RELEASE 3/17 FROM AHP CWT RATE 25.4% OF TOTAL"/>
    <s v="SANTIAM R S FK"/>
    <x v="54"/>
    <s v="SANTIAM R S FK"/>
    <s v="OR"/>
    <s v="LOCR"/>
    <x v="36"/>
    <s v="N"/>
  </r>
  <r>
    <x v="34"/>
    <x v="39"/>
    <s v="T"/>
    <n v="4.0999999999999996"/>
    <n v="20140811"/>
    <s v="ODFW"/>
    <s v="ODFW"/>
    <n v="5"/>
    <x v="411"/>
    <n v="13"/>
    <m/>
    <m/>
    <m/>
    <m/>
    <n v="1"/>
    <n v="1"/>
    <x v="2"/>
    <n v="20081103"/>
    <n v="20081118"/>
    <s v="5F333 0200300000"/>
    <s v="5F33319 H19 21"/>
    <s v="5F333 22"/>
    <s v="S"/>
    <s v="H"/>
    <s v="P"/>
    <x v="0"/>
    <n v="63.62"/>
    <m/>
    <s v="N"/>
    <n v="5500"/>
    <n v="48629"/>
    <n v="500"/>
    <n v="1071"/>
    <n v="5500"/>
    <n v="229921"/>
    <n v="500"/>
    <n v="3454"/>
    <s v="W"/>
    <n v="1.4800000000000001E-2"/>
    <n v="46"/>
    <n v="270"/>
    <m/>
    <m/>
    <s v="WILLAMETTE R M FK-1"/>
    <x v="56"/>
    <s v="WILLAMETTE R MID FK"/>
    <s v="OR"/>
    <s v="LOCR"/>
    <x v="36"/>
    <s v="N"/>
  </r>
  <r>
    <x v="34"/>
    <x v="39"/>
    <s v="T"/>
    <n v="4.0999999999999996"/>
    <n v="20140811"/>
    <s v="ODFW"/>
    <s v="ODFW"/>
    <n v="5"/>
    <x v="412"/>
    <n v="13"/>
    <m/>
    <m/>
    <m/>
    <m/>
    <n v="1"/>
    <n v="1"/>
    <x v="2"/>
    <n v="20090209"/>
    <n v="20090303"/>
    <s v="5F333 0200300000"/>
    <s v="5F33334 H34 21"/>
    <s v="5F333 22"/>
    <s v="S"/>
    <s v="H"/>
    <s v="P"/>
    <x v="0"/>
    <n v="50.62"/>
    <m/>
    <s v="N"/>
    <n v="5500"/>
    <n v="25269"/>
    <n v="500"/>
    <n v="47"/>
    <n v="5500"/>
    <n v="1335847"/>
    <n v="500"/>
    <n v="4841"/>
    <s v="W"/>
    <n v="7.0000000000000001E-3"/>
    <n v="54"/>
    <n v="286"/>
    <m/>
    <m/>
    <s v="WILLAMETTE R M FK-1"/>
    <x v="53"/>
    <s v="WILLAMETTE R MID FK"/>
    <s v="OR"/>
    <s v="LOCR"/>
    <x v="36"/>
    <s v="N"/>
  </r>
  <r>
    <x v="34"/>
    <x v="39"/>
    <s v="T"/>
    <n v="4.0999999999999996"/>
    <n v="20140811"/>
    <s v="ODFW"/>
    <s v="ODFW"/>
    <n v="5"/>
    <x v="413"/>
    <n v="13"/>
    <m/>
    <m/>
    <s v="O"/>
    <s v="052008C006"/>
    <n v="1"/>
    <n v="1"/>
    <x v="2"/>
    <n v="20081107"/>
    <n v="20081107"/>
    <s v="5F333 0201500000"/>
    <s v="5F33317 H17 21"/>
    <s v="5F333 23"/>
    <s v="S"/>
    <s v="H"/>
    <s v="B"/>
    <x v="0"/>
    <n v="51.19"/>
    <m/>
    <s v="N"/>
    <n v="5500"/>
    <n v="30744"/>
    <n v="500"/>
    <n v="577"/>
    <m/>
    <m/>
    <m/>
    <m/>
    <s v="W"/>
    <n v="1.84E-2"/>
    <n v="121"/>
    <n v="543"/>
    <m/>
    <s v="PONDS 4 TO 10 MASS MARKED; ASSOC WITH NT8754BW AND 090187; 052008C006"/>
    <s v="MCKENZIE R 1"/>
    <x v="55"/>
    <s v="MCKENZIE HATCHERY"/>
    <s v="OR"/>
    <s v="LOCR"/>
    <x v="36"/>
    <s v="N"/>
  </r>
  <r>
    <x v="34"/>
    <x v="39"/>
    <s v="T"/>
    <n v="4.0999999999999996"/>
    <n v="20140811"/>
    <s v="ODFW"/>
    <s v="ODFW"/>
    <n v="5"/>
    <x v="414"/>
    <n v="13"/>
    <m/>
    <m/>
    <m/>
    <m/>
    <n v="1"/>
    <n v="1"/>
    <x v="2"/>
    <n v="20081027"/>
    <n v="20081027"/>
    <s v="5F333 0201200000"/>
    <s v="5F33328 H28 21"/>
    <s v="5F333 24"/>
    <s v="S"/>
    <s v="H"/>
    <s v="P"/>
    <x v="0"/>
    <n v="49.46"/>
    <m/>
    <s v="N"/>
    <n v="5000"/>
    <n v="53618"/>
    <m/>
    <m/>
    <n v="5000"/>
    <n v="249845"/>
    <n v="0"/>
    <n v="284"/>
    <s v="B"/>
    <m/>
    <m/>
    <m/>
    <m/>
    <m/>
    <s v="SANTIAM R S FK"/>
    <x v="54"/>
    <s v="SANTIAM R S FK"/>
    <s v="OR"/>
    <s v="LOCR"/>
    <x v="36"/>
    <s v="N"/>
  </r>
  <r>
    <x v="35"/>
    <x v="40"/>
    <s v="T"/>
    <n v="4.0999999999999996"/>
    <n v="20140404"/>
    <s v="WDFW"/>
    <s v="WDFW"/>
    <n v="4"/>
    <x v="415"/>
    <n v="12"/>
    <m/>
    <m/>
    <m/>
    <m/>
    <n v="1"/>
    <n v="3"/>
    <x v="0"/>
    <n v="20060518"/>
    <n v="20060518"/>
    <s v="3F21902 240543 R"/>
    <s v="3F21902 240543 H"/>
    <s v="3F21902 240543 S"/>
    <s v="S"/>
    <s v="H"/>
    <s v="B"/>
    <x v="1"/>
    <m/>
    <m/>
    <m/>
    <n v="5000"/>
    <n v="198596"/>
    <n v="0"/>
    <n v="2089"/>
    <n v="5000"/>
    <n v="201"/>
    <m/>
    <m/>
    <m/>
    <m/>
    <m/>
    <m/>
    <m/>
    <m/>
    <s v="NASELLE R 24.0543"/>
    <x v="59"/>
    <s v="NASELLE R 24.0543"/>
    <s v="WA"/>
    <s v="WILP"/>
    <x v="38"/>
    <s v="N"/>
  </r>
  <r>
    <x v="35"/>
    <x v="40"/>
    <s v="T"/>
    <n v="4.0999999999999996"/>
    <n v="20140404"/>
    <s v="WDFW"/>
    <s v="WDFW"/>
    <n v="4"/>
    <x v="416"/>
    <n v="12"/>
    <m/>
    <m/>
    <m/>
    <m/>
    <n v="1"/>
    <n v="3"/>
    <x v="0"/>
    <n v="20060526"/>
    <n v="20060531"/>
    <s v="3F21902 240460 R"/>
    <s v="3F21902 240460 H"/>
    <s v="3F21902 240460 S"/>
    <s v="S"/>
    <s v="H"/>
    <m/>
    <x v="1"/>
    <m/>
    <m/>
    <m/>
    <n v="5000"/>
    <n v="195273"/>
    <n v="0"/>
    <n v="3638"/>
    <n v="5000"/>
    <n v="3175"/>
    <n v="0"/>
    <n v="484114"/>
    <m/>
    <m/>
    <m/>
    <m/>
    <m/>
    <m/>
    <s v="NORTH NEMAH R24.0460"/>
    <x v="60"/>
    <s v="NEMAH R 24.0460"/>
    <s v="WA"/>
    <s v="WILP"/>
    <x v="38"/>
    <s v="N"/>
  </r>
  <r>
    <x v="35"/>
    <x v="40"/>
    <s v="T"/>
    <n v="4.0999999999999996"/>
    <n v="20140404"/>
    <s v="WDFW"/>
    <s v="WDFW"/>
    <n v="4"/>
    <x v="417"/>
    <n v="12"/>
    <m/>
    <m/>
    <m/>
    <m/>
    <n v="1"/>
    <n v="3"/>
    <x v="0"/>
    <n v="20060515"/>
    <n v="20060602"/>
    <s v="3F21902 240356 R"/>
    <s v="3F21902 240356 H"/>
    <s v="3F21902 240251 S"/>
    <s v="S"/>
    <s v="H"/>
    <s v="P"/>
    <x v="1"/>
    <m/>
    <m/>
    <m/>
    <n v="5000"/>
    <n v="202922"/>
    <n v="0"/>
    <n v="244"/>
    <n v="5000"/>
    <n v="468"/>
    <m/>
    <m/>
    <m/>
    <m/>
    <m/>
    <m/>
    <m/>
    <m/>
    <s v="FORK CR 24.0356"/>
    <x v="61"/>
    <s v="WILLAPA R 24.0251"/>
    <s v="WA"/>
    <s v="WILP"/>
    <x v="39"/>
    <s v="N"/>
  </r>
  <r>
    <x v="35"/>
    <x v="40"/>
    <s v="T"/>
    <n v="4.0999999999999996"/>
    <n v="20140404"/>
    <s v="WDFW"/>
    <s v="WDFW"/>
    <n v="4"/>
    <x v="418"/>
    <n v="12"/>
    <m/>
    <m/>
    <m/>
    <m/>
    <n v="1"/>
    <n v="3"/>
    <x v="1"/>
    <n v="20070612"/>
    <n v="20070612"/>
    <s v="3F21902 240543 R"/>
    <s v="3F21902 240543 H"/>
    <s v="3F21902 240543 S"/>
    <s v="S"/>
    <s v="H"/>
    <s v="O"/>
    <x v="1"/>
    <m/>
    <m/>
    <m/>
    <n v="5000"/>
    <n v="209561"/>
    <n v="0"/>
    <n v="323"/>
    <m/>
    <m/>
    <m/>
    <m/>
    <m/>
    <m/>
    <m/>
    <m/>
    <m/>
    <s v="NO FINAL QC, USED INITIAL"/>
    <s v="NASELLE R 24.0543"/>
    <x v="59"/>
    <s v="NASELLE R 24.0543"/>
    <s v="WA"/>
    <s v="WILP"/>
    <x v="38"/>
    <s v="N"/>
  </r>
  <r>
    <x v="35"/>
    <x v="40"/>
    <s v="T"/>
    <n v="4.0999999999999996"/>
    <n v="20140404"/>
    <s v="WDFW"/>
    <s v="WDFW"/>
    <n v="4"/>
    <x v="419"/>
    <n v="12"/>
    <m/>
    <m/>
    <m/>
    <m/>
    <n v="1"/>
    <n v="3"/>
    <x v="1"/>
    <n v="20070529"/>
    <n v="20070529"/>
    <s v="3F21902 240460 R"/>
    <s v="3F21902 240460 H"/>
    <s v="3F21902 240460 S"/>
    <s v="S"/>
    <s v="H"/>
    <m/>
    <x v="1"/>
    <m/>
    <m/>
    <m/>
    <n v="5000"/>
    <n v="289077"/>
    <m/>
    <m/>
    <n v="5000"/>
    <n v="1278"/>
    <m/>
    <m/>
    <m/>
    <m/>
    <m/>
    <m/>
    <m/>
    <m/>
    <s v="NORTH NEMAH R24.0460"/>
    <x v="60"/>
    <s v="NEMAH R 24.0460"/>
    <s v="WA"/>
    <s v="WILP"/>
    <x v="38"/>
    <s v="N"/>
  </r>
  <r>
    <x v="35"/>
    <x v="40"/>
    <s v="T"/>
    <n v="4.0999999999999996"/>
    <n v="20140404"/>
    <s v="WDFW"/>
    <s v="WDFW"/>
    <n v="4"/>
    <x v="420"/>
    <n v="12"/>
    <m/>
    <m/>
    <m/>
    <m/>
    <n v="1"/>
    <n v="3"/>
    <x v="1"/>
    <n v="20070530"/>
    <n v="20070530"/>
    <s v="3F21902 240356 R"/>
    <s v="3F21902 240356 H"/>
    <s v="3F21902 240251 S"/>
    <s v="S"/>
    <s v="H"/>
    <s v="P"/>
    <x v="1"/>
    <m/>
    <m/>
    <m/>
    <n v="5000"/>
    <n v="199782"/>
    <n v="0"/>
    <n v="1818"/>
    <n v="5000"/>
    <n v="400"/>
    <m/>
    <m/>
    <m/>
    <m/>
    <m/>
    <m/>
    <m/>
    <m/>
    <s v="FORK CR 24.0356"/>
    <x v="61"/>
    <s v="WILLAPA R 24.0251"/>
    <s v="WA"/>
    <s v="WILP"/>
    <x v="39"/>
    <s v="N"/>
  </r>
  <r>
    <x v="35"/>
    <x v="40"/>
    <s v="T"/>
    <n v="4.0999999999999996"/>
    <n v="20140404"/>
    <s v="WDFW"/>
    <s v="WDFW"/>
    <n v="4"/>
    <x v="421"/>
    <n v="12"/>
    <m/>
    <m/>
    <s v="D"/>
    <n v="420081105"/>
    <n v="1"/>
    <n v="3"/>
    <x v="2"/>
    <n v="20080609"/>
    <n v="20080609"/>
    <s v="3F21902 240356 R"/>
    <s v="3F21902 240356 H"/>
    <s v="3F21902 240251 S"/>
    <s v="S"/>
    <s v="H"/>
    <s v="I"/>
    <x v="1"/>
    <m/>
    <m/>
    <m/>
    <n v="5000"/>
    <n v="201838"/>
    <n v="0"/>
    <n v="404"/>
    <m/>
    <m/>
    <m/>
    <m/>
    <m/>
    <m/>
    <m/>
    <m/>
    <m/>
    <m/>
    <s v="FORK CR 24.0356"/>
    <x v="61"/>
    <s v="WILLAPA R 24.0251"/>
    <s v="WA"/>
    <s v="WILP"/>
    <x v="39"/>
    <s v="N"/>
  </r>
</pivotCacheRecords>
</file>

<file path=xl/pivotCache/pivotCacheRecords2.xml><?xml version="1.0" encoding="utf-8"?>
<pivotCacheRecords xmlns="http://schemas.openxmlformats.org/spreadsheetml/2006/main" xmlns:r="http://schemas.openxmlformats.org/officeDocument/2006/relationships" count="435">
  <r>
    <x v="0"/>
    <s v="BPH"/>
    <s v="T"/>
    <n v="4.0999999999999996"/>
    <n v="20070321"/>
    <s v="FWS"/>
    <s v="FWS"/>
    <n v="7"/>
    <s v="052873"/>
    <n v="12"/>
    <m/>
    <m/>
    <s v="D"/>
    <s v="072006SCFCSMay"/>
    <n v="1"/>
    <n v="3"/>
    <n v="2005"/>
    <n v="20060505"/>
    <n v="20060505"/>
    <s v="3F42001 290159 R"/>
    <s v="3F42001 290159 H"/>
    <s v="3F42001 290159 S"/>
    <s v="G"/>
    <s v="H"/>
    <s v="K"/>
    <s v="FR"/>
    <n v="3.9"/>
    <n v="74"/>
    <s v="N"/>
    <n v="5000"/>
    <n v="147338"/>
    <m/>
    <m/>
    <n v="5000"/>
    <n v="3124088"/>
    <m/>
    <m/>
    <s v="B"/>
    <n v="1.6E-2"/>
    <n v="45"/>
    <n v="488"/>
    <m/>
    <s v="SC FCS 70 Columbia River Spring Creek NFH"/>
    <s v="SPRING CR 29.0159"/>
    <s v="SPRING CR NFH"/>
    <s v="SPRING CR 29.0159"/>
    <s v="WA"/>
    <s v="CECR"/>
    <s v="WIND"/>
    <s v="C"/>
    <n v="5"/>
  </r>
  <r>
    <x v="0"/>
    <s v="BPH"/>
    <s v="T"/>
    <n v="4.0999999999999996"/>
    <n v="20070321"/>
    <s v="FWS"/>
    <s v="FWS"/>
    <n v="7"/>
    <s v="052874"/>
    <n v="12"/>
    <m/>
    <m/>
    <s v="D"/>
    <s v="072006SCFCSApri"/>
    <n v="1"/>
    <n v="3"/>
    <n v="2005"/>
    <n v="20060417"/>
    <n v="20060417"/>
    <s v="3F42001 290159 R"/>
    <s v="3F42001 290159 H"/>
    <s v="3F42001 290159 S"/>
    <s v="G"/>
    <s v="H"/>
    <s v="K"/>
    <s v="FR"/>
    <n v="4.24"/>
    <n v="75"/>
    <s v="N"/>
    <n v="5000"/>
    <n v="147870"/>
    <m/>
    <m/>
    <n v="5000"/>
    <n v="3929905"/>
    <m/>
    <m/>
    <s v="B"/>
    <n v="0"/>
    <n v="45"/>
    <n v="305"/>
    <m/>
    <s v="SC FCS 70 Columbia River Spring Creek NFH"/>
    <s v="SPRING CR 29.0159"/>
    <s v="SPRING CR NFH"/>
    <s v="SPRING CR 29.0159"/>
    <s v="WA"/>
    <s v="CECR"/>
    <s v="WIND"/>
    <s v="C"/>
    <n v="4"/>
  </r>
  <r>
    <x v="0"/>
    <s v="BPH"/>
    <s v="T"/>
    <n v="4.0999999999999996"/>
    <n v="20070321"/>
    <s v="FWS"/>
    <s v="FWS"/>
    <n v="7"/>
    <s v="052971"/>
    <n v="12"/>
    <m/>
    <m/>
    <s v="D"/>
    <s v="072006SCFCSMarc"/>
    <n v="1"/>
    <n v="3"/>
    <n v="2005"/>
    <n v="20060302"/>
    <n v="20060302"/>
    <s v="3F42001 290159 R"/>
    <s v="3F42001 290159 H"/>
    <s v="3F42001 290159 S"/>
    <s v="G"/>
    <s v="H"/>
    <s v="K"/>
    <s v="FR"/>
    <n v="3.19"/>
    <n v="68"/>
    <s v="N"/>
    <n v="5000"/>
    <n v="73383"/>
    <m/>
    <m/>
    <n v="5000"/>
    <n v="3513631"/>
    <m/>
    <m/>
    <s v="B"/>
    <n v="2.9000000000000001E-2"/>
    <n v="20"/>
    <n v="531"/>
    <m/>
    <s v="SC FCS 70 Columbia River Spring Creek NFH"/>
    <s v="SPRING CR 29.0159"/>
    <s v="SPRING CR NFH"/>
    <s v="SPRING CR 29.0159"/>
    <s v="WA"/>
    <s v="CECR"/>
    <s v="WIND"/>
    <s v="C"/>
    <n v="3"/>
  </r>
  <r>
    <x v="0"/>
    <s v="BPH"/>
    <s v="T"/>
    <n v="4.0999999999999996"/>
    <n v="20070321"/>
    <s v="FWS"/>
    <s v="FWS"/>
    <n v="7"/>
    <s v="052972"/>
    <n v="12"/>
    <m/>
    <m/>
    <s v="D"/>
    <s v="072006SCFCSMarc"/>
    <n v="1"/>
    <n v="3"/>
    <n v="2005"/>
    <n v="20060302"/>
    <n v="20060302"/>
    <s v="3F42001 290159 R"/>
    <s v="3F42001 290159 H"/>
    <s v="3F42001 290159 S"/>
    <s v="G"/>
    <s v="H"/>
    <s v="K"/>
    <s v="FR"/>
    <n v="3.19"/>
    <n v="68"/>
    <s v="N"/>
    <n v="5000"/>
    <n v="74317"/>
    <m/>
    <m/>
    <n v="5000"/>
    <n v="3780196"/>
    <m/>
    <m/>
    <s v="B"/>
    <n v="1.7999999999999999E-2"/>
    <n v="16"/>
    <n v="514"/>
    <m/>
    <s v="SC FCS 70 Columbia River Spring Creek NFH"/>
    <s v="SPRING CR 29.0159"/>
    <s v="SPRING CR NFH"/>
    <s v="SPRING CR 29.0159"/>
    <s v="WA"/>
    <s v="CECR"/>
    <s v="WIND"/>
    <s v="C"/>
    <n v="3"/>
  </r>
  <r>
    <x v="0"/>
    <s v="BPH"/>
    <s v="T"/>
    <n v="4.0999999999999996"/>
    <n v="20080115"/>
    <s v="FWS"/>
    <s v="FWS"/>
    <n v="7"/>
    <s v="052570"/>
    <n v="12"/>
    <m/>
    <m/>
    <s v="D"/>
    <s v="072007SCFCSMar"/>
    <n v="1"/>
    <n v="3"/>
    <n v="2006"/>
    <n v="20070309"/>
    <n v="20070309"/>
    <s v="3F42001 290159 R"/>
    <s v="3F42001 290159 H"/>
    <s v="3F42001 290159 S"/>
    <s v="G"/>
    <s v="H"/>
    <s v="K"/>
    <s v="FR"/>
    <n v="4.41"/>
    <n v="75"/>
    <s v="N"/>
    <n v="5000"/>
    <n v="25097"/>
    <m/>
    <m/>
    <n v="5000"/>
    <n v="343166"/>
    <m/>
    <m/>
    <s v="B"/>
    <n v="0"/>
    <n v="27"/>
    <n v="509"/>
    <m/>
    <s v="SC FCS 71 Columbia River Spring Creek NFH; 06SCFCSMarch R2"/>
    <s v="SPRING CR 29.0159"/>
    <s v="SPRING CR NFH"/>
    <s v="SPRING CR 29.0159"/>
    <s v="WA"/>
    <s v="CECR"/>
    <s v="WIND"/>
    <s v="C"/>
    <n v="3"/>
  </r>
  <r>
    <x v="0"/>
    <s v="BPH"/>
    <s v="T"/>
    <n v="4.0999999999999996"/>
    <n v="20080115"/>
    <s v="FWS"/>
    <s v="FWS"/>
    <n v="7"/>
    <s v="052577"/>
    <n v="12"/>
    <m/>
    <m/>
    <s v="D"/>
    <s v="072007SCFCSApr"/>
    <n v="1"/>
    <n v="3"/>
    <n v="2006"/>
    <n v="20070412"/>
    <n v="20070412"/>
    <s v="3F42001 290159 R"/>
    <s v="3F42001 290159 H"/>
    <s v="3F42001 290159 S"/>
    <s v="G"/>
    <s v="H"/>
    <s v="K"/>
    <s v="FR"/>
    <n v="5.53"/>
    <n v="85"/>
    <s v="N"/>
    <n v="5000"/>
    <n v="99904"/>
    <m/>
    <m/>
    <n v="5000"/>
    <n v="4010587"/>
    <m/>
    <m/>
    <s v="B"/>
    <n v="0"/>
    <n v="33"/>
    <n v="548"/>
    <m/>
    <s v="SC FCS 71 Columbia River Spring Creek NFH; 06SCFCSApril"/>
    <s v="SPRING CR 29.0159"/>
    <s v="SPRING CR NFH"/>
    <s v="SPRING CR 29.0159"/>
    <s v="WA"/>
    <s v="CECR"/>
    <s v="WIND"/>
    <s v="C"/>
    <n v="4"/>
  </r>
  <r>
    <x v="0"/>
    <s v="BPH"/>
    <s v="T"/>
    <n v="4.0999999999999996"/>
    <n v="20080115"/>
    <s v="FWS"/>
    <s v="FWS"/>
    <n v="7"/>
    <s v="052588"/>
    <n v="12"/>
    <m/>
    <m/>
    <s v="D"/>
    <s v="072007SCFCSMar1"/>
    <n v="1"/>
    <n v="3"/>
    <n v="2006"/>
    <n v="20070305"/>
    <n v="20070305"/>
    <s v="3F42001 290159 R"/>
    <s v="3F42001 290159 H"/>
    <s v="3F42001 290159 S"/>
    <s v="G"/>
    <s v="H"/>
    <s v="K"/>
    <s v="FR"/>
    <n v="3.23"/>
    <n v="72"/>
    <s v="N"/>
    <n v="5000"/>
    <n v="25080"/>
    <m/>
    <m/>
    <n v="5000"/>
    <n v="336192"/>
    <m/>
    <m/>
    <s v="B"/>
    <n v="0"/>
    <n v="19"/>
    <n v="522"/>
    <m/>
    <s v="SC FCS 71 Columbia River Spring Creek NFH; 06SCFCSMarch R1"/>
    <s v="SPRING CR 29.0159"/>
    <s v="SPRING CR NFH"/>
    <s v="SPRING CR 29.0159"/>
    <s v="WA"/>
    <s v="CECR"/>
    <s v="WIND"/>
    <s v="C"/>
    <n v="3"/>
  </r>
  <r>
    <x v="0"/>
    <s v="BPH"/>
    <s v="T"/>
    <n v="4.0999999999999996"/>
    <n v="20080115"/>
    <s v="FWS"/>
    <s v="FWS"/>
    <n v="7"/>
    <s v="052895"/>
    <n v="12"/>
    <m/>
    <m/>
    <s v="D"/>
    <s v="072007SCFCSMar2"/>
    <n v="1"/>
    <n v="3"/>
    <n v="2006"/>
    <n v="20070309"/>
    <n v="20070309"/>
    <s v="3F42001 290159 R"/>
    <s v="3F42001 290159 H"/>
    <s v="3F42001 290159 S"/>
    <s v="G"/>
    <s v="H"/>
    <s v="K"/>
    <s v="FR"/>
    <n v="4.41"/>
    <n v="75"/>
    <s v="N"/>
    <n v="5000"/>
    <n v="49701"/>
    <m/>
    <m/>
    <n v="5000"/>
    <n v="282235"/>
    <m/>
    <m/>
    <s v="B"/>
    <n v="0"/>
    <n v="22"/>
    <n v="509"/>
    <m/>
    <s v="SC FCS 71 Columbia River Spring Creek NFH; 06SCFCSMarch R2"/>
    <s v="SPRING CR 29.0159"/>
    <s v="SPRING CR NFH"/>
    <s v="SPRING CR 29.0159"/>
    <s v="WA"/>
    <s v="CECR"/>
    <s v="WIND"/>
    <s v="C"/>
    <n v="3"/>
  </r>
  <r>
    <x v="0"/>
    <s v="BPH"/>
    <s v="T"/>
    <n v="4.0999999999999996"/>
    <n v="20080115"/>
    <s v="FWS"/>
    <s v="FWS"/>
    <n v="7"/>
    <s v="052897"/>
    <n v="12"/>
    <m/>
    <m/>
    <s v="D"/>
    <s v="072007SCFCSMar1"/>
    <n v="1"/>
    <n v="3"/>
    <n v="2006"/>
    <n v="20070305"/>
    <n v="20070305"/>
    <s v="3F42001 290159 R"/>
    <s v="3F42001 290159 H"/>
    <s v="3F42001 290159 S"/>
    <s v="G"/>
    <s v="H"/>
    <s v="K"/>
    <s v="FR"/>
    <n v="3.23"/>
    <n v="72"/>
    <s v="N"/>
    <n v="5000"/>
    <n v="49657"/>
    <m/>
    <m/>
    <n v="5000"/>
    <n v="5721992"/>
    <m/>
    <m/>
    <s v="B"/>
    <n v="0"/>
    <n v="12"/>
    <n v="429"/>
    <m/>
    <s v="SC FCS 71 Columbia River Spring Creek NFH; 06SCFCSMarch R1"/>
    <s v="SPRING CR 29.0159"/>
    <s v="SPRING CR NFH"/>
    <s v="SPRING CR 29.0159"/>
    <s v="WA"/>
    <s v="CECR"/>
    <s v="WIND"/>
    <s v="C"/>
    <n v="3"/>
  </r>
  <r>
    <x v="0"/>
    <s v="BPH"/>
    <s v="T"/>
    <n v="4.0999999999999996"/>
    <n v="20080115"/>
    <s v="FWS"/>
    <s v="FWS"/>
    <n v="7"/>
    <s v="053592"/>
    <n v="12"/>
    <m/>
    <m/>
    <s v="D"/>
    <s v="072007SCFCSMay"/>
    <n v="1"/>
    <n v="3"/>
    <n v="2006"/>
    <n v="20070501"/>
    <n v="20070501"/>
    <s v="3F42001 290159 R"/>
    <s v="3F42001 290159 H"/>
    <s v="3F42001 290159 S"/>
    <s v="G"/>
    <s v="H"/>
    <s v="K"/>
    <s v="FR"/>
    <n v="6.53"/>
    <n v="90"/>
    <s v="N"/>
    <n v="5000"/>
    <n v="97493"/>
    <m/>
    <m/>
    <n v="5000"/>
    <n v="3298764"/>
    <m/>
    <m/>
    <s v="B"/>
    <n v="0.01"/>
    <n v="1"/>
    <n v="100"/>
    <m/>
    <s v="SC FCS 71 Columbia River Spring Creek NFH; 06SCFCSMay"/>
    <s v="SPRING CR 29.0159"/>
    <s v="SPRING CR NFH"/>
    <s v="SPRING CR 29.0159"/>
    <s v="WA"/>
    <s v="CECR"/>
    <s v="WIND"/>
    <s v="C"/>
    <n v="5"/>
  </r>
  <r>
    <x v="0"/>
    <s v="BPH"/>
    <s v="T"/>
    <n v="4.0999999999999996"/>
    <n v="20080115"/>
    <s v="FWS"/>
    <s v="FWS"/>
    <n v="7"/>
    <s v="054318"/>
    <n v="12"/>
    <m/>
    <m/>
    <s v="D"/>
    <s v="072007SCFCSMar2"/>
    <n v="1"/>
    <n v="3"/>
    <n v="2006"/>
    <n v="20070309"/>
    <n v="20070309"/>
    <s v="3F42001 290159 R"/>
    <s v="3F42001 290159 H"/>
    <s v="3F42001 290159 S"/>
    <s v="G"/>
    <s v="H"/>
    <s v="K"/>
    <s v="FR"/>
    <n v="4.41"/>
    <n v="75"/>
    <s v="N"/>
    <n v="5000"/>
    <n v="50089"/>
    <m/>
    <m/>
    <n v="5000"/>
    <n v="292456"/>
    <m/>
    <m/>
    <s v="B"/>
    <n v="0"/>
    <n v="24"/>
    <n v="514"/>
    <m/>
    <s v="SC FCS 71 Columbia River Spring Creek NFH; 06SCFCSMarch R2"/>
    <s v="SPRING CR 29.0159"/>
    <s v="SPRING CR NFH"/>
    <s v="SPRING CR 29.0159"/>
    <s v="WA"/>
    <s v="CECR"/>
    <s v="WIND"/>
    <s v="C"/>
    <n v="3"/>
  </r>
  <r>
    <x v="0"/>
    <s v="BPH"/>
    <s v="T"/>
    <n v="4.0999999999999996"/>
    <n v="20080115"/>
    <s v="FWS"/>
    <s v="FWS"/>
    <n v="7"/>
    <s v="054336"/>
    <n v="12"/>
    <m/>
    <m/>
    <s v="D"/>
    <s v="072007SCFCSMar1"/>
    <n v="1"/>
    <n v="3"/>
    <n v="2006"/>
    <n v="20070305"/>
    <n v="20070305"/>
    <s v="3F42001 290159 R"/>
    <s v="3F42001 290159 H"/>
    <s v="3F42001 290159 S"/>
    <s v="G"/>
    <s v="H"/>
    <s v="K"/>
    <s v="FR"/>
    <n v="3.17"/>
    <n v="72"/>
    <s v="N"/>
    <n v="5000"/>
    <n v="49356"/>
    <m/>
    <m/>
    <n v="5000"/>
    <n v="290588"/>
    <m/>
    <m/>
    <s v="B"/>
    <n v="0"/>
    <n v="13"/>
    <n v="500"/>
    <m/>
    <s v="SC FCS 71 Columbia River Spring Creek NFH; 06SCFCSMarch R1"/>
    <s v="SPRING CR 29.0159"/>
    <s v="SPRING CR NFH"/>
    <s v="SPRING CR 29.0159"/>
    <s v="WA"/>
    <s v="CECR"/>
    <s v="WIND"/>
    <s v="C"/>
    <n v="3"/>
  </r>
  <r>
    <x v="0"/>
    <s v="BPH"/>
    <s v="T"/>
    <n v="4.0999999999999996"/>
    <n v="20090318"/>
    <s v="FWS"/>
    <s v="FWS"/>
    <n v="7"/>
    <s v="050685"/>
    <n v="12"/>
    <m/>
    <m/>
    <s v="D"/>
    <s v="072008March"/>
    <n v="1"/>
    <n v="3"/>
    <n v="2007"/>
    <n v="20080305"/>
    <n v="20080305"/>
    <s v="3F42001 290159 R"/>
    <s v="3F42001 290159 H"/>
    <s v="3F42001 290159 S"/>
    <s v="G"/>
    <s v="H"/>
    <s v="K"/>
    <s v="FR"/>
    <n v="3.2"/>
    <n v="72"/>
    <s v="N"/>
    <n v="5000"/>
    <n v="37376"/>
    <m/>
    <m/>
    <n v="5000"/>
    <n v="1785678"/>
    <m/>
    <m/>
    <s v="B"/>
    <n v="1.6E-2"/>
    <n v="19"/>
    <n v="509"/>
    <m/>
    <s v="SC FCS 72 Columbia River Spring Creek NFH"/>
    <s v="SPRING CR 29.0159"/>
    <s v="SPRING CR NFH"/>
    <s v="SPRING CR 29.0159"/>
    <s v="WA"/>
    <s v="CECR"/>
    <s v="WIND"/>
    <s v="C"/>
    <n v="3"/>
  </r>
  <r>
    <x v="0"/>
    <s v="BPH"/>
    <s v="T"/>
    <n v="4.0999999999999996"/>
    <n v="20090318"/>
    <s v="FWS"/>
    <s v="FWS"/>
    <n v="7"/>
    <s v="052978"/>
    <n v="12"/>
    <m/>
    <m/>
    <s v="D"/>
    <s v="072008MarchRel"/>
    <n v="1"/>
    <n v="3"/>
    <n v="2007"/>
    <n v="20080306"/>
    <n v="20080306"/>
    <s v="3F42001 290159 R"/>
    <s v="3F42001 290159 H"/>
    <s v="3F42001 290159 S"/>
    <s v="G"/>
    <s v="H"/>
    <s v="K"/>
    <s v="FR"/>
    <n v="3.4"/>
    <n v="72"/>
    <s v="N"/>
    <n v="5000"/>
    <n v="74087"/>
    <m/>
    <m/>
    <n v="5000"/>
    <n v="1686682"/>
    <m/>
    <m/>
    <s v="B"/>
    <n v="2.5000000000000001E-2"/>
    <n v="25"/>
    <n v="518"/>
    <m/>
    <s v="SC FCS 72 Columbia River Spring Creek NFH"/>
    <s v="SPRING CR 29.0159"/>
    <s v="SPRING CR NFH"/>
    <s v="SPRING CR 29.0159"/>
    <s v="WA"/>
    <s v="CECR"/>
    <s v="WIND"/>
    <s v="C"/>
    <n v="3"/>
  </r>
  <r>
    <x v="0"/>
    <s v="BPH"/>
    <s v="T"/>
    <n v="4.0999999999999996"/>
    <n v="20090318"/>
    <s v="FWS"/>
    <s v="FWS"/>
    <n v="7"/>
    <s v="053767"/>
    <n v="12"/>
    <m/>
    <m/>
    <s v="D"/>
    <s v="072008March"/>
    <n v="1"/>
    <n v="3"/>
    <n v="2007"/>
    <n v="20080305"/>
    <n v="20080305"/>
    <s v="3F42001 290159 R"/>
    <s v="3F42001 290159 H"/>
    <s v="3F42001 290159 S"/>
    <s v="G"/>
    <s v="H"/>
    <s v="K"/>
    <s v="FR"/>
    <n v="3.09"/>
    <n v="72"/>
    <s v="N"/>
    <n v="5000"/>
    <n v="71942"/>
    <m/>
    <m/>
    <n v="5000"/>
    <n v="1714631"/>
    <m/>
    <m/>
    <s v="B"/>
    <n v="4.3999999999999997E-2"/>
    <n v="19"/>
    <n v="573"/>
    <m/>
    <s v="SC FCS 72 Columbia River Spring Creek NFH"/>
    <s v="SPRING CR 29.0159"/>
    <s v="SPRING CR NFH"/>
    <s v="SPRING CR 29.0159"/>
    <s v="WA"/>
    <s v="CECR"/>
    <s v="WIND"/>
    <s v="C"/>
    <n v="3"/>
  </r>
  <r>
    <x v="0"/>
    <s v="BPH"/>
    <s v="T"/>
    <n v="4.0999999999999996"/>
    <n v="20090318"/>
    <s v="FWS"/>
    <s v="FWS"/>
    <n v="7"/>
    <s v="053776"/>
    <n v="12"/>
    <m/>
    <m/>
    <s v="D"/>
    <s v="072008May"/>
    <n v="1"/>
    <n v="3"/>
    <n v="2007"/>
    <n v="20080502"/>
    <n v="20080502"/>
    <s v="3F42001 290159 R"/>
    <s v="3F42001 290159 H"/>
    <s v="3F42001 290159 S"/>
    <s v="G"/>
    <s v="H"/>
    <s v="K"/>
    <s v="FR"/>
    <n v="7.94"/>
    <n v="94"/>
    <s v="N"/>
    <n v="5000"/>
    <n v="25047"/>
    <m/>
    <m/>
    <n v="5000"/>
    <n v="967181"/>
    <m/>
    <m/>
    <s v="B"/>
    <n v="0"/>
    <n v="35"/>
    <n v="508"/>
    <m/>
    <s v="SC FCS 72 Columbia River Spring Creek NFH"/>
    <s v="SPRING CR 29.0159"/>
    <s v="SPRING CR NFH"/>
    <s v="SPRING CR 29.0159"/>
    <s v="WA"/>
    <s v="CECR"/>
    <s v="WIND"/>
    <s v="C"/>
    <n v="5"/>
  </r>
  <r>
    <x v="0"/>
    <s v="BPH"/>
    <s v="T"/>
    <n v="4.0999999999999996"/>
    <n v="20090318"/>
    <s v="FWS"/>
    <s v="FWS"/>
    <n v="7"/>
    <s v="053778"/>
    <n v="12"/>
    <m/>
    <m/>
    <s v="D"/>
    <s v="072008May"/>
    <n v="1"/>
    <n v="3"/>
    <n v="2007"/>
    <n v="20080502"/>
    <n v="20080502"/>
    <s v="3F42001 290159 R"/>
    <s v="3F42001 290159 H"/>
    <s v="3F42001 290159 S"/>
    <s v="G"/>
    <s v="H"/>
    <s v="K"/>
    <s v="FR"/>
    <n v="7.98"/>
    <n v="95"/>
    <s v="N"/>
    <n v="5000"/>
    <n v="25088"/>
    <m/>
    <m/>
    <n v="5000"/>
    <n v="670584"/>
    <m/>
    <m/>
    <s v="B"/>
    <n v="0"/>
    <n v="41"/>
    <n v="503"/>
    <m/>
    <s v="SC FCS 72 Columbia River Spring Creek NFH"/>
    <s v="SPRING CR 29.0159"/>
    <s v="SPRING CR NFH"/>
    <s v="SPRING CR 29.0159"/>
    <s v="WA"/>
    <s v="CECR"/>
    <s v="WIND"/>
    <s v="C"/>
    <n v="5"/>
  </r>
  <r>
    <x v="0"/>
    <s v="BPH"/>
    <s v="T"/>
    <n v="4.0999999999999996"/>
    <n v="20090318"/>
    <s v="FWS"/>
    <s v="FWS"/>
    <n v="7"/>
    <s v="053780"/>
    <n v="12"/>
    <m/>
    <m/>
    <s v="D"/>
    <s v="072008May"/>
    <n v="1"/>
    <n v="3"/>
    <n v="2007"/>
    <n v="20080502"/>
    <n v="20080502"/>
    <s v="3F42001 290159 R"/>
    <s v="3F42001 290159 H"/>
    <s v="3F42001 290159 S"/>
    <s v="G"/>
    <s v="H"/>
    <s v="K"/>
    <s v="FR"/>
    <n v="7.6"/>
    <n v="94"/>
    <s v="N"/>
    <n v="5000"/>
    <n v="24979"/>
    <m/>
    <m/>
    <n v="5000"/>
    <n v="904257"/>
    <m/>
    <m/>
    <s v="B"/>
    <n v="0"/>
    <n v="38"/>
    <n v="547"/>
    <m/>
    <s v="SC FCS 72 Columbia River Spring Creek NFH"/>
    <s v="SPRING CR 29.0159"/>
    <s v="SPRING CR NFH"/>
    <s v="SPRING CR 29.0159"/>
    <s v="WA"/>
    <s v="CECR"/>
    <s v="WIND"/>
    <s v="C"/>
    <n v="5"/>
  </r>
  <r>
    <x v="0"/>
    <s v="BPH"/>
    <s v="T"/>
    <n v="4.0999999999999996"/>
    <n v="20090318"/>
    <s v="FWS"/>
    <s v="FWS"/>
    <n v="7"/>
    <s v="053782"/>
    <n v="12"/>
    <m/>
    <m/>
    <s v="D"/>
    <s v="072008MarchRel"/>
    <n v="1"/>
    <n v="3"/>
    <n v="2007"/>
    <n v="20080306"/>
    <n v="20080306"/>
    <s v="3F42001 290159 R"/>
    <s v="3F42001 290159 H"/>
    <s v="3F42001 290159 S"/>
    <s v="G"/>
    <s v="H"/>
    <s v="K"/>
    <s v="FR"/>
    <n v="3.1"/>
    <n v="72"/>
    <s v="N"/>
    <n v="5000"/>
    <n v="37099"/>
    <m/>
    <m/>
    <n v="5000"/>
    <n v="1782803"/>
    <m/>
    <m/>
    <s v="B"/>
    <n v="0.01"/>
    <n v="22"/>
    <n v="507"/>
    <m/>
    <s v="SC FCS 72 Columbia River Spring Creek NFH"/>
    <s v="SPRING CR 29.0159"/>
    <s v="SPRING CR NFH"/>
    <s v="SPRING CR 29.0159"/>
    <s v="WA"/>
    <s v="CECR"/>
    <s v="WIND"/>
    <s v="C"/>
    <n v="3"/>
  </r>
  <r>
    <x v="0"/>
    <s v="BPH"/>
    <s v="T"/>
    <n v="4.0999999999999996"/>
    <n v="20090318"/>
    <s v="FWS"/>
    <s v="FWS"/>
    <n v="7"/>
    <s v="053874"/>
    <n v="12"/>
    <m/>
    <m/>
    <s v="D"/>
    <s v="072008May"/>
    <n v="1"/>
    <n v="3"/>
    <n v="2007"/>
    <n v="20080502"/>
    <n v="20080502"/>
    <s v="3F42001 290159 R"/>
    <s v="3F42001 290159 H"/>
    <s v="3F42001 290159 S"/>
    <s v="G"/>
    <s v="H"/>
    <s v="K"/>
    <s v="FR"/>
    <n v="7.53"/>
    <n v="94"/>
    <s v="N"/>
    <n v="5000"/>
    <n v="25007"/>
    <m/>
    <m/>
    <n v="5000"/>
    <n v="750506"/>
    <m/>
    <m/>
    <s v="B"/>
    <n v="0"/>
    <n v="35"/>
    <n v="523"/>
    <m/>
    <s v="SC FCS 72 Columbia River Spring Creek NFH"/>
    <s v="SPRING CR 29.0159"/>
    <s v="SPRING CR NFH"/>
    <s v="SPRING CR 29.0159"/>
    <s v="WA"/>
    <s v="CECR"/>
    <s v="WIND"/>
    <s v="C"/>
    <n v="5"/>
  </r>
  <r>
    <x v="0"/>
    <s v="BPH"/>
    <s v="T"/>
    <n v="4.0999999999999996"/>
    <n v="20090318"/>
    <s v="FWS"/>
    <s v="FWS"/>
    <n v="7"/>
    <s v="054274"/>
    <n v="12"/>
    <m/>
    <m/>
    <s v="D"/>
    <s v="072008April"/>
    <n v="1"/>
    <n v="3"/>
    <n v="2007"/>
    <n v="20080410"/>
    <n v="20080410"/>
    <s v="3F42001 290159 R"/>
    <s v="3F42001 290159 H"/>
    <s v="3F42001 290159 S"/>
    <s v="G"/>
    <s v="H"/>
    <s v="K"/>
    <s v="FR"/>
    <n v="6.07"/>
    <n v="88"/>
    <s v="N"/>
    <n v="5000"/>
    <n v="62743"/>
    <m/>
    <m/>
    <n v="5000"/>
    <n v="3420990"/>
    <m/>
    <m/>
    <s v="B"/>
    <n v="0"/>
    <n v="29"/>
    <n v="513"/>
    <m/>
    <s v="SC FCS 72 Columbia River Spring Creek NFH"/>
    <s v="SPRING CR 29.0159"/>
    <s v="SPRING CR NFH"/>
    <s v="SPRING CR 29.0159"/>
    <s v="WA"/>
    <s v="CECR"/>
    <s v="WIND"/>
    <s v="C"/>
    <n v="4"/>
  </r>
  <r>
    <x v="0"/>
    <s v="BPH"/>
    <s v="T"/>
    <n v="4.0999999999999996"/>
    <n v="20090318"/>
    <s v="FWS"/>
    <s v="FWS"/>
    <n v="7"/>
    <s v="054276"/>
    <n v="12"/>
    <m/>
    <m/>
    <s v="D"/>
    <s v="072008April"/>
    <n v="1"/>
    <n v="3"/>
    <n v="2007"/>
    <n v="20080410"/>
    <n v="20080410"/>
    <s v="3F42001 290159 R"/>
    <s v="3F42001 290159 H"/>
    <s v="3F42001 290159 S"/>
    <s v="G"/>
    <s v="H"/>
    <s v="K"/>
    <s v="FR"/>
    <n v="6.17"/>
    <n v="87"/>
    <s v="N"/>
    <n v="5000"/>
    <n v="62594"/>
    <m/>
    <m/>
    <n v="5000"/>
    <n v="318998"/>
    <m/>
    <m/>
    <s v="B"/>
    <n v="0"/>
    <n v="21"/>
    <n v="510"/>
    <m/>
    <s v="SC FCS 72 Columbia River Spring Creek NFH"/>
    <s v="SPRING CR 29.0159"/>
    <s v="SPRING CR NFH"/>
    <s v="SPRING CR 29.0159"/>
    <s v="WA"/>
    <s v="CECR"/>
    <s v="WIND"/>
    <s v="C"/>
    <n v="4"/>
  </r>
  <r>
    <x v="1"/>
    <s v="SAC"/>
    <s v="T"/>
    <n v="4.0999999999999996"/>
    <n v="20140221"/>
    <s v="FWS"/>
    <s v="FWS"/>
    <n v="7"/>
    <s v="053794"/>
    <n v="12"/>
    <m/>
    <m/>
    <m/>
    <m/>
    <n v="1"/>
    <n v="3"/>
    <n v="2006"/>
    <n v="20070412"/>
    <n v="20070413"/>
    <s v="6FCSABAT CNFH"/>
    <s v="6FCSABAT CNFH"/>
    <s v="6FCSABAT CNFH"/>
    <s v="S"/>
    <s v="H"/>
    <s v="P"/>
    <s v="FR"/>
    <n v="5.04"/>
    <n v="77"/>
    <s v="N"/>
    <n v="5000"/>
    <n v="1278401"/>
    <m/>
    <m/>
    <n v="0"/>
    <n v="3825433"/>
    <m/>
    <m/>
    <s v="C"/>
    <n v="0"/>
    <n v="13"/>
    <n v="1038"/>
    <m/>
    <s v="Resubmited2.21.14Production"/>
    <s v="COLEMAN NFH"/>
    <s v="COLEMAN NFH"/>
    <s v="COLEMAN NFH"/>
    <s v="CA"/>
    <s v="SAFA"/>
    <s v="SACR"/>
    <s v="N"/>
    <n v="4"/>
  </r>
  <r>
    <x v="1"/>
    <s v="SAC"/>
    <s v="T"/>
    <n v="4.0999999999999996"/>
    <n v="20140221"/>
    <s v="FWS"/>
    <s v="FWS"/>
    <n v="7"/>
    <s v="053795"/>
    <n v="12"/>
    <m/>
    <m/>
    <m/>
    <m/>
    <n v="1"/>
    <n v="3"/>
    <n v="2006"/>
    <n v="20070423"/>
    <n v="20070425"/>
    <s v="6FCSABAT CNFH"/>
    <s v="6FCSABAT CNFH"/>
    <s v="6FCSABAT CNFH"/>
    <s v="S"/>
    <s v="H"/>
    <s v="P"/>
    <s v="FR"/>
    <n v="4.57"/>
    <n v="75"/>
    <s v="N"/>
    <n v="5000"/>
    <n v="1432683"/>
    <m/>
    <m/>
    <n v="5000"/>
    <n v="1856"/>
    <n v="0"/>
    <n v="4252400"/>
    <s v="C"/>
    <n v="1.2999999999999999E-3"/>
    <n v="15"/>
    <n v="773"/>
    <m/>
    <s v="Resubmited2.21.14Production"/>
    <s v="COLEMAN NFH"/>
    <s v="COLEMAN NFH"/>
    <s v="COLEMAN NFH"/>
    <s v="CA"/>
    <s v="SAFA"/>
    <s v="SACR"/>
    <s v="N"/>
    <n v="4"/>
  </r>
  <r>
    <x v="1"/>
    <s v="SAC"/>
    <s v="T"/>
    <n v="4.0999999999999996"/>
    <n v="20140221"/>
    <s v="FWS"/>
    <s v="FWS"/>
    <n v="7"/>
    <s v="053796"/>
    <n v="12"/>
    <m/>
    <m/>
    <m/>
    <m/>
    <n v="1"/>
    <n v="3"/>
    <n v="2006"/>
    <n v="20070423"/>
    <n v="20070425"/>
    <s v="6FCSABAT CNFH"/>
    <s v="6FCSABAT CNFH"/>
    <s v="6FCSABAT CNFH"/>
    <s v="S"/>
    <s v="H"/>
    <s v="P"/>
    <s v="FR"/>
    <n v="4.22"/>
    <n v="73"/>
    <s v="N"/>
    <n v="5000"/>
    <n v="64885"/>
    <m/>
    <m/>
    <n v="5000"/>
    <n v="783"/>
    <n v="0"/>
    <n v="171202"/>
    <s v="C"/>
    <n v="1.1900000000000001E-2"/>
    <n v="21"/>
    <n v="1090"/>
    <m/>
    <s v="Resub2.21.14tagged insameraceway as 053797,same length&amp;tag retention data set"/>
    <s v="COLEMAN NFH"/>
    <s v="COLEMAN NFH"/>
    <s v="COLEMAN NFH"/>
    <s v="CA"/>
    <s v="SAFA"/>
    <s v="SACR"/>
    <s v="N"/>
    <n v="4"/>
  </r>
  <r>
    <x v="1"/>
    <s v="SAC"/>
    <s v="T"/>
    <n v="4.0999999999999996"/>
    <n v="20140221"/>
    <s v="FWS"/>
    <s v="FWS"/>
    <n v="7"/>
    <s v="053797"/>
    <n v="12"/>
    <m/>
    <m/>
    <m/>
    <m/>
    <n v="1"/>
    <n v="3"/>
    <n v="2006"/>
    <n v="20070423"/>
    <n v="20070425"/>
    <s v="6FCSABAT CNFH"/>
    <s v="6FCSABAT CNFH"/>
    <s v="6FCSABAT CNFH"/>
    <s v="S"/>
    <s v="H"/>
    <s v="P"/>
    <s v="FR"/>
    <n v="4.22"/>
    <n v="73"/>
    <s v="N"/>
    <n v="5000"/>
    <n v="46377"/>
    <m/>
    <m/>
    <n v="5000"/>
    <n v="560"/>
    <n v="0"/>
    <n v="189933"/>
    <s v="C"/>
    <n v="1.1900000000000001E-2"/>
    <n v="21"/>
    <n v="1090"/>
    <m/>
    <s v="Resub2.21.14tagged insameraceway as 053796, same length&amp;tag retention data set"/>
    <s v="COLEMAN NFH"/>
    <s v="COLEMAN NFH"/>
    <s v="COLEMAN NFH"/>
    <s v="CA"/>
    <s v="SAFA"/>
    <s v="SACR"/>
    <s v="N"/>
    <n v="4"/>
  </r>
  <r>
    <x v="1"/>
    <s v="SAC"/>
    <s v="T"/>
    <n v="4.0999999999999996"/>
    <n v="20140221"/>
    <s v="FWS"/>
    <s v="FWS"/>
    <n v="7"/>
    <s v="053798"/>
    <n v="12"/>
    <m/>
    <m/>
    <m/>
    <m/>
    <n v="1"/>
    <n v="3"/>
    <n v="2006"/>
    <n v="20070423"/>
    <n v="20070425"/>
    <s v="6FCSABAT CNFH"/>
    <s v="6FCSABAT CNFH"/>
    <s v="6FCSABAT CNFH"/>
    <s v="S"/>
    <s v="H"/>
    <s v="P"/>
    <s v="FR"/>
    <n v="3.64"/>
    <n v="70"/>
    <s v="N"/>
    <n v="5000"/>
    <n v="64093"/>
    <m/>
    <m/>
    <n v="5000"/>
    <n v="1870"/>
    <n v="0"/>
    <n v="146301"/>
    <s v="C"/>
    <n v="2.8400000000000002E-2"/>
    <n v="20"/>
    <n v="529"/>
    <m/>
    <s v="Resub2.21.14taggedinsame raceway as 053799, same length&amp;tag retention data set"/>
    <s v="COLEMAN NFH"/>
    <s v="COLEMAN NFH"/>
    <s v="COLEMAN NFH"/>
    <s v="CA"/>
    <s v="SAFA"/>
    <s v="SACR"/>
    <s v="N"/>
    <n v="4"/>
  </r>
  <r>
    <x v="1"/>
    <s v="SAC"/>
    <s v="T"/>
    <n v="4.0999999999999996"/>
    <n v="20140221"/>
    <s v="FWS"/>
    <s v="FWS"/>
    <n v="7"/>
    <s v="053799"/>
    <n v="12"/>
    <m/>
    <m/>
    <m/>
    <m/>
    <n v="1"/>
    <n v="3"/>
    <n v="2006"/>
    <n v="20070423"/>
    <n v="20070425"/>
    <s v="6FCSABAT CNFH"/>
    <s v="6FCSABAT CNFH"/>
    <s v="6FCSABAT CNFH"/>
    <s v="S"/>
    <s v="H"/>
    <s v="P"/>
    <s v="FR"/>
    <n v="3.64"/>
    <n v="70"/>
    <s v="N"/>
    <n v="5000"/>
    <n v="39208"/>
    <m/>
    <m/>
    <n v="5000"/>
    <n v="1144"/>
    <n v="0"/>
    <n v="171912"/>
    <s v="C"/>
    <n v="2.8400000000000002E-2"/>
    <n v="20"/>
    <n v="529"/>
    <m/>
    <s v="Resub2.21.14taggedinsame raceway as 053798,same length&amp;tag retention data set"/>
    <s v="COLEMAN NFH"/>
    <s v="COLEMAN NFH"/>
    <s v="COLEMAN NFH"/>
    <s v="CA"/>
    <s v="SAFA"/>
    <s v="SACR"/>
    <s v="N"/>
    <n v="4"/>
  </r>
  <r>
    <x v="1"/>
    <s v="SAC"/>
    <s v="T"/>
    <n v="4.0999999999999996"/>
    <n v="20140221"/>
    <s v="FWS"/>
    <s v="FWS"/>
    <n v="7"/>
    <s v="053864"/>
    <n v="12"/>
    <m/>
    <m/>
    <m/>
    <m/>
    <n v="1"/>
    <n v="3"/>
    <n v="2006"/>
    <n v="20070423"/>
    <n v="20070425"/>
    <s v="6FCSABAT CNFH"/>
    <s v="6FCSABAT CNFH"/>
    <s v="6FCSABAT CNFH"/>
    <s v="S"/>
    <s v="H"/>
    <s v="P"/>
    <s v="FR"/>
    <n v="3.61"/>
    <n v="69"/>
    <s v="N"/>
    <n v="5000"/>
    <n v="64665"/>
    <m/>
    <m/>
    <n v="5000"/>
    <n v="544"/>
    <n v="0"/>
    <n v="147071"/>
    <s v="C"/>
    <n v="8.3000000000000001E-3"/>
    <n v="22"/>
    <n v="839"/>
    <m/>
    <s v="Resub2.21.14taggedinsame raceway as 053865,same length&amp;tag retention data set"/>
    <s v="COLEMAN NFH"/>
    <s v="COLEMAN NFH"/>
    <s v="COLEMAN NFH"/>
    <s v="CA"/>
    <s v="SAFA"/>
    <s v="SACR"/>
    <s v="N"/>
    <n v="4"/>
  </r>
  <r>
    <x v="1"/>
    <s v="SAC"/>
    <s v="T"/>
    <n v="4.0999999999999996"/>
    <n v="20140221"/>
    <s v="FWS"/>
    <s v="FWS"/>
    <n v="7"/>
    <s v="053865"/>
    <n v="12"/>
    <m/>
    <m/>
    <m/>
    <m/>
    <n v="1"/>
    <n v="3"/>
    <n v="2006"/>
    <n v="20070423"/>
    <n v="20070425"/>
    <s v="6FCSABAT CNFH"/>
    <s v="6FCSABAT CNFH"/>
    <s v="6FCSABAT CNFH"/>
    <s v="S"/>
    <s v="H"/>
    <s v="P"/>
    <s v="FR"/>
    <n v="3.61"/>
    <n v="69"/>
    <s v="N"/>
    <n v="5000"/>
    <n v="41770"/>
    <m/>
    <m/>
    <n v="5000"/>
    <n v="351"/>
    <n v="0"/>
    <n v="170159"/>
    <s v="C"/>
    <n v="8.3000000000000001E-3"/>
    <n v="22"/>
    <n v="839"/>
    <m/>
    <s v="Resub2.21.14taggedinsame raceway as 053864, same length&amp;tag retention dataset"/>
    <s v="COLEMAN NFH"/>
    <s v="COLEMAN NFH"/>
    <s v="COLEMAN NFH"/>
    <s v="CA"/>
    <s v="SAFA"/>
    <s v="SACR"/>
    <s v="N"/>
    <n v="4"/>
  </r>
  <r>
    <x v="1"/>
    <s v="SAC"/>
    <s v="T"/>
    <n v="4.0999999999999996"/>
    <n v="20140221"/>
    <s v="FWS"/>
    <s v="FWS"/>
    <n v="7"/>
    <s v="054391"/>
    <n v="12"/>
    <m/>
    <m/>
    <m/>
    <m/>
    <n v="1"/>
    <n v="3"/>
    <n v="2007"/>
    <n v="20080423"/>
    <n v="20080424"/>
    <s v="6FCSABAT CNFH"/>
    <s v="6FCSABAT CNFH"/>
    <s v="6FCSABAT CNFH"/>
    <s v="S"/>
    <s v="H"/>
    <s v="P"/>
    <s v="FR"/>
    <n v="6.15"/>
    <n v="80"/>
    <s v="N"/>
    <n v="5000"/>
    <n v="111161"/>
    <m/>
    <m/>
    <n v="0"/>
    <n v="333857"/>
    <m/>
    <m/>
    <s v="C"/>
    <m/>
    <n v="40"/>
    <n v="676"/>
    <m/>
    <s v="Resubmited2.21.14Production"/>
    <s v="COLEMAN NFH"/>
    <s v="COLEMAN NFH"/>
    <s v="COLEMAN NFH"/>
    <s v="CA"/>
    <s v="SAFA"/>
    <s v="SACR"/>
    <s v="N"/>
    <n v="4"/>
  </r>
  <r>
    <x v="1"/>
    <s v="SAC"/>
    <s v="T"/>
    <n v="4.0999999999999996"/>
    <n v="20090310"/>
    <s v="FWS"/>
    <s v="FWS"/>
    <n v="7"/>
    <s v="054393"/>
    <n v="12"/>
    <m/>
    <m/>
    <m/>
    <m/>
    <n v="1"/>
    <n v="3"/>
    <n v="2007"/>
    <n v="20080423"/>
    <n v="20080424"/>
    <s v="6FCSABAT CNFH"/>
    <s v="6FCSABAT CNFH"/>
    <s v="6FCSABAT CNFH"/>
    <s v="S"/>
    <s v="H"/>
    <s v="P"/>
    <s v="FR"/>
    <n v="5.24"/>
    <n v="77"/>
    <s v="N"/>
    <n v="5000"/>
    <n v="108921"/>
    <m/>
    <m/>
    <n v="0"/>
    <n v="327166"/>
    <m/>
    <m/>
    <s v="C"/>
    <m/>
    <n v="38"/>
    <n v="708"/>
    <m/>
    <s v="Production"/>
    <s v="COLEMAN NFH"/>
    <s v="COLEMAN NFH"/>
    <s v="COLEMAN NFH"/>
    <s v="CA"/>
    <s v="SAFA"/>
    <s v="SACR"/>
    <s v="C"/>
    <n v="4"/>
  </r>
  <r>
    <x v="1"/>
    <s v="SAC"/>
    <s v="T"/>
    <n v="4.0999999999999996"/>
    <n v="20090310"/>
    <s v="FWS"/>
    <s v="FWS"/>
    <n v="7"/>
    <s v="054395"/>
    <n v="12"/>
    <m/>
    <m/>
    <m/>
    <m/>
    <n v="1"/>
    <n v="3"/>
    <n v="2007"/>
    <n v="20080429"/>
    <n v="20080501"/>
    <s v="6FCSABAT CNFH"/>
    <s v="6FCSABAT CNFH"/>
    <s v="6FCSABAT CNFH"/>
    <s v="S"/>
    <s v="H"/>
    <s v="P"/>
    <s v="FR"/>
    <n v="4.58"/>
    <n v="73"/>
    <s v="N"/>
    <n v="5000"/>
    <n v="109247"/>
    <m/>
    <m/>
    <n v="0"/>
    <n v="327938"/>
    <m/>
    <m/>
    <s v="C"/>
    <m/>
    <n v="29"/>
    <n v="842"/>
    <m/>
    <s v="Production"/>
    <s v="COLEMAN NFH"/>
    <s v="COLEMAN NFH"/>
    <s v="COLEMAN NFH"/>
    <s v="CA"/>
    <s v="SAFA"/>
    <s v="SACR"/>
    <s v="C"/>
    <n v="4.5"/>
  </r>
  <r>
    <x v="1"/>
    <s v="SAC"/>
    <s v="T"/>
    <n v="4.0999999999999996"/>
    <n v="20140221"/>
    <s v="FWS"/>
    <s v="FWS"/>
    <n v="7"/>
    <s v="054398"/>
    <n v="12"/>
    <m/>
    <m/>
    <m/>
    <m/>
    <n v="1"/>
    <n v="3"/>
    <n v="2007"/>
    <n v="20080429"/>
    <n v="20080501"/>
    <s v="6FCSABAT CNFH"/>
    <s v="6FCSABAT CNFH"/>
    <s v="6FCSABAT CNFH"/>
    <s v="S"/>
    <s v="H"/>
    <s v="P"/>
    <s v="FR"/>
    <n v="3.19"/>
    <n v="65"/>
    <s v="N"/>
    <n v="5000"/>
    <n v="109295"/>
    <m/>
    <m/>
    <n v="5000"/>
    <n v="127"/>
    <n v="0"/>
    <n v="328645"/>
    <s v="C"/>
    <n v="1.1999999999999999E-3"/>
    <n v="17"/>
    <n v="859"/>
    <m/>
    <s v="Resubmited2.21.14Production"/>
    <s v="COLEMAN NFH"/>
    <s v="COLEMAN NFH"/>
    <s v="COLEMAN NFH"/>
    <s v="CA"/>
    <s v="SAFA"/>
    <s v="SACR"/>
    <s v="N"/>
    <n v="4.5"/>
  </r>
  <r>
    <x v="1"/>
    <s v="SAC"/>
    <s v="T"/>
    <n v="4.0999999999999996"/>
    <n v="20090310"/>
    <s v="FWS"/>
    <s v="FWS"/>
    <n v="7"/>
    <s v="054399"/>
    <n v="12"/>
    <m/>
    <m/>
    <m/>
    <m/>
    <n v="1"/>
    <n v="3"/>
    <n v="2007"/>
    <n v="20080429"/>
    <n v="20080501"/>
    <s v="6FCSABAT CNFH"/>
    <s v="6FCSABAT CNFH"/>
    <s v="6FCSABAT CNFH"/>
    <s v="S"/>
    <s v="H"/>
    <s v="P"/>
    <s v="FR"/>
    <n v="2.87"/>
    <n v="64"/>
    <s v="N"/>
    <n v="5000"/>
    <n v="110799"/>
    <m/>
    <m/>
    <n v="5000"/>
    <n v="263"/>
    <n v="0"/>
    <n v="333599"/>
    <s v="C"/>
    <n v="2.3999999999999998E-3"/>
    <n v="16"/>
    <n v="846"/>
    <m/>
    <s v="Production"/>
    <s v="COLEMAN NFH"/>
    <s v="COLEMAN NFH"/>
    <s v="COLEMAN NFH"/>
    <s v="CA"/>
    <s v="SAFA"/>
    <s v="SACR"/>
    <s v="C"/>
    <n v="4.5"/>
  </r>
  <r>
    <x v="1"/>
    <s v="SAC"/>
    <s v="T"/>
    <n v="4.0999999999999996"/>
    <n v="20090310"/>
    <s v="FWS"/>
    <s v="FWS"/>
    <n v="7"/>
    <s v="054464"/>
    <n v="12"/>
    <m/>
    <m/>
    <m/>
    <m/>
    <n v="1"/>
    <n v="3"/>
    <n v="2007"/>
    <n v="20080429"/>
    <n v="20080501"/>
    <s v="6FCSABAT CNFH"/>
    <s v="6FCSABAT CNFH"/>
    <s v="6FCSABAT CNFH"/>
    <s v="S"/>
    <s v="H"/>
    <s v="P"/>
    <s v="FR"/>
    <n v="4.3"/>
    <n v="73"/>
    <s v="N"/>
    <n v="5000"/>
    <n v="227353"/>
    <m/>
    <m/>
    <n v="0"/>
    <n v="682784"/>
    <m/>
    <m/>
    <s v="C"/>
    <n v="0"/>
    <n v="21"/>
    <n v="752"/>
    <m/>
    <s v="Production"/>
    <s v="COLEMAN NFH"/>
    <s v="COLEMAN NFH"/>
    <s v="COLEMAN NFH"/>
    <s v="CA"/>
    <s v="SAFA"/>
    <s v="SACR"/>
    <s v="C"/>
    <n v="4.5"/>
  </r>
  <r>
    <x v="1"/>
    <s v="SAC"/>
    <s v="T"/>
    <n v="4.0999999999999996"/>
    <n v="20140221"/>
    <s v="FWS"/>
    <s v="FWS"/>
    <n v="7"/>
    <s v="054465"/>
    <n v="12"/>
    <m/>
    <m/>
    <m/>
    <m/>
    <n v="1"/>
    <n v="3"/>
    <n v="2007"/>
    <n v="20080423"/>
    <n v="20080424"/>
    <s v="6FCSABAT CNFH"/>
    <s v="6FCSABAT CNFH"/>
    <s v="6FCSABAT CNFH"/>
    <s v="S"/>
    <s v="H"/>
    <s v="P"/>
    <s v="FR"/>
    <n v="4.9000000000000004"/>
    <n v="77"/>
    <s v="N"/>
    <n v="5000"/>
    <n v="220907"/>
    <n v="0"/>
    <n v="260"/>
    <n v="0"/>
    <n v="664932"/>
    <m/>
    <m/>
    <s v="C"/>
    <n v="0"/>
    <n v="35"/>
    <n v="852"/>
    <m/>
    <s v="Resubmited2.21.14Production"/>
    <s v="COLEMAN NFH"/>
    <s v="COLEMAN NFH"/>
    <s v="COLEMAN NFH"/>
    <s v="CA"/>
    <s v="SAFA"/>
    <s v="SACR"/>
    <s v="N"/>
    <n v="4"/>
  </r>
  <r>
    <x v="1"/>
    <s v="SAC"/>
    <s v="T"/>
    <n v="4.0999999999999996"/>
    <n v="20140221"/>
    <s v="FWS"/>
    <s v="FWS"/>
    <n v="7"/>
    <s v="054466"/>
    <n v="12"/>
    <m/>
    <m/>
    <m/>
    <m/>
    <n v="1"/>
    <n v="3"/>
    <n v="2007"/>
    <n v="20080423"/>
    <n v="20080424"/>
    <s v="6FCSABAT CNFH"/>
    <s v="6FCSABAT CNFH"/>
    <s v="6FCSABAT CNFH"/>
    <s v="S"/>
    <s v="H"/>
    <s v="P"/>
    <s v="FR"/>
    <n v="5.16"/>
    <n v="77"/>
    <s v="N"/>
    <n v="5000"/>
    <n v="222908"/>
    <m/>
    <m/>
    <n v="0"/>
    <n v="669119"/>
    <m/>
    <m/>
    <s v="C"/>
    <n v="0"/>
    <n v="33"/>
    <n v="909"/>
    <m/>
    <s v="Resubmited2.21.14Production"/>
    <s v="COLEMAN NFH"/>
    <s v="COLEMAN NFH"/>
    <s v="COLEMAN NFH"/>
    <s v="CA"/>
    <s v="SAFA"/>
    <s v="SACR"/>
    <s v="N"/>
    <n v="4"/>
  </r>
  <r>
    <x v="1"/>
    <s v="SAC"/>
    <s v="T"/>
    <n v="4.0999999999999996"/>
    <n v="20090310"/>
    <s v="FWS"/>
    <s v="FWS"/>
    <n v="7"/>
    <s v="054467"/>
    <n v="12"/>
    <m/>
    <m/>
    <m/>
    <m/>
    <n v="1"/>
    <n v="3"/>
    <n v="2007"/>
    <n v="20080423"/>
    <n v="20080424"/>
    <s v="6FCSABAT CNFH"/>
    <s v="6FCSABAT CNFH"/>
    <s v="6FCSABAT CNFH"/>
    <s v="S"/>
    <s v="H"/>
    <s v="P"/>
    <s v="FR"/>
    <n v="5.1100000000000003"/>
    <n v="75"/>
    <s v="N"/>
    <n v="5000"/>
    <n v="224687"/>
    <m/>
    <m/>
    <n v="5000"/>
    <n v="284"/>
    <n v="0"/>
    <n v="675495"/>
    <s v="C"/>
    <n v="1.2999999999999999E-3"/>
    <n v="27"/>
    <n v="793"/>
    <m/>
    <s v="Production"/>
    <s v="COLEMAN NFH"/>
    <s v="COLEMAN NFH"/>
    <s v="COLEMAN NFH"/>
    <s v="CA"/>
    <s v="SAFA"/>
    <s v="SACR"/>
    <s v="C"/>
    <n v="4"/>
  </r>
  <r>
    <x v="1"/>
    <s v="SAC"/>
    <s v="T"/>
    <n v="4.0999999999999996"/>
    <n v="20140221"/>
    <s v="FWS"/>
    <s v="FWS"/>
    <n v="7"/>
    <s v="054468"/>
    <n v="12"/>
    <m/>
    <m/>
    <m/>
    <m/>
    <n v="1"/>
    <n v="3"/>
    <n v="2007"/>
    <n v="20080429"/>
    <n v="20080501"/>
    <s v="6FCSABAT CNFH"/>
    <s v="6FCSABAT CNFH"/>
    <s v="6FCSABAT CNFH"/>
    <s v="S"/>
    <s v="H"/>
    <s v="P"/>
    <s v="FR"/>
    <n v="5.03"/>
    <n v="75"/>
    <s v="N"/>
    <n v="5000"/>
    <n v="226107"/>
    <m/>
    <m/>
    <n v="0"/>
    <n v="678787"/>
    <m/>
    <m/>
    <s v="C"/>
    <n v="0"/>
    <n v="31"/>
    <n v="829"/>
    <m/>
    <s v="Resubmited2.21.14Production"/>
    <s v="COLEMAN NFH"/>
    <s v="COLEMAN NFH"/>
    <s v="COLEMAN NFH"/>
    <s v="CA"/>
    <s v="SAFA"/>
    <s v="SACR"/>
    <s v="N"/>
    <n v="4.5"/>
  </r>
  <r>
    <x v="1"/>
    <s v="SAC"/>
    <s v="T"/>
    <n v="4.0999999999999996"/>
    <n v="20140221"/>
    <s v="FWS"/>
    <s v="FWS"/>
    <n v="7"/>
    <s v="054469"/>
    <n v="12"/>
    <m/>
    <m/>
    <m/>
    <m/>
    <n v="1"/>
    <n v="3"/>
    <n v="2007"/>
    <n v="20080429"/>
    <n v="20080501"/>
    <s v="6FCSABAT CNFH"/>
    <s v="6FCSABAT CNFH"/>
    <s v="6FCSABAT CNFH"/>
    <s v="S"/>
    <s v="H"/>
    <s v="P"/>
    <s v="FR"/>
    <n v="4.71"/>
    <n v="75"/>
    <s v="N"/>
    <n v="5000"/>
    <n v="224293"/>
    <m/>
    <m/>
    <n v="5000"/>
    <n v="270"/>
    <n v="0"/>
    <n v="674107"/>
    <s v="C"/>
    <n v="1.1999999999999999E-3"/>
    <n v="32"/>
    <n v="833"/>
    <m/>
    <s v="Resubmited2.21.14Production"/>
    <s v="COLEMAN NFH"/>
    <s v="COLEMAN NFH"/>
    <s v="COLEMAN NFH"/>
    <s v="CA"/>
    <s v="SAFA"/>
    <s v="SACR"/>
    <s v="N"/>
    <n v="4.5"/>
  </r>
  <r>
    <x v="1"/>
    <s v="SAC"/>
    <s v="T"/>
    <n v="4.0999999999999996"/>
    <n v="20140221"/>
    <s v="FWS"/>
    <s v="FWS"/>
    <n v="7"/>
    <s v="054470"/>
    <n v="12"/>
    <m/>
    <m/>
    <m/>
    <m/>
    <n v="1"/>
    <n v="3"/>
    <n v="2007"/>
    <n v="20080429"/>
    <n v="20080501"/>
    <s v="6FCSABAT CNFH"/>
    <s v="6FCSABAT CNFH"/>
    <s v="6FCSABAT CNFH"/>
    <s v="S"/>
    <s v="H"/>
    <s v="P"/>
    <s v="FR"/>
    <n v="4.24"/>
    <n v="73"/>
    <s v="N"/>
    <n v="5000"/>
    <n v="221255"/>
    <m/>
    <m/>
    <n v="5000"/>
    <n v="2373"/>
    <n v="0"/>
    <n v="671381"/>
    <s v="C"/>
    <n v="1.06E-2"/>
    <n v="23"/>
    <n v="848"/>
    <m/>
    <s v="Resubmited2.21.14Production"/>
    <s v="COLEMAN NFH"/>
    <s v="COLEMAN NFH"/>
    <s v="COLEMAN NFH"/>
    <s v="CA"/>
    <s v="SAFA"/>
    <s v="SACR"/>
    <s v="N"/>
    <n v="4.5"/>
  </r>
  <r>
    <x v="1"/>
    <s v="SAC"/>
    <s v="T"/>
    <n v="4.0999999999999996"/>
    <n v="20140221"/>
    <s v="FWS"/>
    <s v="FWS"/>
    <n v="7"/>
    <s v="054471"/>
    <n v="12"/>
    <m/>
    <m/>
    <m/>
    <m/>
    <n v="1"/>
    <n v="3"/>
    <n v="2007"/>
    <n v="20080429"/>
    <n v="20080501"/>
    <s v="6FCSABAT CNFH"/>
    <s v="6FCSABAT CNFH"/>
    <s v="6FCSABAT CNFH"/>
    <s v="S"/>
    <s v="H"/>
    <s v="P"/>
    <s v="FR"/>
    <n v="4.93"/>
    <n v="76"/>
    <s v="N"/>
    <n v="5000"/>
    <n v="338491"/>
    <m/>
    <m/>
    <n v="5000"/>
    <n v="438"/>
    <n v="0"/>
    <n v="1017136"/>
    <s v="C"/>
    <n v="1.2999999999999999E-3"/>
    <n v="33"/>
    <n v="773"/>
    <m/>
    <s v="Resubmited2.21.14Production"/>
    <s v="COLEMAN NFH"/>
    <s v="COLEMAN NFH"/>
    <s v="COLEMAN NFH"/>
    <s v="CA"/>
    <s v="SAFA"/>
    <s v="SACR"/>
    <s v="N"/>
    <n v="4.5"/>
  </r>
  <r>
    <x v="1"/>
    <s v="SAC"/>
    <s v="T"/>
    <n v="4.0999999999999996"/>
    <n v="20090310"/>
    <s v="FWS"/>
    <s v="FWS"/>
    <n v="7"/>
    <s v="054472"/>
    <n v="12"/>
    <m/>
    <m/>
    <m/>
    <m/>
    <n v="1"/>
    <n v="3"/>
    <n v="2007"/>
    <n v="20080429"/>
    <n v="20080501"/>
    <s v="6FCSABAT CNFH"/>
    <s v="6FCSABAT CNFH"/>
    <s v="6FCSABAT CNFH"/>
    <s v="S"/>
    <s v="H"/>
    <s v="P"/>
    <s v="FR"/>
    <n v="4.7300000000000004"/>
    <n v="76"/>
    <s v="N"/>
    <n v="5000"/>
    <n v="346353"/>
    <m/>
    <m/>
    <n v="0"/>
    <n v="1040056"/>
    <m/>
    <m/>
    <s v="C"/>
    <n v="0"/>
    <n v="21"/>
    <n v="874"/>
    <m/>
    <s v="Production"/>
    <s v="COLEMAN NFH"/>
    <s v="COLEMAN NFH"/>
    <s v="COLEMAN NFH"/>
    <s v="CA"/>
    <s v="SAFA"/>
    <s v="SACR"/>
    <s v="C"/>
    <n v="4.5"/>
  </r>
  <r>
    <x v="1"/>
    <s v="SAC"/>
    <s v="T"/>
    <n v="4.0999999999999996"/>
    <n v="20060912"/>
    <s v="CDFW"/>
    <s v="FWS"/>
    <n v="8"/>
    <s v="062304"/>
    <n v="12"/>
    <m/>
    <m/>
    <m/>
    <m/>
    <n v="1"/>
    <n v="3"/>
    <n v="2005"/>
    <n v="20060517"/>
    <n v="20060517"/>
    <s v="6FCSASBF WSAC"/>
    <s v="6FCSAFEA FRFH"/>
    <s v="6FCSAFEA"/>
    <s v="G"/>
    <s v="H"/>
    <s v="B"/>
    <s v="FR"/>
    <n v="3.8"/>
    <n v="73"/>
    <s v="N"/>
    <n v="5000"/>
    <n v="26038"/>
    <m/>
    <m/>
    <n v="5000"/>
    <n v="397"/>
    <m/>
    <m/>
    <m/>
    <n v="1.46E-2"/>
    <n v="8"/>
    <n v="200"/>
    <m/>
    <m/>
    <s v="SAC R AT WEST SACRAMENTO"/>
    <s v="FEATHER R HATCHERY"/>
    <s v="FEATHER RIVER"/>
    <s v="CA"/>
    <s v="SAFA"/>
    <s v="SACR"/>
    <s v="C"/>
    <n v="5"/>
  </r>
  <r>
    <x v="1"/>
    <s v="SAC"/>
    <s v="T"/>
    <n v="4.0999999999999996"/>
    <n v="20060912"/>
    <s v="CDFW"/>
    <s v="FWS"/>
    <n v="8"/>
    <s v="062305"/>
    <n v="12"/>
    <m/>
    <m/>
    <m/>
    <m/>
    <n v="1"/>
    <n v="3"/>
    <n v="2005"/>
    <n v="20060517"/>
    <n v="20060517"/>
    <s v="6FCSASBF WSAC"/>
    <s v="6FCSAFEA FRFH"/>
    <s v="6FCSAFEA"/>
    <s v="G"/>
    <s v="H"/>
    <s v="B"/>
    <s v="FR"/>
    <n v="3.8"/>
    <n v="73"/>
    <s v="N"/>
    <n v="5000"/>
    <n v="24701"/>
    <m/>
    <m/>
    <n v="5000"/>
    <n v="377"/>
    <m/>
    <m/>
    <m/>
    <n v="1.46E-2"/>
    <n v="8"/>
    <n v="200"/>
    <m/>
    <m/>
    <s v="SAC R AT WEST SACRAMENTO"/>
    <s v="FEATHER R HATCHERY"/>
    <s v="FEATHER RIVER"/>
    <s v="CA"/>
    <s v="SAFA"/>
    <s v="SACR"/>
    <s v="C"/>
    <n v="5"/>
  </r>
  <r>
    <x v="1"/>
    <s v="SAC"/>
    <s v="T"/>
    <n v="4.0999999999999996"/>
    <n v="20060912"/>
    <s v="CDFW"/>
    <s v="FWS"/>
    <n v="8"/>
    <s v="062306"/>
    <n v="12"/>
    <m/>
    <m/>
    <m/>
    <m/>
    <n v="1"/>
    <n v="3"/>
    <n v="2005"/>
    <n v="20060418"/>
    <n v="20060418"/>
    <s v="6FCSASBF WSAC"/>
    <s v="6FCSAFEA FRFH"/>
    <s v="6FCSAFEA"/>
    <s v="G"/>
    <s v="H"/>
    <s v="B"/>
    <s v="FR"/>
    <n v="3.8"/>
    <n v="73"/>
    <s v="N"/>
    <n v="5000"/>
    <n v="25700"/>
    <m/>
    <m/>
    <m/>
    <m/>
    <m/>
    <m/>
    <m/>
    <n v="0"/>
    <n v="8"/>
    <n v="200"/>
    <m/>
    <m/>
    <s v="SAC R AT WEST SACRAMENTO"/>
    <s v="FEATHER R HATCHERY"/>
    <s v="FEATHER RIVER"/>
    <s v="CA"/>
    <s v="SAFA"/>
    <s v="SACR"/>
    <s v="C"/>
    <n v="4"/>
  </r>
  <r>
    <x v="1"/>
    <s v="SAC"/>
    <s v="T"/>
    <n v="4.0999999999999996"/>
    <n v="20060912"/>
    <s v="CDFW"/>
    <s v="FWS"/>
    <n v="8"/>
    <s v="062307"/>
    <n v="12"/>
    <m/>
    <m/>
    <m/>
    <m/>
    <n v="1"/>
    <n v="3"/>
    <n v="2005"/>
    <n v="20060418"/>
    <n v="20060418"/>
    <s v="6FCSASBF WSAC"/>
    <s v="6FCSAFEA FRFH"/>
    <s v="6FCSAFEA"/>
    <s v="G"/>
    <s v="H"/>
    <s v="B"/>
    <s v="FR"/>
    <n v="3.8"/>
    <n v="73"/>
    <s v="N"/>
    <n v="5000"/>
    <n v="26200"/>
    <m/>
    <m/>
    <m/>
    <m/>
    <m/>
    <m/>
    <m/>
    <n v="0"/>
    <n v="8"/>
    <n v="200"/>
    <m/>
    <m/>
    <s v="SAC R AT WEST SACRAMENTO"/>
    <s v="FEATHER R HATCHERY"/>
    <s v="FEATHER RIVER"/>
    <s v="CA"/>
    <s v="SAFA"/>
    <s v="SACR"/>
    <s v="C"/>
    <n v="4"/>
  </r>
  <r>
    <x v="1"/>
    <s v="SAC"/>
    <s v="T"/>
    <n v="4.0999999999999996"/>
    <n v="20060912"/>
    <s v="CDFW"/>
    <s v="FWS"/>
    <n v="8"/>
    <s v="062308"/>
    <n v="12"/>
    <m/>
    <m/>
    <m/>
    <m/>
    <n v="1"/>
    <n v="3"/>
    <n v="2005"/>
    <n v="20060501"/>
    <n v="20060501"/>
    <s v="6FCSASBF WSAC"/>
    <s v="6FCSAFEA FRFH"/>
    <s v="6FCSAFEA"/>
    <s v="G"/>
    <s v="H"/>
    <s v="B"/>
    <s v="FR"/>
    <n v="3.8"/>
    <n v="73"/>
    <s v="N"/>
    <n v="5000"/>
    <n v="25733"/>
    <m/>
    <m/>
    <n v="5000"/>
    <n v="130"/>
    <m/>
    <m/>
    <m/>
    <n v="4.8999999999999998E-3"/>
    <n v="7"/>
    <n v="200"/>
    <m/>
    <m/>
    <s v="SAC R AT WEST SACRAMENTO"/>
    <s v="FEATHER R HATCHERY"/>
    <s v="FEATHER RIVER"/>
    <s v="CA"/>
    <s v="SAFA"/>
    <s v="SACR"/>
    <s v="C"/>
    <n v="5"/>
  </r>
  <r>
    <x v="1"/>
    <s v="SAC"/>
    <s v="T"/>
    <n v="4.0999999999999996"/>
    <n v="20060912"/>
    <s v="CDFW"/>
    <s v="FWS"/>
    <n v="8"/>
    <s v="062309"/>
    <n v="12"/>
    <m/>
    <m/>
    <m/>
    <m/>
    <n v="1"/>
    <n v="3"/>
    <n v="2005"/>
    <n v="20060501"/>
    <n v="20060501"/>
    <s v="6FCSASBF WSAC"/>
    <s v="6FCSAFEA FRFH"/>
    <s v="6FCSAFEA"/>
    <s v="G"/>
    <s v="H"/>
    <s v="B"/>
    <s v="FR"/>
    <n v="3.8"/>
    <n v="73"/>
    <s v="N"/>
    <n v="5000"/>
    <n v="25919"/>
    <m/>
    <m/>
    <n v="5000"/>
    <n v="877"/>
    <m/>
    <m/>
    <m/>
    <n v="4.8999999999999998E-3"/>
    <n v="8"/>
    <n v="200"/>
    <m/>
    <m/>
    <s v="SAC R AT WEST SACRAMENTO"/>
    <s v="FEATHER R HATCHERY"/>
    <s v="FEATHER RIVER"/>
    <s v="CA"/>
    <s v="SAFA"/>
    <s v="SACR"/>
    <s v="C"/>
    <n v="5"/>
  </r>
  <r>
    <x v="2"/>
    <s v="URB"/>
    <s v="T"/>
    <n v="4.0999999999999996"/>
    <n v="20140404"/>
    <s v="WDFW"/>
    <s v="WDFW"/>
    <n v="4"/>
    <s v="094504"/>
    <n v="12"/>
    <m/>
    <m/>
    <m/>
    <m/>
    <n v="1"/>
    <n v="3"/>
    <n v="2006"/>
    <n v="20070615"/>
    <n v="20070622"/>
    <s v="3F42001 R"/>
    <s v="3F42001 360001 H04"/>
    <s v="3F42001 290001 S03"/>
    <s v="S"/>
    <s v="H"/>
    <m/>
    <m/>
    <m/>
    <m/>
    <m/>
    <n v="5000"/>
    <n v="222706"/>
    <m/>
    <m/>
    <m/>
    <m/>
    <m/>
    <m/>
    <m/>
    <m/>
    <m/>
    <m/>
    <m/>
    <m/>
    <s v="COLUMBIA R - GENERAL"/>
    <s v="RINGOLD SPRINGS HATCHERY"/>
    <s v="BONNEVILLE POOL"/>
    <s v="WA"/>
    <s v="CRGN"/>
    <s v="CRGNG"/>
    <s v="N"/>
    <n v="6"/>
  </r>
  <r>
    <x v="2"/>
    <s v="URB"/>
    <s v="T"/>
    <n v="4.0999999999999996"/>
    <n v="20140404"/>
    <s v="WDFW"/>
    <s v="WDFW"/>
    <n v="4"/>
    <s v="094663"/>
    <n v="0"/>
    <m/>
    <m/>
    <m/>
    <m/>
    <n v="1"/>
    <n v="3"/>
    <n v="2007"/>
    <n v="20080616"/>
    <n v="20080627"/>
    <s v="3F42001 R"/>
    <s v="3F42001 360001 H04"/>
    <s v="3F42001 290001 S03"/>
    <s v="S"/>
    <s v="H"/>
    <m/>
    <m/>
    <m/>
    <m/>
    <m/>
    <n v="5000"/>
    <n v="219754"/>
    <n v="0"/>
    <n v="2197"/>
    <m/>
    <m/>
    <m/>
    <m/>
    <m/>
    <m/>
    <m/>
    <m/>
    <m/>
    <m/>
    <s v="COLUMBIA R - GENERAL"/>
    <s v="RINGOLD SPRINGS HATCHERY"/>
    <s v="BONNEVILLE POOL"/>
    <s v="WA"/>
    <s v="CRGN"/>
    <s v="CRGNG"/>
    <s v="N"/>
    <n v="6"/>
  </r>
  <r>
    <x v="2"/>
    <s v="URB"/>
    <s v="T"/>
    <n v="4.0999999999999996"/>
    <n v="20140404"/>
    <s v="WDFW"/>
    <s v="WDFW"/>
    <n v="4"/>
    <n v="633173"/>
    <n v="12"/>
    <m/>
    <m/>
    <m/>
    <m/>
    <n v="1"/>
    <n v="3"/>
    <n v="2005"/>
    <n v="20060614"/>
    <n v="20060621"/>
    <s v="3F42001 R"/>
    <s v="3F42001 360126 H"/>
    <s v="3F42001 360126 S"/>
    <s v="S"/>
    <s v="H"/>
    <s v="P"/>
    <m/>
    <m/>
    <m/>
    <m/>
    <n v="5000"/>
    <n v="199445"/>
    <m/>
    <m/>
    <n v="5000"/>
    <n v="1406"/>
    <m/>
    <m/>
    <m/>
    <m/>
    <m/>
    <m/>
    <m/>
    <m/>
    <s v="COLUMBIA R - GENERAL"/>
    <s v="PRIEST RAPIDS HATCHERY"/>
    <s v="PRIEST RAPIDS (36)"/>
    <s v="WA"/>
    <s v="CRGN"/>
    <s v="CRGNG"/>
    <s v="N"/>
    <n v="6"/>
  </r>
  <r>
    <x v="2"/>
    <s v="URB"/>
    <s v="T"/>
    <n v="4.0999999999999996"/>
    <n v="20140404"/>
    <s v="WDFW"/>
    <s v="WDFW"/>
    <n v="4"/>
    <n v="633894"/>
    <n v="12"/>
    <m/>
    <m/>
    <m/>
    <m/>
    <n v="1"/>
    <n v="3"/>
    <n v="2006"/>
    <n v="20070615"/>
    <n v="20070622"/>
    <s v="3F42001 R"/>
    <s v="3F42001 360126 H"/>
    <s v="3F42001 360126 S"/>
    <s v="S"/>
    <s v="H"/>
    <s v="P"/>
    <m/>
    <m/>
    <m/>
    <m/>
    <n v="5000"/>
    <n v="202000"/>
    <m/>
    <m/>
    <m/>
    <m/>
    <m/>
    <m/>
    <m/>
    <m/>
    <m/>
    <m/>
    <m/>
    <m/>
    <s v="COLUMBIA R - GENERAL"/>
    <s v="PRIEST RAPIDS HATCHERY"/>
    <s v="PRIEST RAPIDS (36)"/>
    <s v="WA"/>
    <s v="CRGN"/>
    <s v="CRGNG"/>
    <s v="N"/>
    <n v="6"/>
  </r>
  <r>
    <x v="2"/>
    <s v="URB"/>
    <s v="T"/>
    <n v="4.0999999999999996"/>
    <n v="20140404"/>
    <s v="WDFW"/>
    <s v="WDFW"/>
    <n v="4"/>
    <n v="634391"/>
    <n v="12"/>
    <m/>
    <m/>
    <m/>
    <m/>
    <n v="1"/>
    <n v="3"/>
    <n v="2007"/>
    <n v="20080612"/>
    <n v="20080621"/>
    <s v="3F42001 360126 R"/>
    <s v="3F42001 360126 H"/>
    <s v="3F42001 360126 S"/>
    <s v="S"/>
    <s v="H"/>
    <s v="P"/>
    <m/>
    <m/>
    <m/>
    <m/>
    <n v="5000"/>
    <n v="202568"/>
    <m/>
    <m/>
    <n v="5000"/>
    <n v="813"/>
    <m/>
    <m/>
    <m/>
    <m/>
    <m/>
    <m/>
    <m/>
    <s v="1000 FISH ALSO PIT TAGGED1000 FISH ALSO PIT TAGGED"/>
    <s v="COL R @ PRIEST RAPIDS"/>
    <s v="PRIEST RAPIDS HATCHERY"/>
    <s v="PRIEST RAPIDS (36)"/>
    <s v="WA"/>
    <s v="UPCR"/>
    <s v="MNPR"/>
    <s v="N"/>
    <n v="6"/>
  </r>
  <r>
    <x v="3"/>
    <s v="SUM"/>
    <s v="T"/>
    <n v="4.0999999999999996"/>
    <n v="20140404"/>
    <s v="WDFW"/>
    <s v="WDFW"/>
    <n v="4"/>
    <n v="633298"/>
    <n v="12"/>
    <m/>
    <m/>
    <m/>
    <m/>
    <n v="1"/>
    <n v="2"/>
    <n v="2005"/>
    <n v="20060512"/>
    <n v="20060512"/>
    <s v="3F42001 R"/>
    <s v="3F42001 470001 H02"/>
    <s v="3F42001 470001 S02"/>
    <s v="S"/>
    <s v="H"/>
    <s v="P"/>
    <m/>
    <m/>
    <m/>
    <m/>
    <n v="5000"/>
    <n v="202490"/>
    <n v="0"/>
    <n v="1906"/>
    <n v="5000"/>
    <n v="574"/>
    <m/>
    <m/>
    <m/>
    <m/>
    <m/>
    <m/>
    <m/>
    <s v="BO=Mixed(HxW)"/>
    <s v="COLUMBIA R - GENERAL"/>
    <s v="WELLS HATCHERY"/>
    <s v="WELLS HATCHERY"/>
    <s v="WA"/>
    <s v="CRGN"/>
    <s v="CRGNG"/>
    <s v="N"/>
    <n v="5"/>
  </r>
  <r>
    <x v="3"/>
    <s v="SUM"/>
    <s v="T"/>
    <n v="4.0999999999999996"/>
    <n v="20140404"/>
    <s v="WDFW"/>
    <s v="WDFW"/>
    <n v="4"/>
    <n v="633299"/>
    <n v="12"/>
    <m/>
    <m/>
    <m/>
    <m/>
    <n v="1"/>
    <n v="2"/>
    <n v="2005"/>
    <n v="20060614"/>
    <n v="20060614"/>
    <s v="3F42001 R"/>
    <s v="3F42001 470001 H02"/>
    <s v="3F42001 470001 S02"/>
    <s v="S"/>
    <s v="H"/>
    <s v="P"/>
    <m/>
    <m/>
    <m/>
    <m/>
    <n v="5000"/>
    <n v="223048"/>
    <n v="0"/>
    <n v="428"/>
    <n v="5000"/>
    <n v="1757"/>
    <m/>
    <m/>
    <m/>
    <m/>
    <m/>
    <m/>
    <m/>
    <s v="BO=Mixed(HxW)"/>
    <s v="COLUMBIA R - GENERAL"/>
    <s v="WELLS HATCHERY"/>
    <s v="WELLS HATCHERY"/>
    <s v="WA"/>
    <s v="CRGN"/>
    <s v="CRGNG"/>
    <s v="N"/>
    <n v="6"/>
  </r>
  <r>
    <x v="3"/>
    <s v="SUM"/>
    <s v="T"/>
    <n v="4.0999999999999996"/>
    <n v="20140404"/>
    <s v="WDFW"/>
    <s v="WDFW"/>
    <n v="4"/>
    <n v="633596"/>
    <n v="12"/>
    <m/>
    <m/>
    <m/>
    <m/>
    <n v="1"/>
    <n v="2"/>
    <n v="2005"/>
    <n v="20070523"/>
    <n v="20070530"/>
    <s v="3F42001 R"/>
    <s v="3F42001 470001 H02"/>
    <s v="3F42001 470001 S02"/>
    <s v="S"/>
    <s v="H"/>
    <s v="P"/>
    <m/>
    <m/>
    <m/>
    <m/>
    <n v="5000"/>
    <n v="322537"/>
    <n v="0"/>
    <n v="6205"/>
    <n v="5000"/>
    <n v="4845"/>
    <m/>
    <m/>
    <m/>
    <m/>
    <m/>
    <m/>
    <m/>
    <s v="BO=Mixed(HxW) Released from 05/23 ot 06/15"/>
    <s v="COLUMBIA R - GENERAL"/>
    <s v="WELLS HATCHERY"/>
    <s v="WELLS HATCHERY"/>
    <s v="WA"/>
    <s v="CRGN"/>
    <s v="CRGNG"/>
    <s v="N"/>
    <n v="5"/>
  </r>
  <r>
    <x v="3"/>
    <s v="SUM"/>
    <s v="T"/>
    <n v="4.0999999999999996"/>
    <n v="20140404"/>
    <s v="WDFW"/>
    <s v="WDFW"/>
    <n v="4"/>
    <n v="633385"/>
    <n v="12"/>
    <m/>
    <m/>
    <m/>
    <m/>
    <n v="1"/>
    <n v="2"/>
    <n v="2006"/>
    <n v="20070516"/>
    <n v="20070517"/>
    <s v="3F42001 R"/>
    <s v="3F42001 470001 H02"/>
    <s v="3F42001 470001 S02"/>
    <s v="S"/>
    <s v="H"/>
    <m/>
    <m/>
    <m/>
    <m/>
    <m/>
    <n v="5000"/>
    <n v="201083"/>
    <n v="0"/>
    <n v="1575"/>
    <n v="5000"/>
    <n v="1867"/>
    <m/>
    <m/>
    <m/>
    <m/>
    <m/>
    <m/>
    <m/>
    <s v="BO=Mixed(HxW)"/>
    <s v="COLUMBIA R - GENERAL"/>
    <s v="WELLS HATCHERY"/>
    <s v="WELLS HATCHERY"/>
    <s v="WA"/>
    <s v="CRGN"/>
    <s v="CRGNG"/>
    <s v="N"/>
    <n v="5"/>
  </r>
  <r>
    <x v="3"/>
    <s v="SUM"/>
    <s v="T"/>
    <n v="4.0999999999999996"/>
    <n v="20140404"/>
    <s v="WDFW"/>
    <s v="WDFW"/>
    <n v="4"/>
    <n v="633386"/>
    <n v="12"/>
    <m/>
    <m/>
    <m/>
    <m/>
    <n v="1"/>
    <n v="2"/>
    <n v="2006"/>
    <n v="20070613"/>
    <n v="20070613"/>
    <s v="3F42001 R"/>
    <s v="3F42001 470001 H02"/>
    <s v="3F42001 470001 S02"/>
    <s v="S"/>
    <s v="H"/>
    <m/>
    <m/>
    <m/>
    <m/>
    <m/>
    <n v="5000"/>
    <n v="189163"/>
    <n v="0"/>
    <n v="1344"/>
    <n v="5000"/>
    <n v="1506"/>
    <m/>
    <m/>
    <m/>
    <m/>
    <m/>
    <m/>
    <m/>
    <s v="BO=Mixed(HxW)"/>
    <s v="COLUMBIA R - GENERAL"/>
    <s v="WELLS HATCHERY"/>
    <s v="WELLS HATCHERY"/>
    <s v="WA"/>
    <s v="CRGN"/>
    <s v="CRGNG"/>
    <s v="N"/>
    <n v="6"/>
  </r>
  <r>
    <x v="3"/>
    <s v="SUM"/>
    <s v="T"/>
    <n v="4.0999999999999996"/>
    <n v="20140404"/>
    <s v="WDFW"/>
    <s v="WDFW"/>
    <n v="4"/>
    <n v="633799"/>
    <n v="12"/>
    <m/>
    <m/>
    <m/>
    <m/>
    <n v="1"/>
    <n v="2"/>
    <n v="2006"/>
    <n v="20080406"/>
    <n v="20080509"/>
    <s v="3F42001 R"/>
    <s v="3F42001 470001 H02"/>
    <s v="3F42001 470001 S02"/>
    <s v="S"/>
    <s v="H"/>
    <s v="P"/>
    <m/>
    <m/>
    <m/>
    <m/>
    <n v="5000"/>
    <n v="309513"/>
    <n v="0"/>
    <n v="593"/>
    <n v="5000"/>
    <n v="1774"/>
    <m/>
    <m/>
    <m/>
    <m/>
    <m/>
    <m/>
    <m/>
    <s v="BO=Mixed(HxW)"/>
    <s v="COLUMBIA R - GENERAL"/>
    <s v="WELLS HATCHERY"/>
    <s v="WELLS HATCHERY"/>
    <s v="WA"/>
    <s v="CRGN"/>
    <s v="CRGNG"/>
    <s v="N"/>
    <n v="4.5"/>
  </r>
  <r>
    <x v="3"/>
    <s v="SUM"/>
    <s v="T"/>
    <n v="4.0999999999999996"/>
    <n v="20140404"/>
    <s v="WDFW"/>
    <s v="WDFW"/>
    <n v="4"/>
    <n v="633871"/>
    <n v="12"/>
    <m/>
    <m/>
    <m/>
    <m/>
    <n v="1"/>
    <n v="2"/>
    <n v="2007"/>
    <n v="20080616"/>
    <n v="20080616"/>
    <s v="3F42001 R"/>
    <s v="3F42001 470001 H02"/>
    <s v="3F42001 470001 S02"/>
    <s v="S"/>
    <s v="H"/>
    <m/>
    <m/>
    <m/>
    <m/>
    <m/>
    <n v="5000"/>
    <n v="240925"/>
    <n v="0"/>
    <n v="1198"/>
    <n v="5000"/>
    <n v="2360"/>
    <m/>
    <m/>
    <m/>
    <m/>
    <m/>
    <m/>
    <m/>
    <s v="BO=Mixed(HxW)"/>
    <s v="COLUMBIA R - GENERAL"/>
    <s v="WELLS HATCHERY"/>
    <s v="WELLS HATCHERY"/>
    <s v="WA"/>
    <s v="CRGN"/>
    <s v="CRGNG"/>
    <s v="N"/>
    <n v="6"/>
  </r>
  <r>
    <x v="3"/>
    <s v="SUM"/>
    <s v="T"/>
    <n v="4.0999999999999996"/>
    <n v="20140404"/>
    <s v="WDFW"/>
    <s v="WDFW"/>
    <n v="4"/>
    <n v="633872"/>
    <n v="12"/>
    <m/>
    <m/>
    <m/>
    <m/>
    <n v="1"/>
    <n v="2"/>
    <n v="2007"/>
    <n v="20080513"/>
    <n v="20080513"/>
    <s v="3F42001 R"/>
    <s v="3F42001 470001 H02"/>
    <s v="3F42001 470001 S02"/>
    <s v="S"/>
    <s v="H"/>
    <s v="P"/>
    <m/>
    <m/>
    <m/>
    <m/>
    <n v="5000"/>
    <n v="154185"/>
    <n v="0"/>
    <n v="1191"/>
    <n v="5000"/>
    <n v="3420"/>
    <m/>
    <m/>
    <m/>
    <m/>
    <m/>
    <m/>
    <m/>
    <s v="BO=Mixed(HxW) 6000 PIT TAGGED"/>
    <s v="COLUMBIA R - GENERAL"/>
    <s v="WELLS HATCHERY"/>
    <s v="WELLS HATCHERY"/>
    <s v="WA"/>
    <s v="CRGN"/>
    <s v="CRGNG"/>
    <s v="N"/>
    <n v="5"/>
  </r>
  <r>
    <x v="3"/>
    <s v="SUM"/>
    <s v="T"/>
    <n v="4.0999999999999996"/>
    <n v="20140404"/>
    <s v="WDFW"/>
    <s v="WDFW"/>
    <n v="4"/>
    <n v="634287"/>
    <n v="12"/>
    <m/>
    <m/>
    <m/>
    <m/>
    <n v="1"/>
    <n v="2"/>
    <n v="2007"/>
    <n v="20090415"/>
    <n v="20090625"/>
    <s v="3F42001 470001 R04"/>
    <s v="3F42001 470001 H02"/>
    <s v="3F42001 470001 S02"/>
    <s v="S"/>
    <s v="H"/>
    <s v="P"/>
    <m/>
    <m/>
    <m/>
    <m/>
    <n v="5000"/>
    <n v="132885"/>
    <n v="0"/>
    <n v="484"/>
    <n v="5000"/>
    <n v="1198"/>
    <m/>
    <m/>
    <m/>
    <m/>
    <m/>
    <m/>
    <m/>
    <s v="Wells Yearlings"/>
    <s v="COLUMBIA NEAR WELLS"/>
    <s v="WELLS HATCHERY"/>
    <s v="WELLS HATCHERY"/>
    <s v="WA"/>
    <s v="UPCR"/>
    <s v="PRGC"/>
    <s v="N"/>
    <n v="5"/>
  </r>
  <r>
    <x v="3"/>
    <s v="SUM"/>
    <s v="T"/>
    <n v="4.0999999999999996"/>
    <n v="20140404"/>
    <s v="WDFW"/>
    <s v="WDFW"/>
    <n v="4"/>
    <n v="634390"/>
    <n v="12"/>
    <m/>
    <m/>
    <m/>
    <m/>
    <n v="1"/>
    <n v="2"/>
    <n v="2007"/>
    <n v="20090415"/>
    <n v="20090625"/>
    <s v="3F42001 470001 R04"/>
    <s v="3F42001 470001 H02"/>
    <s v="3F42001 470001 S02"/>
    <s v="S"/>
    <s v="H"/>
    <s v="P"/>
    <m/>
    <m/>
    <m/>
    <m/>
    <n v="5000"/>
    <n v="173302"/>
    <n v="0"/>
    <n v="632"/>
    <n v="5000"/>
    <n v="1562"/>
    <m/>
    <m/>
    <m/>
    <m/>
    <m/>
    <m/>
    <m/>
    <s v="Wells Yearlings"/>
    <s v="COLUMBIA NEAR WELLS"/>
    <s v="WELLS HATCHERY"/>
    <s v="WELLS HATCHERY"/>
    <s v="WA"/>
    <s v="UPCR"/>
    <s v="PRGC"/>
    <s v="N"/>
    <n v="5"/>
  </r>
  <r>
    <x v="4"/>
    <s v="CWS"/>
    <s v="T"/>
    <n v="4.0999999999999996"/>
    <n v="20140404"/>
    <s v="WDFW"/>
    <s v="WDFW"/>
    <n v="4"/>
    <n v="633399"/>
    <n v="12"/>
    <m/>
    <m/>
    <m/>
    <m/>
    <n v="1"/>
    <n v="1"/>
    <n v="2005"/>
    <n v="20070301"/>
    <n v="20070310"/>
    <s v="3F42001 270017 R"/>
    <s v="3F42001 270017 H"/>
    <s v="3F42001 270002 S"/>
    <s v="S"/>
    <s v="H"/>
    <m/>
    <m/>
    <m/>
    <m/>
    <m/>
    <n v="5000"/>
    <n v="122564"/>
    <n v="0"/>
    <n v="2363"/>
    <n v="5000"/>
    <n v="123"/>
    <m/>
    <m/>
    <m/>
    <m/>
    <m/>
    <m/>
    <m/>
    <m/>
    <s v="FALLERT CR 27.0017"/>
    <s v="FALLERT CR HATCHERY"/>
    <s v="KALAMA R 27.0002"/>
    <s v="WA"/>
    <s v="LOCR"/>
    <s v="LEWI"/>
    <s v="N"/>
    <n v="3"/>
  </r>
  <r>
    <x v="4"/>
    <s v="CWS"/>
    <s v="T"/>
    <n v="4.0999999999999996"/>
    <n v="20140404"/>
    <s v="WDFW"/>
    <s v="WDFW"/>
    <n v="4"/>
    <n v="632866"/>
    <n v="12"/>
    <m/>
    <m/>
    <s v="D"/>
    <n v="420061028"/>
    <n v="1"/>
    <n v="1"/>
    <n v="2005"/>
    <n v="20070319"/>
    <n v="20070319"/>
    <s v="3F42001 270168 R01"/>
    <s v="3F42001 270168 H"/>
    <s v="3F42001 270168 S"/>
    <s v="S"/>
    <s v="H"/>
    <m/>
    <m/>
    <m/>
    <m/>
    <m/>
    <n v="5000"/>
    <n v="149923"/>
    <n v="0"/>
    <n v="1219"/>
    <n v="5000"/>
    <n v="1209"/>
    <m/>
    <m/>
    <m/>
    <m/>
    <m/>
    <m/>
    <m/>
    <m/>
    <s v="LEWIS R -NF 27.0168"/>
    <s v="LEWIS RIVER HATCHERY"/>
    <s v="LEWIS R 27.0168"/>
    <s v="WA"/>
    <s v="LOCR"/>
    <s v="LEWI"/>
    <s v="N"/>
    <n v="3"/>
  </r>
  <r>
    <x v="4"/>
    <s v="CWS"/>
    <s v="T"/>
    <n v="4.0999999999999996"/>
    <n v="20140404"/>
    <s v="WDFW"/>
    <s v="WDFW"/>
    <n v="4"/>
    <n v="633465"/>
    <n v="12"/>
    <m/>
    <m/>
    <m/>
    <m/>
    <n v="1"/>
    <n v="1"/>
    <n v="2005"/>
    <n v="20070320"/>
    <n v="20070402"/>
    <s v="3F42001 260002 R"/>
    <s v="3F42001 260002 H02"/>
    <s v="3F42001 260002 S"/>
    <s v="S"/>
    <s v="H"/>
    <m/>
    <m/>
    <m/>
    <m/>
    <m/>
    <n v="5000"/>
    <n v="105537"/>
    <n v="0"/>
    <n v="217"/>
    <n v="5000"/>
    <n v="745"/>
    <m/>
    <m/>
    <m/>
    <m/>
    <m/>
    <m/>
    <m/>
    <m/>
    <s v="COWLITZ R 26.0002"/>
    <s v="COWLITZ SALMON HATCH"/>
    <s v="COWLITZ R 26.0002"/>
    <s v="WA"/>
    <s v="LOCR"/>
    <s v="COWL"/>
    <s v="N"/>
    <n v="3.5"/>
  </r>
  <r>
    <x v="4"/>
    <s v="CWS"/>
    <s v="T"/>
    <n v="4.0999999999999996"/>
    <n v="20140404"/>
    <s v="WDFW"/>
    <s v="WDFW"/>
    <n v="4"/>
    <n v="633397"/>
    <n v="12"/>
    <m/>
    <m/>
    <s v="D"/>
    <n v="420081002"/>
    <n v="1"/>
    <n v="1"/>
    <n v="2006"/>
    <n v="20080317"/>
    <n v="20080317"/>
    <s v="3F42001 270168 R01"/>
    <s v="3F42001 270168 H"/>
    <s v="3F42001 270168 S"/>
    <s v="S"/>
    <s v="H"/>
    <m/>
    <m/>
    <m/>
    <m/>
    <m/>
    <n v="5000"/>
    <n v="138407"/>
    <n v="0"/>
    <n v="1378"/>
    <n v="5000"/>
    <n v="8476"/>
    <m/>
    <m/>
    <m/>
    <m/>
    <m/>
    <m/>
    <m/>
    <m/>
    <s v="LEWIS R -NF 27.0168"/>
    <s v="LEWIS RIVER HATCHERY"/>
    <s v="LEWIS R 27.0168"/>
    <s v="WA"/>
    <s v="LOCR"/>
    <s v="LEWI"/>
    <s v="N"/>
    <n v="3"/>
  </r>
  <r>
    <x v="4"/>
    <s v="CWS"/>
    <s v="T"/>
    <n v="4.0999999999999996"/>
    <n v="20140404"/>
    <s v="WDFW"/>
    <s v="WDFW"/>
    <n v="4"/>
    <n v="633464"/>
    <n v="12"/>
    <m/>
    <m/>
    <m/>
    <m/>
    <n v="1"/>
    <n v="1"/>
    <n v="2006"/>
    <n v="20080301"/>
    <n v="20080310"/>
    <s v="3F42001 270017 R"/>
    <s v="3F42001 270017 H"/>
    <s v="3F42001 270002 S"/>
    <s v="S"/>
    <s v="H"/>
    <m/>
    <m/>
    <m/>
    <m/>
    <m/>
    <n v="5000"/>
    <n v="119987"/>
    <n v="0"/>
    <n v="494"/>
    <m/>
    <m/>
    <m/>
    <m/>
    <m/>
    <m/>
    <m/>
    <m/>
    <m/>
    <m/>
    <s v="FALLERT CR 27.0017"/>
    <s v="FALLERT CR HATCHERY"/>
    <s v="KALAMA R 27.0002"/>
    <s v="WA"/>
    <s v="LOCR"/>
    <s v="LEWI"/>
    <s v="N"/>
    <n v="3"/>
  </r>
  <r>
    <x v="4"/>
    <s v="CWS"/>
    <s v="T"/>
    <n v="4.0999999999999996"/>
    <n v="20140404"/>
    <s v="WDFW"/>
    <s v="WDFW"/>
    <n v="4"/>
    <n v="633473"/>
    <n v="12"/>
    <m/>
    <m/>
    <m/>
    <m/>
    <n v="1"/>
    <n v="1"/>
    <n v="2006"/>
    <n v="20080325"/>
    <n v="20080404"/>
    <s v="3F42001 260002 R"/>
    <s v="3F42001 260002 H02"/>
    <s v="3F42001 260002 S"/>
    <s v="S"/>
    <s v="H"/>
    <m/>
    <m/>
    <m/>
    <m/>
    <m/>
    <n v="5000"/>
    <n v="86283"/>
    <n v="0"/>
    <n v="158"/>
    <n v="5000"/>
    <n v="1401"/>
    <m/>
    <m/>
    <m/>
    <m/>
    <m/>
    <m/>
    <m/>
    <m/>
    <s v="COWLITZ R 26.0002"/>
    <s v="COWLITZ SALMON HATCH"/>
    <s v="COWLITZ R 26.0002"/>
    <s v="WA"/>
    <s v="LOCR"/>
    <s v="COWL"/>
    <s v="N"/>
    <n v="3.5"/>
  </r>
  <r>
    <x v="4"/>
    <s v="CWS"/>
    <s v="T"/>
    <n v="4.0999999999999996"/>
    <n v="20140404"/>
    <s v="WDFW"/>
    <s v="WDFW"/>
    <n v="4"/>
    <n v="633974"/>
    <n v="12"/>
    <m/>
    <m/>
    <m/>
    <m/>
    <n v="1"/>
    <n v="1"/>
    <n v="2007"/>
    <n v="20090330"/>
    <n v="20090331"/>
    <s v="3F42001 260002 R"/>
    <s v="3F42001 260002 H02"/>
    <s v="3F42001 260002 S"/>
    <s v="S"/>
    <s v="H"/>
    <s v="P"/>
    <m/>
    <m/>
    <m/>
    <m/>
    <n v="5000"/>
    <n v="88963"/>
    <n v="0"/>
    <n v="353"/>
    <n v="5000"/>
    <n v="153"/>
    <m/>
    <m/>
    <m/>
    <m/>
    <m/>
    <m/>
    <m/>
    <m/>
    <s v="COWLITZ R 26.0002"/>
    <s v="COWLITZ SALMON HATCH"/>
    <s v="COWLITZ R 26.0002"/>
    <s v="WA"/>
    <s v="LOCR"/>
    <s v="COWL"/>
    <s v="N"/>
    <n v="3"/>
  </r>
  <r>
    <x v="4"/>
    <s v="CWS"/>
    <s v="T"/>
    <n v="4.0999999999999996"/>
    <n v="20140404"/>
    <s v="WDFW"/>
    <s v="WDFW"/>
    <n v="4"/>
    <n v="634388"/>
    <n v="12"/>
    <m/>
    <m/>
    <s v="D"/>
    <n v="420081108"/>
    <n v="1"/>
    <n v="1"/>
    <n v="2007"/>
    <n v="20090217"/>
    <n v="20090323"/>
    <s v="3F42001 270168 R01"/>
    <s v="3F42001 270168 H"/>
    <s v="3F42001 270168 S"/>
    <s v="S"/>
    <s v="H"/>
    <s v="I"/>
    <m/>
    <m/>
    <m/>
    <m/>
    <n v="5000"/>
    <n v="136444"/>
    <n v="0"/>
    <n v="8501"/>
    <n v="5000"/>
    <n v="8501"/>
    <m/>
    <m/>
    <m/>
    <m/>
    <m/>
    <m/>
    <m/>
    <s v="Began volitional release on 2/17 and forced the re"/>
    <s v="LEWIS R -NF 27.0168"/>
    <s v="LEWIS RIVER HATCHERY"/>
    <s v="LEWIS R 27.0168"/>
    <s v="WA"/>
    <s v="LOCR"/>
    <s v="LEWI"/>
    <s v="N"/>
    <n v="2.5"/>
  </r>
  <r>
    <x v="4"/>
    <s v="CWS"/>
    <s v="T"/>
    <n v="4.0999999999999996"/>
    <n v="20140404"/>
    <s v="WDFW"/>
    <s v="WDFW"/>
    <n v="4"/>
    <n v="634288"/>
    <n v="12"/>
    <m/>
    <m/>
    <m/>
    <m/>
    <n v="1"/>
    <n v="1"/>
    <n v="2007"/>
    <n v="20090301"/>
    <n v="20090312"/>
    <s v="3F42001 270017 R"/>
    <s v="3F42001 270017 H"/>
    <s v="3F42001 270002 S"/>
    <s v="S"/>
    <s v="H"/>
    <s v="P"/>
    <m/>
    <m/>
    <m/>
    <m/>
    <n v="5000"/>
    <n v="121520"/>
    <n v="0"/>
    <n v="1163"/>
    <n v="5000"/>
    <n v="989"/>
    <m/>
    <m/>
    <m/>
    <m/>
    <m/>
    <m/>
    <m/>
    <m/>
    <s v="FALLERT CR 27.0017"/>
    <s v="FALLERT CR HATCHERY"/>
    <s v="KALAMA R 27.0002"/>
    <s v="WA"/>
    <s v="LOCR"/>
    <s v="LEWI"/>
    <s v="N"/>
    <n v="3"/>
  </r>
  <r>
    <x v="5"/>
    <s v="FRE"/>
    <s v="T"/>
    <n v="4.0999999999999996"/>
    <n v="20140122"/>
    <s v="CDFO"/>
    <s v="CDFO"/>
    <n v="3"/>
    <s v="025652"/>
    <n v="0"/>
    <m/>
    <m/>
    <m/>
    <m/>
    <n v="1"/>
    <n v="2"/>
    <n v="2005"/>
    <n v="20060510"/>
    <n v="20060511"/>
    <s v="2FS TOMFR0161"/>
    <s v="2FS TOMFH1958"/>
    <s v="2FS TOMFS0161"/>
    <s v="S"/>
    <s v="H"/>
    <s v="P"/>
    <m/>
    <n v="5.38"/>
    <n v="78"/>
    <s v="N"/>
    <n v="5000"/>
    <n v="50529"/>
    <m/>
    <m/>
    <n v="0"/>
    <n v="78872"/>
    <n v="5000"/>
    <n v="1031"/>
    <s v="B"/>
    <n v="0.02"/>
    <n v="28"/>
    <n v="100"/>
    <m/>
    <m/>
    <s v="R-Shuswap R Low"/>
    <s v="H-Shuswap River, Middle,"/>
    <s v="S-Shuswap R Low"/>
    <s v="BC"/>
    <s v="FRTH"/>
    <s v="TOMF"/>
    <s v="N"/>
    <n v="5"/>
  </r>
  <r>
    <x v="5"/>
    <s v="FRE"/>
    <s v="T"/>
    <n v="4.0999999999999996"/>
    <n v="20140122"/>
    <s v="CDFO"/>
    <s v="CDFO"/>
    <n v="3"/>
    <s v="025659"/>
    <n v="0"/>
    <m/>
    <m/>
    <m/>
    <m/>
    <n v="1"/>
    <n v="2"/>
    <n v="2005"/>
    <n v="20060510"/>
    <n v="20060511"/>
    <s v="2FS TOMFR0161"/>
    <s v="2FS TOMFH1958"/>
    <s v="2FS TOMFS0161"/>
    <s v="S"/>
    <s v="H"/>
    <s v="P"/>
    <m/>
    <n v="5.38"/>
    <n v="76"/>
    <s v="N"/>
    <n v="5000"/>
    <n v="45854"/>
    <m/>
    <m/>
    <n v="0"/>
    <n v="71575"/>
    <n v="5000"/>
    <n v="936"/>
    <s v="B"/>
    <n v="0.02"/>
    <n v="27"/>
    <n v="100"/>
    <m/>
    <m/>
    <s v="R-Shuswap R Low"/>
    <s v="H-Shuswap River, Middle,"/>
    <s v="S-Shuswap R Low"/>
    <s v="BC"/>
    <s v="FRTH"/>
    <s v="TOMF"/>
    <s v="N"/>
    <n v="5"/>
  </r>
  <r>
    <x v="5"/>
    <s v="FRE"/>
    <s v="T"/>
    <n v="4.0999999999999996"/>
    <n v="20140122"/>
    <s v="CDFO"/>
    <s v="CDFO"/>
    <n v="3"/>
    <n v="184907"/>
    <n v="0"/>
    <m/>
    <m/>
    <m/>
    <m/>
    <n v="1"/>
    <n v="2"/>
    <n v="2005"/>
    <n v="20060510"/>
    <n v="20060511"/>
    <s v="2FS TOMFR0161"/>
    <s v="2FS TOMFH1958"/>
    <s v="2FS TOMFS0161"/>
    <s v="S"/>
    <s v="H"/>
    <s v="P"/>
    <m/>
    <n v="5.38"/>
    <n v="76"/>
    <s v="N"/>
    <n v="5000"/>
    <n v="48216"/>
    <m/>
    <m/>
    <n v="0"/>
    <n v="76829"/>
    <n v="5000"/>
    <n v="2009"/>
    <s v="B"/>
    <n v="0.04"/>
    <n v="32"/>
    <n v="100"/>
    <m/>
    <m/>
    <s v="R-Shuswap R Low"/>
    <s v="H-Shuswap River, Middle,"/>
    <s v="S-Shuswap R Low"/>
    <s v="BC"/>
    <s v="FRTH"/>
    <s v="TOMF"/>
    <s v="N"/>
    <n v="5"/>
  </r>
  <r>
    <x v="5"/>
    <s v="FRE"/>
    <s v="T"/>
    <n v="4.0999999999999996"/>
    <n v="20140122"/>
    <s v="CDFO"/>
    <s v="CDFO"/>
    <n v="3"/>
    <n v="185054"/>
    <n v="0"/>
    <m/>
    <m/>
    <m/>
    <m/>
    <n v="1"/>
    <n v="2"/>
    <n v="2005"/>
    <n v="20060510"/>
    <n v="20060511"/>
    <s v="2FS TOMFR0161"/>
    <s v="2FS TOMFH1958"/>
    <s v="2FS TOMFS0161"/>
    <s v="S"/>
    <s v="H"/>
    <s v="P"/>
    <m/>
    <n v="5.38"/>
    <n v="76"/>
    <s v="N"/>
    <n v="5000"/>
    <n v="24211"/>
    <m/>
    <m/>
    <n v="0"/>
    <n v="38579"/>
    <n v="5000"/>
    <n v="1006"/>
    <s v="B"/>
    <n v="3.9899999999999998E-2"/>
    <n v="31"/>
    <n v="100"/>
    <m/>
    <m/>
    <s v="R-Shuswap R Low"/>
    <s v="H-Shuswap River, Middle,"/>
    <s v="S-Shuswap R Low"/>
    <s v="BC"/>
    <s v="FRTH"/>
    <s v="TOMF"/>
    <s v="N"/>
    <n v="5"/>
  </r>
  <r>
    <x v="5"/>
    <s v="FRE"/>
    <s v="T"/>
    <n v="4.0999999999999996"/>
    <n v="20140122"/>
    <s v="CDFO"/>
    <s v="CDFO"/>
    <n v="3"/>
    <n v="185055"/>
    <n v="0"/>
    <m/>
    <m/>
    <m/>
    <m/>
    <n v="1"/>
    <n v="2"/>
    <n v="2005"/>
    <n v="20060510"/>
    <n v="20060511"/>
    <s v="2FS TOMFR0161"/>
    <s v="2FS TOMFH1958"/>
    <s v="2FS TOMFS0161"/>
    <s v="S"/>
    <s v="H"/>
    <s v="P"/>
    <m/>
    <n v="5.38"/>
    <n v="76"/>
    <s v="N"/>
    <n v="5000"/>
    <n v="24230"/>
    <m/>
    <m/>
    <n v="0"/>
    <n v="38610"/>
    <n v="5000"/>
    <n v="1010"/>
    <s v="B"/>
    <n v="0.04"/>
    <n v="30"/>
    <n v="100"/>
    <m/>
    <m/>
    <s v="R-Shuswap R Low"/>
    <s v="H-Shuswap River, Middle,"/>
    <s v="S-Shuswap R Low"/>
    <s v="BC"/>
    <s v="FRTH"/>
    <s v="TOMF"/>
    <s v="N"/>
    <n v="5"/>
  </r>
  <r>
    <x v="5"/>
    <s v="FRE"/>
    <s v="T"/>
    <n v="4.0999999999999996"/>
    <n v="20140122"/>
    <s v="CDFO"/>
    <s v="CDFO"/>
    <n v="3"/>
    <n v="185234"/>
    <n v="0"/>
    <m/>
    <m/>
    <m/>
    <m/>
    <n v="1"/>
    <n v="1"/>
    <n v="2005"/>
    <n v="20070424"/>
    <n v="20070424"/>
    <s v="2FS TOMMR0253"/>
    <s v="2FS TOMMH0160"/>
    <s v="2FS TOMMS0253"/>
    <s v="Y"/>
    <s v="H"/>
    <s v="P"/>
    <m/>
    <n v="15.82"/>
    <n v="112"/>
    <s v="N"/>
    <n v="5000"/>
    <n v="29584"/>
    <m/>
    <m/>
    <m/>
    <m/>
    <m/>
    <m/>
    <m/>
    <m/>
    <n v="30"/>
    <n v="233"/>
    <m/>
    <s v="REL.SITES: NICOLA DAM, MERRIT GOLFCOURSE, SHULUS RAILROAD BED, GAVLINS BRIDGE"/>
    <s v="R-Nicola R"/>
    <s v="H-Spius Creek H"/>
    <s v="S-Nicola R"/>
    <s v="BC"/>
    <s v="FRTH"/>
    <s v="TOMM"/>
    <s v="N"/>
    <n v="4"/>
  </r>
  <r>
    <x v="5"/>
    <s v="FRE"/>
    <s v="T"/>
    <n v="4.0999999999999996"/>
    <n v="20140122"/>
    <s v="CDFO"/>
    <s v="CDFO"/>
    <n v="3"/>
    <n v="185235"/>
    <n v="0"/>
    <m/>
    <m/>
    <m/>
    <m/>
    <n v="1"/>
    <n v="1"/>
    <n v="2005"/>
    <n v="20070424"/>
    <n v="20070424"/>
    <s v="2FS TOMMR0253"/>
    <s v="2FS TOMMH0160"/>
    <s v="2FS TOMMS0253"/>
    <s v="Y"/>
    <s v="H"/>
    <s v="P"/>
    <m/>
    <n v="15.82"/>
    <n v="112"/>
    <s v="N"/>
    <n v="5000"/>
    <n v="21830"/>
    <m/>
    <m/>
    <n v="5000"/>
    <n v="66"/>
    <m/>
    <m/>
    <m/>
    <n v="3.0000000000000001E-3"/>
    <n v="30"/>
    <n v="301"/>
    <m/>
    <s v="RELEASE SITES SAME AS 185234"/>
    <s v="R-Nicola R"/>
    <s v="H-Spius Creek H"/>
    <s v="S-Nicola R"/>
    <s v="BC"/>
    <s v="FRTH"/>
    <s v="TOMM"/>
    <s v="N"/>
    <n v="4"/>
  </r>
  <r>
    <x v="5"/>
    <s v="FRE"/>
    <s v="T"/>
    <n v="4.0999999999999996"/>
    <n v="20140122"/>
    <s v="CDFO"/>
    <s v="CDFO"/>
    <n v="3"/>
    <n v="185236"/>
    <n v="0"/>
    <m/>
    <m/>
    <m/>
    <m/>
    <n v="1"/>
    <n v="1"/>
    <n v="2005"/>
    <n v="20070424"/>
    <n v="20070425"/>
    <s v="2FS TOMMR0253"/>
    <s v="2FS TOMMH0160"/>
    <s v="2FS TOMMS0253"/>
    <s v="Y"/>
    <s v="H"/>
    <s v="P"/>
    <m/>
    <n v="16.690000000000001"/>
    <n v="112"/>
    <s v="N"/>
    <n v="5000"/>
    <n v="26102"/>
    <m/>
    <m/>
    <n v="5000"/>
    <n v="1130"/>
    <m/>
    <m/>
    <m/>
    <n v="4.1500000000000002E-2"/>
    <n v="30"/>
    <n v="313"/>
    <m/>
    <s v="RELEASE SITES: NICOLA RANCH, RIVER RANCH, NORGARDS"/>
    <s v="R-Nicola R"/>
    <s v="H-Spius Creek H"/>
    <s v="S-Nicola R"/>
    <s v="BC"/>
    <s v="FRTH"/>
    <s v="TOMM"/>
    <s v="N"/>
    <n v="4"/>
  </r>
  <r>
    <x v="5"/>
    <s v="FRE"/>
    <s v="T"/>
    <n v="4.0999999999999996"/>
    <n v="20140122"/>
    <s v="CDFO"/>
    <s v="CDFO"/>
    <n v="3"/>
    <n v="185237"/>
    <n v="0"/>
    <m/>
    <m/>
    <m/>
    <m/>
    <n v="1"/>
    <n v="1"/>
    <n v="2005"/>
    <n v="20070425"/>
    <n v="20070425"/>
    <s v="2FS TOMMR0253"/>
    <s v="2FS TOMMH0160"/>
    <s v="2FS TOMMS0253"/>
    <s v="Y"/>
    <s v="H"/>
    <s v="P"/>
    <m/>
    <n v="16.690000000000001"/>
    <n v="112"/>
    <s v="N"/>
    <n v="5000"/>
    <n v="27776"/>
    <m/>
    <m/>
    <n v="5000"/>
    <n v="92"/>
    <m/>
    <m/>
    <m/>
    <n v="3.3E-3"/>
    <n v="30"/>
    <n v="301"/>
    <m/>
    <s v="SAME RELEASE SITES AS 185236"/>
    <s v="R-Nicola R"/>
    <s v="H-Spius Creek H"/>
    <s v="S-Nicola R"/>
    <s v="BC"/>
    <s v="FRTH"/>
    <s v="TOMM"/>
    <s v="N"/>
    <n v="4"/>
  </r>
  <r>
    <x v="5"/>
    <s v="FRE"/>
    <s v="T"/>
    <n v="4.0999999999999996"/>
    <n v="20140122"/>
    <s v="CDFO"/>
    <s v="CDFO"/>
    <n v="3"/>
    <n v="185728"/>
    <n v="12"/>
    <m/>
    <m/>
    <m/>
    <m/>
    <n v="1"/>
    <n v="1"/>
    <n v="2005"/>
    <n v="20070424"/>
    <n v="20070425"/>
    <s v="2FS TOMMR0253"/>
    <s v="2FS TOMMH0160"/>
    <s v="2FS TOMMS0253"/>
    <s v="Y"/>
    <s v="H"/>
    <s v="P"/>
    <m/>
    <n v="15.82"/>
    <n v="112"/>
    <s v="N"/>
    <n v="5000"/>
    <n v="33436"/>
    <m/>
    <m/>
    <n v="0"/>
    <n v="285"/>
    <n v="5000"/>
    <n v="222"/>
    <s v="B"/>
    <n v="6.6E-3"/>
    <n v="30"/>
    <n v="303"/>
    <m/>
    <s v="NICOLA DAM,MERRIT GOLF, SHULUS RR BED, GAVLINS BR, NICOLA&amp;RIVER RANCH, NORGARD"/>
    <s v="R-Nicola R"/>
    <s v="H-Spius Creek H"/>
    <s v="S-Nicola R"/>
    <s v="BC"/>
    <s v="FRTH"/>
    <s v="TOMM"/>
    <s v="N"/>
    <n v="4"/>
  </r>
  <r>
    <x v="5"/>
    <s v="FRE"/>
    <s v="T"/>
    <n v="4.0999999999999996"/>
    <n v="20140122"/>
    <s v="CDFO"/>
    <s v="CDFO"/>
    <n v="3"/>
    <n v="185222"/>
    <n v="0"/>
    <m/>
    <m/>
    <m/>
    <m/>
    <n v="1"/>
    <n v="2"/>
    <n v="2006"/>
    <n v="20070510"/>
    <n v="20070511"/>
    <s v="2FS TOMFR0161"/>
    <s v="2FS TOMFH1958"/>
    <s v="2FS TOMFS0161"/>
    <s v="S"/>
    <s v="H"/>
    <s v="P"/>
    <m/>
    <n v="5.4"/>
    <n v="78"/>
    <s v="N"/>
    <n v="5000"/>
    <n v="24675"/>
    <m/>
    <m/>
    <n v="0"/>
    <n v="43677"/>
    <n v="5000"/>
    <n v="763"/>
    <s v="B"/>
    <n v="0.03"/>
    <n v="31"/>
    <n v="100"/>
    <m/>
    <s v="RELEASED 300M UPSTREAM FROM COOK CREEK CONFLUENCE"/>
    <s v="R-Shuswap R Low"/>
    <s v="H-Shuswap River, Middle,"/>
    <s v="S-Shuswap R Low"/>
    <s v="BC"/>
    <s v="FRTH"/>
    <s v="TOMF"/>
    <s v="N"/>
    <n v="5"/>
  </r>
  <r>
    <x v="5"/>
    <s v="FRE"/>
    <s v="T"/>
    <n v="4.0999999999999996"/>
    <n v="20140122"/>
    <s v="CDFO"/>
    <s v="CDFO"/>
    <n v="3"/>
    <n v="185223"/>
    <n v="0"/>
    <m/>
    <m/>
    <m/>
    <m/>
    <n v="1"/>
    <n v="2"/>
    <n v="2006"/>
    <n v="20070510"/>
    <n v="20070510"/>
    <s v="2FS TOMFR0161"/>
    <s v="2FS TOMFH1958"/>
    <s v="2FS TOMFS0161"/>
    <s v="S"/>
    <s v="H"/>
    <s v="P"/>
    <m/>
    <n v="5.4"/>
    <n v="78"/>
    <s v="N"/>
    <n v="5000"/>
    <n v="24876"/>
    <m/>
    <m/>
    <n v="0"/>
    <n v="44032"/>
    <n v="5000"/>
    <n v="769"/>
    <s v="B"/>
    <n v="0.03"/>
    <n v="31"/>
    <n v="100"/>
    <m/>
    <m/>
    <s v="R-Shuswap R Low"/>
    <s v="H-Shuswap River, Middle,"/>
    <s v="S-Shuswap R Low"/>
    <s v="BC"/>
    <s v="FRTH"/>
    <s v="TOMF"/>
    <s v="N"/>
    <n v="5"/>
  </r>
  <r>
    <x v="5"/>
    <s v="FRE"/>
    <s v="T"/>
    <n v="4.0999999999999996"/>
    <n v="20140122"/>
    <s v="CDFO"/>
    <s v="CDFO"/>
    <n v="3"/>
    <n v="185224"/>
    <n v="0"/>
    <m/>
    <m/>
    <m/>
    <m/>
    <n v="1"/>
    <n v="2"/>
    <n v="2006"/>
    <n v="20070510"/>
    <n v="20070510"/>
    <s v="2FS TOMFR0161"/>
    <s v="2FS TOMFH1958"/>
    <s v="2FS TOMFS0161"/>
    <s v="S"/>
    <s v="H"/>
    <s v="P"/>
    <m/>
    <n v="5.4"/>
    <n v="78"/>
    <s v="N"/>
    <n v="5000"/>
    <n v="24655"/>
    <m/>
    <m/>
    <n v="0"/>
    <n v="43641"/>
    <n v="5000"/>
    <n v="763"/>
    <s v="B"/>
    <n v="0.03"/>
    <n v="30"/>
    <n v="100"/>
    <m/>
    <m/>
    <s v="R-Shuswap R Low"/>
    <s v="H-Shuswap River, Middle,"/>
    <s v="S-Shuswap R Low"/>
    <s v="BC"/>
    <s v="FRTH"/>
    <s v="TOMF"/>
    <s v="N"/>
    <n v="5"/>
  </r>
  <r>
    <x v="5"/>
    <s v="FRE"/>
    <s v="T"/>
    <n v="4.0999999999999996"/>
    <n v="20140122"/>
    <s v="CDFO"/>
    <s v="CDFO"/>
    <n v="3"/>
    <n v="185225"/>
    <n v="0"/>
    <m/>
    <m/>
    <m/>
    <m/>
    <n v="1"/>
    <n v="2"/>
    <n v="2006"/>
    <n v="20070510"/>
    <n v="20070511"/>
    <s v="2FS TOMFR0161"/>
    <s v="2FS TOMFH1958"/>
    <s v="2FS TOMFS0161"/>
    <s v="S"/>
    <s v="H"/>
    <s v="P"/>
    <m/>
    <n v="5.4"/>
    <n v="78"/>
    <s v="N"/>
    <n v="5000"/>
    <n v="24803"/>
    <m/>
    <m/>
    <n v="0"/>
    <n v="43903"/>
    <n v="5000"/>
    <n v="767"/>
    <s v="B"/>
    <n v="0.03"/>
    <n v="29"/>
    <n v="100"/>
    <m/>
    <m/>
    <s v="R-Shuswap R Low"/>
    <s v="H-Shuswap River, Middle,"/>
    <s v="S-Shuswap R Low"/>
    <s v="BC"/>
    <s v="FRTH"/>
    <s v="TOMF"/>
    <s v="N"/>
    <n v="5"/>
  </r>
  <r>
    <x v="5"/>
    <s v="FRE"/>
    <s v="T"/>
    <n v="4.0999999999999996"/>
    <n v="20140122"/>
    <s v="CDFO"/>
    <s v="CDFO"/>
    <n v="3"/>
    <n v="185926"/>
    <n v="12"/>
    <m/>
    <m/>
    <m/>
    <m/>
    <n v="1"/>
    <n v="1"/>
    <n v="2006"/>
    <n v="20080423"/>
    <n v="20080425"/>
    <s v="2FS TOMMR0253"/>
    <s v="2FS TOMMH0160"/>
    <s v="2FS TOMMS0253"/>
    <s v="Y"/>
    <s v="H"/>
    <s v="P"/>
    <m/>
    <n v="14.03"/>
    <n v="107"/>
    <s v="N"/>
    <n v="5000"/>
    <n v="44970"/>
    <m/>
    <m/>
    <n v="0"/>
    <n v="2230"/>
    <n v="5000"/>
    <n v="455"/>
    <s v="B"/>
    <n v="0.01"/>
    <n v="30"/>
    <n v="300"/>
    <m/>
    <s v="ALSO SEE TAGCODES 185936 &amp; 185935."/>
    <s v="R-Nicola R"/>
    <s v="H-Spius Creek H"/>
    <s v="S-Nicola R"/>
    <s v="BC"/>
    <s v="FRTH"/>
    <s v="TOMM"/>
    <s v="N"/>
    <n v="4"/>
  </r>
  <r>
    <x v="5"/>
    <s v="FRE"/>
    <s v="T"/>
    <n v="4.0999999999999996"/>
    <n v="20140122"/>
    <s v="CDFO"/>
    <s v="CDFO"/>
    <n v="3"/>
    <n v="185935"/>
    <n v="12"/>
    <m/>
    <m/>
    <m/>
    <m/>
    <n v="1"/>
    <n v="1"/>
    <n v="2006"/>
    <n v="20080423"/>
    <n v="20080425"/>
    <s v="2FS TOMMR0253"/>
    <s v="2FS TOMMH0160"/>
    <s v="2FS TOMMS0253"/>
    <s v="Y"/>
    <s v="H"/>
    <s v="P"/>
    <m/>
    <n v="14.03"/>
    <n v="107"/>
    <s v="N"/>
    <n v="5000"/>
    <n v="56661"/>
    <m/>
    <m/>
    <n v="0"/>
    <n v="2230"/>
    <m/>
    <m/>
    <s v="B"/>
    <m/>
    <n v="30"/>
    <n v="300"/>
    <m/>
    <s v="ALSO SEE TAGCODES 185936 &amp; 185926."/>
    <s v="R-Nicola R"/>
    <s v="H-Spius Creek H"/>
    <s v="S-Nicola R"/>
    <s v="BC"/>
    <s v="FRTH"/>
    <s v="TOMM"/>
    <s v="N"/>
    <n v="4"/>
  </r>
  <r>
    <x v="5"/>
    <s v="FRE"/>
    <s v="T"/>
    <n v="4.0999999999999996"/>
    <n v="20140122"/>
    <s v="CDFO"/>
    <s v="CDFO"/>
    <n v="3"/>
    <n v="185936"/>
    <n v="12"/>
    <m/>
    <m/>
    <m/>
    <m/>
    <n v="1"/>
    <n v="1"/>
    <n v="2006"/>
    <n v="20080423"/>
    <n v="20080425"/>
    <s v="2FS TOMMR0253"/>
    <s v="2FS TOMMH0160"/>
    <s v="2FS TOMMS0253"/>
    <s v="Y"/>
    <s v="H"/>
    <s v="P"/>
    <m/>
    <n v="14.03"/>
    <n v="107"/>
    <s v="N"/>
    <n v="5000"/>
    <n v="44845"/>
    <m/>
    <m/>
    <n v="0"/>
    <n v="2230"/>
    <n v="5000"/>
    <n v="1245"/>
    <s v="B"/>
    <n v="2.7E-2"/>
    <n v="30"/>
    <n v="300"/>
    <m/>
    <s v="ALSO SEE TAGCODES 185935 &amp; 185926."/>
    <s v="R-Nicola R"/>
    <s v="H-Spius Creek H"/>
    <s v="S-Nicola R"/>
    <s v="BC"/>
    <s v="FRTH"/>
    <s v="TOMM"/>
    <s v="N"/>
    <n v="4"/>
  </r>
  <r>
    <x v="5"/>
    <s v="FRE"/>
    <s v="T"/>
    <n v="4.0999999999999996"/>
    <n v="20140122"/>
    <s v="CDFO"/>
    <s v="CDFO"/>
    <n v="3"/>
    <n v="186061"/>
    <n v="12"/>
    <m/>
    <m/>
    <m/>
    <m/>
    <n v="1"/>
    <n v="2"/>
    <n v="2006"/>
    <n v="20070510"/>
    <n v="20070510"/>
    <s v="2FS TOMFR0161"/>
    <s v="2FS TOMFH1958"/>
    <s v="2FS TOMFS0161"/>
    <s v="S"/>
    <s v="H"/>
    <s v="P"/>
    <m/>
    <n v="5.4"/>
    <n v="78"/>
    <s v="N"/>
    <n v="5000"/>
    <n v="50145"/>
    <m/>
    <m/>
    <n v="0"/>
    <n v="88761"/>
    <n v="5000"/>
    <n v="1551"/>
    <s v="B"/>
    <n v="0.03"/>
    <n v="28"/>
    <n v="100"/>
    <m/>
    <m/>
    <s v="R-Shuswap R Low"/>
    <s v="H-Shuswap River, Middle,"/>
    <s v="S-Shuswap R Low"/>
    <s v="BC"/>
    <s v="FRTH"/>
    <s v="TOMF"/>
    <s v="N"/>
    <n v="5"/>
  </r>
  <r>
    <x v="5"/>
    <s v="FRE"/>
    <s v="T"/>
    <n v="4.0999999999999996"/>
    <n v="20140122"/>
    <s v="CDFO"/>
    <s v="CDFO"/>
    <n v="3"/>
    <n v="186062"/>
    <n v="12"/>
    <m/>
    <m/>
    <m/>
    <m/>
    <n v="1"/>
    <n v="2"/>
    <n v="2006"/>
    <n v="20070510"/>
    <n v="20070511"/>
    <s v="2FS TOMFR0161"/>
    <s v="2FS TOMFH1958"/>
    <s v="2FS TOMFS0161"/>
    <s v="S"/>
    <s v="H"/>
    <s v="P"/>
    <m/>
    <n v="5.4"/>
    <n v="78"/>
    <s v="N"/>
    <n v="5000"/>
    <n v="50203"/>
    <m/>
    <m/>
    <n v="0"/>
    <n v="88863"/>
    <n v="5000"/>
    <n v="1553"/>
    <s v="B"/>
    <n v="0.03"/>
    <n v="27"/>
    <n v="100"/>
    <m/>
    <m/>
    <s v="R-Shuswap R Low"/>
    <s v="H-Shuswap River, Middle,"/>
    <s v="S-Shuswap R Low"/>
    <s v="BC"/>
    <s v="FRTH"/>
    <s v="TOMF"/>
    <s v="N"/>
    <n v="5"/>
  </r>
  <r>
    <x v="5"/>
    <s v="FRE"/>
    <s v="T"/>
    <n v="4.0999999999999996"/>
    <n v="20140122"/>
    <s v="CDFO"/>
    <s v="CDFO"/>
    <n v="3"/>
    <n v="180183"/>
    <n v="12"/>
    <m/>
    <m/>
    <m/>
    <m/>
    <n v="1"/>
    <n v="1"/>
    <n v="2007"/>
    <n v="20090423"/>
    <n v="20090423"/>
    <s v="2FS TOMMR0253"/>
    <s v="2FS TOMMH0160"/>
    <s v="2FS TOMMS0253"/>
    <s v="Y"/>
    <s v="H"/>
    <s v="P"/>
    <m/>
    <n v="17.82"/>
    <n v="114"/>
    <s v="N"/>
    <n v="5000"/>
    <n v="49226"/>
    <m/>
    <m/>
    <n v="5000"/>
    <n v="2051"/>
    <n v="0"/>
    <n v="222"/>
    <s v="B"/>
    <n v="0.04"/>
    <n v="30"/>
    <n v="300"/>
    <m/>
    <s v="ALSO SEE TAGCODES 180184 &amp; 180189"/>
    <s v="R-Nicola R"/>
    <s v="H-Spius Creek H"/>
    <s v="S-Nicola R"/>
    <s v="BC"/>
    <s v="FRTH"/>
    <s v="TOMM"/>
    <s v="N"/>
    <n v="4"/>
  </r>
  <r>
    <x v="5"/>
    <s v="FRE"/>
    <s v="T"/>
    <n v="4.0999999999999996"/>
    <n v="20140122"/>
    <s v="CDFO"/>
    <s v="CDFO"/>
    <n v="3"/>
    <n v="180184"/>
    <n v="12"/>
    <m/>
    <m/>
    <m/>
    <m/>
    <n v="1"/>
    <n v="1"/>
    <n v="2007"/>
    <n v="20090424"/>
    <n v="20090427"/>
    <s v="2FS TOMMR0253"/>
    <s v="2FS TOMMH0160"/>
    <s v="2FS TOMMS0253"/>
    <s v="Y"/>
    <s v="H"/>
    <s v="P"/>
    <m/>
    <n v="17.82"/>
    <n v="116"/>
    <s v="N"/>
    <n v="5000"/>
    <n v="53692"/>
    <m/>
    <m/>
    <n v="5000"/>
    <n v="984"/>
    <n v="0"/>
    <n v="242"/>
    <s v="B"/>
    <n v="1.7999999999999999E-2"/>
    <n v="30"/>
    <n v="300"/>
    <m/>
    <s v="ALSO SEE TAGCODES 180183 &amp; 180189"/>
    <s v="R-Nicola R"/>
    <s v="H-Spius Creek H"/>
    <s v="S-Nicola R"/>
    <s v="BC"/>
    <s v="FRTH"/>
    <s v="TOMM"/>
    <s v="N"/>
    <n v="4"/>
  </r>
  <r>
    <x v="5"/>
    <s v="FRE"/>
    <s v="T"/>
    <n v="4.0999999999999996"/>
    <n v="20140122"/>
    <s v="CDFO"/>
    <s v="CDFO"/>
    <n v="3"/>
    <n v="180189"/>
    <n v="12"/>
    <m/>
    <m/>
    <m/>
    <m/>
    <n v="1"/>
    <n v="1"/>
    <n v="2007"/>
    <n v="20090423"/>
    <n v="20090427"/>
    <s v="2FS TOMMR0253"/>
    <s v="2FS TOMMH0160"/>
    <s v="2FS TOMMS0253"/>
    <s v="Y"/>
    <s v="H"/>
    <s v="P"/>
    <m/>
    <n v="17.82"/>
    <n v="115"/>
    <s v="N"/>
    <n v="5000"/>
    <n v="40260"/>
    <m/>
    <m/>
    <n v="5000"/>
    <n v="407"/>
    <n v="0"/>
    <n v="182"/>
    <s v="B"/>
    <n v="0.01"/>
    <n v="30"/>
    <n v="300"/>
    <m/>
    <s v="ALSO SEE TAGCODES 180183 &amp; 180184"/>
    <s v="R-Nicola R"/>
    <s v="H-Spius Creek H"/>
    <s v="S-Nicola R"/>
    <s v="BC"/>
    <s v="FRTH"/>
    <s v="TOMM"/>
    <s v="N"/>
    <n v="4"/>
  </r>
  <r>
    <x v="5"/>
    <s v="FRE"/>
    <s v="T"/>
    <n v="4.0999999999999996"/>
    <n v="20140122"/>
    <s v="CDFO"/>
    <s v="CDFO"/>
    <n v="3"/>
    <n v="186162"/>
    <n v="12"/>
    <m/>
    <m/>
    <m/>
    <m/>
    <n v="1"/>
    <n v="2"/>
    <n v="2007"/>
    <n v="20080514"/>
    <n v="20080515"/>
    <s v="2FS TOMFR0161"/>
    <s v="2FS TOMFH1958"/>
    <s v="2FS TOMFS0161"/>
    <s v="S"/>
    <s v="H"/>
    <s v="P"/>
    <m/>
    <n v="5.54"/>
    <n v="78"/>
    <s v="N"/>
    <n v="5000"/>
    <n v="20016"/>
    <m/>
    <m/>
    <n v="0"/>
    <n v="17360"/>
    <n v="5000"/>
    <n v="619"/>
    <m/>
    <n v="0.03"/>
    <n v="23"/>
    <n v="100"/>
    <m/>
    <s v="RELEASED APPROX 300M UPSTREAM OF COOKE CR. CONFLUENCE. SEE 186352 COMMENT ALSO"/>
    <s v="R-Shuswap R Low"/>
    <s v="H-Shuswap River, Middle,"/>
    <s v="S-Shuswap R Low"/>
    <s v="BC"/>
    <s v="FRTH"/>
    <s v="TOMF"/>
    <s v="N"/>
    <n v="5"/>
  </r>
  <r>
    <x v="5"/>
    <s v="FRE"/>
    <s v="T"/>
    <n v="4.0999999999999996"/>
    <n v="20140122"/>
    <s v="CDFO"/>
    <s v="CDFO"/>
    <n v="3"/>
    <n v="186352"/>
    <n v="12"/>
    <m/>
    <m/>
    <m/>
    <m/>
    <n v="1"/>
    <n v="2"/>
    <n v="2007"/>
    <n v="20080514"/>
    <n v="20080515"/>
    <s v="2FS TOMFR0161"/>
    <s v="2FS TOMFH1958"/>
    <s v="2FS TOMFS0161"/>
    <s v="S"/>
    <s v="H"/>
    <s v="P"/>
    <m/>
    <n v="5.54"/>
    <n v="78"/>
    <s v="N"/>
    <n v="5000"/>
    <n v="23944"/>
    <m/>
    <m/>
    <n v="0"/>
    <n v="20767"/>
    <n v="5000"/>
    <n v="741"/>
    <m/>
    <n v="0.03"/>
    <n v="30"/>
    <n v="100"/>
    <m/>
    <s v="SEE 186162. LENGTH AND WEIGHT AVERAGED OVER ALL 12 RELEASES."/>
    <s v="R-Shuswap R Low"/>
    <s v="H-Shuswap River, Middle,"/>
    <s v="S-Shuswap R Low"/>
    <s v="BC"/>
    <s v="FRTH"/>
    <s v="TOMF"/>
    <s v="N"/>
    <n v="5"/>
  </r>
  <r>
    <x v="5"/>
    <s v="FRE"/>
    <s v="T"/>
    <n v="4.0999999999999996"/>
    <n v="20140122"/>
    <s v="CDFO"/>
    <s v="CDFO"/>
    <n v="3"/>
    <n v="186353"/>
    <n v="12"/>
    <m/>
    <m/>
    <m/>
    <m/>
    <n v="1"/>
    <n v="2"/>
    <n v="2007"/>
    <n v="20080514"/>
    <n v="20080515"/>
    <s v="2FS TOMFR0161"/>
    <s v="2FS TOMFH1958"/>
    <s v="2FS TOMFS0161"/>
    <s v="S"/>
    <s v="H"/>
    <s v="P"/>
    <m/>
    <n v="5.54"/>
    <n v="78"/>
    <s v="N"/>
    <n v="5000"/>
    <n v="24964"/>
    <m/>
    <m/>
    <n v="0"/>
    <n v="21651"/>
    <n v="5000"/>
    <n v="772"/>
    <m/>
    <n v="0.03"/>
    <n v="28"/>
    <n v="100"/>
    <m/>
    <s v="SEE 186162 AND 186352."/>
    <s v="R-Shuswap R Low"/>
    <s v="H-Shuswap River, Middle,"/>
    <s v="S-Shuswap R Low"/>
    <s v="BC"/>
    <s v="FRTH"/>
    <s v="TOMF"/>
    <s v="N"/>
    <n v="5"/>
  </r>
  <r>
    <x v="5"/>
    <s v="FRE"/>
    <s v="T"/>
    <n v="4.0999999999999996"/>
    <n v="20140122"/>
    <s v="CDFO"/>
    <s v="CDFO"/>
    <n v="3"/>
    <n v="186354"/>
    <n v="12"/>
    <m/>
    <m/>
    <m/>
    <m/>
    <n v="1"/>
    <n v="2"/>
    <n v="2007"/>
    <n v="20080514"/>
    <n v="20080515"/>
    <s v="2FS TOMFR0161"/>
    <s v="2FS TOMFH1958"/>
    <s v="2FS TOMFS0161"/>
    <s v="S"/>
    <s v="H"/>
    <s v="P"/>
    <m/>
    <n v="5.54"/>
    <n v="78"/>
    <s v="N"/>
    <n v="5000"/>
    <n v="24738"/>
    <m/>
    <m/>
    <n v="0"/>
    <n v="21455"/>
    <n v="5000"/>
    <n v="765"/>
    <m/>
    <n v="0.03"/>
    <n v="27"/>
    <n v="100"/>
    <m/>
    <s v="SEE 186162 AND 186352 COMMENTS."/>
    <s v="R-Shuswap R Low"/>
    <s v="H-Shuswap River, Middle,"/>
    <s v="S-Shuswap R Low"/>
    <s v="BC"/>
    <s v="FRTH"/>
    <s v="TOMF"/>
    <s v="N"/>
    <n v="5"/>
  </r>
  <r>
    <x v="5"/>
    <s v="FRE"/>
    <s v="T"/>
    <n v="4.0999999999999996"/>
    <n v="20140122"/>
    <s v="CDFO"/>
    <s v="CDFO"/>
    <n v="3"/>
    <n v="186355"/>
    <n v="12"/>
    <m/>
    <m/>
    <m/>
    <m/>
    <n v="1"/>
    <n v="2"/>
    <n v="2007"/>
    <n v="20080514"/>
    <n v="20080515"/>
    <s v="2FS TOMFR0161"/>
    <s v="2FS TOMFH1958"/>
    <s v="2FS TOMFS0161"/>
    <s v="S"/>
    <s v="H"/>
    <s v="P"/>
    <m/>
    <n v="5.54"/>
    <n v="78"/>
    <s v="N"/>
    <n v="5000"/>
    <n v="24667"/>
    <m/>
    <m/>
    <n v="0"/>
    <n v="21393"/>
    <n v="5000"/>
    <n v="763"/>
    <m/>
    <n v="0.03"/>
    <n v="26"/>
    <n v="100"/>
    <m/>
    <s v="SEE 186162 AND 186352 COMMENTS."/>
    <s v="R-Shuswap R Low"/>
    <s v="H-Shuswap River, Middle,"/>
    <s v="S-Shuswap R Low"/>
    <s v="BC"/>
    <s v="FRTH"/>
    <s v="TOMF"/>
    <s v="N"/>
    <n v="5"/>
  </r>
  <r>
    <x v="5"/>
    <s v="FRE"/>
    <s v="T"/>
    <n v="4.0999999999999996"/>
    <n v="20140122"/>
    <s v="CDFO"/>
    <s v="CDFO"/>
    <n v="3"/>
    <n v="186356"/>
    <n v="12"/>
    <m/>
    <m/>
    <m/>
    <m/>
    <n v="1"/>
    <n v="2"/>
    <n v="2007"/>
    <n v="20080514"/>
    <n v="20080515"/>
    <s v="2FS TOMFR0161"/>
    <s v="2FS TOMFH1958"/>
    <s v="2FS TOMFS0161"/>
    <s v="S"/>
    <s v="H"/>
    <s v="P"/>
    <m/>
    <n v="5.54"/>
    <n v="78"/>
    <s v="N"/>
    <n v="5000"/>
    <n v="25399"/>
    <m/>
    <m/>
    <n v="0"/>
    <n v="22028"/>
    <n v="5000"/>
    <n v="677"/>
    <m/>
    <n v="2.5999999999999999E-2"/>
    <n v="24"/>
    <n v="100"/>
    <m/>
    <s v="SEE 186162 AND 186352 COMMENTS."/>
    <s v="R-Shuswap R Low"/>
    <s v="H-Shuswap River, Middle,"/>
    <s v="S-Shuswap R Low"/>
    <s v="BC"/>
    <s v="FRTH"/>
    <s v="TOMF"/>
    <s v="N"/>
    <n v="5"/>
  </r>
  <r>
    <x v="5"/>
    <s v="FRE"/>
    <s v="T"/>
    <n v="4.0999999999999996"/>
    <n v="20140122"/>
    <s v="CDFO"/>
    <s v="CDFO"/>
    <n v="3"/>
    <n v="186357"/>
    <n v="12"/>
    <m/>
    <m/>
    <m/>
    <m/>
    <n v="1"/>
    <n v="2"/>
    <n v="2007"/>
    <n v="20080514"/>
    <n v="20080515"/>
    <s v="2FS TOMFR0161"/>
    <s v="2FS TOMFH1958"/>
    <s v="2FS TOMFS0161"/>
    <s v="S"/>
    <s v="H"/>
    <s v="P"/>
    <m/>
    <n v="5.54"/>
    <n v="78"/>
    <s v="N"/>
    <n v="5000"/>
    <n v="25057"/>
    <m/>
    <m/>
    <n v="0"/>
    <n v="21732"/>
    <n v="5000"/>
    <n v="511"/>
    <m/>
    <n v="0.02"/>
    <n v="22"/>
    <n v="100"/>
    <m/>
    <s v="SEE 186162 AND 186352 COMMENTS."/>
    <s v="R-Shuswap R Low"/>
    <s v="H-Shuswap River, Middle,"/>
    <s v="S-Shuswap R Low"/>
    <s v="BC"/>
    <s v="FRTH"/>
    <s v="TOMF"/>
    <s v="N"/>
    <n v="5"/>
  </r>
  <r>
    <x v="5"/>
    <s v="FRE"/>
    <s v="T"/>
    <n v="4.0999999999999996"/>
    <n v="20140122"/>
    <s v="CDFO"/>
    <s v="CDFO"/>
    <n v="3"/>
    <n v="186358"/>
    <n v="12"/>
    <m/>
    <m/>
    <m/>
    <m/>
    <n v="1"/>
    <n v="2"/>
    <n v="2007"/>
    <n v="20080514"/>
    <n v="20080515"/>
    <s v="2FS TOMFR0161"/>
    <s v="2FS TOMFH1958"/>
    <s v="2FS TOMFS0161"/>
    <s v="S"/>
    <s v="H"/>
    <s v="P"/>
    <m/>
    <n v="5.54"/>
    <n v="78"/>
    <s v="N"/>
    <n v="5000"/>
    <n v="24997"/>
    <m/>
    <m/>
    <n v="0"/>
    <n v="21680"/>
    <n v="5000"/>
    <n v="510"/>
    <m/>
    <n v="0.02"/>
    <n v="20"/>
    <n v="100"/>
    <m/>
    <s v="SEE 186162 AND 186352 COMMENTS."/>
    <s v="R-Shuswap R Low"/>
    <s v="H-Shuswap River, Middle,"/>
    <s v="S-Shuswap R Low"/>
    <s v="BC"/>
    <s v="FRTH"/>
    <s v="TOMF"/>
    <s v="N"/>
    <n v="5"/>
  </r>
  <r>
    <x v="5"/>
    <s v="FRE"/>
    <s v="T"/>
    <n v="4.0999999999999996"/>
    <n v="20140122"/>
    <s v="CDFO"/>
    <s v="CDFO"/>
    <n v="3"/>
    <n v="186359"/>
    <n v="12"/>
    <m/>
    <m/>
    <m/>
    <m/>
    <n v="1"/>
    <n v="2"/>
    <n v="2007"/>
    <n v="20080514"/>
    <n v="20080515"/>
    <s v="2FS TOMFR0161"/>
    <s v="2FS TOMFH1958"/>
    <s v="2FS TOMFS0161"/>
    <s v="S"/>
    <s v="H"/>
    <s v="P"/>
    <m/>
    <n v="5.54"/>
    <n v="78"/>
    <s v="N"/>
    <n v="5000"/>
    <n v="25015"/>
    <m/>
    <m/>
    <n v="0"/>
    <n v="21695"/>
    <n v="5000"/>
    <n v="511"/>
    <m/>
    <n v="0.02"/>
    <n v="19"/>
    <n v="100"/>
    <m/>
    <s v="SEE 186162 AND 186352 COMMENTS."/>
    <s v="R-Shuswap R Low"/>
    <s v="H-Shuswap River, Middle,"/>
    <s v="S-Shuswap R Low"/>
    <s v="BC"/>
    <s v="FRTH"/>
    <s v="TOMF"/>
    <s v="N"/>
    <n v="5"/>
  </r>
  <r>
    <x v="5"/>
    <s v="FRE"/>
    <s v="T"/>
    <n v="4.0999999999999996"/>
    <n v="20140122"/>
    <s v="CDFO"/>
    <s v="CDFO"/>
    <n v="3"/>
    <n v="186360"/>
    <n v="12"/>
    <m/>
    <m/>
    <m/>
    <m/>
    <n v="1"/>
    <n v="2"/>
    <n v="2007"/>
    <n v="20080514"/>
    <n v="20080515"/>
    <s v="2FS TOMFR0161"/>
    <s v="2FS TOMFH1958"/>
    <s v="2FS TOMFS0161"/>
    <s v="S"/>
    <s v="H"/>
    <s v="P"/>
    <m/>
    <n v="5.54"/>
    <n v="78"/>
    <s v="N"/>
    <n v="5000"/>
    <n v="25053"/>
    <m/>
    <m/>
    <n v="0"/>
    <n v="21728"/>
    <n v="5000"/>
    <n v="511"/>
    <m/>
    <n v="0.02"/>
    <n v="18"/>
    <n v="100"/>
    <m/>
    <s v="SEE 186162 AND 186352 COMMENTS."/>
    <s v="R-Shuswap R Low"/>
    <s v="H-Shuswap River, Middle,"/>
    <s v="S-Shuswap R Low"/>
    <s v="BC"/>
    <s v="FRTH"/>
    <s v="TOMF"/>
    <s v="N"/>
    <n v="5"/>
  </r>
  <r>
    <x v="5"/>
    <s v="FRE"/>
    <s v="T"/>
    <n v="4.0999999999999996"/>
    <n v="20140122"/>
    <s v="CDFO"/>
    <s v="CDFO"/>
    <n v="3"/>
    <n v="186361"/>
    <n v="12"/>
    <m/>
    <m/>
    <m/>
    <m/>
    <n v="1"/>
    <n v="2"/>
    <n v="2007"/>
    <n v="20080514"/>
    <n v="20080515"/>
    <s v="2FS TOMFR0161"/>
    <s v="2FS TOMFH1958"/>
    <s v="2FS TOMFS0161"/>
    <s v="S"/>
    <s v="H"/>
    <s v="P"/>
    <m/>
    <n v="5.54"/>
    <n v="78"/>
    <s v="N"/>
    <n v="5000"/>
    <n v="24994"/>
    <m/>
    <m/>
    <n v="0"/>
    <n v="21677"/>
    <n v="5000"/>
    <n v="510"/>
    <m/>
    <n v="0.02"/>
    <n v="17"/>
    <n v="100"/>
    <m/>
    <s v="SEE 186162 AND 186352 COMMENTS."/>
    <s v="R-Shuswap R Low"/>
    <s v="H-Shuswap River, Middle,"/>
    <s v="S-Shuswap R Low"/>
    <s v="BC"/>
    <s v="FRTH"/>
    <s v="TOMF"/>
    <s v="N"/>
    <n v="5"/>
  </r>
  <r>
    <x v="6"/>
    <s v="HDF"/>
    <s v="T"/>
    <n v="4.0999999999999996"/>
    <n v="20140404"/>
    <s v="WDFW"/>
    <s v="WDFW"/>
    <n v="4"/>
    <n v="633382"/>
    <n v="12"/>
    <m/>
    <m/>
    <m/>
    <m/>
    <n v="1"/>
    <n v="3"/>
    <n v="2005"/>
    <n v="20060601"/>
    <n v="20060601"/>
    <s v="3F10412 160222 R"/>
    <s v="3F10412 160222 H"/>
    <s v="3F10412 160222 S"/>
    <s v="S"/>
    <s v="H"/>
    <s v="P"/>
    <m/>
    <m/>
    <m/>
    <m/>
    <n v="5000"/>
    <n v="202786"/>
    <m/>
    <m/>
    <n v="5000"/>
    <n v="244"/>
    <m/>
    <m/>
    <m/>
    <m/>
    <m/>
    <m/>
    <m/>
    <s v="NO FINAL QC, USED INITIAL"/>
    <s v="FINCH CR 16.0222"/>
    <s v="HOODSPORT HATCHERY"/>
    <s v="FINCH CR 16.0222"/>
    <s v="WA"/>
    <s v="HOOD"/>
    <s v="SKDO"/>
    <s v="N"/>
    <n v="6"/>
  </r>
  <r>
    <x v="6"/>
    <s v="HDF"/>
    <s v="T"/>
    <n v="4.0999999999999996"/>
    <n v="20140404"/>
    <s v="WDFW"/>
    <s v="WDFW"/>
    <n v="4"/>
    <n v="633886"/>
    <n v="12"/>
    <m/>
    <m/>
    <m/>
    <m/>
    <n v="1"/>
    <n v="3"/>
    <n v="2006"/>
    <n v="20070526"/>
    <n v="20070526"/>
    <s v="3F10412 160222 R"/>
    <s v="3F10412 160222 H"/>
    <s v="3F10412 160222 S"/>
    <s v="S"/>
    <s v="H"/>
    <s v="P"/>
    <m/>
    <m/>
    <m/>
    <m/>
    <n v="5000"/>
    <n v="200790"/>
    <n v="0"/>
    <n v="404"/>
    <n v="5000"/>
    <n v="806"/>
    <m/>
    <m/>
    <m/>
    <m/>
    <m/>
    <m/>
    <m/>
    <m/>
    <s v="FINCH CR 16.0222"/>
    <s v="HOODSPORT HATCHERY"/>
    <s v="FINCH CR 16.0222"/>
    <s v="WA"/>
    <s v="HOOD"/>
    <s v="SKDO"/>
    <s v="N"/>
    <n v="5"/>
  </r>
  <r>
    <x v="6"/>
    <s v="HDF"/>
    <s v="T"/>
    <n v="4.0999999999999996"/>
    <n v="20140404"/>
    <s v="WDFW"/>
    <s v="WDFW"/>
    <n v="4"/>
    <n v="633971"/>
    <n v="12"/>
    <m/>
    <m/>
    <m/>
    <m/>
    <n v="1"/>
    <n v="3"/>
    <n v="2006"/>
    <n v="20071202"/>
    <n v="20080507"/>
    <s v="3F10412 160222 R"/>
    <s v="3F10412 160222 H"/>
    <s v="3F10412 160222 S"/>
    <s v="S"/>
    <s v="H"/>
    <s v="P"/>
    <m/>
    <m/>
    <m/>
    <m/>
    <n v="5000"/>
    <n v="103683"/>
    <n v="0"/>
    <n v="23"/>
    <n v="5000"/>
    <n v="444"/>
    <m/>
    <m/>
    <m/>
    <m/>
    <m/>
    <m/>
    <m/>
    <s v="REMAINDER OF CHINOOK YEARLINGS AFTER FLOODING EVEN"/>
    <s v="FINCH CR 16.0222"/>
    <s v="HOODSPORT HATCHERY"/>
    <s v="FINCH CR 16.0222"/>
    <s v="WA"/>
    <s v="HOOD"/>
    <s v="SKDO"/>
    <s v="N"/>
    <n v="8.5"/>
  </r>
  <r>
    <x v="6"/>
    <s v="HDF"/>
    <s v="T"/>
    <n v="4.0999999999999996"/>
    <n v="20140404"/>
    <s v="WDFW"/>
    <s v="WDFW"/>
    <n v="4"/>
    <n v="634283"/>
    <n v="12"/>
    <m/>
    <m/>
    <m/>
    <m/>
    <n v="1"/>
    <n v="3"/>
    <n v="2007"/>
    <n v="20080602"/>
    <n v="20080602"/>
    <s v="3F10412 160222 R"/>
    <s v="3F10412 160222 H"/>
    <s v="3F10412 160222 S"/>
    <s v="S"/>
    <s v="H"/>
    <s v="P"/>
    <m/>
    <m/>
    <m/>
    <m/>
    <n v="5000"/>
    <n v="201920"/>
    <m/>
    <m/>
    <m/>
    <m/>
    <m/>
    <m/>
    <m/>
    <m/>
    <m/>
    <m/>
    <m/>
    <m/>
    <s v="FINCH CR 16.0222"/>
    <s v="HOODSPORT HATCHERY"/>
    <s v="FINCH CR 16.0222"/>
    <s v="WA"/>
    <s v="HOOD"/>
    <s v="SKDO"/>
    <s v="N"/>
    <n v="6"/>
  </r>
  <r>
    <x v="6"/>
    <s v="HDF"/>
    <s v="T"/>
    <n v="4.0999999999999996"/>
    <n v="20140404"/>
    <s v="WDFW"/>
    <s v="WDFW"/>
    <n v="4"/>
    <n v="633366"/>
    <n v="12"/>
    <m/>
    <m/>
    <s v="D"/>
    <n v="420061056"/>
    <n v="1"/>
    <n v="3"/>
    <n v="2005"/>
    <n v="20060516"/>
    <n v="20060516"/>
    <s v="3F10412 160005 R"/>
    <s v="3F10412 160005 H"/>
    <s v="3F10412 160005 S"/>
    <s v="S"/>
    <s v="H"/>
    <s v="B"/>
    <m/>
    <m/>
    <m/>
    <m/>
    <n v="5000"/>
    <n v="225216"/>
    <m/>
    <m/>
    <n v="5000"/>
    <n v="519"/>
    <m/>
    <m/>
    <m/>
    <m/>
    <m/>
    <m/>
    <m/>
    <m/>
    <s v="PURDY CR 16.0005"/>
    <s v="GEORGE ADAMS HATCHRY"/>
    <s v="GEORGE ADAMS (PURDY)"/>
    <s v="WA"/>
    <s v="HOOD"/>
    <s v="SKDO"/>
    <s v="N"/>
    <n v="5"/>
  </r>
  <r>
    <x v="6"/>
    <s v="HDF"/>
    <s v="T"/>
    <n v="4.0999999999999996"/>
    <n v="20140404"/>
    <s v="WDFW"/>
    <s v="WDFW"/>
    <n v="4"/>
    <n v="633875"/>
    <n v="12"/>
    <m/>
    <m/>
    <s v="D"/>
    <n v="419970331"/>
    <n v="1"/>
    <n v="3"/>
    <n v="2006"/>
    <n v="20070515"/>
    <n v="20070516"/>
    <s v="3F10412 160005 R"/>
    <s v="3F10412 160005 H"/>
    <s v="3F10412 160005 S"/>
    <s v="S"/>
    <s v="H"/>
    <s v="P"/>
    <m/>
    <m/>
    <m/>
    <m/>
    <n v="5000"/>
    <n v="215124"/>
    <n v="0"/>
    <n v="11322"/>
    <m/>
    <m/>
    <m/>
    <m/>
    <m/>
    <m/>
    <m/>
    <m/>
    <m/>
    <m/>
    <s v="PURDY CR 16.0005"/>
    <s v="GEORGE ADAMS HATCHRY"/>
    <s v="GEORGE ADAMS (PURDY)"/>
    <s v="WA"/>
    <s v="HOOD"/>
    <s v="SKDO"/>
    <s v="N"/>
    <n v="5"/>
  </r>
  <r>
    <x v="6"/>
    <s v="HDF"/>
    <s v="T"/>
    <n v="4.0999999999999996"/>
    <n v="20140404"/>
    <s v="WDFW"/>
    <s v="WDFW"/>
    <n v="4"/>
    <n v="634271"/>
    <n v="12"/>
    <m/>
    <m/>
    <s v="D"/>
    <n v="420081010"/>
    <n v="1"/>
    <n v="3"/>
    <n v="2007"/>
    <n v="20080515"/>
    <n v="20080516"/>
    <s v="3F10412 160005 R"/>
    <s v="3F10412 160005 H"/>
    <s v="3F10412 160005 S"/>
    <s v="S"/>
    <s v="H"/>
    <s v="K"/>
    <m/>
    <m/>
    <m/>
    <m/>
    <n v="5000"/>
    <n v="219881"/>
    <n v="0"/>
    <n v="914"/>
    <n v="5000"/>
    <n v="2289"/>
    <m/>
    <m/>
    <m/>
    <m/>
    <m/>
    <m/>
    <m/>
    <m/>
    <s v="PURDY CR 16.0005"/>
    <s v="GEORGE ADAMS HATCHRY"/>
    <s v="GEORGE ADAMS (PURDY)"/>
    <s v="WA"/>
    <s v="HOOD"/>
    <s v="SKDO"/>
    <s v="N"/>
    <n v="5"/>
  </r>
  <r>
    <x v="7"/>
    <s v="HDY"/>
    <s v="T"/>
    <n v="4.0999999999999996"/>
    <n v="20140404"/>
    <s v="WDFW"/>
    <s v="WDFW"/>
    <n v="4"/>
    <n v="633471"/>
    <n v="12"/>
    <m/>
    <m/>
    <m/>
    <m/>
    <n v="1"/>
    <n v="3"/>
    <n v="2005"/>
    <n v="20070520"/>
    <n v="20070617"/>
    <s v="3F10412 160001 R"/>
    <s v="3F10412 160001 H05"/>
    <s v="3F10412 160005 S"/>
    <s v="S"/>
    <s v="H"/>
    <s v="P"/>
    <m/>
    <m/>
    <m/>
    <m/>
    <n v="5000"/>
    <n v="95280"/>
    <m/>
    <m/>
    <n v="5000"/>
    <n v="2463"/>
    <m/>
    <m/>
    <m/>
    <m/>
    <m/>
    <m/>
    <m/>
    <m/>
    <s v="SKOKOMISH R 16.0001"/>
    <s v="RICKS PD (LLTK)"/>
    <s v="GEORGE ADAMS (PURDY)"/>
    <s v="WA"/>
    <s v="HOOD"/>
    <s v="SKDO"/>
    <s v="N"/>
    <n v="5.5"/>
  </r>
  <r>
    <x v="7"/>
    <s v="HDY"/>
    <s v="T"/>
    <n v="4.0999999999999996"/>
    <n v="20140404"/>
    <s v="WDFW"/>
    <s v="WDFW"/>
    <n v="4"/>
    <n v="633965"/>
    <n v="12"/>
    <m/>
    <m/>
    <m/>
    <m/>
    <n v="1"/>
    <n v="3"/>
    <n v="2006"/>
    <n v="20080610"/>
    <n v="20080630"/>
    <s v="3F10412 160001 R"/>
    <s v="3F10412 160001 H05"/>
    <s v="3F10412 160005 S"/>
    <s v="S"/>
    <s v="H"/>
    <s v="P"/>
    <m/>
    <m/>
    <m/>
    <m/>
    <n v="5000"/>
    <n v="77049"/>
    <n v="0"/>
    <n v="4062"/>
    <n v="5000"/>
    <n v="139"/>
    <m/>
    <m/>
    <m/>
    <m/>
    <m/>
    <m/>
    <m/>
    <s v="SUFFERED LOSS FROM DEC 2007 FLOODS"/>
    <s v="SKOKOMISH R 16.0001"/>
    <s v="RICKS PD (LLTK)"/>
    <s v="GEORGE ADAMS (PURDY)"/>
    <s v="WA"/>
    <s v="HOOD"/>
    <s v="SKDO"/>
    <s v="N"/>
    <n v="6"/>
  </r>
  <r>
    <x v="7"/>
    <s v="HDY"/>
    <s v="T"/>
    <n v="4.0999999999999996"/>
    <n v="20140404"/>
    <s v="WDFW"/>
    <s v="WDFW"/>
    <n v="4"/>
    <n v="633469"/>
    <n v="12"/>
    <m/>
    <m/>
    <m/>
    <m/>
    <n v="1"/>
    <n v="3"/>
    <n v="2005"/>
    <n v="20070428"/>
    <n v="20070428"/>
    <s v="3F10412 160222 R"/>
    <s v="3F10412 160222 H"/>
    <s v="3F10412 160222 S"/>
    <s v="S"/>
    <s v="H"/>
    <s v="P"/>
    <m/>
    <m/>
    <m/>
    <m/>
    <n v="5000"/>
    <n v="99699"/>
    <n v="0"/>
    <n v="180"/>
    <m/>
    <m/>
    <m/>
    <m/>
    <m/>
    <m/>
    <m/>
    <m/>
    <m/>
    <m/>
    <s v="FINCH CR 16.0222"/>
    <s v="HOODSPORT HATCHERY"/>
    <s v="FINCH CR 16.0222"/>
    <s v="WA"/>
    <s v="HOOD"/>
    <s v="SKDO"/>
    <s v="N"/>
    <n v="4"/>
  </r>
  <r>
    <x v="7"/>
    <s v="HDY"/>
    <s v="T"/>
    <n v="4.0999999999999996"/>
    <n v="20140404"/>
    <s v="WDFW"/>
    <s v="WDFW"/>
    <n v="4"/>
    <n v="634297"/>
    <n v="12"/>
    <m/>
    <m/>
    <m/>
    <m/>
    <n v="1"/>
    <n v="3"/>
    <n v="2007"/>
    <n v="20090429"/>
    <n v="20090429"/>
    <s v="3F10412 160222 R"/>
    <s v="3F10412 160222 H"/>
    <s v="3F10412 160222 S"/>
    <s v="S"/>
    <s v="H"/>
    <s v="P"/>
    <m/>
    <m/>
    <m/>
    <m/>
    <n v="5000"/>
    <n v="99737"/>
    <n v="0"/>
    <n v="190"/>
    <m/>
    <m/>
    <m/>
    <m/>
    <m/>
    <m/>
    <m/>
    <m/>
    <m/>
    <m/>
    <s v="FINCH CR 16.0222"/>
    <s v="HOODSPORT HATCHERY"/>
    <s v="FINCH CR 16.0222"/>
    <s v="WA"/>
    <s v="HOOD"/>
    <s v="SKDO"/>
    <s v="N"/>
    <n v="4"/>
  </r>
  <r>
    <x v="8"/>
    <s v="ELW"/>
    <s v="T"/>
    <n v="4.0999999999999996"/>
    <n v="20140404"/>
    <s v="WDFW"/>
    <s v="WDFW"/>
    <n v="4"/>
    <n v="633370"/>
    <n v="12"/>
    <m/>
    <m/>
    <m/>
    <m/>
    <n v="1"/>
    <n v="3"/>
    <n v="2005"/>
    <n v="20060614"/>
    <n v="20060615"/>
    <s v="3F10806 180272 R"/>
    <s v="3F10806 180272 H"/>
    <s v="3F10806 180272 S"/>
    <s v="S"/>
    <s v="H"/>
    <s v="P"/>
    <m/>
    <m/>
    <m/>
    <m/>
    <n v="0"/>
    <n v="173913"/>
    <m/>
    <m/>
    <n v="0"/>
    <n v="2783087"/>
    <m/>
    <m/>
    <m/>
    <m/>
    <m/>
    <m/>
    <m/>
    <m/>
    <s v="ELWHA R 18.0272"/>
    <s v="ELWHA HATCHERY"/>
    <s v="ELWHA R 18.0272"/>
    <s v="WA"/>
    <s v="JUAN"/>
    <s v="ELDU"/>
    <s v="N"/>
    <n v="6"/>
  </r>
  <r>
    <x v="8"/>
    <s v="ELW"/>
    <s v="T"/>
    <n v="4.0999999999999996"/>
    <n v="20140404"/>
    <s v="WDFW"/>
    <s v="WDFW"/>
    <n v="4"/>
    <n v="633893"/>
    <n v="12"/>
    <m/>
    <m/>
    <m/>
    <m/>
    <n v="1"/>
    <n v="3"/>
    <n v="2006"/>
    <n v="20070611"/>
    <n v="20070614"/>
    <s v="3F10806 180272 R"/>
    <s v="3F10806 180272 H"/>
    <s v="3F10806 180272 S"/>
    <s v="S"/>
    <s v="H"/>
    <s v="P"/>
    <m/>
    <m/>
    <m/>
    <m/>
    <n v="0"/>
    <n v="201453"/>
    <m/>
    <m/>
    <n v="0"/>
    <n v="988"/>
    <m/>
    <m/>
    <m/>
    <m/>
    <m/>
    <m/>
    <m/>
    <s v="BO=Mixed(HxW)"/>
    <s v="ELWHA R 18.0272"/>
    <s v="ELWHA HATCHERY"/>
    <s v="ELWHA R 18.0272"/>
    <s v="WA"/>
    <s v="JUAN"/>
    <s v="ELDU"/>
    <s v="N"/>
    <n v="6"/>
  </r>
  <r>
    <x v="9"/>
    <s v="LRW"/>
    <s v="T"/>
    <n v="4.0999999999999996"/>
    <n v="20140404"/>
    <s v="WDFW"/>
    <s v="WDFW"/>
    <n v="4"/>
    <n v="633979"/>
    <n v="12"/>
    <m/>
    <m/>
    <m/>
    <m/>
    <n v="1"/>
    <n v="3"/>
    <n v="2006"/>
    <n v="20070605"/>
    <n v="20070605"/>
    <s v="3F42001 270168 R01"/>
    <m/>
    <s v="3F42001 270168 S01"/>
    <s v="S"/>
    <s v="W"/>
    <s v="O"/>
    <m/>
    <n v="2.33"/>
    <m/>
    <m/>
    <n v="5000"/>
    <n v="51507"/>
    <n v="0"/>
    <n v="1160"/>
    <m/>
    <m/>
    <m/>
    <m/>
    <m/>
    <n v="0"/>
    <m/>
    <m/>
    <m/>
    <s v="ESTIMATE QC 2.2%"/>
    <s v="LEWIS R -NF 27.0168"/>
    <s v="NA"/>
    <s v="LEWIS R -NF 27.0168"/>
    <s v="WA"/>
    <s v="LOCR"/>
    <s v="LEWI"/>
    <s v="N"/>
    <n v="6"/>
  </r>
  <r>
    <x v="9"/>
    <s v="LRW"/>
    <s v="T"/>
    <n v="4.0999999999999996"/>
    <n v="20140404"/>
    <s v="WDFW"/>
    <s v="WDFW"/>
    <n v="4"/>
    <n v="632987"/>
    <n v="12"/>
    <m/>
    <m/>
    <m/>
    <m/>
    <n v="1"/>
    <n v="3"/>
    <n v="2005"/>
    <n v="20060601"/>
    <n v="20060601"/>
    <s v="3F42001 270168 R"/>
    <m/>
    <s v="3F42001 270168 S"/>
    <m/>
    <s v="W"/>
    <m/>
    <m/>
    <m/>
    <m/>
    <s v="N"/>
    <n v="5000"/>
    <n v="51864"/>
    <m/>
    <m/>
    <m/>
    <m/>
    <m/>
    <m/>
    <s v="C"/>
    <m/>
    <m/>
    <m/>
    <m/>
    <m/>
    <s v="LEWIS R 27.0168"/>
    <s v="NA"/>
    <s v="LEWIS R 27.0168"/>
    <s v="WA"/>
    <s v="LOCR"/>
    <s v="LEWI"/>
    <s v="N"/>
    <n v="6"/>
  </r>
  <r>
    <x v="9"/>
    <s v="LRW"/>
    <s v="T"/>
    <n v="4.0999999999999996"/>
    <n v="20140404"/>
    <s v="WDFW"/>
    <s v="WDFW"/>
    <n v="4"/>
    <n v="634186"/>
    <n v="12"/>
    <m/>
    <m/>
    <m/>
    <m/>
    <n v="1"/>
    <n v="3"/>
    <n v="2007"/>
    <n v="20080613"/>
    <n v="20080715"/>
    <s v="3F42001 270168 R01"/>
    <m/>
    <s v="3F42001 270168 S01"/>
    <s v="S"/>
    <s v="W"/>
    <s v="K"/>
    <m/>
    <n v="2.16"/>
    <m/>
    <m/>
    <n v="5000"/>
    <n v="54717"/>
    <m/>
    <m/>
    <m/>
    <m/>
    <m/>
    <m/>
    <s v="C"/>
    <n v="0"/>
    <m/>
    <m/>
    <m/>
    <s v="52 IMEDATE MORT, 487 EST. LONG TERN MORT, 1323 EST.TAG LOSS"/>
    <s v="LEWIS R -NF 27.0168"/>
    <s v="NA"/>
    <s v="LEWIS R -NF 27.0168"/>
    <s v="WA"/>
    <s v="LOCR"/>
    <s v="LEWI"/>
    <s v="N"/>
    <n v="6.5"/>
  </r>
  <r>
    <x v="9"/>
    <s v="LRW"/>
    <s v="T"/>
    <n v="4.0999999999999996"/>
    <n v="20140404"/>
    <s v="WDFW"/>
    <s v="WDFW"/>
    <n v="4"/>
    <n v="633492"/>
    <n v="12"/>
    <m/>
    <m/>
    <m/>
    <m/>
    <n v="1"/>
    <n v="3"/>
    <n v="2006"/>
    <n v="20070628"/>
    <n v="20070702"/>
    <s v="3F42001 270168 R01"/>
    <m/>
    <s v="3F42001 270168 S01"/>
    <s v="S"/>
    <s v="W"/>
    <s v="I"/>
    <m/>
    <n v="1.74"/>
    <m/>
    <m/>
    <n v="5000"/>
    <n v="26122"/>
    <m/>
    <m/>
    <m/>
    <m/>
    <m/>
    <m/>
    <s v="C"/>
    <n v="0"/>
    <m/>
    <m/>
    <m/>
    <s v="WildStock"/>
    <s v="LEWIS R -NF 27.0168"/>
    <s v="NA"/>
    <s v="LEWIS R -NF 27.0168"/>
    <s v="WA"/>
    <s v="LOCR"/>
    <s v="LEWI"/>
    <s v="N"/>
    <n v="6.5"/>
  </r>
  <r>
    <x v="10"/>
    <s v="LCN"/>
    <s v="T"/>
    <n v="4.0999999999999996"/>
    <n v="20140404"/>
    <s v="WDFW"/>
    <s v="WDFW"/>
    <n v="4"/>
    <n v="632883"/>
    <n v="12"/>
    <m/>
    <m/>
    <m/>
    <m/>
    <n v="1"/>
    <n v="3"/>
    <n v="2005"/>
    <n v="20060616"/>
    <n v="20060712"/>
    <s v="3F42001 280159 R"/>
    <s v="3F42001 280159 H"/>
    <s v="3F42001 280159 S"/>
    <s v="S"/>
    <s v="H"/>
    <s v="P"/>
    <m/>
    <m/>
    <m/>
    <m/>
    <n v="5000"/>
    <n v="84095"/>
    <n v="0"/>
    <n v="2004"/>
    <n v="5000"/>
    <n v="5867"/>
    <m/>
    <m/>
    <m/>
    <m/>
    <m/>
    <m/>
    <m/>
    <m/>
    <s v="WASHOUGAL R 28.0159"/>
    <s v="WASHOUGAL HATCHERY"/>
    <s v="WASHOUGAL R 28.0159"/>
    <s v="WA"/>
    <s v="LOCR"/>
    <s v="SAWA"/>
    <s v="N"/>
    <n v="6.5"/>
  </r>
  <r>
    <x v="10"/>
    <s v="LCN"/>
    <s v="T"/>
    <n v="4.0999999999999996"/>
    <n v="20140404"/>
    <s v="WDFW"/>
    <s v="WDFW"/>
    <n v="4"/>
    <n v="633976"/>
    <n v="12"/>
    <m/>
    <m/>
    <m/>
    <m/>
    <n v="1"/>
    <n v="3"/>
    <n v="2006"/>
    <n v="20070618"/>
    <n v="20070625"/>
    <s v="3F42001 280159 R"/>
    <s v="3F42001 280159 H"/>
    <s v="3F42001 280159 S"/>
    <s v="S"/>
    <s v="H"/>
    <s v="P"/>
    <m/>
    <m/>
    <m/>
    <m/>
    <n v="5000"/>
    <n v="89092"/>
    <n v="0"/>
    <n v="2661"/>
    <m/>
    <m/>
    <m/>
    <m/>
    <m/>
    <m/>
    <m/>
    <m/>
    <m/>
    <m/>
    <s v="WASHOUGAL R 28.0159"/>
    <s v="WASHOUGAL HATCHERY"/>
    <s v="WASHOUGAL R 28.0159"/>
    <s v="WA"/>
    <s v="LOCR"/>
    <s v="SAWA"/>
    <s v="N"/>
    <n v="6"/>
  </r>
  <r>
    <x v="10"/>
    <s v="LCN"/>
    <s v="T"/>
    <n v="4.0999999999999996"/>
    <n v="20140404"/>
    <s v="WDFW"/>
    <s v="WDFW"/>
    <n v="4"/>
    <n v="634369"/>
    <n v="12"/>
    <m/>
    <m/>
    <m/>
    <m/>
    <n v="1"/>
    <n v="3"/>
    <n v="2007"/>
    <n v="20080701"/>
    <n v="20080705"/>
    <s v="3F42001 280159 R"/>
    <s v="3F42001 280159 H"/>
    <s v="3F42001 280159 S"/>
    <s v="S"/>
    <s v="H"/>
    <s v="P"/>
    <m/>
    <m/>
    <m/>
    <m/>
    <n v="5000"/>
    <n v="96695"/>
    <n v="0"/>
    <n v="977"/>
    <m/>
    <m/>
    <m/>
    <m/>
    <m/>
    <m/>
    <m/>
    <m/>
    <m/>
    <m/>
    <s v="WASHOUGAL R 28.0159"/>
    <s v="WASHOUGAL HATCHERY"/>
    <s v="WASHOUGAL R 28.0159"/>
    <s v="WA"/>
    <s v="LOCR"/>
    <s v="SAWA"/>
    <s v="N"/>
    <n v="7"/>
  </r>
  <r>
    <x v="10"/>
    <s v="LCN"/>
    <s v="T"/>
    <n v="4.0999999999999996"/>
    <n v="20140404"/>
    <s v="WDFW"/>
    <s v="WDFW"/>
    <n v="4"/>
    <n v="634372"/>
    <n v="12"/>
    <m/>
    <m/>
    <m/>
    <m/>
    <n v="1"/>
    <n v="3"/>
    <n v="2007"/>
    <n v="20080625"/>
    <n v="20080707"/>
    <s v="3F42001 270002 R"/>
    <s v="3F42001 270002 H"/>
    <s v="3F42001 270002 S"/>
    <s v="S"/>
    <s v="H"/>
    <s v="I"/>
    <m/>
    <m/>
    <m/>
    <m/>
    <n v="5000"/>
    <n v="80785"/>
    <m/>
    <m/>
    <n v="5000"/>
    <n v="7025"/>
    <m/>
    <m/>
    <m/>
    <m/>
    <m/>
    <m/>
    <m/>
    <m/>
    <s v="KALAMA R 27.0002"/>
    <s v="KALAMA FALLS HATCHRY"/>
    <s v="KALAMA R 27.0002"/>
    <s v="WA"/>
    <s v="LOCR"/>
    <s v="LEWI"/>
    <s v="N"/>
    <n v="6.5"/>
  </r>
  <r>
    <x v="10"/>
    <s v="LCN"/>
    <s v="T"/>
    <n v="4.0999999999999996"/>
    <n v="20140404"/>
    <s v="WDFW"/>
    <s v="WDFW"/>
    <n v="4"/>
    <n v="633977"/>
    <n v="12"/>
    <m/>
    <m/>
    <m/>
    <m/>
    <n v="1"/>
    <n v="3"/>
    <n v="2006"/>
    <n v="20070628"/>
    <n v="20070628"/>
    <s v="3F42001 270002 R"/>
    <s v="3F42001 270002 H"/>
    <s v="3F42001 270002 S"/>
    <s v="S"/>
    <s v="H"/>
    <m/>
    <m/>
    <m/>
    <m/>
    <m/>
    <n v="5000"/>
    <n v="92009"/>
    <n v="0"/>
    <n v="466"/>
    <n v="5000"/>
    <n v="295"/>
    <m/>
    <m/>
    <m/>
    <m/>
    <m/>
    <m/>
    <m/>
    <m/>
    <s v="KALAMA R 27.0002"/>
    <s v="KALAMA FALLS HATCHRY"/>
    <s v="KALAMA R 27.0002"/>
    <s v="WA"/>
    <s v="LOCR"/>
    <s v="LEWI"/>
    <s v="N"/>
    <n v="6"/>
  </r>
  <r>
    <x v="10"/>
    <s v="LCN"/>
    <s v="T"/>
    <n v="4.0999999999999996"/>
    <n v="20140404"/>
    <s v="WDFW"/>
    <s v="WDFW"/>
    <n v="4"/>
    <n v="632886"/>
    <n v="12"/>
    <m/>
    <m/>
    <m/>
    <m/>
    <n v="1"/>
    <n v="3"/>
    <n v="2005"/>
    <n v="20060711"/>
    <n v="20060711"/>
    <s v="3F42001 270002 R"/>
    <s v="3F42001 270002 H"/>
    <s v="3F42001 270002 S"/>
    <s v="S"/>
    <s v="H"/>
    <s v="I"/>
    <m/>
    <m/>
    <m/>
    <m/>
    <n v="5000"/>
    <n v="91240"/>
    <m/>
    <m/>
    <n v="5000"/>
    <n v="546"/>
    <m/>
    <m/>
    <m/>
    <m/>
    <m/>
    <m/>
    <m/>
    <m/>
    <s v="KALAMA R 27.0002"/>
    <s v="KALAMA FALLS HATCHRY"/>
    <s v="KALAMA R 27.0002"/>
    <s v="WA"/>
    <s v="LOCR"/>
    <s v="LEWI"/>
    <s v="N"/>
    <n v="7"/>
  </r>
  <r>
    <x v="10"/>
    <s v="LCN"/>
    <s v="T"/>
    <n v="4.0999999999999996"/>
    <n v="20140404"/>
    <s v="WDFW"/>
    <s v="WDFW"/>
    <n v="4"/>
    <n v="633287"/>
    <n v="12"/>
    <m/>
    <m/>
    <m/>
    <m/>
    <n v="1"/>
    <n v="3"/>
    <n v="2005"/>
    <n v="20060619"/>
    <n v="20060703"/>
    <s v="3F42001 260002 R"/>
    <s v="3F42001 260002 H02"/>
    <s v="3F42001 260002 S"/>
    <s v="S"/>
    <s v="H"/>
    <m/>
    <m/>
    <m/>
    <m/>
    <m/>
    <n v="5000"/>
    <n v="178376"/>
    <m/>
    <m/>
    <n v="5000"/>
    <n v="26253"/>
    <n v="0"/>
    <n v="4553523"/>
    <m/>
    <m/>
    <m/>
    <m/>
    <m/>
    <m/>
    <s v="COWLITZ R 26.0002"/>
    <s v="COWLITZ SALMON HATCH"/>
    <s v="COWLITZ R 26.0002"/>
    <s v="WA"/>
    <s v="LOCR"/>
    <s v="COWL"/>
    <s v="N"/>
    <n v="6.5"/>
  </r>
  <r>
    <x v="10"/>
    <s v="LCN"/>
    <s v="T"/>
    <n v="4.0999999999999996"/>
    <n v="20140404"/>
    <s v="WDFW"/>
    <s v="WDFW"/>
    <n v="4"/>
    <n v="633877"/>
    <n v="12"/>
    <m/>
    <m/>
    <m/>
    <m/>
    <n v="1"/>
    <n v="3"/>
    <n v="2006"/>
    <n v="20070619"/>
    <n v="20070627"/>
    <s v="3F42001 260002 R"/>
    <s v="3F42001 260002 H02"/>
    <s v="3F42001 260002 S"/>
    <s v="S"/>
    <s v="H"/>
    <s v="I"/>
    <m/>
    <m/>
    <m/>
    <m/>
    <n v="5000"/>
    <n v="201746"/>
    <n v="0"/>
    <n v="368"/>
    <n v="5000"/>
    <n v="1101"/>
    <m/>
    <m/>
    <m/>
    <m/>
    <m/>
    <m/>
    <m/>
    <m/>
    <s v="COWLITZ R 26.0002"/>
    <s v="COWLITZ SALMON HATCH"/>
    <s v="COWLITZ R 26.0002"/>
    <s v="WA"/>
    <s v="LOCR"/>
    <s v="COWL"/>
    <s v="N"/>
    <n v="6"/>
  </r>
  <r>
    <x v="10"/>
    <s v="LCN"/>
    <s v="T"/>
    <n v="4.0999999999999996"/>
    <n v="20140404"/>
    <s v="WDFW"/>
    <s v="WDFW"/>
    <n v="4"/>
    <n v="634280"/>
    <n v="12"/>
    <m/>
    <m/>
    <m/>
    <m/>
    <n v="1"/>
    <n v="3"/>
    <n v="2007"/>
    <n v="20080618"/>
    <n v="20080708"/>
    <s v="3F42001 260002 R"/>
    <s v="3F42001 260002 H02"/>
    <s v="3F42001 260002 S"/>
    <s v="S"/>
    <s v="H"/>
    <s v="P"/>
    <m/>
    <m/>
    <m/>
    <m/>
    <n v="5000"/>
    <n v="202953"/>
    <m/>
    <m/>
    <n v="5000"/>
    <n v="723"/>
    <m/>
    <m/>
    <m/>
    <m/>
    <m/>
    <m/>
    <m/>
    <m/>
    <s v="COWLITZ R 26.0002"/>
    <s v="COWLITZ SALMON HATCH"/>
    <s v="COWLITZ R 26.0002"/>
    <s v="WA"/>
    <s v="LOCR"/>
    <s v="COWL"/>
    <s v="N"/>
    <n v="6.5"/>
  </r>
  <r>
    <x v="10"/>
    <s v="LCN"/>
    <s v="T"/>
    <n v="4.0999999999999996"/>
    <n v="20140516"/>
    <s v="ODFW"/>
    <s v="ODFW"/>
    <n v="5"/>
    <s v="094423"/>
    <n v="12"/>
    <m/>
    <m/>
    <m/>
    <m/>
    <n v="1"/>
    <n v="3"/>
    <n v="2005"/>
    <n v="20060502"/>
    <n v="20060512"/>
    <s v="5F332 0100205000"/>
    <s v="5F33202 H2 21"/>
    <s v="5F332 13"/>
    <s v="S"/>
    <s v="H"/>
    <s v="P"/>
    <s v="VO"/>
    <n v="5.72"/>
    <m/>
    <s v="N"/>
    <n v="5000"/>
    <n v="230174"/>
    <n v="0"/>
    <n v="426"/>
    <n v="0"/>
    <n v="5619619"/>
    <m/>
    <m/>
    <s v="W"/>
    <m/>
    <n v="30"/>
    <n v="541"/>
    <m/>
    <m/>
    <s v="BIG CR (LWR COL R)"/>
    <s v="BIG CR HATCHERY"/>
    <s v="BIG CR HATCHERY"/>
    <s v="OR"/>
    <s v="LOCR"/>
    <s v="YOCL"/>
    <s v="N"/>
    <n v="5"/>
  </r>
  <r>
    <x v="10"/>
    <s v="LCN"/>
    <s v="T"/>
    <n v="4.0999999999999996"/>
    <n v="20140516"/>
    <s v="ODFW"/>
    <s v="ODFW"/>
    <n v="5"/>
    <s v="094526"/>
    <n v="12"/>
    <m/>
    <m/>
    <s v="D"/>
    <s v="052007C004"/>
    <n v="1"/>
    <n v="3"/>
    <n v="2006"/>
    <n v="20070501"/>
    <n v="20070501"/>
    <s v="5F332 0100205000"/>
    <s v="5F33202 H2 21"/>
    <s v="5F332 13"/>
    <s v="S"/>
    <s v="H"/>
    <s v="P"/>
    <s v="FR"/>
    <n v="5.91"/>
    <m/>
    <s v="N"/>
    <n v="5000"/>
    <n v="222476"/>
    <n v="0"/>
    <n v="1190"/>
    <n v="5000"/>
    <n v="3987789"/>
    <n v="0"/>
    <n v="31679"/>
    <s v="B"/>
    <n v="7.9000000000000008E-3"/>
    <n v="44"/>
    <n v="379"/>
    <m/>
    <s v="DI ASSOCIATED 094548; COO4 GROUP"/>
    <s v="BIG CR (LWR COL R)"/>
    <s v="BIG CR HATCHERY"/>
    <s v="BIG CR HATCHERY"/>
    <s v="OR"/>
    <s v="LOCR"/>
    <s v="YOCL"/>
    <s v="N"/>
    <n v="5"/>
  </r>
  <r>
    <x v="10"/>
    <s v="LCN"/>
    <s v="T"/>
    <n v="4.0999999999999996"/>
    <n v="20140516"/>
    <s v="ODFW"/>
    <s v="ODFW"/>
    <n v="5"/>
    <s v="094646"/>
    <n v="12"/>
    <m/>
    <m/>
    <s v="D"/>
    <s v="052008C002"/>
    <n v="1"/>
    <n v="3"/>
    <n v="2007"/>
    <n v="20080514"/>
    <n v="20080519"/>
    <s v="5F332 0100205000"/>
    <s v="5F33202 H2 21"/>
    <s v="5F332 13"/>
    <s v="G"/>
    <s v="H"/>
    <s v="P"/>
    <s v="VO"/>
    <n v="5.9"/>
    <m/>
    <s v="N"/>
    <n v="5000"/>
    <n v="227193"/>
    <n v="0"/>
    <n v="1213"/>
    <n v="5000"/>
    <n v="3791061"/>
    <n v="0"/>
    <n v="38303"/>
    <s v="W"/>
    <m/>
    <n v="38"/>
    <n v="565"/>
    <m/>
    <s v="ASSOCIATED WITH 094662 RELEASE GRP ID C002"/>
    <s v="BIG CR (LWR COL R)"/>
    <s v="BIG CR HATCHERY"/>
    <s v="BIG CR HATCHERY"/>
    <s v="OR"/>
    <s v="LOCR"/>
    <s v="YOCL"/>
    <s v="N"/>
    <n v="5"/>
  </r>
  <r>
    <x v="11"/>
    <s v="LCO"/>
    <s v="T"/>
    <n v="4.0999999999999996"/>
    <n v="20140516"/>
    <s v="ODFW"/>
    <s v="ODFW"/>
    <n v="5"/>
    <s v="094423"/>
    <n v="12"/>
    <m/>
    <m/>
    <m/>
    <m/>
    <n v="1"/>
    <n v="3"/>
    <n v="2005"/>
    <n v="20060502"/>
    <n v="20060512"/>
    <s v="5F332 0100205000"/>
    <s v="5F33202 H2 21"/>
    <s v="5F332 13"/>
    <s v="S"/>
    <s v="H"/>
    <s v="P"/>
    <s v="VO"/>
    <n v="5.72"/>
    <m/>
    <s v="N"/>
    <n v="5000"/>
    <n v="230174"/>
    <n v="0"/>
    <n v="426"/>
    <n v="0"/>
    <n v="5619619"/>
    <m/>
    <m/>
    <s v="W"/>
    <m/>
    <n v="30"/>
    <n v="541"/>
    <m/>
    <m/>
    <s v="BIG CR (LWR COL R)"/>
    <s v="BIG CR HATCHERY"/>
    <s v="BIG CR HATCHERY"/>
    <s v="OR"/>
    <s v="LOCR"/>
    <s v="YOCL"/>
    <s v="N"/>
    <n v="5"/>
  </r>
  <r>
    <x v="11"/>
    <s v="LCO"/>
    <s v="T"/>
    <n v="4.0999999999999996"/>
    <n v="20140516"/>
    <s v="ODFW"/>
    <s v="ODFW"/>
    <n v="5"/>
    <s v="094526"/>
    <n v="12"/>
    <m/>
    <m/>
    <s v="D"/>
    <s v="052007C004"/>
    <n v="1"/>
    <n v="3"/>
    <n v="2006"/>
    <n v="20070501"/>
    <n v="20070501"/>
    <s v="5F332 0100205000"/>
    <s v="5F33202 H2 21"/>
    <s v="5F332 13"/>
    <s v="S"/>
    <s v="H"/>
    <s v="P"/>
    <s v="FR"/>
    <n v="5.91"/>
    <m/>
    <s v="N"/>
    <n v="5000"/>
    <n v="222476"/>
    <n v="0"/>
    <n v="1190"/>
    <n v="5000"/>
    <n v="3987789"/>
    <n v="0"/>
    <n v="31679"/>
    <s v="B"/>
    <n v="7.9000000000000008E-3"/>
    <n v="44"/>
    <n v="379"/>
    <m/>
    <s v="DI ASSOCIATED 094548; COO4 GROUP"/>
    <s v="BIG CR (LWR COL R)"/>
    <s v="BIG CR HATCHERY"/>
    <s v="BIG CR HATCHERY"/>
    <s v="OR"/>
    <s v="LOCR"/>
    <s v="YOCL"/>
    <s v="N"/>
    <n v="5"/>
  </r>
  <r>
    <x v="11"/>
    <s v="LCO"/>
    <s v="T"/>
    <n v="4.0999999999999996"/>
    <n v="20140516"/>
    <s v="ODFW"/>
    <s v="ODFW"/>
    <n v="5"/>
    <s v="094646"/>
    <n v="12"/>
    <m/>
    <m/>
    <s v="D"/>
    <s v="052008C002"/>
    <n v="1"/>
    <n v="3"/>
    <n v="2007"/>
    <n v="20080514"/>
    <n v="20080519"/>
    <s v="5F332 0100205000"/>
    <s v="5F33202 H2 21"/>
    <s v="5F332 13"/>
    <s v="G"/>
    <s v="H"/>
    <s v="P"/>
    <s v="VO"/>
    <n v="5.9"/>
    <m/>
    <s v="N"/>
    <n v="5000"/>
    <n v="227193"/>
    <n v="0"/>
    <n v="1213"/>
    <n v="5000"/>
    <n v="3791061"/>
    <n v="0"/>
    <n v="38303"/>
    <s v="W"/>
    <m/>
    <n v="38"/>
    <n v="565"/>
    <m/>
    <s v="ASSOCIATED WITH 094662 RELEASE GRP ID C002"/>
    <s v="BIG CR (LWR COL R)"/>
    <s v="BIG CR HATCHERY"/>
    <s v="BIG CR HATCHERY"/>
    <s v="OR"/>
    <s v="LOCR"/>
    <s v="YOCL"/>
    <s v="N"/>
    <n v="5"/>
  </r>
  <r>
    <x v="12"/>
    <s v="LCW"/>
    <s v="T"/>
    <n v="4.0999999999999996"/>
    <n v="20140404"/>
    <s v="WDFW"/>
    <s v="WDFW"/>
    <n v="4"/>
    <n v="632883"/>
    <n v="12"/>
    <m/>
    <m/>
    <m/>
    <m/>
    <n v="1"/>
    <n v="3"/>
    <n v="2005"/>
    <n v="20060616"/>
    <n v="20060712"/>
    <s v="3F42001 280159 R"/>
    <s v="3F42001 280159 H"/>
    <s v="3F42001 280159 S"/>
    <s v="S"/>
    <s v="H"/>
    <s v="P"/>
    <m/>
    <m/>
    <m/>
    <m/>
    <n v="5000"/>
    <n v="84095"/>
    <n v="0"/>
    <n v="2004"/>
    <n v="5000"/>
    <n v="5867"/>
    <m/>
    <m/>
    <m/>
    <m/>
    <m/>
    <m/>
    <m/>
    <m/>
    <s v="WASHOUGAL R 28.0159"/>
    <s v="WASHOUGAL HATCHERY"/>
    <s v="WASHOUGAL R 28.0159"/>
    <s v="WA"/>
    <s v="LOCR"/>
    <s v="SAWA"/>
    <s v="N"/>
    <n v="6.5"/>
  </r>
  <r>
    <x v="12"/>
    <s v="LCW"/>
    <s v="T"/>
    <n v="4.0999999999999996"/>
    <n v="20140404"/>
    <s v="WDFW"/>
    <s v="WDFW"/>
    <n v="4"/>
    <n v="633976"/>
    <n v="12"/>
    <m/>
    <m/>
    <m/>
    <m/>
    <n v="1"/>
    <n v="3"/>
    <n v="2006"/>
    <n v="20070618"/>
    <n v="20070625"/>
    <s v="3F42001 280159 R"/>
    <s v="3F42001 280159 H"/>
    <s v="3F42001 280159 S"/>
    <s v="S"/>
    <s v="H"/>
    <s v="P"/>
    <m/>
    <m/>
    <m/>
    <m/>
    <n v="5000"/>
    <n v="89092"/>
    <n v="0"/>
    <n v="2661"/>
    <m/>
    <m/>
    <m/>
    <m/>
    <m/>
    <m/>
    <m/>
    <m/>
    <m/>
    <m/>
    <s v="WASHOUGAL R 28.0159"/>
    <s v="WASHOUGAL HATCHERY"/>
    <s v="WASHOUGAL R 28.0159"/>
    <s v="WA"/>
    <s v="LOCR"/>
    <s v="SAWA"/>
    <s v="N"/>
    <n v="6"/>
  </r>
  <r>
    <x v="12"/>
    <s v="LCW"/>
    <s v="T"/>
    <n v="4.0999999999999996"/>
    <n v="20140404"/>
    <s v="WDFW"/>
    <s v="WDFW"/>
    <n v="4"/>
    <n v="634369"/>
    <n v="12"/>
    <m/>
    <m/>
    <m/>
    <m/>
    <n v="1"/>
    <n v="3"/>
    <n v="2007"/>
    <n v="20080701"/>
    <n v="20080705"/>
    <s v="3F42001 280159 R"/>
    <s v="3F42001 280159 H"/>
    <s v="3F42001 280159 S"/>
    <s v="S"/>
    <s v="H"/>
    <s v="P"/>
    <m/>
    <m/>
    <m/>
    <m/>
    <n v="5000"/>
    <n v="96695"/>
    <n v="0"/>
    <n v="977"/>
    <m/>
    <m/>
    <m/>
    <m/>
    <m/>
    <m/>
    <m/>
    <m/>
    <m/>
    <m/>
    <s v="WASHOUGAL R 28.0159"/>
    <s v="WASHOUGAL HATCHERY"/>
    <s v="WASHOUGAL R 28.0159"/>
    <s v="WA"/>
    <s v="LOCR"/>
    <s v="SAWA"/>
    <s v="N"/>
    <n v="7"/>
  </r>
  <r>
    <x v="12"/>
    <s v="LCW"/>
    <s v="T"/>
    <n v="4.0999999999999996"/>
    <n v="20140404"/>
    <s v="WDFW"/>
    <s v="WDFW"/>
    <n v="4"/>
    <n v="634372"/>
    <n v="12"/>
    <m/>
    <m/>
    <m/>
    <m/>
    <n v="1"/>
    <n v="3"/>
    <n v="2007"/>
    <n v="20080625"/>
    <n v="20080707"/>
    <s v="3F42001 270002 R"/>
    <s v="3F42001 270002 H"/>
    <s v="3F42001 270002 S"/>
    <s v="S"/>
    <s v="H"/>
    <s v="I"/>
    <m/>
    <m/>
    <m/>
    <m/>
    <n v="5000"/>
    <n v="80785"/>
    <m/>
    <m/>
    <n v="5000"/>
    <n v="7025"/>
    <m/>
    <m/>
    <m/>
    <m/>
    <m/>
    <m/>
    <m/>
    <m/>
    <s v="KALAMA R 27.0002"/>
    <s v="KALAMA FALLS HATCHRY"/>
    <s v="KALAMA R 27.0002"/>
    <s v="WA"/>
    <s v="LOCR"/>
    <s v="LEWI"/>
    <s v="N"/>
    <n v="6.5"/>
  </r>
  <r>
    <x v="12"/>
    <s v="LCW"/>
    <s v="T"/>
    <n v="4.0999999999999996"/>
    <n v="20140404"/>
    <s v="WDFW"/>
    <s v="WDFW"/>
    <n v="4"/>
    <n v="633977"/>
    <n v="12"/>
    <m/>
    <m/>
    <m/>
    <m/>
    <n v="1"/>
    <n v="3"/>
    <n v="2006"/>
    <n v="20070628"/>
    <n v="20070628"/>
    <s v="3F42001 270002 R"/>
    <s v="3F42001 270002 H"/>
    <s v="3F42001 270002 S"/>
    <s v="S"/>
    <s v="H"/>
    <m/>
    <m/>
    <m/>
    <m/>
    <m/>
    <n v="5000"/>
    <n v="92009"/>
    <n v="0"/>
    <n v="466"/>
    <n v="5000"/>
    <n v="295"/>
    <m/>
    <m/>
    <m/>
    <m/>
    <m/>
    <m/>
    <m/>
    <m/>
    <s v="KALAMA R 27.0002"/>
    <s v="KALAMA FALLS HATCHRY"/>
    <s v="KALAMA R 27.0002"/>
    <s v="WA"/>
    <s v="LOCR"/>
    <s v="LEWI"/>
    <s v="N"/>
    <n v="6"/>
  </r>
  <r>
    <x v="12"/>
    <s v="LCW"/>
    <s v="T"/>
    <n v="4.0999999999999996"/>
    <n v="20140404"/>
    <s v="WDFW"/>
    <s v="WDFW"/>
    <n v="4"/>
    <n v="632886"/>
    <n v="12"/>
    <m/>
    <m/>
    <m/>
    <m/>
    <n v="1"/>
    <n v="3"/>
    <n v="2005"/>
    <n v="20060711"/>
    <n v="20060711"/>
    <s v="3F42001 270002 R"/>
    <s v="3F42001 270002 H"/>
    <s v="3F42001 270002 S"/>
    <s v="S"/>
    <s v="H"/>
    <s v="I"/>
    <m/>
    <m/>
    <m/>
    <m/>
    <n v="5000"/>
    <n v="91240"/>
    <m/>
    <m/>
    <n v="5000"/>
    <n v="546"/>
    <m/>
    <m/>
    <m/>
    <m/>
    <m/>
    <m/>
    <m/>
    <m/>
    <s v="KALAMA R 27.0002"/>
    <s v="KALAMA FALLS HATCHRY"/>
    <s v="KALAMA R 27.0002"/>
    <s v="WA"/>
    <s v="LOCR"/>
    <s v="LEWI"/>
    <s v="N"/>
    <n v="7"/>
  </r>
  <r>
    <x v="12"/>
    <s v="LCW"/>
    <s v="T"/>
    <n v="4.0999999999999996"/>
    <n v="20140404"/>
    <s v="WDFW"/>
    <s v="WDFW"/>
    <n v="4"/>
    <n v="633287"/>
    <n v="12"/>
    <m/>
    <m/>
    <m/>
    <m/>
    <n v="1"/>
    <n v="3"/>
    <n v="2005"/>
    <n v="20060619"/>
    <n v="20060703"/>
    <s v="3F42001 260002 R"/>
    <s v="3F42001 260002 H02"/>
    <s v="3F42001 260002 S"/>
    <s v="S"/>
    <s v="H"/>
    <m/>
    <m/>
    <m/>
    <m/>
    <m/>
    <n v="5000"/>
    <n v="178376"/>
    <m/>
    <m/>
    <n v="5000"/>
    <n v="26253"/>
    <n v="0"/>
    <n v="4553523"/>
    <m/>
    <m/>
    <m/>
    <m/>
    <m/>
    <m/>
    <s v="COWLITZ R 26.0002"/>
    <s v="COWLITZ SALMON HATCH"/>
    <s v="COWLITZ R 26.0002"/>
    <s v="WA"/>
    <s v="LOCR"/>
    <s v="COWL"/>
    <s v="N"/>
    <n v="6.5"/>
  </r>
  <r>
    <x v="12"/>
    <s v="LCW"/>
    <s v="T"/>
    <n v="4.0999999999999996"/>
    <n v="20140404"/>
    <s v="WDFW"/>
    <s v="WDFW"/>
    <n v="4"/>
    <n v="633877"/>
    <n v="12"/>
    <m/>
    <m/>
    <m/>
    <m/>
    <n v="1"/>
    <n v="3"/>
    <n v="2006"/>
    <n v="20070619"/>
    <n v="20070627"/>
    <s v="3F42001 260002 R"/>
    <s v="3F42001 260002 H02"/>
    <s v="3F42001 260002 S"/>
    <s v="S"/>
    <s v="H"/>
    <s v="I"/>
    <m/>
    <m/>
    <m/>
    <m/>
    <n v="5000"/>
    <n v="201746"/>
    <n v="0"/>
    <n v="368"/>
    <n v="5000"/>
    <n v="1101"/>
    <m/>
    <m/>
    <m/>
    <m/>
    <m/>
    <m/>
    <m/>
    <m/>
    <s v="COWLITZ R 26.0002"/>
    <s v="COWLITZ SALMON HATCH"/>
    <s v="COWLITZ R 26.0002"/>
    <s v="WA"/>
    <s v="LOCR"/>
    <s v="COWL"/>
    <s v="N"/>
    <n v="6"/>
  </r>
  <r>
    <x v="12"/>
    <s v="LCW"/>
    <s v="T"/>
    <n v="4.0999999999999996"/>
    <n v="20140404"/>
    <s v="WDFW"/>
    <s v="WDFW"/>
    <n v="4"/>
    <n v="634280"/>
    <n v="12"/>
    <m/>
    <m/>
    <m/>
    <m/>
    <n v="1"/>
    <n v="3"/>
    <n v="2007"/>
    <n v="20080618"/>
    <n v="20080708"/>
    <s v="3F42001 260002 R"/>
    <s v="3F42001 260002 H02"/>
    <s v="3F42001 260002 S"/>
    <s v="S"/>
    <s v="H"/>
    <s v="P"/>
    <m/>
    <m/>
    <m/>
    <m/>
    <n v="5000"/>
    <n v="202953"/>
    <m/>
    <m/>
    <n v="5000"/>
    <n v="723"/>
    <m/>
    <m/>
    <m/>
    <m/>
    <m/>
    <m/>
    <m/>
    <m/>
    <s v="COWLITZ R 26.0002"/>
    <s v="COWLITZ SALMON HATCH"/>
    <s v="COWLITZ R 26.0002"/>
    <s v="WA"/>
    <s v="LOCR"/>
    <s v="COWL"/>
    <s v="N"/>
    <n v="6.5"/>
  </r>
  <r>
    <x v="13"/>
    <s v="FRL"/>
    <s v="T"/>
    <n v="4.0999999999999996"/>
    <n v="20140122"/>
    <s v="CDFO"/>
    <s v="CDFO"/>
    <n v="3"/>
    <s v="025641"/>
    <n v="0"/>
    <m/>
    <m/>
    <m/>
    <m/>
    <n v="1"/>
    <n v="3"/>
    <n v="2005"/>
    <n v="20060601"/>
    <n v="20060607"/>
    <s v="2FS LWFRR0229"/>
    <s v="2FS LWFRH0154"/>
    <s v="2FS LWFRS0229"/>
    <s v="S"/>
    <s v="H"/>
    <s v="P"/>
    <m/>
    <n v="5.3"/>
    <n v="81"/>
    <s v="N"/>
    <n v="5000"/>
    <n v="53222"/>
    <m/>
    <m/>
    <n v="5000"/>
    <n v="1799"/>
    <m/>
    <m/>
    <m/>
    <n v="3.27E-2"/>
    <n v="1"/>
    <n v="1040"/>
    <m/>
    <s v="TRUCKED TO LOG DUMP ON CHEHALIS RESERVE"/>
    <s v="R-Harrison R"/>
    <s v="H-Chehalis River H"/>
    <s v="S-Harrison R"/>
    <s v="BC"/>
    <s v="FRTH"/>
    <s v="LWFR"/>
    <s v="N"/>
    <n v="6"/>
  </r>
  <r>
    <x v="13"/>
    <s v="FRL"/>
    <s v="T"/>
    <n v="4.0999999999999996"/>
    <n v="20140122"/>
    <s v="CDFO"/>
    <s v="CDFO"/>
    <n v="3"/>
    <s v="025650"/>
    <n v="0"/>
    <m/>
    <m/>
    <m/>
    <m/>
    <n v="1"/>
    <n v="3"/>
    <n v="2005"/>
    <n v="20060606"/>
    <n v="20060607"/>
    <s v="2FS LWFRR0229"/>
    <s v="2FS LWFRH0154"/>
    <s v="2FS LWFRS0229"/>
    <s v="S"/>
    <s v="H"/>
    <s v="P"/>
    <m/>
    <n v="5.25"/>
    <n v="79"/>
    <s v="N"/>
    <n v="5000"/>
    <n v="49090"/>
    <m/>
    <m/>
    <n v="5000"/>
    <n v="3943"/>
    <m/>
    <m/>
    <m/>
    <n v="7.4300000000000005E-2"/>
    <n v="1"/>
    <n v="1049"/>
    <m/>
    <s v="TRUCKED TO LOG DUMP ON CHEHALIS RESERVE"/>
    <s v="R-Harrison R"/>
    <s v="H-Chehalis River H"/>
    <s v="S-Harrison R"/>
    <s v="BC"/>
    <s v="FRTH"/>
    <s v="LWFR"/>
    <s v="N"/>
    <n v="6"/>
  </r>
  <r>
    <x v="13"/>
    <s v="FRL"/>
    <s v="T"/>
    <n v="4.0999999999999996"/>
    <n v="20140122"/>
    <s v="CDFO"/>
    <s v="CDFO"/>
    <n v="3"/>
    <n v="185030"/>
    <n v="0"/>
    <m/>
    <m/>
    <s v="D"/>
    <s v="032006H00000393"/>
    <n v="1"/>
    <n v="3"/>
    <n v="2005"/>
    <n v="20060502"/>
    <n v="20060515"/>
    <s v="2FS LWFRR0107"/>
    <s v="2FS LWFRH0107"/>
    <s v="2FS LWFRS0107"/>
    <s v="S"/>
    <s v="H"/>
    <s v="P"/>
    <m/>
    <n v="5.6"/>
    <m/>
    <s v="N"/>
    <n v="5000"/>
    <n v="23925"/>
    <m/>
    <m/>
    <n v="0"/>
    <n v="131078"/>
    <n v="5000"/>
    <n v="863"/>
    <s v="B"/>
    <n v="3.4799999999999998E-2"/>
    <n v="30"/>
    <n v="333"/>
    <m/>
    <s v="DIT ADCWT-SEE 185031-32,185154,185239-41"/>
    <s v="R-Chilliwack R"/>
    <s v="H-Chilliwack River H"/>
    <s v="S-Chilliwack R"/>
    <s v="BC"/>
    <s v="FRTH"/>
    <s v="LWFR"/>
    <s v="N"/>
    <n v="5"/>
  </r>
  <r>
    <x v="13"/>
    <s v="FRL"/>
    <s v="T"/>
    <n v="4.0999999999999996"/>
    <n v="20140122"/>
    <s v="CDFO"/>
    <s v="CDFO"/>
    <n v="3"/>
    <n v="185032"/>
    <n v="0"/>
    <m/>
    <m/>
    <s v="D"/>
    <s v="032006H00000393"/>
    <n v="1"/>
    <n v="3"/>
    <n v="2005"/>
    <n v="20060502"/>
    <n v="20060512"/>
    <s v="2FS LWFRR0107"/>
    <s v="2FS LWFRH0107"/>
    <s v="2FS LWFRS0107"/>
    <s v="S"/>
    <s v="H"/>
    <s v="P"/>
    <m/>
    <n v="5.6"/>
    <m/>
    <s v="N"/>
    <n v="5000"/>
    <n v="14438"/>
    <m/>
    <m/>
    <n v="0"/>
    <n v="79119"/>
    <n v="5000"/>
    <n v="524"/>
    <s v="B"/>
    <n v="3.5000000000000003E-2"/>
    <n v="30"/>
    <n v="333"/>
    <m/>
    <s v="DIT ADCWT-SEE ALSO 185030-31,185154,185238-41 MARKING HALTED DUE TO SMOLTING"/>
    <s v="R-Chilliwack R"/>
    <s v="H-Chilliwack River H"/>
    <s v="S-Chilliwack R"/>
    <s v="BC"/>
    <s v="FRTH"/>
    <s v="LWFR"/>
    <s v="N"/>
    <n v="5"/>
  </r>
  <r>
    <x v="13"/>
    <s v="FRL"/>
    <s v="T"/>
    <n v="4.0999999999999996"/>
    <n v="20140122"/>
    <s v="CDFO"/>
    <s v="CDFO"/>
    <n v="3"/>
    <n v="185238"/>
    <n v="0"/>
    <m/>
    <m/>
    <s v="D"/>
    <s v="032006H00000393"/>
    <n v="1"/>
    <n v="3"/>
    <n v="2005"/>
    <n v="20060502"/>
    <n v="20060515"/>
    <s v="2FS LWFRR0107"/>
    <s v="2FS LWFRH0107"/>
    <s v="2FS LWFRS0107"/>
    <s v="S"/>
    <s v="H"/>
    <s v="P"/>
    <m/>
    <n v="5.75"/>
    <m/>
    <s v="N"/>
    <n v="5000"/>
    <n v="24719"/>
    <m/>
    <m/>
    <n v="0"/>
    <n v="132638"/>
    <n v="5000"/>
    <n v="364"/>
    <s v="B"/>
    <n v="1.4500000000000001E-2"/>
    <n v="30"/>
    <n v="451"/>
    <m/>
    <s v="DIT ADCWT-SEE ALSO 185030-32,185154,185239-41"/>
    <s v="R-Chilliwack R"/>
    <s v="H-Chilliwack River H"/>
    <s v="S-Chilliwack R"/>
    <s v="BC"/>
    <s v="FRTH"/>
    <s v="LWFR"/>
    <s v="N"/>
    <n v="5"/>
  </r>
  <r>
    <x v="13"/>
    <s v="FRL"/>
    <s v="T"/>
    <n v="4.0999999999999996"/>
    <n v="20140122"/>
    <s v="CDFO"/>
    <s v="CDFO"/>
    <n v="3"/>
    <n v="185240"/>
    <n v="0"/>
    <m/>
    <m/>
    <s v="D"/>
    <s v="032006H00000393"/>
    <n v="1"/>
    <n v="3"/>
    <n v="2005"/>
    <n v="20060502"/>
    <n v="20060502"/>
    <s v="2FS LWFRR0107"/>
    <s v="2FS LWFRH0107"/>
    <s v="2FS LWFRS0107"/>
    <s v="S"/>
    <s v="H"/>
    <s v="P"/>
    <m/>
    <n v="5.75"/>
    <m/>
    <s v="N"/>
    <n v="5000"/>
    <n v="24719"/>
    <m/>
    <m/>
    <n v="0"/>
    <n v="132607"/>
    <n v="5000"/>
    <n v="358"/>
    <s v="B"/>
    <n v="1.43E-2"/>
    <n v="30"/>
    <n v="451"/>
    <m/>
    <s v="DIT ADCWT-SEE ALSO 185030-31,185154,185238-39,185241"/>
    <s v="R-Chilliwack R"/>
    <s v="H-Chilliwack River H"/>
    <s v="S-Chilliwack R"/>
    <s v="BC"/>
    <s v="FRTH"/>
    <s v="LWFR"/>
    <s v="N"/>
    <n v="5"/>
  </r>
  <r>
    <x v="13"/>
    <s v="FRL"/>
    <s v="T"/>
    <n v="4.0999999999999996"/>
    <n v="20140122"/>
    <s v="CDFO"/>
    <s v="CDFO"/>
    <n v="3"/>
    <n v="184922"/>
    <n v="0"/>
    <m/>
    <m/>
    <m/>
    <m/>
    <n v="1"/>
    <n v="3"/>
    <n v="2006"/>
    <n v="20070605"/>
    <n v="20070605"/>
    <s v="2FS LWFRR0229"/>
    <s v="2FS LWFRH0154"/>
    <s v="2FS LWFRS0229"/>
    <s v="S"/>
    <s v="H"/>
    <s v="P"/>
    <m/>
    <n v="5.5"/>
    <n v="83"/>
    <s v="N"/>
    <n v="5000"/>
    <n v="51746"/>
    <m/>
    <m/>
    <n v="5000"/>
    <n v="154"/>
    <m/>
    <m/>
    <m/>
    <n v="3.0000000000000001E-3"/>
    <n v="1"/>
    <n v="2017"/>
    <m/>
    <s v="FISH WERE TRANSPORTED TO LOG DUMP ON CHEHALIS RESERVE."/>
    <s v="R-Harrison R"/>
    <s v="H-Chehalis River H"/>
    <s v="S-Harrison R"/>
    <s v="BC"/>
    <s v="FRTH"/>
    <s v="LWFR"/>
    <s v="N"/>
    <n v="6"/>
  </r>
  <r>
    <x v="13"/>
    <s v="FRL"/>
    <s v="T"/>
    <n v="4.0999999999999996"/>
    <n v="20140122"/>
    <s v="CDFO"/>
    <s v="CDFO"/>
    <n v="3"/>
    <n v="185221"/>
    <n v="0"/>
    <m/>
    <m/>
    <m/>
    <m/>
    <n v="1"/>
    <n v="3"/>
    <n v="2006"/>
    <n v="20070531"/>
    <n v="20070531"/>
    <s v="2FS LWFRR0229"/>
    <s v="2FS LWFRH0154"/>
    <s v="2FS LWFRS0229"/>
    <s v="S"/>
    <s v="H"/>
    <s v="P"/>
    <m/>
    <n v="6.3"/>
    <n v="84"/>
    <s v="N"/>
    <n v="5000"/>
    <n v="25812"/>
    <m/>
    <m/>
    <n v="5000"/>
    <n v="140"/>
    <m/>
    <m/>
    <m/>
    <n v="5.4000000000000003E-3"/>
    <n v="1"/>
    <n v="1298"/>
    <m/>
    <m/>
    <s v="R-Harrison R"/>
    <s v="H-Chehalis River H"/>
    <s v="S-Harrison R"/>
    <s v="BC"/>
    <s v="FRTH"/>
    <s v="LWFR"/>
    <s v="N"/>
    <n v="5"/>
  </r>
  <r>
    <x v="13"/>
    <s v="FRL"/>
    <s v="T"/>
    <n v="4.0999999999999996"/>
    <n v="20140122"/>
    <s v="CDFO"/>
    <s v="CDFO"/>
    <n v="3"/>
    <n v="185242"/>
    <n v="0"/>
    <m/>
    <m/>
    <m/>
    <m/>
    <n v="1"/>
    <n v="3"/>
    <n v="2006"/>
    <n v="20070601"/>
    <n v="20070601"/>
    <s v="2FS LWFRR0229"/>
    <s v="2FS LWFRH0154"/>
    <s v="2FS LWFRS0229"/>
    <s v="S"/>
    <s v="H"/>
    <s v="P"/>
    <m/>
    <n v="5.5"/>
    <n v="82"/>
    <s v="N"/>
    <n v="5000"/>
    <n v="25899"/>
    <m/>
    <m/>
    <n v="5000"/>
    <n v="59"/>
    <m/>
    <m/>
    <m/>
    <n v="2.3E-3"/>
    <n v="1"/>
    <n v="1329"/>
    <m/>
    <m/>
    <s v="R-Harrison R"/>
    <s v="H-Chehalis River H"/>
    <s v="S-Harrison R"/>
    <s v="BC"/>
    <s v="FRTH"/>
    <s v="LWFR"/>
    <s v="N"/>
    <n v="6"/>
  </r>
  <r>
    <x v="13"/>
    <s v="FRL"/>
    <s v="T"/>
    <n v="4.0999999999999996"/>
    <n v="20140122"/>
    <s v="CDFO"/>
    <s v="CDFO"/>
    <n v="3"/>
    <n v="185263"/>
    <n v="0"/>
    <m/>
    <m/>
    <m/>
    <m/>
    <n v="1"/>
    <n v="3"/>
    <n v="2006"/>
    <n v="20070604"/>
    <n v="20070604"/>
    <s v="2FS LWFRR0229"/>
    <s v="2FS LWFRH0154"/>
    <s v="2FS LWFRS0229"/>
    <s v="S"/>
    <s v="H"/>
    <s v="P"/>
    <m/>
    <n v="5.8"/>
    <n v="82"/>
    <s v="N"/>
    <n v="5000"/>
    <n v="25965"/>
    <m/>
    <m/>
    <n v="5000"/>
    <n v="21"/>
    <m/>
    <m/>
    <m/>
    <n v="8.0000000000000004E-4"/>
    <n v="1"/>
    <n v="1259"/>
    <m/>
    <m/>
    <s v="R-Harrison R"/>
    <s v="H-Chehalis River H"/>
    <s v="S-Harrison R"/>
    <s v="BC"/>
    <s v="FRTH"/>
    <s v="LWFR"/>
    <s v="N"/>
    <n v="6"/>
  </r>
  <r>
    <x v="13"/>
    <s v="FRL"/>
    <s v="T"/>
    <n v="4.0999999999999996"/>
    <n v="20140122"/>
    <s v="CDFO"/>
    <s v="CDFO"/>
    <n v="3"/>
    <n v="185658"/>
    <n v="12"/>
    <m/>
    <m/>
    <s v="D"/>
    <s v="032007H00000394"/>
    <n v="1"/>
    <n v="3"/>
    <n v="2006"/>
    <n v="20070516"/>
    <n v="20070523"/>
    <s v="2FS LWFRR0107"/>
    <s v="2FS LWFRH0107"/>
    <s v="2FS LWFRS0107"/>
    <s v="S"/>
    <s v="H"/>
    <s v="P"/>
    <m/>
    <n v="5.93"/>
    <m/>
    <s v="N"/>
    <n v="5000"/>
    <n v="24174"/>
    <m/>
    <m/>
    <n v="0"/>
    <n v="134398"/>
    <n v="5000"/>
    <n v="831"/>
    <s v="B"/>
    <n v="3.32E-2"/>
    <n v="42"/>
    <n v="611"/>
    <m/>
    <s v="DIT: ADCWT. SEE 185657, 185659, 185607, 185609, 185706, 185708, 185710."/>
    <s v="R-Chilliwack R"/>
    <s v="H-Chilliwack River H"/>
    <s v="S-Chilliwack R"/>
    <s v="BC"/>
    <s v="FRTH"/>
    <s v="LWFR"/>
    <s v="N"/>
    <n v="5"/>
  </r>
  <r>
    <x v="13"/>
    <s v="FRL"/>
    <s v="T"/>
    <n v="4.0999999999999996"/>
    <n v="20140122"/>
    <s v="CDFO"/>
    <s v="CDFO"/>
    <n v="3"/>
    <n v="185706"/>
    <n v="12"/>
    <m/>
    <m/>
    <s v="D"/>
    <s v="032007H00000394"/>
    <n v="1"/>
    <n v="3"/>
    <n v="2006"/>
    <n v="20070516"/>
    <n v="20070523"/>
    <s v="2FS LWFRR0107"/>
    <s v="2FS LWFRH0107"/>
    <s v="2FS LWFRS0107"/>
    <s v="S"/>
    <s v="H"/>
    <s v="P"/>
    <m/>
    <n v="5.93"/>
    <m/>
    <s v="N"/>
    <n v="5000"/>
    <n v="23993"/>
    <m/>
    <m/>
    <n v="0"/>
    <n v="133810"/>
    <n v="5000"/>
    <n v="902"/>
    <s v="B"/>
    <n v="3.6200000000000003E-2"/>
    <n v="36"/>
    <n v="535"/>
    <m/>
    <s v="DIT: ADCWT. SEE 185708,185710,185657-59,185607,185609"/>
    <s v="R-Chilliwack R"/>
    <s v="H-Chilliwack River H"/>
    <s v="S-Chilliwack R"/>
    <s v="BC"/>
    <s v="FRTH"/>
    <s v="LWFR"/>
    <s v="N"/>
    <n v="5"/>
  </r>
  <r>
    <x v="13"/>
    <s v="FRL"/>
    <s v="T"/>
    <n v="4.0999999999999996"/>
    <n v="20140122"/>
    <s v="CDFO"/>
    <s v="CDFO"/>
    <n v="3"/>
    <n v="185708"/>
    <n v="12"/>
    <m/>
    <m/>
    <s v="D"/>
    <s v="032007H00000394"/>
    <n v="1"/>
    <n v="3"/>
    <n v="2006"/>
    <n v="20070516"/>
    <n v="20070604"/>
    <s v="2FS LWFRR0107"/>
    <s v="2FS LWFRH0107"/>
    <s v="2FS LWFRS0107"/>
    <s v="S"/>
    <s v="H"/>
    <s v="P"/>
    <m/>
    <n v="5.8"/>
    <m/>
    <s v="N"/>
    <n v="5000"/>
    <n v="23603"/>
    <m/>
    <m/>
    <n v="0"/>
    <n v="116483"/>
    <n v="5000"/>
    <n v="1311"/>
    <s v="B"/>
    <n v="5.2600000000000001E-2"/>
    <n v="44"/>
    <n v="525"/>
    <m/>
    <s v="DIT: ADCWT. SEE 185706, 185710, 185657-59, 185607, 185609."/>
    <s v="R-Chilliwack R"/>
    <s v="H-Chilliwack River H"/>
    <s v="S-Chilliwack R"/>
    <s v="BC"/>
    <s v="FRTH"/>
    <s v="LWFR"/>
    <s v="N"/>
    <n v="5.5"/>
  </r>
  <r>
    <x v="13"/>
    <s v="FRL"/>
    <s v="T"/>
    <n v="4.0999999999999996"/>
    <n v="20140122"/>
    <s v="CDFO"/>
    <s v="CDFO"/>
    <n v="3"/>
    <n v="185710"/>
    <n v="12"/>
    <m/>
    <m/>
    <s v="D"/>
    <s v="032007H00000394"/>
    <n v="1"/>
    <n v="3"/>
    <n v="2006"/>
    <n v="20070516"/>
    <n v="20070604"/>
    <s v="2FS LWFRR0107"/>
    <s v="2FS LWFRH0107"/>
    <s v="2FS LWFRS0107"/>
    <s v="S"/>
    <s v="H"/>
    <s v="P"/>
    <m/>
    <n v="5.8"/>
    <m/>
    <s v="N"/>
    <n v="5000"/>
    <n v="23612"/>
    <m/>
    <m/>
    <n v="0"/>
    <n v="116483"/>
    <n v="5000"/>
    <n v="1309"/>
    <s v="B"/>
    <n v="5.2499999999999998E-2"/>
    <n v="38"/>
    <n v="525"/>
    <m/>
    <s v="DIT: ADCWT. SEE 185706, 185708, 185607, 185609, 185657-59."/>
    <s v="R-Chilliwack R"/>
    <s v="H-Chilliwack River H"/>
    <s v="S-Chilliwack R"/>
    <s v="BC"/>
    <s v="FRTH"/>
    <s v="LWFR"/>
    <s v="N"/>
    <n v="5.5"/>
  </r>
  <r>
    <x v="13"/>
    <s v="FRL"/>
    <s v="T"/>
    <n v="4.0999999999999996"/>
    <n v="20140122"/>
    <s v="CDFO"/>
    <s v="CDFO"/>
    <n v="3"/>
    <n v="186030"/>
    <n v="12"/>
    <m/>
    <m/>
    <m/>
    <m/>
    <n v="1"/>
    <n v="3"/>
    <n v="2006"/>
    <n v="20070523"/>
    <n v="20070523"/>
    <s v="2FS LWFRR0229"/>
    <s v="2FS LWFRH0154"/>
    <s v="2FS LWFRS0229"/>
    <s v="S"/>
    <s v="H"/>
    <s v="P"/>
    <m/>
    <n v="6.3"/>
    <n v="83"/>
    <s v="N"/>
    <n v="5000"/>
    <n v="24493"/>
    <m/>
    <m/>
    <n v="5000"/>
    <n v="443"/>
    <m/>
    <m/>
    <m/>
    <n v="1.78E-2"/>
    <n v="1"/>
    <n v="1295"/>
    <m/>
    <m/>
    <s v="R-Harrison R"/>
    <s v="H-Chehalis River H"/>
    <s v="S-Harrison R"/>
    <s v="BC"/>
    <s v="FRTH"/>
    <s v="LWFR"/>
    <s v="N"/>
    <n v="5"/>
  </r>
  <r>
    <x v="13"/>
    <s v="FRL"/>
    <s v="T"/>
    <n v="4.0999999999999996"/>
    <n v="20140122"/>
    <s v="CDFO"/>
    <s v="CDFO"/>
    <n v="3"/>
    <n v="186031"/>
    <n v="12"/>
    <m/>
    <m/>
    <m/>
    <m/>
    <n v="1"/>
    <n v="3"/>
    <n v="2006"/>
    <n v="20070524"/>
    <n v="20070524"/>
    <s v="2FS LWFRR0229"/>
    <s v="2FS LWFRH0154"/>
    <s v="2FS LWFRS0229"/>
    <s v="S"/>
    <s v="H"/>
    <s v="P"/>
    <m/>
    <n v="6"/>
    <n v="82"/>
    <s v="N"/>
    <n v="5000"/>
    <n v="25699"/>
    <m/>
    <m/>
    <n v="5000"/>
    <n v="347"/>
    <m/>
    <m/>
    <m/>
    <n v="1.3299999999999999E-2"/>
    <n v="1"/>
    <n v="1275"/>
    <m/>
    <m/>
    <s v="R-Harrison R"/>
    <s v="H-Chehalis River H"/>
    <s v="S-Harrison R"/>
    <s v="BC"/>
    <s v="FRTH"/>
    <s v="LWFR"/>
    <s v="N"/>
    <n v="5"/>
  </r>
  <r>
    <x v="13"/>
    <s v="FRL"/>
    <s v="T"/>
    <n v="4.0999999999999996"/>
    <n v="20140122"/>
    <s v="CDFO"/>
    <s v="CDFO"/>
    <n v="3"/>
    <n v="186032"/>
    <n v="12"/>
    <m/>
    <m/>
    <m/>
    <m/>
    <n v="1"/>
    <n v="3"/>
    <n v="2006"/>
    <n v="20070530"/>
    <n v="20070530"/>
    <s v="2FS LWFRR0229"/>
    <s v="2FS LWFRH0154"/>
    <s v="2FS LWFRS0229"/>
    <s v="S"/>
    <s v="H"/>
    <s v="P"/>
    <m/>
    <n v="6.6"/>
    <n v="85"/>
    <s v="N"/>
    <n v="5000"/>
    <n v="25782"/>
    <m/>
    <m/>
    <n v="5000"/>
    <n v="163"/>
    <m/>
    <m/>
    <m/>
    <n v="6.3E-3"/>
    <n v="1"/>
    <n v="1270"/>
    <m/>
    <m/>
    <s v="R-Harrison R"/>
    <s v="H-Chehalis River H"/>
    <s v="S-Harrison R"/>
    <s v="BC"/>
    <s v="FRTH"/>
    <s v="LWFR"/>
    <s v="N"/>
    <n v="5"/>
  </r>
  <r>
    <x v="13"/>
    <s v="FRL"/>
    <s v="T"/>
    <n v="4.0999999999999996"/>
    <n v="20140122"/>
    <s v="CDFO"/>
    <s v="CDFO"/>
    <n v="3"/>
    <n v="185001"/>
    <n v="0"/>
    <m/>
    <m/>
    <m/>
    <m/>
    <n v="1"/>
    <n v="3"/>
    <n v="2007"/>
    <n v="20080610"/>
    <n v="20080610"/>
    <s v="2FS LWFRR0229"/>
    <s v="2FS LWFRH0154"/>
    <s v="2FS LWFRS0229"/>
    <s v="S"/>
    <s v="H"/>
    <s v="P"/>
    <m/>
    <n v="5.18"/>
    <m/>
    <s v="N"/>
    <n v="5000"/>
    <n v="25530"/>
    <m/>
    <m/>
    <n v="5000"/>
    <n v="415"/>
    <m/>
    <m/>
    <m/>
    <n v="1.6E-2"/>
    <m/>
    <n v="500"/>
    <m/>
    <s v="RELEASED AT LOG DUMP ON CHEHALIS NATIVE RESERVE."/>
    <s v="R-Harrison R"/>
    <s v="H-Chehalis River H"/>
    <s v="S-Harrison R"/>
    <s v="BC"/>
    <s v="FRTH"/>
    <s v="LWFR"/>
    <s v="N"/>
    <n v="6"/>
  </r>
  <r>
    <x v="13"/>
    <s v="FRL"/>
    <s v="T"/>
    <n v="4.0999999999999996"/>
    <n v="20140122"/>
    <s v="CDFO"/>
    <s v="CDFO"/>
    <n v="3"/>
    <n v="185002"/>
    <n v="0"/>
    <m/>
    <m/>
    <m/>
    <m/>
    <n v="1"/>
    <n v="3"/>
    <n v="2007"/>
    <n v="20080618"/>
    <n v="20080618"/>
    <s v="2FS LWFRR0229"/>
    <s v="2FS LWFRH0154"/>
    <s v="2FS LWFRS0229"/>
    <s v="S"/>
    <s v="H"/>
    <s v="P"/>
    <m/>
    <n v="4.8499999999999996"/>
    <m/>
    <s v="N"/>
    <n v="5000"/>
    <n v="27829"/>
    <m/>
    <m/>
    <m/>
    <m/>
    <m/>
    <m/>
    <m/>
    <m/>
    <m/>
    <n v="500"/>
    <m/>
    <s v="RELEASED AT LOG DUMP ON CHEHALIS NATIVE RESERVE."/>
    <s v="R-Harrison R"/>
    <s v="H-Chehalis River H"/>
    <s v="S-Harrison R"/>
    <s v="BC"/>
    <s v="FRTH"/>
    <s v="LWFR"/>
    <s v="N"/>
    <n v="6"/>
  </r>
  <r>
    <x v="13"/>
    <s v="FRL"/>
    <s v="T"/>
    <n v="4.0999999999999996"/>
    <n v="20140122"/>
    <s v="CDFO"/>
    <s v="CDFO"/>
    <n v="3"/>
    <n v="185040"/>
    <n v="0"/>
    <m/>
    <m/>
    <m/>
    <m/>
    <n v="1"/>
    <n v="3"/>
    <n v="2007"/>
    <n v="20080616"/>
    <n v="20080616"/>
    <s v="2FS LWFRR0229"/>
    <s v="2FS LWFRH0154"/>
    <s v="2FS LWFRS0229"/>
    <s v="S"/>
    <s v="H"/>
    <s v="P"/>
    <m/>
    <n v="5.1100000000000003"/>
    <m/>
    <s v="N"/>
    <n v="5000"/>
    <n v="26026"/>
    <m/>
    <m/>
    <n v="5000"/>
    <n v="105"/>
    <m/>
    <m/>
    <m/>
    <n v="4.0000000000000001E-3"/>
    <m/>
    <n v="500"/>
    <m/>
    <s v="RELEASED AT LOG DUMP ON CHEHALIS NATIVE RESERVE."/>
    <s v="R-Harrison R"/>
    <s v="H-Chehalis River H"/>
    <s v="S-Harrison R"/>
    <s v="BC"/>
    <s v="FRTH"/>
    <s v="LWFR"/>
    <s v="N"/>
    <n v="6"/>
  </r>
  <r>
    <x v="13"/>
    <s v="FRL"/>
    <s v="T"/>
    <n v="4.0999999999999996"/>
    <n v="20140122"/>
    <s v="CDFO"/>
    <s v="CDFO"/>
    <n v="3"/>
    <n v="185556"/>
    <n v="12"/>
    <m/>
    <m/>
    <m/>
    <m/>
    <n v="1"/>
    <n v="3"/>
    <n v="2007"/>
    <n v="20080602"/>
    <n v="20080602"/>
    <s v="2FS LWFRR0229"/>
    <s v="2FS LWFRH0154"/>
    <s v="2FS LWFRS0229"/>
    <s v="S"/>
    <s v="H"/>
    <s v="P"/>
    <m/>
    <n v="5.59"/>
    <m/>
    <s v="N"/>
    <n v="5000"/>
    <n v="25857"/>
    <m/>
    <m/>
    <n v="5000"/>
    <n v="104"/>
    <m/>
    <m/>
    <m/>
    <n v="4.0000000000000001E-3"/>
    <m/>
    <n v="500"/>
    <m/>
    <s v="RELEASED AT LOG DUMP ON CHEHALIS NATIVE RESERVE."/>
    <s v="R-Harrison R"/>
    <s v="H-Chehalis River H"/>
    <s v="S-Harrison R"/>
    <s v="BC"/>
    <s v="FRTH"/>
    <s v="LWFR"/>
    <s v="N"/>
    <n v="6"/>
  </r>
  <r>
    <x v="13"/>
    <s v="FRL"/>
    <s v="T"/>
    <n v="4.0999999999999996"/>
    <n v="20140122"/>
    <s v="CDFO"/>
    <s v="CDFO"/>
    <n v="3"/>
    <n v="185557"/>
    <n v="12"/>
    <m/>
    <m/>
    <m/>
    <m/>
    <n v="1"/>
    <n v="3"/>
    <n v="2007"/>
    <n v="20080603"/>
    <n v="20080603"/>
    <s v="2FS LWFRR0229"/>
    <s v="2FS LWFRH0154"/>
    <s v="2FS LWFRS0229"/>
    <s v="S"/>
    <s v="H"/>
    <s v="P"/>
    <m/>
    <n v="5.42"/>
    <m/>
    <s v="N"/>
    <n v="5000"/>
    <n v="25630"/>
    <m/>
    <m/>
    <n v="5000"/>
    <n v="311"/>
    <m/>
    <m/>
    <m/>
    <n v="1.2E-2"/>
    <m/>
    <n v="500"/>
    <m/>
    <s v="RELEASED AT LOG DUMP ON CHEHALIS NATIVE RESERVE."/>
    <s v="R-Harrison R"/>
    <s v="H-Chehalis River H"/>
    <s v="S-Harrison R"/>
    <s v="BC"/>
    <s v="FRTH"/>
    <s v="LWFR"/>
    <s v="N"/>
    <n v="6"/>
  </r>
  <r>
    <x v="13"/>
    <s v="FRL"/>
    <s v="T"/>
    <n v="4.0999999999999996"/>
    <n v="20140122"/>
    <s v="CDFO"/>
    <s v="CDFO"/>
    <n v="3"/>
    <n v="185558"/>
    <n v="12"/>
    <m/>
    <m/>
    <m/>
    <m/>
    <n v="1"/>
    <n v="3"/>
    <n v="2007"/>
    <n v="20080603"/>
    <n v="20080603"/>
    <s v="2FS LWFRR0229"/>
    <s v="2FS LWFRH0154"/>
    <s v="2FS LWFRS0229"/>
    <s v="S"/>
    <s v="H"/>
    <s v="P"/>
    <m/>
    <n v="5.45"/>
    <m/>
    <s v="N"/>
    <n v="5000"/>
    <n v="25635"/>
    <m/>
    <m/>
    <n v="5000"/>
    <n v="259"/>
    <m/>
    <m/>
    <m/>
    <n v="0.01"/>
    <n v="1"/>
    <n v="500"/>
    <m/>
    <s v="RELEASED AT LOG DUMP ON CHEHALIS NATIVE RESERVE."/>
    <s v="R-Harrison R"/>
    <s v="H-Chehalis River H"/>
    <s v="S-Harrison R"/>
    <s v="BC"/>
    <s v="FRTH"/>
    <s v="LWFR"/>
    <s v="N"/>
    <n v="6"/>
  </r>
  <r>
    <x v="13"/>
    <s v="FRL"/>
    <s v="T"/>
    <n v="4.0999999999999996"/>
    <n v="20140122"/>
    <s v="CDFO"/>
    <s v="CDFO"/>
    <n v="3"/>
    <n v="185612"/>
    <n v="12"/>
    <m/>
    <m/>
    <m/>
    <m/>
    <n v="1"/>
    <n v="3"/>
    <n v="2007"/>
    <n v="20080604"/>
    <n v="20080604"/>
    <s v="2FS LWFRR0229"/>
    <s v="2FS LWFRH0154"/>
    <s v="2FS LWFRS0229"/>
    <s v="S"/>
    <s v="H"/>
    <s v="P"/>
    <m/>
    <n v="5.28"/>
    <m/>
    <s v="N"/>
    <n v="5000"/>
    <n v="25727"/>
    <m/>
    <m/>
    <n v="5000"/>
    <n v="260"/>
    <m/>
    <m/>
    <m/>
    <n v="0.01"/>
    <n v="1"/>
    <n v="500"/>
    <m/>
    <s v="RELEASED AT LOG DUMP ON CHEHALIS NATIVE RESERVE."/>
    <s v="R-Harrison R"/>
    <s v="H-Chehalis River H"/>
    <s v="S-Harrison R"/>
    <s v="BC"/>
    <s v="FRTH"/>
    <s v="LWFR"/>
    <s v="N"/>
    <n v="6"/>
  </r>
  <r>
    <x v="13"/>
    <s v="FRL"/>
    <s v="T"/>
    <n v="4.0999999999999996"/>
    <n v="20140122"/>
    <s v="CDFO"/>
    <s v="CDFO"/>
    <n v="3"/>
    <n v="185707"/>
    <n v="12"/>
    <m/>
    <m/>
    <m/>
    <m/>
    <n v="1"/>
    <n v="3"/>
    <n v="2007"/>
    <n v="20080606"/>
    <n v="20080606"/>
    <s v="2FS LWFRR0229"/>
    <s v="2FS LWFRH0154"/>
    <s v="2FS LWFRS0229"/>
    <s v="S"/>
    <s v="H"/>
    <s v="P"/>
    <m/>
    <n v="5.28"/>
    <m/>
    <s v="N"/>
    <n v="5000"/>
    <n v="25945"/>
    <m/>
    <m/>
    <m/>
    <m/>
    <m/>
    <m/>
    <m/>
    <m/>
    <m/>
    <n v="500"/>
    <m/>
    <s v="RELEASED AT LOG DUMP ON CHEHALIS NATIVE RESERVE."/>
    <s v="R-Harrison R"/>
    <s v="H-Chehalis River H"/>
    <s v="S-Harrison R"/>
    <s v="BC"/>
    <s v="FRTH"/>
    <s v="LWFR"/>
    <s v="N"/>
    <n v="6"/>
  </r>
  <r>
    <x v="13"/>
    <s v="FRL"/>
    <s v="T"/>
    <n v="4.0999999999999996"/>
    <n v="20140122"/>
    <s v="CDFO"/>
    <s v="CDFO"/>
    <n v="3"/>
    <n v="186240"/>
    <n v="12"/>
    <m/>
    <m/>
    <s v="D"/>
    <s v="032008H00000396"/>
    <n v="1"/>
    <n v="3"/>
    <n v="2007"/>
    <n v="20080520"/>
    <n v="20080530"/>
    <s v="2FS LWFRR0107"/>
    <s v="2FS LWFRH0107"/>
    <s v="2FS LWFRS0107"/>
    <s v="S"/>
    <s v="H"/>
    <s v="P"/>
    <m/>
    <n v="6.2"/>
    <m/>
    <s v="N"/>
    <n v="5000"/>
    <n v="49673"/>
    <m/>
    <m/>
    <n v="0"/>
    <n v="278696"/>
    <n v="5000"/>
    <n v="447"/>
    <m/>
    <n v="8.8999999999999999E-3"/>
    <n v="43"/>
    <n v="1016"/>
    <m/>
    <s v="AD-CLIPPED PORTION OF DIT PAIR. SEE 186241 FOR CWT-ONLY PORTION OF DIT PAIR."/>
    <s v="R-Chilliwack R"/>
    <s v="H-Chilliwack River H"/>
    <s v="S-Chilliwack R"/>
    <s v="BC"/>
    <s v="FRTH"/>
    <s v="LWFR"/>
    <s v="N"/>
    <n v="5"/>
  </r>
  <r>
    <x v="13"/>
    <s v="FRL"/>
    <s v="T"/>
    <n v="4.0999999999999996"/>
    <n v="20140122"/>
    <s v="CDFO"/>
    <s v="CDFO"/>
    <n v="3"/>
    <n v="186242"/>
    <n v="12"/>
    <m/>
    <m/>
    <s v="D"/>
    <s v="032008H00000396"/>
    <n v="1"/>
    <n v="3"/>
    <n v="2007"/>
    <n v="20080520"/>
    <n v="20080520"/>
    <s v="2FS LWFRR0107"/>
    <s v="2FS LWFRH0107"/>
    <s v="2FS LWFRS0107"/>
    <s v="S"/>
    <s v="H"/>
    <s v="P"/>
    <m/>
    <n v="6.3"/>
    <m/>
    <s v="N"/>
    <n v="5000"/>
    <n v="49792"/>
    <m/>
    <m/>
    <n v="0"/>
    <n v="267974"/>
    <n v="5000"/>
    <n v="225"/>
    <m/>
    <n v="4.4999999999999997E-3"/>
    <n v="41"/>
    <n v="893"/>
    <m/>
    <s v="AD-CLIPPED PORTION OF DIT PAIR. SEE 186243 FOR CWT-ONLY PORTION OF DIT PAIR."/>
    <s v="R-Chilliwack R"/>
    <s v="H-Chilliwack River H"/>
    <s v="S-Chilliwack R"/>
    <s v="BC"/>
    <s v="FRTH"/>
    <s v="LWFR"/>
    <s v="N"/>
    <n v="5"/>
  </r>
  <r>
    <x v="14"/>
    <s v="LGS"/>
    <s v="T"/>
    <n v="4.0999999999999996"/>
    <n v="20140122"/>
    <s v="CDFO"/>
    <s v="CDFO"/>
    <n v="3"/>
    <s v="082339"/>
    <n v="0"/>
    <m/>
    <m/>
    <m/>
    <m/>
    <n v="1"/>
    <n v="2"/>
    <n v="2005"/>
    <n v="20060608"/>
    <n v="20060608"/>
    <s v="2MS GSVIR5679"/>
    <s v="2MS GSVIH5679"/>
    <s v="2FS GSVIS0105"/>
    <s v="S"/>
    <s v="H"/>
    <s v="B"/>
    <m/>
    <n v="7.5"/>
    <n v="85"/>
    <s v="N"/>
    <n v="5000"/>
    <n v="16454"/>
    <m/>
    <m/>
    <n v="0"/>
    <n v="35646"/>
    <m/>
    <m/>
    <s v="B"/>
    <m/>
    <m/>
    <m/>
    <m/>
    <s v="SEAPEN REARED; SEE 082343-45."/>
    <s v="R-Courtenay Est"/>
    <s v="H-Comox Bay Seapen"/>
    <s v="S-Puntledge R"/>
    <s v="BC"/>
    <s v="GST"/>
    <s v="GSVI"/>
    <s v="N"/>
    <n v="6"/>
  </r>
  <r>
    <x v="14"/>
    <s v="LGS"/>
    <s v="T"/>
    <n v="4.0999999999999996"/>
    <n v="20140122"/>
    <s v="CDFO"/>
    <s v="CDFO"/>
    <n v="3"/>
    <s v="082343"/>
    <n v="0"/>
    <m/>
    <m/>
    <m/>
    <m/>
    <n v="1"/>
    <n v="2"/>
    <n v="2005"/>
    <n v="20060608"/>
    <n v="20060608"/>
    <s v="2MS GSVIR5679"/>
    <s v="2MS GSVIH5679"/>
    <s v="2FS GSVIS0105"/>
    <s v="S"/>
    <s v="H"/>
    <s v="B"/>
    <m/>
    <n v="7.5"/>
    <n v="85"/>
    <s v="N"/>
    <n v="5000"/>
    <n v="16515"/>
    <m/>
    <m/>
    <n v="0"/>
    <n v="35646"/>
    <m/>
    <m/>
    <s v="B"/>
    <m/>
    <m/>
    <m/>
    <m/>
    <s v="SEAPEN REARED; SEE 082339 &amp; 082344-45."/>
    <s v="R-Courtenay Est"/>
    <s v="H-Comox Bay Seapen"/>
    <s v="S-Puntledge R"/>
    <s v="BC"/>
    <s v="GST"/>
    <s v="GSVI"/>
    <s v="N"/>
    <n v="6"/>
  </r>
  <r>
    <x v="14"/>
    <s v="LGS"/>
    <s v="T"/>
    <n v="4.0999999999999996"/>
    <n v="20140122"/>
    <s v="CDFO"/>
    <s v="CDFO"/>
    <n v="3"/>
    <s v="082344"/>
    <n v="0"/>
    <m/>
    <m/>
    <m/>
    <m/>
    <n v="1"/>
    <n v="2"/>
    <n v="2005"/>
    <n v="20060608"/>
    <n v="20060608"/>
    <s v="2MS GSVIR5679"/>
    <s v="2MS GSVIH5679"/>
    <s v="2FS GSVIS0105"/>
    <s v="S"/>
    <s v="H"/>
    <s v="B"/>
    <m/>
    <n v="8.1"/>
    <n v="87"/>
    <s v="N"/>
    <n v="5000"/>
    <n v="16285"/>
    <m/>
    <m/>
    <n v="0"/>
    <n v="32668"/>
    <m/>
    <m/>
    <s v="B"/>
    <m/>
    <m/>
    <m/>
    <m/>
    <s v="SEAPEN REARED; SEE 082343, 082345 &amp; 082339."/>
    <s v="R-Courtenay Est"/>
    <s v="H-Comox Bay Seapen"/>
    <s v="S-Puntledge R"/>
    <s v="BC"/>
    <s v="GST"/>
    <s v="GSVI"/>
    <s v="N"/>
    <n v="6"/>
  </r>
  <r>
    <x v="14"/>
    <s v="LGS"/>
    <s v="T"/>
    <n v="4.0999999999999996"/>
    <n v="20140122"/>
    <s v="CDFO"/>
    <s v="CDFO"/>
    <n v="3"/>
    <s v="082345"/>
    <n v="0"/>
    <m/>
    <m/>
    <m/>
    <m/>
    <n v="1"/>
    <n v="2"/>
    <n v="2005"/>
    <n v="20060608"/>
    <n v="20060608"/>
    <s v="2MS GSVIR5679"/>
    <s v="2MS GSVIH5679"/>
    <s v="2FS GSVIS0105"/>
    <s v="S"/>
    <s v="H"/>
    <s v="B"/>
    <m/>
    <n v="8.1"/>
    <n v="87"/>
    <s v="N"/>
    <n v="5000"/>
    <n v="16770"/>
    <m/>
    <m/>
    <n v="0"/>
    <n v="33642"/>
    <m/>
    <m/>
    <s v="B"/>
    <m/>
    <m/>
    <m/>
    <m/>
    <s v="SEAPEN REARED; SEE 082343-44 &amp; 082339."/>
    <s v="R-Courtenay Est"/>
    <s v="H-Comox Bay Seapen"/>
    <s v="S-Puntledge R"/>
    <s v="BC"/>
    <s v="GST"/>
    <s v="GSVI"/>
    <s v="N"/>
    <n v="6"/>
  </r>
  <r>
    <x v="14"/>
    <s v="LGS"/>
    <s v="T"/>
    <n v="4.0999999999999996"/>
    <n v="20140122"/>
    <s v="CDFO"/>
    <s v="CDFO"/>
    <n v="3"/>
    <s v="082350"/>
    <n v="0"/>
    <m/>
    <m/>
    <m/>
    <m/>
    <n v="1"/>
    <n v="2"/>
    <n v="2005"/>
    <n v="20060614"/>
    <n v="20060614"/>
    <s v="2FS GSVIR0105"/>
    <s v="2FS GSVIH0105"/>
    <s v="2FS GSVIS0105"/>
    <s v="S"/>
    <s v="H"/>
    <s v="P"/>
    <m/>
    <n v="7.2"/>
    <n v="82"/>
    <s v="N"/>
    <n v="5000"/>
    <n v="16240"/>
    <m/>
    <m/>
    <n v="0"/>
    <n v="91367"/>
    <n v="5000"/>
    <n v="113"/>
    <s v="B"/>
    <n v="6.8999999999999999E-3"/>
    <n v="37"/>
    <n v="724"/>
    <m/>
    <s v="PRODUCTION; SEE 082414 &amp; 084327-28."/>
    <s v="R-Puntledge R"/>
    <s v="H-Puntledge River H"/>
    <s v="S-Puntledge R"/>
    <s v="BC"/>
    <s v="GST"/>
    <s v="GSVI"/>
    <s v="N"/>
    <n v="6"/>
  </r>
  <r>
    <x v="14"/>
    <s v="LGS"/>
    <s v="T"/>
    <n v="4.0999999999999996"/>
    <n v="20140122"/>
    <s v="CDFO"/>
    <s v="CDFO"/>
    <n v="3"/>
    <s v="082414"/>
    <n v="0"/>
    <m/>
    <m/>
    <m/>
    <m/>
    <n v="1"/>
    <n v="2"/>
    <n v="2005"/>
    <n v="20060614"/>
    <n v="20060614"/>
    <s v="2FS GSVIR0105"/>
    <s v="2FS GSVIH0105"/>
    <s v="2FS GSVIS0105"/>
    <s v="S"/>
    <s v="H"/>
    <s v="P"/>
    <m/>
    <n v="7.2"/>
    <n v="82"/>
    <s v="N"/>
    <n v="5000"/>
    <n v="14648"/>
    <m/>
    <m/>
    <n v="0"/>
    <n v="84224"/>
    <n v="5000"/>
    <n v="426"/>
    <s v="B"/>
    <n v="2.8299999999999999E-2"/>
    <n v="19"/>
    <n v="389"/>
    <m/>
    <s v="PRODUCTION; SEE 084327-28 &amp; 082350."/>
    <s v="R-Puntledge R"/>
    <s v="H-Puntledge River H"/>
    <s v="S-Puntledge R"/>
    <s v="BC"/>
    <s v="GST"/>
    <s v="GSVI"/>
    <s v="N"/>
    <n v="6"/>
  </r>
  <r>
    <x v="14"/>
    <s v="LGS"/>
    <s v="T"/>
    <n v="4.0999999999999996"/>
    <n v="20140122"/>
    <s v="CDFO"/>
    <s v="CDFO"/>
    <n v="3"/>
    <s v="084327"/>
    <n v="0"/>
    <m/>
    <m/>
    <m/>
    <m/>
    <n v="1"/>
    <n v="2"/>
    <n v="2005"/>
    <n v="20060614"/>
    <n v="20060614"/>
    <s v="2FS GSVIR0105"/>
    <s v="2FS GSVIH0105"/>
    <s v="2FS GSVIS0105"/>
    <s v="S"/>
    <s v="H"/>
    <s v="P"/>
    <m/>
    <n v="7.2"/>
    <n v="82"/>
    <s v="N"/>
    <n v="5000"/>
    <n v="15033"/>
    <m/>
    <m/>
    <n v="0"/>
    <n v="84669"/>
    <n v="5000"/>
    <n v="121"/>
    <s v="B"/>
    <n v="8.0000000000000002E-3"/>
    <n v="28"/>
    <n v="503"/>
    <m/>
    <s v="PRODUCTION; SEE 082350, 082414 &amp; 084328."/>
    <s v="R-Puntledge R"/>
    <s v="H-Puntledge River H"/>
    <s v="S-Puntledge R"/>
    <s v="BC"/>
    <s v="GST"/>
    <s v="GSVI"/>
    <s v="N"/>
    <n v="6"/>
  </r>
  <r>
    <x v="14"/>
    <s v="LGS"/>
    <s v="T"/>
    <n v="4.0999999999999996"/>
    <n v="20140122"/>
    <s v="CDFO"/>
    <s v="CDFO"/>
    <n v="3"/>
    <s v="084328"/>
    <n v="0"/>
    <m/>
    <m/>
    <m/>
    <m/>
    <n v="1"/>
    <n v="2"/>
    <n v="2005"/>
    <n v="20060614"/>
    <n v="20060614"/>
    <s v="2FS GSVIR0105"/>
    <s v="2FS GSVIH0105"/>
    <s v="2FS GSVIS0105"/>
    <s v="S"/>
    <s v="H"/>
    <s v="P"/>
    <m/>
    <n v="7.2"/>
    <n v="82"/>
    <s v="N"/>
    <n v="5000"/>
    <n v="15123"/>
    <m/>
    <m/>
    <n v="0"/>
    <n v="84831"/>
    <n v="5000"/>
    <n v="60"/>
    <s v="B"/>
    <n v="4.0000000000000001E-3"/>
    <n v="28"/>
    <n v="510"/>
    <m/>
    <s v="PRODUCTION; SEE 084327, 082414 &amp; 082350."/>
    <s v="R-Puntledge R"/>
    <s v="H-Puntledge River H"/>
    <s v="S-Puntledge R"/>
    <s v="BC"/>
    <s v="GST"/>
    <s v="GSVI"/>
    <s v="N"/>
    <n v="6"/>
  </r>
  <r>
    <x v="14"/>
    <s v="LGS"/>
    <s v="T"/>
    <n v="4.0999999999999996"/>
    <n v="20140122"/>
    <s v="CDFO"/>
    <s v="CDFO"/>
    <n v="3"/>
    <n v="184304"/>
    <n v="0"/>
    <m/>
    <m/>
    <m/>
    <m/>
    <n v="1"/>
    <n v="3"/>
    <n v="2005"/>
    <n v="20060524"/>
    <n v="20060616"/>
    <s v="2FS GSVIR0100"/>
    <s v="2FS GSVIH0100"/>
    <s v="2FS GSVIS0100"/>
    <s v="S"/>
    <s v="H"/>
    <s v="P"/>
    <m/>
    <n v="5.8"/>
    <n v="71"/>
    <s v="N"/>
    <n v="5000"/>
    <n v="21692"/>
    <m/>
    <m/>
    <n v="0"/>
    <n v="304276"/>
    <n v="5000"/>
    <n v="219"/>
    <s v="B"/>
    <n v="0.01"/>
    <n v="1"/>
    <n v="100"/>
    <m/>
    <m/>
    <s v="R-Big Qualicum R"/>
    <s v="H-Big Qualicum River H"/>
    <s v="S-Big Qualicum R"/>
    <s v="BC"/>
    <s v="GST"/>
    <s v="GSVI"/>
    <s v="N"/>
    <n v="5.5"/>
  </r>
  <r>
    <x v="14"/>
    <s v="LGS"/>
    <s v="T"/>
    <n v="4.0999999999999996"/>
    <n v="20140122"/>
    <s v="CDFO"/>
    <s v="CDFO"/>
    <n v="3"/>
    <n v="184840"/>
    <n v="0"/>
    <m/>
    <m/>
    <m/>
    <m/>
    <n v="1"/>
    <n v="3"/>
    <n v="2005"/>
    <n v="20060524"/>
    <n v="20060616"/>
    <s v="2FS GSVIR0100"/>
    <s v="2FS GSVIH0100"/>
    <s v="2FS GSVIS0100"/>
    <s v="S"/>
    <s v="H"/>
    <s v="P"/>
    <m/>
    <n v="5.8"/>
    <n v="71"/>
    <s v="N"/>
    <n v="5000"/>
    <n v="22865"/>
    <m/>
    <m/>
    <n v="0"/>
    <n v="320739"/>
    <n v="5000"/>
    <n v="231"/>
    <s v="B"/>
    <n v="0.01"/>
    <n v="1"/>
    <n v="100"/>
    <m/>
    <m/>
    <s v="R-Big Qualicum R"/>
    <s v="H-Big Qualicum River H"/>
    <s v="S-Big Qualicum R"/>
    <s v="BC"/>
    <s v="GST"/>
    <s v="GSVI"/>
    <s v="N"/>
    <n v="5.5"/>
  </r>
  <r>
    <x v="14"/>
    <s v="LGS"/>
    <s v="T"/>
    <n v="4.0999999999999996"/>
    <n v="20140122"/>
    <s v="CDFO"/>
    <s v="CDFO"/>
    <n v="3"/>
    <n v="185301"/>
    <n v="0"/>
    <m/>
    <m/>
    <m/>
    <m/>
    <n v="1"/>
    <n v="3"/>
    <n v="2005"/>
    <n v="20060523"/>
    <n v="20060616"/>
    <s v="2FS GSVIR0100"/>
    <s v="2FS GSVIH0100"/>
    <s v="2FS GSVIS0100"/>
    <s v="S"/>
    <s v="H"/>
    <s v="P"/>
    <m/>
    <n v="5.8"/>
    <n v="80"/>
    <s v="N"/>
    <n v="5000"/>
    <n v="29199"/>
    <m/>
    <m/>
    <n v="0"/>
    <n v="548593"/>
    <m/>
    <m/>
    <s v="B"/>
    <n v="0"/>
    <n v="1"/>
    <n v="100"/>
    <m/>
    <m/>
    <s v="R-Big Qualicum R"/>
    <s v="H-Big Qualicum River H"/>
    <s v="S-Big Qualicum R"/>
    <s v="BC"/>
    <s v="GST"/>
    <s v="GSVI"/>
    <s v="N"/>
    <n v="5.5"/>
  </r>
  <r>
    <x v="14"/>
    <s v="LGS"/>
    <s v="T"/>
    <n v="4.0999999999999996"/>
    <n v="20140122"/>
    <s v="CDFO"/>
    <s v="CDFO"/>
    <n v="3"/>
    <n v="185302"/>
    <n v="0"/>
    <m/>
    <m/>
    <m/>
    <m/>
    <n v="1"/>
    <n v="3"/>
    <n v="2005"/>
    <n v="20060524"/>
    <n v="20060616"/>
    <s v="2FS GSVIR0100"/>
    <s v="2FS GSVIH0100"/>
    <s v="2FS GSVIS0100"/>
    <s v="S"/>
    <s v="H"/>
    <s v="P"/>
    <m/>
    <n v="6"/>
    <n v="79"/>
    <s v="N"/>
    <n v="5000"/>
    <n v="29010"/>
    <m/>
    <m/>
    <n v="0"/>
    <n v="543720"/>
    <n v="5000"/>
    <n v="293"/>
    <s v="B"/>
    <n v="0.01"/>
    <n v="1"/>
    <n v="100"/>
    <m/>
    <m/>
    <s v="R-Big Qualicum R"/>
    <s v="H-Big Qualicum River H"/>
    <s v="S-Big Qualicum R"/>
    <s v="BC"/>
    <s v="GST"/>
    <s v="GSVI"/>
    <s v="N"/>
    <n v="5.5"/>
  </r>
  <r>
    <x v="14"/>
    <s v="LGS"/>
    <s v="T"/>
    <n v="4.0999999999999996"/>
    <n v="20140122"/>
    <s v="CDFO"/>
    <s v="CDFO"/>
    <n v="3"/>
    <n v="185303"/>
    <n v="0"/>
    <m/>
    <m/>
    <m/>
    <m/>
    <n v="1"/>
    <n v="3"/>
    <n v="2005"/>
    <n v="20060525"/>
    <n v="20060616"/>
    <s v="2FS GSVIR0100"/>
    <s v="2FS GSVIH0100"/>
    <s v="2FS GSVIS0100"/>
    <s v="S"/>
    <s v="H"/>
    <s v="P"/>
    <m/>
    <n v="6.1"/>
    <n v="79"/>
    <s v="N"/>
    <n v="5000"/>
    <n v="29512"/>
    <m/>
    <m/>
    <n v="0"/>
    <n v="510517"/>
    <m/>
    <m/>
    <s v="B"/>
    <n v="0"/>
    <n v="1"/>
    <n v="100"/>
    <m/>
    <m/>
    <s v="R-Big Qualicum R"/>
    <s v="H-Big Qualicum River H"/>
    <s v="S-Big Qualicum R"/>
    <s v="BC"/>
    <s v="GST"/>
    <s v="GSVI"/>
    <s v="N"/>
    <n v="5.5"/>
  </r>
  <r>
    <x v="14"/>
    <s v="LGS"/>
    <s v="T"/>
    <n v="4.0999999999999996"/>
    <n v="20140122"/>
    <s v="CDFO"/>
    <s v="CDFO"/>
    <n v="3"/>
    <n v="184422"/>
    <n v="0"/>
    <m/>
    <m/>
    <m/>
    <m/>
    <n v="1"/>
    <n v="3"/>
    <n v="2005"/>
    <n v="20060425"/>
    <n v="20060425"/>
    <s v="2FS GSVIR0324"/>
    <s v="2FS GSVIH0118"/>
    <s v="2FS GSVIS0118"/>
    <s v="S"/>
    <s v="H"/>
    <s v="P"/>
    <m/>
    <n v="3.4"/>
    <m/>
    <s v="N"/>
    <n v="5000"/>
    <n v="14825"/>
    <m/>
    <m/>
    <n v="0"/>
    <n v="112610"/>
    <m/>
    <m/>
    <s v="B"/>
    <m/>
    <n v="1"/>
    <n v="100"/>
    <m/>
    <s v="EARLY REL 185818-20 (EARLY) COMPARE 185810-12,184836 (LATE) &amp; 185214 SEAPEN."/>
    <s v="R-Cowichan R Up"/>
    <s v="H-Cowichan River H"/>
    <s v="S-Cowichan R"/>
    <s v="BC"/>
    <s v="GST"/>
    <s v="GSVI"/>
    <s v="N"/>
    <n v="4"/>
  </r>
  <r>
    <x v="14"/>
    <s v="LGS"/>
    <s v="T"/>
    <n v="4.0999999999999996"/>
    <n v="20140122"/>
    <s v="CDFO"/>
    <s v="CDFO"/>
    <n v="3"/>
    <n v="184836"/>
    <n v="0"/>
    <m/>
    <m/>
    <m/>
    <m/>
    <n v="1"/>
    <n v="3"/>
    <n v="2005"/>
    <n v="20060515"/>
    <n v="20060515"/>
    <s v="2FS GSVIR0324"/>
    <s v="2FS GSVIH0118"/>
    <s v="2FS GSVIS0118"/>
    <s v="S"/>
    <s v="H"/>
    <s v="P"/>
    <m/>
    <n v="6.1"/>
    <m/>
    <s v="N"/>
    <n v="5000"/>
    <n v="14589"/>
    <m/>
    <m/>
    <n v="0"/>
    <n v="111009"/>
    <m/>
    <m/>
    <s v="B"/>
    <m/>
    <n v="1"/>
    <n v="100"/>
    <m/>
    <s v="LATE REL 185811-12,184836 (LATE) COMP 185818-20,184422 (EARLY) 185214 SEAPEN"/>
    <s v="R-Cowichan R Up"/>
    <s v="H-Cowichan River H"/>
    <s v="S-Cowichan R"/>
    <s v="BC"/>
    <s v="GST"/>
    <s v="GSVI"/>
    <s v="N"/>
    <n v="5"/>
  </r>
  <r>
    <x v="14"/>
    <s v="LGS"/>
    <s v="T"/>
    <n v="4.0999999999999996"/>
    <n v="20140122"/>
    <s v="CDFO"/>
    <s v="CDFO"/>
    <n v="3"/>
    <n v="185649"/>
    <n v="12"/>
    <m/>
    <m/>
    <m/>
    <m/>
    <n v="1"/>
    <n v="3"/>
    <n v="2005"/>
    <n v="20060524"/>
    <n v="20060616"/>
    <s v="2FS GSVIR0100"/>
    <s v="2FS GSVIH0100"/>
    <s v="2FS GSVIS0100"/>
    <s v="S"/>
    <s v="H"/>
    <s v="P"/>
    <m/>
    <n v="5.8"/>
    <n v="71"/>
    <s v="N"/>
    <n v="5000"/>
    <n v="22309"/>
    <m/>
    <m/>
    <n v="0"/>
    <n v="316131"/>
    <n v="5000"/>
    <n v="455"/>
    <s v="B"/>
    <n v="0.02"/>
    <n v="1"/>
    <n v="100"/>
    <m/>
    <m/>
    <s v="R-Big Qualicum R"/>
    <s v="H-Big Qualicum River H"/>
    <s v="S-Big Qualicum R"/>
    <s v="BC"/>
    <s v="GST"/>
    <s v="GSVI"/>
    <s v="N"/>
    <n v="5.5"/>
  </r>
  <r>
    <x v="14"/>
    <s v="LGS"/>
    <s v="T"/>
    <n v="4.0999999999999996"/>
    <n v="20140122"/>
    <s v="CDFO"/>
    <s v="CDFO"/>
    <n v="3"/>
    <n v="185650"/>
    <n v="12"/>
    <m/>
    <m/>
    <m/>
    <m/>
    <n v="1"/>
    <n v="3"/>
    <n v="2005"/>
    <n v="20060524"/>
    <n v="20060616"/>
    <s v="2FS GSVIR0100"/>
    <s v="2FS GSVIH0100"/>
    <s v="2FS GSVIS0100"/>
    <s v="S"/>
    <s v="H"/>
    <s v="P"/>
    <m/>
    <n v="5.7"/>
    <n v="70"/>
    <s v="N"/>
    <n v="5000"/>
    <n v="22831"/>
    <m/>
    <m/>
    <n v="0"/>
    <n v="244309"/>
    <n v="5000"/>
    <n v="466"/>
    <s v="B"/>
    <n v="0.02"/>
    <n v="1"/>
    <n v="100"/>
    <m/>
    <m/>
    <s v="R-Big Qualicum R"/>
    <s v="H-Big Qualicum River H"/>
    <s v="S-Big Qualicum R"/>
    <s v="BC"/>
    <s v="GST"/>
    <s v="GSVI"/>
    <s v="N"/>
    <n v="5.5"/>
  </r>
  <r>
    <x v="14"/>
    <s v="LGS"/>
    <s v="T"/>
    <n v="4.0999999999999996"/>
    <n v="20140122"/>
    <s v="CDFO"/>
    <s v="CDFO"/>
    <n v="3"/>
    <n v="185651"/>
    <n v="12"/>
    <m/>
    <m/>
    <m/>
    <m/>
    <n v="1"/>
    <n v="3"/>
    <n v="2005"/>
    <n v="20060524"/>
    <n v="20060616"/>
    <s v="2FS GSVIR0100"/>
    <s v="2FS GSVIH0100"/>
    <s v="2FS GSVIS0100"/>
    <s v="S"/>
    <s v="H"/>
    <s v="P"/>
    <m/>
    <n v="5.7"/>
    <n v="70"/>
    <s v="N"/>
    <n v="5000"/>
    <n v="23136"/>
    <m/>
    <m/>
    <n v="0"/>
    <n v="242619"/>
    <m/>
    <m/>
    <s v="B"/>
    <n v="0"/>
    <n v="1"/>
    <n v="100"/>
    <m/>
    <m/>
    <s v="R-Big Qualicum R"/>
    <s v="H-Big Qualicum River H"/>
    <s v="S-Big Qualicum R"/>
    <s v="BC"/>
    <s v="GST"/>
    <s v="GSVI"/>
    <s v="N"/>
    <n v="5.5"/>
  </r>
  <r>
    <x v="14"/>
    <s v="LGS"/>
    <s v="T"/>
    <n v="4.0999999999999996"/>
    <n v="20140122"/>
    <s v="CDFO"/>
    <s v="CDFO"/>
    <n v="3"/>
    <n v="185808"/>
    <n v="12"/>
    <m/>
    <m/>
    <m/>
    <m/>
    <n v="1"/>
    <n v="2"/>
    <n v="2005"/>
    <n v="20060613"/>
    <n v="20060613"/>
    <s v="2FS GSVIR0105"/>
    <s v="2FS GSVIH0105"/>
    <s v="2FS GSVIS0105"/>
    <s v="S"/>
    <s v="H"/>
    <s v="B"/>
    <m/>
    <n v="10.199999999999999"/>
    <n v="96"/>
    <s v="N"/>
    <n v="5000"/>
    <n v="29367"/>
    <m/>
    <m/>
    <n v="0"/>
    <n v="11911"/>
    <n v="5000"/>
    <n v="44"/>
    <s v="B"/>
    <n v="1.5E-3"/>
    <n v="26"/>
    <n v="663"/>
    <m/>
    <s v="CAPTIVE BROOD; SEE 185809."/>
    <s v="R-Puntledge R"/>
    <s v="H-Puntledge River H"/>
    <s v="S-Puntledge R"/>
    <s v="BC"/>
    <s v="GST"/>
    <s v="GSVI"/>
    <s v="N"/>
    <n v="6"/>
  </r>
  <r>
    <x v="14"/>
    <s v="LGS"/>
    <s v="T"/>
    <n v="4.0999999999999996"/>
    <n v="20140122"/>
    <s v="CDFO"/>
    <s v="CDFO"/>
    <n v="3"/>
    <n v="185809"/>
    <n v="12"/>
    <m/>
    <m/>
    <m/>
    <m/>
    <n v="1"/>
    <n v="2"/>
    <n v="2005"/>
    <n v="20060613"/>
    <n v="20060613"/>
    <s v="2FS GSVIR0105"/>
    <s v="2FS GSVIH0105"/>
    <s v="2FS GSVIS0105"/>
    <s v="S"/>
    <s v="H"/>
    <s v="B"/>
    <m/>
    <n v="10.199999999999999"/>
    <n v="96"/>
    <s v="N"/>
    <n v="5000"/>
    <n v="28850"/>
    <m/>
    <m/>
    <n v="0"/>
    <n v="11722"/>
    <n v="5000"/>
    <n v="93"/>
    <s v="B"/>
    <n v="3.2000000000000002E-3"/>
    <n v="26"/>
    <n v="621"/>
    <m/>
    <s v="CAPTIVE BROOD; SEE 185808."/>
    <s v="R-Puntledge R"/>
    <s v="H-Puntledge River H"/>
    <s v="S-Puntledge R"/>
    <s v="BC"/>
    <s v="GST"/>
    <s v="GSVI"/>
    <s v="N"/>
    <n v="6"/>
  </r>
  <r>
    <x v="14"/>
    <s v="LGS"/>
    <s v="T"/>
    <n v="4.0999999999999996"/>
    <n v="20140122"/>
    <s v="CDFO"/>
    <s v="CDFO"/>
    <n v="3"/>
    <n v="185810"/>
    <n v="12"/>
    <m/>
    <m/>
    <m/>
    <m/>
    <n v="1"/>
    <n v="3"/>
    <n v="2005"/>
    <n v="20060515"/>
    <n v="20060515"/>
    <s v="2FS GSVIR0324"/>
    <s v="2FS GSVIH0118"/>
    <s v="2FS GSVIS0118"/>
    <s v="S"/>
    <s v="H"/>
    <s v="P"/>
    <m/>
    <n v="6.1"/>
    <m/>
    <s v="N"/>
    <n v="5000"/>
    <n v="29646"/>
    <m/>
    <m/>
    <n v="0"/>
    <n v="225579"/>
    <m/>
    <m/>
    <s v="B"/>
    <m/>
    <n v="1"/>
    <n v="100"/>
    <m/>
    <s v="LATE REL 185811,12,184835 (LATE) COMP 185818-20,184422 (EARLY)&amp;185214 (SEAPEN)"/>
    <s v="R-Cowichan R Up"/>
    <s v="H-Cowichan River H"/>
    <s v="S-Cowichan R"/>
    <s v="BC"/>
    <s v="GST"/>
    <s v="GSVI"/>
    <s v="N"/>
    <n v="5"/>
  </r>
  <r>
    <x v="14"/>
    <s v="LGS"/>
    <s v="T"/>
    <n v="4.0999999999999996"/>
    <n v="20140122"/>
    <s v="CDFO"/>
    <s v="CDFO"/>
    <n v="3"/>
    <n v="185811"/>
    <n v="12"/>
    <m/>
    <m/>
    <m/>
    <m/>
    <n v="1"/>
    <n v="3"/>
    <n v="2005"/>
    <n v="20060515"/>
    <n v="20060515"/>
    <s v="2FS GSVIR0324"/>
    <s v="2FS GSVIH0118"/>
    <s v="2FS GSVIS0118"/>
    <s v="S"/>
    <s v="H"/>
    <s v="P"/>
    <m/>
    <n v="6.1"/>
    <m/>
    <s v="N"/>
    <n v="5000"/>
    <n v="29364"/>
    <m/>
    <m/>
    <n v="0"/>
    <n v="223434"/>
    <m/>
    <m/>
    <s v="B"/>
    <m/>
    <n v="1"/>
    <n v="100"/>
    <m/>
    <s v="LATE REL 185810,12,184836 (LATE) COMP 185818-20,184422 (EARLY) 185214 SEAPEN"/>
    <s v="R-Cowichan R Up"/>
    <s v="H-Cowichan River H"/>
    <s v="S-Cowichan R"/>
    <s v="BC"/>
    <s v="GST"/>
    <s v="GSVI"/>
    <s v="N"/>
    <n v="5"/>
  </r>
  <r>
    <x v="14"/>
    <s v="LGS"/>
    <s v="T"/>
    <n v="4.0999999999999996"/>
    <n v="20140122"/>
    <s v="CDFO"/>
    <s v="CDFO"/>
    <n v="3"/>
    <n v="185812"/>
    <n v="12"/>
    <m/>
    <m/>
    <m/>
    <m/>
    <n v="1"/>
    <n v="3"/>
    <n v="2005"/>
    <n v="20060515"/>
    <n v="20060515"/>
    <s v="2FS GSVIR0324"/>
    <s v="2FS GSVIH0118"/>
    <s v="2FS GSVIS0118"/>
    <s v="S"/>
    <s v="H"/>
    <s v="P"/>
    <m/>
    <n v="6.1"/>
    <m/>
    <s v="N"/>
    <n v="5000"/>
    <n v="26464"/>
    <m/>
    <m/>
    <n v="0"/>
    <n v="201367"/>
    <m/>
    <m/>
    <s v="B"/>
    <m/>
    <n v="1"/>
    <n v="100"/>
    <m/>
    <s v="LATE REL 185810,11,184836 (LATE) COMP 185818-20,184422 (EARLY) 185214 SEAPEN"/>
    <s v="R-Cowichan R Up"/>
    <s v="H-Cowichan River H"/>
    <s v="S-Cowichan R"/>
    <s v="BC"/>
    <s v="GST"/>
    <s v="GSVI"/>
    <s v="N"/>
    <n v="5"/>
  </r>
  <r>
    <x v="14"/>
    <s v="LGS"/>
    <s v="T"/>
    <n v="4.0999999999999996"/>
    <n v="20140122"/>
    <s v="CDFO"/>
    <s v="CDFO"/>
    <n v="3"/>
    <n v="185817"/>
    <n v="12"/>
    <m/>
    <m/>
    <m/>
    <m/>
    <n v="1"/>
    <n v="3"/>
    <n v="2005"/>
    <n v="20060524"/>
    <n v="20060616"/>
    <s v="2FS GSVIR0100"/>
    <s v="2FS GSVIH0100"/>
    <s v="2FS GSVIS0100"/>
    <s v="S"/>
    <s v="H"/>
    <s v="P"/>
    <m/>
    <n v="5.7"/>
    <n v="70"/>
    <s v="N"/>
    <n v="5000"/>
    <n v="22530"/>
    <m/>
    <m/>
    <n v="0"/>
    <n v="241088"/>
    <n v="5000"/>
    <n v="460"/>
    <s v="B"/>
    <n v="0.02"/>
    <n v="1"/>
    <n v="100"/>
    <m/>
    <m/>
    <s v="R-Big Qualicum R"/>
    <s v="H-Big Qualicum River H"/>
    <s v="S-Big Qualicum R"/>
    <s v="BC"/>
    <s v="GST"/>
    <s v="GSVI"/>
    <s v="N"/>
    <n v="5.5"/>
  </r>
  <r>
    <x v="14"/>
    <s v="LGS"/>
    <s v="T"/>
    <n v="4.0999999999999996"/>
    <n v="20140122"/>
    <s v="CDFO"/>
    <s v="CDFO"/>
    <n v="3"/>
    <n v="185818"/>
    <n v="12"/>
    <m/>
    <m/>
    <m/>
    <m/>
    <n v="1"/>
    <n v="3"/>
    <n v="2005"/>
    <n v="20060425"/>
    <n v="20060425"/>
    <s v="2FS GSVIR0324"/>
    <s v="2FS GSVIH0118"/>
    <s v="2FS GSVIS0118"/>
    <s v="S"/>
    <s v="H"/>
    <s v="P"/>
    <m/>
    <n v="3.4"/>
    <m/>
    <s v="N"/>
    <n v="5000"/>
    <n v="29556"/>
    <m/>
    <m/>
    <n v="0"/>
    <n v="224505"/>
    <m/>
    <m/>
    <s v="B"/>
    <m/>
    <n v="1"/>
    <n v="100"/>
    <m/>
    <s v="EARLY REL 185819,20,22 EARLY.COMPARE 185810-12,184836 (LATE)&amp;185214 (SEAPEN)"/>
    <s v="R-Cowichan R Up"/>
    <s v="H-Cowichan River H"/>
    <s v="S-Cowichan R"/>
    <s v="BC"/>
    <s v="GST"/>
    <s v="GSVI"/>
    <s v="N"/>
    <n v="4"/>
  </r>
  <r>
    <x v="14"/>
    <s v="LGS"/>
    <s v="T"/>
    <n v="4.0999999999999996"/>
    <n v="20140122"/>
    <s v="CDFO"/>
    <s v="CDFO"/>
    <n v="3"/>
    <n v="185819"/>
    <n v="12"/>
    <m/>
    <m/>
    <m/>
    <m/>
    <n v="1"/>
    <n v="3"/>
    <n v="2005"/>
    <n v="20060425"/>
    <n v="20060425"/>
    <s v="2FS GSVIR0324"/>
    <s v="2FS GSVIH0118"/>
    <s v="2FS GSVIS0118"/>
    <s v="S"/>
    <s v="H"/>
    <s v="P"/>
    <m/>
    <n v="3.4"/>
    <m/>
    <s v="N"/>
    <n v="5000"/>
    <n v="29313"/>
    <m/>
    <m/>
    <n v="0"/>
    <n v="222660"/>
    <m/>
    <m/>
    <s v="B"/>
    <m/>
    <n v="1"/>
    <n v="100"/>
    <m/>
    <s v="EARLY REL. 185918,20,22 (EARLY).COMPARE 185810-12,184836 (LATE)&amp; 185214 SEAPEN"/>
    <s v="R-Cowichan R Up"/>
    <s v="H-Cowichan River H"/>
    <s v="S-Cowichan R"/>
    <s v="BC"/>
    <s v="GST"/>
    <s v="GSVI"/>
    <s v="N"/>
    <n v="4"/>
  </r>
  <r>
    <x v="14"/>
    <s v="LGS"/>
    <s v="T"/>
    <n v="4.0999999999999996"/>
    <n v="20140122"/>
    <s v="CDFO"/>
    <s v="CDFO"/>
    <n v="3"/>
    <n v="185820"/>
    <n v="12"/>
    <m/>
    <m/>
    <m/>
    <m/>
    <n v="1"/>
    <n v="3"/>
    <n v="2005"/>
    <n v="20060425"/>
    <n v="20060425"/>
    <s v="2FS GSVIR0324"/>
    <s v="2FS GSVIH0118"/>
    <s v="2FS GSVIS0118"/>
    <s v="S"/>
    <s v="H"/>
    <s v="P"/>
    <m/>
    <n v="3.4"/>
    <m/>
    <s v="N"/>
    <n v="5000"/>
    <n v="26426"/>
    <m/>
    <m/>
    <n v="0"/>
    <n v="201740"/>
    <n v="5000"/>
    <n v="133"/>
    <s v="B"/>
    <n v="5.0000000000000001E-3"/>
    <n v="1"/>
    <n v="200"/>
    <m/>
    <s v="EARLY REL 185818,19,22 (EARLY) COMPARE 185810-12, 184836 (LATE)&amp; 185214 SEAPEN"/>
    <s v="R-Cowichan R Up"/>
    <s v="H-Cowichan River H"/>
    <s v="S-Cowichan R"/>
    <s v="BC"/>
    <s v="GST"/>
    <s v="GSVI"/>
    <s v="N"/>
    <n v="4"/>
  </r>
  <r>
    <x v="14"/>
    <s v="LGS"/>
    <s v="T"/>
    <n v="4.0999999999999996"/>
    <n v="20140122"/>
    <s v="CDFO"/>
    <s v="CDFO"/>
    <n v="3"/>
    <n v="185644"/>
    <n v="12"/>
    <m/>
    <m/>
    <m/>
    <m/>
    <n v="1"/>
    <n v="3"/>
    <n v="2006"/>
    <n v="20070529"/>
    <n v="20070529"/>
    <s v="2FS GSVIR0100"/>
    <s v="2FS GSVIH0100"/>
    <s v="2FS GSVIS0100"/>
    <s v="S"/>
    <s v="H"/>
    <s v="P"/>
    <m/>
    <n v="6.48"/>
    <m/>
    <s v="N"/>
    <n v="5000"/>
    <n v="15082"/>
    <m/>
    <m/>
    <n v="0"/>
    <n v="259693"/>
    <m/>
    <m/>
    <s v="B"/>
    <n v="0"/>
    <n v="2"/>
    <n v="200"/>
    <m/>
    <s v="REL BELOW FENCE. SEE 185743-46, 185813-15."/>
    <s v="R-Big Qualicum R"/>
    <s v="H-Big Qualicum River H"/>
    <s v="S-Big Qualicum R"/>
    <s v="BC"/>
    <s v="GST"/>
    <s v="GSVI"/>
    <s v="N"/>
    <n v="5"/>
  </r>
  <r>
    <x v="14"/>
    <s v="LGS"/>
    <s v="T"/>
    <n v="4.0999999999999996"/>
    <n v="20140122"/>
    <s v="CDFO"/>
    <s v="CDFO"/>
    <n v="3"/>
    <n v="185743"/>
    <n v="12"/>
    <m/>
    <m/>
    <m/>
    <m/>
    <n v="1"/>
    <n v="3"/>
    <n v="2006"/>
    <n v="20070529"/>
    <n v="20070529"/>
    <s v="2FS GSVIR0100"/>
    <s v="2FS GSVIH0100"/>
    <s v="2FS GSVIS0100"/>
    <s v="S"/>
    <s v="H"/>
    <s v="P"/>
    <m/>
    <n v="6.49"/>
    <m/>
    <s v="N"/>
    <n v="5000"/>
    <n v="28289"/>
    <m/>
    <m/>
    <n v="0"/>
    <n v="492032"/>
    <n v="5000"/>
    <n v="286"/>
    <s v="B"/>
    <n v="0.01"/>
    <n v="4"/>
    <n v="200"/>
    <m/>
    <s v="REL BELOW FENCE. SEE 185644, 185744-46, 185813-15."/>
    <s v="R-Big Qualicum R"/>
    <s v="H-Big Qualicum River H"/>
    <s v="S-Big Qualicum R"/>
    <s v="BC"/>
    <s v="GST"/>
    <s v="GSVI"/>
    <s v="N"/>
    <n v="5"/>
  </r>
  <r>
    <x v="14"/>
    <s v="LGS"/>
    <s v="T"/>
    <n v="4.0999999999999996"/>
    <n v="20140122"/>
    <s v="CDFO"/>
    <s v="CDFO"/>
    <n v="3"/>
    <n v="185744"/>
    <n v="12"/>
    <m/>
    <m/>
    <m/>
    <m/>
    <n v="1"/>
    <n v="3"/>
    <n v="2006"/>
    <n v="20070529"/>
    <n v="20070529"/>
    <s v="2FS GSVIR0100"/>
    <s v="2FS GSVIH0100"/>
    <s v="2FS GSVIS0100"/>
    <s v="S"/>
    <s v="H"/>
    <s v="P"/>
    <m/>
    <n v="6.49"/>
    <m/>
    <s v="N"/>
    <n v="5000"/>
    <n v="28658"/>
    <m/>
    <m/>
    <n v="0"/>
    <n v="493459"/>
    <m/>
    <m/>
    <s v="B"/>
    <n v="0"/>
    <n v="5"/>
    <n v="200"/>
    <m/>
    <s v="REL BELOW FENCE. SEE 185644, 185743, 185745-46, 185813-15."/>
    <s v="R-Big Qualicum R"/>
    <s v="H-Big Qualicum River H"/>
    <s v="S-Big Qualicum R"/>
    <s v="BC"/>
    <s v="GST"/>
    <s v="GSVI"/>
    <s v="N"/>
    <n v="5"/>
  </r>
  <r>
    <x v="14"/>
    <s v="LGS"/>
    <s v="T"/>
    <n v="4.0999999999999996"/>
    <n v="20140122"/>
    <s v="CDFO"/>
    <s v="CDFO"/>
    <n v="3"/>
    <n v="185745"/>
    <n v="12"/>
    <m/>
    <m/>
    <m/>
    <m/>
    <n v="1"/>
    <n v="3"/>
    <n v="2006"/>
    <n v="20070529"/>
    <n v="20070529"/>
    <s v="2FS GSVIR0100"/>
    <s v="2FS GSVIH0100"/>
    <s v="2FS GSVIS0100"/>
    <s v="S"/>
    <s v="H"/>
    <s v="P"/>
    <m/>
    <n v="6.49"/>
    <m/>
    <s v="N"/>
    <n v="5000"/>
    <n v="25326"/>
    <m/>
    <m/>
    <n v="0"/>
    <n v="436092"/>
    <m/>
    <m/>
    <s v="B"/>
    <n v="0"/>
    <n v="2"/>
    <n v="200"/>
    <m/>
    <s v="REL BELOW FENCE. SEE 185644, 185743-44, 185746, 185813-15."/>
    <s v="R-Big Qualicum R"/>
    <s v="H-Big Qualicum River H"/>
    <s v="S-Big Qualicum R"/>
    <s v="BC"/>
    <s v="GST"/>
    <s v="GSVI"/>
    <s v="N"/>
    <n v="5"/>
  </r>
  <r>
    <x v="14"/>
    <s v="LGS"/>
    <s v="T"/>
    <n v="4.0999999999999996"/>
    <n v="20140122"/>
    <s v="CDFO"/>
    <s v="CDFO"/>
    <n v="3"/>
    <n v="185746"/>
    <n v="12"/>
    <m/>
    <m/>
    <m/>
    <m/>
    <n v="1"/>
    <n v="3"/>
    <n v="2006"/>
    <n v="20070529"/>
    <n v="20070529"/>
    <s v="2FS GSVIR0100"/>
    <s v="2FS GSVIH0100"/>
    <s v="2FS GSVIS0100"/>
    <s v="S"/>
    <s v="H"/>
    <s v="P"/>
    <m/>
    <n v="6.49"/>
    <m/>
    <s v="N"/>
    <n v="5000"/>
    <n v="28001"/>
    <m/>
    <m/>
    <n v="0"/>
    <n v="491998"/>
    <n v="5000"/>
    <n v="571"/>
    <s v="B"/>
    <n v="0.02"/>
    <n v="3"/>
    <n v="200"/>
    <m/>
    <s v="REL BELOW FENCE. SEE 185644, 185743-45, 185813-15."/>
    <s v="R-Big Qualicum R"/>
    <s v="H-Big Qualicum River H"/>
    <s v="S-Big Qualicum R"/>
    <s v="BC"/>
    <s v="GST"/>
    <s v="GSVI"/>
    <s v="N"/>
    <n v="5"/>
  </r>
  <r>
    <x v="14"/>
    <s v="LGS"/>
    <s v="T"/>
    <n v="4.0999999999999996"/>
    <n v="20140122"/>
    <s v="CDFO"/>
    <s v="CDFO"/>
    <n v="3"/>
    <n v="185813"/>
    <n v="12"/>
    <m/>
    <m/>
    <m/>
    <m/>
    <n v="1"/>
    <n v="3"/>
    <n v="2006"/>
    <n v="20070529"/>
    <n v="20070529"/>
    <s v="2FS GSVIR0100"/>
    <s v="2FS GSVIH0100"/>
    <s v="2FS GSVIS0100"/>
    <s v="S"/>
    <s v="H"/>
    <s v="P"/>
    <m/>
    <n v="6.49"/>
    <m/>
    <s v="N"/>
    <n v="5000"/>
    <n v="25172"/>
    <m/>
    <m/>
    <n v="0"/>
    <n v="433441"/>
    <m/>
    <m/>
    <s v="B"/>
    <n v="0"/>
    <n v="2"/>
    <n v="200"/>
    <m/>
    <s v="REL BELOW FENCE. SEE 185644, 185743-46, 185814-15."/>
    <s v="R-Big Qualicum R"/>
    <s v="H-Big Qualicum River H"/>
    <s v="S-Big Qualicum R"/>
    <s v="BC"/>
    <s v="GST"/>
    <s v="GSVI"/>
    <s v="N"/>
    <n v="5"/>
  </r>
  <r>
    <x v="14"/>
    <s v="LGS"/>
    <s v="T"/>
    <n v="4.0999999999999996"/>
    <n v="20140122"/>
    <s v="CDFO"/>
    <s v="CDFO"/>
    <n v="3"/>
    <n v="185814"/>
    <n v="12"/>
    <m/>
    <m/>
    <m/>
    <m/>
    <n v="1"/>
    <n v="3"/>
    <n v="2006"/>
    <n v="20070529"/>
    <n v="20070529"/>
    <s v="2FS GSVIR0100"/>
    <s v="2FS GSVIH0100"/>
    <s v="2FS GSVIS0100"/>
    <s v="S"/>
    <s v="H"/>
    <s v="P"/>
    <m/>
    <n v="6.49"/>
    <m/>
    <s v="N"/>
    <n v="5000"/>
    <n v="25274"/>
    <m/>
    <m/>
    <n v="0"/>
    <n v="435188"/>
    <m/>
    <m/>
    <s v="B"/>
    <n v="0"/>
    <n v="4"/>
    <n v="200"/>
    <m/>
    <s v="REL BELOW FENCE. SEE 185644, 185743-46, 185813, 185815."/>
    <s v="R-Big Qualicum R"/>
    <s v="H-Big Qualicum River H"/>
    <s v="S-Big Qualicum R"/>
    <s v="BC"/>
    <s v="GST"/>
    <s v="GSVI"/>
    <s v="N"/>
    <n v="5"/>
  </r>
  <r>
    <x v="14"/>
    <s v="LGS"/>
    <s v="T"/>
    <n v="4.0999999999999996"/>
    <n v="20140122"/>
    <s v="CDFO"/>
    <s v="CDFO"/>
    <n v="3"/>
    <n v="185815"/>
    <n v="12"/>
    <m/>
    <m/>
    <m/>
    <m/>
    <n v="1"/>
    <n v="3"/>
    <n v="2006"/>
    <n v="20070529"/>
    <n v="20070529"/>
    <s v="2FS GSVIR0100"/>
    <s v="2FS GSVIH0100"/>
    <s v="2FS GSVIS0100"/>
    <s v="S"/>
    <s v="H"/>
    <s v="P"/>
    <m/>
    <n v="6.49"/>
    <m/>
    <s v="N"/>
    <n v="5000"/>
    <n v="23817"/>
    <m/>
    <m/>
    <n v="0"/>
    <n v="410103"/>
    <m/>
    <m/>
    <s v="B"/>
    <n v="0"/>
    <n v="2"/>
    <n v="200"/>
    <m/>
    <s v="REL BELOW FENCE. SEE 185644, 185743-46, 185813-14."/>
    <s v="R-Big Qualicum R"/>
    <s v="H-Big Qualicum River H"/>
    <s v="S-Big Qualicum R"/>
    <s v="BC"/>
    <s v="GST"/>
    <s v="GSVI"/>
    <s v="N"/>
    <n v="5"/>
  </r>
  <r>
    <x v="14"/>
    <s v="LGS"/>
    <s v="T"/>
    <n v="4.0999999999999996"/>
    <n v="20140122"/>
    <s v="CDFO"/>
    <s v="CDFO"/>
    <n v="3"/>
    <n v="185832"/>
    <n v="12"/>
    <m/>
    <m/>
    <m/>
    <m/>
    <n v="1"/>
    <n v="3"/>
    <n v="2006"/>
    <n v="20070523"/>
    <n v="20070523"/>
    <s v="2FS GSVIR0324"/>
    <s v="2FS GSVIH0118"/>
    <s v="2FS GSVIS0118"/>
    <s v="S"/>
    <s v="H"/>
    <s v="P"/>
    <m/>
    <n v="5.8"/>
    <n v="85"/>
    <s v="N"/>
    <n v="5000"/>
    <n v="25040"/>
    <m/>
    <m/>
    <n v="0"/>
    <n v="46295"/>
    <m/>
    <m/>
    <s v="B"/>
    <m/>
    <n v="1"/>
    <n v="100"/>
    <m/>
    <s v="UPPER RIVER RELEASE AT ROAD POOL."/>
    <s v="R-Cowichan R Up"/>
    <s v="H-Cowichan River H"/>
    <s v="S-Cowichan R"/>
    <s v="BC"/>
    <s v="GST"/>
    <s v="GSVI"/>
    <s v="N"/>
    <n v="5"/>
  </r>
  <r>
    <x v="14"/>
    <s v="LGS"/>
    <s v="T"/>
    <n v="4.0999999999999996"/>
    <n v="20140122"/>
    <s v="CDFO"/>
    <s v="CDFO"/>
    <n v="3"/>
    <n v="185833"/>
    <n v="12"/>
    <m/>
    <m/>
    <m/>
    <m/>
    <n v="1"/>
    <n v="3"/>
    <n v="2006"/>
    <n v="20070523"/>
    <n v="20070523"/>
    <s v="2FS GSVIR0324"/>
    <s v="2FS GSVIH0118"/>
    <s v="2FS GSVIS0118"/>
    <s v="S"/>
    <s v="H"/>
    <s v="P"/>
    <m/>
    <n v="5.8"/>
    <n v="85"/>
    <s v="N"/>
    <n v="5000"/>
    <n v="24989"/>
    <m/>
    <m/>
    <n v="0"/>
    <n v="46201"/>
    <m/>
    <m/>
    <s v="B"/>
    <m/>
    <n v="1"/>
    <n v="100"/>
    <m/>
    <s v="UPPER RIVER RELEASE AT ROAD POOL."/>
    <s v="R-Cowichan R Up"/>
    <s v="H-Cowichan River H"/>
    <s v="S-Cowichan R"/>
    <s v="BC"/>
    <s v="GST"/>
    <s v="GSVI"/>
    <s v="N"/>
    <n v="5"/>
  </r>
  <r>
    <x v="14"/>
    <s v="LGS"/>
    <s v="T"/>
    <n v="4.0999999999999996"/>
    <n v="20140122"/>
    <s v="CDFO"/>
    <s v="CDFO"/>
    <n v="3"/>
    <n v="185834"/>
    <n v="12"/>
    <m/>
    <m/>
    <m/>
    <m/>
    <n v="1"/>
    <n v="3"/>
    <n v="2006"/>
    <n v="20070523"/>
    <n v="20070523"/>
    <s v="2FS GSVIR0324"/>
    <s v="2FS GSVIH0118"/>
    <s v="2FS GSVIS0118"/>
    <s v="S"/>
    <s v="H"/>
    <s v="P"/>
    <m/>
    <n v="5.8"/>
    <n v="85"/>
    <s v="N"/>
    <n v="5000"/>
    <n v="24923"/>
    <m/>
    <m/>
    <n v="0"/>
    <n v="46079"/>
    <m/>
    <m/>
    <s v="B"/>
    <m/>
    <n v="1"/>
    <n v="100"/>
    <m/>
    <s v="UPPER RIVER RELEASE AT ROAD POOL."/>
    <s v="R-Cowichan R Up"/>
    <s v="H-Cowichan River H"/>
    <s v="S-Cowichan R"/>
    <s v="BC"/>
    <s v="GST"/>
    <s v="GSVI"/>
    <s v="N"/>
    <n v="5"/>
  </r>
  <r>
    <x v="14"/>
    <s v="LGS"/>
    <s v="T"/>
    <n v="4.0999999999999996"/>
    <n v="20140122"/>
    <s v="CDFO"/>
    <s v="CDFO"/>
    <n v="3"/>
    <n v="185910"/>
    <n v="12"/>
    <m/>
    <m/>
    <m/>
    <m/>
    <n v="1"/>
    <n v="2"/>
    <n v="2006"/>
    <n v="20070610"/>
    <n v="20070610"/>
    <s v="2MS GSVIR5679"/>
    <s v="2MS GSVIH5679"/>
    <s v="2FS GSVIS0105"/>
    <s v="S"/>
    <s v="H"/>
    <s v="B"/>
    <m/>
    <n v="7.1"/>
    <n v="84"/>
    <s v="N"/>
    <n v="5000"/>
    <n v="22293"/>
    <m/>
    <m/>
    <n v="0"/>
    <n v="28301"/>
    <n v="5000"/>
    <n v="90"/>
    <s v="B"/>
    <n v="4.0000000000000001E-3"/>
    <n v="30"/>
    <n v="250"/>
    <m/>
    <s v="SEE ALSO 185911, 185912, 185913."/>
    <s v="R-Courtenay Est"/>
    <s v="H-Comox Bay Seapen"/>
    <s v="S-Puntledge R"/>
    <s v="BC"/>
    <s v="GST"/>
    <s v="GSVI"/>
    <s v="N"/>
    <n v="6"/>
  </r>
  <r>
    <x v="14"/>
    <s v="LGS"/>
    <s v="T"/>
    <n v="4.0999999999999996"/>
    <n v="20140122"/>
    <s v="CDFO"/>
    <s v="CDFO"/>
    <n v="3"/>
    <n v="185911"/>
    <n v="12"/>
    <m/>
    <m/>
    <m/>
    <m/>
    <n v="1"/>
    <n v="2"/>
    <n v="2006"/>
    <n v="20070610"/>
    <n v="20070610"/>
    <s v="2MS GSVIR5679"/>
    <s v="2MS GSVIH5679"/>
    <s v="2FS GSVIS0105"/>
    <s v="S"/>
    <s v="H"/>
    <s v="B"/>
    <m/>
    <n v="7.1"/>
    <n v="84"/>
    <s v="N"/>
    <n v="5000"/>
    <n v="22399"/>
    <m/>
    <m/>
    <n v="0"/>
    <n v="28435"/>
    <n v="5000"/>
    <n v="90"/>
    <s v="B"/>
    <n v="4.0000000000000001E-3"/>
    <n v="29"/>
    <n v="250"/>
    <m/>
    <s v="SEE ALSO 185910, 185912, 185913."/>
    <s v="R-Courtenay Est"/>
    <s v="H-Comox Bay Seapen"/>
    <s v="S-Puntledge R"/>
    <s v="BC"/>
    <s v="GST"/>
    <s v="GSVI"/>
    <s v="N"/>
    <n v="6"/>
  </r>
  <r>
    <x v="14"/>
    <s v="LGS"/>
    <s v="T"/>
    <n v="4.0999999999999996"/>
    <n v="20140122"/>
    <s v="CDFO"/>
    <s v="CDFO"/>
    <n v="3"/>
    <n v="185912"/>
    <n v="12"/>
    <m/>
    <m/>
    <m/>
    <m/>
    <n v="1"/>
    <n v="2"/>
    <n v="2006"/>
    <n v="20070610"/>
    <n v="20070610"/>
    <s v="2MS GSVIR5679"/>
    <s v="2MS GSVIH5679"/>
    <s v="2FS GSVIS0105"/>
    <s v="S"/>
    <s v="H"/>
    <s v="B"/>
    <m/>
    <n v="7.1"/>
    <n v="84"/>
    <s v="N"/>
    <n v="5000"/>
    <n v="22329"/>
    <m/>
    <m/>
    <n v="0"/>
    <n v="28347"/>
    <n v="5000"/>
    <n v="90"/>
    <s v="B"/>
    <n v="4.0000000000000001E-3"/>
    <n v="28"/>
    <n v="250"/>
    <m/>
    <s v="SEE ALSO 185910, 185911, 185913"/>
    <s v="R-Courtenay Est"/>
    <s v="H-Comox Bay Seapen"/>
    <s v="S-Puntledge R"/>
    <s v="BC"/>
    <s v="GST"/>
    <s v="GSVI"/>
    <s v="N"/>
    <n v="6"/>
  </r>
  <r>
    <x v="14"/>
    <s v="LGS"/>
    <s v="T"/>
    <n v="4.0999999999999996"/>
    <n v="20140122"/>
    <s v="CDFO"/>
    <s v="CDFO"/>
    <n v="3"/>
    <n v="185913"/>
    <n v="12"/>
    <m/>
    <m/>
    <m/>
    <m/>
    <n v="1"/>
    <n v="2"/>
    <n v="2006"/>
    <n v="20070610"/>
    <n v="20070610"/>
    <s v="2MS GSVIR5679"/>
    <s v="2MS GSVIH5679"/>
    <s v="2FS GSVIS0105"/>
    <s v="S"/>
    <s v="H"/>
    <s v="B"/>
    <m/>
    <n v="7.1"/>
    <n v="84"/>
    <s v="N"/>
    <n v="5000"/>
    <n v="22376"/>
    <m/>
    <m/>
    <n v="0"/>
    <n v="28406"/>
    <n v="5000"/>
    <n v="90"/>
    <s v="B"/>
    <n v="4.0000000000000001E-3"/>
    <n v="27"/>
    <n v="250"/>
    <m/>
    <s v="SEE ALSO 185910, 185911, 185912."/>
    <s v="R-Courtenay Est"/>
    <s v="H-Comox Bay Seapen"/>
    <s v="S-Puntledge R"/>
    <s v="BC"/>
    <s v="GST"/>
    <s v="GSVI"/>
    <s v="N"/>
    <n v="6"/>
  </r>
  <r>
    <x v="14"/>
    <s v="LGS"/>
    <s v="T"/>
    <n v="4.0999999999999996"/>
    <n v="20140122"/>
    <s v="CDFO"/>
    <s v="CDFO"/>
    <n v="3"/>
    <n v="185914"/>
    <n v="12"/>
    <m/>
    <m/>
    <m/>
    <m/>
    <n v="1"/>
    <n v="2"/>
    <n v="2006"/>
    <n v="20070603"/>
    <n v="20070603"/>
    <s v="2FS GSVIR0105"/>
    <s v="2FS GSVIH0105"/>
    <s v="2FS GSVIS0105"/>
    <s v="S"/>
    <s v="H"/>
    <s v="P"/>
    <m/>
    <n v="5.3"/>
    <n v="77"/>
    <s v="N"/>
    <n v="5000"/>
    <n v="22444"/>
    <m/>
    <m/>
    <n v="0"/>
    <n v="165754"/>
    <n v="5000"/>
    <n v="90"/>
    <s v="B"/>
    <n v="4.0000000000000001E-3"/>
    <n v="10"/>
    <n v="250"/>
    <m/>
    <s v="SEE ALSO 185915, 185916, 185917."/>
    <s v="R-Puntledge R"/>
    <s v="H-Puntledge River H"/>
    <s v="S-Puntledge R"/>
    <s v="BC"/>
    <s v="GST"/>
    <s v="GSVI"/>
    <s v="N"/>
    <n v="6"/>
  </r>
  <r>
    <x v="14"/>
    <s v="LGS"/>
    <s v="T"/>
    <n v="4.0999999999999996"/>
    <n v="20140122"/>
    <s v="CDFO"/>
    <s v="CDFO"/>
    <n v="3"/>
    <n v="185915"/>
    <n v="12"/>
    <m/>
    <m/>
    <m/>
    <m/>
    <n v="1"/>
    <n v="2"/>
    <n v="2006"/>
    <n v="20070603"/>
    <n v="20070603"/>
    <s v="2FS GSVIR0105"/>
    <s v="2FS GSVIH0105"/>
    <s v="2FS GSVIS0105"/>
    <s v="S"/>
    <s v="H"/>
    <s v="P"/>
    <m/>
    <n v="5.3"/>
    <n v="77"/>
    <s v="N"/>
    <n v="5000"/>
    <n v="22366"/>
    <m/>
    <m/>
    <n v="0"/>
    <n v="165180"/>
    <n v="5000"/>
    <n v="90"/>
    <s v="B"/>
    <n v="4.0000000000000001E-3"/>
    <n v="9"/>
    <n v="250"/>
    <m/>
    <s v="SEE ALSO 185914, 185916, 185917."/>
    <s v="R-Puntledge R"/>
    <s v="H-Puntledge River H"/>
    <s v="S-Puntledge R"/>
    <s v="BC"/>
    <s v="GST"/>
    <s v="GSVI"/>
    <s v="N"/>
    <n v="6"/>
  </r>
  <r>
    <x v="14"/>
    <s v="LGS"/>
    <s v="T"/>
    <n v="4.0999999999999996"/>
    <n v="20140122"/>
    <s v="CDFO"/>
    <s v="CDFO"/>
    <n v="3"/>
    <n v="185916"/>
    <n v="12"/>
    <m/>
    <m/>
    <m/>
    <m/>
    <n v="1"/>
    <n v="2"/>
    <n v="2006"/>
    <n v="20070603"/>
    <n v="20070603"/>
    <s v="2FS GSVIR0105"/>
    <s v="2FS GSVIH0105"/>
    <s v="2FS GSVIS0105"/>
    <s v="S"/>
    <s v="H"/>
    <s v="P"/>
    <m/>
    <n v="5.3"/>
    <n v="77"/>
    <s v="N"/>
    <n v="5000"/>
    <n v="22440"/>
    <m/>
    <m/>
    <n v="0"/>
    <n v="165724"/>
    <n v="5000"/>
    <n v="90"/>
    <s v="B"/>
    <n v="4.0000000000000001E-3"/>
    <n v="8"/>
    <n v="250"/>
    <m/>
    <s v="SEE ALSO 185914, 185915, 185917."/>
    <s v="R-Puntledge R"/>
    <s v="H-Puntledge River H"/>
    <s v="S-Puntledge R"/>
    <s v="BC"/>
    <s v="GST"/>
    <s v="GSVI"/>
    <s v="N"/>
    <n v="6"/>
  </r>
  <r>
    <x v="14"/>
    <s v="LGS"/>
    <s v="T"/>
    <n v="4.0999999999999996"/>
    <n v="20140122"/>
    <s v="CDFO"/>
    <s v="CDFO"/>
    <n v="3"/>
    <n v="185917"/>
    <n v="12"/>
    <m/>
    <m/>
    <m/>
    <m/>
    <n v="1"/>
    <n v="2"/>
    <n v="2006"/>
    <n v="20070603"/>
    <n v="20070603"/>
    <s v="2FS GSVIR0105"/>
    <s v="2FS GSVIH0105"/>
    <s v="2FS GSVIS0105"/>
    <s v="S"/>
    <s v="H"/>
    <s v="P"/>
    <m/>
    <n v="5.3"/>
    <n v="77"/>
    <s v="N"/>
    <n v="5000"/>
    <n v="22580"/>
    <m/>
    <m/>
    <n v="0"/>
    <n v="166761"/>
    <n v="5000"/>
    <n v="91"/>
    <s v="B"/>
    <n v="4.0000000000000001E-3"/>
    <n v="7"/>
    <n v="250"/>
    <m/>
    <s v="SEE ALSO 185914, 185915, 185916."/>
    <s v="R-Puntledge R"/>
    <s v="H-Puntledge River H"/>
    <s v="S-Puntledge R"/>
    <s v="BC"/>
    <s v="GST"/>
    <s v="GSVI"/>
    <s v="N"/>
    <n v="6"/>
  </r>
  <r>
    <x v="14"/>
    <s v="LGS"/>
    <s v="T"/>
    <n v="4.0999999999999996"/>
    <n v="20140122"/>
    <s v="CDFO"/>
    <s v="CDFO"/>
    <n v="3"/>
    <n v="186035"/>
    <n v="12"/>
    <m/>
    <m/>
    <m/>
    <m/>
    <n v="1"/>
    <n v="3"/>
    <n v="2006"/>
    <n v="20070523"/>
    <n v="20070523"/>
    <s v="2FS GSVIR0324"/>
    <s v="2FS GSVIH0118"/>
    <s v="2FS GSVIS0118"/>
    <s v="S"/>
    <s v="H"/>
    <s v="P"/>
    <m/>
    <n v="5.8"/>
    <n v="85"/>
    <s v="N"/>
    <n v="5000"/>
    <n v="25078"/>
    <m/>
    <m/>
    <n v="0"/>
    <n v="46366"/>
    <m/>
    <m/>
    <s v="B"/>
    <m/>
    <n v="1"/>
    <n v="100"/>
    <m/>
    <s v="UPPER RIVER RELEASE AT ROAD POOL."/>
    <s v="R-Cowichan R Up"/>
    <s v="H-Cowichan River H"/>
    <s v="S-Cowichan R"/>
    <s v="BC"/>
    <s v="GST"/>
    <s v="GSVI"/>
    <s v="N"/>
    <n v="5"/>
  </r>
  <r>
    <x v="14"/>
    <s v="LGS"/>
    <s v="T"/>
    <n v="4.0999999999999996"/>
    <n v="20140122"/>
    <s v="CDFO"/>
    <s v="CDFO"/>
    <n v="3"/>
    <n v="186036"/>
    <n v="12"/>
    <m/>
    <m/>
    <m/>
    <m/>
    <n v="1"/>
    <n v="3"/>
    <n v="2006"/>
    <n v="20070523"/>
    <n v="20070523"/>
    <s v="2FS GSVIR0324"/>
    <s v="2FS GSVIH0118"/>
    <s v="2FS GSVIS0118"/>
    <s v="S"/>
    <s v="H"/>
    <s v="P"/>
    <m/>
    <n v="5.8"/>
    <n v="85"/>
    <s v="N"/>
    <n v="5000"/>
    <n v="25222"/>
    <m/>
    <m/>
    <n v="0"/>
    <n v="46632"/>
    <m/>
    <m/>
    <s v="B"/>
    <m/>
    <n v="1"/>
    <n v="100"/>
    <m/>
    <s v="UPPER RIVER RELEASE AT ROAD POOL."/>
    <s v="R-Cowichan R Up"/>
    <s v="H-Cowichan River H"/>
    <s v="S-Cowichan R"/>
    <s v="BC"/>
    <s v="GST"/>
    <s v="GSVI"/>
    <s v="N"/>
    <n v="5"/>
  </r>
  <r>
    <x v="14"/>
    <s v="LGS"/>
    <s v="T"/>
    <n v="4.0999999999999996"/>
    <n v="20140122"/>
    <s v="CDFO"/>
    <s v="CDFO"/>
    <n v="3"/>
    <n v="186037"/>
    <n v="12"/>
    <m/>
    <m/>
    <m/>
    <m/>
    <n v="1"/>
    <n v="3"/>
    <n v="2006"/>
    <n v="20070523"/>
    <n v="20070523"/>
    <s v="2FS GSVIR0324"/>
    <s v="2FS GSVIH0118"/>
    <s v="2FS GSVIS0118"/>
    <s v="S"/>
    <s v="H"/>
    <s v="P"/>
    <m/>
    <n v="5.8"/>
    <n v="85"/>
    <s v="N"/>
    <n v="5000"/>
    <n v="25005"/>
    <m/>
    <m/>
    <n v="0"/>
    <n v="46230"/>
    <m/>
    <m/>
    <s v="B"/>
    <m/>
    <n v="1"/>
    <n v="100"/>
    <m/>
    <s v="UPPER RIVER RELEASE AT ROAD POOL."/>
    <s v="R-Cowichan R Up"/>
    <s v="H-Cowichan River H"/>
    <s v="S-Cowichan R"/>
    <s v="BC"/>
    <s v="GST"/>
    <s v="GSVI"/>
    <s v="N"/>
    <n v="5"/>
  </r>
  <r>
    <x v="14"/>
    <s v="LGS"/>
    <s v="T"/>
    <n v="4.0999999999999996"/>
    <n v="20140122"/>
    <s v="CDFO"/>
    <s v="CDFO"/>
    <n v="3"/>
    <n v="186039"/>
    <n v="12"/>
    <m/>
    <m/>
    <m/>
    <m/>
    <n v="1"/>
    <n v="3"/>
    <n v="2006"/>
    <n v="20070523"/>
    <n v="20070523"/>
    <s v="2FS GSVIR0324"/>
    <s v="2FS GSVIH0118"/>
    <s v="2FS GSVIS0118"/>
    <s v="S"/>
    <s v="H"/>
    <s v="P"/>
    <m/>
    <n v="5.8"/>
    <n v="85"/>
    <s v="N"/>
    <n v="5000"/>
    <n v="25015"/>
    <m/>
    <m/>
    <n v="0"/>
    <n v="46249"/>
    <m/>
    <m/>
    <s v="B"/>
    <m/>
    <n v="1"/>
    <n v="100"/>
    <m/>
    <s v="UPPER RIVER RELEASE AT ROAD POOL."/>
    <s v="R-Cowichan R Up"/>
    <s v="H-Cowichan River H"/>
    <s v="S-Cowichan R"/>
    <s v="BC"/>
    <s v="GST"/>
    <s v="GSVI"/>
    <s v="N"/>
    <n v="5"/>
  </r>
  <r>
    <x v="14"/>
    <s v="LGS"/>
    <s v="T"/>
    <n v="4.0999999999999996"/>
    <n v="20140122"/>
    <s v="CDFO"/>
    <s v="CDFO"/>
    <n v="3"/>
    <n v="186042"/>
    <n v="12"/>
    <m/>
    <m/>
    <m/>
    <m/>
    <n v="1"/>
    <n v="3"/>
    <n v="2006"/>
    <n v="20070509"/>
    <n v="20070509"/>
    <s v="2FS GSVIR0335"/>
    <s v="2FS GSVIH0118"/>
    <s v="2FS GSVIS0118"/>
    <s v="S"/>
    <s v="H"/>
    <s v="P"/>
    <m/>
    <n v="4.0999999999999996"/>
    <n v="77"/>
    <s v="N"/>
    <n v="5000"/>
    <n v="25018"/>
    <m/>
    <m/>
    <n v="0"/>
    <n v="124946"/>
    <m/>
    <m/>
    <s v="B"/>
    <m/>
    <n v="1"/>
    <n v="100"/>
    <m/>
    <s v="LOWER COWICHAN RELEASE. FISH TRANS TO LAKEPEN, RELEASED AT PIMBERRY BRIDGE."/>
    <s v="R-Cowichan R Low"/>
    <s v="H-Cowichan River H"/>
    <s v="S-Cowichan R"/>
    <s v="BC"/>
    <s v="GST"/>
    <s v="GSVI"/>
    <s v="N"/>
    <n v="5"/>
  </r>
  <r>
    <x v="14"/>
    <s v="LGS"/>
    <s v="T"/>
    <n v="4.0999999999999996"/>
    <n v="20140122"/>
    <s v="CDFO"/>
    <s v="CDFO"/>
    <n v="3"/>
    <n v="180170"/>
    <n v="12"/>
    <m/>
    <m/>
    <m/>
    <m/>
    <n v="1"/>
    <n v="2"/>
    <n v="2007"/>
    <n v="20080630"/>
    <n v="20080630"/>
    <s v="2FS GSVIR0105"/>
    <s v="2FS GSVIH0105"/>
    <s v="2FS GSVIS0105"/>
    <s v="S"/>
    <s v="H"/>
    <s v="P"/>
    <m/>
    <n v="4.05"/>
    <n v="71"/>
    <s v="N"/>
    <n v="5000"/>
    <n v="29035"/>
    <m/>
    <m/>
    <n v="0"/>
    <n v="84087"/>
    <n v="5000"/>
    <n v="1037"/>
    <s v="B"/>
    <n v="3.4500000000000003E-2"/>
    <n v="19"/>
    <n v="261"/>
    <m/>
    <m/>
    <s v="R-Puntledge R"/>
    <s v="H-Puntledge River H"/>
    <s v="S-Puntledge R"/>
    <s v="BC"/>
    <s v="GST"/>
    <s v="GSVI"/>
    <s v="N"/>
    <n v="6"/>
  </r>
  <r>
    <x v="14"/>
    <s v="LGS"/>
    <s v="T"/>
    <n v="4.0999999999999996"/>
    <n v="20140122"/>
    <s v="CDFO"/>
    <s v="CDFO"/>
    <n v="3"/>
    <n v="185355"/>
    <n v="12"/>
    <m/>
    <m/>
    <m/>
    <m/>
    <n v="1"/>
    <n v="3"/>
    <n v="2007"/>
    <n v="20080425"/>
    <n v="20080425"/>
    <s v="2FS GSVIR0118"/>
    <s v="2FS GSVIH0118"/>
    <s v="2FS GSVIS0118"/>
    <s v="S"/>
    <s v="H"/>
    <s v="P"/>
    <m/>
    <n v="6.03"/>
    <n v="84"/>
    <s v="N"/>
    <n v="5000"/>
    <n v="41037"/>
    <m/>
    <m/>
    <m/>
    <m/>
    <m/>
    <m/>
    <m/>
    <m/>
    <n v="1"/>
    <n v="400"/>
    <m/>
    <s v="EARLY REL 186219-20, 185339,56, 186015-16. COMPARE LATE REL &amp; SEAPEN REL."/>
    <s v="R-Cowichan R"/>
    <s v="H-Cowichan River H"/>
    <s v="S-Cowichan R"/>
    <s v="BC"/>
    <s v="GST"/>
    <s v="GSVI"/>
    <s v="N"/>
    <n v="4"/>
  </r>
  <r>
    <x v="14"/>
    <s v="LGS"/>
    <s v="T"/>
    <n v="4.0999999999999996"/>
    <n v="20140122"/>
    <s v="CDFO"/>
    <s v="CDFO"/>
    <n v="3"/>
    <n v="185339"/>
    <n v="0"/>
    <m/>
    <m/>
    <m/>
    <m/>
    <n v="1"/>
    <n v="3"/>
    <n v="2007"/>
    <n v="20080425"/>
    <n v="20080425"/>
    <s v="2FS GSVIR0324"/>
    <s v="2FS GSVIH0118"/>
    <s v="2FS GSVIS0118"/>
    <s v="S"/>
    <s v="H"/>
    <s v="P"/>
    <m/>
    <n v="6.03"/>
    <n v="84"/>
    <s v="N"/>
    <n v="5000"/>
    <n v="40783"/>
    <m/>
    <m/>
    <m/>
    <m/>
    <m/>
    <m/>
    <m/>
    <m/>
    <n v="1"/>
    <n v="400"/>
    <m/>
    <s v="Early Roadpool release"/>
    <s v="R-Cowichan R Up"/>
    <s v="H-Cowichan River H"/>
    <s v="S-Cowichan R"/>
    <s v="BC"/>
    <s v="GST"/>
    <s v="GSVI"/>
    <s v="N"/>
    <n v="4"/>
  </r>
  <r>
    <x v="14"/>
    <s v="LGS"/>
    <s v="T"/>
    <n v="4.0999999999999996"/>
    <n v="20140122"/>
    <s v="CDFO"/>
    <s v="CDFO"/>
    <n v="3"/>
    <n v="185356"/>
    <n v="12"/>
    <m/>
    <m/>
    <m/>
    <m/>
    <n v="1"/>
    <n v="3"/>
    <n v="2007"/>
    <n v="20080425"/>
    <n v="20080425"/>
    <s v="2FS GSVIR0324"/>
    <s v="2FS GSVIH0118"/>
    <s v="2FS GSVIS0118"/>
    <s v="S"/>
    <s v="H"/>
    <s v="P"/>
    <m/>
    <n v="6.03"/>
    <n v="84"/>
    <s v="N"/>
    <n v="5000"/>
    <n v="40850"/>
    <m/>
    <m/>
    <m/>
    <m/>
    <m/>
    <m/>
    <m/>
    <m/>
    <n v="1"/>
    <n v="200"/>
    <m/>
    <s v="Early Roadpool release."/>
    <s v="R-Cowichan R Up"/>
    <s v="H-Cowichan River H"/>
    <s v="S-Cowichan R"/>
    <s v="BC"/>
    <s v="GST"/>
    <s v="GSVI"/>
    <s v="N"/>
    <n v="4"/>
  </r>
  <r>
    <x v="14"/>
    <s v="LGS"/>
    <s v="T"/>
    <n v="4.0999999999999996"/>
    <n v="20140122"/>
    <s v="CDFO"/>
    <s v="CDFO"/>
    <n v="3"/>
    <n v="185357"/>
    <n v="12"/>
    <m/>
    <m/>
    <m/>
    <m/>
    <n v="1"/>
    <n v="3"/>
    <n v="2007"/>
    <n v="20080529"/>
    <n v="20080529"/>
    <s v="2FS GSVIR0324"/>
    <s v="2FS GSVIH0118"/>
    <s v="2FS GSVIS0118"/>
    <s v="S"/>
    <s v="H"/>
    <s v="P"/>
    <m/>
    <n v="7.54"/>
    <n v="94"/>
    <s v="N"/>
    <n v="5000"/>
    <n v="35061"/>
    <m/>
    <m/>
    <m/>
    <m/>
    <m/>
    <m/>
    <m/>
    <m/>
    <n v="1"/>
    <n v="400"/>
    <m/>
    <s v="Late Roadpool release."/>
    <s v="R-Cowichan R Up"/>
    <s v="H-Cowichan River H"/>
    <s v="S-Cowichan R"/>
    <s v="BC"/>
    <s v="GST"/>
    <s v="GSVI"/>
    <s v="N"/>
    <n v="5"/>
  </r>
  <r>
    <x v="14"/>
    <s v="LGS"/>
    <s v="T"/>
    <n v="4.0999999999999996"/>
    <n v="20140122"/>
    <s v="CDFO"/>
    <s v="CDFO"/>
    <n v="3"/>
    <n v="185358"/>
    <n v="12"/>
    <m/>
    <m/>
    <m/>
    <m/>
    <n v="1"/>
    <n v="3"/>
    <n v="2007"/>
    <n v="20080529"/>
    <n v="20080529"/>
    <s v="2FS GSVIR0324"/>
    <s v="2FS GSVIH0118"/>
    <s v="2FS GSVIS0118"/>
    <s v="S"/>
    <s v="H"/>
    <s v="P"/>
    <m/>
    <n v="7.54"/>
    <n v="94"/>
    <s v="N"/>
    <n v="5000"/>
    <n v="41095"/>
    <m/>
    <m/>
    <n v="5000"/>
    <n v="103"/>
    <m/>
    <m/>
    <m/>
    <n v="2.5000000000000001E-3"/>
    <n v="1"/>
    <n v="400"/>
    <m/>
    <s v="Late roadpool release."/>
    <s v="R-Cowichan R Up"/>
    <s v="H-Cowichan River H"/>
    <s v="S-Cowichan R"/>
    <s v="BC"/>
    <s v="GST"/>
    <s v="GSVI"/>
    <s v="N"/>
    <n v="5"/>
  </r>
  <r>
    <x v="14"/>
    <s v="LGS"/>
    <s v="T"/>
    <n v="4.0999999999999996"/>
    <n v="20140122"/>
    <s v="CDFO"/>
    <s v="CDFO"/>
    <n v="3"/>
    <n v="185359"/>
    <n v="12"/>
    <m/>
    <m/>
    <m/>
    <m/>
    <n v="1"/>
    <n v="3"/>
    <n v="2007"/>
    <n v="20080529"/>
    <n v="20080529"/>
    <s v="2FS GSVIR0324"/>
    <s v="2FS GSVIH0118"/>
    <s v="2FS GSVIS0118"/>
    <s v="S"/>
    <s v="H"/>
    <s v="P"/>
    <m/>
    <n v="7.54"/>
    <n v="94"/>
    <s v="N"/>
    <n v="5000"/>
    <n v="41715"/>
    <m/>
    <m/>
    <m/>
    <m/>
    <m/>
    <m/>
    <m/>
    <m/>
    <n v="1"/>
    <n v="396"/>
    <m/>
    <s v="Late Roadpool release."/>
    <s v="R-Cowichan R Up"/>
    <s v="H-Cowichan River H"/>
    <s v="S-Cowichan R"/>
    <s v="BC"/>
    <s v="GST"/>
    <s v="GSVI"/>
    <s v="N"/>
    <n v="5"/>
  </r>
  <r>
    <x v="14"/>
    <s v="LGS"/>
    <s v="T"/>
    <n v="4.0999999999999996"/>
    <n v="20140122"/>
    <s v="CDFO"/>
    <s v="CDFO"/>
    <n v="3"/>
    <n v="186015"/>
    <n v="12"/>
    <m/>
    <m/>
    <m/>
    <m/>
    <n v="1"/>
    <n v="3"/>
    <n v="2007"/>
    <n v="20080425"/>
    <n v="20080425"/>
    <s v="2FS GSVIR0324"/>
    <s v="2FS GSVIH0118"/>
    <s v="2FS GSVIS0118"/>
    <s v="S"/>
    <s v="H"/>
    <s v="P"/>
    <m/>
    <n v="6.03"/>
    <n v="84"/>
    <s v="N"/>
    <n v="5000"/>
    <n v="10816"/>
    <m/>
    <m/>
    <m/>
    <m/>
    <m/>
    <m/>
    <m/>
    <m/>
    <n v="1"/>
    <n v="200"/>
    <m/>
    <s v="Early roadpool release."/>
    <s v="R-Cowichan R Up"/>
    <s v="H-Cowichan River H"/>
    <s v="S-Cowichan R"/>
    <s v="BC"/>
    <s v="GST"/>
    <s v="GSVI"/>
    <s v="N"/>
    <n v="4"/>
  </r>
  <r>
    <x v="14"/>
    <s v="LGS"/>
    <s v="T"/>
    <n v="4.0999999999999996"/>
    <n v="20140122"/>
    <s v="CDFO"/>
    <s v="CDFO"/>
    <n v="3"/>
    <n v="186016"/>
    <n v="12"/>
    <m/>
    <m/>
    <m/>
    <m/>
    <n v="1"/>
    <n v="3"/>
    <n v="2007"/>
    <n v="20080425"/>
    <n v="20080425"/>
    <s v="2FS GSVIR0324"/>
    <s v="2FS GSVIH0118"/>
    <s v="2FS GSVIS0118"/>
    <s v="S"/>
    <s v="H"/>
    <s v="P"/>
    <m/>
    <n v="6.03"/>
    <n v="84"/>
    <s v="N"/>
    <n v="5000"/>
    <n v="10822"/>
    <m/>
    <m/>
    <m/>
    <m/>
    <m/>
    <m/>
    <m/>
    <m/>
    <n v="1"/>
    <n v="200"/>
    <m/>
    <s v="Early roadpool release."/>
    <s v="R-Cowichan R Up"/>
    <s v="H-Cowichan River H"/>
    <s v="S-Cowichan R"/>
    <s v="BC"/>
    <s v="GST"/>
    <s v="GSVI"/>
    <s v="N"/>
    <n v="4"/>
  </r>
  <r>
    <x v="14"/>
    <s v="LGS"/>
    <s v="T"/>
    <n v="4.0999999999999996"/>
    <n v="20140122"/>
    <s v="CDFO"/>
    <s v="CDFO"/>
    <n v="3"/>
    <n v="186161"/>
    <n v="12"/>
    <m/>
    <m/>
    <m/>
    <m/>
    <n v="1"/>
    <n v="3"/>
    <n v="2007"/>
    <n v="20080528"/>
    <n v="20080528"/>
    <s v="2FS GSVIR0100"/>
    <s v="2FS GSVIH0100"/>
    <s v="2FS GSVIS0100"/>
    <s v="S"/>
    <s v="H"/>
    <s v="P"/>
    <m/>
    <n v="5.47"/>
    <m/>
    <s v="N"/>
    <n v="5000"/>
    <n v="17531"/>
    <m/>
    <m/>
    <n v="0"/>
    <n v="275762"/>
    <m/>
    <m/>
    <s v="B"/>
    <n v="0"/>
    <n v="1"/>
    <n v="100"/>
    <m/>
    <s v="ALSO SEE TAGCODES 186345-51."/>
    <s v="R-Big Qualicum R"/>
    <s v="H-Big Qualicum River H"/>
    <s v="S-Big Qualicum R"/>
    <s v="BC"/>
    <s v="GST"/>
    <s v="GSVI"/>
    <s v="N"/>
    <n v="5"/>
  </r>
  <r>
    <x v="14"/>
    <s v="LGS"/>
    <s v="T"/>
    <n v="4.0999999999999996"/>
    <n v="20140122"/>
    <s v="CDFO"/>
    <s v="CDFO"/>
    <n v="3"/>
    <n v="186219"/>
    <n v="12"/>
    <m/>
    <m/>
    <m/>
    <m/>
    <n v="1"/>
    <n v="3"/>
    <n v="2007"/>
    <n v="20080425"/>
    <n v="20080425"/>
    <s v="2FS GSVIR0324"/>
    <s v="2FS GSVIH0118"/>
    <s v="2FS GSVIS0118"/>
    <s v="S"/>
    <s v="H"/>
    <s v="P"/>
    <m/>
    <n v="6.03"/>
    <n v="84"/>
    <s v="N"/>
    <n v="5000"/>
    <n v="29848"/>
    <m/>
    <m/>
    <m/>
    <m/>
    <m/>
    <m/>
    <m/>
    <m/>
    <n v="1"/>
    <n v="233"/>
    <m/>
    <s v="Early Roadpool release."/>
    <s v="R-Cowichan R Up"/>
    <s v="H-Cowichan River H"/>
    <s v="S-Cowichan R"/>
    <s v="BC"/>
    <s v="GST"/>
    <s v="GSVI"/>
    <s v="N"/>
    <n v="4"/>
  </r>
  <r>
    <x v="14"/>
    <s v="LGS"/>
    <s v="T"/>
    <n v="4.0999999999999996"/>
    <n v="20140122"/>
    <s v="CDFO"/>
    <s v="CDFO"/>
    <n v="3"/>
    <n v="186220"/>
    <n v="12"/>
    <m/>
    <m/>
    <m/>
    <m/>
    <n v="1"/>
    <n v="3"/>
    <n v="2007"/>
    <n v="20080425"/>
    <n v="20080425"/>
    <s v="2FS GSVIR0324"/>
    <s v="2FS GSVIH0118"/>
    <s v="2FS GSVIS0118"/>
    <s v="S"/>
    <s v="H"/>
    <s v="P"/>
    <m/>
    <n v="6.03"/>
    <n v="84"/>
    <s v="N"/>
    <n v="5000"/>
    <n v="29978"/>
    <m/>
    <m/>
    <m/>
    <m/>
    <m/>
    <m/>
    <m/>
    <m/>
    <n v="1"/>
    <n v="201"/>
    <m/>
    <s v="Early roadpool release."/>
    <s v="R-Cowichan R Up"/>
    <s v="H-Cowichan River H"/>
    <s v="S-Cowichan R"/>
    <s v="BC"/>
    <s v="GST"/>
    <s v="GSVI"/>
    <s v="N"/>
    <n v="4"/>
  </r>
  <r>
    <x v="14"/>
    <s v="LGS"/>
    <s v="T"/>
    <n v="4.0999999999999996"/>
    <n v="20140122"/>
    <s v="CDFO"/>
    <s v="CDFO"/>
    <n v="3"/>
    <n v="186225"/>
    <n v="12"/>
    <m/>
    <m/>
    <m/>
    <m/>
    <n v="1"/>
    <n v="3"/>
    <n v="2007"/>
    <n v="20080529"/>
    <n v="20080529"/>
    <s v="2FS GSVIR0118"/>
    <s v="2FS GSVIH0118"/>
    <s v="2FS GSVIS0118"/>
    <s v="S"/>
    <s v="H"/>
    <s v="P"/>
    <m/>
    <n v="7.54"/>
    <n v="94"/>
    <s v="N"/>
    <n v="5000"/>
    <n v="29833"/>
    <m/>
    <m/>
    <m/>
    <m/>
    <m/>
    <m/>
    <m/>
    <m/>
    <n v="1"/>
    <n v="200"/>
    <m/>
    <s v="LATE REL 185358-59, 186226-27, 185357. COMPARE EARLY REL &amp; SEAPEN REL."/>
    <s v="R-Cowichan R"/>
    <s v="H-Cowichan River H"/>
    <s v="S-Cowichan R"/>
    <s v="BC"/>
    <s v="GST"/>
    <s v="GSVI"/>
    <s v="N"/>
    <n v="5"/>
  </r>
  <r>
    <x v="14"/>
    <s v="LGS"/>
    <s v="T"/>
    <n v="4.0999999999999996"/>
    <n v="20140122"/>
    <s v="CDFO"/>
    <s v="CDFO"/>
    <n v="3"/>
    <n v="186226"/>
    <n v="12"/>
    <m/>
    <m/>
    <m/>
    <m/>
    <n v="1"/>
    <n v="3"/>
    <n v="2007"/>
    <n v="20080529"/>
    <n v="20080529"/>
    <s v="2FS GSVIR0118"/>
    <s v="2FS GSVIH0118"/>
    <s v="2FS GSVIS0118"/>
    <s v="S"/>
    <s v="H"/>
    <s v="P"/>
    <m/>
    <n v="7.54"/>
    <n v="94"/>
    <s v="N"/>
    <n v="5000"/>
    <n v="29594"/>
    <m/>
    <m/>
    <n v="5000"/>
    <n v="149"/>
    <m/>
    <m/>
    <m/>
    <n v="5.0000000000000001E-3"/>
    <n v="1"/>
    <n v="200"/>
    <m/>
    <s v="LATE REL 185358-59, 186225,27, 185357. COMPARE EARLY REL &amp; SEAPEN REL."/>
    <s v="R-Cowichan R"/>
    <s v="H-Cowichan River H"/>
    <s v="S-Cowichan R"/>
    <s v="BC"/>
    <s v="GST"/>
    <s v="GSVI"/>
    <s v="N"/>
    <n v="5"/>
  </r>
  <r>
    <x v="14"/>
    <s v="LGS"/>
    <s v="T"/>
    <n v="4.0999999999999996"/>
    <n v="20140122"/>
    <s v="CDFO"/>
    <s v="CDFO"/>
    <n v="3"/>
    <n v="186227"/>
    <n v="12"/>
    <m/>
    <m/>
    <m/>
    <m/>
    <n v="1"/>
    <n v="3"/>
    <n v="2007"/>
    <n v="20080529"/>
    <n v="20080529"/>
    <s v="2FS GSVIR0118"/>
    <s v="2FS GSVIH0118"/>
    <s v="2FS GSVIS0118"/>
    <s v="S"/>
    <s v="H"/>
    <s v="P"/>
    <m/>
    <n v="7.54"/>
    <n v="94"/>
    <s v="N"/>
    <n v="5000"/>
    <n v="27417"/>
    <m/>
    <m/>
    <m/>
    <m/>
    <m/>
    <m/>
    <m/>
    <m/>
    <n v="1"/>
    <n v="400"/>
    <m/>
    <s v="LATE REL 185358-59, 186225-26, 185357. COMPARE EARLY REL &amp; SEAPEN REL."/>
    <s v="R-Cowichan R"/>
    <s v="H-Cowichan River H"/>
    <s v="S-Cowichan R"/>
    <s v="BC"/>
    <s v="GST"/>
    <s v="GSVI"/>
    <s v="N"/>
    <n v="5"/>
  </r>
  <r>
    <x v="14"/>
    <s v="LGS"/>
    <s v="T"/>
    <n v="4.0999999999999996"/>
    <n v="20140122"/>
    <s v="CDFO"/>
    <s v="CDFO"/>
    <n v="3"/>
    <n v="186235"/>
    <n v="12"/>
    <m/>
    <m/>
    <m/>
    <m/>
    <n v="1"/>
    <n v="2"/>
    <n v="2007"/>
    <n v="20080602"/>
    <n v="20080602"/>
    <s v="2MS GSVIR5679"/>
    <s v="2MS GSVIH5679"/>
    <s v="2FS GSVIS0105"/>
    <s v="S"/>
    <s v="H"/>
    <s v="B"/>
    <m/>
    <n v="6.21"/>
    <n v="80"/>
    <s v="N"/>
    <n v="5000"/>
    <n v="29925"/>
    <m/>
    <m/>
    <n v="0"/>
    <n v="73500"/>
    <n v="5000"/>
    <n v="152"/>
    <s v="B"/>
    <n v="5.1000000000000004E-3"/>
    <n v="29"/>
    <n v="399"/>
    <m/>
    <m/>
    <s v="R-Courtenay Est"/>
    <s v="H-Comox Bay Seapen"/>
    <s v="S-Puntledge R"/>
    <s v="BC"/>
    <s v="GST"/>
    <s v="GSVI"/>
    <s v="N"/>
    <n v="6"/>
  </r>
  <r>
    <x v="14"/>
    <s v="LGS"/>
    <s v="T"/>
    <n v="4.0999999999999996"/>
    <n v="20140122"/>
    <s v="CDFO"/>
    <s v="CDFO"/>
    <n v="3"/>
    <n v="186236"/>
    <n v="12"/>
    <m/>
    <m/>
    <m/>
    <m/>
    <n v="1"/>
    <n v="2"/>
    <n v="2007"/>
    <n v="20080602"/>
    <n v="20080602"/>
    <s v="2MS GSVIR5679"/>
    <s v="2MS GSVIH5679"/>
    <s v="2FS GSVIS0105"/>
    <s v="S"/>
    <s v="H"/>
    <s v="B"/>
    <m/>
    <n v="6.21"/>
    <n v="80"/>
    <s v="N"/>
    <n v="5000"/>
    <n v="30104"/>
    <m/>
    <m/>
    <n v="0"/>
    <n v="73754"/>
    <n v="5000"/>
    <n v="76"/>
    <s v="B"/>
    <n v="2.5000000000000001E-3"/>
    <n v="29"/>
    <n v="398"/>
    <m/>
    <m/>
    <s v="R-Courtenay Est"/>
    <s v="H-Comox Bay Seapen"/>
    <s v="S-Puntledge R"/>
    <s v="BC"/>
    <s v="GST"/>
    <s v="GSVI"/>
    <s v="N"/>
    <n v="6"/>
  </r>
  <r>
    <x v="14"/>
    <s v="LGS"/>
    <s v="T"/>
    <n v="4.0999999999999996"/>
    <n v="20140122"/>
    <s v="CDFO"/>
    <s v="CDFO"/>
    <n v="3"/>
    <n v="186237"/>
    <n v="12"/>
    <m/>
    <m/>
    <m/>
    <m/>
    <n v="1"/>
    <n v="2"/>
    <n v="2007"/>
    <n v="20080630"/>
    <n v="20080630"/>
    <s v="2FS GSVIR0105"/>
    <s v="2FS GSVIH0105"/>
    <s v="2FS GSVIS0105"/>
    <s v="S"/>
    <s v="H"/>
    <s v="P"/>
    <m/>
    <n v="4.05"/>
    <n v="71"/>
    <s v="N"/>
    <n v="5000"/>
    <n v="29304"/>
    <m/>
    <m/>
    <n v="0"/>
    <n v="84078"/>
    <n v="5000"/>
    <n v="764"/>
    <s v="B"/>
    <n v="2.5399999999999999E-2"/>
    <n v="19"/>
    <n v="236"/>
    <m/>
    <m/>
    <s v="R-Puntledge R"/>
    <s v="H-Puntledge River H"/>
    <s v="S-Puntledge R"/>
    <s v="BC"/>
    <s v="GST"/>
    <s v="GSVI"/>
    <s v="N"/>
    <n v="6"/>
  </r>
  <r>
    <x v="14"/>
    <s v="LGS"/>
    <s v="T"/>
    <n v="4.0999999999999996"/>
    <n v="20140122"/>
    <s v="CDFO"/>
    <s v="CDFO"/>
    <n v="3"/>
    <n v="186238"/>
    <n v="12"/>
    <m/>
    <m/>
    <m/>
    <m/>
    <n v="1"/>
    <n v="2"/>
    <n v="2007"/>
    <n v="20080630"/>
    <n v="20080630"/>
    <s v="2FS GSVIR0105"/>
    <s v="2FS GSVIH0105"/>
    <s v="2FS GSVIS0105"/>
    <s v="S"/>
    <s v="H"/>
    <s v="P"/>
    <m/>
    <n v="4.05"/>
    <n v="71"/>
    <s v="N"/>
    <n v="5000"/>
    <n v="30266"/>
    <m/>
    <m/>
    <n v="0"/>
    <n v="86839"/>
    <n v="5000"/>
    <n v="790"/>
    <s v="B"/>
    <n v="2.5399999999999999E-2"/>
    <n v="19"/>
    <n v="236"/>
    <m/>
    <m/>
    <s v="R-Puntledge R"/>
    <s v="H-Puntledge River H"/>
    <s v="S-Puntledge R"/>
    <s v="BC"/>
    <s v="GST"/>
    <s v="GSVI"/>
    <s v="N"/>
    <n v="6"/>
  </r>
  <r>
    <x v="14"/>
    <s v="LGS"/>
    <s v="T"/>
    <n v="4.0999999999999996"/>
    <n v="20140122"/>
    <s v="CDFO"/>
    <s v="CDFO"/>
    <n v="3"/>
    <n v="186239"/>
    <n v="12"/>
    <m/>
    <m/>
    <m/>
    <m/>
    <n v="1"/>
    <n v="2"/>
    <n v="2007"/>
    <n v="20080630"/>
    <n v="20080630"/>
    <s v="2FS GSVIR0105"/>
    <s v="2FS GSVIH0105"/>
    <s v="2FS GSVIS0105"/>
    <s v="S"/>
    <s v="H"/>
    <s v="P"/>
    <m/>
    <n v="4.05"/>
    <n v="71"/>
    <s v="N"/>
    <n v="5000"/>
    <n v="28452"/>
    <m/>
    <m/>
    <n v="0"/>
    <n v="81287"/>
    <n v="5000"/>
    <n v="619"/>
    <s v="B"/>
    <n v="2.1299999999999999E-2"/>
    <n v="19"/>
    <n v="235"/>
    <m/>
    <m/>
    <s v="R-Puntledge R"/>
    <s v="H-Puntledge River H"/>
    <s v="S-Puntledge R"/>
    <s v="BC"/>
    <s v="GST"/>
    <s v="GSVI"/>
    <s v="N"/>
    <n v="6"/>
  </r>
  <r>
    <x v="14"/>
    <s v="LGS"/>
    <s v="T"/>
    <n v="4.0999999999999996"/>
    <n v="20140122"/>
    <s v="CDFO"/>
    <s v="CDFO"/>
    <n v="3"/>
    <n v="186345"/>
    <n v="12"/>
    <m/>
    <m/>
    <m/>
    <m/>
    <n v="1"/>
    <n v="3"/>
    <n v="2007"/>
    <n v="20080528"/>
    <n v="20080528"/>
    <s v="2FS GSVIR0100"/>
    <s v="2FS GSVIH0100"/>
    <s v="2FS GSVIS0100"/>
    <s v="S"/>
    <s v="H"/>
    <s v="P"/>
    <m/>
    <n v="5.47"/>
    <m/>
    <s v="N"/>
    <n v="5000"/>
    <n v="25753"/>
    <m/>
    <m/>
    <n v="0"/>
    <n v="405092"/>
    <m/>
    <m/>
    <s v="B"/>
    <n v="0"/>
    <n v="2"/>
    <n v="200"/>
    <m/>
    <s v="ALSO SEE TAGCODES 186161 &amp; 186346-51."/>
    <s v="R-Big Qualicum R"/>
    <s v="H-Big Qualicum River H"/>
    <s v="S-Big Qualicum R"/>
    <s v="BC"/>
    <s v="GST"/>
    <s v="GSVI"/>
    <s v="N"/>
    <n v="5"/>
  </r>
  <r>
    <x v="14"/>
    <s v="LGS"/>
    <s v="T"/>
    <n v="4.0999999999999996"/>
    <n v="20140122"/>
    <s v="CDFO"/>
    <s v="CDFO"/>
    <n v="3"/>
    <n v="186346"/>
    <n v="12"/>
    <m/>
    <m/>
    <m/>
    <m/>
    <n v="1"/>
    <n v="3"/>
    <n v="2007"/>
    <n v="20080528"/>
    <n v="20080528"/>
    <s v="2FS GSVIR0100"/>
    <s v="2FS GSVIH0100"/>
    <s v="2FS GSVIS0100"/>
    <s v="S"/>
    <s v="H"/>
    <s v="P"/>
    <m/>
    <n v="5.47"/>
    <m/>
    <s v="N"/>
    <n v="5000"/>
    <n v="28120"/>
    <m/>
    <m/>
    <n v="0"/>
    <n v="442329"/>
    <m/>
    <m/>
    <s v="B"/>
    <n v="0"/>
    <n v="3"/>
    <n v="300"/>
    <m/>
    <s v="ALSO SEE TAGCODES 186161 &amp; 186345,47-51."/>
    <s v="R-Big Qualicum R"/>
    <s v="H-Big Qualicum River H"/>
    <s v="S-Big Qualicum R"/>
    <s v="BC"/>
    <s v="GST"/>
    <s v="GSVI"/>
    <s v="N"/>
    <n v="5"/>
  </r>
  <r>
    <x v="14"/>
    <s v="LGS"/>
    <s v="T"/>
    <n v="4.0999999999999996"/>
    <n v="20140122"/>
    <s v="CDFO"/>
    <s v="CDFO"/>
    <n v="3"/>
    <n v="186347"/>
    <n v="12"/>
    <m/>
    <m/>
    <m/>
    <m/>
    <n v="1"/>
    <n v="3"/>
    <n v="2007"/>
    <n v="20080528"/>
    <n v="20080528"/>
    <s v="2FS GSVIR0100"/>
    <s v="2FS GSVIH0100"/>
    <s v="2FS GSVIS0100"/>
    <s v="S"/>
    <s v="H"/>
    <s v="P"/>
    <m/>
    <n v="5.47"/>
    <m/>
    <s v="N"/>
    <n v="5000"/>
    <n v="28656"/>
    <m/>
    <m/>
    <n v="0"/>
    <n v="457617"/>
    <n v="5000"/>
    <n v="436"/>
    <s v="B"/>
    <n v="1.4999999999999999E-2"/>
    <n v="2"/>
    <n v="200"/>
    <m/>
    <s v="ALSO SEE TAGCODES 186161 &amp; 186345-46,48-51."/>
    <s v="R-Big Qualicum R"/>
    <s v="H-Big Qualicum River H"/>
    <s v="S-Big Qualicum R"/>
    <s v="BC"/>
    <s v="GST"/>
    <s v="GSVI"/>
    <s v="N"/>
    <n v="5"/>
  </r>
  <r>
    <x v="14"/>
    <s v="LGS"/>
    <s v="T"/>
    <n v="4.0999999999999996"/>
    <n v="20140122"/>
    <s v="CDFO"/>
    <s v="CDFO"/>
    <n v="3"/>
    <n v="186348"/>
    <n v="12"/>
    <m/>
    <m/>
    <m/>
    <m/>
    <n v="1"/>
    <n v="3"/>
    <n v="2007"/>
    <n v="20080528"/>
    <n v="20080528"/>
    <s v="2FS GSVIR0100"/>
    <s v="2FS GSVIH0100"/>
    <s v="2FS GSVIS0100"/>
    <s v="S"/>
    <s v="H"/>
    <s v="P"/>
    <m/>
    <n v="5.47"/>
    <m/>
    <s v="N"/>
    <n v="5000"/>
    <n v="26393"/>
    <m/>
    <m/>
    <n v="0"/>
    <n v="415161"/>
    <m/>
    <m/>
    <s v="B"/>
    <n v="0"/>
    <n v="5"/>
    <n v="300"/>
    <m/>
    <s v="ALSO SEE TAGCODES 186161 &amp; 186345-47,49-51."/>
    <s v="R-Big Qualicum R"/>
    <s v="H-Big Qualicum River H"/>
    <s v="S-Big Qualicum R"/>
    <s v="BC"/>
    <s v="GST"/>
    <s v="GSVI"/>
    <s v="N"/>
    <n v="5"/>
  </r>
  <r>
    <x v="14"/>
    <s v="LGS"/>
    <s v="T"/>
    <n v="4.0999999999999996"/>
    <n v="20140122"/>
    <s v="CDFO"/>
    <s v="CDFO"/>
    <n v="3"/>
    <n v="186349"/>
    <n v="12"/>
    <m/>
    <m/>
    <m/>
    <m/>
    <n v="1"/>
    <n v="3"/>
    <n v="2007"/>
    <n v="20080528"/>
    <n v="20080528"/>
    <s v="2FS GSVIR0100"/>
    <s v="2FS GSVIH0100"/>
    <s v="2FS GSVIS0100"/>
    <s v="S"/>
    <s v="H"/>
    <s v="P"/>
    <m/>
    <n v="5.47"/>
    <m/>
    <s v="N"/>
    <n v="5000"/>
    <n v="26370"/>
    <m/>
    <m/>
    <n v="0"/>
    <n v="414803"/>
    <m/>
    <m/>
    <s v="B"/>
    <n v="0"/>
    <n v="2"/>
    <n v="200"/>
    <m/>
    <s v="ALSO SEE TAGCODES 186161 &amp; 186345-48,50-51."/>
    <s v="R-Big Qualicum R"/>
    <s v="H-Big Qualicum River H"/>
    <s v="S-Big Qualicum R"/>
    <s v="BC"/>
    <s v="GST"/>
    <s v="GSVI"/>
    <s v="N"/>
    <n v="5"/>
  </r>
  <r>
    <x v="14"/>
    <s v="LGS"/>
    <s v="T"/>
    <n v="4.0999999999999996"/>
    <n v="20140122"/>
    <s v="CDFO"/>
    <s v="CDFO"/>
    <n v="3"/>
    <n v="186350"/>
    <n v="12"/>
    <m/>
    <m/>
    <m/>
    <m/>
    <n v="1"/>
    <n v="3"/>
    <n v="2007"/>
    <n v="20080528"/>
    <n v="20080528"/>
    <s v="2FS GSVIR0100"/>
    <s v="2FS GSVIH0100"/>
    <s v="2FS GSVIS0100"/>
    <s v="S"/>
    <s v="H"/>
    <s v="P"/>
    <m/>
    <n v="5.47"/>
    <m/>
    <s v="N"/>
    <n v="5000"/>
    <n v="27849"/>
    <m/>
    <m/>
    <n v="0"/>
    <n v="438062"/>
    <m/>
    <m/>
    <s v="B"/>
    <n v="0"/>
    <n v="3"/>
    <n v="300"/>
    <m/>
    <s v="ALSO SEE TAGCODES 186161 &amp; 186345-49,51."/>
    <s v="R-Big Qualicum R"/>
    <s v="H-Big Qualicum River H"/>
    <s v="S-Big Qualicum R"/>
    <s v="BC"/>
    <s v="GST"/>
    <s v="GSVI"/>
    <s v="N"/>
    <n v="5"/>
  </r>
  <r>
    <x v="14"/>
    <s v="LGS"/>
    <s v="T"/>
    <n v="4.0999999999999996"/>
    <n v="20140122"/>
    <s v="CDFO"/>
    <s v="CDFO"/>
    <n v="3"/>
    <n v="186351"/>
    <n v="12"/>
    <m/>
    <m/>
    <m/>
    <m/>
    <n v="1"/>
    <n v="3"/>
    <n v="2007"/>
    <n v="20080528"/>
    <n v="20080528"/>
    <s v="2FS GSVIR0100"/>
    <s v="2FS GSVIH0100"/>
    <s v="2FS GSVIS0100"/>
    <s v="S"/>
    <s v="H"/>
    <s v="P"/>
    <m/>
    <n v="5.47"/>
    <m/>
    <s v="N"/>
    <n v="5000"/>
    <n v="25185"/>
    <m/>
    <m/>
    <n v="0"/>
    <n v="396160"/>
    <m/>
    <m/>
    <s v="B"/>
    <n v="0"/>
    <n v="5"/>
    <n v="200"/>
    <m/>
    <s v="ALSO SEE TAGCODES 186161 &amp; 186345-50."/>
    <s v="R-Big Qualicum R"/>
    <s v="H-Big Qualicum River H"/>
    <s v="S-Big Qualicum R"/>
    <s v="BC"/>
    <s v="GST"/>
    <s v="GSVI"/>
    <s v="N"/>
    <n v="5"/>
  </r>
  <r>
    <x v="15"/>
    <s v="GRN"/>
    <s v="T"/>
    <n v="4.0999999999999996"/>
    <n v="20140404"/>
    <s v="WDFW"/>
    <s v="WDFW"/>
    <n v="4"/>
    <n v="633372"/>
    <n v="12"/>
    <m/>
    <m/>
    <s v="D"/>
    <n v="420061060"/>
    <n v="1"/>
    <n v="3"/>
    <n v="2005"/>
    <n v="20060522"/>
    <n v="20060530"/>
    <s v="3F10510 090072 R"/>
    <s v="3F10510 090072 H"/>
    <s v="3F10510 090072 S"/>
    <s v="S"/>
    <s v="H"/>
    <m/>
    <m/>
    <m/>
    <m/>
    <m/>
    <n v="5000"/>
    <n v="196353"/>
    <n v="0"/>
    <n v="2647"/>
    <m/>
    <m/>
    <m/>
    <m/>
    <m/>
    <m/>
    <m/>
    <m/>
    <m/>
    <s v="BO=Mixed(HxW)"/>
    <s v="BIG SOOS CR 09.0072"/>
    <s v="SOOS CREEK HATCHERY"/>
    <s v="BIG SOOS CR 09.0072"/>
    <s v="WA"/>
    <s v="MPS"/>
    <s v="DUWA"/>
    <s v="N"/>
    <n v="5"/>
  </r>
  <r>
    <x v="15"/>
    <s v="GRN"/>
    <s v="T"/>
    <n v="4.0999999999999996"/>
    <n v="20140404"/>
    <s v="WDFW"/>
    <s v="WDFW"/>
    <n v="4"/>
    <n v="633882"/>
    <n v="12"/>
    <m/>
    <m/>
    <s v="D"/>
    <n v="420071024"/>
    <n v="1"/>
    <n v="3"/>
    <n v="2006"/>
    <n v="20070522"/>
    <n v="20070601"/>
    <s v="3F10510 090072 R"/>
    <s v="3F10510 090072 H"/>
    <s v="3F10510 090072 S"/>
    <s v="S"/>
    <s v="H"/>
    <s v="O"/>
    <m/>
    <m/>
    <m/>
    <m/>
    <n v="5000"/>
    <n v="204795"/>
    <m/>
    <m/>
    <n v="5000"/>
    <n v="205"/>
    <m/>
    <m/>
    <m/>
    <m/>
    <m/>
    <m/>
    <m/>
    <s v="BO=Mixed(HxW) NO FINAL QC, USED INITIAL FROM TAG S"/>
    <s v="BIG SOOS CR 09.0072"/>
    <s v="SOOS CREEK HATCHERY"/>
    <s v="BIG SOOS CR 09.0072"/>
    <s v="WA"/>
    <s v="MPS"/>
    <s v="DUWA"/>
    <s v="N"/>
    <n v="5.5"/>
  </r>
  <r>
    <x v="15"/>
    <s v="GRN"/>
    <s v="T"/>
    <n v="4.0999999999999996"/>
    <n v="20140404"/>
    <s v="WDFW"/>
    <s v="WDFW"/>
    <n v="4"/>
    <n v="634286"/>
    <n v="12"/>
    <m/>
    <m/>
    <s v="D"/>
    <n v="420081001"/>
    <n v="1"/>
    <n v="3"/>
    <n v="2007"/>
    <n v="20080524"/>
    <n v="20080603"/>
    <s v="3F10510 090072 R"/>
    <s v="3F10510 090072 H"/>
    <s v="3F10510 090072 S"/>
    <s v="S"/>
    <s v="H"/>
    <s v="O"/>
    <m/>
    <m/>
    <m/>
    <m/>
    <n v="5000"/>
    <n v="202671"/>
    <m/>
    <m/>
    <m/>
    <m/>
    <m/>
    <m/>
    <m/>
    <m/>
    <m/>
    <m/>
    <m/>
    <s v="BO=Mixed(HxW)"/>
    <s v="BIG SOOS CR 09.0072"/>
    <s v="SOOS CREEK HATCHERY"/>
    <s v="BIG SOOS CR 09.0072"/>
    <s v="WA"/>
    <s v="MPS"/>
    <s v="DUWA"/>
    <s v="N"/>
    <n v="5.5"/>
  </r>
  <r>
    <x v="15"/>
    <s v="LWA"/>
    <s v="T"/>
    <n v="4.0999999999999996"/>
    <n v="20140404"/>
    <s v="WDFW"/>
    <s v="WDFW"/>
    <n v="4"/>
    <n v="633383"/>
    <n v="12"/>
    <m/>
    <m/>
    <m/>
    <m/>
    <n v="1"/>
    <n v="3"/>
    <n v="2005"/>
    <n v="20060612"/>
    <n v="20060612"/>
    <s v="3F10510 080178 R"/>
    <s v="3F10510 080178 H"/>
    <s v="3F10510 080178 S"/>
    <s v="S"/>
    <s v="H"/>
    <s v="P"/>
    <m/>
    <m/>
    <m/>
    <m/>
    <n v="5000"/>
    <n v="199341"/>
    <n v="0"/>
    <n v="6173"/>
    <n v="5000"/>
    <n v="267"/>
    <m/>
    <m/>
    <m/>
    <m/>
    <m/>
    <m/>
    <m/>
    <m/>
    <s v="ISSAQUAH CR 08.0178"/>
    <s v="ISSAQUAH HATCHERY"/>
    <s v="ISSAQUAH CR 08.0178"/>
    <s v="WA"/>
    <s v="MPS"/>
    <s v="LAKW"/>
    <s v="N"/>
    <n v="6"/>
  </r>
  <r>
    <x v="15"/>
    <s v="LWA"/>
    <s v="T"/>
    <n v="4.0999999999999996"/>
    <n v="20140404"/>
    <s v="WDFW"/>
    <s v="WDFW"/>
    <n v="4"/>
    <n v="633885"/>
    <n v="12"/>
    <m/>
    <m/>
    <m/>
    <m/>
    <n v="1"/>
    <n v="3"/>
    <n v="2006"/>
    <n v="20070517"/>
    <n v="20070529"/>
    <s v="3F10510 080178 R"/>
    <s v="3F10510 080178 H"/>
    <s v="3F10510 080178 S"/>
    <s v="S"/>
    <s v="H"/>
    <s v="O"/>
    <m/>
    <m/>
    <m/>
    <m/>
    <n v="5000"/>
    <n v="197300"/>
    <n v="0"/>
    <n v="5064"/>
    <n v="5000"/>
    <n v="197"/>
    <m/>
    <m/>
    <m/>
    <m/>
    <m/>
    <m/>
    <m/>
    <s v="NO FINAL QC ON TAGS, USED INITIALNO FINAL QC ON TA"/>
    <s v="ISSAQUAH CR 08.0178"/>
    <s v="ISSAQUAH HATCHERY"/>
    <s v="ISSAQUAH CR 08.0178"/>
    <s v="WA"/>
    <s v="MPS"/>
    <s v="LAKW"/>
    <s v="N"/>
    <n v="5"/>
  </r>
  <r>
    <x v="15"/>
    <s v="MPS"/>
    <s v="T"/>
    <n v="4.0999999999999996"/>
    <n v="20101203"/>
    <s v="NIFC"/>
    <s v="SUQ"/>
    <n v="14"/>
    <n v="210790"/>
    <n v="12"/>
    <m/>
    <m/>
    <s v="D"/>
    <s v="142008D002"/>
    <n v="1"/>
    <n v="3"/>
    <n v="2007"/>
    <n v="20080515"/>
    <n v="20080515"/>
    <s v="3F10510 150299 H"/>
    <s v="3F10510 150299 H"/>
    <s v="3F10510 150299 S"/>
    <s v="G"/>
    <s v="H"/>
    <s v="K"/>
    <s v="FR"/>
    <n v="5.47"/>
    <m/>
    <s v="N"/>
    <n v="5000"/>
    <n v="199251"/>
    <m/>
    <m/>
    <n v="5000"/>
    <n v="2491"/>
    <m/>
    <m/>
    <s v="B"/>
    <n v="1.23E-2"/>
    <m/>
    <n v="324"/>
    <m/>
    <m/>
    <s v="GROVERS CR HATCHERY"/>
    <s v="GROVERS CR HATCHERY"/>
    <s v="GROVERS CR 15.0299"/>
    <s v="WA"/>
    <s v="MPS"/>
    <s v="EKPN"/>
    <s v="N"/>
    <n v="5"/>
  </r>
  <r>
    <x v="15"/>
    <s v="MPS"/>
    <s v="T"/>
    <n v="4.0999999999999996"/>
    <n v="20070202"/>
    <s v="NIFC"/>
    <s v="SUQ"/>
    <n v="14"/>
    <n v="633285"/>
    <n v="12"/>
    <m/>
    <m/>
    <s v="D"/>
    <s v="142006DI01"/>
    <n v="1"/>
    <n v="3"/>
    <n v="2005"/>
    <n v="20060602"/>
    <n v="20060605"/>
    <s v="3F10510 150299 R"/>
    <s v="3F10510 150299 H"/>
    <s v="3F10510 150299 S"/>
    <s v="G"/>
    <s v="H"/>
    <s v="B"/>
    <s v="VO"/>
    <n v="5.67"/>
    <m/>
    <s v="N"/>
    <n v="5000"/>
    <n v="136519"/>
    <n v="0"/>
    <n v="8143"/>
    <n v="5000"/>
    <n v="45027"/>
    <n v="0"/>
    <n v="1437"/>
    <s v="B"/>
    <n v="0.24310000000000001"/>
    <n v="23"/>
    <n v="399"/>
    <m/>
    <s v="DIT CLIPPED, ASSOC W/ TAG CODE 210682"/>
    <s v="GROVERS CR 15.0299"/>
    <s v="GROVERS CR HATCHERY"/>
    <s v="GROVERS CR 15.0299"/>
    <s v="WA"/>
    <s v="MPS"/>
    <s v="EKPN"/>
    <s v="C"/>
    <n v="6"/>
  </r>
  <r>
    <x v="15"/>
    <s v="MPS"/>
    <s v="T"/>
    <n v="4.0999999999999996"/>
    <n v="20080204"/>
    <s v="NIFC"/>
    <s v="SUQ"/>
    <n v="14"/>
    <n v="633579"/>
    <n v="12"/>
    <m/>
    <m/>
    <s v="D"/>
    <s v="142007DI001"/>
    <n v="1"/>
    <n v="3"/>
    <n v="2006"/>
    <n v="20070427"/>
    <n v="20070504"/>
    <s v="3F10510 150299 R"/>
    <s v="3F10510 150299 H"/>
    <s v="3F10510 150299 S"/>
    <s v="G"/>
    <s v="H"/>
    <s v="K"/>
    <s v="FR"/>
    <n v="6.18"/>
    <m/>
    <s v="N"/>
    <n v="5000"/>
    <n v="185975"/>
    <m/>
    <m/>
    <n v="5000"/>
    <n v="22415"/>
    <n v="0"/>
    <n v="97"/>
    <s v="B"/>
    <n v="2.2000000000000001E-3"/>
    <n v="21"/>
    <n v="461"/>
    <m/>
    <s v="DIT ASSOC W/ TAG CODE 210737, INCL. ASSOC MM"/>
    <s v="GROVERS CR 15.0299"/>
    <s v="GROVERS CR HATCHERY"/>
    <s v="GROVERS CR 15.0299"/>
    <s v="WA"/>
    <s v="MPS"/>
    <s v="EKPN"/>
    <s v="C"/>
    <n v="4.5"/>
  </r>
  <r>
    <x v="15"/>
    <s v="PUY"/>
    <s v="T"/>
    <n v="4.0999999999999996"/>
    <n v="20140404"/>
    <s v="WDFW"/>
    <s v="WDFW"/>
    <n v="4"/>
    <n v="633889"/>
    <n v="12"/>
    <m/>
    <m/>
    <m/>
    <m/>
    <n v="1"/>
    <n v="3"/>
    <n v="2006"/>
    <n v="20070605"/>
    <n v="20070605"/>
    <s v="3F10511 100414 R"/>
    <s v="3F10511 100414 H"/>
    <s v="3F10511 100414 S"/>
    <s v="S"/>
    <s v="H"/>
    <s v="P"/>
    <m/>
    <m/>
    <m/>
    <m/>
    <n v="5000"/>
    <n v="195828"/>
    <n v="0"/>
    <n v="1065"/>
    <n v="5000"/>
    <n v="3996"/>
    <m/>
    <m/>
    <m/>
    <m/>
    <m/>
    <m/>
    <m/>
    <m/>
    <s v="VOIGHT CR 10.0414"/>
    <s v="VOIGHTS CR HATCHERY"/>
    <s v="VOIGHT CR 10.0414"/>
    <s v="WA"/>
    <s v="MPS"/>
    <s v="PUYA"/>
    <s v="N"/>
    <n v="6"/>
  </r>
  <r>
    <x v="15"/>
    <s v="PUY"/>
    <s v="T"/>
    <n v="4.0999999999999996"/>
    <n v="20140404"/>
    <s v="WDFW"/>
    <s v="WDFW"/>
    <n v="4"/>
    <n v="634284"/>
    <n v="12"/>
    <m/>
    <m/>
    <m/>
    <m/>
    <n v="1"/>
    <n v="3"/>
    <n v="2007"/>
    <n v="20080613"/>
    <n v="20080613"/>
    <s v="3F10511 100414 R"/>
    <s v="3F10511 100414 H"/>
    <s v="3F10511 100414 S"/>
    <s v="S"/>
    <s v="H"/>
    <s v="P"/>
    <m/>
    <m/>
    <m/>
    <m/>
    <n v="5000"/>
    <n v="175783"/>
    <n v="0"/>
    <n v="15170"/>
    <n v="5000"/>
    <n v="14047"/>
    <m/>
    <m/>
    <m/>
    <m/>
    <m/>
    <m/>
    <m/>
    <m/>
    <s v="VOIGHT CR 10.0414"/>
    <s v="VOIGHTS CR HATCHERY"/>
    <s v="VOIGHT CR 10.0414"/>
    <s v="WA"/>
    <s v="MPS"/>
    <s v="PUYA"/>
    <s v="N"/>
    <n v="6"/>
  </r>
  <r>
    <x v="15"/>
    <s v="PUY"/>
    <s v="T"/>
    <n v="4.0999999999999996"/>
    <n v="20101203"/>
    <s v="NIFC"/>
    <s v="PUYA"/>
    <n v="14"/>
    <n v="210797"/>
    <n v="12"/>
    <m/>
    <m/>
    <m/>
    <m/>
    <n v="1"/>
    <n v="3"/>
    <n v="2007"/>
    <n v="20080522"/>
    <n v="20080529"/>
    <s v="3F10511 100021 R46"/>
    <s v="3F10511 100027 H01"/>
    <s v="3F10511 100414 S"/>
    <s v="G"/>
    <s v="H"/>
    <s v="P"/>
    <s v="VO"/>
    <m/>
    <m/>
    <s v="N"/>
    <n v="5000"/>
    <n v="92988"/>
    <m/>
    <m/>
    <n v="5000"/>
    <n v="3512"/>
    <m/>
    <m/>
    <s v="B"/>
    <n v="3.6400000000000002E-2"/>
    <m/>
    <n v="522"/>
    <m/>
    <m/>
    <s v="COWSKULL ACCLIM POND"/>
    <s v="CLARKS CRK HATCHERY"/>
    <s v="VOIGHT CR 10.0414"/>
    <s v="WA"/>
    <s v="MPS"/>
    <s v="PUYA"/>
    <s v="N"/>
    <n v="5"/>
  </r>
  <r>
    <x v="15"/>
    <s v="PUY"/>
    <s v="T"/>
    <n v="4.0999999999999996"/>
    <n v="20080204"/>
    <s v="NIFC"/>
    <s v="PUYA"/>
    <n v="14"/>
    <n v="210688"/>
    <n v="12"/>
    <m/>
    <m/>
    <m/>
    <m/>
    <n v="1"/>
    <n v="3"/>
    <n v="2006"/>
    <n v="20070529"/>
    <n v="20070601"/>
    <s v="3F10511 100021 R46"/>
    <s v="3F10511 100021 H46"/>
    <s v="3F10511 100027 S"/>
    <s v="G"/>
    <s v="H"/>
    <s v="P"/>
    <s v="FR"/>
    <n v="7.69"/>
    <n v="86"/>
    <s v="N"/>
    <n v="5000"/>
    <n v="76631"/>
    <n v="0"/>
    <n v="4162"/>
    <n v="5000"/>
    <n v="122"/>
    <n v="0"/>
    <n v="2012"/>
    <s v="C"/>
    <n v="1.5E-3"/>
    <n v="34"/>
    <n v="661"/>
    <m/>
    <s v="COWSKULL RELESAE = 70,700 HYLEBOS CREEK = 12,227"/>
    <s v="COWSKULL ACCLIM POND"/>
    <s v="COWSKULL ACCLIM POND"/>
    <s v="CLARKS CR 10.0027"/>
    <s v="WA"/>
    <s v="MPS"/>
    <s v="PUYA"/>
    <s v="C"/>
    <n v="5.5"/>
  </r>
  <r>
    <x v="15"/>
    <s v="PUY"/>
    <s v="T"/>
    <n v="4.0999999999999996"/>
    <n v="20140404"/>
    <s v="WDFW"/>
    <s v="WDFW"/>
    <n v="4"/>
    <n v="633375"/>
    <n v="12"/>
    <m/>
    <m/>
    <m/>
    <m/>
    <n v="1"/>
    <n v="3"/>
    <n v="2005"/>
    <n v="20060530"/>
    <n v="20060530"/>
    <s v="3F10511 100414 R"/>
    <s v="3F10511 100414 H"/>
    <s v="3F10511 100414 S"/>
    <s v="S"/>
    <s v="H"/>
    <s v="P"/>
    <m/>
    <m/>
    <m/>
    <m/>
    <n v="5000"/>
    <n v="200181"/>
    <n v="0"/>
    <n v="1803"/>
    <n v="5000"/>
    <n v="648"/>
    <m/>
    <m/>
    <m/>
    <m/>
    <m/>
    <m/>
    <m/>
    <s v="USED INITIAL QC NO FINAL QC"/>
    <s v="VOIGHT CR 10.0414"/>
    <s v="VOIGHTS CR HATCHERY"/>
    <s v="VOIGHT CR 10.0414"/>
    <s v="WA"/>
    <s v="MPS"/>
    <s v="PUYA"/>
    <s v="N"/>
    <n v="5"/>
  </r>
  <r>
    <x v="16"/>
    <s v="GLH"/>
    <s v="T"/>
    <n v="4.0999999999999996"/>
    <n v="20140404"/>
    <s v="WDFW"/>
    <s v="WDFW"/>
    <n v="4"/>
    <n v="634583"/>
    <n v="12"/>
    <m/>
    <m/>
    <m/>
    <m/>
    <n v="1"/>
    <n v="3"/>
    <n v="2007"/>
    <n v="20080601"/>
    <n v="20080613"/>
    <s v="3M10707 E R01"/>
    <s v="3F10707 020065 H"/>
    <s v="3F10107 030017 S"/>
    <s v="S"/>
    <s v="H"/>
    <s v="P"/>
    <m/>
    <m/>
    <m/>
    <m/>
    <n v="5000"/>
    <n v="103264"/>
    <m/>
    <m/>
    <n v="5000"/>
    <n v="1134"/>
    <m/>
    <m/>
    <m/>
    <m/>
    <m/>
    <m/>
    <m/>
    <m/>
    <s v="EAST SOUND BAY (SAN)"/>
    <s v="GLENWOOD SPRINGS"/>
    <s v="SAMISH (FRIDAY CR)"/>
    <s v="WA"/>
    <s v="NOWA"/>
    <s v="SJUA"/>
    <s v="N"/>
    <n v="6"/>
  </r>
  <r>
    <x v="16"/>
    <s v="GLH"/>
    <s v="T"/>
    <n v="4.0999999999999996"/>
    <n v="20140404"/>
    <s v="WDFW"/>
    <s v="WDFW"/>
    <n v="4"/>
    <n v="634080"/>
    <n v="12"/>
    <m/>
    <m/>
    <m/>
    <m/>
    <n v="1"/>
    <n v="3"/>
    <n v="2006"/>
    <n v="20070611"/>
    <n v="20070630"/>
    <s v="3M10707 E R01"/>
    <s v="3F10707 020065 H"/>
    <s v="3F10107 030017 S"/>
    <s v="S"/>
    <s v="H"/>
    <s v="P"/>
    <m/>
    <m/>
    <m/>
    <m/>
    <n v="5000"/>
    <n v="91433"/>
    <m/>
    <m/>
    <n v="5000"/>
    <n v="552"/>
    <m/>
    <m/>
    <m/>
    <m/>
    <m/>
    <m/>
    <m/>
    <s v="NO FINAL QC, USED INITIAL FROM TAG SHEET"/>
    <s v="EAST SOUND BAY (SAN)"/>
    <s v="GLENWOOD SPRINGS"/>
    <s v="SAMISH (FRIDAY CR)"/>
    <s v="WA"/>
    <s v="NOWA"/>
    <s v="SJUA"/>
    <s v="N"/>
    <n v="6"/>
  </r>
  <r>
    <x v="16"/>
    <s v="GLH"/>
    <s v="T"/>
    <n v="4.0999999999999996"/>
    <n v="20140404"/>
    <s v="WDFW"/>
    <s v="WDFW"/>
    <n v="4"/>
    <n v="633591"/>
    <n v="12"/>
    <m/>
    <m/>
    <m/>
    <m/>
    <n v="1"/>
    <n v="3"/>
    <n v="2005"/>
    <n v="20070401"/>
    <n v="20070415"/>
    <s v="3M10707 E R01"/>
    <s v="3F10707 020065 H"/>
    <s v="3F10707 020065 S"/>
    <s v="S"/>
    <s v="H"/>
    <s v="P"/>
    <m/>
    <m/>
    <m/>
    <m/>
    <n v="5000"/>
    <n v="16934"/>
    <m/>
    <m/>
    <n v="5000"/>
    <n v="34"/>
    <m/>
    <m/>
    <m/>
    <m/>
    <m/>
    <m/>
    <m/>
    <m/>
    <s v="EAST SOUND BAY (SAN)"/>
    <s v="GLENWOOD SPRINGS"/>
    <s v="GLENWOOD SPRINGS"/>
    <s v="WA"/>
    <s v="NOWA"/>
    <s v="SJUA"/>
    <s v="N"/>
    <n v="4"/>
  </r>
  <r>
    <x v="16"/>
    <s v="SAM"/>
    <s v="T"/>
    <n v="4.0999999999999996"/>
    <n v="20140404"/>
    <s v="WDFW"/>
    <s v="WDFW"/>
    <n v="4"/>
    <n v="633369"/>
    <n v="12"/>
    <m/>
    <m/>
    <s v="D"/>
    <n v="420061055"/>
    <n v="1"/>
    <n v="3"/>
    <n v="2005"/>
    <n v="20060511"/>
    <n v="20060511"/>
    <s v="3F10107 030017 R"/>
    <s v="3F10107 030017 H"/>
    <s v="3F10107 030017 S"/>
    <s v="S"/>
    <s v="H"/>
    <s v="K"/>
    <m/>
    <m/>
    <m/>
    <m/>
    <n v="5000"/>
    <n v="201655"/>
    <n v="0"/>
    <n v="364"/>
    <n v="5000"/>
    <n v="364"/>
    <m/>
    <m/>
    <m/>
    <m/>
    <m/>
    <m/>
    <m/>
    <m/>
    <s v="FRIDAY CR 03.0017"/>
    <s v="SAMISH HATCHERY"/>
    <s v="SAMISH (FRIDAY CR)"/>
    <s v="WA"/>
    <s v="NOWA"/>
    <s v="BESA"/>
    <s v="N"/>
    <n v="5"/>
  </r>
  <r>
    <x v="16"/>
    <s v="SAM"/>
    <s v="T"/>
    <n v="4.0999999999999996"/>
    <n v="20140404"/>
    <s v="WDFW"/>
    <s v="WDFW"/>
    <n v="4"/>
    <n v="633389"/>
    <n v="12"/>
    <m/>
    <m/>
    <s v="D"/>
    <n v="419970348"/>
    <n v="1"/>
    <n v="3"/>
    <n v="2006"/>
    <n v="20070507"/>
    <n v="20070507"/>
    <s v="3F10107 030017 R"/>
    <s v="3F10107 030017 H"/>
    <s v="3F10107 030017 S"/>
    <s v="S"/>
    <s v="H"/>
    <s v="K"/>
    <m/>
    <m/>
    <m/>
    <m/>
    <n v="5000"/>
    <n v="206496"/>
    <m/>
    <m/>
    <m/>
    <m/>
    <m/>
    <m/>
    <m/>
    <m/>
    <m/>
    <m/>
    <m/>
    <m/>
    <s v="FRIDAY CR 03.0017"/>
    <s v="SAMISH HATCHERY"/>
    <s v="SAMISH (FRIDAY CR)"/>
    <s v="WA"/>
    <s v="NOWA"/>
    <s v="BESA"/>
    <s v="N"/>
    <n v="5"/>
  </r>
  <r>
    <x v="16"/>
    <s v="SAM"/>
    <s v="T"/>
    <n v="4.0999999999999996"/>
    <n v="20140404"/>
    <s v="WDFW"/>
    <s v="WDFW"/>
    <n v="4"/>
    <n v="634272"/>
    <n v="12"/>
    <m/>
    <m/>
    <s v="D"/>
    <n v="420081011"/>
    <n v="1"/>
    <n v="3"/>
    <n v="2007"/>
    <n v="20080514"/>
    <n v="20080514"/>
    <s v="3F10107 030017 R"/>
    <s v="3F10107 030017 H"/>
    <s v="3F10107 030017 S"/>
    <s v="S"/>
    <s v="H"/>
    <s v="K"/>
    <m/>
    <m/>
    <m/>
    <m/>
    <n v="5000"/>
    <n v="211571"/>
    <m/>
    <m/>
    <m/>
    <m/>
    <m/>
    <m/>
    <m/>
    <m/>
    <m/>
    <m/>
    <m/>
    <s v="RELEASED IN HIGH DIRTY WATER"/>
    <s v="FRIDAY CR 03.0017"/>
    <s v="SAMISH HATCHERY"/>
    <s v="SAMISH (FRIDAY CR)"/>
    <s v="WA"/>
    <s v="NOWA"/>
    <s v="BESA"/>
    <s v="N"/>
    <n v="5"/>
  </r>
  <r>
    <x v="17"/>
    <s v="NOC"/>
    <s v="T"/>
    <n v="4.0999999999999996"/>
    <n v="20140811"/>
    <s v="ODFW"/>
    <s v="ODFW"/>
    <n v="5"/>
    <s v="094428"/>
    <n v="12"/>
    <m/>
    <m/>
    <m/>
    <m/>
    <n v="1"/>
    <n v="3"/>
    <n v="2005"/>
    <n v="20060820"/>
    <n v="20060820"/>
    <s v="5F222 1800160000"/>
    <s v="5F22225 H25 21"/>
    <s v="5F222 36"/>
    <s v="S"/>
    <s v="H"/>
    <s v="K"/>
    <s v="FR"/>
    <n v="32.380000000000003"/>
    <m/>
    <s v="N"/>
    <n v="5000"/>
    <n v="208080"/>
    <n v="0"/>
    <n v="2420"/>
    <n v="0"/>
    <n v="806"/>
    <m/>
    <m/>
    <s v="B"/>
    <n v="3.8E-3"/>
    <n v="67"/>
    <n v="524"/>
    <m/>
    <m/>
    <s v="SALMON R"/>
    <s v="SALMON R HATCHERY"/>
    <s v="SALMON R"/>
    <s v="OR"/>
    <s v="NOOR"/>
    <s v="SIYA"/>
    <s v="N"/>
    <n v="8"/>
  </r>
  <r>
    <x v="17"/>
    <s v="NOC"/>
    <s v="T"/>
    <n v="4.0999999999999996"/>
    <n v="20140811"/>
    <s v="ODFW"/>
    <s v="ODFW"/>
    <n v="5"/>
    <s v="094525"/>
    <n v="12"/>
    <m/>
    <m/>
    <m/>
    <m/>
    <n v="1"/>
    <n v="3"/>
    <n v="2006"/>
    <n v="20070903"/>
    <n v="20070903"/>
    <s v="5F222 1800160000"/>
    <s v="5F22225 H25 21"/>
    <s v="5F222 36"/>
    <s v="S"/>
    <s v="H"/>
    <s v="B"/>
    <s v="FR"/>
    <n v="32.96"/>
    <m/>
    <s v="N"/>
    <n v="5000"/>
    <n v="207362"/>
    <n v="0"/>
    <n v="1642"/>
    <n v="5000"/>
    <n v="582"/>
    <m/>
    <m/>
    <s v="B"/>
    <n v="3.8999999999999998E-3"/>
    <n v="75"/>
    <n v="511"/>
    <m/>
    <m/>
    <s v="SALMON R"/>
    <s v="SALMON R HATCHERY"/>
    <s v="SALMON R"/>
    <s v="OR"/>
    <s v="NOOR"/>
    <s v="SIYA"/>
    <s v="N"/>
    <n v="9"/>
  </r>
  <r>
    <x v="17"/>
    <s v="NOC"/>
    <s v="T"/>
    <n v="4.0999999999999996"/>
    <n v="20140811"/>
    <s v="ODFW"/>
    <s v="ODFW"/>
    <n v="5"/>
    <s v="094645"/>
    <n v="12"/>
    <m/>
    <m/>
    <m/>
    <m/>
    <n v="1"/>
    <n v="3"/>
    <n v="2007"/>
    <n v="20080904"/>
    <n v="20080904"/>
    <s v="5F222 1800160000"/>
    <s v="5F22225 H25 21"/>
    <s v="5F222 36"/>
    <s v="S"/>
    <s v="H"/>
    <s v="P"/>
    <s v="FR"/>
    <n v="32.47"/>
    <m/>
    <s v="N"/>
    <n v="5000"/>
    <n v="205216"/>
    <n v="0"/>
    <n v="2721"/>
    <m/>
    <m/>
    <m/>
    <m/>
    <s v="W"/>
    <n v="1.11E-2"/>
    <n v="32"/>
    <n v="541"/>
    <m/>
    <m/>
    <s v="SALMON R"/>
    <s v="SALMON R HATCHERY"/>
    <s v="SALMON R"/>
    <s v="OR"/>
    <s v="NOOR"/>
    <s v="SIYA"/>
    <s v="N"/>
    <n v="9"/>
  </r>
  <r>
    <x v="18"/>
    <s v="MOC"/>
    <s v="T"/>
    <n v="4.0999999999999996"/>
    <n v="20140811"/>
    <s v="ODFW"/>
    <s v="ODFW"/>
    <n v="5"/>
    <s v="094343"/>
    <n v="12"/>
    <m/>
    <m/>
    <m/>
    <m/>
    <n v="1"/>
    <n v="3"/>
    <n v="2005"/>
    <n v="20061103"/>
    <n v="20061103"/>
    <s v="5F222 1700130000"/>
    <s v="5F22209 H9 21"/>
    <s v="5F222 35"/>
    <s v="S"/>
    <s v="H"/>
    <s v="K"/>
    <s v="FR"/>
    <n v="44.82"/>
    <m/>
    <s v="N"/>
    <n v="5000"/>
    <n v="189177"/>
    <n v="0"/>
    <n v="17951"/>
    <n v="5000"/>
    <n v="3045"/>
    <n v="1"/>
    <n v="107781"/>
    <s v="B"/>
    <n v="1.9599999999999999E-2"/>
    <n v="114"/>
    <n v="612"/>
    <m/>
    <m/>
    <s v="ELK R"/>
    <s v="ELK R HATCHERY"/>
    <s v="ELK R (ELK R HT)"/>
    <s v="OR"/>
    <s v="SOOR"/>
    <s v="SIXE"/>
    <s v="N"/>
    <n v="11"/>
  </r>
  <r>
    <x v="18"/>
    <s v="MOC"/>
    <s v="T"/>
    <n v="4.0999999999999996"/>
    <n v="20140811"/>
    <s v="ODFW"/>
    <s v="ODFW"/>
    <n v="5"/>
    <s v="094643"/>
    <n v="13"/>
    <m/>
    <m/>
    <m/>
    <m/>
    <n v="1"/>
    <n v="3"/>
    <n v="2006"/>
    <n v="20071018"/>
    <n v="20071018"/>
    <s v="5F222 1700130000"/>
    <s v="5F22209 H9 21"/>
    <s v="5F222 35"/>
    <s v="S"/>
    <s v="H"/>
    <s v="P"/>
    <s v="FR"/>
    <n v="40.46"/>
    <m/>
    <s v="N"/>
    <n v="5000"/>
    <n v="78068"/>
    <n v="0"/>
    <n v="2350"/>
    <n v="5000"/>
    <n v="200203"/>
    <n v="0"/>
    <n v="6788"/>
    <s v="B"/>
    <n v="7.3499999999999996E-2"/>
    <n v="124"/>
    <n v="517"/>
    <m/>
    <s v="NO HARD COPY OF RETENTION REPORT FOUND,NON TAGGED FISH HAD BEEN REPORTED AS RV"/>
    <s v="ELK R"/>
    <s v="ELK R HATCHERY"/>
    <s v="ELK R (ELK R HT)"/>
    <s v="OR"/>
    <s v="SOOR"/>
    <s v="SIXE"/>
    <s v="N"/>
    <n v="10"/>
  </r>
  <r>
    <x v="18"/>
    <s v="MOC"/>
    <s v="T"/>
    <n v="4.0999999999999996"/>
    <n v="20140811"/>
    <s v="ODFW"/>
    <s v="ODFW"/>
    <n v="5"/>
    <s v="090157"/>
    <n v="13"/>
    <m/>
    <m/>
    <m/>
    <m/>
    <n v="1"/>
    <n v="3"/>
    <n v="2007"/>
    <n v="20080908"/>
    <n v="20081004"/>
    <s v="5F222 1700130000"/>
    <s v="5F22209 H9 21"/>
    <s v="5F222 35"/>
    <s v="S"/>
    <s v="H"/>
    <s v="P"/>
    <s v="FR"/>
    <n v="39.65"/>
    <m/>
    <s v="N"/>
    <n v="5000"/>
    <n v="25928"/>
    <m/>
    <m/>
    <n v="5000"/>
    <n v="133985"/>
    <m/>
    <m/>
    <s v="W"/>
    <m/>
    <m/>
    <m/>
    <m/>
    <s v="PRELIMINARY DATA NO RETENTION DATA"/>
    <s v="ELK R"/>
    <s v="ELK R HATCHERY"/>
    <s v="ELK R (ELK R HT)"/>
    <s v="OR"/>
    <s v="SOOR"/>
    <s v="SIXE"/>
    <s v="N"/>
    <n v="9.5"/>
  </r>
  <r>
    <x v="18"/>
    <s v="MOC"/>
    <s v="T"/>
    <n v="4.0999999999999996"/>
    <n v="20140811"/>
    <s v="ODFW"/>
    <s v="ODFW"/>
    <n v="5"/>
    <s v="090165"/>
    <n v="13"/>
    <m/>
    <m/>
    <m/>
    <m/>
    <n v="1"/>
    <n v="3"/>
    <n v="2007"/>
    <n v="20080908"/>
    <n v="20081004"/>
    <s v="5F222 1700130000"/>
    <s v="5F22209 H9 21"/>
    <s v="5F222 35"/>
    <s v="S"/>
    <s v="H"/>
    <s v="P"/>
    <s v="VO"/>
    <n v="39.65"/>
    <m/>
    <s v="N"/>
    <n v="5000"/>
    <n v="27094"/>
    <m/>
    <m/>
    <n v="5000"/>
    <n v="133985"/>
    <m/>
    <m/>
    <s v="W"/>
    <m/>
    <m/>
    <m/>
    <m/>
    <s v="PRELIMINARY DATA NO RETENTION DATA"/>
    <s v="ELK R"/>
    <s v="ELK R HATCHERY"/>
    <s v="ELK R (ELK R HT)"/>
    <s v="OR"/>
    <s v="SOOR"/>
    <s v="SIXE"/>
    <s v="N"/>
    <n v="9.5"/>
  </r>
  <r>
    <x v="19"/>
    <s v="NSF"/>
    <s v="T"/>
    <n v="4.0999999999999996"/>
    <n v="20140404"/>
    <s v="WDFW"/>
    <s v="WDFW"/>
    <n v="4"/>
    <n v="633172"/>
    <n v="12"/>
    <m/>
    <m/>
    <s v="D"/>
    <n v="420061061"/>
    <n v="1"/>
    <n v="1"/>
    <n v="2005"/>
    <n v="20060508"/>
    <n v="20060516"/>
    <s v="3F10107 010120 R02"/>
    <s v="3F10107 010406 H"/>
    <s v="3F10107 010120 S"/>
    <s v="S"/>
    <s v="H"/>
    <s v="K"/>
    <m/>
    <m/>
    <m/>
    <m/>
    <n v="5500"/>
    <n v="203918"/>
    <n v="500"/>
    <n v="615"/>
    <n v="5500"/>
    <n v="367"/>
    <m/>
    <m/>
    <m/>
    <m/>
    <m/>
    <m/>
    <m/>
    <m/>
    <s v="NOOKSACK R -NF 01.0120"/>
    <s v="KENDALL CR HATCHERY"/>
    <s v="NOOKSACK R 01.0120"/>
    <s v="WA"/>
    <s v="NOWA"/>
    <s v="NOOK"/>
    <s v="N"/>
    <n v="5"/>
  </r>
  <r>
    <x v="19"/>
    <s v="NSF"/>
    <s v="T"/>
    <n v="4.0999999999999996"/>
    <n v="20140404"/>
    <s v="WDFW"/>
    <s v="WDFW"/>
    <n v="4"/>
    <n v="633387"/>
    <n v="12"/>
    <m/>
    <m/>
    <s v="D"/>
    <n v="419970351"/>
    <n v="1"/>
    <n v="1"/>
    <n v="2006"/>
    <n v="20070508"/>
    <n v="20070515"/>
    <s v="3F10107 010120 R02"/>
    <s v="3F10107 010406 H"/>
    <s v="3F10107 010120 S"/>
    <s v="S"/>
    <s v="H"/>
    <s v="K"/>
    <m/>
    <m/>
    <m/>
    <m/>
    <n v="5500"/>
    <n v="143841"/>
    <m/>
    <m/>
    <n v="5500"/>
    <n v="259"/>
    <m/>
    <m/>
    <m/>
    <m/>
    <m/>
    <m/>
    <m/>
    <m/>
    <s v="NOOKSACK R -NF 01.0120"/>
    <s v="KENDALL CR HATCHERY"/>
    <s v="NOOKSACK R 01.0120"/>
    <s v="WA"/>
    <s v="NOWA"/>
    <s v="NOOK"/>
    <s v="N"/>
    <n v="5"/>
  </r>
  <r>
    <x v="19"/>
    <s v="NSF"/>
    <s v="T"/>
    <n v="4.0999999999999996"/>
    <n v="20140404"/>
    <s v="WDFW"/>
    <s v="WDFW"/>
    <n v="4"/>
    <n v="634274"/>
    <n v="12"/>
    <m/>
    <m/>
    <s v="D"/>
    <n v="420081103"/>
    <n v="1"/>
    <n v="1"/>
    <n v="2007"/>
    <n v="20080508"/>
    <n v="20080513"/>
    <s v="3F10107 010120 R02"/>
    <s v="3F10107 010406 H"/>
    <s v="3F10107 010120 S"/>
    <s v="S"/>
    <s v="H"/>
    <s v="K"/>
    <m/>
    <m/>
    <m/>
    <m/>
    <n v="5500"/>
    <n v="206867"/>
    <n v="500"/>
    <n v="1837"/>
    <n v="5500"/>
    <n v="1096"/>
    <m/>
    <m/>
    <m/>
    <m/>
    <m/>
    <m/>
    <m/>
    <m/>
    <s v="NOOKSACK R -NF 01.0120"/>
    <s v="KENDALL CR HATCHERY"/>
    <s v="NOOKSACK R 01.0120"/>
    <s v="WA"/>
    <s v="NOWA"/>
    <s v="NOOK"/>
    <s v="N"/>
    <n v="5"/>
  </r>
  <r>
    <x v="20"/>
    <s v="SKF"/>
    <s v="T"/>
    <n v="4.0999999999999996"/>
    <n v="20140404"/>
    <s v="WDFW"/>
    <s v="WDFW"/>
    <n v="4"/>
    <n v="633364"/>
    <n v="12"/>
    <m/>
    <m/>
    <m/>
    <m/>
    <n v="1"/>
    <n v="1"/>
    <n v="2005"/>
    <n v="20060615"/>
    <n v="20060615"/>
    <s v="3F10208 031411 R"/>
    <s v="3F10208 031421 H"/>
    <s v="3F10208 030176 S"/>
    <s v="S"/>
    <s v="H"/>
    <s v="P"/>
    <m/>
    <m/>
    <m/>
    <m/>
    <n v="5000"/>
    <n v="249673"/>
    <m/>
    <m/>
    <n v="5000"/>
    <n v="2522"/>
    <m/>
    <m/>
    <m/>
    <m/>
    <m/>
    <m/>
    <m/>
    <m/>
    <s v="CASCADE R 03.1411"/>
    <s v="MARBLEMOUNT HATCHERY"/>
    <s v="SKAGIT R 03.0176"/>
    <s v="WA"/>
    <s v="SKAG"/>
    <s v="UPSK"/>
    <s v="N"/>
    <n v="6"/>
  </r>
  <r>
    <x v="20"/>
    <s v="SKF"/>
    <s v="T"/>
    <n v="4.0999999999999996"/>
    <n v="20140404"/>
    <s v="WDFW"/>
    <s v="WDFW"/>
    <n v="4"/>
    <n v="633867"/>
    <n v="12"/>
    <m/>
    <m/>
    <m/>
    <m/>
    <n v="1"/>
    <n v="1"/>
    <n v="2006"/>
    <n v="20070615"/>
    <n v="20070615"/>
    <s v="3F10208 031411 R"/>
    <s v="3F10208 031421 H"/>
    <s v="3F10208 030176 S"/>
    <s v="S"/>
    <s v="H"/>
    <m/>
    <m/>
    <m/>
    <m/>
    <m/>
    <n v="5000"/>
    <n v="254739"/>
    <n v="0"/>
    <n v="946"/>
    <m/>
    <m/>
    <m/>
    <m/>
    <m/>
    <m/>
    <m/>
    <m/>
    <m/>
    <m/>
    <s v="CASCADE R 03.1411"/>
    <s v="MARBLEMOUNT HATCHERY"/>
    <s v="SKAGIT R 03.0176"/>
    <s v="WA"/>
    <s v="SKAG"/>
    <s v="UPSK"/>
    <s v="N"/>
    <n v="6"/>
  </r>
  <r>
    <x v="20"/>
    <s v="SKF"/>
    <s v="T"/>
    <n v="4.0999999999999996"/>
    <n v="20140404"/>
    <s v="WDFW"/>
    <s v="WDFW"/>
    <n v="4"/>
    <n v="633869"/>
    <n v="12"/>
    <m/>
    <m/>
    <m/>
    <m/>
    <n v="1"/>
    <n v="1"/>
    <n v="2007"/>
    <n v="20080605"/>
    <n v="20080605"/>
    <s v="3F10208 031411 R"/>
    <s v="3F10208 031421 H"/>
    <s v="3F10208 030176 S"/>
    <s v="S"/>
    <s v="H"/>
    <s v="O"/>
    <m/>
    <m/>
    <m/>
    <m/>
    <n v="5000"/>
    <n v="220789"/>
    <m/>
    <m/>
    <n v="5000"/>
    <n v="436"/>
    <m/>
    <m/>
    <m/>
    <m/>
    <m/>
    <m/>
    <m/>
    <m/>
    <s v="CASCADE R 03.1411"/>
    <s v="MARBLEMOUNT HATCHERY"/>
    <s v="SKAGIT R 03.0176"/>
    <s v="WA"/>
    <s v="SKAG"/>
    <s v="UPSK"/>
    <s v="N"/>
    <n v="6"/>
  </r>
  <r>
    <x v="21"/>
    <s v="SKS"/>
    <s v="T"/>
    <n v="4.0999999999999996"/>
    <n v="20140404"/>
    <s v="WDFW"/>
    <s v="WDFW"/>
    <n v="4"/>
    <n v="633176"/>
    <n v="12"/>
    <m/>
    <m/>
    <s v="D"/>
    <n v="419970305"/>
    <n v="1"/>
    <n v="1"/>
    <n v="2005"/>
    <n v="20070405"/>
    <n v="20070405"/>
    <s v="3F10208 031411 R"/>
    <s v="3F10208 031421 H"/>
    <s v="3F10208 030176 S"/>
    <s v="S"/>
    <s v="H"/>
    <s v="K"/>
    <m/>
    <m/>
    <m/>
    <m/>
    <n v="5000"/>
    <n v="74633"/>
    <m/>
    <m/>
    <m/>
    <m/>
    <m/>
    <m/>
    <m/>
    <m/>
    <m/>
    <m/>
    <m/>
    <s v="NO QC"/>
    <s v="CASCADE R 03.1411"/>
    <s v="MARBLEMOUNT HATCHERY"/>
    <s v="SKAGIT R 03.0176"/>
    <s v="WA"/>
    <s v="SKAG"/>
    <s v="UPSK"/>
    <s v="N"/>
    <n v="4"/>
  </r>
  <r>
    <x v="21"/>
    <s v="SKS"/>
    <s v="T"/>
    <n v="4.0999999999999996"/>
    <n v="20140404"/>
    <s v="WDFW"/>
    <s v="WDFW"/>
    <n v="4"/>
    <n v="633488"/>
    <n v="12"/>
    <m/>
    <m/>
    <s v="D"/>
    <n v="420081008"/>
    <n v="1"/>
    <n v="1"/>
    <n v="2006"/>
    <n v="20080411"/>
    <n v="20080413"/>
    <s v="3F10208 031411 R"/>
    <s v="3F10208 031421 H"/>
    <s v="3F10208 030176 S"/>
    <s v="S"/>
    <s v="H"/>
    <s v="K"/>
    <m/>
    <m/>
    <m/>
    <m/>
    <n v="5000"/>
    <n v="21794"/>
    <n v="0"/>
    <n v="178"/>
    <n v="5000"/>
    <n v="265"/>
    <m/>
    <m/>
    <m/>
    <m/>
    <m/>
    <m/>
    <m/>
    <m/>
    <s v="CASCADE R 03.1411"/>
    <s v="MARBLEMOUNT HATCHERY"/>
    <s v="SKAGIT R 03.0176"/>
    <s v="WA"/>
    <s v="SKAG"/>
    <s v="UPSK"/>
    <s v="N"/>
    <n v="4"/>
  </r>
  <r>
    <x v="21"/>
    <s v="SKS"/>
    <s v="T"/>
    <n v="4.0999999999999996"/>
    <n v="20140404"/>
    <s v="WDFW"/>
    <s v="WDFW"/>
    <n v="4"/>
    <n v="633486"/>
    <n v="12"/>
    <m/>
    <m/>
    <s v="D"/>
    <n v="420081008"/>
    <n v="1"/>
    <n v="1"/>
    <n v="2006"/>
    <n v="20080411"/>
    <n v="20080413"/>
    <s v="3F10208 031411 R"/>
    <s v="3F10208 031421 H"/>
    <s v="3F10208 030176 S"/>
    <s v="S"/>
    <s v="H"/>
    <s v="K"/>
    <m/>
    <m/>
    <m/>
    <m/>
    <n v="5000"/>
    <n v="25019"/>
    <n v="0"/>
    <n v="204"/>
    <n v="5000"/>
    <n v="304"/>
    <m/>
    <m/>
    <m/>
    <m/>
    <m/>
    <m/>
    <m/>
    <m/>
    <s v="CASCADE R 03.1411"/>
    <s v="MARBLEMOUNT HATCHERY"/>
    <s v="SKAGIT R 03.0176"/>
    <s v="WA"/>
    <s v="SKAG"/>
    <s v="UPSK"/>
    <s v="N"/>
    <n v="4"/>
  </r>
  <r>
    <x v="21"/>
    <s v="SKS"/>
    <s v="T"/>
    <n v="4.0999999999999996"/>
    <n v="20140404"/>
    <s v="WDFW"/>
    <s v="WDFW"/>
    <n v="4"/>
    <n v="633487"/>
    <n v="12"/>
    <m/>
    <m/>
    <s v="D"/>
    <n v="420081008"/>
    <n v="1"/>
    <n v="1"/>
    <n v="2006"/>
    <n v="20080411"/>
    <n v="20080413"/>
    <s v="3F10208 031411 R"/>
    <s v="3F10208 031421 H"/>
    <s v="3F10208 030176 S"/>
    <s v="S"/>
    <s v="H"/>
    <s v="K"/>
    <m/>
    <m/>
    <m/>
    <m/>
    <n v="5000"/>
    <n v="23266"/>
    <n v="0"/>
    <n v="190"/>
    <n v="5000"/>
    <n v="283"/>
    <m/>
    <m/>
    <m/>
    <m/>
    <m/>
    <m/>
    <m/>
    <m/>
    <s v="CASCADE R 03.1411"/>
    <s v="MARBLEMOUNT HATCHERY"/>
    <s v="SKAGIT R 03.0176"/>
    <s v="WA"/>
    <s v="SKAG"/>
    <s v="UPSK"/>
    <s v="N"/>
    <n v="4"/>
  </r>
  <r>
    <x v="21"/>
    <s v="SKS"/>
    <s v="T"/>
    <n v="4.0999999999999996"/>
    <n v="20140404"/>
    <s v="WDFW"/>
    <s v="WDFW"/>
    <n v="4"/>
    <n v="634373"/>
    <n v="12"/>
    <m/>
    <m/>
    <s v="D"/>
    <n v="420091218"/>
    <n v="1"/>
    <n v="1"/>
    <n v="2007"/>
    <n v="20090401"/>
    <n v="20090402"/>
    <s v="3F10208 031411 R"/>
    <s v="3F10208 031421 H"/>
    <s v="3F10208 030176 S"/>
    <s v="S"/>
    <s v="H"/>
    <s v="K"/>
    <m/>
    <m/>
    <m/>
    <m/>
    <n v="5000"/>
    <n v="58503"/>
    <m/>
    <m/>
    <n v="5000"/>
    <n v="229"/>
    <m/>
    <m/>
    <m/>
    <m/>
    <m/>
    <m/>
    <m/>
    <m/>
    <s v="CASCADE R 03.1411"/>
    <s v="MARBLEMOUNT HATCHERY"/>
    <s v="SKAGIT R 03.0176"/>
    <s v="WA"/>
    <s v="SKAG"/>
    <s v="UPSK"/>
    <s v="N"/>
    <n v="4"/>
  </r>
  <r>
    <x v="22"/>
    <s v="SSF"/>
    <s v="T"/>
    <n v="4.0999999999999996"/>
    <n v="20140404"/>
    <s v="WDFW"/>
    <s v="WDFW"/>
    <n v="4"/>
    <n v="210677"/>
    <n v="12"/>
    <m/>
    <m/>
    <m/>
    <m/>
    <n v="1"/>
    <n v="2"/>
    <n v="2005"/>
    <n v="20060523"/>
    <n v="20060523"/>
    <s v="3F10208 030176 R"/>
    <s v="3F10208 031853AH"/>
    <s v="3F10208 030176 S"/>
    <s v="P"/>
    <s v="H"/>
    <m/>
    <m/>
    <m/>
    <m/>
    <m/>
    <n v="5000"/>
    <n v="200657"/>
    <n v="0"/>
    <n v="1641"/>
    <n v="5000"/>
    <n v="2872"/>
    <m/>
    <m/>
    <m/>
    <m/>
    <m/>
    <m/>
    <m/>
    <s v="BO=W(Wild)"/>
    <s v="SKAGIT R 03.0176"/>
    <s v="COUNTY LINE PONDS"/>
    <s v="SKAGIT R 03.0176"/>
    <s v="WA"/>
    <s v="SKAG"/>
    <s v="SKAGG"/>
    <s v="N"/>
    <n v="5"/>
  </r>
  <r>
    <x v="22"/>
    <s v="SSF"/>
    <s v="T"/>
    <n v="4.0999999999999996"/>
    <n v="20140404"/>
    <s v="WDFW"/>
    <s v="WDFW"/>
    <n v="4"/>
    <n v="210685"/>
    <n v="12"/>
    <m/>
    <m/>
    <m/>
    <m/>
    <n v="1"/>
    <n v="3"/>
    <n v="2005"/>
    <n v="20060605"/>
    <n v="20060605"/>
    <s v="3F10208 030435 R"/>
    <s v="3F10208 031421 H"/>
    <s v="3F10208 030176 S"/>
    <s v="S"/>
    <s v="H"/>
    <m/>
    <m/>
    <m/>
    <m/>
    <m/>
    <n v="5000"/>
    <n v="211745"/>
    <n v="0"/>
    <n v="2064"/>
    <n v="5000"/>
    <n v="1235"/>
    <m/>
    <m/>
    <m/>
    <m/>
    <m/>
    <m/>
    <m/>
    <s v="BO=W(Wild)"/>
    <s v="BAKER R 03.0435"/>
    <s v="MARBLEMOUNT HATCHERY"/>
    <s v="SKAGIT R 03.0176"/>
    <s v="WA"/>
    <s v="SKAG"/>
    <s v="SKAGG"/>
    <s v="N"/>
    <n v="6"/>
  </r>
  <r>
    <x v="22"/>
    <s v="SSF"/>
    <s v="T"/>
    <n v="4.0999999999999996"/>
    <n v="20140404"/>
    <s v="WDFW"/>
    <s v="WDFW"/>
    <n v="4"/>
    <n v="212827"/>
    <n v="0"/>
    <m/>
    <m/>
    <m/>
    <m/>
    <n v="1"/>
    <n v="2"/>
    <n v="2005"/>
    <n v="20060523"/>
    <n v="20060523"/>
    <s v="3F10208 030176 R"/>
    <s v="3F10208 031853AH"/>
    <s v="3F10208 030176 S"/>
    <s v="P"/>
    <s v="H"/>
    <m/>
    <m/>
    <m/>
    <m/>
    <m/>
    <n v="5000"/>
    <n v="5352"/>
    <n v="0"/>
    <n v="44"/>
    <n v="5000"/>
    <n v="77"/>
    <m/>
    <m/>
    <m/>
    <m/>
    <m/>
    <m/>
    <m/>
    <s v="BO=W(Wild)"/>
    <s v="SKAGIT R 03.0176"/>
    <s v="COUNTY LINE PONDS"/>
    <s v="SKAGIT R 03.0176"/>
    <s v="WA"/>
    <s v="SKAG"/>
    <s v="SKAGG"/>
    <s v="N"/>
    <n v="5"/>
  </r>
  <r>
    <x v="22"/>
    <s v="SSF"/>
    <s v="T"/>
    <n v="4.0999999999999996"/>
    <n v="20140404"/>
    <s v="WDFW"/>
    <s v="WDFW"/>
    <n v="4"/>
    <n v="210745"/>
    <n v="12"/>
    <m/>
    <m/>
    <m/>
    <m/>
    <n v="1"/>
    <n v="3"/>
    <n v="2006"/>
    <n v="20070611"/>
    <n v="20070611"/>
    <s v="3F10208 030435 R"/>
    <s v="3F10208 031421 H"/>
    <s v="3F10208 030176 S"/>
    <s v="S"/>
    <s v="H"/>
    <m/>
    <m/>
    <m/>
    <m/>
    <m/>
    <n v="5000"/>
    <n v="161018"/>
    <n v="0"/>
    <n v="798"/>
    <n v="5000"/>
    <n v="956"/>
    <m/>
    <m/>
    <m/>
    <m/>
    <m/>
    <m/>
    <m/>
    <s v="BO=W(Wild)"/>
    <s v="BAKER R 03.0435"/>
    <s v="MARBLEMOUNT HATCHERY"/>
    <s v="SKAGIT R 03.0176"/>
    <s v="WA"/>
    <s v="SKAG"/>
    <s v="SKAGG"/>
    <s v="N"/>
    <n v="6"/>
  </r>
  <r>
    <x v="22"/>
    <s v="SSF"/>
    <s v="T"/>
    <n v="4.0999999999999996"/>
    <n v="20140404"/>
    <s v="WDFW"/>
    <s v="WDFW"/>
    <n v="4"/>
    <n v="210278"/>
    <n v="0"/>
    <m/>
    <m/>
    <m/>
    <m/>
    <n v="1"/>
    <n v="3"/>
    <n v="2007"/>
    <n v="20080612"/>
    <n v="20080612"/>
    <s v="3F10208 030435 R"/>
    <s v="3F10208 031421 H"/>
    <s v="3F10208 030176 S"/>
    <s v="S"/>
    <s v="H"/>
    <m/>
    <m/>
    <m/>
    <m/>
    <m/>
    <n v="5000"/>
    <n v="209402"/>
    <m/>
    <m/>
    <m/>
    <m/>
    <m/>
    <m/>
    <m/>
    <m/>
    <m/>
    <m/>
    <m/>
    <s v="BO=W(Wild)"/>
    <s v="BAKER R 03.0435"/>
    <s v="MARBLEMOUNT HATCHERY"/>
    <s v="SKAGIT R 03.0176"/>
    <s v="WA"/>
    <s v="SKAG"/>
    <s v="SKAGG"/>
    <s v="N"/>
    <n v="6"/>
  </r>
  <r>
    <x v="22"/>
    <s v="SSF"/>
    <s v="T"/>
    <n v="4.0999999999999996"/>
    <n v="20140404"/>
    <s v="WDFW"/>
    <s v="WDFW"/>
    <n v="4"/>
    <n v="210789"/>
    <n v="12"/>
    <m/>
    <m/>
    <m/>
    <m/>
    <n v="1"/>
    <n v="2"/>
    <n v="2007"/>
    <n v="20080527"/>
    <n v="20080527"/>
    <s v="3F10208 030176 R"/>
    <s v="3F10208 031853AH"/>
    <s v="3F10208 030176 S"/>
    <s v="P"/>
    <s v="H"/>
    <m/>
    <m/>
    <m/>
    <m/>
    <m/>
    <n v="5000"/>
    <n v="216200"/>
    <n v="0"/>
    <n v="872"/>
    <n v="5000"/>
    <n v="868"/>
    <m/>
    <m/>
    <m/>
    <m/>
    <m/>
    <m/>
    <m/>
    <s v="BO=W(Wild)"/>
    <s v="SKAGIT R 03.0176"/>
    <s v="COUNTY LINE PONDS"/>
    <s v="SKAGIT R 03.0176"/>
    <s v="WA"/>
    <s v="SKAG"/>
    <s v="SKAGG"/>
    <s v="N"/>
    <n v="5"/>
  </r>
  <r>
    <x v="22"/>
    <s v="SSF"/>
    <s v="T"/>
    <n v="4.0999999999999996"/>
    <n v="20140404"/>
    <s v="WDFW"/>
    <s v="WDFW"/>
    <n v="4"/>
    <n v="210735"/>
    <n v="12"/>
    <m/>
    <m/>
    <m/>
    <m/>
    <n v="1"/>
    <n v="2"/>
    <n v="2006"/>
    <n v="20070525"/>
    <n v="20070525"/>
    <s v="3F10208 032363 R"/>
    <s v="3F10208 031853AH"/>
    <s v="3F10208 030176 S"/>
    <s v="S"/>
    <s v="H"/>
    <m/>
    <m/>
    <m/>
    <m/>
    <m/>
    <n v="5000"/>
    <n v="231662"/>
    <m/>
    <m/>
    <n v="5000"/>
    <n v="488"/>
    <m/>
    <m/>
    <m/>
    <m/>
    <m/>
    <m/>
    <m/>
    <s v="BO=W(Wild)"/>
    <s v="COUNTY LINE CR3.2363"/>
    <s v="COUNTY LINE PONDS"/>
    <s v="SKAGIT R 03.0176"/>
    <s v="WA"/>
    <s v="SKAG"/>
    <s v="UPSK"/>
    <s v="N"/>
    <n v="5"/>
  </r>
  <r>
    <x v="23"/>
    <s v="SNK"/>
    <s v="T"/>
    <n v="4.0999999999999996"/>
    <n v="20140404"/>
    <s v="WDFW"/>
    <s v="WDFW"/>
    <n v="4"/>
    <n v="633582"/>
    <n v="12"/>
    <m/>
    <m/>
    <s v="O"/>
    <n v="420061069"/>
    <n v="1"/>
    <n v="3"/>
    <n v="2005"/>
    <n v="20060601"/>
    <n v="20060601"/>
    <s v="3F42001 330002 R"/>
    <s v="3F42001 330002 H01"/>
    <s v="3F42001 330002 S"/>
    <s v="S"/>
    <s v="H"/>
    <s v="P"/>
    <m/>
    <m/>
    <m/>
    <m/>
    <n v="5000"/>
    <n v="200369"/>
    <n v="0"/>
    <n v="789"/>
    <n v="5000"/>
    <n v="790"/>
    <n v="0"/>
    <n v="263"/>
    <m/>
    <m/>
    <m/>
    <m/>
    <m/>
    <m/>
    <s v="SNAKE R-LOWR 33.0002"/>
    <s v="LYONS FERRY HATCHERY"/>
    <s v="SNAKE R-LOWR 33.0002"/>
    <s v="WA"/>
    <s v="SNAK"/>
    <s v="LOSN"/>
    <s v="N"/>
    <n v="6"/>
  </r>
  <r>
    <x v="23"/>
    <s v="SNK"/>
    <s v="T"/>
    <n v="4.0999999999999996"/>
    <n v="20140404"/>
    <s v="WDFW"/>
    <s v="WDFW"/>
    <n v="4"/>
    <n v="633598"/>
    <n v="12"/>
    <m/>
    <m/>
    <m/>
    <m/>
    <n v="1"/>
    <n v="3"/>
    <n v="2005"/>
    <n v="20070402"/>
    <n v="20070406"/>
    <s v="3F42001 330002 R"/>
    <s v="3F42001 330002 H01"/>
    <s v="3F42001 330002 S"/>
    <s v="S"/>
    <s v="H"/>
    <s v="P"/>
    <m/>
    <m/>
    <m/>
    <m/>
    <n v="5205"/>
    <n v="226442"/>
    <m/>
    <m/>
    <n v="5205"/>
    <n v="1805"/>
    <n v="205"/>
    <n v="24143"/>
    <m/>
    <m/>
    <m/>
    <m/>
    <m/>
    <m/>
    <s v="SNAKE R-LOWR 33.0002"/>
    <s v="LYONS FERRY HATCHERY"/>
    <s v="SNAKE R-LOWR 33.0002"/>
    <s v="WA"/>
    <s v="SNAK"/>
    <s v="LOSN"/>
    <s v="N"/>
    <n v="4"/>
  </r>
  <r>
    <x v="23"/>
    <s v="SNK"/>
    <s v="T"/>
    <n v="4.0999999999999996"/>
    <n v="20140404"/>
    <s v="WDFW"/>
    <s v="WDFW"/>
    <n v="4"/>
    <n v="633986"/>
    <n v="12"/>
    <m/>
    <m/>
    <m/>
    <m/>
    <n v="1"/>
    <n v="3"/>
    <n v="2006"/>
    <n v="20070523"/>
    <n v="20070523"/>
    <s v="3F42001 330002 R"/>
    <s v="3F42001 330002 H01"/>
    <s v="3F42001 330002 S"/>
    <s v="S"/>
    <s v="H"/>
    <s v="P"/>
    <m/>
    <m/>
    <m/>
    <m/>
    <n v="5000"/>
    <n v="191436"/>
    <n v="0"/>
    <n v="6000"/>
    <n v="5000"/>
    <n v="1810"/>
    <n v="0"/>
    <n v="571"/>
    <m/>
    <m/>
    <m/>
    <m/>
    <m/>
    <m/>
    <s v="SNAKE R-LOWR 33.0002"/>
    <s v="LYONS FERRY HATCHERY"/>
    <s v="SNAKE R-LOWR 33.0002"/>
    <s v="WA"/>
    <s v="SNAK"/>
    <s v="LOSN"/>
    <s v="N"/>
    <n v="5"/>
  </r>
  <r>
    <x v="23"/>
    <s v="SNK"/>
    <s v="T"/>
    <n v="4.0999999999999996"/>
    <n v="20140404"/>
    <s v="WDFW"/>
    <s v="WDFW"/>
    <n v="4"/>
    <n v="633987"/>
    <n v="13"/>
    <m/>
    <m/>
    <m/>
    <m/>
    <n v="1"/>
    <n v="3"/>
    <n v="2006"/>
    <n v="20080407"/>
    <n v="20080410"/>
    <s v="3F42001 330002 R"/>
    <s v="3F42001 330002 H01"/>
    <s v="3F42001 330002 S"/>
    <s v="S"/>
    <s v="H"/>
    <s v="P"/>
    <m/>
    <m/>
    <m/>
    <m/>
    <n v="5205"/>
    <n v="231534"/>
    <n v="205"/>
    <n v="456"/>
    <n v="5205"/>
    <n v="1673"/>
    <m/>
    <m/>
    <m/>
    <m/>
    <m/>
    <m/>
    <m/>
    <m/>
    <s v="SNAKE R-LOWR 33.0002"/>
    <s v="LYONS FERRY HATCHERY"/>
    <s v="SNAKE R-LOWR 33.0002"/>
    <s v="WA"/>
    <s v="SNAK"/>
    <s v="LOSN"/>
    <s v="N"/>
    <n v="4"/>
  </r>
  <r>
    <x v="23"/>
    <s v="SNK"/>
    <s v="T"/>
    <n v="4.0999999999999996"/>
    <n v="20140404"/>
    <s v="WDFW"/>
    <s v="WDFW"/>
    <n v="4"/>
    <n v="634671"/>
    <n v="12"/>
    <m/>
    <m/>
    <m/>
    <m/>
    <n v="1"/>
    <n v="3"/>
    <n v="2007"/>
    <n v="20080528"/>
    <n v="20080528"/>
    <s v="3F42001 352147 R"/>
    <s v="3F42001 330002 H01"/>
    <s v="3F42001 330002 S"/>
    <s v="S"/>
    <s v="H"/>
    <s v="O"/>
    <m/>
    <m/>
    <m/>
    <m/>
    <n v="5000"/>
    <n v="195095"/>
    <n v="0"/>
    <n v="2129"/>
    <n v="5000"/>
    <n v="2757"/>
    <n v="0"/>
    <n v="532"/>
    <m/>
    <m/>
    <m/>
    <m/>
    <m/>
    <m/>
    <s v="COUSE CR 35.2147"/>
    <s v="LYONS FERRY HATCHERY"/>
    <s v="SNAKE R-LOWR 33.0002"/>
    <s v="WA"/>
    <s v="SNAK"/>
    <s v="GRIA"/>
    <s v="N"/>
    <n v="5"/>
  </r>
  <r>
    <x v="23"/>
    <s v="SNK"/>
    <s v="T"/>
    <n v="4.0999999999999996"/>
    <n v="20140404"/>
    <s v="WDFW"/>
    <s v="WDFW"/>
    <n v="4"/>
    <n v="634672"/>
    <n v="12"/>
    <m/>
    <m/>
    <m/>
    <m/>
    <n v="1"/>
    <n v="3"/>
    <n v="2007"/>
    <n v="20080602"/>
    <n v="20080602"/>
    <s v="3F42001 330002 R"/>
    <s v="3F42001 330002 H01"/>
    <s v="3F42001 330002 S"/>
    <s v="S"/>
    <s v="H"/>
    <s v="P"/>
    <m/>
    <m/>
    <m/>
    <m/>
    <n v="5000"/>
    <n v="194762"/>
    <n v="0"/>
    <n v="3606"/>
    <n v="5000"/>
    <n v="2232"/>
    <n v="0"/>
    <n v="133"/>
    <m/>
    <m/>
    <m/>
    <m/>
    <m/>
    <m/>
    <s v="SNAKE R-LOWR 33.0002"/>
    <s v="LYONS FERRY HATCHERY"/>
    <s v="SNAKE R-LOWR 33.0002"/>
    <s v="WA"/>
    <s v="SNAK"/>
    <s v="LOSN"/>
    <s v="N"/>
    <n v="6"/>
  </r>
  <r>
    <x v="23"/>
    <s v="SNK"/>
    <s v="T"/>
    <n v="4.0999999999999996"/>
    <n v="20140404"/>
    <s v="WDFW"/>
    <s v="WDFW"/>
    <n v="4"/>
    <n v="634680"/>
    <n v="13"/>
    <m/>
    <m/>
    <m/>
    <m/>
    <n v="1"/>
    <n v="3"/>
    <n v="2007"/>
    <n v="20090406"/>
    <n v="20090406"/>
    <s v="3F42001 330002 R01"/>
    <s v="3F42001 330002 H01"/>
    <s v="3F42001 330002 S01"/>
    <s v="S"/>
    <s v="H"/>
    <s v="P"/>
    <m/>
    <m/>
    <m/>
    <m/>
    <n v="5000"/>
    <n v="220723"/>
    <n v="0"/>
    <n v="424"/>
    <m/>
    <m/>
    <m/>
    <m/>
    <m/>
    <m/>
    <m/>
    <m/>
    <m/>
    <m/>
    <s v="LYONS FERRY REL.SITE"/>
    <s v="LYONS FERRY HATCHERY"/>
    <s v="LYONS FERRY HATCHERY"/>
    <s v="WA"/>
    <s v="SNAK"/>
    <s v="LOSN"/>
    <s v="N"/>
    <n v="4"/>
  </r>
  <r>
    <x v="24"/>
    <s v="SNF"/>
    <s v="T"/>
    <n v="4.0999999999999996"/>
    <n v="20140404"/>
    <s v="WDFW"/>
    <s v="WDFW"/>
    <n v="4"/>
    <n v="633381"/>
    <n v="12"/>
    <m/>
    <m/>
    <s v="D"/>
    <n v="420061057"/>
    <n v="1"/>
    <n v="2"/>
    <n v="2005"/>
    <n v="20060601"/>
    <n v="20060617"/>
    <s v="3F10308 070940 R"/>
    <s v="3F10308 070943 H"/>
    <s v="3F10308 070012 S02"/>
    <s v="S"/>
    <s v="H"/>
    <m/>
    <m/>
    <m/>
    <m/>
    <m/>
    <n v="5000"/>
    <n v="204637"/>
    <n v="0"/>
    <n v="1198"/>
    <n v="5000"/>
    <n v="801"/>
    <m/>
    <m/>
    <m/>
    <m/>
    <m/>
    <m/>
    <m/>
    <m/>
    <s v="WALLACE R 07.0940"/>
    <s v="WALLACE R HATCHERY"/>
    <s v="SKYKOMISH R 07.0012"/>
    <s v="WA"/>
    <s v="NPS"/>
    <s v="SNOH"/>
    <s v="N"/>
    <n v="6"/>
  </r>
  <r>
    <x v="24"/>
    <s v="SNF"/>
    <s v="T"/>
    <n v="4.0999999999999996"/>
    <n v="20140404"/>
    <s v="WDFW"/>
    <s v="WDFW"/>
    <n v="4"/>
    <n v="633887"/>
    <n v="12"/>
    <m/>
    <m/>
    <s v="D"/>
    <n v="420071025"/>
    <n v="1"/>
    <n v="2"/>
    <n v="2006"/>
    <n v="20070611"/>
    <n v="20070614"/>
    <s v="3F10308 070940 R"/>
    <s v="3F10308 070943 H"/>
    <s v="3F10308 070012 S02"/>
    <s v="S"/>
    <s v="H"/>
    <s v="K"/>
    <m/>
    <m/>
    <m/>
    <m/>
    <n v="5000"/>
    <n v="205344"/>
    <m/>
    <m/>
    <n v="5000"/>
    <n v="804"/>
    <m/>
    <m/>
    <m/>
    <m/>
    <m/>
    <m/>
    <m/>
    <m/>
    <s v="WALLACE R 07.0940"/>
    <s v="WALLACE R HATCHERY"/>
    <s v="SKYKOMISH R 07.0012"/>
    <s v="WA"/>
    <s v="NPS"/>
    <s v="SNOH"/>
    <s v="N"/>
    <n v="6"/>
  </r>
  <r>
    <x v="24"/>
    <s v="SNF"/>
    <s v="T"/>
    <n v="4.0999999999999996"/>
    <n v="20140404"/>
    <s v="WDFW"/>
    <s v="WDFW"/>
    <n v="4"/>
    <n v="634281"/>
    <n v="12"/>
    <m/>
    <m/>
    <s v="D"/>
    <n v="420081013"/>
    <n v="1"/>
    <n v="2"/>
    <n v="2007"/>
    <n v="20080623"/>
    <n v="20080625"/>
    <s v="3F10308 070940 R"/>
    <s v="3F10308 070943 H"/>
    <s v="3F10308 070012 S02"/>
    <s v="S"/>
    <s v="H"/>
    <s v="K"/>
    <m/>
    <m/>
    <m/>
    <m/>
    <n v="5000"/>
    <n v="199858"/>
    <n v="0"/>
    <n v="421"/>
    <m/>
    <m/>
    <m/>
    <m/>
    <m/>
    <m/>
    <m/>
    <m/>
    <m/>
    <m/>
    <s v="WALLACE R 07.0940"/>
    <s v="WALLACE R HATCHERY"/>
    <s v="SKYKOMISH R 07.0012"/>
    <s v="WA"/>
    <s v="NPS"/>
    <s v="SNOH"/>
    <s v="N"/>
    <n v="6"/>
  </r>
  <r>
    <x v="25"/>
    <s v="SNY"/>
    <s v="T"/>
    <n v="4.0999999999999996"/>
    <n v="20140404"/>
    <s v="WDFW"/>
    <s v="WDFW"/>
    <n v="4"/>
    <n v="633468"/>
    <n v="12"/>
    <m/>
    <m/>
    <m/>
    <m/>
    <n v="1"/>
    <n v="2"/>
    <n v="2005"/>
    <n v="20070401"/>
    <n v="20070424"/>
    <s v="3F10308 070940 R"/>
    <s v="3F10308 070943 H"/>
    <s v="3F10308 070012 S02"/>
    <s v="S"/>
    <s v="H"/>
    <s v="P"/>
    <m/>
    <m/>
    <m/>
    <m/>
    <n v="5000"/>
    <n v="79419"/>
    <n v="0"/>
    <n v="1462"/>
    <n v="5000"/>
    <n v="319"/>
    <m/>
    <m/>
    <m/>
    <m/>
    <m/>
    <m/>
    <m/>
    <m/>
    <s v="WALLACE R 07.0940"/>
    <s v="WALLACE R HATCHERY"/>
    <s v="SKYKOMISH R 07.0012"/>
    <s v="WA"/>
    <s v="NPS"/>
    <s v="SNOH"/>
    <s v="N"/>
    <n v="4"/>
  </r>
  <r>
    <x v="25"/>
    <s v="SNY"/>
    <s v="T"/>
    <n v="4.0999999999999996"/>
    <n v="20140404"/>
    <s v="WDFW"/>
    <s v="WDFW"/>
    <n v="4"/>
    <n v="633966"/>
    <n v="12"/>
    <m/>
    <m/>
    <m/>
    <m/>
    <n v="1"/>
    <n v="2"/>
    <n v="2006"/>
    <n v="20080401"/>
    <n v="20080414"/>
    <s v="3F10308 070940 R"/>
    <s v="3F10308 070943 H"/>
    <s v="3F10308 070012 S02"/>
    <s v="S"/>
    <s v="H"/>
    <s v="P"/>
    <m/>
    <m/>
    <m/>
    <m/>
    <n v="5000"/>
    <n v="83025"/>
    <n v="0"/>
    <n v="343"/>
    <n v="5000"/>
    <n v="166"/>
    <m/>
    <m/>
    <m/>
    <m/>
    <m/>
    <m/>
    <m/>
    <s v="BO=Mixed(HxW) EXCESSIVE LOSS DUE TO RIVER OTTER PR"/>
    <s v="WALLACE R 07.0940"/>
    <s v="WALLACE R HATCHERY"/>
    <s v="SKYKOMISH R 07.0012"/>
    <s v="WA"/>
    <s v="NPS"/>
    <s v="SNOH"/>
    <s v="N"/>
    <n v="4"/>
  </r>
  <r>
    <x v="25"/>
    <s v="SNY"/>
    <s v="T"/>
    <n v="4.0999999999999996"/>
    <n v="20140404"/>
    <s v="WDFW"/>
    <s v="WDFW"/>
    <n v="4"/>
    <n v="634296"/>
    <n v="12"/>
    <m/>
    <m/>
    <m/>
    <m/>
    <n v="1"/>
    <n v="2"/>
    <n v="2007"/>
    <n v="20090401"/>
    <n v="20090408"/>
    <s v="3F10308 070940 R"/>
    <s v="3F10308 070943 H"/>
    <s v="3F10308 070012 S02"/>
    <s v="S"/>
    <s v="H"/>
    <s v="P"/>
    <m/>
    <m/>
    <m/>
    <m/>
    <n v="5000"/>
    <n v="85863"/>
    <n v="0"/>
    <n v="858"/>
    <n v="5000"/>
    <n v="858"/>
    <m/>
    <m/>
    <m/>
    <m/>
    <m/>
    <m/>
    <m/>
    <m/>
    <s v="WALLACE R 07.0940"/>
    <s v="WALLACE R HATCHERY"/>
    <s v="SKYKOMISH R 07.0012"/>
    <s v="WA"/>
    <s v="NPS"/>
    <s v="SNOH"/>
    <s v="N"/>
    <n v="4"/>
  </r>
  <r>
    <x v="26"/>
    <s v="NIS"/>
    <s v="T"/>
    <n v="4.0999999999999996"/>
    <n v="20070202"/>
    <s v="NIFC"/>
    <s v="NISQ"/>
    <n v="14"/>
    <n v="210671"/>
    <n v="12"/>
    <m/>
    <m/>
    <m/>
    <m/>
    <n v="1"/>
    <n v="3"/>
    <n v="2005"/>
    <n v="20060518"/>
    <n v="20060605"/>
    <s v="3F10513 110017AR"/>
    <s v="3F10513 110017AH"/>
    <s v="3F10513 110017AS"/>
    <s v="G"/>
    <s v="H"/>
    <s v="P"/>
    <s v="VO"/>
    <n v="8.25"/>
    <m/>
    <s v="N"/>
    <n v="5000"/>
    <n v="42333"/>
    <n v="0"/>
    <n v="4360"/>
    <n v="5000"/>
    <n v="215114"/>
    <n v="0"/>
    <n v="8847"/>
    <s v="B"/>
    <n v="5.6099999999999997E-2"/>
    <n v="38"/>
    <n v="624"/>
    <m/>
    <m/>
    <s v="KALAMA CR 11.0017"/>
    <s v="KALAMA CR HATCHERY"/>
    <s v="KALAMA CR 11.0017"/>
    <s v="WA"/>
    <s v="SPS"/>
    <s v="NISQ"/>
    <s v="C"/>
    <n v="5.5"/>
  </r>
  <r>
    <x v="26"/>
    <s v="NIS"/>
    <s v="T"/>
    <n v="4.0999999999999996"/>
    <n v="20101203"/>
    <s v="NIFC"/>
    <s v="NISQ"/>
    <n v="14"/>
    <n v="210801"/>
    <n v="12"/>
    <m/>
    <m/>
    <m/>
    <m/>
    <n v="1"/>
    <n v="3"/>
    <n v="2007"/>
    <n v="20080517"/>
    <n v="20080523"/>
    <s v="3F10513 110017AR"/>
    <s v="3F10513 110017AH"/>
    <s v="3F10513 110017AS"/>
    <s v="G"/>
    <s v="H"/>
    <s v="P"/>
    <s v="VO"/>
    <n v="6.98"/>
    <m/>
    <s v="N"/>
    <n v="5000"/>
    <n v="61823"/>
    <n v="0"/>
    <n v="2721"/>
    <n v="5000"/>
    <n v="615670"/>
    <n v="0"/>
    <n v="24655"/>
    <s v="B"/>
    <m/>
    <n v="35"/>
    <m/>
    <m/>
    <s v="Tag loss estimated due to contamination of tagged/untagged fish in net pen/pond."/>
    <s v="KALAMA CR 11.0017"/>
    <s v="KALAMA CR HATCHERY"/>
    <s v="KALAMA CR 11.0017"/>
    <s v="WA"/>
    <s v="SPS"/>
    <s v="NISQ"/>
    <s v="N"/>
    <n v="5"/>
  </r>
  <r>
    <x v="26"/>
    <s v="NIS"/>
    <s v="T"/>
    <n v="4.0999999999999996"/>
    <n v="20090902"/>
    <s v="NIFC"/>
    <s v="NISQ"/>
    <n v="14"/>
    <n v="210744"/>
    <n v="12"/>
    <m/>
    <m/>
    <m/>
    <m/>
    <n v="1"/>
    <n v="3"/>
    <n v="2006"/>
    <n v="20070518"/>
    <n v="20070610"/>
    <s v="3F10513 110017AR"/>
    <s v="3F10513 110017AH"/>
    <s v="3F10513 110017AS"/>
    <s v="G"/>
    <s v="H"/>
    <s v="P"/>
    <s v="VO"/>
    <n v="8.25"/>
    <m/>
    <s v="N"/>
    <n v="5000"/>
    <n v="94725"/>
    <n v="0"/>
    <n v="1135"/>
    <n v="5000"/>
    <n v="628420"/>
    <n v="0"/>
    <n v="21650"/>
    <s v="B"/>
    <n v="5.74E-2"/>
    <n v="30"/>
    <n v="627"/>
    <m/>
    <m/>
    <s v="KALAMA CR 11.0017"/>
    <s v="KALAMA CR HATCHERY"/>
    <s v="KALAMA CR 11.0017"/>
    <s v="WA"/>
    <s v="SPS"/>
    <s v="NISQ"/>
    <s v="T"/>
    <n v="5.5"/>
  </r>
  <r>
    <x v="26"/>
    <s v="NIS"/>
    <s v="T"/>
    <n v="4.0999999999999996"/>
    <n v="20100610"/>
    <s v="NIFC"/>
    <s v="NISQ"/>
    <n v="14"/>
    <n v="633391"/>
    <n v="12"/>
    <m/>
    <m/>
    <s v="D"/>
    <s v="142007DI002"/>
    <n v="1"/>
    <n v="3"/>
    <n v="2006"/>
    <n v="20070504"/>
    <n v="20070530"/>
    <s v="3F10513 110013CR"/>
    <s v="3F10513 110013CH"/>
    <s v="3F10513 110013CS"/>
    <s v="G"/>
    <s v="H"/>
    <s v="K"/>
    <s v="VO"/>
    <n v="8.25"/>
    <m/>
    <s v="N"/>
    <n v="5000"/>
    <n v="204221"/>
    <n v="0"/>
    <n v="390"/>
    <n v="5000"/>
    <n v="390"/>
    <m/>
    <m/>
    <s v="B"/>
    <n v="1.9E-3"/>
    <n v="16"/>
    <n v="526"/>
    <m/>
    <s v="ASSOC W/ TAG CODE 210736"/>
    <s v="CLEAR CR 11.0013C"/>
    <s v="CLEAR CREEK HATCHERY"/>
    <s v="CLEAR CR 11.0013C"/>
    <s v="WA"/>
    <s v="SPS"/>
    <s v="NISQ"/>
    <s v="N"/>
    <n v="5"/>
  </r>
  <r>
    <x v="26"/>
    <s v="NIS"/>
    <s v="T"/>
    <n v="4.0999999999999996"/>
    <n v="20101203"/>
    <s v="NIFC"/>
    <s v="NISQ"/>
    <n v="14"/>
    <n v="210788"/>
    <n v="12"/>
    <m/>
    <m/>
    <s v="D"/>
    <s v="142008DI003"/>
    <n v="1"/>
    <n v="3"/>
    <n v="2007"/>
    <n v="20080501"/>
    <n v="20080605"/>
    <s v="3F10513 110013CR"/>
    <s v="3F10513 110013CH"/>
    <s v="3F10513 110013CS"/>
    <m/>
    <s v="H"/>
    <s v="P"/>
    <m/>
    <n v="8.25"/>
    <m/>
    <m/>
    <n v="5000"/>
    <n v="180974"/>
    <m/>
    <m/>
    <n v="5000"/>
    <n v="724"/>
    <m/>
    <m/>
    <m/>
    <n v="4.0000000000000001E-3"/>
    <m/>
    <n v="502"/>
    <m/>
    <m/>
    <s v="CLEAR CR 11.0013C"/>
    <s v="CLEAR CREEK HATCHERY"/>
    <s v="CLEAR CR 11.0013C"/>
    <s v="WA"/>
    <s v="SPS"/>
    <s v="NISQ"/>
    <s v="N"/>
    <n v="5.5"/>
  </r>
  <r>
    <x v="26"/>
    <s v="NIS"/>
    <s v="T"/>
    <n v="4.0999999999999996"/>
    <n v="20080709"/>
    <s v="NIFC"/>
    <s v="NISQ"/>
    <n v="14"/>
    <n v="633286"/>
    <n v="12"/>
    <m/>
    <m/>
    <s v="D"/>
    <s v="142006DI02"/>
    <n v="1"/>
    <n v="3"/>
    <n v="2005"/>
    <n v="20060515"/>
    <n v="20060525"/>
    <s v="3F10513 110013CR"/>
    <s v="3F10513 110013CH"/>
    <s v="3F10513 110013CS"/>
    <s v="G"/>
    <s v="H"/>
    <s v="K"/>
    <s v="VO"/>
    <n v="7.5"/>
    <m/>
    <s v="W"/>
    <n v="5000"/>
    <n v="120154"/>
    <n v="0"/>
    <n v="7920"/>
    <n v="5000"/>
    <n v="2943809"/>
    <n v="0"/>
    <n v="404407"/>
    <s v="W"/>
    <n v="7.4999999999999997E-3"/>
    <n v="27"/>
    <n v="668"/>
    <m/>
    <s v="DIT CLIPPED, ASSOC W/ TAG CODE 210681, EXP LOW SURVIVAL DUE TO TAIL DEFORM &amp; PIN"/>
    <s v="CLEAR CR 11.0013C"/>
    <s v="CLEAR CREEK HATCHERY"/>
    <s v="CLEAR CR 11.0013C"/>
    <s v="WA"/>
    <s v="SPS"/>
    <s v="NISQ"/>
    <s v="C"/>
    <n v="5"/>
  </r>
  <r>
    <x v="26"/>
    <s v="SPS"/>
    <s v="T"/>
    <n v="4.0999999999999996"/>
    <n v="20140404"/>
    <s v="WDFW"/>
    <s v="WDFW"/>
    <n v="4"/>
    <n v="632979"/>
    <n v="12"/>
    <m/>
    <m/>
    <m/>
    <m/>
    <n v="1"/>
    <n v="3"/>
    <n v="2005"/>
    <n v="20060608"/>
    <n v="20060612"/>
    <s v="3F10513 120007 R"/>
    <s v="3F10513 120007 H01"/>
    <s v="3F10513 120007 S"/>
    <s v="S"/>
    <s v="H"/>
    <s v="B"/>
    <m/>
    <m/>
    <m/>
    <m/>
    <n v="5000"/>
    <n v="90548"/>
    <n v="0"/>
    <n v="5185"/>
    <n v="5000"/>
    <n v="4967"/>
    <m/>
    <m/>
    <m/>
    <m/>
    <m/>
    <m/>
    <m/>
    <m/>
    <s v="CHAMBERS CR 12.0007"/>
    <s v="GARRISON HATCHERY"/>
    <s v="CHAMBERS CR 12.0007"/>
    <s v="WA"/>
    <s v="SPS"/>
    <s v="CHAM"/>
    <s v="N"/>
    <n v="6"/>
  </r>
  <r>
    <x v="26"/>
    <s v="SPS"/>
    <s v="T"/>
    <n v="4.0999999999999996"/>
    <n v="20140404"/>
    <s v="WDFW"/>
    <s v="WDFW"/>
    <n v="4"/>
    <n v="632894"/>
    <n v="12"/>
    <m/>
    <m/>
    <m/>
    <m/>
    <n v="1"/>
    <n v="3"/>
    <n v="2005"/>
    <n v="20060901"/>
    <n v="20060930"/>
    <s v="3F10513 120007 R"/>
    <s v="3F10513 120007 H01"/>
    <s v="3F10513 130028 S"/>
    <s v="S"/>
    <s v="H"/>
    <s v="P"/>
    <m/>
    <m/>
    <m/>
    <m/>
    <n v="5000"/>
    <n v="31239"/>
    <m/>
    <m/>
    <n v="5000"/>
    <n v="261"/>
    <m/>
    <m/>
    <m/>
    <m/>
    <m/>
    <m/>
    <m/>
    <m/>
    <s v="CHAMBERS CR 12.0007"/>
    <s v="GARRISON HATCHERY"/>
    <s v="DESCHUTES R 13.0028"/>
    <s v="WA"/>
    <s v="SPS"/>
    <s v="CHAM"/>
    <s v="N"/>
    <n v="9"/>
  </r>
  <r>
    <x v="26"/>
    <s v="SPS"/>
    <s v="T"/>
    <n v="4.0999999999999996"/>
    <n v="20140404"/>
    <s v="WDFW"/>
    <s v="WDFW"/>
    <n v="4"/>
    <n v="633968"/>
    <n v="12"/>
    <m/>
    <m/>
    <m/>
    <m/>
    <n v="1"/>
    <n v="3"/>
    <n v="2006"/>
    <n v="20070904"/>
    <n v="20070905"/>
    <s v="3F10513 120007 R"/>
    <s v="3F10513 120007 H01"/>
    <s v="3F10513 120007 S"/>
    <s v="S"/>
    <s v="H"/>
    <s v="P"/>
    <m/>
    <m/>
    <m/>
    <m/>
    <n v="5000"/>
    <n v="98167"/>
    <n v="0"/>
    <n v="1581"/>
    <n v="5000"/>
    <n v="974"/>
    <m/>
    <m/>
    <m/>
    <m/>
    <m/>
    <m/>
    <m/>
    <m/>
    <s v="CHAMBERS CR 12.0007"/>
    <s v="GARRISON HATCHERY"/>
    <s v="CHAMBERS CR 12.0007"/>
    <s v="WA"/>
    <s v="SPS"/>
    <s v="CHAM"/>
    <s v="N"/>
    <n v="9"/>
  </r>
  <r>
    <x v="26"/>
    <s v="SPS"/>
    <s v="T"/>
    <n v="4.0999999999999996"/>
    <n v="20140404"/>
    <s v="WDFW"/>
    <s v="WDFW"/>
    <n v="4"/>
    <n v="633964"/>
    <n v="12"/>
    <m/>
    <m/>
    <m/>
    <m/>
    <n v="1"/>
    <n v="3"/>
    <n v="2006"/>
    <n v="20070626"/>
    <n v="20070626"/>
    <s v="3F10513 120007 R"/>
    <s v="3F10513 120007 H01"/>
    <s v="3F10513 130028 S"/>
    <s v="S"/>
    <s v="H"/>
    <m/>
    <m/>
    <m/>
    <m/>
    <m/>
    <n v="5000"/>
    <n v="97589"/>
    <n v="0"/>
    <n v="1518"/>
    <n v="5000"/>
    <n v="2093"/>
    <m/>
    <m/>
    <m/>
    <m/>
    <m/>
    <m/>
    <m/>
    <s v="JUMBOS"/>
    <s v="CHAMBERS CR 12.0007"/>
    <s v="GARRISON HATCHERY"/>
    <s v="DESCHUTES R 13.0028"/>
    <s v="WA"/>
    <s v="SPS"/>
    <s v="CHAM"/>
    <s v="N"/>
    <n v="6"/>
  </r>
  <r>
    <x v="26"/>
    <s v="SPS"/>
    <s v="T"/>
    <n v="4.0999999999999996"/>
    <n v="20140404"/>
    <s v="WDFW"/>
    <s v="WDFW"/>
    <n v="4"/>
    <n v="633466"/>
    <n v="12"/>
    <m/>
    <m/>
    <m/>
    <m/>
    <n v="1"/>
    <n v="3"/>
    <n v="2007"/>
    <n v="20080617"/>
    <n v="20080617"/>
    <s v="3F10513 120007 R"/>
    <s v="3F10513 120007 H01"/>
    <s v="3F10513 130028 S"/>
    <s v="S"/>
    <s v="H"/>
    <s v="P"/>
    <m/>
    <m/>
    <m/>
    <m/>
    <n v="5000"/>
    <n v="97485"/>
    <n v="0"/>
    <n v="1528"/>
    <n v="5000"/>
    <n v="254"/>
    <m/>
    <m/>
    <m/>
    <m/>
    <m/>
    <m/>
    <m/>
    <m/>
    <s v="CHAMBERS CR 12.0007"/>
    <s v="GARRISON HATCHERY"/>
    <s v="DESCHUTES R 13.0028"/>
    <s v="WA"/>
    <s v="SPS"/>
    <s v="CHAM"/>
    <s v="N"/>
    <n v="6"/>
  </r>
  <r>
    <x v="26"/>
    <s v="SPS"/>
    <s v="T"/>
    <n v="4.0999999999999996"/>
    <n v="20140404"/>
    <s v="WDFW"/>
    <s v="WDFW"/>
    <n v="4"/>
    <n v="634364"/>
    <n v="12"/>
    <m/>
    <m/>
    <m/>
    <m/>
    <n v="1"/>
    <n v="3"/>
    <n v="2007"/>
    <n v="20080915"/>
    <n v="20080922"/>
    <s v="3F10513 120007 R"/>
    <s v="3F10513 120007 H01"/>
    <s v="3F10513 130028 S"/>
    <s v="S"/>
    <s v="H"/>
    <m/>
    <m/>
    <m/>
    <m/>
    <m/>
    <n v="5000"/>
    <n v="97992"/>
    <n v="0"/>
    <n v="401"/>
    <n v="5000"/>
    <n v="2000"/>
    <m/>
    <m/>
    <m/>
    <m/>
    <m/>
    <m/>
    <m/>
    <s v="RELEASED AT THE BOAT LAUNCH ON HIGH TIDERELEASED A"/>
    <s v="CHAMBERS CR 12.0007"/>
    <s v="GARRISON HATCHERY"/>
    <s v="DESCHUTES R 13.0028"/>
    <s v="WA"/>
    <s v="SPS"/>
    <s v="CHAM"/>
    <s v="N"/>
    <n v="9"/>
  </r>
  <r>
    <x v="27"/>
    <s v="SPY"/>
    <s v="T"/>
    <n v="4.0999999999999996"/>
    <n v="20140404"/>
    <s v="WDFW"/>
    <s v="WDFW"/>
    <n v="4"/>
    <n v="633472"/>
    <n v="12"/>
    <m/>
    <m/>
    <m/>
    <m/>
    <n v="1"/>
    <n v="3"/>
    <n v="2005"/>
    <n v="20070330"/>
    <n v="20070330"/>
    <s v="3F10513 120007 R"/>
    <s v="3F10513 120007 H03"/>
    <s v="3F10513 130028 S"/>
    <s v="S"/>
    <s v="H"/>
    <s v="P"/>
    <m/>
    <m/>
    <m/>
    <m/>
    <n v="5000"/>
    <n v="94225"/>
    <n v="0"/>
    <n v="5168"/>
    <n v="5000"/>
    <n v="952"/>
    <m/>
    <m/>
    <m/>
    <m/>
    <m/>
    <m/>
    <m/>
    <m/>
    <s v="CHAMBERS CR 12.0007"/>
    <s v="LAKEWOOD HATCHERY"/>
    <s v="DESCHUTES R 13.0028"/>
    <s v="WA"/>
    <s v="SPS"/>
    <s v="CHAM"/>
    <s v="N"/>
    <n v="3"/>
  </r>
  <r>
    <x v="27"/>
    <s v="SPY"/>
    <s v="T"/>
    <n v="4.0999999999999996"/>
    <n v="20140404"/>
    <s v="WDFW"/>
    <s v="WDFW"/>
    <n v="4"/>
    <n v="633289"/>
    <n v="12"/>
    <m/>
    <m/>
    <m/>
    <m/>
    <n v="1"/>
    <n v="3"/>
    <n v="2005"/>
    <n v="20070409"/>
    <n v="20070426"/>
    <s v="3F10513 130028 R"/>
    <s v="3F10513 130028 H02"/>
    <s v="3F10513 130028 S"/>
    <s v="S"/>
    <s v="H"/>
    <s v="O"/>
    <m/>
    <m/>
    <m/>
    <m/>
    <n v="5000"/>
    <n v="69491"/>
    <n v="0"/>
    <n v="1297"/>
    <n v="5000"/>
    <n v="1237"/>
    <m/>
    <m/>
    <m/>
    <m/>
    <m/>
    <m/>
    <m/>
    <m/>
    <s v="DESCHUTES R 13.0028"/>
    <s v="TUMWATER FALLS HATCH"/>
    <s v="DESCHUTES R 13.0028"/>
    <s v="WA"/>
    <s v="SPS"/>
    <s v="DES"/>
    <s v="N"/>
    <n v="4"/>
  </r>
  <r>
    <x v="27"/>
    <s v="SPY"/>
    <s v="T"/>
    <n v="4.0999999999999996"/>
    <n v="20140404"/>
    <s v="WDFW"/>
    <s v="WDFW"/>
    <n v="4"/>
    <n v="633969"/>
    <n v="12"/>
    <m/>
    <m/>
    <m/>
    <m/>
    <n v="1"/>
    <n v="3"/>
    <n v="2006"/>
    <n v="20080402"/>
    <n v="20080402"/>
    <s v="3F10513 120007 R"/>
    <s v="3F10513 120007 H03"/>
    <s v="3F10513 120007 S"/>
    <s v="S"/>
    <s v="H"/>
    <s v="P"/>
    <m/>
    <m/>
    <m/>
    <m/>
    <n v="5000"/>
    <n v="89978"/>
    <n v="0"/>
    <n v="4954"/>
    <n v="5000"/>
    <n v="1262"/>
    <m/>
    <m/>
    <m/>
    <m/>
    <m/>
    <m/>
    <m/>
    <m/>
    <s v="CHAMBERS CR 12.0007"/>
    <s v="LAKEWOOD HATCHERY"/>
    <s v="CHAMBERS CR 12.0007"/>
    <s v="WA"/>
    <s v="SPS"/>
    <s v="CHAM"/>
    <s v="N"/>
    <n v="4"/>
  </r>
  <r>
    <x v="27"/>
    <s v="SPY"/>
    <s v="T"/>
    <n v="4.0999999999999996"/>
    <n v="20140404"/>
    <s v="WDFW"/>
    <s v="WDFW"/>
    <n v="4"/>
    <n v="633495"/>
    <n v="12"/>
    <m/>
    <m/>
    <m/>
    <m/>
    <n v="1"/>
    <n v="3"/>
    <n v="2006"/>
    <n v="20080321"/>
    <n v="20080321"/>
    <s v="3F10513 130028 R"/>
    <s v="3F10513 130028 H02"/>
    <s v="3F10513 130028 S"/>
    <s v="S"/>
    <s v="H"/>
    <s v="P"/>
    <m/>
    <m/>
    <m/>
    <m/>
    <n v="5000"/>
    <n v="21631"/>
    <n v="0"/>
    <n v="263"/>
    <n v="5000"/>
    <n v="60"/>
    <m/>
    <m/>
    <m/>
    <m/>
    <m/>
    <m/>
    <m/>
    <s v="NO FINAL QC ON TAGS, USED INITIAL"/>
    <s v="DESCHUTES R 13.0028"/>
    <s v="TUMWATER FALLS HATCH"/>
    <s v="DESCHUTES R 13.0028"/>
    <s v="WA"/>
    <s v="SPS"/>
    <s v="DES"/>
    <s v="N"/>
    <n v="3"/>
  </r>
  <r>
    <x v="27"/>
    <s v="SPY"/>
    <s v="T"/>
    <n v="4.0999999999999996"/>
    <n v="20140404"/>
    <s v="WDFW"/>
    <s v="WDFW"/>
    <n v="4"/>
    <n v="633496"/>
    <n v="12"/>
    <m/>
    <m/>
    <m/>
    <m/>
    <n v="1"/>
    <n v="3"/>
    <n v="2006"/>
    <n v="20080321"/>
    <n v="20080321"/>
    <s v="3F10513 130028 R"/>
    <s v="3F10513 130028 H02"/>
    <s v="3F10513 130028 S"/>
    <s v="S"/>
    <s v="H"/>
    <s v="P"/>
    <m/>
    <m/>
    <m/>
    <m/>
    <n v="5000"/>
    <n v="20612"/>
    <n v="0"/>
    <n v="250"/>
    <m/>
    <m/>
    <m/>
    <m/>
    <m/>
    <m/>
    <m/>
    <m/>
    <m/>
    <s v="NO FINAL QC ON TAGS, USED INITIAL"/>
    <s v="DESCHUTES R 13.0028"/>
    <s v="TUMWATER FALLS HATCH"/>
    <s v="DESCHUTES R 13.0028"/>
    <s v="WA"/>
    <s v="SPS"/>
    <s v="DES"/>
    <s v="N"/>
    <n v="3"/>
  </r>
  <r>
    <x v="27"/>
    <s v="SPY"/>
    <s v="T"/>
    <n v="4.0999999999999996"/>
    <n v="20140404"/>
    <s v="WDFW"/>
    <s v="WDFW"/>
    <n v="4"/>
    <n v="633494"/>
    <n v="12"/>
    <m/>
    <m/>
    <m/>
    <m/>
    <n v="1"/>
    <n v="3"/>
    <n v="2006"/>
    <n v="20080321"/>
    <n v="20080321"/>
    <s v="3F10513 130028 R"/>
    <s v="3F10513 130028 H02"/>
    <s v="3F10513 130028 S"/>
    <s v="S"/>
    <s v="H"/>
    <s v="P"/>
    <m/>
    <m/>
    <m/>
    <m/>
    <n v="5000"/>
    <n v="22002"/>
    <n v="0"/>
    <n v="267"/>
    <n v="5000"/>
    <n v="13"/>
    <m/>
    <m/>
    <m/>
    <m/>
    <m/>
    <m/>
    <m/>
    <s v="NO FINAL QC ON TAGS, USED INITIAL"/>
    <s v="DESCHUTES R 13.0028"/>
    <s v="TUMWATER FALLS HATCH"/>
    <s v="DESCHUTES R 13.0028"/>
    <s v="WA"/>
    <s v="SPS"/>
    <s v="DES"/>
    <s v="N"/>
    <n v="3"/>
  </r>
  <r>
    <x v="27"/>
    <s v="SPY"/>
    <s v="T"/>
    <n v="4.0999999999999996"/>
    <n v="20140404"/>
    <s v="WDFW"/>
    <s v="WDFW"/>
    <n v="4"/>
    <n v="634299"/>
    <n v="12"/>
    <m/>
    <m/>
    <m/>
    <m/>
    <n v="1"/>
    <n v="3"/>
    <n v="2007"/>
    <n v="20090401"/>
    <n v="20090401"/>
    <s v="3F10513 120007 R"/>
    <s v="3F10513 120007 H03"/>
    <s v="3F10513 130028 S"/>
    <s v="S"/>
    <s v="H"/>
    <m/>
    <m/>
    <m/>
    <m/>
    <m/>
    <n v="5000"/>
    <n v="91823"/>
    <n v="0"/>
    <n v="1170"/>
    <n v="5000"/>
    <n v="4484"/>
    <m/>
    <m/>
    <m/>
    <m/>
    <m/>
    <m/>
    <m/>
    <m/>
    <s v="CHAMBERS CR 12.0007"/>
    <s v="LAKEWOOD HATCHERY"/>
    <s v="DESCHUTES R 13.0028"/>
    <s v="WA"/>
    <s v="SPS"/>
    <s v="CHAM"/>
    <s v="N"/>
    <n v="4"/>
  </r>
  <r>
    <x v="27"/>
    <s v="SPY"/>
    <s v="T"/>
    <n v="4.0999999999999996"/>
    <n v="20140404"/>
    <s v="WDFW"/>
    <s v="WDFW"/>
    <n v="4"/>
    <n v="634383"/>
    <n v="12"/>
    <m/>
    <m/>
    <m/>
    <m/>
    <n v="1"/>
    <n v="3"/>
    <n v="2007"/>
    <n v="20090320"/>
    <n v="20090320"/>
    <s v="3F10513 130028 R"/>
    <s v="3F10513 130028 H02"/>
    <s v="3F10513 130028 S"/>
    <s v="S"/>
    <s v="H"/>
    <s v="P"/>
    <m/>
    <m/>
    <m/>
    <m/>
    <n v="5000"/>
    <n v="68373"/>
    <n v="0"/>
    <n v="1835"/>
    <n v="5000"/>
    <n v="353"/>
    <m/>
    <m/>
    <m/>
    <m/>
    <m/>
    <m/>
    <m/>
    <m/>
    <s v="DESCHUTES R 13.0028"/>
    <s v="TUMWATER FALLS HATCH"/>
    <s v="DESCHUTES R 13.0028"/>
    <s v="WA"/>
    <s v="SPS"/>
    <s v="DES"/>
    <s v="N"/>
    <n v="3"/>
  </r>
  <r>
    <x v="27"/>
    <s v="SPY"/>
    <s v="T"/>
    <n v="4.0999999999999996"/>
    <n v="20140404"/>
    <s v="WDFW"/>
    <s v="WDFW"/>
    <n v="4"/>
    <n v="634298"/>
    <n v="12"/>
    <m/>
    <m/>
    <m/>
    <m/>
    <n v="1"/>
    <n v="3"/>
    <n v="2007"/>
    <n v="20090415"/>
    <n v="20090501"/>
    <s v="3F10510 090001 R02"/>
    <s v="3F10510 090125 H"/>
    <s v="3F10510 090072 S"/>
    <s v="S"/>
    <s v="H"/>
    <s v="P"/>
    <m/>
    <m/>
    <m/>
    <m/>
    <n v="5000"/>
    <n v="101039"/>
    <m/>
    <m/>
    <n v="5000"/>
    <n v="192"/>
    <m/>
    <m/>
    <m/>
    <m/>
    <m/>
    <m/>
    <m/>
    <m/>
    <s v="GREEN R 09.0001"/>
    <s v="ICY CR HATCHERY"/>
    <s v="BIG SOOS CR 09.0072"/>
    <s v="WA"/>
    <s v="MPS"/>
    <s v="DUWA"/>
    <s v="N"/>
    <n v="4.5"/>
  </r>
  <r>
    <x v="27"/>
    <s v="SPY"/>
    <s v="T"/>
    <n v="4.0999999999999996"/>
    <n v="20140404"/>
    <s v="WDFW"/>
    <s v="WDFW"/>
    <n v="4"/>
    <n v="633967"/>
    <n v="12"/>
    <m/>
    <m/>
    <m/>
    <m/>
    <n v="1"/>
    <n v="3"/>
    <n v="2006"/>
    <n v="20080421"/>
    <n v="20080421"/>
    <s v="3F10510 090001 R02"/>
    <s v="3F10510 090125 H"/>
    <s v="3F10510 090072 S"/>
    <s v="S"/>
    <s v="H"/>
    <m/>
    <m/>
    <m/>
    <m/>
    <m/>
    <n v="5000"/>
    <n v="79176"/>
    <n v="0"/>
    <n v="1062"/>
    <n v="5000"/>
    <n v="187"/>
    <m/>
    <m/>
    <m/>
    <m/>
    <m/>
    <m/>
    <m/>
    <s v="BO=Mixed(HxW)"/>
    <s v="GREEN R 09.0001"/>
    <s v="ICY CR HATCHERY"/>
    <s v="BIG SOOS CR 09.0072"/>
    <s v="WA"/>
    <s v="MPS"/>
    <s v="DUWA"/>
    <s v="N"/>
    <n v="4"/>
  </r>
  <r>
    <x v="27"/>
    <s v="SPY"/>
    <s v="T"/>
    <n v="4.0999999999999996"/>
    <n v="20140404"/>
    <s v="WDFW"/>
    <s v="WDFW"/>
    <n v="4"/>
    <n v="633467"/>
    <n v="12"/>
    <m/>
    <m/>
    <m/>
    <m/>
    <n v="1"/>
    <n v="3"/>
    <n v="2005"/>
    <n v="20070501"/>
    <n v="20070501"/>
    <s v="3F10510 090001 R02"/>
    <s v="3F10510 090125 H"/>
    <s v="3F10510 090072 S"/>
    <s v="S"/>
    <s v="H"/>
    <s v="B"/>
    <m/>
    <m/>
    <m/>
    <m/>
    <n v="5000"/>
    <n v="95779"/>
    <n v="0"/>
    <n v="1330"/>
    <n v="5000"/>
    <n v="2891"/>
    <m/>
    <m/>
    <m/>
    <m/>
    <m/>
    <m/>
    <m/>
    <s v="BO=Mixed(HxW)"/>
    <s v="GREEN R 09.0001"/>
    <s v="ICY CR HATCHERY"/>
    <s v="BIG SOOS CR 09.0072"/>
    <s v="WA"/>
    <s v="MPS"/>
    <s v="DUWA"/>
    <s v="N"/>
    <n v="5"/>
  </r>
  <r>
    <x v="28"/>
    <s v="STL"/>
    <s v="T"/>
    <n v="4.0999999999999996"/>
    <n v="20070202"/>
    <s v="NIFC"/>
    <s v="COOP"/>
    <n v="14"/>
    <n v="210684"/>
    <n v="12"/>
    <m/>
    <m/>
    <m/>
    <m/>
    <n v="1"/>
    <n v="2"/>
    <n v="2005"/>
    <n v="20060504"/>
    <n v="20060614"/>
    <s v="3F10308 050254AR"/>
    <s v="3F10308 050254AH"/>
    <s v="3F10308 050135 S"/>
    <s v="G"/>
    <s v="H"/>
    <s v="K"/>
    <s v="VO"/>
    <n v="5.04"/>
    <m/>
    <s v="N"/>
    <n v="5000"/>
    <n v="202669"/>
    <n v="0"/>
    <n v="14228"/>
    <n v="5000"/>
    <n v="3817"/>
    <n v="0"/>
    <n v="348"/>
    <s v="C"/>
    <n v="1.8800000000000001E-2"/>
    <n v="30"/>
    <n v="637"/>
    <m/>
    <s v="3,020 &amp; 3,001 REL'D W/ AD+UP CAUD MRK, 3,304 &amp; 3,000 REL'D W/ AD MRK, ON 5/4/0"/>
    <s v="WHITEHORSE SPRINGS"/>
    <s v="WHITEHORSE POND"/>
    <s v="STILLAGUAMISH R -NF"/>
    <s v="WA"/>
    <s v="NPS"/>
    <s v="STIL"/>
    <s v="C"/>
    <n v="5.5"/>
  </r>
  <r>
    <x v="28"/>
    <s v="STL"/>
    <s v="T"/>
    <n v="4.0999999999999996"/>
    <n v="20080204"/>
    <s v="NIFC"/>
    <s v="COOP"/>
    <n v="14"/>
    <n v="210743"/>
    <n v="12"/>
    <m/>
    <m/>
    <m/>
    <m/>
    <n v="1"/>
    <n v="2"/>
    <n v="2006"/>
    <n v="20070418"/>
    <n v="20070625"/>
    <s v="3F10308 050254AR"/>
    <s v="3F10308 050254AH"/>
    <s v="3F10308 050135 S"/>
    <s v="G"/>
    <s v="H"/>
    <s v="K"/>
    <s v="VO"/>
    <n v="5.04"/>
    <m/>
    <s v="N"/>
    <n v="5000"/>
    <n v="16285"/>
    <n v="0"/>
    <n v="838"/>
    <n v="5000"/>
    <n v="1613"/>
    <n v="0"/>
    <n v="31"/>
    <s v="C"/>
    <n v="8.7599999999999997E-2"/>
    <n v="42"/>
    <n v="605"/>
    <m/>
    <s v="A PORTION OF THIS REL. UPPER CAUDAL CLIPPED FOR TRAP CALIBRATION."/>
    <s v="WHITEHORSE SPRINGS"/>
    <s v="WHITEHORSE POND"/>
    <s v="STILLAGUAMISH R -NF"/>
    <s v="WA"/>
    <s v="NPS"/>
    <s v="STIL"/>
    <s v="C"/>
    <n v="5"/>
  </r>
  <r>
    <x v="28"/>
    <s v="STL"/>
    <s v="T"/>
    <n v="4.0999999999999996"/>
    <n v="20080204"/>
    <s v="NIFC"/>
    <s v="COOP"/>
    <n v="14"/>
    <n v="210733"/>
    <n v="12"/>
    <m/>
    <m/>
    <m/>
    <m/>
    <n v="1"/>
    <n v="2"/>
    <n v="2006"/>
    <n v="20070418"/>
    <n v="20070625"/>
    <s v="3F10308 050254AR"/>
    <s v="3F10308 050254AH"/>
    <s v="3F10308 050135 S"/>
    <s v="G"/>
    <s v="H"/>
    <s v="K"/>
    <s v="VO"/>
    <n v="5.04"/>
    <m/>
    <s v="N"/>
    <n v="5000"/>
    <n v="196351"/>
    <n v="0"/>
    <n v="10098"/>
    <n v="5000"/>
    <n v="33668"/>
    <n v="0"/>
    <n v="1064"/>
    <s v="W"/>
    <n v="8.7599999999999997E-2"/>
    <n v="42"/>
    <n v="605"/>
    <m/>
    <s v="14,910 MARK ONLY REL'D @ HARVEY CR."/>
    <s v="WHITEHORSE SPRINGS"/>
    <s v="WHITEHORSE POND"/>
    <s v="STILLAGUAMISH R -NF"/>
    <s v="WA"/>
    <s v="NPS"/>
    <s v="STIL"/>
    <s v="C"/>
    <n v="5"/>
  </r>
  <r>
    <x v="28"/>
    <s v="STL"/>
    <s v="T"/>
    <n v="4.0999999999999996"/>
    <n v="20101203"/>
    <s v="NIFC"/>
    <s v="STIL"/>
    <n v="14"/>
    <n v="210741"/>
    <n v="12"/>
    <m/>
    <m/>
    <m/>
    <m/>
    <n v="1"/>
    <n v="2"/>
    <n v="2007"/>
    <n v="20080425"/>
    <n v="20080602"/>
    <s v="3F10308 050254AR"/>
    <s v="3F10308 050254AH"/>
    <s v="3F10308 050135 S"/>
    <s v="G"/>
    <s v="H"/>
    <s v="P"/>
    <s v="VO"/>
    <n v="9.07"/>
    <m/>
    <s v="N"/>
    <n v="5000"/>
    <n v="17375"/>
    <n v="0"/>
    <n v="290"/>
    <n v="5000"/>
    <n v="1390"/>
    <m/>
    <m/>
    <s v="C"/>
    <n v="7.7200000000000005E-2"/>
    <m/>
    <n v="661"/>
    <m/>
    <m/>
    <s v="WHITEHORSE SPRINGS"/>
    <s v="WHITEHORSE POND"/>
    <s v="STILLAGUAMISH R -NF"/>
    <s v="WA"/>
    <s v="NPS"/>
    <s v="STIL"/>
    <s v="N"/>
    <n v="5"/>
  </r>
  <r>
    <x v="28"/>
    <s v="STL"/>
    <s v="T"/>
    <n v="4.0999999999999996"/>
    <n v="20101203"/>
    <s v="NIFC"/>
    <s v="STIL"/>
    <n v="14"/>
    <n v="210787"/>
    <n v="12"/>
    <m/>
    <m/>
    <m/>
    <m/>
    <n v="1"/>
    <n v="2"/>
    <n v="2007"/>
    <n v="20080425"/>
    <n v="20080602"/>
    <s v="3F10308 050254AR"/>
    <s v="3F10308 050254AH"/>
    <s v="3F10308 050135 S"/>
    <s v="G"/>
    <s v="H"/>
    <s v="P"/>
    <m/>
    <n v="5.04"/>
    <m/>
    <m/>
    <n v="5000"/>
    <n v="197192"/>
    <n v="0"/>
    <n v="3287"/>
    <n v="5000"/>
    <n v="15775"/>
    <m/>
    <m/>
    <m/>
    <n v="7.7200000000000005E-2"/>
    <m/>
    <n v="661"/>
    <m/>
    <s v="counter count 5 calibrations showed %5 under count"/>
    <s v="WHITEHORSE SPRINGS"/>
    <s v="WHITEHORSE POND"/>
    <s v="STILLAGUAMISH R -NF"/>
    <s v="WA"/>
    <s v="NPS"/>
    <s v="STIL"/>
    <s v="N"/>
    <n v="5"/>
  </r>
  <r>
    <x v="29"/>
    <s v="TUL"/>
    <s v="T"/>
    <n v="4.0999999999999996"/>
    <n v="20070202"/>
    <s v="NIFC"/>
    <s v="TULA"/>
    <n v="14"/>
    <n v="210571"/>
    <n v="12"/>
    <m/>
    <m/>
    <m/>
    <m/>
    <n v="1"/>
    <n v="2"/>
    <n v="2005"/>
    <n v="20060504"/>
    <n v="20060517"/>
    <s v="3F10308 070001 R"/>
    <s v="3F10308 070001 H"/>
    <s v="3F10308 070012 S02"/>
    <s v="G"/>
    <s v="H"/>
    <s v="P"/>
    <s v="FR"/>
    <n v="7.39"/>
    <n v="78"/>
    <s v="W"/>
    <n v="5500"/>
    <n v="107846"/>
    <m/>
    <m/>
    <n v="5500"/>
    <n v="524030"/>
    <n v="0"/>
    <n v="307813"/>
    <m/>
    <n v="4.5999999999999999E-3"/>
    <n v="33"/>
    <n v="432"/>
    <m/>
    <s v="EXPECT 40 % LOSS DUE TO BKD."/>
    <s v="TULALIP CR 07.0001"/>
    <s v="BERNIE GOBIN HATCH"/>
    <s v="SKYKOMISH R 07.0012"/>
    <s v="WA"/>
    <s v="NPS"/>
    <s v="SNOH"/>
    <s v="C"/>
    <n v="5"/>
  </r>
  <r>
    <x v="29"/>
    <s v="TUL"/>
    <s v="T"/>
    <n v="4.0999999999999996"/>
    <n v="20101203"/>
    <s v="NIFC"/>
    <s v="TULA"/>
    <n v="14"/>
    <n v="210777"/>
    <n v="12"/>
    <m/>
    <m/>
    <m/>
    <m/>
    <n v="1"/>
    <n v="2"/>
    <n v="2007"/>
    <n v="20080519"/>
    <n v="20080519"/>
    <s v="3F10308 070001 R"/>
    <s v="3F10308 070001 H"/>
    <s v="3F10308 070012 S02"/>
    <s v="G"/>
    <s v="H"/>
    <s v="P"/>
    <s v="FR"/>
    <n v="5.67"/>
    <m/>
    <s v="N"/>
    <n v="5000"/>
    <n v="107152"/>
    <n v="0"/>
    <n v="202"/>
    <n v="5000"/>
    <n v="1347420"/>
    <n v="0"/>
    <n v="330518"/>
    <s v="B"/>
    <n v="2.5600000000000001E-2"/>
    <n v="15"/>
    <n v="546"/>
    <m/>
    <s v="100% otolith marked"/>
    <s v="TULALIP CR 07.0001"/>
    <s v="BERNIE GOBIN HATCH"/>
    <s v="SKYKOMISH R 07.0012"/>
    <s v="WA"/>
    <s v="NPS"/>
    <s v="SNOH"/>
    <s v="N"/>
    <n v="5"/>
  </r>
  <r>
    <x v="30"/>
    <s v="WNC"/>
    <s v="T"/>
    <n v="4.0999999999999996"/>
    <n v="20070202"/>
    <s v="NIFC"/>
    <s v="QDNR"/>
    <n v="14"/>
    <n v="210679"/>
    <n v="12"/>
    <m/>
    <m/>
    <m/>
    <m/>
    <n v="1"/>
    <n v="3"/>
    <n v="2005"/>
    <n v="20060726"/>
    <n v="20060731"/>
    <s v="3F21703 210139 R02"/>
    <s v="3F21703 210139 H"/>
    <s v="3F21703 210016 S"/>
    <s v="S"/>
    <s v="H"/>
    <s v="K"/>
    <m/>
    <n v="10.93"/>
    <m/>
    <m/>
    <n v="5000"/>
    <n v="194075"/>
    <n v="0"/>
    <n v="4421"/>
    <n v="5000"/>
    <n v="10971"/>
    <n v="0"/>
    <n v="1768"/>
    <s v="B"/>
    <n v="4.9000000000000002E-2"/>
    <n v="29"/>
    <n v="472"/>
    <m/>
    <m/>
    <s v="SALMON R -MF 21.0139"/>
    <s v="SALMON R FISH CULTUR"/>
    <s v="QUEETS R 21.0016"/>
    <s v="WA"/>
    <s v="NWC"/>
    <s v="QEQU"/>
    <s v="C"/>
    <n v="7"/>
  </r>
  <r>
    <x v="30"/>
    <s v="WNC"/>
    <s v="T"/>
    <n v="4.0999999999999996"/>
    <n v="20080204"/>
    <s v="NIFC"/>
    <s v="QDNR"/>
    <n v="14"/>
    <n v="210738"/>
    <n v="13"/>
    <m/>
    <m/>
    <m/>
    <m/>
    <n v="1"/>
    <n v="3"/>
    <n v="2006"/>
    <n v="20070730"/>
    <n v="20070806"/>
    <s v="3F21703 210139 R"/>
    <s v="3F21703 210139 H"/>
    <s v="3F21703 210016 S"/>
    <s v="S"/>
    <s v="H"/>
    <s v="K"/>
    <m/>
    <n v="11.31"/>
    <m/>
    <m/>
    <n v="5000"/>
    <n v="201780"/>
    <n v="0"/>
    <n v="412"/>
    <n v="5000"/>
    <n v="44866"/>
    <m/>
    <m/>
    <s v="C"/>
    <n v="7.1800000000000003E-2"/>
    <n v="30"/>
    <n v="529"/>
    <m/>
    <s v="Mark Loss Rate = 0.1890%"/>
    <s v="SALMON R 21.0139"/>
    <s v="SALMON R FISH CULTUR"/>
    <s v="QUEETS R 21.0016"/>
    <s v="WA"/>
    <s v="NWC"/>
    <s v="QEQU"/>
    <s v="C"/>
    <n v="7.5"/>
  </r>
  <r>
    <x v="30"/>
    <s v="WNC"/>
    <s v="T"/>
    <n v="4.0999999999999996"/>
    <n v="20120620"/>
    <s v="NIFC"/>
    <s v="QDNR"/>
    <n v="14"/>
    <n v="210791"/>
    <n v="12"/>
    <m/>
    <m/>
    <m/>
    <m/>
    <n v="1"/>
    <n v="3"/>
    <n v="2007"/>
    <n v="20080731"/>
    <n v="20080806"/>
    <s v="3F21703 210139 R"/>
    <s v="3F21703 210139 H"/>
    <s v="3F21703 210016 S"/>
    <s v="S"/>
    <s v="H"/>
    <s v="K"/>
    <m/>
    <n v="10.55"/>
    <m/>
    <m/>
    <n v="5000"/>
    <n v="186540"/>
    <n v="0"/>
    <n v="754"/>
    <n v="5000"/>
    <n v="6030"/>
    <m/>
    <m/>
    <s v="B"/>
    <n v="3.1199999999999999E-2"/>
    <n v="30"/>
    <n v="513"/>
    <m/>
    <m/>
    <s v="SALMON R 21.0139"/>
    <s v="SALMON R FISH CULTUR"/>
    <s v="QUEETS R 21.0016"/>
    <s v="WA"/>
    <s v="NWC"/>
    <s v="QEQU"/>
    <s v="N"/>
    <n v="7.5"/>
  </r>
  <r>
    <x v="31"/>
    <s v="WCV"/>
    <s v="T"/>
    <n v="4.0999999999999996"/>
    <n v="20140122"/>
    <s v="CDFO"/>
    <s v="CDFO"/>
    <n v="3"/>
    <n v="185257"/>
    <n v="0"/>
    <m/>
    <m/>
    <m/>
    <m/>
    <n v="1"/>
    <n v="3"/>
    <n v="2005"/>
    <n v="20060518"/>
    <n v="20060528"/>
    <s v="2FS SWVIR0104"/>
    <s v="2FS SWVIH0104"/>
    <s v="2FS SWVIS0104"/>
    <s v="S"/>
    <s v="H"/>
    <s v="P"/>
    <m/>
    <n v="5.36"/>
    <n v="76"/>
    <s v="N"/>
    <n v="5000"/>
    <n v="25145"/>
    <m/>
    <m/>
    <n v="0"/>
    <n v="692768"/>
    <m/>
    <m/>
    <s v="B"/>
    <m/>
    <n v="1"/>
    <n v="100"/>
    <m/>
    <s v="SEE 185258-60 &amp; 185948-51."/>
    <s v="R-Robertson Cr"/>
    <s v="H-Robertson Creek H"/>
    <s v="S-Robertson Cr"/>
    <s v="BC"/>
    <s v="WCVI"/>
    <s v="SWVI"/>
    <s v="N"/>
    <n v="5"/>
  </r>
  <r>
    <x v="31"/>
    <s v="WCV"/>
    <s v="T"/>
    <n v="4.0999999999999996"/>
    <n v="20140122"/>
    <s v="CDFO"/>
    <s v="CDFO"/>
    <n v="3"/>
    <n v="185258"/>
    <n v="0"/>
    <m/>
    <m/>
    <m/>
    <m/>
    <n v="1"/>
    <n v="3"/>
    <n v="2005"/>
    <n v="20060523"/>
    <n v="20060527"/>
    <s v="2FS SWVIR0104"/>
    <s v="2FS SWVIH0104"/>
    <s v="2FS SWVIS0104"/>
    <s v="S"/>
    <s v="H"/>
    <s v="P"/>
    <m/>
    <n v="4.92"/>
    <n v="75"/>
    <s v="N"/>
    <n v="5000"/>
    <n v="25022"/>
    <m/>
    <m/>
    <n v="0"/>
    <n v="701743"/>
    <m/>
    <m/>
    <s v="B"/>
    <m/>
    <n v="1"/>
    <n v="100"/>
    <m/>
    <s v="SEE 185257, 185259-60 &amp; 185948-51."/>
    <s v="R-Robertson Cr"/>
    <s v="H-Robertson Creek H"/>
    <s v="S-Robertson Cr"/>
    <s v="BC"/>
    <s v="WCVI"/>
    <s v="SWVI"/>
    <s v="N"/>
    <n v="5"/>
  </r>
  <r>
    <x v="31"/>
    <s v="WCV"/>
    <s v="T"/>
    <n v="4.0999999999999996"/>
    <n v="20140122"/>
    <s v="CDFO"/>
    <s v="CDFO"/>
    <n v="3"/>
    <n v="185259"/>
    <n v="0"/>
    <m/>
    <m/>
    <m/>
    <m/>
    <n v="1"/>
    <n v="3"/>
    <n v="2005"/>
    <n v="20060519"/>
    <n v="20060528"/>
    <s v="2FS SWVIR0104"/>
    <s v="2FS SWVIH0104"/>
    <s v="2FS SWVIS0104"/>
    <s v="S"/>
    <s v="H"/>
    <s v="P"/>
    <m/>
    <n v="4.78"/>
    <n v="72"/>
    <s v="N"/>
    <n v="5000"/>
    <n v="25085"/>
    <m/>
    <m/>
    <n v="0"/>
    <n v="1212206"/>
    <m/>
    <m/>
    <s v="B"/>
    <m/>
    <n v="1"/>
    <n v="100"/>
    <m/>
    <s v="SEE 185257-58, 185260 &amp; 185948-51."/>
    <s v="R-Robertson Cr"/>
    <s v="H-Robertson Creek H"/>
    <s v="S-Robertson Cr"/>
    <s v="BC"/>
    <s v="WCVI"/>
    <s v="SWVI"/>
    <s v="N"/>
    <n v="5"/>
  </r>
  <r>
    <x v="31"/>
    <s v="WCV"/>
    <s v="T"/>
    <n v="4.0999999999999996"/>
    <n v="20140122"/>
    <s v="CDFO"/>
    <s v="CDFO"/>
    <n v="3"/>
    <n v="185260"/>
    <n v="0"/>
    <m/>
    <m/>
    <m/>
    <m/>
    <n v="1"/>
    <n v="3"/>
    <n v="2005"/>
    <n v="20060519"/>
    <n v="20060528"/>
    <s v="2FS SWVIR0104"/>
    <s v="2FS SWVIH0104"/>
    <s v="2FS SWVIS0104"/>
    <s v="S"/>
    <s v="H"/>
    <s v="P"/>
    <m/>
    <n v="4.46"/>
    <n v="70"/>
    <s v="N"/>
    <n v="5000"/>
    <n v="25027"/>
    <m/>
    <m/>
    <n v="0"/>
    <n v="1191448"/>
    <n v="5000"/>
    <n v="126"/>
    <s v="B"/>
    <n v="5.0000000000000001E-3"/>
    <n v="1"/>
    <n v="100"/>
    <m/>
    <s v="SEE 185257-59 &amp; 185948-51."/>
    <s v="R-Robertson Cr"/>
    <s v="H-Robertson Creek H"/>
    <s v="S-Robertson Cr"/>
    <s v="BC"/>
    <s v="WCVI"/>
    <s v="SWVI"/>
    <s v="N"/>
    <n v="5"/>
  </r>
  <r>
    <x v="31"/>
    <s v="WCV"/>
    <s v="T"/>
    <n v="4.0999999999999996"/>
    <n v="20140122"/>
    <s v="CDFO"/>
    <s v="CDFO"/>
    <n v="3"/>
    <n v="185948"/>
    <n v="12"/>
    <m/>
    <m/>
    <m/>
    <m/>
    <n v="1"/>
    <n v="3"/>
    <n v="2005"/>
    <n v="20060525"/>
    <n v="20060529"/>
    <s v="2FS SWVIR0104"/>
    <s v="2FS SWVIH0104"/>
    <s v="2FS SWVIS0104"/>
    <s v="S"/>
    <s v="H"/>
    <s v="P"/>
    <m/>
    <n v="5.4"/>
    <n v="78"/>
    <s v="N"/>
    <n v="5000"/>
    <n v="25323"/>
    <m/>
    <m/>
    <n v="0"/>
    <n v="979109"/>
    <m/>
    <m/>
    <s v="B"/>
    <m/>
    <n v="1"/>
    <n v="100"/>
    <m/>
    <s v="SEE 185257-60 &amp; 185949-51."/>
    <s v="R-Robertson Cr"/>
    <s v="H-Robertson Creek H"/>
    <s v="S-Robertson Cr"/>
    <s v="BC"/>
    <s v="WCVI"/>
    <s v="SWVI"/>
    <s v="N"/>
    <n v="5"/>
  </r>
  <r>
    <x v="31"/>
    <s v="WCV"/>
    <s v="T"/>
    <n v="4.0999999999999996"/>
    <n v="20140122"/>
    <s v="CDFO"/>
    <s v="CDFO"/>
    <n v="3"/>
    <n v="185949"/>
    <n v="12"/>
    <m/>
    <m/>
    <m/>
    <m/>
    <n v="1"/>
    <n v="3"/>
    <n v="2005"/>
    <n v="20060525"/>
    <n v="20060529"/>
    <s v="2FS SWVIR0104"/>
    <s v="2FS SWVIH0104"/>
    <s v="2FS SWVIS0104"/>
    <s v="S"/>
    <s v="H"/>
    <s v="P"/>
    <m/>
    <n v="5.4"/>
    <m/>
    <s v="N"/>
    <n v="5000"/>
    <n v="24991"/>
    <m/>
    <m/>
    <n v="5000"/>
    <n v="126"/>
    <m/>
    <m/>
    <m/>
    <n v="5.0000000000000001E-3"/>
    <n v="1"/>
    <n v="100"/>
    <m/>
    <s v="SEE 185257-60, 185948 &amp; 185950-51."/>
    <s v="R-Robertson Cr"/>
    <s v="H-Robertson Creek H"/>
    <s v="S-Robertson Cr"/>
    <s v="BC"/>
    <s v="WCVI"/>
    <s v="SWVI"/>
    <s v="N"/>
    <n v="5"/>
  </r>
  <r>
    <x v="31"/>
    <s v="WCV"/>
    <s v="T"/>
    <n v="4.0999999999999996"/>
    <n v="20140122"/>
    <s v="CDFO"/>
    <s v="CDFO"/>
    <n v="3"/>
    <n v="185950"/>
    <n v="12"/>
    <m/>
    <m/>
    <m/>
    <m/>
    <n v="1"/>
    <n v="3"/>
    <n v="2005"/>
    <n v="20060525"/>
    <n v="20060529"/>
    <s v="2FS SWVIR0104"/>
    <s v="2FS SWVIH0104"/>
    <s v="2FS SWVIS0104"/>
    <s v="S"/>
    <s v="H"/>
    <s v="P"/>
    <m/>
    <n v="4.93"/>
    <n v="75"/>
    <s v="N"/>
    <n v="5000"/>
    <n v="25228"/>
    <m/>
    <m/>
    <n v="0"/>
    <n v="1164137"/>
    <m/>
    <m/>
    <s v="B"/>
    <m/>
    <n v="1"/>
    <n v="100"/>
    <m/>
    <s v="SEE 185257-60, 185948-49 &amp; 185951."/>
    <s v="R-Robertson Cr"/>
    <s v="H-Robertson Creek H"/>
    <s v="S-Robertson Cr"/>
    <s v="BC"/>
    <s v="WCVI"/>
    <s v="SWVI"/>
    <s v="N"/>
    <n v="5"/>
  </r>
  <r>
    <x v="31"/>
    <s v="WCV"/>
    <s v="T"/>
    <n v="4.0999999999999996"/>
    <n v="20140122"/>
    <s v="CDFO"/>
    <s v="CDFO"/>
    <n v="3"/>
    <n v="185951"/>
    <n v="12"/>
    <m/>
    <m/>
    <m/>
    <m/>
    <n v="1"/>
    <n v="3"/>
    <n v="2005"/>
    <n v="20060525"/>
    <n v="20060529"/>
    <s v="2FS SWVIR0104"/>
    <s v="2FS SWVIH0104"/>
    <s v="2FS SWVIS0104"/>
    <s v="S"/>
    <s v="H"/>
    <s v="P"/>
    <m/>
    <n v="4.93"/>
    <n v="75"/>
    <s v="N"/>
    <n v="5000"/>
    <n v="25192"/>
    <m/>
    <m/>
    <m/>
    <m/>
    <m/>
    <m/>
    <m/>
    <m/>
    <n v="1"/>
    <n v="100"/>
    <m/>
    <s v="SEE 185257-60 &amp; 185948-50."/>
    <s v="R-Robertson Cr"/>
    <s v="H-Robertson Creek H"/>
    <s v="S-Robertson Cr"/>
    <s v="BC"/>
    <s v="WCVI"/>
    <s v="SWVI"/>
    <s v="N"/>
    <n v="5"/>
  </r>
  <r>
    <x v="31"/>
    <s v="WCV"/>
    <s v="T"/>
    <n v="4.0999999999999996"/>
    <n v="20140122"/>
    <s v="CDFO"/>
    <s v="CDFO"/>
    <n v="3"/>
    <n v="185821"/>
    <n v="12"/>
    <m/>
    <m/>
    <m/>
    <m/>
    <n v="1"/>
    <n v="3"/>
    <n v="2006"/>
    <n v="20070528"/>
    <n v="20070602"/>
    <s v="2FS SWVIR0104"/>
    <s v="2FS SWVIH0104"/>
    <s v="2FS SWVIS0104"/>
    <s v="S"/>
    <s v="H"/>
    <s v="P"/>
    <m/>
    <n v="5.41"/>
    <n v="77"/>
    <s v="N"/>
    <n v="5000"/>
    <n v="25174"/>
    <m/>
    <m/>
    <n v="0"/>
    <n v="738544"/>
    <m/>
    <m/>
    <s v="B"/>
    <m/>
    <m/>
    <n v="300"/>
    <m/>
    <m/>
    <s v="R-Robertson Cr"/>
    <s v="H-Robertson Creek H"/>
    <s v="S-Robertson Cr"/>
    <s v="BC"/>
    <s v="WCVI"/>
    <s v="SWVI"/>
    <s v="N"/>
    <n v="5.5"/>
  </r>
  <r>
    <x v="31"/>
    <s v="WCV"/>
    <s v="T"/>
    <n v="4.0999999999999996"/>
    <n v="20140122"/>
    <s v="CDFO"/>
    <s v="CDFO"/>
    <n v="3"/>
    <n v="185822"/>
    <n v="12"/>
    <m/>
    <m/>
    <m/>
    <m/>
    <n v="1"/>
    <n v="3"/>
    <n v="2006"/>
    <n v="20070528"/>
    <n v="20070602"/>
    <s v="2FS SWVIR0104"/>
    <s v="2FS SWVIH0104"/>
    <s v="2FS SWVIS0104"/>
    <s v="S"/>
    <s v="H"/>
    <s v="P"/>
    <m/>
    <n v="5.41"/>
    <n v="77"/>
    <s v="N"/>
    <n v="5000"/>
    <n v="25159"/>
    <m/>
    <m/>
    <n v="0"/>
    <n v="738104"/>
    <m/>
    <m/>
    <s v="B"/>
    <m/>
    <m/>
    <n v="300"/>
    <m/>
    <m/>
    <s v="R-Robertson Cr"/>
    <s v="H-Robertson Creek H"/>
    <s v="S-Robertson Cr"/>
    <s v="BC"/>
    <s v="WCVI"/>
    <s v="SWVI"/>
    <s v="N"/>
    <n v="5.5"/>
  </r>
  <r>
    <x v="31"/>
    <s v="WCV"/>
    <s v="T"/>
    <n v="4.0999999999999996"/>
    <n v="20140122"/>
    <s v="CDFO"/>
    <s v="CDFO"/>
    <n v="3"/>
    <n v="185823"/>
    <n v="12"/>
    <m/>
    <m/>
    <m/>
    <m/>
    <n v="1"/>
    <n v="3"/>
    <n v="2006"/>
    <n v="20070528"/>
    <n v="20070602"/>
    <s v="2FS SWVIR0104"/>
    <s v="2FS SWVIH0104"/>
    <s v="2FS SWVIS0104"/>
    <s v="S"/>
    <s v="H"/>
    <s v="P"/>
    <m/>
    <n v="5.41"/>
    <n v="77"/>
    <s v="N"/>
    <n v="5000"/>
    <n v="25200"/>
    <m/>
    <m/>
    <n v="0"/>
    <n v="739307"/>
    <m/>
    <m/>
    <s v="B"/>
    <m/>
    <m/>
    <n v="300"/>
    <m/>
    <m/>
    <s v="R-Robertson Cr"/>
    <s v="H-Robertson Creek H"/>
    <s v="S-Robertson Cr"/>
    <s v="BC"/>
    <s v="WCVI"/>
    <s v="SWVI"/>
    <s v="N"/>
    <n v="5.5"/>
  </r>
  <r>
    <x v="31"/>
    <s v="WCV"/>
    <s v="T"/>
    <n v="4.0999999999999996"/>
    <n v="20140122"/>
    <s v="CDFO"/>
    <s v="CDFO"/>
    <n v="3"/>
    <n v="185824"/>
    <n v="12"/>
    <m/>
    <m/>
    <m/>
    <m/>
    <n v="1"/>
    <n v="3"/>
    <n v="2006"/>
    <n v="20070528"/>
    <n v="20070602"/>
    <s v="2FS SWVIR0104"/>
    <s v="2FS SWVIH0104"/>
    <s v="2FS SWVIS0104"/>
    <s v="S"/>
    <s v="H"/>
    <s v="P"/>
    <m/>
    <n v="4.88"/>
    <n v="75"/>
    <s v="N"/>
    <n v="5000"/>
    <n v="25161"/>
    <m/>
    <m/>
    <n v="0"/>
    <n v="656649"/>
    <m/>
    <m/>
    <s v="B"/>
    <m/>
    <n v="1"/>
    <n v="300"/>
    <m/>
    <m/>
    <s v="R-Robertson Cr"/>
    <s v="H-Robertson Creek H"/>
    <s v="S-Robertson Cr"/>
    <s v="BC"/>
    <s v="WCVI"/>
    <s v="SWVI"/>
    <s v="N"/>
    <n v="5.5"/>
  </r>
  <r>
    <x v="31"/>
    <s v="WCV"/>
    <s v="T"/>
    <n v="4.0999999999999996"/>
    <n v="20140122"/>
    <s v="CDFO"/>
    <s v="CDFO"/>
    <n v="3"/>
    <n v="185825"/>
    <n v="12"/>
    <m/>
    <m/>
    <m/>
    <m/>
    <n v="1"/>
    <n v="3"/>
    <n v="2006"/>
    <n v="20070528"/>
    <n v="20070602"/>
    <s v="2FS SWVIR0104"/>
    <s v="2FS SWVIH0104"/>
    <s v="2FS SWVIS0104"/>
    <s v="S"/>
    <s v="H"/>
    <s v="P"/>
    <m/>
    <n v="4.24"/>
    <n v="72"/>
    <s v="N"/>
    <n v="5000"/>
    <n v="25156"/>
    <m/>
    <m/>
    <n v="0"/>
    <n v="658788"/>
    <m/>
    <m/>
    <s v="B"/>
    <m/>
    <n v="1"/>
    <n v="300"/>
    <m/>
    <m/>
    <s v="R-Robertson Cr"/>
    <s v="H-Robertson Creek H"/>
    <s v="S-Robertson Cr"/>
    <s v="BC"/>
    <s v="WCVI"/>
    <s v="SWVI"/>
    <s v="N"/>
    <n v="5.5"/>
  </r>
  <r>
    <x v="31"/>
    <s v="WCV"/>
    <s v="T"/>
    <n v="4.0999999999999996"/>
    <n v="20140122"/>
    <s v="CDFO"/>
    <s v="CDFO"/>
    <n v="3"/>
    <n v="185826"/>
    <n v="12"/>
    <m/>
    <m/>
    <m/>
    <m/>
    <n v="1"/>
    <n v="3"/>
    <n v="2006"/>
    <n v="20070528"/>
    <n v="20070602"/>
    <s v="2FS SWVIR0104"/>
    <s v="2FS SWVIH0104"/>
    <s v="2FS SWVIS0104"/>
    <s v="S"/>
    <s v="H"/>
    <s v="P"/>
    <m/>
    <n v="5.17"/>
    <n v="73"/>
    <s v="N"/>
    <n v="5000"/>
    <n v="25233"/>
    <m/>
    <m/>
    <n v="0"/>
    <n v="679367"/>
    <m/>
    <m/>
    <s v="B"/>
    <m/>
    <n v="1"/>
    <n v="300"/>
    <m/>
    <m/>
    <s v="R-Robertson Cr"/>
    <s v="H-Robertson Creek H"/>
    <s v="S-Robertson Cr"/>
    <s v="BC"/>
    <s v="WCVI"/>
    <s v="SWVI"/>
    <s v="N"/>
    <n v="5.5"/>
  </r>
  <r>
    <x v="31"/>
    <s v="WCV"/>
    <s v="T"/>
    <n v="4.0999999999999996"/>
    <n v="20140122"/>
    <s v="CDFO"/>
    <s v="CDFO"/>
    <n v="3"/>
    <n v="185827"/>
    <n v="12"/>
    <m/>
    <m/>
    <m/>
    <m/>
    <n v="1"/>
    <n v="3"/>
    <n v="2006"/>
    <n v="20070528"/>
    <n v="20070602"/>
    <s v="2FS SWVIR0104"/>
    <s v="2FS SWVIH0104"/>
    <s v="2FS SWVIS0104"/>
    <s v="S"/>
    <s v="H"/>
    <s v="P"/>
    <m/>
    <n v="4.83"/>
    <n v="74"/>
    <s v="N"/>
    <n v="5000"/>
    <n v="25200"/>
    <m/>
    <m/>
    <n v="0"/>
    <n v="675989"/>
    <m/>
    <m/>
    <s v="B"/>
    <m/>
    <n v="1"/>
    <n v="300"/>
    <m/>
    <m/>
    <s v="R-Robertson Cr"/>
    <s v="H-Robertson Creek H"/>
    <s v="S-Robertson Cr"/>
    <s v="BC"/>
    <s v="WCVI"/>
    <s v="SWVI"/>
    <s v="N"/>
    <n v="5.5"/>
  </r>
  <r>
    <x v="31"/>
    <s v="WCV"/>
    <s v="T"/>
    <n v="4.0999999999999996"/>
    <n v="20140122"/>
    <s v="CDFO"/>
    <s v="CDFO"/>
    <n v="3"/>
    <n v="185828"/>
    <n v="12"/>
    <m/>
    <m/>
    <m/>
    <m/>
    <n v="1"/>
    <n v="3"/>
    <n v="2006"/>
    <n v="20070528"/>
    <n v="20070602"/>
    <s v="2FS SWVIR0104"/>
    <s v="2FS SWVIH0104"/>
    <s v="2FS SWVIS0104"/>
    <s v="S"/>
    <s v="H"/>
    <s v="P"/>
    <m/>
    <n v="4.6100000000000003"/>
    <n v="73"/>
    <s v="N"/>
    <n v="5000"/>
    <n v="25241"/>
    <m/>
    <m/>
    <n v="0"/>
    <n v="1161720"/>
    <m/>
    <m/>
    <s v="B"/>
    <m/>
    <n v="1"/>
    <n v="300"/>
    <m/>
    <m/>
    <s v="R-Robertson Cr"/>
    <s v="H-Robertson Creek H"/>
    <s v="S-Robertson Cr"/>
    <s v="BC"/>
    <s v="WCVI"/>
    <s v="SWVI"/>
    <s v="N"/>
    <n v="5.5"/>
  </r>
  <r>
    <x v="31"/>
    <s v="WCV"/>
    <s v="T"/>
    <n v="4.0999999999999996"/>
    <n v="20140122"/>
    <s v="CDFO"/>
    <s v="CDFO"/>
    <n v="3"/>
    <n v="186134"/>
    <n v="12"/>
    <m/>
    <m/>
    <m/>
    <m/>
    <n v="1"/>
    <n v="3"/>
    <n v="2007"/>
    <n v="20080526"/>
    <n v="20080601"/>
    <s v="2FS SWVIR0104"/>
    <s v="2FS SWVIH0104"/>
    <s v="2FS SWVIS0104"/>
    <s v="S"/>
    <s v="H"/>
    <s v="P"/>
    <m/>
    <n v="5.45"/>
    <n v="78"/>
    <s v="N"/>
    <n v="5000"/>
    <n v="15105"/>
    <m/>
    <m/>
    <n v="0"/>
    <n v="373435"/>
    <m/>
    <m/>
    <m/>
    <m/>
    <n v="1"/>
    <n v="300"/>
    <m/>
    <s v="ALSO SEE TAGCODES 1863-05,06,03,04,02,43,44,01."/>
    <s v="R-Robertson Cr"/>
    <s v="H-Robertson Creek H"/>
    <s v="S-Robertson Cr"/>
    <s v="BC"/>
    <s v="WCVI"/>
    <s v="SWVI"/>
    <s v="N"/>
    <n v="5.5"/>
  </r>
  <r>
    <x v="31"/>
    <s v="WCV"/>
    <s v="T"/>
    <n v="4.0999999999999996"/>
    <n v="20140122"/>
    <s v="CDFO"/>
    <s v="CDFO"/>
    <n v="3"/>
    <n v="186301"/>
    <n v="12"/>
    <m/>
    <m/>
    <m/>
    <m/>
    <n v="1"/>
    <n v="3"/>
    <n v="2007"/>
    <n v="20080526"/>
    <n v="20080601"/>
    <s v="2FS SWVIR0104"/>
    <s v="2FS SWVIH0104"/>
    <s v="2FS SWVIS0104"/>
    <s v="S"/>
    <s v="H"/>
    <s v="P"/>
    <m/>
    <n v="5.45"/>
    <n v="78"/>
    <s v="N"/>
    <n v="5000"/>
    <n v="25161"/>
    <m/>
    <m/>
    <n v="0"/>
    <n v="622046"/>
    <m/>
    <m/>
    <s v="B"/>
    <m/>
    <n v="1"/>
    <n v="300"/>
    <m/>
    <s v="ALSO SEE TAGCODES 1863-05,06,03,04,02,43,44 &amp; 186134."/>
    <s v="R-Robertson Cr"/>
    <s v="H-Robertson Creek H"/>
    <s v="S-Robertson Cr"/>
    <s v="BC"/>
    <s v="WCVI"/>
    <s v="SWVI"/>
    <s v="N"/>
    <n v="5.5"/>
  </r>
  <r>
    <x v="31"/>
    <s v="WCV"/>
    <s v="T"/>
    <n v="4.0999999999999996"/>
    <n v="20140122"/>
    <s v="CDFO"/>
    <s v="CDFO"/>
    <n v="3"/>
    <n v="186302"/>
    <n v="12"/>
    <m/>
    <m/>
    <m/>
    <m/>
    <n v="1"/>
    <n v="3"/>
    <n v="2007"/>
    <n v="20080526"/>
    <n v="20080601"/>
    <s v="2FS SWVIR0104"/>
    <s v="2FS SWVIH0104"/>
    <s v="2FS SWVIS0104"/>
    <s v="S"/>
    <s v="H"/>
    <s v="P"/>
    <m/>
    <n v="5.09"/>
    <n v="74"/>
    <s v="N"/>
    <n v="5000"/>
    <n v="25108"/>
    <m/>
    <m/>
    <n v="0"/>
    <n v="1075887"/>
    <n v="5000"/>
    <n v="126"/>
    <s v="B"/>
    <n v="5.0000000000000001E-3"/>
    <n v="1"/>
    <n v="300"/>
    <m/>
    <s v="ALSO SEE TAGCODES 1863-05,06,03,04,43,44,01 &amp; 186134."/>
    <s v="R-Robertson Cr"/>
    <s v="H-Robertson Creek H"/>
    <s v="S-Robertson Cr"/>
    <s v="BC"/>
    <s v="WCVI"/>
    <s v="SWVI"/>
    <s v="N"/>
    <n v="5.5"/>
  </r>
  <r>
    <x v="31"/>
    <s v="WCV"/>
    <s v="T"/>
    <n v="4.0999999999999996"/>
    <n v="20140122"/>
    <s v="CDFO"/>
    <s v="CDFO"/>
    <n v="3"/>
    <n v="186303"/>
    <n v="12"/>
    <m/>
    <m/>
    <m/>
    <m/>
    <n v="1"/>
    <n v="3"/>
    <n v="2007"/>
    <n v="20080529"/>
    <n v="20080603"/>
    <s v="2FS SWVIR0104"/>
    <s v="2FS SWVIH0104"/>
    <s v="2FS SWVIS0104"/>
    <s v="S"/>
    <s v="H"/>
    <s v="P"/>
    <m/>
    <n v="5.0999999999999996"/>
    <n v="75"/>
    <s v="N"/>
    <n v="5000"/>
    <n v="25190"/>
    <m/>
    <m/>
    <n v="0"/>
    <n v="643662"/>
    <m/>
    <m/>
    <s v="B"/>
    <m/>
    <n v="1"/>
    <n v="300"/>
    <m/>
    <s v="ALSO SEE TAGCODES 1863-05,06,04,02,43,44,01 &amp; 186134."/>
    <s v="R-Robertson Cr"/>
    <s v="H-Robertson Creek H"/>
    <s v="S-Robertson Cr"/>
    <s v="BC"/>
    <s v="WCVI"/>
    <s v="SWVI"/>
    <s v="N"/>
    <n v="5.5"/>
  </r>
  <r>
    <x v="31"/>
    <s v="WCV"/>
    <s v="T"/>
    <n v="4.0999999999999996"/>
    <n v="20140122"/>
    <s v="CDFO"/>
    <s v="CDFO"/>
    <n v="3"/>
    <n v="186304"/>
    <n v="12"/>
    <m/>
    <m/>
    <m/>
    <m/>
    <n v="1"/>
    <n v="3"/>
    <n v="2007"/>
    <n v="20080529"/>
    <n v="20080603"/>
    <s v="2FS SWVIR0104"/>
    <s v="2FS SWVIH0104"/>
    <s v="2FS SWVIS0104"/>
    <s v="S"/>
    <s v="H"/>
    <s v="P"/>
    <m/>
    <n v="5.0999999999999996"/>
    <n v="75"/>
    <s v="N"/>
    <n v="5000"/>
    <n v="25083"/>
    <m/>
    <m/>
    <n v="0"/>
    <n v="640928"/>
    <m/>
    <m/>
    <m/>
    <m/>
    <n v="1"/>
    <n v="300"/>
    <m/>
    <s v="ALSO SEE TAGCODES 1863-05,06,03,02,43,44,01 &amp; 186134."/>
    <s v="R-Robertson Cr"/>
    <s v="H-Robertson Creek H"/>
    <s v="S-Robertson Cr"/>
    <s v="BC"/>
    <s v="WCVI"/>
    <s v="SWVI"/>
    <s v="N"/>
    <n v="5.5"/>
  </r>
  <r>
    <x v="31"/>
    <s v="WCV"/>
    <s v="T"/>
    <n v="4.0999999999999996"/>
    <n v="20140122"/>
    <s v="CDFO"/>
    <s v="CDFO"/>
    <n v="3"/>
    <n v="186305"/>
    <n v="12"/>
    <m/>
    <m/>
    <m/>
    <m/>
    <n v="1"/>
    <n v="3"/>
    <n v="2007"/>
    <n v="20080529"/>
    <n v="20080603"/>
    <s v="2FS SWVIR0104"/>
    <s v="2FS SWVIH0104"/>
    <s v="2FS SWVIS0104"/>
    <s v="S"/>
    <s v="H"/>
    <s v="P"/>
    <m/>
    <n v="4.54"/>
    <n v="73"/>
    <s v="N"/>
    <n v="5000"/>
    <n v="25153"/>
    <m/>
    <m/>
    <n v="0"/>
    <n v="710962"/>
    <m/>
    <m/>
    <s v="B"/>
    <m/>
    <n v="1"/>
    <n v="300"/>
    <m/>
    <s v="ALSO SEE TAGCODES 1863-06,03,04,02,43,44,01 &amp; 186134."/>
    <s v="R-Robertson Cr"/>
    <s v="H-Robertson Creek H"/>
    <s v="S-Robertson Cr"/>
    <s v="BC"/>
    <s v="WCVI"/>
    <s v="SWVI"/>
    <s v="N"/>
    <n v="5.5"/>
  </r>
  <r>
    <x v="31"/>
    <s v="WCV"/>
    <s v="T"/>
    <n v="4.0999999999999996"/>
    <n v="20140122"/>
    <s v="CDFO"/>
    <s v="CDFO"/>
    <n v="3"/>
    <n v="186306"/>
    <n v="12"/>
    <m/>
    <m/>
    <m/>
    <m/>
    <n v="1"/>
    <n v="3"/>
    <n v="2007"/>
    <n v="20080529"/>
    <n v="20080603"/>
    <s v="2FS SWVIR0104"/>
    <s v="2FS SWVIH0104"/>
    <s v="2FS SWVIS0104"/>
    <s v="S"/>
    <s v="H"/>
    <s v="P"/>
    <m/>
    <n v="4.82"/>
    <n v="74"/>
    <s v="N"/>
    <n v="5000"/>
    <n v="25168"/>
    <m/>
    <m/>
    <n v="0"/>
    <n v="685859"/>
    <m/>
    <m/>
    <s v="B"/>
    <m/>
    <n v="1"/>
    <n v="300"/>
    <m/>
    <s v="ALSO SEE TAGCODES 1863-05,03,04,02,43,44,01 &amp; 186134."/>
    <s v="R-Robertson Cr"/>
    <s v="H-Robertson Creek H"/>
    <s v="S-Robertson Cr"/>
    <s v="BC"/>
    <s v="WCVI"/>
    <s v="SWVI"/>
    <s v="N"/>
    <n v="5.5"/>
  </r>
  <r>
    <x v="31"/>
    <s v="WCV"/>
    <s v="T"/>
    <n v="4.0999999999999996"/>
    <n v="20140122"/>
    <s v="CDFO"/>
    <s v="CDFO"/>
    <n v="3"/>
    <n v="186343"/>
    <n v="12"/>
    <m/>
    <m/>
    <m/>
    <m/>
    <n v="1"/>
    <n v="3"/>
    <n v="2007"/>
    <n v="20080526"/>
    <n v="20080601"/>
    <s v="2FS SWVIR0104"/>
    <s v="2FS SWVIH0104"/>
    <s v="2FS SWVIS0104"/>
    <s v="S"/>
    <s v="H"/>
    <s v="P"/>
    <m/>
    <n v="4.4000000000000004"/>
    <n v="72"/>
    <s v="N"/>
    <n v="5000"/>
    <n v="25258"/>
    <m/>
    <m/>
    <n v="0"/>
    <n v="637354"/>
    <m/>
    <m/>
    <s v="B"/>
    <m/>
    <n v="1"/>
    <n v="300"/>
    <m/>
    <s v="ALSO SEE TAGCODES 1863-05,06,03,04,02,44,01 &amp; 186134."/>
    <s v="R-Robertson Cr"/>
    <s v="H-Robertson Creek H"/>
    <s v="S-Robertson Cr"/>
    <s v="BC"/>
    <s v="WCVI"/>
    <s v="SWVI"/>
    <s v="N"/>
    <n v="5.5"/>
  </r>
  <r>
    <x v="31"/>
    <s v="WCV"/>
    <s v="T"/>
    <n v="4.0999999999999996"/>
    <n v="20140122"/>
    <s v="CDFO"/>
    <s v="CDFO"/>
    <n v="3"/>
    <n v="186344"/>
    <n v="12"/>
    <m/>
    <m/>
    <m/>
    <m/>
    <n v="1"/>
    <n v="3"/>
    <n v="2007"/>
    <n v="20080526"/>
    <n v="20080601"/>
    <s v="2FS SWVIR0104"/>
    <s v="2FS SWVIH0104"/>
    <s v="2FS SWVIS0104"/>
    <s v="S"/>
    <s v="H"/>
    <s v="P"/>
    <m/>
    <n v="4.4000000000000004"/>
    <n v="72"/>
    <s v="N"/>
    <n v="5000"/>
    <n v="25216"/>
    <m/>
    <m/>
    <n v="0"/>
    <n v="636294"/>
    <m/>
    <m/>
    <m/>
    <m/>
    <n v="1"/>
    <n v="300"/>
    <m/>
    <s v="ALSO SEE TAGCODES 1863-05,06,03,04,02,43,01 &amp; 186134."/>
    <s v="R-Robertson Cr"/>
    <s v="H-Robertson Creek H"/>
    <s v="S-Robertson Cr"/>
    <s v="BC"/>
    <s v="WCVI"/>
    <s v="SWVI"/>
    <s v="N"/>
    <n v="5.5"/>
  </r>
  <r>
    <x v="32"/>
    <s v="HOK"/>
    <s v="T"/>
    <n v="4.0999999999999996"/>
    <n v="20070202"/>
    <s v="NIFC"/>
    <s v="MAKA"/>
    <n v="14"/>
    <n v="210678"/>
    <n v="12"/>
    <m/>
    <m/>
    <m/>
    <m/>
    <n v="1"/>
    <n v="3"/>
    <n v="2005"/>
    <n v="20060602"/>
    <n v="20060604"/>
    <s v="3F10805 190148 R"/>
    <s v="3F10805 190148 H"/>
    <s v="3F10805 190148 S"/>
    <s v="G"/>
    <s v="H"/>
    <s v="K"/>
    <s v="FR"/>
    <n v="4.93"/>
    <m/>
    <s v="N"/>
    <n v="5000"/>
    <n v="67347"/>
    <n v="0"/>
    <n v="5925"/>
    <n v="5000"/>
    <n v="9184"/>
    <n v="0"/>
    <n v="395"/>
    <s v="C"/>
    <n v="0.11559999999999999"/>
    <n v="15"/>
    <n v="839"/>
    <m/>
    <m/>
    <s v="HOKO R 19.0148"/>
    <s v="HOKO FALLS HATCHERY"/>
    <s v="HOKO R 19.0148"/>
    <s v="WA"/>
    <s v="JUAN"/>
    <s v="LYHO"/>
    <s v="C"/>
    <n v="6"/>
  </r>
  <r>
    <x v="32"/>
    <s v="HOK"/>
    <s v="T"/>
    <n v="4.0999999999999996"/>
    <n v="20080204"/>
    <s v="NIFC"/>
    <s v="MAKA"/>
    <n v="14"/>
    <n v="210739"/>
    <n v="12"/>
    <m/>
    <m/>
    <m/>
    <m/>
    <n v="1"/>
    <n v="3"/>
    <n v="2006"/>
    <n v="20070608"/>
    <n v="20070617"/>
    <s v="3F10805 190148 R"/>
    <s v="3F10805 190148 H"/>
    <s v="3F10805 190148 S"/>
    <s v="G"/>
    <s v="H"/>
    <s v="K"/>
    <s v="FR"/>
    <n v="9.2200000000000006"/>
    <m/>
    <s v="N"/>
    <n v="5000"/>
    <n v="78892"/>
    <n v="0"/>
    <n v="4683"/>
    <n v="5000"/>
    <n v="7431"/>
    <n v="0"/>
    <n v="443"/>
    <s v="B"/>
    <n v="8.6800000000000002E-2"/>
    <m/>
    <n v="899"/>
    <m/>
    <m/>
    <s v="HOKO R 19.0148"/>
    <s v="HOKO FALLS HATCHERY"/>
    <s v="HOKO R 19.0148"/>
    <s v="WA"/>
    <s v="JUAN"/>
    <s v="LYHO"/>
    <s v="C"/>
    <n v="6"/>
  </r>
  <r>
    <x v="32"/>
    <s v="HOK"/>
    <s v="T"/>
    <n v="4.0999999999999996"/>
    <n v="20101203"/>
    <s v="NIFC"/>
    <s v="MAKA"/>
    <n v="14"/>
    <n v="210786"/>
    <n v="12"/>
    <m/>
    <m/>
    <m/>
    <m/>
    <n v="1"/>
    <n v="3"/>
    <n v="2007"/>
    <n v="20080610"/>
    <n v="20080610"/>
    <s v="3F10805 190148 R03"/>
    <s v="3F10805 190148 H"/>
    <s v="3F10805 190148 S"/>
    <s v="G"/>
    <s v="H"/>
    <s v="K"/>
    <s v="FR"/>
    <n v="4.8899999999999997"/>
    <n v="85"/>
    <s v="N"/>
    <n v="5000"/>
    <n v="210854"/>
    <m/>
    <m/>
    <m/>
    <m/>
    <m/>
    <m/>
    <s v="B"/>
    <n v="0"/>
    <n v="21"/>
    <n v="535"/>
    <m/>
    <m/>
    <s v="HOKO R @ RM 10"/>
    <s v="HOKO FALLS HATCHERY"/>
    <s v="HOKO R 19.0148"/>
    <s v="WA"/>
    <s v="JUAN"/>
    <s v="LYHO"/>
    <s v="N"/>
    <n v="6"/>
  </r>
  <r>
    <x v="33"/>
    <s v="WHF"/>
    <s v="T"/>
    <n v="4.0999999999999996"/>
    <n v="20070202"/>
    <s v="NIFC"/>
    <s v="MUCK"/>
    <n v="14"/>
    <n v="210689"/>
    <n v="12"/>
    <m/>
    <m/>
    <m/>
    <m/>
    <n v="1"/>
    <n v="1"/>
    <n v="2005"/>
    <n v="20060517"/>
    <n v="20060517"/>
    <s v="3F10511 100031 R"/>
    <s v="3F10511 100031 H01"/>
    <s v="3F10511 100031 S"/>
    <s v="G"/>
    <s v="H"/>
    <s v="P"/>
    <s v="FR"/>
    <n v="6.21"/>
    <m/>
    <s v="N"/>
    <n v="0"/>
    <n v="69186"/>
    <m/>
    <m/>
    <m/>
    <m/>
    <m/>
    <m/>
    <s v="C"/>
    <n v="0"/>
    <m/>
    <n v="525"/>
    <m/>
    <m/>
    <s v="WHITE R 10.0031"/>
    <s v="WHITE RIVER HATCHERY"/>
    <s v="WHITE R 10.0031"/>
    <s v="WA"/>
    <s v="MPS"/>
    <s v="PUYA"/>
    <s v="C"/>
    <n v="5"/>
  </r>
  <r>
    <x v="33"/>
    <s v="WHF"/>
    <s v="T"/>
    <n v="4.0999999999999996"/>
    <n v="20070202"/>
    <s v="NIFC"/>
    <s v="MUCK"/>
    <n v="14"/>
    <n v="210690"/>
    <n v="12"/>
    <m/>
    <m/>
    <m/>
    <m/>
    <n v="1"/>
    <n v="1"/>
    <n v="2005"/>
    <n v="20060516"/>
    <n v="20060525"/>
    <s v="3F10511 100031 R"/>
    <s v="3F10511 100031 H01"/>
    <s v="3F10511 100031 S"/>
    <s v="G"/>
    <s v="H"/>
    <s v="P"/>
    <s v="FR"/>
    <n v="6.21"/>
    <m/>
    <s v="N"/>
    <n v="0"/>
    <n v="274001"/>
    <m/>
    <m/>
    <m/>
    <m/>
    <m/>
    <m/>
    <s v="C"/>
    <n v="0"/>
    <n v="35"/>
    <n v="525"/>
    <m/>
    <m/>
    <s v="WHITE R 10.0031"/>
    <s v="WHITE RIVER HATCHERY"/>
    <s v="WHITE R 10.0031"/>
    <s v="WA"/>
    <s v="MPS"/>
    <s v="PUYA"/>
    <s v="C"/>
    <n v="5"/>
  </r>
  <r>
    <x v="33"/>
    <s v="WHF"/>
    <s v="T"/>
    <n v="4.0999999999999996"/>
    <n v="20080204"/>
    <s v="NIFC"/>
    <s v="MUCK"/>
    <n v="14"/>
    <n v="210722"/>
    <n v="12"/>
    <m/>
    <m/>
    <m/>
    <m/>
    <n v="1"/>
    <n v="1"/>
    <n v="2006"/>
    <n v="20070522"/>
    <n v="20070606"/>
    <s v="3F10511 100031 R"/>
    <s v="3F10511 100031 H01"/>
    <s v="3F10511 100031 S"/>
    <s v="G"/>
    <s v="H"/>
    <s v="P"/>
    <s v="FR"/>
    <n v="6.11"/>
    <m/>
    <s v="N"/>
    <n v="0"/>
    <n v="344085"/>
    <m/>
    <m/>
    <n v="0"/>
    <n v="690"/>
    <m/>
    <m/>
    <s v="C"/>
    <n v="2E-3"/>
    <n v="36"/>
    <n v="500"/>
    <m/>
    <m/>
    <s v="WHITE R 10.0031"/>
    <s v="WHITE RIVER HATCHERY"/>
    <s v="WHITE R 10.0031"/>
    <s v="WA"/>
    <s v="MPS"/>
    <s v="PUYA"/>
    <s v="C"/>
    <n v="5.5"/>
  </r>
  <r>
    <x v="33"/>
    <s v="WHF"/>
    <s v="T"/>
    <n v="4.0999999999999996"/>
    <n v="20101203"/>
    <s v="NIFC"/>
    <s v="MUCK"/>
    <n v="14"/>
    <n v="210795"/>
    <n v="12"/>
    <m/>
    <m/>
    <m/>
    <m/>
    <n v="1"/>
    <n v="1"/>
    <n v="2007"/>
    <n v="20080528"/>
    <n v="20080530"/>
    <s v="3F10511 100031 R"/>
    <s v="3F10511 100031 H01"/>
    <s v="3F10511 100031 S"/>
    <s v="G"/>
    <s v="H"/>
    <s v="P"/>
    <s v="FR"/>
    <n v="7.25"/>
    <m/>
    <s v="N"/>
    <n v="0"/>
    <n v="330600"/>
    <m/>
    <m/>
    <n v="0"/>
    <n v="3826"/>
    <m/>
    <m/>
    <s v="C"/>
    <n v="9.9000000000000008E-3"/>
    <n v="32"/>
    <n v="505"/>
    <m/>
    <m/>
    <s v="WHITE R 10.0031"/>
    <s v="WHITE RIVER HATCHERY"/>
    <s v="WHITE R 10.0031"/>
    <s v="WA"/>
    <s v="MPS"/>
    <s v="PUYA"/>
    <s v="N"/>
    <n v="5"/>
  </r>
  <r>
    <x v="34"/>
    <s v="WSH"/>
    <s v="T"/>
    <n v="4.0999999999999996"/>
    <n v="20140811"/>
    <s v="ODFW"/>
    <s v="ODFW"/>
    <n v="5"/>
    <s v="092734"/>
    <n v="13"/>
    <m/>
    <m/>
    <m/>
    <m/>
    <n v="1"/>
    <n v="1"/>
    <n v="2005"/>
    <n v="20060814"/>
    <n v="20060821"/>
    <s v="5F333 0270200000"/>
    <s v="5F33316 H16 21"/>
    <s v="5F333 21"/>
    <s v="S"/>
    <s v="H"/>
    <s v="O"/>
    <s v="VO"/>
    <n v="11.57"/>
    <m/>
    <s v="N"/>
    <n v="5500"/>
    <n v="15166"/>
    <n v="500"/>
    <n v="497"/>
    <n v="5500"/>
    <n v="8440"/>
    <n v="500"/>
    <n v="271"/>
    <s v="B"/>
    <n v="7.4000000000000003E-3"/>
    <n v="22"/>
    <n v="540"/>
    <m/>
    <s v="100% OTOLITH RETURN EXPECTED TO BE LOW MUST PASS THROUGH 2 DAMS TO MIGRATE OUT."/>
    <s v="DETROIT RES (SANTIAM"/>
    <s v="MARION FORKS HATCH"/>
    <s v="SANTIAM R N FK"/>
    <s v="OR"/>
    <s v="LOCR"/>
    <s v="WILL"/>
    <s v="N"/>
    <n v="8"/>
  </r>
  <r>
    <x v="34"/>
    <s v="WSH"/>
    <s v="T"/>
    <n v="4.0999999999999996"/>
    <n v="20140811"/>
    <s v="ODFW"/>
    <s v="ODFW"/>
    <n v="5"/>
    <s v="094139"/>
    <n v="13"/>
    <m/>
    <m/>
    <m/>
    <m/>
    <n v="1"/>
    <n v="1"/>
    <n v="2005"/>
    <n v="20070302"/>
    <n v="20070302"/>
    <s v="5F333 0200300000"/>
    <s v="5F33334 H34 21"/>
    <s v="5F333 22"/>
    <s v="S"/>
    <s v="H"/>
    <s v="P"/>
    <s v="FR"/>
    <n v="37.83"/>
    <m/>
    <s v="N"/>
    <n v="5500"/>
    <n v="31411"/>
    <m/>
    <m/>
    <n v="5500"/>
    <n v="510151"/>
    <m/>
    <m/>
    <s v="W"/>
    <m/>
    <m/>
    <m/>
    <m/>
    <s v="PRELIMINARY DATA NO RETENTION DATA"/>
    <s v="WILLAMETTE R M FK-1"/>
    <s v="DEXTER PONDS (WILLAM"/>
    <s v="WILLAMETTE R MID FK"/>
    <s v="OR"/>
    <s v="LOCR"/>
    <s v="WILL"/>
    <s v="N"/>
    <n v="3"/>
  </r>
  <r>
    <x v="34"/>
    <s v="WSH"/>
    <s v="T"/>
    <n v="4.0999999999999996"/>
    <n v="20140811"/>
    <s v="ODFW"/>
    <s v="ODFW"/>
    <n v="5"/>
    <s v="094140"/>
    <n v="13"/>
    <m/>
    <m/>
    <s v="D"/>
    <s v="052007C006"/>
    <n v="1"/>
    <n v="1"/>
    <n v="2005"/>
    <n v="20070301"/>
    <n v="20070301"/>
    <s v="5F333 0200300000"/>
    <s v="5F33334 H34 21"/>
    <s v="5F333 22"/>
    <s v="S"/>
    <s v="H"/>
    <s v="P"/>
    <s v="FR"/>
    <n v="45.86"/>
    <m/>
    <s v="N"/>
    <n v="5500"/>
    <n v="31920"/>
    <m/>
    <m/>
    <n v="5500"/>
    <n v="176226"/>
    <m/>
    <m/>
    <s v="W"/>
    <m/>
    <m/>
    <m/>
    <m/>
    <s v="PRELIMINARY DATA NO RETENTION DATA - DI ASSOC WITH 094334, 094335 C006"/>
    <s v="WILLAMETTE R M FK-1"/>
    <s v="DEXTER PONDS (WILLAM"/>
    <s v="WILLAMETTE R MID FK"/>
    <s v="OR"/>
    <s v="LOCR"/>
    <s v="WILL"/>
    <s v="N"/>
    <n v="3"/>
  </r>
  <r>
    <x v="34"/>
    <s v="WSH"/>
    <s v="T"/>
    <n v="4.0999999999999996"/>
    <n v="20140811"/>
    <s v="ODFW"/>
    <s v="ODFW"/>
    <n v="5"/>
    <s v="094142"/>
    <n v="12"/>
    <m/>
    <m/>
    <m/>
    <m/>
    <n v="1"/>
    <n v="1"/>
    <n v="2005"/>
    <n v="20070214"/>
    <n v="20070217"/>
    <s v="5F333 0201200000"/>
    <s v="5F33328 H28 21"/>
    <s v="5F333 24"/>
    <s v="S"/>
    <s v="H"/>
    <s v="P"/>
    <s v="FR"/>
    <n v="43.78"/>
    <m/>
    <s v="N"/>
    <n v="5500"/>
    <n v="30678"/>
    <n v="500"/>
    <n v="61"/>
    <n v="5500"/>
    <n v="270520"/>
    <n v="500"/>
    <n v="123"/>
    <s v="B"/>
    <n v="1.38E-2"/>
    <n v="11"/>
    <n v="500"/>
    <m/>
    <m/>
    <s v="SANTIAM R S FK"/>
    <s v="SOUTH SANTIAM HATCH"/>
    <s v="SANTIAM R S FK"/>
    <s v="OR"/>
    <s v="LOCR"/>
    <s v="WILL"/>
    <s v="N"/>
    <n v="2"/>
  </r>
  <r>
    <x v="34"/>
    <s v="WSH"/>
    <s v="T"/>
    <n v="4.0999999999999996"/>
    <n v="20140811"/>
    <s v="ODFW"/>
    <s v="ODFW"/>
    <n v="5"/>
    <s v="094143"/>
    <n v="13"/>
    <m/>
    <m/>
    <m/>
    <m/>
    <n v="1"/>
    <n v="1"/>
    <n v="2005"/>
    <n v="20060807"/>
    <n v="20060814"/>
    <s v="5F333 0270200000"/>
    <s v="5F33316 H16 21"/>
    <s v="5F333 21"/>
    <s v="S"/>
    <s v="H"/>
    <s v="O"/>
    <s v="VO"/>
    <n v="11.57"/>
    <m/>
    <s v="N"/>
    <n v="5500"/>
    <n v="74900"/>
    <n v="500"/>
    <n v="346"/>
    <n v="5500"/>
    <n v="8902"/>
    <n v="500"/>
    <n v="39"/>
    <s v="B"/>
    <n v="4.5999999999999999E-3"/>
    <n v="22"/>
    <n v="873"/>
    <m/>
    <s v="100% OTOLITH RETURN EXPECTED TO BE LOW MUST PASS THROUGH 2 DAMS TO MIGRATE OUT"/>
    <s v="DETROIT RES (SANTIAM"/>
    <s v="MARION FORKS HATCH"/>
    <s v="SANTIAM R N FK"/>
    <s v="OR"/>
    <s v="LOCR"/>
    <s v="WILL"/>
    <s v="N"/>
    <n v="8"/>
  </r>
  <r>
    <x v="34"/>
    <s v="WSH"/>
    <s v="T"/>
    <n v="4.0999999999999996"/>
    <n v="20140811"/>
    <s v="ODFW"/>
    <s v="ODFW"/>
    <n v="5"/>
    <s v="094333"/>
    <n v="13"/>
    <m/>
    <m/>
    <s v="D"/>
    <s v="052007C001"/>
    <n v="1"/>
    <n v="1"/>
    <n v="2005"/>
    <n v="20070206"/>
    <n v="20070206"/>
    <s v="5F333 0201500000"/>
    <s v="5F33317 H17 21"/>
    <s v="5F333 23"/>
    <s v="S"/>
    <s v="H"/>
    <s v="P"/>
    <s v="FR"/>
    <n v="37.61"/>
    <m/>
    <s v="N"/>
    <n v="5500"/>
    <n v="19666"/>
    <n v="500"/>
    <n v="398"/>
    <n v="5500"/>
    <n v="124956"/>
    <n v="500"/>
    <n v="742"/>
    <s v="B"/>
    <n v="2.69E-2"/>
    <n v="197"/>
    <n v="209"/>
    <m/>
    <s v="ASSOCIATED 094019 OTOLITH MARKED 7 REPETITIONS"/>
    <s v="MCKENZIE R 1"/>
    <s v="MCKENZIE HATCHERY"/>
    <s v="MCKENZIE HATCHERY"/>
    <s v="OR"/>
    <s v="LOCR"/>
    <s v="WILL"/>
    <s v="N"/>
    <n v="2"/>
  </r>
  <r>
    <x v="34"/>
    <s v="WSH"/>
    <s v="T"/>
    <n v="4.0999999999999996"/>
    <n v="20140811"/>
    <s v="ODFW"/>
    <s v="ODFW"/>
    <n v="5"/>
    <s v="094335"/>
    <n v="13"/>
    <m/>
    <m/>
    <s v="D"/>
    <s v="052007C006"/>
    <n v="1"/>
    <n v="1"/>
    <n v="2005"/>
    <n v="20070301"/>
    <n v="20070301"/>
    <s v="5F333 0200300000"/>
    <s v="5F33334 H34 21"/>
    <s v="5F333 22"/>
    <s v="S"/>
    <s v="H"/>
    <s v="P"/>
    <s v="FR"/>
    <n v="45.86"/>
    <m/>
    <s v="N"/>
    <n v="5500"/>
    <n v="21355"/>
    <m/>
    <m/>
    <n v="500"/>
    <n v="171512"/>
    <m/>
    <m/>
    <s v="W"/>
    <m/>
    <m/>
    <m/>
    <m/>
    <s v="PRELIMINARY DATA NO RETENTION DATA - DI ASSOCIATED WITH 094334, 094140 C006"/>
    <s v="WILLAMETTE R M FK-1"/>
    <s v="DEXTER PONDS (WILLAM"/>
    <s v="WILLAMETTE R MID FK"/>
    <s v="OR"/>
    <s v="LOCR"/>
    <s v="WILL"/>
    <s v="N"/>
    <n v="3"/>
  </r>
  <r>
    <x v="34"/>
    <s v="WSH"/>
    <s v="T"/>
    <n v="4.0999999999999996"/>
    <n v="20140811"/>
    <s v="ODFW"/>
    <s v="ODFW"/>
    <n v="5"/>
    <s v="094344"/>
    <n v="13"/>
    <m/>
    <m/>
    <m/>
    <m/>
    <n v="1"/>
    <n v="1"/>
    <n v="2005"/>
    <n v="20070226"/>
    <n v="20070227"/>
    <s v="5F333 0201000000"/>
    <s v="5F33316 H16 21"/>
    <s v="5F333 21"/>
    <s v="S"/>
    <s v="H"/>
    <s v="I"/>
    <s v="FR"/>
    <n v="36.11"/>
    <m/>
    <s v="N"/>
    <n v="5500"/>
    <n v="30771"/>
    <n v="500"/>
    <n v="306"/>
    <n v="5500"/>
    <n v="296321"/>
    <n v="500"/>
    <n v="8902"/>
    <s v="B"/>
    <n v="3.8999999999999998E-3"/>
    <n v="19"/>
    <n v="510"/>
    <m/>
    <s v="RELEASED AT MINTO PD. OTOLITH MARKED"/>
    <s v="SANTIAM R &amp; N FK-1"/>
    <s v="MARION FORKS HATCH"/>
    <s v="SANTIAM R N FK"/>
    <s v="OR"/>
    <s v="LOCR"/>
    <s v="WILL"/>
    <s v="N"/>
    <n v="2"/>
  </r>
  <r>
    <x v="34"/>
    <s v="WSH"/>
    <s v="T"/>
    <n v="4.0999999999999996"/>
    <n v="20140811"/>
    <s v="ODFW"/>
    <s v="ODFW"/>
    <n v="5"/>
    <s v="094345"/>
    <n v="13"/>
    <m/>
    <m/>
    <s v="D"/>
    <s v="052007C001"/>
    <n v="1"/>
    <n v="1"/>
    <n v="2005"/>
    <n v="20070206"/>
    <n v="20070206"/>
    <s v="5F333 0201500000"/>
    <s v="5F33317 H17 21"/>
    <s v="5F333 23"/>
    <s v="S"/>
    <s v="H"/>
    <s v="B"/>
    <s v="FR"/>
    <n v="37.61"/>
    <m/>
    <s v="N"/>
    <n v="5500"/>
    <n v="29453"/>
    <n v="500"/>
    <n v="592"/>
    <n v="5500"/>
    <n v="187490"/>
    <n v="500"/>
    <n v="1111"/>
    <s v="B"/>
    <n v="2.69E-2"/>
    <n v="197"/>
    <n v="311"/>
    <m/>
    <s v="ASSOCIATED 094019 OTOLITH MARKED 7 REPETITIONS"/>
    <s v="MCKENZIE R 1"/>
    <s v="MCKENZIE HATCHERY"/>
    <s v="MCKENZIE HATCHERY"/>
    <s v="OR"/>
    <s v="LOCR"/>
    <s v="WILL"/>
    <s v="N"/>
    <n v="2"/>
  </r>
  <r>
    <x v="34"/>
    <s v="WSH"/>
    <s v="T"/>
    <n v="4.0999999999999996"/>
    <n v="20140811"/>
    <s v="ODFW"/>
    <s v="ODFW"/>
    <n v="5"/>
    <s v="094347"/>
    <n v="13"/>
    <m/>
    <m/>
    <m/>
    <m/>
    <n v="1"/>
    <n v="1"/>
    <n v="2005"/>
    <n v="20070228"/>
    <n v="20070228"/>
    <s v="5F333 0200310000"/>
    <s v="5F33319 H19 21"/>
    <s v="5F333 22"/>
    <s v="S"/>
    <s v="H"/>
    <s v="P"/>
    <s v="FR"/>
    <n v="40.28"/>
    <m/>
    <s v="N"/>
    <n v="5500"/>
    <n v="31360"/>
    <m/>
    <m/>
    <n v="5500"/>
    <n v="63661"/>
    <m/>
    <m/>
    <s v="W"/>
    <m/>
    <m/>
    <m/>
    <m/>
    <s v="PRELIMINARY DATA NO RETENTION DATA"/>
    <s v="FALL CR (MF WILLAMET"/>
    <s v="WILLAMETTE HATCHERY"/>
    <s v="WILLAMETTE R MID FK"/>
    <s v="OR"/>
    <s v="LOCR"/>
    <s v="WILL"/>
    <s v="N"/>
    <n v="2"/>
  </r>
  <r>
    <x v="34"/>
    <s v="WSH"/>
    <s v="T"/>
    <n v="4.0999999999999996"/>
    <n v="20140811"/>
    <s v="ODFW"/>
    <s v="ODFW"/>
    <n v="5"/>
    <s v="094348"/>
    <n v="13"/>
    <m/>
    <m/>
    <m/>
    <m/>
    <n v="1"/>
    <n v="1"/>
    <n v="2005"/>
    <n v="20070501"/>
    <n v="20070601"/>
    <s v="5F333 0201200000"/>
    <s v="5F33328 H28 21"/>
    <s v="5F333 24"/>
    <s v="S"/>
    <s v="H"/>
    <s v="P"/>
    <s v="FR"/>
    <n v="42.15"/>
    <m/>
    <s v="N"/>
    <n v="5500"/>
    <n v="27568"/>
    <m/>
    <m/>
    <n v="5500"/>
    <n v="113335"/>
    <n v="500"/>
    <n v="12252"/>
    <s v="B"/>
    <m/>
    <m/>
    <m/>
    <m/>
    <s v="PRELIMINARY"/>
    <s v="SANTIAM R S FK"/>
    <s v="SOUTH SANTIAM HATCH"/>
    <s v="SANTIAM R S FK"/>
    <s v="OR"/>
    <s v="LOCR"/>
    <s v="WILL"/>
    <s v="N"/>
    <n v="5.5"/>
  </r>
  <r>
    <x v="34"/>
    <s v="WSH"/>
    <s v="T"/>
    <n v="4.0999999999999996"/>
    <n v="20140811"/>
    <s v="ODFW"/>
    <s v="ODFW"/>
    <n v="5"/>
    <s v="094349"/>
    <n v="13"/>
    <m/>
    <m/>
    <m/>
    <m/>
    <n v="1"/>
    <n v="1"/>
    <n v="2005"/>
    <n v="20070301"/>
    <n v="20070301"/>
    <s v="5F333 0200700000"/>
    <s v="5F33319 H19 21"/>
    <s v="5F333 24"/>
    <s v="S"/>
    <s v="H"/>
    <s v="P"/>
    <s v="FR"/>
    <n v="35.270000000000003"/>
    <m/>
    <s v="N"/>
    <n v="5500"/>
    <n v="28813"/>
    <m/>
    <m/>
    <n v="5500"/>
    <n v="82427"/>
    <m/>
    <m/>
    <s v="W"/>
    <m/>
    <m/>
    <m/>
    <m/>
    <s v="PRELIMINARY DATA NO RETENTION DATA"/>
    <s v="MOLALLA R"/>
    <s v="WILLAMETTE HATCHERY"/>
    <s v="SANTIAM R S FK"/>
    <s v="OR"/>
    <s v="LOCR"/>
    <s v="WILL"/>
    <s v="N"/>
    <n v="3"/>
  </r>
  <r>
    <x v="34"/>
    <s v="WSH"/>
    <s v="T"/>
    <n v="4.0999999999999996"/>
    <n v="20140811"/>
    <s v="ODFW"/>
    <s v="ODFW"/>
    <n v="5"/>
    <s v="094425"/>
    <n v="13"/>
    <m/>
    <m/>
    <m/>
    <m/>
    <n v="1"/>
    <n v="1"/>
    <n v="2005"/>
    <n v="20061101"/>
    <n v="20061101"/>
    <s v="5F333 0200300000"/>
    <s v="5F33334 H34 21"/>
    <s v="5F333 22"/>
    <s v="S"/>
    <s v="H"/>
    <s v="P"/>
    <s v="FR"/>
    <n v="57.63"/>
    <m/>
    <s v="N"/>
    <n v="5500"/>
    <n v="51364"/>
    <m/>
    <m/>
    <n v="5500"/>
    <n v="272311"/>
    <m/>
    <m/>
    <s v="W"/>
    <m/>
    <m/>
    <m/>
    <m/>
    <s v="PRELIMINARY DATA NO RETENTION DATA"/>
    <s v="WILLAMETTE R M FK-1"/>
    <s v="DEXTER PONDS (WILLAM"/>
    <s v="WILLAMETTE R MID FK"/>
    <s v="OR"/>
    <s v="LOCR"/>
    <s v="WILL"/>
    <s v="N"/>
    <n v="11"/>
  </r>
  <r>
    <x v="34"/>
    <s v="WSH"/>
    <s v="T"/>
    <n v="4.0999999999999996"/>
    <n v="20140811"/>
    <s v="ODFW"/>
    <s v="ODFW"/>
    <n v="5"/>
    <s v="094436"/>
    <n v="13"/>
    <m/>
    <m/>
    <m/>
    <m/>
    <n v="1"/>
    <n v="1"/>
    <n v="2005"/>
    <n v="20070206"/>
    <n v="20070227"/>
    <s v="5F333 0201000000"/>
    <s v="5F33316 H16 21"/>
    <s v="5F333 21"/>
    <s v="S"/>
    <s v="H"/>
    <s v="P"/>
    <s v="VO"/>
    <n v="36.11"/>
    <m/>
    <s v="N"/>
    <n v="5500"/>
    <n v="32880"/>
    <n v="500"/>
    <n v="201"/>
    <n v="5500"/>
    <n v="296393"/>
    <n v="500"/>
    <n v="8901"/>
    <s v="B"/>
    <n v="6.0000000000000001E-3"/>
    <n v="18"/>
    <n v="500"/>
    <m/>
    <s v="RELEASED AT MINTO PD. OTOLITH MARKED"/>
    <s v="SANTIAM R &amp; N FK-1"/>
    <s v="MARION FORKS HATCH"/>
    <s v="SANTIAM R N FK"/>
    <s v="OR"/>
    <s v="LOCR"/>
    <s v="WILL"/>
    <s v="N"/>
    <n v="2"/>
  </r>
  <r>
    <x v="34"/>
    <s v="WSH"/>
    <s v="T"/>
    <n v="4.0999999999999996"/>
    <n v="20140811"/>
    <s v="ODFW"/>
    <s v="ODFW"/>
    <n v="5"/>
    <s v="094438"/>
    <n v="13"/>
    <m/>
    <m/>
    <m/>
    <m/>
    <n v="1"/>
    <n v="1"/>
    <n v="2005"/>
    <n v="20061106"/>
    <n v="20061106"/>
    <s v="5F333 0201500000"/>
    <s v="5F33317 H17 21"/>
    <s v="5F333 23"/>
    <s v="S"/>
    <s v="H"/>
    <s v="B"/>
    <s v="FR"/>
    <n v="47.45"/>
    <m/>
    <s v="N"/>
    <n v="5500"/>
    <n v="30054"/>
    <n v="500"/>
    <n v="115"/>
    <n v="5500"/>
    <n v="323907"/>
    <n v="500"/>
    <n v="1662"/>
    <s v="B"/>
    <n v="3.15E-2"/>
    <n v="145"/>
    <n v="540"/>
    <m/>
    <s v="OTOLITH MARKED 7 REPETITIONS"/>
    <s v="MCKENZIE R 1"/>
    <s v="MCKENZIE HATCHERY"/>
    <s v="MCKENZIE HATCHERY"/>
    <s v="OR"/>
    <s v="LOCR"/>
    <s v="WILL"/>
    <s v="N"/>
    <n v="11"/>
  </r>
  <r>
    <x v="34"/>
    <s v="WSH"/>
    <s v="T"/>
    <n v="4.0999999999999996"/>
    <n v="20140811"/>
    <s v="ODFW"/>
    <s v="ODFW"/>
    <n v="5"/>
    <s v="094439"/>
    <n v="13"/>
    <m/>
    <m/>
    <m/>
    <m/>
    <n v="1"/>
    <n v="1"/>
    <n v="2005"/>
    <n v="20070228"/>
    <n v="20070228"/>
    <s v="5F333 0201500000"/>
    <s v="5F33317 H17 21"/>
    <s v="5F333 23"/>
    <s v="S"/>
    <s v="H"/>
    <s v="B"/>
    <s v="FR"/>
    <n v="49.41"/>
    <m/>
    <s v="N"/>
    <n v="5000"/>
    <n v="29286"/>
    <n v="0"/>
    <n v="713"/>
    <n v="5000"/>
    <n v="428141"/>
    <n v="0"/>
    <n v="2787"/>
    <s v="B"/>
    <n v="3.8100000000000002E-2"/>
    <n v="215"/>
    <n v="525"/>
    <m/>
    <s v="OTOLITH MARK 100%"/>
    <s v="MCKENZIE R 1"/>
    <s v="MCKENZIE HATCHERY"/>
    <s v="MCKENZIE HATCHERY"/>
    <s v="OR"/>
    <s v="LOCR"/>
    <s v="WILL"/>
    <s v="N"/>
    <n v="2"/>
  </r>
  <r>
    <x v="34"/>
    <s v="WSH"/>
    <s v="T"/>
    <n v="4.0999999999999996"/>
    <n v="20140811"/>
    <s v="ODFW"/>
    <s v="ODFW"/>
    <n v="5"/>
    <s v="094453"/>
    <n v="13"/>
    <m/>
    <m/>
    <m/>
    <m/>
    <n v="1"/>
    <n v="1"/>
    <n v="2005"/>
    <n v="20061031"/>
    <n v="20061104"/>
    <s v="5F333 0201200000"/>
    <s v="5F33328 H28 21"/>
    <s v="5F333 24"/>
    <s v="S"/>
    <s v="H"/>
    <s v="P"/>
    <s v="VO"/>
    <n v="55.59"/>
    <m/>
    <s v="N"/>
    <n v="5500"/>
    <n v="55342"/>
    <m/>
    <m/>
    <n v="5500"/>
    <n v="233199"/>
    <m/>
    <m/>
    <s v="B"/>
    <n v="7.9000000000000001E-2"/>
    <n v="82"/>
    <n v="530"/>
    <m/>
    <m/>
    <s v="SANTIAM R S FK"/>
    <s v="SOUTH SANTIAM HATCH"/>
    <s v="SANTIAM R S FK"/>
    <s v="OR"/>
    <s v="LOCR"/>
    <s v="WILL"/>
    <s v="N"/>
    <n v="10.5"/>
  </r>
  <r>
    <x v="34"/>
    <s v="WSH"/>
    <s v="T"/>
    <n v="4.0999999999999996"/>
    <n v="20140811"/>
    <s v="ODFW"/>
    <s v="ODFW"/>
    <n v="5"/>
    <s v="094346"/>
    <n v="13"/>
    <m/>
    <m/>
    <m/>
    <m/>
    <n v="1"/>
    <n v="1"/>
    <n v="2005"/>
    <n v="20070320"/>
    <n v="20070320"/>
    <s v="5F333 0300200000"/>
    <s v="5F33307 H7 21"/>
    <s v="5F333 19"/>
    <s v="S"/>
    <s v="H"/>
    <s v="P"/>
    <s v="FR"/>
    <n v="39.51"/>
    <m/>
    <s v="N"/>
    <n v="5500"/>
    <n v="30740"/>
    <m/>
    <m/>
    <n v="5500"/>
    <n v="51016"/>
    <m/>
    <m/>
    <s v="W"/>
    <m/>
    <m/>
    <m/>
    <m/>
    <s v="PRELIMINARY DATA ACC AT CLACKAMETTE COVE100% OT MARKED"/>
    <s v="CLACKAMAS R"/>
    <s v="CLACKAMAS HATCHERY"/>
    <s v="CLACKAMAS R EARLY"/>
    <s v="OR"/>
    <s v="LOCR"/>
    <s v="WILL"/>
    <s v="N"/>
    <n v="3"/>
  </r>
  <r>
    <x v="34"/>
    <s v="WSH"/>
    <s v="T"/>
    <n v="4.0999999999999996"/>
    <n v="20140811"/>
    <s v="ODFW"/>
    <s v="ODFW"/>
    <n v="5"/>
    <s v="094422"/>
    <n v="13"/>
    <m/>
    <m/>
    <m/>
    <m/>
    <n v="1"/>
    <n v="1"/>
    <n v="2005"/>
    <n v="20060712"/>
    <n v="20060712"/>
    <s v="5F333 0300200000"/>
    <s v="5F33307 H7 21"/>
    <s v="5F333 19"/>
    <s v="S"/>
    <s v="H"/>
    <s v="P"/>
    <s v="FR"/>
    <n v="21.58"/>
    <m/>
    <s v="N"/>
    <n v="5500"/>
    <n v="50552"/>
    <n v="500"/>
    <n v="266"/>
    <n v="5500"/>
    <n v="268109"/>
    <n v="500"/>
    <n v="3510"/>
    <s v="B"/>
    <n v="8.6999999999999994E-3"/>
    <n v="30"/>
    <n v="578"/>
    <m/>
    <m/>
    <s v="CLACKAMAS R"/>
    <s v="CLACKAMAS HATCHERY"/>
    <s v="CLACKAMAS R EARLY"/>
    <s v="OR"/>
    <s v="LOCR"/>
    <s v="WILL"/>
    <s v="N"/>
    <n v="7"/>
  </r>
  <r>
    <x v="34"/>
    <s v="WSH"/>
    <s v="T"/>
    <n v="4.0999999999999996"/>
    <n v="20140811"/>
    <s v="ODFW"/>
    <s v="ODFW"/>
    <n v="5"/>
    <s v="094437"/>
    <n v="13"/>
    <m/>
    <m/>
    <m/>
    <m/>
    <n v="1"/>
    <n v="1"/>
    <n v="2005"/>
    <n v="20070323"/>
    <n v="20070323"/>
    <s v="5F333 0300200000"/>
    <s v="5F33307 H7 21"/>
    <s v="5F333 19"/>
    <s v="S"/>
    <s v="H"/>
    <s v="P"/>
    <s v="FR"/>
    <n v="43.78"/>
    <m/>
    <s v="N"/>
    <n v="5500"/>
    <n v="52708"/>
    <m/>
    <m/>
    <n v="5500"/>
    <n v="226170"/>
    <m/>
    <m/>
    <s v="W"/>
    <m/>
    <m/>
    <m/>
    <m/>
    <s v="PRELIMINARY DATA NO RETENTION DATA"/>
    <s v="CLACKAMAS R"/>
    <s v="CLACKAMAS HATCHERY"/>
    <s v="CLACKAMAS R EARLY"/>
    <s v="OR"/>
    <s v="LOCR"/>
    <s v="WILL"/>
    <s v="N"/>
    <n v="3"/>
  </r>
  <r>
    <x v="34"/>
    <s v="WSH"/>
    <s v="T"/>
    <n v="4.0999999999999996"/>
    <n v="20140811"/>
    <s v="ODFW"/>
    <s v="ODFW"/>
    <n v="5"/>
    <s v="094549"/>
    <n v="13"/>
    <m/>
    <m/>
    <m/>
    <m/>
    <n v="1"/>
    <n v="1"/>
    <n v="2006"/>
    <n v="20071008"/>
    <n v="20071008"/>
    <s v="5F333 0300200000"/>
    <s v="5F33315 H15 21"/>
    <s v="5F333 19"/>
    <s v="S"/>
    <s v="H"/>
    <s v="P"/>
    <s v="FR"/>
    <n v="42.55"/>
    <m/>
    <s v="N"/>
    <n v="5500"/>
    <n v="53021"/>
    <m/>
    <m/>
    <n v="5500"/>
    <n v="268316"/>
    <m/>
    <m/>
    <s v="W"/>
    <m/>
    <m/>
    <m/>
    <m/>
    <s v="PRELIMINARY DATA NO RETENTION DATA"/>
    <s v="CLACKAMAS R"/>
    <s v="LEABURG HATCHERY"/>
    <s v="CLACKAMAS R EARLY"/>
    <s v="OR"/>
    <s v="LOCR"/>
    <s v="WILL"/>
    <s v="N"/>
    <n v="10"/>
  </r>
  <r>
    <x v="34"/>
    <s v="WSH"/>
    <s v="T"/>
    <n v="4.0999999999999996"/>
    <n v="20140811"/>
    <s v="ODFW"/>
    <s v="ODFW"/>
    <n v="5"/>
    <s v="094556"/>
    <n v="13"/>
    <m/>
    <m/>
    <m/>
    <m/>
    <n v="1"/>
    <n v="1"/>
    <n v="2006"/>
    <n v="20080201"/>
    <n v="20080201"/>
    <s v="5F333 0200300000"/>
    <s v="5F33334 H34 21"/>
    <s v="5F333 22"/>
    <s v="S"/>
    <s v="H"/>
    <s v="P"/>
    <s v="FR"/>
    <n v="44.08"/>
    <m/>
    <s v="N"/>
    <n v="5500"/>
    <n v="32549"/>
    <m/>
    <m/>
    <n v="5500"/>
    <n v="509938"/>
    <m/>
    <m/>
    <s v="W"/>
    <m/>
    <m/>
    <m/>
    <m/>
    <s v="PRELIMINARY DATA NO RETENTION DATA"/>
    <s v="WILLAMETTE R M FK-1"/>
    <s v="DEXTER PONDS (WILLAM"/>
    <s v="WILLAMETTE R MID FK"/>
    <s v="OR"/>
    <s v="LOCR"/>
    <s v="WILL"/>
    <s v="N"/>
    <n v="2"/>
  </r>
  <r>
    <x v="34"/>
    <s v="WSH"/>
    <s v="T"/>
    <n v="4.0999999999999996"/>
    <n v="20140811"/>
    <s v="ODFW"/>
    <s v="ODFW"/>
    <n v="5"/>
    <s v="094557"/>
    <n v="13"/>
    <m/>
    <m/>
    <m/>
    <m/>
    <n v="1"/>
    <n v="1"/>
    <n v="2006"/>
    <n v="20080305"/>
    <n v="20080305"/>
    <s v="5F333 0200300000"/>
    <s v="5F33319 H19 21"/>
    <s v="5F333 22"/>
    <s v="S"/>
    <s v="H"/>
    <s v="P"/>
    <s v="FR"/>
    <n v="42.99"/>
    <m/>
    <s v="N"/>
    <n v="5500"/>
    <n v="31726"/>
    <m/>
    <m/>
    <n v="5500"/>
    <n v="197851"/>
    <m/>
    <m/>
    <s v="W"/>
    <m/>
    <m/>
    <m/>
    <m/>
    <s v="PRELIMINARY DATA NO RETENTION DATA"/>
    <s v="WILLAMETTE R M FK-1"/>
    <s v="WILLAMETTE HATCHERY"/>
    <s v="WILLAMETTE R MID FK"/>
    <s v="OR"/>
    <s v="LOCR"/>
    <s v="WILL"/>
    <s v="N"/>
    <n v="3"/>
  </r>
  <r>
    <x v="34"/>
    <s v="WSH"/>
    <s v="T"/>
    <n v="4.0999999999999996"/>
    <n v="20140811"/>
    <s v="ODFW"/>
    <s v="ODFW"/>
    <n v="5"/>
    <s v="094558"/>
    <n v="13"/>
    <m/>
    <m/>
    <m/>
    <m/>
    <n v="1"/>
    <n v="1"/>
    <n v="2006"/>
    <n v="20080215"/>
    <n v="20080215"/>
    <s v="5F333 0201200000"/>
    <s v="5F33328 H28 21"/>
    <s v="5F333 24"/>
    <s v="S"/>
    <s v="H"/>
    <s v="P"/>
    <s v="FR"/>
    <n v="50.06"/>
    <m/>
    <s v="N"/>
    <n v="5500"/>
    <n v="30802"/>
    <n v="500"/>
    <n v="293"/>
    <n v="5500"/>
    <n v="260147"/>
    <n v="500"/>
    <n v="22331"/>
    <s v="B"/>
    <n v="9.2999999999999992E-3"/>
    <n v="35"/>
    <n v="536"/>
    <m/>
    <m/>
    <s v="SANTIAM R S FK"/>
    <s v="SOUTH SANTIAM HATCH"/>
    <s v="SANTIAM R S FK"/>
    <s v="OR"/>
    <s v="LOCR"/>
    <s v="WILL"/>
    <s v="N"/>
    <n v="2"/>
  </r>
  <r>
    <x v="34"/>
    <s v="WSH"/>
    <s v="T"/>
    <n v="4.0999999999999996"/>
    <n v="20140811"/>
    <s v="ODFW"/>
    <s v="ODFW"/>
    <n v="5"/>
    <s v="094559"/>
    <n v="13"/>
    <m/>
    <m/>
    <m/>
    <m/>
    <n v="1"/>
    <n v="1"/>
    <n v="2006"/>
    <n v="20080226"/>
    <n v="20080226"/>
    <s v="5F333 0201200000"/>
    <s v="5F33319 H19 21"/>
    <s v="5F333 24"/>
    <s v="S"/>
    <s v="H"/>
    <s v="P"/>
    <s v="FR"/>
    <n v="43.95"/>
    <m/>
    <s v="N"/>
    <n v="5500"/>
    <n v="31821"/>
    <m/>
    <m/>
    <n v="5500"/>
    <n v="264863"/>
    <m/>
    <m/>
    <s v="W"/>
    <m/>
    <m/>
    <m/>
    <m/>
    <s v="PRELIMINARY DATA NO RETENTION DATA"/>
    <s v="SANTIAM R S FK"/>
    <s v="WILLAMETTE HATCHERY"/>
    <s v="SANTIAM R S FK"/>
    <s v="OR"/>
    <s v="LOCR"/>
    <s v="WILL"/>
    <s v="N"/>
    <n v="2"/>
  </r>
  <r>
    <x v="34"/>
    <s v="WSH"/>
    <s v="T"/>
    <n v="4.0999999999999996"/>
    <n v="20140811"/>
    <s v="ODFW"/>
    <s v="ODFW"/>
    <n v="5"/>
    <s v="094560"/>
    <n v="13"/>
    <m/>
    <m/>
    <m/>
    <m/>
    <n v="1"/>
    <n v="1"/>
    <n v="2006"/>
    <n v="20080305"/>
    <n v="20080305"/>
    <s v="5F333 0200300000"/>
    <s v="5F33319 H19 21"/>
    <s v="5F333 22"/>
    <s v="S"/>
    <s v="H"/>
    <s v="P"/>
    <s v="FR"/>
    <n v="49.04"/>
    <m/>
    <s v="N"/>
    <n v="5500"/>
    <n v="20235"/>
    <m/>
    <m/>
    <m/>
    <m/>
    <m/>
    <m/>
    <s v="W"/>
    <m/>
    <m/>
    <m/>
    <m/>
    <s v="PRELIMINARY DATA NO RETENTION DATA"/>
    <s v="WILLAMETTE R M FK-1"/>
    <s v="WILLAMETTE HATCHERY"/>
    <s v="WILLAMETTE R MID FK"/>
    <s v="OR"/>
    <s v="LOCR"/>
    <s v="WILL"/>
    <s v="N"/>
    <n v="3"/>
  </r>
  <r>
    <x v="34"/>
    <s v="WSH"/>
    <s v="T"/>
    <n v="4.0999999999999996"/>
    <n v="20140811"/>
    <s v="ODFW"/>
    <s v="ODFW"/>
    <n v="5"/>
    <s v="094561"/>
    <n v="13"/>
    <m/>
    <m/>
    <m/>
    <m/>
    <n v="1"/>
    <n v="1"/>
    <n v="2006"/>
    <n v="20080317"/>
    <n v="20080317"/>
    <s v="5F333 0300200000"/>
    <s v="5F33315 H15 21"/>
    <s v="5F333 19"/>
    <s v="S"/>
    <s v="H"/>
    <s v="P"/>
    <s v="MX"/>
    <n v="48.88"/>
    <m/>
    <s v="N"/>
    <n v="5500"/>
    <n v="31225"/>
    <m/>
    <m/>
    <n v="5500"/>
    <n v="51819"/>
    <m/>
    <m/>
    <s v="W"/>
    <m/>
    <m/>
    <m/>
    <m/>
    <s v="PRELIMINARY DATA NO RETENTION DATA ACC CLACKAMETTE COVE DIRECT RELEASE OF 142521"/>
    <s v="CLACKAMAS R"/>
    <s v="LEABURG HATCHERY"/>
    <s v="CLACKAMAS R EARLY"/>
    <s v="OR"/>
    <s v="LOCR"/>
    <s v="WILL"/>
    <s v="N"/>
    <n v="3"/>
  </r>
  <r>
    <x v="34"/>
    <s v="WSH"/>
    <s v="T"/>
    <n v="4.0999999999999996"/>
    <n v="20140811"/>
    <s v="ODFW"/>
    <s v="ODFW"/>
    <n v="5"/>
    <s v="094562"/>
    <n v="13"/>
    <m/>
    <m/>
    <m/>
    <m/>
    <n v="1"/>
    <n v="1"/>
    <n v="2006"/>
    <n v="20071101"/>
    <n v="20071101"/>
    <s v="5F333 0200300000"/>
    <s v="5F33334 H34 21"/>
    <s v="5F333 22"/>
    <s v="S"/>
    <s v="H"/>
    <s v="P"/>
    <s v="FR"/>
    <n v="60.16"/>
    <m/>
    <s v="N"/>
    <n v="5500"/>
    <n v="53309"/>
    <m/>
    <m/>
    <n v="5500"/>
    <n v="263740"/>
    <m/>
    <m/>
    <s v="W"/>
    <m/>
    <m/>
    <m/>
    <m/>
    <s v="PRELIMINARY DATA NO RETENTION DATA"/>
    <s v="WILLAMETTE R M FK-1"/>
    <s v="DEXTER PONDS (WILLAM"/>
    <s v="WILLAMETTE R MID FK"/>
    <s v="OR"/>
    <s v="LOCR"/>
    <s v="WILL"/>
    <s v="N"/>
    <n v="11"/>
  </r>
  <r>
    <x v="34"/>
    <s v="WSH"/>
    <s v="T"/>
    <n v="4.0999999999999996"/>
    <n v="20140811"/>
    <s v="ODFW"/>
    <s v="ODFW"/>
    <n v="5"/>
    <s v="094563"/>
    <n v="13"/>
    <m/>
    <m/>
    <m/>
    <m/>
    <n v="1"/>
    <n v="1"/>
    <n v="2006"/>
    <n v="20080305"/>
    <n v="20080305"/>
    <s v="5F333 0200300000"/>
    <s v="5F33319 H19 21"/>
    <s v="5F333 22"/>
    <s v="S"/>
    <s v="H"/>
    <s v="P"/>
    <s v="FR"/>
    <n v="43.12"/>
    <m/>
    <s v="N"/>
    <n v="5500"/>
    <n v="32528"/>
    <m/>
    <m/>
    <n v="5500"/>
    <n v="225631"/>
    <m/>
    <m/>
    <s v="W"/>
    <m/>
    <m/>
    <m/>
    <m/>
    <s v="PRELIMINARY DATA NO RETENTION DATA"/>
    <s v="WILLAMETTE R M FK-1"/>
    <s v="WILLAMETTE HATCHERY"/>
    <s v="WILLAMETTE R MID FK"/>
    <s v="OR"/>
    <s v="LOCR"/>
    <s v="WILL"/>
    <s v="N"/>
    <n v="3"/>
  </r>
  <r>
    <x v="34"/>
    <s v="WSH"/>
    <s v="T"/>
    <n v="4.0999999999999996"/>
    <n v="20140811"/>
    <s v="ODFW"/>
    <s v="ODFW"/>
    <n v="5"/>
    <s v="094601"/>
    <n v="13"/>
    <m/>
    <m/>
    <m/>
    <m/>
    <n v="1"/>
    <n v="1"/>
    <n v="2006"/>
    <n v="20080312"/>
    <n v="20080312"/>
    <s v="5F333 0201200000"/>
    <s v="5F33328 H28 21"/>
    <s v="5F333 24"/>
    <s v="S"/>
    <s v="H"/>
    <s v="P"/>
    <s v="FR"/>
    <n v="50.06"/>
    <m/>
    <s v="N"/>
    <n v="5500"/>
    <n v="30440"/>
    <n v="500"/>
    <n v="754"/>
    <n v="5500"/>
    <n v="127706"/>
    <n v="500"/>
    <n v="6632"/>
    <s v="B"/>
    <n v="1.9E-3"/>
    <n v="30"/>
    <n v="539"/>
    <m/>
    <m/>
    <s v="SANTIAM R S FK"/>
    <s v="SOUTH SANTIAM HATCH"/>
    <s v="SANTIAM R S FK"/>
    <s v="OR"/>
    <s v="LOCR"/>
    <s v="WILL"/>
    <s v="N"/>
    <n v="3"/>
  </r>
  <r>
    <x v="34"/>
    <s v="WSH"/>
    <s v="T"/>
    <n v="4.0999999999999996"/>
    <n v="20140811"/>
    <s v="ODFW"/>
    <s v="ODFW"/>
    <n v="5"/>
    <s v="094602"/>
    <n v="13"/>
    <m/>
    <m/>
    <m/>
    <m/>
    <n v="1"/>
    <n v="1"/>
    <n v="2006"/>
    <n v="20080305"/>
    <n v="20080307"/>
    <s v="5F333 0200700000"/>
    <s v="5F33319 H19 21"/>
    <s v="5F333 24"/>
    <s v="S"/>
    <s v="H"/>
    <s v="P"/>
    <s v="FR"/>
    <n v="45.09"/>
    <m/>
    <s v="N"/>
    <n v="5500"/>
    <n v="31755"/>
    <m/>
    <m/>
    <n v="5500"/>
    <n v="78929"/>
    <m/>
    <m/>
    <s v="W"/>
    <m/>
    <m/>
    <m/>
    <m/>
    <s v="PRELIMINARY DATA NO RETENTION DATA FISH FLASHING ON RELEASE - APPEAR NORMAL"/>
    <s v="MOLALLA R"/>
    <s v="WILLAMETTE HATCHERY"/>
    <s v="SANTIAM R S FK"/>
    <s v="OR"/>
    <s v="LOCR"/>
    <s v="WILL"/>
    <s v="N"/>
    <n v="3"/>
  </r>
  <r>
    <x v="34"/>
    <s v="WSH"/>
    <s v="T"/>
    <n v="4.0999999999999996"/>
    <n v="20140811"/>
    <s v="ODFW"/>
    <s v="ODFW"/>
    <n v="5"/>
    <s v="094603"/>
    <n v="13"/>
    <m/>
    <m/>
    <m/>
    <m/>
    <n v="1"/>
    <n v="1"/>
    <n v="2006"/>
    <n v="20080305"/>
    <n v="20080305"/>
    <s v="5F333 0200300000"/>
    <s v="5F33319 H19 21"/>
    <s v="5F333 22"/>
    <s v="S"/>
    <s v="H"/>
    <s v="P"/>
    <s v="FR"/>
    <n v="47.15"/>
    <m/>
    <s v="N"/>
    <n v="5500"/>
    <n v="51301"/>
    <m/>
    <m/>
    <n v="5500"/>
    <n v="205204"/>
    <m/>
    <m/>
    <s v="W"/>
    <m/>
    <m/>
    <m/>
    <m/>
    <s v="PRELIMINARY DATA NO RETENTION DATA"/>
    <s v="WILLAMETTE R M FK-1"/>
    <s v="WILLAMETTE HATCHERY"/>
    <s v="WILLAMETTE R MID FK"/>
    <s v="OR"/>
    <s v="LOCR"/>
    <s v="WILL"/>
    <s v="N"/>
    <n v="3"/>
  </r>
  <r>
    <x v="34"/>
    <s v="WSH"/>
    <s v="T"/>
    <n v="4.0999999999999996"/>
    <n v="20140811"/>
    <s v="ODFW"/>
    <s v="ODFW"/>
    <n v="5"/>
    <s v="094609"/>
    <n v="13"/>
    <m/>
    <m/>
    <m/>
    <m/>
    <n v="1"/>
    <n v="1"/>
    <n v="2006"/>
    <n v="20080228"/>
    <n v="20080228"/>
    <s v="5F333 0201000000"/>
    <s v="5F33316 H16 21"/>
    <s v="5F333 21"/>
    <s v="S"/>
    <s v="H"/>
    <s v="P"/>
    <s v="VO"/>
    <n v="34.28"/>
    <m/>
    <s v="N"/>
    <n v="5000"/>
    <n v="30171"/>
    <m/>
    <m/>
    <n v="5000"/>
    <n v="305058"/>
    <m/>
    <m/>
    <s v="W"/>
    <m/>
    <m/>
    <m/>
    <m/>
    <s v="PRELIMINARY DATA NO RETENTION DATA ACCLIMATION MINTO POND"/>
    <s v="SANTIAM R &amp; N FK-1"/>
    <s v="MARION FORKS HATCH"/>
    <s v="SANTIAM R N FK"/>
    <s v="OR"/>
    <s v="LOCR"/>
    <s v="WILL"/>
    <s v="N"/>
    <n v="2"/>
  </r>
  <r>
    <x v="34"/>
    <s v="WSH"/>
    <s v="T"/>
    <n v="4.0999999999999996"/>
    <n v="20140811"/>
    <s v="ODFW"/>
    <s v="ODFW"/>
    <n v="5"/>
    <s v="094610"/>
    <n v="13"/>
    <m/>
    <m/>
    <m/>
    <m/>
    <n v="1"/>
    <n v="1"/>
    <n v="2006"/>
    <n v="20080228"/>
    <n v="20080228"/>
    <s v="5F333 0201000000"/>
    <s v="5F33316 H16 21"/>
    <s v="5F333 21"/>
    <s v="S"/>
    <s v="H"/>
    <s v="P"/>
    <s v="FR"/>
    <n v="34.409999999999997"/>
    <m/>
    <s v="N"/>
    <n v="5000"/>
    <n v="30841"/>
    <m/>
    <m/>
    <n v="5000"/>
    <n v="304388"/>
    <m/>
    <m/>
    <s v="W"/>
    <m/>
    <m/>
    <m/>
    <m/>
    <s v="PRELIMINARY DATA NO RETENTION DATA"/>
    <s v="SANTIAM R &amp; N FK-1"/>
    <s v="MARION FORKS HATCH"/>
    <s v="SANTIAM R N FK"/>
    <s v="OR"/>
    <s v="LOCR"/>
    <s v="WILL"/>
    <s v="N"/>
    <n v="2"/>
  </r>
  <r>
    <x v="34"/>
    <s v="WSH"/>
    <s v="T"/>
    <n v="4.0999999999999996"/>
    <n v="20140811"/>
    <s v="ODFW"/>
    <s v="ODFW"/>
    <n v="5"/>
    <s v="094612"/>
    <n v="13"/>
    <m/>
    <m/>
    <m/>
    <m/>
    <n v="1"/>
    <n v="1"/>
    <n v="2006"/>
    <n v="20081022"/>
    <n v="20081026"/>
    <s v="5F333 0300200000"/>
    <s v="5F33307 H7 21"/>
    <s v="5F333 19"/>
    <s v="S"/>
    <s v="H"/>
    <s v="P"/>
    <s v="FR"/>
    <n v="25.74"/>
    <m/>
    <s v="N"/>
    <n v="5500"/>
    <n v="52357"/>
    <m/>
    <m/>
    <n v="5500"/>
    <n v="236907"/>
    <m/>
    <m/>
    <s v="W"/>
    <m/>
    <m/>
    <m/>
    <m/>
    <s v="PRELIMINARY DATA NO RETENTION DATA"/>
    <s v="CLACKAMAS R"/>
    <s v="CLACKAMAS HATCHERY"/>
    <s v="CLACKAMAS R EARLY"/>
    <s v="OR"/>
    <s v="LOCR"/>
    <s v="WILL"/>
    <s v="N"/>
    <n v="10"/>
  </r>
  <r>
    <x v="34"/>
    <s v="WSH"/>
    <s v="T"/>
    <n v="4.0999999999999996"/>
    <n v="20140811"/>
    <s v="ODFW"/>
    <s v="ODFW"/>
    <n v="5"/>
    <s v="094614"/>
    <n v="13"/>
    <m/>
    <m/>
    <m/>
    <m/>
    <n v="1"/>
    <n v="1"/>
    <n v="2006"/>
    <n v="20071116"/>
    <n v="20071116"/>
    <s v="5F333 0201500000"/>
    <s v="5F33317 H17 21"/>
    <s v="5F333 23"/>
    <s v="S"/>
    <s v="H"/>
    <s v="P"/>
    <s v="FR"/>
    <n v="51.19"/>
    <m/>
    <s v="N"/>
    <n v="5500"/>
    <n v="30243"/>
    <m/>
    <m/>
    <n v="5500"/>
    <n v="307716"/>
    <n v="500"/>
    <n v="5254"/>
    <s v="B"/>
    <n v="2.3199999999999998E-2"/>
    <n v="128"/>
    <n v="561"/>
    <m/>
    <s v="OTOLITH MARKED 7 REPETITIONS"/>
    <s v="MCKENZIE R 1"/>
    <s v="MCKENZIE HATCHERY"/>
    <s v="MCKENZIE HATCHERY"/>
    <s v="OR"/>
    <s v="LOCR"/>
    <s v="WILL"/>
    <s v="N"/>
    <n v="11"/>
  </r>
  <r>
    <x v="34"/>
    <s v="WSH"/>
    <s v="T"/>
    <n v="4.0999999999999996"/>
    <n v="20140811"/>
    <s v="ODFW"/>
    <s v="ODFW"/>
    <n v="5"/>
    <s v="094615"/>
    <n v="13"/>
    <m/>
    <m/>
    <m/>
    <m/>
    <n v="1"/>
    <n v="1"/>
    <n v="2006"/>
    <n v="20080310"/>
    <n v="20080311"/>
    <s v="5F333 0201500000"/>
    <s v="5F33317 H17 21"/>
    <s v="5F333 23"/>
    <s v="S"/>
    <s v="H"/>
    <s v="B"/>
    <s v="VO"/>
    <n v="42.95"/>
    <m/>
    <s v="N"/>
    <n v="5500"/>
    <n v="27321"/>
    <n v="500"/>
    <n v="265"/>
    <n v="5500"/>
    <n v="392498"/>
    <n v="500"/>
    <n v="4272"/>
    <s v="W"/>
    <n v="2.8000000000000001E-2"/>
    <n v="224"/>
    <n v="536"/>
    <m/>
    <m/>
    <s v="MCKENZIE R 1"/>
    <s v="MCKENZIE HATCHERY"/>
    <s v="MCKENZIE HATCHERY"/>
    <s v="OR"/>
    <s v="LOCR"/>
    <s v="WILL"/>
    <s v="N"/>
    <n v="3"/>
  </r>
  <r>
    <x v="34"/>
    <s v="WSH"/>
    <s v="T"/>
    <n v="4.0999999999999996"/>
    <n v="20140811"/>
    <s v="ODFW"/>
    <s v="ODFW"/>
    <n v="5"/>
    <s v="094616"/>
    <n v="13"/>
    <m/>
    <m/>
    <s v="D"/>
    <s v="052008C001"/>
    <n v="1"/>
    <n v="1"/>
    <n v="2006"/>
    <n v="20080210"/>
    <n v="20080210"/>
    <s v="5F333 0201500000"/>
    <s v="5F33317 H17 21"/>
    <s v="5F333 23"/>
    <s v="S"/>
    <s v="H"/>
    <s v="P"/>
    <s v="FR"/>
    <n v="35.270000000000003"/>
    <m/>
    <s v="N"/>
    <n v="5500"/>
    <n v="50426"/>
    <n v="500"/>
    <n v="561"/>
    <n v="5500"/>
    <n v="298312"/>
    <n v="500"/>
    <n v="5460"/>
    <s v="B"/>
    <n v="3.5400000000000001E-2"/>
    <n v="198"/>
    <n v="565"/>
    <m/>
    <s v="OTOLITH MAKRED 7 REPETITIONS"/>
    <s v="MCKENZIE R 1"/>
    <s v="MCKENZIE HATCHERY"/>
    <s v="MCKENZIE HATCHERY"/>
    <s v="OR"/>
    <s v="LOCR"/>
    <s v="WILL"/>
    <s v="N"/>
    <n v="2"/>
  </r>
  <r>
    <x v="34"/>
    <s v="WSH"/>
    <s v="T"/>
    <n v="4.0999999999999996"/>
    <n v="20140811"/>
    <s v="ODFW"/>
    <s v="ODFW"/>
    <n v="5"/>
    <s v="094627"/>
    <n v="13"/>
    <m/>
    <m/>
    <m/>
    <m/>
    <n v="1"/>
    <n v="1"/>
    <n v="2006"/>
    <n v="20071031"/>
    <n v="20071031"/>
    <s v="5F333 0201200000"/>
    <s v="5F33328 H28 21"/>
    <s v="5F333 24"/>
    <s v="S"/>
    <s v="H"/>
    <s v="P"/>
    <s v="FR"/>
    <n v="56.98"/>
    <m/>
    <s v="N"/>
    <n v="5500"/>
    <n v="48744"/>
    <n v="500"/>
    <n v="323"/>
    <n v="5500"/>
    <n v="266213"/>
    <n v="500"/>
    <n v="1510"/>
    <s v="B"/>
    <n v="8.7999999999999995E-2"/>
    <n v="74"/>
    <n v="500"/>
    <m/>
    <m/>
    <s v="SANTIAM R S FK"/>
    <s v="SOUTH SANTIAM HATCH"/>
    <s v="SANTIAM R S FK"/>
    <s v="OR"/>
    <s v="LOCR"/>
    <s v="WILL"/>
    <s v="N"/>
    <n v="10"/>
  </r>
  <r>
    <x v="34"/>
    <s v="WSH"/>
    <s v="T"/>
    <n v="4.0999999999999996"/>
    <n v="20140811"/>
    <s v="ODFW"/>
    <s v="ODFW"/>
    <n v="5"/>
    <s v="090169"/>
    <n v="13"/>
    <m/>
    <m/>
    <m/>
    <m/>
    <n v="1"/>
    <n v="1"/>
    <n v="2007"/>
    <n v="20090303"/>
    <n v="20090304"/>
    <s v="5F333 0200700000"/>
    <s v="5F33319 H19 21"/>
    <s v="5F333 24"/>
    <s v="S"/>
    <s v="H"/>
    <s v="P"/>
    <s v="FR"/>
    <n v="36.700000000000003"/>
    <m/>
    <s v="N"/>
    <n v="5500"/>
    <n v="30721"/>
    <n v="500"/>
    <n v="139"/>
    <n v="5500"/>
    <n v="81249"/>
    <n v="500"/>
    <n v="261"/>
    <s v="W"/>
    <n v="8.8999999999999999E-3"/>
    <n v="54"/>
    <n v="224"/>
    <m/>
    <s v="S.SANTIAM STOCK REARED BY WILLAMETTE H"/>
    <s v="MOLALLA R"/>
    <s v="WILLAMETTE HATCHERY"/>
    <s v="SANTIAM R S FK"/>
    <s v="OR"/>
    <s v="LOCR"/>
    <s v="WILL"/>
    <s v="N"/>
    <n v="3"/>
  </r>
  <r>
    <x v="34"/>
    <s v="WSH"/>
    <s v="T"/>
    <n v="4.0999999999999996"/>
    <n v="20140811"/>
    <s v="ODFW"/>
    <s v="ODFW"/>
    <n v="5"/>
    <s v="090171"/>
    <n v="13"/>
    <m/>
    <m/>
    <m/>
    <m/>
    <n v="1"/>
    <n v="1"/>
    <n v="2007"/>
    <n v="20090216"/>
    <n v="20090228"/>
    <s v="5F333 0201000000"/>
    <s v="5F33316 H16 21"/>
    <s v="5F333 21"/>
    <s v="S"/>
    <s v="H"/>
    <s v="P"/>
    <s v="VO"/>
    <n v="31.79"/>
    <m/>
    <s v="N"/>
    <n v="5500"/>
    <n v="30001"/>
    <n v="500"/>
    <n v="437"/>
    <n v="5500"/>
    <n v="635810"/>
    <n v="500"/>
    <n v="11206"/>
    <s v="W"/>
    <n v="2.4E-2"/>
    <n v="181"/>
    <n v="500"/>
    <m/>
    <m/>
    <s v="SANTIAM R &amp; N FK-1"/>
    <s v="MARION FORKS HATCH"/>
    <s v="SANTIAM R N FK"/>
    <s v="OR"/>
    <s v="LOCR"/>
    <s v="WILL"/>
    <s v="N"/>
    <n v="2"/>
  </r>
  <r>
    <x v="34"/>
    <s v="WSH"/>
    <s v="T"/>
    <n v="4.0999999999999996"/>
    <n v="20140811"/>
    <s v="ODFW"/>
    <s v="ODFW"/>
    <n v="5"/>
    <s v="090177"/>
    <n v="13"/>
    <m/>
    <m/>
    <m/>
    <m/>
    <n v="1"/>
    <n v="1"/>
    <n v="2007"/>
    <n v="20090313"/>
    <n v="20090317"/>
    <s v="5F332 0300300000"/>
    <s v="5F33307 H7 21"/>
    <s v="5F332 11"/>
    <s v="S"/>
    <s v="H"/>
    <s v="P"/>
    <s v="FR"/>
    <n v="33.28"/>
    <m/>
    <s v="N"/>
    <n v="5000"/>
    <n v="43408"/>
    <n v="0"/>
    <n v="345"/>
    <n v="5000"/>
    <n v="222527"/>
    <n v="0"/>
    <n v="5403"/>
    <s v="W"/>
    <n v="5.8999999999999999E-3"/>
    <n v="13"/>
    <n v="510"/>
    <m/>
    <s v="FISH TRANSFERRED TO SANDY FOR ACCLIMATION."/>
    <s v="SANDY R"/>
    <s v="CLACKAMAS HATCHERY"/>
    <s v="SANDY R (SANDY HT)"/>
    <s v="OR"/>
    <s v="LOCR"/>
    <s v="SAND"/>
    <s v="N"/>
    <n v="3"/>
  </r>
  <r>
    <x v="34"/>
    <s v="WSH"/>
    <s v="T"/>
    <n v="4.0999999999999996"/>
    <n v="20140811"/>
    <s v="ODFW"/>
    <s v="ODFW"/>
    <n v="5"/>
    <s v="090178"/>
    <n v="13"/>
    <m/>
    <m/>
    <m/>
    <m/>
    <n v="1"/>
    <n v="1"/>
    <n v="2007"/>
    <n v="20090316"/>
    <n v="20090325"/>
    <s v="5F333 0300200000"/>
    <s v="5F33307 H7 21"/>
    <s v="5F333 19"/>
    <s v="S"/>
    <s v="H"/>
    <s v="P"/>
    <s v="FR"/>
    <n v="32.03"/>
    <m/>
    <s v="N"/>
    <n v="5500"/>
    <n v="41819"/>
    <n v="500"/>
    <n v="698"/>
    <n v="5500"/>
    <n v="270581"/>
    <m/>
    <m/>
    <s v="W"/>
    <n v="1.67E-2"/>
    <n v="25"/>
    <n v="540"/>
    <m/>
    <m/>
    <s v="CLACKAMAS R"/>
    <s v="CLACKAMAS HATCHERY"/>
    <s v="CLACKAMAS R EARLY"/>
    <s v="OR"/>
    <s v="LOCR"/>
    <s v="WILL"/>
    <s v="N"/>
    <n v="3"/>
  </r>
  <r>
    <x v="34"/>
    <s v="WSH"/>
    <s v="T"/>
    <n v="4.0999999999999996"/>
    <n v="20140811"/>
    <s v="ODFW"/>
    <s v="ODFW"/>
    <n v="5"/>
    <s v="090187"/>
    <n v="13"/>
    <m/>
    <m/>
    <s v="O"/>
    <s v="052008C006"/>
    <n v="1"/>
    <n v="1"/>
    <n v="2007"/>
    <n v="20081107"/>
    <n v="20081107"/>
    <s v="5F333 0201500000"/>
    <s v="5F33317 H17 21"/>
    <s v="5F333 23"/>
    <s v="S"/>
    <s v="H"/>
    <s v="B"/>
    <s v="FR"/>
    <n v="47.95"/>
    <m/>
    <s v="N"/>
    <n v="5500"/>
    <n v="82691"/>
    <m/>
    <m/>
    <n v="5500"/>
    <n v="1364"/>
    <m/>
    <m/>
    <s v="W"/>
    <n v="1.6199999999999999E-2"/>
    <n v="118"/>
    <n v="1109"/>
    <m/>
    <s v="PONDS 4 TO 10 MASS MARKED + 252280 FISH ASSOCIATED WITH NT8754BW; 052008C006"/>
    <s v="MCKENZIE R 1"/>
    <s v="MCKENZIE HATCHERY"/>
    <s v="MCKENZIE HATCHERY"/>
    <s v="OR"/>
    <s v="LOCR"/>
    <s v="WILL"/>
    <s v="N"/>
    <n v="11"/>
  </r>
  <r>
    <x v="34"/>
    <s v="WSH"/>
    <s v="T"/>
    <n v="4.0999999999999996"/>
    <n v="20140811"/>
    <s v="ODFW"/>
    <s v="ODFW"/>
    <n v="5"/>
    <s v="090188"/>
    <n v="13"/>
    <m/>
    <m/>
    <m/>
    <m/>
    <n v="1"/>
    <n v="1"/>
    <n v="2007"/>
    <n v="20080729"/>
    <n v="20080809"/>
    <s v="5F333 0270200000"/>
    <s v="5F33316 H16 21"/>
    <s v="5F333 21"/>
    <s v="G"/>
    <s v="H"/>
    <s v="E"/>
    <s v="VO"/>
    <n v="6.92"/>
    <m/>
    <s v="W"/>
    <n v="5500"/>
    <n v="107788"/>
    <n v="500"/>
    <n v="218"/>
    <n v="5500"/>
    <n v="38441"/>
    <n v="500"/>
    <n v="1548"/>
    <s v="W"/>
    <n v="0.01"/>
    <n v="14"/>
    <n v="500"/>
    <m/>
    <s v="FISH MUST SURVIVE PASSAGE THRU 2 DAMS WITH NO BYPASSES &amp; RETURN TO TRAP"/>
    <s v="DETROIT RES (SANTIAM"/>
    <s v="MARION FORKS HATCH"/>
    <s v="SANTIAM R N FK"/>
    <s v="OR"/>
    <s v="LOCR"/>
    <s v="WILL"/>
    <s v="N"/>
    <n v="7.5"/>
  </r>
  <r>
    <x v="34"/>
    <s v="WSH"/>
    <s v="T"/>
    <n v="4.0999999999999996"/>
    <n v="20140811"/>
    <s v="ODFW"/>
    <s v="ODFW"/>
    <n v="5"/>
    <s v="090189"/>
    <n v="13"/>
    <m/>
    <m/>
    <s v="O"/>
    <s v="052009C003"/>
    <n v="1"/>
    <n v="1"/>
    <n v="2007"/>
    <n v="20090214"/>
    <n v="20090302"/>
    <s v="5F333 0201500000"/>
    <s v="5F33317 H17 21"/>
    <s v="5F333 23"/>
    <s v="S"/>
    <s v="H"/>
    <s v="B"/>
    <s v="FR"/>
    <n v="43.57"/>
    <m/>
    <s v="N"/>
    <n v="5500"/>
    <n v="104073"/>
    <n v="500"/>
    <n v="3529"/>
    <m/>
    <m/>
    <m/>
    <m/>
    <s v="W"/>
    <n v="3.2800000000000003E-2"/>
    <n v="199"/>
    <n v="1849"/>
    <m/>
    <s v="POND 25 EARLY RELEASE DISEASE ISSUE 35425 FISH,32,309 WERE CWT; ASSOC 052009C003"/>
    <s v="MCKENZIE R 1"/>
    <s v="MCKENZIE HATCHERY"/>
    <s v="MCKENZIE HATCHERY"/>
    <s v="OR"/>
    <s v="LOCR"/>
    <s v="WILL"/>
    <s v="N"/>
    <n v="2.5"/>
  </r>
  <r>
    <x v="34"/>
    <s v="WSH"/>
    <s v="T"/>
    <n v="4.0999999999999996"/>
    <n v="20140811"/>
    <s v="ODFW"/>
    <s v="ODFW"/>
    <n v="5"/>
    <s v="090190"/>
    <n v="13"/>
    <m/>
    <m/>
    <s v="O"/>
    <s v="052009C002"/>
    <n v="1"/>
    <n v="1"/>
    <n v="2007"/>
    <n v="20090206"/>
    <n v="20090206"/>
    <s v="5F333 0201500000"/>
    <s v="5F33317 H17 21"/>
    <s v="5F333 23"/>
    <s v="S"/>
    <s v="H"/>
    <s v="B"/>
    <s v="FR"/>
    <n v="35.549999999999997"/>
    <m/>
    <s v="N"/>
    <n v="5500"/>
    <n v="92537"/>
    <n v="500"/>
    <n v="2736"/>
    <n v="5500"/>
    <n v="6673"/>
    <n v="500"/>
    <n v="1374"/>
    <s v="W"/>
    <n v="7.7899999999999997E-2"/>
    <n v="193"/>
    <n v="1284"/>
    <m/>
    <s v="PONDS 11-15,28,29 AND 30 MASS MARKED; ASSOC WITH NT8755BW 052009C002"/>
    <s v="MCKENZIE R 1"/>
    <s v="MCKENZIE HATCHERY"/>
    <s v="MCKENZIE HATCHERY"/>
    <s v="OR"/>
    <s v="LOCR"/>
    <s v="WILL"/>
    <s v="N"/>
    <n v="2"/>
  </r>
  <r>
    <x v="34"/>
    <s v="WSH"/>
    <s v="T"/>
    <n v="4.0999999999999996"/>
    <n v="20140811"/>
    <s v="ODFW"/>
    <s v="ODFW"/>
    <n v="5"/>
    <s v="094529"/>
    <n v="13"/>
    <m/>
    <m/>
    <m/>
    <m/>
    <n v="1"/>
    <n v="1"/>
    <n v="2007"/>
    <n v="20090316"/>
    <n v="20090317"/>
    <s v="5F333 0201200000"/>
    <s v="5F33328 H28 21"/>
    <s v="5F333 24"/>
    <s v="S"/>
    <s v="H"/>
    <s v="P"/>
    <s v="FR"/>
    <n v="45.36"/>
    <m/>
    <s v="N"/>
    <n v="5500"/>
    <n v="30709"/>
    <n v="500"/>
    <n v="123"/>
    <n v="5500"/>
    <n v="399381"/>
    <n v="500"/>
    <n v="19013"/>
    <s v="B"/>
    <n v="0.02"/>
    <n v="90"/>
    <n v="241"/>
    <m/>
    <s v="PONDS 9-14 NO CWT; SECOND RELEASE 3/17 FROM AHP CWT RATE 25.4% OF TOTAL"/>
    <s v="SANTIAM R S FK"/>
    <s v="SOUTH SANTIAM HATCH"/>
    <s v="SANTIAM R S FK"/>
    <s v="OR"/>
    <s v="LOCR"/>
    <s v="WILL"/>
    <s v="N"/>
    <n v="3"/>
  </r>
  <r>
    <x v="34"/>
    <s v="WSH"/>
    <s v="T"/>
    <n v="4.0999999999999996"/>
    <n v="20140811"/>
    <s v="ODFW"/>
    <s v="ODFW"/>
    <n v="5"/>
    <s v="094650"/>
    <n v="13"/>
    <m/>
    <m/>
    <m/>
    <m/>
    <n v="1"/>
    <n v="1"/>
    <n v="2007"/>
    <n v="20081103"/>
    <n v="20081118"/>
    <s v="5F333 0200300000"/>
    <s v="5F33319 H19 21"/>
    <s v="5F333 22"/>
    <s v="S"/>
    <s v="H"/>
    <s v="P"/>
    <s v="FR"/>
    <n v="63.62"/>
    <m/>
    <s v="N"/>
    <n v="5500"/>
    <n v="48629"/>
    <n v="500"/>
    <n v="1071"/>
    <n v="5500"/>
    <n v="229921"/>
    <n v="500"/>
    <n v="3454"/>
    <s v="W"/>
    <n v="1.4800000000000001E-2"/>
    <n v="46"/>
    <n v="270"/>
    <m/>
    <m/>
    <s v="WILLAMETTE R M FK-1"/>
    <s v="WILLAMETTE HATCHERY"/>
    <s v="WILLAMETTE R MID FK"/>
    <s v="OR"/>
    <s v="LOCR"/>
    <s v="WILL"/>
    <s v="N"/>
    <n v="11"/>
  </r>
  <r>
    <x v="34"/>
    <s v="WSH"/>
    <s v="T"/>
    <n v="4.0999999999999996"/>
    <n v="20140811"/>
    <s v="ODFW"/>
    <s v="ODFW"/>
    <n v="5"/>
    <s v="094651"/>
    <n v="13"/>
    <m/>
    <m/>
    <m/>
    <m/>
    <n v="1"/>
    <n v="1"/>
    <n v="2007"/>
    <n v="20090209"/>
    <n v="20090303"/>
    <s v="5F333 0200300000"/>
    <s v="5F33334 H34 21"/>
    <s v="5F333 22"/>
    <s v="S"/>
    <s v="H"/>
    <s v="P"/>
    <s v="FR"/>
    <n v="50.62"/>
    <m/>
    <s v="N"/>
    <n v="5500"/>
    <n v="25269"/>
    <n v="500"/>
    <n v="47"/>
    <n v="5500"/>
    <n v="1335847"/>
    <n v="500"/>
    <n v="4841"/>
    <s v="W"/>
    <n v="7.0000000000000001E-3"/>
    <n v="54"/>
    <n v="286"/>
    <m/>
    <m/>
    <s v="WILLAMETTE R M FK-1"/>
    <s v="DEXTER PONDS (WILLAM"/>
    <s v="WILLAMETTE R MID FK"/>
    <s v="OR"/>
    <s v="LOCR"/>
    <s v="WILL"/>
    <s v="N"/>
    <n v="2.5"/>
  </r>
  <r>
    <x v="34"/>
    <s v="WSH"/>
    <s v="T"/>
    <n v="4.0999999999999996"/>
    <n v="20140811"/>
    <s v="ODFW"/>
    <s v="ODFW"/>
    <n v="5"/>
    <s v="094652"/>
    <n v="13"/>
    <m/>
    <m/>
    <s v="O"/>
    <s v="052008C006"/>
    <n v="1"/>
    <n v="1"/>
    <n v="2007"/>
    <n v="20081107"/>
    <n v="20081107"/>
    <s v="5F333 0201500000"/>
    <s v="5F33317 H17 21"/>
    <s v="5F333 23"/>
    <s v="S"/>
    <s v="H"/>
    <s v="B"/>
    <s v="FR"/>
    <n v="51.19"/>
    <m/>
    <s v="N"/>
    <n v="5500"/>
    <n v="30744"/>
    <n v="500"/>
    <n v="577"/>
    <m/>
    <m/>
    <m/>
    <m/>
    <s v="W"/>
    <n v="1.84E-2"/>
    <n v="121"/>
    <n v="543"/>
    <m/>
    <s v="PONDS 4 TO 10 MASS MARKED; ASSOC WITH NT8754BW AND 090187; 052008C006"/>
    <s v="MCKENZIE R 1"/>
    <s v="MCKENZIE HATCHERY"/>
    <s v="MCKENZIE HATCHERY"/>
    <s v="OR"/>
    <s v="LOCR"/>
    <s v="WILL"/>
    <s v="N"/>
    <n v="11"/>
  </r>
  <r>
    <x v="34"/>
    <s v="WSH"/>
    <s v="T"/>
    <n v="4.0999999999999996"/>
    <n v="20140811"/>
    <s v="ODFW"/>
    <s v="ODFW"/>
    <n v="5"/>
    <s v="094657"/>
    <n v="13"/>
    <m/>
    <m/>
    <m/>
    <m/>
    <n v="1"/>
    <n v="1"/>
    <n v="2007"/>
    <n v="20081027"/>
    <n v="20081027"/>
    <s v="5F333 0201200000"/>
    <s v="5F33328 H28 21"/>
    <s v="5F333 24"/>
    <s v="S"/>
    <s v="H"/>
    <s v="P"/>
    <s v="FR"/>
    <n v="49.46"/>
    <m/>
    <s v="N"/>
    <n v="5000"/>
    <n v="53618"/>
    <m/>
    <m/>
    <n v="5000"/>
    <n v="249845"/>
    <n v="0"/>
    <n v="284"/>
    <s v="B"/>
    <m/>
    <m/>
    <m/>
    <m/>
    <m/>
    <s v="SANTIAM R S FK"/>
    <s v="SOUTH SANTIAM HATCH"/>
    <s v="SANTIAM R S FK"/>
    <s v="OR"/>
    <s v="LOCR"/>
    <s v="WILL"/>
    <s v="N"/>
    <n v="10"/>
  </r>
  <r>
    <x v="35"/>
    <s v="WPA"/>
    <s v="T"/>
    <n v="4.0999999999999996"/>
    <n v="20140404"/>
    <s v="WDFW"/>
    <s v="WDFW"/>
    <n v="4"/>
    <n v="633367"/>
    <n v="12"/>
    <m/>
    <m/>
    <m/>
    <m/>
    <n v="1"/>
    <n v="3"/>
    <n v="2005"/>
    <n v="20060518"/>
    <n v="20060518"/>
    <s v="3F21902 240543 R"/>
    <s v="3F21902 240543 H"/>
    <s v="3F21902 240543 S"/>
    <s v="S"/>
    <s v="H"/>
    <s v="B"/>
    <m/>
    <m/>
    <m/>
    <m/>
    <n v="5000"/>
    <n v="198596"/>
    <n v="0"/>
    <n v="2089"/>
    <n v="5000"/>
    <n v="201"/>
    <m/>
    <m/>
    <m/>
    <m/>
    <m/>
    <m/>
    <m/>
    <m/>
    <s v="NASELLE R 24.0543"/>
    <s v="NASELLE HATCHERY"/>
    <s v="NASELLE R 24.0543"/>
    <s v="WA"/>
    <s v="WILP"/>
    <s v="NASE"/>
    <s v="N"/>
    <n v="5"/>
  </r>
  <r>
    <x v="35"/>
    <s v="WPA"/>
    <s v="T"/>
    <n v="4.0999999999999996"/>
    <n v="20140404"/>
    <s v="WDFW"/>
    <s v="WDFW"/>
    <n v="4"/>
    <n v="633376"/>
    <n v="12"/>
    <m/>
    <m/>
    <m/>
    <m/>
    <n v="1"/>
    <n v="3"/>
    <n v="2005"/>
    <n v="20060526"/>
    <n v="20060531"/>
    <s v="3F21902 240460 R"/>
    <s v="3F21902 240460 H"/>
    <s v="3F21902 240460 S"/>
    <s v="S"/>
    <s v="H"/>
    <m/>
    <m/>
    <m/>
    <m/>
    <m/>
    <n v="5000"/>
    <n v="195273"/>
    <n v="0"/>
    <n v="3638"/>
    <n v="5000"/>
    <n v="3175"/>
    <n v="0"/>
    <n v="484114"/>
    <m/>
    <m/>
    <m/>
    <m/>
    <m/>
    <m/>
    <s v="NORTH NEMAH R24.0460"/>
    <s v="NEMAH HATCHERY"/>
    <s v="NEMAH R 24.0460"/>
    <s v="WA"/>
    <s v="WILP"/>
    <s v="NASE"/>
    <s v="N"/>
    <n v="5"/>
  </r>
  <r>
    <x v="35"/>
    <s v="WPA"/>
    <s v="T"/>
    <n v="4.0999999999999996"/>
    <n v="20140404"/>
    <s v="WDFW"/>
    <s v="WDFW"/>
    <n v="4"/>
    <n v="633379"/>
    <n v="12"/>
    <m/>
    <m/>
    <m/>
    <m/>
    <n v="1"/>
    <n v="3"/>
    <n v="2005"/>
    <n v="20060515"/>
    <n v="20060602"/>
    <s v="3F21902 240356 R"/>
    <s v="3F21902 240356 H"/>
    <s v="3F21902 240251 S"/>
    <s v="S"/>
    <s v="H"/>
    <s v="P"/>
    <m/>
    <m/>
    <m/>
    <m/>
    <n v="5000"/>
    <n v="202922"/>
    <n v="0"/>
    <n v="244"/>
    <n v="5000"/>
    <n v="468"/>
    <m/>
    <m/>
    <m/>
    <m/>
    <m/>
    <m/>
    <m/>
    <m/>
    <s v="FORK CR 24.0356"/>
    <s v="FORKS CREEK HATCHERY"/>
    <s v="WILLAPA R 24.0251"/>
    <s v="WA"/>
    <s v="WILP"/>
    <s v="WILR"/>
    <s v="N"/>
    <n v="5.5"/>
  </r>
  <r>
    <x v="35"/>
    <s v="WPA"/>
    <s v="T"/>
    <n v="4.0999999999999996"/>
    <n v="20140404"/>
    <s v="WDFW"/>
    <s v="WDFW"/>
    <n v="4"/>
    <n v="633878"/>
    <n v="12"/>
    <m/>
    <m/>
    <m/>
    <m/>
    <n v="1"/>
    <n v="3"/>
    <n v="2006"/>
    <n v="20070612"/>
    <n v="20070612"/>
    <s v="3F21902 240543 R"/>
    <s v="3F21902 240543 H"/>
    <s v="3F21902 240543 S"/>
    <s v="S"/>
    <s v="H"/>
    <s v="O"/>
    <m/>
    <m/>
    <m/>
    <m/>
    <n v="5000"/>
    <n v="209561"/>
    <n v="0"/>
    <n v="323"/>
    <m/>
    <m/>
    <m/>
    <m/>
    <m/>
    <m/>
    <m/>
    <m/>
    <m/>
    <s v="NO FINAL QC, USED INITIAL"/>
    <s v="NASELLE R 24.0543"/>
    <s v="NASELLE HATCHERY"/>
    <s v="NASELLE R 24.0543"/>
    <s v="WA"/>
    <s v="WILP"/>
    <s v="NASE"/>
    <s v="N"/>
    <n v="6"/>
  </r>
  <r>
    <x v="35"/>
    <s v="WPA"/>
    <s v="T"/>
    <n v="4.0999999999999996"/>
    <n v="20140404"/>
    <s v="WDFW"/>
    <s v="WDFW"/>
    <n v="4"/>
    <n v="633890"/>
    <n v="12"/>
    <m/>
    <m/>
    <m/>
    <m/>
    <n v="1"/>
    <n v="3"/>
    <n v="2006"/>
    <n v="20070529"/>
    <n v="20070529"/>
    <s v="3F21902 240460 R"/>
    <s v="3F21902 240460 H"/>
    <s v="3F21902 240460 S"/>
    <s v="S"/>
    <s v="H"/>
    <m/>
    <m/>
    <m/>
    <m/>
    <m/>
    <n v="5000"/>
    <n v="289077"/>
    <m/>
    <m/>
    <n v="5000"/>
    <n v="1278"/>
    <m/>
    <m/>
    <m/>
    <m/>
    <m/>
    <m/>
    <m/>
    <m/>
    <s v="NORTH NEMAH R24.0460"/>
    <s v="NEMAH HATCHERY"/>
    <s v="NEMAH R 24.0460"/>
    <s v="WA"/>
    <s v="WILP"/>
    <s v="NASE"/>
    <s v="N"/>
    <n v="5"/>
  </r>
  <r>
    <x v="35"/>
    <s v="WPA"/>
    <s v="T"/>
    <n v="4.0999999999999996"/>
    <n v="20140404"/>
    <s v="WDFW"/>
    <s v="WDFW"/>
    <n v="4"/>
    <n v="633891"/>
    <n v="12"/>
    <m/>
    <m/>
    <m/>
    <m/>
    <n v="1"/>
    <n v="3"/>
    <n v="2006"/>
    <n v="20070530"/>
    <n v="20070530"/>
    <s v="3F21902 240356 R"/>
    <s v="3F21902 240356 H"/>
    <s v="3F21902 240251 S"/>
    <s v="S"/>
    <s v="H"/>
    <s v="P"/>
    <m/>
    <m/>
    <m/>
    <m/>
    <n v="5000"/>
    <n v="199782"/>
    <n v="0"/>
    <n v="1818"/>
    <n v="5000"/>
    <n v="400"/>
    <m/>
    <m/>
    <m/>
    <m/>
    <m/>
    <m/>
    <m/>
    <m/>
    <s v="FORK CR 24.0356"/>
    <s v="FORKS CREEK HATCHERY"/>
    <s v="WILLAPA R 24.0251"/>
    <s v="WA"/>
    <s v="WILP"/>
    <s v="WILR"/>
    <s v="N"/>
    <n v="5"/>
  </r>
  <r>
    <x v="35"/>
    <s v="WPA"/>
    <s v="T"/>
    <n v="4.0999999999999996"/>
    <n v="20140404"/>
    <s v="WDFW"/>
    <s v="WDFW"/>
    <n v="4"/>
    <n v="634185"/>
    <n v="12"/>
    <m/>
    <m/>
    <s v="D"/>
    <n v="420081105"/>
    <n v="1"/>
    <n v="3"/>
    <n v="2007"/>
    <n v="20080609"/>
    <n v="20080609"/>
    <s v="3F21902 240356 R"/>
    <s v="3F21902 240356 H"/>
    <s v="3F21902 240251 S"/>
    <s v="S"/>
    <s v="H"/>
    <s v="I"/>
    <m/>
    <m/>
    <m/>
    <m/>
    <n v="5000"/>
    <n v="201838"/>
    <n v="0"/>
    <n v="404"/>
    <m/>
    <m/>
    <m/>
    <m/>
    <m/>
    <m/>
    <m/>
    <m/>
    <m/>
    <m/>
    <s v="FORK CR 24.0356"/>
    <s v="FORKS CREEK HATCHERY"/>
    <s v="WILLAPA R 24.0251"/>
    <s v="WA"/>
    <s v="WILP"/>
    <s v="WILR"/>
    <s v="N"/>
    <n v="6"/>
  </r>
  <r>
    <x v="36"/>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710">
  <r>
    <n v="210389"/>
    <s v="No"/>
    <m/>
    <x v="0"/>
    <s v="210389"/>
    <s v="1"/>
    <x v="0"/>
    <x v="0"/>
    <s v="3F10805  190148 H"/>
    <s v="3F10805  190148 R"/>
    <s v="3"/>
    <d v="2002-06-11T00:00:00"/>
    <d v="2002-06-17T00:00:00"/>
    <s v="5000"/>
    <n v="157639"/>
    <s v="0000"/>
    <n v="6625"/>
    <s v="5000"/>
    <n v="14869"/>
    <s v="0000"/>
    <n v="2656"/>
    <s v=""/>
    <s v=""/>
    <b v="0"/>
    <s v=""/>
    <s v=""/>
  </r>
  <r>
    <n v="50785"/>
    <s v="No"/>
    <m/>
    <x v="0"/>
    <s v="050785"/>
    <s v="1"/>
    <x v="1"/>
    <x v="0"/>
    <s v="3F21702  210429 H"/>
    <s v="3F21702  210429 R"/>
    <s v="3"/>
    <d v="2002-07-15T00:00:00"/>
    <d v="2002-07-18T00:00:00"/>
    <s v="5000"/>
    <n v="47429"/>
    <s v=""/>
    <m/>
    <s v="0000"/>
    <n v="34701"/>
    <s v="5000"/>
    <n v="2813"/>
    <s v=""/>
    <s v=""/>
    <b v="0"/>
    <s v=""/>
    <s v=""/>
  </r>
  <r>
    <n v="50786"/>
    <s v="No"/>
    <m/>
    <x v="0"/>
    <s v="050786"/>
    <s v="1"/>
    <x v="1"/>
    <x v="0"/>
    <s v="3F21702  210429 H"/>
    <s v="3F21702  210429 R"/>
    <s v="3"/>
    <d v="2002-07-15T00:00:00"/>
    <d v="2002-07-18T00:00:00"/>
    <s v="5000"/>
    <n v="49720"/>
    <s v=""/>
    <m/>
    <s v="0000"/>
    <n v="36925"/>
    <s v="5000"/>
    <n v="3742"/>
    <s v=""/>
    <s v=""/>
    <b v="0"/>
    <s v=""/>
    <s v=""/>
  </r>
  <r>
    <n v="50787"/>
    <s v="No"/>
    <m/>
    <x v="0"/>
    <s v="050787"/>
    <s v="1"/>
    <x v="1"/>
    <x v="0"/>
    <s v="3F21702  210429 H"/>
    <s v="3F21702  210429 R"/>
    <s v="3"/>
    <d v="2002-07-15T00:00:00"/>
    <d v="2002-07-18T00:00:00"/>
    <s v="5000"/>
    <n v="45477"/>
    <s v=""/>
    <m/>
    <s v="0000"/>
    <n v="34067"/>
    <s v="5000"/>
    <n v="3847"/>
    <s v=""/>
    <s v=""/>
    <b v="0"/>
    <s v=""/>
    <s v=""/>
  </r>
  <r>
    <n v="50788"/>
    <s v="No"/>
    <m/>
    <x v="0"/>
    <s v="050788"/>
    <s v="1"/>
    <x v="1"/>
    <x v="0"/>
    <s v="3F21702  210429 H"/>
    <s v="3F21702  210429 R"/>
    <s v="3"/>
    <d v="2002-07-15T00:00:00"/>
    <d v="2002-07-18T00:00:00"/>
    <s v="5000"/>
    <n v="49309"/>
    <s v=""/>
    <m/>
    <s v="0000"/>
    <n v="35110"/>
    <s v="5000"/>
    <n v="1525"/>
    <s v=""/>
    <s v=""/>
    <b v="0"/>
    <s v=""/>
    <s v=""/>
  </r>
  <r>
    <n v="210331"/>
    <s v="No"/>
    <m/>
    <x v="0"/>
    <s v="210331"/>
    <s v="1"/>
    <x v="2"/>
    <x v="0"/>
    <s v="3F21702  210398 H"/>
    <s v="3F21702  210398 R02"/>
    <s v="3"/>
    <d v="2002-08-30T00:00:00"/>
    <d v="2002-08-30T00:00:00"/>
    <s v="5000"/>
    <n v="39888"/>
    <s v=""/>
    <m/>
    <s v="5000"/>
    <n v="1447"/>
    <s v="0000"/>
    <n v="500086"/>
    <s v=""/>
    <s v=""/>
    <b v="0"/>
    <s v=""/>
    <s v=""/>
  </r>
  <r>
    <n v="210002"/>
    <s v="No"/>
    <m/>
    <x v="0"/>
    <s v="210002"/>
    <s v="1"/>
    <x v="3"/>
    <x v="0"/>
    <s v="3F21703  210139 H"/>
    <s v="3F21703  210139 R"/>
    <s v="3"/>
    <d v="2002-07-23T00:00:00"/>
    <d v="2002-07-23T00:00:00"/>
    <s v="5000"/>
    <n v="18294"/>
    <s v=""/>
    <m/>
    <s v="5000"/>
    <n v="1293"/>
    <s v=""/>
    <m/>
    <s v=""/>
    <s v=""/>
    <b v="0"/>
    <s v=""/>
    <s v=""/>
  </r>
  <r>
    <n v="210393"/>
    <s v="No"/>
    <m/>
    <x v="0"/>
    <s v="210393"/>
    <s v="1"/>
    <x v="3"/>
    <x v="0"/>
    <s v="3F21703  210139 H"/>
    <s v="3F21703  210139 R"/>
    <s v="3"/>
    <d v="2002-07-23T00:00:00"/>
    <d v="2002-07-23T00:00:00"/>
    <s v="5000"/>
    <n v="185957"/>
    <s v=""/>
    <m/>
    <s v="5000"/>
    <n v="13140"/>
    <s v="0000"/>
    <n v="16207"/>
    <s v=""/>
    <s v=""/>
    <b v="0"/>
    <s v=""/>
    <s v=""/>
  </r>
  <r>
    <n v="501040105"/>
    <s v="No"/>
    <m/>
    <x v="1"/>
    <s v="0501040105"/>
    <s v="1"/>
    <x v="4"/>
    <x v="0"/>
    <s v="6FCSABAT CNFH"/>
    <s v="6FCSABAT CNFH"/>
    <s v="3"/>
    <d v="2002-04-25T00:00:00"/>
    <d v="2002-04-25T00:00:00"/>
    <s v="5000"/>
    <n v="70307"/>
    <s v="0000"/>
    <n v="355"/>
    <s v="5000"/>
    <n v="1420"/>
    <s v="0000"/>
    <n v="226898"/>
    <s v=""/>
    <s v=""/>
    <b v="0"/>
    <s v=""/>
    <s v=""/>
  </r>
  <r>
    <n v="501040106"/>
    <s v="No"/>
    <m/>
    <x v="1"/>
    <s v="0501040106"/>
    <s v="1"/>
    <x v="4"/>
    <x v="0"/>
    <s v="6FCSABAT CNFH"/>
    <s v="6FCSABAT CNFH"/>
    <s v="3"/>
    <d v="2002-04-25T00:00:00"/>
    <d v="2002-04-25T00:00:00"/>
    <s v="5000"/>
    <n v="70928"/>
    <s v="0000"/>
    <n v="377"/>
    <s v="5000"/>
    <n v="1886"/>
    <s v="0000"/>
    <n v="303979"/>
    <s v=""/>
    <s v=""/>
    <b v="0"/>
    <s v=""/>
    <s v=""/>
  </r>
  <r>
    <n v="501040107"/>
    <s v="No"/>
    <m/>
    <x v="1"/>
    <s v="0501040107"/>
    <s v="1"/>
    <x v="4"/>
    <x v="0"/>
    <s v="6FCSABAT CNFH"/>
    <s v="6FCSABAT CNFH"/>
    <s v="3"/>
    <d v="2002-04-25T00:00:00"/>
    <d v="2002-04-25T00:00:00"/>
    <s v="5000"/>
    <n v="73430"/>
    <s v=""/>
    <m/>
    <s v="0000"/>
    <n v="333965"/>
    <s v=""/>
    <m/>
    <s v=""/>
    <s v=""/>
    <b v="0"/>
    <s v=""/>
    <s v=""/>
  </r>
  <r>
    <n v="501040201"/>
    <s v="No"/>
    <m/>
    <x v="1"/>
    <s v="0501040201"/>
    <s v="1"/>
    <x v="4"/>
    <x v="0"/>
    <s v="6FCSABAT CNFH"/>
    <s v="6FCSABAT CNFH"/>
    <s v="3"/>
    <d v="2002-04-25T00:00:00"/>
    <d v="2002-04-25T00:00:00"/>
    <s v="5000"/>
    <n v="72064"/>
    <s v=""/>
    <m/>
    <s v="5000"/>
    <n v="875"/>
    <s v="0000"/>
    <n v="415325"/>
    <s v=""/>
    <s v=""/>
    <b v="0"/>
    <s v=""/>
    <s v=""/>
  </r>
  <r>
    <n v="501040202"/>
    <s v="No"/>
    <m/>
    <x v="1"/>
    <s v="0501040202"/>
    <s v="1"/>
    <x v="4"/>
    <x v="0"/>
    <s v="6FCSABAT CNFH"/>
    <s v="6FCSABAT CNFH"/>
    <s v="3"/>
    <d v="2002-04-25T00:00:00"/>
    <d v="2002-04-25T00:00:00"/>
    <s v="5000"/>
    <n v="71246"/>
    <s v="0000"/>
    <n v="880"/>
    <s v="5000"/>
    <n v="1173"/>
    <s v="0000"/>
    <n v="359374"/>
    <s v=""/>
    <s v=""/>
    <b v="0"/>
    <s v=""/>
    <s v=""/>
  </r>
  <r>
    <n v="501040203"/>
    <s v="No"/>
    <m/>
    <x v="1"/>
    <s v="0501040203"/>
    <s v="1"/>
    <x v="4"/>
    <x v="0"/>
    <s v="6FCSABAT CNFH"/>
    <s v="6FCSABAT CNFH"/>
    <s v="3"/>
    <d v="2002-04-25T00:00:00"/>
    <d v="2002-04-25T00:00:00"/>
    <s v="5000"/>
    <n v="72468"/>
    <s v=""/>
    <m/>
    <s v="5000"/>
    <n v="880"/>
    <s v="0000"/>
    <n v="363543"/>
    <s v=""/>
    <s v=""/>
    <b v="0"/>
    <s v=""/>
    <s v=""/>
  </r>
  <r>
    <n v="501040204"/>
    <s v="No"/>
    <m/>
    <x v="1"/>
    <s v="0501040204"/>
    <s v="1"/>
    <x v="4"/>
    <x v="0"/>
    <s v="6FCSABAT CNFH"/>
    <s v="6FCSABAT CNFH"/>
    <s v="3"/>
    <d v="2002-04-18T00:00:00"/>
    <d v="2002-04-18T00:00:00"/>
    <s v="5000"/>
    <n v="72867"/>
    <s v=""/>
    <m/>
    <s v="5000"/>
    <n v="340"/>
    <s v="0000"/>
    <n v="417767"/>
    <s v=""/>
    <s v=""/>
    <b v="0"/>
    <s v=""/>
    <s v=""/>
  </r>
  <r>
    <n v="501040205"/>
    <s v="No"/>
    <m/>
    <x v="1"/>
    <s v="0501040205"/>
    <s v="1"/>
    <x v="4"/>
    <x v="0"/>
    <s v="6FCSABAT CNFH"/>
    <s v="6FCSABAT CNFH"/>
    <s v="3"/>
    <d v="2002-04-18T00:00:00"/>
    <d v="2002-04-18T00:00:00"/>
    <s v="5000"/>
    <n v="71501"/>
    <s v="0000"/>
    <n v="293"/>
    <s v="5000"/>
    <n v="1465"/>
    <s v="0000"/>
    <n v="396319"/>
    <s v=""/>
    <s v=""/>
    <b v="0"/>
    <s v=""/>
    <s v=""/>
  </r>
  <r>
    <n v="501040206"/>
    <s v="No"/>
    <m/>
    <x v="1"/>
    <s v="0501040206"/>
    <s v="1"/>
    <x v="4"/>
    <x v="0"/>
    <s v="6FCSABAT CNFH"/>
    <s v="6FCSABAT CNFH"/>
    <s v="3"/>
    <d v="2002-04-18T00:00:00"/>
    <d v="2002-04-18T00:00:00"/>
    <s v="5000"/>
    <n v="72306"/>
    <s v=""/>
    <m/>
    <s v="5000"/>
    <n v="986"/>
    <s v="0000"/>
    <n v="373532"/>
    <s v=""/>
    <s v=""/>
    <b v="0"/>
    <s v=""/>
    <s v=""/>
  </r>
  <r>
    <n v="501040207"/>
    <s v="No"/>
    <m/>
    <x v="1"/>
    <s v="0501040207"/>
    <s v="1"/>
    <x v="4"/>
    <x v="0"/>
    <s v="6FCSABAT CNFH"/>
    <s v="6FCSABAT CNFH"/>
    <s v="3"/>
    <d v="2002-04-18T00:00:00"/>
    <d v="2002-04-18T00:00:00"/>
    <s v="5000"/>
    <n v="72025"/>
    <s v="0000"/>
    <n v="293"/>
    <s v="5000"/>
    <n v="878"/>
    <s v="0000"/>
    <n v="328791"/>
    <s v=""/>
    <s v=""/>
    <b v="0"/>
    <s v=""/>
    <s v=""/>
  </r>
  <r>
    <n v="501040208"/>
    <s v="No"/>
    <m/>
    <x v="1"/>
    <s v="0501040208"/>
    <s v="1"/>
    <x v="4"/>
    <x v="0"/>
    <s v="6FCSABAT CNFH"/>
    <s v="6FCSABAT CNFH"/>
    <s v="3"/>
    <d v="2002-04-18T00:00:00"/>
    <d v="2002-04-18T00:00:00"/>
    <s v="5000"/>
    <n v="73443"/>
    <s v=""/>
    <m/>
    <s v="5000"/>
    <n v="892"/>
    <s v="0000"/>
    <n v="326857"/>
    <s v=""/>
    <s v=""/>
    <b v="0"/>
    <s v=""/>
    <s v=""/>
  </r>
  <r>
    <n v="501040209"/>
    <s v="No"/>
    <m/>
    <x v="1"/>
    <s v="0501040209"/>
    <s v="1"/>
    <x v="4"/>
    <x v="0"/>
    <s v="6FCSABAT CNFH"/>
    <s v="6FCSABAT CNFH"/>
    <s v="3"/>
    <d v="2002-04-18T00:00:00"/>
    <d v="2002-04-18T00:00:00"/>
    <s v="5000"/>
    <n v="71725"/>
    <s v=""/>
    <m/>
    <s v="5000"/>
    <n v="2371"/>
    <s v="0000"/>
    <n v="427789"/>
    <s v=""/>
    <s v=""/>
    <b v="0"/>
    <s v=""/>
    <s v=""/>
  </r>
  <r>
    <n v="50874"/>
    <s v="No"/>
    <m/>
    <x v="1"/>
    <s v="050874"/>
    <s v="1"/>
    <x v="4"/>
    <x v="0"/>
    <s v="6FCSABAT CNFH"/>
    <s v="6FCSABAT CNFH"/>
    <s v="3"/>
    <d v="2002-04-18T00:00:00"/>
    <d v="2002-04-18T00:00:00"/>
    <s v="5000"/>
    <n v="78255"/>
    <s v="0000"/>
    <n v="314"/>
    <s v="0000"/>
    <n v="320956"/>
    <s v=""/>
    <m/>
    <s v=""/>
    <s v=""/>
    <b v="0"/>
    <s v=""/>
    <s v=""/>
  </r>
  <r>
    <n v="50875"/>
    <s v="No"/>
    <m/>
    <x v="1"/>
    <s v="050875"/>
    <s v="1"/>
    <x v="4"/>
    <x v="0"/>
    <s v="6FCSABAT CNFH"/>
    <s v="6FCSABAT CNFH"/>
    <s v="3"/>
    <d v="2002-04-18T00:00:00"/>
    <d v="2002-04-18T00:00:00"/>
    <s v="5000"/>
    <n v="78030"/>
    <s v="0000"/>
    <n v="684"/>
    <s v="0000"/>
    <n v="308226"/>
    <s v=""/>
    <m/>
    <s v=""/>
    <s v=""/>
    <b v="0"/>
    <s v=""/>
    <s v=""/>
  </r>
  <r>
    <n v="50876"/>
    <s v="No"/>
    <m/>
    <x v="1"/>
    <s v="050876"/>
    <s v="1"/>
    <x v="4"/>
    <x v="0"/>
    <s v="6FCSABAT CNFH"/>
    <s v="6FCSABAT CNFH"/>
    <s v="3"/>
    <d v="2002-04-18T00:00:00"/>
    <d v="2002-04-18T00:00:00"/>
    <s v="5000"/>
    <n v="77386"/>
    <s v=""/>
    <m/>
    <s v="5000"/>
    <n v="315"/>
    <s v="0000"/>
    <n v="373572"/>
    <s v=""/>
    <s v=""/>
    <b v="0"/>
    <s v=""/>
    <s v=""/>
  </r>
  <r>
    <n v="50877"/>
    <s v="No"/>
    <m/>
    <x v="1"/>
    <s v="050877"/>
    <s v="1"/>
    <x v="4"/>
    <x v="0"/>
    <s v="6FCSABAT CNFH"/>
    <s v="6FCSABAT CNFH"/>
    <s v="3"/>
    <d v="2002-04-18T00:00:00"/>
    <d v="2002-04-18T00:00:00"/>
    <s v="5000"/>
    <n v="77992"/>
    <s v=""/>
    <m/>
    <s v="5000"/>
    <n v="314"/>
    <s v="0000"/>
    <n v="380222"/>
    <s v=""/>
    <s v=""/>
    <b v="0"/>
    <s v=""/>
    <s v=""/>
  </r>
  <r>
    <n v="50878"/>
    <s v="No"/>
    <m/>
    <x v="1"/>
    <s v="050878"/>
    <s v="1"/>
    <x v="4"/>
    <x v="0"/>
    <s v="6FCSABAT CNFH"/>
    <s v="6FCSABAT CNFH"/>
    <s v="3"/>
    <d v="2002-04-18T00:00:00"/>
    <d v="2002-04-18T00:00:00"/>
    <s v="5000"/>
    <n v="77223"/>
    <s v=""/>
    <m/>
    <s v="5000"/>
    <n v="633"/>
    <s v="0000"/>
    <n v="396932"/>
    <s v=""/>
    <s v=""/>
    <b v="0"/>
    <s v=""/>
    <s v=""/>
  </r>
  <r>
    <n v="50879"/>
    <s v="No"/>
    <m/>
    <x v="1"/>
    <s v="050879"/>
    <s v="1"/>
    <x v="4"/>
    <x v="0"/>
    <s v="6FCSABAT CNFH"/>
    <s v="6FCSABAT CNFH"/>
    <s v="3"/>
    <d v="2002-04-18T00:00:00"/>
    <d v="2002-04-18T00:00:00"/>
    <s v="5000"/>
    <n v="75445"/>
    <s v=""/>
    <m/>
    <s v="5000"/>
    <n v="916"/>
    <s v="0000"/>
    <n v="416403"/>
    <s v=""/>
    <s v=""/>
    <b v="0"/>
    <s v=""/>
    <s v=""/>
  </r>
  <r>
    <n v="50880"/>
    <s v="No"/>
    <m/>
    <x v="1"/>
    <s v="050880"/>
    <s v="1"/>
    <x v="4"/>
    <x v="0"/>
    <s v="6FCSABAT CNFH"/>
    <s v="6FCSABAT CNFH"/>
    <s v="3"/>
    <d v="2002-04-18T00:00:00"/>
    <d v="2002-04-18T00:00:00"/>
    <s v="5000"/>
    <n v="79730"/>
    <s v=""/>
    <m/>
    <s v="0000"/>
    <n v="403292"/>
    <s v=""/>
    <m/>
    <s v=""/>
    <s v=""/>
    <b v="0"/>
    <s v=""/>
    <s v=""/>
  </r>
  <r>
    <n v="50881"/>
    <s v="No"/>
    <m/>
    <x v="1"/>
    <s v="050881"/>
    <s v="1"/>
    <x v="4"/>
    <x v="0"/>
    <s v="6FCSABAT CNFH"/>
    <s v="6FCSABAT CNFH"/>
    <s v="3"/>
    <d v="2002-04-24T00:00:00"/>
    <d v="2002-04-24T00:00:00"/>
    <s v="5000"/>
    <n v="78898"/>
    <s v=""/>
    <m/>
    <s v="5000"/>
    <n v="317"/>
    <s v="0000"/>
    <n v="356862"/>
    <s v=""/>
    <s v=""/>
    <b v="0"/>
    <s v=""/>
    <s v=""/>
  </r>
  <r>
    <n v="50882"/>
    <s v="No"/>
    <m/>
    <x v="1"/>
    <s v="050882"/>
    <s v="1"/>
    <x v="4"/>
    <x v="0"/>
    <s v="6FCSABAT CNFH"/>
    <s v="6FCSABAT CNFH"/>
    <s v="3"/>
    <d v="2002-04-25T00:00:00"/>
    <d v="2002-04-25T00:00:00"/>
    <s v="5000"/>
    <n v="78815"/>
    <s v=""/>
    <m/>
    <s v="0000"/>
    <n v="348129"/>
    <s v=""/>
    <m/>
    <s v=""/>
    <s v=""/>
    <b v="0"/>
    <s v=""/>
    <s v=""/>
  </r>
  <r>
    <n v="50883"/>
    <s v="No"/>
    <m/>
    <x v="1"/>
    <s v="050883"/>
    <s v="1"/>
    <x v="4"/>
    <x v="0"/>
    <s v="6FCSABAT CNFH"/>
    <s v="6FCSABAT CNFH"/>
    <s v="3"/>
    <d v="2002-04-25T00:00:00"/>
    <d v="2002-04-25T00:00:00"/>
    <s v="5000"/>
    <n v="77728"/>
    <s v=""/>
    <m/>
    <s v="5000"/>
    <n v="627"/>
    <s v="0000"/>
    <n v="362301"/>
    <s v=""/>
    <s v=""/>
    <b v="0"/>
    <s v=""/>
    <s v=""/>
  </r>
  <r>
    <n v="50884"/>
    <s v="No"/>
    <m/>
    <x v="1"/>
    <s v="050884"/>
    <s v="1"/>
    <x v="4"/>
    <x v="0"/>
    <s v="6FCSABAT CNFH"/>
    <s v="6FCSABAT CNFH"/>
    <s v="3"/>
    <d v="2002-04-25T00:00:00"/>
    <d v="2002-04-25T00:00:00"/>
    <s v="5000"/>
    <n v="79138"/>
    <s v=""/>
    <m/>
    <s v="5000"/>
    <n v="318"/>
    <s v="0000"/>
    <n v="347614"/>
    <s v=""/>
    <s v=""/>
    <b v="0"/>
    <s v=""/>
    <s v=""/>
  </r>
  <r>
    <n v="50885"/>
    <s v="No"/>
    <m/>
    <x v="1"/>
    <s v="050885"/>
    <s v="1"/>
    <x v="4"/>
    <x v="0"/>
    <s v="6FCSABAT CNFH"/>
    <s v="6FCSABAT CNFH"/>
    <s v="3"/>
    <d v="2002-04-25T00:00:00"/>
    <d v="2002-04-25T00:00:00"/>
    <s v="5000"/>
    <n v="78259"/>
    <s v=""/>
    <m/>
    <s v="0000"/>
    <n v="299172"/>
    <s v=""/>
    <m/>
    <s v=""/>
    <s v=""/>
    <b v="0"/>
    <s v=""/>
    <s v=""/>
  </r>
  <r>
    <n v="50886"/>
    <s v="No"/>
    <m/>
    <x v="1"/>
    <s v="050886"/>
    <s v="1"/>
    <x v="4"/>
    <x v="0"/>
    <s v="6FCSABAT CNFH"/>
    <s v="6FCSABAT CNFH"/>
    <s v="3"/>
    <d v="2002-04-25T00:00:00"/>
    <d v="2002-04-25T00:00:00"/>
    <s v="5000"/>
    <n v="78641"/>
    <s v=""/>
    <m/>
    <s v="0000"/>
    <n v="222159"/>
    <s v=""/>
    <m/>
    <s v=""/>
    <s v=""/>
    <b v="0"/>
    <s v=""/>
    <s v=""/>
  </r>
  <r>
    <n v="50887"/>
    <s v="No"/>
    <m/>
    <x v="1"/>
    <s v="050887"/>
    <s v="1"/>
    <x v="4"/>
    <x v="0"/>
    <s v="6FCSABAT CNFH"/>
    <s v="6FCSABAT CNFH"/>
    <s v="3"/>
    <d v="2002-04-25T00:00:00"/>
    <d v="2002-04-25T00:00:00"/>
    <s v="5000"/>
    <n v="78035"/>
    <s v="0000"/>
    <n v="315"/>
    <s v="0000"/>
    <n v="329038"/>
    <s v=""/>
    <m/>
    <s v=""/>
    <s v=""/>
    <b v="0"/>
    <s v=""/>
    <s v=""/>
  </r>
  <r>
    <n v="62695"/>
    <s v="No"/>
    <m/>
    <x v="1"/>
    <s v="062695"/>
    <s v="1"/>
    <x v="4"/>
    <x v="0"/>
    <s v="6FCSAFEA FRFH"/>
    <s v="6FCSASBF WSAC"/>
    <s v="3"/>
    <d v="2002-04-02T00:00:00"/>
    <d v="2002-04-02T00:00:00"/>
    <s v="5000"/>
    <n v="44563"/>
    <s v=""/>
    <m/>
    <s v="5000"/>
    <n v="541"/>
    <s v=""/>
    <m/>
    <s v=""/>
    <s v=""/>
    <b v="0"/>
    <s v=""/>
    <s v=""/>
  </r>
  <r>
    <n v="62697"/>
    <s v="No"/>
    <m/>
    <x v="1"/>
    <s v="062697"/>
    <s v="1"/>
    <x v="4"/>
    <x v="0"/>
    <s v="6FCSAFEA FRFH"/>
    <s v="6FCSASBF WSAC"/>
    <s v="3"/>
    <d v="2002-04-17T00:00:00"/>
    <d v="2002-04-17T00:00:00"/>
    <s v="5000"/>
    <n v="45972"/>
    <s v=""/>
    <m/>
    <s v="5000"/>
    <n v="1179"/>
    <s v=""/>
    <m/>
    <s v=""/>
    <s v=""/>
    <b v="0"/>
    <s v=""/>
    <s v=""/>
  </r>
  <r>
    <n v="50781"/>
    <s v="No"/>
    <m/>
    <x v="0"/>
    <s v="050781"/>
    <s v="1"/>
    <x v="5"/>
    <x v="0"/>
    <s v="3F21704  200015 H"/>
    <s v="3F21704  200015 R"/>
    <s v="3"/>
    <d v="2002-05-29T00:00:00"/>
    <d v="2002-05-29T00:00:00"/>
    <s v="5000"/>
    <n v="67644"/>
    <s v=""/>
    <m/>
    <s v="0000"/>
    <n v="823942"/>
    <s v="5000"/>
    <n v="614"/>
    <s v=""/>
    <s v=""/>
    <b v="0"/>
    <s v=""/>
    <s v=""/>
  </r>
  <r>
    <n v="50782"/>
    <s v="No"/>
    <m/>
    <x v="0"/>
    <s v="050782"/>
    <s v="1"/>
    <x v="5"/>
    <x v="0"/>
    <s v="3F21704  200015 H"/>
    <s v="3F21704  200015 R"/>
    <s v="3"/>
    <d v="2002-06-03T00:00:00"/>
    <d v="2002-06-03T00:00:00"/>
    <s v="5000"/>
    <n v="65472"/>
    <s v=""/>
    <m/>
    <s v="0000"/>
    <n v="766527"/>
    <s v="5000"/>
    <n v="3301"/>
    <s v=""/>
    <s v=""/>
    <b v="0"/>
    <s v=""/>
    <s v=""/>
  </r>
  <r>
    <n v="50783"/>
    <s v="No"/>
    <m/>
    <x v="0"/>
    <s v="050783"/>
    <s v="1"/>
    <x v="5"/>
    <x v="0"/>
    <s v="3F21704  200015 H"/>
    <s v="3F21704  200015 R"/>
    <s v="3"/>
    <d v="2002-05-20T00:00:00"/>
    <d v="2002-05-20T00:00:00"/>
    <s v="5000"/>
    <n v="63412"/>
    <s v=""/>
    <m/>
    <s v="0000"/>
    <n v="675361"/>
    <s v="5000"/>
    <n v="4627"/>
    <s v=""/>
    <s v=""/>
    <b v="0"/>
    <s v=""/>
    <s v=""/>
  </r>
  <r>
    <n v="50784"/>
    <s v="No"/>
    <m/>
    <x v="0"/>
    <s v="050784"/>
    <s v="1"/>
    <x v="5"/>
    <x v="0"/>
    <s v="3F21704  200015 H"/>
    <s v="3F21704  200015 R"/>
    <s v="3"/>
    <d v="2002-05-24T00:00:00"/>
    <d v="2002-05-24T00:00:00"/>
    <s v="5000"/>
    <n v="62863"/>
    <s v=""/>
    <m/>
    <s v="0000"/>
    <n v="531353"/>
    <s v="5000"/>
    <n v="4984"/>
    <s v=""/>
    <s v=""/>
    <b v="0"/>
    <s v=""/>
    <s v=""/>
  </r>
  <r>
    <n v="210480"/>
    <s v="No"/>
    <m/>
    <x v="0"/>
    <s v="210480"/>
    <s v="1"/>
    <x v="0"/>
    <x v="1"/>
    <s v="3F10805  190148 H"/>
    <s v="3F10805  190148 R"/>
    <s v="3"/>
    <d v="2003-06-05T00:00:00"/>
    <d v="2003-06-09T00:00:00"/>
    <s v="5000"/>
    <n v="203669"/>
    <s v="0000"/>
    <n v="397"/>
    <s v="5000"/>
    <n v="5125"/>
    <s v="0000"/>
    <n v="13146"/>
    <s v=""/>
    <s v=""/>
    <b v="0"/>
    <s v=""/>
    <s v=""/>
  </r>
  <r>
    <n v="210481"/>
    <s v="No"/>
    <m/>
    <x v="0"/>
    <s v="210481"/>
    <s v="1"/>
    <x v="3"/>
    <x v="1"/>
    <s v="3F21703  210139 H"/>
    <s v="3F21703  210139 R"/>
    <s v="3"/>
    <d v="2003-07-18T00:00:00"/>
    <d v="2003-07-18T00:00:00"/>
    <s v="5000"/>
    <n v="181046"/>
    <s v=""/>
    <m/>
    <s v="5000"/>
    <n v="18564"/>
    <s v="0000"/>
    <n v="78894"/>
    <s v=""/>
    <s v=""/>
    <b v="0"/>
    <s v=""/>
    <s v=""/>
  </r>
  <r>
    <n v="601080800"/>
    <s v="No"/>
    <m/>
    <x v="1"/>
    <s v="0601080800"/>
    <s v="1"/>
    <x v="4"/>
    <x v="1"/>
    <s v="6FCSAFEA FRFH"/>
    <s v="6FCSASBF WSAC"/>
    <s v="3"/>
    <d v="2003-04-30T00:00:00"/>
    <d v="2003-04-30T00:00:00"/>
    <s v="5000"/>
    <n v="24362"/>
    <s v=""/>
    <m/>
    <s v="5000"/>
    <n v="1418"/>
    <s v=""/>
    <m/>
    <s v=""/>
    <s v=""/>
    <b v="0"/>
    <s v=""/>
    <s v=""/>
  </r>
  <r>
    <n v="601080801"/>
    <s v="No"/>
    <m/>
    <x v="1"/>
    <s v="0601080801"/>
    <s v="1"/>
    <x v="4"/>
    <x v="1"/>
    <s v="6FCSAFEA FRFH"/>
    <s v="6FCSASBF WSAC"/>
    <s v="3"/>
    <d v="2003-04-30T00:00:00"/>
    <d v="2003-04-30T00:00:00"/>
    <s v="5000"/>
    <n v="25475"/>
    <s v=""/>
    <m/>
    <s v="5000"/>
    <n v="1483"/>
    <s v=""/>
    <m/>
    <s v=""/>
    <s v=""/>
    <b v="0"/>
    <s v=""/>
    <s v=""/>
  </r>
  <r>
    <n v="601080802"/>
    <s v="No"/>
    <m/>
    <x v="1"/>
    <s v="0601080802"/>
    <s v="1"/>
    <x v="4"/>
    <x v="1"/>
    <s v="6FCSAFEA FRFH"/>
    <s v="6FCSASBF WSAC"/>
    <s v="3"/>
    <d v="2003-05-15T00:00:00"/>
    <d v="2003-05-15T00:00:00"/>
    <s v="5000"/>
    <n v="25292"/>
    <s v=""/>
    <m/>
    <s v="5000"/>
    <n v="385"/>
    <s v=""/>
    <m/>
    <s v=""/>
    <s v=""/>
    <b v="0"/>
    <s v=""/>
    <s v=""/>
  </r>
  <r>
    <n v="601080803"/>
    <s v="No"/>
    <m/>
    <x v="1"/>
    <s v="0601080803"/>
    <s v="1"/>
    <x v="4"/>
    <x v="1"/>
    <s v="6FCSAFEA FRFH"/>
    <s v="6FCSASBF WSAC"/>
    <s v="3"/>
    <d v="2003-05-15T00:00:00"/>
    <d v="2003-05-15T00:00:00"/>
    <s v="5000"/>
    <n v="24992"/>
    <s v=""/>
    <m/>
    <s v="5000"/>
    <n v="381"/>
    <s v=""/>
    <m/>
    <s v=""/>
    <s v=""/>
    <b v="0"/>
    <s v=""/>
    <s v=""/>
  </r>
  <r>
    <n v="601080804"/>
    <s v="No"/>
    <m/>
    <x v="1"/>
    <s v="0601080804"/>
    <s v="1"/>
    <x v="4"/>
    <x v="1"/>
    <s v="6FCSAFEA FRFH"/>
    <s v="6FCSASBF WSAC"/>
    <s v="3"/>
    <d v="2003-04-15T00:00:00"/>
    <d v="2003-04-15T00:00:00"/>
    <s v="5000"/>
    <n v="24505"/>
    <s v=""/>
    <m/>
    <s v="5000"/>
    <n v="1564"/>
    <s v=""/>
    <m/>
    <s v=""/>
    <s v=""/>
    <b v="0"/>
    <s v=""/>
    <s v=""/>
  </r>
  <r>
    <n v="601080805"/>
    <s v="No"/>
    <m/>
    <x v="1"/>
    <s v="0601080805"/>
    <s v="1"/>
    <x v="4"/>
    <x v="1"/>
    <s v="6FCSAFEA FRFH"/>
    <s v="6FCSASBF WSAC"/>
    <s v="3"/>
    <d v="2003-04-15T00:00:00"/>
    <d v="2003-04-15T00:00:00"/>
    <s v="5000"/>
    <n v="24589"/>
    <s v=""/>
    <m/>
    <s v="5000"/>
    <n v="1509"/>
    <s v=""/>
    <m/>
    <s v=""/>
    <s v=""/>
    <b v="0"/>
    <s v=""/>
    <s v=""/>
  </r>
  <r>
    <n v="51397"/>
    <s v="No"/>
    <m/>
    <x v="0"/>
    <s v="051397"/>
    <s v="1"/>
    <x v="5"/>
    <x v="1"/>
    <s v="3F21704  200015 H"/>
    <s v="3F21704  200015 R"/>
    <s v="3"/>
    <d v="2003-05-27T00:00:00"/>
    <d v="2003-05-27T00:00:00"/>
    <s v="5000"/>
    <n v="62631"/>
    <s v=""/>
    <m/>
    <s v="5000"/>
    <n v="3340"/>
    <s v="0000"/>
    <n v="604806"/>
    <s v=""/>
    <s v=""/>
    <b v="0"/>
    <s v=""/>
    <s v=""/>
  </r>
  <r>
    <n v="51398"/>
    <s v="No"/>
    <m/>
    <x v="0"/>
    <s v="051398"/>
    <s v="1"/>
    <x v="5"/>
    <x v="1"/>
    <s v="3F21704  200015 H"/>
    <s v="3F21704  200015 R"/>
    <s v="3"/>
    <d v="2003-05-28T00:00:00"/>
    <d v="2003-05-28T00:00:00"/>
    <s v="5000"/>
    <n v="60911"/>
    <s v=""/>
    <m/>
    <s v="5000"/>
    <n v="2796"/>
    <s v="0000"/>
    <n v="778423"/>
    <s v=""/>
    <s v=""/>
    <b v="0"/>
    <s v=""/>
    <s v=""/>
  </r>
  <r>
    <n v="51399"/>
    <s v="No"/>
    <m/>
    <x v="0"/>
    <s v="051399"/>
    <s v="1"/>
    <x v="5"/>
    <x v="1"/>
    <s v="3F21704  200015 H"/>
    <s v="3F21704  200015 R"/>
    <s v="3"/>
    <d v="2003-05-20T00:00:00"/>
    <d v="2003-05-20T00:00:00"/>
    <s v="5000"/>
    <n v="63012"/>
    <s v=""/>
    <m/>
    <s v="5000"/>
    <n v="2626"/>
    <s v="0000"/>
    <n v="763892"/>
    <s v=""/>
    <s v=""/>
    <b v="0"/>
    <s v=""/>
    <s v=""/>
  </r>
  <r>
    <n v="51464"/>
    <s v="No"/>
    <m/>
    <x v="0"/>
    <s v="051464"/>
    <s v="1"/>
    <x v="5"/>
    <x v="1"/>
    <s v="3F21704  200015 H"/>
    <s v="3F21704  200015 R"/>
    <s v="3"/>
    <d v="2003-05-21T00:00:00"/>
    <d v="2003-05-21T00:00:00"/>
    <s v="5000"/>
    <n v="63975"/>
    <s v=""/>
    <m/>
    <s v="5000"/>
    <n v="2140"/>
    <s v="0000"/>
    <n v="764085"/>
    <s v=""/>
    <s v=""/>
    <b v="0"/>
    <s v=""/>
    <s v=""/>
  </r>
  <r>
    <n v="632390"/>
    <s v="No"/>
    <m/>
    <x v="0"/>
    <s v="632390"/>
    <s v="1"/>
    <x v="6"/>
    <x v="2"/>
    <s v="3F21802  220004 H"/>
    <s v="3F21802  220064 R"/>
    <s v="3"/>
    <d v="2004-05-28T00:00:00"/>
    <d v="2004-05-28T00:00:00"/>
    <s v="5000"/>
    <n v="196605"/>
    <s v="0000"/>
    <n v="421"/>
    <s v="5000"/>
    <n v="3359"/>
    <s v=""/>
    <m/>
    <s v=""/>
    <s v=""/>
    <b v="0"/>
    <s v=""/>
    <s v=""/>
  </r>
  <r>
    <n v="210543"/>
    <s v="No"/>
    <m/>
    <x v="0"/>
    <s v="210543"/>
    <s v="1"/>
    <x v="0"/>
    <x v="2"/>
    <s v="3F10805  190148 H"/>
    <s v="3F10805  190148 R"/>
    <s v="3"/>
    <d v="2004-06-07T00:00:00"/>
    <d v="2004-06-23T00:00:00"/>
    <s v="5000"/>
    <n v="182174"/>
    <s v="0000"/>
    <n v="7757"/>
    <s v="5000"/>
    <n v="11511"/>
    <s v="0000"/>
    <n v="2288"/>
    <s v=""/>
    <s v=""/>
    <b v="0"/>
    <s v=""/>
    <s v=""/>
  </r>
  <r>
    <n v="210564"/>
    <s v="No"/>
    <m/>
    <x v="0"/>
    <s v="210564"/>
    <s v="1"/>
    <x v="0"/>
    <x v="2"/>
    <s v="3F10805  190148 H"/>
    <s v="3F10805  190148 R"/>
    <s v="3"/>
    <d v="2004-08-10T00:00:00"/>
    <d v="2004-08-10T00:00:00"/>
    <s v="5000"/>
    <n v="34404"/>
    <s v="0000"/>
    <n v="1133"/>
    <s v="5000"/>
    <n v="4442"/>
    <s v=""/>
    <m/>
    <s v=""/>
    <s v=""/>
    <b v="0"/>
    <s v=""/>
    <s v=""/>
  </r>
  <r>
    <n v="210565"/>
    <s v="No"/>
    <m/>
    <x v="0"/>
    <s v="210565"/>
    <s v="1"/>
    <x v="0"/>
    <x v="2"/>
    <s v="3F10805  190148 H"/>
    <s v="3F10805  190148 R"/>
    <s v="3"/>
    <d v="2004-05-24T00:00:00"/>
    <d v="2004-05-25T00:00:00"/>
    <s v="5000"/>
    <n v="44012"/>
    <s v="0000"/>
    <n v="1449"/>
    <s v="5000"/>
    <n v="5682"/>
    <s v="0000"/>
    <n v="9160"/>
    <s v=""/>
    <s v=""/>
    <b v="0"/>
    <s v=""/>
    <s v=""/>
  </r>
  <r>
    <n v="50998"/>
    <s v="No"/>
    <m/>
    <x v="0"/>
    <s v="050998"/>
    <s v="1"/>
    <x v="1"/>
    <x v="2"/>
    <s v="3F21702  210429 H"/>
    <s v="3F21702  210429 R"/>
    <s v="3"/>
    <d v="2004-07-16T00:00:00"/>
    <d v="2004-07-16T00:00:00"/>
    <s v="5000"/>
    <n v="46458"/>
    <s v=""/>
    <m/>
    <s v="5000"/>
    <n v="4747"/>
    <s v="0000"/>
    <n v="19045"/>
    <s v=""/>
    <s v=""/>
    <b v="0"/>
    <s v=""/>
    <s v=""/>
  </r>
  <r>
    <n v="52070"/>
    <s v="No"/>
    <m/>
    <x v="0"/>
    <s v="052070"/>
    <s v="1"/>
    <x v="1"/>
    <x v="2"/>
    <s v="3F21702  210429 H"/>
    <s v="3F21702  210429 R"/>
    <s v="3"/>
    <d v="2004-07-16T00:00:00"/>
    <d v="2004-07-16T00:00:00"/>
    <s v="5000"/>
    <n v="45326"/>
    <s v=""/>
    <m/>
    <s v="5000"/>
    <n v="8428"/>
    <s v="0000"/>
    <n v="19993"/>
    <s v=""/>
    <s v=""/>
    <b v="0"/>
    <s v=""/>
    <s v=""/>
  </r>
  <r>
    <n v="52071"/>
    <s v="No"/>
    <m/>
    <x v="0"/>
    <s v="052071"/>
    <s v="1"/>
    <x v="1"/>
    <x v="2"/>
    <s v="3F21702  210429 H"/>
    <s v="3F21702  210429 R"/>
    <s v="3"/>
    <d v="2004-07-16T00:00:00"/>
    <d v="2004-07-16T00:00:00"/>
    <s v="5000"/>
    <n v="42506"/>
    <s v=""/>
    <m/>
    <s v="5000"/>
    <n v="9953"/>
    <s v="0000"/>
    <n v="19511"/>
    <s v=""/>
    <s v=""/>
    <b v="0"/>
    <s v=""/>
    <s v=""/>
  </r>
  <r>
    <n v="52269"/>
    <s v="No"/>
    <m/>
    <x v="0"/>
    <s v="052269"/>
    <s v="1"/>
    <x v="1"/>
    <x v="2"/>
    <s v="3F21702  210429 H"/>
    <s v="3F21702  210429 R"/>
    <s v="3"/>
    <d v="2004-07-16T00:00:00"/>
    <d v="2004-07-16T00:00:00"/>
    <s v="5000"/>
    <n v="48646"/>
    <s v=""/>
    <m/>
    <s v="5000"/>
    <n v="3665"/>
    <s v="0000"/>
    <n v="19456"/>
    <s v=""/>
    <s v=""/>
    <b v="0"/>
    <s v=""/>
    <s v=""/>
  </r>
  <r>
    <n v="210501"/>
    <s v="No"/>
    <m/>
    <x v="0"/>
    <s v="210501"/>
    <s v="1"/>
    <x v="2"/>
    <x v="2"/>
    <s v="3F21702  210398 H"/>
    <s v="3F21702  210398 R02"/>
    <s v="3"/>
    <d v="2004-08-11T00:00:00"/>
    <d v="2004-08-11T00:00:00"/>
    <s v="5000"/>
    <n v="31661"/>
    <s v="0000"/>
    <n v="4303"/>
    <s v="5000"/>
    <n v="4465"/>
    <s v="0000"/>
    <n v="494179"/>
    <s v=""/>
    <s v=""/>
    <b v="0"/>
    <s v=""/>
    <s v=""/>
  </r>
  <r>
    <n v="210545"/>
    <s v="No"/>
    <m/>
    <x v="0"/>
    <s v="210545"/>
    <s v="1"/>
    <x v="3"/>
    <x v="2"/>
    <s v="3F21703  210139 H"/>
    <s v="3F21703  210139 R"/>
    <s v="3"/>
    <d v="2004-07-20T00:00:00"/>
    <d v="2004-07-20T00:00:00"/>
    <s v="5000"/>
    <n v="206096"/>
    <s v="0000"/>
    <n v="7003"/>
    <s v="5000"/>
    <n v="4530"/>
    <s v="0000"/>
    <n v="1226"/>
    <s v=""/>
    <s v=""/>
    <b v="0"/>
    <s v=""/>
    <s v=""/>
  </r>
  <r>
    <n v="501040404"/>
    <s v="No"/>
    <m/>
    <x v="1"/>
    <s v="0501040404"/>
    <s v="1"/>
    <x v="4"/>
    <x v="2"/>
    <s v="6FCSAFEA FRFH"/>
    <s v="6FCSASBF WSAC"/>
    <s v="3"/>
    <d v="2004-05-14T00:00:00"/>
    <d v="2004-05-14T00:00:00"/>
    <s v="5000"/>
    <n v="24556"/>
    <s v=""/>
    <m/>
    <s v="5000"/>
    <n v="1567"/>
    <s v=""/>
    <m/>
    <s v=""/>
    <s v=""/>
    <b v="0"/>
    <s v=""/>
    <s v=""/>
  </r>
  <r>
    <n v="501040405"/>
    <s v="No"/>
    <m/>
    <x v="1"/>
    <s v="0501040405"/>
    <s v="1"/>
    <x v="4"/>
    <x v="2"/>
    <s v="6FCSAFEA FRFH"/>
    <s v="6FCSASBF WSAC"/>
    <s v="3"/>
    <d v="2004-05-14T00:00:00"/>
    <d v="2004-05-14T00:00:00"/>
    <s v="5000"/>
    <n v="24687"/>
    <s v=""/>
    <m/>
    <s v="5000"/>
    <n v="1567"/>
    <s v=""/>
    <m/>
    <s v=""/>
    <s v=""/>
    <b v="0"/>
    <s v=""/>
    <s v=""/>
  </r>
  <r>
    <n v="501040406"/>
    <s v="No"/>
    <m/>
    <x v="1"/>
    <s v="0501040406"/>
    <s v="1"/>
    <x v="4"/>
    <x v="2"/>
    <s v="6FCSAFEA FRFH"/>
    <s v="6FCSASBF WSAC"/>
    <s v="3"/>
    <d v="2004-04-15T00:00:00"/>
    <d v="2004-04-15T00:00:00"/>
    <s v="5000"/>
    <n v="25101"/>
    <s v=""/>
    <m/>
    <s v="5000"/>
    <n v="1602"/>
    <s v=""/>
    <m/>
    <s v=""/>
    <s v=""/>
    <b v="0"/>
    <s v=""/>
    <s v=""/>
  </r>
  <r>
    <n v="501040407"/>
    <s v="No"/>
    <m/>
    <x v="1"/>
    <s v="0501040407"/>
    <s v="1"/>
    <x v="4"/>
    <x v="2"/>
    <s v="6FCSAFEA FRFH"/>
    <s v="6FCSASBF WSAC"/>
    <s v="3"/>
    <d v="2004-04-15T00:00:00"/>
    <d v="2004-04-15T00:00:00"/>
    <s v="5000"/>
    <n v="24835"/>
    <s v=""/>
    <m/>
    <s v="5000"/>
    <n v="1585"/>
    <s v=""/>
    <m/>
    <s v=""/>
    <s v=""/>
    <b v="0"/>
    <s v=""/>
    <s v=""/>
  </r>
  <r>
    <n v="51998"/>
    <s v="No"/>
    <m/>
    <x v="1"/>
    <s v="051998"/>
    <s v="1"/>
    <x v="4"/>
    <x v="2"/>
    <s v="6FCSAFEA FRFH"/>
    <s v="6FCSASBF WSAC"/>
    <s v="3"/>
    <d v="2004-04-30T00:00:00"/>
    <d v="2004-04-30T00:00:00"/>
    <s v="5000"/>
    <n v="23828"/>
    <s v=""/>
    <m/>
    <s v="5000"/>
    <n v="2072"/>
    <s v=""/>
    <m/>
    <s v=""/>
    <s v=""/>
    <b v="0"/>
    <s v=""/>
    <s v=""/>
  </r>
  <r>
    <n v="51999"/>
    <s v="No"/>
    <m/>
    <x v="1"/>
    <s v="051999"/>
    <s v="1"/>
    <x v="4"/>
    <x v="2"/>
    <s v="6FCSAFEA FRFH"/>
    <s v="6FCSASBF WSAC"/>
    <s v="3"/>
    <d v="2004-04-30T00:00:00"/>
    <d v="2004-04-30T00:00:00"/>
    <s v="5000"/>
    <n v="24304"/>
    <s v=""/>
    <m/>
    <s v="5000"/>
    <n v="2113"/>
    <s v=""/>
    <m/>
    <s v=""/>
    <s v=""/>
    <b v="0"/>
    <s v=""/>
    <s v=""/>
  </r>
  <r>
    <n v="51172"/>
    <s v="No"/>
    <m/>
    <x v="0"/>
    <s v="051172"/>
    <s v="1"/>
    <x v="5"/>
    <x v="2"/>
    <s v="3F21704  200015 H"/>
    <s v="3F21704  200015 R"/>
    <s v="3"/>
    <d v="2004-05-18T00:00:00"/>
    <d v="2004-05-18T00:00:00"/>
    <s v="5000"/>
    <n v="49160"/>
    <s v=""/>
    <m/>
    <s v="5000"/>
    <n v="17633"/>
    <s v="0000"/>
    <n v="706700"/>
    <s v=""/>
    <s v=""/>
    <b v="0"/>
    <s v=""/>
    <s v=""/>
  </r>
  <r>
    <n v="52173"/>
    <s v="No"/>
    <m/>
    <x v="0"/>
    <s v="052173"/>
    <s v="1"/>
    <x v="5"/>
    <x v="2"/>
    <s v="3F21704  200015 H"/>
    <s v="3F21704  200015 R"/>
    <s v="3"/>
    <d v="2004-05-13T00:00:00"/>
    <d v="2004-05-13T00:00:00"/>
    <s v="5000"/>
    <n v="61078"/>
    <s v=""/>
    <m/>
    <s v="5000"/>
    <n v="10768"/>
    <s v="0000"/>
    <n v="279984"/>
    <s v=""/>
    <s v=""/>
    <b v="0"/>
    <s v=""/>
    <s v=""/>
  </r>
  <r>
    <n v="52174"/>
    <s v="No"/>
    <m/>
    <x v="0"/>
    <s v="052174"/>
    <s v="1"/>
    <x v="5"/>
    <x v="2"/>
    <s v="3F21704  200015 H"/>
    <s v="3F21704  200015 R"/>
    <s v="3"/>
    <d v="2004-05-13T00:00:00"/>
    <d v="2004-05-13T00:00:00"/>
    <s v="5000"/>
    <n v="56503"/>
    <s v=""/>
    <m/>
    <s v="5000"/>
    <n v="10762"/>
    <s v="0000"/>
    <n v="259012"/>
    <s v=""/>
    <s v=""/>
    <b v="0"/>
    <s v=""/>
    <s v=""/>
  </r>
  <r>
    <n v="52175"/>
    <s v="No"/>
    <m/>
    <x v="0"/>
    <s v="052175"/>
    <s v="1"/>
    <x v="5"/>
    <x v="2"/>
    <s v="3F21704  200015 H"/>
    <s v="3F21704  200015 R"/>
    <s v="3"/>
    <d v="2004-05-19T00:00:00"/>
    <d v="2004-05-19T00:00:00"/>
    <s v="5000"/>
    <n v="62121"/>
    <s v=""/>
    <m/>
    <s v="5000"/>
    <n v="5402"/>
    <s v="0000"/>
    <n v="693677"/>
    <s v=""/>
    <s v=""/>
    <b v="0"/>
    <s v=""/>
    <s v=""/>
  </r>
  <r>
    <n v="633073"/>
    <s v="No"/>
    <m/>
    <x v="0"/>
    <s v="633073"/>
    <s v="1"/>
    <x v="6"/>
    <x v="3"/>
    <s v="3F21802  220004 H"/>
    <s v="3F21802  220064 R"/>
    <s v="3"/>
    <d v="2005-06-01T00:00:00"/>
    <d v="2005-06-02T00:00:00"/>
    <s v="5000"/>
    <n v="180029"/>
    <s v="0000"/>
    <n v="360"/>
    <s v="5000"/>
    <n v="8953"/>
    <s v=""/>
    <m/>
    <s v=""/>
    <s v=""/>
    <b v="0"/>
    <s v=""/>
    <s v=""/>
  </r>
  <r>
    <n v="210573"/>
    <s v="No"/>
    <m/>
    <x v="0"/>
    <s v="210573"/>
    <s v="1"/>
    <x v="0"/>
    <x v="3"/>
    <s v="3F10805  190148 H"/>
    <s v="3F10805  190148 R"/>
    <s v="3"/>
    <d v="2005-06-16T00:00:00"/>
    <d v="2005-06-16T00:00:00"/>
    <s v="5000"/>
    <n v="5470"/>
    <s v="0000"/>
    <n v="74"/>
    <s v="5000"/>
    <n v="27"/>
    <s v="0000"/>
    <n v="60"/>
    <s v=""/>
    <s v=""/>
    <b v="0"/>
    <s v=""/>
    <s v=""/>
  </r>
  <r>
    <n v="210590"/>
    <s v="No"/>
    <m/>
    <x v="0"/>
    <s v="210590"/>
    <s v="1"/>
    <x v="0"/>
    <x v="3"/>
    <s v="3F10805  190148 H"/>
    <s v="3F10805  190148 R"/>
    <s v="3"/>
    <d v="2005-06-08T00:00:00"/>
    <d v="2005-06-16T00:00:00"/>
    <s v="5000"/>
    <n v="205826"/>
    <s v="0000"/>
    <n v="2768"/>
    <s v="5000"/>
    <n v="1007"/>
    <s v="0000"/>
    <n v="23598"/>
    <s v=""/>
    <s v=""/>
    <b v="0"/>
    <s v=""/>
    <s v=""/>
  </r>
  <r>
    <n v="52498"/>
    <s v="No"/>
    <m/>
    <x v="0"/>
    <s v="052498"/>
    <s v="1"/>
    <x v="1"/>
    <x v="3"/>
    <s v="3F21702  210429 H"/>
    <s v="3F21702  210429 R"/>
    <s v="3"/>
    <d v="2005-07-19T00:00:00"/>
    <d v="2005-07-19T00:00:00"/>
    <s v="5000"/>
    <n v="42327"/>
    <s v=""/>
    <m/>
    <s v="5000"/>
    <n v="137714"/>
    <s v="0000"/>
    <n v="1296"/>
    <s v=""/>
    <s v=""/>
    <b v="0"/>
    <s v=""/>
    <s v=""/>
  </r>
  <r>
    <n v="52499"/>
    <s v="No"/>
    <m/>
    <x v="0"/>
    <s v="052499"/>
    <s v="1"/>
    <x v="1"/>
    <x v="3"/>
    <s v="3F21702  210429 H"/>
    <s v="3F21702  210429 R"/>
    <s v="3"/>
    <d v="2005-07-19T00:00:00"/>
    <d v="2005-07-19T00:00:00"/>
    <s v="5000"/>
    <n v="45084"/>
    <s v=""/>
    <m/>
    <s v="5000"/>
    <n v="107216"/>
    <s v="0000"/>
    <n v="1014"/>
    <s v=""/>
    <s v=""/>
    <b v="0"/>
    <s v=""/>
    <s v=""/>
  </r>
  <r>
    <n v="52564"/>
    <s v="No"/>
    <m/>
    <x v="0"/>
    <s v="052564"/>
    <s v="1"/>
    <x v="1"/>
    <x v="3"/>
    <s v="3F21702  210429 H"/>
    <s v="3F21702  210429 R"/>
    <s v="3"/>
    <d v="2005-07-19T00:00:00"/>
    <d v="2005-07-19T00:00:00"/>
    <s v="5000"/>
    <n v="46244"/>
    <s v=""/>
    <m/>
    <s v="5000"/>
    <n v="132534"/>
    <s v="0000"/>
    <n v="1287"/>
    <s v=""/>
    <s v=""/>
    <b v="0"/>
    <s v=""/>
    <s v=""/>
  </r>
  <r>
    <n v="52565"/>
    <s v="No"/>
    <m/>
    <x v="0"/>
    <s v="052565"/>
    <s v="1"/>
    <x v="1"/>
    <x v="3"/>
    <s v="3F21702  210429 H"/>
    <s v="3F21702  210429 R"/>
    <s v="3"/>
    <d v="2005-07-19T00:00:00"/>
    <d v="2005-07-19T00:00:00"/>
    <s v="5000"/>
    <n v="42832"/>
    <s v=""/>
    <m/>
    <s v="5000"/>
    <n v="88582"/>
    <s v="0000"/>
    <n v="875"/>
    <s v=""/>
    <s v=""/>
    <b v="0"/>
    <s v=""/>
    <s v=""/>
  </r>
  <r>
    <n v="210596"/>
    <s v="No"/>
    <m/>
    <x v="0"/>
    <s v="210596"/>
    <s v="1"/>
    <x v="2"/>
    <x v="3"/>
    <s v="3F21702  210398 H"/>
    <s v="3F21702  210398 R02"/>
    <s v="3"/>
    <d v="2005-08-08T00:00:00"/>
    <d v="2005-08-08T00:00:00"/>
    <s v="5000"/>
    <n v="173153"/>
    <s v=""/>
    <m/>
    <s v="5000"/>
    <n v="21644"/>
    <s v=""/>
    <m/>
    <s v="D"/>
    <s v="142005DI07"/>
    <b v="0"/>
    <s v=""/>
    <s v=""/>
  </r>
  <r>
    <n v="210593"/>
    <s v="No"/>
    <m/>
    <x v="0"/>
    <s v="210593"/>
    <s v="1"/>
    <x v="3"/>
    <x v="3"/>
    <s v="3F21703  210139 H"/>
    <s v="3F21703  210139 R"/>
    <s v="3"/>
    <d v="2005-07-30T00:00:00"/>
    <d v="2005-07-31T00:00:00"/>
    <s v="5000"/>
    <n v="170652"/>
    <s v="0000"/>
    <n v="1517"/>
    <s v="5000"/>
    <n v="38302"/>
    <s v=""/>
    <m/>
    <s v=""/>
    <s v=""/>
    <b v="0"/>
    <s v=""/>
    <s v=""/>
  </r>
  <r>
    <n v="62428"/>
    <s v="No"/>
    <m/>
    <x v="1"/>
    <s v="062428"/>
    <s v="1"/>
    <x v="4"/>
    <x v="3"/>
    <s v="6FCSAFEA FRFH"/>
    <s v="6FCSASBF WSAC"/>
    <s v="3"/>
    <d v="2005-04-29T00:00:00"/>
    <d v="2005-04-29T00:00:00"/>
    <s v="5000"/>
    <n v="25118"/>
    <s v=""/>
    <m/>
    <s v="5000"/>
    <n v="254"/>
    <s v=""/>
    <m/>
    <s v=""/>
    <s v=""/>
    <b v="0"/>
    <s v=""/>
    <s v=""/>
  </r>
  <r>
    <n v="62429"/>
    <s v="No"/>
    <m/>
    <x v="1"/>
    <s v="062429"/>
    <s v="1"/>
    <x v="4"/>
    <x v="3"/>
    <s v="6FCSAFEA FRFH"/>
    <s v="6FCSASBF WSAC"/>
    <s v="3"/>
    <d v="2005-04-29T00:00:00"/>
    <d v="2005-04-29T00:00:00"/>
    <s v="5000"/>
    <n v="25757"/>
    <s v=""/>
    <m/>
    <s v="5000"/>
    <n v="261"/>
    <s v=""/>
    <m/>
    <s v=""/>
    <s v=""/>
    <b v="0"/>
    <s v=""/>
    <s v=""/>
  </r>
  <r>
    <n v="62430"/>
    <s v="No"/>
    <m/>
    <x v="1"/>
    <s v="062430"/>
    <s v="1"/>
    <x v="4"/>
    <x v="3"/>
    <s v="6FCSAFEA FRFH"/>
    <s v="6FCSASBF WSAC"/>
    <s v="3"/>
    <d v="2005-04-15T00:00:00"/>
    <d v="2005-04-15T00:00:00"/>
    <s v="5000"/>
    <n v="25245"/>
    <s v=""/>
    <m/>
    <s v="5000"/>
    <n v="255"/>
    <s v=""/>
    <m/>
    <s v=""/>
    <s v=""/>
    <b v="0"/>
    <s v=""/>
    <s v=""/>
  </r>
  <r>
    <n v="62431"/>
    <s v="No"/>
    <m/>
    <x v="1"/>
    <s v="062431"/>
    <s v="1"/>
    <x v="4"/>
    <x v="3"/>
    <s v="6FCSAFEA FRFH"/>
    <s v="6FCSASBF WSAC"/>
    <s v="3"/>
    <d v="2005-04-15T00:00:00"/>
    <d v="2005-04-15T00:00:00"/>
    <s v="5000"/>
    <n v="25443"/>
    <s v=""/>
    <m/>
    <s v="5000"/>
    <n v="258"/>
    <s v=""/>
    <m/>
    <s v=""/>
    <s v=""/>
    <b v="0"/>
    <s v=""/>
    <s v=""/>
  </r>
  <r>
    <n v="62434"/>
    <s v="No"/>
    <m/>
    <x v="1"/>
    <s v="062434"/>
    <s v="1"/>
    <x v="4"/>
    <x v="3"/>
    <s v="6FCSAFEA FRFH"/>
    <s v="6FCSASBF WSAC"/>
    <s v="3"/>
    <d v="2005-05-16T00:00:00"/>
    <d v="2005-05-16T00:00:00"/>
    <s v="5000"/>
    <n v="25586"/>
    <s v=""/>
    <m/>
    <s v="5000"/>
    <n v="523"/>
    <s v=""/>
    <m/>
    <s v=""/>
    <s v=""/>
    <b v="0"/>
    <s v=""/>
    <s v=""/>
  </r>
  <r>
    <n v="62435"/>
    <s v="No"/>
    <m/>
    <x v="1"/>
    <s v="062435"/>
    <s v="1"/>
    <x v="4"/>
    <x v="3"/>
    <s v="6FCSAFEA FRFH"/>
    <s v="6FCSASBF WSAC"/>
    <s v="3"/>
    <d v="2005-05-16T00:00:00"/>
    <d v="2005-05-16T00:00:00"/>
    <s v="5000"/>
    <n v="26799"/>
    <s v=""/>
    <m/>
    <s v="5000"/>
    <n v="547"/>
    <s v=""/>
    <m/>
    <s v=""/>
    <s v=""/>
    <b v="0"/>
    <s v=""/>
    <s v=""/>
  </r>
  <r>
    <n v="52474"/>
    <s v="No"/>
    <m/>
    <x v="0"/>
    <s v="052474"/>
    <s v="1"/>
    <x v="5"/>
    <x v="3"/>
    <s v="3F21704  200015 H"/>
    <s v="3F21704  200015 R"/>
    <s v="3"/>
    <d v="2005-05-24T00:00:00"/>
    <d v="2005-05-24T00:00:00"/>
    <s v="5000"/>
    <n v="49010"/>
    <s v=""/>
    <m/>
    <s v="5000"/>
    <n v="576514"/>
    <s v="0000"/>
    <n v="6158"/>
    <s v=""/>
    <s v=""/>
    <b v="0"/>
    <s v=""/>
    <s v=""/>
  </r>
  <r>
    <n v="52475"/>
    <s v="No"/>
    <m/>
    <x v="0"/>
    <s v="052475"/>
    <s v="1"/>
    <x v="5"/>
    <x v="3"/>
    <s v="3F21704  200015 H"/>
    <s v="3F21704  200015 R"/>
    <s v="3"/>
    <d v="2005-05-23T00:00:00"/>
    <d v="2005-05-23T00:00:00"/>
    <s v="5000"/>
    <n v="51218"/>
    <s v=""/>
    <m/>
    <s v="5000"/>
    <n v="511317"/>
    <s v="0000"/>
    <n v="5461"/>
    <s v=""/>
    <s v=""/>
    <b v="0"/>
    <s v=""/>
    <s v=""/>
  </r>
  <r>
    <n v="52566"/>
    <s v="No"/>
    <m/>
    <x v="0"/>
    <s v="052566"/>
    <s v="1"/>
    <x v="5"/>
    <x v="3"/>
    <s v="3F21704  200015 H"/>
    <s v="3F21704  200015 R"/>
    <s v="3"/>
    <d v="2005-05-13T00:00:00"/>
    <d v="2005-05-13T00:00:00"/>
    <s v="5000"/>
    <n v="63879"/>
    <s v=""/>
    <m/>
    <s v="5000"/>
    <n v="434378"/>
    <s v="0000"/>
    <n v="4639"/>
    <s v=""/>
    <s v=""/>
    <b v="0"/>
    <s v=""/>
    <s v=""/>
  </r>
  <r>
    <n v="52567"/>
    <s v="No"/>
    <m/>
    <x v="0"/>
    <s v="052567"/>
    <s v="1"/>
    <x v="5"/>
    <x v="3"/>
    <s v="3F21704  200015 H"/>
    <s v="3F21704  200015 R"/>
    <s v="3"/>
    <d v="2005-05-18T00:00:00"/>
    <d v="2005-05-18T00:00:00"/>
    <s v="5000"/>
    <n v="66416"/>
    <s v=""/>
    <m/>
    <s v="5000"/>
    <n v="436075"/>
    <s v="0000"/>
    <n v="4658"/>
    <s v=""/>
    <s v=""/>
    <b v="0"/>
    <s v=""/>
    <s v=""/>
  </r>
  <r>
    <n v="184304"/>
    <s v="Yes"/>
    <m/>
    <x v="2"/>
    <s v="184304"/>
    <s v="1"/>
    <x v="7"/>
    <x v="4"/>
    <s v="2FS  GSVIH0100"/>
    <s v="2FS  GSVIR0100"/>
    <s v="3"/>
    <d v="2006-05-24T00:00:00"/>
    <d v="2006-06-16T00:00:00"/>
    <s v="5000"/>
    <n v="21692"/>
    <s v=""/>
    <m/>
    <s v="0000"/>
    <n v="304276"/>
    <s v="5000"/>
    <n v="219"/>
    <s v=""/>
    <s v=""/>
    <b v="0"/>
    <s v=""/>
    <s v=""/>
  </r>
  <r>
    <n v="184840"/>
    <s v="Yes"/>
    <m/>
    <x v="2"/>
    <s v="184840"/>
    <s v="1"/>
    <x v="7"/>
    <x v="4"/>
    <s v="2FS  GSVIH0100"/>
    <s v="2FS  GSVIR0100"/>
    <s v="3"/>
    <d v="2006-05-24T00:00:00"/>
    <d v="2006-06-16T00:00:00"/>
    <s v="5000"/>
    <n v="22865"/>
    <s v=""/>
    <m/>
    <s v="0000"/>
    <n v="320739"/>
    <s v="5000"/>
    <n v="231"/>
    <s v=""/>
    <s v=""/>
    <b v="0"/>
    <s v=""/>
    <s v=""/>
  </r>
  <r>
    <n v="185301"/>
    <s v="Yes"/>
    <m/>
    <x v="2"/>
    <s v="185301"/>
    <s v="1"/>
    <x v="7"/>
    <x v="4"/>
    <s v="2FS  GSVIH0100"/>
    <s v="2FS  GSVIR0100"/>
    <s v="3"/>
    <d v="2006-05-23T00:00:00"/>
    <d v="2006-06-16T00:00:00"/>
    <s v="5000"/>
    <n v="29199"/>
    <s v=""/>
    <m/>
    <s v="0000"/>
    <n v="548593"/>
    <s v=""/>
    <m/>
    <s v=""/>
    <s v=""/>
    <b v="0"/>
    <s v=""/>
    <s v=""/>
  </r>
  <r>
    <n v="185302"/>
    <s v="Yes"/>
    <m/>
    <x v="2"/>
    <s v="185302"/>
    <s v="1"/>
    <x v="7"/>
    <x v="4"/>
    <s v="2FS  GSVIH0100"/>
    <s v="2FS  GSVIR0100"/>
    <s v="3"/>
    <d v="2006-05-24T00:00:00"/>
    <d v="2006-06-16T00:00:00"/>
    <s v="5000"/>
    <n v="29010"/>
    <s v=""/>
    <m/>
    <s v="0000"/>
    <n v="543720"/>
    <s v="5000"/>
    <n v="293"/>
    <s v=""/>
    <s v=""/>
    <b v="0"/>
    <s v=""/>
    <s v=""/>
  </r>
  <r>
    <n v="185303"/>
    <s v="Yes"/>
    <m/>
    <x v="2"/>
    <s v="185303"/>
    <s v="1"/>
    <x v="7"/>
    <x v="4"/>
    <s v="2FS  GSVIH0100"/>
    <s v="2FS  GSVIR0100"/>
    <s v="3"/>
    <d v="2006-05-25T00:00:00"/>
    <d v="2006-06-16T00:00:00"/>
    <s v="5000"/>
    <n v="29512"/>
    <s v=""/>
    <m/>
    <s v="0000"/>
    <n v="510517"/>
    <s v=""/>
    <m/>
    <s v=""/>
    <s v=""/>
    <b v="0"/>
    <s v=""/>
    <s v=""/>
  </r>
  <r>
    <n v="185649"/>
    <s v="Yes"/>
    <m/>
    <x v="2"/>
    <s v="185649"/>
    <s v="1"/>
    <x v="7"/>
    <x v="4"/>
    <s v="2FS  GSVIH0100"/>
    <s v="2FS  GSVIR0100"/>
    <s v="3"/>
    <d v="2006-05-24T00:00:00"/>
    <d v="2006-06-16T00:00:00"/>
    <s v="5000"/>
    <n v="22309"/>
    <s v=""/>
    <m/>
    <s v="0000"/>
    <n v="316131"/>
    <s v="5000"/>
    <n v="455"/>
    <s v=""/>
    <s v=""/>
    <b v="0"/>
    <s v=""/>
    <s v=""/>
  </r>
  <r>
    <n v="185650"/>
    <s v="Yes"/>
    <m/>
    <x v="2"/>
    <s v="185650"/>
    <s v="1"/>
    <x v="7"/>
    <x v="4"/>
    <s v="2FS  GSVIH0100"/>
    <s v="2FS  GSVIR0100"/>
    <s v="3"/>
    <d v="2006-05-24T00:00:00"/>
    <d v="2006-06-16T00:00:00"/>
    <s v="5000"/>
    <n v="22831"/>
    <s v=""/>
    <m/>
    <s v="0000"/>
    <n v="244309"/>
    <s v="5000"/>
    <n v="466"/>
    <s v=""/>
    <s v=""/>
    <b v="0"/>
    <s v=""/>
    <s v=""/>
  </r>
  <r>
    <n v="185651"/>
    <s v="Yes"/>
    <m/>
    <x v="2"/>
    <s v="185651"/>
    <s v="1"/>
    <x v="7"/>
    <x v="4"/>
    <s v="2FS  GSVIH0100"/>
    <s v="2FS  GSVIR0100"/>
    <s v="3"/>
    <d v="2006-05-24T00:00:00"/>
    <d v="2006-06-16T00:00:00"/>
    <s v="5000"/>
    <n v="23136"/>
    <s v=""/>
    <m/>
    <s v="0000"/>
    <n v="242619"/>
    <s v=""/>
    <m/>
    <s v=""/>
    <s v=""/>
    <b v="0"/>
    <s v=""/>
    <s v=""/>
  </r>
  <r>
    <n v="185817"/>
    <s v="Yes"/>
    <m/>
    <x v="2"/>
    <s v="185817"/>
    <s v="1"/>
    <x v="7"/>
    <x v="4"/>
    <s v="2FS  GSVIH0100"/>
    <s v="2FS  GSVIR0100"/>
    <s v="3"/>
    <d v="2006-05-24T00:00:00"/>
    <d v="2006-06-16T00:00:00"/>
    <s v="5000"/>
    <n v="22530"/>
    <s v=""/>
    <m/>
    <s v="0000"/>
    <n v="241088"/>
    <s v="5000"/>
    <n v="460"/>
    <s v=""/>
    <s v=""/>
    <b v="0"/>
    <s v=""/>
    <s v=""/>
  </r>
  <r>
    <n v="185644"/>
    <s v="Yes"/>
    <m/>
    <x v="2"/>
    <s v="185644"/>
    <s v="1"/>
    <x v="7"/>
    <x v="5"/>
    <s v="2FS  GSVIH0100"/>
    <s v="2FS  GSVIR0100"/>
    <s v="3"/>
    <d v="2007-05-29T00:00:00"/>
    <d v="2007-05-29T00:00:00"/>
    <s v="5000"/>
    <n v="15082"/>
    <s v=""/>
    <m/>
    <s v="0000"/>
    <n v="259693"/>
    <s v=""/>
    <m/>
    <s v=""/>
    <s v=""/>
    <b v="0"/>
    <s v=""/>
    <s v=""/>
  </r>
  <r>
    <n v="185743"/>
    <s v="Yes"/>
    <m/>
    <x v="2"/>
    <s v="185743"/>
    <s v="1"/>
    <x v="7"/>
    <x v="5"/>
    <s v="2FS  GSVIH0100"/>
    <s v="2FS  GSVIR0100"/>
    <s v="3"/>
    <d v="2007-05-29T00:00:00"/>
    <d v="2007-05-29T00:00:00"/>
    <s v="5000"/>
    <n v="28289"/>
    <s v=""/>
    <m/>
    <s v="0000"/>
    <n v="492032"/>
    <s v="5000"/>
    <n v="286"/>
    <s v=""/>
    <s v=""/>
    <b v="0"/>
    <s v=""/>
    <s v=""/>
  </r>
  <r>
    <n v="185744"/>
    <s v="Yes"/>
    <m/>
    <x v="2"/>
    <s v="185744"/>
    <s v="1"/>
    <x v="7"/>
    <x v="5"/>
    <s v="2FS  GSVIH0100"/>
    <s v="2FS  GSVIR0100"/>
    <s v="3"/>
    <d v="2007-05-29T00:00:00"/>
    <d v="2007-05-29T00:00:00"/>
    <s v="5000"/>
    <n v="28658"/>
    <s v=""/>
    <m/>
    <s v="0000"/>
    <n v="493459"/>
    <s v=""/>
    <m/>
    <s v=""/>
    <s v=""/>
    <b v="0"/>
    <s v=""/>
    <s v=""/>
  </r>
  <r>
    <n v="185745"/>
    <s v="Yes"/>
    <m/>
    <x v="2"/>
    <s v="185745"/>
    <s v="1"/>
    <x v="7"/>
    <x v="5"/>
    <s v="2FS  GSVIH0100"/>
    <s v="2FS  GSVIR0100"/>
    <s v="3"/>
    <d v="2007-05-29T00:00:00"/>
    <d v="2007-05-29T00:00:00"/>
    <s v="5000"/>
    <n v="25326"/>
    <s v=""/>
    <m/>
    <s v="0000"/>
    <n v="436092"/>
    <s v=""/>
    <m/>
    <s v=""/>
    <s v=""/>
    <b v="0"/>
    <s v=""/>
    <s v=""/>
  </r>
  <r>
    <n v="185746"/>
    <s v="Yes"/>
    <m/>
    <x v="2"/>
    <s v="185746"/>
    <s v="1"/>
    <x v="7"/>
    <x v="5"/>
    <s v="2FS  GSVIH0100"/>
    <s v="2FS  GSVIR0100"/>
    <s v="3"/>
    <d v="2007-05-29T00:00:00"/>
    <d v="2007-05-29T00:00:00"/>
    <s v="5000"/>
    <n v="28001"/>
    <s v=""/>
    <m/>
    <s v="0000"/>
    <n v="491998"/>
    <s v="5000"/>
    <n v="571"/>
    <s v=""/>
    <s v=""/>
    <b v="0"/>
    <s v=""/>
    <s v=""/>
  </r>
  <r>
    <n v="185813"/>
    <s v="Yes"/>
    <m/>
    <x v="2"/>
    <s v="185813"/>
    <s v="1"/>
    <x v="7"/>
    <x v="5"/>
    <s v="2FS  GSVIH0100"/>
    <s v="2FS  GSVIR0100"/>
    <s v="3"/>
    <d v="2007-05-29T00:00:00"/>
    <d v="2007-05-29T00:00:00"/>
    <s v="5000"/>
    <n v="25172"/>
    <s v=""/>
    <m/>
    <s v="0000"/>
    <n v="433441"/>
    <s v=""/>
    <m/>
    <s v=""/>
    <s v=""/>
    <b v="0"/>
    <s v=""/>
    <s v=""/>
  </r>
  <r>
    <n v="185814"/>
    <s v="Yes"/>
    <m/>
    <x v="2"/>
    <s v="185814"/>
    <s v="1"/>
    <x v="7"/>
    <x v="5"/>
    <s v="2FS  GSVIH0100"/>
    <s v="2FS  GSVIR0100"/>
    <s v="3"/>
    <d v="2007-05-29T00:00:00"/>
    <d v="2007-05-29T00:00:00"/>
    <s v="5000"/>
    <n v="25274"/>
    <s v=""/>
    <m/>
    <s v="0000"/>
    <n v="435188"/>
    <s v=""/>
    <m/>
    <s v=""/>
    <s v=""/>
    <b v="0"/>
    <s v=""/>
    <s v=""/>
  </r>
  <r>
    <n v="185815"/>
    <s v="Yes"/>
    <m/>
    <x v="2"/>
    <s v="185815"/>
    <s v="1"/>
    <x v="7"/>
    <x v="5"/>
    <s v="2FS  GSVIH0100"/>
    <s v="2FS  GSVIR0100"/>
    <s v="3"/>
    <d v="2007-05-29T00:00:00"/>
    <d v="2007-05-29T00:00:00"/>
    <s v="5000"/>
    <n v="23817"/>
    <s v=""/>
    <m/>
    <s v="0000"/>
    <n v="410103"/>
    <s v=""/>
    <m/>
    <s v=""/>
    <s v=""/>
    <b v="0"/>
    <s v=""/>
    <s v=""/>
  </r>
  <r>
    <n v="186161"/>
    <s v="Yes"/>
    <m/>
    <x v="2"/>
    <s v="186161"/>
    <s v="1"/>
    <x v="7"/>
    <x v="6"/>
    <s v="2FS  GSVIH0100"/>
    <s v="2FS  GSVIR0100"/>
    <s v="3"/>
    <d v="2008-05-28T00:00:00"/>
    <d v="2008-05-28T00:00:00"/>
    <s v="5000"/>
    <n v="17531"/>
    <s v=""/>
    <m/>
    <s v="0000"/>
    <n v="275762"/>
    <s v=""/>
    <m/>
    <s v=""/>
    <s v=""/>
    <b v="0"/>
    <s v=""/>
    <s v=""/>
  </r>
  <r>
    <n v="186345"/>
    <s v="Yes"/>
    <m/>
    <x v="2"/>
    <s v="186345"/>
    <s v="1"/>
    <x v="7"/>
    <x v="6"/>
    <s v="2FS  GSVIH0100"/>
    <s v="2FS  GSVIR0100"/>
    <s v="3"/>
    <d v="2008-05-28T00:00:00"/>
    <d v="2008-05-28T00:00:00"/>
    <s v="5000"/>
    <n v="25753"/>
    <s v=""/>
    <m/>
    <s v="0000"/>
    <n v="405092"/>
    <s v=""/>
    <m/>
    <s v=""/>
    <s v=""/>
    <b v="0"/>
    <s v=""/>
    <s v=""/>
  </r>
  <r>
    <n v="186346"/>
    <s v="Yes"/>
    <m/>
    <x v="2"/>
    <s v="186346"/>
    <s v="1"/>
    <x v="7"/>
    <x v="6"/>
    <s v="2FS  GSVIH0100"/>
    <s v="2FS  GSVIR0100"/>
    <s v="3"/>
    <d v="2008-05-28T00:00:00"/>
    <d v="2008-05-28T00:00:00"/>
    <s v="5000"/>
    <n v="28120"/>
    <s v=""/>
    <m/>
    <s v="0000"/>
    <n v="442329"/>
    <s v=""/>
    <m/>
    <s v=""/>
    <s v=""/>
    <b v="0"/>
    <s v=""/>
    <s v=""/>
  </r>
  <r>
    <n v="186347"/>
    <s v="Yes"/>
    <m/>
    <x v="2"/>
    <s v="186347"/>
    <s v="1"/>
    <x v="7"/>
    <x v="6"/>
    <s v="2FS  GSVIH0100"/>
    <s v="2FS  GSVIR0100"/>
    <s v="3"/>
    <d v="2008-05-28T00:00:00"/>
    <d v="2008-05-28T00:00:00"/>
    <s v="5000"/>
    <n v="28656"/>
    <s v=""/>
    <m/>
    <s v="0000"/>
    <n v="457617"/>
    <s v="5000"/>
    <n v="436"/>
    <s v=""/>
    <s v=""/>
    <b v="0"/>
    <s v=""/>
    <s v=""/>
  </r>
  <r>
    <n v="186348"/>
    <s v="Yes"/>
    <m/>
    <x v="2"/>
    <s v="186348"/>
    <s v="1"/>
    <x v="7"/>
    <x v="6"/>
    <s v="2FS  GSVIH0100"/>
    <s v="2FS  GSVIR0100"/>
    <s v="3"/>
    <d v="2008-05-28T00:00:00"/>
    <d v="2008-05-28T00:00:00"/>
    <s v="5000"/>
    <n v="26393"/>
    <s v=""/>
    <m/>
    <s v="0000"/>
    <n v="415161"/>
    <s v=""/>
    <m/>
    <s v=""/>
    <s v=""/>
    <b v="0"/>
    <s v=""/>
    <s v=""/>
  </r>
  <r>
    <n v="186349"/>
    <s v="Yes"/>
    <m/>
    <x v="2"/>
    <s v="186349"/>
    <s v="1"/>
    <x v="7"/>
    <x v="6"/>
    <s v="2FS  GSVIH0100"/>
    <s v="2FS  GSVIR0100"/>
    <s v="3"/>
    <d v="2008-05-28T00:00:00"/>
    <d v="2008-05-28T00:00:00"/>
    <s v="5000"/>
    <n v="26370"/>
    <s v=""/>
    <m/>
    <s v="0000"/>
    <n v="414803"/>
    <s v=""/>
    <m/>
    <s v=""/>
    <s v=""/>
    <b v="0"/>
    <s v=""/>
    <s v=""/>
  </r>
  <r>
    <n v="186350"/>
    <s v="Yes"/>
    <m/>
    <x v="2"/>
    <s v="186350"/>
    <s v="1"/>
    <x v="7"/>
    <x v="6"/>
    <s v="2FS  GSVIH0100"/>
    <s v="2FS  GSVIR0100"/>
    <s v="3"/>
    <d v="2008-05-28T00:00:00"/>
    <d v="2008-05-28T00:00:00"/>
    <s v="5000"/>
    <n v="27849"/>
    <s v=""/>
    <m/>
    <s v="0000"/>
    <n v="438062"/>
    <s v=""/>
    <m/>
    <s v=""/>
    <s v=""/>
    <b v="0"/>
    <s v=""/>
    <s v=""/>
  </r>
  <r>
    <n v="186351"/>
    <s v="Yes"/>
    <m/>
    <x v="2"/>
    <s v="186351"/>
    <s v="1"/>
    <x v="7"/>
    <x v="6"/>
    <s v="2FS  GSVIH0100"/>
    <s v="2FS  GSVIR0100"/>
    <s v="3"/>
    <d v="2008-05-28T00:00:00"/>
    <d v="2008-05-28T00:00:00"/>
    <s v="5000"/>
    <n v="25185"/>
    <s v=""/>
    <m/>
    <s v="0000"/>
    <n v="396160"/>
    <s v=""/>
    <m/>
    <s v=""/>
    <s v=""/>
    <b v="0"/>
    <s v=""/>
    <s v=""/>
  </r>
  <r>
    <n v="180273"/>
    <s v="Yes"/>
    <m/>
    <x v="2"/>
    <s v="180273"/>
    <s v="1"/>
    <x v="7"/>
    <x v="7"/>
    <s v="2FS  GSVIH0100"/>
    <s v="2FS  GSVIR0100"/>
    <s v="3"/>
    <d v="2009-05-22T00:00:00"/>
    <d v="2009-05-22T00:00:00"/>
    <s v="5000"/>
    <n v="25830"/>
    <s v=""/>
    <m/>
    <s v="0000"/>
    <n v="406484"/>
    <s v="5000"/>
    <n v="349"/>
    <s v=""/>
    <s v=""/>
    <b v="0"/>
    <s v=""/>
    <s v=""/>
  </r>
  <r>
    <n v="183855"/>
    <s v="Yes"/>
    <m/>
    <x v="2"/>
    <s v="183855"/>
    <s v="1"/>
    <x v="7"/>
    <x v="7"/>
    <s v="2FS  GSVIH0100"/>
    <s v="2FS  GSVIR0100"/>
    <s v="3"/>
    <d v="2009-05-22T00:00:00"/>
    <d v="2009-05-22T00:00:00"/>
    <s v="5000"/>
    <n v="36134"/>
    <s v=""/>
    <m/>
    <s v="0000"/>
    <n v="564822"/>
    <s v="5000"/>
    <n v="243"/>
    <s v=""/>
    <s v=""/>
    <b v="0"/>
    <s v=""/>
    <s v=""/>
  </r>
  <r>
    <n v="185360"/>
    <s v="Yes"/>
    <m/>
    <x v="2"/>
    <s v="185360"/>
    <s v="1"/>
    <x v="7"/>
    <x v="7"/>
    <s v="2FS  GSVIH0100"/>
    <s v="2FS  GSVIR0100"/>
    <s v="3"/>
    <d v="2009-05-22T00:00:00"/>
    <d v="2009-05-22T00:00:00"/>
    <s v="5000"/>
    <n v="36702"/>
    <s v=""/>
    <m/>
    <s v="0000"/>
    <n v="575625"/>
    <s v="5000"/>
    <n v="371"/>
    <s v=""/>
    <s v=""/>
    <b v="0"/>
    <s v=""/>
    <s v=""/>
  </r>
  <r>
    <n v="185956"/>
    <s v="Yes"/>
    <m/>
    <x v="2"/>
    <s v="185956"/>
    <s v="1"/>
    <x v="7"/>
    <x v="7"/>
    <s v="2FS  GSVIH0100"/>
    <s v="2FS  GSVIR0100"/>
    <s v="3"/>
    <d v="2009-05-22T00:00:00"/>
    <d v="2009-05-22T00:00:00"/>
    <s v="5000"/>
    <n v="25555"/>
    <s v=""/>
    <m/>
    <s v="0000"/>
    <n v="406970"/>
    <s v="5000"/>
    <n v="655"/>
    <s v=""/>
    <s v=""/>
    <b v="0"/>
    <s v=""/>
    <s v=""/>
  </r>
  <r>
    <n v="185957"/>
    <s v="Yes"/>
    <m/>
    <x v="2"/>
    <s v="185957"/>
    <s v="1"/>
    <x v="7"/>
    <x v="7"/>
    <s v="2FS  GSVIH0100"/>
    <s v="2FS  GSVIR0100"/>
    <s v="3"/>
    <d v="2009-05-22T00:00:00"/>
    <d v="2009-05-22T00:00:00"/>
    <s v="5000"/>
    <n v="26766"/>
    <s v=""/>
    <m/>
    <s v="0000"/>
    <n v="421212"/>
    <s v="5000"/>
    <n v="362"/>
    <s v=""/>
    <s v=""/>
    <b v="0"/>
    <s v=""/>
    <s v=""/>
  </r>
  <r>
    <n v="185958"/>
    <s v="Yes"/>
    <m/>
    <x v="2"/>
    <s v="185958"/>
    <s v="1"/>
    <x v="7"/>
    <x v="7"/>
    <s v="2FS  GSVIH0100"/>
    <s v="2FS  GSVIR0100"/>
    <s v="3"/>
    <d v="2009-05-22T00:00:00"/>
    <d v="2009-05-22T00:00:00"/>
    <s v="5000"/>
    <n v="26071"/>
    <s v=""/>
    <m/>
    <s v="0000"/>
    <n v="406150"/>
    <s v="5000"/>
    <n v="87"/>
    <s v=""/>
    <s v=""/>
    <b v="0"/>
    <s v=""/>
    <s v=""/>
  </r>
  <r>
    <n v="185959"/>
    <s v="Yes"/>
    <m/>
    <x v="2"/>
    <s v="185959"/>
    <s v="1"/>
    <x v="7"/>
    <x v="7"/>
    <s v="2FS  GSVIH0100"/>
    <s v="2FS  GSVIR0100"/>
    <s v="3"/>
    <d v="2009-05-22T00:00:00"/>
    <d v="2009-05-22T00:00:00"/>
    <s v="5000"/>
    <n v="26482"/>
    <s v=""/>
    <m/>
    <s v="0000"/>
    <n v="411184"/>
    <s v=""/>
    <m/>
    <s v=""/>
    <s v=""/>
    <b v="0"/>
    <s v=""/>
    <s v=""/>
  </r>
  <r>
    <n v="185030"/>
    <s v="Yes"/>
    <m/>
    <x v="3"/>
    <s v="185030"/>
    <s v="1"/>
    <x v="8"/>
    <x v="4"/>
    <s v="2FS  LWFRH0107"/>
    <s v="2FS  LWFRR0107"/>
    <s v="3"/>
    <d v="2006-05-02T00:00:00"/>
    <d v="2006-05-15T00:00:00"/>
    <s v="5000"/>
    <n v="23925"/>
    <s v=""/>
    <m/>
    <s v="0000"/>
    <n v="131078"/>
    <s v="5000"/>
    <n v="863"/>
    <s v="D"/>
    <s v="032006H000"/>
    <b v="0"/>
    <s v=""/>
    <s v=""/>
  </r>
  <r>
    <n v="185032"/>
    <s v="Yes"/>
    <m/>
    <x v="3"/>
    <s v="185032"/>
    <s v="1"/>
    <x v="8"/>
    <x v="4"/>
    <s v="2FS  LWFRH0107"/>
    <s v="2FS  LWFRR0107"/>
    <s v="3"/>
    <d v="2006-05-02T00:00:00"/>
    <d v="2006-05-12T00:00:00"/>
    <s v="5000"/>
    <n v="14438"/>
    <s v=""/>
    <m/>
    <s v="0000"/>
    <n v="79119"/>
    <s v="5000"/>
    <n v="524"/>
    <s v="D"/>
    <s v="032006H000"/>
    <b v="0"/>
    <s v=""/>
    <s v=""/>
  </r>
  <r>
    <n v="185238"/>
    <s v="Yes"/>
    <m/>
    <x v="3"/>
    <s v="185238"/>
    <s v="1"/>
    <x v="8"/>
    <x v="4"/>
    <s v="2FS  LWFRH0107"/>
    <s v="2FS  LWFRR0107"/>
    <s v="3"/>
    <d v="2006-05-02T00:00:00"/>
    <d v="2006-05-15T00:00:00"/>
    <s v="5000"/>
    <n v="24719"/>
    <s v=""/>
    <m/>
    <s v="0000"/>
    <n v="132638"/>
    <s v="5000"/>
    <n v="364"/>
    <s v="D"/>
    <s v="032006H000"/>
    <b v="0"/>
    <s v=""/>
    <s v=""/>
  </r>
  <r>
    <n v="185240"/>
    <s v="Yes"/>
    <m/>
    <x v="3"/>
    <s v="185240"/>
    <s v="1"/>
    <x v="8"/>
    <x v="4"/>
    <s v="2FS  LWFRH0107"/>
    <s v="2FS  LWFRR0107"/>
    <s v="3"/>
    <d v="2006-05-02T00:00:00"/>
    <d v="2006-05-02T00:00:00"/>
    <s v="5000"/>
    <n v="24719"/>
    <s v=""/>
    <m/>
    <s v="0000"/>
    <n v="132607"/>
    <s v="5000"/>
    <n v="358"/>
    <s v="D"/>
    <s v="032006H000"/>
    <b v="0"/>
    <s v=""/>
    <s v=""/>
  </r>
  <r>
    <n v="185658"/>
    <s v="Yes"/>
    <m/>
    <x v="3"/>
    <s v="185658"/>
    <s v="1"/>
    <x v="8"/>
    <x v="5"/>
    <s v="2FS  LWFRH0107"/>
    <s v="2FS  LWFRR0107"/>
    <s v="3"/>
    <d v="2007-05-16T00:00:00"/>
    <d v="2007-05-23T00:00:00"/>
    <s v="5000"/>
    <n v="24174"/>
    <s v=""/>
    <m/>
    <s v="0000"/>
    <n v="134398"/>
    <s v="5000"/>
    <n v="831"/>
    <s v="D"/>
    <s v="032007H000"/>
    <b v="0"/>
    <s v=""/>
    <s v=""/>
  </r>
  <r>
    <n v="185706"/>
    <s v="Yes"/>
    <m/>
    <x v="3"/>
    <s v="185706"/>
    <s v="1"/>
    <x v="8"/>
    <x v="5"/>
    <s v="2FS  LWFRH0107"/>
    <s v="2FS  LWFRR0107"/>
    <s v="3"/>
    <d v="2007-05-16T00:00:00"/>
    <d v="2007-05-23T00:00:00"/>
    <s v="5000"/>
    <n v="23993"/>
    <s v=""/>
    <m/>
    <s v="0000"/>
    <n v="133810"/>
    <s v="5000"/>
    <n v="902"/>
    <s v="D"/>
    <s v="032007H000"/>
    <b v="0"/>
    <s v=""/>
    <s v=""/>
  </r>
  <r>
    <n v="185708"/>
    <s v="Yes"/>
    <m/>
    <x v="3"/>
    <s v="185708"/>
    <s v="1"/>
    <x v="8"/>
    <x v="5"/>
    <s v="2FS  LWFRH0107"/>
    <s v="2FS  LWFRR0107"/>
    <s v="3"/>
    <d v="2007-05-16T00:00:00"/>
    <d v="2007-06-04T00:00:00"/>
    <s v="5000"/>
    <n v="23603"/>
    <s v=""/>
    <m/>
    <s v="0000"/>
    <n v="116483"/>
    <s v="5000"/>
    <n v="1311"/>
    <s v="D"/>
    <s v="032007H000"/>
    <b v="0"/>
    <s v=""/>
    <s v=""/>
  </r>
  <r>
    <n v="185710"/>
    <s v="Yes"/>
    <m/>
    <x v="3"/>
    <s v="185710"/>
    <s v="1"/>
    <x v="8"/>
    <x v="5"/>
    <s v="2FS  LWFRH0107"/>
    <s v="2FS  LWFRR0107"/>
    <s v="3"/>
    <d v="2007-05-16T00:00:00"/>
    <d v="2007-06-04T00:00:00"/>
    <s v="5000"/>
    <n v="23612"/>
    <s v=""/>
    <m/>
    <s v="0000"/>
    <n v="116483"/>
    <s v="5000"/>
    <n v="1309"/>
    <s v="D"/>
    <s v="032007H000"/>
    <b v="0"/>
    <s v=""/>
    <s v=""/>
  </r>
  <r>
    <n v="186240"/>
    <s v="Yes"/>
    <m/>
    <x v="3"/>
    <s v="186240"/>
    <s v="1"/>
    <x v="8"/>
    <x v="6"/>
    <s v="2FS  LWFRH0107"/>
    <s v="2FS  LWFRR0107"/>
    <s v="3"/>
    <d v="2008-05-20T00:00:00"/>
    <d v="2008-05-30T00:00:00"/>
    <s v="5000"/>
    <n v="49673"/>
    <s v=""/>
    <m/>
    <s v="0000"/>
    <n v="278696"/>
    <s v="5000"/>
    <n v="447"/>
    <s v="D"/>
    <s v="032008H000"/>
    <b v="0"/>
    <s v=""/>
    <s v=""/>
  </r>
  <r>
    <n v="186242"/>
    <s v="Yes"/>
    <m/>
    <x v="3"/>
    <s v="186242"/>
    <s v="1"/>
    <x v="8"/>
    <x v="6"/>
    <s v="2FS  LWFRH0107"/>
    <s v="2FS  LWFRR0107"/>
    <s v="3"/>
    <d v="2008-05-20T00:00:00"/>
    <d v="2008-05-20T00:00:00"/>
    <s v="5000"/>
    <n v="49792"/>
    <s v=""/>
    <m/>
    <s v="0000"/>
    <n v="267974"/>
    <s v="5000"/>
    <n v="225"/>
    <s v="D"/>
    <s v="032008H000"/>
    <b v="0"/>
    <s v=""/>
    <s v=""/>
  </r>
  <r>
    <n v="180480"/>
    <s v="Yes"/>
    <m/>
    <x v="3"/>
    <s v="180480"/>
    <s v="1"/>
    <x v="8"/>
    <x v="7"/>
    <s v="2FS  LWFRH0107"/>
    <s v="2FS  LWFRR0107"/>
    <s v="3"/>
    <d v="2009-05-19T00:00:00"/>
    <d v="2009-05-26T00:00:00"/>
    <s v="5000"/>
    <n v="49758"/>
    <s v=""/>
    <m/>
    <s v="0000"/>
    <n v="220676"/>
    <s v="5000"/>
    <n v="203"/>
    <s v="D"/>
    <s v="032009H000"/>
    <b v="0"/>
    <s v=""/>
    <s v=""/>
  </r>
  <r>
    <n v="180482"/>
    <s v="Yes"/>
    <m/>
    <x v="3"/>
    <s v="180482"/>
    <s v="1"/>
    <x v="8"/>
    <x v="7"/>
    <s v="2FS  LWFRH0107"/>
    <s v="2FS  LWFRR0107"/>
    <s v="3"/>
    <d v="2009-05-19T00:00:00"/>
    <d v="2009-06-08T00:00:00"/>
    <s v="5000"/>
    <n v="49693"/>
    <s v=""/>
    <m/>
    <s v="0000"/>
    <n v="236475"/>
    <s v="5000"/>
    <n v="305"/>
    <s v="D"/>
    <s v="032009H000"/>
    <b v="0"/>
    <s v=""/>
    <s v=""/>
  </r>
  <r>
    <n v="184422"/>
    <s v="Yes"/>
    <m/>
    <x v="2"/>
    <s v="184422"/>
    <s v="1"/>
    <x v="9"/>
    <x v="4"/>
    <s v="2FS  GSVIH0118"/>
    <s v="2FS  GSVIR0324"/>
    <s v="3"/>
    <d v="2006-04-25T00:00:00"/>
    <d v="2006-04-25T00:00:00"/>
    <s v="5000"/>
    <n v="14825"/>
    <s v=""/>
    <m/>
    <s v="0000"/>
    <n v="112610"/>
    <s v=""/>
    <m/>
    <s v=""/>
    <s v=""/>
    <b v="0"/>
    <s v=""/>
    <s v=""/>
  </r>
  <r>
    <n v="184836"/>
    <s v="Yes"/>
    <m/>
    <x v="2"/>
    <s v="184836"/>
    <s v="1"/>
    <x v="9"/>
    <x v="4"/>
    <s v="2FS  GSVIH0118"/>
    <s v="2FS  GSVIR0324"/>
    <s v="3"/>
    <d v="2006-05-15T00:00:00"/>
    <d v="2006-05-15T00:00:00"/>
    <s v="5000"/>
    <n v="14589"/>
    <s v=""/>
    <m/>
    <s v="0000"/>
    <n v="111009"/>
    <s v=""/>
    <m/>
    <s v=""/>
    <s v=""/>
    <b v="0"/>
    <s v=""/>
    <s v=""/>
  </r>
  <r>
    <n v="185810"/>
    <s v="Yes"/>
    <m/>
    <x v="2"/>
    <s v="185810"/>
    <s v="1"/>
    <x v="9"/>
    <x v="4"/>
    <s v="2FS  GSVIH0118"/>
    <s v="2FS  GSVIR0324"/>
    <s v="3"/>
    <d v="2006-05-15T00:00:00"/>
    <d v="2006-05-15T00:00:00"/>
    <s v="5000"/>
    <n v="29646"/>
    <s v=""/>
    <m/>
    <s v="0000"/>
    <n v="225579"/>
    <s v=""/>
    <m/>
    <s v=""/>
    <s v=""/>
    <b v="0"/>
    <s v=""/>
    <s v=""/>
  </r>
  <r>
    <n v="185811"/>
    <s v="Yes"/>
    <m/>
    <x v="2"/>
    <s v="185811"/>
    <s v="1"/>
    <x v="9"/>
    <x v="4"/>
    <s v="2FS  GSVIH0118"/>
    <s v="2FS  GSVIR0324"/>
    <s v="3"/>
    <d v="2006-05-15T00:00:00"/>
    <d v="2006-05-15T00:00:00"/>
    <s v="5000"/>
    <n v="29364"/>
    <s v=""/>
    <m/>
    <s v="0000"/>
    <n v="223434"/>
    <s v=""/>
    <m/>
    <s v=""/>
    <s v=""/>
    <b v="0"/>
    <s v=""/>
    <s v=""/>
  </r>
  <r>
    <n v="185812"/>
    <s v="Yes"/>
    <m/>
    <x v="2"/>
    <s v="185812"/>
    <s v="1"/>
    <x v="9"/>
    <x v="4"/>
    <s v="2FS  GSVIH0118"/>
    <s v="2FS  GSVIR0324"/>
    <s v="3"/>
    <d v="2006-05-15T00:00:00"/>
    <d v="2006-05-15T00:00:00"/>
    <s v="5000"/>
    <n v="26464"/>
    <s v=""/>
    <m/>
    <s v="0000"/>
    <n v="201367"/>
    <s v=""/>
    <m/>
    <s v=""/>
    <s v=""/>
    <b v="0"/>
    <s v=""/>
    <s v=""/>
  </r>
  <r>
    <n v="185818"/>
    <s v="Yes"/>
    <m/>
    <x v="2"/>
    <s v="185818"/>
    <s v="1"/>
    <x v="9"/>
    <x v="4"/>
    <s v="2FS  GSVIH0118"/>
    <s v="2FS  GSVIR0324"/>
    <s v="3"/>
    <d v="2006-04-25T00:00:00"/>
    <d v="2006-04-25T00:00:00"/>
    <s v="5000"/>
    <n v="29556"/>
    <s v=""/>
    <m/>
    <s v="0000"/>
    <n v="224505"/>
    <s v=""/>
    <m/>
    <s v=""/>
    <s v=""/>
    <b v="0"/>
    <s v=""/>
    <s v=""/>
  </r>
  <r>
    <n v="185819"/>
    <s v="Yes"/>
    <m/>
    <x v="2"/>
    <s v="185819"/>
    <s v="1"/>
    <x v="9"/>
    <x v="4"/>
    <s v="2FS  GSVIH0118"/>
    <s v="2FS  GSVIR0324"/>
    <s v="3"/>
    <d v="2006-04-25T00:00:00"/>
    <d v="2006-04-25T00:00:00"/>
    <s v="5000"/>
    <n v="29313"/>
    <s v=""/>
    <m/>
    <s v="0000"/>
    <n v="222660"/>
    <s v=""/>
    <m/>
    <s v=""/>
    <s v=""/>
    <b v="0"/>
    <s v=""/>
    <s v=""/>
  </r>
  <r>
    <n v="185820"/>
    <s v="Yes"/>
    <m/>
    <x v="2"/>
    <s v="185820"/>
    <s v="1"/>
    <x v="9"/>
    <x v="4"/>
    <s v="2FS  GSVIH0118"/>
    <s v="2FS  GSVIR0324"/>
    <s v="3"/>
    <d v="2006-04-25T00:00:00"/>
    <d v="2006-04-25T00:00:00"/>
    <s v="5000"/>
    <n v="26426"/>
    <s v=""/>
    <m/>
    <s v="0000"/>
    <n v="201740"/>
    <s v="5000"/>
    <n v="133"/>
    <s v=""/>
    <s v=""/>
    <b v="0"/>
    <s v=""/>
    <s v=""/>
  </r>
  <r>
    <n v="185832"/>
    <s v="Yes"/>
    <m/>
    <x v="2"/>
    <s v="185832"/>
    <s v="1"/>
    <x v="9"/>
    <x v="5"/>
    <s v="2FS  GSVIH0118"/>
    <s v="2FS  GSVIR0324"/>
    <s v="3"/>
    <d v="2007-05-23T00:00:00"/>
    <d v="2007-05-23T00:00:00"/>
    <s v="5000"/>
    <n v="25040"/>
    <s v=""/>
    <m/>
    <s v="0000"/>
    <n v="46295"/>
    <s v=""/>
    <m/>
    <s v=""/>
    <s v=""/>
    <b v="0"/>
    <s v=""/>
    <s v=""/>
  </r>
  <r>
    <n v="185833"/>
    <s v="Yes"/>
    <m/>
    <x v="2"/>
    <s v="185833"/>
    <s v="1"/>
    <x v="9"/>
    <x v="5"/>
    <s v="2FS  GSVIH0118"/>
    <s v="2FS  GSVIR0324"/>
    <s v="3"/>
    <d v="2007-05-23T00:00:00"/>
    <d v="2007-05-23T00:00:00"/>
    <s v="5000"/>
    <n v="24989"/>
    <s v=""/>
    <m/>
    <s v="0000"/>
    <n v="46201"/>
    <s v=""/>
    <m/>
    <s v=""/>
    <s v=""/>
    <b v="0"/>
    <s v=""/>
    <s v=""/>
  </r>
  <r>
    <n v="185834"/>
    <s v="Yes"/>
    <m/>
    <x v="2"/>
    <s v="185834"/>
    <s v="1"/>
    <x v="9"/>
    <x v="5"/>
    <s v="2FS  GSVIH0118"/>
    <s v="2FS  GSVIR0324"/>
    <s v="3"/>
    <d v="2007-05-23T00:00:00"/>
    <d v="2007-05-23T00:00:00"/>
    <s v="5000"/>
    <n v="24923"/>
    <s v=""/>
    <m/>
    <s v="0000"/>
    <n v="46079"/>
    <s v=""/>
    <m/>
    <s v=""/>
    <s v=""/>
    <b v="0"/>
    <s v=""/>
    <s v=""/>
  </r>
  <r>
    <n v="186035"/>
    <s v="Yes"/>
    <m/>
    <x v="2"/>
    <s v="186035"/>
    <s v="1"/>
    <x v="9"/>
    <x v="5"/>
    <s v="2FS  GSVIH0118"/>
    <s v="2FS  GSVIR0324"/>
    <s v="3"/>
    <d v="2007-05-23T00:00:00"/>
    <d v="2007-05-23T00:00:00"/>
    <s v="5000"/>
    <n v="25078"/>
    <s v=""/>
    <m/>
    <s v="0000"/>
    <n v="46366"/>
    <s v=""/>
    <m/>
    <s v=""/>
    <s v=""/>
    <b v="0"/>
    <s v=""/>
    <s v=""/>
  </r>
  <r>
    <n v="186036"/>
    <s v="Yes"/>
    <m/>
    <x v="2"/>
    <s v="186036"/>
    <s v="1"/>
    <x v="9"/>
    <x v="5"/>
    <s v="2FS  GSVIH0118"/>
    <s v="2FS  GSVIR0324"/>
    <s v="3"/>
    <d v="2007-05-23T00:00:00"/>
    <d v="2007-05-23T00:00:00"/>
    <s v="5000"/>
    <n v="25222"/>
    <s v=""/>
    <m/>
    <s v="0000"/>
    <n v="46632"/>
    <s v=""/>
    <m/>
    <s v=""/>
    <s v=""/>
    <b v="0"/>
    <s v=""/>
    <s v=""/>
  </r>
  <r>
    <n v="186037"/>
    <s v="Yes"/>
    <m/>
    <x v="2"/>
    <s v="186037"/>
    <s v="1"/>
    <x v="9"/>
    <x v="5"/>
    <s v="2FS  GSVIH0118"/>
    <s v="2FS  GSVIR0324"/>
    <s v="3"/>
    <d v="2007-05-23T00:00:00"/>
    <d v="2007-05-23T00:00:00"/>
    <s v="5000"/>
    <n v="25005"/>
    <s v=""/>
    <m/>
    <s v="0000"/>
    <n v="46230"/>
    <s v=""/>
    <m/>
    <s v=""/>
    <s v=""/>
    <b v="0"/>
    <s v=""/>
    <s v=""/>
  </r>
  <r>
    <n v="186039"/>
    <s v="Yes"/>
    <m/>
    <x v="2"/>
    <s v="186039"/>
    <s v="1"/>
    <x v="9"/>
    <x v="5"/>
    <s v="2FS  GSVIH0118"/>
    <s v="2FS  GSVIR0324"/>
    <s v="3"/>
    <d v="2007-05-23T00:00:00"/>
    <d v="2007-05-23T00:00:00"/>
    <s v="5000"/>
    <n v="25015"/>
    <s v=""/>
    <m/>
    <s v="0000"/>
    <n v="46249"/>
    <s v=""/>
    <m/>
    <s v=""/>
    <s v=""/>
    <b v="0"/>
    <s v=""/>
    <s v=""/>
  </r>
  <r>
    <n v="186042"/>
    <s v="Yes"/>
    <m/>
    <x v="2"/>
    <s v="186042"/>
    <s v="1"/>
    <x v="9"/>
    <x v="5"/>
    <s v="2FS  GSVIH0118"/>
    <s v="2FS  GSVIR0335"/>
    <s v="3"/>
    <d v="2007-05-09T00:00:00"/>
    <d v="2007-05-09T00:00:00"/>
    <s v="5000"/>
    <n v="25018"/>
    <s v=""/>
    <m/>
    <s v="0000"/>
    <n v="124946"/>
    <s v=""/>
    <m/>
    <s v=""/>
    <s v=""/>
    <b v="0"/>
    <s v=""/>
    <s v=""/>
  </r>
  <r>
    <n v="185339"/>
    <s v="Yes"/>
    <m/>
    <x v="2"/>
    <s v="185339"/>
    <s v="1"/>
    <x v="9"/>
    <x v="6"/>
    <s v="2FS  GSVIH0118"/>
    <s v="2FS  GSVIR0324"/>
    <s v="3"/>
    <d v="2008-04-25T00:00:00"/>
    <d v="2008-04-25T00:00:00"/>
    <s v="5000"/>
    <n v="40783"/>
    <s v=""/>
    <m/>
    <s v=""/>
    <m/>
    <s v=""/>
    <m/>
    <s v=""/>
    <s v=""/>
    <b v="0"/>
    <s v=""/>
    <s v=""/>
  </r>
  <r>
    <n v="185355"/>
    <s v="Yes"/>
    <m/>
    <x v="2"/>
    <s v="185355"/>
    <s v="1"/>
    <x v="9"/>
    <x v="6"/>
    <s v="2FS  GSVIH0118"/>
    <s v="2FS  GSVIR0118"/>
    <s v="3"/>
    <d v="2008-04-25T00:00:00"/>
    <d v="2008-04-25T00:00:00"/>
    <s v="5000"/>
    <n v="41037"/>
    <s v=""/>
    <m/>
    <s v=""/>
    <m/>
    <s v=""/>
    <m/>
    <s v=""/>
    <s v=""/>
    <b v="0"/>
    <s v=""/>
    <s v=""/>
  </r>
  <r>
    <n v="185356"/>
    <s v="Yes"/>
    <m/>
    <x v="2"/>
    <s v="185356"/>
    <s v="1"/>
    <x v="9"/>
    <x v="6"/>
    <s v="2FS  GSVIH0118"/>
    <s v="2FS  GSVIR0324"/>
    <s v="3"/>
    <d v="2008-04-25T00:00:00"/>
    <d v="2008-04-25T00:00:00"/>
    <s v="5000"/>
    <n v="40850"/>
    <s v=""/>
    <m/>
    <s v=""/>
    <m/>
    <s v=""/>
    <m/>
    <s v=""/>
    <s v=""/>
    <b v="0"/>
    <s v=""/>
    <s v=""/>
  </r>
  <r>
    <n v="185357"/>
    <s v="Yes"/>
    <m/>
    <x v="2"/>
    <s v="185357"/>
    <s v="1"/>
    <x v="9"/>
    <x v="6"/>
    <s v="2FS  GSVIH0118"/>
    <s v="2FS  GSVIR0324"/>
    <s v="3"/>
    <d v="2008-05-29T00:00:00"/>
    <d v="2008-05-29T00:00:00"/>
    <s v="5000"/>
    <n v="35061"/>
    <s v=""/>
    <m/>
    <s v=""/>
    <m/>
    <s v=""/>
    <m/>
    <s v=""/>
    <s v=""/>
    <b v="0"/>
    <s v=""/>
    <s v=""/>
  </r>
  <r>
    <n v="185358"/>
    <s v="Yes"/>
    <m/>
    <x v="2"/>
    <s v="185358"/>
    <s v="1"/>
    <x v="9"/>
    <x v="6"/>
    <s v="2FS  GSVIH0118"/>
    <s v="2FS  GSVIR0324"/>
    <s v="3"/>
    <d v="2008-05-29T00:00:00"/>
    <d v="2008-05-29T00:00:00"/>
    <s v="5000"/>
    <n v="41095"/>
    <s v=""/>
    <m/>
    <s v="5000"/>
    <n v="103"/>
    <s v=""/>
    <m/>
    <s v=""/>
    <s v=""/>
    <b v="0"/>
    <s v=""/>
    <s v=""/>
  </r>
  <r>
    <n v="185359"/>
    <s v="Yes"/>
    <m/>
    <x v="2"/>
    <s v="185359"/>
    <s v="1"/>
    <x v="9"/>
    <x v="6"/>
    <s v="2FS  GSVIH0118"/>
    <s v="2FS  GSVIR0324"/>
    <s v="3"/>
    <d v="2008-05-29T00:00:00"/>
    <d v="2008-05-29T00:00:00"/>
    <s v="5000"/>
    <n v="41715"/>
    <s v=""/>
    <m/>
    <s v=""/>
    <m/>
    <s v=""/>
    <m/>
    <s v=""/>
    <s v=""/>
    <b v="0"/>
    <s v=""/>
    <s v=""/>
  </r>
  <r>
    <n v="186015"/>
    <s v="Yes"/>
    <m/>
    <x v="2"/>
    <s v="186015"/>
    <s v="1"/>
    <x v="9"/>
    <x v="6"/>
    <s v="2FS  GSVIH0118"/>
    <s v="2FS  GSVIR0324"/>
    <s v="3"/>
    <d v="2008-04-25T00:00:00"/>
    <d v="2008-04-25T00:00:00"/>
    <s v="5000"/>
    <n v="10816"/>
    <s v=""/>
    <m/>
    <s v=""/>
    <m/>
    <s v=""/>
    <m/>
    <s v=""/>
    <s v=""/>
    <b v="0"/>
    <s v=""/>
    <s v=""/>
  </r>
  <r>
    <n v="186016"/>
    <s v="Yes"/>
    <m/>
    <x v="2"/>
    <s v="186016"/>
    <s v="1"/>
    <x v="9"/>
    <x v="6"/>
    <s v="2FS  GSVIH0118"/>
    <s v="2FS  GSVIR0324"/>
    <s v="3"/>
    <d v="2008-04-25T00:00:00"/>
    <d v="2008-04-25T00:00:00"/>
    <s v="5000"/>
    <n v="10822"/>
    <s v=""/>
    <m/>
    <s v=""/>
    <m/>
    <s v=""/>
    <m/>
    <s v=""/>
    <s v=""/>
    <b v="0"/>
    <s v=""/>
    <s v=""/>
  </r>
  <r>
    <n v="186219"/>
    <s v="Yes"/>
    <m/>
    <x v="2"/>
    <s v="186219"/>
    <s v="1"/>
    <x v="9"/>
    <x v="6"/>
    <s v="2FS  GSVIH0118"/>
    <s v="2FS  GSVIR0324"/>
    <s v="3"/>
    <d v="2008-04-25T00:00:00"/>
    <d v="2008-04-25T00:00:00"/>
    <s v="5000"/>
    <n v="29848"/>
    <s v=""/>
    <m/>
    <s v=""/>
    <m/>
    <s v=""/>
    <m/>
    <s v=""/>
    <s v=""/>
    <b v="0"/>
    <s v=""/>
    <s v=""/>
  </r>
  <r>
    <n v="186220"/>
    <s v="Yes"/>
    <m/>
    <x v="2"/>
    <s v="186220"/>
    <s v="1"/>
    <x v="9"/>
    <x v="6"/>
    <s v="2FS  GSVIH0118"/>
    <s v="2FS  GSVIR0324"/>
    <s v="3"/>
    <d v="2008-04-25T00:00:00"/>
    <d v="2008-04-25T00:00:00"/>
    <s v="5000"/>
    <n v="29978"/>
    <s v=""/>
    <m/>
    <s v=""/>
    <m/>
    <s v=""/>
    <m/>
    <s v=""/>
    <s v=""/>
    <b v="0"/>
    <s v=""/>
    <s v=""/>
  </r>
  <r>
    <n v="186225"/>
    <s v="Yes"/>
    <m/>
    <x v="2"/>
    <s v="186225"/>
    <s v="1"/>
    <x v="9"/>
    <x v="6"/>
    <s v="2FS  GSVIH0118"/>
    <s v="2FS  GSVIR0118"/>
    <s v="3"/>
    <d v="2008-05-29T00:00:00"/>
    <d v="2008-05-29T00:00:00"/>
    <s v="5000"/>
    <n v="29833"/>
    <s v=""/>
    <m/>
    <s v=""/>
    <m/>
    <s v=""/>
    <m/>
    <s v=""/>
    <s v=""/>
    <b v="0"/>
    <s v=""/>
    <s v=""/>
  </r>
  <r>
    <n v="186226"/>
    <s v="Yes"/>
    <m/>
    <x v="2"/>
    <s v="186226"/>
    <s v="1"/>
    <x v="9"/>
    <x v="6"/>
    <s v="2FS  GSVIH0118"/>
    <s v="2FS  GSVIR0118"/>
    <s v="3"/>
    <d v="2008-05-29T00:00:00"/>
    <d v="2008-05-29T00:00:00"/>
    <s v="5000"/>
    <n v="29594"/>
    <s v=""/>
    <m/>
    <s v="5000"/>
    <n v="149"/>
    <s v=""/>
    <m/>
    <s v=""/>
    <s v=""/>
    <b v="0"/>
    <s v=""/>
    <s v=""/>
  </r>
  <r>
    <n v="186227"/>
    <s v="Yes"/>
    <m/>
    <x v="2"/>
    <s v="186227"/>
    <s v="1"/>
    <x v="9"/>
    <x v="6"/>
    <s v="2FS  GSVIH0118"/>
    <s v="2FS  GSVIR0118"/>
    <s v="3"/>
    <d v="2008-05-29T00:00:00"/>
    <d v="2008-05-29T00:00:00"/>
    <s v="5000"/>
    <n v="27417"/>
    <s v=""/>
    <m/>
    <s v=""/>
    <m/>
    <s v=""/>
    <m/>
    <s v=""/>
    <s v=""/>
    <b v="0"/>
    <s v=""/>
    <s v=""/>
  </r>
  <r>
    <n v="180377"/>
    <s v="Yes"/>
    <m/>
    <x v="2"/>
    <s v="180377"/>
    <s v="1"/>
    <x v="9"/>
    <x v="7"/>
    <s v="2FS  GSVIH0118"/>
    <s v="2FS  GSVIR0118"/>
    <s v="3"/>
    <d v="2009-05-19T00:00:00"/>
    <d v="2009-05-19T00:00:00"/>
    <s v="5000"/>
    <n v="29448"/>
    <s v=""/>
    <m/>
    <s v="0000"/>
    <n v="56420"/>
    <s v=""/>
    <m/>
    <s v=""/>
    <s v=""/>
    <b v="0"/>
    <s v=""/>
    <s v=""/>
  </r>
  <r>
    <n v="180395"/>
    <s v="Yes"/>
    <m/>
    <x v="2"/>
    <s v="180395"/>
    <s v="1"/>
    <x v="9"/>
    <x v="7"/>
    <s v="2FS  GSVIH0118"/>
    <s v="2FS  GSVIR0118"/>
    <s v="3"/>
    <d v="2009-05-19T00:00:00"/>
    <d v="2009-05-19T00:00:00"/>
    <s v="5000"/>
    <n v="34963"/>
    <s v=""/>
    <m/>
    <s v="0000"/>
    <n v="66987"/>
    <s v=""/>
    <m/>
    <s v=""/>
    <s v=""/>
    <b v="0"/>
    <s v=""/>
    <s v=""/>
  </r>
  <r>
    <n v="180396"/>
    <s v="Yes"/>
    <m/>
    <x v="2"/>
    <s v="180396"/>
    <s v="1"/>
    <x v="9"/>
    <x v="7"/>
    <s v="2FS  GSVIH0118"/>
    <s v="2FS  GSVIR0118"/>
    <s v="3"/>
    <d v="2009-05-19T00:00:00"/>
    <d v="2009-05-19T00:00:00"/>
    <s v="5000"/>
    <n v="32490"/>
    <s v=""/>
    <m/>
    <s v="0000"/>
    <n v="62249"/>
    <s v=""/>
    <m/>
    <s v=""/>
    <s v=""/>
    <b v="0"/>
    <s v=""/>
    <s v=""/>
  </r>
  <r>
    <n v="180469"/>
    <s v="Yes"/>
    <m/>
    <x v="2"/>
    <s v="180469"/>
    <s v="1"/>
    <x v="9"/>
    <x v="7"/>
    <s v="2FS  GSVIH0118"/>
    <s v="2FS  GSVIR0118"/>
    <s v="3"/>
    <d v="2009-05-04T00:00:00"/>
    <d v="2009-05-04T00:00:00"/>
    <s v="5000"/>
    <n v="46703"/>
    <s v=""/>
    <m/>
    <s v="0000"/>
    <n v="18044"/>
    <s v="5000"/>
    <n v="118"/>
    <s v=""/>
    <s v=""/>
    <b v="0"/>
    <s v=""/>
    <s v=""/>
  </r>
  <r>
    <n v="180470"/>
    <s v="Yes"/>
    <m/>
    <x v="2"/>
    <s v="180470"/>
    <s v="1"/>
    <x v="9"/>
    <x v="7"/>
    <s v="2FS  GSVIH0118"/>
    <s v="2FS  GSVIR0118"/>
    <s v="3"/>
    <d v="2009-05-04T00:00:00"/>
    <d v="2009-05-04T00:00:00"/>
    <s v="5000"/>
    <n v="46321"/>
    <s v=""/>
    <m/>
    <s v="0000"/>
    <n v="17897"/>
    <s v=""/>
    <m/>
    <s v=""/>
    <s v=""/>
    <b v="0"/>
    <s v=""/>
    <s v=""/>
  </r>
  <r>
    <n v="180471"/>
    <s v="Yes"/>
    <m/>
    <x v="2"/>
    <s v="180471"/>
    <s v="1"/>
    <x v="9"/>
    <x v="7"/>
    <s v="2FS  GSVIH0118"/>
    <s v="2FS  GSVIR0118"/>
    <s v="3"/>
    <d v="2009-05-04T00:00:00"/>
    <d v="2009-05-04T00:00:00"/>
    <s v="5000"/>
    <n v="46306"/>
    <s v=""/>
    <m/>
    <s v="0000"/>
    <n v="17891"/>
    <s v=""/>
    <m/>
    <s v=""/>
    <s v=""/>
    <b v="0"/>
    <s v=""/>
    <s v=""/>
  </r>
  <r>
    <n v="180472"/>
    <s v="Yes"/>
    <m/>
    <x v="2"/>
    <s v="180472"/>
    <s v="1"/>
    <x v="9"/>
    <x v="7"/>
    <s v="2FS  GSVIH0118"/>
    <s v="2FS  GSVIR0118"/>
    <s v="3"/>
    <d v="2009-05-04T00:00:00"/>
    <d v="2009-05-04T00:00:00"/>
    <s v="5000"/>
    <n v="46868"/>
    <s v=""/>
    <m/>
    <s v="0000"/>
    <n v="18108"/>
    <s v=""/>
    <m/>
    <s v=""/>
    <s v=""/>
    <b v="0"/>
    <s v=""/>
    <s v=""/>
  </r>
  <r>
    <n v="180473"/>
    <s v="Yes"/>
    <m/>
    <x v="2"/>
    <s v="180473"/>
    <s v="1"/>
    <x v="9"/>
    <x v="7"/>
    <s v="2FS  GSVIH0118"/>
    <s v="2FS  GSVIR0118"/>
    <s v="3"/>
    <d v="2009-05-04T00:00:00"/>
    <d v="2009-05-04T00:00:00"/>
    <s v="5000"/>
    <n v="46362"/>
    <s v=""/>
    <m/>
    <s v="0000"/>
    <n v="17913"/>
    <s v="5000"/>
    <n v="351"/>
    <s v=""/>
    <s v=""/>
    <b v="0"/>
    <s v=""/>
    <s v=""/>
  </r>
  <r>
    <n v="185344"/>
    <s v="Yes"/>
    <m/>
    <x v="2"/>
    <s v="185344"/>
    <s v="1"/>
    <x v="9"/>
    <x v="7"/>
    <s v="2FS  GSVIH0118"/>
    <s v="2FS  GSVIR0118"/>
    <s v="3"/>
    <d v="2009-05-19T00:00:00"/>
    <d v="2009-05-19T00:00:00"/>
    <s v="5000"/>
    <n v="29149"/>
    <s v=""/>
    <m/>
    <s v="0000"/>
    <n v="55847"/>
    <s v="5000"/>
    <n v="147"/>
    <s v=""/>
    <s v=""/>
    <b v="0"/>
    <s v=""/>
    <s v=""/>
  </r>
  <r>
    <n v="185345"/>
    <s v="Yes"/>
    <m/>
    <x v="2"/>
    <s v="185345"/>
    <s v="1"/>
    <x v="9"/>
    <x v="7"/>
    <s v="2FS  GSVIH0118"/>
    <s v="2FS  GSVIR0118"/>
    <s v="3"/>
    <d v="2009-05-19T00:00:00"/>
    <d v="2009-05-19T00:00:00"/>
    <s v="5000"/>
    <n v="28165"/>
    <s v=""/>
    <m/>
    <s v="0000"/>
    <n v="53962"/>
    <s v=""/>
    <m/>
    <s v=""/>
    <s v=""/>
    <b v="0"/>
    <s v=""/>
    <s v=""/>
  </r>
  <r>
    <n v="185705"/>
    <s v="Yes"/>
    <m/>
    <x v="2"/>
    <s v="185705"/>
    <s v="1"/>
    <x v="9"/>
    <x v="7"/>
    <s v="2FS  GSVIH0118"/>
    <s v="2FS  GSVIR0118"/>
    <s v="3"/>
    <d v="2009-05-19T00:00:00"/>
    <d v="2009-05-19T00:00:00"/>
    <s v="5000"/>
    <n v="29340"/>
    <s v=""/>
    <m/>
    <s v="0000"/>
    <n v="56213"/>
    <s v="5000"/>
    <n v="148"/>
    <s v=""/>
    <s v=""/>
    <b v="0"/>
    <s v=""/>
    <s v=""/>
  </r>
  <r>
    <n v="186137"/>
    <s v="Yes"/>
    <m/>
    <x v="2"/>
    <s v="186137"/>
    <s v="1"/>
    <x v="9"/>
    <x v="7"/>
    <s v="2FS  GSVIH0118"/>
    <s v="2FS  GSVIR0118"/>
    <s v="3"/>
    <d v="2009-05-04T00:00:00"/>
    <d v="2009-05-04T00:00:00"/>
    <s v="5000"/>
    <n v="17180"/>
    <s v=""/>
    <m/>
    <s v="0000"/>
    <n v="6638"/>
    <s v=""/>
    <m/>
    <s v=""/>
    <s v=""/>
    <b v="0"/>
    <s v=""/>
    <s v=""/>
  </r>
  <r>
    <n v="186311"/>
    <s v="Yes"/>
    <m/>
    <x v="2"/>
    <s v="186311"/>
    <s v="1"/>
    <x v="9"/>
    <x v="7"/>
    <s v="2FS  GSVIH0118"/>
    <s v="2FS  GSVIR0118"/>
    <s v="3"/>
    <d v="2009-05-19T00:00:00"/>
    <d v="2009-05-19T00:00:00"/>
    <s v="5000"/>
    <n v="29006"/>
    <s v=""/>
    <m/>
    <s v="0000"/>
    <n v="55573"/>
    <s v=""/>
    <m/>
    <s v=""/>
    <s v=""/>
    <b v="0"/>
    <s v=""/>
    <s v=""/>
  </r>
  <r>
    <n v="186312"/>
    <s v="Yes"/>
    <m/>
    <x v="2"/>
    <s v="186312"/>
    <s v="1"/>
    <x v="9"/>
    <x v="7"/>
    <s v="2FS  GSVIH0118"/>
    <s v="2FS  GSVIR0118"/>
    <s v="3"/>
    <d v="2009-05-19T00:00:00"/>
    <d v="2009-05-19T00:00:00"/>
    <s v="5000"/>
    <n v="29190"/>
    <s v=""/>
    <m/>
    <s v="0000"/>
    <n v="55926"/>
    <s v="5000"/>
    <n v="147"/>
    <s v=""/>
    <s v=""/>
    <b v="0"/>
    <s v=""/>
    <s v=""/>
  </r>
  <r>
    <n v="186313"/>
    <s v="Yes"/>
    <m/>
    <x v="2"/>
    <s v="186313"/>
    <s v="1"/>
    <x v="9"/>
    <x v="7"/>
    <s v="2FS  GSVIH0118"/>
    <s v="2FS  GSVIR0118"/>
    <s v="3"/>
    <d v="2009-05-19T00:00:00"/>
    <d v="2009-05-19T00:00:00"/>
    <s v="5000"/>
    <n v="29788"/>
    <s v=""/>
    <m/>
    <s v="0000"/>
    <n v="57072"/>
    <s v=""/>
    <m/>
    <s v=""/>
    <s v=""/>
    <b v="0"/>
    <s v=""/>
    <s v=""/>
  </r>
  <r>
    <n v="186314"/>
    <s v="Yes"/>
    <m/>
    <x v="2"/>
    <s v="186314"/>
    <s v="1"/>
    <x v="9"/>
    <x v="7"/>
    <s v="2FS  GSVIH0118"/>
    <s v="2FS  GSVIR0118"/>
    <s v="3"/>
    <d v="2009-05-19T00:00:00"/>
    <d v="2009-05-19T00:00:00"/>
    <s v="5000"/>
    <n v="29012"/>
    <s v=""/>
    <m/>
    <s v="0000"/>
    <n v="55585"/>
    <s v="5000"/>
    <n v="146"/>
    <s v=""/>
    <s v=""/>
    <b v="0"/>
    <s v=""/>
    <s v=""/>
  </r>
  <r>
    <n v="186315"/>
    <s v="Yes"/>
    <m/>
    <x v="2"/>
    <s v="186315"/>
    <s v="1"/>
    <x v="9"/>
    <x v="7"/>
    <s v="2FS  GSVIH0118"/>
    <s v="2FS  GSVIR0118"/>
    <s v="3"/>
    <d v="2009-05-19T00:00:00"/>
    <d v="2009-05-19T00:00:00"/>
    <s v="5000"/>
    <n v="29830"/>
    <s v=""/>
    <m/>
    <s v="0000"/>
    <n v="57152"/>
    <s v=""/>
    <m/>
    <s v=""/>
    <s v=""/>
    <b v="0"/>
    <s v=""/>
    <s v=""/>
  </r>
  <r>
    <n v="186316"/>
    <s v="Yes"/>
    <m/>
    <x v="2"/>
    <s v="186316"/>
    <s v="1"/>
    <x v="9"/>
    <x v="7"/>
    <s v="2FS  GSVIH0118"/>
    <s v="2FS  GSVIR0118"/>
    <s v="3"/>
    <d v="2009-05-19T00:00:00"/>
    <d v="2009-05-19T00:00:00"/>
    <s v="5000"/>
    <n v="27894"/>
    <s v=""/>
    <m/>
    <s v="0000"/>
    <n v="53443"/>
    <s v="5000"/>
    <n v="141"/>
    <s v=""/>
    <s v=""/>
    <b v="0"/>
    <s v=""/>
    <s v=""/>
  </r>
  <r>
    <n v="186317"/>
    <s v="Yes"/>
    <m/>
    <x v="2"/>
    <s v="186317"/>
    <s v="1"/>
    <x v="9"/>
    <x v="7"/>
    <s v="2FS  GSVIH0118"/>
    <s v="2FS  GSVIR0118"/>
    <s v="3"/>
    <d v="2009-05-19T00:00:00"/>
    <d v="2009-05-19T00:00:00"/>
    <s v="5000"/>
    <n v="29354"/>
    <s v=""/>
    <m/>
    <s v="0000"/>
    <n v="56240"/>
    <s v=""/>
    <m/>
    <s v=""/>
    <s v=""/>
    <b v="0"/>
    <s v=""/>
    <s v=""/>
  </r>
  <r>
    <n v="186318"/>
    <s v="Yes"/>
    <m/>
    <x v="2"/>
    <s v="186318"/>
    <s v="1"/>
    <x v="9"/>
    <x v="7"/>
    <s v="2FS  GSVIH0118"/>
    <s v="2FS  GSVIR0118"/>
    <s v="3"/>
    <d v="2009-05-19T00:00:00"/>
    <d v="2009-05-19T00:00:00"/>
    <s v="5000"/>
    <n v="29211"/>
    <s v=""/>
    <m/>
    <s v="0000"/>
    <n v="55966"/>
    <s v="5000"/>
    <n v="147"/>
    <s v=""/>
    <s v=""/>
    <b v="0"/>
    <s v=""/>
    <s v=""/>
  </r>
  <r>
    <n v="633287"/>
    <s v="Yes"/>
    <m/>
    <x v="4"/>
    <s v="633287"/>
    <s v="1"/>
    <x v="10"/>
    <x v="4"/>
    <s v="3F42001  260002 H02"/>
    <s v="3F42001  260002 R"/>
    <s v="3"/>
    <d v="2006-06-19T00:00:00"/>
    <d v="2006-07-10T00:00:00"/>
    <s v="5000"/>
    <n v="178376"/>
    <s v=""/>
    <m/>
    <s v="5000"/>
    <n v="26253"/>
    <s v="0000"/>
    <n v="4553523"/>
    <s v=""/>
    <s v=""/>
    <b v="0"/>
    <s v=""/>
    <s v=""/>
  </r>
  <r>
    <n v="633877"/>
    <s v="Yes"/>
    <m/>
    <x v="4"/>
    <s v="633877"/>
    <s v="1"/>
    <x v="10"/>
    <x v="5"/>
    <s v="3F42001  260002 H02"/>
    <s v="3F42001  260002 R"/>
    <s v="3"/>
    <d v="2007-06-19T00:00:00"/>
    <d v="2007-06-27T00:00:00"/>
    <s v="5000"/>
    <n v="201746"/>
    <s v="0000"/>
    <n v="368"/>
    <s v="5000"/>
    <n v="1101"/>
    <s v=""/>
    <m/>
    <s v=""/>
    <s v=""/>
    <b v="0"/>
    <s v=""/>
    <s v=""/>
  </r>
  <r>
    <n v="634280"/>
    <s v="Yes"/>
    <m/>
    <x v="4"/>
    <s v="634280"/>
    <s v="1"/>
    <x v="10"/>
    <x v="6"/>
    <s v="3F42001  260002 H02"/>
    <s v="3F42001  260002 R"/>
    <s v="3"/>
    <d v="2008-06-18T00:00:00"/>
    <d v="2008-07-08T00:00:00"/>
    <s v="5000"/>
    <n v="202953"/>
    <s v=""/>
    <m/>
    <s v="5000"/>
    <n v="723"/>
    <s v=""/>
    <m/>
    <s v=""/>
    <s v=""/>
    <b v="0"/>
    <s v=""/>
    <s v=""/>
  </r>
  <r>
    <n v="634279"/>
    <s v="Yes"/>
    <m/>
    <x v="4"/>
    <s v="634279"/>
    <s v="1"/>
    <x v="10"/>
    <x v="7"/>
    <s v="3F42001  260002 H02"/>
    <s v="3F42001  260002 R"/>
    <s v="3"/>
    <d v="2009-06-04T00:00:00"/>
    <d v="2009-06-25T00:00:00"/>
    <s v="5000"/>
    <n v="199872"/>
    <s v="0000"/>
    <n v="1455"/>
    <s v="5000"/>
    <n v="683"/>
    <s v=""/>
    <m/>
    <s v="O"/>
    <s v="0420090000"/>
    <b v="0"/>
    <s v=""/>
    <s v=""/>
  </r>
  <r>
    <n v="632866"/>
    <s v="Yes"/>
    <m/>
    <x v="5"/>
    <s v="632866"/>
    <s v="1"/>
    <x v="11"/>
    <x v="4"/>
    <s v="3F42001  270168 H"/>
    <s v="3F42001  270168 R01"/>
    <s v="1"/>
    <d v="2007-03-19T00:00:00"/>
    <d v="2007-03-19T00:00:00"/>
    <s v="5000"/>
    <n v="149923"/>
    <s v="0000"/>
    <n v="1219"/>
    <s v="5000"/>
    <n v="1209"/>
    <s v=""/>
    <m/>
    <s v=""/>
    <s v=""/>
    <b v="0"/>
    <s v=""/>
    <s v=""/>
  </r>
  <r>
    <n v="633399"/>
    <s v="Yes"/>
    <m/>
    <x v="5"/>
    <s v="633399"/>
    <s v="1"/>
    <x v="11"/>
    <x v="4"/>
    <s v="3F42001  270017 H"/>
    <s v="3F42001  270017 R"/>
    <s v="1"/>
    <d v="2007-03-01T00:00:00"/>
    <d v="2007-03-10T00:00:00"/>
    <s v="5000"/>
    <n v="122564"/>
    <s v="0000"/>
    <n v="2363"/>
    <s v="5000"/>
    <n v="123"/>
    <s v=""/>
    <m/>
    <s v=""/>
    <s v=""/>
    <b v="0"/>
    <s v=""/>
    <s v=""/>
  </r>
  <r>
    <n v="633465"/>
    <s v="Yes"/>
    <m/>
    <x v="5"/>
    <s v="633465"/>
    <s v="1"/>
    <x v="11"/>
    <x v="4"/>
    <s v="3F42001  260002 H02"/>
    <s v="3F42001  260002 R"/>
    <s v="1"/>
    <d v="2007-03-20T00:00:00"/>
    <d v="2007-04-02T00:00:00"/>
    <s v="5000"/>
    <n v="105537"/>
    <s v="0000"/>
    <n v="217"/>
    <s v="5000"/>
    <n v="745"/>
    <s v=""/>
    <m/>
    <s v=""/>
    <s v=""/>
    <b v="0"/>
    <s v=""/>
    <s v=""/>
  </r>
  <r>
    <n v="633397"/>
    <s v="Yes"/>
    <m/>
    <x v="5"/>
    <s v="633397"/>
    <s v="1"/>
    <x v="11"/>
    <x v="5"/>
    <s v="3F42001  270168 H"/>
    <s v="3F42001  270168 R01"/>
    <s v="1"/>
    <d v="2008-03-17T00:00:00"/>
    <d v="2008-03-17T00:00:00"/>
    <s v="5000"/>
    <n v="138407"/>
    <s v="0000"/>
    <n v="1378"/>
    <s v="5000"/>
    <n v="8476"/>
    <s v=""/>
    <m/>
    <s v="D"/>
    <s v="0420080000"/>
    <b v="0"/>
    <s v=""/>
    <s v=""/>
  </r>
  <r>
    <n v="633464"/>
    <s v="Yes"/>
    <m/>
    <x v="5"/>
    <s v="633464"/>
    <s v="1"/>
    <x v="11"/>
    <x v="5"/>
    <s v="3F42001  270017 H"/>
    <s v="3F42001  270017 R"/>
    <s v="1"/>
    <d v="2008-03-01T00:00:00"/>
    <d v="2008-03-10T00:00:00"/>
    <s v="5000"/>
    <n v="119987"/>
    <s v="0000"/>
    <n v="494"/>
    <s v=""/>
    <m/>
    <s v=""/>
    <m/>
    <s v=""/>
    <s v=""/>
    <b v="0"/>
    <s v=""/>
    <s v=""/>
  </r>
  <r>
    <n v="633473"/>
    <s v="Yes"/>
    <m/>
    <x v="5"/>
    <s v="633473"/>
    <s v="1"/>
    <x v="11"/>
    <x v="5"/>
    <s v="3F42001  260002 H02"/>
    <s v="3F42001  260002 R"/>
    <s v="1"/>
    <d v="2008-03-25T00:00:00"/>
    <d v="2008-04-04T00:00:00"/>
    <s v="5000"/>
    <n v="86283"/>
    <s v="0000"/>
    <n v="158"/>
    <s v="5000"/>
    <n v="1401"/>
    <s v=""/>
    <m/>
    <s v=""/>
    <s v=""/>
    <b v="0"/>
    <s v=""/>
    <s v=""/>
  </r>
  <r>
    <n v="633974"/>
    <s v="Yes"/>
    <m/>
    <x v="5"/>
    <s v="633974"/>
    <s v="1"/>
    <x v="11"/>
    <x v="6"/>
    <s v="3F42001  260002 H02"/>
    <s v="3F42001  260002 R"/>
    <s v="1"/>
    <d v="2009-03-30T00:00:00"/>
    <d v="2009-03-31T00:00:00"/>
    <s v="5000"/>
    <n v="88963"/>
    <s v="0000"/>
    <n v="353"/>
    <s v="5000"/>
    <n v="153"/>
    <s v=""/>
    <m/>
    <s v=""/>
    <s v=""/>
    <b v="0"/>
    <s v=""/>
    <s v=""/>
  </r>
  <r>
    <n v="634288"/>
    <s v="Yes"/>
    <m/>
    <x v="5"/>
    <s v="634288"/>
    <s v="1"/>
    <x v="11"/>
    <x v="6"/>
    <s v="3F42001  270017 H"/>
    <s v="3F42001  270017 R"/>
    <s v="1"/>
    <d v="2009-03-01T00:00:00"/>
    <d v="2009-03-12T00:00:00"/>
    <s v="5000"/>
    <n v="121520"/>
    <s v="0000"/>
    <n v="1163"/>
    <s v="5000"/>
    <n v="989"/>
    <s v=""/>
    <m/>
    <s v=""/>
    <s v=""/>
    <b v="0"/>
    <s v=""/>
    <s v=""/>
  </r>
  <r>
    <n v="634388"/>
    <s v="Yes"/>
    <m/>
    <x v="5"/>
    <s v="634388"/>
    <s v="1"/>
    <x v="11"/>
    <x v="6"/>
    <s v="3F42001  270168 H"/>
    <s v="3F42001  270168 R01"/>
    <s v="1"/>
    <d v="2009-02-17T00:00:00"/>
    <d v="2009-03-23T00:00:00"/>
    <s v="5000"/>
    <n v="136444"/>
    <s v="0000"/>
    <n v="8501"/>
    <s v="5000"/>
    <n v="8501"/>
    <s v=""/>
    <m/>
    <s v=""/>
    <s v=""/>
    <b v="0"/>
    <s v=""/>
    <s v=""/>
  </r>
  <r>
    <n v="634776"/>
    <s v="Yes"/>
    <m/>
    <x v="5"/>
    <s v="634776"/>
    <s v="1"/>
    <x v="11"/>
    <x v="7"/>
    <s v="3F42001  260002 H02"/>
    <s v="3F42001  260002 R"/>
    <s v="1"/>
    <d v="2010-03-29T00:00:00"/>
    <d v="2010-04-05T00:00:00"/>
    <s v="5000"/>
    <n v="94965"/>
    <s v=""/>
    <m/>
    <s v=""/>
    <m/>
    <s v=""/>
    <m/>
    <s v=""/>
    <s v=""/>
    <b v="0"/>
    <s v=""/>
    <s v=""/>
  </r>
  <r>
    <n v="634787"/>
    <s v="Yes"/>
    <m/>
    <x v="5"/>
    <s v="634787"/>
    <s v="1"/>
    <x v="11"/>
    <x v="7"/>
    <s v="3F42001  270017 H"/>
    <s v="3F42001  270017 R"/>
    <s v="1"/>
    <d v="2010-03-01T00:00:00"/>
    <d v="2010-03-12T00:00:00"/>
    <s v="5000"/>
    <n v="136957"/>
    <s v="0000"/>
    <n v="1085"/>
    <s v="5000"/>
    <n v="1085"/>
    <s v=""/>
    <m/>
    <s v=""/>
    <s v=""/>
    <b v="0"/>
    <s v=""/>
    <s v=""/>
  </r>
  <r>
    <n v="634790"/>
    <s v="Yes"/>
    <m/>
    <x v="5"/>
    <s v="634790"/>
    <s v="1"/>
    <x v="11"/>
    <x v="7"/>
    <s v="3F42001  270168 H"/>
    <s v="3F42001  270168 R01"/>
    <s v="1"/>
    <d v="2010-02-19T00:00:00"/>
    <d v="2010-03-03T00:00:00"/>
    <s v="5000"/>
    <n v="141686"/>
    <s v="0000"/>
    <n v="1490"/>
    <s v="5000"/>
    <n v="1490"/>
    <s v=""/>
    <m/>
    <s v="D"/>
    <s v="0420100000"/>
    <b v="0"/>
    <s v=""/>
    <s v=""/>
  </r>
  <r>
    <n v="94343"/>
    <s v="Yes"/>
    <m/>
    <x v="6"/>
    <s v="094343"/>
    <s v="1"/>
    <x v="12"/>
    <x v="4"/>
    <s v="5F22209  H9     21"/>
    <s v="5F222    1700130000"/>
    <s v="3"/>
    <d v="2006-11-03T00:00:00"/>
    <d v="2006-11-03T00:00:00"/>
    <s v="5000"/>
    <n v="189177"/>
    <s v="0000"/>
    <n v="17951"/>
    <s v="5000"/>
    <n v="3045"/>
    <s v="0001"/>
    <n v="107781"/>
    <s v=""/>
    <s v=""/>
    <b v="0"/>
    <s v=""/>
    <s v=""/>
  </r>
  <r>
    <n v="94643"/>
    <s v="Yes"/>
    <m/>
    <x v="6"/>
    <s v="094643"/>
    <s v="1"/>
    <x v="12"/>
    <x v="5"/>
    <s v="5F22209  H9     21"/>
    <s v="5F222    1700130000"/>
    <s v="3"/>
    <d v="2007-10-18T00:00:00"/>
    <d v="2007-10-18T00:00:00"/>
    <s v="5000"/>
    <n v="78068"/>
    <s v="0000"/>
    <n v="2350"/>
    <s v="5000"/>
    <n v="200203"/>
    <s v="0000"/>
    <n v="6788"/>
    <s v=""/>
    <s v=""/>
    <b v="0"/>
    <s v=""/>
    <s v=""/>
  </r>
  <r>
    <n v="90157"/>
    <s v="Yes"/>
    <m/>
    <x v="6"/>
    <s v="090157"/>
    <s v="1"/>
    <x v="12"/>
    <x v="6"/>
    <s v="5F22209  H9     21"/>
    <s v="5F222    1700130000"/>
    <s v="3"/>
    <d v="2008-09-08T00:00:00"/>
    <d v="2008-10-04T00:00:00"/>
    <s v="5000"/>
    <n v="25928"/>
    <s v=""/>
    <m/>
    <s v="5000"/>
    <n v="133985"/>
    <s v=""/>
    <m/>
    <s v=""/>
    <s v=""/>
    <b v="0"/>
    <s v=""/>
    <s v=""/>
  </r>
  <r>
    <n v="90165"/>
    <s v="Yes"/>
    <m/>
    <x v="6"/>
    <s v="090165"/>
    <s v="1"/>
    <x v="12"/>
    <x v="6"/>
    <s v="5F22209  H9     21"/>
    <s v="5F222    1700130000"/>
    <s v="3"/>
    <d v="2008-09-08T00:00:00"/>
    <d v="2008-10-04T00:00:00"/>
    <s v="5000"/>
    <n v="27094"/>
    <s v=""/>
    <m/>
    <s v="5000"/>
    <n v="133985"/>
    <s v=""/>
    <m/>
    <s v=""/>
    <s v=""/>
    <b v="0"/>
    <s v=""/>
    <s v=""/>
  </r>
  <r>
    <n v="93938"/>
    <s v="Yes"/>
    <m/>
    <x v="6"/>
    <s v="093938"/>
    <s v="1"/>
    <x v="12"/>
    <x v="7"/>
    <s v="5F22209  H9     21"/>
    <s v="5F222    1700130000"/>
    <s v="3"/>
    <d v="2009-11-06T00:00:00"/>
    <d v="2009-11-06T00:00:00"/>
    <s v="5000"/>
    <n v="27182"/>
    <s v=""/>
    <m/>
    <s v="5000"/>
    <n v="244941"/>
    <s v="0000"/>
    <n v="26585"/>
    <s v=""/>
    <s v=""/>
    <b v="0"/>
    <s v=""/>
    <s v=""/>
  </r>
  <r>
    <n v="633366"/>
    <s v="Yes"/>
    <m/>
    <x v="7"/>
    <s v="633366"/>
    <s v="1"/>
    <x v="13"/>
    <x v="4"/>
    <s v="3F10412  160005 H"/>
    <s v="3F10412  160005 R"/>
    <s v="3"/>
    <d v="2006-05-16T00:00:00"/>
    <d v="2006-05-16T00:00:00"/>
    <s v="5000"/>
    <n v="225216"/>
    <s v=""/>
    <m/>
    <s v="5000"/>
    <n v="519"/>
    <s v=""/>
    <m/>
    <s v="D"/>
    <s v="0420060000"/>
    <b v="0"/>
    <s v=""/>
    <s v=""/>
  </r>
  <r>
    <n v="633471"/>
    <s v="Yes"/>
    <m/>
    <x v="7"/>
    <s v="633471"/>
    <s v="1"/>
    <x v="13"/>
    <x v="4"/>
    <s v="3F10412  160001 H05"/>
    <s v="3F10412  160001 R"/>
    <s v="3"/>
    <d v="2007-05-20T00:00:00"/>
    <d v="2007-06-17T00:00:00"/>
    <s v="5000"/>
    <n v="95280"/>
    <s v=""/>
    <m/>
    <s v="5000"/>
    <n v="2463"/>
    <s v=""/>
    <m/>
    <s v=""/>
    <s v=""/>
    <b v="0"/>
    <s v=""/>
    <s v=""/>
  </r>
  <r>
    <n v="633875"/>
    <s v="Yes"/>
    <m/>
    <x v="7"/>
    <s v="633875"/>
    <s v="1"/>
    <x v="13"/>
    <x v="5"/>
    <s v="3F10412  160005 H"/>
    <s v="3F10412  160005 R"/>
    <s v="3"/>
    <d v="2007-05-15T00:00:00"/>
    <d v="2007-05-16T00:00:00"/>
    <s v="5000"/>
    <n v="215124"/>
    <s v="0000"/>
    <n v="11322"/>
    <s v=""/>
    <m/>
    <s v=""/>
    <m/>
    <s v="D"/>
    <s v="0420070000"/>
    <b v="0"/>
    <s v=""/>
    <s v=""/>
  </r>
  <r>
    <n v="633965"/>
    <s v="Yes"/>
    <m/>
    <x v="7"/>
    <s v="633965"/>
    <s v="1"/>
    <x v="13"/>
    <x v="5"/>
    <s v="3F10412  160001 H05"/>
    <s v="3F10412  160001 R"/>
    <s v="3"/>
    <d v="2008-06-10T00:00:00"/>
    <d v="2008-06-30T00:00:00"/>
    <s v="5000"/>
    <n v="77049"/>
    <s v="0000"/>
    <n v="4062"/>
    <s v="5000"/>
    <n v="139"/>
    <s v=""/>
    <m/>
    <s v=""/>
    <s v=""/>
    <b v="0"/>
    <s v=""/>
    <s v=""/>
  </r>
  <r>
    <n v="634271"/>
    <s v="Yes"/>
    <m/>
    <x v="7"/>
    <s v="634271"/>
    <s v="1"/>
    <x v="13"/>
    <x v="6"/>
    <s v="3F10412  160005 H"/>
    <s v="3F10412  160005 R"/>
    <s v="3"/>
    <d v="2008-05-15T00:00:00"/>
    <d v="2008-05-16T00:00:00"/>
    <s v="5000"/>
    <n v="219881"/>
    <s v="0000"/>
    <n v="914"/>
    <s v="5000"/>
    <n v="2289"/>
    <s v=""/>
    <m/>
    <s v=""/>
    <s v=""/>
    <b v="0"/>
    <s v=""/>
    <s v=""/>
  </r>
  <r>
    <n v="634873"/>
    <s v="Yes"/>
    <m/>
    <x v="7"/>
    <s v="634873"/>
    <s v="1"/>
    <x v="13"/>
    <x v="7"/>
    <s v="3F10412  160005 H"/>
    <s v="3F10412  160005 R"/>
    <s v="3"/>
    <d v="2009-05-15T00:00:00"/>
    <d v="2009-05-19T00:00:00"/>
    <s v="5000"/>
    <n v="226984"/>
    <s v=""/>
    <m/>
    <s v="5000"/>
    <n v="432"/>
    <s v=""/>
    <m/>
    <s v="D"/>
    <s v="0420090000"/>
    <b v="0"/>
    <s v=""/>
    <s v=""/>
  </r>
  <r>
    <n v="633384"/>
    <s v="No"/>
    <m/>
    <x v="0"/>
    <s v="633384"/>
    <s v="1"/>
    <x v="6"/>
    <x v="4"/>
    <s v="3F21802  220004 H"/>
    <s v="3F21802  220064 R"/>
    <s v="3"/>
    <d v="2006-06-27T00:00:00"/>
    <d v="2006-06-27T00:00:00"/>
    <s v="5000"/>
    <n v="236285"/>
    <s v=""/>
    <m/>
    <s v=""/>
    <m/>
    <s v=""/>
    <m/>
    <s v=""/>
    <s v=""/>
    <b v="0"/>
    <s v=""/>
    <s v=""/>
  </r>
  <r>
    <n v="633892"/>
    <s v="No"/>
    <m/>
    <x v="0"/>
    <s v="633892"/>
    <s v="1"/>
    <x v="6"/>
    <x v="5"/>
    <s v="3F21802  220004 H"/>
    <s v="3F21802  220064 R"/>
    <s v="3"/>
    <d v="2007-06-09T00:00:00"/>
    <d v="2007-06-23T00:00:00"/>
    <s v="5000"/>
    <n v="198689"/>
    <s v=""/>
    <m/>
    <s v="5000"/>
    <n v="2291"/>
    <s v=""/>
    <m/>
    <s v=""/>
    <s v=""/>
    <b v="0"/>
    <s v=""/>
    <s v=""/>
  </r>
  <r>
    <n v="633591"/>
    <s v="Yes"/>
    <m/>
    <x v="8"/>
    <s v="633591"/>
    <s v="1"/>
    <x v="14"/>
    <x v="4"/>
    <s v="3F10707  020065 H"/>
    <s v="3M10707  E      R01"/>
    <s v="3"/>
    <d v="2007-04-01T00:00:00"/>
    <d v="2007-04-15T00:00:00"/>
    <s v="5000"/>
    <n v="16934"/>
    <s v=""/>
    <m/>
    <s v="5000"/>
    <n v="34"/>
    <s v=""/>
    <m/>
    <s v=""/>
    <s v=""/>
    <b v="0"/>
    <s v=""/>
    <s v=""/>
  </r>
  <r>
    <n v="634080"/>
    <s v="Yes"/>
    <m/>
    <x v="8"/>
    <s v="634080"/>
    <s v="1"/>
    <x v="14"/>
    <x v="5"/>
    <s v="3F10707  020065 H"/>
    <s v="3M10707  E      R01"/>
    <s v="3"/>
    <d v="2007-06-11T00:00:00"/>
    <d v="2007-06-30T00:00:00"/>
    <s v="5000"/>
    <n v="91433"/>
    <s v=""/>
    <m/>
    <s v="5000"/>
    <n v="552"/>
    <s v=""/>
    <m/>
    <s v=""/>
    <s v=""/>
    <b v="0"/>
    <s v=""/>
    <s v=""/>
  </r>
  <r>
    <n v="634583"/>
    <s v="Yes"/>
    <m/>
    <x v="8"/>
    <s v="634583"/>
    <s v="1"/>
    <x v="14"/>
    <x v="6"/>
    <s v="3F10707  020065 H"/>
    <s v="3M10707  E      R01"/>
    <s v="3"/>
    <d v="2008-06-01T00:00:00"/>
    <d v="2008-06-13T00:00:00"/>
    <s v="5000"/>
    <n v="103264"/>
    <s v=""/>
    <m/>
    <s v="5000"/>
    <n v="1134"/>
    <s v=""/>
    <m/>
    <s v=""/>
    <s v=""/>
    <b v="0"/>
    <s v=""/>
    <s v=""/>
  </r>
  <r>
    <n v="635081"/>
    <s v="Yes"/>
    <m/>
    <x v="8"/>
    <s v="635081"/>
    <s v="1"/>
    <x v="14"/>
    <x v="7"/>
    <s v="3F10707  020065 H"/>
    <s v="3M10707  E      R01"/>
    <s v="3"/>
    <d v="2009-05-11T00:00:00"/>
    <d v="2009-05-31T00:00:00"/>
    <s v="5000"/>
    <n v="114348"/>
    <s v=""/>
    <m/>
    <s v="5000"/>
    <n v="1506"/>
    <s v=""/>
    <m/>
    <s v=""/>
    <s v=""/>
    <b v="0"/>
    <s v=""/>
    <s v=""/>
  </r>
  <r>
    <n v="633372"/>
    <s v="Yes"/>
    <m/>
    <x v="9"/>
    <s v="633372"/>
    <s v="1"/>
    <x v="15"/>
    <x v="4"/>
    <s v="3F10510  090072 H"/>
    <s v="3F10510  090072 R"/>
    <s v="3"/>
    <d v="2006-05-22T00:00:00"/>
    <d v="2006-05-30T00:00:00"/>
    <s v="5000"/>
    <n v="196353"/>
    <s v="0000"/>
    <n v="2647"/>
    <s v=""/>
    <m/>
    <s v=""/>
    <m/>
    <s v="D"/>
    <s v="0420060000"/>
    <b v="0"/>
    <s v=""/>
    <s v=""/>
  </r>
  <r>
    <n v="633882"/>
    <s v="Yes"/>
    <m/>
    <x v="9"/>
    <s v="633882"/>
    <s v="1"/>
    <x v="15"/>
    <x v="5"/>
    <s v="3F10510  090072 H"/>
    <s v="3F10510  090072 R"/>
    <s v="3"/>
    <d v="2007-05-22T00:00:00"/>
    <d v="2007-06-01T00:00:00"/>
    <s v="5000"/>
    <n v="204795"/>
    <s v=""/>
    <m/>
    <s v="5000"/>
    <n v="205"/>
    <s v=""/>
    <m/>
    <s v="D"/>
    <s v="0420070000"/>
    <b v="0"/>
    <s v=""/>
    <s v=""/>
  </r>
  <r>
    <n v="634286"/>
    <s v="Yes"/>
    <m/>
    <x v="9"/>
    <s v="634286"/>
    <s v="1"/>
    <x v="15"/>
    <x v="6"/>
    <s v="3F10510  090072 H"/>
    <s v="3F10510  090072 R"/>
    <s v="3"/>
    <d v="2008-05-24T00:00:00"/>
    <d v="2008-06-03T00:00:00"/>
    <s v="5000"/>
    <n v="202671"/>
    <s v=""/>
    <m/>
    <s v=""/>
    <m/>
    <s v=""/>
    <m/>
    <s v="D"/>
    <s v="0420080000"/>
    <b v="0"/>
    <s v=""/>
    <s v=""/>
  </r>
  <r>
    <n v="634864"/>
    <s v="Yes"/>
    <m/>
    <x v="9"/>
    <s v="634864"/>
    <s v="1"/>
    <x v="15"/>
    <x v="7"/>
    <s v="3F10510  090072 H"/>
    <s v="3F10510  090072 R"/>
    <s v="3"/>
    <d v="2009-05-24T00:00:00"/>
    <d v="2009-06-01T00:00:00"/>
    <s v="5000"/>
    <n v="191808"/>
    <s v="0000"/>
    <n v="687"/>
    <s v="5000"/>
    <n v="9599"/>
    <s v=""/>
    <m/>
    <s v="D"/>
    <s v="0420090000"/>
    <b v="0"/>
    <s v=""/>
    <s v=""/>
  </r>
  <r>
    <n v="633285"/>
    <s v="Yes"/>
    <m/>
    <x v="9"/>
    <s v="633285"/>
    <s v="1"/>
    <x v="16"/>
    <x v="4"/>
    <s v="3F10510  150299 H"/>
    <s v="3F10510  150299 R"/>
    <s v="3"/>
    <d v="2006-06-02T00:00:00"/>
    <d v="2006-06-05T00:00:00"/>
    <s v="5000"/>
    <n v="136519"/>
    <s v="0000"/>
    <n v="8143"/>
    <s v="5000"/>
    <n v="45027"/>
    <s v="0000"/>
    <n v="1437"/>
    <s v="D"/>
    <s v="142006DI01"/>
    <b v="0"/>
    <s v=""/>
    <s v=""/>
  </r>
  <r>
    <n v="633579"/>
    <s v="Yes"/>
    <m/>
    <x v="9"/>
    <s v="633579"/>
    <s v="1"/>
    <x v="16"/>
    <x v="5"/>
    <s v="3F10510  150299 H"/>
    <s v="3F10510  150299 R"/>
    <s v="3"/>
    <d v="2007-04-27T00:00:00"/>
    <d v="2007-05-04T00:00:00"/>
    <s v="5000"/>
    <n v="185975"/>
    <s v=""/>
    <m/>
    <s v="5000"/>
    <n v="22415"/>
    <s v="0000"/>
    <n v="97"/>
    <s v="D"/>
    <s v="142007DI00"/>
    <b v="0"/>
    <s v=""/>
    <s v=""/>
  </r>
  <r>
    <n v="210790"/>
    <s v="Yes"/>
    <m/>
    <x v="9"/>
    <s v="210790"/>
    <s v="1"/>
    <x v="16"/>
    <x v="6"/>
    <s v="3F10510  150299 H"/>
    <s v="3F10510  150299 H"/>
    <s v="3"/>
    <d v="2008-05-15T00:00:00"/>
    <d v="2008-05-15T00:00:00"/>
    <s v="5000"/>
    <n v="199251"/>
    <s v=""/>
    <m/>
    <s v="5000"/>
    <n v="2491"/>
    <s v=""/>
    <m/>
    <s v="D"/>
    <s v="142008D002"/>
    <b v="0"/>
    <s v=""/>
    <s v=""/>
  </r>
  <r>
    <n v="210822"/>
    <s v="Yes"/>
    <m/>
    <x v="9"/>
    <s v="210822"/>
    <s v="1"/>
    <x v="16"/>
    <x v="7"/>
    <s v="3F10510  150299 H"/>
    <s v="3F10510  150299 H"/>
    <s v="3"/>
    <d v="2009-05-01T00:00:00"/>
    <d v="2009-05-15T00:00:00"/>
    <s v="5000"/>
    <n v="186978"/>
    <s v="0000"/>
    <n v="8249"/>
    <s v="5000"/>
    <n v="6874"/>
    <s v="0000"/>
    <n v="3208"/>
    <s v="D"/>
    <s v="142009suq0"/>
    <b v="0"/>
    <s v=""/>
    <s v=""/>
  </r>
  <r>
    <n v="610422"/>
    <s v="No"/>
    <m/>
    <x v="10"/>
    <s v="610422"/>
    <s v="1"/>
    <x v="17"/>
    <x v="7"/>
    <s v=""/>
    <s v="3F42001  360001 R04"/>
    <s v="8"/>
    <d v="2009-06-08T00:00:00"/>
    <d v="2009-06-08T00:00:00"/>
    <s v="5000"/>
    <n v="15840"/>
    <s v=""/>
    <m/>
    <s v="5000"/>
    <n v="127"/>
    <s v="0000"/>
    <n v="18423"/>
    <s v="O"/>
    <s v="1520090001"/>
    <b v="0"/>
    <s v=""/>
    <s v=""/>
  </r>
  <r>
    <n v="610424"/>
    <s v="No"/>
    <m/>
    <x v="10"/>
    <s v="610424"/>
    <s v="1"/>
    <x v="17"/>
    <x v="7"/>
    <s v=""/>
    <s v="3F42001  360001 R04"/>
    <s v="8"/>
    <d v="2009-05-28T00:00:00"/>
    <d v="2009-06-01T00:00:00"/>
    <s v="5000"/>
    <n v="53804"/>
    <s v=""/>
    <m/>
    <s v="5000"/>
    <n v="433"/>
    <s v="0000"/>
    <n v="62577"/>
    <s v="O"/>
    <s v="1520090001"/>
    <b v="0"/>
    <s v=""/>
    <s v=""/>
  </r>
  <r>
    <n v="610428"/>
    <s v="No"/>
    <m/>
    <x v="10"/>
    <s v="610428"/>
    <s v="1"/>
    <x v="17"/>
    <x v="7"/>
    <s v=""/>
    <s v="3F42001  360001 R04"/>
    <s v="8"/>
    <d v="2009-05-28T00:00:00"/>
    <d v="2009-06-05T00:00:00"/>
    <s v="5000"/>
    <n v="20801"/>
    <s v=""/>
    <m/>
    <s v="5000"/>
    <n v="167"/>
    <s v="0000"/>
    <n v="24192"/>
    <s v="O"/>
    <s v="1520090001"/>
    <b v="0"/>
    <s v=""/>
    <s v=""/>
  </r>
  <r>
    <n v="610429"/>
    <s v="No"/>
    <m/>
    <x v="10"/>
    <s v="610429"/>
    <s v="1"/>
    <x v="17"/>
    <x v="7"/>
    <s v=""/>
    <s v="3F42001  360001 R04"/>
    <s v="8"/>
    <d v="2009-06-04T00:00:00"/>
    <d v="2009-06-07T00:00:00"/>
    <s v="5000"/>
    <n v="61383"/>
    <s v=""/>
    <m/>
    <s v="5000"/>
    <n v="494"/>
    <s v="0000"/>
    <n v="71392"/>
    <s v="O"/>
    <s v="1520090001"/>
    <b v="0"/>
    <s v=""/>
    <s v=""/>
  </r>
  <r>
    <n v="610430"/>
    <s v="No"/>
    <m/>
    <x v="10"/>
    <s v="610430"/>
    <s v="1"/>
    <x v="17"/>
    <x v="7"/>
    <s v=""/>
    <s v="3F42001  360001 R04"/>
    <s v="8"/>
    <d v="2009-06-02T00:00:00"/>
    <d v="2009-06-04T00:00:00"/>
    <s v="5000"/>
    <n v="32225"/>
    <s v=""/>
    <m/>
    <s v="5000"/>
    <n v="259"/>
    <s v="0000"/>
    <n v="37479"/>
    <s v="O"/>
    <s v="1520090001"/>
    <b v="0"/>
    <s v=""/>
    <s v=""/>
  </r>
  <r>
    <n v="610431"/>
    <s v="No"/>
    <m/>
    <x v="10"/>
    <s v="610431"/>
    <s v="1"/>
    <x v="17"/>
    <x v="7"/>
    <s v=""/>
    <s v="3F42001  360001 R04"/>
    <s v="8"/>
    <d v="2009-06-06T00:00:00"/>
    <d v="2009-06-08T00:00:00"/>
    <s v="5000"/>
    <n v="18267"/>
    <s v=""/>
    <m/>
    <s v="5000"/>
    <n v="147"/>
    <s v="0000"/>
    <n v="21529"/>
    <s v="O"/>
    <s v="1520090001"/>
    <b v="0"/>
    <s v=""/>
    <s v=""/>
  </r>
  <r>
    <n v="25641"/>
    <s v="Yes"/>
    <m/>
    <x v="3"/>
    <s v="025641"/>
    <s v="1"/>
    <x v="18"/>
    <x v="4"/>
    <s v="2FS  LWFRH0154"/>
    <s v="2FS  LWFRR0229"/>
    <s v="3"/>
    <d v="2006-06-01T00:00:00"/>
    <d v="2006-06-07T00:00:00"/>
    <s v="5000"/>
    <n v="53222"/>
    <s v=""/>
    <m/>
    <s v="5000"/>
    <n v="1799"/>
    <s v=""/>
    <m/>
    <s v=""/>
    <s v=""/>
    <b v="0"/>
    <s v=""/>
    <s v=""/>
  </r>
  <r>
    <n v="25650"/>
    <s v="Yes"/>
    <m/>
    <x v="3"/>
    <s v="025650"/>
    <s v="1"/>
    <x v="18"/>
    <x v="4"/>
    <s v="2FS  LWFRH0154"/>
    <s v="2FS  LWFRR0229"/>
    <s v="3"/>
    <d v="2006-06-06T00:00:00"/>
    <d v="2006-06-07T00:00:00"/>
    <s v="5000"/>
    <n v="49090"/>
    <s v=""/>
    <m/>
    <s v="5000"/>
    <n v="3943"/>
    <s v=""/>
    <m/>
    <s v=""/>
    <s v=""/>
    <b v="0"/>
    <s v=""/>
    <s v=""/>
  </r>
  <r>
    <n v="184922"/>
    <s v="Yes"/>
    <m/>
    <x v="3"/>
    <s v="184922"/>
    <s v="1"/>
    <x v="18"/>
    <x v="5"/>
    <s v="2FS  LWFRH0154"/>
    <s v="2FS  LWFRR0229"/>
    <s v="3"/>
    <d v="2007-06-05T00:00:00"/>
    <d v="2007-06-05T00:00:00"/>
    <s v="5000"/>
    <n v="51746"/>
    <s v=""/>
    <m/>
    <s v="5000"/>
    <n v="154"/>
    <s v=""/>
    <m/>
    <s v=""/>
    <s v=""/>
    <b v="0"/>
    <s v=""/>
    <s v=""/>
  </r>
  <r>
    <n v="185221"/>
    <s v="Yes"/>
    <m/>
    <x v="3"/>
    <s v="185221"/>
    <s v="1"/>
    <x v="18"/>
    <x v="5"/>
    <s v="2FS  LWFRH0154"/>
    <s v="2FS  LWFRR0229"/>
    <s v="3"/>
    <d v="2007-05-31T00:00:00"/>
    <d v="2007-05-31T00:00:00"/>
    <s v="5000"/>
    <n v="25812"/>
    <s v=""/>
    <m/>
    <s v="5000"/>
    <n v="140"/>
    <s v=""/>
    <m/>
    <s v=""/>
    <s v=""/>
    <b v="0"/>
    <s v=""/>
    <s v=""/>
  </r>
  <r>
    <n v="185242"/>
    <s v="Yes"/>
    <m/>
    <x v="3"/>
    <s v="185242"/>
    <s v="1"/>
    <x v="18"/>
    <x v="5"/>
    <s v="2FS  LWFRH0154"/>
    <s v="2FS  LWFRR0229"/>
    <s v="3"/>
    <d v="2007-06-01T00:00:00"/>
    <d v="2007-06-01T00:00:00"/>
    <s v="5000"/>
    <n v="25899"/>
    <s v=""/>
    <m/>
    <s v="5000"/>
    <n v="59"/>
    <s v=""/>
    <m/>
    <s v=""/>
    <s v=""/>
    <b v="0"/>
    <s v=""/>
    <s v=""/>
  </r>
  <r>
    <n v="185263"/>
    <s v="Yes"/>
    <m/>
    <x v="3"/>
    <s v="185263"/>
    <s v="1"/>
    <x v="18"/>
    <x v="5"/>
    <s v="2FS  LWFRH0154"/>
    <s v="2FS  LWFRR0229"/>
    <s v="3"/>
    <d v="2007-06-04T00:00:00"/>
    <d v="2007-06-04T00:00:00"/>
    <s v="5000"/>
    <n v="25965"/>
    <s v=""/>
    <m/>
    <s v="5000"/>
    <n v="21"/>
    <s v=""/>
    <m/>
    <s v=""/>
    <s v=""/>
    <b v="0"/>
    <s v=""/>
    <s v=""/>
  </r>
  <r>
    <n v="186030"/>
    <s v="Yes"/>
    <m/>
    <x v="3"/>
    <s v="186030"/>
    <s v="1"/>
    <x v="18"/>
    <x v="5"/>
    <s v="2FS  LWFRH0154"/>
    <s v="2FS  LWFRR0229"/>
    <s v="3"/>
    <d v="2007-05-23T00:00:00"/>
    <d v="2007-05-23T00:00:00"/>
    <s v="5000"/>
    <n v="24493"/>
    <s v=""/>
    <m/>
    <s v="5000"/>
    <n v="443"/>
    <s v=""/>
    <m/>
    <s v=""/>
    <s v=""/>
    <b v="0"/>
    <s v=""/>
    <s v=""/>
  </r>
  <r>
    <n v="186031"/>
    <s v="Yes"/>
    <m/>
    <x v="3"/>
    <s v="186031"/>
    <s v="1"/>
    <x v="18"/>
    <x v="5"/>
    <s v="2FS  LWFRH0154"/>
    <s v="2FS  LWFRR0229"/>
    <s v="3"/>
    <d v="2007-05-24T00:00:00"/>
    <d v="2007-05-24T00:00:00"/>
    <s v="5000"/>
    <n v="25699"/>
    <s v=""/>
    <m/>
    <s v="5000"/>
    <n v="347"/>
    <s v=""/>
    <m/>
    <s v=""/>
    <s v=""/>
    <b v="0"/>
    <s v=""/>
    <s v=""/>
  </r>
  <r>
    <n v="186032"/>
    <s v="Yes"/>
    <m/>
    <x v="3"/>
    <s v="186032"/>
    <s v="1"/>
    <x v="18"/>
    <x v="5"/>
    <s v="2FS  LWFRH0154"/>
    <s v="2FS  LWFRR0229"/>
    <s v="3"/>
    <d v="2007-05-30T00:00:00"/>
    <d v="2007-05-30T00:00:00"/>
    <s v="5000"/>
    <n v="25782"/>
    <s v=""/>
    <m/>
    <s v="5000"/>
    <n v="163"/>
    <s v=""/>
    <m/>
    <s v=""/>
    <s v=""/>
    <b v="0"/>
    <s v=""/>
    <s v=""/>
  </r>
  <r>
    <n v="185001"/>
    <s v="Yes"/>
    <m/>
    <x v="3"/>
    <s v="185001"/>
    <s v="1"/>
    <x v="18"/>
    <x v="6"/>
    <s v="2FS  LWFRH0154"/>
    <s v="2FS  LWFRR0229"/>
    <s v="3"/>
    <d v="2008-06-10T00:00:00"/>
    <d v="2008-06-10T00:00:00"/>
    <s v="5000"/>
    <n v="25530"/>
    <s v=""/>
    <m/>
    <s v="5000"/>
    <n v="415"/>
    <s v=""/>
    <m/>
    <s v=""/>
    <s v=""/>
    <b v="0"/>
    <s v=""/>
    <s v=""/>
  </r>
  <r>
    <n v="185002"/>
    <s v="Yes"/>
    <m/>
    <x v="3"/>
    <s v="185002"/>
    <s v="1"/>
    <x v="18"/>
    <x v="6"/>
    <s v="2FS  LWFRH0154"/>
    <s v="2FS  LWFRR0229"/>
    <s v="3"/>
    <d v="2008-06-18T00:00:00"/>
    <d v="2008-06-18T00:00:00"/>
    <s v="5000"/>
    <n v="27829"/>
    <s v=""/>
    <m/>
    <s v=""/>
    <m/>
    <s v=""/>
    <m/>
    <s v=""/>
    <s v=""/>
    <b v="0"/>
    <s v=""/>
    <s v=""/>
  </r>
  <r>
    <n v="185040"/>
    <s v="Yes"/>
    <m/>
    <x v="3"/>
    <s v="185040"/>
    <s v="1"/>
    <x v="18"/>
    <x v="6"/>
    <s v="2FS  LWFRH0154"/>
    <s v="2FS  LWFRR0229"/>
    <s v="3"/>
    <d v="2008-06-16T00:00:00"/>
    <d v="2008-06-16T00:00:00"/>
    <s v="5000"/>
    <n v="26026"/>
    <s v=""/>
    <m/>
    <s v="5000"/>
    <n v="105"/>
    <s v=""/>
    <m/>
    <s v=""/>
    <s v=""/>
    <b v="0"/>
    <s v=""/>
    <s v=""/>
  </r>
  <r>
    <n v="185556"/>
    <s v="Yes"/>
    <m/>
    <x v="3"/>
    <s v="185556"/>
    <s v="1"/>
    <x v="18"/>
    <x v="6"/>
    <s v="2FS  LWFRH0154"/>
    <s v="2FS  LWFRR0229"/>
    <s v="3"/>
    <d v="2008-06-02T00:00:00"/>
    <d v="2008-06-02T00:00:00"/>
    <s v="5000"/>
    <n v="25857"/>
    <s v=""/>
    <m/>
    <s v="5000"/>
    <n v="104"/>
    <s v=""/>
    <m/>
    <s v=""/>
    <s v=""/>
    <b v="0"/>
    <s v=""/>
    <s v=""/>
  </r>
  <r>
    <n v="185557"/>
    <s v="Yes"/>
    <m/>
    <x v="3"/>
    <s v="185557"/>
    <s v="1"/>
    <x v="18"/>
    <x v="6"/>
    <s v="2FS  LWFRH0154"/>
    <s v="2FS  LWFRR0229"/>
    <s v="3"/>
    <d v="2008-06-03T00:00:00"/>
    <d v="2008-06-03T00:00:00"/>
    <s v="5000"/>
    <n v="25630"/>
    <s v=""/>
    <m/>
    <s v="5000"/>
    <n v="311"/>
    <s v=""/>
    <m/>
    <s v=""/>
    <s v=""/>
    <b v="0"/>
    <s v=""/>
    <s v=""/>
  </r>
  <r>
    <n v="185558"/>
    <s v="Yes"/>
    <m/>
    <x v="3"/>
    <s v="185558"/>
    <s v="1"/>
    <x v="18"/>
    <x v="6"/>
    <s v="2FS  LWFRH0154"/>
    <s v="2FS  LWFRR0229"/>
    <s v="3"/>
    <d v="2008-06-03T00:00:00"/>
    <d v="2008-06-03T00:00:00"/>
    <s v="5000"/>
    <n v="25635"/>
    <s v=""/>
    <m/>
    <s v="5000"/>
    <n v="259"/>
    <s v=""/>
    <m/>
    <s v=""/>
    <s v=""/>
    <b v="0"/>
    <s v=""/>
    <s v=""/>
  </r>
  <r>
    <n v="185612"/>
    <s v="Yes"/>
    <m/>
    <x v="3"/>
    <s v="185612"/>
    <s v="1"/>
    <x v="18"/>
    <x v="6"/>
    <s v="2FS  LWFRH0154"/>
    <s v="2FS  LWFRR0229"/>
    <s v="3"/>
    <d v="2008-06-04T00:00:00"/>
    <d v="2008-06-04T00:00:00"/>
    <s v="5000"/>
    <n v="25727"/>
    <s v=""/>
    <m/>
    <s v="5000"/>
    <n v="260"/>
    <s v=""/>
    <m/>
    <s v=""/>
    <s v=""/>
    <b v="0"/>
    <s v=""/>
    <s v=""/>
  </r>
  <r>
    <n v="185707"/>
    <s v="Yes"/>
    <m/>
    <x v="3"/>
    <s v="185707"/>
    <s v="1"/>
    <x v="18"/>
    <x v="6"/>
    <s v="2FS  LWFRH0154"/>
    <s v="2FS  LWFRR0229"/>
    <s v="3"/>
    <d v="2008-06-06T00:00:00"/>
    <d v="2008-06-06T00:00:00"/>
    <s v="5000"/>
    <n v="25945"/>
    <s v=""/>
    <m/>
    <s v=""/>
    <m/>
    <s v=""/>
    <m/>
    <s v=""/>
    <s v=""/>
    <b v="0"/>
    <s v=""/>
    <s v=""/>
  </r>
  <r>
    <n v="180484"/>
    <s v="Yes"/>
    <m/>
    <x v="3"/>
    <s v="180484"/>
    <s v="1"/>
    <x v="18"/>
    <x v="7"/>
    <s v="2FS  LWFRH0154"/>
    <s v="2FS  LWFRR0229"/>
    <s v="3"/>
    <d v="2009-06-08T00:00:00"/>
    <d v="2009-06-08T00:00:00"/>
    <s v="5000"/>
    <n v="55246"/>
    <s v=""/>
    <m/>
    <s v="0000"/>
    <n v="26279"/>
    <s v="5000"/>
    <n v="729"/>
    <s v=""/>
    <s v=""/>
    <b v="0"/>
    <s v=""/>
    <s v=""/>
  </r>
  <r>
    <n v="180485"/>
    <s v="Yes"/>
    <m/>
    <x v="3"/>
    <s v="180485"/>
    <s v="1"/>
    <x v="18"/>
    <x v="7"/>
    <s v="2FS  LWFRH0154"/>
    <s v="2FS  LWFRR0229"/>
    <s v="3"/>
    <d v="2009-06-08T00:00:00"/>
    <d v="2009-06-08T00:00:00"/>
    <s v="5000"/>
    <n v="54343"/>
    <s v=""/>
    <m/>
    <s v="0000"/>
    <n v="25849"/>
    <s v="5000"/>
    <n v="717"/>
    <s v=""/>
    <s v=""/>
    <b v="0"/>
    <s v=""/>
    <s v=""/>
  </r>
  <r>
    <n v="180486"/>
    <s v="Yes"/>
    <m/>
    <x v="3"/>
    <s v="180486"/>
    <s v="1"/>
    <x v="18"/>
    <x v="7"/>
    <s v="2FS  LWFRH0154"/>
    <s v="2FS  LWFRR0229"/>
    <s v="3"/>
    <d v="2009-06-08T00:00:00"/>
    <d v="2009-06-08T00:00:00"/>
    <s v="5000"/>
    <n v="53273"/>
    <s v=""/>
    <m/>
    <s v="0000"/>
    <n v="25341"/>
    <s v="5000"/>
    <n v="703"/>
    <s v=""/>
    <s v=""/>
    <b v="0"/>
    <s v=""/>
    <s v=""/>
  </r>
  <r>
    <n v="180487"/>
    <s v="Yes"/>
    <m/>
    <x v="3"/>
    <s v="180487"/>
    <s v="1"/>
    <x v="18"/>
    <x v="7"/>
    <s v="2FS  LWFRH0154"/>
    <s v="2FS  LWFRR0229"/>
    <s v="3"/>
    <d v="2009-06-08T00:00:00"/>
    <d v="2009-06-08T00:00:00"/>
    <s v="5000"/>
    <n v="32558"/>
    <s v=""/>
    <m/>
    <s v="0000"/>
    <n v="15550"/>
    <s v="5000"/>
    <n v="565"/>
    <s v=""/>
    <s v=""/>
    <b v="0"/>
    <s v=""/>
    <s v=""/>
  </r>
  <r>
    <n v="633382"/>
    <s v="Yes"/>
    <m/>
    <x v="7"/>
    <s v="633382"/>
    <s v="1"/>
    <x v="19"/>
    <x v="4"/>
    <s v="3F10412  160222 H"/>
    <s v="3F10412  160222 R"/>
    <s v="3"/>
    <d v="2006-06-01T00:00:00"/>
    <d v="2006-06-01T00:00:00"/>
    <s v="5000"/>
    <n v="202786"/>
    <s v=""/>
    <m/>
    <s v="5000"/>
    <n v="244"/>
    <s v=""/>
    <m/>
    <s v=""/>
    <s v=""/>
    <b v="0"/>
    <s v=""/>
    <s v=""/>
  </r>
  <r>
    <n v="633886"/>
    <s v="Yes"/>
    <m/>
    <x v="7"/>
    <s v="633886"/>
    <s v="1"/>
    <x v="19"/>
    <x v="5"/>
    <s v="3F10412  160222 H"/>
    <s v="3F10412  160222 R"/>
    <s v="3"/>
    <d v="2007-05-26T00:00:00"/>
    <d v="2007-05-26T00:00:00"/>
    <s v="5000"/>
    <n v="200790"/>
    <s v="0000"/>
    <n v="404"/>
    <s v="5000"/>
    <n v="806"/>
    <s v=""/>
    <m/>
    <s v=""/>
    <s v=""/>
    <b v="0"/>
    <s v=""/>
    <s v=""/>
  </r>
  <r>
    <n v="634283"/>
    <s v="Yes"/>
    <m/>
    <x v="7"/>
    <s v="634283"/>
    <s v="1"/>
    <x v="19"/>
    <x v="6"/>
    <s v="3F10412  160222 H"/>
    <s v="3F10412  160222 R"/>
    <s v="3"/>
    <d v="2008-06-02T00:00:00"/>
    <d v="2008-06-02T00:00:00"/>
    <s v="5000"/>
    <n v="201920"/>
    <s v=""/>
    <m/>
    <s v=""/>
    <m/>
    <s v=""/>
    <m/>
    <s v=""/>
    <s v=""/>
    <b v="0"/>
    <s v=""/>
    <s v=""/>
  </r>
  <r>
    <n v="634867"/>
    <s v="Yes"/>
    <m/>
    <x v="7"/>
    <s v="634867"/>
    <s v="1"/>
    <x v="19"/>
    <x v="7"/>
    <s v="3F10412  160222 H"/>
    <s v="3F10412  160222 R"/>
    <s v="3"/>
    <d v="2009-05-30T00:00:00"/>
    <d v="2009-05-30T00:00:00"/>
    <s v="5000"/>
    <n v="199801"/>
    <s v=""/>
    <m/>
    <s v="5000"/>
    <n v="1530"/>
    <s v=""/>
    <m/>
    <s v=""/>
    <s v=""/>
    <b v="0"/>
    <s v=""/>
    <s v=""/>
  </r>
  <r>
    <n v="633469"/>
    <s v="Yes"/>
    <m/>
    <x v="11"/>
    <s v="633469"/>
    <s v="1"/>
    <x v="20"/>
    <x v="4"/>
    <s v="3F10412  160222 H"/>
    <s v="3F10412  160222 R"/>
    <s v="3"/>
    <d v="2007-04-28T00:00:00"/>
    <d v="2007-04-28T00:00:00"/>
    <s v="5000"/>
    <n v="99699"/>
    <s v="0000"/>
    <n v="180"/>
    <s v=""/>
    <m/>
    <s v=""/>
    <m/>
    <s v=""/>
    <s v=""/>
    <b v="0"/>
    <s v=""/>
    <s v=""/>
  </r>
  <r>
    <n v="633971"/>
    <s v="Yes"/>
    <m/>
    <x v="11"/>
    <s v="633971"/>
    <s v="1"/>
    <x v="20"/>
    <x v="5"/>
    <s v="3F10412  160222 H"/>
    <s v="3F10412  160222 R"/>
    <s v="3"/>
    <d v="2007-12-02T00:00:00"/>
    <d v="2008-05-07T00:00:00"/>
    <s v="5000"/>
    <n v="103683"/>
    <s v="0000"/>
    <n v="23"/>
    <s v="5000"/>
    <n v="444"/>
    <s v=""/>
    <m/>
    <s v=""/>
    <s v=""/>
    <b v="0"/>
    <s v=""/>
    <s v=""/>
  </r>
  <r>
    <n v="634297"/>
    <s v="Yes"/>
    <m/>
    <x v="11"/>
    <s v="634297"/>
    <s v="1"/>
    <x v="20"/>
    <x v="6"/>
    <s v="3F10412  160222 H"/>
    <s v="3F10412  160222 R"/>
    <s v="3"/>
    <d v="2009-04-29T00:00:00"/>
    <d v="2009-04-29T00:00:00"/>
    <s v="5000"/>
    <n v="99737"/>
    <s v="0000"/>
    <n v="190"/>
    <s v=""/>
    <m/>
    <s v=""/>
    <m/>
    <s v=""/>
    <s v=""/>
    <b v="0"/>
    <s v=""/>
    <s v=""/>
  </r>
  <r>
    <n v="634781"/>
    <s v="Yes"/>
    <m/>
    <x v="11"/>
    <s v="634781"/>
    <s v="1"/>
    <x v="20"/>
    <x v="7"/>
    <s v="3F10412  160222 H"/>
    <s v="3F10412  160222 R"/>
    <s v="3"/>
    <d v="2010-04-14T00:00:00"/>
    <d v="2010-04-14T00:00:00"/>
    <s v="5000"/>
    <n v="94752"/>
    <s v=""/>
    <m/>
    <s v="5000"/>
    <n v="190"/>
    <s v=""/>
    <m/>
    <s v=""/>
    <s v=""/>
    <b v="0"/>
    <s v=""/>
    <s v=""/>
  </r>
  <r>
    <n v="210678"/>
    <s v="Yes"/>
    <m/>
    <x v="12"/>
    <s v="210678"/>
    <s v="1"/>
    <x v="0"/>
    <x v="4"/>
    <s v="3F10805  190148 H"/>
    <s v="3F10805  190148 R"/>
    <s v="3"/>
    <d v="2006-06-02T00:00:00"/>
    <d v="2006-06-04T00:00:00"/>
    <s v="5000"/>
    <n v="67347"/>
    <s v="0000"/>
    <n v="5925"/>
    <s v="5000"/>
    <n v="9184"/>
    <s v="0000"/>
    <n v="395"/>
    <s v=""/>
    <s v=""/>
    <b v="0"/>
    <s v=""/>
    <s v=""/>
  </r>
  <r>
    <n v="210739"/>
    <s v="Yes"/>
    <m/>
    <x v="12"/>
    <s v="210739"/>
    <s v="1"/>
    <x v="0"/>
    <x v="5"/>
    <s v="3F10805  190148 H"/>
    <s v="3F10805  190148 R"/>
    <s v="3"/>
    <d v="2007-06-08T00:00:00"/>
    <d v="2007-06-17T00:00:00"/>
    <s v="5000"/>
    <n v="78892"/>
    <s v="0000"/>
    <n v="4683"/>
    <s v="5000"/>
    <n v="7431"/>
    <s v="0000"/>
    <n v="443"/>
    <s v=""/>
    <s v=""/>
    <b v="0"/>
    <s v=""/>
    <s v=""/>
  </r>
  <r>
    <n v="210786"/>
    <s v="Yes"/>
    <m/>
    <x v="12"/>
    <s v="210786"/>
    <s v="1"/>
    <x v="0"/>
    <x v="6"/>
    <s v="3F10805  190148 H"/>
    <s v="3F10805  190148 R03"/>
    <s v="3"/>
    <d v="2008-06-10T00:00:00"/>
    <d v="2008-06-10T00:00:00"/>
    <s v="5000"/>
    <n v="210854"/>
    <s v=""/>
    <m/>
    <s v=""/>
    <m/>
    <s v=""/>
    <m/>
    <s v=""/>
    <s v=""/>
    <b v="0"/>
    <s v=""/>
    <s v=""/>
  </r>
  <r>
    <n v="210841"/>
    <s v="Yes"/>
    <m/>
    <x v="12"/>
    <s v="210841"/>
    <s v="1"/>
    <x v="0"/>
    <x v="7"/>
    <s v="3F10805  190148 H"/>
    <s v="3F10805  190148 R"/>
    <s v="3"/>
    <d v="2009-06-23T00:00:00"/>
    <d v="2009-06-23T00:00:00"/>
    <s v="5000"/>
    <n v="67479"/>
    <s v="0000"/>
    <n v="431"/>
    <s v="5000"/>
    <n v="287"/>
    <s v="0000"/>
    <n v="143"/>
    <s v=""/>
    <s v=""/>
    <b v="0"/>
    <s v=""/>
    <s v=""/>
  </r>
  <r>
    <n v="633383"/>
    <s v="Yes"/>
    <m/>
    <x v="9"/>
    <s v="633383"/>
    <s v="1"/>
    <x v="21"/>
    <x v="4"/>
    <s v="3F10510  080178 H"/>
    <s v="3F10510  080178 R"/>
    <s v="3"/>
    <d v="2006-06-12T00:00:00"/>
    <d v="2006-06-12T00:00:00"/>
    <s v="5000"/>
    <n v="199341"/>
    <s v="0000"/>
    <n v="6173"/>
    <s v="5000"/>
    <n v="267"/>
    <s v=""/>
    <m/>
    <s v=""/>
    <s v=""/>
    <b v="0"/>
    <s v=""/>
    <s v=""/>
  </r>
  <r>
    <n v="633885"/>
    <s v="Yes"/>
    <m/>
    <x v="9"/>
    <s v="633885"/>
    <s v="1"/>
    <x v="21"/>
    <x v="5"/>
    <s v="3F10510  080178 H"/>
    <s v="3F10510  080178 R"/>
    <s v="3"/>
    <d v="2007-05-17T00:00:00"/>
    <d v="2007-05-29T00:00:00"/>
    <s v="5000"/>
    <n v="197300"/>
    <s v="0000"/>
    <n v="5064"/>
    <s v="5000"/>
    <n v="197"/>
    <s v=""/>
    <m/>
    <s v=""/>
    <s v=""/>
    <b v="0"/>
    <s v=""/>
    <s v=""/>
  </r>
  <r>
    <n v="632886"/>
    <s v="Yes"/>
    <m/>
    <x v="4"/>
    <s v="632886"/>
    <s v="1"/>
    <x v="22"/>
    <x v="4"/>
    <s v="3F42001  270002 H"/>
    <s v="3F42001  270002 R"/>
    <s v="3"/>
    <d v="2006-07-11T00:00:00"/>
    <d v="2006-07-11T00:00:00"/>
    <s v="5000"/>
    <n v="91240"/>
    <s v=""/>
    <m/>
    <s v="5000"/>
    <n v="546"/>
    <s v=""/>
    <m/>
    <s v=""/>
    <s v=""/>
    <b v="0"/>
    <s v=""/>
    <s v=""/>
  </r>
  <r>
    <n v="633977"/>
    <s v="Yes"/>
    <m/>
    <x v="4"/>
    <s v="633977"/>
    <s v="1"/>
    <x v="22"/>
    <x v="5"/>
    <s v="3F42001  270002 H"/>
    <s v="3F42001  270002 R"/>
    <s v="3"/>
    <d v="2007-06-28T00:00:00"/>
    <d v="2007-06-28T00:00:00"/>
    <s v="5000"/>
    <n v="92009"/>
    <s v="0000"/>
    <n v="466"/>
    <s v="5000"/>
    <n v="295"/>
    <s v=""/>
    <m/>
    <s v=""/>
    <s v=""/>
    <b v="0"/>
    <s v=""/>
    <s v=""/>
  </r>
  <r>
    <n v="634372"/>
    <s v="Yes"/>
    <m/>
    <x v="4"/>
    <s v="634372"/>
    <s v="1"/>
    <x v="22"/>
    <x v="6"/>
    <s v="3F42001  270002 H"/>
    <s v="3F42001  270002 R"/>
    <s v="3"/>
    <d v="2008-06-25T00:00:00"/>
    <d v="2008-07-07T00:00:00"/>
    <s v="5000"/>
    <n v="80785"/>
    <s v=""/>
    <m/>
    <s v="5000"/>
    <n v="7025"/>
    <s v=""/>
    <m/>
    <s v=""/>
    <s v=""/>
    <b v="0"/>
    <s v=""/>
    <s v=""/>
  </r>
  <r>
    <n v="999986"/>
    <s v="use real"/>
    <s v="094423"/>
    <x v="13"/>
    <s v="999986"/>
    <s v="1"/>
    <x v="23"/>
    <x v="4"/>
    <s v="5F33202  H2     21"/>
    <s v="5F332    0100205000"/>
    <s v="3"/>
    <d v="2006-05-02T00:00:00"/>
    <d v="2006-05-12T00:00:00"/>
    <s v="5000"/>
    <n v="230174"/>
    <s v="0000"/>
    <n v="426"/>
    <s v="0000"/>
    <n v="5619619"/>
    <s v=""/>
    <m/>
    <s v=""/>
    <s v=""/>
    <b v="0"/>
    <s v=""/>
    <s v=""/>
  </r>
  <r>
    <n v="999989"/>
    <s v="use real"/>
    <s v="632886"/>
    <x v="13"/>
    <s v="999989"/>
    <s v="1"/>
    <x v="23"/>
    <x v="4"/>
    <s v="3F42001  270002 H"/>
    <s v="3F42001  270002 R"/>
    <s v="3"/>
    <d v="2006-07-11T00:00:00"/>
    <d v="2006-07-11T00:00:00"/>
    <s v="5000"/>
    <n v="91240"/>
    <s v=""/>
    <m/>
    <s v="5000"/>
    <n v="546"/>
    <s v=""/>
    <m/>
    <s v=""/>
    <s v=""/>
    <b v="0"/>
    <s v=""/>
    <s v=""/>
  </r>
  <r>
    <n v="999990"/>
    <s v="use real"/>
    <s v="633287"/>
    <x v="13"/>
    <s v="999990"/>
    <s v="1"/>
    <x v="23"/>
    <x v="4"/>
    <s v="3F42001  260002 H02"/>
    <s v="3F42001  260002 R"/>
    <s v="3"/>
    <d v="2006-06-19T00:00:00"/>
    <d v="2006-07-10T00:00:00"/>
    <s v="5000"/>
    <n v="178376"/>
    <s v=""/>
    <m/>
    <s v="5000"/>
    <n v="26253"/>
    <s v="0000"/>
    <n v="4553523"/>
    <s v=""/>
    <s v=""/>
    <b v="0"/>
    <s v=""/>
    <s v=""/>
  </r>
  <r>
    <n v="999987"/>
    <s v="use real"/>
    <s v="094526"/>
    <x v="13"/>
    <s v="999987"/>
    <s v="1"/>
    <x v="23"/>
    <x v="5"/>
    <s v="5F33202  H2     21"/>
    <s v="5F332    0100205000"/>
    <s v="3"/>
    <d v="2007-05-01T00:00:00"/>
    <d v="2007-05-01T00:00:00"/>
    <s v="5000"/>
    <n v="222476"/>
    <s v="0000"/>
    <n v="1190"/>
    <s v="5000"/>
    <n v="3987789"/>
    <s v="0000"/>
    <n v="31679"/>
    <s v="D"/>
    <s v="052007C004"/>
    <b v="0"/>
    <s v=""/>
    <s v=""/>
  </r>
  <r>
    <n v="999991"/>
    <s v="use real"/>
    <s v="633877"/>
    <x v="13"/>
    <s v="999991"/>
    <s v="1"/>
    <x v="23"/>
    <x v="5"/>
    <s v="3F42001  260002 H02"/>
    <s v="3F42001  260002 R"/>
    <s v="3"/>
    <d v="2007-06-19T00:00:00"/>
    <d v="2007-06-27T00:00:00"/>
    <s v="5000"/>
    <n v="201746"/>
    <s v="0000"/>
    <n v="368"/>
    <s v="5000"/>
    <n v="1101"/>
    <s v=""/>
    <m/>
    <s v=""/>
    <s v=""/>
    <b v="0"/>
    <s v=""/>
    <s v=""/>
  </r>
  <r>
    <n v="999992"/>
    <s v="use real"/>
    <s v="633977"/>
    <x v="13"/>
    <s v="999992"/>
    <s v="1"/>
    <x v="23"/>
    <x v="5"/>
    <s v="3F42001  270002 H"/>
    <s v="3F42001  270002 R"/>
    <s v="3"/>
    <d v="2007-06-28T00:00:00"/>
    <d v="2007-06-28T00:00:00"/>
    <s v="5000"/>
    <n v="92009"/>
    <s v="0000"/>
    <n v="466"/>
    <s v="5000"/>
    <n v="295"/>
    <s v=""/>
    <m/>
    <s v=""/>
    <s v=""/>
    <b v="0"/>
    <s v=""/>
    <s v=""/>
  </r>
  <r>
    <n v="999988"/>
    <s v="use real"/>
    <s v="094646"/>
    <x v="13"/>
    <s v="999988"/>
    <s v="1"/>
    <x v="23"/>
    <x v="6"/>
    <s v="5F33202  H2     21"/>
    <s v="5F332    0100205000"/>
    <s v="3"/>
    <d v="2008-05-14T00:00:00"/>
    <d v="2008-05-19T00:00:00"/>
    <s v="5000"/>
    <n v="227193"/>
    <s v="0000"/>
    <n v="1213"/>
    <s v="5000"/>
    <n v="3791061"/>
    <s v="0000"/>
    <n v="38303"/>
    <s v="D"/>
    <s v="052008C002"/>
    <b v="0"/>
    <s v=""/>
    <s v=""/>
  </r>
  <r>
    <n v="999993"/>
    <s v="use real"/>
    <s v="634280"/>
    <x v="13"/>
    <s v="999993"/>
    <s v="1"/>
    <x v="23"/>
    <x v="6"/>
    <s v="3F42001  260002 H02"/>
    <s v="3F42001  260002 R"/>
    <s v="3"/>
    <d v="2008-06-18T00:00:00"/>
    <d v="2008-07-08T00:00:00"/>
    <s v="5000"/>
    <n v="202953"/>
    <s v=""/>
    <m/>
    <s v="5000"/>
    <n v="723"/>
    <s v=""/>
    <m/>
    <s v=""/>
    <s v=""/>
    <b v="0"/>
    <s v=""/>
    <s v=""/>
  </r>
  <r>
    <n v="999994"/>
    <s v="use real"/>
    <s v="634372"/>
    <x v="13"/>
    <s v="999994"/>
    <s v="1"/>
    <x v="23"/>
    <x v="6"/>
    <s v="3F42001  270002 H"/>
    <s v="3F42001  270002 R"/>
    <s v="3"/>
    <d v="2008-06-25T00:00:00"/>
    <d v="2008-07-07T00:00:00"/>
    <s v="5000"/>
    <n v="80785"/>
    <s v=""/>
    <m/>
    <s v="5000"/>
    <n v="7025"/>
    <s v=""/>
    <m/>
    <s v=""/>
    <s v=""/>
    <b v="0"/>
    <s v=""/>
    <s v=""/>
  </r>
  <r>
    <n v="999981"/>
    <s v="use real"/>
    <s v="634279"/>
    <x v="13"/>
    <s v="999981"/>
    <s v="1"/>
    <x v="23"/>
    <x v="7"/>
    <s v="3F42001  260002 H02"/>
    <s v="3F42001  260002 R"/>
    <s v="3"/>
    <d v="2009-06-04T00:00:00"/>
    <d v="2009-06-25T00:00:00"/>
    <s v="5000"/>
    <n v="199872"/>
    <s v="0000"/>
    <n v="1455"/>
    <s v="5000"/>
    <n v="683"/>
    <s v=""/>
    <m/>
    <s v="O"/>
    <s v="0420090000"/>
    <b v="0"/>
    <s v=""/>
    <s v=""/>
  </r>
  <r>
    <n v="999982"/>
    <s v="use real"/>
    <s v="634385"/>
    <x v="13"/>
    <s v="999982"/>
    <s v="1"/>
    <x v="23"/>
    <x v="7"/>
    <s v="3F42001  280159 H"/>
    <s v="3F42001  280159 R"/>
    <s v="3"/>
    <d v="2009-06-16T00:00:00"/>
    <d v="2009-06-16T00:00:00"/>
    <s v="5000"/>
    <n v="89017"/>
    <s v="0000"/>
    <n v="541"/>
    <s v="5000"/>
    <n v="541"/>
    <s v=""/>
    <m/>
    <s v=""/>
    <s v=""/>
    <b v="0"/>
    <s v=""/>
    <s v=""/>
  </r>
  <r>
    <n v="999983"/>
    <s v="use real"/>
    <s v="634774"/>
    <x v="13"/>
    <s v="999983"/>
    <s v="1"/>
    <x v="23"/>
    <x v="7"/>
    <s v="3F42001  270017 H"/>
    <s v="3F42001  270017 R"/>
    <s v="3"/>
    <d v="2009-07-04T00:00:00"/>
    <d v="2009-07-04T00:00:00"/>
    <s v="5000"/>
    <n v="90052"/>
    <s v="0000"/>
    <n v="473"/>
    <s v="5000"/>
    <n v="473"/>
    <s v=""/>
    <m/>
    <s v=""/>
    <s v=""/>
    <b v="0"/>
    <s v=""/>
    <s v=""/>
  </r>
  <r>
    <n v="999984"/>
    <s v="use real"/>
    <s v="634775"/>
    <x v="13"/>
    <s v="999984"/>
    <s v="1"/>
    <x v="23"/>
    <x v="7"/>
    <s v="3F42001  270002 H"/>
    <s v="3F42001  270002 R"/>
    <s v="3"/>
    <d v="2009-07-08T00:00:00"/>
    <d v="2009-07-08T00:00:00"/>
    <s v="5000"/>
    <n v="90574"/>
    <s v="0000"/>
    <n v="506"/>
    <s v="5000"/>
    <n v="901"/>
    <s v=""/>
    <m/>
    <s v=""/>
    <s v=""/>
    <b v="0"/>
    <s v=""/>
    <s v=""/>
  </r>
  <r>
    <n v="999985"/>
    <s v="use real"/>
    <s v="090199"/>
    <x v="13"/>
    <s v="999985"/>
    <s v="1"/>
    <x v="23"/>
    <x v="7"/>
    <s v="5F33202  H2     21"/>
    <s v="5F332    0100205000"/>
    <s v="3"/>
    <d v="2009-05-11T00:00:00"/>
    <d v="2009-05-20T00:00:00"/>
    <s v="5000"/>
    <n v="225164"/>
    <s v="0000"/>
    <n v="388"/>
    <s v="5000"/>
    <n v="5331899"/>
    <s v="0000"/>
    <n v="108767"/>
    <s v=""/>
    <s v=""/>
    <b v="0"/>
    <s v=""/>
    <s v=""/>
  </r>
  <r>
    <n v="999995"/>
    <s v="use real"/>
    <n v="632883"/>
    <x v="13"/>
    <n v="999995"/>
    <s v="1"/>
    <x v="23"/>
    <x v="4"/>
    <s v="3F42001  280159 H"/>
    <s v="3F42001  280159 R"/>
    <s v="3"/>
    <d v="2006-06-16T00:00:00"/>
    <d v="2006-07-12T00:00:00"/>
    <s v="5000"/>
    <n v="84095"/>
    <s v="0000"/>
    <n v="2004"/>
    <s v="5000"/>
    <n v="5867"/>
    <s v=""/>
    <m/>
    <s v=""/>
    <s v=""/>
    <b v="0"/>
    <s v=""/>
    <s v=""/>
  </r>
  <r>
    <n v="999996"/>
    <s v="use real"/>
    <n v="633976"/>
    <x v="13"/>
    <n v="999996"/>
    <s v="1"/>
    <x v="23"/>
    <x v="5"/>
    <s v="3F42001  280159 H"/>
    <s v="3F42001  280159 R"/>
    <s v="3"/>
    <d v="2007-06-18T00:00:00"/>
    <d v="2007-06-25T00:00:00"/>
    <s v="5000"/>
    <n v="89092"/>
    <s v="0000"/>
    <n v="2661"/>
    <s v=""/>
    <m/>
    <s v=""/>
    <m/>
    <s v=""/>
    <s v=""/>
    <b v="0"/>
    <s v=""/>
    <s v=""/>
  </r>
  <r>
    <n v="999997"/>
    <s v="use real"/>
    <n v="634369"/>
    <x v="13"/>
    <n v="999997"/>
    <s v="1"/>
    <x v="23"/>
    <x v="6"/>
    <s v="3F42001  280159 H"/>
    <s v="3F42001  280159 R"/>
    <s v="3"/>
    <d v="2008-07-01T00:00:00"/>
    <d v="2008-07-05T00:00:00"/>
    <s v="5000"/>
    <n v="96695"/>
    <s v="0000"/>
    <n v="977"/>
    <s v=""/>
    <m/>
    <s v=""/>
    <m/>
    <s v=""/>
    <s v=""/>
    <b v="0"/>
    <s v=""/>
    <s v=""/>
  </r>
  <r>
    <n v="634385"/>
    <s v="Yes"/>
    <m/>
    <x v="4"/>
    <s v="634385"/>
    <s v="1"/>
    <x v="24"/>
    <x v="7"/>
    <s v="3F42001  280159 H"/>
    <s v="3F42001  280159 R"/>
    <s v="3"/>
    <d v="2009-06-16T00:00:00"/>
    <d v="2009-06-16T00:00:00"/>
    <s v="5000"/>
    <n v="89017"/>
    <s v="0000"/>
    <n v="541"/>
    <s v="5000"/>
    <n v="541"/>
    <s v=""/>
    <m/>
    <s v=""/>
    <s v=""/>
    <b v="0"/>
    <s v=""/>
    <s v=""/>
  </r>
  <r>
    <n v="634774"/>
    <s v="Yes"/>
    <m/>
    <x v="4"/>
    <s v="634774"/>
    <s v="1"/>
    <x v="24"/>
    <x v="7"/>
    <s v="3F42001  270017 H"/>
    <s v="3F42001  270017 R"/>
    <s v="3"/>
    <d v="2009-07-04T00:00:00"/>
    <d v="2009-07-04T00:00:00"/>
    <s v="5000"/>
    <n v="90052"/>
    <s v="0000"/>
    <n v="473"/>
    <s v="5000"/>
    <n v="473"/>
    <s v=""/>
    <m/>
    <s v=""/>
    <s v=""/>
    <b v="0"/>
    <s v=""/>
    <s v=""/>
  </r>
  <r>
    <n v="634775"/>
    <s v="Yes"/>
    <m/>
    <x v="4"/>
    <s v="634775"/>
    <s v="1"/>
    <x v="24"/>
    <x v="7"/>
    <s v="3F42001  270002 H"/>
    <s v="3F42001  270002 R"/>
    <s v="3"/>
    <d v="2009-07-08T00:00:00"/>
    <d v="2009-07-08T00:00:00"/>
    <s v="5000"/>
    <n v="90574"/>
    <s v="0000"/>
    <n v="506"/>
    <s v="5000"/>
    <n v="901"/>
    <s v=""/>
    <m/>
    <s v=""/>
    <s v=""/>
    <b v="0"/>
    <s v=""/>
    <s v=""/>
  </r>
  <r>
    <n v="94423"/>
    <s v="Yes"/>
    <m/>
    <x v="14"/>
    <s v="094423"/>
    <s v="1"/>
    <x v="25"/>
    <x v="4"/>
    <s v="5F33202  H2     21"/>
    <s v="5F332    0100205000"/>
    <s v="3"/>
    <d v="2006-05-02T00:00:00"/>
    <d v="2006-05-12T00:00:00"/>
    <s v="5000"/>
    <n v="230174"/>
    <s v="0000"/>
    <n v="426"/>
    <s v="0000"/>
    <n v="5619619"/>
    <s v=""/>
    <m/>
    <s v=""/>
    <s v=""/>
    <b v="0"/>
    <s v=""/>
    <s v=""/>
  </r>
  <r>
    <n v="94526"/>
    <s v="Yes"/>
    <m/>
    <x v="14"/>
    <s v="094526"/>
    <s v="1"/>
    <x v="25"/>
    <x v="5"/>
    <s v="5F33202  H2     21"/>
    <s v="5F332    0100205000"/>
    <s v="3"/>
    <d v="2007-05-01T00:00:00"/>
    <d v="2007-05-01T00:00:00"/>
    <s v="5000"/>
    <n v="222476"/>
    <s v="0000"/>
    <n v="1190"/>
    <s v="5000"/>
    <n v="3987789"/>
    <s v="0000"/>
    <n v="31679"/>
    <s v="D"/>
    <s v="052007C004"/>
    <b v="0"/>
    <s v=""/>
    <s v=""/>
  </r>
  <r>
    <n v="94646"/>
    <s v="Yes"/>
    <m/>
    <x v="14"/>
    <s v="094646"/>
    <s v="1"/>
    <x v="25"/>
    <x v="6"/>
    <s v="5F33202  H2     21"/>
    <s v="5F332    0100205000"/>
    <s v="3"/>
    <d v="2008-05-14T00:00:00"/>
    <d v="2008-05-19T00:00:00"/>
    <s v="5000"/>
    <n v="227193"/>
    <s v="0000"/>
    <n v="1213"/>
    <s v="5000"/>
    <n v="3791061"/>
    <s v="0000"/>
    <n v="38303"/>
    <s v="D"/>
    <s v="052008C002"/>
    <b v="0"/>
    <s v=""/>
    <s v=""/>
  </r>
  <r>
    <n v="90199"/>
    <s v="Yes"/>
    <m/>
    <x v="14"/>
    <s v="090199"/>
    <s v="1"/>
    <x v="25"/>
    <x v="7"/>
    <s v="5F33202  H2     21"/>
    <s v="5F332    0100205000"/>
    <s v="3"/>
    <d v="2009-05-11T00:00:00"/>
    <d v="2009-05-20T00:00:00"/>
    <s v="5000"/>
    <n v="225164"/>
    <s v="0000"/>
    <n v="388"/>
    <s v="5000"/>
    <n v="5331899"/>
    <s v="0000"/>
    <n v="108767"/>
    <s v=""/>
    <s v=""/>
    <b v="0"/>
    <s v=""/>
    <s v=""/>
  </r>
  <r>
    <n v="632987"/>
    <s v="Yes"/>
    <m/>
    <x v="15"/>
    <s v="632987"/>
    <s v="1"/>
    <x v="26"/>
    <x v="4"/>
    <s v=""/>
    <s v="3F42001  270168 R"/>
    <s v="3"/>
    <d v="2006-06-01T00:00:00"/>
    <d v="2006-06-01T00:00:00"/>
    <s v="5000"/>
    <n v="51864"/>
    <s v=""/>
    <m/>
    <s v=""/>
    <m/>
    <s v=""/>
    <m/>
    <s v=""/>
    <s v=""/>
    <b v="0"/>
    <s v=""/>
    <s v=""/>
  </r>
  <r>
    <n v="633492"/>
    <s v="Yes"/>
    <m/>
    <x v="15"/>
    <s v="633492"/>
    <s v="1"/>
    <x v="26"/>
    <x v="5"/>
    <s v=""/>
    <s v="3F42001  270168 R01"/>
    <s v="3"/>
    <d v="2007-06-28T00:00:00"/>
    <d v="2007-07-02T00:00:00"/>
    <s v="5000"/>
    <n v="26122"/>
    <s v=""/>
    <m/>
    <s v=""/>
    <m/>
    <s v=""/>
    <m/>
    <s v=""/>
    <s v=""/>
    <b v="0"/>
    <s v=""/>
    <s v=""/>
  </r>
  <r>
    <n v="633979"/>
    <s v="Yes"/>
    <m/>
    <x v="15"/>
    <s v="633979"/>
    <s v="1"/>
    <x v="26"/>
    <x v="5"/>
    <s v=""/>
    <s v="3F42001  270168 R01"/>
    <s v="3"/>
    <d v="2007-06-05T00:00:00"/>
    <d v="2007-06-05T00:00:00"/>
    <s v="5000"/>
    <n v="51507"/>
    <s v="0000"/>
    <n v="1160"/>
    <s v=""/>
    <m/>
    <s v=""/>
    <m/>
    <s v=""/>
    <s v=""/>
    <b v="0"/>
    <s v=""/>
    <s v=""/>
  </r>
  <r>
    <n v="634186"/>
    <s v="Yes"/>
    <m/>
    <x v="15"/>
    <s v="634186"/>
    <s v="1"/>
    <x v="26"/>
    <x v="6"/>
    <s v=""/>
    <s v="3F42001  270168 R01"/>
    <s v="3"/>
    <d v="2008-06-13T00:00:00"/>
    <d v="2008-07-15T00:00:00"/>
    <s v="5000"/>
    <n v="54717"/>
    <s v=""/>
    <m/>
    <s v=""/>
    <m/>
    <s v=""/>
    <m/>
    <s v=""/>
    <s v=""/>
    <b v="0"/>
    <s v=""/>
    <s v=""/>
  </r>
  <r>
    <n v="634382"/>
    <s v="Yes"/>
    <m/>
    <x v="15"/>
    <s v="634382"/>
    <s v="1"/>
    <x v="26"/>
    <x v="7"/>
    <s v=""/>
    <s v="3F42001  270168 R01"/>
    <s v="3"/>
    <d v="2009-06-12T00:00:00"/>
    <d v="2009-07-02T00:00:00"/>
    <s v="5000"/>
    <n v="46476"/>
    <s v=""/>
    <m/>
    <s v=""/>
    <m/>
    <s v=""/>
    <m/>
    <s v=""/>
    <s v=""/>
    <b v="0"/>
    <s v=""/>
    <s v=""/>
  </r>
  <r>
    <n v="633582"/>
    <s v="Yes"/>
    <m/>
    <x v="16"/>
    <s v="633582"/>
    <s v="1"/>
    <x v="27"/>
    <x v="4"/>
    <s v="3F42001  330002 H01"/>
    <s v="3F42001  330002 R"/>
    <s v="3"/>
    <d v="2006-06-01T00:00:00"/>
    <d v="2006-06-01T00:00:00"/>
    <s v="5000"/>
    <n v="200369"/>
    <s v="0000"/>
    <n v="789"/>
    <s v="5000"/>
    <n v="790"/>
    <s v="0000"/>
    <n v="263"/>
    <s v="O"/>
    <s v="0420060000"/>
    <b v="0"/>
    <s v=""/>
    <s v=""/>
  </r>
  <r>
    <n v="633986"/>
    <s v="Yes"/>
    <m/>
    <x v="16"/>
    <s v="633986"/>
    <s v="1"/>
    <x v="27"/>
    <x v="5"/>
    <s v="3F42001  330002 H01"/>
    <s v="3F42001  330002 R"/>
    <s v="3"/>
    <d v="2007-05-23T00:00:00"/>
    <d v="2007-05-23T00:00:00"/>
    <s v="5000"/>
    <n v="191436"/>
    <s v="0000"/>
    <n v="6000"/>
    <s v="5000"/>
    <n v="1810"/>
    <s v="0000"/>
    <n v="571"/>
    <s v=""/>
    <s v=""/>
    <b v="0"/>
    <s v=""/>
    <s v=""/>
  </r>
  <r>
    <n v="634671"/>
    <s v="Yes"/>
    <m/>
    <x v="16"/>
    <s v="634671"/>
    <s v="1"/>
    <x v="27"/>
    <x v="6"/>
    <s v="3F42001  330002 H01"/>
    <s v="3F42001  352147 R"/>
    <s v="3"/>
    <d v="2008-05-28T00:00:00"/>
    <d v="2008-05-28T00:00:00"/>
    <s v="5000"/>
    <n v="195095"/>
    <s v="0000"/>
    <n v="2129"/>
    <s v="5000"/>
    <n v="2757"/>
    <s v="0000"/>
    <n v="532"/>
    <s v=""/>
    <s v=""/>
    <b v="0"/>
    <s v=""/>
    <s v=""/>
  </r>
  <r>
    <n v="634672"/>
    <s v="Yes"/>
    <m/>
    <x v="16"/>
    <s v="634672"/>
    <s v="1"/>
    <x v="27"/>
    <x v="6"/>
    <s v="3F42001  330002 H01"/>
    <s v="3F42001  330002 R"/>
    <s v="3"/>
    <d v="2008-06-02T00:00:00"/>
    <d v="2008-06-02T00:00:00"/>
    <s v="5000"/>
    <n v="194762"/>
    <s v="0000"/>
    <n v="3606"/>
    <s v="5000"/>
    <n v="2232"/>
    <s v="0000"/>
    <n v="133"/>
    <s v=""/>
    <s v=""/>
    <b v="0"/>
    <s v=""/>
    <s v=""/>
  </r>
  <r>
    <n v="634995"/>
    <s v="Yes"/>
    <m/>
    <x v="16"/>
    <s v="634995"/>
    <s v="1"/>
    <x v="27"/>
    <x v="7"/>
    <s v="3F42001  330002 H01"/>
    <s v="3F42001  330002 R01"/>
    <s v="3"/>
    <d v="2009-06-02T00:00:00"/>
    <d v="2009-06-02T00:00:00"/>
    <s v="5000"/>
    <n v="191403"/>
    <s v="0000"/>
    <n v="1064"/>
    <s v="5000"/>
    <n v="8228"/>
    <s v=""/>
    <m/>
    <s v=""/>
    <s v=""/>
    <b v="0"/>
    <s v=""/>
    <s v=""/>
  </r>
  <r>
    <n v="633598"/>
    <s v="Yes"/>
    <m/>
    <x v="16"/>
    <s v="633598"/>
    <s v="1"/>
    <x v="28"/>
    <x v="4"/>
    <s v="3F42001  330002 H01"/>
    <s v="3F42001  330002 R"/>
    <s v="3"/>
    <d v="2007-04-02T00:00:00"/>
    <d v="2007-04-06T00:00:00"/>
    <s v="5205"/>
    <n v="250092"/>
    <s v="0000"/>
    <n v="25"/>
    <s v="5205"/>
    <n v="2272"/>
    <s v=""/>
    <m/>
    <s v=""/>
    <s v=""/>
    <b v="0"/>
    <s v=""/>
    <s v=""/>
  </r>
  <r>
    <n v="633987"/>
    <s v="Yes"/>
    <m/>
    <x v="16"/>
    <s v="633987"/>
    <s v="1"/>
    <x v="28"/>
    <x v="5"/>
    <s v="3F42001  330002 H01"/>
    <s v="3F42001  330002 R"/>
    <s v="3"/>
    <d v="2008-04-07T00:00:00"/>
    <d v="2008-04-10T00:00:00"/>
    <s v="5205"/>
    <n v="231534"/>
    <s v="0000"/>
    <n v="456"/>
    <s v="5205"/>
    <n v="1673"/>
    <s v=""/>
    <m/>
    <s v=""/>
    <s v=""/>
    <b v="0"/>
    <s v=""/>
    <s v=""/>
  </r>
  <r>
    <n v="634680"/>
    <s v="Yes"/>
    <m/>
    <x v="16"/>
    <s v="634680"/>
    <s v="1"/>
    <x v="28"/>
    <x v="6"/>
    <s v="3F42001  330002 H01"/>
    <s v="3F42001  330002 R01"/>
    <s v="3"/>
    <d v="2009-04-06T00:00:00"/>
    <d v="2009-04-06T00:00:00"/>
    <s v="5205"/>
    <n v="220723"/>
    <s v="0000"/>
    <n v="424"/>
    <s v="5205"/>
    <n v="204331"/>
    <s v=""/>
    <m/>
    <s v=""/>
    <s v=""/>
    <b v="0"/>
    <s v=""/>
    <s v=""/>
  </r>
  <r>
    <n v="635166"/>
    <s v="Yes"/>
    <m/>
    <x v="16"/>
    <s v="635166"/>
    <s v="1"/>
    <x v="28"/>
    <x v="7"/>
    <s v="3F42001  330002 H01"/>
    <s v="3F42001  330002 R01"/>
    <s v="3"/>
    <d v="2010-04-12T00:00:00"/>
    <d v="2010-04-15T00:00:00"/>
    <s v="5000"/>
    <n v="251050"/>
    <s v="0000"/>
    <n v="636"/>
    <s v="5000"/>
    <n v="2517"/>
    <s v=""/>
    <m/>
    <s v=""/>
    <s v=""/>
    <b v="0"/>
    <s v=""/>
    <s v=""/>
  </r>
  <r>
    <n v="185234"/>
    <s v="Yes"/>
    <m/>
    <x v="17"/>
    <s v="185234"/>
    <s v="1"/>
    <x v="29"/>
    <x v="4"/>
    <s v="2FS  TOMMH0160"/>
    <s v="2FS  TOMMR0253"/>
    <s v="1"/>
    <d v="2007-04-24T00:00:00"/>
    <d v="2007-04-24T00:00:00"/>
    <s v="5000"/>
    <n v="29584"/>
    <s v=""/>
    <m/>
    <s v=""/>
    <m/>
    <s v=""/>
    <m/>
    <s v=""/>
    <s v=""/>
    <b v="0"/>
    <s v=""/>
    <s v=""/>
  </r>
  <r>
    <n v="185235"/>
    <s v="Yes"/>
    <m/>
    <x v="17"/>
    <s v="185235"/>
    <s v="1"/>
    <x v="29"/>
    <x v="4"/>
    <s v="2FS  TOMMH0160"/>
    <s v="2FS  TOMMR0253"/>
    <s v="1"/>
    <d v="2007-04-24T00:00:00"/>
    <d v="2007-04-24T00:00:00"/>
    <s v="5000"/>
    <n v="21830"/>
    <s v=""/>
    <m/>
    <s v="5000"/>
    <n v="66"/>
    <s v=""/>
    <m/>
    <s v=""/>
    <s v=""/>
    <b v="0"/>
    <s v=""/>
    <s v=""/>
  </r>
  <r>
    <n v="185236"/>
    <s v="Yes"/>
    <m/>
    <x v="17"/>
    <s v="185236"/>
    <s v="1"/>
    <x v="29"/>
    <x v="4"/>
    <s v="2FS  TOMMH0160"/>
    <s v="2FS  TOMMR0253"/>
    <s v="1"/>
    <d v="2007-04-24T00:00:00"/>
    <d v="2007-04-25T00:00:00"/>
    <s v="5000"/>
    <n v="26102"/>
    <s v=""/>
    <m/>
    <s v="5000"/>
    <n v="1130"/>
    <s v=""/>
    <m/>
    <s v=""/>
    <s v=""/>
    <b v="0"/>
    <s v=""/>
    <s v=""/>
  </r>
  <r>
    <n v="185237"/>
    <s v="Yes"/>
    <m/>
    <x v="17"/>
    <s v="185237"/>
    <s v="1"/>
    <x v="29"/>
    <x v="4"/>
    <s v="2FS  TOMMH0160"/>
    <s v="2FS  TOMMR0253"/>
    <s v="1"/>
    <d v="2007-04-25T00:00:00"/>
    <d v="2007-04-25T00:00:00"/>
    <s v="5000"/>
    <n v="27776"/>
    <s v=""/>
    <m/>
    <s v="5000"/>
    <n v="92"/>
    <s v=""/>
    <m/>
    <s v=""/>
    <s v=""/>
    <b v="0"/>
    <s v=""/>
    <s v=""/>
  </r>
  <r>
    <n v="185728"/>
    <s v="Yes"/>
    <m/>
    <x v="17"/>
    <s v="185728"/>
    <s v="1"/>
    <x v="29"/>
    <x v="4"/>
    <s v="2FS  TOMMH0160"/>
    <s v="2FS  TOMMR0253"/>
    <s v="1"/>
    <d v="2007-04-24T00:00:00"/>
    <d v="2007-04-25T00:00:00"/>
    <s v="5000"/>
    <n v="33436"/>
    <s v=""/>
    <m/>
    <s v="0000"/>
    <n v="285"/>
    <s v="5000"/>
    <n v="222"/>
    <s v=""/>
    <s v=""/>
    <b v="0"/>
    <s v=""/>
    <s v=""/>
  </r>
  <r>
    <n v="185926"/>
    <s v="Yes"/>
    <m/>
    <x v="17"/>
    <s v="185926"/>
    <s v="1"/>
    <x v="29"/>
    <x v="5"/>
    <s v="2FS  TOMMH0160"/>
    <s v="2FS  TOMMR0253"/>
    <s v="1"/>
    <d v="2008-04-23T00:00:00"/>
    <d v="2008-04-25T00:00:00"/>
    <s v="5000"/>
    <n v="44970"/>
    <s v=""/>
    <m/>
    <s v="0000"/>
    <n v="2230"/>
    <s v="5000"/>
    <n v="455"/>
    <s v=""/>
    <s v=""/>
    <b v="0"/>
    <s v=""/>
    <s v=""/>
  </r>
  <r>
    <n v="185935"/>
    <s v="Yes"/>
    <m/>
    <x v="17"/>
    <s v="185935"/>
    <s v="1"/>
    <x v="29"/>
    <x v="5"/>
    <s v="2FS  TOMMH0160"/>
    <s v="2FS  TOMMR0253"/>
    <s v="1"/>
    <d v="2008-04-23T00:00:00"/>
    <d v="2008-04-25T00:00:00"/>
    <s v="5000"/>
    <n v="56661"/>
    <s v=""/>
    <m/>
    <s v="0000"/>
    <n v="2230"/>
    <s v=""/>
    <m/>
    <s v=""/>
    <s v=""/>
    <b v="0"/>
    <s v=""/>
    <s v=""/>
  </r>
  <r>
    <n v="185936"/>
    <s v="Yes"/>
    <m/>
    <x v="17"/>
    <s v="185936"/>
    <s v="1"/>
    <x v="29"/>
    <x v="5"/>
    <s v="2FS  TOMMH0160"/>
    <s v="2FS  TOMMR0253"/>
    <s v="1"/>
    <d v="2008-04-23T00:00:00"/>
    <d v="2008-04-25T00:00:00"/>
    <s v="5000"/>
    <n v="44845"/>
    <s v=""/>
    <m/>
    <s v="0000"/>
    <n v="2230"/>
    <s v="5000"/>
    <n v="1245"/>
    <s v=""/>
    <s v=""/>
    <b v="0"/>
    <s v=""/>
    <s v=""/>
  </r>
  <r>
    <n v="180183"/>
    <s v="Yes"/>
    <m/>
    <x v="17"/>
    <s v="180183"/>
    <s v="1"/>
    <x v="29"/>
    <x v="6"/>
    <s v="2FS  TOMMH0160"/>
    <s v="2FS  TOMMR0253"/>
    <s v="1"/>
    <d v="2009-04-23T00:00:00"/>
    <d v="2009-04-23T00:00:00"/>
    <s v="5000"/>
    <n v="49226"/>
    <s v=""/>
    <m/>
    <s v="5000"/>
    <n v="2051"/>
    <s v="0000"/>
    <n v="222"/>
    <s v=""/>
    <s v=""/>
    <b v="0"/>
    <s v=""/>
    <s v=""/>
  </r>
  <r>
    <n v="180184"/>
    <s v="Yes"/>
    <m/>
    <x v="17"/>
    <s v="180184"/>
    <s v="1"/>
    <x v="29"/>
    <x v="6"/>
    <s v="2FS  TOMMH0160"/>
    <s v="2FS  TOMMR0253"/>
    <s v="1"/>
    <d v="2009-04-24T00:00:00"/>
    <d v="2009-04-27T00:00:00"/>
    <s v="5000"/>
    <n v="53692"/>
    <s v=""/>
    <m/>
    <s v="5000"/>
    <n v="984"/>
    <s v="0000"/>
    <n v="242"/>
    <s v=""/>
    <s v=""/>
    <b v="0"/>
    <s v=""/>
    <s v=""/>
  </r>
  <r>
    <n v="180189"/>
    <s v="Yes"/>
    <m/>
    <x v="17"/>
    <s v="180189"/>
    <s v="1"/>
    <x v="29"/>
    <x v="6"/>
    <s v="2FS  TOMMH0160"/>
    <s v="2FS  TOMMR0253"/>
    <s v="1"/>
    <d v="2009-04-23T00:00:00"/>
    <d v="2009-04-27T00:00:00"/>
    <s v="5000"/>
    <n v="40260"/>
    <s v=""/>
    <m/>
    <s v="5000"/>
    <n v="407"/>
    <s v="0000"/>
    <n v="182"/>
    <s v=""/>
    <s v=""/>
    <b v="0"/>
    <s v=""/>
    <s v=""/>
  </r>
  <r>
    <n v="180965"/>
    <s v="Yes"/>
    <m/>
    <x v="17"/>
    <s v="180965"/>
    <s v="1"/>
    <x v="29"/>
    <x v="7"/>
    <s v="2FS  TOMMH0160"/>
    <s v="2FS  TOMMR0253"/>
    <s v="1"/>
    <d v="2010-04-14T00:00:00"/>
    <d v="2010-04-14T00:00:00"/>
    <s v="5000"/>
    <n v="53511"/>
    <s v=""/>
    <m/>
    <s v="5000"/>
    <n v="367"/>
    <s v=""/>
    <m/>
    <s v=""/>
    <s v=""/>
    <b v="0"/>
    <s v=""/>
    <s v=""/>
  </r>
  <r>
    <n v="180966"/>
    <s v="Yes"/>
    <m/>
    <x v="17"/>
    <s v="180966"/>
    <s v="1"/>
    <x v="29"/>
    <x v="7"/>
    <s v="2FS  TOMMH0160"/>
    <s v="2FS  TOMMR0253"/>
    <s v="1"/>
    <d v="2010-04-14T00:00:00"/>
    <d v="2010-04-14T00:00:00"/>
    <s v="5000"/>
    <n v="49256"/>
    <s v=""/>
    <m/>
    <s v="5000"/>
    <n v="3468"/>
    <s v=""/>
    <m/>
    <s v=""/>
    <s v=""/>
    <b v="0"/>
    <s v=""/>
    <s v=""/>
  </r>
  <r>
    <n v="180990"/>
    <s v="Yes"/>
    <m/>
    <x v="17"/>
    <s v="180990"/>
    <s v="1"/>
    <x v="29"/>
    <x v="7"/>
    <s v="2FS  TOMMH0160"/>
    <s v="2FS  TOMMR0253"/>
    <s v="1"/>
    <d v="2010-04-10T00:00:00"/>
    <d v="2010-04-20T00:00:00"/>
    <s v="5000"/>
    <n v="24448"/>
    <s v=""/>
    <m/>
    <s v="5000"/>
    <n v="862"/>
    <s v=""/>
    <m/>
    <s v=""/>
    <s v=""/>
    <b v="0"/>
    <s v=""/>
    <s v=""/>
  </r>
  <r>
    <n v="210671"/>
    <s v="Yes"/>
    <m/>
    <x v="18"/>
    <s v="210671"/>
    <s v="1"/>
    <x v="30"/>
    <x v="4"/>
    <s v="3F10513  110017AH"/>
    <s v="3F10513  110017AR"/>
    <s v="3"/>
    <d v="2006-05-18T00:00:00"/>
    <d v="2006-06-05T00:00:00"/>
    <s v="5000"/>
    <n v="42333"/>
    <s v="0000"/>
    <n v="4360"/>
    <s v="5000"/>
    <n v="215114"/>
    <s v="0000"/>
    <n v="8847"/>
    <s v=""/>
    <s v=""/>
    <b v="0"/>
    <s v=""/>
    <s v=""/>
  </r>
  <r>
    <n v="633286"/>
    <s v="Yes"/>
    <m/>
    <x v="18"/>
    <s v="633286"/>
    <s v="1"/>
    <x v="30"/>
    <x v="4"/>
    <s v="3F10513  110013CH"/>
    <s v="3F10513  110013CR"/>
    <s v="3"/>
    <d v="2006-05-15T00:00:00"/>
    <d v="2006-05-25T00:00:00"/>
    <s v="5000"/>
    <n v="120154"/>
    <s v="0000"/>
    <n v="7920"/>
    <s v="5000"/>
    <n v="2943809"/>
    <s v="0000"/>
    <n v="404407"/>
    <s v="D"/>
    <s v="142006DI02"/>
    <b v="0"/>
    <s v=""/>
    <s v=""/>
  </r>
  <r>
    <n v="210744"/>
    <s v="Yes"/>
    <m/>
    <x v="18"/>
    <s v="210744"/>
    <s v="1"/>
    <x v="30"/>
    <x v="5"/>
    <s v="3F10513  110017AH"/>
    <s v="3F10513  110017AR"/>
    <s v="3"/>
    <d v="2007-05-18T00:00:00"/>
    <d v="2007-06-10T00:00:00"/>
    <s v="5000"/>
    <n v="94725"/>
    <s v="0000"/>
    <n v="1135"/>
    <s v="5000"/>
    <n v="628420"/>
    <s v="0000"/>
    <n v="21650"/>
    <s v=""/>
    <s v=""/>
    <b v="0"/>
    <s v=""/>
    <s v=""/>
  </r>
  <r>
    <n v="633391"/>
    <s v="Yes"/>
    <m/>
    <x v="18"/>
    <s v="633391"/>
    <s v="1"/>
    <x v="30"/>
    <x v="5"/>
    <s v="3F10513  110013CH"/>
    <s v="3F10513  110013CR"/>
    <s v="3"/>
    <d v="2007-05-04T00:00:00"/>
    <d v="2007-05-30T00:00:00"/>
    <s v="5000"/>
    <n v="204221"/>
    <s v="0000"/>
    <n v="390"/>
    <s v="5000"/>
    <n v="390"/>
    <s v=""/>
    <m/>
    <s v="D"/>
    <s v="142007DI00"/>
    <b v="0"/>
    <s v=""/>
    <s v=""/>
  </r>
  <r>
    <n v="210788"/>
    <s v="Yes"/>
    <m/>
    <x v="18"/>
    <s v="210788"/>
    <s v="1"/>
    <x v="30"/>
    <x v="6"/>
    <s v="3F10513  110013CH"/>
    <s v="3F10513  110013CR"/>
    <s v="3"/>
    <d v="2008-05-01T00:00:00"/>
    <d v="2008-06-05T00:00:00"/>
    <s v="5000"/>
    <n v="180974"/>
    <s v=""/>
    <m/>
    <s v="5000"/>
    <n v="724"/>
    <s v=""/>
    <m/>
    <s v="D"/>
    <s v="142008DI00"/>
    <b v="0"/>
    <s v=""/>
    <s v=""/>
  </r>
  <r>
    <n v="210801"/>
    <s v="Yes"/>
    <m/>
    <x v="18"/>
    <s v="210801"/>
    <s v="1"/>
    <x v="30"/>
    <x v="6"/>
    <s v="3F10513  110017AH"/>
    <s v="3F10513  110017AR"/>
    <s v="3"/>
    <d v="2008-05-17T00:00:00"/>
    <d v="2008-05-23T00:00:00"/>
    <s v="5000"/>
    <n v="61823"/>
    <s v="0000"/>
    <n v="2721"/>
    <s v="5000"/>
    <n v="615670"/>
    <s v="0000"/>
    <n v="24655"/>
    <s v=""/>
    <s v=""/>
    <b v="0"/>
    <s v=""/>
    <s v=""/>
  </r>
  <r>
    <n v="210824"/>
    <s v="Yes"/>
    <m/>
    <x v="18"/>
    <s v="210824"/>
    <s v="1"/>
    <x v="30"/>
    <x v="7"/>
    <s v="3F10513  110013CH"/>
    <s v="3F10513  110013CR"/>
    <s v="3"/>
    <d v="2009-06-01T00:00:00"/>
    <d v="2009-06-01T00:00:00"/>
    <s v="5000"/>
    <n v="206480"/>
    <s v="0000"/>
    <n v="765"/>
    <s v="5000"/>
    <n v="3059538"/>
    <s v="0000"/>
    <n v="1"/>
    <s v="D"/>
    <s v="142008nisq"/>
    <b v="0"/>
    <s v=""/>
    <s v=""/>
  </r>
  <r>
    <n v="633172"/>
    <s v="Yes"/>
    <m/>
    <x v="19"/>
    <s v="633172"/>
    <s v="1"/>
    <x v="31"/>
    <x v="4"/>
    <s v="3F10107  010406 H"/>
    <s v="3F10107  010120 R02"/>
    <s v="1"/>
    <d v="2006-05-08T00:00:00"/>
    <d v="2006-05-22T00:00:00"/>
    <s v="5500"/>
    <n v="203916"/>
    <s v="0000"/>
    <n v="615"/>
    <s v="5500"/>
    <n v="369"/>
    <s v=""/>
    <m/>
    <s v="D"/>
    <s v="0420060000"/>
    <b v="0"/>
    <s v=""/>
    <s v=""/>
  </r>
  <r>
    <n v="633387"/>
    <s v="Yes"/>
    <m/>
    <x v="19"/>
    <s v="633387"/>
    <s v="1"/>
    <x v="31"/>
    <x v="5"/>
    <s v="3F10107  010406 H"/>
    <s v="3F10107  010120 R02"/>
    <s v="1"/>
    <d v="2007-05-08T00:00:00"/>
    <d v="2007-05-22T00:00:00"/>
    <s v="5500"/>
    <n v="143841"/>
    <s v=""/>
    <m/>
    <s v="5500"/>
    <n v="259"/>
    <s v=""/>
    <m/>
    <s v=""/>
    <s v=""/>
    <b v="0"/>
    <s v=""/>
    <s v=""/>
  </r>
  <r>
    <n v="634274"/>
    <s v="Yes"/>
    <m/>
    <x v="19"/>
    <s v="634274"/>
    <s v="1"/>
    <x v="31"/>
    <x v="6"/>
    <s v="3F10107  010406 H"/>
    <s v="3F10107  010120 R02"/>
    <s v="1"/>
    <d v="2008-05-08T00:00:00"/>
    <d v="2008-05-20T00:00:00"/>
    <s v="5500"/>
    <n v="206862"/>
    <s v="0000"/>
    <n v="1837"/>
    <s v="5500"/>
    <n v="1101"/>
    <s v=""/>
    <m/>
    <s v="D"/>
    <s v="0420080000"/>
    <b v="0"/>
    <s v=""/>
    <s v=""/>
  </r>
  <r>
    <n v="634797"/>
    <s v="Yes"/>
    <m/>
    <x v="19"/>
    <s v="634797"/>
    <s v="1"/>
    <x v="31"/>
    <x v="7"/>
    <s v="3F10107  010406 H"/>
    <s v="3F10107  010120 R02"/>
    <s v="1"/>
    <d v="2009-05-07T00:00:00"/>
    <d v="2009-05-14T00:00:00"/>
    <s v="5500"/>
    <n v="171083"/>
    <s v="0000"/>
    <n v="2817"/>
    <s v="5500"/>
    <n v="2113"/>
    <s v=""/>
    <m/>
    <s v=""/>
    <s v=""/>
    <b v="0"/>
    <s v=""/>
    <s v=""/>
  </r>
  <r>
    <n v="82339"/>
    <s v="Yes"/>
    <m/>
    <x v="2"/>
    <s v="082339"/>
    <s v="1"/>
    <x v="32"/>
    <x v="4"/>
    <s v="2MS  GSVIH5679"/>
    <s v="2MS  GSVIR5679"/>
    <s v="2"/>
    <d v="2006-06-08T00:00:00"/>
    <d v="2006-06-08T00:00:00"/>
    <s v="5000"/>
    <n v="16454"/>
    <s v=""/>
    <m/>
    <s v="0000"/>
    <n v="35646"/>
    <s v=""/>
    <m/>
    <s v=""/>
    <s v=""/>
    <b v="0"/>
    <s v=""/>
    <s v=""/>
  </r>
  <r>
    <n v="82343"/>
    <s v="Yes"/>
    <m/>
    <x v="2"/>
    <s v="082343"/>
    <s v="1"/>
    <x v="32"/>
    <x v="4"/>
    <s v="2MS  GSVIH5679"/>
    <s v="2MS  GSVIR5679"/>
    <s v="2"/>
    <d v="2006-06-08T00:00:00"/>
    <d v="2006-06-08T00:00:00"/>
    <s v="5000"/>
    <n v="16515"/>
    <s v=""/>
    <m/>
    <s v="0000"/>
    <n v="35646"/>
    <s v=""/>
    <m/>
    <s v=""/>
    <s v=""/>
    <b v="0"/>
    <s v=""/>
    <s v=""/>
  </r>
  <r>
    <n v="82344"/>
    <s v="Yes"/>
    <m/>
    <x v="2"/>
    <s v="082344"/>
    <s v="1"/>
    <x v="32"/>
    <x v="4"/>
    <s v="2MS  GSVIH5679"/>
    <s v="2MS  GSVIR5679"/>
    <s v="2"/>
    <d v="2006-06-08T00:00:00"/>
    <d v="2006-06-08T00:00:00"/>
    <s v="5000"/>
    <n v="16285"/>
    <s v=""/>
    <m/>
    <s v="0000"/>
    <n v="32668"/>
    <s v=""/>
    <m/>
    <s v=""/>
    <s v=""/>
    <b v="0"/>
    <s v=""/>
    <s v=""/>
  </r>
  <r>
    <n v="82345"/>
    <s v="Yes"/>
    <m/>
    <x v="2"/>
    <s v="082345"/>
    <s v="1"/>
    <x v="32"/>
    <x v="4"/>
    <s v="2MS  GSVIH5679"/>
    <s v="2MS  GSVIR5679"/>
    <s v="2"/>
    <d v="2006-06-08T00:00:00"/>
    <d v="2006-06-08T00:00:00"/>
    <s v="5000"/>
    <n v="16770"/>
    <s v=""/>
    <m/>
    <s v="0000"/>
    <n v="33642"/>
    <s v=""/>
    <m/>
    <s v=""/>
    <s v=""/>
    <b v="0"/>
    <s v=""/>
    <s v=""/>
  </r>
  <r>
    <n v="82350"/>
    <s v="Yes"/>
    <m/>
    <x v="2"/>
    <s v="082350"/>
    <s v="1"/>
    <x v="32"/>
    <x v="4"/>
    <s v="2FS  GSVIH0105"/>
    <s v="2FS  GSVIR0105"/>
    <s v="2"/>
    <d v="2006-06-14T00:00:00"/>
    <d v="2006-06-14T00:00:00"/>
    <s v="5000"/>
    <n v="16240"/>
    <s v=""/>
    <m/>
    <s v="0000"/>
    <n v="91367"/>
    <s v="5000"/>
    <n v="113"/>
    <s v=""/>
    <s v=""/>
    <b v="0"/>
    <s v=""/>
    <s v=""/>
  </r>
  <r>
    <n v="82414"/>
    <s v="Yes"/>
    <m/>
    <x v="2"/>
    <s v="082414"/>
    <s v="1"/>
    <x v="32"/>
    <x v="4"/>
    <s v="2FS  GSVIH0105"/>
    <s v="2FS  GSVIR0105"/>
    <s v="2"/>
    <d v="2006-06-14T00:00:00"/>
    <d v="2006-06-14T00:00:00"/>
    <s v="5000"/>
    <n v="14648"/>
    <s v=""/>
    <m/>
    <s v="0000"/>
    <n v="84224"/>
    <s v="5000"/>
    <n v="426"/>
    <s v=""/>
    <s v=""/>
    <b v="0"/>
    <s v=""/>
    <s v=""/>
  </r>
  <r>
    <n v="84327"/>
    <s v="Yes"/>
    <m/>
    <x v="2"/>
    <s v="084327"/>
    <s v="1"/>
    <x v="32"/>
    <x v="4"/>
    <s v="2FS  GSVIH0105"/>
    <s v="2FS  GSVIR0105"/>
    <s v="2"/>
    <d v="2006-06-14T00:00:00"/>
    <d v="2006-06-14T00:00:00"/>
    <s v="5000"/>
    <n v="15033"/>
    <s v=""/>
    <m/>
    <s v="0000"/>
    <n v="84669"/>
    <s v="5000"/>
    <n v="121"/>
    <s v=""/>
    <s v=""/>
    <b v="0"/>
    <s v=""/>
    <s v=""/>
  </r>
  <r>
    <n v="84328"/>
    <s v="Yes"/>
    <m/>
    <x v="2"/>
    <s v="084328"/>
    <s v="1"/>
    <x v="32"/>
    <x v="4"/>
    <s v="2FS  GSVIH0105"/>
    <s v="2FS  GSVIR0105"/>
    <s v="2"/>
    <d v="2006-06-14T00:00:00"/>
    <d v="2006-06-14T00:00:00"/>
    <s v="5000"/>
    <n v="15123"/>
    <s v=""/>
    <m/>
    <s v="0000"/>
    <n v="84831"/>
    <s v="5000"/>
    <n v="60"/>
    <s v=""/>
    <s v=""/>
    <b v="0"/>
    <s v=""/>
    <s v=""/>
  </r>
  <r>
    <n v="185808"/>
    <s v="Yes"/>
    <m/>
    <x v="2"/>
    <s v="185808"/>
    <s v="1"/>
    <x v="32"/>
    <x v="4"/>
    <s v="2FS  GSVIH0105"/>
    <s v="2FS  GSVIR0105"/>
    <s v="2"/>
    <d v="2006-06-13T00:00:00"/>
    <d v="2006-06-13T00:00:00"/>
    <s v="5000"/>
    <n v="29367"/>
    <s v=""/>
    <m/>
    <s v="0000"/>
    <n v="11911"/>
    <s v="5000"/>
    <n v="44"/>
    <s v=""/>
    <s v=""/>
    <b v="0"/>
    <s v=""/>
    <s v=""/>
  </r>
  <r>
    <n v="185809"/>
    <s v="Yes"/>
    <m/>
    <x v="2"/>
    <s v="185809"/>
    <s v="1"/>
    <x v="32"/>
    <x v="4"/>
    <s v="2FS  GSVIH0105"/>
    <s v="2FS  GSVIR0105"/>
    <s v="2"/>
    <d v="2006-06-13T00:00:00"/>
    <d v="2006-06-13T00:00:00"/>
    <s v="5000"/>
    <n v="28850"/>
    <s v=""/>
    <m/>
    <s v="0000"/>
    <n v="11722"/>
    <s v="5000"/>
    <n v="93"/>
    <s v=""/>
    <s v=""/>
    <b v="0"/>
    <s v=""/>
    <s v=""/>
  </r>
  <r>
    <n v="185910"/>
    <s v="Yes"/>
    <m/>
    <x v="2"/>
    <s v="185910"/>
    <s v="1"/>
    <x v="32"/>
    <x v="5"/>
    <s v="2MS  GSVIH5679"/>
    <s v="2MS  GSVIR5679"/>
    <s v="2"/>
    <d v="2007-06-10T00:00:00"/>
    <d v="2007-06-10T00:00:00"/>
    <s v="5000"/>
    <n v="22293"/>
    <s v=""/>
    <m/>
    <s v="0000"/>
    <n v="28301"/>
    <s v="5000"/>
    <n v="90"/>
    <s v=""/>
    <s v=""/>
    <b v="0"/>
    <s v=""/>
    <s v=""/>
  </r>
  <r>
    <n v="185911"/>
    <s v="Yes"/>
    <m/>
    <x v="2"/>
    <s v="185911"/>
    <s v="1"/>
    <x v="32"/>
    <x v="5"/>
    <s v="2MS  GSVIH5679"/>
    <s v="2MS  GSVIR5679"/>
    <s v="2"/>
    <d v="2007-06-10T00:00:00"/>
    <d v="2007-06-10T00:00:00"/>
    <s v="5000"/>
    <n v="22399"/>
    <s v=""/>
    <m/>
    <s v="0000"/>
    <n v="28435"/>
    <s v="5000"/>
    <n v="90"/>
    <s v=""/>
    <s v=""/>
    <b v="0"/>
    <s v=""/>
    <s v=""/>
  </r>
  <r>
    <n v="185912"/>
    <s v="Yes"/>
    <m/>
    <x v="2"/>
    <s v="185912"/>
    <s v="1"/>
    <x v="32"/>
    <x v="5"/>
    <s v="2MS  GSVIH5679"/>
    <s v="2MS  GSVIR5679"/>
    <s v="2"/>
    <d v="2007-06-10T00:00:00"/>
    <d v="2007-06-10T00:00:00"/>
    <s v="5000"/>
    <n v="22329"/>
    <s v=""/>
    <m/>
    <s v="0000"/>
    <n v="28347"/>
    <s v="5000"/>
    <n v="90"/>
    <s v=""/>
    <s v=""/>
    <b v="0"/>
    <s v=""/>
    <s v=""/>
  </r>
  <r>
    <n v="185913"/>
    <s v="Yes"/>
    <m/>
    <x v="2"/>
    <s v="185913"/>
    <s v="1"/>
    <x v="32"/>
    <x v="5"/>
    <s v="2MS  GSVIH5679"/>
    <s v="2MS  GSVIR5679"/>
    <s v="2"/>
    <d v="2007-06-10T00:00:00"/>
    <d v="2007-06-10T00:00:00"/>
    <s v="5000"/>
    <n v="22376"/>
    <s v=""/>
    <m/>
    <s v="0000"/>
    <n v="28406"/>
    <s v="5000"/>
    <n v="90"/>
    <s v=""/>
    <s v=""/>
    <b v="0"/>
    <s v=""/>
    <s v=""/>
  </r>
  <r>
    <n v="185914"/>
    <s v="Yes"/>
    <m/>
    <x v="2"/>
    <s v="185914"/>
    <s v="1"/>
    <x v="32"/>
    <x v="5"/>
    <s v="2FS  GSVIH0105"/>
    <s v="2FS  GSVIR0105"/>
    <s v="2"/>
    <d v="2007-06-03T00:00:00"/>
    <d v="2007-06-03T00:00:00"/>
    <s v="5000"/>
    <n v="22444"/>
    <s v=""/>
    <m/>
    <s v="0000"/>
    <n v="165754"/>
    <s v="5000"/>
    <n v="90"/>
    <s v=""/>
    <s v=""/>
    <b v="0"/>
    <s v=""/>
    <s v=""/>
  </r>
  <r>
    <n v="185915"/>
    <s v="Yes"/>
    <m/>
    <x v="2"/>
    <s v="185915"/>
    <s v="1"/>
    <x v="32"/>
    <x v="5"/>
    <s v="2FS  GSVIH0105"/>
    <s v="2FS  GSVIR0105"/>
    <s v="2"/>
    <d v="2007-06-03T00:00:00"/>
    <d v="2007-06-03T00:00:00"/>
    <s v="5000"/>
    <n v="22366"/>
    <s v=""/>
    <m/>
    <s v="0000"/>
    <n v="165180"/>
    <s v="5000"/>
    <n v="90"/>
    <s v=""/>
    <s v=""/>
    <b v="0"/>
    <s v=""/>
    <s v=""/>
  </r>
  <r>
    <n v="185916"/>
    <s v="Yes"/>
    <m/>
    <x v="2"/>
    <s v="185916"/>
    <s v="1"/>
    <x v="32"/>
    <x v="5"/>
    <s v="2FS  GSVIH0105"/>
    <s v="2FS  GSVIR0105"/>
    <s v="2"/>
    <d v="2007-06-03T00:00:00"/>
    <d v="2007-06-03T00:00:00"/>
    <s v="5000"/>
    <n v="22440"/>
    <s v=""/>
    <m/>
    <s v="0000"/>
    <n v="165724"/>
    <s v="5000"/>
    <n v="90"/>
    <s v=""/>
    <s v=""/>
    <b v="0"/>
    <s v=""/>
    <s v=""/>
  </r>
  <r>
    <n v="185917"/>
    <s v="Yes"/>
    <m/>
    <x v="2"/>
    <s v="185917"/>
    <s v="1"/>
    <x v="32"/>
    <x v="5"/>
    <s v="2FS  GSVIH0105"/>
    <s v="2FS  GSVIR0105"/>
    <s v="2"/>
    <d v="2007-06-03T00:00:00"/>
    <d v="2007-06-03T00:00:00"/>
    <s v="5000"/>
    <n v="22580"/>
    <s v=""/>
    <m/>
    <s v="0000"/>
    <n v="166761"/>
    <s v="5000"/>
    <n v="91"/>
    <s v=""/>
    <s v=""/>
    <b v="0"/>
    <s v=""/>
    <s v=""/>
  </r>
  <r>
    <n v="180170"/>
    <s v="Yes"/>
    <m/>
    <x v="2"/>
    <s v="180170"/>
    <s v="1"/>
    <x v="32"/>
    <x v="6"/>
    <s v="2FS  GSVIH0105"/>
    <s v="2FS  GSVIR0105"/>
    <s v="2"/>
    <d v="2008-06-30T00:00:00"/>
    <d v="2008-06-30T00:00:00"/>
    <s v="5000"/>
    <n v="29035"/>
    <s v=""/>
    <m/>
    <s v="0000"/>
    <n v="84087"/>
    <s v="5000"/>
    <n v="1037"/>
    <s v=""/>
    <s v=""/>
    <b v="0"/>
    <s v=""/>
    <s v=""/>
  </r>
  <r>
    <n v="186235"/>
    <s v="Yes"/>
    <m/>
    <x v="2"/>
    <s v="186235"/>
    <s v="1"/>
    <x v="32"/>
    <x v="6"/>
    <s v="2MS  GSVIH5679"/>
    <s v="2MS  GSVIR5679"/>
    <s v="2"/>
    <d v="2008-06-02T00:00:00"/>
    <d v="2008-06-02T00:00:00"/>
    <s v="5000"/>
    <n v="29925"/>
    <s v=""/>
    <m/>
    <s v="0000"/>
    <n v="73500"/>
    <s v="5000"/>
    <n v="152"/>
    <s v=""/>
    <s v=""/>
    <b v="0"/>
    <s v=""/>
    <s v=""/>
  </r>
  <r>
    <n v="186236"/>
    <s v="Yes"/>
    <m/>
    <x v="2"/>
    <s v="186236"/>
    <s v="1"/>
    <x v="32"/>
    <x v="6"/>
    <s v="2MS  GSVIH5679"/>
    <s v="2MS  GSVIR5679"/>
    <s v="2"/>
    <d v="2008-06-02T00:00:00"/>
    <d v="2008-06-02T00:00:00"/>
    <s v="5000"/>
    <n v="30104"/>
    <s v=""/>
    <m/>
    <s v="0000"/>
    <n v="73754"/>
    <s v="5000"/>
    <n v="76"/>
    <s v=""/>
    <s v=""/>
    <b v="0"/>
    <s v=""/>
    <s v=""/>
  </r>
  <r>
    <n v="186237"/>
    <s v="Yes"/>
    <m/>
    <x v="2"/>
    <s v="186237"/>
    <s v="1"/>
    <x v="32"/>
    <x v="6"/>
    <s v="2FS  GSVIH0105"/>
    <s v="2FS  GSVIR0105"/>
    <s v="2"/>
    <d v="2008-06-30T00:00:00"/>
    <d v="2008-06-30T00:00:00"/>
    <s v="5000"/>
    <n v="29304"/>
    <s v=""/>
    <m/>
    <s v="0000"/>
    <n v="84078"/>
    <s v="5000"/>
    <n v="764"/>
    <s v=""/>
    <s v=""/>
    <b v="0"/>
    <s v=""/>
    <s v=""/>
  </r>
  <r>
    <n v="186238"/>
    <s v="Yes"/>
    <m/>
    <x v="2"/>
    <s v="186238"/>
    <s v="1"/>
    <x v="32"/>
    <x v="6"/>
    <s v="2FS  GSVIH0105"/>
    <s v="2FS  GSVIR0105"/>
    <s v="2"/>
    <d v="2008-06-30T00:00:00"/>
    <d v="2008-06-30T00:00:00"/>
    <s v="5000"/>
    <n v="30266"/>
    <s v=""/>
    <m/>
    <s v="0000"/>
    <n v="86839"/>
    <s v="5000"/>
    <n v="790"/>
    <s v=""/>
    <s v=""/>
    <b v="0"/>
    <s v=""/>
    <s v=""/>
  </r>
  <r>
    <n v="186239"/>
    <s v="Yes"/>
    <m/>
    <x v="2"/>
    <s v="186239"/>
    <s v="1"/>
    <x v="32"/>
    <x v="6"/>
    <s v="2FS  GSVIH0105"/>
    <s v="2FS  GSVIR0105"/>
    <s v="2"/>
    <d v="2008-06-30T00:00:00"/>
    <d v="2008-06-30T00:00:00"/>
    <s v="5000"/>
    <n v="28452"/>
    <s v=""/>
    <m/>
    <s v="0000"/>
    <n v="81287"/>
    <s v="5000"/>
    <n v="619"/>
    <s v=""/>
    <s v=""/>
    <b v="0"/>
    <s v=""/>
    <s v=""/>
  </r>
  <r>
    <n v="180474"/>
    <s v="Yes"/>
    <m/>
    <x v="2"/>
    <s v="180474"/>
    <s v="1"/>
    <x v="32"/>
    <x v="7"/>
    <s v="2FS  GSVIH0105"/>
    <s v="2FS  GSVIR0105"/>
    <s v="2"/>
    <d v="2009-05-26T00:00:00"/>
    <d v="2009-05-26T00:00:00"/>
    <s v="5000"/>
    <n v="39304"/>
    <s v=""/>
    <m/>
    <s v="5000"/>
    <n v="721"/>
    <s v=""/>
    <m/>
    <s v=""/>
    <s v=""/>
    <b v="0"/>
    <s v=""/>
    <s v=""/>
  </r>
  <r>
    <n v="180475"/>
    <s v="Yes"/>
    <m/>
    <x v="2"/>
    <s v="180475"/>
    <s v="1"/>
    <x v="32"/>
    <x v="7"/>
    <s v="2FS  GSVIH0105"/>
    <s v="2FS  GSVIR0105"/>
    <s v="2"/>
    <d v="2009-05-26T00:00:00"/>
    <d v="2009-05-26T00:00:00"/>
    <s v="5000"/>
    <n v="39375"/>
    <s v=""/>
    <m/>
    <s v="0000"/>
    <n v="23131"/>
    <s v="5000"/>
    <n v="722"/>
    <s v=""/>
    <s v=""/>
    <b v="0"/>
    <s v=""/>
    <s v=""/>
  </r>
  <r>
    <n v="180491"/>
    <s v="Yes"/>
    <m/>
    <x v="2"/>
    <s v="180491"/>
    <s v="1"/>
    <x v="32"/>
    <x v="7"/>
    <s v="2FS  GSVIH0105"/>
    <s v="2FS  GSVIR0105"/>
    <s v="2"/>
    <d v="2009-05-29T00:00:00"/>
    <d v="2009-05-29T00:00:00"/>
    <s v="5000"/>
    <n v="48834"/>
    <s v=""/>
    <m/>
    <s v="0000"/>
    <n v="49869"/>
    <s v="5000"/>
    <n v="1293"/>
    <s v=""/>
    <s v=""/>
    <b v="0"/>
    <s v=""/>
    <s v=""/>
  </r>
  <r>
    <n v="633375"/>
    <s v="Yes"/>
    <m/>
    <x v="9"/>
    <s v="633375"/>
    <s v="1"/>
    <x v="33"/>
    <x v="4"/>
    <s v="3F10511  100414 H"/>
    <s v="3F10511  100414 R"/>
    <s v="3"/>
    <d v="2006-05-30T00:00:00"/>
    <d v="2006-05-30T00:00:00"/>
    <s v="5000"/>
    <n v="200181"/>
    <s v="0000"/>
    <n v="1803"/>
    <s v="5000"/>
    <n v="648"/>
    <s v=""/>
    <m/>
    <s v=""/>
    <s v=""/>
    <b v="0"/>
    <s v=""/>
    <s v=""/>
  </r>
  <r>
    <n v="633889"/>
    <s v="Yes"/>
    <m/>
    <x v="9"/>
    <s v="633889"/>
    <s v="1"/>
    <x v="33"/>
    <x v="5"/>
    <s v="3F10511  100414 H"/>
    <s v="3F10511  100414 R"/>
    <s v="3"/>
    <d v="2007-06-05T00:00:00"/>
    <d v="2007-06-05T00:00:00"/>
    <s v="5000"/>
    <n v="195828"/>
    <s v="0000"/>
    <n v="1065"/>
    <s v="5000"/>
    <n v="3996"/>
    <s v=""/>
    <m/>
    <s v=""/>
    <s v=""/>
    <b v="0"/>
    <s v=""/>
    <s v=""/>
  </r>
  <r>
    <n v="634284"/>
    <s v="Yes"/>
    <m/>
    <x v="9"/>
    <s v="634284"/>
    <s v="1"/>
    <x v="33"/>
    <x v="6"/>
    <s v="3F10511  100414 H"/>
    <s v="3F10511  100414 R"/>
    <s v="3"/>
    <d v="2008-06-13T00:00:00"/>
    <d v="2008-06-13T00:00:00"/>
    <s v="5000"/>
    <n v="175783"/>
    <s v="0000"/>
    <n v="15170"/>
    <s v="5000"/>
    <n v="14047"/>
    <s v=""/>
    <m/>
    <s v=""/>
    <s v=""/>
    <b v="0"/>
    <s v=""/>
    <s v=""/>
  </r>
  <r>
    <n v="52891"/>
    <s v="No"/>
    <m/>
    <x v="0"/>
    <s v="052891"/>
    <s v="1"/>
    <x v="1"/>
    <x v="4"/>
    <s v="3F21702  210429 H"/>
    <s v="3F21702  210429 R"/>
    <s v="3"/>
    <d v="2006-07-27T00:00:00"/>
    <d v="2006-08-04T00:00:00"/>
    <s v="5000"/>
    <n v="51767"/>
    <s v=""/>
    <m/>
    <s v="5000"/>
    <n v="10352"/>
    <s v="0000"/>
    <n v="5"/>
    <s v=""/>
    <s v=""/>
    <b v="0"/>
    <s v=""/>
    <s v=""/>
  </r>
  <r>
    <n v="52892"/>
    <s v="No"/>
    <m/>
    <x v="0"/>
    <s v="052892"/>
    <s v="1"/>
    <x v="1"/>
    <x v="4"/>
    <s v="3F21702  210429 H"/>
    <s v="3F21702  210429 R"/>
    <s v="3"/>
    <d v="2006-07-27T00:00:00"/>
    <d v="2006-08-04T00:00:00"/>
    <s v="5000"/>
    <n v="51623"/>
    <s v=""/>
    <m/>
    <s v="5000"/>
    <n v="10950"/>
    <s v="0000"/>
    <n v="5"/>
    <s v=""/>
    <s v=""/>
    <b v="0"/>
    <s v=""/>
    <s v=""/>
  </r>
  <r>
    <n v="52893"/>
    <s v="No"/>
    <m/>
    <x v="0"/>
    <s v="052893"/>
    <s v="1"/>
    <x v="1"/>
    <x v="4"/>
    <s v="3F21702  210429 H"/>
    <s v="3F21702  210429 R"/>
    <s v="3"/>
    <d v="2006-07-27T00:00:00"/>
    <d v="2006-08-04T00:00:00"/>
    <s v="5000"/>
    <n v="51565"/>
    <s v=""/>
    <m/>
    <s v="5000"/>
    <n v="12097"/>
    <s v="0000"/>
    <n v="5"/>
    <s v=""/>
    <s v=""/>
    <b v="0"/>
    <s v=""/>
    <s v=""/>
  </r>
  <r>
    <n v="52894"/>
    <s v="No"/>
    <m/>
    <x v="0"/>
    <s v="052894"/>
    <s v="1"/>
    <x v="1"/>
    <x v="4"/>
    <s v="3F21702  210429 H"/>
    <s v="3F21702  210429 R"/>
    <s v="3"/>
    <d v="2006-07-27T00:00:00"/>
    <d v="2006-08-04T00:00:00"/>
    <s v="5000"/>
    <n v="51868"/>
    <s v=""/>
    <m/>
    <s v="5000"/>
    <n v="11645"/>
    <s v="0000"/>
    <n v="5"/>
    <s v=""/>
    <s v=""/>
    <b v="0"/>
    <s v=""/>
    <s v=""/>
  </r>
  <r>
    <n v="53395"/>
    <s v="No"/>
    <m/>
    <x v="0"/>
    <s v="053395"/>
    <s v="1"/>
    <x v="1"/>
    <x v="5"/>
    <s v="3F21702  210429 H"/>
    <s v="3F21702  210429 R"/>
    <s v="3"/>
    <d v="2007-07-30T00:00:00"/>
    <d v="2007-08-22T00:00:00"/>
    <s v="5000"/>
    <n v="49210"/>
    <s v=""/>
    <m/>
    <s v="5000"/>
    <n v="12021"/>
    <s v="0000"/>
    <n v="53"/>
    <s v=""/>
    <s v=""/>
    <b v="0"/>
    <s v=""/>
    <s v=""/>
  </r>
  <r>
    <n v="53396"/>
    <s v="No"/>
    <m/>
    <x v="0"/>
    <s v="053396"/>
    <s v="1"/>
    <x v="1"/>
    <x v="5"/>
    <s v="3F21702  210429 H"/>
    <s v="3F21702  210429 R"/>
    <s v="3"/>
    <d v="2007-07-30T00:00:00"/>
    <d v="2007-08-22T00:00:00"/>
    <s v="5000"/>
    <n v="47834"/>
    <s v=""/>
    <m/>
    <s v="5000"/>
    <n v="13358"/>
    <s v="0000"/>
    <n v="52"/>
    <s v=""/>
    <s v=""/>
    <b v="0"/>
    <s v=""/>
    <s v=""/>
  </r>
  <r>
    <n v="53397"/>
    <s v="No"/>
    <m/>
    <x v="0"/>
    <s v="053397"/>
    <s v="1"/>
    <x v="1"/>
    <x v="6"/>
    <s v="3F21702  210429 H"/>
    <s v="3F21702  210429 R"/>
    <s v="3"/>
    <d v="2008-07-28T00:00:00"/>
    <d v="2008-07-28T00:00:00"/>
    <s v="5000"/>
    <n v="49741"/>
    <s v=""/>
    <m/>
    <s v="5000"/>
    <n v="35878"/>
    <s v=""/>
    <m/>
    <s v=""/>
    <s v=""/>
    <b v="0"/>
    <s v=""/>
    <s v=""/>
  </r>
  <r>
    <n v="53398"/>
    <s v="No"/>
    <m/>
    <x v="0"/>
    <s v="053398"/>
    <s v="1"/>
    <x v="1"/>
    <x v="6"/>
    <s v="3F21702  210429 H"/>
    <s v="3F21702  210429 R"/>
    <s v="3"/>
    <d v="2008-07-28T00:00:00"/>
    <d v="2008-07-28T00:00:00"/>
    <s v="5000"/>
    <n v="45881"/>
    <s v=""/>
    <m/>
    <s v="5000"/>
    <n v="34807"/>
    <s v=""/>
    <m/>
    <s v=""/>
    <s v=""/>
    <b v="0"/>
    <s v=""/>
    <s v=""/>
  </r>
  <r>
    <n v="54379"/>
    <s v="No"/>
    <m/>
    <x v="0"/>
    <s v="054379"/>
    <s v="1"/>
    <x v="1"/>
    <x v="6"/>
    <s v="3F21702  210429 H"/>
    <s v="3F21702  210429 R"/>
    <s v="3"/>
    <d v="2008-07-28T00:00:00"/>
    <d v="2008-07-28T00:00:00"/>
    <s v="5000"/>
    <n v="45740"/>
    <s v=""/>
    <m/>
    <s v="5000"/>
    <n v="35858"/>
    <s v=""/>
    <m/>
    <s v=""/>
    <s v=""/>
    <b v="0"/>
    <s v=""/>
    <s v=""/>
  </r>
  <r>
    <n v="54380"/>
    <s v="No"/>
    <m/>
    <x v="0"/>
    <s v="054380"/>
    <s v="1"/>
    <x v="1"/>
    <x v="6"/>
    <s v="3F21702  210429 H"/>
    <s v="3F21702  210429 R"/>
    <s v="3"/>
    <d v="2008-07-28T00:00:00"/>
    <d v="2008-07-28T00:00:00"/>
    <s v="5000"/>
    <n v="48208"/>
    <s v=""/>
    <m/>
    <s v="5000"/>
    <n v="35048"/>
    <s v=""/>
    <m/>
    <s v=""/>
    <s v=""/>
    <b v="0"/>
    <s v=""/>
    <s v=""/>
  </r>
  <r>
    <n v="54687"/>
    <s v="No"/>
    <m/>
    <x v="0"/>
    <s v="054687"/>
    <s v="1"/>
    <x v="1"/>
    <x v="7"/>
    <s v="3F21702  210429 H"/>
    <s v="3F21702  210429 R"/>
    <s v="3"/>
    <d v="2009-07-28T00:00:00"/>
    <d v="2009-07-28T00:00:00"/>
    <s v="5000"/>
    <n v="50350"/>
    <s v=""/>
    <m/>
    <s v="5000"/>
    <n v="38941"/>
    <s v="0000"/>
    <n v="382"/>
    <s v=""/>
    <s v=""/>
    <b v="0"/>
    <s v=""/>
    <s v=""/>
  </r>
  <r>
    <n v="54688"/>
    <s v="No"/>
    <m/>
    <x v="0"/>
    <s v="054688"/>
    <s v="1"/>
    <x v="1"/>
    <x v="7"/>
    <s v="3F21702  210429 H"/>
    <s v="3F21702  210429 R"/>
    <s v="3"/>
    <d v="2009-07-28T00:00:00"/>
    <d v="2009-07-28T00:00:00"/>
    <s v="5000"/>
    <n v="49560"/>
    <s v=""/>
    <m/>
    <s v="5000"/>
    <n v="40541"/>
    <s v="0000"/>
    <n v="385"/>
    <s v=""/>
    <s v=""/>
    <b v="0"/>
    <s v=""/>
    <s v=""/>
  </r>
  <r>
    <n v="54689"/>
    <s v="No"/>
    <m/>
    <x v="0"/>
    <s v="054689"/>
    <s v="1"/>
    <x v="1"/>
    <x v="7"/>
    <s v="3F21702  210429 H"/>
    <s v="3F21702  210429 R"/>
    <s v="3"/>
    <d v="2009-07-28T00:00:00"/>
    <d v="2009-07-28T00:00:00"/>
    <s v="5000"/>
    <n v="48298"/>
    <s v=""/>
    <m/>
    <s v="5000"/>
    <n v="41005"/>
    <s v="0000"/>
    <n v="382"/>
    <s v=""/>
    <s v=""/>
    <b v="0"/>
    <s v=""/>
    <s v=""/>
  </r>
  <r>
    <n v="54690"/>
    <s v="No"/>
    <m/>
    <x v="0"/>
    <s v="054690"/>
    <s v="1"/>
    <x v="1"/>
    <x v="7"/>
    <s v="3F21702  210429 H"/>
    <s v="3F21702  210429 R"/>
    <s v="3"/>
    <d v="2009-07-28T00:00:00"/>
    <d v="2009-07-28T00:00:00"/>
    <s v="5000"/>
    <n v="49304"/>
    <s v=""/>
    <m/>
    <s v="5000"/>
    <n v="40330"/>
    <s v="0000"/>
    <n v="383"/>
    <s v=""/>
    <s v=""/>
    <b v="0"/>
    <s v=""/>
    <s v=""/>
  </r>
  <r>
    <n v="210680"/>
    <s v="No"/>
    <m/>
    <x v="0"/>
    <s v="210680"/>
    <s v="1"/>
    <x v="2"/>
    <x v="4"/>
    <s v="3F21702  210398 H"/>
    <s v="3F21702  210398 R02"/>
    <s v="3"/>
    <d v="2006-08-11T00:00:00"/>
    <d v="2006-08-17T00:00:00"/>
    <s v="5000"/>
    <n v="184372"/>
    <s v="0000"/>
    <n v="5802"/>
    <s v="5000"/>
    <n v="3223"/>
    <s v="0000"/>
    <n v="1289"/>
    <s v="D"/>
    <s v="142006DI06"/>
    <b v="0"/>
    <s v=""/>
    <s v=""/>
  </r>
  <r>
    <n v="210732"/>
    <s v="No"/>
    <m/>
    <x v="0"/>
    <s v="210732"/>
    <s v="1"/>
    <x v="2"/>
    <x v="5"/>
    <s v="3F21702  210398 H"/>
    <s v="3F21702  210398 R02"/>
    <s v="3"/>
    <d v="2007-08-24T00:00:00"/>
    <d v="2007-08-24T00:00:00"/>
    <s v="5000"/>
    <n v="215153"/>
    <s v="0000"/>
    <n v="1921"/>
    <s v="5000"/>
    <n v="33801"/>
    <s v=""/>
    <m/>
    <s v="D"/>
    <s v="142007DI00"/>
    <b v="0"/>
    <s v=""/>
    <s v=""/>
  </r>
  <r>
    <n v="210746"/>
    <s v="No"/>
    <m/>
    <x v="0"/>
    <s v="210746"/>
    <s v="1"/>
    <x v="2"/>
    <x v="6"/>
    <s v="3F21702  210398 H"/>
    <s v="3F21702  210398 R02"/>
    <s v="3"/>
    <d v="2008-08-15T00:00:00"/>
    <d v="2008-08-15T00:00:00"/>
    <s v="5000"/>
    <n v="205869"/>
    <s v=""/>
    <m/>
    <s v="5000"/>
    <n v="7539"/>
    <s v=""/>
    <m/>
    <s v="D"/>
    <s v="142008quin"/>
    <b v="0"/>
    <s v=""/>
    <s v=""/>
  </r>
  <r>
    <n v="210844"/>
    <s v="No"/>
    <m/>
    <x v="0"/>
    <s v="210844"/>
    <s v="1"/>
    <x v="2"/>
    <x v="7"/>
    <s v="3F21702  210398 H"/>
    <s v="3F21702  210398 R02"/>
    <s v="3"/>
    <d v="2009-07-28T00:00:00"/>
    <d v="2009-08-05T00:00:00"/>
    <s v="5000"/>
    <n v="157773"/>
    <s v=""/>
    <m/>
    <s v="5000"/>
    <n v="984"/>
    <s v=""/>
    <m/>
    <s v="D"/>
    <s v="142009quin"/>
    <b v="0"/>
    <s v=""/>
    <s v=""/>
  </r>
  <r>
    <n v="210679"/>
    <s v="Yes"/>
    <m/>
    <x v="0"/>
    <s v="210679"/>
    <s v="1"/>
    <x v="3"/>
    <x v="4"/>
    <s v="3F21703  210139 H"/>
    <s v="3F21703  210139 R02"/>
    <s v="3"/>
    <d v="2006-07-26T00:00:00"/>
    <d v="2006-07-31T00:00:00"/>
    <s v="5000"/>
    <n v="194075"/>
    <s v="0000"/>
    <n v="4421"/>
    <s v="5000"/>
    <n v="10971"/>
    <s v="0000"/>
    <n v="1768"/>
    <s v=""/>
    <s v=""/>
    <b v="0"/>
    <s v=""/>
    <s v=""/>
  </r>
  <r>
    <n v="210738"/>
    <s v="Yes"/>
    <m/>
    <x v="0"/>
    <s v="210738"/>
    <s v="1"/>
    <x v="3"/>
    <x v="5"/>
    <s v="3F21703  210139 H"/>
    <s v="3F21703  210139 R"/>
    <s v="3"/>
    <d v="2007-07-30T00:00:00"/>
    <d v="2007-08-06T00:00:00"/>
    <s v="5000"/>
    <n v="201780"/>
    <s v="0000"/>
    <n v="412"/>
    <s v="5000"/>
    <n v="44866"/>
    <s v=""/>
    <m/>
    <s v=""/>
    <s v=""/>
    <b v="0"/>
    <s v=""/>
    <s v=""/>
  </r>
  <r>
    <n v="210791"/>
    <s v="Yes"/>
    <m/>
    <x v="0"/>
    <s v="210791"/>
    <s v="1"/>
    <x v="3"/>
    <x v="6"/>
    <s v="3F21703  210139 H"/>
    <s v="3F21703  210139 R"/>
    <s v="3"/>
    <d v="2008-07-31T00:00:00"/>
    <d v="2008-08-06T00:00:00"/>
    <s v="5000"/>
    <n v="186540"/>
    <s v="0000"/>
    <n v="754"/>
    <s v="5000"/>
    <n v="6030"/>
    <s v=""/>
    <m/>
    <s v=""/>
    <s v=""/>
    <b v="0"/>
    <s v=""/>
    <s v=""/>
  </r>
  <r>
    <n v="210843"/>
    <s v="Yes"/>
    <m/>
    <x v="0"/>
    <s v="210843"/>
    <s v="1"/>
    <x v="3"/>
    <x v="7"/>
    <s v="3F21703  210139 H"/>
    <s v="3F21703  210139 R"/>
    <s v="3"/>
    <d v="2009-07-23T00:00:00"/>
    <d v="2009-07-28T00:00:00"/>
    <s v="5000"/>
    <n v="218187"/>
    <s v="0000"/>
    <n v="873"/>
    <s v="5000"/>
    <n v="2182"/>
    <s v="0000"/>
    <n v="436"/>
    <s v=""/>
    <s v=""/>
    <b v="0"/>
    <s v=""/>
    <s v=""/>
  </r>
  <r>
    <n v="185257"/>
    <s v="Yes"/>
    <m/>
    <x v="20"/>
    <s v="185257"/>
    <s v="1"/>
    <x v="34"/>
    <x v="4"/>
    <s v="2FS  SWVIH0104"/>
    <s v="2FS  SWVIR0104"/>
    <s v="3"/>
    <d v="2006-05-18T00:00:00"/>
    <d v="2006-05-28T00:00:00"/>
    <s v="5000"/>
    <n v="25145"/>
    <s v=""/>
    <m/>
    <s v="0000"/>
    <n v="692768"/>
    <s v=""/>
    <m/>
    <s v=""/>
    <s v=""/>
    <b v="0"/>
    <s v=""/>
    <s v=""/>
  </r>
  <r>
    <n v="185258"/>
    <s v="Yes"/>
    <m/>
    <x v="20"/>
    <s v="185258"/>
    <s v="1"/>
    <x v="34"/>
    <x v="4"/>
    <s v="2FS  SWVIH0104"/>
    <s v="2FS  SWVIR0104"/>
    <s v="3"/>
    <d v="2006-05-23T00:00:00"/>
    <d v="2006-05-27T00:00:00"/>
    <s v="5000"/>
    <n v="25022"/>
    <s v=""/>
    <m/>
    <s v="0000"/>
    <n v="701743"/>
    <s v=""/>
    <m/>
    <s v=""/>
    <s v=""/>
    <b v="0"/>
    <s v=""/>
    <s v=""/>
  </r>
  <r>
    <n v="185259"/>
    <s v="Yes"/>
    <m/>
    <x v="20"/>
    <s v="185259"/>
    <s v="1"/>
    <x v="34"/>
    <x v="4"/>
    <s v="2FS  SWVIH0104"/>
    <s v="2FS  SWVIR0104"/>
    <s v="3"/>
    <d v="2006-05-19T00:00:00"/>
    <d v="2006-05-28T00:00:00"/>
    <s v="5000"/>
    <n v="25085"/>
    <s v=""/>
    <m/>
    <s v="0000"/>
    <n v="1212206"/>
    <s v=""/>
    <m/>
    <s v=""/>
    <s v=""/>
    <b v="0"/>
    <s v=""/>
    <s v=""/>
  </r>
  <r>
    <n v="185260"/>
    <s v="Yes"/>
    <m/>
    <x v="20"/>
    <s v="185260"/>
    <s v="1"/>
    <x v="34"/>
    <x v="4"/>
    <s v="2FS  SWVIH0104"/>
    <s v="2FS  SWVIR0104"/>
    <s v="3"/>
    <d v="2006-05-19T00:00:00"/>
    <d v="2006-05-28T00:00:00"/>
    <s v="5000"/>
    <n v="25027"/>
    <s v=""/>
    <m/>
    <s v="0000"/>
    <n v="1191448"/>
    <s v="5000"/>
    <n v="126"/>
    <s v=""/>
    <s v=""/>
    <b v="0"/>
    <s v=""/>
    <s v=""/>
  </r>
  <r>
    <n v="185948"/>
    <s v="Yes"/>
    <m/>
    <x v="20"/>
    <s v="185948"/>
    <s v="1"/>
    <x v="34"/>
    <x v="4"/>
    <s v="2FS  SWVIH0104"/>
    <s v="2FS  SWVIR0104"/>
    <s v="3"/>
    <d v="2006-05-25T00:00:00"/>
    <d v="2006-05-29T00:00:00"/>
    <s v="5000"/>
    <n v="25323"/>
    <s v=""/>
    <m/>
    <s v="0000"/>
    <n v="979109"/>
    <s v=""/>
    <m/>
    <s v=""/>
    <s v=""/>
    <b v="0"/>
    <s v=""/>
    <s v=""/>
  </r>
  <r>
    <n v="185949"/>
    <s v="Yes"/>
    <m/>
    <x v="20"/>
    <s v="185949"/>
    <s v="1"/>
    <x v="34"/>
    <x v="4"/>
    <s v="2FS  SWVIH0104"/>
    <s v="2FS  SWVIR0104"/>
    <s v="3"/>
    <d v="2006-05-25T00:00:00"/>
    <d v="2006-05-29T00:00:00"/>
    <s v="5000"/>
    <n v="24991"/>
    <s v=""/>
    <m/>
    <s v="5000"/>
    <n v="126"/>
    <s v=""/>
    <m/>
    <s v=""/>
    <s v=""/>
    <b v="0"/>
    <s v=""/>
    <s v=""/>
  </r>
  <r>
    <n v="185950"/>
    <s v="Yes"/>
    <m/>
    <x v="20"/>
    <s v="185950"/>
    <s v="1"/>
    <x v="34"/>
    <x v="4"/>
    <s v="2FS  SWVIH0104"/>
    <s v="2FS  SWVIR0104"/>
    <s v="3"/>
    <d v="2006-05-25T00:00:00"/>
    <d v="2006-05-29T00:00:00"/>
    <s v="5000"/>
    <n v="25228"/>
    <s v=""/>
    <m/>
    <s v="0000"/>
    <n v="1164137"/>
    <s v=""/>
    <m/>
    <s v=""/>
    <s v=""/>
    <b v="0"/>
    <s v=""/>
    <s v=""/>
  </r>
  <r>
    <n v="185951"/>
    <s v="Yes"/>
    <m/>
    <x v="20"/>
    <s v="185951"/>
    <s v="1"/>
    <x v="34"/>
    <x v="4"/>
    <s v="2FS  SWVIH0104"/>
    <s v="2FS  SWVIR0104"/>
    <s v="3"/>
    <d v="2006-05-25T00:00:00"/>
    <d v="2006-05-29T00:00:00"/>
    <s v="5000"/>
    <n v="25192"/>
    <s v=""/>
    <m/>
    <s v=""/>
    <m/>
    <s v=""/>
    <m/>
    <s v=""/>
    <s v=""/>
    <b v="0"/>
    <s v=""/>
    <s v=""/>
  </r>
  <r>
    <n v="185821"/>
    <s v="Yes"/>
    <m/>
    <x v="20"/>
    <s v="185821"/>
    <s v="1"/>
    <x v="34"/>
    <x v="5"/>
    <s v="2FS  SWVIH0104"/>
    <s v="2FS  SWVIR0104"/>
    <s v="3"/>
    <d v="2007-05-28T00:00:00"/>
    <d v="2007-06-02T00:00:00"/>
    <s v="5000"/>
    <n v="25174"/>
    <s v=""/>
    <m/>
    <s v="0000"/>
    <n v="738544"/>
    <s v=""/>
    <m/>
    <s v=""/>
    <s v=""/>
    <b v="0"/>
    <s v=""/>
    <s v=""/>
  </r>
  <r>
    <n v="185822"/>
    <s v="Yes"/>
    <m/>
    <x v="20"/>
    <s v="185822"/>
    <s v="1"/>
    <x v="34"/>
    <x v="5"/>
    <s v="2FS  SWVIH0104"/>
    <s v="2FS  SWVIR0104"/>
    <s v="3"/>
    <d v="2007-05-28T00:00:00"/>
    <d v="2007-06-02T00:00:00"/>
    <s v="5000"/>
    <n v="25159"/>
    <s v=""/>
    <m/>
    <s v="0000"/>
    <n v="738104"/>
    <s v=""/>
    <m/>
    <s v=""/>
    <s v=""/>
    <b v="0"/>
    <s v=""/>
    <s v=""/>
  </r>
  <r>
    <n v="185823"/>
    <s v="Yes"/>
    <m/>
    <x v="20"/>
    <s v="185823"/>
    <s v="1"/>
    <x v="34"/>
    <x v="5"/>
    <s v="2FS  SWVIH0104"/>
    <s v="2FS  SWVIR0104"/>
    <s v="3"/>
    <d v="2007-05-28T00:00:00"/>
    <d v="2007-06-02T00:00:00"/>
    <s v="5000"/>
    <n v="25200"/>
    <s v=""/>
    <m/>
    <s v="0000"/>
    <n v="739307"/>
    <s v=""/>
    <m/>
    <s v=""/>
    <s v=""/>
    <b v="0"/>
    <s v=""/>
    <s v=""/>
  </r>
  <r>
    <n v="185824"/>
    <s v="Yes"/>
    <m/>
    <x v="20"/>
    <s v="185824"/>
    <s v="1"/>
    <x v="34"/>
    <x v="5"/>
    <s v="2FS  SWVIH0104"/>
    <s v="2FS  SWVIR0104"/>
    <s v="3"/>
    <d v="2007-05-28T00:00:00"/>
    <d v="2007-06-02T00:00:00"/>
    <s v="5000"/>
    <n v="25161"/>
    <s v=""/>
    <m/>
    <s v="0000"/>
    <n v="656649"/>
    <s v=""/>
    <m/>
    <s v=""/>
    <s v=""/>
    <b v="0"/>
    <s v=""/>
    <s v=""/>
  </r>
  <r>
    <n v="185825"/>
    <s v="Yes"/>
    <m/>
    <x v="20"/>
    <s v="185825"/>
    <s v="1"/>
    <x v="34"/>
    <x v="5"/>
    <s v="2FS  SWVIH0104"/>
    <s v="2FS  SWVIR0104"/>
    <s v="3"/>
    <d v="2007-05-28T00:00:00"/>
    <d v="2007-06-02T00:00:00"/>
    <s v="5000"/>
    <n v="25156"/>
    <s v=""/>
    <m/>
    <s v="0000"/>
    <n v="658788"/>
    <s v=""/>
    <m/>
    <s v=""/>
    <s v=""/>
    <b v="0"/>
    <s v=""/>
    <s v=""/>
  </r>
  <r>
    <n v="185826"/>
    <s v="Yes"/>
    <m/>
    <x v="20"/>
    <s v="185826"/>
    <s v="1"/>
    <x v="34"/>
    <x v="5"/>
    <s v="2FS  SWVIH0104"/>
    <s v="2FS  SWVIR0104"/>
    <s v="3"/>
    <d v="2007-05-28T00:00:00"/>
    <d v="2007-06-02T00:00:00"/>
    <s v="5000"/>
    <n v="25233"/>
    <s v=""/>
    <m/>
    <s v="0000"/>
    <n v="679367"/>
    <s v=""/>
    <m/>
    <s v=""/>
    <s v=""/>
    <b v="0"/>
    <s v=""/>
    <s v=""/>
  </r>
  <r>
    <n v="185827"/>
    <s v="Yes"/>
    <m/>
    <x v="20"/>
    <s v="185827"/>
    <s v="1"/>
    <x v="34"/>
    <x v="5"/>
    <s v="2FS  SWVIH0104"/>
    <s v="2FS  SWVIR0104"/>
    <s v="3"/>
    <d v="2007-05-28T00:00:00"/>
    <d v="2007-06-02T00:00:00"/>
    <s v="5000"/>
    <n v="25200"/>
    <s v=""/>
    <m/>
    <s v="0000"/>
    <n v="675989"/>
    <s v=""/>
    <m/>
    <s v=""/>
    <s v=""/>
    <b v="0"/>
    <s v=""/>
    <s v=""/>
  </r>
  <r>
    <n v="185828"/>
    <s v="Yes"/>
    <m/>
    <x v="20"/>
    <s v="185828"/>
    <s v="1"/>
    <x v="34"/>
    <x v="5"/>
    <s v="2FS  SWVIH0104"/>
    <s v="2FS  SWVIR0104"/>
    <s v="3"/>
    <d v="2007-05-28T00:00:00"/>
    <d v="2007-06-02T00:00:00"/>
    <s v="5000"/>
    <n v="25241"/>
    <s v=""/>
    <m/>
    <s v="0000"/>
    <n v="1161720"/>
    <s v=""/>
    <m/>
    <s v=""/>
    <s v=""/>
    <b v="0"/>
    <s v=""/>
    <s v=""/>
  </r>
  <r>
    <n v="186134"/>
    <s v="Yes"/>
    <m/>
    <x v="20"/>
    <s v="186134"/>
    <s v="1"/>
    <x v="34"/>
    <x v="6"/>
    <s v="2FS  SWVIH0104"/>
    <s v="2FS  SWVIR0104"/>
    <s v="3"/>
    <d v="2008-05-26T00:00:00"/>
    <d v="2008-06-01T00:00:00"/>
    <s v="5000"/>
    <n v="15105"/>
    <s v=""/>
    <m/>
    <s v="0000"/>
    <n v="373435"/>
    <s v=""/>
    <m/>
    <s v=""/>
    <s v=""/>
    <b v="0"/>
    <s v=""/>
    <s v=""/>
  </r>
  <r>
    <n v="186301"/>
    <s v="Yes"/>
    <m/>
    <x v="20"/>
    <s v="186301"/>
    <s v="1"/>
    <x v="34"/>
    <x v="6"/>
    <s v="2FS  SWVIH0104"/>
    <s v="2FS  SWVIR0104"/>
    <s v="3"/>
    <d v="2008-05-26T00:00:00"/>
    <d v="2008-06-01T00:00:00"/>
    <s v="5000"/>
    <n v="25161"/>
    <s v=""/>
    <m/>
    <s v="0000"/>
    <n v="622046"/>
    <s v=""/>
    <m/>
    <s v=""/>
    <s v=""/>
    <b v="0"/>
    <s v=""/>
    <s v=""/>
  </r>
  <r>
    <n v="186302"/>
    <s v="Yes"/>
    <m/>
    <x v="20"/>
    <s v="186302"/>
    <s v="1"/>
    <x v="34"/>
    <x v="6"/>
    <s v="2FS  SWVIH0104"/>
    <s v="2FS  SWVIR0104"/>
    <s v="3"/>
    <d v="2008-05-26T00:00:00"/>
    <d v="2008-06-01T00:00:00"/>
    <s v="5000"/>
    <n v="25108"/>
    <s v=""/>
    <m/>
    <s v="0000"/>
    <n v="1075887"/>
    <s v="5000"/>
    <n v="126"/>
    <s v=""/>
    <s v=""/>
    <b v="0"/>
    <s v=""/>
    <s v=""/>
  </r>
  <r>
    <n v="186303"/>
    <s v="Yes"/>
    <m/>
    <x v="20"/>
    <s v="186303"/>
    <s v="1"/>
    <x v="34"/>
    <x v="6"/>
    <s v="2FS  SWVIH0104"/>
    <s v="2FS  SWVIR0104"/>
    <s v="3"/>
    <d v="2008-05-29T00:00:00"/>
    <d v="2008-06-03T00:00:00"/>
    <s v="5000"/>
    <n v="25190"/>
    <s v=""/>
    <m/>
    <s v="0000"/>
    <n v="643662"/>
    <s v=""/>
    <m/>
    <s v=""/>
    <s v=""/>
    <b v="0"/>
    <s v=""/>
    <s v=""/>
  </r>
  <r>
    <n v="186304"/>
    <s v="Yes"/>
    <m/>
    <x v="20"/>
    <s v="186304"/>
    <s v="1"/>
    <x v="34"/>
    <x v="6"/>
    <s v="2FS  SWVIH0104"/>
    <s v="2FS  SWVIR0104"/>
    <s v="3"/>
    <d v="2008-05-29T00:00:00"/>
    <d v="2008-06-03T00:00:00"/>
    <s v="5000"/>
    <n v="25083"/>
    <s v=""/>
    <m/>
    <s v="0000"/>
    <n v="640928"/>
    <s v=""/>
    <m/>
    <s v=""/>
    <s v=""/>
    <b v="0"/>
    <s v=""/>
    <s v=""/>
  </r>
  <r>
    <n v="186305"/>
    <s v="Yes"/>
    <m/>
    <x v="20"/>
    <s v="186305"/>
    <s v="1"/>
    <x v="34"/>
    <x v="6"/>
    <s v="2FS  SWVIH0104"/>
    <s v="2FS  SWVIR0104"/>
    <s v="3"/>
    <d v="2008-05-29T00:00:00"/>
    <d v="2008-06-03T00:00:00"/>
    <s v="5000"/>
    <n v="25153"/>
    <s v=""/>
    <m/>
    <s v="0000"/>
    <n v="710962"/>
    <s v=""/>
    <m/>
    <s v=""/>
    <s v=""/>
    <b v="0"/>
    <s v=""/>
    <s v=""/>
  </r>
  <r>
    <n v="186306"/>
    <s v="Yes"/>
    <m/>
    <x v="20"/>
    <s v="186306"/>
    <s v="1"/>
    <x v="34"/>
    <x v="6"/>
    <s v="2FS  SWVIH0104"/>
    <s v="2FS  SWVIR0104"/>
    <s v="3"/>
    <d v="2008-05-29T00:00:00"/>
    <d v="2008-06-03T00:00:00"/>
    <s v="5000"/>
    <n v="25168"/>
    <s v=""/>
    <m/>
    <s v="0000"/>
    <n v="685859"/>
    <s v=""/>
    <m/>
    <s v=""/>
    <s v=""/>
    <b v="0"/>
    <s v=""/>
    <s v=""/>
  </r>
  <r>
    <n v="186343"/>
    <s v="Yes"/>
    <m/>
    <x v="20"/>
    <s v="186343"/>
    <s v="1"/>
    <x v="34"/>
    <x v="6"/>
    <s v="2FS  SWVIH0104"/>
    <s v="2FS  SWVIR0104"/>
    <s v="3"/>
    <d v="2008-05-26T00:00:00"/>
    <d v="2008-06-01T00:00:00"/>
    <s v="5000"/>
    <n v="25258"/>
    <s v=""/>
    <m/>
    <s v="0000"/>
    <n v="637354"/>
    <s v=""/>
    <m/>
    <s v=""/>
    <s v=""/>
    <b v="0"/>
    <s v=""/>
    <s v=""/>
  </r>
  <r>
    <n v="186344"/>
    <s v="Yes"/>
    <m/>
    <x v="20"/>
    <s v="186344"/>
    <s v="1"/>
    <x v="34"/>
    <x v="6"/>
    <s v="2FS  SWVIH0104"/>
    <s v="2FS  SWVIR0104"/>
    <s v="3"/>
    <d v="2008-05-26T00:00:00"/>
    <d v="2008-06-01T00:00:00"/>
    <s v="5000"/>
    <n v="25216"/>
    <s v=""/>
    <m/>
    <s v="0000"/>
    <n v="636294"/>
    <s v=""/>
    <m/>
    <s v=""/>
    <s v=""/>
    <b v="0"/>
    <s v=""/>
    <s v=""/>
  </r>
  <r>
    <n v="180386"/>
    <s v="Yes"/>
    <m/>
    <x v="20"/>
    <s v="180386"/>
    <s v="1"/>
    <x v="34"/>
    <x v="7"/>
    <s v="2FS  SWVIH0104"/>
    <s v="2FS  SWVIR0104"/>
    <s v="3"/>
    <d v="2009-05-25T00:00:00"/>
    <d v="2009-05-25T00:00:00"/>
    <s v="5000"/>
    <n v="26221"/>
    <s v=""/>
    <m/>
    <s v="0000"/>
    <n v="369239"/>
    <s v="5000"/>
    <n v="165"/>
    <s v=""/>
    <s v=""/>
    <b v="0"/>
    <s v=""/>
    <s v=""/>
  </r>
  <r>
    <n v="180387"/>
    <s v="Yes"/>
    <m/>
    <x v="20"/>
    <s v="180387"/>
    <s v="1"/>
    <x v="34"/>
    <x v="7"/>
    <s v="2FS  SWVIH0104"/>
    <s v="2FS  SWVIR0104"/>
    <s v="3"/>
    <d v="2009-05-25T00:00:00"/>
    <d v="2009-05-25T00:00:00"/>
    <s v="5000"/>
    <n v="25287"/>
    <s v=""/>
    <m/>
    <s v="0000"/>
    <n v="356078"/>
    <s v="5000"/>
    <n v="159"/>
    <s v=""/>
    <s v=""/>
    <b v="0"/>
    <s v=""/>
    <s v=""/>
  </r>
  <r>
    <n v="180388"/>
    <s v="Yes"/>
    <m/>
    <x v="20"/>
    <s v="180388"/>
    <s v="1"/>
    <x v="34"/>
    <x v="7"/>
    <s v="2FS  SWVIH0104"/>
    <s v="2FS  SWVIR0104"/>
    <s v="3"/>
    <d v="2009-05-25T00:00:00"/>
    <d v="2009-05-25T00:00:00"/>
    <s v="5000"/>
    <n v="25004"/>
    <s v=""/>
    <m/>
    <s v="0000"/>
    <n v="352098"/>
    <s v="5000"/>
    <n v="157"/>
    <s v=""/>
    <s v=""/>
    <b v="0"/>
    <s v=""/>
    <s v=""/>
  </r>
  <r>
    <n v="180389"/>
    <s v="Yes"/>
    <m/>
    <x v="20"/>
    <s v="180389"/>
    <s v="1"/>
    <x v="34"/>
    <x v="7"/>
    <s v="2FS  SWVIH0104"/>
    <s v="2FS  SWVIR0104"/>
    <s v="3"/>
    <d v="2009-05-25T00:00:00"/>
    <d v="2009-05-25T00:00:00"/>
    <s v="5000"/>
    <n v="23286"/>
    <s v=""/>
    <m/>
    <s v="0000"/>
    <n v="327902"/>
    <s v="5000"/>
    <n v="146"/>
    <s v=""/>
    <s v=""/>
    <b v="0"/>
    <s v=""/>
    <s v=""/>
  </r>
  <r>
    <n v="180390"/>
    <s v="Yes"/>
    <m/>
    <x v="20"/>
    <s v="180390"/>
    <s v="1"/>
    <x v="34"/>
    <x v="7"/>
    <s v="2FS  SWVIH0104"/>
    <s v="2FS  SWVIR0104"/>
    <s v="3"/>
    <d v="2009-05-28T00:00:00"/>
    <d v="2009-05-28T00:00:00"/>
    <s v="5000"/>
    <n v="25272"/>
    <s v=""/>
    <m/>
    <s v="0000"/>
    <n v="283628"/>
    <s v="5000"/>
    <n v="127"/>
    <s v=""/>
    <s v=""/>
    <b v="0"/>
    <s v=""/>
    <s v=""/>
  </r>
  <r>
    <n v="180391"/>
    <s v="Yes"/>
    <m/>
    <x v="20"/>
    <s v="180391"/>
    <s v="1"/>
    <x v="34"/>
    <x v="7"/>
    <s v="2FS  SWVIH0104"/>
    <s v="2FS  SWVIR0104"/>
    <s v="3"/>
    <d v="2009-05-28T00:00:00"/>
    <d v="2009-05-28T00:00:00"/>
    <s v="5000"/>
    <n v="25005"/>
    <s v=""/>
    <m/>
    <s v="0000"/>
    <n v="280627"/>
    <s v="5000"/>
    <n v="126"/>
    <s v=""/>
    <s v=""/>
    <b v="0"/>
    <s v=""/>
    <s v=""/>
  </r>
  <r>
    <n v="180392"/>
    <s v="Yes"/>
    <m/>
    <x v="20"/>
    <s v="180392"/>
    <s v="1"/>
    <x v="34"/>
    <x v="7"/>
    <s v="2FS  SWVIH0104"/>
    <s v="2FS  SWVIR0104"/>
    <s v="3"/>
    <d v="2009-05-28T00:00:00"/>
    <d v="2009-05-28T00:00:00"/>
    <s v="5000"/>
    <n v="24620"/>
    <s v=""/>
    <m/>
    <s v="0000"/>
    <n v="276310"/>
    <s v="5000"/>
    <n v="124"/>
    <s v=""/>
    <s v=""/>
    <b v="0"/>
    <s v=""/>
    <s v=""/>
  </r>
  <r>
    <n v="180393"/>
    <s v="Yes"/>
    <m/>
    <x v="20"/>
    <s v="180393"/>
    <s v="1"/>
    <x v="34"/>
    <x v="7"/>
    <s v="2FS  SWVIH0104"/>
    <s v="2FS  SWVIR0104"/>
    <s v="3"/>
    <d v="2009-05-28T00:00:00"/>
    <d v="2009-05-28T00:00:00"/>
    <s v="5000"/>
    <n v="25148"/>
    <s v=""/>
    <m/>
    <s v="0000"/>
    <n v="282231"/>
    <s v="5000"/>
    <n v="126"/>
    <s v=""/>
    <s v=""/>
    <b v="0"/>
    <s v=""/>
    <s v=""/>
  </r>
  <r>
    <n v="180394"/>
    <s v="Yes"/>
    <m/>
    <x v="20"/>
    <s v="180394"/>
    <s v="1"/>
    <x v="34"/>
    <x v="7"/>
    <s v="2FS  SWVIH0104"/>
    <s v="2FS  SWVIR0104"/>
    <s v="3"/>
    <d v="2009-06-01T00:00:00"/>
    <d v="2009-06-01T00:00:00"/>
    <s v="5000"/>
    <n v="29703"/>
    <s v=""/>
    <m/>
    <s v="0000"/>
    <n v="273636"/>
    <s v="5000"/>
    <n v="51"/>
    <s v=""/>
    <s v=""/>
    <b v="0"/>
    <s v=""/>
    <s v=""/>
  </r>
  <r>
    <n v="180685"/>
    <s v="Yes"/>
    <m/>
    <x v="20"/>
    <s v="180685"/>
    <s v="1"/>
    <x v="34"/>
    <x v="7"/>
    <s v="2FS  SWVIH0104"/>
    <s v="2FS  SWVIR0104"/>
    <s v="3"/>
    <d v="2009-06-01T00:00:00"/>
    <d v="2009-06-01T00:00:00"/>
    <s v="5000"/>
    <n v="29723"/>
    <s v=""/>
    <m/>
    <s v="0000"/>
    <n v="273821"/>
    <s v="5000"/>
    <n v="51"/>
    <s v=""/>
    <s v=""/>
    <b v="0"/>
    <s v=""/>
    <s v=""/>
  </r>
  <r>
    <n v="180881"/>
    <s v="Yes"/>
    <m/>
    <x v="20"/>
    <s v="180881"/>
    <s v="1"/>
    <x v="34"/>
    <x v="7"/>
    <s v="2FS  SWVIH0104"/>
    <s v="2FS  SWVIR0104"/>
    <s v="3"/>
    <d v="2009-06-01T00:00:00"/>
    <d v="2009-06-01T00:00:00"/>
    <s v="5000"/>
    <n v="29929"/>
    <s v=""/>
    <m/>
    <s v="0000"/>
    <n v="275719"/>
    <s v="5000"/>
    <n v="52"/>
    <s v=""/>
    <s v=""/>
    <b v="0"/>
    <s v=""/>
    <s v=""/>
  </r>
  <r>
    <n v="180882"/>
    <s v="Yes"/>
    <m/>
    <x v="20"/>
    <s v="180882"/>
    <s v="1"/>
    <x v="34"/>
    <x v="7"/>
    <s v="2FS  SWVIH0104"/>
    <s v="2FS  SWVIR0104"/>
    <s v="3"/>
    <d v="2009-06-01T00:00:00"/>
    <d v="2009-06-01T00:00:00"/>
    <s v="5000"/>
    <n v="29937"/>
    <s v=""/>
    <m/>
    <s v="0000"/>
    <n v="345339"/>
    <s v="5000"/>
    <n v="60"/>
    <s v=""/>
    <s v=""/>
    <b v="0"/>
    <s v=""/>
    <s v=""/>
  </r>
  <r>
    <n v="180883"/>
    <s v="Yes"/>
    <m/>
    <x v="20"/>
    <s v="180883"/>
    <s v="1"/>
    <x v="34"/>
    <x v="7"/>
    <s v="2FS  SWVIH0104"/>
    <s v="2FS  SWVIR0104"/>
    <s v="3"/>
    <d v="2009-06-01T00:00:00"/>
    <d v="2009-06-01T00:00:00"/>
    <s v="5000"/>
    <n v="29337"/>
    <s v=""/>
    <m/>
    <s v="0000"/>
    <n v="338421"/>
    <s v="5000"/>
    <n v="59"/>
    <s v=""/>
    <s v=""/>
    <b v="0"/>
    <s v=""/>
    <s v=""/>
  </r>
  <r>
    <n v="180884"/>
    <s v="Yes"/>
    <m/>
    <x v="20"/>
    <s v="180884"/>
    <s v="1"/>
    <x v="34"/>
    <x v="7"/>
    <s v="2FS  SWVIH0104"/>
    <s v="2FS  SWVIR0104"/>
    <s v="3"/>
    <d v="2009-06-01T00:00:00"/>
    <d v="2009-06-01T00:00:00"/>
    <s v="5000"/>
    <n v="29936"/>
    <s v=""/>
    <m/>
    <s v="0000"/>
    <n v="342082"/>
    <s v="5000"/>
    <n v="60"/>
    <s v=""/>
    <s v=""/>
    <b v="0"/>
    <s v=""/>
    <s v=""/>
  </r>
  <r>
    <n v="180885"/>
    <s v="Yes"/>
    <m/>
    <x v="20"/>
    <s v="180885"/>
    <s v="1"/>
    <x v="34"/>
    <x v="7"/>
    <s v="2FS  SWVIH0104"/>
    <s v="2FS  SWVIR0104"/>
    <s v="3"/>
    <d v="2009-06-01T00:00:00"/>
    <d v="2009-06-01T00:00:00"/>
    <s v="5000"/>
    <n v="30052"/>
    <s v=""/>
    <m/>
    <s v="0000"/>
    <n v="343413"/>
    <s v="5000"/>
    <n v="60"/>
    <s v=""/>
    <s v=""/>
    <b v="0"/>
    <s v=""/>
    <s v=""/>
  </r>
  <r>
    <n v="185960"/>
    <s v="Yes"/>
    <m/>
    <x v="20"/>
    <s v="185960"/>
    <s v="1"/>
    <x v="34"/>
    <x v="7"/>
    <s v="2FS  SWVIH0104"/>
    <s v="2FS  SWVIR0104"/>
    <s v="3"/>
    <d v="2009-06-01T00:00:00"/>
    <d v="2009-06-01T00:00:00"/>
    <s v="5000"/>
    <n v="29990"/>
    <s v=""/>
    <m/>
    <s v="0000"/>
    <n v="310315"/>
    <s v="5000"/>
    <n v="38"/>
    <s v=""/>
    <s v=""/>
    <b v="0"/>
    <s v=""/>
    <s v=""/>
  </r>
  <r>
    <n v="185961"/>
    <s v="Yes"/>
    <m/>
    <x v="20"/>
    <s v="185961"/>
    <s v="1"/>
    <x v="34"/>
    <x v="7"/>
    <s v="2FS  SWVIH0104"/>
    <s v="2FS  SWVIR0104"/>
    <s v="3"/>
    <d v="2009-06-01T00:00:00"/>
    <d v="2009-06-01T00:00:00"/>
    <s v="5000"/>
    <n v="30058"/>
    <s v=""/>
    <m/>
    <s v="0000"/>
    <n v="311017"/>
    <s v="5000"/>
    <n v="38"/>
    <s v=""/>
    <s v=""/>
    <b v="0"/>
    <s v=""/>
    <s v=""/>
  </r>
  <r>
    <n v="185962"/>
    <s v="Yes"/>
    <m/>
    <x v="20"/>
    <s v="185962"/>
    <s v="1"/>
    <x v="34"/>
    <x v="7"/>
    <s v="2FS  SWVIH0104"/>
    <s v="2FS  SWVIR0104"/>
    <s v="3"/>
    <d v="2009-06-01T00:00:00"/>
    <d v="2009-06-01T00:00:00"/>
    <s v="5000"/>
    <n v="29546"/>
    <s v=""/>
    <m/>
    <s v="0000"/>
    <n v="305723"/>
    <s v="5000"/>
    <n v="37"/>
    <s v=""/>
    <s v=""/>
    <b v="0"/>
    <s v=""/>
    <s v=""/>
  </r>
  <r>
    <n v="62304"/>
    <s v="Yes"/>
    <m/>
    <x v="1"/>
    <s v="062304"/>
    <s v="1"/>
    <x v="4"/>
    <x v="4"/>
    <s v="6FCSAFEA FRFH"/>
    <s v="6FCSASBF WSAC"/>
    <s v="3"/>
    <d v="2006-05-17T00:00:00"/>
    <d v="2006-05-17T00:00:00"/>
    <s v="5000"/>
    <n v="26038"/>
    <s v=""/>
    <m/>
    <s v="5000"/>
    <n v="397"/>
    <s v=""/>
    <m/>
    <s v=""/>
    <s v=""/>
    <b v="0"/>
    <s v=""/>
    <s v=""/>
  </r>
  <r>
    <n v="62305"/>
    <s v="Yes"/>
    <m/>
    <x v="1"/>
    <s v="062305"/>
    <s v="1"/>
    <x v="4"/>
    <x v="4"/>
    <s v="6FCSAFEA FRFH"/>
    <s v="6FCSASBF WSAC"/>
    <s v="3"/>
    <d v="2006-05-17T00:00:00"/>
    <d v="2006-05-17T00:00:00"/>
    <s v="5000"/>
    <n v="24701"/>
    <s v=""/>
    <m/>
    <s v="5000"/>
    <n v="377"/>
    <s v=""/>
    <m/>
    <s v=""/>
    <s v=""/>
    <b v="0"/>
    <s v=""/>
    <s v=""/>
  </r>
  <r>
    <n v="62306"/>
    <s v="Yes"/>
    <m/>
    <x v="1"/>
    <s v="062306"/>
    <s v="1"/>
    <x v="4"/>
    <x v="4"/>
    <s v="6FCSAFEA FRFH"/>
    <s v="6FCSASBF WSAC"/>
    <s v="3"/>
    <d v="2006-04-18T00:00:00"/>
    <d v="2006-04-18T00:00:00"/>
    <s v="5000"/>
    <n v="25700"/>
    <s v=""/>
    <m/>
    <s v=""/>
    <m/>
    <s v=""/>
    <m/>
    <s v=""/>
    <s v=""/>
    <b v="0"/>
    <s v=""/>
    <s v=""/>
  </r>
  <r>
    <n v="62307"/>
    <s v="Yes"/>
    <m/>
    <x v="1"/>
    <s v="062307"/>
    <s v="1"/>
    <x v="4"/>
    <x v="4"/>
    <s v="6FCSAFEA FRFH"/>
    <s v="6FCSASBF WSAC"/>
    <s v="3"/>
    <d v="2006-04-18T00:00:00"/>
    <d v="2006-04-18T00:00:00"/>
    <s v="5000"/>
    <n v="26200"/>
    <s v=""/>
    <m/>
    <s v=""/>
    <m/>
    <s v=""/>
    <m/>
    <s v=""/>
    <s v=""/>
    <b v="0"/>
    <s v=""/>
    <s v=""/>
  </r>
  <r>
    <n v="62308"/>
    <s v="Yes"/>
    <m/>
    <x v="1"/>
    <s v="062308"/>
    <s v="1"/>
    <x v="4"/>
    <x v="4"/>
    <s v="6FCSAFEA FRFH"/>
    <s v="6FCSASBF WSAC"/>
    <s v="3"/>
    <d v="2006-05-01T00:00:00"/>
    <d v="2006-05-01T00:00:00"/>
    <s v="5000"/>
    <n v="25733"/>
    <s v=""/>
    <m/>
    <s v="5000"/>
    <n v="130"/>
    <s v=""/>
    <m/>
    <s v=""/>
    <s v=""/>
    <b v="0"/>
    <s v=""/>
    <s v=""/>
  </r>
  <r>
    <n v="62309"/>
    <s v="Yes"/>
    <m/>
    <x v="1"/>
    <s v="062309"/>
    <s v="1"/>
    <x v="4"/>
    <x v="4"/>
    <s v="6FCSAFEA FRFH"/>
    <s v="6FCSASBF WSAC"/>
    <s v="3"/>
    <d v="2006-05-01T00:00:00"/>
    <d v="2006-05-01T00:00:00"/>
    <s v="5000"/>
    <n v="25919"/>
    <s v=""/>
    <m/>
    <s v="5000"/>
    <n v="877"/>
    <s v=""/>
    <m/>
    <s v=""/>
    <s v=""/>
    <b v="0"/>
    <s v=""/>
    <s v=""/>
  </r>
  <r>
    <n v="53794"/>
    <s v="Yes"/>
    <m/>
    <x v="1"/>
    <s v="053794"/>
    <s v="1"/>
    <x v="4"/>
    <x v="5"/>
    <s v="6FCSABAT CNFH"/>
    <s v="6FCSABAT CNFH"/>
    <s v="3"/>
    <d v="2007-04-12T00:00:00"/>
    <d v="2007-04-13T00:00:00"/>
    <s v="5000"/>
    <n v="1278401"/>
    <s v=""/>
    <m/>
    <s v="0000"/>
    <n v="3825433"/>
    <s v=""/>
    <m/>
    <s v=""/>
    <s v=""/>
    <b v="0"/>
    <s v=""/>
    <s v=""/>
  </r>
  <r>
    <n v="53795"/>
    <s v="Yes"/>
    <m/>
    <x v="1"/>
    <s v="053795"/>
    <s v="1"/>
    <x v="4"/>
    <x v="5"/>
    <s v="6FCSABAT CNFH"/>
    <s v="6FCSABAT CNFH"/>
    <s v="3"/>
    <d v="2007-04-23T00:00:00"/>
    <d v="2007-04-25T00:00:00"/>
    <s v="5000"/>
    <n v="1432683"/>
    <s v=""/>
    <m/>
    <s v="5000"/>
    <n v="1856"/>
    <s v="0000"/>
    <n v="4252400"/>
    <s v=""/>
    <s v=""/>
    <b v="0"/>
    <s v=""/>
    <s v=""/>
  </r>
  <r>
    <n v="53796"/>
    <s v="Yes"/>
    <m/>
    <x v="1"/>
    <s v="053796"/>
    <s v="1"/>
    <x v="4"/>
    <x v="5"/>
    <s v="6FCSABAT CNFH"/>
    <s v="6FCSABAT CNFH"/>
    <s v="3"/>
    <d v="2007-04-23T00:00:00"/>
    <d v="2007-04-25T00:00:00"/>
    <s v="5000"/>
    <n v="64885"/>
    <s v=""/>
    <m/>
    <s v="5000"/>
    <n v="783"/>
    <s v="0000"/>
    <n v="171202"/>
    <s v=""/>
    <s v=""/>
    <b v="0"/>
    <s v=""/>
    <s v=""/>
  </r>
  <r>
    <n v="53797"/>
    <s v="Yes"/>
    <m/>
    <x v="1"/>
    <s v="053797"/>
    <s v="1"/>
    <x v="4"/>
    <x v="5"/>
    <s v="6FCSABAT CNFH"/>
    <s v="6FCSABAT CNFH"/>
    <s v="3"/>
    <d v="2007-04-23T00:00:00"/>
    <d v="2007-04-25T00:00:00"/>
    <s v="5000"/>
    <n v="46377"/>
    <s v=""/>
    <m/>
    <s v="5000"/>
    <n v="560"/>
    <s v="0000"/>
    <n v="189933"/>
    <s v=""/>
    <s v=""/>
    <b v="0"/>
    <s v=""/>
    <s v=""/>
  </r>
  <r>
    <n v="53798"/>
    <s v="Yes"/>
    <m/>
    <x v="1"/>
    <s v="053798"/>
    <s v="1"/>
    <x v="4"/>
    <x v="5"/>
    <s v="6FCSABAT CNFH"/>
    <s v="6FCSABAT CNFH"/>
    <s v="3"/>
    <d v="2007-04-23T00:00:00"/>
    <d v="2007-04-25T00:00:00"/>
    <s v="5000"/>
    <n v="64093"/>
    <s v=""/>
    <m/>
    <s v="5000"/>
    <n v="1870"/>
    <s v="0000"/>
    <n v="146301"/>
    <s v=""/>
    <s v=""/>
    <b v="0"/>
    <s v=""/>
    <s v=""/>
  </r>
  <r>
    <n v="53799"/>
    <s v="Yes"/>
    <m/>
    <x v="1"/>
    <s v="053799"/>
    <s v="1"/>
    <x v="4"/>
    <x v="5"/>
    <s v="6FCSABAT CNFH"/>
    <s v="6FCSABAT CNFH"/>
    <s v="3"/>
    <d v="2007-04-23T00:00:00"/>
    <d v="2007-04-25T00:00:00"/>
    <s v="5000"/>
    <n v="39208"/>
    <s v=""/>
    <m/>
    <s v="5000"/>
    <n v="1144"/>
    <s v="0000"/>
    <n v="171912"/>
    <s v=""/>
    <s v=""/>
    <b v="0"/>
    <s v=""/>
    <s v=""/>
  </r>
  <r>
    <n v="53864"/>
    <s v="Yes"/>
    <m/>
    <x v="1"/>
    <s v="053864"/>
    <s v="1"/>
    <x v="4"/>
    <x v="5"/>
    <s v="6FCSABAT CNFH"/>
    <s v="6FCSABAT CNFH"/>
    <s v="3"/>
    <d v="2007-04-23T00:00:00"/>
    <d v="2007-04-25T00:00:00"/>
    <s v="5000"/>
    <n v="64665"/>
    <s v=""/>
    <m/>
    <s v="5000"/>
    <n v="544"/>
    <s v="0000"/>
    <n v="147071"/>
    <s v=""/>
    <s v=""/>
    <b v="0"/>
    <s v=""/>
    <s v=""/>
  </r>
  <r>
    <n v="53865"/>
    <s v="Yes"/>
    <m/>
    <x v="1"/>
    <s v="053865"/>
    <s v="1"/>
    <x v="4"/>
    <x v="5"/>
    <s v="6FCSABAT CNFH"/>
    <s v="6FCSABAT CNFH"/>
    <s v="3"/>
    <d v="2007-04-23T00:00:00"/>
    <d v="2007-04-25T00:00:00"/>
    <s v="5000"/>
    <n v="41770"/>
    <s v=""/>
    <m/>
    <s v="5000"/>
    <n v="351"/>
    <s v="0000"/>
    <n v="170159"/>
    <s v=""/>
    <s v=""/>
    <b v="0"/>
    <s v=""/>
    <s v=""/>
  </r>
  <r>
    <n v="54391"/>
    <s v="Yes"/>
    <m/>
    <x v="1"/>
    <s v="054391"/>
    <s v="1"/>
    <x v="4"/>
    <x v="6"/>
    <s v="6FCSABAT CNFH"/>
    <s v="6FCSABAT CNFH"/>
    <s v="3"/>
    <d v="2008-04-23T00:00:00"/>
    <d v="2008-04-24T00:00:00"/>
    <s v="5000"/>
    <n v="111161"/>
    <s v=""/>
    <m/>
    <s v="0000"/>
    <n v="333857"/>
    <s v=""/>
    <m/>
    <s v=""/>
    <s v=""/>
    <b v="0"/>
    <s v=""/>
    <s v=""/>
  </r>
  <r>
    <n v="54393"/>
    <s v="Yes"/>
    <m/>
    <x v="1"/>
    <s v="054393"/>
    <s v="1"/>
    <x v="4"/>
    <x v="6"/>
    <s v="6FCSABAT CNFH"/>
    <s v="6FCSABAT CNFH"/>
    <s v="3"/>
    <d v="2008-04-23T00:00:00"/>
    <d v="2008-04-24T00:00:00"/>
    <s v="5000"/>
    <n v="108921"/>
    <s v=""/>
    <m/>
    <s v="0000"/>
    <n v="327166"/>
    <s v=""/>
    <m/>
    <s v=""/>
    <s v=""/>
    <b v="0"/>
    <s v=""/>
    <s v=""/>
  </r>
  <r>
    <n v="54395"/>
    <s v="Yes"/>
    <m/>
    <x v="1"/>
    <s v="054395"/>
    <s v="1"/>
    <x v="4"/>
    <x v="6"/>
    <s v="6FCSABAT CNFH"/>
    <s v="6FCSABAT CNFH"/>
    <s v="3"/>
    <d v="2008-04-29T00:00:00"/>
    <d v="2008-05-01T00:00:00"/>
    <s v="5000"/>
    <n v="109247"/>
    <s v=""/>
    <m/>
    <s v="0000"/>
    <n v="327938"/>
    <s v=""/>
    <m/>
    <s v=""/>
    <s v=""/>
    <b v="0"/>
    <s v=""/>
    <s v=""/>
  </r>
  <r>
    <n v="54398"/>
    <s v="Yes"/>
    <m/>
    <x v="1"/>
    <s v="054398"/>
    <s v="1"/>
    <x v="4"/>
    <x v="6"/>
    <s v="6FCSABAT CNFH"/>
    <s v="6FCSABAT CNFH"/>
    <s v="3"/>
    <d v="2008-04-29T00:00:00"/>
    <d v="2008-05-01T00:00:00"/>
    <s v="5000"/>
    <n v="109295"/>
    <s v=""/>
    <m/>
    <s v="5000"/>
    <n v="127"/>
    <s v="0000"/>
    <n v="328645"/>
    <s v=""/>
    <s v=""/>
    <b v="0"/>
    <s v=""/>
    <s v=""/>
  </r>
  <r>
    <n v="54399"/>
    <s v="Yes"/>
    <m/>
    <x v="1"/>
    <s v="054399"/>
    <s v="1"/>
    <x v="4"/>
    <x v="6"/>
    <s v="6FCSABAT CNFH"/>
    <s v="6FCSABAT CNFH"/>
    <s v="3"/>
    <d v="2008-04-29T00:00:00"/>
    <d v="2008-05-01T00:00:00"/>
    <s v="5000"/>
    <n v="110799"/>
    <s v=""/>
    <m/>
    <s v="5000"/>
    <n v="263"/>
    <s v="0000"/>
    <n v="333599"/>
    <s v=""/>
    <s v=""/>
    <b v="0"/>
    <s v=""/>
    <s v=""/>
  </r>
  <r>
    <n v="54464"/>
    <s v="Yes"/>
    <m/>
    <x v="1"/>
    <s v="054464"/>
    <s v="1"/>
    <x v="4"/>
    <x v="6"/>
    <s v="6FCSABAT CNFH"/>
    <s v="6FCSABAT CNFH"/>
    <s v="3"/>
    <d v="2008-04-29T00:00:00"/>
    <d v="2008-05-01T00:00:00"/>
    <s v="5000"/>
    <n v="227353"/>
    <s v=""/>
    <m/>
    <s v="0000"/>
    <n v="682784"/>
    <s v=""/>
    <m/>
    <s v=""/>
    <s v=""/>
    <b v="0"/>
    <s v=""/>
    <s v=""/>
  </r>
  <r>
    <n v="54465"/>
    <s v="Yes"/>
    <m/>
    <x v="1"/>
    <s v="054465"/>
    <s v="1"/>
    <x v="4"/>
    <x v="6"/>
    <s v="6FCSABAT CNFH"/>
    <s v="6FCSABAT CNFH"/>
    <s v="3"/>
    <d v="2008-04-23T00:00:00"/>
    <d v="2008-04-24T00:00:00"/>
    <s v="5000"/>
    <n v="220907"/>
    <s v="0000"/>
    <n v="260"/>
    <s v="0000"/>
    <n v="664932"/>
    <s v=""/>
    <m/>
    <s v=""/>
    <s v=""/>
    <b v="0"/>
    <s v=""/>
    <s v=""/>
  </r>
  <r>
    <n v="54466"/>
    <s v="Yes"/>
    <m/>
    <x v="1"/>
    <s v="054466"/>
    <s v="1"/>
    <x v="4"/>
    <x v="6"/>
    <s v="6FCSABAT CNFH"/>
    <s v="6FCSABAT CNFH"/>
    <s v="3"/>
    <d v="2008-04-23T00:00:00"/>
    <d v="2008-04-24T00:00:00"/>
    <s v="5000"/>
    <n v="222908"/>
    <s v=""/>
    <m/>
    <s v="0000"/>
    <n v="669119"/>
    <s v=""/>
    <m/>
    <s v=""/>
    <s v=""/>
    <b v="0"/>
    <s v=""/>
    <s v=""/>
  </r>
  <r>
    <n v="54467"/>
    <s v="Yes"/>
    <m/>
    <x v="1"/>
    <s v="054467"/>
    <s v="1"/>
    <x v="4"/>
    <x v="6"/>
    <s v="6FCSABAT CNFH"/>
    <s v="6FCSABAT CNFH"/>
    <s v="3"/>
    <d v="2008-04-23T00:00:00"/>
    <d v="2008-04-24T00:00:00"/>
    <s v="5000"/>
    <n v="224687"/>
    <s v=""/>
    <m/>
    <s v="5000"/>
    <n v="284"/>
    <s v="0000"/>
    <n v="675495"/>
    <s v=""/>
    <s v=""/>
    <b v="0"/>
    <s v=""/>
    <s v=""/>
  </r>
  <r>
    <n v="54468"/>
    <s v="Yes"/>
    <m/>
    <x v="1"/>
    <s v="054468"/>
    <s v="1"/>
    <x v="4"/>
    <x v="6"/>
    <s v="6FCSABAT CNFH"/>
    <s v="6FCSABAT CNFH"/>
    <s v="3"/>
    <d v="2008-04-29T00:00:00"/>
    <d v="2008-05-01T00:00:00"/>
    <s v="5000"/>
    <n v="226107"/>
    <s v=""/>
    <m/>
    <s v="0000"/>
    <n v="678787"/>
    <s v=""/>
    <m/>
    <s v=""/>
    <s v=""/>
    <b v="0"/>
    <s v=""/>
    <s v=""/>
  </r>
  <r>
    <n v="54469"/>
    <s v="Yes"/>
    <m/>
    <x v="1"/>
    <s v="054469"/>
    <s v="1"/>
    <x v="4"/>
    <x v="6"/>
    <s v="6FCSABAT CNFH"/>
    <s v="6FCSABAT CNFH"/>
    <s v="3"/>
    <d v="2008-04-29T00:00:00"/>
    <d v="2008-05-01T00:00:00"/>
    <s v="5000"/>
    <n v="224293"/>
    <s v=""/>
    <m/>
    <s v="5000"/>
    <n v="270"/>
    <s v="0000"/>
    <n v="674107"/>
    <s v=""/>
    <s v=""/>
    <b v="0"/>
    <s v=""/>
    <s v=""/>
  </r>
  <r>
    <n v="54470"/>
    <s v="Yes"/>
    <m/>
    <x v="1"/>
    <s v="054470"/>
    <s v="1"/>
    <x v="4"/>
    <x v="6"/>
    <s v="6FCSABAT CNFH"/>
    <s v="6FCSABAT CNFH"/>
    <s v="3"/>
    <d v="2008-04-29T00:00:00"/>
    <d v="2008-05-01T00:00:00"/>
    <s v="5000"/>
    <n v="221255"/>
    <s v=""/>
    <m/>
    <s v="5000"/>
    <n v="2373"/>
    <s v="0000"/>
    <n v="671381"/>
    <s v=""/>
    <s v=""/>
    <b v="0"/>
    <s v=""/>
    <s v=""/>
  </r>
  <r>
    <n v="54471"/>
    <s v="Yes"/>
    <m/>
    <x v="1"/>
    <s v="054471"/>
    <s v="1"/>
    <x v="4"/>
    <x v="6"/>
    <s v="6FCSABAT CNFH"/>
    <s v="6FCSABAT CNFH"/>
    <s v="3"/>
    <d v="2008-04-29T00:00:00"/>
    <d v="2008-05-01T00:00:00"/>
    <s v="5000"/>
    <n v="338491"/>
    <s v=""/>
    <m/>
    <s v="5000"/>
    <n v="438"/>
    <s v="0000"/>
    <n v="1017136"/>
    <s v=""/>
    <s v=""/>
    <b v="0"/>
    <s v=""/>
    <s v=""/>
  </r>
  <r>
    <n v="54472"/>
    <s v="Yes"/>
    <m/>
    <x v="1"/>
    <s v="054472"/>
    <s v="1"/>
    <x v="4"/>
    <x v="6"/>
    <s v="6FCSABAT CNFH"/>
    <s v="6FCSABAT CNFH"/>
    <s v="3"/>
    <d v="2008-04-29T00:00:00"/>
    <d v="2008-05-01T00:00:00"/>
    <s v="5000"/>
    <n v="346353"/>
    <s v=""/>
    <m/>
    <s v="0000"/>
    <n v="1040056"/>
    <s v=""/>
    <m/>
    <s v=""/>
    <s v=""/>
    <b v="0"/>
    <s v=""/>
    <s v=""/>
  </r>
  <r>
    <n v="54872"/>
    <s v="Yes"/>
    <m/>
    <x v="1"/>
    <s v="054872"/>
    <s v="1"/>
    <x v="4"/>
    <x v="7"/>
    <s v="6FCSABAT CNFH"/>
    <s v="6FCSABAT CNFH"/>
    <s v="3"/>
    <d v="2009-04-16T00:00:00"/>
    <d v="2009-04-16T00:00:00"/>
    <s v="5000"/>
    <n v="119391"/>
    <s v=""/>
    <m/>
    <s v="0000"/>
    <n v="358513"/>
    <s v=""/>
    <m/>
    <s v=""/>
    <s v=""/>
    <b v="0"/>
    <s v=""/>
    <s v=""/>
  </r>
  <r>
    <n v="54873"/>
    <s v="Yes"/>
    <m/>
    <x v="1"/>
    <s v="054873"/>
    <s v="1"/>
    <x v="4"/>
    <x v="7"/>
    <s v="6FCSABAT CNFH"/>
    <s v="6FCSABAT CNFH"/>
    <s v="3"/>
    <d v="2009-04-23T00:00:00"/>
    <d v="2009-04-23T00:00:00"/>
    <s v="5000"/>
    <n v="129807"/>
    <s v=""/>
    <m/>
    <s v="0000"/>
    <n v="389689"/>
    <s v=""/>
    <m/>
    <s v=""/>
    <s v=""/>
    <b v="0"/>
    <s v=""/>
    <s v=""/>
  </r>
  <r>
    <n v="54874"/>
    <s v="Yes"/>
    <m/>
    <x v="1"/>
    <s v="054874"/>
    <s v="1"/>
    <x v="4"/>
    <x v="7"/>
    <s v="6FCSABAT CNFH"/>
    <s v="6FCSABAT CNFH"/>
    <s v="3"/>
    <d v="2009-04-09T00:00:00"/>
    <d v="2009-04-09T00:00:00"/>
    <s v="5000"/>
    <n v="118116"/>
    <s v=""/>
    <m/>
    <s v="0000"/>
    <n v="354644"/>
    <s v=""/>
    <m/>
    <s v=""/>
    <s v=""/>
    <b v="0"/>
    <s v=""/>
    <s v=""/>
  </r>
  <r>
    <n v="54875"/>
    <s v="Yes"/>
    <m/>
    <x v="1"/>
    <s v="054875"/>
    <s v="1"/>
    <x v="4"/>
    <x v="7"/>
    <s v="6FCSABAT CNFH"/>
    <s v="6FCSABAT CNFH"/>
    <s v="3"/>
    <d v="2009-04-09T00:00:00"/>
    <d v="2009-04-09T00:00:00"/>
    <s v="5000"/>
    <n v="112979"/>
    <s v=""/>
    <m/>
    <s v="0000"/>
    <n v="339299"/>
    <s v=""/>
    <m/>
    <s v=""/>
    <s v=""/>
    <b v="0"/>
    <s v=""/>
    <s v=""/>
  </r>
  <r>
    <n v="54876"/>
    <s v="Yes"/>
    <m/>
    <x v="1"/>
    <s v="054876"/>
    <s v="1"/>
    <x v="4"/>
    <x v="7"/>
    <s v="6FCSABAT CNFH"/>
    <s v="6FCSABAT CNFH"/>
    <s v="3"/>
    <d v="2009-04-09T00:00:00"/>
    <d v="2009-04-09T00:00:00"/>
    <s v="5000"/>
    <n v="105755"/>
    <s v=""/>
    <m/>
    <s v="0000"/>
    <n v="317638"/>
    <s v=""/>
    <m/>
    <s v=""/>
    <s v=""/>
    <b v="0"/>
    <s v=""/>
    <s v=""/>
  </r>
  <r>
    <n v="54877"/>
    <s v="Yes"/>
    <m/>
    <x v="1"/>
    <s v="054877"/>
    <s v="1"/>
    <x v="4"/>
    <x v="7"/>
    <s v="6FCSABAT CNFH"/>
    <s v="6FCSABAT CNFH"/>
    <s v="3"/>
    <d v="2009-04-09T00:00:00"/>
    <d v="2009-04-09T00:00:00"/>
    <s v="5000"/>
    <n v="108337"/>
    <s v=""/>
    <m/>
    <s v="0000"/>
    <n v="325459"/>
    <s v=""/>
    <m/>
    <s v=""/>
    <s v=""/>
    <b v="0"/>
    <s v=""/>
    <s v=""/>
  </r>
  <r>
    <n v="54878"/>
    <s v="Yes"/>
    <m/>
    <x v="1"/>
    <s v="054878"/>
    <s v="1"/>
    <x v="4"/>
    <x v="7"/>
    <s v="6FCSABAT CNFH"/>
    <s v="6FCSABAT CNFH"/>
    <s v="3"/>
    <d v="2009-04-09T00:00:00"/>
    <d v="2009-04-09T00:00:00"/>
    <s v="5000"/>
    <n v="118706"/>
    <s v=""/>
    <m/>
    <s v="0000"/>
    <n v="356319"/>
    <s v=""/>
    <m/>
    <s v=""/>
    <s v=""/>
    <b v="0"/>
    <s v=""/>
    <s v=""/>
  </r>
  <r>
    <n v="54880"/>
    <s v="Yes"/>
    <m/>
    <x v="1"/>
    <s v="054880"/>
    <s v="1"/>
    <x v="4"/>
    <x v="7"/>
    <s v="6FCSABAT CNFH"/>
    <s v="6FCSABAT CNFH"/>
    <s v="3"/>
    <d v="2009-04-09T00:00:00"/>
    <d v="2009-04-09T00:00:00"/>
    <s v="5000"/>
    <n v="119514"/>
    <s v=""/>
    <m/>
    <s v="0000"/>
    <n v="358696"/>
    <s v=""/>
    <m/>
    <s v=""/>
    <s v=""/>
    <b v="0"/>
    <s v=""/>
    <s v=""/>
  </r>
  <r>
    <n v="54881"/>
    <s v="Yes"/>
    <m/>
    <x v="1"/>
    <s v="054881"/>
    <s v="1"/>
    <x v="4"/>
    <x v="7"/>
    <s v="6FCSABAT CNFH"/>
    <s v="6FCSABAT CNFH"/>
    <s v="3"/>
    <d v="2009-04-09T00:00:00"/>
    <d v="2009-04-09T00:00:00"/>
    <s v="5000"/>
    <n v="106531"/>
    <s v=""/>
    <m/>
    <s v="0000"/>
    <n v="319908"/>
    <s v=""/>
    <m/>
    <s v=""/>
    <s v=""/>
    <b v="0"/>
    <s v=""/>
    <s v=""/>
  </r>
  <r>
    <n v="54882"/>
    <s v="Yes"/>
    <m/>
    <x v="1"/>
    <s v="054882"/>
    <s v="1"/>
    <x v="4"/>
    <x v="7"/>
    <s v="6FCSABAT CNFH"/>
    <s v="6FCSABAT CNFH"/>
    <s v="3"/>
    <d v="2009-04-09T00:00:00"/>
    <d v="2009-04-09T00:00:00"/>
    <s v="5000"/>
    <n v="118755"/>
    <s v=""/>
    <m/>
    <s v="5000"/>
    <n v="306"/>
    <s v="0000"/>
    <n v="357300"/>
    <s v=""/>
    <s v=""/>
    <b v="0"/>
    <s v=""/>
    <s v=""/>
  </r>
  <r>
    <n v="54883"/>
    <s v="Yes"/>
    <m/>
    <x v="1"/>
    <s v="054883"/>
    <s v="1"/>
    <x v="4"/>
    <x v="7"/>
    <s v="6FCSABAT CNFH"/>
    <s v="6FCSABAT CNFH"/>
    <s v="3"/>
    <d v="2009-04-09T00:00:00"/>
    <d v="2009-04-09T00:00:00"/>
    <s v="5000"/>
    <n v="108863"/>
    <s v=""/>
    <m/>
    <s v="0000"/>
    <n v="326820"/>
    <s v=""/>
    <m/>
    <s v=""/>
    <s v=""/>
    <b v="0"/>
    <s v=""/>
    <s v=""/>
  </r>
  <r>
    <n v="54884"/>
    <s v="Yes"/>
    <m/>
    <x v="1"/>
    <s v="054884"/>
    <s v="1"/>
    <x v="4"/>
    <x v="7"/>
    <s v="6FCSABAT CNFH"/>
    <s v="6FCSABAT CNFH"/>
    <s v="3"/>
    <d v="2009-04-09T00:00:00"/>
    <d v="2009-04-09T00:00:00"/>
    <s v="5000"/>
    <n v="115782"/>
    <s v=""/>
    <m/>
    <s v="5000"/>
    <n v="287"/>
    <s v="0000"/>
    <n v="348496"/>
    <s v=""/>
    <s v=""/>
    <b v="0"/>
    <s v=""/>
    <s v=""/>
  </r>
  <r>
    <n v="54885"/>
    <s v="Yes"/>
    <m/>
    <x v="1"/>
    <s v="054885"/>
    <s v="1"/>
    <x v="4"/>
    <x v="7"/>
    <s v="6FCSABAT CNFH"/>
    <s v="6FCSABAT CNFH"/>
    <s v="3"/>
    <d v="2009-04-16T00:00:00"/>
    <d v="2009-04-16T00:00:00"/>
    <s v="5000"/>
    <n v="114739"/>
    <s v=""/>
    <m/>
    <s v="0000"/>
    <n v="344500"/>
    <s v=""/>
    <m/>
    <s v=""/>
    <s v=""/>
    <b v="0"/>
    <s v=""/>
    <s v=""/>
  </r>
  <r>
    <n v="54886"/>
    <s v="Yes"/>
    <m/>
    <x v="1"/>
    <s v="054886"/>
    <s v="1"/>
    <x v="4"/>
    <x v="7"/>
    <s v="6FCSABAT CNFH"/>
    <s v="6FCSABAT CNFH"/>
    <s v="3"/>
    <d v="2009-04-16T00:00:00"/>
    <d v="2009-04-16T00:00:00"/>
    <s v="5000"/>
    <n v="109292"/>
    <s v=""/>
    <m/>
    <s v="5000"/>
    <n v="271"/>
    <s v="0000"/>
    <n v="328915"/>
    <s v=""/>
    <s v=""/>
    <b v="0"/>
    <s v=""/>
    <s v=""/>
  </r>
  <r>
    <n v="54887"/>
    <s v="Yes"/>
    <m/>
    <x v="1"/>
    <s v="054887"/>
    <s v="1"/>
    <x v="4"/>
    <x v="7"/>
    <s v="6FCSABAT CNFH"/>
    <s v="6FCSABAT CNFH"/>
    <s v="3"/>
    <d v="2009-04-16T00:00:00"/>
    <d v="2009-04-16T00:00:00"/>
    <s v="5000"/>
    <n v="115967"/>
    <s v=""/>
    <m/>
    <s v="0000"/>
    <n v="348232"/>
    <s v=""/>
    <m/>
    <s v=""/>
    <s v=""/>
    <b v="0"/>
    <s v=""/>
    <s v=""/>
  </r>
  <r>
    <n v="54888"/>
    <s v="Yes"/>
    <m/>
    <x v="1"/>
    <s v="054888"/>
    <s v="1"/>
    <x v="4"/>
    <x v="7"/>
    <s v="6FCSABAT CNFH"/>
    <s v="6FCSABAT CNFH"/>
    <s v="3"/>
    <d v="2009-04-16T00:00:00"/>
    <d v="2009-04-16T00:00:00"/>
    <s v="5000"/>
    <n v="124628"/>
    <s v="0000"/>
    <n v="312"/>
    <s v="0000"/>
    <n v="375046"/>
    <s v=""/>
    <m/>
    <s v=""/>
    <s v=""/>
    <b v="0"/>
    <s v=""/>
    <s v=""/>
  </r>
  <r>
    <n v="54889"/>
    <s v="Yes"/>
    <m/>
    <x v="1"/>
    <s v="054889"/>
    <s v="1"/>
    <x v="4"/>
    <x v="7"/>
    <s v="6FCSABAT CNFH"/>
    <s v="6FCSABAT CNFH"/>
    <s v="3"/>
    <d v="2009-04-16T00:00:00"/>
    <d v="2009-04-16T00:00:00"/>
    <s v="5000"/>
    <n v="113350"/>
    <s v=""/>
    <m/>
    <s v="0000"/>
    <n v="340285"/>
    <s v=""/>
    <m/>
    <s v=""/>
    <s v=""/>
    <b v="0"/>
    <s v=""/>
    <s v=""/>
  </r>
  <r>
    <n v="54890"/>
    <s v="Yes"/>
    <m/>
    <x v="1"/>
    <s v="054890"/>
    <s v="1"/>
    <x v="4"/>
    <x v="7"/>
    <s v="6FCSABAT CNFH"/>
    <s v="6FCSABAT CNFH"/>
    <s v="3"/>
    <d v="2009-04-23T00:00:00"/>
    <d v="2009-04-23T00:00:00"/>
    <s v="5000"/>
    <n v="109171"/>
    <s v=""/>
    <m/>
    <s v="0000"/>
    <n v="327691"/>
    <s v=""/>
    <m/>
    <s v=""/>
    <s v=""/>
    <b v="0"/>
    <s v=""/>
    <s v=""/>
  </r>
  <r>
    <n v="54891"/>
    <s v="Yes"/>
    <m/>
    <x v="1"/>
    <s v="054891"/>
    <s v="1"/>
    <x v="4"/>
    <x v="7"/>
    <s v="6FCSABAT CNFH"/>
    <s v="6FCSABAT CNFH"/>
    <s v="3"/>
    <d v="2009-04-16T00:00:00"/>
    <d v="2009-04-16T00:00:00"/>
    <s v="5000"/>
    <n v="117384"/>
    <s v=""/>
    <m/>
    <s v="0000"/>
    <n v="352405"/>
    <s v=""/>
    <m/>
    <s v=""/>
    <s v=""/>
    <b v="0"/>
    <s v=""/>
    <s v=""/>
  </r>
  <r>
    <n v="54892"/>
    <s v="Yes"/>
    <m/>
    <x v="1"/>
    <s v="054892"/>
    <s v="1"/>
    <x v="4"/>
    <x v="7"/>
    <s v="6FCSABAT CNFH"/>
    <s v="6FCSABAT CNFH"/>
    <s v="3"/>
    <d v="2009-04-23T00:00:00"/>
    <d v="2009-04-23T00:00:00"/>
    <s v="5000"/>
    <n v="120927"/>
    <s v=""/>
    <m/>
    <s v="5000"/>
    <n v="315"/>
    <s v="0000"/>
    <n v="363879"/>
    <s v=""/>
    <s v=""/>
    <b v="0"/>
    <s v=""/>
    <s v=""/>
  </r>
  <r>
    <n v="54893"/>
    <s v="Yes"/>
    <m/>
    <x v="1"/>
    <s v="054893"/>
    <s v="1"/>
    <x v="4"/>
    <x v="7"/>
    <s v="6FCSABAT CNFH"/>
    <s v="6FCSABAT CNFH"/>
    <s v="3"/>
    <d v="2009-04-23T00:00:00"/>
    <d v="2009-04-23T00:00:00"/>
    <s v="5000"/>
    <n v="118917"/>
    <s v=""/>
    <m/>
    <s v="0000"/>
    <n v="357073"/>
    <s v=""/>
    <m/>
    <s v=""/>
    <s v=""/>
    <b v="0"/>
    <s v=""/>
    <s v=""/>
  </r>
  <r>
    <n v="54894"/>
    <s v="Yes"/>
    <m/>
    <x v="1"/>
    <s v="054894"/>
    <s v="1"/>
    <x v="4"/>
    <x v="7"/>
    <s v="6FCSABAT CNFH"/>
    <s v="6FCSABAT CNFH"/>
    <s v="3"/>
    <d v="2009-04-23T00:00:00"/>
    <d v="2009-04-23T00:00:00"/>
    <s v="5000"/>
    <n v="114907"/>
    <s v=""/>
    <m/>
    <s v="0000"/>
    <n v="344836"/>
    <s v=""/>
    <m/>
    <s v=""/>
    <s v=""/>
    <b v="0"/>
    <s v=""/>
    <s v=""/>
  </r>
  <r>
    <n v="54895"/>
    <s v="Yes"/>
    <m/>
    <x v="1"/>
    <s v="054895"/>
    <s v="1"/>
    <x v="4"/>
    <x v="7"/>
    <s v="6FCSABAT CNFH"/>
    <s v="6FCSABAT CNFH"/>
    <s v="3"/>
    <d v="2009-04-23T00:00:00"/>
    <d v="2009-04-23T00:00:00"/>
    <s v="5000"/>
    <n v="124228"/>
    <s v=""/>
    <m/>
    <s v="0000"/>
    <n v="372882"/>
    <s v=""/>
    <m/>
    <s v=""/>
    <s v=""/>
    <b v="0"/>
    <s v=""/>
    <s v=""/>
  </r>
  <r>
    <n v="54896"/>
    <s v="Yes"/>
    <m/>
    <x v="1"/>
    <s v="054896"/>
    <s v="1"/>
    <x v="4"/>
    <x v="7"/>
    <s v="6FCSABAT CNFH"/>
    <s v="6FCSABAT CNFH"/>
    <s v="3"/>
    <d v="2009-04-23T00:00:00"/>
    <d v="2009-04-23T00:00:00"/>
    <s v="5000"/>
    <n v="112556"/>
    <s v=""/>
    <m/>
    <s v="0000"/>
    <n v="338978"/>
    <s v=""/>
    <m/>
    <s v=""/>
    <s v=""/>
    <b v="0"/>
    <s v=""/>
    <s v=""/>
  </r>
  <r>
    <n v="54897"/>
    <s v="Yes"/>
    <m/>
    <x v="1"/>
    <s v="054897"/>
    <s v="1"/>
    <x v="4"/>
    <x v="7"/>
    <s v="6FCSABAT CNFH"/>
    <s v="6FCSABAT CNFH"/>
    <s v="3"/>
    <d v="2009-04-23T00:00:00"/>
    <d v="2009-04-23T00:00:00"/>
    <s v="5000"/>
    <n v="125703"/>
    <s v=""/>
    <m/>
    <s v="0000"/>
    <n v="377299"/>
    <s v=""/>
    <m/>
    <s v=""/>
    <s v=""/>
    <b v="0"/>
    <s v=""/>
    <s v=""/>
  </r>
  <r>
    <n v="54898"/>
    <s v="Yes"/>
    <m/>
    <x v="1"/>
    <s v="054898"/>
    <s v="1"/>
    <x v="4"/>
    <x v="7"/>
    <s v="6FCSABAT CNFH"/>
    <s v="6FCSABAT CNFH"/>
    <s v="3"/>
    <d v="2009-04-23T00:00:00"/>
    <d v="2009-04-23T00:00:00"/>
    <s v="5000"/>
    <n v="112230"/>
    <s v=""/>
    <m/>
    <s v="0000"/>
    <n v="337961"/>
    <s v=""/>
    <m/>
    <s v=""/>
    <s v=""/>
    <b v="0"/>
    <s v=""/>
    <s v=""/>
  </r>
  <r>
    <n v="54899"/>
    <s v="Yes"/>
    <m/>
    <x v="1"/>
    <s v="054899"/>
    <s v="1"/>
    <x v="4"/>
    <x v="7"/>
    <s v="6FCSABAT CNFH"/>
    <s v="6FCSABAT CNFH"/>
    <s v="3"/>
    <d v="2009-04-23T00:00:00"/>
    <d v="2009-04-23T00:00:00"/>
    <s v="5000"/>
    <n v="111839"/>
    <s v=""/>
    <m/>
    <s v="0000"/>
    <n v="336830"/>
    <s v=""/>
    <m/>
    <s v=""/>
    <s v=""/>
    <b v="0"/>
    <s v=""/>
    <s v=""/>
  </r>
  <r>
    <n v="633369"/>
    <s v="Yes"/>
    <m/>
    <x v="8"/>
    <s v="633369"/>
    <s v="1"/>
    <x v="35"/>
    <x v="4"/>
    <s v="3F10107  030017 H"/>
    <s v="3F10107  030017 R"/>
    <s v="3"/>
    <d v="2006-05-11T00:00:00"/>
    <d v="2006-05-11T00:00:00"/>
    <s v="5500"/>
    <n v="201655"/>
    <s v="0000"/>
    <n v="364"/>
    <s v="5500"/>
    <n v="364"/>
    <s v=""/>
    <m/>
    <s v="D"/>
    <s v="0420060000"/>
    <b v="0"/>
    <s v=""/>
    <s v=""/>
  </r>
  <r>
    <n v="633389"/>
    <s v="Yes"/>
    <m/>
    <x v="8"/>
    <s v="633389"/>
    <s v="1"/>
    <x v="35"/>
    <x v="5"/>
    <s v="3F10107  030017 H"/>
    <s v="3F10107  030017 R"/>
    <s v="3"/>
    <d v="2007-05-07T00:00:00"/>
    <d v="2007-05-07T00:00:00"/>
    <s v="5500"/>
    <n v="206496"/>
    <s v=""/>
    <m/>
    <s v="5500"/>
    <n v="206496"/>
    <s v=""/>
    <m/>
    <s v="D"/>
    <s v="0420070000"/>
    <b v="0"/>
    <s v=""/>
    <s v=""/>
  </r>
  <r>
    <n v="634272"/>
    <s v="Yes"/>
    <m/>
    <x v="8"/>
    <s v="634272"/>
    <s v="1"/>
    <x v="35"/>
    <x v="6"/>
    <s v="3F10107  030017 H"/>
    <s v="3F10107  030017 R"/>
    <s v="3"/>
    <d v="2008-05-14T00:00:00"/>
    <d v="2008-05-14T00:00:00"/>
    <s v="5500"/>
    <n v="211571"/>
    <s v=""/>
    <m/>
    <s v="5500"/>
    <n v="211571"/>
    <s v=""/>
    <m/>
    <s v="D"/>
    <s v="0420080000"/>
    <b v="0"/>
    <s v=""/>
    <s v=""/>
  </r>
  <r>
    <n v="634841"/>
    <s v="Yes"/>
    <m/>
    <x v="8"/>
    <s v="634841"/>
    <s v="1"/>
    <x v="35"/>
    <x v="7"/>
    <s v="3F10107  030017 H"/>
    <s v="3F10107  030017 R"/>
    <s v="3"/>
    <d v="2009-05-04T00:00:00"/>
    <d v="2009-05-04T00:00:00"/>
    <s v="5500"/>
    <n v="201775"/>
    <s v="0000"/>
    <n v="834"/>
    <s v="5500"/>
    <n v="834"/>
    <s v=""/>
    <m/>
    <s v="D"/>
    <s v="0420090000"/>
    <b v="0"/>
    <s v=""/>
    <s v=""/>
  </r>
  <r>
    <n v="25652"/>
    <s v="Yes"/>
    <m/>
    <x v="17"/>
    <s v="025652"/>
    <s v="1"/>
    <x v="36"/>
    <x v="4"/>
    <s v="2FS  TOMFH1958"/>
    <s v="2FS  TOMFR0161"/>
    <s v="2"/>
    <d v="2006-05-10T00:00:00"/>
    <d v="2006-05-11T00:00:00"/>
    <s v="5000"/>
    <n v="50529"/>
    <s v=""/>
    <m/>
    <s v="0000"/>
    <n v="78872"/>
    <s v="5000"/>
    <n v="1031"/>
    <s v=""/>
    <s v=""/>
    <b v="0"/>
    <s v=""/>
    <s v=""/>
  </r>
  <r>
    <n v="25659"/>
    <s v="Yes"/>
    <m/>
    <x v="17"/>
    <s v="025659"/>
    <s v="1"/>
    <x v="36"/>
    <x v="4"/>
    <s v="2FS  TOMFH1958"/>
    <s v="2FS  TOMFR0161"/>
    <s v="2"/>
    <d v="2006-05-10T00:00:00"/>
    <d v="2006-05-11T00:00:00"/>
    <s v="5000"/>
    <n v="45854"/>
    <s v=""/>
    <m/>
    <s v="0000"/>
    <n v="71575"/>
    <s v="5000"/>
    <n v="936"/>
    <s v=""/>
    <s v=""/>
    <b v="0"/>
    <s v=""/>
    <s v=""/>
  </r>
  <r>
    <n v="184907"/>
    <s v="Yes"/>
    <m/>
    <x v="17"/>
    <s v="184907"/>
    <s v="1"/>
    <x v="36"/>
    <x v="4"/>
    <s v="2FS  TOMFH1958"/>
    <s v="2FS  TOMFR0161"/>
    <s v="2"/>
    <d v="2006-05-10T00:00:00"/>
    <d v="2006-05-11T00:00:00"/>
    <s v="5000"/>
    <n v="48216"/>
    <s v=""/>
    <m/>
    <s v="0000"/>
    <n v="76829"/>
    <s v="5000"/>
    <n v="2009"/>
    <s v=""/>
    <s v=""/>
    <b v="0"/>
    <s v=""/>
    <s v=""/>
  </r>
  <r>
    <n v="185054"/>
    <s v="Yes"/>
    <m/>
    <x v="17"/>
    <s v="185054"/>
    <s v="1"/>
    <x v="36"/>
    <x v="4"/>
    <s v="2FS  TOMFH1958"/>
    <s v="2FS  TOMFR0161"/>
    <s v="2"/>
    <d v="2006-05-10T00:00:00"/>
    <d v="2006-05-11T00:00:00"/>
    <s v="5000"/>
    <n v="24211"/>
    <s v=""/>
    <m/>
    <s v="0000"/>
    <n v="38579"/>
    <s v="5000"/>
    <n v="1006"/>
    <s v=""/>
    <s v=""/>
    <b v="0"/>
    <s v=""/>
    <s v=""/>
  </r>
  <r>
    <n v="185055"/>
    <s v="Yes"/>
    <m/>
    <x v="17"/>
    <s v="185055"/>
    <s v="1"/>
    <x v="36"/>
    <x v="4"/>
    <s v="2FS  TOMFH1958"/>
    <s v="2FS  TOMFR0161"/>
    <s v="2"/>
    <d v="2006-05-10T00:00:00"/>
    <d v="2006-05-11T00:00:00"/>
    <s v="5000"/>
    <n v="24230"/>
    <s v=""/>
    <m/>
    <s v="0000"/>
    <n v="38610"/>
    <s v="5000"/>
    <n v="1010"/>
    <s v=""/>
    <s v=""/>
    <b v="0"/>
    <s v=""/>
    <s v=""/>
  </r>
  <r>
    <n v="185222"/>
    <s v="Yes"/>
    <m/>
    <x v="17"/>
    <s v="185222"/>
    <s v="1"/>
    <x v="36"/>
    <x v="5"/>
    <s v="2FS  TOMFH1958"/>
    <s v="2FS  TOMFR0161"/>
    <s v="2"/>
    <d v="2007-05-10T00:00:00"/>
    <d v="2007-05-11T00:00:00"/>
    <s v="5000"/>
    <n v="24675"/>
    <s v=""/>
    <m/>
    <s v="0000"/>
    <n v="43677"/>
    <s v="5000"/>
    <n v="763"/>
    <s v=""/>
    <s v=""/>
    <b v="0"/>
    <s v=""/>
    <s v=""/>
  </r>
  <r>
    <n v="185223"/>
    <s v="Yes"/>
    <m/>
    <x v="17"/>
    <s v="185223"/>
    <s v="1"/>
    <x v="36"/>
    <x v="5"/>
    <s v="2FS  TOMFH1958"/>
    <s v="2FS  TOMFR0161"/>
    <s v="2"/>
    <d v="2007-05-10T00:00:00"/>
    <d v="2007-05-10T00:00:00"/>
    <s v="5000"/>
    <n v="24876"/>
    <s v=""/>
    <m/>
    <s v="0000"/>
    <n v="44032"/>
    <s v="5000"/>
    <n v="769"/>
    <s v=""/>
    <s v=""/>
    <b v="0"/>
    <s v=""/>
    <s v=""/>
  </r>
  <r>
    <n v="185224"/>
    <s v="Yes"/>
    <m/>
    <x v="17"/>
    <s v="185224"/>
    <s v="1"/>
    <x v="36"/>
    <x v="5"/>
    <s v="2FS  TOMFH1958"/>
    <s v="2FS  TOMFR0161"/>
    <s v="2"/>
    <d v="2007-05-10T00:00:00"/>
    <d v="2007-05-10T00:00:00"/>
    <s v="5000"/>
    <n v="24655"/>
    <s v=""/>
    <m/>
    <s v="0000"/>
    <n v="43641"/>
    <s v="5000"/>
    <n v="763"/>
    <s v=""/>
    <s v=""/>
    <b v="0"/>
    <s v=""/>
    <s v=""/>
  </r>
  <r>
    <n v="185225"/>
    <s v="Yes"/>
    <m/>
    <x v="17"/>
    <s v="185225"/>
    <s v="1"/>
    <x v="36"/>
    <x v="5"/>
    <s v="2FS  TOMFH1958"/>
    <s v="2FS  TOMFR0161"/>
    <s v="2"/>
    <d v="2007-05-10T00:00:00"/>
    <d v="2007-05-11T00:00:00"/>
    <s v="5000"/>
    <n v="24803"/>
    <s v=""/>
    <m/>
    <s v="0000"/>
    <n v="43903"/>
    <s v="5000"/>
    <n v="767"/>
    <s v=""/>
    <s v=""/>
    <b v="0"/>
    <s v=""/>
    <s v=""/>
  </r>
  <r>
    <n v="186061"/>
    <s v="Yes"/>
    <m/>
    <x v="17"/>
    <s v="186061"/>
    <s v="1"/>
    <x v="36"/>
    <x v="5"/>
    <s v="2FS  TOMFH1958"/>
    <s v="2FS  TOMFR0161"/>
    <s v="2"/>
    <d v="2007-05-10T00:00:00"/>
    <d v="2007-05-10T00:00:00"/>
    <s v="5000"/>
    <n v="50145"/>
    <s v=""/>
    <m/>
    <s v="0000"/>
    <n v="88761"/>
    <s v="5000"/>
    <n v="1551"/>
    <s v=""/>
    <s v=""/>
    <b v="0"/>
    <s v=""/>
    <s v=""/>
  </r>
  <r>
    <n v="186062"/>
    <s v="Yes"/>
    <m/>
    <x v="17"/>
    <s v="186062"/>
    <s v="1"/>
    <x v="36"/>
    <x v="5"/>
    <s v="2FS  TOMFH1958"/>
    <s v="2FS  TOMFR0161"/>
    <s v="2"/>
    <d v="2007-05-10T00:00:00"/>
    <d v="2007-05-11T00:00:00"/>
    <s v="5000"/>
    <n v="50203"/>
    <s v=""/>
    <m/>
    <s v="0000"/>
    <n v="88863"/>
    <s v="5000"/>
    <n v="1553"/>
    <s v=""/>
    <s v=""/>
    <b v="0"/>
    <s v=""/>
    <s v=""/>
  </r>
  <r>
    <n v="186162"/>
    <s v="Yes"/>
    <m/>
    <x v="17"/>
    <s v="186162"/>
    <s v="1"/>
    <x v="36"/>
    <x v="6"/>
    <s v="2FS  TOMFH1958"/>
    <s v="2FS  TOMFR0161"/>
    <s v="2"/>
    <d v="2008-05-14T00:00:00"/>
    <d v="2008-05-15T00:00:00"/>
    <s v="5000"/>
    <n v="20016"/>
    <s v=""/>
    <m/>
    <s v="0000"/>
    <n v="17360"/>
    <s v="5000"/>
    <n v="619"/>
    <s v=""/>
    <s v=""/>
    <b v="0"/>
    <s v=""/>
    <s v=""/>
  </r>
  <r>
    <n v="186352"/>
    <s v="Yes"/>
    <m/>
    <x v="17"/>
    <s v="186352"/>
    <s v="1"/>
    <x v="36"/>
    <x v="6"/>
    <s v="2FS  TOMFH1958"/>
    <s v="2FS  TOMFR0161"/>
    <s v="2"/>
    <d v="2008-05-14T00:00:00"/>
    <d v="2008-05-15T00:00:00"/>
    <s v="5000"/>
    <n v="23944"/>
    <s v=""/>
    <m/>
    <s v="0000"/>
    <n v="20767"/>
    <s v="5000"/>
    <n v="741"/>
    <s v=""/>
    <s v=""/>
    <b v="0"/>
    <s v=""/>
    <s v=""/>
  </r>
  <r>
    <n v="186353"/>
    <s v="Yes"/>
    <m/>
    <x v="17"/>
    <s v="186353"/>
    <s v="1"/>
    <x v="36"/>
    <x v="6"/>
    <s v="2FS  TOMFH1958"/>
    <s v="2FS  TOMFR0161"/>
    <s v="2"/>
    <d v="2008-05-14T00:00:00"/>
    <d v="2008-05-15T00:00:00"/>
    <s v="5000"/>
    <n v="24964"/>
    <s v=""/>
    <m/>
    <s v="0000"/>
    <n v="21651"/>
    <s v="5000"/>
    <n v="772"/>
    <s v=""/>
    <s v=""/>
    <b v="0"/>
    <s v=""/>
    <s v=""/>
  </r>
  <r>
    <n v="186354"/>
    <s v="Yes"/>
    <m/>
    <x v="17"/>
    <s v="186354"/>
    <s v="1"/>
    <x v="36"/>
    <x v="6"/>
    <s v="2FS  TOMFH1958"/>
    <s v="2FS  TOMFR0161"/>
    <s v="2"/>
    <d v="2008-05-14T00:00:00"/>
    <d v="2008-05-15T00:00:00"/>
    <s v="5000"/>
    <n v="24738"/>
    <s v=""/>
    <m/>
    <s v="0000"/>
    <n v="21455"/>
    <s v="5000"/>
    <n v="765"/>
    <s v=""/>
    <s v=""/>
    <b v="0"/>
    <s v=""/>
    <s v=""/>
  </r>
  <r>
    <n v="186355"/>
    <s v="Yes"/>
    <m/>
    <x v="17"/>
    <s v="186355"/>
    <s v="1"/>
    <x v="36"/>
    <x v="6"/>
    <s v="2FS  TOMFH1958"/>
    <s v="2FS  TOMFR0161"/>
    <s v="2"/>
    <d v="2008-05-14T00:00:00"/>
    <d v="2008-05-15T00:00:00"/>
    <s v="5000"/>
    <n v="24667"/>
    <s v=""/>
    <m/>
    <s v="0000"/>
    <n v="21393"/>
    <s v="5000"/>
    <n v="763"/>
    <s v=""/>
    <s v=""/>
    <b v="0"/>
    <s v=""/>
    <s v=""/>
  </r>
  <r>
    <n v="186356"/>
    <s v="Yes"/>
    <m/>
    <x v="17"/>
    <s v="186356"/>
    <s v="1"/>
    <x v="36"/>
    <x v="6"/>
    <s v="2FS  TOMFH1958"/>
    <s v="2FS  TOMFR0161"/>
    <s v="2"/>
    <d v="2008-05-14T00:00:00"/>
    <d v="2008-05-15T00:00:00"/>
    <s v="5000"/>
    <n v="25399"/>
    <s v=""/>
    <m/>
    <s v="0000"/>
    <n v="22028"/>
    <s v="5000"/>
    <n v="677"/>
    <s v=""/>
    <s v=""/>
    <b v="0"/>
    <s v=""/>
    <s v=""/>
  </r>
  <r>
    <n v="186357"/>
    <s v="Yes"/>
    <m/>
    <x v="17"/>
    <s v="186357"/>
    <s v="1"/>
    <x v="36"/>
    <x v="6"/>
    <s v="2FS  TOMFH1958"/>
    <s v="2FS  TOMFR0161"/>
    <s v="2"/>
    <d v="2008-05-14T00:00:00"/>
    <d v="2008-05-15T00:00:00"/>
    <s v="5000"/>
    <n v="25057"/>
    <s v=""/>
    <m/>
    <s v="0000"/>
    <n v="21732"/>
    <s v="5000"/>
    <n v="511"/>
    <s v=""/>
    <s v=""/>
    <b v="0"/>
    <s v=""/>
    <s v=""/>
  </r>
  <r>
    <n v="186358"/>
    <s v="Yes"/>
    <m/>
    <x v="17"/>
    <s v="186358"/>
    <s v="1"/>
    <x v="36"/>
    <x v="6"/>
    <s v="2FS  TOMFH1958"/>
    <s v="2FS  TOMFR0161"/>
    <s v="2"/>
    <d v="2008-05-14T00:00:00"/>
    <d v="2008-05-15T00:00:00"/>
    <s v="5000"/>
    <n v="24997"/>
    <s v=""/>
    <m/>
    <s v="0000"/>
    <n v="21680"/>
    <s v="5000"/>
    <n v="510"/>
    <s v=""/>
    <s v=""/>
    <b v="0"/>
    <s v=""/>
    <s v=""/>
  </r>
  <r>
    <n v="186359"/>
    <s v="Yes"/>
    <m/>
    <x v="17"/>
    <s v="186359"/>
    <s v="1"/>
    <x v="36"/>
    <x v="6"/>
    <s v="2FS  TOMFH1958"/>
    <s v="2FS  TOMFR0161"/>
    <s v="2"/>
    <d v="2008-05-14T00:00:00"/>
    <d v="2008-05-15T00:00:00"/>
    <s v="5000"/>
    <n v="25015"/>
    <s v=""/>
    <m/>
    <s v="0000"/>
    <n v="21695"/>
    <s v="5000"/>
    <n v="511"/>
    <s v=""/>
    <s v=""/>
    <b v="0"/>
    <s v=""/>
    <s v=""/>
  </r>
  <r>
    <n v="186360"/>
    <s v="Yes"/>
    <m/>
    <x v="17"/>
    <s v="186360"/>
    <s v="1"/>
    <x v="36"/>
    <x v="6"/>
    <s v="2FS  TOMFH1958"/>
    <s v="2FS  TOMFR0161"/>
    <s v="2"/>
    <d v="2008-05-14T00:00:00"/>
    <d v="2008-05-15T00:00:00"/>
    <s v="5000"/>
    <n v="25053"/>
    <s v=""/>
    <m/>
    <s v="0000"/>
    <n v="21728"/>
    <s v="5000"/>
    <n v="511"/>
    <s v=""/>
    <s v=""/>
    <b v="0"/>
    <s v=""/>
    <s v=""/>
  </r>
  <r>
    <n v="186361"/>
    <s v="Yes"/>
    <m/>
    <x v="17"/>
    <s v="186361"/>
    <s v="1"/>
    <x v="36"/>
    <x v="6"/>
    <s v="2FS  TOMFH1958"/>
    <s v="2FS  TOMFR0161"/>
    <s v="2"/>
    <d v="2008-05-14T00:00:00"/>
    <d v="2008-05-15T00:00:00"/>
    <s v="5000"/>
    <n v="24994"/>
    <s v=""/>
    <m/>
    <s v="0000"/>
    <n v="21677"/>
    <s v="5000"/>
    <n v="510"/>
    <s v=""/>
    <s v=""/>
    <b v="0"/>
    <s v=""/>
    <s v=""/>
  </r>
  <r>
    <n v="180276"/>
    <s v="Yes"/>
    <m/>
    <x v="17"/>
    <s v="180276"/>
    <s v="1"/>
    <x v="36"/>
    <x v="7"/>
    <s v="2FS  TOMFH1958"/>
    <s v="2FS  TOMFR0161"/>
    <s v="2"/>
    <d v="2009-05-14T00:00:00"/>
    <d v="2009-05-15T00:00:00"/>
    <s v="5000"/>
    <n v="50588"/>
    <s v=""/>
    <m/>
    <s v="0000"/>
    <n v="50503"/>
    <s v="5000"/>
    <n v="1565"/>
    <s v=""/>
    <s v=""/>
    <b v="0"/>
    <s v=""/>
    <s v=""/>
  </r>
  <r>
    <n v="180277"/>
    <s v="Yes"/>
    <m/>
    <x v="17"/>
    <s v="180277"/>
    <s v="1"/>
    <x v="36"/>
    <x v="7"/>
    <s v="2FS  TOMFH1958"/>
    <s v="2FS  TOMFR0161"/>
    <s v="2"/>
    <d v="2009-05-14T00:00:00"/>
    <d v="2009-05-15T00:00:00"/>
    <s v="5000"/>
    <n v="49741"/>
    <s v=""/>
    <m/>
    <s v="0000"/>
    <n v="49567"/>
    <s v="5000"/>
    <n v="1538"/>
    <s v=""/>
    <s v=""/>
    <b v="0"/>
    <s v=""/>
    <s v=""/>
  </r>
  <r>
    <n v="180380"/>
    <s v="Yes"/>
    <m/>
    <x v="17"/>
    <s v="180380"/>
    <s v="1"/>
    <x v="36"/>
    <x v="7"/>
    <s v="2FS  TOMFH1958"/>
    <s v="2FS  TOMFR0161"/>
    <s v="2"/>
    <d v="2009-05-14T00:00:00"/>
    <d v="2009-05-15T00:00:00"/>
    <s v="5000"/>
    <n v="24233"/>
    <s v=""/>
    <m/>
    <s v="0000"/>
    <n v="24192"/>
    <s v="5000"/>
    <n v="749"/>
    <s v=""/>
    <s v=""/>
    <b v="0"/>
    <s v=""/>
    <s v=""/>
  </r>
  <r>
    <n v="180381"/>
    <s v="Yes"/>
    <m/>
    <x v="17"/>
    <s v="180381"/>
    <s v="1"/>
    <x v="36"/>
    <x v="7"/>
    <s v="2FS  TOMFH1958"/>
    <s v="2FS  TOMFR0161"/>
    <s v="2"/>
    <d v="2009-05-14T00:00:00"/>
    <d v="2009-05-15T00:00:00"/>
    <s v="5000"/>
    <n v="24735"/>
    <s v=""/>
    <m/>
    <s v="0000"/>
    <n v="24693"/>
    <s v="5000"/>
    <n v="765"/>
    <s v=""/>
    <s v=""/>
    <b v="0"/>
    <s v=""/>
    <s v=""/>
  </r>
  <r>
    <n v="180382"/>
    <s v="Yes"/>
    <m/>
    <x v="17"/>
    <s v="180382"/>
    <s v="1"/>
    <x v="36"/>
    <x v="7"/>
    <s v="2FS  TOMFH1958"/>
    <s v="2FS  TOMFR0161"/>
    <s v="2"/>
    <d v="2009-05-14T00:00:00"/>
    <d v="2009-05-15T00:00:00"/>
    <s v="5000"/>
    <n v="24744"/>
    <s v=""/>
    <m/>
    <s v="0000"/>
    <n v="24702"/>
    <s v="5000"/>
    <n v="765"/>
    <s v=""/>
    <s v=""/>
    <b v="0"/>
    <s v=""/>
    <s v=""/>
  </r>
  <r>
    <n v="180383"/>
    <s v="Yes"/>
    <m/>
    <x v="17"/>
    <s v="180383"/>
    <s v="1"/>
    <x v="36"/>
    <x v="7"/>
    <s v="2FS  TOMFH1958"/>
    <s v="2FS  TOMFR0161"/>
    <s v="2"/>
    <d v="2009-05-14T00:00:00"/>
    <d v="2009-05-15T00:00:00"/>
    <s v="5000"/>
    <n v="24929"/>
    <s v=""/>
    <m/>
    <s v="0000"/>
    <n v="24887"/>
    <s v="5000"/>
    <n v="771"/>
    <s v=""/>
    <s v=""/>
    <b v="0"/>
    <s v=""/>
    <s v=""/>
  </r>
  <r>
    <n v="180384"/>
    <s v="Yes"/>
    <m/>
    <x v="17"/>
    <s v="180384"/>
    <s v="1"/>
    <x v="36"/>
    <x v="7"/>
    <s v="2FS  TOMFH1958"/>
    <s v="2FS  TOMFR0161"/>
    <s v="2"/>
    <d v="2009-05-14T00:00:00"/>
    <d v="2009-05-15T00:00:00"/>
    <s v="5000"/>
    <n v="24854"/>
    <s v=""/>
    <m/>
    <s v="0000"/>
    <n v="24812"/>
    <s v="5000"/>
    <n v="769"/>
    <s v=""/>
    <s v=""/>
    <b v="0"/>
    <s v=""/>
    <s v=""/>
  </r>
  <r>
    <n v="180385"/>
    <s v="Yes"/>
    <m/>
    <x v="17"/>
    <s v="180385"/>
    <s v="1"/>
    <x v="36"/>
    <x v="7"/>
    <s v="2FS  TOMFH1958"/>
    <s v="2FS  TOMFR0161"/>
    <s v="2"/>
    <d v="2009-05-14T00:00:00"/>
    <d v="2009-05-15T00:00:00"/>
    <s v="5000"/>
    <n v="25382"/>
    <s v=""/>
    <m/>
    <s v="0000"/>
    <n v="25339"/>
    <s v="5000"/>
    <n v="785"/>
    <s v=""/>
    <s v=""/>
    <b v="0"/>
    <s v=""/>
    <s v=""/>
  </r>
  <r>
    <n v="633364"/>
    <s v="Yes"/>
    <m/>
    <x v="21"/>
    <s v="633364"/>
    <s v="1"/>
    <x v="37"/>
    <x v="4"/>
    <s v="3F10208  031421 H"/>
    <s v="3F10208  031411 R"/>
    <s v="1"/>
    <d v="2006-06-15T00:00:00"/>
    <d v="2006-06-15T00:00:00"/>
    <s v="5000"/>
    <n v="249673"/>
    <s v=""/>
    <m/>
    <s v="5000"/>
    <n v="2522"/>
    <s v=""/>
    <m/>
    <s v=""/>
    <s v=""/>
    <b v="0"/>
    <s v=""/>
    <s v=""/>
  </r>
  <r>
    <n v="633867"/>
    <s v="Yes"/>
    <m/>
    <x v="21"/>
    <s v="633867"/>
    <s v="1"/>
    <x v="37"/>
    <x v="5"/>
    <s v="3F10208  031421 H"/>
    <s v="3F10208  031411 R"/>
    <s v="1"/>
    <d v="2007-06-15T00:00:00"/>
    <d v="2007-06-15T00:00:00"/>
    <s v="5000"/>
    <n v="254739"/>
    <s v="0000"/>
    <n v="946"/>
    <s v=""/>
    <m/>
    <s v=""/>
    <m/>
    <s v=""/>
    <s v=""/>
    <b v="0"/>
    <s v=""/>
    <s v=""/>
  </r>
  <r>
    <n v="633869"/>
    <s v="Yes"/>
    <m/>
    <x v="21"/>
    <s v="633869"/>
    <s v="1"/>
    <x v="37"/>
    <x v="6"/>
    <s v="3F10208  031421 H"/>
    <s v="3F10208  031411 R"/>
    <s v="1"/>
    <d v="2008-06-05T00:00:00"/>
    <d v="2008-06-05T00:00:00"/>
    <s v="5000"/>
    <n v="220789"/>
    <s v=""/>
    <m/>
    <s v="5000"/>
    <n v="436"/>
    <s v=""/>
    <m/>
    <s v=""/>
    <s v=""/>
    <b v="0"/>
    <s v=""/>
    <s v=""/>
  </r>
  <r>
    <n v="634395"/>
    <s v="Yes"/>
    <m/>
    <x v="21"/>
    <s v="634395"/>
    <s v="1"/>
    <x v="37"/>
    <x v="7"/>
    <s v="3F10208  031421 H"/>
    <s v="3F10208  031411 R"/>
    <s v="1"/>
    <d v="2009-06-11T00:00:00"/>
    <d v="2009-06-11T00:00:00"/>
    <s v="5000"/>
    <n v="253993"/>
    <s v="0000"/>
    <n v="1024"/>
    <s v="5000"/>
    <n v="1024"/>
    <s v=""/>
    <m/>
    <s v=""/>
    <s v=""/>
    <b v="0"/>
    <s v=""/>
    <s v=""/>
  </r>
  <r>
    <n v="633176"/>
    <s v="Yes"/>
    <m/>
    <x v="22"/>
    <s v="633176"/>
    <s v="1"/>
    <x v="38"/>
    <x v="4"/>
    <s v="3F10208  031421 H"/>
    <s v="3F10208  031411 R"/>
    <s v="1"/>
    <d v="2007-04-05T00:00:00"/>
    <d v="2007-04-05T00:00:00"/>
    <s v="5000"/>
    <n v="74633"/>
    <s v=""/>
    <m/>
    <s v=""/>
    <m/>
    <s v=""/>
    <m/>
    <s v="O"/>
    <s v="0420070000"/>
    <b v="0"/>
    <s v=""/>
    <s v=""/>
  </r>
  <r>
    <n v="633486"/>
    <s v="Yes"/>
    <m/>
    <x v="22"/>
    <s v="633486"/>
    <s v="1"/>
    <x v="38"/>
    <x v="5"/>
    <s v="3F10208  031421 H"/>
    <s v="3F10208  031411 R"/>
    <s v="1"/>
    <d v="2008-04-11T00:00:00"/>
    <d v="2008-04-13T00:00:00"/>
    <s v="5000"/>
    <n v="25019"/>
    <s v="0000"/>
    <n v="204"/>
    <s v="5000"/>
    <n v="304"/>
    <s v=""/>
    <m/>
    <s v="D"/>
    <s v="0420080000"/>
    <b v="0"/>
    <s v=""/>
    <s v=""/>
  </r>
  <r>
    <n v="633487"/>
    <s v="Yes"/>
    <m/>
    <x v="22"/>
    <s v="633487"/>
    <s v="1"/>
    <x v="38"/>
    <x v="5"/>
    <s v="3F10208  031421 H"/>
    <s v="3F10208  031411 R"/>
    <s v="1"/>
    <d v="2008-04-11T00:00:00"/>
    <d v="2008-04-13T00:00:00"/>
    <s v="5000"/>
    <n v="23266"/>
    <s v="0000"/>
    <n v="190"/>
    <s v="5000"/>
    <n v="283"/>
    <s v=""/>
    <m/>
    <s v="D"/>
    <s v="0420080000"/>
    <b v="0"/>
    <s v=""/>
    <s v=""/>
  </r>
  <r>
    <n v="633488"/>
    <s v="Yes"/>
    <m/>
    <x v="22"/>
    <s v="633488"/>
    <s v="1"/>
    <x v="38"/>
    <x v="5"/>
    <s v="3F10208  031421 H"/>
    <s v="3F10208  031411 R"/>
    <s v="1"/>
    <d v="2008-04-11T00:00:00"/>
    <d v="2008-04-13T00:00:00"/>
    <s v="5000"/>
    <n v="21794"/>
    <s v="0000"/>
    <n v="178"/>
    <s v="5000"/>
    <n v="265"/>
    <s v=""/>
    <m/>
    <s v="D"/>
    <s v="0420080000"/>
    <b v="0"/>
    <s v=""/>
    <s v=""/>
  </r>
  <r>
    <n v="634373"/>
    <s v="Yes"/>
    <m/>
    <x v="22"/>
    <s v="634373"/>
    <s v="1"/>
    <x v="38"/>
    <x v="6"/>
    <s v="3F10208  031421 H"/>
    <s v="3F10208  031411 R"/>
    <s v="1"/>
    <d v="2009-04-01T00:00:00"/>
    <d v="2009-04-02T00:00:00"/>
    <s v="5000"/>
    <n v="58503"/>
    <s v=""/>
    <m/>
    <s v="5000"/>
    <n v="229"/>
    <s v=""/>
    <m/>
    <s v="D"/>
    <s v="0420090000"/>
    <b v="0"/>
    <s v=""/>
    <s v=""/>
  </r>
  <r>
    <n v="634769"/>
    <s v="Yes"/>
    <m/>
    <x v="22"/>
    <s v="634769"/>
    <s v="1"/>
    <x v="38"/>
    <x v="7"/>
    <s v="3F10208  031421 H"/>
    <s v="3F10208  031411 R"/>
    <s v="1"/>
    <d v="2010-04-14T00:00:00"/>
    <d v="2010-04-16T00:00:00"/>
    <s v="5000"/>
    <n v="76752"/>
    <s v="0000"/>
    <n v="308"/>
    <s v=""/>
    <m/>
    <s v=""/>
    <m/>
    <s v="D"/>
    <s v="0420100000"/>
    <b v="0"/>
    <s v=""/>
    <s v=""/>
  </r>
  <r>
    <n v="633381"/>
    <s v="Yes"/>
    <m/>
    <x v="23"/>
    <s v="633381"/>
    <s v="1"/>
    <x v="39"/>
    <x v="4"/>
    <s v="3F10308  070943 H"/>
    <s v="3F10308  070940 R"/>
    <s v="2"/>
    <d v="2006-06-01T00:00:00"/>
    <d v="2006-06-17T00:00:00"/>
    <s v="5000"/>
    <n v="204637"/>
    <s v="0000"/>
    <n v="1198"/>
    <s v="5000"/>
    <n v="801"/>
    <s v=""/>
    <m/>
    <s v="D"/>
    <s v="0420060000"/>
    <b v="0"/>
    <s v=""/>
    <s v=""/>
  </r>
  <r>
    <n v="633887"/>
    <s v="Yes"/>
    <m/>
    <x v="23"/>
    <s v="633887"/>
    <s v="1"/>
    <x v="39"/>
    <x v="5"/>
    <s v="3F10308  070943 H"/>
    <s v="3F10308  070940 R"/>
    <s v="2"/>
    <d v="2007-06-11T00:00:00"/>
    <d v="2007-06-14T00:00:00"/>
    <s v="5000"/>
    <n v="205344"/>
    <s v=""/>
    <m/>
    <s v="5000"/>
    <n v="804"/>
    <s v=""/>
    <m/>
    <s v="D"/>
    <s v="0420070000"/>
    <b v="0"/>
    <s v=""/>
    <s v=""/>
  </r>
  <r>
    <n v="634281"/>
    <s v="Yes"/>
    <m/>
    <x v="23"/>
    <s v="634281"/>
    <s v="1"/>
    <x v="39"/>
    <x v="6"/>
    <s v="3F10308  070943 H"/>
    <s v="3F10308  070940 R"/>
    <s v="2"/>
    <d v="2008-06-23T00:00:00"/>
    <d v="2008-06-25T00:00:00"/>
    <s v="5000"/>
    <n v="199858"/>
    <s v="0000"/>
    <n v="421"/>
    <s v=""/>
    <m/>
    <s v=""/>
    <m/>
    <s v="D"/>
    <s v="0420080000"/>
    <b v="0"/>
    <s v=""/>
    <s v=""/>
  </r>
  <r>
    <n v="634844"/>
    <s v="Yes"/>
    <m/>
    <x v="23"/>
    <s v="634844"/>
    <s v="1"/>
    <x v="39"/>
    <x v="7"/>
    <s v="3F10308  070943 H"/>
    <s v="3F10308  070940 R"/>
    <s v="2"/>
    <d v="2009-06-17T00:00:00"/>
    <d v="2009-06-19T00:00:00"/>
    <s v="5000"/>
    <n v="201194"/>
    <s v=""/>
    <m/>
    <s v="5000"/>
    <n v="808"/>
    <s v=""/>
    <m/>
    <s v="D"/>
    <s v="0420090000"/>
    <b v="0"/>
    <s v=""/>
    <s v=""/>
  </r>
  <r>
    <n v="633468"/>
    <s v="Yes"/>
    <m/>
    <x v="24"/>
    <s v="633468"/>
    <s v="1"/>
    <x v="40"/>
    <x v="4"/>
    <s v="3F10308  070943 H"/>
    <s v="3F10308  070940 R"/>
    <s v="2"/>
    <d v="2007-04-01T00:00:00"/>
    <d v="2007-04-24T00:00:00"/>
    <s v="5000"/>
    <n v="79419"/>
    <s v="0000"/>
    <n v="1462"/>
    <s v="5000"/>
    <n v="319"/>
    <s v=""/>
    <m/>
    <s v=""/>
    <s v=""/>
    <b v="0"/>
    <s v=""/>
    <s v=""/>
  </r>
  <r>
    <n v="633966"/>
    <s v="Yes"/>
    <m/>
    <x v="24"/>
    <s v="633966"/>
    <s v="1"/>
    <x v="40"/>
    <x v="5"/>
    <s v="3F10308  070943 H"/>
    <s v="3F10308  070940 R"/>
    <s v="2"/>
    <d v="2008-04-01T00:00:00"/>
    <d v="2008-04-14T00:00:00"/>
    <s v="5000"/>
    <n v="83025"/>
    <s v="0000"/>
    <n v="343"/>
    <s v="5000"/>
    <n v="166"/>
    <s v=""/>
    <m/>
    <s v=""/>
    <s v=""/>
    <b v="0"/>
    <s v=""/>
    <s v=""/>
  </r>
  <r>
    <n v="634296"/>
    <s v="Yes"/>
    <m/>
    <x v="24"/>
    <s v="634296"/>
    <s v="1"/>
    <x v="40"/>
    <x v="6"/>
    <s v="3F10308  070943 H"/>
    <s v="3F10308  070940 R"/>
    <s v="2"/>
    <d v="2009-04-01T00:00:00"/>
    <d v="2009-04-08T00:00:00"/>
    <s v="5000"/>
    <n v="85863"/>
    <s v="0000"/>
    <n v="858"/>
    <s v="5000"/>
    <n v="858"/>
    <s v=""/>
    <m/>
    <s v=""/>
    <s v=""/>
    <b v="0"/>
    <s v=""/>
    <s v=""/>
  </r>
  <r>
    <n v="634782"/>
    <s v="Yes"/>
    <m/>
    <x v="24"/>
    <s v="634782"/>
    <s v="1"/>
    <x v="40"/>
    <x v="7"/>
    <s v="3F10308  070943 H"/>
    <s v="3F10308  070940 R"/>
    <s v="2"/>
    <d v="2010-04-01T00:00:00"/>
    <d v="2010-04-11T00:00:00"/>
    <s v="5000"/>
    <n v="77925"/>
    <s v="0000"/>
    <n v="779"/>
    <s v=""/>
    <m/>
    <s v=""/>
    <m/>
    <s v=""/>
    <s v=""/>
    <b v="0"/>
    <s v=""/>
    <s v=""/>
  </r>
  <r>
    <n v="52887"/>
    <s v="No"/>
    <m/>
    <x v="0"/>
    <s v="052887"/>
    <s v="1"/>
    <x v="5"/>
    <x v="4"/>
    <s v="3F21704  200015 H"/>
    <s v="3F21704  200015 R"/>
    <s v="3"/>
    <d v="2006-05-15T00:00:00"/>
    <d v="2006-05-18T00:00:00"/>
    <s v="5000"/>
    <n v="63993"/>
    <s v=""/>
    <m/>
    <s v="5000"/>
    <n v="493615"/>
    <s v="0000"/>
    <n v="1488"/>
    <s v=""/>
    <s v=""/>
    <b v="0"/>
    <s v=""/>
    <s v=""/>
  </r>
  <r>
    <n v="52888"/>
    <s v="No"/>
    <m/>
    <x v="0"/>
    <s v="052888"/>
    <s v="1"/>
    <x v="5"/>
    <x v="4"/>
    <s v="3F21704  200015 H"/>
    <s v="3F21704  200015 R"/>
    <s v="3"/>
    <d v="2006-05-15T00:00:00"/>
    <d v="2006-05-18T00:00:00"/>
    <s v="5000"/>
    <n v="62308"/>
    <s v=""/>
    <m/>
    <s v="5000"/>
    <n v="500711"/>
    <s v="0000"/>
    <n v="1503"/>
    <s v=""/>
    <s v=""/>
    <b v="0"/>
    <s v=""/>
    <s v=""/>
  </r>
  <r>
    <n v="52889"/>
    <s v="No"/>
    <m/>
    <x v="0"/>
    <s v="052889"/>
    <s v="1"/>
    <x v="5"/>
    <x v="4"/>
    <s v="3F21704  200015 H"/>
    <s v="3F21704  200015 R"/>
    <s v="3"/>
    <d v="2006-05-15T00:00:00"/>
    <d v="2006-05-18T00:00:00"/>
    <s v="5000"/>
    <n v="64172"/>
    <s v=""/>
    <m/>
    <s v="5000"/>
    <n v="497191"/>
    <s v="0000"/>
    <n v="1498"/>
    <s v=""/>
    <s v=""/>
    <b v="0"/>
    <s v=""/>
    <s v=""/>
  </r>
  <r>
    <n v="52890"/>
    <s v="No"/>
    <m/>
    <x v="0"/>
    <s v="052890"/>
    <s v="1"/>
    <x v="5"/>
    <x v="4"/>
    <s v="3F21704  200015 H"/>
    <s v="3F21704  200015 R"/>
    <s v="3"/>
    <d v="2006-05-15T00:00:00"/>
    <d v="2006-05-18T00:00:00"/>
    <s v="5000"/>
    <n v="61973"/>
    <s v=""/>
    <m/>
    <s v="5000"/>
    <n v="489044"/>
    <s v="0000"/>
    <n v="1471"/>
    <s v=""/>
    <s v=""/>
    <b v="0"/>
    <s v=""/>
    <s v=""/>
  </r>
  <r>
    <n v="53391"/>
    <s v="No"/>
    <m/>
    <x v="0"/>
    <s v="053391"/>
    <s v="1"/>
    <x v="5"/>
    <x v="5"/>
    <s v="3F21704  200015 H"/>
    <s v="3F21704  200015 R"/>
    <s v="3"/>
    <d v="2007-05-30T00:00:00"/>
    <d v="2007-06-08T00:00:00"/>
    <s v="5000"/>
    <n v="54980"/>
    <s v=""/>
    <m/>
    <s v="5000"/>
    <n v="366399"/>
    <s v="0000"/>
    <n v="38"/>
    <s v=""/>
    <s v=""/>
    <b v="0"/>
    <s v=""/>
    <s v=""/>
  </r>
  <r>
    <n v="53392"/>
    <s v="No"/>
    <m/>
    <x v="0"/>
    <s v="053392"/>
    <s v="1"/>
    <x v="5"/>
    <x v="5"/>
    <s v="3F21704  200015 H"/>
    <s v="3F21704  200015 R"/>
    <s v="3"/>
    <d v="2007-05-30T00:00:00"/>
    <d v="2007-06-08T00:00:00"/>
    <s v="5000"/>
    <n v="66726"/>
    <s v=""/>
    <m/>
    <s v="5000"/>
    <n v="368070"/>
    <s v="0000"/>
    <n v="39"/>
    <s v=""/>
    <s v=""/>
    <b v="0"/>
    <s v=""/>
    <s v=""/>
  </r>
  <r>
    <n v="53393"/>
    <s v="No"/>
    <m/>
    <x v="0"/>
    <s v="053393"/>
    <s v="1"/>
    <x v="5"/>
    <x v="5"/>
    <s v="3F21704  200015 H"/>
    <s v="3F21704  200015 R"/>
    <s v="3"/>
    <d v="2007-05-30T00:00:00"/>
    <d v="2007-06-08T00:00:00"/>
    <s v="5000"/>
    <n v="6724"/>
    <s v=""/>
    <m/>
    <s v="5000"/>
    <n v="365656"/>
    <s v="0000"/>
    <n v="39"/>
    <s v=""/>
    <s v=""/>
    <b v="0"/>
    <s v=""/>
    <s v=""/>
  </r>
  <r>
    <n v="53394"/>
    <s v="No"/>
    <m/>
    <x v="0"/>
    <s v="053394"/>
    <s v="1"/>
    <x v="5"/>
    <x v="5"/>
    <s v="3F21704  200015 H"/>
    <s v="3F21704  200015 R"/>
    <s v="3"/>
    <d v="2007-05-30T00:00:00"/>
    <d v="2007-06-08T00:00:00"/>
    <s v="5000"/>
    <n v="66184"/>
    <s v=""/>
    <m/>
    <s v="5000"/>
    <n v="363346"/>
    <s v="0000"/>
    <n v="38"/>
    <s v=""/>
    <s v=""/>
    <b v="0"/>
    <s v=""/>
    <s v=""/>
  </r>
  <r>
    <n v="54375"/>
    <s v="No"/>
    <m/>
    <x v="0"/>
    <s v="054375"/>
    <s v="1"/>
    <x v="5"/>
    <x v="6"/>
    <s v="3F21704  200015 H"/>
    <s v="3F21704  200015 R"/>
    <s v="3"/>
    <d v="2008-06-12T00:00:00"/>
    <d v="2008-06-12T00:00:00"/>
    <s v="5000"/>
    <n v="65832"/>
    <s v=""/>
    <m/>
    <s v="5000"/>
    <n v="42046"/>
    <s v="0000"/>
    <n v="383"/>
    <s v=""/>
    <s v=""/>
    <b v="0"/>
    <s v=""/>
    <s v=""/>
  </r>
  <r>
    <n v="54376"/>
    <s v="No"/>
    <m/>
    <x v="0"/>
    <s v="054376"/>
    <s v="1"/>
    <x v="5"/>
    <x v="6"/>
    <s v="3F21704  200015 H"/>
    <s v="3F21704  200015 R"/>
    <s v="3"/>
    <d v="2008-06-12T00:00:00"/>
    <d v="2008-06-12T00:00:00"/>
    <s v="5000"/>
    <n v="64823"/>
    <s v=""/>
    <m/>
    <s v="5000"/>
    <n v="41220"/>
    <s v="0000"/>
    <n v="377"/>
    <s v=""/>
    <s v=""/>
    <b v="0"/>
    <s v=""/>
    <s v=""/>
  </r>
  <r>
    <n v="54377"/>
    <s v="No"/>
    <m/>
    <x v="0"/>
    <s v="054377"/>
    <s v="1"/>
    <x v="5"/>
    <x v="6"/>
    <s v="3F21704  200015 H"/>
    <s v="3F21704  200015 R"/>
    <s v="3"/>
    <d v="2008-06-12T00:00:00"/>
    <d v="2008-06-12T00:00:00"/>
    <s v="5000"/>
    <n v="62153"/>
    <s v=""/>
    <m/>
    <s v="5000"/>
    <n v="44281"/>
    <s v="0000"/>
    <n v="378"/>
    <s v=""/>
    <s v=""/>
    <b v="0"/>
    <s v=""/>
    <s v=""/>
  </r>
  <r>
    <n v="54378"/>
    <s v="No"/>
    <m/>
    <x v="0"/>
    <s v="054378"/>
    <s v="1"/>
    <x v="5"/>
    <x v="6"/>
    <s v="3F21704  200015 H"/>
    <s v="3F21704  200015 R"/>
    <s v="3"/>
    <d v="2008-06-12T00:00:00"/>
    <d v="2008-06-12T00:00:00"/>
    <s v="5000"/>
    <n v="59820"/>
    <s v=""/>
    <m/>
    <s v="5000"/>
    <n v="47776"/>
    <s v="0000"/>
    <n v="382"/>
    <s v=""/>
    <s v=""/>
    <b v="0"/>
    <s v=""/>
    <s v=""/>
  </r>
  <r>
    <n v="54691"/>
    <s v="No"/>
    <m/>
    <x v="0"/>
    <s v="054691"/>
    <s v="1"/>
    <x v="5"/>
    <x v="7"/>
    <s v="3F21704  200015 H"/>
    <s v="3F21704  200015 R"/>
    <s v="3"/>
    <d v="2009-06-03T00:00:00"/>
    <d v="2009-06-03T00:00:00"/>
    <s v="5000"/>
    <n v="58635"/>
    <s v=""/>
    <m/>
    <s v="5000"/>
    <n v="43549"/>
    <s v="0000"/>
    <n v="211"/>
    <s v=""/>
    <s v=""/>
    <b v="0"/>
    <s v=""/>
    <s v=""/>
  </r>
  <r>
    <n v="54692"/>
    <s v="No"/>
    <m/>
    <x v="0"/>
    <s v="054692"/>
    <s v="1"/>
    <x v="5"/>
    <x v="7"/>
    <s v="3F21704  200015 H"/>
    <s v="3F21704  200015 R"/>
    <s v="3"/>
    <d v="2009-06-03T00:00:00"/>
    <d v="2009-06-03T00:00:00"/>
    <s v="5000"/>
    <n v="61622"/>
    <s v=""/>
    <m/>
    <s v="5000"/>
    <n v="39287"/>
    <s v="0000"/>
    <n v="208"/>
    <s v=""/>
    <s v=""/>
    <b v="0"/>
    <s v=""/>
    <s v=""/>
  </r>
  <r>
    <n v="54693"/>
    <s v="No"/>
    <m/>
    <x v="0"/>
    <s v="054693"/>
    <s v="1"/>
    <x v="5"/>
    <x v="7"/>
    <s v="3F21704  200015 H"/>
    <s v="3F21704  200015 R"/>
    <s v="3"/>
    <d v="2009-06-03T00:00:00"/>
    <d v="2009-06-03T00:00:00"/>
    <s v="5000"/>
    <n v="60975"/>
    <s v=""/>
    <m/>
    <s v="5000"/>
    <n v="41753"/>
    <s v="0000"/>
    <n v="212"/>
    <s v=""/>
    <s v=""/>
    <b v="0"/>
    <s v=""/>
    <s v=""/>
  </r>
  <r>
    <n v="54694"/>
    <s v="No"/>
    <m/>
    <x v="0"/>
    <s v="054694"/>
    <s v="1"/>
    <x v="5"/>
    <x v="7"/>
    <s v="3F21704  200015 H"/>
    <s v="3F21704  200015 R"/>
    <s v="3"/>
    <d v="2009-06-03T00:00:00"/>
    <d v="2009-06-03T00:00:00"/>
    <s v="5000"/>
    <n v="57617"/>
    <s v=""/>
    <m/>
    <s v="5000"/>
    <n v="44909"/>
    <s v="0000"/>
    <n v="211"/>
    <s v=""/>
    <s v=""/>
    <b v="0"/>
    <s v=""/>
    <s v=""/>
  </r>
  <r>
    <n v="52873"/>
    <s v="Yes"/>
    <m/>
    <x v="25"/>
    <s v="052873"/>
    <s v="1"/>
    <x v="41"/>
    <x v="4"/>
    <s v="3F42001  290159 H"/>
    <s v="3F42001  290159 R"/>
    <s v="3"/>
    <d v="2006-05-05T00:00:00"/>
    <d v="2006-05-05T00:00:00"/>
    <s v="5000"/>
    <n v="147338"/>
    <s v=""/>
    <m/>
    <s v="5000"/>
    <n v="3124088"/>
    <s v=""/>
    <m/>
    <s v="D"/>
    <s v="072006SCFC"/>
    <b v="0"/>
    <s v=""/>
    <s v=""/>
  </r>
  <r>
    <n v="52874"/>
    <s v="Yes"/>
    <m/>
    <x v="25"/>
    <s v="052874"/>
    <s v="1"/>
    <x v="41"/>
    <x v="4"/>
    <s v="3F42001  290159 H"/>
    <s v="3F42001  290159 R"/>
    <s v="3"/>
    <d v="2006-04-17T00:00:00"/>
    <d v="2006-04-17T00:00:00"/>
    <s v="5000"/>
    <n v="147870"/>
    <s v=""/>
    <m/>
    <s v="5000"/>
    <n v="3929905"/>
    <s v=""/>
    <m/>
    <s v="D"/>
    <s v="072006SCFC"/>
    <b v="0"/>
    <s v=""/>
    <s v=""/>
  </r>
  <r>
    <n v="52971"/>
    <s v="Yes"/>
    <m/>
    <x v="25"/>
    <s v="052971"/>
    <s v="1"/>
    <x v="41"/>
    <x v="4"/>
    <s v="3F42001  290159 H"/>
    <s v="3F42001  290159 R"/>
    <s v="3"/>
    <d v="2006-03-02T00:00:00"/>
    <d v="2006-03-02T00:00:00"/>
    <s v="5000"/>
    <n v="73383"/>
    <s v=""/>
    <m/>
    <s v="5000"/>
    <n v="3513631"/>
    <s v=""/>
    <m/>
    <s v="D"/>
    <s v="072006SCFC"/>
    <b v="0"/>
    <s v=""/>
    <s v=""/>
  </r>
  <r>
    <n v="52972"/>
    <s v="Yes"/>
    <m/>
    <x v="25"/>
    <s v="052972"/>
    <s v="1"/>
    <x v="41"/>
    <x v="4"/>
    <s v="3F42001  290159 H"/>
    <s v="3F42001  290159 R"/>
    <s v="3"/>
    <d v="2006-03-02T00:00:00"/>
    <d v="2006-03-02T00:00:00"/>
    <s v="5000"/>
    <n v="74317"/>
    <s v=""/>
    <m/>
    <s v="5000"/>
    <n v="3780196"/>
    <s v=""/>
    <m/>
    <s v="D"/>
    <s v="072006SCFC"/>
    <b v="0"/>
    <s v=""/>
    <s v=""/>
  </r>
  <r>
    <n v="52570"/>
    <s v="Yes"/>
    <m/>
    <x v="25"/>
    <s v="052570"/>
    <s v="1"/>
    <x v="41"/>
    <x v="5"/>
    <s v="3F42001  290159 H"/>
    <s v="3F42001  290159 R"/>
    <s v="3"/>
    <d v="2007-03-09T00:00:00"/>
    <d v="2007-03-09T00:00:00"/>
    <s v="5000"/>
    <n v="25097"/>
    <s v=""/>
    <m/>
    <s v="5000"/>
    <n v="343166"/>
    <s v=""/>
    <m/>
    <s v="D"/>
    <s v="072007SCFC"/>
    <b v="0"/>
    <s v=""/>
    <s v=""/>
  </r>
  <r>
    <n v="52577"/>
    <s v="Yes"/>
    <m/>
    <x v="25"/>
    <s v="052577"/>
    <s v="1"/>
    <x v="41"/>
    <x v="5"/>
    <s v="3F42001  290159 H"/>
    <s v="3F42001  290159 R"/>
    <s v="3"/>
    <d v="2007-04-12T00:00:00"/>
    <d v="2007-04-12T00:00:00"/>
    <s v="5000"/>
    <n v="99904"/>
    <s v=""/>
    <m/>
    <s v="5000"/>
    <n v="4010587"/>
    <s v=""/>
    <m/>
    <s v="D"/>
    <s v="072007SCFC"/>
    <b v="0"/>
    <s v=""/>
    <s v=""/>
  </r>
  <r>
    <n v="52588"/>
    <s v="Yes"/>
    <m/>
    <x v="25"/>
    <s v="052588"/>
    <s v="1"/>
    <x v="41"/>
    <x v="5"/>
    <s v="3F42001  290159 H"/>
    <s v="3F42001  290159 R"/>
    <s v="3"/>
    <d v="2007-03-05T00:00:00"/>
    <d v="2007-03-05T00:00:00"/>
    <s v="5000"/>
    <n v="25080"/>
    <s v=""/>
    <m/>
    <s v="5000"/>
    <n v="336192"/>
    <s v=""/>
    <m/>
    <s v="D"/>
    <s v="072007SCFC"/>
    <b v="0"/>
    <s v=""/>
    <s v=""/>
  </r>
  <r>
    <n v="52895"/>
    <s v="Yes"/>
    <m/>
    <x v="25"/>
    <s v="052895"/>
    <s v="1"/>
    <x v="41"/>
    <x v="5"/>
    <s v="3F42001  290159 H"/>
    <s v="3F42001  290159 R"/>
    <s v="3"/>
    <d v="2007-03-09T00:00:00"/>
    <d v="2007-03-09T00:00:00"/>
    <s v="5000"/>
    <n v="49701"/>
    <s v=""/>
    <m/>
    <s v="5000"/>
    <n v="282235"/>
    <s v=""/>
    <m/>
    <s v="D"/>
    <s v="072007SCFC"/>
    <b v="0"/>
    <s v=""/>
    <s v=""/>
  </r>
  <r>
    <n v="52897"/>
    <s v="Yes"/>
    <m/>
    <x v="25"/>
    <s v="052897"/>
    <s v="1"/>
    <x v="41"/>
    <x v="5"/>
    <s v="3F42001  290159 H"/>
    <s v="3F42001  290159 R"/>
    <s v="3"/>
    <d v="2007-03-05T00:00:00"/>
    <d v="2007-03-05T00:00:00"/>
    <s v="5000"/>
    <n v="49657"/>
    <s v=""/>
    <m/>
    <s v="5000"/>
    <n v="5721992"/>
    <s v=""/>
    <m/>
    <s v="D"/>
    <s v="072007SCFC"/>
    <b v="0"/>
    <s v=""/>
    <s v=""/>
  </r>
  <r>
    <n v="53592"/>
    <s v="Yes"/>
    <m/>
    <x v="25"/>
    <s v="053592"/>
    <s v="1"/>
    <x v="41"/>
    <x v="5"/>
    <s v="3F42001  290159 H"/>
    <s v="3F42001  290159 R"/>
    <s v="3"/>
    <d v="2007-05-01T00:00:00"/>
    <d v="2007-05-01T00:00:00"/>
    <s v="5000"/>
    <n v="97493"/>
    <s v=""/>
    <m/>
    <s v="5000"/>
    <n v="3298764"/>
    <s v=""/>
    <m/>
    <s v="D"/>
    <s v="072007SCFC"/>
    <b v="0"/>
    <s v=""/>
    <s v=""/>
  </r>
  <r>
    <n v="54318"/>
    <s v="Yes"/>
    <m/>
    <x v="25"/>
    <s v="054318"/>
    <s v="1"/>
    <x v="41"/>
    <x v="5"/>
    <s v="3F42001  290159 H"/>
    <s v="3F42001  290159 R"/>
    <s v="3"/>
    <d v="2007-03-09T00:00:00"/>
    <d v="2007-03-09T00:00:00"/>
    <s v="5000"/>
    <n v="50089"/>
    <s v=""/>
    <m/>
    <s v="5000"/>
    <n v="292456"/>
    <s v=""/>
    <m/>
    <s v="D"/>
    <s v="072007SCFC"/>
    <b v="0"/>
    <s v=""/>
    <s v=""/>
  </r>
  <r>
    <n v="54336"/>
    <s v="Yes"/>
    <m/>
    <x v="25"/>
    <s v="054336"/>
    <s v="1"/>
    <x v="41"/>
    <x v="5"/>
    <s v="3F42001  290159 H"/>
    <s v="3F42001  290159 R"/>
    <s v="3"/>
    <d v="2007-03-05T00:00:00"/>
    <d v="2007-03-05T00:00:00"/>
    <s v="5000"/>
    <n v="49356"/>
    <s v=""/>
    <m/>
    <s v="5000"/>
    <n v="290588"/>
    <s v=""/>
    <m/>
    <s v="D"/>
    <s v="072007SCFC"/>
    <b v="0"/>
    <s v=""/>
    <s v=""/>
  </r>
  <r>
    <n v="50685"/>
    <s v="Yes"/>
    <m/>
    <x v="25"/>
    <s v="050685"/>
    <s v="1"/>
    <x v="41"/>
    <x v="6"/>
    <s v="3F42001  290159 H"/>
    <s v="3F42001  290159 R"/>
    <s v="3"/>
    <d v="2008-03-05T00:00:00"/>
    <d v="2008-03-05T00:00:00"/>
    <s v="5000"/>
    <n v="37376"/>
    <s v=""/>
    <m/>
    <s v="5000"/>
    <n v="1785678"/>
    <s v=""/>
    <m/>
    <s v="D"/>
    <s v="072008Marc"/>
    <b v="0"/>
    <s v=""/>
    <s v=""/>
  </r>
  <r>
    <n v="52978"/>
    <s v="Yes"/>
    <m/>
    <x v="25"/>
    <s v="052978"/>
    <s v="1"/>
    <x v="41"/>
    <x v="6"/>
    <s v="3F42001  290159 H"/>
    <s v="3F42001  290159 R"/>
    <s v="3"/>
    <d v="2008-03-06T00:00:00"/>
    <d v="2008-03-06T00:00:00"/>
    <s v="5000"/>
    <n v="74087"/>
    <s v=""/>
    <m/>
    <s v="5000"/>
    <n v="1686682"/>
    <s v=""/>
    <m/>
    <s v="D"/>
    <s v="072008Marc"/>
    <b v="0"/>
    <s v=""/>
    <s v=""/>
  </r>
  <r>
    <n v="53767"/>
    <s v="Yes"/>
    <m/>
    <x v="25"/>
    <s v="053767"/>
    <s v="1"/>
    <x v="41"/>
    <x v="6"/>
    <s v="3F42001  290159 H"/>
    <s v="3F42001  290159 R"/>
    <s v="3"/>
    <d v="2008-03-05T00:00:00"/>
    <d v="2008-03-05T00:00:00"/>
    <s v="5000"/>
    <n v="71942"/>
    <s v=""/>
    <m/>
    <s v="5000"/>
    <n v="1714631"/>
    <s v=""/>
    <m/>
    <s v="D"/>
    <s v="072008Marc"/>
    <b v="0"/>
    <s v=""/>
    <s v=""/>
  </r>
  <r>
    <n v="53776"/>
    <s v="Yes"/>
    <m/>
    <x v="25"/>
    <s v="053776"/>
    <s v="1"/>
    <x v="41"/>
    <x v="6"/>
    <s v="3F42001  290159 H"/>
    <s v="3F42001  290159 R"/>
    <s v="3"/>
    <d v="2008-05-02T00:00:00"/>
    <d v="2008-05-02T00:00:00"/>
    <s v="5000"/>
    <n v="25047"/>
    <s v=""/>
    <m/>
    <s v="5000"/>
    <n v="967181"/>
    <s v=""/>
    <m/>
    <s v="D"/>
    <s v="072008May"/>
    <b v="0"/>
    <s v=""/>
    <s v=""/>
  </r>
  <r>
    <n v="53778"/>
    <s v="Yes"/>
    <m/>
    <x v="25"/>
    <s v="053778"/>
    <s v="1"/>
    <x v="41"/>
    <x v="6"/>
    <s v="3F42001  290159 H"/>
    <s v="3F42001  290159 R"/>
    <s v="3"/>
    <d v="2008-05-02T00:00:00"/>
    <d v="2008-05-02T00:00:00"/>
    <s v="5000"/>
    <n v="25088"/>
    <s v=""/>
    <m/>
    <s v="5000"/>
    <n v="670584"/>
    <s v=""/>
    <m/>
    <s v="D"/>
    <s v="072008May"/>
    <b v="0"/>
    <s v=""/>
    <s v=""/>
  </r>
  <r>
    <n v="53780"/>
    <s v="Yes"/>
    <m/>
    <x v="25"/>
    <s v="053780"/>
    <s v="1"/>
    <x v="41"/>
    <x v="6"/>
    <s v="3F42001  290159 H"/>
    <s v="3F42001  290159 R"/>
    <s v="3"/>
    <d v="2008-05-02T00:00:00"/>
    <d v="2008-05-02T00:00:00"/>
    <s v="5000"/>
    <n v="24979"/>
    <s v=""/>
    <m/>
    <s v="5000"/>
    <n v="904257"/>
    <s v=""/>
    <m/>
    <s v="D"/>
    <s v="072008May"/>
    <b v="0"/>
    <s v=""/>
    <s v=""/>
  </r>
  <r>
    <n v="53782"/>
    <s v="Yes"/>
    <m/>
    <x v="25"/>
    <s v="053782"/>
    <s v="1"/>
    <x v="41"/>
    <x v="6"/>
    <s v="3F42001  290159 H"/>
    <s v="3F42001  290159 R"/>
    <s v="3"/>
    <d v="2008-03-06T00:00:00"/>
    <d v="2008-03-06T00:00:00"/>
    <s v="5000"/>
    <n v="37099"/>
    <s v=""/>
    <m/>
    <s v="5000"/>
    <n v="1782803"/>
    <s v=""/>
    <m/>
    <s v="D"/>
    <s v="072008Marc"/>
    <b v="0"/>
    <s v=""/>
    <s v=""/>
  </r>
  <r>
    <n v="53874"/>
    <s v="Yes"/>
    <m/>
    <x v="25"/>
    <s v="053874"/>
    <s v="1"/>
    <x v="41"/>
    <x v="6"/>
    <s v="3F42001  290159 H"/>
    <s v="3F42001  290159 R"/>
    <s v="3"/>
    <d v="2008-05-02T00:00:00"/>
    <d v="2008-05-02T00:00:00"/>
    <s v="5000"/>
    <n v="25007"/>
    <s v=""/>
    <m/>
    <s v="5000"/>
    <n v="750506"/>
    <s v=""/>
    <m/>
    <s v="D"/>
    <s v="072008May"/>
    <b v="0"/>
    <s v=""/>
    <s v=""/>
  </r>
  <r>
    <n v="54274"/>
    <s v="Yes"/>
    <m/>
    <x v="25"/>
    <s v="054274"/>
    <s v="1"/>
    <x v="41"/>
    <x v="6"/>
    <s v="3F42001  290159 H"/>
    <s v="3F42001  290159 R"/>
    <s v="3"/>
    <d v="2008-04-10T00:00:00"/>
    <d v="2008-04-10T00:00:00"/>
    <s v="5000"/>
    <n v="62743"/>
    <s v=""/>
    <m/>
    <s v="5000"/>
    <n v="3420990"/>
    <s v=""/>
    <m/>
    <s v="D"/>
    <s v="072008Apri"/>
    <b v="0"/>
    <s v=""/>
    <s v=""/>
  </r>
  <r>
    <n v="54276"/>
    <s v="Yes"/>
    <m/>
    <x v="25"/>
    <s v="054276"/>
    <s v="1"/>
    <x v="41"/>
    <x v="6"/>
    <s v="3F42001  290159 H"/>
    <s v="3F42001  290159 R"/>
    <s v="3"/>
    <d v="2008-04-10T00:00:00"/>
    <d v="2008-04-10T00:00:00"/>
    <s v="5000"/>
    <n v="62594"/>
    <s v=""/>
    <m/>
    <s v="5000"/>
    <n v="318998"/>
    <s v=""/>
    <m/>
    <s v="D"/>
    <s v="072008Apri"/>
    <b v="0"/>
    <s v=""/>
    <s v=""/>
  </r>
  <r>
    <n v="54864"/>
    <s v="Yes"/>
    <m/>
    <x v="25"/>
    <s v="054864"/>
    <s v="1"/>
    <x v="41"/>
    <x v="7"/>
    <s v="3F42001  290159 H"/>
    <s v="3F42001  290159 R"/>
    <s v="3"/>
    <d v="2009-04-13T00:00:00"/>
    <d v="2009-04-13T00:00:00"/>
    <s v="5000"/>
    <n v="179920"/>
    <s v=""/>
    <m/>
    <s v="5000"/>
    <n v="6099446"/>
    <s v=""/>
    <m/>
    <s v="D"/>
    <s v="072009Apri"/>
    <b v="0"/>
    <s v=""/>
    <s v=""/>
  </r>
  <r>
    <n v="54866"/>
    <s v="Yes"/>
    <m/>
    <x v="25"/>
    <s v="054866"/>
    <s v="1"/>
    <x v="41"/>
    <x v="7"/>
    <s v="3F42001  290159 H"/>
    <s v="3F42001  290159 R"/>
    <s v="3"/>
    <d v="2009-05-01T00:00:00"/>
    <d v="2009-05-01T00:00:00"/>
    <s v="5000"/>
    <n v="179973"/>
    <s v=""/>
    <m/>
    <s v="5000"/>
    <n v="4413723"/>
    <s v=""/>
    <m/>
    <s v="D"/>
    <s v="072009May"/>
    <b v="0"/>
    <s v=""/>
    <s v=""/>
  </r>
  <r>
    <n v="632894"/>
    <s v="Yes"/>
    <m/>
    <x v="18"/>
    <s v="632894"/>
    <s v="1"/>
    <x v="42"/>
    <x v="4"/>
    <s v="3F10513  120007 H01"/>
    <s v="3F10513  120007 R"/>
    <s v="3"/>
    <d v="2006-09-01T00:00:00"/>
    <d v="2006-09-30T00:00:00"/>
    <s v="5000"/>
    <n v="31239"/>
    <s v=""/>
    <m/>
    <s v="5000"/>
    <n v="261"/>
    <s v=""/>
    <m/>
    <s v=""/>
    <s v=""/>
    <b v="0"/>
    <s v=""/>
    <s v=""/>
  </r>
  <r>
    <n v="632979"/>
    <s v="Yes"/>
    <m/>
    <x v="18"/>
    <s v="632979"/>
    <s v="1"/>
    <x v="42"/>
    <x v="4"/>
    <s v="3F10513  120007 H01"/>
    <s v="3F10513  120007 R"/>
    <s v="3"/>
    <d v="2006-06-05T00:00:00"/>
    <d v="2006-06-19T00:00:00"/>
    <s v="5000"/>
    <n v="90548"/>
    <s v="0000"/>
    <n v="5185"/>
    <s v="5000"/>
    <n v="4967"/>
    <s v=""/>
    <m/>
    <s v=""/>
    <s v=""/>
    <b v="0"/>
    <s v=""/>
    <s v=""/>
  </r>
  <r>
    <n v="633964"/>
    <s v="Yes"/>
    <m/>
    <x v="18"/>
    <s v="633964"/>
    <s v="1"/>
    <x v="42"/>
    <x v="5"/>
    <s v="3F10513  120007 H01"/>
    <s v="3F10513  120007 R"/>
    <s v="3"/>
    <d v="2007-06-26T00:00:00"/>
    <d v="2007-06-26T00:00:00"/>
    <s v="5000"/>
    <n v="97589"/>
    <s v="0000"/>
    <n v="1518"/>
    <s v="5000"/>
    <n v="2093"/>
    <s v=""/>
    <m/>
    <s v=""/>
    <s v=""/>
    <b v="0"/>
    <s v=""/>
    <s v=""/>
  </r>
  <r>
    <n v="633968"/>
    <s v="Yes"/>
    <m/>
    <x v="18"/>
    <s v="633968"/>
    <s v="1"/>
    <x v="42"/>
    <x v="5"/>
    <s v="3F10513  120007 H01"/>
    <s v="3F10513  120007 R"/>
    <s v="3"/>
    <d v="2007-09-04T00:00:00"/>
    <d v="2007-09-05T00:00:00"/>
    <s v="5000"/>
    <n v="98167"/>
    <s v="0000"/>
    <n v="1581"/>
    <s v="5000"/>
    <n v="974"/>
    <s v=""/>
    <m/>
    <s v=""/>
    <s v=""/>
    <b v="0"/>
    <s v=""/>
    <s v=""/>
  </r>
  <r>
    <n v="633466"/>
    <s v="Yes"/>
    <m/>
    <x v="18"/>
    <s v="633466"/>
    <s v="1"/>
    <x v="42"/>
    <x v="6"/>
    <s v="3F10513  120007 H01"/>
    <s v="3F10513  120007 R"/>
    <s v="3"/>
    <d v="2008-06-17T00:00:00"/>
    <d v="2008-06-17T00:00:00"/>
    <s v="5000"/>
    <n v="97485"/>
    <s v="0000"/>
    <n v="1528"/>
    <s v="5000"/>
    <n v="254"/>
    <s v=""/>
    <m/>
    <s v=""/>
    <s v=""/>
    <b v="0"/>
    <s v=""/>
    <s v=""/>
  </r>
  <r>
    <n v="634364"/>
    <s v="Yes"/>
    <m/>
    <x v="18"/>
    <s v="634364"/>
    <s v="1"/>
    <x v="42"/>
    <x v="6"/>
    <s v="3F10513  120007 H01"/>
    <s v="3F10513  120007 R"/>
    <s v="3"/>
    <d v="2008-09-15T00:00:00"/>
    <d v="2008-09-22T00:00:00"/>
    <s v="5000"/>
    <n v="97992"/>
    <s v="0000"/>
    <n v="401"/>
    <s v="5000"/>
    <n v="2000"/>
    <s v=""/>
    <m/>
    <s v=""/>
    <s v=""/>
    <b v="0"/>
    <s v=""/>
    <s v=""/>
  </r>
  <r>
    <n v="633289"/>
    <s v="Yes"/>
    <m/>
    <x v="26"/>
    <s v="633289"/>
    <s v="1"/>
    <x v="43"/>
    <x v="4"/>
    <s v="3F10513  130029 H"/>
    <s v="3F10513  130028 R01"/>
    <s v="3"/>
    <d v="2007-04-09T00:00:00"/>
    <d v="2007-04-26T00:00:00"/>
    <s v="5000"/>
    <n v="69491"/>
    <s v="0000"/>
    <n v="1297"/>
    <s v="5000"/>
    <n v="1237"/>
    <s v=""/>
    <m/>
    <s v=""/>
    <s v=""/>
    <b v="0"/>
    <s v=""/>
    <s v=""/>
  </r>
  <r>
    <n v="633467"/>
    <s v="Yes"/>
    <m/>
    <x v="26"/>
    <s v="633467"/>
    <s v="1"/>
    <x v="43"/>
    <x v="4"/>
    <s v="3F10510  090125 H"/>
    <s v="3F10510  090001 R02"/>
    <s v="3"/>
    <d v="2007-05-01T00:00:00"/>
    <d v="2007-05-01T00:00:00"/>
    <s v="5000"/>
    <n v="95779"/>
    <s v="0000"/>
    <n v="1330"/>
    <s v="5000"/>
    <n v="2891"/>
    <s v=""/>
    <m/>
    <s v=""/>
    <s v=""/>
    <b v="0"/>
    <s v=""/>
    <s v=""/>
  </r>
  <r>
    <n v="633472"/>
    <s v="Yes"/>
    <m/>
    <x v="26"/>
    <s v="633472"/>
    <s v="1"/>
    <x v="43"/>
    <x v="4"/>
    <s v="3F10513  120007 H03"/>
    <s v="3F10513  120007 R"/>
    <s v="3"/>
    <d v="2007-03-30T00:00:00"/>
    <d v="2007-03-30T00:00:00"/>
    <s v="5000"/>
    <n v="94225"/>
    <s v="0000"/>
    <n v="5168"/>
    <s v="5000"/>
    <n v="952"/>
    <s v=""/>
    <m/>
    <s v=""/>
    <s v=""/>
    <b v="0"/>
    <s v=""/>
    <s v=""/>
  </r>
  <r>
    <n v="633494"/>
    <s v="Yes"/>
    <m/>
    <x v="26"/>
    <s v="633494"/>
    <s v="1"/>
    <x v="43"/>
    <x v="5"/>
    <s v="3F10513  130028 H02"/>
    <s v="3F10513  130028 R"/>
    <s v="3"/>
    <d v="2008-03-21T00:00:00"/>
    <d v="2008-03-21T00:00:00"/>
    <s v="5000"/>
    <n v="22002"/>
    <s v="0000"/>
    <n v="267"/>
    <s v="5000"/>
    <n v="13"/>
    <s v=""/>
    <m/>
    <s v=""/>
    <s v=""/>
    <b v="0"/>
    <s v=""/>
    <s v=""/>
  </r>
  <r>
    <n v="633495"/>
    <s v="Yes"/>
    <m/>
    <x v="26"/>
    <s v="633495"/>
    <s v="1"/>
    <x v="43"/>
    <x v="5"/>
    <s v="3F10513  130028 H02"/>
    <s v="3F10513  130028 R"/>
    <s v="3"/>
    <d v="2008-03-21T00:00:00"/>
    <d v="2008-03-21T00:00:00"/>
    <s v="5000"/>
    <n v="21631"/>
    <s v="0000"/>
    <n v="263"/>
    <s v="5000"/>
    <n v="60"/>
    <s v=""/>
    <m/>
    <s v=""/>
    <s v=""/>
    <b v="0"/>
    <s v=""/>
    <s v=""/>
  </r>
  <r>
    <n v="633496"/>
    <s v="Yes"/>
    <m/>
    <x v="26"/>
    <s v="633496"/>
    <s v="1"/>
    <x v="43"/>
    <x v="5"/>
    <s v="3F10513  130028 H02"/>
    <s v="3F10513  130028 R"/>
    <s v="3"/>
    <d v="2008-03-21T00:00:00"/>
    <d v="2008-03-21T00:00:00"/>
    <s v="5000"/>
    <n v="20612"/>
    <s v="0000"/>
    <n v="250"/>
    <s v=""/>
    <m/>
    <s v=""/>
    <m/>
    <s v=""/>
    <s v=""/>
    <b v="0"/>
    <s v=""/>
    <s v=""/>
  </r>
  <r>
    <n v="633967"/>
    <s v="Yes"/>
    <m/>
    <x v="26"/>
    <s v="633967"/>
    <s v="1"/>
    <x v="43"/>
    <x v="5"/>
    <s v="3F10510  090125 H"/>
    <s v="3F10510  090001 R02"/>
    <s v="3"/>
    <d v="2008-04-21T00:00:00"/>
    <d v="2008-04-21T00:00:00"/>
    <s v="5000"/>
    <n v="79176"/>
    <s v="0000"/>
    <n v="1062"/>
    <s v="5000"/>
    <n v="187"/>
    <s v=""/>
    <m/>
    <s v=""/>
    <s v=""/>
    <b v="0"/>
    <s v=""/>
    <s v=""/>
  </r>
  <r>
    <n v="633969"/>
    <s v="Yes"/>
    <m/>
    <x v="26"/>
    <s v="633969"/>
    <s v="1"/>
    <x v="43"/>
    <x v="5"/>
    <s v="3F10513  120007 H03"/>
    <s v="3F10513  120007 R"/>
    <s v="3"/>
    <d v="2008-04-02T00:00:00"/>
    <d v="2008-04-02T00:00:00"/>
    <s v="5000"/>
    <n v="89978"/>
    <s v="0000"/>
    <n v="4954"/>
    <s v="5000"/>
    <n v="1262"/>
    <s v=""/>
    <m/>
    <s v=""/>
    <s v=""/>
    <b v="0"/>
    <s v=""/>
    <s v=""/>
  </r>
  <r>
    <n v="634298"/>
    <s v="Yes"/>
    <m/>
    <x v="26"/>
    <s v="634298"/>
    <s v="1"/>
    <x v="43"/>
    <x v="6"/>
    <s v="3F10510  090125 H"/>
    <s v="3F10510  090001 R02"/>
    <s v="3"/>
    <d v="2009-04-15T00:00:00"/>
    <d v="2009-05-01T00:00:00"/>
    <s v="5000"/>
    <n v="101039"/>
    <s v=""/>
    <m/>
    <s v="5000"/>
    <n v="192"/>
    <s v=""/>
    <m/>
    <s v=""/>
    <s v=""/>
    <b v="0"/>
    <s v=""/>
    <s v=""/>
  </r>
  <r>
    <n v="634299"/>
    <s v="Yes"/>
    <m/>
    <x v="26"/>
    <s v="634299"/>
    <s v="1"/>
    <x v="43"/>
    <x v="6"/>
    <s v="3F10513  120007 H03"/>
    <s v="3F10513  120007 R"/>
    <s v="3"/>
    <d v="2009-04-01T00:00:00"/>
    <d v="2009-04-01T00:00:00"/>
    <s v="5000"/>
    <n v="91823"/>
    <s v="0000"/>
    <n v="1170"/>
    <s v="5000"/>
    <n v="4484"/>
    <s v=""/>
    <m/>
    <s v=""/>
    <s v=""/>
    <b v="0"/>
    <s v=""/>
    <s v=""/>
  </r>
  <r>
    <n v="634383"/>
    <s v="Yes"/>
    <m/>
    <x v="26"/>
    <s v="634383"/>
    <s v="1"/>
    <x v="43"/>
    <x v="6"/>
    <s v="3F10513  130028 H02"/>
    <s v="3F10513  130028 R"/>
    <s v="3"/>
    <d v="2009-03-20T00:00:00"/>
    <d v="2009-03-20T00:00:00"/>
    <s v="5000"/>
    <n v="68373"/>
    <s v="0000"/>
    <n v="1835"/>
    <s v="5000"/>
    <n v="353"/>
    <s v=""/>
    <m/>
    <s v=""/>
    <s v=""/>
    <b v="0"/>
    <s v=""/>
    <s v=""/>
  </r>
  <r>
    <n v="631427"/>
    <s v="Yes"/>
    <m/>
    <x v="26"/>
    <s v="631427"/>
    <s v="1"/>
    <x v="43"/>
    <x v="7"/>
    <s v="3F10513  120007 H03"/>
    <s v="3F10513  120007 R"/>
    <s v="3"/>
    <d v="2010-04-06T00:00:00"/>
    <d v="2010-04-06T00:00:00"/>
    <s v="5000"/>
    <n v="101067"/>
    <s v="0000"/>
    <n v="539"/>
    <s v=""/>
    <m/>
    <s v=""/>
    <m/>
    <s v=""/>
    <s v=""/>
    <b v="0"/>
    <s v=""/>
    <s v=""/>
  </r>
  <r>
    <n v="634780"/>
    <s v="Yes"/>
    <m/>
    <x v="26"/>
    <s v="634780"/>
    <s v="1"/>
    <x v="43"/>
    <x v="7"/>
    <s v="3F10510  090125 H"/>
    <s v="3F10510  090125 R"/>
    <s v="3"/>
    <d v="2010-04-15T00:00:00"/>
    <d v="2010-04-23T00:00:00"/>
    <s v="5000"/>
    <n v="100169"/>
    <s v="0000"/>
    <n v="538"/>
    <s v="5000"/>
    <n v="710"/>
    <s v=""/>
    <m/>
    <s v=""/>
    <s v=""/>
    <b v="0"/>
    <s v=""/>
    <s v=""/>
  </r>
  <r>
    <n v="94428"/>
    <s v="Yes"/>
    <m/>
    <x v="6"/>
    <s v="094428"/>
    <s v="1"/>
    <x v="44"/>
    <x v="4"/>
    <s v="5F22225  H25    21"/>
    <s v="5F222    1800160000"/>
    <s v="3"/>
    <d v="2006-08-20T00:00:00"/>
    <d v="2006-08-20T00:00:00"/>
    <s v="5000"/>
    <n v="208080"/>
    <s v="0000"/>
    <n v="2420"/>
    <s v="0000"/>
    <n v="806"/>
    <s v=""/>
    <m/>
    <s v=""/>
    <s v=""/>
    <b v="0"/>
    <s v=""/>
    <s v=""/>
  </r>
  <r>
    <n v="94525"/>
    <s v="Yes"/>
    <m/>
    <x v="6"/>
    <s v="094525"/>
    <s v="1"/>
    <x v="44"/>
    <x v="5"/>
    <s v="5F22225  H25    21"/>
    <s v="5F222    1800160000"/>
    <s v="3"/>
    <d v="2007-09-03T00:00:00"/>
    <d v="2007-09-03T00:00:00"/>
    <s v="5000"/>
    <n v="207362"/>
    <s v="0000"/>
    <n v="1642"/>
    <s v="5000"/>
    <n v="582"/>
    <s v=""/>
    <m/>
    <s v=""/>
    <s v=""/>
    <b v="0"/>
    <s v=""/>
    <s v=""/>
  </r>
  <r>
    <n v="94645"/>
    <s v="Yes"/>
    <m/>
    <x v="6"/>
    <s v="094645"/>
    <s v="1"/>
    <x v="44"/>
    <x v="6"/>
    <s v="5F22225  H25    21"/>
    <s v="5F222    1800160000"/>
    <s v="3"/>
    <d v="2008-09-04T00:00:00"/>
    <d v="2008-09-04T00:00:00"/>
    <s v="5000"/>
    <n v="205216"/>
    <s v="0000"/>
    <n v="2721"/>
    <s v=""/>
    <m/>
    <s v=""/>
    <m/>
    <s v=""/>
    <s v=""/>
    <b v="0"/>
    <s v=""/>
    <s v=""/>
  </r>
  <r>
    <n v="94701"/>
    <s v="Yes"/>
    <m/>
    <x v="6"/>
    <s v="094701"/>
    <s v="1"/>
    <x v="44"/>
    <x v="7"/>
    <s v="5F22225  H25    21"/>
    <s v="5F222    1800160000"/>
    <s v="3"/>
    <d v="2009-08-29T00:00:00"/>
    <d v="2009-09-01T00:00:00"/>
    <s v="5000"/>
    <n v="157478"/>
    <s v="0000"/>
    <n v="1500"/>
    <s v=""/>
    <m/>
    <s v=""/>
    <m/>
    <s v=""/>
    <s v=""/>
    <b v="0"/>
    <s v=""/>
    <s v=""/>
  </r>
  <r>
    <n v="210677"/>
    <s v="Yes"/>
    <m/>
    <x v="27"/>
    <s v="210677"/>
    <s v="1"/>
    <x v="45"/>
    <x v="4"/>
    <s v="3F10208  031853AH"/>
    <s v="3F10208  030176 R"/>
    <s v="2"/>
    <d v="2006-05-23T00:00:00"/>
    <d v="2006-05-23T00:00:00"/>
    <s v="5000"/>
    <n v="200657"/>
    <s v="0000"/>
    <n v="1641"/>
    <s v="5000"/>
    <n v="2872"/>
    <s v=""/>
    <m/>
    <s v=""/>
    <s v=""/>
    <b v="0"/>
    <s v=""/>
    <s v=""/>
  </r>
  <r>
    <n v="210685"/>
    <s v="Yes"/>
    <m/>
    <x v="27"/>
    <s v="210685"/>
    <s v="1"/>
    <x v="45"/>
    <x v="4"/>
    <s v="3F10208  031421 H"/>
    <s v="3F10208  030435 R"/>
    <s v="3"/>
    <d v="2006-06-05T00:00:00"/>
    <d v="2006-06-05T00:00:00"/>
    <s v="5000"/>
    <n v="211745"/>
    <s v="0000"/>
    <n v="2064"/>
    <s v="5000"/>
    <n v="1235"/>
    <s v=""/>
    <m/>
    <s v=""/>
    <s v=""/>
    <b v="0"/>
    <s v=""/>
    <s v=""/>
  </r>
  <r>
    <n v="212827"/>
    <s v="Yes"/>
    <m/>
    <x v="27"/>
    <s v="212827"/>
    <s v="1"/>
    <x v="45"/>
    <x v="4"/>
    <s v="3F10208  031853AH"/>
    <s v="3F10208  030176 R"/>
    <s v="2"/>
    <d v="2006-05-23T00:00:00"/>
    <d v="2006-05-23T00:00:00"/>
    <s v="5000"/>
    <n v="5352"/>
    <s v="0000"/>
    <n v="44"/>
    <s v="5000"/>
    <n v="77"/>
    <s v=""/>
    <m/>
    <s v=""/>
    <s v=""/>
    <b v="0"/>
    <s v=""/>
    <s v=""/>
  </r>
  <r>
    <n v="210735"/>
    <s v="Yes"/>
    <m/>
    <x v="27"/>
    <s v="210735"/>
    <s v="1"/>
    <x v="45"/>
    <x v="5"/>
    <s v="3F10208  031853AH"/>
    <s v="3F10208  032363 R"/>
    <s v="2"/>
    <d v="2007-05-25T00:00:00"/>
    <d v="2007-05-25T00:00:00"/>
    <s v="5000"/>
    <n v="231662"/>
    <s v=""/>
    <m/>
    <s v="5000"/>
    <n v="488"/>
    <s v=""/>
    <m/>
    <s v=""/>
    <s v=""/>
    <b v="0"/>
    <s v=""/>
    <s v=""/>
  </r>
  <r>
    <n v="210745"/>
    <s v="Yes"/>
    <m/>
    <x v="27"/>
    <s v="210745"/>
    <s v="1"/>
    <x v="45"/>
    <x v="5"/>
    <s v="3F10208  031421 H"/>
    <s v="3F10208  030435 R"/>
    <s v="3"/>
    <d v="2007-06-11T00:00:00"/>
    <d v="2007-06-11T00:00:00"/>
    <s v="5000"/>
    <n v="161018"/>
    <s v="0000"/>
    <n v="798"/>
    <s v="5000"/>
    <n v="956"/>
    <s v=""/>
    <m/>
    <s v=""/>
    <s v=""/>
    <b v="0"/>
    <s v=""/>
    <s v=""/>
  </r>
  <r>
    <n v="210278"/>
    <s v="Yes"/>
    <m/>
    <x v="27"/>
    <s v="210278"/>
    <s v="1"/>
    <x v="45"/>
    <x v="6"/>
    <s v="3F10208  031421 H"/>
    <s v="3F10208  030435 R"/>
    <s v="3"/>
    <d v="2008-06-12T00:00:00"/>
    <d v="2008-06-12T00:00:00"/>
    <s v="5000"/>
    <n v="209402"/>
    <s v=""/>
    <m/>
    <s v=""/>
    <m/>
    <s v=""/>
    <m/>
    <s v=""/>
    <s v=""/>
    <b v="0"/>
    <s v=""/>
    <s v=""/>
  </r>
  <r>
    <n v="210789"/>
    <s v="Yes"/>
    <m/>
    <x v="27"/>
    <s v="210789"/>
    <s v="1"/>
    <x v="45"/>
    <x v="6"/>
    <s v="3F10208  031853AH"/>
    <s v="3F10208  030176 R"/>
    <s v="2"/>
    <d v="2008-05-27T00:00:00"/>
    <d v="2008-05-27T00:00:00"/>
    <s v="5000"/>
    <n v="216200"/>
    <s v="0000"/>
    <n v="872"/>
    <s v="5000"/>
    <n v="868"/>
    <s v=""/>
    <m/>
    <s v=""/>
    <s v=""/>
    <b v="0"/>
    <s v=""/>
    <s v=""/>
  </r>
  <r>
    <n v="210831"/>
    <s v="Yes"/>
    <m/>
    <x v="27"/>
    <s v="210831"/>
    <s v="1"/>
    <x v="45"/>
    <x v="7"/>
    <s v="3F10208  031421 H"/>
    <s v="3F10208  030435 R"/>
    <s v="3"/>
    <d v="2009-06-17T00:00:00"/>
    <d v="2009-06-17T00:00:00"/>
    <s v="5000"/>
    <n v="156592"/>
    <s v="0000"/>
    <n v="640"/>
    <s v="5000"/>
    <n v="2882"/>
    <s v=""/>
    <m/>
    <s v=""/>
    <s v=""/>
    <b v="0"/>
    <s v=""/>
    <s v=""/>
  </r>
  <r>
    <n v="210842"/>
    <s v="Yes"/>
    <m/>
    <x v="27"/>
    <s v="210842"/>
    <s v="1"/>
    <x v="45"/>
    <x v="7"/>
    <s v="3F10208  031421 H"/>
    <s v="3F10208  031853BR"/>
    <s v="2"/>
    <d v="2009-05-28T00:00:00"/>
    <d v="2009-05-31T00:00:00"/>
    <s v="5000"/>
    <n v="108180"/>
    <s v="0000"/>
    <n v="437"/>
    <s v="5000"/>
    <n v="667"/>
    <s v=""/>
    <m/>
    <s v=""/>
    <s v=""/>
    <b v="0"/>
    <s v=""/>
    <s v=""/>
  </r>
  <r>
    <n v="210684"/>
    <s v="Yes"/>
    <m/>
    <x v="28"/>
    <s v="210684"/>
    <s v="1"/>
    <x v="46"/>
    <x v="4"/>
    <s v="3F10308  050254AH"/>
    <s v="3F10308  050254AR"/>
    <s v="2"/>
    <d v="2006-05-04T00:00:00"/>
    <d v="2006-06-14T00:00:00"/>
    <s v="5000"/>
    <n v="202669"/>
    <s v="0000"/>
    <n v="14228"/>
    <s v="5000"/>
    <n v="3817"/>
    <s v="0000"/>
    <n v="348"/>
    <s v=""/>
    <s v=""/>
    <b v="0"/>
    <s v=""/>
    <s v=""/>
  </r>
  <r>
    <n v="210733"/>
    <s v="Yes"/>
    <m/>
    <x v="28"/>
    <s v="210733"/>
    <s v="1"/>
    <x v="46"/>
    <x v="5"/>
    <s v="3F10308  050254AH"/>
    <s v="3F10308  050254AR"/>
    <s v="2"/>
    <d v="2007-04-18T00:00:00"/>
    <d v="2007-06-25T00:00:00"/>
    <s v="5000"/>
    <n v="196351"/>
    <s v="0000"/>
    <n v="10098"/>
    <s v="5000"/>
    <n v="33668"/>
    <s v="0000"/>
    <n v="1064"/>
    <s v=""/>
    <s v=""/>
    <b v="0"/>
    <s v=""/>
    <s v=""/>
  </r>
  <r>
    <n v="210743"/>
    <s v="Yes"/>
    <m/>
    <x v="28"/>
    <s v="210743"/>
    <s v="1"/>
    <x v="46"/>
    <x v="5"/>
    <s v="3F10308  050254AH"/>
    <s v="3F10308  050254AR"/>
    <s v="2"/>
    <d v="2007-04-18T00:00:00"/>
    <d v="2007-06-25T00:00:00"/>
    <s v="5000"/>
    <n v="16285"/>
    <s v="0000"/>
    <n v="838"/>
    <s v="5000"/>
    <n v="1613"/>
    <s v="0000"/>
    <n v="31"/>
    <s v=""/>
    <s v=""/>
    <b v="0"/>
    <s v=""/>
    <s v=""/>
  </r>
  <r>
    <n v="210741"/>
    <s v="Yes"/>
    <m/>
    <x v="28"/>
    <s v="210741"/>
    <s v="1"/>
    <x v="46"/>
    <x v="6"/>
    <s v="3F10308  050254AH"/>
    <s v="3F10308  050254AR"/>
    <s v="2"/>
    <d v="2008-04-25T00:00:00"/>
    <d v="2008-06-02T00:00:00"/>
    <s v="5000"/>
    <n v="17375"/>
    <s v="0000"/>
    <n v="290"/>
    <s v="5000"/>
    <n v="1390"/>
    <s v=""/>
    <m/>
    <s v=""/>
    <s v=""/>
    <b v="0"/>
    <s v=""/>
    <s v=""/>
  </r>
  <r>
    <n v="210787"/>
    <s v="Yes"/>
    <m/>
    <x v="28"/>
    <s v="210787"/>
    <s v="1"/>
    <x v="46"/>
    <x v="6"/>
    <s v="3F10308  050254AH"/>
    <s v="3F10308  050254AR"/>
    <s v="2"/>
    <d v="2008-04-25T00:00:00"/>
    <d v="2008-06-02T00:00:00"/>
    <s v="5000"/>
    <n v="197192"/>
    <s v="0000"/>
    <n v="3287"/>
    <s v="5000"/>
    <n v="15775"/>
    <s v=""/>
    <m/>
    <s v=""/>
    <s v=""/>
    <b v="0"/>
    <s v=""/>
    <s v=""/>
  </r>
  <r>
    <n v="210840"/>
    <s v="Yes"/>
    <m/>
    <x v="28"/>
    <s v="210840"/>
    <s v="1"/>
    <x v="46"/>
    <x v="7"/>
    <s v="3F10308  050254AH"/>
    <s v="3F10308  050254AR"/>
    <s v="2"/>
    <d v="2009-04-27T00:00:00"/>
    <d v="2009-05-28T00:00:00"/>
    <s v="5000"/>
    <n v="185967"/>
    <s v="0000"/>
    <n v="1587"/>
    <s v="5000"/>
    <n v="317"/>
    <s v="0000"/>
    <n v="317"/>
    <s v=""/>
    <s v=""/>
    <b v="0"/>
    <s v=""/>
    <s v=""/>
  </r>
  <r>
    <n v="633298"/>
    <s v="Yes"/>
    <m/>
    <x v="29"/>
    <s v="633298"/>
    <s v="1"/>
    <x v="47"/>
    <x v="4"/>
    <s v="3F42001  470001 H02"/>
    <s v="3F42001         R"/>
    <s v="2"/>
    <d v="2006-05-12T00:00:00"/>
    <d v="2006-05-12T00:00:00"/>
    <s v="5000"/>
    <n v="202490"/>
    <s v="0000"/>
    <n v="1906"/>
    <s v="5000"/>
    <n v="574"/>
    <s v=""/>
    <m/>
    <s v=""/>
    <s v=""/>
    <b v="0"/>
    <s v=""/>
    <s v=""/>
  </r>
  <r>
    <n v="633299"/>
    <s v="Yes"/>
    <m/>
    <x v="29"/>
    <s v="633299"/>
    <s v="1"/>
    <x v="47"/>
    <x v="4"/>
    <s v="3F42001  470001 H02"/>
    <s v="3F42001         R"/>
    <s v="2"/>
    <d v="2006-06-14T00:00:00"/>
    <d v="2006-06-14T00:00:00"/>
    <s v="5000"/>
    <n v="223048"/>
    <s v="0000"/>
    <n v="428"/>
    <s v="5000"/>
    <n v="1757"/>
    <s v=""/>
    <m/>
    <s v=""/>
    <s v=""/>
    <b v="0"/>
    <s v=""/>
    <s v=""/>
  </r>
  <r>
    <n v="633596"/>
    <s v="Yes"/>
    <m/>
    <x v="29"/>
    <s v="633596"/>
    <s v="1"/>
    <x v="47"/>
    <x v="4"/>
    <s v="3F42001  470001 H02"/>
    <s v="3F42001         R"/>
    <s v="2"/>
    <d v="2007-05-23T00:00:00"/>
    <d v="2007-05-30T00:00:00"/>
    <s v="5000"/>
    <n v="322537"/>
    <s v="0000"/>
    <n v="6205"/>
    <s v="5000"/>
    <n v="4845"/>
    <s v=""/>
    <m/>
    <s v=""/>
    <s v=""/>
    <b v="0"/>
    <s v=""/>
    <s v=""/>
  </r>
  <r>
    <n v="633385"/>
    <s v="Yes"/>
    <m/>
    <x v="29"/>
    <s v="633385"/>
    <s v="1"/>
    <x v="47"/>
    <x v="5"/>
    <s v="3F42001  470001 H02"/>
    <s v="3F42001         R"/>
    <s v="2"/>
    <d v="2007-05-16T00:00:00"/>
    <d v="2007-05-17T00:00:00"/>
    <s v="5000"/>
    <n v="201083"/>
    <s v="0000"/>
    <n v="1575"/>
    <s v="5000"/>
    <n v="1867"/>
    <s v=""/>
    <m/>
    <s v=""/>
    <s v=""/>
    <b v="0"/>
    <s v=""/>
    <s v=""/>
  </r>
  <r>
    <n v="633386"/>
    <s v="Yes"/>
    <m/>
    <x v="29"/>
    <s v="633386"/>
    <s v="1"/>
    <x v="47"/>
    <x v="5"/>
    <s v="3F42001  470001 H02"/>
    <s v="3F42001         R"/>
    <s v="2"/>
    <d v="2007-06-13T00:00:00"/>
    <d v="2007-06-13T00:00:00"/>
    <s v="5000"/>
    <n v="189163"/>
    <s v="0000"/>
    <n v="1344"/>
    <s v="5000"/>
    <n v="1506"/>
    <s v=""/>
    <m/>
    <s v=""/>
    <s v=""/>
    <b v="0"/>
    <s v=""/>
    <s v=""/>
  </r>
  <r>
    <n v="633799"/>
    <s v="Yes"/>
    <m/>
    <x v="29"/>
    <s v="633799"/>
    <s v="1"/>
    <x v="47"/>
    <x v="5"/>
    <s v="3F42001  470001 H02"/>
    <s v="3F42001         R"/>
    <s v="2"/>
    <d v="2008-04-06T00:00:00"/>
    <d v="2008-05-09T00:00:00"/>
    <s v="5000"/>
    <n v="309513"/>
    <s v="0000"/>
    <n v="593"/>
    <s v="5000"/>
    <n v="1774"/>
    <s v=""/>
    <m/>
    <s v=""/>
    <s v=""/>
    <b v="0"/>
    <s v=""/>
    <s v=""/>
  </r>
  <r>
    <n v="633871"/>
    <s v="Yes"/>
    <m/>
    <x v="29"/>
    <s v="633871"/>
    <s v="1"/>
    <x v="47"/>
    <x v="6"/>
    <s v="3F42001  470001 H02"/>
    <s v="3F42001         R"/>
    <s v="2"/>
    <d v="2008-06-16T00:00:00"/>
    <d v="2008-06-16T00:00:00"/>
    <s v="5000"/>
    <n v="240925"/>
    <s v="0000"/>
    <n v="1198"/>
    <s v="5000"/>
    <n v="2360"/>
    <s v=""/>
    <m/>
    <s v=""/>
    <s v=""/>
    <b v="0"/>
    <s v=""/>
    <s v=""/>
  </r>
  <r>
    <n v="633872"/>
    <s v="Yes"/>
    <m/>
    <x v="29"/>
    <s v="633872"/>
    <s v="1"/>
    <x v="47"/>
    <x v="6"/>
    <s v="3F42001  470001 H02"/>
    <s v="3F42001         R"/>
    <s v="2"/>
    <d v="2008-05-13T00:00:00"/>
    <d v="2008-05-13T00:00:00"/>
    <s v="5000"/>
    <n v="154185"/>
    <s v="0000"/>
    <n v="1191"/>
    <s v="5000"/>
    <n v="3420"/>
    <s v=""/>
    <m/>
    <s v=""/>
    <s v=""/>
    <b v="0"/>
    <s v=""/>
    <s v=""/>
  </r>
  <r>
    <n v="634287"/>
    <s v="Yes"/>
    <m/>
    <x v="29"/>
    <s v="634287"/>
    <s v="1"/>
    <x v="47"/>
    <x v="6"/>
    <s v="3F42001  470001 H02"/>
    <s v="3F42001  470001 R04"/>
    <s v="2"/>
    <d v="2009-04-15T00:00:00"/>
    <d v="2009-06-25T00:00:00"/>
    <s v="5000"/>
    <n v="132885"/>
    <s v="0000"/>
    <n v="484"/>
    <s v="5000"/>
    <n v="1198"/>
    <s v=""/>
    <m/>
    <s v=""/>
    <s v=""/>
    <b v="0"/>
    <s v=""/>
    <s v=""/>
  </r>
  <r>
    <n v="634390"/>
    <s v="Yes"/>
    <m/>
    <x v="29"/>
    <s v="634390"/>
    <s v="1"/>
    <x v="47"/>
    <x v="6"/>
    <s v="3F42001  470001 H02"/>
    <s v="3F42001  470001 R04"/>
    <s v="2"/>
    <d v="2009-04-15T00:00:00"/>
    <d v="2009-06-25T00:00:00"/>
    <s v="5000"/>
    <n v="173302"/>
    <s v="0000"/>
    <n v="632"/>
    <s v="5000"/>
    <n v="1562"/>
    <s v=""/>
    <m/>
    <s v=""/>
    <s v=""/>
    <b v="0"/>
    <s v=""/>
    <s v=""/>
  </r>
  <r>
    <n v="634876"/>
    <s v="Yes"/>
    <m/>
    <x v="29"/>
    <s v="634876"/>
    <s v="1"/>
    <x v="47"/>
    <x v="7"/>
    <s v="3F42001  470001 H02"/>
    <s v="3F42001  470001 R04"/>
    <s v="2"/>
    <d v="2009-05-11T00:00:00"/>
    <d v="2009-05-20T00:00:00"/>
    <s v="5000"/>
    <n v="415129"/>
    <s v="0000"/>
    <n v="1922"/>
    <s v="5000"/>
    <n v="10080"/>
    <s v=""/>
    <m/>
    <s v=""/>
    <s v=""/>
    <b v="0"/>
    <s v=""/>
    <s v=""/>
  </r>
  <r>
    <n v="635092"/>
    <s v="Yes"/>
    <m/>
    <x v="29"/>
    <s v="635092"/>
    <s v="1"/>
    <x v="47"/>
    <x v="7"/>
    <s v="3F42001  470001 H02"/>
    <s v="3F42001  470001 R04"/>
    <s v="2"/>
    <d v="2010-04-16T00:00:00"/>
    <d v="2010-04-21T00:00:00"/>
    <s v="5000"/>
    <n v="169077"/>
    <s v="0000"/>
    <n v="309"/>
    <s v="5000"/>
    <n v="2423"/>
    <s v=""/>
    <m/>
    <s v="O"/>
    <s v="0420100000"/>
    <b v="0"/>
    <s v=""/>
    <s v=""/>
  </r>
  <r>
    <n v="635093"/>
    <s v="Yes"/>
    <m/>
    <x v="29"/>
    <s v="635093"/>
    <s v="1"/>
    <x v="47"/>
    <x v="7"/>
    <s v="3F42001  470001 H02"/>
    <s v="3F42001  470001 R04"/>
    <s v="2"/>
    <d v="2010-04-16T00:00:00"/>
    <d v="2010-04-21T00:00:00"/>
    <s v="5000"/>
    <n v="162447"/>
    <s v="0000"/>
    <n v="297"/>
    <s v="5000"/>
    <n v="2328"/>
    <s v=""/>
    <m/>
    <s v="O"/>
    <s v="0420100000"/>
    <b v="0"/>
    <s v=""/>
    <s v=""/>
  </r>
  <r>
    <n v="210571"/>
    <s v="Yes"/>
    <m/>
    <x v="30"/>
    <s v="210571"/>
    <s v="1"/>
    <x v="48"/>
    <x v="4"/>
    <s v="3F10308  070001 H"/>
    <s v="3F10308  070001 R"/>
    <s v="2"/>
    <d v="2006-05-04T00:00:00"/>
    <d v="2006-05-17T00:00:00"/>
    <s v="5500"/>
    <n v="107846"/>
    <s v=""/>
    <m/>
    <s v="5500"/>
    <n v="524030"/>
    <s v="0000"/>
    <n v="307813"/>
    <s v=""/>
    <s v=""/>
    <b v="0"/>
    <s v=""/>
    <s v=""/>
  </r>
  <r>
    <n v="210777"/>
    <s v="Yes"/>
    <m/>
    <x v="30"/>
    <s v="210777"/>
    <s v="1"/>
    <x v="48"/>
    <x v="6"/>
    <s v="3F10308  070001 H"/>
    <s v="3F10308  070001 R"/>
    <s v="2"/>
    <d v="2008-05-19T00:00:00"/>
    <d v="2008-05-19T00:00:00"/>
    <s v="5000"/>
    <n v="107152"/>
    <s v="0000"/>
    <n v="202"/>
    <s v="5000"/>
    <n v="1347420"/>
    <s v="0000"/>
    <n v="330518"/>
    <s v=""/>
    <s v=""/>
    <b v="0"/>
    <s v=""/>
    <s v=""/>
  </r>
  <r>
    <n v="210861"/>
    <s v="Yes"/>
    <m/>
    <x v="30"/>
    <s v="210861"/>
    <s v="1"/>
    <x v="48"/>
    <x v="7"/>
    <s v="3F10308  070001 H"/>
    <s v="3F10308  070001 R"/>
    <s v="2"/>
    <d v="2009-05-15T00:00:00"/>
    <d v="2009-05-15T00:00:00"/>
    <s v="5000"/>
    <n v="110285"/>
    <s v="0000"/>
    <n v="221"/>
    <s v="5000"/>
    <n v="1159571"/>
    <s v="0000"/>
    <n v="347649"/>
    <s v=""/>
    <s v=""/>
    <b v="0"/>
    <s v=""/>
    <s v=""/>
  </r>
  <r>
    <n v="633173"/>
    <s v="Yes"/>
    <m/>
    <x v="31"/>
    <s v="633173"/>
    <s v="1"/>
    <x v="49"/>
    <x v="4"/>
    <s v="3F42001  360126 H"/>
    <s v="3F42001         R"/>
    <s v="3"/>
    <d v="2006-06-14T00:00:00"/>
    <d v="2006-06-21T00:00:00"/>
    <s v="5000"/>
    <n v="199445"/>
    <s v=""/>
    <m/>
    <s v="5000"/>
    <n v="1406"/>
    <s v=""/>
    <m/>
    <s v=""/>
    <s v=""/>
    <b v="0"/>
    <s v=""/>
    <s v=""/>
  </r>
  <r>
    <n v="94504"/>
    <s v="Yes"/>
    <m/>
    <x v="31"/>
    <s v="094504"/>
    <s v="1"/>
    <x v="49"/>
    <x v="5"/>
    <s v="3F42001  360001 H04"/>
    <s v="3F42001         R"/>
    <s v="3"/>
    <d v="2007-06-15T00:00:00"/>
    <d v="2007-06-22T00:00:00"/>
    <s v="5000"/>
    <n v="222706"/>
    <s v=""/>
    <m/>
    <s v=""/>
    <m/>
    <s v=""/>
    <m/>
    <s v=""/>
    <s v=""/>
    <b v="0"/>
    <s v=""/>
    <s v=""/>
  </r>
  <r>
    <n v="633894"/>
    <s v="Yes"/>
    <m/>
    <x v="31"/>
    <s v="633894"/>
    <s v="1"/>
    <x v="49"/>
    <x v="5"/>
    <s v="3F42001  360126 H"/>
    <s v="3F42001         R"/>
    <s v="3"/>
    <d v="2007-06-15T00:00:00"/>
    <d v="2007-06-22T00:00:00"/>
    <s v="5000"/>
    <n v="202000"/>
    <s v=""/>
    <m/>
    <s v=""/>
    <m/>
    <s v=""/>
    <m/>
    <s v=""/>
    <s v=""/>
    <b v="0"/>
    <s v=""/>
    <s v=""/>
  </r>
  <r>
    <n v="94663"/>
    <s v="Yes"/>
    <m/>
    <x v="31"/>
    <s v="094663"/>
    <s v="1"/>
    <x v="49"/>
    <x v="6"/>
    <s v="3F42001  360001 H04"/>
    <s v="3F42001         R"/>
    <s v="3"/>
    <d v="2008-06-16T00:00:00"/>
    <d v="2008-06-27T00:00:00"/>
    <s v="5000"/>
    <n v="219754"/>
    <s v="0000"/>
    <n v="2197"/>
    <s v=""/>
    <m/>
    <s v=""/>
    <m/>
    <s v=""/>
    <s v=""/>
    <b v="0"/>
    <s v=""/>
    <s v=""/>
  </r>
  <r>
    <n v="634391"/>
    <s v="Yes"/>
    <m/>
    <x v="31"/>
    <s v="634391"/>
    <s v="1"/>
    <x v="49"/>
    <x v="6"/>
    <s v="3F42001  360126 H"/>
    <s v="3F42001  360126 R"/>
    <s v="3"/>
    <d v="2008-06-12T00:00:00"/>
    <d v="2008-06-21T00:00:00"/>
    <s v="5000"/>
    <n v="202568"/>
    <s v=""/>
    <m/>
    <s v="5000"/>
    <n v="813"/>
    <s v=""/>
    <m/>
    <s v=""/>
    <s v=""/>
    <b v="0"/>
    <s v=""/>
    <s v=""/>
  </r>
  <r>
    <n v="634799"/>
    <s v="Yes"/>
    <m/>
    <x v="31"/>
    <s v="634799"/>
    <s v="1"/>
    <x v="49"/>
    <x v="7"/>
    <s v="3F42001  360126 H"/>
    <s v="3F42001  360126 R"/>
    <s v="3"/>
    <d v="2009-06-13T00:00:00"/>
    <d v="2009-06-17T00:00:00"/>
    <s v="5000"/>
    <n v="216130"/>
    <s v="0000"/>
    <n v="1881"/>
    <s v="5000"/>
    <n v="71"/>
    <s v=""/>
    <m/>
    <s v=""/>
    <s v=""/>
    <b v="0"/>
    <s v=""/>
    <s v=""/>
  </r>
  <r>
    <n v="632883"/>
    <s v="Yes"/>
    <m/>
    <x v="4"/>
    <s v="632883"/>
    <s v="1"/>
    <x v="50"/>
    <x v="4"/>
    <s v="3F42001  280159 H"/>
    <s v="3F42001  280159 R"/>
    <s v="3"/>
    <d v="2006-06-16T00:00:00"/>
    <d v="2006-07-12T00:00:00"/>
    <s v="5000"/>
    <n v="84095"/>
    <s v="0000"/>
    <n v="2004"/>
    <s v="5000"/>
    <n v="5867"/>
    <s v=""/>
    <m/>
    <s v=""/>
    <s v=""/>
    <b v="0"/>
    <s v=""/>
    <s v=""/>
  </r>
  <r>
    <n v="633976"/>
    <s v="Yes"/>
    <m/>
    <x v="4"/>
    <s v="633976"/>
    <s v="1"/>
    <x v="50"/>
    <x v="5"/>
    <s v="3F42001  280159 H"/>
    <s v="3F42001  280159 R"/>
    <s v="3"/>
    <d v="2007-06-18T00:00:00"/>
    <d v="2007-06-25T00:00:00"/>
    <s v="5000"/>
    <n v="89092"/>
    <s v="0000"/>
    <n v="2661"/>
    <s v=""/>
    <m/>
    <s v=""/>
    <m/>
    <s v=""/>
    <s v=""/>
    <b v="0"/>
    <s v=""/>
    <s v=""/>
  </r>
  <r>
    <n v="634369"/>
    <s v="Yes"/>
    <m/>
    <x v="4"/>
    <s v="634369"/>
    <s v="1"/>
    <x v="50"/>
    <x v="6"/>
    <s v="3F42001  280159 H"/>
    <s v="3F42001  280159 R"/>
    <s v="3"/>
    <d v="2008-07-01T00:00:00"/>
    <d v="2008-07-05T00:00:00"/>
    <s v="5000"/>
    <n v="96695"/>
    <s v="0000"/>
    <n v="977"/>
    <s v=""/>
    <m/>
    <s v=""/>
    <m/>
    <s v=""/>
    <s v=""/>
    <b v="0"/>
    <s v=""/>
    <s v=""/>
  </r>
  <r>
    <n v="633367"/>
    <s v="Yes"/>
    <m/>
    <x v="32"/>
    <s v="633367"/>
    <s v="1"/>
    <x v="51"/>
    <x v="4"/>
    <s v="3F21902  240543 H"/>
    <s v="3F21902  240543 R"/>
    <s v="3"/>
    <d v="2006-05-18T00:00:00"/>
    <d v="2006-05-18T00:00:00"/>
    <s v="5000"/>
    <n v="198596"/>
    <s v="0000"/>
    <n v="2089"/>
    <s v="5000"/>
    <n v="201"/>
    <s v=""/>
    <m/>
    <s v=""/>
    <s v=""/>
    <b v="0"/>
    <s v=""/>
    <s v=""/>
  </r>
  <r>
    <n v="633376"/>
    <s v="Yes"/>
    <m/>
    <x v="32"/>
    <s v="633376"/>
    <s v="1"/>
    <x v="51"/>
    <x v="4"/>
    <s v="3F21902  240460 H"/>
    <s v="3F21902  240460 R"/>
    <s v="3"/>
    <d v="2006-05-26T00:00:00"/>
    <d v="2006-05-31T00:00:00"/>
    <s v="5000"/>
    <n v="195273"/>
    <s v="0000"/>
    <n v="3638"/>
    <s v="5000"/>
    <n v="3175"/>
    <s v="0000"/>
    <n v="484114"/>
    <s v=""/>
    <s v=""/>
    <b v="0"/>
    <s v=""/>
    <s v=""/>
  </r>
  <r>
    <n v="633379"/>
    <s v="Yes"/>
    <m/>
    <x v="32"/>
    <s v="633379"/>
    <s v="1"/>
    <x v="51"/>
    <x v="4"/>
    <s v="3F21902  240356 H"/>
    <s v="3F21902  240356 R"/>
    <s v="3"/>
    <d v="2006-05-15T00:00:00"/>
    <d v="2006-06-02T00:00:00"/>
    <s v="5000"/>
    <n v="202922"/>
    <s v="0000"/>
    <n v="244"/>
    <s v="5000"/>
    <n v="468"/>
    <s v=""/>
    <m/>
    <s v=""/>
    <s v=""/>
    <b v="0"/>
    <s v=""/>
    <s v=""/>
  </r>
  <r>
    <n v="633878"/>
    <s v="Yes"/>
    <m/>
    <x v="32"/>
    <s v="633878"/>
    <s v="1"/>
    <x v="51"/>
    <x v="5"/>
    <s v="3F21902  240543 H"/>
    <s v="3F21902  240543 R"/>
    <s v="3"/>
    <d v="2007-06-12T00:00:00"/>
    <d v="2007-06-12T00:00:00"/>
    <s v="5000"/>
    <n v="209561"/>
    <s v="0000"/>
    <n v="323"/>
    <s v=""/>
    <m/>
    <s v=""/>
    <m/>
    <s v=""/>
    <s v=""/>
    <b v="0"/>
    <s v=""/>
    <s v=""/>
  </r>
  <r>
    <n v="633890"/>
    <s v="Yes"/>
    <m/>
    <x v="32"/>
    <s v="633890"/>
    <s v="1"/>
    <x v="51"/>
    <x v="5"/>
    <s v="3F21902  240460 H"/>
    <s v="3F21902  240460 R"/>
    <s v="3"/>
    <d v="2007-05-29T00:00:00"/>
    <d v="2007-05-29T00:00:00"/>
    <s v="5000"/>
    <n v="289077"/>
    <s v=""/>
    <m/>
    <s v="5000"/>
    <n v="1278"/>
    <s v=""/>
    <m/>
    <s v=""/>
    <s v=""/>
    <b v="0"/>
    <s v=""/>
    <s v=""/>
  </r>
  <r>
    <n v="633891"/>
    <s v="Yes"/>
    <m/>
    <x v="32"/>
    <s v="633891"/>
    <s v="1"/>
    <x v="51"/>
    <x v="5"/>
    <s v="3F21902  240356 H"/>
    <s v="3F21902  240356 R"/>
    <s v="3"/>
    <d v="2007-05-30T00:00:00"/>
    <d v="2007-05-30T00:00:00"/>
    <s v="5000"/>
    <n v="199782"/>
    <s v="0000"/>
    <n v="1818"/>
    <s v="5000"/>
    <n v="400"/>
    <s v=""/>
    <m/>
    <s v=""/>
    <s v=""/>
    <b v="0"/>
    <s v=""/>
    <s v=""/>
  </r>
  <r>
    <n v="634185"/>
    <s v="Yes"/>
    <m/>
    <x v="32"/>
    <s v="634185"/>
    <s v="1"/>
    <x v="51"/>
    <x v="6"/>
    <s v="3F21902  240356 H"/>
    <s v="3F21902  240356 R"/>
    <s v="3"/>
    <d v="2008-06-09T00:00:00"/>
    <d v="2008-06-09T00:00:00"/>
    <s v="5000"/>
    <n v="201838"/>
    <s v="0000"/>
    <n v="404"/>
    <s v=""/>
    <m/>
    <s v=""/>
    <m/>
    <s v="D"/>
    <s v="0420080000"/>
    <b v="0"/>
    <s v=""/>
    <s v=""/>
  </r>
  <r>
    <n v="634870"/>
    <s v="Yes"/>
    <m/>
    <x v="32"/>
    <s v="634870"/>
    <s v="1"/>
    <x v="51"/>
    <x v="7"/>
    <s v="3F21902  240356 H"/>
    <s v="3F21902  240356 R"/>
    <s v="3"/>
    <d v="2009-06-08T00:00:00"/>
    <d v="2009-06-09T00:00:00"/>
    <s v="5000"/>
    <n v="197835"/>
    <s v="0000"/>
    <n v="2509"/>
    <s v="5000"/>
    <n v="361"/>
    <s v=""/>
    <m/>
    <s v="D"/>
    <s v="0420090000"/>
    <b v="0"/>
    <s v=""/>
    <s v=""/>
  </r>
  <r>
    <n v="92734"/>
    <s v="Yes"/>
    <m/>
    <x v="33"/>
    <s v="092734"/>
    <s v="1"/>
    <x v="52"/>
    <x v="4"/>
    <s v="5F33316  H16    21"/>
    <s v="5F333    0270200000"/>
    <s v="1"/>
    <d v="2006-08-14T00:00:00"/>
    <d v="2006-08-21T00:00:00"/>
    <s v="5500"/>
    <n v="15166"/>
    <s v="0500"/>
    <n v="497"/>
    <s v="5500"/>
    <n v="8440"/>
    <s v="0500"/>
    <n v="271"/>
    <s v=""/>
    <s v=""/>
    <b v="0"/>
    <s v=""/>
    <s v=""/>
  </r>
  <r>
    <n v="94139"/>
    <s v="Yes"/>
    <m/>
    <x v="33"/>
    <s v="094139"/>
    <s v="1"/>
    <x v="52"/>
    <x v="4"/>
    <s v="5F33334  H34    21"/>
    <s v="5F333    0200300000"/>
    <s v="1"/>
    <d v="2007-03-02T00:00:00"/>
    <d v="2007-03-02T00:00:00"/>
    <s v="5500"/>
    <n v="31411"/>
    <s v=""/>
    <m/>
    <s v="5500"/>
    <n v="510151"/>
    <s v=""/>
    <m/>
    <s v=""/>
    <s v=""/>
    <b v="0"/>
    <s v=""/>
    <s v=""/>
  </r>
  <r>
    <n v="94140"/>
    <s v="Yes"/>
    <m/>
    <x v="33"/>
    <s v="094140"/>
    <s v="1"/>
    <x v="52"/>
    <x v="4"/>
    <s v="5F33334  H34    21"/>
    <s v="5F333    0200300000"/>
    <s v="1"/>
    <d v="2007-03-01T00:00:00"/>
    <d v="2007-03-01T00:00:00"/>
    <s v="5500"/>
    <n v="31920"/>
    <s v=""/>
    <m/>
    <s v="5500"/>
    <n v="176226"/>
    <s v=""/>
    <m/>
    <s v="D"/>
    <s v="052007C006"/>
    <b v="0"/>
    <s v=""/>
    <s v=""/>
  </r>
  <r>
    <n v="94142"/>
    <s v="Yes"/>
    <m/>
    <x v="33"/>
    <s v="094142"/>
    <s v="1"/>
    <x v="52"/>
    <x v="4"/>
    <s v="5F33328  H28    21"/>
    <s v="5F333    0201200000"/>
    <s v="1"/>
    <d v="2007-02-14T00:00:00"/>
    <d v="2007-02-17T00:00:00"/>
    <s v="5500"/>
    <n v="30678"/>
    <s v="0500"/>
    <n v="61"/>
    <s v="5500"/>
    <n v="270520"/>
    <s v="0500"/>
    <n v="123"/>
    <s v=""/>
    <s v=""/>
    <b v="0"/>
    <s v=""/>
    <s v=""/>
  </r>
  <r>
    <n v="94143"/>
    <s v="Yes"/>
    <m/>
    <x v="33"/>
    <s v="094143"/>
    <s v="1"/>
    <x v="52"/>
    <x v="4"/>
    <s v="5F33316  H16    21"/>
    <s v="5F333    0270200000"/>
    <s v="1"/>
    <d v="2006-08-07T00:00:00"/>
    <d v="2006-08-14T00:00:00"/>
    <s v="5500"/>
    <n v="74900"/>
    <s v="0500"/>
    <n v="346"/>
    <s v="5500"/>
    <n v="8902"/>
    <s v="0500"/>
    <n v="39"/>
    <s v=""/>
    <s v=""/>
    <b v="0"/>
    <s v=""/>
    <s v=""/>
  </r>
  <r>
    <n v="94333"/>
    <s v="Yes"/>
    <m/>
    <x v="33"/>
    <s v="094333"/>
    <s v="1"/>
    <x v="52"/>
    <x v="4"/>
    <s v="5F33317  H17    21"/>
    <s v="5F333    0201500000"/>
    <s v="1"/>
    <d v="2007-02-06T00:00:00"/>
    <d v="2007-02-06T00:00:00"/>
    <s v="5500"/>
    <n v="19666"/>
    <s v="0500"/>
    <n v="398"/>
    <s v="5500"/>
    <n v="124956"/>
    <s v="0500"/>
    <n v="742"/>
    <s v="D"/>
    <s v="052007C001"/>
    <b v="0"/>
    <s v=""/>
    <s v=""/>
  </r>
  <r>
    <n v="94335"/>
    <s v="Yes"/>
    <m/>
    <x v="33"/>
    <s v="094335"/>
    <s v="1"/>
    <x v="52"/>
    <x v="4"/>
    <s v="5F33334  H34    21"/>
    <s v="5F333    0200300000"/>
    <s v="1"/>
    <d v="2007-03-01T00:00:00"/>
    <d v="2007-03-01T00:00:00"/>
    <s v="5500"/>
    <n v="21355"/>
    <s v=""/>
    <m/>
    <s v="0500"/>
    <n v="171512"/>
    <s v=""/>
    <m/>
    <s v="D"/>
    <s v="052007C006"/>
    <b v="0"/>
    <s v=""/>
    <s v=""/>
  </r>
  <r>
    <n v="94344"/>
    <s v="Yes"/>
    <m/>
    <x v="33"/>
    <s v="094344"/>
    <s v="1"/>
    <x v="52"/>
    <x v="4"/>
    <s v="5F33316  H16    21"/>
    <s v="5F333    0201000000"/>
    <s v="1"/>
    <d v="2007-02-26T00:00:00"/>
    <d v="2007-02-27T00:00:00"/>
    <s v="5500"/>
    <n v="30771"/>
    <s v="0500"/>
    <n v="306"/>
    <s v="5500"/>
    <n v="296321"/>
    <s v="0500"/>
    <n v="8902"/>
    <s v=""/>
    <s v=""/>
    <b v="0"/>
    <s v=""/>
    <s v=""/>
  </r>
  <r>
    <n v="94345"/>
    <s v="Yes"/>
    <m/>
    <x v="33"/>
    <s v="094345"/>
    <s v="1"/>
    <x v="52"/>
    <x v="4"/>
    <s v="5F33317  H17    21"/>
    <s v="5F333    0201500000"/>
    <s v="1"/>
    <d v="2007-02-06T00:00:00"/>
    <d v="2007-02-06T00:00:00"/>
    <s v="5500"/>
    <n v="29453"/>
    <s v="0500"/>
    <n v="592"/>
    <s v="5500"/>
    <n v="187490"/>
    <s v="0500"/>
    <n v="1111"/>
    <s v="D"/>
    <s v="052007C001"/>
    <b v="0"/>
    <s v=""/>
    <s v=""/>
  </r>
  <r>
    <n v="94346"/>
    <s v="Yes"/>
    <m/>
    <x v="33"/>
    <s v="094346"/>
    <s v="1"/>
    <x v="52"/>
    <x v="4"/>
    <s v="5F33307  H7     21"/>
    <s v="5F333    0300200000"/>
    <s v="1"/>
    <d v="2007-03-20T00:00:00"/>
    <d v="2007-03-20T00:00:00"/>
    <s v="5500"/>
    <n v="30740"/>
    <s v=""/>
    <m/>
    <s v="5500"/>
    <n v="51016"/>
    <s v=""/>
    <m/>
    <s v=""/>
    <s v=""/>
    <b v="0"/>
    <s v=""/>
    <s v=""/>
  </r>
  <r>
    <n v="94347"/>
    <s v="Yes"/>
    <m/>
    <x v="33"/>
    <s v="094347"/>
    <s v="1"/>
    <x v="52"/>
    <x v="4"/>
    <s v="5F33319  H19    21"/>
    <s v="5F333    0200310000"/>
    <s v="1"/>
    <d v="2007-02-28T00:00:00"/>
    <d v="2007-02-28T00:00:00"/>
    <s v="5500"/>
    <n v="31360"/>
    <s v=""/>
    <m/>
    <s v="5500"/>
    <n v="63661"/>
    <s v=""/>
    <m/>
    <s v=""/>
    <s v=""/>
    <b v="0"/>
    <s v=""/>
    <s v=""/>
  </r>
  <r>
    <n v="94348"/>
    <s v="Yes"/>
    <m/>
    <x v="33"/>
    <s v="094348"/>
    <s v="1"/>
    <x v="52"/>
    <x v="4"/>
    <s v="5F33328  H28    21"/>
    <s v="5F333    0201200000"/>
    <s v="1"/>
    <d v="2007-05-01T00:00:00"/>
    <d v="2007-06-01T00:00:00"/>
    <s v="5500"/>
    <n v="27568"/>
    <s v=""/>
    <m/>
    <s v="5500"/>
    <n v="113335"/>
    <s v="0500"/>
    <n v="12252"/>
    <s v=""/>
    <s v=""/>
    <b v="0"/>
    <s v=""/>
    <s v=""/>
  </r>
  <r>
    <n v="94349"/>
    <s v="Yes"/>
    <m/>
    <x v="33"/>
    <s v="094349"/>
    <s v="1"/>
    <x v="52"/>
    <x v="4"/>
    <s v="5F33319  H19    21"/>
    <s v="5F333    0200700000"/>
    <s v="1"/>
    <d v="2007-03-01T00:00:00"/>
    <d v="2007-03-01T00:00:00"/>
    <s v="5500"/>
    <n v="28813"/>
    <s v=""/>
    <m/>
    <s v="5500"/>
    <n v="82427"/>
    <s v=""/>
    <m/>
    <s v=""/>
    <s v=""/>
    <b v="0"/>
    <s v=""/>
    <s v=""/>
  </r>
  <r>
    <n v="94422"/>
    <s v="Yes"/>
    <m/>
    <x v="33"/>
    <s v="094422"/>
    <s v="1"/>
    <x v="52"/>
    <x v="4"/>
    <s v="5F33307  H7     21"/>
    <s v="5F333    0300200000"/>
    <s v="1"/>
    <d v="2006-07-12T00:00:00"/>
    <d v="2006-07-12T00:00:00"/>
    <s v="5500"/>
    <n v="50552"/>
    <s v="0500"/>
    <n v="266"/>
    <s v="5500"/>
    <n v="268109"/>
    <s v="0500"/>
    <n v="3510"/>
    <s v=""/>
    <s v=""/>
    <b v="0"/>
    <s v=""/>
    <s v=""/>
  </r>
  <r>
    <n v="94425"/>
    <s v="Yes"/>
    <m/>
    <x v="33"/>
    <s v="094425"/>
    <s v="1"/>
    <x v="52"/>
    <x v="4"/>
    <s v="5F33334  H34    21"/>
    <s v="5F333    0200300000"/>
    <s v="1"/>
    <d v="2006-11-01T00:00:00"/>
    <d v="2006-11-01T00:00:00"/>
    <s v="5500"/>
    <n v="51364"/>
    <s v=""/>
    <m/>
    <s v="5500"/>
    <n v="272311"/>
    <s v=""/>
    <m/>
    <s v=""/>
    <s v=""/>
    <b v="0"/>
    <s v=""/>
    <s v=""/>
  </r>
  <r>
    <n v="94436"/>
    <s v="Yes"/>
    <m/>
    <x v="33"/>
    <s v="094436"/>
    <s v="1"/>
    <x v="52"/>
    <x v="4"/>
    <s v="5F33316  H16    21"/>
    <s v="5F333    0201000000"/>
    <s v="1"/>
    <d v="2007-02-06T00:00:00"/>
    <d v="2007-02-27T00:00:00"/>
    <s v="5500"/>
    <n v="32880"/>
    <s v="0500"/>
    <n v="201"/>
    <s v="5500"/>
    <n v="296393"/>
    <s v="0500"/>
    <n v="8901"/>
    <s v=""/>
    <s v=""/>
    <b v="0"/>
    <s v=""/>
    <s v=""/>
  </r>
  <r>
    <n v="94437"/>
    <s v="Yes"/>
    <m/>
    <x v="33"/>
    <s v="094437"/>
    <s v="1"/>
    <x v="52"/>
    <x v="4"/>
    <s v="5F33307  H7     21"/>
    <s v="5F333    0300200000"/>
    <s v="1"/>
    <d v="2007-03-23T00:00:00"/>
    <d v="2007-03-23T00:00:00"/>
    <s v="5500"/>
    <n v="52708"/>
    <s v=""/>
    <m/>
    <s v="5500"/>
    <n v="226170"/>
    <s v=""/>
    <m/>
    <s v=""/>
    <s v=""/>
    <b v="0"/>
    <s v=""/>
    <s v=""/>
  </r>
  <r>
    <n v="94438"/>
    <s v="Yes"/>
    <m/>
    <x v="33"/>
    <s v="094438"/>
    <s v="1"/>
    <x v="52"/>
    <x v="4"/>
    <s v="5F33317  H17    21"/>
    <s v="5F333    0201500000"/>
    <s v="1"/>
    <d v="2006-11-06T00:00:00"/>
    <d v="2006-11-06T00:00:00"/>
    <s v="5500"/>
    <n v="30054"/>
    <s v="0500"/>
    <n v="115"/>
    <s v="5500"/>
    <n v="323907"/>
    <s v="0500"/>
    <n v="1662"/>
    <s v=""/>
    <s v=""/>
    <b v="0"/>
    <s v=""/>
    <s v=""/>
  </r>
  <r>
    <n v="94439"/>
    <s v="Yes"/>
    <m/>
    <x v="33"/>
    <s v="094439"/>
    <s v="1"/>
    <x v="52"/>
    <x v="4"/>
    <s v="5F33317  H17    21"/>
    <s v="5F333    0201500000"/>
    <s v="1"/>
    <d v="2007-02-28T00:00:00"/>
    <d v="2007-02-28T00:00:00"/>
    <s v="5000"/>
    <n v="29286"/>
    <s v="0000"/>
    <n v="713"/>
    <s v="5000"/>
    <n v="428141"/>
    <s v="0000"/>
    <n v="2787"/>
    <s v=""/>
    <s v=""/>
    <b v="0"/>
    <s v=""/>
    <s v=""/>
  </r>
  <r>
    <n v="94453"/>
    <s v="Yes"/>
    <m/>
    <x v="33"/>
    <s v="094453"/>
    <s v="1"/>
    <x v="52"/>
    <x v="4"/>
    <s v="5F33328  H28    21"/>
    <s v="5F333    0201200000"/>
    <s v="1"/>
    <d v="2006-10-31T00:00:00"/>
    <d v="2006-11-04T00:00:00"/>
    <s v="5500"/>
    <n v="55342"/>
    <s v=""/>
    <m/>
    <s v="5500"/>
    <n v="233199"/>
    <s v=""/>
    <m/>
    <s v=""/>
    <s v=""/>
    <b v="0"/>
    <s v=""/>
    <s v=""/>
  </r>
  <r>
    <n v="94549"/>
    <s v="Yes"/>
    <m/>
    <x v="33"/>
    <s v="094549"/>
    <s v="1"/>
    <x v="52"/>
    <x v="5"/>
    <s v="5F33315  H15    21"/>
    <s v="5F333    0300200000"/>
    <s v="1"/>
    <d v="2007-10-08T00:00:00"/>
    <d v="2007-10-08T00:00:00"/>
    <s v="5500"/>
    <n v="53021"/>
    <s v=""/>
    <m/>
    <s v="5500"/>
    <n v="268316"/>
    <s v=""/>
    <m/>
    <s v=""/>
    <s v=""/>
    <b v="0"/>
    <s v=""/>
    <s v=""/>
  </r>
  <r>
    <n v="94556"/>
    <s v="Yes"/>
    <m/>
    <x v="33"/>
    <s v="094556"/>
    <s v="1"/>
    <x v="52"/>
    <x v="5"/>
    <s v="5F33334  H34    21"/>
    <s v="5F333    0200300000"/>
    <s v="1"/>
    <d v="2008-02-01T00:00:00"/>
    <d v="2008-02-01T00:00:00"/>
    <s v="5500"/>
    <n v="32549"/>
    <s v=""/>
    <m/>
    <s v="5500"/>
    <n v="509938"/>
    <s v=""/>
    <m/>
    <s v=""/>
    <s v=""/>
    <b v="0"/>
    <s v=""/>
    <s v=""/>
  </r>
  <r>
    <n v="94557"/>
    <s v="Yes"/>
    <m/>
    <x v="33"/>
    <s v="094557"/>
    <s v="1"/>
    <x v="52"/>
    <x v="5"/>
    <s v="5F33319  H19    21"/>
    <s v="5F333    0200300000"/>
    <s v="1"/>
    <d v="2008-03-05T00:00:00"/>
    <d v="2008-03-05T00:00:00"/>
    <s v="5500"/>
    <n v="31726"/>
    <s v=""/>
    <m/>
    <s v="5500"/>
    <n v="197851"/>
    <s v=""/>
    <m/>
    <s v=""/>
    <s v=""/>
    <b v="0"/>
    <s v=""/>
    <s v=""/>
  </r>
  <r>
    <n v="94558"/>
    <s v="Yes"/>
    <m/>
    <x v="33"/>
    <s v="094558"/>
    <s v="1"/>
    <x v="52"/>
    <x v="5"/>
    <s v="5F33328  H28    21"/>
    <s v="5F333    0201200000"/>
    <s v="1"/>
    <d v="2008-02-15T00:00:00"/>
    <d v="2008-02-15T00:00:00"/>
    <s v="5500"/>
    <n v="30802"/>
    <s v="0500"/>
    <n v="293"/>
    <s v="5500"/>
    <n v="260147"/>
    <s v="0500"/>
    <n v="22331"/>
    <s v=""/>
    <s v=""/>
    <b v="0"/>
    <s v=""/>
    <s v=""/>
  </r>
  <r>
    <n v="94559"/>
    <s v="Yes"/>
    <m/>
    <x v="33"/>
    <s v="094559"/>
    <s v="1"/>
    <x v="52"/>
    <x v="5"/>
    <s v="5F33319  H19    21"/>
    <s v="5F333    0201200000"/>
    <s v="1"/>
    <d v="2008-02-26T00:00:00"/>
    <d v="2008-02-26T00:00:00"/>
    <s v="5500"/>
    <n v="31821"/>
    <s v=""/>
    <m/>
    <s v="5500"/>
    <n v="264863"/>
    <s v=""/>
    <m/>
    <s v=""/>
    <s v=""/>
    <b v="0"/>
    <s v=""/>
    <s v=""/>
  </r>
  <r>
    <n v="94560"/>
    <s v="Yes"/>
    <m/>
    <x v="33"/>
    <s v="094560"/>
    <s v="1"/>
    <x v="52"/>
    <x v="5"/>
    <s v="5F33319  H19    21"/>
    <s v="5F333    0200300000"/>
    <s v="1"/>
    <d v="2008-03-05T00:00:00"/>
    <d v="2008-03-05T00:00:00"/>
    <s v="5500"/>
    <n v="20235"/>
    <s v=""/>
    <m/>
    <s v=""/>
    <m/>
    <s v=""/>
    <m/>
    <s v=""/>
    <s v=""/>
    <b v="0"/>
    <s v=""/>
    <s v=""/>
  </r>
  <r>
    <n v="94561"/>
    <s v="Yes"/>
    <m/>
    <x v="33"/>
    <s v="094561"/>
    <s v="1"/>
    <x v="52"/>
    <x v="5"/>
    <s v="5F33315  H15    21"/>
    <s v="5F333    0300200000"/>
    <s v="1"/>
    <d v="2008-03-17T00:00:00"/>
    <d v="2008-03-17T00:00:00"/>
    <s v="5500"/>
    <n v="31225"/>
    <s v=""/>
    <m/>
    <s v="5500"/>
    <n v="51819"/>
    <s v=""/>
    <m/>
    <s v=""/>
    <s v=""/>
    <b v="0"/>
    <s v=""/>
    <s v=""/>
  </r>
  <r>
    <n v="94562"/>
    <s v="Yes"/>
    <m/>
    <x v="33"/>
    <s v="094562"/>
    <s v="1"/>
    <x v="52"/>
    <x v="5"/>
    <s v="5F33334  H34    21"/>
    <s v="5F333    0200300000"/>
    <s v="1"/>
    <d v="2007-11-01T00:00:00"/>
    <d v="2007-11-01T00:00:00"/>
    <s v="5500"/>
    <n v="53309"/>
    <s v=""/>
    <m/>
    <s v="5500"/>
    <n v="263740"/>
    <s v=""/>
    <m/>
    <s v=""/>
    <s v=""/>
    <b v="0"/>
    <s v=""/>
    <s v=""/>
  </r>
  <r>
    <n v="94563"/>
    <s v="Yes"/>
    <m/>
    <x v="33"/>
    <s v="094563"/>
    <s v="1"/>
    <x v="52"/>
    <x v="5"/>
    <s v="5F33319  H19    21"/>
    <s v="5F333    0200300000"/>
    <s v="1"/>
    <d v="2008-03-05T00:00:00"/>
    <d v="2008-03-05T00:00:00"/>
    <s v="5500"/>
    <n v="32528"/>
    <s v=""/>
    <m/>
    <s v="5500"/>
    <n v="225631"/>
    <s v=""/>
    <m/>
    <s v=""/>
    <s v=""/>
    <b v="0"/>
    <s v=""/>
    <s v=""/>
  </r>
  <r>
    <n v="94601"/>
    <s v="Yes"/>
    <m/>
    <x v="33"/>
    <s v="094601"/>
    <s v="1"/>
    <x v="52"/>
    <x v="5"/>
    <s v="5F33328  H28    21"/>
    <s v="5F333    0201200000"/>
    <s v="1"/>
    <d v="2008-03-12T00:00:00"/>
    <d v="2008-03-12T00:00:00"/>
    <s v="5500"/>
    <n v="30440"/>
    <s v="0500"/>
    <n v="754"/>
    <s v="5500"/>
    <n v="127706"/>
    <s v="0500"/>
    <n v="6632"/>
    <s v=""/>
    <s v=""/>
    <b v="0"/>
    <s v=""/>
    <s v=""/>
  </r>
  <r>
    <n v="94602"/>
    <s v="Yes"/>
    <m/>
    <x v="33"/>
    <s v="094602"/>
    <s v="1"/>
    <x v="52"/>
    <x v="5"/>
    <s v="5F33319  H19    21"/>
    <s v="5F333    0200700000"/>
    <s v="1"/>
    <d v="2008-03-05T00:00:00"/>
    <d v="2008-03-07T00:00:00"/>
    <s v="5500"/>
    <n v="31755"/>
    <s v=""/>
    <m/>
    <s v="5500"/>
    <n v="78929"/>
    <s v=""/>
    <m/>
    <s v=""/>
    <s v=""/>
    <b v="0"/>
    <s v=""/>
    <s v=""/>
  </r>
  <r>
    <n v="94603"/>
    <s v="Yes"/>
    <m/>
    <x v="33"/>
    <s v="094603"/>
    <s v="1"/>
    <x v="52"/>
    <x v="5"/>
    <s v="5F33319  H19    21"/>
    <s v="5F333    0200300000"/>
    <s v="1"/>
    <d v="2008-03-05T00:00:00"/>
    <d v="2008-03-05T00:00:00"/>
    <s v="5500"/>
    <n v="51301"/>
    <s v=""/>
    <m/>
    <s v="5500"/>
    <n v="205204"/>
    <s v=""/>
    <m/>
    <s v=""/>
    <s v=""/>
    <b v="0"/>
    <s v=""/>
    <s v=""/>
  </r>
  <r>
    <n v="94609"/>
    <s v="Yes"/>
    <m/>
    <x v="33"/>
    <s v="094609"/>
    <s v="1"/>
    <x v="52"/>
    <x v="5"/>
    <s v="5F33316  H16    21"/>
    <s v="5F333    0201000000"/>
    <s v="1"/>
    <d v="2008-02-28T00:00:00"/>
    <d v="2008-02-28T00:00:00"/>
    <s v="5000"/>
    <n v="30171"/>
    <s v=""/>
    <m/>
    <s v="5000"/>
    <n v="305058"/>
    <s v=""/>
    <m/>
    <s v=""/>
    <s v=""/>
    <b v="0"/>
    <s v=""/>
    <s v=""/>
  </r>
  <r>
    <n v="94610"/>
    <s v="Yes"/>
    <m/>
    <x v="33"/>
    <s v="094610"/>
    <s v="1"/>
    <x v="52"/>
    <x v="5"/>
    <s v="5F33316  H16    21"/>
    <s v="5F333    0201000000"/>
    <s v="1"/>
    <d v="2008-02-28T00:00:00"/>
    <d v="2008-02-28T00:00:00"/>
    <s v="5000"/>
    <n v="30841"/>
    <s v=""/>
    <m/>
    <s v="5000"/>
    <n v="304388"/>
    <s v=""/>
    <m/>
    <s v=""/>
    <s v=""/>
    <b v="0"/>
    <s v=""/>
    <s v=""/>
  </r>
  <r>
    <n v="94612"/>
    <s v="Yes"/>
    <m/>
    <x v="33"/>
    <s v="094612"/>
    <s v="1"/>
    <x v="52"/>
    <x v="5"/>
    <s v="5F33307  H7     21"/>
    <s v="5F333    0300200000"/>
    <s v="1"/>
    <d v="2008-10-22T00:00:00"/>
    <d v="2008-10-26T00:00:00"/>
    <s v="5500"/>
    <n v="52357"/>
    <s v=""/>
    <m/>
    <s v="5500"/>
    <n v="236907"/>
    <s v=""/>
    <m/>
    <s v=""/>
    <s v=""/>
    <b v="0"/>
    <s v=""/>
    <s v=""/>
  </r>
  <r>
    <n v="94614"/>
    <s v="Yes"/>
    <m/>
    <x v="33"/>
    <s v="094614"/>
    <s v="1"/>
    <x v="52"/>
    <x v="5"/>
    <s v="5F33317  H17    21"/>
    <s v="5F333    0201500000"/>
    <s v="1"/>
    <d v="2007-11-16T00:00:00"/>
    <d v="2007-11-16T00:00:00"/>
    <s v="5500"/>
    <n v="30243"/>
    <s v=""/>
    <m/>
    <s v="5500"/>
    <n v="307716"/>
    <s v="0500"/>
    <n v="5254"/>
    <s v=""/>
    <s v=""/>
    <b v="0"/>
    <s v=""/>
    <s v=""/>
  </r>
  <r>
    <n v="94615"/>
    <s v="Yes"/>
    <m/>
    <x v="33"/>
    <s v="094615"/>
    <s v="1"/>
    <x v="52"/>
    <x v="5"/>
    <s v="5F33317  H17    21"/>
    <s v="5F333    0201500000"/>
    <s v="1"/>
    <d v="2008-03-10T00:00:00"/>
    <d v="2008-03-11T00:00:00"/>
    <s v="5500"/>
    <n v="27321"/>
    <s v="0500"/>
    <n v="265"/>
    <s v="5500"/>
    <n v="392498"/>
    <s v="0500"/>
    <n v="4272"/>
    <s v=""/>
    <s v=""/>
    <b v="0"/>
    <s v=""/>
    <s v=""/>
  </r>
  <r>
    <n v="94616"/>
    <s v="Yes"/>
    <m/>
    <x v="33"/>
    <s v="094616"/>
    <s v="1"/>
    <x v="52"/>
    <x v="5"/>
    <s v="5F33317  H17    21"/>
    <s v="5F333    0201500000"/>
    <s v="1"/>
    <d v="2008-02-10T00:00:00"/>
    <d v="2008-02-10T00:00:00"/>
    <s v="5500"/>
    <n v="50426"/>
    <s v="0500"/>
    <n v="561"/>
    <s v="5500"/>
    <n v="298312"/>
    <s v="0500"/>
    <n v="5460"/>
    <s v="D"/>
    <s v="052008C001"/>
    <b v="0"/>
    <s v=""/>
    <s v=""/>
  </r>
  <r>
    <n v="94627"/>
    <s v="Yes"/>
    <m/>
    <x v="33"/>
    <s v="094627"/>
    <s v="1"/>
    <x v="52"/>
    <x v="5"/>
    <s v="5F33328  H28    21"/>
    <s v="5F333    0201200000"/>
    <s v="1"/>
    <d v="2007-10-31T00:00:00"/>
    <d v="2007-10-31T00:00:00"/>
    <s v="5500"/>
    <n v="48744"/>
    <s v="0500"/>
    <n v="323"/>
    <s v="5500"/>
    <n v="266213"/>
    <s v="0500"/>
    <n v="1510"/>
    <s v=""/>
    <s v=""/>
    <b v="0"/>
    <s v=""/>
    <s v=""/>
  </r>
  <r>
    <n v="90169"/>
    <s v="Yes"/>
    <m/>
    <x v="33"/>
    <s v="090169"/>
    <s v="1"/>
    <x v="52"/>
    <x v="6"/>
    <s v="5F33319  H19    21"/>
    <s v="5F333    0200700000"/>
    <s v="1"/>
    <d v="2009-03-03T00:00:00"/>
    <d v="2009-03-04T00:00:00"/>
    <s v="5500"/>
    <n v="30721"/>
    <s v="0500"/>
    <n v="139"/>
    <s v="5500"/>
    <n v="81249"/>
    <s v="0500"/>
    <n v="261"/>
    <s v=""/>
    <s v=""/>
    <b v="0"/>
    <s v=""/>
    <s v=""/>
  </r>
  <r>
    <n v="90171"/>
    <s v="Yes"/>
    <m/>
    <x v="33"/>
    <s v="090171"/>
    <s v="1"/>
    <x v="52"/>
    <x v="6"/>
    <s v="5F33316  H16    21"/>
    <s v="5F333    0201000000"/>
    <s v="1"/>
    <d v="2009-02-16T00:00:00"/>
    <d v="2009-02-28T00:00:00"/>
    <s v="5500"/>
    <n v="30001"/>
    <s v="0500"/>
    <n v="437"/>
    <s v="5500"/>
    <n v="635810"/>
    <s v="0500"/>
    <n v="11206"/>
    <s v=""/>
    <s v=""/>
    <b v="0"/>
    <s v=""/>
    <s v=""/>
  </r>
  <r>
    <n v="90177"/>
    <s v="Yes"/>
    <m/>
    <x v="33"/>
    <s v="090177"/>
    <s v="1"/>
    <x v="52"/>
    <x v="6"/>
    <s v="5F33307  H7     21"/>
    <s v="5F332    0300300000"/>
    <s v="1"/>
    <d v="2009-03-13T00:00:00"/>
    <d v="2009-03-17T00:00:00"/>
    <s v="5000"/>
    <n v="43408"/>
    <s v="0000"/>
    <n v="345"/>
    <s v="5000"/>
    <n v="222527"/>
    <s v="0000"/>
    <n v="5403"/>
    <s v=""/>
    <s v=""/>
    <b v="0"/>
    <s v=""/>
    <s v=""/>
  </r>
  <r>
    <n v="90178"/>
    <s v="Yes"/>
    <m/>
    <x v="33"/>
    <s v="090178"/>
    <s v="1"/>
    <x v="52"/>
    <x v="6"/>
    <s v="5F33307  H7     21"/>
    <s v="5F333    0300200000"/>
    <s v="1"/>
    <d v="2009-03-16T00:00:00"/>
    <d v="2009-03-25T00:00:00"/>
    <s v="5500"/>
    <n v="41819"/>
    <s v="0500"/>
    <n v="698"/>
    <s v="5500"/>
    <n v="270581"/>
    <s v=""/>
    <m/>
    <s v=""/>
    <s v=""/>
    <b v="0"/>
    <s v=""/>
    <s v=""/>
  </r>
  <r>
    <n v="90187"/>
    <s v="Yes"/>
    <m/>
    <x v="33"/>
    <s v="090187"/>
    <s v="1"/>
    <x v="52"/>
    <x v="6"/>
    <s v="5F33317  H17    21"/>
    <s v="5F333    0201500000"/>
    <s v="1"/>
    <d v="2008-11-07T00:00:00"/>
    <d v="2008-11-07T00:00:00"/>
    <s v="5500"/>
    <n v="82691"/>
    <s v=""/>
    <m/>
    <s v="5500"/>
    <n v="1364"/>
    <s v=""/>
    <m/>
    <s v="O"/>
    <s v="052008C006"/>
    <b v="0"/>
    <s v=""/>
    <s v=""/>
  </r>
  <r>
    <n v="90188"/>
    <s v="Yes"/>
    <m/>
    <x v="33"/>
    <s v="090188"/>
    <s v="1"/>
    <x v="52"/>
    <x v="6"/>
    <s v="5F33316  H16    21"/>
    <s v="5F333    0270200000"/>
    <s v="1"/>
    <d v="2008-07-29T00:00:00"/>
    <d v="2008-08-09T00:00:00"/>
    <s v="5500"/>
    <n v="107788"/>
    <s v="0500"/>
    <n v="218"/>
    <s v="5500"/>
    <n v="38441"/>
    <s v="0500"/>
    <n v="1548"/>
    <s v=""/>
    <s v=""/>
    <b v="0"/>
    <s v=""/>
    <s v=""/>
  </r>
  <r>
    <n v="90189"/>
    <s v="Yes"/>
    <m/>
    <x v="33"/>
    <s v="090189"/>
    <s v="1"/>
    <x v="52"/>
    <x v="6"/>
    <s v="5F33317  H17    21"/>
    <s v="5F333    0201500000"/>
    <s v="1"/>
    <d v="2009-02-14T00:00:00"/>
    <d v="2009-03-02T00:00:00"/>
    <s v="5500"/>
    <n v="104073"/>
    <s v="0500"/>
    <n v="3529"/>
    <s v=""/>
    <m/>
    <s v=""/>
    <m/>
    <s v="O"/>
    <s v="052009C003"/>
    <b v="0"/>
    <s v=""/>
    <s v=""/>
  </r>
  <r>
    <n v="90190"/>
    <s v="Yes"/>
    <m/>
    <x v="33"/>
    <s v="090190"/>
    <s v="1"/>
    <x v="52"/>
    <x v="6"/>
    <s v="5F33317  H17    21"/>
    <s v="5F333    0201500000"/>
    <s v="1"/>
    <d v="2009-02-06T00:00:00"/>
    <d v="2009-02-06T00:00:00"/>
    <s v="5500"/>
    <n v="92537"/>
    <s v="0500"/>
    <n v="2736"/>
    <s v="5500"/>
    <n v="6673"/>
    <s v="0500"/>
    <n v="1374"/>
    <s v="O"/>
    <s v="052009C002"/>
    <b v="0"/>
    <s v=""/>
    <s v=""/>
  </r>
  <r>
    <n v="94529"/>
    <s v="Yes"/>
    <m/>
    <x v="33"/>
    <s v="094529"/>
    <s v="1"/>
    <x v="52"/>
    <x v="6"/>
    <s v="5F33328  H28    21"/>
    <s v="5F333    0201200000"/>
    <s v="1"/>
    <d v="2009-03-16T00:00:00"/>
    <d v="2009-03-17T00:00:00"/>
    <s v="5500"/>
    <n v="30709"/>
    <s v="0500"/>
    <n v="123"/>
    <s v="5500"/>
    <n v="399381"/>
    <s v="0500"/>
    <n v="19013"/>
    <s v=""/>
    <s v=""/>
    <b v="0"/>
    <s v=""/>
    <s v=""/>
  </r>
  <r>
    <n v="94650"/>
    <s v="Yes"/>
    <m/>
    <x v="33"/>
    <s v="094650"/>
    <s v="1"/>
    <x v="52"/>
    <x v="6"/>
    <s v="5F33319  H19    21"/>
    <s v="5F333    0200300000"/>
    <s v="1"/>
    <d v="2008-11-03T00:00:00"/>
    <d v="2008-11-18T00:00:00"/>
    <s v="5500"/>
    <n v="48629"/>
    <s v="0500"/>
    <n v="1071"/>
    <s v="5500"/>
    <n v="229921"/>
    <s v="0500"/>
    <n v="3454"/>
    <s v=""/>
    <s v=""/>
    <b v="0"/>
    <s v=""/>
    <s v=""/>
  </r>
  <r>
    <n v="94651"/>
    <s v="Yes"/>
    <m/>
    <x v="33"/>
    <s v="094651"/>
    <s v="1"/>
    <x v="52"/>
    <x v="6"/>
    <s v="5F33334  H34    21"/>
    <s v="5F333    0200300000"/>
    <s v="1"/>
    <d v="2009-02-09T00:00:00"/>
    <d v="2009-03-03T00:00:00"/>
    <s v="5500"/>
    <n v="25269"/>
    <s v="0500"/>
    <n v="47"/>
    <s v="5500"/>
    <n v="1335847"/>
    <s v="0500"/>
    <n v="4841"/>
    <s v=""/>
    <s v=""/>
    <b v="0"/>
    <s v=""/>
    <s v=""/>
  </r>
  <r>
    <n v="94652"/>
    <s v="Yes"/>
    <m/>
    <x v="33"/>
    <s v="094652"/>
    <s v="1"/>
    <x v="52"/>
    <x v="6"/>
    <s v="5F33317  H17    21"/>
    <s v="5F333    0201500000"/>
    <s v="1"/>
    <d v="2008-11-07T00:00:00"/>
    <d v="2008-11-07T00:00:00"/>
    <s v="5500"/>
    <n v="30744"/>
    <s v="0500"/>
    <n v="577"/>
    <s v=""/>
    <m/>
    <s v=""/>
    <m/>
    <s v="O"/>
    <s v="052008C006"/>
    <b v="0"/>
    <s v=""/>
    <s v=""/>
  </r>
  <r>
    <n v="94657"/>
    <s v="Yes"/>
    <m/>
    <x v="33"/>
    <s v="094657"/>
    <s v="1"/>
    <x v="52"/>
    <x v="6"/>
    <s v="5F33328  H28    21"/>
    <s v="5F333    0201200000"/>
    <s v="1"/>
    <d v="2008-10-27T00:00:00"/>
    <d v="2008-10-27T00:00:00"/>
    <s v="5000"/>
    <n v="53618"/>
    <s v=""/>
    <m/>
    <s v="5000"/>
    <n v="249845"/>
    <s v="0000"/>
    <n v="284"/>
    <s v=""/>
    <s v=""/>
    <b v="0"/>
    <s v=""/>
    <s v=""/>
  </r>
  <r>
    <n v="90193"/>
    <s v="Yes"/>
    <m/>
    <x v="33"/>
    <s v="090193"/>
    <s v="1"/>
    <x v="52"/>
    <x v="7"/>
    <s v="5F33328  H28    21"/>
    <s v="5F333    0201200000"/>
    <s v="1"/>
    <d v="2009-10-30T00:00:00"/>
    <d v="2009-11-01T00:00:00"/>
    <s v="5000"/>
    <n v="49845"/>
    <s v=""/>
    <m/>
    <s v="5000"/>
    <n v="259204"/>
    <s v="0000"/>
    <n v="508"/>
    <s v=""/>
    <s v=""/>
    <b v="0"/>
    <s v=""/>
    <s v=""/>
  </r>
  <r>
    <n v="90194"/>
    <s v="Yes"/>
    <m/>
    <x v="33"/>
    <s v="090194"/>
    <s v="1"/>
    <x v="52"/>
    <x v="7"/>
    <s v="5F33334  H34    21"/>
    <s v="5F333    0200300000"/>
    <s v="1"/>
    <d v="2010-01-28T00:00:00"/>
    <d v="2010-01-28T00:00:00"/>
    <s v="5500"/>
    <n v="34885"/>
    <s v=""/>
    <m/>
    <s v="5500"/>
    <n v="649129"/>
    <s v=""/>
    <m/>
    <s v=""/>
    <s v=""/>
    <b v="0"/>
    <s v=""/>
    <s v=""/>
  </r>
  <r>
    <n v="90196"/>
    <s v="Yes"/>
    <m/>
    <x v="33"/>
    <s v="090196"/>
    <s v="1"/>
    <x v="52"/>
    <x v="7"/>
    <s v="5F33328  H28    21"/>
    <s v="5F333    0201200000"/>
    <s v="1"/>
    <d v="2010-03-31T00:00:00"/>
    <d v="2010-04-08T00:00:00"/>
    <s v="5000"/>
    <n v="43649"/>
    <s v=""/>
    <m/>
    <s v="5000"/>
    <n v="387385"/>
    <s v=""/>
    <m/>
    <s v=""/>
    <s v=""/>
    <b v="0"/>
    <s v=""/>
    <s v=""/>
  </r>
  <r>
    <n v="90197"/>
    <s v="Yes"/>
    <m/>
    <x v="33"/>
    <s v="090197"/>
    <s v="1"/>
    <x v="52"/>
    <x v="7"/>
    <s v="5F33328  H28    21"/>
    <s v="5F333    0201200000"/>
    <s v="1"/>
    <d v="2010-02-05T00:00:00"/>
    <d v="2010-02-08T00:00:00"/>
    <s v="5000"/>
    <n v="55897"/>
    <s v=""/>
    <m/>
    <s v="5000"/>
    <n v="249743"/>
    <s v=""/>
    <m/>
    <s v=""/>
    <s v=""/>
    <b v="0"/>
    <s v=""/>
    <s v=""/>
  </r>
  <r>
    <n v="90237"/>
    <s v="Yes"/>
    <m/>
    <x v="33"/>
    <s v="090237"/>
    <s v="1"/>
    <x v="52"/>
    <x v="7"/>
    <s v="5F33317  H17    21"/>
    <s v="5F333    0201500000"/>
    <s v="1"/>
    <d v="2010-01-22T00:00:00"/>
    <d v="2010-02-05T00:00:00"/>
    <s v="5500"/>
    <n v="101401"/>
    <s v="0500"/>
    <n v="543"/>
    <s v="0500"/>
    <n v="1771"/>
    <s v=""/>
    <m/>
    <s v="O"/>
    <s v="052010C002"/>
    <b v="0"/>
    <s v=""/>
    <s v=""/>
  </r>
  <r>
    <n v="90238"/>
    <s v="Yes"/>
    <m/>
    <x v="33"/>
    <s v="090238"/>
    <s v="1"/>
    <x v="52"/>
    <x v="7"/>
    <s v="5F33317  H17    21"/>
    <s v="5F333    0201500000"/>
    <s v="1"/>
    <d v="2010-03-03T00:00:00"/>
    <d v="2010-03-09T00:00:00"/>
    <s v="5500"/>
    <n v="93527"/>
    <s v="0500"/>
    <n v="5558"/>
    <s v="0500"/>
    <n v="4109"/>
    <s v=""/>
    <m/>
    <s v="O"/>
    <s v="052010C003"/>
    <b v="0"/>
    <s v=""/>
    <s v=""/>
  </r>
  <r>
    <n v="90239"/>
    <s v="Yes"/>
    <m/>
    <x v="33"/>
    <s v="090239"/>
    <s v="1"/>
    <x v="52"/>
    <x v="7"/>
    <s v="5F33317  H17    21"/>
    <s v="5F333    0201500000"/>
    <s v="1"/>
    <d v="2009-11-08T00:00:00"/>
    <d v="2009-11-08T00:00:00"/>
    <s v="5500"/>
    <n v="105942"/>
    <s v="0500"/>
    <n v="62"/>
    <s v="5500"/>
    <n v="949"/>
    <s v="0500"/>
    <n v="657"/>
    <s v="O"/>
    <s v="052009C004"/>
    <b v="0"/>
    <s v=""/>
    <s v=""/>
  </r>
  <r>
    <n v="90269"/>
    <s v="Yes"/>
    <m/>
    <x v="33"/>
    <s v="090269"/>
    <s v="1"/>
    <x v="52"/>
    <x v="7"/>
    <s v="5F33307  H7     21"/>
    <s v="5F333    0300200000"/>
    <s v="1"/>
    <d v="2009-10-12T00:00:00"/>
    <d v="2009-10-12T00:00:00"/>
    <s v="5000"/>
    <n v="47308"/>
    <s v="0000"/>
    <n v="776"/>
    <s v="5000"/>
    <n v="151953"/>
    <s v=""/>
    <m/>
    <s v=""/>
    <s v=""/>
    <b v="0"/>
    <s v=""/>
    <s v=""/>
  </r>
  <r>
    <n v="90271"/>
    <s v="Yes"/>
    <m/>
    <x v="33"/>
    <s v="090271"/>
    <s v="1"/>
    <x v="52"/>
    <x v="7"/>
    <s v="5F33307  H7     21"/>
    <s v="5F333    0300200000"/>
    <s v="1"/>
    <d v="2010-02-10T00:00:00"/>
    <d v="2010-02-10T00:00:00"/>
    <s v="5000"/>
    <n v="47180"/>
    <s v="0000"/>
    <n v="96"/>
    <s v="5000"/>
    <n v="308893"/>
    <s v=""/>
    <m/>
    <s v=""/>
    <s v=""/>
    <b v="0"/>
    <s v=""/>
    <s v=""/>
  </r>
  <r>
    <n v="90278"/>
    <s v="Yes"/>
    <m/>
    <x v="33"/>
    <s v="090278"/>
    <s v="1"/>
    <x v="52"/>
    <x v="7"/>
    <s v="5F33319  H19    21"/>
    <s v="5F333    0200300000"/>
    <s v="1"/>
    <d v="2010-03-10T00:00:00"/>
    <d v="2010-03-10T00:00:00"/>
    <s v="5500"/>
    <n v="112211"/>
    <s v="0500"/>
    <n v="428"/>
    <s v="5500"/>
    <n v="265750"/>
    <s v=""/>
    <m/>
    <s v=""/>
    <s v=""/>
    <b v="0"/>
    <s v=""/>
    <s v=""/>
  </r>
  <r>
    <n v="90279"/>
    <s v="Yes"/>
    <m/>
    <x v="33"/>
    <s v="090279"/>
    <s v="1"/>
    <x v="52"/>
    <x v="7"/>
    <s v="5F33334  H34    21"/>
    <s v="5F333    0200300000"/>
    <s v="1"/>
    <d v="2010-03-10T00:00:00"/>
    <d v="2010-03-10T00:00:00"/>
    <s v="5500"/>
    <n v="112539"/>
    <s v=""/>
    <m/>
    <s v="5500"/>
    <n v="508908"/>
    <s v=""/>
    <m/>
    <s v=""/>
    <s v=""/>
    <b v="0"/>
    <s v=""/>
    <s v=""/>
  </r>
  <r>
    <n v="90280"/>
    <s v="Yes"/>
    <m/>
    <x v="33"/>
    <s v="090280"/>
    <s v="1"/>
    <x v="52"/>
    <x v="7"/>
    <s v="5F33334  H34    21"/>
    <s v="5F333    0200300000"/>
    <s v="1"/>
    <d v="2010-04-02T00:00:00"/>
    <d v="2010-04-02T00:00:00"/>
    <s v="5500"/>
    <n v="11453"/>
    <s v=""/>
    <m/>
    <s v="5500"/>
    <n v="128747"/>
    <s v=""/>
    <m/>
    <s v=""/>
    <s v=""/>
    <b v="0"/>
    <s v=""/>
    <s v=""/>
  </r>
  <r>
    <n v="94653"/>
    <s v="Yes"/>
    <m/>
    <x v="33"/>
    <s v="094653"/>
    <s v="1"/>
    <x v="52"/>
    <x v="7"/>
    <s v="5F33316  H16    21"/>
    <s v="5F333    0201000000"/>
    <s v="1"/>
    <d v="2010-02-22T00:00:00"/>
    <d v="2010-03-08T00:00:00"/>
    <s v="5500"/>
    <n v="30230"/>
    <s v="0500"/>
    <n v="373"/>
    <s v="5500"/>
    <n v="639533"/>
    <s v="0500"/>
    <n v="1891"/>
    <s v=""/>
    <s v=""/>
    <b v="0"/>
    <s v=""/>
    <s v=""/>
  </r>
</pivotCacheRecords>
</file>

<file path=xl/pivotCache/pivotCacheRecords4.xml><?xml version="1.0" encoding="utf-8"?>
<pivotCacheRecords xmlns="http://schemas.openxmlformats.org/spreadsheetml/2006/main" xmlns:r="http://schemas.openxmlformats.org/officeDocument/2006/relationships" count="710">
  <r>
    <n v="610422"/>
    <x v="0"/>
    <x v="0"/>
    <x v="0"/>
    <x v="0"/>
    <s v="1"/>
    <s v="HAN"/>
    <x v="0"/>
    <s v=""/>
    <s v="3F42001  360001 R04"/>
    <s v="8"/>
    <d v="2009-06-08T00:00:00"/>
    <d v="2009-06-08T00:00:00"/>
    <s v="5000"/>
    <x v="0"/>
    <s v=""/>
    <m/>
    <s v="5000"/>
    <n v="127"/>
    <s v="0000"/>
    <n v="18423"/>
    <s v="O"/>
    <s v="1520090001"/>
    <b v="0"/>
    <s v=""/>
    <s v=""/>
    <x v="0"/>
  </r>
  <r>
    <n v="610424"/>
    <x v="0"/>
    <x v="1"/>
    <x v="0"/>
    <x v="1"/>
    <s v="1"/>
    <s v="HAN"/>
    <x v="0"/>
    <s v=""/>
    <s v="3F42001  360001 R04"/>
    <s v="8"/>
    <d v="2009-05-28T00:00:00"/>
    <d v="2009-06-01T00:00:00"/>
    <s v="5000"/>
    <x v="1"/>
    <s v=""/>
    <m/>
    <s v="5000"/>
    <n v="433"/>
    <s v="0000"/>
    <n v="62577"/>
    <s v="O"/>
    <s v="1520090001"/>
    <b v="0"/>
    <s v=""/>
    <s v=""/>
    <x v="0"/>
  </r>
  <r>
    <n v="610428"/>
    <x v="0"/>
    <x v="2"/>
    <x v="0"/>
    <x v="2"/>
    <s v="1"/>
    <s v="HAN"/>
    <x v="0"/>
    <s v=""/>
    <s v="3F42001  360001 R04"/>
    <s v="8"/>
    <d v="2009-05-28T00:00:00"/>
    <d v="2009-06-05T00:00:00"/>
    <s v="5000"/>
    <x v="2"/>
    <s v=""/>
    <m/>
    <s v="5000"/>
    <n v="167"/>
    <s v="0000"/>
    <n v="24192"/>
    <s v="O"/>
    <s v="1520090001"/>
    <b v="0"/>
    <s v=""/>
    <s v=""/>
    <x v="0"/>
  </r>
  <r>
    <n v="610429"/>
    <x v="0"/>
    <x v="3"/>
    <x v="0"/>
    <x v="3"/>
    <s v="1"/>
    <s v="HAN"/>
    <x v="0"/>
    <s v=""/>
    <s v="3F42001  360001 R04"/>
    <s v="8"/>
    <d v="2009-06-04T00:00:00"/>
    <d v="2009-06-07T00:00:00"/>
    <s v="5000"/>
    <x v="3"/>
    <s v=""/>
    <m/>
    <s v="5000"/>
    <n v="494"/>
    <s v="0000"/>
    <n v="71392"/>
    <s v="O"/>
    <s v="1520090001"/>
    <b v="0"/>
    <s v=""/>
    <s v=""/>
    <x v="0"/>
  </r>
  <r>
    <n v="610430"/>
    <x v="0"/>
    <x v="4"/>
    <x v="0"/>
    <x v="4"/>
    <s v="1"/>
    <s v="HAN"/>
    <x v="0"/>
    <s v=""/>
    <s v="3F42001  360001 R04"/>
    <s v="8"/>
    <d v="2009-06-02T00:00:00"/>
    <d v="2009-06-04T00:00:00"/>
    <s v="5000"/>
    <x v="4"/>
    <s v=""/>
    <m/>
    <s v="5000"/>
    <n v="259"/>
    <s v="0000"/>
    <n v="37479"/>
    <s v="O"/>
    <s v="1520090001"/>
    <b v="0"/>
    <s v=""/>
    <s v=""/>
    <x v="0"/>
  </r>
  <r>
    <n v="610431"/>
    <x v="0"/>
    <x v="5"/>
    <x v="0"/>
    <x v="5"/>
    <s v="1"/>
    <s v="HAN"/>
    <x v="0"/>
    <s v=""/>
    <s v="3F42001  360001 R04"/>
    <s v="8"/>
    <d v="2009-06-06T00:00:00"/>
    <d v="2009-06-08T00:00:00"/>
    <s v="5000"/>
    <x v="5"/>
    <s v=""/>
    <m/>
    <s v="5000"/>
    <n v="147"/>
    <s v="0000"/>
    <n v="21529"/>
    <s v="O"/>
    <s v="1520090001"/>
    <b v="0"/>
    <s v=""/>
    <s v=""/>
    <x v="0"/>
  </r>
  <r>
    <n v="501040105"/>
    <x v="0"/>
    <x v="6"/>
    <x v="1"/>
    <x v="6"/>
    <s v="1"/>
    <s v="SAC"/>
    <x v="1"/>
    <s v="6FCSABAT CNFH"/>
    <s v="6FCSABAT CNFH"/>
    <s v="3"/>
    <d v="2002-04-25T00:00:00"/>
    <d v="2002-04-25T00:00:00"/>
    <s v="5000"/>
    <x v="6"/>
    <s v="0000"/>
    <n v="355"/>
    <s v="5000"/>
    <n v="1420"/>
    <s v="0000"/>
    <n v="226898"/>
    <s v=""/>
    <s v=""/>
    <b v="0"/>
    <s v=""/>
    <s v=""/>
    <x v="0"/>
  </r>
  <r>
    <n v="501040106"/>
    <x v="0"/>
    <x v="7"/>
    <x v="1"/>
    <x v="7"/>
    <s v="1"/>
    <s v="SAC"/>
    <x v="1"/>
    <s v="6FCSABAT CNFH"/>
    <s v="6FCSABAT CNFH"/>
    <s v="3"/>
    <d v="2002-04-25T00:00:00"/>
    <d v="2002-04-25T00:00:00"/>
    <s v="5000"/>
    <x v="7"/>
    <s v="0000"/>
    <n v="377"/>
    <s v="5000"/>
    <n v="1886"/>
    <s v="0000"/>
    <n v="303979"/>
    <s v=""/>
    <s v=""/>
    <b v="0"/>
    <s v=""/>
    <s v=""/>
    <x v="0"/>
  </r>
  <r>
    <n v="501040107"/>
    <x v="0"/>
    <x v="8"/>
    <x v="1"/>
    <x v="8"/>
    <s v="1"/>
    <s v="SAC"/>
    <x v="1"/>
    <s v="6FCSABAT CNFH"/>
    <s v="6FCSABAT CNFH"/>
    <s v="3"/>
    <d v="2002-04-25T00:00:00"/>
    <d v="2002-04-25T00:00:00"/>
    <s v="5000"/>
    <x v="8"/>
    <s v=""/>
    <m/>
    <s v="0000"/>
    <n v="333965"/>
    <s v=""/>
    <m/>
    <s v=""/>
    <s v=""/>
    <b v="0"/>
    <s v=""/>
    <s v=""/>
    <x v="0"/>
  </r>
  <r>
    <n v="501040201"/>
    <x v="0"/>
    <x v="9"/>
    <x v="1"/>
    <x v="9"/>
    <s v="1"/>
    <s v="SAC"/>
    <x v="1"/>
    <s v="6FCSABAT CNFH"/>
    <s v="6FCSABAT CNFH"/>
    <s v="3"/>
    <d v="2002-04-25T00:00:00"/>
    <d v="2002-04-25T00:00:00"/>
    <s v="5000"/>
    <x v="9"/>
    <s v=""/>
    <m/>
    <s v="5000"/>
    <n v="875"/>
    <s v="0000"/>
    <n v="415325"/>
    <s v=""/>
    <s v=""/>
    <b v="0"/>
    <s v=""/>
    <s v=""/>
    <x v="0"/>
  </r>
  <r>
    <n v="501040202"/>
    <x v="0"/>
    <x v="10"/>
    <x v="1"/>
    <x v="10"/>
    <s v="1"/>
    <s v="SAC"/>
    <x v="1"/>
    <s v="6FCSABAT CNFH"/>
    <s v="6FCSABAT CNFH"/>
    <s v="3"/>
    <d v="2002-04-25T00:00:00"/>
    <d v="2002-04-25T00:00:00"/>
    <s v="5000"/>
    <x v="10"/>
    <s v="0000"/>
    <n v="880"/>
    <s v="5000"/>
    <n v="1173"/>
    <s v="0000"/>
    <n v="359374"/>
    <s v=""/>
    <s v=""/>
    <b v="0"/>
    <s v=""/>
    <s v=""/>
    <x v="0"/>
  </r>
  <r>
    <n v="501040203"/>
    <x v="0"/>
    <x v="11"/>
    <x v="1"/>
    <x v="11"/>
    <s v="1"/>
    <s v="SAC"/>
    <x v="1"/>
    <s v="6FCSABAT CNFH"/>
    <s v="6FCSABAT CNFH"/>
    <s v="3"/>
    <d v="2002-04-25T00:00:00"/>
    <d v="2002-04-25T00:00:00"/>
    <s v="5000"/>
    <x v="11"/>
    <s v=""/>
    <m/>
    <s v="5000"/>
    <n v="880"/>
    <s v="0000"/>
    <n v="363543"/>
    <s v=""/>
    <s v=""/>
    <b v="0"/>
    <s v=""/>
    <s v=""/>
    <x v="0"/>
  </r>
  <r>
    <n v="501040204"/>
    <x v="0"/>
    <x v="12"/>
    <x v="1"/>
    <x v="12"/>
    <s v="1"/>
    <s v="SAC"/>
    <x v="1"/>
    <s v="6FCSABAT CNFH"/>
    <s v="6FCSABAT CNFH"/>
    <s v="3"/>
    <d v="2002-04-18T00:00:00"/>
    <d v="2002-04-18T00:00:00"/>
    <s v="5000"/>
    <x v="12"/>
    <s v=""/>
    <m/>
    <s v="5000"/>
    <n v="340"/>
    <s v="0000"/>
    <n v="417767"/>
    <s v=""/>
    <s v=""/>
    <b v="0"/>
    <s v=""/>
    <s v=""/>
    <x v="0"/>
  </r>
  <r>
    <n v="501040205"/>
    <x v="0"/>
    <x v="13"/>
    <x v="1"/>
    <x v="13"/>
    <s v="1"/>
    <s v="SAC"/>
    <x v="1"/>
    <s v="6FCSABAT CNFH"/>
    <s v="6FCSABAT CNFH"/>
    <s v="3"/>
    <d v="2002-04-18T00:00:00"/>
    <d v="2002-04-18T00:00:00"/>
    <s v="5000"/>
    <x v="13"/>
    <s v="0000"/>
    <n v="293"/>
    <s v="5000"/>
    <n v="1465"/>
    <s v="0000"/>
    <n v="396319"/>
    <s v=""/>
    <s v=""/>
    <b v="0"/>
    <s v=""/>
    <s v=""/>
    <x v="0"/>
  </r>
  <r>
    <n v="501040206"/>
    <x v="0"/>
    <x v="14"/>
    <x v="1"/>
    <x v="14"/>
    <s v="1"/>
    <s v="SAC"/>
    <x v="1"/>
    <s v="6FCSABAT CNFH"/>
    <s v="6FCSABAT CNFH"/>
    <s v="3"/>
    <d v="2002-04-18T00:00:00"/>
    <d v="2002-04-18T00:00:00"/>
    <s v="5000"/>
    <x v="14"/>
    <s v=""/>
    <m/>
    <s v="5000"/>
    <n v="986"/>
    <s v="0000"/>
    <n v="373532"/>
    <s v=""/>
    <s v=""/>
    <b v="0"/>
    <s v=""/>
    <s v=""/>
    <x v="0"/>
  </r>
  <r>
    <n v="501040207"/>
    <x v="0"/>
    <x v="15"/>
    <x v="1"/>
    <x v="15"/>
    <s v="1"/>
    <s v="SAC"/>
    <x v="1"/>
    <s v="6FCSABAT CNFH"/>
    <s v="6FCSABAT CNFH"/>
    <s v="3"/>
    <d v="2002-04-18T00:00:00"/>
    <d v="2002-04-18T00:00:00"/>
    <s v="5000"/>
    <x v="15"/>
    <s v="0000"/>
    <n v="293"/>
    <s v="5000"/>
    <n v="878"/>
    <s v="0000"/>
    <n v="328791"/>
    <s v=""/>
    <s v=""/>
    <b v="0"/>
    <s v=""/>
    <s v=""/>
    <x v="0"/>
  </r>
  <r>
    <n v="501040208"/>
    <x v="0"/>
    <x v="16"/>
    <x v="1"/>
    <x v="16"/>
    <s v="1"/>
    <s v="SAC"/>
    <x v="1"/>
    <s v="6FCSABAT CNFH"/>
    <s v="6FCSABAT CNFH"/>
    <s v="3"/>
    <d v="2002-04-18T00:00:00"/>
    <d v="2002-04-18T00:00:00"/>
    <s v="5000"/>
    <x v="16"/>
    <s v=""/>
    <m/>
    <s v="5000"/>
    <n v="892"/>
    <s v="0000"/>
    <n v="326857"/>
    <s v=""/>
    <s v=""/>
    <b v="0"/>
    <s v=""/>
    <s v=""/>
    <x v="0"/>
  </r>
  <r>
    <n v="501040209"/>
    <x v="0"/>
    <x v="17"/>
    <x v="1"/>
    <x v="17"/>
    <s v="1"/>
    <s v="SAC"/>
    <x v="1"/>
    <s v="6FCSABAT CNFH"/>
    <s v="6FCSABAT CNFH"/>
    <s v="3"/>
    <d v="2002-04-18T00:00:00"/>
    <d v="2002-04-18T00:00:00"/>
    <s v="5000"/>
    <x v="17"/>
    <s v=""/>
    <m/>
    <s v="5000"/>
    <n v="2371"/>
    <s v="0000"/>
    <n v="427789"/>
    <s v=""/>
    <s v=""/>
    <b v="0"/>
    <s v=""/>
    <s v=""/>
    <x v="0"/>
  </r>
  <r>
    <n v="50874"/>
    <x v="0"/>
    <x v="18"/>
    <x v="1"/>
    <x v="18"/>
    <s v="1"/>
    <s v="SAC"/>
    <x v="1"/>
    <s v="6FCSABAT CNFH"/>
    <s v="6FCSABAT CNFH"/>
    <s v="3"/>
    <d v="2002-04-18T00:00:00"/>
    <d v="2002-04-18T00:00:00"/>
    <s v="5000"/>
    <x v="18"/>
    <s v="0000"/>
    <n v="314"/>
    <s v="0000"/>
    <n v="320956"/>
    <s v=""/>
    <m/>
    <s v=""/>
    <s v=""/>
    <b v="0"/>
    <s v=""/>
    <s v=""/>
    <x v="0"/>
  </r>
  <r>
    <n v="50875"/>
    <x v="0"/>
    <x v="19"/>
    <x v="1"/>
    <x v="19"/>
    <s v="1"/>
    <s v="SAC"/>
    <x v="1"/>
    <s v="6FCSABAT CNFH"/>
    <s v="6FCSABAT CNFH"/>
    <s v="3"/>
    <d v="2002-04-18T00:00:00"/>
    <d v="2002-04-18T00:00:00"/>
    <s v="5000"/>
    <x v="19"/>
    <s v="0000"/>
    <n v="684"/>
    <s v="0000"/>
    <n v="308226"/>
    <s v=""/>
    <m/>
    <s v=""/>
    <s v=""/>
    <b v="0"/>
    <s v=""/>
    <s v=""/>
    <x v="0"/>
  </r>
  <r>
    <n v="50876"/>
    <x v="0"/>
    <x v="20"/>
    <x v="1"/>
    <x v="20"/>
    <s v="1"/>
    <s v="SAC"/>
    <x v="1"/>
    <s v="6FCSABAT CNFH"/>
    <s v="6FCSABAT CNFH"/>
    <s v="3"/>
    <d v="2002-04-18T00:00:00"/>
    <d v="2002-04-18T00:00:00"/>
    <s v="5000"/>
    <x v="20"/>
    <s v=""/>
    <m/>
    <s v="5000"/>
    <n v="315"/>
    <s v="0000"/>
    <n v="373572"/>
    <s v=""/>
    <s v=""/>
    <b v="0"/>
    <s v=""/>
    <s v=""/>
    <x v="0"/>
  </r>
  <r>
    <n v="50877"/>
    <x v="0"/>
    <x v="21"/>
    <x v="1"/>
    <x v="21"/>
    <s v="1"/>
    <s v="SAC"/>
    <x v="1"/>
    <s v="6FCSABAT CNFH"/>
    <s v="6FCSABAT CNFH"/>
    <s v="3"/>
    <d v="2002-04-18T00:00:00"/>
    <d v="2002-04-18T00:00:00"/>
    <s v="5000"/>
    <x v="21"/>
    <s v=""/>
    <m/>
    <s v="5000"/>
    <n v="314"/>
    <s v="0000"/>
    <n v="380222"/>
    <s v=""/>
    <s v=""/>
    <b v="0"/>
    <s v=""/>
    <s v=""/>
    <x v="0"/>
  </r>
  <r>
    <n v="50878"/>
    <x v="0"/>
    <x v="22"/>
    <x v="1"/>
    <x v="22"/>
    <s v="1"/>
    <s v="SAC"/>
    <x v="1"/>
    <s v="6FCSABAT CNFH"/>
    <s v="6FCSABAT CNFH"/>
    <s v="3"/>
    <d v="2002-04-18T00:00:00"/>
    <d v="2002-04-18T00:00:00"/>
    <s v="5000"/>
    <x v="22"/>
    <s v=""/>
    <m/>
    <s v="5000"/>
    <n v="633"/>
    <s v="0000"/>
    <n v="396932"/>
    <s v=""/>
    <s v=""/>
    <b v="0"/>
    <s v=""/>
    <s v=""/>
    <x v="0"/>
  </r>
  <r>
    <n v="50879"/>
    <x v="0"/>
    <x v="23"/>
    <x v="1"/>
    <x v="23"/>
    <s v="1"/>
    <s v="SAC"/>
    <x v="1"/>
    <s v="6FCSABAT CNFH"/>
    <s v="6FCSABAT CNFH"/>
    <s v="3"/>
    <d v="2002-04-18T00:00:00"/>
    <d v="2002-04-18T00:00:00"/>
    <s v="5000"/>
    <x v="23"/>
    <s v=""/>
    <m/>
    <s v="5000"/>
    <n v="916"/>
    <s v="0000"/>
    <n v="416403"/>
    <s v=""/>
    <s v=""/>
    <b v="0"/>
    <s v=""/>
    <s v=""/>
    <x v="0"/>
  </r>
  <r>
    <n v="50880"/>
    <x v="0"/>
    <x v="24"/>
    <x v="1"/>
    <x v="24"/>
    <s v="1"/>
    <s v="SAC"/>
    <x v="1"/>
    <s v="6FCSABAT CNFH"/>
    <s v="6FCSABAT CNFH"/>
    <s v="3"/>
    <d v="2002-04-18T00:00:00"/>
    <d v="2002-04-18T00:00:00"/>
    <s v="5000"/>
    <x v="24"/>
    <s v=""/>
    <m/>
    <s v="0000"/>
    <n v="403292"/>
    <s v=""/>
    <m/>
    <s v=""/>
    <s v=""/>
    <b v="0"/>
    <s v=""/>
    <s v=""/>
    <x v="0"/>
  </r>
  <r>
    <n v="50881"/>
    <x v="0"/>
    <x v="25"/>
    <x v="1"/>
    <x v="25"/>
    <s v="1"/>
    <s v="SAC"/>
    <x v="1"/>
    <s v="6FCSABAT CNFH"/>
    <s v="6FCSABAT CNFH"/>
    <s v="3"/>
    <d v="2002-04-24T00:00:00"/>
    <d v="2002-04-24T00:00:00"/>
    <s v="5000"/>
    <x v="25"/>
    <s v=""/>
    <m/>
    <s v="5000"/>
    <n v="317"/>
    <s v="0000"/>
    <n v="356862"/>
    <s v=""/>
    <s v=""/>
    <b v="0"/>
    <s v=""/>
    <s v=""/>
    <x v="0"/>
  </r>
  <r>
    <n v="50882"/>
    <x v="0"/>
    <x v="26"/>
    <x v="1"/>
    <x v="26"/>
    <s v="1"/>
    <s v="SAC"/>
    <x v="1"/>
    <s v="6FCSABAT CNFH"/>
    <s v="6FCSABAT CNFH"/>
    <s v="3"/>
    <d v="2002-04-25T00:00:00"/>
    <d v="2002-04-25T00:00:00"/>
    <s v="5000"/>
    <x v="26"/>
    <s v=""/>
    <m/>
    <s v="0000"/>
    <n v="348129"/>
    <s v=""/>
    <m/>
    <s v=""/>
    <s v=""/>
    <b v="0"/>
    <s v=""/>
    <s v=""/>
    <x v="0"/>
  </r>
  <r>
    <n v="50883"/>
    <x v="0"/>
    <x v="27"/>
    <x v="1"/>
    <x v="27"/>
    <s v="1"/>
    <s v="SAC"/>
    <x v="1"/>
    <s v="6FCSABAT CNFH"/>
    <s v="6FCSABAT CNFH"/>
    <s v="3"/>
    <d v="2002-04-25T00:00:00"/>
    <d v="2002-04-25T00:00:00"/>
    <s v="5000"/>
    <x v="27"/>
    <s v=""/>
    <m/>
    <s v="5000"/>
    <n v="627"/>
    <s v="0000"/>
    <n v="362301"/>
    <s v=""/>
    <s v=""/>
    <b v="0"/>
    <s v=""/>
    <s v=""/>
    <x v="0"/>
  </r>
  <r>
    <n v="50884"/>
    <x v="0"/>
    <x v="28"/>
    <x v="1"/>
    <x v="28"/>
    <s v="1"/>
    <s v="SAC"/>
    <x v="1"/>
    <s v="6FCSABAT CNFH"/>
    <s v="6FCSABAT CNFH"/>
    <s v="3"/>
    <d v="2002-04-25T00:00:00"/>
    <d v="2002-04-25T00:00:00"/>
    <s v="5000"/>
    <x v="28"/>
    <s v=""/>
    <m/>
    <s v="5000"/>
    <n v="318"/>
    <s v="0000"/>
    <n v="347614"/>
    <s v=""/>
    <s v=""/>
    <b v="0"/>
    <s v=""/>
    <s v=""/>
    <x v="0"/>
  </r>
  <r>
    <n v="50885"/>
    <x v="0"/>
    <x v="29"/>
    <x v="1"/>
    <x v="29"/>
    <s v="1"/>
    <s v="SAC"/>
    <x v="1"/>
    <s v="6FCSABAT CNFH"/>
    <s v="6FCSABAT CNFH"/>
    <s v="3"/>
    <d v="2002-04-25T00:00:00"/>
    <d v="2002-04-25T00:00:00"/>
    <s v="5000"/>
    <x v="29"/>
    <s v=""/>
    <m/>
    <s v="0000"/>
    <n v="299172"/>
    <s v=""/>
    <m/>
    <s v=""/>
    <s v=""/>
    <b v="0"/>
    <s v=""/>
    <s v=""/>
    <x v="0"/>
  </r>
  <r>
    <n v="50886"/>
    <x v="0"/>
    <x v="30"/>
    <x v="1"/>
    <x v="30"/>
    <s v="1"/>
    <s v="SAC"/>
    <x v="1"/>
    <s v="6FCSABAT CNFH"/>
    <s v="6FCSABAT CNFH"/>
    <s v="3"/>
    <d v="2002-04-25T00:00:00"/>
    <d v="2002-04-25T00:00:00"/>
    <s v="5000"/>
    <x v="30"/>
    <s v=""/>
    <m/>
    <s v="0000"/>
    <n v="222159"/>
    <s v=""/>
    <m/>
    <s v=""/>
    <s v=""/>
    <b v="0"/>
    <s v=""/>
    <s v=""/>
    <x v="0"/>
  </r>
  <r>
    <n v="50887"/>
    <x v="0"/>
    <x v="31"/>
    <x v="1"/>
    <x v="31"/>
    <s v="1"/>
    <s v="SAC"/>
    <x v="1"/>
    <s v="6FCSABAT CNFH"/>
    <s v="6FCSABAT CNFH"/>
    <s v="3"/>
    <d v="2002-04-25T00:00:00"/>
    <d v="2002-04-25T00:00:00"/>
    <s v="5000"/>
    <x v="31"/>
    <s v="0000"/>
    <n v="315"/>
    <s v="0000"/>
    <n v="329038"/>
    <s v=""/>
    <m/>
    <s v=""/>
    <s v=""/>
    <b v="0"/>
    <s v=""/>
    <s v=""/>
    <x v="0"/>
  </r>
  <r>
    <n v="62695"/>
    <x v="0"/>
    <x v="32"/>
    <x v="1"/>
    <x v="32"/>
    <s v="1"/>
    <s v="SAC"/>
    <x v="1"/>
    <s v="6FCSAFEA FRFH"/>
    <s v="6FCSASBF WSAC"/>
    <s v="3"/>
    <d v="2002-04-02T00:00:00"/>
    <d v="2002-04-02T00:00:00"/>
    <s v="5000"/>
    <x v="32"/>
    <s v=""/>
    <m/>
    <s v="5000"/>
    <n v="541"/>
    <s v=""/>
    <m/>
    <s v=""/>
    <s v=""/>
    <b v="0"/>
    <s v=""/>
    <s v=""/>
    <x v="0"/>
  </r>
  <r>
    <n v="62697"/>
    <x v="0"/>
    <x v="33"/>
    <x v="1"/>
    <x v="33"/>
    <s v="1"/>
    <s v="SAC"/>
    <x v="1"/>
    <s v="6FCSAFEA FRFH"/>
    <s v="6FCSASBF WSAC"/>
    <s v="3"/>
    <d v="2002-04-17T00:00:00"/>
    <d v="2002-04-17T00:00:00"/>
    <s v="5000"/>
    <x v="33"/>
    <s v=""/>
    <m/>
    <s v="5000"/>
    <n v="1179"/>
    <s v=""/>
    <m/>
    <s v=""/>
    <s v=""/>
    <b v="0"/>
    <s v=""/>
    <s v=""/>
    <x v="0"/>
  </r>
  <r>
    <n v="601080800"/>
    <x v="0"/>
    <x v="34"/>
    <x v="1"/>
    <x v="34"/>
    <s v="1"/>
    <s v="SAC"/>
    <x v="2"/>
    <s v="6FCSAFEA FRFH"/>
    <s v="6FCSASBF WSAC"/>
    <s v="3"/>
    <d v="2003-04-30T00:00:00"/>
    <d v="2003-04-30T00:00:00"/>
    <s v="5000"/>
    <x v="34"/>
    <s v=""/>
    <m/>
    <s v="5000"/>
    <n v="1418"/>
    <s v=""/>
    <m/>
    <s v=""/>
    <s v=""/>
    <b v="0"/>
    <s v=""/>
    <s v=""/>
    <x v="0"/>
  </r>
  <r>
    <n v="601080801"/>
    <x v="0"/>
    <x v="35"/>
    <x v="1"/>
    <x v="35"/>
    <s v="1"/>
    <s v="SAC"/>
    <x v="2"/>
    <s v="6FCSAFEA FRFH"/>
    <s v="6FCSASBF WSAC"/>
    <s v="3"/>
    <d v="2003-04-30T00:00:00"/>
    <d v="2003-04-30T00:00:00"/>
    <s v="5000"/>
    <x v="35"/>
    <s v=""/>
    <m/>
    <s v="5000"/>
    <n v="1483"/>
    <s v=""/>
    <m/>
    <s v=""/>
    <s v=""/>
    <b v="0"/>
    <s v=""/>
    <s v=""/>
    <x v="0"/>
  </r>
  <r>
    <n v="601080802"/>
    <x v="0"/>
    <x v="36"/>
    <x v="1"/>
    <x v="36"/>
    <s v="1"/>
    <s v="SAC"/>
    <x v="2"/>
    <s v="6FCSAFEA FRFH"/>
    <s v="6FCSASBF WSAC"/>
    <s v="3"/>
    <d v="2003-05-15T00:00:00"/>
    <d v="2003-05-15T00:00:00"/>
    <s v="5000"/>
    <x v="36"/>
    <s v=""/>
    <m/>
    <s v="5000"/>
    <n v="385"/>
    <s v=""/>
    <m/>
    <s v=""/>
    <s v=""/>
    <b v="0"/>
    <s v=""/>
    <s v=""/>
    <x v="0"/>
  </r>
  <r>
    <n v="601080803"/>
    <x v="0"/>
    <x v="37"/>
    <x v="1"/>
    <x v="37"/>
    <s v="1"/>
    <s v="SAC"/>
    <x v="2"/>
    <s v="6FCSAFEA FRFH"/>
    <s v="6FCSASBF WSAC"/>
    <s v="3"/>
    <d v="2003-05-15T00:00:00"/>
    <d v="2003-05-15T00:00:00"/>
    <s v="5000"/>
    <x v="37"/>
    <s v=""/>
    <m/>
    <s v="5000"/>
    <n v="381"/>
    <s v=""/>
    <m/>
    <s v=""/>
    <s v=""/>
    <b v="0"/>
    <s v=""/>
    <s v=""/>
    <x v="0"/>
  </r>
  <r>
    <n v="601080804"/>
    <x v="0"/>
    <x v="38"/>
    <x v="1"/>
    <x v="38"/>
    <s v="1"/>
    <s v="SAC"/>
    <x v="2"/>
    <s v="6FCSAFEA FRFH"/>
    <s v="6FCSASBF WSAC"/>
    <s v="3"/>
    <d v="2003-04-15T00:00:00"/>
    <d v="2003-04-15T00:00:00"/>
    <s v="5000"/>
    <x v="38"/>
    <s v=""/>
    <m/>
    <s v="5000"/>
    <n v="1564"/>
    <s v=""/>
    <m/>
    <s v=""/>
    <s v=""/>
    <b v="0"/>
    <s v=""/>
    <s v=""/>
    <x v="0"/>
  </r>
  <r>
    <n v="601080805"/>
    <x v="0"/>
    <x v="39"/>
    <x v="1"/>
    <x v="39"/>
    <s v="1"/>
    <s v="SAC"/>
    <x v="2"/>
    <s v="6FCSAFEA FRFH"/>
    <s v="6FCSASBF WSAC"/>
    <s v="3"/>
    <d v="2003-04-15T00:00:00"/>
    <d v="2003-04-15T00:00:00"/>
    <s v="5000"/>
    <x v="39"/>
    <s v=""/>
    <m/>
    <s v="5000"/>
    <n v="1509"/>
    <s v=""/>
    <m/>
    <s v=""/>
    <s v=""/>
    <b v="0"/>
    <s v=""/>
    <s v=""/>
    <x v="0"/>
  </r>
  <r>
    <n v="501040404"/>
    <x v="0"/>
    <x v="40"/>
    <x v="1"/>
    <x v="40"/>
    <s v="1"/>
    <s v="SAC"/>
    <x v="3"/>
    <s v="6FCSAFEA FRFH"/>
    <s v="6FCSASBF WSAC"/>
    <s v="3"/>
    <d v="2004-05-14T00:00:00"/>
    <d v="2004-05-14T00:00:00"/>
    <s v="5000"/>
    <x v="40"/>
    <s v=""/>
    <m/>
    <s v="5000"/>
    <n v="1567"/>
    <s v=""/>
    <m/>
    <s v=""/>
    <s v=""/>
    <b v="0"/>
    <s v=""/>
    <s v=""/>
    <x v="0"/>
  </r>
  <r>
    <n v="501040405"/>
    <x v="0"/>
    <x v="41"/>
    <x v="1"/>
    <x v="41"/>
    <s v="1"/>
    <s v="SAC"/>
    <x v="3"/>
    <s v="6FCSAFEA FRFH"/>
    <s v="6FCSASBF WSAC"/>
    <s v="3"/>
    <d v="2004-05-14T00:00:00"/>
    <d v="2004-05-14T00:00:00"/>
    <s v="5000"/>
    <x v="41"/>
    <s v=""/>
    <m/>
    <s v="5000"/>
    <n v="1567"/>
    <s v=""/>
    <m/>
    <s v=""/>
    <s v=""/>
    <b v="0"/>
    <s v=""/>
    <s v=""/>
    <x v="0"/>
  </r>
  <r>
    <n v="501040406"/>
    <x v="0"/>
    <x v="42"/>
    <x v="1"/>
    <x v="42"/>
    <s v="1"/>
    <s v="SAC"/>
    <x v="3"/>
    <s v="6FCSAFEA FRFH"/>
    <s v="6FCSASBF WSAC"/>
    <s v="3"/>
    <d v="2004-04-15T00:00:00"/>
    <d v="2004-04-15T00:00:00"/>
    <s v="5000"/>
    <x v="42"/>
    <s v=""/>
    <m/>
    <s v="5000"/>
    <n v="1602"/>
    <s v=""/>
    <m/>
    <s v=""/>
    <s v=""/>
    <b v="0"/>
    <s v=""/>
    <s v=""/>
    <x v="0"/>
  </r>
  <r>
    <n v="501040407"/>
    <x v="0"/>
    <x v="43"/>
    <x v="1"/>
    <x v="43"/>
    <s v="1"/>
    <s v="SAC"/>
    <x v="3"/>
    <s v="6FCSAFEA FRFH"/>
    <s v="6FCSASBF WSAC"/>
    <s v="3"/>
    <d v="2004-04-15T00:00:00"/>
    <d v="2004-04-15T00:00:00"/>
    <s v="5000"/>
    <x v="43"/>
    <s v=""/>
    <m/>
    <s v="5000"/>
    <n v="1585"/>
    <s v=""/>
    <m/>
    <s v=""/>
    <s v=""/>
    <b v="0"/>
    <s v=""/>
    <s v=""/>
    <x v="0"/>
  </r>
  <r>
    <n v="51998"/>
    <x v="0"/>
    <x v="44"/>
    <x v="1"/>
    <x v="44"/>
    <s v="1"/>
    <s v="SAC"/>
    <x v="3"/>
    <s v="6FCSAFEA FRFH"/>
    <s v="6FCSASBF WSAC"/>
    <s v="3"/>
    <d v="2004-04-30T00:00:00"/>
    <d v="2004-04-30T00:00:00"/>
    <s v="5000"/>
    <x v="44"/>
    <s v=""/>
    <m/>
    <s v="5000"/>
    <n v="2072"/>
    <s v=""/>
    <m/>
    <s v=""/>
    <s v=""/>
    <b v="0"/>
    <s v=""/>
    <s v=""/>
    <x v="0"/>
  </r>
  <r>
    <n v="51999"/>
    <x v="0"/>
    <x v="45"/>
    <x v="1"/>
    <x v="45"/>
    <s v="1"/>
    <s v="SAC"/>
    <x v="3"/>
    <s v="6FCSAFEA FRFH"/>
    <s v="6FCSASBF WSAC"/>
    <s v="3"/>
    <d v="2004-04-30T00:00:00"/>
    <d v="2004-04-30T00:00:00"/>
    <s v="5000"/>
    <x v="45"/>
    <s v=""/>
    <m/>
    <s v="5000"/>
    <n v="2113"/>
    <s v=""/>
    <m/>
    <s v=""/>
    <s v=""/>
    <b v="0"/>
    <s v=""/>
    <s v=""/>
    <x v="0"/>
  </r>
  <r>
    <n v="62428"/>
    <x v="0"/>
    <x v="46"/>
    <x v="1"/>
    <x v="46"/>
    <s v="1"/>
    <s v="SAC"/>
    <x v="4"/>
    <s v="6FCSAFEA FRFH"/>
    <s v="6FCSASBF WSAC"/>
    <s v="3"/>
    <d v="2005-04-29T00:00:00"/>
    <d v="2005-04-29T00:00:00"/>
    <s v="5000"/>
    <x v="46"/>
    <s v=""/>
    <m/>
    <s v="5000"/>
    <n v="254"/>
    <s v=""/>
    <m/>
    <s v=""/>
    <s v=""/>
    <b v="0"/>
    <s v=""/>
    <s v=""/>
    <x v="0"/>
  </r>
  <r>
    <n v="62429"/>
    <x v="0"/>
    <x v="47"/>
    <x v="1"/>
    <x v="47"/>
    <s v="1"/>
    <s v="SAC"/>
    <x v="4"/>
    <s v="6FCSAFEA FRFH"/>
    <s v="6FCSASBF WSAC"/>
    <s v="3"/>
    <d v="2005-04-29T00:00:00"/>
    <d v="2005-04-29T00:00:00"/>
    <s v="5000"/>
    <x v="47"/>
    <s v=""/>
    <m/>
    <s v="5000"/>
    <n v="261"/>
    <s v=""/>
    <m/>
    <s v=""/>
    <s v=""/>
    <b v="0"/>
    <s v=""/>
    <s v=""/>
    <x v="0"/>
  </r>
  <r>
    <n v="62430"/>
    <x v="0"/>
    <x v="48"/>
    <x v="1"/>
    <x v="48"/>
    <s v="1"/>
    <s v="SAC"/>
    <x v="4"/>
    <s v="6FCSAFEA FRFH"/>
    <s v="6FCSASBF WSAC"/>
    <s v="3"/>
    <d v="2005-04-15T00:00:00"/>
    <d v="2005-04-15T00:00:00"/>
    <s v="5000"/>
    <x v="48"/>
    <s v=""/>
    <m/>
    <s v="5000"/>
    <n v="255"/>
    <s v=""/>
    <m/>
    <s v=""/>
    <s v=""/>
    <b v="0"/>
    <s v=""/>
    <s v=""/>
    <x v="0"/>
  </r>
  <r>
    <n v="62431"/>
    <x v="0"/>
    <x v="49"/>
    <x v="1"/>
    <x v="49"/>
    <s v="1"/>
    <s v="SAC"/>
    <x v="4"/>
    <s v="6FCSAFEA FRFH"/>
    <s v="6FCSASBF WSAC"/>
    <s v="3"/>
    <d v="2005-04-15T00:00:00"/>
    <d v="2005-04-15T00:00:00"/>
    <s v="5000"/>
    <x v="49"/>
    <s v=""/>
    <m/>
    <s v="5000"/>
    <n v="258"/>
    <s v=""/>
    <m/>
    <s v=""/>
    <s v=""/>
    <b v="0"/>
    <s v=""/>
    <s v=""/>
    <x v="0"/>
  </r>
  <r>
    <n v="62434"/>
    <x v="0"/>
    <x v="50"/>
    <x v="1"/>
    <x v="50"/>
    <s v="1"/>
    <s v="SAC"/>
    <x v="4"/>
    <s v="6FCSAFEA FRFH"/>
    <s v="6FCSASBF WSAC"/>
    <s v="3"/>
    <d v="2005-05-16T00:00:00"/>
    <d v="2005-05-16T00:00:00"/>
    <s v="5000"/>
    <x v="50"/>
    <s v=""/>
    <m/>
    <s v="5000"/>
    <n v="523"/>
    <s v=""/>
    <m/>
    <s v=""/>
    <s v=""/>
    <b v="0"/>
    <s v=""/>
    <s v=""/>
    <x v="0"/>
  </r>
  <r>
    <n v="62435"/>
    <x v="0"/>
    <x v="51"/>
    <x v="1"/>
    <x v="51"/>
    <s v="1"/>
    <s v="SAC"/>
    <x v="4"/>
    <s v="6FCSAFEA FRFH"/>
    <s v="6FCSASBF WSAC"/>
    <s v="3"/>
    <d v="2005-05-16T00:00:00"/>
    <d v="2005-05-16T00:00:00"/>
    <s v="5000"/>
    <x v="51"/>
    <s v=""/>
    <m/>
    <s v="5000"/>
    <n v="547"/>
    <s v=""/>
    <m/>
    <s v=""/>
    <s v=""/>
    <b v="0"/>
    <s v=""/>
    <s v=""/>
    <x v="0"/>
  </r>
  <r>
    <n v="50781"/>
    <x v="0"/>
    <x v="52"/>
    <x v="2"/>
    <x v="52"/>
    <s v="1"/>
    <s v="SOO"/>
    <x v="1"/>
    <s v="3F21704  200015 H"/>
    <s v="3F21704  200015 R"/>
    <s v="3"/>
    <d v="2002-05-29T00:00:00"/>
    <d v="2002-05-29T00:00:00"/>
    <s v="5000"/>
    <x v="52"/>
    <s v=""/>
    <m/>
    <s v="0000"/>
    <n v="823942"/>
    <s v="5000"/>
    <n v="614"/>
    <s v=""/>
    <s v=""/>
    <b v="0"/>
    <s v=""/>
    <s v=""/>
    <x v="0"/>
  </r>
  <r>
    <n v="50782"/>
    <x v="0"/>
    <x v="53"/>
    <x v="2"/>
    <x v="53"/>
    <s v="1"/>
    <s v="SOO"/>
    <x v="1"/>
    <s v="3F21704  200015 H"/>
    <s v="3F21704  200015 R"/>
    <s v="3"/>
    <d v="2002-06-03T00:00:00"/>
    <d v="2002-06-03T00:00:00"/>
    <s v="5000"/>
    <x v="53"/>
    <s v=""/>
    <m/>
    <s v="0000"/>
    <n v="766527"/>
    <s v="5000"/>
    <n v="3301"/>
    <s v=""/>
    <s v=""/>
    <b v="0"/>
    <s v=""/>
    <s v=""/>
    <x v="0"/>
  </r>
  <r>
    <n v="50783"/>
    <x v="0"/>
    <x v="54"/>
    <x v="2"/>
    <x v="54"/>
    <s v="1"/>
    <s v="SOO"/>
    <x v="1"/>
    <s v="3F21704  200015 H"/>
    <s v="3F21704  200015 R"/>
    <s v="3"/>
    <d v="2002-05-20T00:00:00"/>
    <d v="2002-05-20T00:00:00"/>
    <s v="5000"/>
    <x v="54"/>
    <s v=""/>
    <m/>
    <s v="0000"/>
    <n v="675361"/>
    <s v="5000"/>
    <n v="4627"/>
    <s v=""/>
    <s v=""/>
    <b v="0"/>
    <s v=""/>
    <s v=""/>
    <x v="0"/>
  </r>
  <r>
    <n v="50784"/>
    <x v="0"/>
    <x v="55"/>
    <x v="2"/>
    <x v="55"/>
    <s v="1"/>
    <s v="SOO"/>
    <x v="1"/>
    <s v="3F21704  200015 H"/>
    <s v="3F21704  200015 R"/>
    <s v="3"/>
    <d v="2002-05-24T00:00:00"/>
    <d v="2002-05-24T00:00:00"/>
    <s v="5000"/>
    <x v="55"/>
    <s v=""/>
    <m/>
    <s v="0000"/>
    <n v="531353"/>
    <s v="5000"/>
    <n v="4984"/>
    <s v=""/>
    <s v=""/>
    <b v="0"/>
    <s v=""/>
    <s v=""/>
    <x v="0"/>
  </r>
  <r>
    <n v="50785"/>
    <x v="0"/>
    <x v="56"/>
    <x v="2"/>
    <x v="56"/>
    <s v="1"/>
    <s v="QN2"/>
    <x v="1"/>
    <s v="3F21702  210429 H"/>
    <s v="3F21702  210429 R"/>
    <s v="3"/>
    <d v="2002-07-15T00:00:00"/>
    <d v="2002-07-18T00:00:00"/>
    <s v="5000"/>
    <x v="56"/>
    <s v=""/>
    <m/>
    <s v="0000"/>
    <n v="34701"/>
    <s v="5000"/>
    <n v="2813"/>
    <s v=""/>
    <s v=""/>
    <b v="0"/>
    <s v=""/>
    <s v=""/>
    <x v="0"/>
  </r>
  <r>
    <n v="50786"/>
    <x v="0"/>
    <x v="57"/>
    <x v="2"/>
    <x v="57"/>
    <s v="1"/>
    <s v="QN2"/>
    <x v="1"/>
    <s v="3F21702  210429 H"/>
    <s v="3F21702  210429 R"/>
    <s v="3"/>
    <d v="2002-07-15T00:00:00"/>
    <d v="2002-07-18T00:00:00"/>
    <s v="5000"/>
    <x v="57"/>
    <s v=""/>
    <m/>
    <s v="0000"/>
    <n v="36925"/>
    <s v="5000"/>
    <n v="3742"/>
    <s v=""/>
    <s v=""/>
    <b v="0"/>
    <s v=""/>
    <s v=""/>
    <x v="0"/>
  </r>
  <r>
    <n v="50787"/>
    <x v="0"/>
    <x v="58"/>
    <x v="2"/>
    <x v="58"/>
    <s v="1"/>
    <s v="QN2"/>
    <x v="1"/>
    <s v="3F21702  210429 H"/>
    <s v="3F21702  210429 R"/>
    <s v="3"/>
    <d v="2002-07-15T00:00:00"/>
    <d v="2002-07-18T00:00:00"/>
    <s v="5000"/>
    <x v="58"/>
    <s v=""/>
    <m/>
    <s v="0000"/>
    <n v="34067"/>
    <s v="5000"/>
    <n v="3847"/>
    <s v=""/>
    <s v=""/>
    <b v="0"/>
    <s v=""/>
    <s v=""/>
    <x v="0"/>
  </r>
  <r>
    <n v="50788"/>
    <x v="0"/>
    <x v="59"/>
    <x v="2"/>
    <x v="59"/>
    <s v="1"/>
    <s v="QN2"/>
    <x v="1"/>
    <s v="3F21702  210429 H"/>
    <s v="3F21702  210429 R"/>
    <s v="3"/>
    <d v="2002-07-15T00:00:00"/>
    <d v="2002-07-18T00:00:00"/>
    <s v="5000"/>
    <x v="59"/>
    <s v=""/>
    <m/>
    <s v="0000"/>
    <n v="35110"/>
    <s v="5000"/>
    <n v="1525"/>
    <s v=""/>
    <s v=""/>
    <b v="0"/>
    <s v=""/>
    <s v=""/>
    <x v="0"/>
  </r>
  <r>
    <n v="210002"/>
    <x v="0"/>
    <x v="60"/>
    <x v="2"/>
    <x v="60"/>
    <s v="1"/>
    <s v="QUE"/>
    <x v="1"/>
    <s v="3F21703  210139 H"/>
    <s v="3F21703  210139 R"/>
    <s v="3"/>
    <d v="2002-07-23T00:00:00"/>
    <d v="2002-07-23T00:00:00"/>
    <s v="5000"/>
    <x v="60"/>
    <s v=""/>
    <m/>
    <s v="5000"/>
    <n v="1293"/>
    <s v=""/>
    <m/>
    <s v=""/>
    <s v=""/>
    <b v="0"/>
    <s v=""/>
    <s v=""/>
    <x v="0"/>
  </r>
  <r>
    <n v="210331"/>
    <x v="0"/>
    <x v="61"/>
    <x v="2"/>
    <x v="61"/>
    <s v="1"/>
    <s v="QNT"/>
    <x v="1"/>
    <s v="3F21702  210398 H"/>
    <s v="3F21702  210398 R02"/>
    <s v="3"/>
    <d v="2002-08-30T00:00:00"/>
    <d v="2002-08-30T00:00:00"/>
    <s v="5000"/>
    <x v="61"/>
    <s v=""/>
    <m/>
    <s v="5000"/>
    <n v="1447"/>
    <s v="0000"/>
    <n v="500086"/>
    <s v=""/>
    <s v=""/>
    <b v="0"/>
    <s v=""/>
    <s v=""/>
    <x v="0"/>
  </r>
  <r>
    <n v="210389"/>
    <x v="0"/>
    <x v="62"/>
    <x v="2"/>
    <x v="62"/>
    <s v="1"/>
    <s v="HOK"/>
    <x v="1"/>
    <s v="3F10805  190148 H"/>
    <s v="3F10805  190148 R"/>
    <s v="3"/>
    <d v="2002-06-11T00:00:00"/>
    <d v="2002-06-17T00:00:00"/>
    <s v="5000"/>
    <x v="62"/>
    <s v="0000"/>
    <n v="6625"/>
    <s v="5000"/>
    <n v="14869"/>
    <s v="0000"/>
    <n v="2656"/>
    <s v=""/>
    <s v=""/>
    <b v="0"/>
    <s v=""/>
    <s v=""/>
    <x v="0"/>
  </r>
  <r>
    <n v="210393"/>
    <x v="0"/>
    <x v="63"/>
    <x v="2"/>
    <x v="63"/>
    <s v="1"/>
    <s v="QUE"/>
    <x v="1"/>
    <s v="3F21703  210139 H"/>
    <s v="3F21703  210139 R"/>
    <s v="3"/>
    <d v="2002-07-23T00:00:00"/>
    <d v="2002-07-23T00:00:00"/>
    <s v="5000"/>
    <x v="63"/>
    <s v=""/>
    <m/>
    <s v="5000"/>
    <n v="13140"/>
    <s v="0000"/>
    <n v="16207"/>
    <s v=""/>
    <s v=""/>
    <b v="0"/>
    <s v=""/>
    <s v=""/>
    <x v="0"/>
  </r>
  <r>
    <n v="51397"/>
    <x v="0"/>
    <x v="64"/>
    <x v="2"/>
    <x v="64"/>
    <s v="1"/>
    <s v="SOO"/>
    <x v="2"/>
    <s v="3F21704  200015 H"/>
    <s v="3F21704  200015 R"/>
    <s v="3"/>
    <d v="2003-05-27T00:00:00"/>
    <d v="2003-05-27T00:00:00"/>
    <s v="5000"/>
    <x v="64"/>
    <s v=""/>
    <m/>
    <s v="5000"/>
    <n v="3340"/>
    <s v="0000"/>
    <n v="604806"/>
    <s v=""/>
    <s v=""/>
    <b v="0"/>
    <s v=""/>
    <s v=""/>
    <x v="0"/>
  </r>
  <r>
    <n v="51398"/>
    <x v="0"/>
    <x v="65"/>
    <x v="2"/>
    <x v="65"/>
    <s v="1"/>
    <s v="SOO"/>
    <x v="2"/>
    <s v="3F21704  200015 H"/>
    <s v="3F21704  200015 R"/>
    <s v="3"/>
    <d v="2003-05-28T00:00:00"/>
    <d v="2003-05-28T00:00:00"/>
    <s v="5000"/>
    <x v="65"/>
    <s v=""/>
    <m/>
    <s v="5000"/>
    <n v="2796"/>
    <s v="0000"/>
    <n v="778423"/>
    <s v=""/>
    <s v=""/>
    <b v="0"/>
    <s v=""/>
    <s v=""/>
    <x v="0"/>
  </r>
  <r>
    <n v="51399"/>
    <x v="0"/>
    <x v="66"/>
    <x v="2"/>
    <x v="66"/>
    <s v="1"/>
    <s v="SOO"/>
    <x v="2"/>
    <s v="3F21704  200015 H"/>
    <s v="3F21704  200015 R"/>
    <s v="3"/>
    <d v="2003-05-20T00:00:00"/>
    <d v="2003-05-20T00:00:00"/>
    <s v="5000"/>
    <x v="66"/>
    <s v=""/>
    <m/>
    <s v="5000"/>
    <n v="2626"/>
    <s v="0000"/>
    <n v="763892"/>
    <s v=""/>
    <s v=""/>
    <b v="0"/>
    <s v=""/>
    <s v=""/>
    <x v="0"/>
  </r>
  <r>
    <n v="51464"/>
    <x v="0"/>
    <x v="67"/>
    <x v="2"/>
    <x v="67"/>
    <s v="1"/>
    <s v="SOO"/>
    <x v="2"/>
    <s v="3F21704  200015 H"/>
    <s v="3F21704  200015 R"/>
    <s v="3"/>
    <d v="2003-05-21T00:00:00"/>
    <d v="2003-05-21T00:00:00"/>
    <s v="5000"/>
    <x v="67"/>
    <s v=""/>
    <m/>
    <s v="5000"/>
    <n v="2140"/>
    <s v="0000"/>
    <n v="764085"/>
    <s v=""/>
    <s v=""/>
    <b v="0"/>
    <s v=""/>
    <s v=""/>
    <x v="0"/>
  </r>
  <r>
    <n v="210480"/>
    <x v="0"/>
    <x v="68"/>
    <x v="2"/>
    <x v="68"/>
    <s v="1"/>
    <s v="HOK"/>
    <x v="2"/>
    <s v="3F10805  190148 H"/>
    <s v="3F10805  190148 R"/>
    <s v="3"/>
    <d v="2003-06-05T00:00:00"/>
    <d v="2003-06-09T00:00:00"/>
    <s v="5000"/>
    <x v="68"/>
    <s v="0000"/>
    <n v="397"/>
    <s v="5000"/>
    <n v="5125"/>
    <s v="0000"/>
    <n v="13146"/>
    <s v=""/>
    <s v=""/>
    <b v="0"/>
    <s v=""/>
    <s v=""/>
    <x v="0"/>
  </r>
  <r>
    <n v="210481"/>
    <x v="0"/>
    <x v="69"/>
    <x v="2"/>
    <x v="69"/>
    <s v="1"/>
    <s v="QUE"/>
    <x v="2"/>
    <s v="3F21703  210139 H"/>
    <s v="3F21703  210139 R"/>
    <s v="3"/>
    <d v="2003-07-18T00:00:00"/>
    <d v="2003-07-18T00:00:00"/>
    <s v="5000"/>
    <x v="69"/>
    <s v=""/>
    <m/>
    <s v="5000"/>
    <n v="18564"/>
    <s v="0000"/>
    <n v="78894"/>
    <s v=""/>
    <s v=""/>
    <b v="0"/>
    <s v=""/>
    <s v=""/>
    <x v="0"/>
  </r>
  <r>
    <n v="50998"/>
    <x v="0"/>
    <x v="70"/>
    <x v="2"/>
    <x v="70"/>
    <s v="1"/>
    <s v="QN2"/>
    <x v="3"/>
    <s v="3F21702  210429 H"/>
    <s v="3F21702  210429 R"/>
    <s v="3"/>
    <d v="2004-07-16T00:00:00"/>
    <d v="2004-07-16T00:00:00"/>
    <s v="5000"/>
    <x v="70"/>
    <s v=""/>
    <m/>
    <s v="5000"/>
    <n v="4747"/>
    <s v="0000"/>
    <n v="19045"/>
    <s v=""/>
    <s v=""/>
    <b v="0"/>
    <s v=""/>
    <s v=""/>
    <x v="0"/>
  </r>
  <r>
    <n v="51172"/>
    <x v="0"/>
    <x v="71"/>
    <x v="2"/>
    <x v="71"/>
    <s v="1"/>
    <s v="SOO"/>
    <x v="3"/>
    <s v="3F21704  200015 H"/>
    <s v="3F21704  200015 R"/>
    <s v="3"/>
    <d v="2004-05-18T00:00:00"/>
    <d v="2004-05-18T00:00:00"/>
    <s v="5000"/>
    <x v="71"/>
    <s v=""/>
    <m/>
    <s v="5000"/>
    <n v="17633"/>
    <s v="0000"/>
    <n v="706700"/>
    <s v=""/>
    <s v=""/>
    <b v="0"/>
    <s v=""/>
    <s v=""/>
    <x v="0"/>
  </r>
  <r>
    <n v="52070"/>
    <x v="0"/>
    <x v="72"/>
    <x v="2"/>
    <x v="72"/>
    <s v="1"/>
    <s v="QN2"/>
    <x v="3"/>
    <s v="3F21702  210429 H"/>
    <s v="3F21702  210429 R"/>
    <s v="3"/>
    <d v="2004-07-16T00:00:00"/>
    <d v="2004-07-16T00:00:00"/>
    <s v="5000"/>
    <x v="72"/>
    <s v=""/>
    <m/>
    <s v="5000"/>
    <n v="8428"/>
    <s v="0000"/>
    <n v="19993"/>
    <s v=""/>
    <s v=""/>
    <b v="0"/>
    <s v=""/>
    <s v=""/>
    <x v="0"/>
  </r>
  <r>
    <n v="52071"/>
    <x v="0"/>
    <x v="73"/>
    <x v="2"/>
    <x v="73"/>
    <s v="1"/>
    <s v="QN2"/>
    <x v="3"/>
    <s v="3F21702  210429 H"/>
    <s v="3F21702  210429 R"/>
    <s v="3"/>
    <d v="2004-07-16T00:00:00"/>
    <d v="2004-07-16T00:00:00"/>
    <s v="5000"/>
    <x v="73"/>
    <s v=""/>
    <m/>
    <s v="5000"/>
    <n v="9953"/>
    <s v="0000"/>
    <n v="19511"/>
    <s v=""/>
    <s v=""/>
    <b v="0"/>
    <s v=""/>
    <s v=""/>
    <x v="0"/>
  </r>
  <r>
    <n v="52173"/>
    <x v="0"/>
    <x v="74"/>
    <x v="2"/>
    <x v="74"/>
    <s v="1"/>
    <s v="SOO"/>
    <x v="3"/>
    <s v="3F21704  200015 H"/>
    <s v="3F21704  200015 R"/>
    <s v="3"/>
    <d v="2004-05-13T00:00:00"/>
    <d v="2004-05-13T00:00:00"/>
    <s v="5000"/>
    <x v="74"/>
    <s v=""/>
    <m/>
    <s v="5000"/>
    <n v="10768"/>
    <s v="0000"/>
    <n v="279984"/>
    <s v=""/>
    <s v=""/>
    <b v="0"/>
    <s v=""/>
    <s v=""/>
    <x v="0"/>
  </r>
  <r>
    <n v="52174"/>
    <x v="0"/>
    <x v="75"/>
    <x v="2"/>
    <x v="75"/>
    <s v="1"/>
    <s v="SOO"/>
    <x v="3"/>
    <s v="3F21704  200015 H"/>
    <s v="3F21704  200015 R"/>
    <s v="3"/>
    <d v="2004-05-13T00:00:00"/>
    <d v="2004-05-13T00:00:00"/>
    <s v="5000"/>
    <x v="75"/>
    <s v=""/>
    <m/>
    <s v="5000"/>
    <n v="10762"/>
    <s v="0000"/>
    <n v="259012"/>
    <s v=""/>
    <s v=""/>
    <b v="0"/>
    <s v=""/>
    <s v=""/>
    <x v="0"/>
  </r>
  <r>
    <n v="52175"/>
    <x v="0"/>
    <x v="76"/>
    <x v="2"/>
    <x v="76"/>
    <s v="1"/>
    <s v="SOO"/>
    <x v="3"/>
    <s v="3F21704  200015 H"/>
    <s v="3F21704  200015 R"/>
    <s v="3"/>
    <d v="2004-05-19T00:00:00"/>
    <d v="2004-05-19T00:00:00"/>
    <s v="5000"/>
    <x v="76"/>
    <s v=""/>
    <m/>
    <s v="5000"/>
    <n v="5402"/>
    <s v="0000"/>
    <n v="693677"/>
    <s v=""/>
    <s v=""/>
    <b v="0"/>
    <s v=""/>
    <s v=""/>
    <x v="0"/>
  </r>
  <r>
    <n v="52269"/>
    <x v="0"/>
    <x v="77"/>
    <x v="2"/>
    <x v="77"/>
    <s v="1"/>
    <s v="QN2"/>
    <x v="3"/>
    <s v="3F21702  210429 H"/>
    <s v="3F21702  210429 R"/>
    <s v="3"/>
    <d v="2004-07-16T00:00:00"/>
    <d v="2004-07-16T00:00:00"/>
    <s v="5000"/>
    <x v="77"/>
    <s v=""/>
    <m/>
    <s v="5000"/>
    <n v="3665"/>
    <s v="0000"/>
    <n v="19456"/>
    <s v=""/>
    <s v=""/>
    <b v="0"/>
    <s v=""/>
    <s v=""/>
    <x v="0"/>
  </r>
  <r>
    <n v="210501"/>
    <x v="0"/>
    <x v="78"/>
    <x v="2"/>
    <x v="78"/>
    <s v="1"/>
    <s v="QNT"/>
    <x v="3"/>
    <s v="3F21702  210398 H"/>
    <s v="3F21702  210398 R02"/>
    <s v="3"/>
    <d v="2004-08-11T00:00:00"/>
    <d v="2004-08-11T00:00:00"/>
    <s v="5000"/>
    <x v="78"/>
    <s v="0000"/>
    <n v="4303"/>
    <s v="5000"/>
    <n v="4465"/>
    <s v="0000"/>
    <n v="494179"/>
    <s v=""/>
    <s v=""/>
    <b v="0"/>
    <s v=""/>
    <s v=""/>
    <x v="0"/>
  </r>
  <r>
    <n v="210543"/>
    <x v="0"/>
    <x v="79"/>
    <x v="2"/>
    <x v="79"/>
    <s v="1"/>
    <s v="HOK"/>
    <x v="3"/>
    <s v="3F10805  190148 H"/>
    <s v="3F10805  190148 R"/>
    <s v="3"/>
    <d v="2004-06-07T00:00:00"/>
    <d v="2004-06-23T00:00:00"/>
    <s v="5000"/>
    <x v="79"/>
    <s v="0000"/>
    <n v="7757"/>
    <s v="5000"/>
    <n v="11511"/>
    <s v="0000"/>
    <n v="2288"/>
    <s v=""/>
    <s v=""/>
    <b v="0"/>
    <s v=""/>
    <s v=""/>
    <x v="0"/>
  </r>
  <r>
    <n v="210545"/>
    <x v="0"/>
    <x v="80"/>
    <x v="2"/>
    <x v="80"/>
    <s v="1"/>
    <s v="QUE"/>
    <x v="3"/>
    <s v="3F21703  210139 H"/>
    <s v="3F21703  210139 R"/>
    <s v="3"/>
    <d v="2004-07-20T00:00:00"/>
    <d v="2004-07-20T00:00:00"/>
    <s v="5000"/>
    <x v="80"/>
    <s v="0000"/>
    <n v="7003"/>
    <s v="5000"/>
    <n v="4530"/>
    <s v="0000"/>
    <n v="1226"/>
    <s v=""/>
    <s v=""/>
    <b v="0"/>
    <s v=""/>
    <s v=""/>
    <x v="0"/>
  </r>
  <r>
    <n v="210564"/>
    <x v="0"/>
    <x v="81"/>
    <x v="2"/>
    <x v="81"/>
    <s v="1"/>
    <s v="HOK"/>
    <x v="3"/>
    <s v="3F10805  190148 H"/>
    <s v="3F10805  190148 R"/>
    <s v="3"/>
    <d v="2004-08-10T00:00:00"/>
    <d v="2004-08-10T00:00:00"/>
    <s v="5000"/>
    <x v="81"/>
    <s v="0000"/>
    <n v="1133"/>
    <s v="5000"/>
    <n v="4442"/>
    <s v=""/>
    <m/>
    <s v=""/>
    <s v=""/>
    <b v="0"/>
    <s v=""/>
    <s v=""/>
    <x v="0"/>
  </r>
  <r>
    <n v="210565"/>
    <x v="0"/>
    <x v="82"/>
    <x v="2"/>
    <x v="82"/>
    <s v="1"/>
    <s v="HOK"/>
    <x v="3"/>
    <s v="3F10805  190148 H"/>
    <s v="3F10805  190148 R"/>
    <s v="3"/>
    <d v="2004-05-24T00:00:00"/>
    <d v="2004-05-25T00:00:00"/>
    <s v="5000"/>
    <x v="82"/>
    <s v="0000"/>
    <n v="1449"/>
    <s v="5000"/>
    <n v="5682"/>
    <s v="0000"/>
    <n v="9160"/>
    <s v=""/>
    <s v=""/>
    <b v="0"/>
    <s v=""/>
    <s v=""/>
    <x v="0"/>
  </r>
  <r>
    <n v="632390"/>
    <x v="0"/>
    <x v="83"/>
    <x v="2"/>
    <x v="83"/>
    <s v="1"/>
    <s v="GHR"/>
    <x v="3"/>
    <s v="3F21802  220004 H"/>
    <s v="3F21802  220064 R"/>
    <s v="3"/>
    <d v="2004-05-28T00:00:00"/>
    <d v="2004-05-28T00:00:00"/>
    <s v="5000"/>
    <x v="83"/>
    <s v="0000"/>
    <n v="421"/>
    <s v="5000"/>
    <n v="3359"/>
    <s v=""/>
    <m/>
    <s v=""/>
    <s v=""/>
    <b v="0"/>
    <s v=""/>
    <s v=""/>
    <x v="0"/>
  </r>
  <r>
    <n v="52474"/>
    <x v="0"/>
    <x v="84"/>
    <x v="2"/>
    <x v="84"/>
    <s v="1"/>
    <s v="SOO"/>
    <x v="4"/>
    <s v="3F21704  200015 H"/>
    <s v="3F21704  200015 R"/>
    <s v="3"/>
    <d v="2005-05-24T00:00:00"/>
    <d v="2005-05-24T00:00:00"/>
    <s v="5000"/>
    <x v="84"/>
    <s v=""/>
    <m/>
    <s v="5000"/>
    <n v="576514"/>
    <s v="0000"/>
    <n v="6158"/>
    <s v=""/>
    <s v=""/>
    <b v="0"/>
    <s v=""/>
    <s v=""/>
    <x v="0"/>
  </r>
  <r>
    <n v="52475"/>
    <x v="0"/>
    <x v="85"/>
    <x v="2"/>
    <x v="85"/>
    <s v="1"/>
    <s v="SOO"/>
    <x v="4"/>
    <s v="3F21704  200015 H"/>
    <s v="3F21704  200015 R"/>
    <s v="3"/>
    <d v="2005-05-23T00:00:00"/>
    <d v="2005-05-23T00:00:00"/>
    <s v="5000"/>
    <x v="85"/>
    <s v=""/>
    <m/>
    <s v="5000"/>
    <n v="511317"/>
    <s v="0000"/>
    <n v="5461"/>
    <s v=""/>
    <s v=""/>
    <b v="0"/>
    <s v=""/>
    <s v=""/>
    <x v="0"/>
  </r>
  <r>
    <n v="52498"/>
    <x v="0"/>
    <x v="86"/>
    <x v="2"/>
    <x v="86"/>
    <s v="1"/>
    <s v="QN2"/>
    <x v="4"/>
    <s v="3F21702  210429 H"/>
    <s v="3F21702  210429 R"/>
    <s v="3"/>
    <d v="2005-07-19T00:00:00"/>
    <d v="2005-07-19T00:00:00"/>
    <s v="5000"/>
    <x v="86"/>
    <s v=""/>
    <m/>
    <s v="5000"/>
    <n v="137714"/>
    <s v="0000"/>
    <n v="1296"/>
    <s v=""/>
    <s v=""/>
    <b v="0"/>
    <s v=""/>
    <s v=""/>
    <x v="0"/>
  </r>
  <r>
    <n v="52499"/>
    <x v="0"/>
    <x v="87"/>
    <x v="2"/>
    <x v="87"/>
    <s v="1"/>
    <s v="QN2"/>
    <x v="4"/>
    <s v="3F21702  210429 H"/>
    <s v="3F21702  210429 R"/>
    <s v="3"/>
    <d v="2005-07-19T00:00:00"/>
    <d v="2005-07-19T00:00:00"/>
    <s v="5000"/>
    <x v="87"/>
    <s v=""/>
    <m/>
    <s v="5000"/>
    <n v="107216"/>
    <s v="0000"/>
    <n v="1014"/>
    <s v=""/>
    <s v=""/>
    <b v="0"/>
    <s v=""/>
    <s v=""/>
    <x v="0"/>
  </r>
  <r>
    <n v="52564"/>
    <x v="0"/>
    <x v="88"/>
    <x v="2"/>
    <x v="88"/>
    <s v="1"/>
    <s v="QN2"/>
    <x v="4"/>
    <s v="3F21702  210429 H"/>
    <s v="3F21702  210429 R"/>
    <s v="3"/>
    <d v="2005-07-19T00:00:00"/>
    <d v="2005-07-19T00:00:00"/>
    <s v="5000"/>
    <x v="88"/>
    <s v=""/>
    <m/>
    <s v="5000"/>
    <n v="132534"/>
    <s v="0000"/>
    <n v="1287"/>
    <s v=""/>
    <s v=""/>
    <b v="0"/>
    <s v=""/>
    <s v=""/>
    <x v="0"/>
  </r>
  <r>
    <n v="52565"/>
    <x v="0"/>
    <x v="89"/>
    <x v="2"/>
    <x v="89"/>
    <s v="1"/>
    <s v="QN2"/>
    <x v="4"/>
    <s v="3F21702  210429 H"/>
    <s v="3F21702  210429 R"/>
    <s v="3"/>
    <d v="2005-07-19T00:00:00"/>
    <d v="2005-07-19T00:00:00"/>
    <s v="5000"/>
    <x v="89"/>
    <s v=""/>
    <m/>
    <s v="5000"/>
    <n v="88582"/>
    <s v="0000"/>
    <n v="875"/>
    <s v=""/>
    <s v=""/>
    <b v="0"/>
    <s v=""/>
    <s v=""/>
    <x v="0"/>
  </r>
  <r>
    <n v="52566"/>
    <x v="0"/>
    <x v="90"/>
    <x v="2"/>
    <x v="90"/>
    <s v="1"/>
    <s v="SOO"/>
    <x v="4"/>
    <s v="3F21704  200015 H"/>
    <s v="3F21704  200015 R"/>
    <s v="3"/>
    <d v="2005-05-13T00:00:00"/>
    <d v="2005-05-13T00:00:00"/>
    <s v="5000"/>
    <x v="90"/>
    <s v=""/>
    <m/>
    <s v="5000"/>
    <n v="434378"/>
    <s v="0000"/>
    <n v="4639"/>
    <s v=""/>
    <s v=""/>
    <b v="0"/>
    <s v=""/>
    <s v=""/>
    <x v="0"/>
  </r>
  <r>
    <n v="52567"/>
    <x v="0"/>
    <x v="91"/>
    <x v="2"/>
    <x v="91"/>
    <s v="1"/>
    <s v="SOO"/>
    <x v="4"/>
    <s v="3F21704  200015 H"/>
    <s v="3F21704  200015 R"/>
    <s v="3"/>
    <d v="2005-05-18T00:00:00"/>
    <d v="2005-05-18T00:00:00"/>
    <s v="5000"/>
    <x v="91"/>
    <s v=""/>
    <m/>
    <s v="5000"/>
    <n v="436075"/>
    <s v="0000"/>
    <n v="4658"/>
    <s v=""/>
    <s v=""/>
    <b v="0"/>
    <s v=""/>
    <s v=""/>
    <x v="0"/>
  </r>
  <r>
    <n v="210573"/>
    <x v="0"/>
    <x v="92"/>
    <x v="2"/>
    <x v="92"/>
    <s v="1"/>
    <s v="HOK"/>
    <x v="4"/>
    <s v="3F10805  190148 H"/>
    <s v="3F10805  190148 R"/>
    <s v="3"/>
    <d v="2005-06-16T00:00:00"/>
    <d v="2005-06-16T00:00:00"/>
    <s v="5000"/>
    <x v="92"/>
    <s v="0000"/>
    <n v="74"/>
    <s v="5000"/>
    <n v="27"/>
    <s v="0000"/>
    <n v="60"/>
    <s v=""/>
    <s v=""/>
    <b v="0"/>
    <s v=""/>
    <s v=""/>
    <x v="0"/>
  </r>
  <r>
    <n v="210590"/>
    <x v="0"/>
    <x v="93"/>
    <x v="2"/>
    <x v="93"/>
    <s v="1"/>
    <s v="HOK"/>
    <x v="4"/>
    <s v="3F10805  190148 H"/>
    <s v="3F10805  190148 R"/>
    <s v="3"/>
    <d v="2005-06-08T00:00:00"/>
    <d v="2005-06-16T00:00:00"/>
    <s v="5000"/>
    <x v="93"/>
    <s v="0000"/>
    <n v="2768"/>
    <s v="5000"/>
    <n v="1007"/>
    <s v="0000"/>
    <n v="23598"/>
    <s v=""/>
    <s v=""/>
    <b v="0"/>
    <s v=""/>
    <s v=""/>
    <x v="0"/>
  </r>
  <r>
    <n v="210593"/>
    <x v="0"/>
    <x v="94"/>
    <x v="2"/>
    <x v="94"/>
    <s v="1"/>
    <s v="QUE"/>
    <x v="4"/>
    <s v="3F21703  210139 H"/>
    <s v="3F21703  210139 R"/>
    <s v="3"/>
    <d v="2005-07-30T00:00:00"/>
    <d v="2005-07-31T00:00:00"/>
    <s v="5000"/>
    <x v="94"/>
    <s v="0000"/>
    <n v="1517"/>
    <s v="5000"/>
    <n v="38302"/>
    <s v=""/>
    <m/>
    <s v=""/>
    <s v=""/>
    <b v="0"/>
    <s v=""/>
    <s v=""/>
    <x v="0"/>
  </r>
  <r>
    <n v="210596"/>
    <x v="0"/>
    <x v="95"/>
    <x v="2"/>
    <x v="95"/>
    <s v="1"/>
    <s v="QNT"/>
    <x v="4"/>
    <s v="3F21702  210398 H"/>
    <s v="3F21702  210398 R02"/>
    <s v="3"/>
    <d v="2005-08-08T00:00:00"/>
    <d v="2005-08-08T00:00:00"/>
    <s v="5000"/>
    <x v="95"/>
    <s v=""/>
    <m/>
    <s v="5000"/>
    <n v="21644"/>
    <s v=""/>
    <m/>
    <s v="D"/>
    <s v="142005DI07"/>
    <b v="0"/>
    <s v=""/>
    <s v=""/>
    <x v="0"/>
  </r>
  <r>
    <n v="633073"/>
    <x v="0"/>
    <x v="96"/>
    <x v="2"/>
    <x v="96"/>
    <s v="1"/>
    <s v="GHR"/>
    <x v="4"/>
    <s v="3F21802  220004 H"/>
    <s v="3F21802  220064 R"/>
    <s v="3"/>
    <d v="2005-06-01T00:00:00"/>
    <d v="2005-06-02T00:00:00"/>
    <s v="5000"/>
    <x v="96"/>
    <s v="0000"/>
    <n v="360"/>
    <s v="5000"/>
    <n v="8953"/>
    <s v=""/>
    <m/>
    <s v=""/>
    <s v=""/>
    <b v="0"/>
    <s v=""/>
    <s v=""/>
    <x v="0"/>
  </r>
  <r>
    <n v="52887"/>
    <x v="0"/>
    <x v="97"/>
    <x v="2"/>
    <x v="97"/>
    <s v="1"/>
    <s v="SOO"/>
    <x v="5"/>
    <s v="3F21704  200015 H"/>
    <s v="3F21704  200015 R"/>
    <s v="3"/>
    <d v="2006-05-15T00:00:00"/>
    <d v="2006-05-18T00:00:00"/>
    <s v="5000"/>
    <x v="97"/>
    <s v=""/>
    <m/>
    <s v="5000"/>
    <n v="493615"/>
    <s v="0000"/>
    <n v="1488"/>
    <s v=""/>
    <s v=""/>
    <b v="0"/>
    <s v=""/>
    <s v=""/>
    <x v="0"/>
  </r>
  <r>
    <n v="52888"/>
    <x v="0"/>
    <x v="98"/>
    <x v="2"/>
    <x v="98"/>
    <s v="1"/>
    <s v="SOO"/>
    <x v="5"/>
    <s v="3F21704  200015 H"/>
    <s v="3F21704  200015 R"/>
    <s v="3"/>
    <d v="2006-05-15T00:00:00"/>
    <d v="2006-05-18T00:00:00"/>
    <s v="5000"/>
    <x v="98"/>
    <s v=""/>
    <m/>
    <s v="5000"/>
    <n v="500711"/>
    <s v="0000"/>
    <n v="1503"/>
    <s v=""/>
    <s v=""/>
    <b v="0"/>
    <s v=""/>
    <s v=""/>
    <x v="0"/>
  </r>
  <r>
    <n v="52889"/>
    <x v="0"/>
    <x v="99"/>
    <x v="2"/>
    <x v="99"/>
    <s v="1"/>
    <s v="SOO"/>
    <x v="5"/>
    <s v="3F21704  200015 H"/>
    <s v="3F21704  200015 R"/>
    <s v="3"/>
    <d v="2006-05-15T00:00:00"/>
    <d v="2006-05-18T00:00:00"/>
    <s v="5000"/>
    <x v="99"/>
    <s v=""/>
    <m/>
    <s v="5000"/>
    <n v="497191"/>
    <s v="0000"/>
    <n v="1498"/>
    <s v=""/>
    <s v=""/>
    <b v="0"/>
    <s v=""/>
    <s v=""/>
    <x v="0"/>
  </r>
  <r>
    <n v="52890"/>
    <x v="0"/>
    <x v="100"/>
    <x v="2"/>
    <x v="100"/>
    <s v="1"/>
    <s v="SOO"/>
    <x v="5"/>
    <s v="3F21704  200015 H"/>
    <s v="3F21704  200015 R"/>
    <s v="3"/>
    <d v="2006-05-15T00:00:00"/>
    <d v="2006-05-18T00:00:00"/>
    <s v="5000"/>
    <x v="100"/>
    <s v=""/>
    <m/>
    <s v="5000"/>
    <n v="489044"/>
    <s v="0000"/>
    <n v="1471"/>
    <s v=""/>
    <s v=""/>
    <b v="0"/>
    <s v=""/>
    <s v=""/>
    <x v="0"/>
  </r>
  <r>
    <n v="52891"/>
    <x v="0"/>
    <x v="101"/>
    <x v="2"/>
    <x v="101"/>
    <s v="1"/>
    <s v="QN2"/>
    <x v="5"/>
    <s v="3F21702  210429 H"/>
    <s v="3F21702  210429 R"/>
    <s v="3"/>
    <d v="2006-07-27T00:00:00"/>
    <d v="2006-08-04T00:00:00"/>
    <s v="5000"/>
    <x v="101"/>
    <s v=""/>
    <m/>
    <s v="5000"/>
    <n v="10352"/>
    <s v="0000"/>
    <n v="5"/>
    <s v=""/>
    <s v=""/>
    <b v="0"/>
    <s v=""/>
    <s v=""/>
    <x v="0"/>
  </r>
  <r>
    <n v="52892"/>
    <x v="0"/>
    <x v="102"/>
    <x v="2"/>
    <x v="102"/>
    <s v="1"/>
    <s v="QN2"/>
    <x v="5"/>
    <s v="3F21702  210429 H"/>
    <s v="3F21702  210429 R"/>
    <s v="3"/>
    <d v="2006-07-27T00:00:00"/>
    <d v="2006-08-04T00:00:00"/>
    <s v="5000"/>
    <x v="102"/>
    <s v=""/>
    <m/>
    <s v="5000"/>
    <n v="10950"/>
    <s v="0000"/>
    <n v="5"/>
    <s v=""/>
    <s v=""/>
    <b v="0"/>
    <s v=""/>
    <s v=""/>
    <x v="0"/>
  </r>
  <r>
    <n v="52893"/>
    <x v="0"/>
    <x v="103"/>
    <x v="2"/>
    <x v="103"/>
    <s v="1"/>
    <s v="QN2"/>
    <x v="5"/>
    <s v="3F21702  210429 H"/>
    <s v="3F21702  210429 R"/>
    <s v="3"/>
    <d v="2006-07-27T00:00:00"/>
    <d v="2006-08-04T00:00:00"/>
    <s v="5000"/>
    <x v="103"/>
    <s v=""/>
    <m/>
    <s v="5000"/>
    <n v="12097"/>
    <s v="0000"/>
    <n v="5"/>
    <s v=""/>
    <s v=""/>
    <b v="0"/>
    <s v=""/>
    <s v=""/>
    <x v="0"/>
  </r>
  <r>
    <n v="52894"/>
    <x v="0"/>
    <x v="104"/>
    <x v="2"/>
    <x v="104"/>
    <s v="1"/>
    <s v="QN2"/>
    <x v="5"/>
    <s v="3F21702  210429 H"/>
    <s v="3F21702  210429 R"/>
    <s v="3"/>
    <d v="2006-07-27T00:00:00"/>
    <d v="2006-08-04T00:00:00"/>
    <s v="5000"/>
    <x v="104"/>
    <s v=""/>
    <m/>
    <s v="5000"/>
    <n v="11645"/>
    <s v="0000"/>
    <n v="5"/>
    <s v=""/>
    <s v=""/>
    <b v="0"/>
    <s v=""/>
    <s v=""/>
    <x v="0"/>
  </r>
  <r>
    <n v="210680"/>
    <x v="0"/>
    <x v="105"/>
    <x v="2"/>
    <x v="105"/>
    <s v="1"/>
    <s v="QNT"/>
    <x v="5"/>
    <s v="3F21702  210398 H"/>
    <s v="3F21702  210398 R02"/>
    <s v="3"/>
    <d v="2006-08-11T00:00:00"/>
    <d v="2006-08-17T00:00:00"/>
    <s v="5000"/>
    <x v="105"/>
    <s v="0000"/>
    <n v="5802"/>
    <s v="5000"/>
    <n v="3223"/>
    <s v="0000"/>
    <n v="1289"/>
    <s v="D"/>
    <s v="142006DI06"/>
    <b v="0"/>
    <s v=""/>
    <s v=""/>
    <x v="0"/>
  </r>
  <r>
    <n v="633384"/>
    <x v="0"/>
    <x v="106"/>
    <x v="2"/>
    <x v="106"/>
    <s v="1"/>
    <s v="GHR"/>
    <x v="5"/>
    <s v="3F21802  220004 H"/>
    <s v="3F21802  220064 R"/>
    <s v="3"/>
    <d v="2006-06-27T00:00:00"/>
    <d v="2006-06-27T00:00:00"/>
    <s v="5000"/>
    <x v="106"/>
    <s v=""/>
    <m/>
    <s v=""/>
    <m/>
    <s v=""/>
    <m/>
    <s v=""/>
    <s v=""/>
    <b v="0"/>
    <s v=""/>
    <s v=""/>
    <x v="0"/>
  </r>
  <r>
    <n v="53391"/>
    <x v="0"/>
    <x v="107"/>
    <x v="2"/>
    <x v="107"/>
    <s v="1"/>
    <s v="SOO"/>
    <x v="6"/>
    <s v="3F21704  200015 H"/>
    <s v="3F21704  200015 R"/>
    <s v="3"/>
    <d v="2007-05-30T00:00:00"/>
    <d v="2007-06-08T00:00:00"/>
    <s v="5000"/>
    <x v="107"/>
    <s v=""/>
    <m/>
    <s v="5000"/>
    <n v="366399"/>
    <s v="0000"/>
    <n v="38"/>
    <s v=""/>
    <s v=""/>
    <b v="0"/>
    <s v=""/>
    <s v=""/>
    <x v="0"/>
  </r>
  <r>
    <n v="53392"/>
    <x v="0"/>
    <x v="108"/>
    <x v="2"/>
    <x v="108"/>
    <s v="1"/>
    <s v="SOO"/>
    <x v="6"/>
    <s v="3F21704  200015 H"/>
    <s v="3F21704  200015 R"/>
    <s v="3"/>
    <d v="2007-05-30T00:00:00"/>
    <d v="2007-06-08T00:00:00"/>
    <s v="5000"/>
    <x v="108"/>
    <s v=""/>
    <m/>
    <s v="5000"/>
    <n v="368070"/>
    <s v="0000"/>
    <n v="39"/>
    <s v=""/>
    <s v=""/>
    <b v="0"/>
    <s v=""/>
    <s v=""/>
    <x v="0"/>
  </r>
  <r>
    <n v="53393"/>
    <x v="0"/>
    <x v="109"/>
    <x v="2"/>
    <x v="109"/>
    <s v="1"/>
    <s v="SOO"/>
    <x v="6"/>
    <s v="3F21704  200015 H"/>
    <s v="3F21704  200015 R"/>
    <s v="3"/>
    <d v="2007-05-30T00:00:00"/>
    <d v="2007-06-08T00:00:00"/>
    <s v="5000"/>
    <x v="109"/>
    <s v=""/>
    <m/>
    <s v="5000"/>
    <n v="365656"/>
    <s v="0000"/>
    <n v="39"/>
    <s v=""/>
    <s v=""/>
    <b v="0"/>
    <s v=""/>
    <s v=""/>
    <x v="0"/>
  </r>
  <r>
    <n v="53394"/>
    <x v="0"/>
    <x v="110"/>
    <x v="2"/>
    <x v="110"/>
    <s v="1"/>
    <s v="SOO"/>
    <x v="6"/>
    <s v="3F21704  200015 H"/>
    <s v="3F21704  200015 R"/>
    <s v="3"/>
    <d v="2007-05-30T00:00:00"/>
    <d v="2007-06-08T00:00:00"/>
    <s v="5000"/>
    <x v="110"/>
    <s v=""/>
    <m/>
    <s v="5000"/>
    <n v="363346"/>
    <s v="0000"/>
    <n v="38"/>
    <s v=""/>
    <s v=""/>
    <b v="0"/>
    <s v=""/>
    <s v=""/>
    <x v="0"/>
  </r>
  <r>
    <n v="53395"/>
    <x v="0"/>
    <x v="111"/>
    <x v="2"/>
    <x v="111"/>
    <s v="1"/>
    <s v="QN2"/>
    <x v="6"/>
    <s v="3F21702  210429 H"/>
    <s v="3F21702  210429 R"/>
    <s v="3"/>
    <d v="2007-07-30T00:00:00"/>
    <d v="2007-08-22T00:00:00"/>
    <s v="5000"/>
    <x v="111"/>
    <s v=""/>
    <m/>
    <s v="5000"/>
    <n v="12021"/>
    <s v="0000"/>
    <n v="53"/>
    <s v=""/>
    <s v=""/>
    <b v="0"/>
    <s v=""/>
    <s v=""/>
    <x v="0"/>
  </r>
  <r>
    <n v="53396"/>
    <x v="0"/>
    <x v="112"/>
    <x v="2"/>
    <x v="112"/>
    <s v="1"/>
    <s v="QN2"/>
    <x v="6"/>
    <s v="3F21702  210429 H"/>
    <s v="3F21702  210429 R"/>
    <s v="3"/>
    <d v="2007-07-30T00:00:00"/>
    <d v="2007-08-22T00:00:00"/>
    <s v="5000"/>
    <x v="112"/>
    <s v=""/>
    <m/>
    <s v="5000"/>
    <n v="13358"/>
    <s v="0000"/>
    <n v="52"/>
    <s v=""/>
    <s v=""/>
    <b v="0"/>
    <s v=""/>
    <s v=""/>
    <x v="0"/>
  </r>
  <r>
    <n v="210732"/>
    <x v="0"/>
    <x v="113"/>
    <x v="2"/>
    <x v="113"/>
    <s v="1"/>
    <s v="QNT"/>
    <x v="6"/>
    <s v="3F21702  210398 H"/>
    <s v="3F21702  210398 R02"/>
    <s v="3"/>
    <d v="2007-08-24T00:00:00"/>
    <d v="2007-08-24T00:00:00"/>
    <s v="5000"/>
    <x v="113"/>
    <s v="0000"/>
    <n v="1921"/>
    <s v="5000"/>
    <n v="33801"/>
    <s v=""/>
    <m/>
    <s v="D"/>
    <s v="142007DI00"/>
    <b v="0"/>
    <s v=""/>
    <s v=""/>
    <x v="0"/>
  </r>
  <r>
    <n v="633892"/>
    <x v="0"/>
    <x v="114"/>
    <x v="2"/>
    <x v="114"/>
    <s v="1"/>
    <s v="GHR"/>
    <x v="6"/>
    <s v="3F21802  220004 H"/>
    <s v="3F21802  220064 R"/>
    <s v="3"/>
    <d v="2007-06-09T00:00:00"/>
    <d v="2007-06-23T00:00:00"/>
    <s v="5000"/>
    <x v="114"/>
    <s v=""/>
    <m/>
    <s v="5000"/>
    <n v="2291"/>
    <s v=""/>
    <m/>
    <s v=""/>
    <s v=""/>
    <b v="0"/>
    <s v=""/>
    <s v=""/>
    <x v="0"/>
  </r>
  <r>
    <n v="53397"/>
    <x v="0"/>
    <x v="115"/>
    <x v="2"/>
    <x v="115"/>
    <s v="1"/>
    <s v="QN2"/>
    <x v="7"/>
    <s v="3F21702  210429 H"/>
    <s v="3F21702  210429 R"/>
    <s v="3"/>
    <d v="2008-07-28T00:00:00"/>
    <d v="2008-07-28T00:00:00"/>
    <s v="5000"/>
    <x v="115"/>
    <s v=""/>
    <m/>
    <s v="5000"/>
    <n v="35878"/>
    <s v=""/>
    <m/>
    <s v=""/>
    <s v=""/>
    <b v="0"/>
    <s v=""/>
    <s v=""/>
    <x v="0"/>
  </r>
  <r>
    <n v="53398"/>
    <x v="0"/>
    <x v="116"/>
    <x v="2"/>
    <x v="116"/>
    <s v="1"/>
    <s v="QN2"/>
    <x v="7"/>
    <s v="3F21702  210429 H"/>
    <s v="3F21702  210429 R"/>
    <s v="3"/>
    <d v="2008-07-28T00:00:00"/>
    <d v="2008-07-28T00:00:00"/>
    <s v="5000"/>
    <x v="116"/>
    <s v=""/>
    <m/>
    <s v="5000"/>
    <n v="34807"/>
    <s v=""/>
    <m/>
    <s v=""/>
    <s v=""/>
    <b v="0"/>
    <s v=""/>
    <s v=""/>
    <x v="0"/>
  </r>
  <r>
    <n v="54375"/>
    <x v="0"/>
    <x v="117"/>
    <x v="2"/>
    <x v="117"/>
    <s v="1"/>
    <s v="SOO"/>
    <x v="7"/>
    <s v="3F21704  200015 H"/>
    <s v="3F21704  200015 R"/>
    <s v="3"/>
    <d v="2008-06-12T00:00:00"/>
    <d v="2008-06-12T00:00:00"/>
    <s v="5000"/>
    <x v="117"/>
    <s v=""/>
    <m/>
    <s v="5000"/>
    <n v="42046"/>
    <s v="0000"/>
    <n v="383"/>
    <s v=""/>
    <s v=""/>
    <b v="0"/>
    <s v=""/>
    <s v=""/>
    <x v="0"/>
  </r>
  <r>
    <n v="54376"/>
    <x v="0"/>
    <x v="118"/>
    <x v="2"/>
    <x v="118"/>
    <s v="1"/>
    <s v="SOO"/>
    <x v="7"/>
    <s v="3F21704  200015 H"/>
    <s v="3F21704  200015 R"/>
    <s v="3"/>
    <d v="2008-06-12T00:00:00"/>
    <d v="2008-06-12T00:00:00"/>
    <s v="5000"/>
    <x v="118"/>
    <s v=""/>
    <m/>
    <s v="5000"/>
    <n v="41220"/>
    <s v="0000"/>
    <n v="377"/>
    <s v=""/>
    <s v=""/>
    <b v="0"/>
    <s v=""/>
    <s v=""/>
    <x v="0"/>
  </r>
  <r>
    <n v="54377"/>
    <x v="0"/>
    <x v="119"/>
    <x v="2"/>
    <x v="119"/>
    <s v="1"/>
    <s v="SOO"/>
    <x v="7"/>
    <s v="3F21704  200015 H"/>
    <s v="3F21704  200015 R"/>
    <s v="3"/>
    <d v="2008-06-12T00:00:00"/>
    <d v="2008-06-12T00:00:00"/>
    <s v="5000"/>
    <x v="119"/>
    <s v=""/>
    <m/>
    <s v="5000"/>
    <n v="44281"/>
    <s v="0000"/>
    <n v="378"/>
    <s v=""/>
    <s v=""/>
    <b v="0"/>
    <s v=""/>
    <s v=""/>
    <x v="0"/>
  </r>
  <r>
    <n v="54378"/>
    <x v="0"/>
    <x v="120"/>
    <x v="2"/>
    <x v="120"/>
    <s v="1"/>
    <s v="SOO"/>
    <x v="7"/>
    <s v="3F21704  200015 H"/>
    <s v="3F21704  200015 R"/>
    <s v="3"/>
    <d v="2008-06-12T00:00:00"/>
    <d v="2008-06-12T00:00:00"/>
    <s v="5000"/>
    <x v="120"/>
    <s v=""/>
    <m/>
    <s v="5000"/>
    <n v="47776"/>
    <s v="0000"/>
    <n v="382"/>
    <s v=""/>
    <s v=""/>
    <b v="0"/>
    <s v=""/>
    <s v=""/>
    <x v="0"/>
  </r>
  <r>
    <n v="54379"/>
    <x v="0"/>
    <x v="121"/>
    <x v="2"/>
    <x v="121"/>
    <s v="1"/>
    <s v="QN2"/>
    <x v="7"/>
    <s v="3F21702  210429 H"/>
    <s v="3F21702  210429 R"/>
    <s v="3"/>
    <d v="2008-07-28T00:00:00"/>
    <d v="2008-07-28T00:00:00"/>
    <s v="5000"/>
    <x v="121"/>
    <s v=""/>
    <m/>
    <s v="5000"/>
    <n v="35858"/>
    <s v=""/>
    <m/>
    <s v=""/>
    <s v=""/>
    <b v="0"/>
    <s v=""/>
    <s v=""/>
    <x v="0"/>
  </r>
  <r>
    <n v="54380"/>
    <x v="0"/>
    <x v="122"/>
    <x v="2"/>
    <x v="122"/>
    <s v="1"/>
    <s v="QN2"/>
    <x v="7"/>
    <s v="3F21702  210429 H"/>
    <s v="3F21702  210429 R"/>
    <s v="3"/>
    <d v="2008-07-28T00:00:00"/>
    <d v="2008-07-28T00:00:00"/>
    <s v="5000"/>
    <x v="122"/>
    <s v=""/>
    <m/>
    <s v="5000"/>
    <n v="35048"/>
    <s v=""/>
    <m/>
    <s v=""/>
    <s v=""/>
    <b v="0"/>
    <s v=""/>
    <s v=""/>
    <x v="0"/>
  </r>
  <r>
    <n v="210746"/>
    <x v="0"/>
    <x v="123"/>
    <x v="2"/>
    <x v="123"/>
    <s v="1"/>
    <s v="QNT"/>
    <x v="7"/>
    <s v="3F21702  210398 H"/>
    <s v="3F21702  210398 R02"/>
    <s v="3"/>
    <d v="2008-08-15T00:00:00"/>
    <d v="2008-08-15T00:00:00"/>
    <s v="5000"/>
    <x v="123"/>
    <s v=""/>
    <m/>
    <s v="5000"/>
    <n v="7539"/>
    <s v=""/>
    <m/>
    <s v="D"/>
    <s v="142008quin"/>
    <b v="0"/>
    <s v=""/>
    <s v=""/>
    <x v="0"/>
  </r>
  <r>
    <n v="54687"/>
    <x v="0"/>
    <x v="124"/>
    <x v="2"/>
    <x v="124"/>
    <s v="1"/>
    <s v="QN2"/>
    <x v="0"/>
    <s v="3F21702  210429 H"/>
    <s v="3F21702  210429 R"/>
    <s v="3"/>
    <d v="2009-07-28T00:00:00"/>
    <d v="2009-07-28T00:00:00"/>
    <s v="5000"/>
    <x v="124"/>
    <s v=""/>
    <m/>
    <s v="5000"/>
    <n v="38941"/>
    <s v="0000"/>
    <n v="382"/>
    <s v=""/>
    <s v=""/>
    <b v="0"/>
    <s v=""/>
    <s v=""/>
    <x v="0"/>
  </r>
  <r>
    <n v="54688"/>
    <x v="0"/>
    <x v="125"/>
    <x v="2"/>
    <x v="125"/>
    <s v="1"/>
    <s v="QN2"/>
    <x v="0"/>
    <s v="3F21702  210429 H"/>
    <s v="3F21702  210429 R"/>
    <s v="3"/>
    <d v="2009-07-28T00:00:00"/>
    <d v="2009-07-28T00:00:00"/>
    <s v="5000"/>
    <x v="125"/>
    <s v=""/>
    <m/>
    <s v="5000"/>
    <n v="40541"/>
    <s v="0000"/>
    <n v="385"/>
    <s v=""/>
    <s v=""/>
    <b v="0"/>
    <s v=""/>
    <s v=""/>
    <x v="0"/>
  </r>
  <r>
    <n v="54689"/>
    <x v="0"/>
    <x v="126"/>
    <x v="2"/>
    <x v="126"/>
    <s v="1"/>
    <s v="QN2"/>
    <x v="0"/>
    <s v="3F21702  210429 H"/>
    <s v="3F21702  210429 R"/>
    <s v="3"/>
    <d v="2009-07-28T00:00:00"/>
    <d v="2009-07-28T00:00:00"/>
    <s v="5000"/>
    <x v="126"/>
    <s v=""/>
    <m/>
    <s v="5000"/>
    <n v="41005"/>
    <s v="0000"/>
    <n v="382"/>
    <s v=""/>
    <s v=""/>
    <b v="0"/>
    <s v=""/>
    <s v=""/>
    <x v="0"/>
  </r>
  <r>
    <n v="54690"/>
    <x v="0"/>
    <x v="127"/>
    <x v="2"/>
    <x v="127"/>
    <s v="1"/>
    <s v="QN2"/>
    <x v="0"/>
    <s v="3F21702  210429 H"/>
    <s v="3F21702  210429 R"/>
    <s v="3"/>
    <d v="2009-07-28T00:00:00"/>
    <d v="2009-07-28T00:00:00"/>
    <s v="5000"/>
    <x v="127"/>
    <s v=""/>
    <m/>
    <s v="5000"/>
    <n v="40330"/>
    <s v="0000"/>
    <n v="383"/>
    <s v=""/>
    <s v=""/>
    <b v="0"/>
    <s v=""/>
    <s v=""/>
    <x v="0"/>
  </r>
  <r>
    <n v="54691"/>
    <x v="0"/>
    <x v="128"/>
    <x v="2"/>
    <x v="128"/>
    <s v="1"/>
    <s v="SOO"/>
    <x v="0"/>
    <s v="3F21704  200015 H"/>
    <s v="3F21704  200015 R"/>
    <s v="3"/>
    <d v="2009-06-03T00:00:00"/>
    <d v="2009-06-03T00:00:00"/>
    <s v="5000"/>
    <x v="128"/>
    <s v=""/>
    <m/>
    <s v="5000"/>
    <n v="43549"/>
    <s v="0000"/>
    <n v="211"/>
    <s v=""/>
    <s v=""/>
    <b v="0"/>
    <s v=""/>
    <s v=""/>
    <x v="0"/>
  </r>
  <r>
    <n v="54692"/>
    <x v="0"/>
    <x v="129"/>
    <x v="2"/>
    <x v="129"/>
    <s v="1"/>
    <s v="SOO"/>
    <x v="0"/>
    <s v="3F21704  200015 H"/>
    <s v="3F21704  200015 R"/>
    <s v="3"/>
    <d v="2009-06-03T00:00:00"/>
    <d v="2009-06-03T00:00:00"/>
    <s v="5000"/>
    <x v="129"/>
    <s v=""/>
    <m/>
    <s v="5000"/>
    <n v="39287"/>
    <s v="0000"/>
    <n v="208"/>
    <s v=""/>
    <s v=""/>
    <b v="0"/>
    <s v=""/>
    <s v=""/>
    <x v="0"/>
  </r>
  <r>
    <n v="54693"/>
    <x v="0"/>
    <x v="130"/>
    <x v="2"/>
    <x v="130"/>
    <s v="1"/>
    <s v="SOO"/>
    <x v="0"/>
    <s v="3F21704  200015 H"/>
    <s v="3F21704  200015 R"/>
    <s v="3"/>
    <d v="2009-06-03T00:00:00"/>
    <d v="2009-06-03T00:00:00"/>
    <s v="5000"/>
    <x v="130"/>
    <s v=""/>
    <m/>
    <s v="5000"/>
    <n v="41753"/>
    <s v="0000"/>
    <n v="212"/>
    <s v=""/>
    <s v=""/>
    <b v="0"/>
    <s v=""/>
    <s v=""/>
    <x v="0"/>
  </r>
  <r>
    <n v="54694"/>
    <x v="0"/>
    <x v="131"/>
    <x v="2"/>
    <x v="131"/>
    <s v="1"/>
    <s v="SOO"/>
    <x v="0"/>
    <s v="3F21704  200015 H"/>
    <s v="3F21704  200015 R"/>
    <s v="3"/>
    <d v="2009-06-03T00:00:00"/>
    <d v="2009-06-03T00:00:00"/>
    <s v="5000"/>
    <x v="131"/>
    <s v=""/>
    <m/>
    <s v="5000"/>
    <n v="44909"/>
    <s v="0000"/>
    <n v="211"/>
    <s v=""/>
    <s v=""/>
    <b v="0"/>
    <s v=""/>
    <s v=""/>
    <x v="0"/>
  </r>
  <r>
    <n v="210844"/>
    <x v="0"/>
    <x v="132"/>
    <x v="2"/>
    <x v="132"/>
    <s v="1"/>
    <s v="QNT"/>
    <x v="0"/>
    <s v="3F21702  210398 H"/>
    <s v="3F21702  210398 R02"/>
    <s v="3"/>
    <d v="2009-07-28T00:00:00"/>
    <d v="2009-08-05T00:00:00"/>
    <s v="5000"/>
    <x v="132"/>
    <s v=""/>
    <m/>
    <s v="5000"/>
    <n v="984"/>
    <s v=""/>
    <m/>
    <s v="D"/>
    <s v="142009quin"/>
    <b v="0"/>
    <s v=""/>
    <s v=""/>
    <x v="0"/>
  </r>
  <r>
    <n v="632883"/>
    <x v="1"/>
    <x v="133"/>
    <x v="3"/>
    <x v="133"/>
    <s v="1"/>
    <s v="LCN"/>
    <x v="5"/>
    <s v="3F42001  280159 H"/>
    <s v="3F42001  280159 R"/>
    <s v="3"/>
    <d v="2006-06-16T00:00:00"/>
    <d v="2006-07-12T00:00:00"/>
    <s v="5000"/>
    <x v="133"/>
    <s v="0000"/>
    <n v="2004"/>
    <s v="5000"/>
    <n v="5867"/>
    <s v=""/>
    <m/>
    <s v=""/>
    <s v=""/>
    <b v="0"/>
    <s v=""/>
    <s v=""/>
    <x v="1"/>
  </r>
  <r>
    <n v="94423"/>
    <x v="1"/>
    <x v="134"/>
    <x v="3"/>
    <x v="134"/>
    <s v="1"/>
    <s v="LCN"/>
    <x v="5"/>
    <s v="5F33202  H2     21"/>
    <s v="5F332    0100205000"/>
    <s v="3"/>
    <d v="2006-05-02T00:00:00"/>
    <d v="2006-05-12T00:00:00"/>
    <s v="5000"/>
    <x v="134"/>
    <s v="0000"/>
    <n v="426"/>
    <s v="0000"/>
    <n v="5619619"/>
    <s v=""/>
    <m/>
    <s v=""/>
    <s v=""/>
    <b v="0"/>
    <s v=""/>
    <s v=""/>
    <x v="2"/>
  </r>
  <r>
    <n v="632886"/>
    <x v="1"/>
    <x v="135"/>
    <x v="3"/>
    <x v="135"/>
    <s v="1"/>
    <s v="LCN"/>
    <x v="5"/>
    <s v="3F42001  270002 H"/>
    <s v="3F42001  270002 R"/>
    <s v="3"/>
    <d v="2006-07-11T00:00:00"/>
    <d v="2006-07-11T00:00:00"/>
    <s v="5000"/>
    <x v="135"/>
    <s v=""/>
    <m/>
    <s v="5000"/>
    <n v="546"/>
    <s v=""/>
    <m/>
    <s v=""/>
    <s v=""/>
    <b v="0"/>
    <s v=""/>
    <s v=""/>
    <x v="3"/>
  </r>
  <r>
    <n v="633287"/>
    <x v="1"/>
    <x v="136"/>
    <x v="3"/>
    <x v="136"/>
    <s v="1"/>
    <s v="LCN"/>
    <x v="5"/>
    <s v="3F42001  260002 H02"/>
    <s v="3F42001  260002 R"/>
    <s v="3"/>
    <d v="2006-06-19T00:00:00"/>
    <d v="2006-07-10T00:00:00"/>
    <s v="5000"/>
    <x v="136"/>
    <s v=""/>
    <m/>
    <s v="5000"/>
    <n v="26253"/>
    <s v="0000"/>
    <n v="4553523"/>
    <s v=""/>
    <s v=""/>
    <b v="0"/>
    <s v=""/>
    <s v=""/>
    <x v="4"/>
  </r>
  <r>
    <n v="633976"/>
    <x v="1"/>
    <x v="137"/>
    <x v="3"/>
    <x v="137"/>
    <s v="1"/>
    <s v="LCN"/>
    <x v="6"/>
    <s v="3F42001  280159 H"/>
    <s v="3F42001  280159 R"/>
    <s v="3"/>
    <d v="2007-06-18T00:00:00"/>
    <d v="2007-06-25T00:00:00"/>
    <s v="5000"/>
    <x v="137"/>
    <s v="0000"/>
    <n v="2661"/>
    <s v=""/>
    <m/>
    <s v=""/>
    <m/>
    <s v=""/>
    <s v=""/>
    <b v="0"/>
    <s v=""/>
    <s v=""/>
    <x v="1"/>
  </r>
  <r>
    <n v="94526"/>
    <x v="1"/>
    <x v="138"/>
    <x v="3"/>
    <x v="138"/>
    <s v="1"/>
    <s v="LCN"/>
    <x v="6"/>
    <s v="5F33202  H2     21"/>
    <s v="5F332    0100205000"/>
    <s v="3"/>
    <d v="2007-05-01T00:00:00"/>
    <d v="2007-05-01T00:00:00"/>
    <s v="5000"/>
    <x v="138"/>
    <s v="0000"/>
    <n v="1190"/>
    <s v="5000"/>
    <n v="3987789"/>
    <s v="0000"/>
    <n v="31679"/>
    <s v="D"/>
    <s v="052007C004"/>
    <b v="0"/>
    <s v=""/>
    <s v=""/>
    <x v="2"/>
  </r>
  <r>
    <n v="633877"/>
    <x v="1"/>
    <x v="139"/>
    <x v="3"/>
    <x v="139"/>
    <s v="1"/>
    <s v="LCN"/>
    <x v="6"/>
    <s v="3F42001  260002 H02"/>
    <s v="3F42001  260002 R"/>
    <s v="3"/>
    <d v="2007-06-19T00:00:00"/>
    <d v="2007-06-27T00:00:00"/>
    <s v="5000"/>
    <x v="139"/>
    <s v="0000"/>
    <n v="368"/>
    <s v="5000"/>
    <n v="1101"/>
    <s v=""/>
    <m/>
    <s v=""/>
    <s v=""/>
    <b v="0"/>
    <s v=""/>
    <s v=""/>
    <x v="4"/>
  </r>
  <r>
    <n v="633977"/>
    <x v="1"/>
    <x v="140"/>
    <x v="3"/>
    <x v="140"/>
    <s v="1"/>
    <s v="LCN"/>
    <x v="6"/>
    <s v="3F42001  270002 H"/>
    <s v="3F42001  270002 R"/>
    <s v="3"/>
    <d v="2007-06-28T00:00:00"/>
    <d v="2007-06-28T00:00:00"/>
    <s v="5000"/>
    <x v="140"/>
    <s v="0000"/>
    <n v="466"/>
    <s v="5000"/>
    <n v="295"/>
    <s v=""/>
    <m/>
    <s v=""/>
    <s v=""/>
    <b v="0"/>
    <s v=""/>
    <s v=""/>
    <x v="3"/>
  </r>
  <r>
    <n v="634369"/>
    <x v="1"/>
    <x v="141"/>
    <x v="3"/>
    <x v="141"/>
    <s v="1"/>
    <s v="LCN"/>
    <x v="7"/>
    <s v="3F42001  280159 H"/>
    <s v="3F42001  280159 R"/>
    <s v="3"/>
    <d v="2008-07-01T00:00:00"/>
    <d v="2008-07-05T00:00:00"/>
    <s v="5000"/>
    <x v="141"/>
    <s v="0000"/>
    <n v="977"/>
    <s v=""/>
    <m/>
    <s v=""/>
    <m/>
    <s v=""/>
    <s v=""/>
    <b v="0"/>
    <s v=""/>
    <s v=""/>
    <x v="1"/>
  </r>
  <r>
    <n v="94646"/>
    <x v="1"/>
    <x v="142"/>
    <x v="3"/>
    <x v="142"/>
    <s v="1"/>
    <s v="LCN"/>
    <x v="7"/>
    <s v="5F33202  H2     21"/>
    <s v="5F332    0100205000"/>
    <s v="3"/>
    <d v="2008-05-14T00:00:00"/>
    <d v="2008-05-19T00:00:00"/>
    <s v="5000"/>
    <x v="142"/>
    <s v="0000"/>
    <n v="1213"/>
    <s v="5000"/>
    <n v="3791061"/>
    <s v="0000"/>
    <n v="38303"/>
    <s v="D"/>
    <s v="052008C002"/>
    <b v="0"/>
    <s v=""/>
    <s v=""/>
    <x v="2"/>
  </r>
  <r>
    <n v="634280"/>
    <x v="1"/>
    <x v="143"/>
    <x v="3"/>
    <x v="143"/>
    <s v="1"/>
    <s v="LCN"/>
    <x v="7"/>
    <s v="3F42001  260002 H02"/>
    <s v="3F42001  260002 R"/>
    <s v="3"/>
    <d v="2008-06-18T00:00:00"/>
    <d v="2008-07-08T00:00:00"/>
    <s v="5000"/>
    <x v="143"/>
    <s v=""/>
    <m/>
    <s v="5000"/>
    <n v="723"/>
    <s v=""/>
    <m/>
    <s v=""/>
    <s v=""/>
    <b v="0"/>
    <s v=""/>
    <s v=""/>
    <x v="4"/>
  </r>
  <r>
    <n v="634372"/>
    <x v="1"/>
    <x v="144"/>
    <x v="3"/>
    <x v="144"/>
    <s v="1"/>
    <s v="LCN"/>
    <x v="7"/>
    <s v="3F42001  270002 H"/>
    <s v="3F42001  270002 R"/>
    <s v="3"/>
    <d v="2008-06-25T00:00:00"/>
    <d v="2008-07-07T00:00:00"/>
    <s v="5000"/>
    <x v="144"/>
    <s v=""/>
    <m/>
    <s v="5000"/>
    <n v="7025"/>
    <s v=""/>
    <m/>
    <s v=""/>
    <s v=""/>
    <b v="0"/>
    <s v=""/>
    <s v=""/>
    <x v="3"/>
  </r>
  <r>
    <n v="634279"/>
    <x v="1"/>
    <x v="145"/>
    <x v="3"/>
    <x v="145"/>
    <s v="1"/>
    <s v="LCN"/>
    <x v="0"/>
    <s v="3F42001  260002 H02"/>
    <s v="3F42001  260002 R"/>
    <s v="3"/>
    <d v="2009-06-04T00:00:00"/>
    <d v="2009-06-25T00:00:00"/>
    <s v="5000"/>
    <x v="145"/>
    <s v="0000"/>
    <n v="1455"/>
    <s v="5000"/>
    <n v="683"/>
    <s v=""/>
    <m/>
    <s v="O"/>
    <s v="0420090000"/>
    <b v="0"/>
    <s v=""/>
    <s v=""/>
    <x v="4"/>
  </r>
  <r>
    <n v="634385"/>
    <x v="1"/>
    <x v="146"/>
    <x v="3"/>
    <x v="146"/>
    <s v="1"/>
    <s v="LCN"/>
    <x v="0"/>
    <s v="3F42001  280159 H"/>
    <s v="3F42001  280159 R"/>
    <s v="3"/>
    <d v="2009-06-16T00:00:00"/>
    <d v="2009-06-16T00:00:00"/>
    <s v="5000"/>
    <x v="146"/>
    <s v="0000"/>
    <n v="541"/>
    <s v="5000"/>
    <n v="541"/>
    <s v=""/>
    <m/>
    <s v=""/>
    <s v=""/>
    <b v="0"/>
    <s v=""/>
    <s v=""/>
    <x v="1"/>
  </r>
  <r>
    <n v="634774"/>
    <x v="1"/>
    <x v="147"/>
    <x v="3"/>
    <x v="147"/>
    <s v="1"/>
    <s v="LCN"/>
    <x v="0"/>
    <s v="3F42001  270017 H"/>
    <s v="3F42001  270017 R"/>
    <s v="3"/>
    <d v="2009-07-04T00:00:00"/>
    <d v="2009-07-04T00:00:00"/>
    <s v="5000"/>
    <x v="147"/>
    <s v="0000"/>
    <n v="473"/>
    <s v="5000"/>
    <n v="473"/>
    <s v=""/>
    <m/>
    <s v=""/>
    <s v=""/>
    <b v="0"/>
    <s v=""/>
    <s v=""/>
    <x v="5"/>
  </r>
  <r>
    <n v="634775"/>
    <x v="1"/>
    <x v="148"/>
    <x v="3"/>
    <x v="148"/>
    <s v="1"/>
    <s v="LCN"/>
    <x v="0"/>
    <s v="3F42001  270002 H"/>
    <s v="3F42001  270002 R"/>
    <s v="3"/>
    <d v="2009-07-08T00:00:00"/>
    <d v="2009-07-08T00:00:00"/>
    <s v="5000"/>
    <x v="148"/>
    <s v="0000"/>
    <n v="506"/>
    <s v="5000"/>
    <n v="901"/>
    <s v=""/>
    <m/>
    <s v=""/>
    <s v=""/>
    <b v="0"/>
    <s v=""/>
    <s v=""/>
    <x v="3"/>
  </r>
  <r>
    <n v="90199"/>
    <x v="1"/>
    <x v="149"/>
    <x v="3"/>
    <x v="149"/>
    <s v="1"/>
    <s v="LCN"/>
    <x v="0"/>
    <s v="5F33202  H2     21"/>
    <s v="5F332    0100205000"/>
    <s v="3"/>
    <d v="2009-05-11T00:00:00"/>
    <d v="2009-05-20T00:00:00"/>
    <s v="5000"/>
    <x v="149"/>
    <s v="0000"/>
    <n v="388"/>
    <s v="5000"/>
    <n v="5331899"/>
    <s v="0000"/>
    <n v="108767"/>
    <s v=""/>
    <s v=""/>
    <b v="0"/>
    <s v=""/>
    <s v=""/>
    <x v="2"/>
  </r>
  <r>
    <n v="52873"/>
    <x v="2"/>
    <x v="150"/>
    <x v="4"/>
    <x v="150"/>
    <s v="1"/>
    <s v="SPR"/>
    <x v="5"/>
    <s v="3F42001  290159 H"/>
    <s v="3F42001  290159 R"/>
    <s v="3"/>
    <d v="2006-05-05T00:00:00"/>
    <d v="2006-05-05T00:00:00"/>
    <s v="5000"/>
    <x v="150"/>
    <s v=""/>
    <m/>
    <s v="5000"/>
    <n v="3124088"/>
    <s v=""/>
    <m/>
    <s v="D"/>
    <s v="072006SCFC"/>
    <b v="0"/>
    <s v=""/>
    <s v=""/>
    <x v="6"/>
  </r>
  <r>
    <n v="52874"/>
    <x v="2"/>
    <x v="151"/>
    <x v="4"/>
    <x v="151"/>
    <s v="1"/>
    <s v="SPR"/>
    <x v="5"/>
    <s v="3F42001  290159 H"/>
    <s v="3F42001  290159 R"/>
    <s v="3"/>
    <d v="2006-04-17T00:00:00"/>
    <d v="2006-04-17T00:00:00"/>
    <s v="5000"/>
    <x v="151"/>
    <s v=""/>
    <m/>
    <s v="5000"/>
    <n v="3929905"/>
    <s v=""/>
    <m/>
    <s v="D"/>
    <s v="072006SCFC"/>
    <b v="0"/>
    <s v=""/>
    <s v=""/>
    <x v="6"/>
  </r>
  <r>
    <n v="52971"/>
    <x v="2"/>
    <x v="152"/>
    <x v="4"/>
    <x v="152"/>
    <s v="1"/>
    <s v="SPR"/>
    <x v="5"/>
    <s v="3F42001  290159 H"/>
    <s v="3F42001  290159 R"/>
    <s v="3"/>
    <d v="2006-03-02T00:00:00"/>
    <d v="2006-03-02T00:00:00"/>
    <s v="5000"/>
    <x v="152"/>
    <s v=""/>
    <m/>
    <s v="5000"/>
    <n v="3513631"/>
    <s v=""/>
    <m/>
    <s v="D"/>
    <s v="072006SCFC"/>
    <b v="0"/>
    <s v=""/>
    <s v=""/>
    <x v="6"/>
  </r>
  <r>
    <n v="52972"/>
    <x v="2"/>
    <x v="153"/>
    <x v="4"/>
    <x v="153"/>
    <s v="1"/>
    <s v="SPR"/>
    <x v="5"/>
    <s v="3F42001  290159 H"/>
    <s v="3F42001  290159 R"/>
    <s v="3"/>
    <d v="2006-03-02T00:00:00"/>
    <d v="2006-03-02T00:00:00"/>
    <s v="5000"/>
    <x v="153"/>
    <s v=""/>
    <m/>
    <s v="5000"/>
    <n v="3780196"/>
    <s v=""/>
    <m/>
    <s v="D"/>
    <s v="072006SCFC"/>
    <b v="0"/>
    <s v=""/>
    <s v=""/>
    <x v="6"/>
  </r>
  <r>
    <n v="52570"/>
    <x v="2"/>
    <x v="154"/>
    <x v="4"/>
    <x v="154"/>
    <s v="1"/>
    <s v="SPR"/>
    <x v="6"/>
    <s v="3F42001  290159 H"/>
    <s v="3F42001  290159 R"/>
    <s v="3"/>
    <d v="2007-03-09T00:00:00"/>
    <d v="2007-03-09T00:00:00"/>
    <s v="5000"/>
    <x v="154"/>
    <s v=""/>
    <m/>
    <s v="5000"/>
    <n v="343166"/>
    <s v=""/>
    <m/>
    <s v="D"/>
    <s v="072007SCFC"/>
    <b v="0"/>
    <s v=""/>
    <s v=""/>
    <x v="6"/>
  </r>
  <r>
    <n v="52577"/>
    <x v="2"/>
    <x v="155"/>
    <x v="4"/>
    <x v="155"/>
    <s v="1"/>
    <s v="SPR"/>
    <x v="6"/>
    <s v="3F42001  290159 H"/>
    <s v="3F42001  290159 R"/>
    <s v="3"/>
    <d v="2007-04-12T00:00:00"/>
    <d v="2007-04-12T00:00:00"/>
    <s v="5000"/>
    <x v="155"/>
    <s v=""/>
    <m/>
    <s v="5000"/>
    <n v="4010587"/>
    <s v=""/>
    <m/>
    <s v="D"/>
    <s v="072007SCFC"/>
    <b v="0"/>
    <s v=""/>
    <s v=""/>
    <x v="6"/>
  </r>
  <r>
    <n v="52588"/>
    <x v="2"/>
    <x v="156"/>
    <x v="4"/>
    <x v="156"/>
    <s v="1"/>
    <s v="SPR"/>
    <x v="6"/>
    <s v="3F42001  290159 H"/>
    <s v="3F42001  290159 R"/>
    <s v="3"/>
    <d v="2007-03-05T00:00:00"/>
    <d v="2007-03-05T00:00:00"/>
    <s v="5000"/>
    <x v="156"/>
    <s v=""/>
    <m/>
    <s v="5000"/>
    <n v="336192"/>
    <s v=""/>
    <m/>
    <s v="D"/>
    <s v="072007SCFC"/>
    <b v="0"/>
    <s v=""/>
    <s v=""/>
    <x v="6"/>
  </r>
  <r>
    <n v="52895"/>
    <x v="2"/>
    <x v="157"/>
    <x v="4"/>
    <x v="157"/>
    <s v="1"/>
    <s v="SPR"/>
    <x v="6"/>
    <s v="3F42001  290159 H"/>
    <s v="3F42001  290159 R"/>
    <s v="3"/>
    <d v="2007-03-09T00:00:00"/>
    <d v="2007-03-09T00:00:00"/>
    <s v="5000"/>
    <x v="157"/>
    <s v=""/>
    <m/>
    <s v="5000"/>
    <n v="282235"/>
    <s v=""/>
    <m/>
    <s v="D"/>
    <s v="072007SCFC"/>
    <b v="0"/>
    <s v=""/>
    <s v=""/>
    <x v="6"/>
  </r>
  <r>
    <n v="52897"/>
    <x v="2"/>
    <x v="158"/>
    <x v="4"/>
    <x v="158"/>
    <s v="1"/>
    <s v="SPR"/>
    <x v="6"/>
    <s v="3F42001  290159 H"/>
    <s v="3F42001  290159 R"/>
    <s v="3"/>
    <d v="2007-03-05T00:00:00"/>
    <d v="2007-03-05T00:00:00"/>
    <s v="5000"/>
    <x v="158"/>
    <s v=""/>
    <m/>
    <s v="5000"/>
    <n v="5721992"/>
    <s v=""/>
    <m/>
    <s v="D"/>
    <s v="072007SCFC"/>
    <b v="0"/>
    <s v=""/>
    <s v=""/>
    <x v="6"/>
  </r>
  <r>
    <n v="53592"/>
    <x v="2"/>
    <x v="159"/>
    <x v="4"/>
    <x v="159"/>
    <s v="1"/>
    <s v="SPR"/>
    <x v="6"/>
    <s v="3F42001  290159 H"/>
    <s v="3F42001  290159 R"/>
    <s v="3"/>
    <d v="2007-05-01T00:00:00"/>
    <d v="2007-05-01T00:00:00"/>
    <s v="5000"/>
    <x v="159"/>
    <s v=""/>
    <m/>
    <s v="5000"/>
    <n v="3298764"/>
    <s v=""/>
    <m/>
    <s v="D"/>
    <s v="072007SCFC"/>
    <b v="0"/>
    <s v=""/>
    <s v=""/>
    <x v="6"/>
  </r>
  <r>
    <n v="54318"/>
    <x v="2"/>
    <x v="160"/>
    <x v="4"/>
    <x v="160"/>
    <s v="1"/>
    <s v="SPR"/>
    <x v="6"/>
    <s v="3F42001  290159 H"/>
    <s v="3F42001  290159 R"/>
    <s v="3"/>
    <d v="2007-03-09T00:00:00"/>
    <d v="2007-03-09T00:00:00"/>
    <s v="5000"/>
    <x v="160"/>
    <s v=""/>
    <m/>
    <s v="5000"/>
    <n v="292456"/>
    <s v=""/>
    <m/>
    <s v="D"/>
    <s v="072007SCFC"/>
    <b v="0"/>
    <s v=""/>
    <s v=""/>
    <x v="6"/>
  </r>
  <r>
    <n v="54336"/>
    <x v="2"/>
    <x v="161"/>
    <x v="4"/>
    <x v="161"/>
    <s v="1"/>
    <s v="SPR"/>
    <x v="6"/>
    <s v="3F42001  290159 H"/>
    <s v="3F42001  290159 R"/>
    <s v="3"/>
    <d v="2007-03-05T00:00:00"/>
    <d v="2007-03-05T00:00:00"/>
    <s v="5000"/>
    <x v="161"/>
    <s v=""/>
    <m/>
    <s v="5000"/>
    <n v="290588"/>
    <s v=""/>
    <m/>
    <s v="D"/>
    <s v="072007SCFC"/>
    <b v="0"/>
    <s v=""/>
    <s v=""/>
    <x v="6"/>
  </r>
  <r>
    <n v="50685"/>
    <x v="2"/>
    <x v="162"/>
    <x v="4"/>
    <x v="162"/>
    <s v="1"/>
    <s v="SPR"/>
    <x v="7"/>
    <s v="3F42001  290159 H"/>
    <s v="3F42001  290159 R"/>
    <s v="3"/>
    <d v="2008-03-05T00:00:00"/>
    <d v="2008-03-05T00:00:00"/>
    <s v="5000"/>
    <x v="162"/>
    <s v=""/>
    <m/>
    <s v="5000"/>
    <n v="1785678"/>
    <s v=""/>
    <m/>
    <s v="D"/>
    <s v="072008Marc"/>
    <b v="0"/>
    <s v=""/>
    <s v=""/>
    <x v="6"/>
  </r>
  <r>
    <n v="52978"/>
    <x v="2"/>
    <x v="163"/>
    <x v="4"/>
    <x v="163"/>
    <s v="1"/>
    <s v="SPR"/>
    <x v="7"/>
    <s v="3F42001  290159 H"/>
    <s v="3F42001  290159 R"/>
    <s v="3"/>
    <d v="2008-03-06T00:00:00"/>
    <d v="2008-03-06T00:00:00"/>
    <s v="5000"/>
    <x v="163"/>
    <s v=""/>
    <m/>
    <s v="5000"/>
    <n v="1686682"/>
    <s v=""/>
    <m/>
    <s v="D"/>
    <s v="072008Marc"/>
    <b v="0"/>
    <s v=""/>
    <s v=""/>
    <x v="6"/>
  </r>
  <r>
    <n v="53767"/>
    <x v="2"/>
    <x v="164"/>
    <x v="4"/>
    <x v="164"/>
    <s v="1"/>
    <s v="SPR"/>
    <x v="7"/>
    <s v="3F42001  290159 H"/>
    <s v="3F42001  290159 R"/>
    <s v="3"/>
    <d v="2008-03-05T00:00:00"/>
    <d v="2008-03-05T00:00:00"/>
    <s v="5000"/>
    <x v="164"/>
    <s v=""/>
    <m/>
    <s v="5000"/>
    <n v="1714631"/>
    <s v=""/>
    <m/>
    <s v="D"/>
    <s v="072008Marc"/>
    <b v="0"/>
    <s v=""/>
    <s v=""/>
    <x v="6"/>
  </r>
  <r>
    <n v="53776"/>
    <x v="2"/>
    <x v="165"/>
    <x v="4"/>
    <x v="165"/>
    <s v="1"/>
    <s v="SPR"/>
    <x v="7"/>
    <s v="3F42001  290159 H"/>
    <s v="3F42001  290159 R"/>
    <s v="3"/>
    <d v="2008-05-02T00:00:00"/>
    <d v="2008-05-02T00:00:00"/>
    <s v="5000"/>
    <x v="165"/>
    <s v=""/>
    <m/>
    <s v="5000"/>
    <n v="967181"/>
    <s v=""/>
    <m/>
    <s v="D"/>
    <s v="072008May"/>
    <b v="0"/>
    <s v=""/>
    <s v=""/>
    <x v="6"/>
  </r>
  <r>
    <n v="53778"/>
    <x v="2"/>
    <x v="166"/>
    <x v="4"/>
    <x v="166"/>
    <s v="1"/>
    <s v="SPR"/>
    <x v="7"/>
    <s v="3F42001  290159 H"/>
    <s v="3F42001  290159 R"/>
    <s v="3"/>
    <d v="2008-05-02T00:00:00"/>
    <d v="2008-05-02T00:00:00"/>
    <s v="5000"/>
    <x v="166"/>
    <s v=""/>
    <m/>
    <s v="5000"/>
    <n v="670584"/>
    <s v=""/>
    <m/>
    <s v="D"/>
    <s v="072008May"/>
    <b v="0"/>
    <s v=""/>
    <s v=""/>
    <x v="6"/>
  </r>
  <r>
    <n v="53780"/>
    <x v="2"/>
    <x v="167"/>
    <x v="4"/>
    <x v="167"/>
    <s v="1"/>
    <s v="SPR"/>
    <x v="7"/>
    <s v="3F42001  290159 H"/>
    <s v="3F42001  290159 R"/>
    <s v="3"/>
    <d v="2008-05-02T00:00:00"/>
    <d v="2008-05-02T00:00:00"/>
    <s v="5000"/>
    <x v="167"/>
    <s v=""/>
    <m/>
    <s v="5000"/>
    <n v="904257"/>
    <s v=""/>
    <m/>
    <s v="D"/>
    <s v="072008May"/>
    <b v="0"/>
    <s v=""/>
    <s v=""/>
    <x v="6"/>
  </r>
  <r>
    <n v="53782"/>
    <x v="2"/>
    <x v="168"/>
    <x v="4"/>
    <x v="168"/>
    <s v="1"/>
    <s v="SPR"/>
    <x v="7"/>
    <s v="3F42001  290159 H"/>
    <s v="3F42001  290159 R"/>
    <s v="3"/>
    <d v="2008-03-06T00:00:00"/>
    <d v="2008-03-06T00:00:00"/>
    <s v="5000"/>
    <x v="168"/>
    <s v=""/>
    <m/>
    <s v="5000"/>
    <n v="1782803"/>
    <s v=""/>
    <m/>
    <s v="D"/>
    <s v="072008Marc"/>
    <b v="0"/>
    <s v=""/>
    <s v=""/>
    <x v="6"/>
  </r>
  <r>
    <n v="53874"/>
    <x v="2"/>
    <x v="169"/>
    <x v="4"/>
    <x v="169"/>
    <s v="1"/>
    <s v="SPR"/>
    <x v="7"/>
    <s v="3F42001  290159 H"/>
    <s v="3F42001  290159 R"/>
    <s v="3"/>
    <d v="2008-05-02T00:00:00"/>
    <d v="2008-05-02T00:00:00"/>
    <s v="5000"/>
    <x v="169"/>
    <s v=""/>
    <m/>
    <s v="5000"/>
    <n v="750506"/>
    <s v=""/>
    <m/>
    <s v="D"/>
    <s v="072008May"/>
    <b v="0"/>
    <s v=""/>
    <s v=""/>
    <x v="6"/>
  </r>
  <r>
    <n v="54274"/>
    <x v="2"/>
    <x v="170"/>
    <x v="4"/>
    <x v="170"/>
    <s v="1"/>
    <s v="SPR"/>
    <x v="7"/>
    <s v="3F42001  290159 H"/>
    <s v="3F42001  290159 R"/>
    <s v="3"/>
    <d v="2008-04-10T00:00:00"/>
    <d v="2008-04-10T00:00:00"/>
    <s v="5000"/>
    <x v="170"/>
    <s v=""/>
    <m/>
    <s v="5000"/>
    <n v="3420990"/>
    <s v=""/>
    <m/>
    <s v="D"/>
    <s v="072008Apri"/>
    <b v="0"/>
    <s v=""/>
    <s v=""/>
    <x v="6"/>
  </r>
  <r>
    <n v="54276"/>
    <x v="2"/>
    <x v="171"/>
    <x v="4"/>
    <x v="171"/>
    <s v="1"/>
    <s v="SPR"/>
    <x v="7"/>
    <s v="3F42001  290159 H"/>
    <s v="3F42001  290159 R"/>
    <s v="3"/>
    <d v="2008-04-10T00:00:00"/>
    <d v="2008-04-10T00:00:00"/>
    <s v="5000"/>
    <x v="171"/>
    <s v=""/>
    <m/>
    <s v="5000"/>
    <n v="318998"/>
    <s v=""/>
    <m/>
    <s v="D"/>
    <s v="072008Apri"/>
    <b v="0"/>
    <s v=""/>
    <s v=""/>
    <x v="6"/>
  </r>
  <r>
    <n v="54864"/>
    <x v="2"/>
    <x v="172"/>
    <x v="4"/>
    <x v="172"/>
    <s v="1"/>
    <s v="SPR"/>
    <x v="0"/>
    <s v="3F42001  290159 H"/>
    <s v="3F42001  290159 R"/>
    <s v="3"/>
    <d v="2009-04-13T00:00:00"/>
    <d v="2009-04-13T00:00:00"/>
    <s v="5000"/>
    <x v="172"/>
    <s v=""/>
    <m/>
    <s v="5000"/>
    <n v="6099446"/>
    <s v=""/>
    <m/>
    <s v="D"/>
    <s v="072009Apri"/>
    <b v="0"/>
    <s v=""/>
    <s v=""/>
    <x v="6"/>
  </r>
  <r>
    <n v="54866"/>
    <x v="2"/>
    <x v="173"/>
    <x v="4"/>
    <x v="173"/>
    <s v="1"/>
    <s v="SPR"/>
    <x v="0"/>
    <s v="3F42001  290159 H"/>
    <s v="3F42001  290159 R"/>
    <s v="3"/>
    <d v="2009-05-01T00:00:00"/>
    <d v="2009-05-01T00:00:00"/>
    <s v="5000"/>
    <x v="173"/>
    <s v=""/>
    <m/>
    <s v="5000"/>
    <n v="4413723"/>
    <s v=""/>
    <m/>
    <s v="D"/>
    <s v="072009May"/>
    <b v="0"/>
    <s v=""/>
    <s v=""/>
    <x v="6"/>
  </r>
  <r>
    <n v="632866"/>
    <x v="2"/>
    <x v="174"/>
    <x v="5"/>
    <x v="174"/>
    <s v="1"/>
    <s v="CWS"/>
    <x v="5"/>
    <s v="3F42001  270168 H"/>
    <s v="3F42001  270168 R01"/>
    <s v="1"/>
    <d v="2007-03-19T00:00:00"/>
    <d v="2007-03-19T00:00:00"/>
    <s v="5000"/>
    <x v="174"/>
    <s v="0000"/>
    <n v="1219"/>
    <s v="5000"/>
    <n v="1209"/>
    <s v=""/>
    <m/>
    <s v=""/>
    <s v=""/>
    <b v="0"/>
    <s v=""/>
    <s v=""/>
    <x v="7"/>
  </r>
  <r>
    <n v="633399"/>
    <x v="2"/>
    <x v="175"/>
    <x v="5"/>
    <x v="175"/>
    <s v="1"/>
    <s v="CWS"/>
    <x v="5"/>
    <s v="3F42001  270017 H"/>
    <s v="3F42001  270017 R"/>
    <s v="1"/>
    <d v="2007-03-01T00:00:00"/>
    <d v="2007-03-10T00:00:00"/>
    <s v="5000"/>
    <x v="175"/>
    <s v="0000"/>
    <n v="2363"/>
    <s v="5000"/>
    <n v="123"/>
    <s v=""/>
    <m/>
    <s v=""/>
    <s v=""/>
    <b v="0"/>
    <s v=""/>
    <s v=""/>
    <x v="5"/>
  </r>
  <r>
    <n v="633465"/>
    <x v="2"/>
    <x v="176"/>
    <x v="5"/>
    <x v="176"/>
    <s v="1"/>
    <s v="CWS"/>
    <x v="5"/>
    <s v="3F42001  260002 H02"/>
    <s v="3F42001  260002 R"/>
    <s v="1"/>
    <d v="2007-03-20T00:00:00"/>
    <d v="2007-04-02T00:00:00"/>
    <s v="5000"/>
    <x v="176"/>
    <s v="0000"/>
    <n v="217"/>
    <s v="5000"/>
    <n v="745"/>
    <s v=""/>
    <m/>
    <s v=""/>
    <s v=""/>
    <b v="0"/>
    <s v=""/>
    <s v=""/>
    <x v="4"/>
  </r>
  <r>
    <n v="633397"/>
    <x v="2"/>
    <x v="177"/>
    <x v="5"/>
    <x v="177"/>
    <s v="1"/>
    <s v="CWS"/>
    <x v="6"/>
    <s v="3F42001  270168 H"/>
    <s v="3F42001  270168 R01"/>
    <s v="1"/>
    <d v="2008-03-17T00:00:00"/>
    <d v="2008-03-17T00:00:00"/>
    <s v="5000"/>
    <x v="177"/>
    <s v="0000"/>
    <n v="1378"/>
    <s v="5000"/>
    <n v="8476"/>
    <s v=""/>
    <m/>
    <s v="D"/>
    <s v="0420080000"/>
    <b v="0"/>
    <s v=""/>
    <s v=""/>
    <x v="7"/>
  </r>
  <r>
    <n v="633464"/>
    <x v="2"/>
    <x v="178"/>
    <x v="5"/>
    <x v="178"/>
    <s v="1"/>
    <s v="CWS"/>
    <x v="6"/>
    <s v="3F42001  270017 H"/>
    <s v="3F42001  270017 R"/>
    <s v="1"/>
    <d v="2008-03-01T00:00:00"/>
    <d v="2008-03-10T00:00:00"/>
    <s v="5000"/>
    <x v="178"/>
    <s v="0000"/>
    <n v="494"/>
    <s v=""/>
    <m/>
    <s v=""/>
    <m/>
    <s v=""/>
    <s v=""/>
    <b v="0"/>
    <s v=""/>
    <s v=""/>
    <x v="5"/>
  </r>
  <r>
    <n v="633473"/>
    <x v="2"/>
    <x v="179"/>
    <x v="5"/>
    <x v="179"/>
    <s v="1"/>
    <s v="CWS"/>
    <x v="6"/>
    <s v="3F42001  260002 H02"/>
    <s v="3F42001  260002 R"/>
    <s v="1"/>
    <d v="2008-03-25T00:00:00"/>
    <d v="2008-04-04T00:00:00"/>
    <s v="5000"/>
    <x v="179"/>
    <s v="0000"/>
    <n v="158"/>
    <s v="5000"/>
    <n v="1401"/>
    <s v=""/>
    <m/>
    <s v=""/>
    <s v=""/>
    <b v="0"/>
    <s v=""/>
    <s v=""/>
    <x v="4"/>
  </r>
  <r>
    <n v="633974"/>
    <x v="2"/>
    <x v="180"/>
    <x v="5"/>
    <x v="180"/>
    <s v="1"/>
    <s v="CWS"/>
    <x v="7"/>
    <s v="3F42001  260002 H02"/>
    <s v="3F42001  260002 R"/>
    <s v="1"/>
    <d v="2009-03-30T00:00:00"/>
    <d v="2009-03-31T00:00:00"/>
    <s v="5000"/>
    <x v="180"/>
    <s v="0000"/>
    <n v="353"/>
    <s v="5000"/>
    <n v="153"/>
    <s v=""/>
    <m/>
    <s v=""/>
    <s v=""/>
    <b v="0"/>
    <s v=""/>
    <s v=""/>
    <x v="4"/>
  </r>
  <r>
    <n v="634288"/>
    <x v="2"/>
    <x v="181"/>
    <x v="5"/>
    <x v="181"/>
    <s v="1"/>
    <s v="CWS"/>
    <x v="7"/>
    <s v="3F42001  270017 H"/>
    <s v="3F42001  270017 R"/>
    <s v="1"/>
    <d v="2009-03-01T00:00:00"/>
    <d v="2009-03-12T00:00:00"/>
    <s v="5000"/>
    <x v="181"/>
    <s v="0000"/>
    <n v="1163"/>
    <s v="5000"/>
    <n v="989"/>
    <s v=""/>
    <m/>
    <s v=""/>
    <s v=""/>
    <b v="0"/>
    <s v=""/>
    <s v=""/>
    <x v="5"/>
  </r>
  <r>
    <n v="634388"/>
    <x v="2"/>
    <x v="182"/>
    <x v="5"/>
    <x v="182"/>
    <s v="1"/>
    <s v="CWS"/>
    <x v="7"/>
    <s v="3F42001  270168 H"/>
    <s v="3F42001  270168 R01"/>
    <s v="1"/>
    <d v="2009-02-17T00:00:00"/>
    <d v="2009-03-23T00:00:00"/>
    <s v="5000"/>
    <x v="182"/>
    <s v="0000"/>
    <n v="8501"/>
    <s v="5000"/>
    <n v="8501"/>
    <s v=""/>
    <m/>
    <s v=""/>
    <s v=""/>
    <b v="0"/>
    <s v=""/>
    <s v=""/>
    <x v="7"/>
  </r>
  <r>
    <n v="634776"/>
    <x v="2"/>
    <x v="183"/>
    <x v="5"/>
    <x v="183"/>
    <s v="1"/>
    <s v="CWS"/>
    <x v="0"/>
    <s v="3F42001  260002 H02"/>
    <s v="3F42001  260002 R"/>
    <s v="1"/>
    <d v="2010-03-29T00:00:00"/>
    <d v="2010-04-05T00:00:00"/>
    <s v="5000"/>
    <x v="183"/>
    <s v=""/>
    <m/>
    <s v=""/>
    <m/>
    <s v=""/>
    <m/>
    <s v=""/>
    <s v=""/>
    <b v="0"/>
    <s v=""/>
    <s v=""/>
    <x v="4"/>
  </r>
  <r>
    <n v="634787"/>
    <x v="2"/>
    <x v="184"/>
    <x v="5"/>
    <x v="184"/>
    <s v="1"/>
    <s v="CWS"/>
    <x v="0"/>
    <s v="3F42001  270017 H"/>
    <s v="3F42001  270017 R"/>
    <s v="1"/>
    <d v="2010-03-01T00:00:00"/>
    <d v="2010-03-12T00:00:00"/>
    <s v="5000"/>
    <x v="184"/>
    <s v="0000"/>
    <n v="1085"/>
    <s v="5000"/>
    <n v="1085"/>
    <s v=""/>
    <m/>
    <s v=""/>
    <s v=""/>
    <b v="0"/>
    <s v=""/>
    <s v=""/>
    <x v="5"/>
  </r>
  <r>
    <n v="634790"/>
    <x v="2"/>
    <x v="185"/>
    <x v="5"/>
    <x v="185"/>
    <s v="1"/>
    <s v="CWS"/>
    <x v="0"/>
    <s v="3F42001  270168 H"/>
    <s v="3F42001  270168 R01"/>
    <s v="1"/>
    <d v="2010-02-19T00:00:00"/>
    <d v="2010-03-03T00:00:00"/>
    <s v="5000"/>
    <x v="185"/>
    <s v="0000"/>
    <n v="1490"/>
    <s v="5000"/>
    <n v="1490"/>
    <s v=""/>
    <m/>
    <s v="D"/>
    <s v="0420100000"/>
    <b v="0"/>
    <s v=""/>
    <s v=""/>
    <x v="7"/>
  </r>
  <r>
    <n v="25652"/>
    <x v="2"/>
    <x v="186"/>
    <x v="6"/>
    <x v="186"/>
    <s v="1"/>
    <s v="SHU"/>
    <x v="5"/>
    <s v="2FS  TOMFH1958"/>
    <s v="2FS  TOMFR0161"/>
    <s v="2"/>
    <d v="2006-05-10T00:00:00"/>
    <d v="2006-05-11T00:00:00"/>
    <s v="5000"/>
    <x v="186"/>
    <s v=""/>
    <m/>
    <s v="0000"/>
    <n v="78872"/>
    <s v="5000"/>
    <n v="1031"/>
    <s v=""/>
    <s v=""/>
    <b v="0"/>
    <s v=""/>
    <s v=""/>
    <x v="8"/>
  </r>
  <r>
    <n v="25659"/>
    <x v="2"/>
    <x v="187"/>
    <x v="6"/>
    <x v="187"/>
    <s v="1"/>
    <s v="SHU"/>
    <x v="5"/>
    <s v="2FS  TOMFH1958"/>
    <s v="2FS  TOMFR0161"/>
    <s v="2"/>
    <d v="2006-05-10T00:00:00"/>
    <d v="2006-05-11T00:00:00"/>
    <s v="5000"/>
    <x v="187"/>
    <s v=""/>
    <m/>
    <s v="0000"/>
    <n v="71575"/>
    <s v="5000"/>
    <n v="936"/>
    <s v=""/>
    <s v=""/>
    <b v="0"/>
    <s v=""/>
    <s v=""/>
    <x v="8"/>
  </r>
  <r>
    <n v="184907"/>
    <x v="2"/>
    <x v="188"/>
    <x v="6"/>
    <x v="188"/>
    <s v="1"/>
    <s v="SHU"/>
    <x v="5"/>
    <s v="2FS  TOMFH1958"/>
    <s v="2FS  TOMFR0161"/>
    <s v="2"/>
    <d v="2006-05-10T00:00:00"/>
    <d v="2006-05-11T00:00:00"/>
    <s v="5000"/>
    <x v="188"/>
    <s v=""/>
    <m/>
    <s v="0000"/>
    <n v="76829"/>
    <s v="5000"/>
    <n v="2009"/>
    <s v=""/>
    <s v=""/>
    <b v="0"/>
    <s v=""/>
    <s v=""/>
    <x v="8"/>
  </r>
  <r>
    <n v="185054"/>
    <x v="2"/>
    <x v="189"/>
    <x v="6"/>
    <x v="189"/>
    <s v="1"/>
    <s v="SHU"/>
    <x v="5"/>
    <s v="2FS  TOMFH1958"/>
    <s v="2FS  TOMFR0161"/>
    <s v="2"/>
    <d v="2006-05-10T00:00:00"/>
    <d v="2006-05-11T00:00:00"/>
    <s v="5000"/>
    <x v="189"/>
    <s v=""/>
    <m/>
    <s v="0000"/>
    <n v="38579"/>
    <s v="5000"/>
    <n v="1006"/>
    <s v=""/>
    <s v=""/>
    <b v="0"/>
    <s v=""/>
    <s v=""/>
    <x v="8"/>
  </r>
  <r>
    <n v="185055"/>
    <x v="2"/>
    <x v="190"/>
    <x v="6"/>
    <x v="190"/>
    <s v="1"/>
    <s v="SHU"/>
    <x v="5"/>
    <s v="2FS  TOMFH1958"/>
    <s v="2FS  TOMFR0161"/>
    <s v="2"/>
    <d v="2006-05-10T00:00:00"/>
    <d v="2006-05-11T00:00:00"/>
    <s v="5000"/>
    <x v="190"/>
    <s v=""/>
    <m/>
    <s v="0000"/>
    <n v="38610"/>
    <s v="5000"/>
    <n v="1010"/>
    <s v=""/>
    <s v=""/>
    <b v="0"/>
    <s v=""/>
    <s v=""/>
    <x v="8"/>
  </r>
  <r>
    <n v="185234"/>
    <x v="2"/>
    <x v="191"/>
    <x v="6"/>
    <x v="191"/>
    <s v="1"/>
    <s v="NIC"/>
    <x v="5"/>
    <s v="2FS  TOMMH0160"/>
    <s v="2FS  TOMMR0253"/>
    <s v="1"/>
    <d v="2007-04-24T00:00:00"/>
    <d v="2007-04-24T00:00:00"/>
    <s v="5000"/>
    <x v="191"/>
    <s v=""/>
    <m/>
    <s v=""/>
    <m/>
    <s v=""/>
    <m/>
    <s v=""/>
    <s v=""/>
    <b v="0"/>
    <s v=""/>
    <s v=""/>
    <x v="9"/>
  </r>
  <r>
    <n v="185235"/>
    <x v="2"/>
    <x v="192"/>
    <x v="6"/>
    <x v="192"/>
    <s v="1"/>
    <s v="NIC"/>
    <x v="5"/>
    <s v="2FS  TOMMH0160"/>
    <s v="2FS  TOMMR0253"/>
    <s v="1"/>
    <d v="2007-04-24T00:00:00"/>
    <d v="2007-04-24T00:00:00"/>
    <s v="5000"/>
    <x v="192"/>
    <s v=""/>
    <m/>
    <s v="5000"/>
    <n v="66"/>
    <s v=""/>
    <m/>
    <s v=""/>
    <s v=""/>
    <b v="0"/>
    <s v=""/>
    <s v=""/>
    <x v="9"/>
  </r>
  <r>
    <n v="185236"/>
    <x v="2"/>
    <x v="193"/>
    <x v="6"/>
    <x v="193"/>
    <s v="1"/>
    <s v="NIC"/>
    <x v="5"/>
    <s v="2FS  TOMMH0160"/>
    <s v="2FS  TOMMR0253"/>
    <s v="1"/>
    <d v="2007-04-24T00:00:00"/>
    <d v="2007-04-25T00:00:00"/>
    <s v="5000"/>
    <x v="193"/>
    <s v=""/>
    <m/>
    <s v="5000"/>
    <n v="1130"/>
    <s v=""/>
    <m/>
    <s v=""/>
    <s v=""/>
    <b v="0"/>
    <s v=""/>
    <s v=""/>
    <x v="9"/>
  </r>
  <r>
    <n v="185237"/>
    <x v="2"/>
    <x v="194"/>
    <x v="6"/>
    <x v="194"/>
    <s v="1"/>
    <s v="NIC"/>
    <x v="5"/>
    <s v="2FS  TOMMH0160"/>
    <s v="2FS  TOMMR0253"/>
    <s v="1"/>
    <d v="2007-04-25T00:00:00"/>
    <d v="2007-04-25T00:00:00"/>
    <s v="5000"/>
    <x v="194"/>
    <s v=""/>
    <m/>
    <s v="5000"/>
    <n v="92"/>
    <s v=""/>
    <m/>
    <s v=""/>
    <s v=""/>
    <b v="0"/>
    <s v=""/>
    <s v=""/>
    <x v="9"/>
  </r>
  <r>
    <n v="185728"/>
    <x v="2"/>
    <x v="195"/>
    <x v="6"/>
    <x v="195"/>
    <s v="1"/>
    <s v="NIC"/>
    <x v="5"/>
    <s v="2FS  TOMMH0160"/>
    <s v="2FS  TOMMR0253"/>
    <s v="1"/>
    <d v="2007-04-24T00:00:00"/>
    <d v="2007-04-25T00:00:00"/>
    <s v="5000"/>
    <x v="195"/>
    <s v=""/>
    <m/>
    <s v="0000"/>
    <n v="285"/>
    <s v="5000"/>
    <n v="222"/>
    <s v=""/>
    <s v=""/>
    <b v="0"/>
    <s v=""/>
    <s v=""/>
    <x v="9"/>
  </r>
  <r>
    <n v="185222"/>
    <x v="2"/>
    <x v="196"/>
    <x v="6"/>
    <x v="196"/>
    <s v="1"/>
    <s v="SHU"/>
    <x v="6"/>
    <s v="2FS  TOMFH1958"/>
    <s v="2FS  TOMFR0161"/>
    <s v="2"/>
    <d v="2007-05-10T00:00:00"/>
    <d v="2007-05-11T00:00:00"/>
    <s v="5000"/>
    <x v="196"/>
    <s v=""/>
    <m/>
    <s v="0000"/>
    <n v="43677"/>
    <s v="5000"/>
    <n v="763"/>
    <s v=""/>
    <s v=""/>
    <b v="0"/>
    <s v=""/>
    <s v=""/>
    <x v="8"/>
  </r>
  <r>
    <n v="185223"/>
    <x v="2"/>
    <x v="197"/>
    <x v="6"/>
    <x v="197"/>
    <s v="1"/>
    <s v="SHU"/>
    <x v="6"/>
    <s v="2FS  TOMFH1958"/>
    <s v="2FS  TOMFR0161"/>
    <s v="2"/>
    <d v="2007-05-10T00:00:00"/>
    <d v="2007-05-10T00:00:00"/>
    <s v="5000"/>
    <x v="197"/>
    <s v=""/>
    <m/>
    <s v="0000"/>
    <n v="44032"/>
    <s v="5000"/>
    <n v="769"/>
    <s v=""/>
    <s v=""/>
    <b v="0"/>
    <s v=""/>
    <s v=""/>
    <x v="8"/>
  </r>
  <r>
    <n v="185224"/>
    <x v="2"/>
    <x v="198"/>
    <x v="6"/>
    <x v="198"/>
    <s v="1"/>
    <s v="SHU"/>
    <x v="6"/>
    <s v="2FS  TOMFH1958"/>
    <s v="2FS  TOMFR0161"/>
    <s v="2"/>
    <d v="2007-05-10T00:00:00"/>
    <d v="2007-05-10T00:00:00"/>
    <s v="5000"/>
    <x v="198"/>
    <s v=""/>
    <m/>
    <s v="0000"/>
    <n v="43641"/>
    <s v="5000"/>
    <n v="763"/>
    <s v=""/>
    <s v=""/>
    <b v="0"/>
    <s v=""/>
    <s v=""/>
    <x v="8"/>
  </r>
  <r>
    <n v="185225"/>
    <x v="2"/>
    <x v="199"/>
    <x v="6"/>
    <x v="199"/>
    <s v="1"/>
    <s v="SHU"/>
    <x v="6"/>
    <s v="2FS  TOMFH1958"/>
    <s v="2FS  TOMFR0161"/>
    <s v="2"/>
    <d v="2007-05-10T00:00:00"/>
    <d v="2007-05-11T00:00:00"/>
    <s v="5000"/>
    <x v="199"/>
    <s v=""/>
    <m/>
    <s v="0000"/>
    <n v="43903"/>
    <s v="5000"/>
    <n v="767"/>
    <s v=""/>
    <s v=""/>
    <b v="0"/>
    <s v=""/>
    <s v=""/>
    <x v="8"/>
  </r>
  <r>
    <n v="185926"/>
    <x v="2"/>
    <x v="200"/>
    <x v="6"/>
    <x v="200"/>
    <s v="1"/>
    <s v="NIC"/>
    <x v="6"/>
    <s v="2FS  TOMMH0160"/>
    <s v="2FS  TOMMR0253"/>
    <s v="1"/>
    <d v="2008-04-23T00:00:00"/>
    <d v="2008-04-25T00:00:00"/>
    <s v="5000"/>
    <x v="200"/>
    <s v=""/>
    <m/>
    <s v="0000"/>
    <n v="2230"/>
    <s v="5000"/>
    <n v="455"/>
    <s v=""/>
    <s v=""/>
    <b v="0"/>
    <s v=""/>
    <s v=""/>
    <x v="9"/>
  </r>
  <r>
    <n v="185935"/>
    <x v="2"/>
    <x v="201"/>
    <x v="6"/>
    <x v="201"/>
    <s v="1"/>
    <s v="NIC"/>
    <x v="6"/>
    <s v="2FS  TOMMH0160"/>
    <s v="2FS  TOMMR0253"/>
    <s v="1"/>
    <d v="2008-04-23T00:00:00"/>
    <d v="2008-04-25T00:00:00"/>
    <s v="5000"/>
    <x v="201"/>
    <s v=""/>
    <m/>
    <s v="0000"/>
    <n v="2230"/>
    <s v=""/>
    <m/>
    <s v=""/>
    <s v=""/>
    <b v="0"/>
    <s v=""/>
    <s v=""/>
    <x v="9"/>
  </r>
  <r>
    <n v="185936"/>
    <x v="2"/>
    <x v="202"/>
    <x v="6"/>
    <x v="202"/>
    <s v="1"/>
    <s v="NIC"/>
    <x v="6"/>
    <s v="2FS  TOMMH0160"/>
    <s v="2FS  TOMMR0253"/>
    <s v="1"/>
    <d v="2008-04-23T00:00:00"/>
    <d v="2008-04-25T00:00:00"/>
    <s v="5000"/>
    <x v="202"/>
    <s v=""/>
    <m/>
    <s v="0000"/>
    <n v="2230"/>
    <s v="5000"/>
    <n v="1245"/>
    <s v=""/>
    <s v=""/>
    <b v="0"/>
    <s v=""/>
    <s v=""/>
    <x v="9"/>
  </r>
  <r>
    <n v="186061"/>
    <x v="2"/>
    <x v="203"/>
    <x v="6"/>
    <x v="203"/>
    <s v="1"/>
    <s v="SHU"/>
    <x v="6"/>
    <s v="2FS  TOMFH1958"/>
    <s v="2FS  TOMFR0161"/>
    <s v="2"/>
    <d v="2007-05-10T00:00:00"/>
    <d v="2007-05-10T00:00:00"/>
    <s v="5000"/>
    <x v="203"/>
    <s v=""/>
    <m/>
    <s v="0000"/>
    <n v="88761"/>
    <s v="5000"/>
    <n v="1551"/>
    <s v=""/>
    <s v=""/>
    <b v="0"/>
    <s v=""/>
    <s v=""/>
    <x v="8"/>
  </r>
  <r>
    <n v="186062"/>
    <x v="2"/>
    <x v="204"/>
    <x v="6"/>
    <x v="204"/>
    <s v="1"/>
    <s v="SHU"/>
    <x v="6"/>
    <s v="2FS  TOMFH1958"/>
    <s v="2FS  TOMFR0161"/>
    <s v="2"/>
    <d v="2007-05-10T00:00:00"/>
    <d v="2007-05-11T00:00:00"/>
    <s v="5000"/>
    <x v="204"/>
    <s v=""/>
    <m/>
    <s v="0000"/>
    <n v="88863"/>
    <s v="5000"/>
    <n v="1553"/>
    <s v=""/>
    <s v=""/>
    <b v="0"/>
    <s v=""/>
    <s v=""/>
    <x v="8"/>
  </r>
  <r>
    <n v="180183"/>
    <x v="2"/>
    <x v="205"/>
    <x v="6"/>
    <x v="205"/>
    <s v="1"/>
    <s v="NIC"/>
    <x v="7"/>
    <s v="2FS  TOMMH0160"/>
    <s v="2FS  TOMMR0253"/>
    <s v="1"/>
    <d v="2009-04-23T00:00:00"/>
    <d v="2009-04-23T00:00:00"/>
    <s v="5000"/>
    <x v="205"/>
    <s v=""/>
    <m/>
    <s v="5000"/>
    <n v="2051"/>
    <s v="0000"/>
    <n v="222"/>
    <s v=""/>
    <s v=""/>
    <b v="0"/>
    <s v=""/>
    <s v=""/>
    <x v="9"/>
  </r>
  <r>
    <n v="180184"/>
    <x v="2"/>
    <x v="206"/>
    <x v="6"/>
    <x v="206"/>
    <s v="1"/>
    <s v="NIC"/>
    <x v="7"/>
    <s v="2FS  TOMMH0160"/>
    <s v="2FS  TOMMR0253"/>
    <s v="1"/>
    <d v="2009-04-24T00:00:00"/>
    <d v="2009-04-27T00:00:00"/>
    <s v="5000"/>
    <x v="206"/>
    <s v=""/>
    <m/>
    <s v="5000"/>
    <n v="984"/>
    <s v="0000"/>
    <n v="242"/>
    <s v=""/>
    <s v=""/>
    <b v="0"/>
    <s v=""/>
    <s v=""/>
    <x v="9"/>
  </r>
  <r>
    <n v="180189"/>
    <x v="2"/>
    <x v="207"/>
    <x v="6"/>
    <x v="207"/>
    <s v="1"/>
    <s v="NIC"/>
    <x v="7"/>
    <s v="2FS  TOMMH0160"/>
    <s v="2FS  TOMMR0253"/>
    <s v="1"/>
    <d v="2009-04-23T00:00:00"/>
    <d v="2009-04-27T00:00:00"/>
    <s v="5000"/>
    <x v="207"/>
    <s v=""/>
    <m/>
    <s v="5000"/>
    <n v="407"/>
    <s v="0000"/>
    <n v="182"/>
    <s v=""/>
    <s v=""/>
    <b v="0"/>
    <s v=""/>
    <s v=""/>
    <x v="9"/>
  </r>
  <r>
    <n v="186162"/>
    <x v="2"/>
    <x v="208"/>
    <x v="6"/>
    <x v="208"/>
    <s v="1"/>
    <s v="SHU"/>
    <x v="7"/>
    <s v="2FS  TOMFH1958"/>
    <s v="2FS  TOMFR0161"/>
    <s v="2"/>
    <d v="2008-05-14T00:00:00"/>
    <d v="2008-05-15T00:00:00"/>
    <s v="5000"/>
    <x v="208"/>
    <s v=""/>
    <m/>
    <s v="0000"/>
    <n v="17360"/>
    <s v="5000"/>
    <n v="619"/>
    <s v=""/>
    <s v=""/>
    <b v="0"/>
    <s v=""/>
    <s v=""/>
    <x v="8"/>
  </r>
  <r>
    <n v="186352"/>
    <x v="2"/>
    <x v="209"/>
    <x v="6"/>
    <x v="209"/>
    <s v="1"/>
    <s v="SHU"/>
    <x v="7"/>
    <s v="2FS  TOMFH1958"/>
    <s v="2FS  TOMFR0161"/>
    <s v="2"/>
    <d v="2008-05-14T00:00:00"/>
    <d v="2008-05-15T00:00:00"/>
    <s v="5000"/>
    <x v="209"/>
    <s v=""/>
    <m/>
    <s v="0000"/>
    <n v="20767"/>
    <s v="5000"/>
    <n v="741"/>
    <s v=""/>
    <s v=""/>
    <b v="0"/>
    <s v=""/>
    <s v=""/>
    <x v="8"/>
  </r>
  <r>
    <n v="186353"/>
    <x v="2"/>
    <x v="210"/>
    <x v="6"/>
    <x v="210"/>
    <s v="1"/>
    <s v="SHU"/>
    <x v="7"/>
    <s v="2FS  TOMFH1958"/>
    <s v="2FS  TOMFR0161"/>
    <s v="2"/>
    <d v="2008-05-14T00:00:00"/>
    <d v="2008-05-15T00:00:00"/>
    <s v="5000"/>
    <x v="210"/>
    <s v=""/>
    <m/>
    <s v="0000"/>
    <n v="21651"/>
    <s v="5000"/>
    <n v="772"/>
    <s v=""/>
    <s v=""/>
    <b v="0"/>
    <s v=""/>
    <s v=""/>
    <x v="8"/>
  </r>
  <r>
    <n v="186354"/>
    <x v="2"/>
    <x v="211"/>
    <x v="6"/>
    <x v="211"/>
    <s v="1"/>
    <s v="SHU"/>
    <x v="7"/>
    <s v="2FS  TOMFH1958"/>
    <s v="2FS  TOMFR0161"/>
    <s v="2"/>
    <d v="2008-05-14T00:00:00"/>
    <d v="2008-05-15T00:00:00"/>
    <s v="5000"/>
    <x v="211"/>
    <s v=""/>
    <m/>
    <s v="0000"/>
    <n v="21455"/>
    <s v="5000"/>
    <n v="765"/>
    <s v=""/>
    <s v=""/>
    <b v="0"/>
    <s v=""/>
    <s v=""/>
    <x v="8"/>
  </r>
  <r>
    <n v="186355"/>
    <x v="2"/>
    <x v="212"/>
    <x v="6"/>
    <x v="212"/>
    <s v="1"/>
    <s v="SHU"/>
    <x v="7"/>
    <s v="2FS  TOMFH1958"/>
    <s v="2FS  TOMFR0161"/>
    <s v="2"/>
    <d v="2008-05-14T00:00:00"/>
    <d v="2008-05-15T00:00:00"/>
    <s v="5000"/>
    <x v="212"/>
    <s v=""/>
    <m/>
    <s v="0000"/>
    <n v="21393"/>
    <s v="5000"/>
    <n v="763"/>
    <s v=""/>
    <s v=""/>
    <b v="0"/>
    <s v=""/>
    <s v=""/>
    <x v="8"/>
  </r>
  <r>
    <n v="186356"/>
    <x v="2"/>
    <x v="213"/>
    <x v="6"/>
    <x v="213"/>
    <s v="1"/>
    <s v="SHU"/>
    <x v="7"/>
    <s v="2FS  TOMFH1958"/>
    <s v="2FS  TOMFR0161"/>
    <s v="2"/>
    <d v="2008-05-14T00:00:00"/>
    <d v="2008-05-15T00:00:00"/>
    <s v="5000"/>
    <x v="213"/>
    <s v=""/>
    <m/>
    <s v="0000"/>
    <n v="22028"/>
    <s v="5000"/>
    <n v="677"/>
    <s v=""/>
    <s v=""/>
    <b v="0"/>
    <s v=""/>
    <s v=""/>
    <x v="8"/>
  </r>
  <r>
    <n v="186357"/>
    <x v="2"/>
    <x v="214"/>
    <x v="6"/>
    <x v="214"/>
    <s v="1"/>
    <s v="SHU"/>
    <x v="7"/>
    <s v="2FS  TOMFH1958"/>
    <s v="2FS  TOMFR0161"/>
    <s v="2"/>
    <d v="2008-05-14T00:00:00"/>
    <d v="2008-05-15T00:00:00"/>
    <s v="5000"/>
    <x v="214"/>
    <s v=""/>
    <m/>
    <s v="0000"/>
    <n v="21732"/>
    <s v="5000"/>
    <n v="511"/>
    <s v=""/>
    <s v=""/>
    <b v="0"/>
    <s v=""/>
    <s v=""/>
    <x v="8"/>
  </r>
  <r>
    <n v="186358"/>
    <x v="2"/>
    <x v="215"/>
    <x v="6"/>
    <x v="215"/>
    <s v="1"/>
    <s v="SHU"/>
    <x v="7"/>
    <s v="2FS  TOMFH1958"/>
    <s v="2FS  TOMFR0161"/>
    <s v="2"/>
    <d v="2008-05-14T00:00:00"/>
    <d v="2008-05-15T00:00:00"/>
    <s v="5000"/>
    <x v="215"/>
    <s v=""/>
    <m/>
    <s v="0000"/>
    <n v="21680"/>
    <s v="5000"/>
    <n v="510"/>
    <s v=""/>
    <s v=""/>
    <b v="0"/>
    <s v=""/>
    <s v=""/>
    <x v="8"/>
  </r>
  <r>
    <n v="186359"/>
    <x v="2"/>
    <x v="216"/>
    <x v="6"/>
    <x v="216"/>
    <s v="1"/>
    <s v="SHU"/>
    <x v="7"/>
    <s v="2FS  TOMFH1958"/>
    <s v="2FS  TOMFR0161"/>
    <s v="2"/>
    <d v="2008-05-14T00:00:00"/>
    <d v="2008-05-15T00:00:00"/>
    <s v="5000"/>
    <x v="216"/>
    <s v=""/>
    <m/>
    <s v="0000"/>
    <n v="21695"/>
    <s v="5000"/>
    <n v="511"/>
    <s v=""/>
    <s v=""/>
    <b v="0"/>
    <s v=""/>
    <s v=""/>
    <x v="8"/>
  </r>
  <r>
    <n v="186360"/>
    <x v="2"/>
    <x v="217"/>
    <x v="6"/>
    <x v="217"/>
    <s v="1"/>
    <s v="SHU"/>
    <x v="7"/>
    <s v="2FS  TOMFH1958"/>
    <s v="2FS  TOMFR0161"/>
    <s v="2"/>
    <d v="2008-05-14T00:00:00"/>
    <d v="2008-05-15T00:00:00"/>
    <s v="5000"/>
    <x v="217"/>
    <s v=""/>
    <m/>
    <s v="0000"/>
    <n v="21728"/>
    <s v="5000"/>
    <n v="511"/>
    <s v=""/>
    <s v=""/>
    <b v="0"/>
    <s v=""/>
    <s v=""/>
    <x v="8"/>
  </r>
  <r>
    <n v="186361"/>
    <x v="2"/>
    <x v="218"/>
    <x v="6"/>
    <x v="218"/>
    <s v="1"/>
    <s v="SHU"/>
    <x v="7"/>
    <s v="2FS  TOMFH1958"/>
    <s v="2FS  TOMFR0161"/>
    <s v="2"/>
    <d v="2008-05-14T00:00:00"/>
    <d v="2008-05-15T00:00:00"/>
    <s v="5000"/>
    <x v="218"/>
    <s v=""/>
    <m/>
    <s v="0000"/>
    <n v="21677"/>
    <s v="5000"/>
    <n v="510"/>
    <s v=""/>
    <s v=""/>
    <b v="0"/>
    <s v=""/>
    <s v=""/>
    <x v="8"/>
  </r>
  <r>
    <n v="180276"/>
    <x v="2"/>
    <x v="219"/>
    <x v="6"/>
    <x v="219"/>
    <s v="1"/>
    <s v="SHU"/>
    <x v="0"/>
    <s v="2FS  TOMFH1958"/>
    <s v="2FS  TOMFR0161"/>
    <s v="2"/>
    <d v="2009-05-14T00:00:00"/>
    <d v="2009-05-15T00:00:00"/>
    <s v="5000"/>
    <x v="219"/>
    <s v=""/>
    <m/>
    <s v="0000"/>
    <n v="50503"/>
    <s v="5000"/>
    <n v="1565"/>
    <s v=""/>
    <s v=""/>
    <b v="0"/>
    <s v=""/>
    <s v=""/>
    <x v="8"/>
  </r>
  <r>
    <n v="180277"/>
    <x v="2"/>
    <x v="220"/>
    <x v="6"/>
    <x v="220"/>
    <s v="1"/>
    <s v="SHU"/>
    <x v="0"/>
    <s v="2FS  TOMFH1958"/>
    <s v="2FS  TOMFR0161"/>
    <s v="2"/>
    <d v="2009-05-14T00:00:00"/>
    <d v="2009-05-15T00:00:00"/>
    <s v="5000"/>
    <x v="115"/>
    <s v=""/>
    <m/>
    <s v="0000"/>
    <n v="49567"/>
    <s v="5000"/>
    <n v="1538"/>
    <s v=""/>
    <s v=""/>
    <b v="0"/>
    <s v=""/>
    <s v=""/>
    <x v="8"/>
  </r>
  <r>
    <n v="180380"/>
    <x v="2"/>
    <x v="221"/>
    <x v="6"/>
    <x v="221"/>
    <s v="1"/>
    <s v="SHU"/>
    <x v="0"/>
    <s v="2FS  TOMFH1958"/>
    <s v="2FS  TOMFR0161"/>
    <s v="2"/>
    <d v="2009-05-14T00:00:00"/>
    <d v="2009-05-15T00:00:00"/>
    <s v="5000"/>
    <x v="220"/>
    <s v=""/>
    <m/>
    <s v="0000"/>
    <n v="24192"/>
    <s v="5000"/>
    <n v="749"/>
    <s v=""/>
    <s v=""/>
    <b v="0"/>
    <s v=""/>
    <s v=""/>
    <x v="8"/>
  </r>
  <r>
    <n v="180381"/>
    <x v="2"/>
    <x v="222"/>
    <x v="6"/>
    <x v="222"/>
    <s v="1"/>
    <s v="SHU"/>
    <x v="0"/>
    <s v="2FS  TOMFH1958"/>
    <s v="2FS  TOMFR0161"/>
    <s v="2"/>
    <d v="2009-05-14T00:00:00"/>
    <d v="2009-05-15T00:00:00"/>
    <s v="5000"/>
    <x v="221"/>
    <s v=""/>
    <m/>
    <s v="0000"/>
    <n v="24693"/>
    <s v="5000"/>
    <n v="765"/>
    <s v=""/>
    <s v=""/>
    <b v="0"/>
    <s v=""/>
    <s v=""/>
    <x v="8"/>
  </r>
  <r>
    <n v="180382"/>
    <x v="2"/>
    <x v="223"/>
    <x v="6"/>
    <x v="223"/>
    <s v="1"/>
    <s v="SHU"/>
    <x v="0"/>
    <s v="2FS  TOMFH1958"/>
    <s v="2FS  TOMFR0161"/>
    <s v="2"/>
    <d v="2009-05-14T00:00:00"/>
    <d v="2009-05-15T00:00:00"/>
    <s v="5000"/>
    <x v="222"/>
    <s v=""/>
    <m/>
    <s v="0000"/>
    <n v="24702"/>
    <s v="5000"/>
    <n v="765"/>
    <s v=""/>
    <s v=""/>
    <b v="0"/>
    <s v=""/>
    <s v=""/>
    <x v="8"/>
  </r>
  <r>
    <n v="180383"/>
    <x v="2"/>
    <x v="224"/>
    <x v="6"/>
    <x v="224"/>
    <s v="1"/>
    <s v="SHU"/>
    <x v="0"/>
    <s v="2FS  TOMFH1958"/>
    <s v="2FS  TOMFR0161"/>
    <s v="2"/>
    <d v="2009-05-14T00:00:00"/>
    <d v="2009-05-15T00:00:00"/>
    <s v="5000"/>
    <x v="223"/>
    <s v=""/>
    <m/>
    <s v="0000"/>
    <n v="24887"/>
    <s v="5000"/>
    <n v="771"/>
    <s v=""/>
    <s v=""/>
    <b v="0"/>
    <s v=""/>
    <s v=""/>
    <x v="8"/>
  </r>
  <r>
    <n v="180384"/>
    <x v="2"/>
    <x v="225"/>
    <x v="6"/>
    <x v="225"/>
    <s v="1"/>
    <s v="SHU"/>
    <x v="0"/>
    <s v="2FS  TOMFH1958"/>
    <s v="2FS  TOMFR0161"/>
    <s v="2"/>
    <d v="2009-05-14T00:00:00"/>
    <d v="2009-05-15T00:00:00"/>
    <s v="5000"/>
    <x v="224"/>
    <s v=""/>
    <m/>
    <s v="0000"/>
    <n v="24812"/>
    <s v="5000"/>
    <n v="769"/>
    <s v=""/>
    <s v=""/>
    <b v="0"/>
    <s v=""/>
    <s v=""/>
    <x v="8"/>
  </r>
  <r>
    <n v="180385"/>
    <x v="2"/>
    <x v="226"/>
    <x v="6"/>
    <x v="226"/>
    <s v="1"/>
    <s v="SHU"/>
    <x v="0"/>
    <s v="2FS  TOMFH1958"/>
    <s v="2FS  TOMFR0161"/>
    <s v="2"/>
    <d v="2009-05-14T00:00:00"/>
    <d v="2009-05-15T00:00:00"/>
    <s v="5000"/>
    <x v="225"/>
    <s v=""/>
    <m/>
    <s v="0000"/>
    <n v="25339"/>
    <s v="5000"/>
    <n v="785"/>
    <s v=""/>
    <s v=""/>
    <b v="0"/>
    <s v=""/>
    <s v=""/>
    <x v="8"/>
  </r>
  <r>
    <n v="180965"/>
    <x v="2"/>
    <x v="227"/>
    <x v="6"/>
    <x v="227"/>
    <s v="1"/>
    <s v="NIC"/>
    <x v="0"/>
    <s v="2FS  TOMMH0160"/>
    <s v="2FS  TOMMR0253"/>
    <s v="1"/>
    <d v="2010-04-14T00:00:00"/>
    <d v="2010-04-14T00:00:00"/>
    <s v="5000"/>
    <x v="226"/>
    <s v=""/>
    <m/>
    <s v="5000"/>
    <n v="367"/>
    <s v=""/>
    <m/>
    <s v=""/>
    <s v=""/>
    <b v="0"/>
    <s v=""/>
    <s v=""/>
    <x v="9"/>
  </r>
  <r>
    <n v="180966"/>
    <x v="2"/>
    <x v="228"/>
    <x v="6"/>
    <x v="228"/>
    <s v="1"/>
    <s v="NIC"/>
    <x v="0"/>
    <s v="2FS  TOMMH0160"/>
    <s v="2FS  TOMMR0253"/>
    <s v="1"/>
    <d v="2010-04-14T00:00:00"/>
    <d v="2010-04-14T00:00:00"/>
    <s v="5000"/>
    <x v="227"/>
    <s v=""/>
    <m/>
    <s v="5000"/>
    <n v="3468"/>
    <s v=""/>
    <m/>
    <s v=""/>
    <s v=""/>
    <b v="0"/>
    <s v=""/>
    <s v=""/>
    <x v="9"/>
  </r>
  <r>
    <n v="180990"/>
    <x v="2"/>
    <x v="229"/>
    <x v="6"/>
    <x v="229"/>
    <s v="1"/>
    <s v="NIC"/>
    <x v="0"/>
    <s v="2FS  TOMMH0160"/>
    <s v="2FS  TOMMR0253"/>
    <s v="1"/>
    <d v="2010-04-10T00:00:00"/>
    <d v="2010-04-20T00:00:00"/>
    <s v="5000"/>
    <x v="228"/>
    <s v=""/>
    <m/>
    <s v="5000"/>
    <n v="862"/>
    <s v=""/>
    <m/>
    <s v=""/>
    <s v=""/>
    <b v="0"/>
    <s v=""/>
    <s v=""/>
    <x v="9"/>
  </r>
  <r>
    <n v="25641"/>
    <x v="2"/>
    <x v="230"/>
    <x v="7"/>
    <x v="230"/>
    <s v="1"/>
    <s v="HAR"/>
    <x v="5"/>
    <s v="2FS  LWFRH0154"/>
    <s v="2FS  LWFRR0229"/>
    <s v="3"/>
    <d v="2006-06-01T00:00:00"/>
    <d v="2006-06-07T00:00:00"/>
    <s v="5000"/>
    <x v="229"/>
    <s v=""/>
    <m/>
    <s v="5000"/>
    <n v="1799"/>
    <s v=""/>
    <m/>
    <s v=""/>
    <s v=""/>
    <b v="0"/>
    <s v=""/>
    <s v=""/>
    <x v="10"/>
  </r>
  <r>
    <n v="25650"/>
    <x v="2"/>
    <x v="231"/>
    <x v="7"/>
    <x v="231"/>
    <s v="1"/>
    <s v="HAR"/>
    <x v="5"/>
    <s v="2FS  LWFRH0154"/>
    <s v="2FS  LWFRR0229"/>
    <s v="3"/>
    <d v="2006-06-06T00:00:00"/>
    <d v="2006-06-07T00:00:00"/>
    <s v="5000"/>
    <x v="230"/>
    <s v=""/>
    <m/>
    <s v="5000"/>
    <n v="3943"/>
    <s v=""/>
    <m/>
    <s v=""/>
    <s v=""/>
    <b v="0"/>
    <s v=""/>
    <s v=""/>
    <x v="10"/>
  </r>
  <r>
    <n v="185030"/>
    <x v="2"/>
    <x v="232"/>
    <x v="7"/>
    <x v="232"/>
    <s v="1"/>
    <s v="CHI"/>
    <x v="5"/>
    <s v="2FS  LWFRH0107"/>
    <s v="2FS  LWFRR0107"/>
    <s v="3"/>
    <d v="2006-05-02T00:00:00"/>
    <d v="2006-05-15T00:00:00"/>
    <s v="5000"/>
    <x v="231"/>
    <s v=""/>
    <m/>
    <s v="0000"/>
    <n v="131078"/>
    <s v="5000"/>
    <n v="863"/>
    <s v="D"/>
    <s v="032006H000"/>
    <b v="0"/>
    <s v=""/>
    <s v=""/>
    <x v="11"/>
  </r>
  <r>
    <n v="185032"/>
    <x v="2"/>
    <x v="233"/>
    <x v="7"/>
    <x v="233"/>
    <s v="1"/>
    <s v="CHI"/>
    <x v="5"/>
    <s v="2FS  LWFRH0107"/>
    <s v="2FS  LWFRR0107"/>
    <s v="3"/>
    <d v="2006-05-02T00:00:00"/>
    <d v="2006-05-12T00:00:00"/>
    <s v="5000"/>
    <x v="232"/>
    <s v=""/>
    <m/>
    <s v="0000"/>
    <n v="79119"/>
    <s v="5000"/>
    <n v="524"/>
    <s v="D"/>
    <s v="032006H000"/>
    <b v="0"/>
    <s v=""/>
    <s v=""/>
    <x v="11"/>
  </r>
  <r>
    <n v="185238"/>
    <x v="2"/>
    <x v="234"/>
    <x v="7"/>
    <x v="234"/>
    <s v="1"/>
    <s v="CHI"/>
    <x v="5"/>
    <s v="2FS  LWFRH0107"/>
    <s v="2FS  LWFRR0107"/>
    <s v="3"/>
    <d v="2006-05-02T00:00:00"/>
    <d v="2006-05-15T00:00:00"/>
    <s v="5000"/>
    <x v="233"/>
    <s v=""/>
    <m/>
    <s v="0000"/>
    <n v="132638"/>
    <s v="5000"/>
    <n v="364"/>
    <s v="D"/>
    <s v="032006H000"/>
    <b v="0"/>
    <s v=""/>
    <s v=""/>
    <x v="11"/>
  </r>
  <r>
    <n v="185240"/>
    <x v="2"/>
    <x v="235"/>
    <x v="7"/>
    <x v="235"/>
    <s v="1"/>
    <s v="CHI"/>
    <x v="5"/>
    <s v="2FS  LWFRH0107"/>
    <s v="2FS  LWFRR0107"/>
    <s v="3"/>
    <d v="2006-05-02T00:00:00"/>
    <d v="2006-05-02T00:00:00"/>
    <s v="5000"/>
    <x v="234"/>
    <s v=""/>
    <m/>
    <s v="0000"/>
    <n v="132607"/>
    <s v="5000"/>
    <n v="358"/>
    <s v="D"/>
    <s v="032006H000"/>
    <b v="0"/>
    <s v=""/>
    <s v=""/>
    <x v="11"/>
  </r>
  <r>
    <n v="184922"/>
    <x v="2"/>
    <x v="236"/>
    <x v="7"/>
    <x v="236"/>
    <s v="1"/>
    <s v="HAR"/>
    <x v="6"/>
    <s v="2FS  LWFRH0154"/>
    <s v="2FS  LWFRR0229"/>
    <s v="3"/>
    <d v="2007-06-05T00:00:00"/>
    <d v="2007-06-05T00:00:00"/>
    <s v="5000"/>
    <x v="235"/>
    <s v=""/>
    <m/>
    <s v="5000"/>
    <n v="154"/>
    <s v=""/>
    <m/>
    <s v=""/>
    <s v=""/>
    <b v="0"/>
    <s v=""/>
    <s v=""/>
    <x v="10"/>
  </r>
  <r>
    <n v="185221"/>
    <x v="2"/>
    <x v="237"/>
    <x v="7"/>
    <x v="237"/>
    <s v="1"/>
    <s v="HAR"/>
    <x v="6"/>
    <s v="2FS  LWFRH0154"/>
    <s v="2FS  LWFRR0229"/>
    <s v="3"/>
    <d v="2007-05-31T00:00:00"/>
    <d v="2007-05-31T00:00:00"/>
    <s v="5000"/>
    <x v="236"/>
    <s v=""/>
    <m/>
    <s v="5000"/>
    <n v="140"/>
    <s v=""/>
    <m/>
    <s v=""/>
    <s v=""/>
    <b v="0"/>
    <s v=""/>
    <s v=""/>
    <x v="10"/>
  </r>
  <r>
    <n v="185242"/>
    <x v="2"/>
    <x v="238"/>
    <x v="7"/>
    <x v="238"/>
    <s v="1"/>
    <s v="HAR"/>
    <x v="6"/>
    <s v="2FS  LWFRH0154"/>
    <s v="2FS  LWFRR0229"/>
    <s v="3"/>
    <d v="2007-06-01T00:00:00"/>
    <d v="2007-06-01T00:00:00"/>
    <s v="5000"/>
    <x v="237"/>
    <s v=""/>
    <m/>
    <s v="5000"/>
    <n v="59"/>
    <s v=""/>
    <m/>
    <s v=""/>
    <s v=""/>
    <b v="0"/>
    <s v=""/>
    <s v=""/>
    <x v="10"/>
  </r>
  <r>
    <n v="185263"/>
    <x v="2"/>
    <x v="239"/>
    <x v="7"/>
    <x v="239"/>
    <s v="1"/>
    <s v="HAR"/>
    <x v="6"/>
    <s v="2FS  LWFRH0154"/>
    <s v="2FS  LWFRR0229"/>
    <s v="3"/>
    <d v="2007-06-04T00:00:00"/>
    <d v="2007-06-04T00:00:00"/>
    <s v="5000"/>
    <x v="238"/>
    <s v=""/>
    <m/>
    <s v="5000"/>
    <n v="21"/>
    <s v=""/>
    <m/>
    <s v=""/>
    <s v=""/>
    <b v="0"/>
    <s v=""/>
    <s v=""/>
    <x v="10"/>
  </r>
  <r>
    <n v="185658"/>
    <x v="2"/>
    <x v="240"/>
    <x v="7"/>
    <x v="240"/>
    <s v="1"/>
    <s v="CHI"/>
    <x v="6"/>
    <s v="2FS  LWFRH0107"/>
    <s v="2FS  LWFRR0107"/>
    <s v="3"/>
    <d v="2007-05-16T00:00:00"/>
    <d v="2007-05-23T00:00:00"/>
    <s v="5000"/>
    <x v="239"/>
    <s v=""/>
    <m/>
    <s v="0000"/>
    <n v="134398"/>
    <s v="5000"/>
    <n v="831"/>
    <s v="D"/>
    <s v="032007H000"/>
    <b v="0"/>
    <s v=""/>
    <s v=""/>
    <x v="11"/>
  </r>
  <r>
    <n v="185706"/>
    <x v="2"/>
    <x v="241"/>
    <x v="7"/>
    <x v="241"/>
    <s v="1"/>
    <s v="CHI"/>
    <x v="6"/>
    <s v="2FS  LWFRH0107"/>
    <s v="2FS  LWFRR0107"/>
    <s v="3"/>
    <d v="2007-05-16T00:00:00"/>
    <d v="2007-05-23T00:00:00"/>
    <s v="5000"/>
    <x v="240"/>
    <s v=""/>
    <m/>
    <s v="0000"/>
    <n v="133810"/>
    <s v="5000"/>
    <n v="902"/>
    <s v="D"/>
    <s v="032007H000"/>
    <b v="0"/>
    <s v=""/>
    <s v=""/>
    <x v="11"/>
  </r>
  <r>
    <n v="185708"/>
    <x v="2"/>
    <x v="242"/>
    <x v="7"/>
    <x v="242"/>
    <s v="1"/>
    <s v="CHI"/>
    <x v="6"/>
    <s v="2FS  LWFRH0107"/>
    <s v="2FS  LWFRR0107"/>
    <s v="3"/>
    <d v="2007-05-16T00:00:00"/>
    <d v="2007-06-04T00:00:00"/>
    <s v="5000"/>
    <x v="241"/>
    <s v=""/>
    <m/>
    <s v="0000"/>
    <n v="116483"/>
    <s v="5000"/>
    <n v="1311"/>
    <s v="D"/>
    <s v="032007H000"/>
    <b v="0"/>
    <s v=""/>
    <s v=""/>
    <x v="11"/>
  </r>
  <r>
    <n v="185710"/>
    <x v="2"/>
    <x v="243"/>
    <x v="7"/>
    <x v="243"/>
    <s v="1"/>
    <s v="CHI"/>
    <x v="6"/>
    <s v="2FS  LWFRH0107"/>
    <s v="2FS  LWFRR0107"/>
    <s v="3"/>
    <d v="2007-05-16T00:00:00"/>
    <d v="2007-06-04T00:00:00"/>
    <s v="5000"/>
    <x v="242"/>
    <s v=""/>
    <m/>
    <s v="0000"/>
    <n v="116483"/>
    <s v="5000"/>
    <n v="1309"/>
    <s v="D"/>
    <s v="032007H000"/>
    <b v="0"/>
    <s v=""/>
    <s v=""/>
    <x v="11"/>
  </r>
  <r>
    <n v="186030"/>
    <x v="2"/>
    <x v="244"/>
    <x v="7"/>
    <x v="244"/>
    <s v="1"/>
    <s v="HAR"/>
    <x v="6"/>
    <s v="2FS  LWFRH0154"/>
    <s v="2FS  LWFRR0229"/>
    <s v="3"/>
    <d v="2007-05-23T00:00:00"/>
    <d v="2007-05-23T00:00:00"/>
    <s v="5000"/>
    <x v="243"/>
    <s v=""/>
    <m/>
    <s v="5000"/>
    <n v="443"/>
    <s v=""/>
    <m/>
    <s v=""/>
    <s v=""/>
    <b v="0"/>
    <s v=""/>
    <s v=""/>
    <x v="10"/>
  </r>
  <r>
    <n v="186031"/>
    <x v="2"/>
    <x v="245"/>
    <x v="7"/>
    <x v="245"/>
    <s v="1"/>
    <s v="HAR"/>
    <x v="6"/>
    <s v="2FS  LWFRH0154"/>
    <s v="2FS  LWFRR0229"/>
    <s v="3"/>
    <d v="2007-05-24T00:00:00"/>
    <d v="2007-05-24T00:00:00"/>
    <s v="5000"/>
    <x v="244"/>
    <s v=""/>
    <m/>
    <s v="5000"/>
    <n v="347"/>
    <s v=""/>
    <m/>
    <s v=""/>
    <s v=""/>
    <b v="0"/>
    <s v=""/>
    <s v=""/>
    <x v="10"/>
  </r>
  <r>
    <n v="186032"/>
    <x v="2"/>
    <x v="246"/>
    <x v="7"/>
    <x v="246"/>
    <s v="1"/>
    <s v="HAR"/>
    <x v="6"/>
    <s v="2FS  LWFRH0154"/>
    <s v="2FS  LWFRR0229"/>
    <s v="3"/>
    <d v="2007-05-30T00:00:00"/>
    <d v="2007-05-30T00:00:00"/>
    <s v="5000"/>
    <x v="245"/>
    <s v=""/>
    <m/>
    <s v="5000"/>
    <n v="163"/>
    <s v=""/>
    <m/>
    <s v=""/>
    <s v=""/>
    <b v="0"/>
    <s v=""/>
    <s v=""/>
    <x v="10"/>
  </r>
  <r>
    <n v="185001"/>
    <x v="2"/>
    <x v="247"/>
    <x v="7"/>
    <x v="247"/>
    <s v="1"/>
    <s v="HAR"/>
    <x v="7"/>
    <s v="2FS  LWFRH0154"/>
    <s v="2FS  LWFRR0229"/>
    <s v="3"/>
    <d v="2008-06-10T00:00:00"/>
    <d v="2008-06-10T00:00:00"/>
    <s v="5000"/>
    <x v="246"/>
    <s v=""/>
    <m/>
    <s v="5000"/>
    <n v="415"/>
    <s v=""/>
    <m/>
    <s v=""/>
    <s v=""/>
    <b v="0"/>
    <s v=""/>
    <s v=""/>
    <x v="10"/>
  </r>
  <r>
    <n v="185002"/>
    <x v="2"/>
    <x v="248"/>
    <x v="7"/>
    <x v="248"/>
    <s v="1"/>
    <s v="HAR"/>
    <x v="7"/>
    <s v="2FS  LWFRH0154"/>
    <s v="2FS  LWFRR0229"/>
    <s v="3"/>
    <d v="2008-06-18T00:00:00"/>
    <d v="2008-06-18T00:00:00"/>
    <s v="5000"/>
    <x v="247"/>
    <s v=""/>
    <m/>
    <s v=""/>
    <m/>
    <s v=""/>
    <m/>
    <s v=""/>
    <s v=""/>
    <b v="0"/>
    <s v=""/>
    <s v=""/>
    <x v="10"/>
  </r>
  <r>
    <n v="185040"/>
    <x v="2"/>
    <x v="249"/>
    <x v="7"/>
    <x v="249"/>
    <s v="1"/>
    <s v="HAR"/>
    <x v="7"/>
    <s v="2FS  LWFRH0154"/>
    <s v="2FS  LWFRR0229"/>
    <s v="3"/>
    <d v="2008-06-16T00:00:00"/>
    <d v="2008-06-16T00:00:00"/>
    <s v="5000"/>
    <x v="248"/>
    <s v=""/>
    <m/>
    <s v="5000"/>
    <n v="105"/>
    <s v=""/>
    <m/>
    <s v=""/>
    <s v=""/>
    <b v="0"/>
    <s v=""/>
    <s v=""/>
    <x v="10"/>
  </r>
  <r>
    <n v="185556"/>
    <x v="2"/>
    <x v="250"/>
    <x v="7"/>
    <x v="250"/>
    <s v="1"/>
    <s v="HAR"/>
    <x v="7"/>
    <s v="2FS  LWFRH0154"/>
    <s v="2FS  LWFRR0229"/>
    <s v="3"/>
    <d v="2008-06-02T00:00:00"/>
    <d v="2008-06-02T00:00:00"/>
    <s v="5000"/>
    <x v="249"/>
    <s v=""/>
    <m/>
    <s v="5000"/>
    <n v="104"/>
    <s v=""/>
    <m/>
    <s v=""/>
    <s v=""/>
    <b v="0"/>
    <s v=""/>
    <s v=""/>
    <x v="10"/>
  </r>
  <r>
    <n v="185557"/>
    <x v="2"/>
    <x v="251"/>
    <x v="7"/>
    <x v="251"/>
    <s v="1"/>
    <s v="HAR"/>
    <x v="7"/>
    <s v="2FS  LWFRH0154"/>
    <s v="2FS  LWFRR0229"/>
    <s v="3"/>
    <d v="2008-06-03T00:00:00"/>
    <d v="2008-06-03T00:00:00"/>
    <s v="5000"/>
    <x v="250"/>
    <s v=""/>
    <m/>
    <s v="5000"/>
    <n v="311"/>
    <s v=""/>
    <m/>
    <s v=""/>
    <s v=""/>
    <b v="0"/>
    <s v=""/>
    <s v=""/>
    <x v="10"/>
  </r>
  <r>
    <n v="185558"/>
    <x v="2"/>
    <x v="252"/>
    <x v="7"/>
    <x v="252"/>
    <s v="1"/>
    <s v="HAR"/>
    <x v="7"/>
    <s v="2FS  LWFRH0154"/>
    <s v="2FS  LWFRR0229"/>
    <s v="3"/>
    <d v="2008-06-03T00:00:00"/>
    <d v="2008-06-03T00:00:00"/>
    <s v="5000"/>
    <x v="251"/>
    <s v=""/>
    <m/>
    <s v="5000"/>
    <n v="259"/>
    <s v=""/>
    <m/>
    <s v=""/>
    <s v=""/>
    <b v="0"/>
    <s v=""/>
    <s v=""/>
    <x v="10"/>
  </r>
  <r>
    <n v="185612"/>
    <x v="2"/>
    <x v="253"/>
    <x v="7"/>
    <x v="253"/>
    <s v="1"/>
    <s v="HAR"/>
    <x v="7"/>
    <s v="2FS  LWFRH0154"/>
    <s v="2FS  LWFRR0229"/>
    <s v="3"/>
    <d v="2008-06-04T00:00:00"/>
    <d v="2008-06-04T00:00:00"/>
    <s v="5000"/>
    <x v="252"/>
    <s v=""/>
    <m/>
    <s v="5000"/>
    <n v="260"/>
    <s v=""/>
    <m/>
    <s v=""/>
    <s v=""/>
    <b v="0"/>
    <s v=""/>
    <s v=""/>
    <x v="10"/>
  </r>
  <r>
    <n v="185707"/>
    <x v="2"/>
    <x v="254"/>
    <x v="7"/>
    <x v="254"/>
    <s v="1"/>
    <s v="HAR"/>
    <x v="7"/>
    <s v="2FS  LWFRH0154"/>
    <s v="2FS  LWFRR0229"/>
    <s v="3"/>
    <d v="2008-06-06T00:00:00"/>
    <d v="2008-06-06T00:00:00"/>
    <s v="5000"/>
    <x v="253"/>
    <s v=""/>
    <m/>
    <s v=""/>
    <m/>
    <s v=""/>
    <m/>
    <s v=""/>
    <s v=""/>
    <b v="0"/>
    <s v=""/>
    <s v=""/>
    <x v="10"/>
  </r>
  <r>
    <n v="186240"/>
    <x v="2"/>
    <x v="255"/>
    <x v="7"/>
    <x v="255"/>
    <s v="1"/>
    <s v="CHI"/>
    <x v="7"/>
    <s v="2FS  LWFRH0107"/>
    <s v="2FS  LWFRR0107"/>
    <s v="3"/>
    <d v="2008-05-20T00:00:00"/>
    <d v="2008-05-30T00:00:00"/>
    <s v="5000"/>
    <x v="254"/>
    <s v=""/>
    <m/>
    <s v="0000"/>
    <n v="278696"/>
    <s v="5000"/>
    <n v="447"/>
    <s v="D"/>
    <s v="032008H000"/>
    <b v="0"/>
    <s v=""/>
    <s v=""/>
    <x v="11"/>
  </r>
  <r>
    <n v="186242"/>
    <x v="2"/>
    <x v="256"/>
    <x v="7"/>
    <x v="256"/>
    <s v="1"/>
    <s v="CHI"/>
    <x v="7"/>
    <s v="2FS  LWFRH0107"/>
    <s v="2FS  LWFRR0107"/>
    <s v="3"/>
    <d v="2008-05-20T00:00:00"/>
    <d v="2008-05-20T00:00:00"/>
    <s v="5000"/>
    <x v="255"/>
    <s v=""/>
    <m/>
    <s v="0000"/>
    <n v="267974"/>
    <s v="5000"/>
    <n v="225"/>
    <s v="D"/>
    <s v="032008H000"/>
    <b v="0"/>
    <s v=""/>
    <s v=""/>
    <x v="11"/>
  </r>
  <r>
    <n v="180480"/>
    <x v="2"/>
    <x v="257"/>
    <x v="7"/>
    <x v="257"/>
    <s v="1"/>
    <s v="CHI"/>
    <x v="0"/>
    <s v="2FS  LWFRH0107"/>
    <s v="2FS  LWFRR0107"/>
    <s v="3"/>
    <d v="2009-05-19T00:00:00"/>
    <d v="2009-05-26T00:00:00"/>
    <s v="5000"/>
    <x v="256"/>
    <s v=""/>
    <m/>
    <s v="0000"/>
    <n v="220676"/>
    <s v="5000"/>
    <n v="203"/>
    <s v="D"/>
    <s v="032009H000"/>
    <b v="0"/>
    <s v=""/>
    <s v=""/>
    <x v="11"/>
  </r>
  <r>
    <n v="180482"/>
    <x v="2"/>
    <x v="258"/>
    <x v="7"/>
    <x v="258"/>
    <s v="1"/>
    <s v="CHI"/>
    <x v="0"/>
    <s v="2FS  LWFRH0107"/>
    <s v="2FS  LWFRR0107"/>
    <s v="3"/>
    <d v="2009-05-19T00:00:00"/>
    <d v="2009-06-08T00:00:00"/>
    <s v="5000"/>
    <x v="257"/>
    <s v=""/>
    <m/>
    <s v="0000"/>
    <n v="236475"/>
    <s v="5000"/>
    <n v="305"/>
    <s v="D"/>
    <s v="032009H000"/>
    <b v="0"/>
    <s v=""/>
    <s v=""/>
    <x v="11"/>
  </r>
  <r>
    <n v="180484"/>
    <x v="2"/>
    <x v="259"/>
    <x v="7"/>
    <x v="259"/>
    <s v="1"/>
    <s v="HAR"/>
    <x v="0"/>
    <s v="2FS  LWFRH0154"/>
    <s v="2FS  LWFRR0229"/>
    <s v="3"/>
    <d v="2009-06-08T00:00:00"/>
    <d v="2009-06-08T00:00:00"/>
    <s v="5000"/>
    <x v="258"/>
    <s v=""/>
    <m/>
    <s v="0000"/>
    <n v="26279"/>
    <s v="5000"/>
    <n v="729"/>
    <s v=""/>
    <s v=""/>
    <b v="0"/>
    <s v=""/>
    <s v=""/>
    <x v="10"/>
  </r>
  <r>
    <n v="180485"/>
    <x v="2"/>
    <x v="260"/>
    <x v="7"/>
    <x v="260"/>
    <s v="1"/>
    <s v="HAR"/>
    <x v="0"/>
    <s v="2FS  LWFRH0154"/>
    <s v="2FS  LWFRR0229"/>
    <s v="3"/>
    <d v="2009-06-08T00:00:00"/>
    <d v="2009-06-08T00:00:00"/>
    <s v="5000"/>
    <x v="259"/>
    <s v=""/>
    <m/>
    <s v="0000"/>
    <n v="25849"/>
    <s v="5000"/>
    <n v="717"/>
    <s v=""/>
    <s v=""/>
    <b v="0"/>
    <s v=""/>
    <s v=""/>
    <x v="10"/>
  </r>
  <r>
    <n v="180486"/>
    <x v="2"/>
    <x v="261"/>
    <x v="7"/>
    <x v="261"/>
    <s v="1"/>
    <s v="HAR"/>
    <x v="0"/>
    <s v="2FS  LWFRH0154"/>
    <s v="2FS  LWFRR0229"/>
    <s v="3"/>
    <d v="2009-06-08T00:00:00"/>
    <d v="2009-06-08T00:00:00"/>
    <s v="5000"/>
    <x v="260"/>
    <s v=""/>
    <m/>
    <s v="0000"/>
    <n v="25341"/>
    <s v="5000"/>
    <n v="703"/>
    <s v=""/>
    <s v=""/>
    <b v="0"/>
    <s v=""/>
    <s v=""/>
    <x v="10"/>
  </r>
  <r>
    <n v="180487"/>
    <x v="2"/>
    <x v="262"/>
    <x v="7"/>
    <x v="262"/>
    <s v="1"/>
    <s v="HAR"/>
    <x v="0"/>
    <s v="2FS  LWFRH0154"/>
    <s v="2FS  LWFRR0229"/>
    <s v="3"/>
    <d v="2009-06-08T00:00:00"/>
    <d v="2009-06-08T00:00:00"/>
    <s v="5000"/>
    <x v="261"/>
    <s v=""/>
    <m/>
    <s v="0000"/>
    <n v="15550"/>
    <s v="5000"/>
    <n v="565"/>
    <s v=""/>
    <s v=""/>
    <b v="0"/>
    <s v=""/>
    <s v=""/>
    <x v="10"/>
  </r>
  <r>
    <n v="633366"/>
    <x v="2"/>
    <x v="263"/>
    <x v="8"/>
    <x v="263"/>
    <s v="1"/>
    <s v="GAD"/>
    <x v="5"/>
    <s v="3F10412  160005 H"/>
    <s v="3F10412  160005 R"/>
    <s v="3"/>
    <d v="2006-05-16T00:00:00"/>
    <d v="2006-05-16T00:00:00"/>
    <s v="5000"/>
    <x v="262"/>
    <s v=""/>
    <m/>
    <s v="5000"/>
    <n v="519"/>
    <s v=""/>
    <m/>
    <s v="D"/>
    <s v="0420060000"/>
    <b v="0"/>
    <s v=""/>
    <s v=""/>
    <x v="12"/>
  </r>
  <r>
    <n v="633382"/>
    <x v="2"/>
    <x v="264"/>
    <x v="8"/>
    <x v="264"/>
    <s v="1"/>
    <s v="HDF"/>
    <x v="5"/>
    <s v="3F10412  160222 H"/>
    <s v="3F10412  160222 R"/>
    <s v="3"/>
    <d v="2006-06-01T00:00:00"/>
    <d v="2006-06-01T00:00:00"/>
    <s v="5000"/>
    <x v="263"/>
    <s v=""/>
    <m/>
    <s v="5000"/>
    <n v="244"/>
    <s v=""/>
    <m/>
    <s v=""/>
    <s v=""/>
    <b v="0"/>
    <s v=""/>
    <s v=""/>
    <x v="13"/>
  </r>
  <r>
    <n v="633471"/>
    <x v="2"/>
    <x v="265"/>
    <x v="8"/>
    <x v="265"/>
    <s v="1"/>
    <s v="GAD"/>
    <x v="5"/>
    <s v="3F10412  160001 H05"/>
    <s v="3F10412  160001 R"/>
    <s v="3"/>
    <d v="2007-05-20T00:00:00"/>
    <d v="2007-06-17T00:00:00"/>
    <s v="5000"/>
    <x v="264"/>
    <s v=""/>
    <m/>
    <s v="5000"/>
    <n v="2463"/>
    <s v=""/>
    <m/>
    <s v=""/>
    <s v=""/>
    <b v="0"/>
    <s v=""/>
    <s v=""/>
    <x v="14"/>
  </r>
  <r>
    <n v="633875"/>
    <x v="2"/>
    <x v="266"/>
    <x v="8"/>
    <x v="266"/>
    <s v="1"/>
    <s v="GAD"/>
    <x v="6"/>
    <s v="3F10412  160005 H"/>
    <s v="3F10412  160005 R"/>
    <s v="3"/>
    <d v="2007-05-15T00:00:00"/>
    <d v="2007-05-16T00:00:00"/>
    <s v="5000"/>
    <x v="265"/>
    <s v="0000"/>
    <n v="11322"/>
    <s v=""/>
    <m/>
    <s v=""/>
    <m/>
    <s v="D"/>
    <s v="0420070000"/>
    <b v="0"/>
    <s v=""/>
    <s v=""/>
    <x v="12"/>
  </r>
  <r>
    <n v="633886"/>
    <x v="2"/>
    <x v="267"/>
    <x v="8"/>
    <x v="267"/>
    <s v="1"/>
    <s v="HDF"/>
    <x v="6"/>
    <s v="3F10412  160222 H"/>
    <s v="3F10412  160222 R"/>
    <s v="3"/>
    <d v="2007-05-26T00:00:00"/>
    <d v="2007-05-26T00:00:00"/>
    <s v="5000"/>
    <x v="266"/>
    <s v="0000"/>
    <n v="404"/>
    <s v="5000"/>
    <n v="806"/>
    <s v=""/>
    <m/>
    <s v=""/>
    <s v=""/>
    <b v="0"/>
    <s v=""/>
    <s v=""/>
    <x v="13"/>
  </r>
  <r>
    <n v="633965"/>
    <x v="2"/>
    <x v="268"/>
    <x v="8"/>
    <x v="268"/>
    <s v="1"/>
    <s v="GAD"/>
    <x v="6"/>
    <s v="3F10412  160001 H05"/>
    <s v="3F10412  160001 R"/>
    <s v="3"/>
    <d v="2008-06-10T00:00:00"/>
    <d v="2008-06-30T00:00:00"/>
    <s v="5000"/>
    <x v="267"/>
    <s v="0000"/>
    <n v="4062"/>
    <s v="5000"/>
    <n v="139"/>
    <s v=""/>
    <m/>
    <s v=""/>
    <s v=""/>
    <b v="0"/>
    <s v=""/>
    <s v=""/>
    <x v="14"/>
  </r>
  <r>
    <n v="634271"/>
    <x v="2"/>
    <x v="269"/>
    <x v="8"/>
    <x v="269"/>
    <s v="1"/>
    <s v="GAD"/>
    <x v="7"/>
    <s v="3F10412  160005 H"/>
    <s v="3F10412  160005 R"/>
    <s v="3"/>
    <d v="2008-05-15T00:00:00"/>
    <d v="2008-05-16T00:00:00"/>
    <s v="5000"/>
    <x v="268"/>
    <s v="0000"/>
    <n v="914"/>
    <s v="5000"/>
    <n v="2289"/>
    <s v=""/>
    <m/>
    <s v=""/>
    <s v=""/>
    <b v="0"/>
    <s v=""/>
    <s v=""/>
    <x v="12"/>
  </r>
  <r>
    <n v="634283"/>
    <x v="2"/>
    <x v="270"/>
    <x v="8"/>
    <x v="270"/>
    <s v="1"/>
    <s v="HDF"/>
    <x v="7"/>
    <s v="3F10412  160222 H"/>
    <s v="3F10412  160222 R"/>
    <s v="3"/>
    <d v="2008-06-02T00:00:00"/>
    <d v="2008-06-02T00:00:00"/>
    <s v="5000"/>
    <x v="269"/>
    <s v=""/>
    <m/>
    <s v=""/>
    <m/>
    <s v=""/>
    <m/>
    <s v=""/>
    <s v=""/>
    <b v="0"/>
    <s v=""/>
    <s v=""/>
    <x v="13"/>
  </r>
  <r>
    <n v="634867"/>
    <x v="2"/>
    <x v="271"/>
    <x v="8"/>
    <x v="271"/>
    <s v="1"/>
    <s v="HDF"/>
    <x v="0"/>
    <s v="3F10412  160222 H"/>
    <s v="3F10412  160222 R"/>
    <s v="3"/>
    <d v="2009-05-30T00:00:00"/>
    <d v="2009-05-30T00:00:00"/>
    <s v="5000"/>
    <x v="270"/>
    <s v=""/>
    <m/>
    <s v="5000"/>
    <n v="1530"/>
    <s v=""/>
    <m/>
    <s v=""/>
    <s v=""/>
    <b v="0"/>
    <s v=""/>
    <s v=""/>
    <x v="13"/>
  </r>
  <r>
    <n v="634873"/>
    <x v="2"/>
    <x v="272"/>
    <x v="8"/>
    <x v="272"/>
    <s v="1"/>
    <s v="GAD"/>
    <x v="0"/>
    <s v="3F10412  160005 H"/>
    <s v="3F10412  160005 R"/>
    <s v="3"/>
    <d v="2009-05-15T00:00:00"/>
    <d v="2009-05-19T00:00:00"/>
    <s v="5000"/>
    <x v="271"/>
    <s v=""/>
    <m/>
    <s v="5000"/>
    <n v="432"/>
    <s v=""/>
    <m/>
    <s v="D"/>
    <s v="0420090000"/>
    <b v="0"/>
    <s v=""/>
    <s v=""/>
    <x v="12"/>
  </r>
  <r>
    <n v="633469"/>
    <x v="2"/>
    <x v="273"/>
    <x v="9"/>
    <x v="273"/>
    <s v="1"/>
    <s v="HDY"/>
    <x v="5"/>
    <s v="3F10412  160222 H"/>
    <s v="3F10412  160222 R"/>
    <s v="3"/>
    <d v="2007-04-28T00:00:00"/>
    <d v="2007-04-28T00:00:00"/>
    <s v="5000"/>
    <x v="272"/>
    <s v="0000"/>
    <n v="180"/>
    <s v=""/>
    <m/>
    <s v=""/>
    <m/>
    <s v=""/>
    <s v=""/>
    <b v="0"/>
    <s v=""/>
    <s v=""/>
    <x v="13"/>
  </r>
  <r>
    <n v="633971"/>
    <x v="2"/>
    <x v="274"/>
    <x v="9"/>
    <x v="274"/>
    <s v="1"/>
    <s v="HDY"/>
    <x v="6"/>
    <s v="3F10412  160222 H"/>
    <s v="3F10412  160222 R"/>
    <s v="3"/>
    <d v="2007-12-02T00:00:00"/>
    <d v="2008-05-07T00:00:00"/>
    <s v="5000"/>
    <x v="273"/>
    <s v="0000"/>
    <n v="23"/>
    <s v="5000"/>
    <n v="444"/>
    <s v=""/>
    <m/>
    <s v=""/>
    <s v=""/>
    <b v="0"/>
    <s v=""/>
    <s v=""/>
    <x v="13"/>
  </r>
  <r>
    <n v="634297"/>
    <x v="2"/>
    <x v="275"/>
    <x v="9"/>
    <x v="275"/>
    <s v="1"/>
    <s v="HDY"/>
    <x v="7"/>
    <s v="3F10412  160222 H"/>
    <s v="3F10412  160222 R"/>
    <s v="3"/>
    <d v="2009-04-29T00:00:00"/>
    <d v="2009-04-29T00:00:00"/>
    <s v="5000"/>
    <x v="274"/>
    <s v="0000"/>
    <n v="190"/>
    <s v=""/>
    <m/>
    <s v=""/>
    <m/>
    <s v=""/>
    <s v=""/>
    <b v="0"/>
    <s v=""/>
    <s v=""/>
    <x v="13"/>
  </r>
  <r>
    <n v="634781"/>
    <x v="2"/>
    <x v="276"/>
    <x v="9"/>
    <x v="276"/>
    <s v="1"/>
    <s v="HDY"/>
    <x v="0"/>
    <s v="3F10412  160222 H"/>
    <s v="3F10412  160222 R"/>
    <s v="3"/>
    <d v="2010-04-14T00:00:00"/>
    <d v="2010-04-14T00:00:00"/>
    <s v="5000"/>
    <x v="275"/>
    <s v=""/>
    <m/>
    <s v="5000"/>
    <n v="190"/>
    <s v=""/>
    <m/>
    <s v=""/>
    <s v=""/>
    <b v="0"/>
    <s v=""/>
    <s v=""/>
    <x v="13"/>
  </r>
  <r>
    <n v="210678"/>
    <x v="2"/>
    <x v="277"/>
    <x v="10"/>
    <x v="277"/>
    <s v="1"/>
    <s v="HOK"/>
    <x v="5"/>
    <s v="3F10805  190148 H"/>
    <s v="3F10805  190148 R"/>
    <s v="3"/>
    <d v="2006-06-02T00:00:00"/>
    <d v="2006-06-04T00:00:00"/>
    <s v="5000"/>
    <x v="276"/>
    <s v="0000"/>
    <n v="5925"/>
    <s v="5000"/>
    <n v="9184"/>
    <s v="0000"/>
    <n v="395"/>
    <s v=""/>
    <s v=""/>
    <b v="0"/>
    <s v=""/>
    <s v=""/>
    <x v="15"/>
  </r>
  <r>
    <n v="210739"/>
    <x v="2"/>
    <x v="278"/>
    <x v="10"/>
    <x v="278"/>
    <s v="1"/>
    <s v="HOK"/>
    <x v="6"/>
    <s v="3F10805  190148 H"/>
    <s v="3F10805  190148 R"/>
    <s v="3"/>
    <d v="2007-06-08T00:00:00"/>
    <d v="2007-06-17T00:00:00"/>
    <s v="5000"/>
    <x v="277"/>
    <s v="0000"/>
    <n v="4683"/>
    <s v="5000"/>
    <n v="7431"/>
    <s v="0000"/>
    <n v="443"/>
    <s v=""/>
    <s v=""/>
    <b v="0"/>
    <s v=""/>
    <s v=""/>
    <x v="15"/>
  </r>
  <r>
    <n v="210786"/>
    <x v="2"/>
    <x v="279"/>
    <x v="10"/>
    <x v="279"/>
    <s v="1"/>
    <s v="HOK"/>
    <x v="7"/>
    <s v="3F10805  190148 H"/>
    <s v="3F10805  190148 R03"/>
    <s v="3"/>
    <d v="2008-06-10T00:00:00"/>
    <d v="2008-06-10T00:00:00"/>
    <s v="5000"/>
    <x v="278"/>
    <s v=""/>
    <m/>
    <s v=""/>
    <m/>
    <s v=""/>
    <m/>
    <s v=""/>
    <s v=""/>
    <b v="0"/>
    <s v=""/>
    <s v=""/>
    <x v="15"/>
  </r>
  <r>
    <n v="210841"/>
    <x v="2"/>
    <x v="280"/>
    <x v="10"/>
    <x v="280"/>
    <s v="1"/>
    <s v="HOK"/>
    <x v="0"/>
    <s v="3F10805  190148 H"/>
    <s v="3F10805  190148 R"/>
    <s v="3"/>
    <d v="2009-06-23T00:00:00"/>
    <d v="2009-06-23T00:00:00"/>
    <s v="5000"/>
    <x v="279"/>
    <s v="0000"/>
    <n v="431"/>
    <s v="5000"/>
    <n v="287"/>
    <s v="0000"/>
    <n v="143"/>
    <s v=""/>
    <s v=""/>
    <b v="0"/>
    <s v=""/>
    <s v=""/>
    <x v="15"/>
  </r>
  <r>
    <n v="94423"/>
    <x v="2"/>
    <x v="134"/>
    <x v="11"/>
    <x v="281"/>
    <s v="1"/>
    <s v="LRH"/>
    <x v="5"/>
    <s v="5F33202  H2     21"/>
    <s v="5F332    0100205000"/>
    <s v="3"/>
    <d v="2006-05-02T00:00:00"/>
    <d v="2006-05-12T00:00:00"/>
    <s v="5000"/>
    <x v="134"/>
    <s v="0000"/>
    <n v="426"/>
    <s v="0000"/>
    <n v="5619619"/>
    <s v=""/>
    <m/>
    <s v=""/>
    <s v=""/>
    <b v="0"/>
    <s v=""/>
    <s v=""/>
    <x v="2"/>
  </r>
  <r>
    <n v="94526"/>
    <x v="2"/>
    <x v="138"/>
    <x v="11"/>
    <x v="282"/>
    <s v="1"/>
    <s v="LRH"/>
    <x v="6"/>
    <s v="5F33202  H2     21"/>
    <s v="5F332    0100205000"/>
    <s v="3"/>
    <d v="2007-05-01T00:00:00"/>
    <d v="2007-05-01T00:00:00"/>
    <s v="5000"/>
    <x v="138"/>
    <s v="0000"/>
    <n v="1190"/>
    <s v="5000"/>
    <n v="3987789"/>
    <s v="0000"/>
    <n v="31679"/>
    <s v="D"/>
    <s v="052007C004"/>
    <b v="0"/>
    <s v=""/>
    <s v=""/>
    <x v="2"/>
  </r>
  <r>
    <n v="94646"/>
    <x v="2"/>
    <x v="142"/>
    <x v="11"/>
    <x v="283"/>
    <s v="1"/>
    <s v="LRH"/>
    <x v="7"/>
    <s v="5F33202  H2     21"/>
    <s v="5F332    0100205000"/>
    <s v="3"/>
    <d v="2008-05-14T00:00:00"/>
    <d v="2008-05-19T00:00:00"/>
    <s v="5000"/>
    <x v="142"/>
    <s v="0000"/>
    <n v="1213"/>
    <s v="5000"/>
    <n v="3791061"/>
    <s v="0000"/>
    <n v="38303"/>
    <s v="D"/>
    <s v="052008C002"/>
    <b v="0"/>
    <s v=""/>
    <s v=""/>
    <x v="2"/>
  </r>
  <r>
    <n v="90199"/>
    <x v="2"/>
    <x v="149"/>
    <x v="11"/>
    <x v="284"/>
    <s v="1"/>
    <s v="LRH"/>
    <x v="0"/>
    <s v="5F33202  H2     21"/>
    <s v="5F332    0100205000"/>
    <s v="3"/>
    <d v="2009-05-11T00:00:00"/>
    <d v="2009-05-20T00:00:00"/>
    <s v="5000"/>
    <x v="149"/>
    <s v="0000"/>
    <n v="388"/>
    <s v="5000"/>
    <n v="5331899"/>
    <s v="0000"/>
    <n v="108767"/>
    <s v=""/>
    <s v=""/>
    <b v="0"/>
    <s v=""/>
    <s v=""/>
    <x v="2"/>
  </r>
  <r>
    <n v="632883"/>
    <x v="2"/>
    <x v="281"/>
    <x v="12"/>
    <x v="285"/>
    <s v="1"/>
    <s v="WAS"/>
    <x v="5"/>
    <s v="3F42001  280159 H"/>
    <s v="3F42001  280159 R"/>
    <s v="3"/>
    <d v="2006-06-16T00:00:00"/>
    <d v="2006-07-12T00:00:00"/>
    <s v="5000"/>
    <x v="133"/>
    <s v="0000"/>
    <n v="2004"/>
    <s v="5000"/>
    <n v="5867"/>
    <s v=""/>
    <m/>
    <s v=""/>
    <s v=""/>
    <b v="0"/>
    <s v=""/>
    <s v=""/>
    <x v="1"/>
  </r>
  <r>
    <n v="632886"/>
    <x v="2"/>
    <x v="135"/>
    <x v="12"/>
    <x v="286"/>
    <s v="1"/>
    <s v="KAL"/>
    <x v="5"/>
    <s v="3F42001  270002 H"/>
    <s v="3F42001  270002 R"/>
    <s v="3"/>
    <d v="2006-07-11T00:00:00"/>
    <d v="2006-07-11T00:00:00"/>
    <s v="5000"/>
    <x v="135"/>
    <s v=""/>
    <m/>
    <s v="5000"/>
    <n v="546"/>
    <s v=""/>
    <m/>
    <s v=""/>
    <s v=""/>
    <b v="0"/>
    <s v=""/>
    <s v=""/>
    <x v="3"/>
  </r>
  <r>
    <n v="633287"/>
    <x v="2"/>
    <x v="136"/>
    <x v="12"/>
    <x v="287"/>
    <s v="1"/>
    <s v="CWF"/>
    <x v="5"/>
    <s v="3F42001  260002 H02"/>
    <s v="3F42001  260002 R"/>
    <s v="3"/>
    <d v="2006-06-19T00:00:00"/>
    <d v="2006-07-10T00:00:00"/>
    <s v="5000"/>
    <x v="136"/>
    <s v=""/>
    <m/>
    <s v="5000"/>
    <n v="26253"/>
    <s v="0000"/>
    <n v="4553523"/>
    <s v=""/>
    <s v=""/>
    <b v="0"/>
    <s v=""/>
    <s v=""/>
    <x v="4"/>
  </r>
  <r>
    <n v="633877"/>
    <x v="2"/>
    <x v="139"/>
    <x v="12"/>
    <x v="288"/>
    <s v="1"/>
    <s v="CWF"/>
    <x v="6"/>
    <s v="3F42001  260002 H02"/>
    <s v="3F42001  260002 R"/>
    <s v="3"/>
    <d v="2007-06-19T00:00:00"/>
    <d v="2007-06-27T00:00:00"/>
    <s v="5000"/>
    <x v="139"/>
    <s v="0000"/>
    <n v="368"/>
    <s v="5000"/>
    <n v="1101"/>
    <s v=""/>
    <m/>
    <s v=""/>
    <s v=""/>
    <b v="0"/>
    <s v=""/>
    <s v=""/>
    <x v="4"/>
  </r>
  <r>
    <n v="633976"/>
    <x v="2"/>
    <x v="282"/>
    <x v="12"/>
    <x v="289"/>
    <s v="1"/>
    <s v="WAS"/>
    <x v="6"/>
    <s v="3F42001  280159 H"/>
    <s v="3F42001  280159 R"/>
    <s v="3"/>
    <d v="2007-06-18T00:00:00"/>
    <d v="2007-06-25T00:00:00"/>
    <s v="5000"/>
    <x v="137"/>
    <s v="0000"/>
    <n v="2661"/>
    <s v=""/>
    <m/>
    <s v=""/>
    <m/>
    <s v=""/>
    <s v=""/>
    <b v="0"/>
    <s v=""/>
    <s v=""/>
    <x v="1"/>
  </r>
  <r>
    <n v="633977"/>
    <x v="2"/>
    <x v="140"/>
    <x v="12"/>
    <x v="290"/>
    <s v="1"/>
    <s v="KAL"/>
    <x v="6"/>
    <s v="3F42001  270002 H"/>
    <s v="3F42001  270002 R"/>
    <s v="3"/>
    <d v="2007-06-28T00:00:00"/>
    <d v="2007-06-28T00:00:00"/>
    <s v="5000"/>
    <x v="140"/>
    <s v="0000"/>
    <n v="466"/>
    <s v="5000"/>
    <n v="295"/>
    <s v=""/>
    <m/>
    <s v=""/>
    <s v=""/>
    <b v="0"/>
    <s v=""/>
    <s v=""/>
    <x v="3"/>
  </r>
  <r>
    <n v="634280"/>
    <x v="2"/>
    <x v="143"/>
    <x v="12"/>
    <x v="291"/>
    <s v="1"/>
    <s v="CWF"/>
    <x v="7"/>
    <s v="3F42001  260002 H02"/>
    <s v="3F42001  260002 R"/>
    <s v="3"/>
    <d v="2008-06-18T00:00:00"/>
    <d v="2008-07-08T00:00:00"/>
    <s v="5000"/>
    <x v="143"/>
    <s v=""/>
    <m/>
    <s v="5000"/>
    <n v="723"/>
    <s v=""/>
    <m/>
    <s v=""/>
    <s v=""/>
    <b v="0"/>
    <s v=""/>
    <s v=""/>
    <x v="4"/>
  </r>
  <r>
    <n v="634369"/>
    <x v="2"/>
    <x v="283"/>
    <x v="12"/>
    <x v="292"/>
    <s v="1"/>
    <s v="WAS"/>
    <x v="7"/>
    <s v="3F42001  280159 H"/>
    <s v="3F42001  280159 R"/>
    <s v="3"/>
    <d v="2008-07-01T00:00:00"/>
    <d v="2008-07-05T00:00:00"/>
    <s v="5000"/>
    <x v="141"/>
    <s v="0000"/>
    <n v="977"/>
    <s v=""/>
    <m/>
    <s v=""/>
    <m/>
    <s v=""/>
    <s v=""/>
    <b v="0"/>
    <s v=""/>
    <s v=""/>
    <x v="1"/>
  </r>
  <r>
    <n v="634372"/>
    <x v="2"/>
    <x v="144"/>
    <x v="12"/>
    <x v="293"/>
    <s v="1"/>
    <s v="KAL"/>
    <x v="7"/>
    <s v="3F42001  270002 H"/>
    <s v="3F42001  270002 R"/>
    <s v="3"/>
    <d v="2008-06-25T00:00:00"/>
    <d v="2008-07-07T00:00:00"/>
    <s v="5000"/>
    <x v="144"/>
    <s v=""/>
    <m/>
    <s v="5000"/>
    <n v="7025"/>
    <s v=""/>
    <m/>
    <s v=""/>
    <s v=""/>
    <b v="0"/>
    <s v=""/>
    <s v=""/>
    <x v="3"/>
  </r>
  <r>
    <n v="634279"/>
    <x v="2"/>
    <x v="145"/>
    <x v="12"/>
    <x v="294"/>
    <s v="1"/>
    <s v="CWF"/>
    <x v="0"/>
    <s v="3F42001  260002 H02"/>
    <s v="3F42001  260002 R"/>
    <s v="3"/>
    <d v="2009-06-04T00:00:00"/>
    <d v="2009-06-25T00:00:00"/>
    <s v="5000"/>
    <x v="145"/>
    <s v="0000"/>
    <n v="1455"/>
    <s v="5000"/>
    <n v="683"/>
    <s v=""/>
    <m/>
    <s v="O"/>
    <s v="0420090000"/>
    <b v="0"/>
    <s v=""/>
    <s v=""/>
    <x v="4"/>
  </r>
  <r>
    <n v="634385"/>
    <x v="2"/>
    <x v="146"/>
    <x v="12"/>
    <x v="295"/>
    <s v="1"/>
    <s v="LCW"/>
    <x v="0"/>
    <s v="3F42001  280159 H"/>
    <s v="3F42001  280159 R"/>
    <s v="3"/>
    <d v="2009-06-16T00:00:00"/>
    <d v="2009-06-16T00:00:00"/>
    <s v="5000"/>
    <x v="146"/>
    <s v="0000"/>
    <n v="541"/>
    <s v="5000"/>
    <n v="541"/>
    <s v=""/>
    <m/>
    <s v=""/>
    <s v=""/>
    <b v="0"/>
    <s v=""/>
    <s v=""/>
    <x v="1"/>
  </r>
  <r>
    <n v="634774"/>
    <x v="2"/>
    <x v="147"/>
    <x v="12"/>
    <x v="296"/>
    <s v="1"/>
    <s v="LCW"/>
    <x v="0"/>
    <s v="3F42001  270017 H"/>
    <s v="3F42001  270017 R"/>
    <s v="3"/>
    <d v="2009-07-04T00:00:00"/>
    <d v="2009-07-04T00:00:00"/>
    <s v="5000"/>
    <x v="147"/>
    <s v="0000"/>
    <n v="473"/>
    <s v="5000"/>
    <n v="473"/>
    <s v=""/>
    <m/>
    <s v=""/>
    <s v=""/>
    <b v="0"/>
    <s v=""/>
    <s v=""/>
    <x v="5"/>
  </r>
  <r>
    <n v="634775"/>
    <x v="2"/>
    <x v="148"/>
    <x v="12"/>
    <x v="297"/>
    <s v="1"/>
    <s v="LCW"/>
    <x v="0"/>
    <s v="3F42001  270002 H"/>
    <s v="3F42001  270002 R"/>
    <s v="3"/>
    <d v="2009-07-08T00:00:00"/>
    <d v="2009-07-08T00:00:00"/>
    <s v="5000"/>
    <x v="148"/>
    <s v="0000"/>
    <n v="506"/>
    <s v="5000"/>
    <n v="901"/>
    <s v=""/>
    <m/>
    <s v=""/>
    <s v=""/>
    <b v="0"/>
    <s v=""/>
    <s v=""/>
    <x v="3"/>
  </r>
  <r>
    <n v="82339"/>
    <x v="2"/>
    <x v="284"/>
    <x v="13"/>
    <x v="298"/>
    <s v="1"/>
    <s v="PPS"/>
    <x v="5"/>
    <s v="2MS  GSVIH5679"/>
    <s v="2MS  GSVIR5679"/>
    <s v="2"/>
    <d v="2006-06-08T00:00:00"/>
    <d v="2006-06-08T00:00:00"/>
    <s v="5000"/>
    <x v="280"/>
    <s v=""/>
    <m/>
    <s v="0000"/>
    <n v="35646"/>
    <s v=""/>
    <m/>
    <s v=""/>
    <s v=""/>
    <b v="0"/>
    <s v=""/>
    <s v=""/>
    <x v="16"/>
  </r>
  <r>
    <n v="82343"/>
    <x v="2"/>
    <x v="285"/>
    <x v="13"/>
    <x v="299"/>
    <s v="1"/>
    <s v="PPS"/>
    <x v="5"/>
    <s v="2MS  GSVIH5679"/>
    <s v="2MS  GSVIR5679"/>
    <s v="2"/>
    <d v="2006-06-08T00:00:00"/>
    <d v="2006-06-08T00:00:00"/>
    <s v="5000"/>
    <x v="281"/>
    <s v=""/>
    <m/>
    <s v="0000"/>
    <n v="35646"/>
    <s v=""/>
    <m/>
    <s v=""/>
    <s v=""/>
    <b v="0"/>
    <s v=""/>
    <s v=""/>
    <x v="16"/>
  </r>
  <r>
    <n v="82344"/>
    <x v="2"/>
    <x v="286"/>
    <x v="13"/>
    <x v="300"/>
    <s v="1"/>
    <s v="PPS"/>
    <x v="5"/>
    <s v="2MS  GSVIH5679"/>
    <s v="2MS  GSVIR5679"/>
    <s v="2"/>
    <d v="2006-06-08T00:00:00"/>
    <d v="2006-06-08T00:00:00"/>
    <s v="5000"/>
    <x v="282"/>
    <s v=""/>
    <m/>
    <s v="0000"/>
    <n v="32668"/>
    <s v=""/>
    <m/>
    <s v=""/>
    <s v=""/>
    <b v="0"/>
    <s v=""/>
    <s v=""/>
    <x v="16"/>
  </r>
  <r>
    <n v="82345"/>
    <x v="2"/>
    <x v="287"/>
    <x v="13"/>
    <x v="301"/>
    <s v="1"/>
    <s v="PPS"/>
    <x v="5"/>
    <s v="2MS  GSVIH5679"/>
    <s v="2MS  GSVIR5679"/>
    <s v="2"/>
    <d v="2006-06-08T00:00:00"/>
    <d v="2006-06-08T00:00:00"/>
    <s v="5000"/>
    <x v="283"/>
    <s v=""/>
    <m/>
    <s v="0000"/>
    <n v="33642"/>
    <s v=""/>
    <m/>
    <s v=""/>
    <s v=""/>
    <b v="0"/>
    <s v=""/>
    <s v=""/>
    <x v="16"/>
  </r>
  <r>
    <n v="82350"/>
    <x v="2"/>
    <x v="288"/>
    <x v="13"/>
    <x v="302"/>
    <s v="1"/>
    <s v="PPS"/>
    <x v="5"/>
    <s v="2FS  GSVIH0105"/>
    <s v="2FS  GSVIR0105"/>
    <s v="2"/>
    <d v="2006-06-14T00:00:00"/>
    <d v="2006-06-14T00:00:00"/>
    <s v="5000"/>
    <x v="284"/>
    <s v=""/>
    <m/>
    <s v="0000"/>
    <n v="91367"/>
    <s v="5000"/>
    <n v="113"/>
    <s v=""/>
    <s v=""/>
    <b v="0"/>
    <s v=""/>
    <s v=""/>
    <x v="17"/>
  </r>
  <r>
    <n v="82414"/>
    <x v="2"/>
    <x v="289"/>
    <x v="13"/>
    <x v="303"/>
    <s v="1"/>
    <s v="PPS"/>
    <x v="5"/>
    <s v="2FS  GSVIH0105"/>
    <s v="2FS  GSVIR0105"/>
    <s v="2"/>
    <d v="2006-06-14T00:00:00"/>
    <d v="2006-06-14T00:00:00"/>
    <s v="5000"/>
    <x v="285"/>
    <s v=""/>
    <m/>
    <s v="0000"/>
    <n v="84224"/>
    <s v="5000"/>
    <n v="426"/>
    <s v=""/>
    <s v=""/>
    <b v="0"/>
    <s v=""/>
    <s v=""/>
    <x v="17"/>
  </r>
  <r>
    <n v="84327"/>
    <x v="2"/>
    <x v="290"/>
    <x v="13"/>
    <x v="304"/>
    <s v="1"/>
    <s v="PPS"/>
    <x v="5"/>
    <s v="2FS  GSVIH0105"/>
    <s v="2FS  GSVIR0105"/>
    <s v="2"/>
    <d v="2006-06-14T00:00:00"/>
    <d v="2006-06-14T00:00:00"/>
    <s v="5000"/>
    <x v="286"/>
    <s v=""/>
    <m/>
    <s v="0000"/>
    <n v="84669"/>
    <s v="5000"/>
    <n v="121"/>
    <s v=""/>
    <s v=""/>
    <b v="0"/>
    <s v=""/>
    <s v=""/>
    <x v="17"/>
  </r>
  <r>
    <n v="84328"/>
    <x v="2"/>
    <x v="291"/>
    <x v="13"/>
    <x v="305"/>
    <s v="1"/>
    <s v="PPS"/>
    <x v="5"/>
    <s v="2FS  GSVIH0105"/>
    <s v="2FS  GSVIR0105"/>
    <s v="2"/>
    <d v="2006-06-14T00:00:00"/>
    <d v="2006-06-14T00:00:00"/>
    <s v="5000"/>
    <x v="287"/>
    <s v=""/>
    <m/>
    <s v="0000"/>
    <n v="84831"/>
    <s v="5000"/>
    <n v="60"/>
    <s v=""/>
    <s v=""/>
    <b v="0"/>
    <s v=""/>
    <s v=""/>
    <x v="17"/>
  </r>
  <r>
    <n v="184304"/>
    <x v="2"/>
    <x v="292"/>
    <x v="13"/>
    <x v="306"/>
    <s v="1"/>
    <s v="BQR"/>
    <x v="5"/>
    <s v="2FS  GSVIH0100"/>
    <s v="2FS  GSVIR0100"/>
    <s v="3"/>
    <d v="2006-05-24T00:00:00"/>
    <d v="2006-06-16T00:00:00"/>
    <s v="5000"/>
    <x v="288"/>
    <s v=""/>
    <m/>
    <s v="0000"/>
    <n v="304276"/>
    <s v="5000"/>
    <n v="219"/>
    <s v=""/>
    <s v=""/>
    <b v="0"/>
    <s v=""/>
    <s v=""/>
    <x v="18"/>
  </r>
  <r>
    <n v="184422"/>
    <x v="2"/>
    <x v="293"/>
    <x v="13"/>
    <x v="307"/>
    <s v="1"/>
    <s v="COW"/>
    <x v="5"/>
    <s v="2FS  GSVIH0118"/>
    <s v="2FS  GSVIR0324"/>
    <s v="3"/>
    <d v="2006-04-25T00:00:00"/>
    <d v="2006-04-25T00:00:00"/>
    <s v="5000"/>
    <x v="289"/>
    <s v=""/>
    <m/>
    <s v="0000"/>
    <n v="112610"/>
    <s v=""/>
    <m/>
    <s v=""/>
    <s v=""/>
    <b v="0"/>
    <s v=""/>
    <s v=""/>
    <x v="19"/>
  </r>
  <r>
    <n v="184836"/>
    <x v="2"/>
    <x v="294"/>
    <x v="13"/>
    <x v="308"/>
    <s v="1"/>
    <s v="COW"/>
    <x v="5"/>
    <s v="2FS  GSVIH0118"/>
    <s v="2FS  GSVIR0324"/>
    <s v="3"/>
    <d v="2006-05-15T00:00:00"/>
    <d v="2006-05-15T00:00:00"/>
    <s v="5000"/>
    <x v="290"/>
    <s v=""/>
    <m/>
    <s v="0000"/>
    <n v="111009"/>
    <s v=""/>
    <m/>
    <s v=""/>
    <s v=""/>
    <b v="0"/>
    <s v=""/>
    <s v=""/>
    <x v="19"/>
  </r>
  <r>
    <n v="184840"/>
    <x v="2"/>
    <x v="295"/>
    <x v="13"/>
    <x v="309"/>
    <s v="1"/>
    <s v="BQR"/>
    <x v="5"/>
    <s v="2FS  GSVIH0100"/>
    <s v="2FS  GSVIR0100"/>
    <s v="3"/>
    <d v="2006-05-24T00:00:00"/>
    <d v="2006-06-16T00:00:00"/>
    <s v="5000"/>
    <x v="291"/>
    <s v=""/>
    <m/>
    <s v="0000"/>
    <n v="320739"/>
    <s v="5000"/>
    <n v="231"/>
    <s v=""/>
    <s v=""/>
    <b v="0"/>
    <s v=""/>
    <s v=""/>
    <x v="18"/>
  </r>
  <r>
    <n v="185301"/>
    <x v="2"/>
    <x v="296"/>
    <x v="13"/>
    <x v="310"/>
    <s v="1"/>
    <s v="BQR"/>
    <x v="5"/>
    <s v="2FS  GSVIH0100"/>
    <s v="2FS  GSVIR0100"/>
    <s v="3"/>
    <d v="2006-05-23T00:00:00"/>
    <d v="2006-06-16T00:00:00"/>
    <s v="5000"/>
    <x v="292"/>
    <s v=""/>
    <m/>
    <s v="0000"/>
    <n v="548593"/>
    <s v=""/>
    <m/>
    <s v=""/>
    <s v=""/>
    <b v="0"/>
    <s v=""/>
    <s v=""/>
    <x v="18"/>
  </r>
  <r>
    <n v="185302"/>
    <x v="2"/>
    <x v="297"/>
    <x v="13"/>
    <x v="311"/>
    <s v="1"/>
    <s v="BQR"/>
    <x v="5"/>
    <s v="2FS  GSVIH0100"/>
    <s v="2FS  GSVIR0100"/>
    <s v="3"/>
    <d v="2006-05-24T00:00:00"/>
    <d v="2006-06-16T00:00:00"/>
    <s v="5000"/>
    <x v="293"/>
    <s v=""/>
    <m/>
    <s v="0000"/>
    <n v="543720"/>
    <s v="5000"/>
    <n v="293"/>
    <s v=""/>
    <s v=""/>
    <b v="0"/>
    <s v=""/>
    <s v=""/>
    <x v="18"/>
  </r>
  <r>
    <n v="185303"/>
    <x v="2"/>
    <x v="298"/>
    <x v="13"/>
    <x v="312"/>
    <s v="1"/>
    <s v="BQR"/>
    <x v="5"/>
    <s v="2FS  GSVIH0100"/>
    <s v="2FS  GSVIR0100"/>
    <s v="3"/>
    <d v="2006-05-25T00:00:00"/>
    <d v="2006-06-16T00:00:00"/>
    <s v="5000"/>
    <x v="294"/>
    <s v=""/>
    <m/>
    <s v="0000"/>
    <n v="510517"/>
    <s v=""/>
    <m/>
    <s v=""/>
    <s v=""/>
    <b v="0"/>
    <s v=""/>
    <s v=""/>
    <x v="18"/>
  </r>
  <r>
    <n v="185649"/>
    <x v="2"/>
    <x v="299"/>
    <x v="13"/>
    <x v="313"/>
    <s v="1"/>
    <s v="BQR"/>
    <x v="5"/>
    <s v="2FS  GSVIH0100"/>
    <s v="2FS  GSVIR0100"/>
    <s v="3"/>
    <d v="2006-05-24T00:00:00"/>
    <d v="2006-06-16T00:00:00"/>
    <s v="5000"/>
    <x v="295"/>
    <s v=""/>
    <m/>
    <s v="0000"/>
    <n v="316131"/>
    <s v="5000"/>
    <n v="455"/>
    <s v=""/>
    <s v=""/>
    <b v="0"/>
    <s v=""/>
    <s v=""/>
    <x v="18"/>
  </r>
  <r>
    <n v="185650"/>
    <x v="2"/>
    <x v="300"/>
    <x v="13"/>
    <x v="314"/>
    <s v="1"/>
    <s v="BQR"/>
    <x v="5"/>
    <s v="2FS  GSVIH0100"/>
    <s v="2FS  GSVIR0100"/>
    <s v="3"/>
    <d v="2006-05-24T00:00:00"/>
    <d v="2006-06-16T00:00:00"/>
    <s v="5000"/>
    <x v="296"/>
    <s v=""/>
    <m/>
    <s v="0000"/>
    <n v="244309"/>
    <s v="5000"/>
    <n v="466"/>
    <s v=""/>
    <s v=""/>
    <b v="0"/>
    <s v=""/>
    <s v=""/>
    <x v="18"/>
  </r>
  <r>
    <n v="185651"/>
    <x v="2"/>
    <x v="301"/>
    <x v="13"/>
    <x v="315"/>
    <s v="1"/>
    <s v="BQR"/>
    <x v="5"/>
    <s v="2FS  GSVIH0100"/>
    <s v="2FS  GSVIR0100"/>
    <s v="3"/>
    <d v="2006-05-24T00:00:00"/>
    <d v="2006-06-16T00:00:00"/>
    <s v="5000"/>
    <x v="297"/>
    <s v=""/>
    <m/>
    <s v="0000"/>
    <n v="242619"/>
    <s v=""/>
    <m/>
    <s v=""/>
    <s v=""/>
    <b v="0"/>
    <s v=""/>
    <s v=""/>
    <x v="18"/>
  </r>
  <r>
    <n v="185808"/>
    <x v="2"/>
    <x v="302"/>
    <x v="13"/>
    <x v="316"/>
    <s v="1"/>
    <s v="PPS"/>
    <x v="5"/>
    <s v="2FS  GSVIH0105"/>
    <s v="2FS  GSVIR0105"/>
    <s v="2"/>
    <d v="2006-06-13T00:00:00"/>
    <d v="2006-06-13T00:00:00"/>
    <s v="5000"/>
    <x v="298"/>
    <s v=""/>
    <m/>
    <s v="0000"/>
    <n v="11911"/>
    <s v="5000"/>
    <n v="44"/>
    <s v=""/>
    <s v=""/>
    <b v="0"/>
    <s v=""/>
    <s v=""/>
    <x v="17"/>
  </r>
  <r>
    <n v="185809"/>
    <x v="2"/>
    <x v="303"/>
    <x v="13"/>
    <x v="317"/>
    <s v="1"/>
    <s v="PPS"/>
    <x v="5"/>
    <s v="2FS  GSVIH0105"/>
    <s v="2FS  GSVIR0105"/>
    <s v="2"/>
    <d v="2006-06-13T00:00:00"/>
    <d v="2006-06-13T00:00:00"/>
    <s v="5000"/>
    <x v="299"/>
    <s v=""/>
    <m/>
    <s v="0000"/>
    <n v="11722"/>
    <s v="5000"/>
    <n v="93"/>
    <s v=""/>
    <s v=""/>
    <b v="0"/>
    <s v=""/>
    <s v=""/>
    <x v="17"/>
  </r>
  <r>
    <n v="185810"/>
    <x v="2"/>
    <x v="304"/>
    <x v="13"/>
    <x v="318"/>
    <s v="1"/>
    <s v="COW"/>
    <x v="5"/>
    <s v="2FS  GSVIH0118"/>
    <s v="2FS  GSVIR0324"/>
    <s v="3"/>
    <d v="2006-05-15T00:00:00"/>
    <d v="2006-05-15T00:00:00"/>
    <s v="5000"/>
    <x v="300"/>
    <s v=""/>
    <m/>
    <s v="0000"/>
    <n v="225579"/>
    <s v=""/>
    <m/>
    <s v=""/>
    <s v=""/>
    <b v="0"/>
    <s v=""/>
    <s v=""/>
    <x v="19"/>
  </r>
  <r>
    <n v="185811"/>
    <x v="2"/>
    <x v="305"/>
    <x v="13"/>
    <x v="319"/>
    <s v="1"/>
    <s v="COW"/>
    <x v="5"/>
    <s v="2FS  GSVIH0118"/>
    <s v="2FS  GSVIR0324"/>
    <s v="3"/>
    <d v="2006-05-15T00:00:00"/>
    <d v="2006-05-15T00:00:00"/>
    <s v="5000"/>
    <x v="301"/>
    <s v=""/>
    <m/>
    <s v="0000"/>
    <n v="223434"/>
    <s v=""/>
    <m/>
    <s v=""/>
    <s v=""/>
    <b v="0"/>
    <s v=""/>
    <s v=""/>
    <x v="19"/>
  </r>
  <r>
    <n v="185812"/>
    <x v="2"/>
    <x v="306"/>
    <x v="13"/>
    <x v="320"/>
    <s v="1"/>
    <s v="COW"/>
    <x v="5"/>
    <s v="2FS  GSVIH0118"/>
    <s v="2FS  GSVIR0324"/>
    <s v="3"/>
    <d v="2006-05-15T00:00:00"/>
    <d v="2006-05-15T00:00:00"/>
    <s v="5000"/>
    <x v="302"/>
    <s v=""/>
    <m/>
    <s v="0000"/>
    <n v="201367"/>
    <s v=""/>
    <m/>
    <s v=""/>
    <s v=""/>
    <b v="0"/>
    <s v=""/>
    <s v=""/>
    <x v="19"/>
  </r>
  <r>
    <n v="185817"/>
    <x v="2"/>
    <x v="307"/>
    <x v="13"/>
    <x v="321"/>
    <s v="1"/>
    <s v="BQR"/>
    <x v="5"/>
    <s v="2FS  GSVIH0100"/>
    <s v="2FS  GSVIR0100"/>
    <s v="3"/>
    <d v="2006-05-24T00:00:00"/>
    <d v="2006-06-16T00:00:00"/>
    <s v="5000"/>
    <x v="303"/>
    <s v=""/>
    <m/>
    <s v="0000"/>
    <n v="241088"/>
    <s v="5000"/>
    <n v="460"/>
    <s v=""/>
    <s v=""/>
    <b v="0"/>
    <s v=""/>
    <s v=""/>
    <x v="18"/>
  </r>
  <r>
    <n v="185818"/>
    <x v="2"/>
    <x v="308"/>
    <x v="13"/>
    <x v="322"/>
    <s v="1"/>
    <s v="COW"/>
    <x v="5"/>
    <s v="2FS  GSVIH0118"/>
    <s v="2FS  GSVIR0324"/>
    <s v="3"/>
    <d v="2006-04-25T00:00:00"/>
    <d v="2006-04-25T00:00:00"/>
    <s v="5000"/>
    <x v="304"/>
    <s v=""/>
    <m/>
    <s v="0000"/>
    <n v="224505"/>
    <s v=""/>
    <m/>
    <s v=""/>
    <s v=""/>
    <b v="0"/>
    <s v=""/>
    <s v=""/>
    <x v="19"/>
  </r>
  <r>
    <n v="185819"/>
    <x v="2"/>
    <x v="309"/>
    <x v="13"/>
    <x v="323"/>
    <s v="1"/>
    <s v="COW"/>
    <x v="5"/>
    <s v="2FS  GSVIH0118"/>
    <s v="2FS  GSVIR0324"/>
    <s v="3"/>
    <d v="2006-04-25T00:00:00"/>
    <d v="2006-04-25T00:00:00"/>
    <s v="5000"/>
    <x v="305"/>
    <s v=""/>
    <m/>
    <s v="0000"/>
    <n v="222660"/>
    <s v=""/>
    <m/>
    <s v=""/>
    <s v=""/>
    <b v="0"/>
    <s v=""/>
    <s v=""/>
    <x v="19"/>
  </r>
  <r>
    <n v="185820"/>
    <x v="2"/>
    <x v="310"/>
    <x v="13"/>
    <x v="324"/>
    <s v="1"/>
    <s v="COW"/>
    <x v="5"/>
    <s v="2FS  GSVIH0118"/>
    <s v="2FS  GSVIR0324"/>
    <s v="3"/>
    <d v="2006-04-25T00:00:00"/>
    <d v="2006-04-25T00:00:00"/>
    <s v="5000"/>
    <x v="306"/>
    <s v=""/>
    <m/>
    <s v="0000"/>
    <n v="201740"/>
    <s v="5000"/>
    <n v="133"/>
    <s v=""/>
    <s v=""/>
    <b v="0"/>
    <s v=""/>
    <s v=""/>
    <x v="19"/>
  </r>
  <r>
    <n v="185644"/>
    <x v="2"/>
    <x v="311"/>
    <x v="13"/>
    <x v="325"/>
    <s v="1"/>
    <s v="BQR"/>
    <x v="6"/>
    <s v="2FS  GSVIH0100"/>
    <s v="2FS  GSVIR0100"/>
    <s v="3"/>
    <d v="2007-05-29T00:00:00"/>
    <d v="2007-05-29T00:00:00"/>
    <s v="5000"/>
    <x v="307"/>
    <s v=""/>
    <m/>
    <s v="0000"/>
    <n v="259693"/>
    <s v=""/>
    <m/>
    <s v=""/>
    <s v=""/>
    <b v="0"/>
    <s v=""/>
    <s v=""/>
    <x v="18"/>
  </r>
  <r>
    <n v="185743"/>
    <x v="2"/>
    <x v="312"/>
    <x v="13"/>
    <x v="326"/>
    <s v="1"/>
    <s v="BQR"/>
    <x v="6"/>
    <s v="2FS  GSVIH0100"/>
    <s v="2FS  GSVIR0100"/>
    <s v="3"/>
    <d v="2007-05-29T00:00:00"/>
    <d v="2007-05-29T00:00:00"/>
    <s v="5000"/>
    <x v="308"/>
    <s v=""/>
    <m/>
    <s v="0000"/>
    <n v="492032"/>
    <s v="5000"/>
    <n v="286"/>
    <s v=""/>
    <s v=""/>
    <b v="0"/>
    <s v=""/>
    <s v=""/>
    <x v="18"/>
  </r>
  <r>
    <n v="185744"/>
    <x v="2"/>
    <x v="313"/>
    <x v="13"/>
    <x v="327"/>
    <s v="1"/>
    <s v="BQR"/>
    <x v="6"/>
    <s v="2FS  GSVIH0100"/>
    <s v="2FS  GSVIR0100"/>
    <s v="3"/>
    <d v="2007-05-29T00:00:00"/>
    <d v="2007-05-29T00:00:00"/>
    <s v="5000"/>
    <x v="309"/>
    <s v=""/>
    <m/>
    <s v="0000"/>
    <n v="493459"/>
    <s v=""/>
    <m/>
    <s v=""/>
    <s v=""/>
    <b v="0"/>
    <s v=""/>
    <s v=""/>
    <x v="18"/>
  </r>
  <r>
    <n v="185745"/>
    <x v="2"/>
    <x v="314"/>
    <x v="13"/>
    <x v="328"/>
    <s v="1"/>
    <s v="BQR"/>
    <x v="6"/>
    <s v="2FS  GSVIH0100"/>
    <s v="2FS  GSVIR0100"/>
    <s v="3"/>
    <d v="2007-05-29T00:00:00"/>
    <d v="2007-05-29T00:00:00"/>
    <s v="5000"/>
    <x v="310"/>
    <s v=""/>
    <m/>
    <s v="0000"/>
    <n v="436092"/>
    <s v=""/>
    <m/>
    <s v=""/>
    <s v=""/>
    <b v="0"/>
    <s v=""/>
    <s v=""/>
    <x v="18"/>
  </r>
  <r>
    <n v="185746"/>
    <x v="2"/>
    <x v="315"/>
    <x v="13"/>
    <x v="329"/>
    <s v="1"/>
    <s v="BQR"/>
    <x v="6"/>
    <s v="2FS  GSVIH0100"/>
    <s v="2FS  GSVIR0100"/>
    <s v="3"/>
    <d v="2007-05-29T00:00:00"/>
    <d v="2007-05-29T00:00:00"/>
    <s v="5000"/>
    <x v="311"/>
    <s v=""/>
    <m/>
    <s v="0000"/>
    <n v="491998"/>
    <s v="5000"/>
    <n v="571"/>
    <s v=""/>
    <s v=""/>
    <b v="0"/>
    <s v=""/>
    <s v=""/>
    <x v="18"/>
  </r>
  <r>
    <n v="185813"/>
    <x v="2"/>
    <x v="316"/>
    <x v="13"/>
    <x v="330"/>
    <s v="1"/>
    <s v="BQR"/>
    <x v="6"/>
    <s v="2FS  GSVIH0100"/>
    <s v="2FS  GSVIR0100"/>
    <s v="3"/>
    <d v="2007-05-29T00:00:00"/>
    <d v="2007-05-29T00:00:00"/>
    <s v="5000"/>
    <x v="312"/>
    <s v=""/>
    <m/>
    <s v="0000"/>
    <n v="433441"/>
    <s v=""/>
    <m/>
    <s v=""/>
    <s v=""/>
    <b v="0"/>
    <s v=""/>
    <s v=""/>
    <x v="18"/>
  </r>
  <r>
    <n v="185814"/>
    <x v="2"/>
    <x v="317"/>
    <x v="13"/>
    <x v="331"/>
    <s v="1"/>
    <s v="BQR"/>
    <x v="6"/>
    <s v="2FS  GSVIH0100"/>
    <s v="2FS  GSVIR0100"/>
    <s v="3"/>
    <d v="2007-05-29T00:00:00"/>
    <d v="2007-05-29T00:00:00"/>
    <s v="5000"/>
    <x v="313"/>
    <s v=""/>
    <m/>
    <s v="0000"/>
    <n v="435188"/>
    <s v=""/>
    <m/>
    <s v=""/>
    <s v=""/>
    <b v="0"/>
    <s v=""/>
    <s v=""/>
    <x v="18"/>
  </r>
  <r>
    <n v="185815"/>
    <x v="2"/>
    <x v="318"/>
    <x v="13"/>
    <x v="332"/>
    <s v="1"/>
    <s v="BQR"/>
    <x v="6"/>
    <s v="2FS  GSVIH0100"/>
    <s v="2FS  GSVIR0100"/>
    <s v="3"/>
    <d v="2007-05-29T00:00:00"/>
    <d v="2007-05-29T00:00:00"/>
    <s v="5000"/>
    <x v="314"/>
    <s v=""/>
    <m/>
    <s v="0000"/>
    <n v="410103"/>
    <s v=""/>
    <m/>
    <s v=""/>
    <s v=""/>
    <b v="0"/>
    <s v=""/>
    <s v=""/>
    <x v="18"/>
  </r>
  <r>
    <n v="185832"/>
    <x v="2"/>
    <x v="319"/>
    <x v="13"/>
    <x v="333"/>
    <s v="1"/>
    <s v="COW"/>
    <x v="6"/>
    <s v="2FS  GSVIH0118"/>
    <s v="2FS  GSVIR0324"/>
    <s v="3"/>
    <d v="2007-05-23T00:00:00"/>
    <d v="2007-05-23T00:00:00"/>
    <s v="5000"/>
    <x v="315"/>
    <s v=""/>
    <m/>
    <s v="0000"/>
    <n v="46295"/>
    <s v=""/>
    <m/>
    <s v=""/>
    <s v=""/>
    <b v="0"/>
    <s v=""/>
    <s v=""/>
    <x v="19"/>
  </r>
  <r>
    <n v="185833"/>
    <x v="2"/>
    <x v="320"/>
    <x v="13"/>
    <x v="334"/>
    <s v="1"/>
    <s v="COW"/>
    <x v="6"/>
    <s v="2FS  GSVIH0118"/>
    <s v="2FS  GSVIR0324"/>
    <s v="3"/>
    <d v="2007-05-23T00:00:00"/>
    <d v="2007-05-23T00:00:00"/>
    <s v="5000"/>
    <x v="316"/>
    <s v=""/>
    <m/>
    <s v="0000"/>
    <n v="46201"/>
    <s v=""/>
    <m/>
    <s v=""/>
    <s v=""/>
    <b v="0"/>
    <s v=""/>
    <s v=""/>
    <x v="19"/>
  </r>
  <r>
    <n v="185834"/>
    <x v="2"/>
    <x v="321"/>
    <x v="13"/>
    <x v="335"/>
    <s v="1"/>
    <s v="COW"/>
    <x v="6"/>
    <s v="2FS  GSVIH0118"/>
    <s v="2FS  GSVIR0324"/>
    <s v="3"/>
    <d v="2007-05-23T00:00:00"/>
    <d v="2007-05-23T00:00:00"/>
    <s v="5000"/>
    <x v="317"/>
    <s v=""/>
    <m/>
    <s v="0000"/>
    <n v="46079"/>
    <s v=""/>
    <m/>
    <s v=""/>
    <s v=""/>
    <b v="0"/>
    <s v=""/>
    <s v=""/>
    <x v="19"/>
  </r>
  <r>
    <n v="185910"/>
    <x v="2"/>
    <x v="322"/>
    <x v="13"/>
    <x v="336"/>
    <s v="1"/>
    <s v="PPS"/>
    <x v="6"/>
    <s v="2MS  GSVIH5679"/>
    <s v="2MS  GSVIR5679"/>
    <s v="2"/>
    <d v="2007-06-10T00:00:00"/>
    <d v="2007-06-10T00:00:00"/>
    <s v="5000"/>
    <x v="318"/>
    <s v=""/>
    <m/>
    <s v="0000"/>
    <n v="28301"/>
    <s v="5000"/>
    <n v="90"/>
    <s v=""/>
    <s v=""/>
    <b v="0"/>
    <s v=""/>
    <s v=""/>
    <x v="16"/>
  </r>
  <r>
    <n v="185911"/>
    <x v="2"/>
    <x v="323"/>
    <x v="13"/>
    <x v="337"/>
    <s v="1"/>
    <s v="PPS"/>
    <x v="6"/>
    <s v="2MS  GSVIH5679"/>
    <s v="2MS  GSVIR5679"/>
    <s v="2"/>
    <d v="2007-06-10T00:00:00"/>
    <d v="2007-06-10T00:00:00"/>
    <s v="5000"/>
    <x v="319"/>
    <s v=""/>
    <m/>
    <s v="0000"/>
    <n v="28435"/>
    <s v="5000"/>
    <n v="90"/>
    <s v=""/>
    <s v=""/>
    <b v="0"/>
    <s v=""/>
    <s v=""/>
    <x v="16"/>
  </r>
  <r>
    <n v="185912"/>
    <x v="2"/>
    <x v="324"/>
    <x v="13"/>
    <x v="338"/>
    <s v="1"/>
    <s v="PPS"/>
    <x v="6"/>
    <s v="2MS  GSVIH5679"/>
    <s v="2MS  GSVIR5679"/>
    <s v="2"/>
    <d v="2007-06-10T00:00:00"/>
    <d v="2007-06-10T00:00:00"/>
    <s v="5000"/>
    <x v="320"/>
    <s v=""/>
    <m/>
    <s v="0000"/>
    <n v="28347"/>
    <s v="5000"/>
    <n v="90"/>
    <s v=""/>
    <s v=""/>
    <b v="0"/>
    <s v=""/>
    <s v=""/>
    <x v="16"/>
  </r>
  <r>
    <n v="185913"/>
    <x v="2"/>
    <x v="325"/>
    <x v="13"/>
    <x v="339"/>
    <s v="1"/>
    <s v="PPS"/>
    <x v="6"/>
    <s v="2MS  GSVIH5679"/>
    <s v="2MS  GSVIR5679"/>
    <s v="2"/>
    <d v="2007-06-10T00:00:00"/>
    <d v="2007-06-10T00:00:00"/>
    <s v="5000"/>
    <x v="321"/>
    <s v=""/>
    <m/>
    <s v="0000"/>
    <n v="28406"/>
    <s v="5000"/>
    <n v="90"/>
    <s v=""/>
    <s v=""/>
    <b v="0"/>
    <s v=""/>
    <s v=""/>
    <x v="16"/>
  </r>
  <r>
    <n v="185914"/>
    <x v="2"/>
    <x v="326"/>
    <x v="13"/>
    <x v="340"/>
    <s v="1"/>
    <s v="PPS"/>
    <x v="6"/>
    <s v="2FS  GSVIH0105"/>
    <s v="2FS  GSVIR0105"/>
    <s v="2"/>
    <d v="2007-06-03T00:00:00"/>
    <d v="2007-06-03T00:00:00"/>
    <s v="5000"/>
    <x v="322"/>
    <s v=""/>
    <m/>
    <s v="0000"/>
    <n v="165754"/>
    <s v="5000"/>
    <n v="90"/>
    <s v=""/>
    <s v=""/>
    <b v="0"/>
    <s v=""/>
    <s v=""/>
    <x v="17"/>
  </r>
  <r>
    <n v="185915"/>
    <x v="2"/>
    <x v="327"/>
    <x v="13"/>
    <x v="341"/>
    <s v="1"/>
    <s v="PPS"/>
    <x v="6"/>
    <s v="2FS  GSVIH0105"/>
    <s v="2FS  GSVIR0105"/>
    <s v="2"/>
    <d v="2007-06-03T00:00:00"/>
    <d v="2007-06-03T00:00:00"/>
    <s v="5000"/>
    <x v="323"/>
    <s v=""/>
    <m/>
    <s v="0000"/>
    <n v="165180"/>
    <s v="5000"/>
    <n v="90"/>
    <s v=""/>
    <s v=""/>
    <b v="0"/>
    <s v=""/>
    <s v=""/>
    <x v="17"/>
  </r>
  <r>
    <n v="185916"/>
    <x v="2"/>
    <x v="328"/>
    <x v="13"/>
    <x v="342"/>
    <s v="1"/>
    <s v="PPS"/>
    <x v="6"/>
    <s v="2FS  GSVIH0105"/>
    <s v="2FS  GSVIR0105"/>
    <s v="2"/>
    <d v="2007-06-03T00:00:00"/>
    <d v="2007-06-03T00:00:00"/>
    <s v="5000"/>
    <x v="324"/>
    <s v=""/>
    <m/>
    <s v="0000"/>
    <n v="165724"/>
    <s v="5000"/>
    <n v="90"/>
    <s v=""/>
    <s v=""/>
    <b v="0"/>
    <s v=""/>
    <s v=""/>
    <x v="17"/>
  </r>
  <r>
    <n v="185917"/>
    <x v="2"/>
    <x v="329"/>
    <x v="13"/>
    <x v="343"/>
    <s v="1"/>
    <s v="PPS"/>
    <x v="6"/>
    <s v="2FS  GSVIH0105"/>
    <s v="2FS  GSVIR0105"/>
    <s v="2"/>
    <d v="2007-06-03T00:00:00"/>
    <d v="2007-06-03T00:00:00"/>
    <s v="5000"/>
    <x v="325"/>
    <s v=""/>
    <m/>
    <s v="0000"/>
    <n v="166761"/>
    <s v="5000"/>
    <n v="91"/>
    <s v=""/>
    <s v=""/>
    <b v="0"/>
    <s v=""/>
    <s v=""/>
    <x v="17"/>
  </r>
  <r>
    <n v="186035"/>
    <x v="2"/>
    <x v="330"/>
    <x v="13"/>
    <x v="344"/>
    <s v="1"/>
    <s v="COW"/>
    <x v="6"/>
    <s v="2FS  GSVIH0118"/>
    <s v="2FS  GSVIR0324"/>
    <s v="3"/>
    <d v="2007-05-23T00:00:00"/>
    <d v="2007-05-23T00:00:00"/>
    <s v="5000"/>
    <x v="326"/>
    <s v=""/>
    <m/>
    <s v="0000"/>
    <n v="46366"/>
    <s v=""/>
    <m/>
    <s v=""/>
    <s v=""/>
    <b v="0"/>
    <s v=""/>
    <s v=""/>
    <x v="19"/>
  </r>
  <r>
    <n v="186036"/>
    <x v="2"/>
    <x v="331"/>
    <x v="13"/>
    <x v="345"/>
    <s v="1"/>
    <s v="COW"/>
    <x v="6"/>
    <s v="2FS  GSVIH0118"/>
    <s v="2FS  GSVIR0324"/>
    <s v="3"/>
    <d v="2007-05-23T00:00:00"/>
    <d v="2007-05-23T00:00:00"/>
    <s v="5000"/>
    <x v="327"/>
    <s v=""/>
    <m/>
    <s v="0000"/>
    <n v="46632"/>
    <s v=""/>
    <m/>
    <s v=""/>
    <s v=""/>
    <b v="0"/>
    <s v=""/>
    <s v=""/>
    <x v="19"/>
  </r>
  <r>
    <n v="186037"/>
    <x v="2"/>
    <x v="332"/>
    <x v="13"/>
    <x v="346"/>
    <s v="1"/>
    <s v="COW"/>
    <x v="6"/>
    <s v="2FS  GSVIH0118"/>
    <s v="2FS  GSVIR0324"/>
    <s v="3"/>
    <d v="2007-05-23T00:00:00"/>
    <d v="2007-05-23T00:00:00"/>
    <s v="5000"/>
    <x v="328"/>
    <s v=""/>
    <m/>
    <s v="0000"/>
    <n v="46230"/>
    <s v=""/>
    <m/>
    <s v=""/>
    <s v=""/>
    <b v="0"/>
    <s v=""/>
    <s v=""/>
    <x v="19"/>
  </r>
  <r>
    <n v="186039"/>
    <x v="2"/>
    <x v="333"/>
    <x v="13"/>
    <x v="347"/>
    <s v="1"/>
    <s v="COW"/>
    <x v="6"/>
    <s v="2FS  GSVIH0118"/>
    <s v="2FS  GSVIR0324"/>
    <s v="3"/>
    <d v="2007-05-23T00:00:00"/>
    <d v="2007-05-23T00:00:00"/>
    <s v="5000"/>
    <x v="216"/>
    <s v=""/>
    <m/>
    <s v="0000"/>
    <n v="46249"/>
    <s v=""/>
    <m/>
    <s v=""/>
    <s v=""/>
    <b v="0"/>
    <s v=""/>
    <s v=""/>
    <x v="19"/>
  </r>
  <r>
    <n v="186042"/>
    <x v="2"/>
    <x v="334"/>
    <x v="13"/>
    <x v="348"/>
    <s v="1"/>
    <s v="COW"/>
    <x v="6"/>
    <s v="2FS  GSVIH0118"/>
    <s v="2FS  GSVIR0335"/>
    <s v="3"/>
    <d v="2007-05-09T00:00:00"/>
    <d v="2007-05-09T00:00:00"/>
    <s v="5000"/>
    <x v="329"/>
    <s v=""/>
    <m/>
    <s v="0000"/>
    <n v="124946"/>
    <s v=""/>
    <m/>
    <s v=""/>
    <s v=""/>
    <b v="0"/>
    <s v=""/>
    <s v=""/>
    <x v="19"/>
  </r>
  <r>
    <n v="180170"/>
    <x v="2"/>
    <x v="335"/>
    <x v="13"/>
    <x v="349"/>
    <s v="1"/>
    <s v="PPS"/>
    <x v="7"/>
    <s v="2FS  GSVIH0105"/>
    <s v="2FS  GSVIR0105"/>
    <s v="2"/>
    <d v="2008-06-30T00:00:00"/>
    <d v="2008-06-30T00:00:00"/>
    <s v="5000"/>
    <x v="330"/>
    <s v=""/>
    <m/>
    <s v="0000"/>
    <n v="84087"/>
    <s v="5000"/>
    <n v="1037"/>
    <s v=""/>
    <s v=""/>
    <b v="0"/>
    <s v=""/>
    <s v=""/>
    <x v="17"/>
  </r>
  <r>
    <n v="185339"/>
    <x v="2"/>
    <x v="336"/>
    <x v="13"/>
    <x v="350"/>
    <s v="1"/>
    <s v="COW"/>
    <x v="7"/>
    <s v="2FS  GSVIH0118"/>
    <s v="2FS  GSVIR0324"/>
    <s v="3"/>
    <d v="2008-04-25T00:00:00"/>
    <d v="2008-04-25T00:00:00"/>
    <s v="5000"/>
    <x v="331"/>
    <s v=""/>
    <m/>
    <s v=""/>
    <m/>
    <s v=""/>
    <m/>
    <s v=""/>
    <s v=""/>
    <b v="0"/>
    <s v=""/>
    <s v=""/>
    <x v="19"/>
  </r>
  <r>
    <n v="185355"/>
    <x v="2"/>
    <x v="337"/>
    <x v="13"/>
    <x v="351"/>
    <s v="1"/>
    <s v="COW"/>
    <x v="7"/>
    <s v="2FS  GSVIH0118"/>
    <s v="2FS  GSVIR0118"/>
    <s v="3"/>
    <d v="2008-04-25T00:00:00"/>
    <d v="2008-04-25T00:00:00"/>
    <s v="5000"/>
    <x v="332"/>
    <s v=""/>
    <m/>
    <s v=""/>
    <m/>
    <s v=""/>
    <m/>
    <s v=""/>
    <s v=""/>
    <b v="0"/>
    <s v=""/>
    <s v=""/>
    <x v="19"/>
  </r>
  <r>
    <n v="185356"/>
    <x v="2"/>
    <x v="338"/>
    <x v="13"/>
    <x v="352"/>
    <s v="1"/>
    <s v="COW"/>
    <x v="7"/>
    <s v="2FS  GSVIH0118"/>
    <s v="2FS  GSVIR0324"/>
    <s v="3"/>
    <d v="2008-04-25T00:00:00"/>
    <d v="2008-04-25T00:00:00"/>
    <s v="5000"/>
    <x v="333"/>
    <s v=""/>
    <m/>
    <s v=""/>
    <m/>
    <s v=""/>
    <m/>
    <s v=""/>
    <s v=""/>
    <b v="0"/>
    <s v=""/>
    <s v=""/>
    <x v="19"/>
  </r>
  <r>
    <n v="185357"/>
    <x v="2"/>
    <x v="339"/>
    <x v="13"/>
    <x v="353"/>
    <s v="1"/>
    <s v="COW"/>
    <x v="7"/>
    <s v="2FS  GSVIH0118"/>
    <s v="2FS  GSVIR0324"/>
    <s v="3"/>
    <d v="2008-05-29T00:00:00"/>
    <d v="2008-05-29T00:00:00"/>
    <s v="5000"/>
    <x v="334"/>
    <s v=""/>
    <m/>
    <s v=""/>
    <m/>
    <s v=""/>
    <m/>
    <s v=""/>
    <s v=""/>
    <b v="0"/>
    <s v=""/>
    <s v=""/>
    <x v="19"/>
  </r>
  <r>
    <n v="185358"/>
    <x v="2"/>
    <x v="340"/>
    <x v="13"/>
    <x v="354"/>
    <s v="1"/>
    <s v="COW"/>
    <x v="7"/>
    <s v="2FS  GSVIH0118"/>
    <s v="2FS  GSVIR0324"/>
    <s v="3"/>
    <d v="2008-05-29T00:00:00"/>
    <d v="2008-05-29T00:00:00"/>
    <s v="5000"/>
    <x v="335"/>
    <s v=""/>
    <m/>
    <s v="5000"/>
    <n v="103"/>
    <s v=""/>
    <m/>
    <s v=""/>
    <s v=""/>
    <b v="0"/>
    <s v=""/>
    <s v=""/>
    <x v="19"/>
  </r>
  <r>
    <n v="185359"/>
    <x v="2"/>
    <x v="341"/>
    <x v="13"/>
    <x v="355"/>
    <s v="1"/>
    <s v="COW"/>
    <x v="7"/>
    <s v="2FS  GSVIH0118"/>
    <s v="2FS  GSVIR0324"/>
    <s v="3"/>
    <d v="2008-05-29T00:00:00"/>
    <d v="2008-05-29T00:00:00"/>
    <s v="5000"/>
    <x v="336"/>
    <s v=""/>
    <m/>
    <s v=""/>
    <m/>
    <s v=""/>
    <m/>
    <s v=""/>
    <s v=""/>
    <b v="0"/>
    <s v=""/>
    <s v=""/>
    <x v="19"/>
  </r>
  <r>
    <n v="186015"/>
    <x v="2"/>
    <x v="342"/>
    <x v="13"/>
    <x v="356"/>
    <s v="1"/>
    <s v="COW"/>
    <x v="7"/>
    <s v="2FS  GSVIH0118"/>
    <s v="2FS  GSVIR0324"/>
    <s v="3"/>
    <d v="2008-04-25T00:00:00"/>
    <d v="2008-04-25T00:00:00"/>
    <s v="5000"/>
    <x v="337"/>
    <s v=""/>
    <m/>
    <s v=""/>
    <m/>
    <s v=""/>
    <m/>
    <s v=""/>
    <s v=""/>
    <b v="0"/>
    <s v=""/>
    <s v=""/>
    <x v="19"/>
  </r>
  <r>
    <n v="186016"/>
    <x v="2"/>
    <x v="343"/>
    <x v="13"/>
    <x v="357"/>
    <s v="1"/>
    <s v="COW"/>
    <x v="7"/>
    <s v="2FS  GSVIH0118"/>
    <s v="2FS  GSVIR0324"/>
    <s v="3"/>
    <d v="2008-04-25T00:00:00"/>
    <d v="2008-04-25T00:00:00"/>
    <s v="5000"/>
    <x v="338"/>
    <s v=""/>
    <m/>
    <s v=""/>
    <m/>
    <s v=""/>
    <m/>
    <s v=""/>
    <s v=""/>
    <b v="0"/>
    <s v=""/>
    <s v=""/>
    <x v="19"/>
  </r>
  <r>
    <n v="186161"/>
    <x v="2"/>
    <x v="344"/>
    <x v="13"/>
    <x v="358"/>
    <s v="1"/>
    <s v="BQR"/>
    <x v="7"/>
    <s v="2FS  GSVIH0100"/>
    <s v="2FS  GSVIR0100"/>
    <s v="3"/>
    <d v="2008-05-28T00:00:00"/>
    <d v="2008-05-28T00:00:00"/>
    <s v="5000"/>
    <x v="339"/>
    <s v=""/>
    <m/>
    <s v="0000"/>
    <n v="275762"/>
    <s v=""/>
    <m/>
    <s v=""/>
    <s v=""/>
    <b v="0"/>
    <s v=""/>
    <s v=""/>
    <x v="18"/>
  </r>
  <r>
    <n v="186219"/>
    <x v="2"/>
    <x v="345"/>
    <x v="13"/>
    <x v="359"/>
    <s v="1"/>
    <s v="COW"/>
    <x v="7"/>
    <s v="2FS  GSVIH0118"/>
    <s v="2FS  GSVIR0324"/>
    <s v="3"/>
    <d v="2008-04-25T00:00:00"/>
    <d v="2008-04-25T00:00:00"/>
    <s v="5000"/>
    <x v="340"/>
    <s v=""/>
    <m/>
    <s v=""/>
    <m/>
    <s v=""/>
    <m/>
    <s v=""/>
    <s v=""/>
    <b v="0"/>
    <s v=""/>
    <s v=""/>
    <x v="19"/>
  </r>
  <r>
    <n v="186220"/>
    <x v="2"/>
    <x v="346"/>
    <x v="13"/>
    <x v="360"/>
    <s v="1"/>
    <s v="COW"/>
    <x v="7"/>
    <s v="2FS  GSVIH0118"/>
    <s v="2FS  GSVIR0324"/>
    <s v="3"/>
    <d v="2008-04-25T00:00:00"/>
    <d v="2008-04-25T00:00:00"/>
    <s v="5000"/>
    <x v="341"/>
    <s v=""/>
    <m/>
    <s v=""/>
    <m/>
    <s v=""/>
    <m/>
    <s v=""/>
    <s v=""/>
    <b v="0"/>
    <s v=""/>
    <s v=""/>
    <x v="19"/>
  </r>
  <r>
    <n v="186225"/>
    <x v="2"/>
    <x v="347"/>
    <x v="13"/>
    <x v="361"/>
    <s v="1"/>
    <s v="COW"/>
    <x v="7"/>
    <s v="2FS  GSVIH0118"/>
    <s v="2FS  GSVIR0118"/>
    <s v="3"/>
    <d v="2008-05-29T00:00:00"/>
    <d v="2008-05-29T00:00:00"/>
    <s v="5000"/>
    <x v="342"/>
    <s v=""/>
    <m/>
    <s v=""/>
    <m/>
    <s v=""/>
    <m/>
    <s v=""/>
    <s v=""/>
    <b v="0"/>
    <s v=""/>
    <s v=""/>
    <x v="19"/>
  </r>
  <r>
    <n v="186226"/>
    <x v="2"/>
    <x v="348"/>
    <x v="13"/>
    <x v="362"/>
    <s v="1"/>
    <s v="COW"/>
    <x v="7"/>
    <s v="2FS  GSVIH0118"/>
    <s v="2FS  GSVIR0118"/>
    <s v="3"/>
    <d v="2008-05-29T00:00:00"/>
    <d v="2008-05-29T00:00:00"/>
    <s v="5000"/>
    <x v="343"/>
    <s v=""/>
    <m/>
    <s v="5000"/>
    <n v="149"/>
    <s v=""/>
    <m/>
    <s v=""/>
    <s v=""/>
    <b v="0"/>
    <s v=""/>
    <s v=""/>
    <x v="19"/>
  </r>
  <r>
    <n v="186227"/>
    <x v="2"/>
    <x v="349"/>
    <x v="13"/>
    <x v="363"/>
    <s v="1"/>
    <s v="COW"/>
    <x v="7"/>
    <s v="2FS  GSVIH0118"/>
    <s v="2FS  GSVIR0118"/>
    <s v="3"/>
    <d v="2008-05-29T00:00:00"/>
    <d v="2008-05-29T00:00:00"/>
    <s v="5000"/>
    <x v="344"/>
    <s v=""/>
    <m/>
    <s v=""/>
    <m/>
    <s v=""/>
    <m/>
    <s v=""/>
    <s v=""/>
    <b v="0"/>
    <s v=""/>
    <s v=""/>
    <x v="19"/>
  </r>
  <r>
    <n v="186235"/>
    <x v="2"/>
    <x v="350"/>
    <x v="13"/>
    <x v="364"/>
    <s v="1"/>
    <s v="PPS"/>
    <x v="7"/>
    <s v="2MS  GSVIH5679"/>
    <s v="2MS  GSVIR5679"/>
    <s v="2"/>
    <d v="2008-06-02T00:00:00"/>
    <d v="2008-06-02T00:00:00"/>
    <s v="5000"/>
    <x v="345"/>
    <s v=""/>
    <m/>
    <s v="0000"/>
    <n v="73500"/>
    <s v="5000"/>
    <n v="152"/>
    <s v=""/>
    <s v=""/>
    <b v="0"/>
    <s v=""/>
    <s v=""/>
    <x v="16"/>
  </r>
  <r>
    <n v="186236"/>
    <x v="2"/>
    <x v="351"/>
    <x v="13"/>
    <x v="365"/>
    <s v="1"/>
    <s v="PPS"/>
    <x v="7"/>
    <s v="2MS  GSVIH5679"/>
    <s v="2MS  GSVIR5679"/>
    <s v="2"/>
    <d v="2008-06-02T00:00:00"/>
    <d v="2008-06-02T00:00:00"/>
    <s v="5000"/>
    <x v="346"/>
    <s v=""/>
    <m/>
    <s v="0000"/>
    <n v="73754"/>
    <s v="5000"/>
    <n v="76"/>
    <s v=""/>
    <s v=""/>
    <b v="0"/>
    <s v=""/>
    <s v=""/>
    <x v="16"/>
  </r>
  <r>
    <n v="186237"/>
    <x v="2"/>
    <x v="352"/>
    <x v="13"/>
    <x v="366"/>
    <s v="1"/>
    <s v="PPS"/>
    <x v="7"/>
    <s v="2FS  GSVIH0105"/>
    <s v="2FS  GSVIR0105"/>
    <s v="2"/>
    <d v="2008-06-30T00:00:00"/>
    <d v="2008-06-30T00:00:00"/>
    <s v="5000"/>
    <x v="347"/>
    <s v=""/>
    <m/>
    <s v="0000"/>
    <n v="84078"/>
    <s v="5000"/>
    <n v="764"/>
    <s v=""/>
    <s v=""/>
    <b v="0"/>
    <s v=""/>
    <s v=""/>
    <x v="17"/>
  </r>
  <r>
    <n v="186238"/>
    <x v="2"/>
    <x v="353"/>
    <x v="13"/>
    <x v="367"/>
    <s v="1"/>
    <s v="PPS"/>
    <x v="7"/>
    <s v="2FS  GSVIH0105"/>
    <s v="2FS  GSVIR0105"/>
    <s v="2"/>
    <d v="2008-06-30T00:00:00"/>
    <d v="2008-06-30T00:00:00"/>
    <s v="5000"/>
    <x v="348"/>
    <s v=""/>
    <m/>
    <s v="0000"/>
    <n v="86839"/>
    <s v="5000"/>
    <n v="790"/>
    <s v=""/>
    <s v=""/>
    <b v="0"/>
    <s v=""/>
    <s v=""/>
    <x v="17"/>
  </r>
  <r>
    <n v="186239"/>
    <x v="2"/>
    <x v="354"/>
    <x v="13"/>
    <x v="368"/>
    <s v="1"/>
    <s v="PPS"/>
    <x v="7"/>
    <s v="2FS  GSVIH0105"/>
    <s v="2FS  GSVIR0105"/>
    <s v="2"/>
    <d v="2008-06-30T00:00:00"/>
    <d v="2008-06-30T00:00:00"/>
    <s v="5000"/>
    <x v="349"/>
    <s v=""/>
    <m/>
    <s v="0000"/>
    <n v="81287"/>
    <s v="5000"/>
    <n v="619"/>
    <s v=""/>
    <s v=""/>
    <b v="0"/>
    <s v=""/>
    <s v=""/>
    <x v="17"/>
  </r>
  <r>
    <n v="186345"/>
    <x v="2"/>
    <x v="355"/>
    <x v="13"/>
    <x v="369"/>
    <s v="1"/>
    <s v="BQR"/>
    <x v="7"/>
    <s v="2FS  GSVIH0100"/>
    <s v="2FS  GSVIR0100"/>
    <s v="3"/>
    <d v="2008-05-28T00:00:00"/>
    <d v="2008-05-28T00:00:00"/>
    <s v="5000"/>
    <x v="350"/>
    <s v=""/>
    <m/>
    <s v="0000"/>
    <n v="405092"/>
    <s v=""/>
    <m/>
    <s v=""/>
    <s v=""/>
    <b v="0"/>
    <s v=""/>
    <s v=""/>
    <x v="18"/>
  </r>
  <r>
    <n v="186346"/>
    <x v="2"/>
    <x v="356"/>
    <x v="13"/>
    <x v="370"/>
    <s v="1"/>
    <s v="BQR"/>
    <x v="7"/>
    <s v="2FS  GSVIH0100"/>
    <s v="2FS  GSVIR0100"/>
    <s v="3"/>
    <d v="2008-05-28T00:00:00"/>
    <d v="2008-05-28T00:00:00"/>
    <s v="5000"/>
    <x v="351"/>
    <s v=""/>
    <m/>
    <s v="0000"/>
    <n v="442329"/>
    <s v=""/>
    <m/>
    <s v=""/>
    <s v=""/>
    <b v="0"/>
    <s v=""/>
    <s v=""/>
    <x v="18"/>
  </r>
  <r>
    <n v="186347"/>
    <x v="2"/>
    <x v="357"/>
    <x v="13"/>
    <x v="371"/>
    <s v="1"/>
    <s v="BQR"/>
    <x v="7"/>
    <s v="2FS  GSVIH0100"/>
    <s v="2FS  GSVIR0100"/>
    <s v="3"/>
    <d v="2008-05-28T00:00:00"/>
    <d v="2008-05-28T00:00:00"/>
    <s v="5000"/>
    <x v="352"/>
    <s v=""/>
    <m/>
    <s v="0000"/>
    <n v="457617"/>
    <s v="5000"/>
    <n v="436"/>
    <s v=""/>
    <s v=""/>
    <b v="0"/>
    <s v=""/>
    <s v=""/>
    <x v="18"/>
  </r>
  <r>
    <n v="186348"/>
    <x v="2"/>
    <x v="358"/>
    <x v="13"/>
    <x v="372"/>
    <s v="1"/>
    <s v="BQR"/>
    <x v="7"/>
    <s v="2FS  GSVIH0100"/>
    <s v="2FS  GSVIR0100"/>
    <s v="3"/>
    <d v="2008-05-28T00:00:00"/>
    <d v="2008-05-28T00:00:00"/>
    <s v="5000"/>
    <x v="353"/>
    <s v=""/>
    <m/>
    <s v="0000"/>
    <n v="415161"/>
    <s v=""/>
    <m/>
    <s v=""/>
    <s v=""/>
    <b v="0"/>
    <s v=""/>
    <s v=""/>
    <x v="18"/>
  </r>
  <r>
    <n v="186349"/>
    <x v="2"/>
    <x v="359"/>
    <x v="13"/>
    <x v="373"/>
    <s v="1"/>
    <s v="BQR"/>
    <x v="7"/>
    <s v="2FS  GSVIH0100"/>
    <s v="2FS  GSVIR0100"/>
    <s v="3"/>
    <d v="2008-05-28T00:00:00"/>
    <d v="2008-05-28T00:00:00"/>
    <s v="5000"/>
    <x v="354"/>
    <s v=""/>
    <m/>
    <s v="0000"/>
    <n v="414803"/>
    <s v=""/>
    <m/>
    <s v=""/>
    <s v=""/>
    <b v="0"/>
    <s v=""/>
    <s v=""/>
    <x v="18"/>
  </r>
  <r>
    <n v="186350"/>
    <x v="2"/>
    <x v="360"/>
    <x v="13"/>
    <x v="374"/>
    <s v="1"/>
    <s v="BQR"/>
    <x v="7"/>
    <s v="2FS  GSVIH0100"/>
    <s v="2FS  GSVIR0100"/>
    <s v="3"/>
    <d v="2008-05-28T00:00:00"/>
    <d v="2008-05-28T00:00:00"/>
    <s v="5000"/>
    <x v="355"/>
    <s v=""/>
    <m/>
    <s v="0000"/>
    <n v="438062"/>
    <s v=""/>
    <m/>
    <s v=""/>
    <s v=""/>
    <b v="0"/>
    <s v=""/>
    <s v=""/>
    <x v="18"/>
  </r>
  <r>
    <n v="186351"/>
    <x v="2"/>
    <x v="361"/>
    <x v="13"/>
    <x v="375"/>
    <s v="1"/>
    <s v="BQR"/>
    <x v="7"/>
    <s v="2FS  GSVIH0100"/>
    <s v="2FS  GSVIR0100"/>
    <s v="3"/>
    <d v="2008-05-28T00:00:00"/>
    <d v="2008-05-28T00:00:00"/>
    <s v="5000"/>
    <x v="356"/>
    <s v=""/>
    <m/>
    <s v="0000"/>
    <n v="396160"/>
    <s v=""/>
    <m/>
    <s v=""/>
    <s v=""/>
    <b v="0"/>
    <s v=""/>
    <s v=""/>
    <x v="18"/>
  </r>
  <r>
    <n v="180273"/>
    <x v="2"/>
    <x v="362"/>
    <x v="13"/>
    <x v="376"/>
    <s v="1"/>
    <s v="BQR"/>
    <x v="0"/>
    <s v="2FS  GSVIH0100"/>
    <s v="2FS  GSVIR0100"/>
    <s v="3"/>
    <d v="2009-05-22T00:00:00"/>
    <d v="2009-05-22T00:00:00"/>
    <s v="5000"/>
    <x v="357"/>
    <s v=""/>
    <m/>
    <s v="0000"/>
    <n v="406484"/>
    <s v="5000"/>
    <n v="349"/>
    <s v=""/>
    <s v=""/>
    <b v="0"/>
    <s v=""/>
    <s v=""/>
    <x v="18"/>
  </r>
  <r>
    <n v="180377"/>
    <x v="2"/>
    <x v="363"/>
    <x v="13"/>
    <x v="377"/>
    <s v="1"/>
    <s v="COW"/>
    <x v="0"/>
    <s v="2FS  GSVIH0118"/>
    <s v="2FS  GSVIR0118"/>
    <s v="3"/>
    <d v="2009-05-19T00:00:00"/>
    <d v="2009-05-19T00:00:00"/>
    <s v="5000"/>
    <x v="358"/>
    <s v=""/>
    <m/>
    <s v="0000"/>
    <n v="56420"/>
    <s v=""/>
    <m/>
    <s v=""/>
    <s v=""/>
    <b v="0"/>
    <s v=""/>
    <s v=""/>
    <x v="19"/>
  </r>
  <r>
    <n v="180395"/>
    <x v="2"/>
    <x v="364"/>
    <x v="13"/>
    <x v="378"/>
    <s v="1"/>
    <s v="COW"/>
    <x v="0"/>
    <s v="2FS  GSVIH0118"/>
    <s v="2FS  GSVIR0118"/>
    <s v="3"/>
    <d v="2009-05-19T00:00:00"/>
    <d v="2009-05-19T00:00:00"/>
    <s v="5000"/>
    <x v="359"/>
    <s v=""/>
    <m/>
    <s v="0000"/>
    <n v="66987"/>
    <s v=""/>
    <m/>
    <s v=""/>
    <s v=""/>
    <b v="0"/>
    <s v=""/>
    <s v=""/>
    <x v="19"/>
  </r>
  <r>
    <n v="180396"/>
    <x v="2"/>
    <x v="365"/>
    <x v="13"/>
    <x v="379"/>
    <s v="1"/>
    <s v="COW"/>
    <x v="0"/>
    <s v="2FS  GSVIH0118"/>
    <s v="2FS  GSVIR0118"/>
    <s v="3"/>
    <d v="2009-05-19T00:00:00"/>
    <d v="2009-05-19T00:00:00"/>
    <s v="5000"/>
    <x v="360"/>
    <s v=""/>
    <m/>
    <s v="0000"/>
    <n v="62249"/>
    <s v=""/>
    <m/>
    <s v=""/>
    <s v=""/>
    <b v="0"/>
    <s v=""/>
    <s v=""/>
    <x v="19"/>
  </r>
  <r>
    <n v="180469"/>
    <x v="2"/>
    <x v="366"/>
    <x v="13"/>
    <x v="380"/>
    <s v="1"/>
    <s v="COW"/>
    <x v="0"/>
    <s v="2FS  GSVIH0118"/>
    <s v="2FS  GSVIR0118"/>
    <s v="3"/>
    <d v="2009-05-04T00:00:00"/>
    <d v="2009-05-04T00:00:00"/>
    <s v="5000"/>
    <x v="361"/>
    <s v=""/>
    <m/>
    <s v="0000"/>
    <n v="18044"/>
    <s v="5000"/>
    <n v="118"/>
    <s v=""/>
    <s v=""/>
    <b v="0"/>
    <s v=""/>
    <s v=""/>
    <x v="19"/>
  </r>
  <r>
    <n v="180470"/>
    <x v="2"/>
    <x v="367"/>
    <x v="13"/>
    <x v="381"/>
    <s v="1"/>
    <s v="COW"/>
    <x v="0"/>
    <s v="2FS  GSVIH0118"/>
    <s v="2FS  GSVIR0118"/>
    <s v="3"/>
    <d v="2009-05-04T00:00:00"/>
    <d v="2009-05-04T00:00:00"/>
    <s v="5000"/>
    <x v="362"/>
    <s v=""/>
    <m/>
    <s v="0000"/>
    <n v="17897"/>
    <s v=""/>
    <m/>
    <s v=""/>
    <s v=""/>
    <b v="0"/>
    <s v=""/>
    <s v=""/>
    <x v="19"/>
  </r>
  <r>
    <n v="180471"/>
    <x v="2"/>
    <x v="368"/>
    <x v="13"/>
    <x v="382"/>
    <s v="1"/>
    <s v="COW"/>
    <x v="0"/>
    <s v="2FS  GSVIH0118"/>
    <s v="2FS  GSVIR0118"/>
    <s v="3"/>
    <d v="2009-05-04T00:00:00"/>
    <d v="2009-05-04T00:00:00"/>
    <s v="5000"/>
    <x v="363"/>
    <s v=""/>
    <m/>
    <s v="0000"/>
    <n v="17891"/>
    <s v=""/>
    <m/>
    <s v=""/>
    <s v=""/>
    <b v="0"/>
    <s v=""/>
    <s v=""/>
    <x v="19"/>
  </r>
  <r>
    <n v="180472"/>
    <x v="2"/>
    <x v="369"/>
    <x v="13"/>
    <x v="383"/>
    <s v="1"/>
    <s v="COW"/>
    <x v="0"/>
    <s v="2FS  GSVIH0118"/>
    <s v="2FS  GSVIR0118"/>
    <s v="3"/>
    <d v="2009-05-04T00:00:00"/>
    <d v="2009-05-04T00:00:00"/>
    <s v="5000"/>
    <x v="364"/>
    <s v=""/>
    <m/>
    <s v="0000"/>
    <n v="18108"/>
    <s v=""/>
    <m/>
    <s v=""/>
    <s v=""/>
    <b v="0"/>
    <s v=""/>
    <s v=""/>
    <x v="19"/>
  </r>
  <r>
    <n v="180473"/>
    <x v="2"/>
    <x v="370"/>
    <x v="13"/>
    <x v="384"/>
    <s v="1"/>
    <s v="COW"/>
    <x v="0"/>
    <s v="2FS  GSVIH0118"/>
    <s v="2FS  GSVIR0118"/>
    <s v="3"/>
    <d v="2009-05-04T00:00:00"/>
    <d v="2009-05-04T00:00:00"/>
    <s v="5000"/>
    <x v="365"/>
    <s v=""/>
    <m/>
    <s v="0000"/>
    <n v="17913"/>
    <s v="5000"/>
    <n v="351"/>
    <s v=""/>
    <s v=""/>
    <b v="0"/>
    <s v=""/>
    <s v=""/>
    <x v="19"/>
  </r>
  <r>
    <n v="180474"/>
    <x v="2"/>
    <x v="371"/>
    <x v="13"/>
    <x v="385"/>
    <s v="1"/>
    <s v="PPS"/>
    <x v="0"/>
    <s v="2FS  GSVIH0105"/>
    <s v="2FS  GSVIR0105"/>
    <s v="2"/>
    <d v="2009-05-26T00:00:00"/>
    <d v="2009-05-26T00:00:00"/>
    <s v="5000"/>
    <x v="366"/>
    <s v=""/>
    <m/>
    <s v="5000"/>
    <n v="721"/>
    <s v=""/>
    <m/>
    <s v=""/>
    <s v=""/>
    <b v="0"/>
    <s v=""/>
    <s v=""/>
    <x v="17"/>
  </r>
  <r>
    <n v="180475"/>
    <x v="2"/>
    <x v="372"/>
    <x v="13"/>
    <x v="386"/>
    <s v="1"/>
    <s v="PPS"/>
    <x v="0"/>
    <s v="2FS  GSVIH0105"/>
    <s v="2FS  GSVIR0105"/>
    <s v="2"/>
    <d v="2009-05-26T00:00:00"/>
    <d v="2009-05-26T00:00:00"/>
    <s v="5000"/>
    <x v="367"/>
    <s v=""/>
    <m/>
    <s v="0000"/>
    <n v="23131"/>
    <s v="5000"/>
    <n v="722"/>
    <s v=""/>
    <s v=""/>
    <b v="0"/>
    <s v=""/>
    <s v=""/>
    <x v="17"/>
  </r>
  <r>
    <n v="180491"/>
    <x v="2"/>
    <x v="373"/>
    <x v="13"/>
    <x v="387"/>
    <s v="1"/>
    <s v="PPS"/>
    <x v="0"/>
    <s v="2FS  GSVIH0105"/>
    <s v="2FS  GSVIR0105"/>
    <s v="2"/>
    <d v="2009-05-29T00:00:00"/>
    <d v="2009-05-29T00:00:00"/>
    <s v="5000"/>
    <x v="368"/>
    <s v=""/>
    <m/>
    <s v="0000"/>
    <n v="49869"/>
    <s v="5000"/>
    <n v="1293"/>
    <s v=""/>
    <s v=""/>
    <b v="0"/>
    <s v=""/>
    <s v=""/>
    <x v="17"/>
  </r>
  <r>
    <n v="183855"/>
    <x v="2"/>
    <x v="374"/>
    <x v="13"/>
    <x v="388"/>
    <s v="1"/>
    <s v="BQR"/>
    <x v="0"/>
    <s v="2FS  GSVIH0100"/>
    <s v="2FS  GSVIR0100"/>
    <s v="3"/>
    <d v="2009-05-22T00:00:00"/>
    <d v="2009-05-22T00:00:00"/>
    <s v="5000"/>
    <x v="369"/>
    <s v=""/>
    <m/>
    <s v="0000"/>
    <n v="564822"/>
    <s v="5000"/>
    <n v="243"/>
    <s v=""/>
    <s v=""/>
    <b v="0"/>
    <s v=""/>
    <s v=""/>
    <x v="18"/>
  </r>
  <r>
    <n v="185344"/>
    <x v="2"/>
    <x v="375"/>
    <x v="13"/>
    <x v="389"/>
    <s v="1"/>
    <s v="COW"/>
    <x v="0"/>
    <s v="2FS  GSVIH0118"/>
    <s v="2FS  GSVIR0118"/>
    <s v="3"/>
    <d v="2009-05-19T00:00:00"/>
    <d v="2009-05-19T00:00:00"/>
    <s v="5000"/>
    <x v="370"/>
    <s v=""/>
    <m/>
    <s v="0000"/>
    <n v="55847"/>
    <s v="5000"/>
    <n v="147"/>
    <s v=""/>
    <s v=""/>
    <b v="0"/>
    <s v=""/>
    <s v=""/>
    <x v="19"/>
  </r>
  <r>
    <n v="185345"/>
    <x v="2"/>
    <x v="376"/>
    <x v="13"/>
    <x v="390"/>
    <s v="1"/>
    <s v="COW"/>
    <x v="0"/>
    <s v="2FS  GSVIH0118"/>
    <s v="2FS  GSVIR0118"/>
    <s v="3"/>
    <d v="2009-05-19T00:00:00"/>
    <d v="2009-05-19T00:00:00"/>
    <s v="5000"/>
    <x v="371"/>
    <s v=""/>
    <m/>
    <s v="0000"/>
    <n v="53962"/>
    <s v=""/>
    <m/>
    <s v=""/>
    <s v=""/>
    <b v="0"/>
    <s v=""/>
    <s v=""/>
    <x v="19"/>
  </r>
  <r>
    <n v="185360"/>
    <x v="2"/>
    <x v="377"/>
    <x v="13"/>
    <x v="391"/>
    <s v="1"/>
    <s v="BQR"/>
    <x v="0"/>
    <s v="2FS  GSVIH0100"/>
    <s v="2FS  GSVIR0100"/>
    <s v="3"/>
    <d v="2009-05-22T00:00:00"/>
    <d v="2009-05-22T00:00:00"/>
    <s v="5000"/>
    <x v="372"/>
    <s v=""/>
    <m/>
    <s v="0000"/>
    <n v="575625"/>
    <s v="5000"/>
    <n v="371"/>
    <s v=""/>
    <s v=""/>
    <b v="0"/>
    <s v=""/>
    <s v=""/>
    <x v="18"/>
  </r>
  <r>
    <n v="185705"/>
    <x v="2"/>
    <x v="378"/>
    <x v="13"/>
    <x v="392"/>
    <s v="1"/>
    <s v="COW"/>
    <x v="0"/>
    <s v="2FS  GSVIH0118"/>
    <s v="2FS  GSVIR0118"/>
    <s v="3"/>
    <d v="2009-05-19T00:00:00"/>
    <d v="2009-05-19T00:00:00"/>
    <s v="5000"/>
    <x v="373"/>
    <s v=""/>
    <m/>
    <s v="0000"/>
    <n v="56213"/>
    <s v="5000"/>
    <n v="148"/>
    <s v=""/>
    <s v=""/>
    <b v="0"/>
    <s v=""/>
    <s v=""/>
    <x v="19"/>
  </r>
  <r>
    <n v="185956"/>
    <x v="2"/>
    <x v="379"/>
    <x v="13"/>
    <x v="393"/>
    <s v="1"/>
    <s v="BQR"/>
    <x v="0"/>
    <s v="2FS  GSVIH0100"/>
    <s v="2FS  GSVIR0100"/>
    <s v="3"/>
    <d v="2009-05-22T00:00:00"/>
    <d v="2009-05-22T00:00:00"/>
    <s v="5000"/>
    <x v="374"/>
    <s v=""/>
    <m/>
    <s v="0000"/>
    <n v="406970"/>
    <s v="5000"/>
    <n v="655"/>
    <s v=""/>
    <s v=""/>
    <b v="0"/>
    <s v=""/>
    <s v=""/>
    <x v="18"/>
  </r>
  <r>
    <n v="185957"/>
    <x v="2"/>
    <x v="380"/>
    <x v="13"/>
    <x v="394"/>
    <s v="1"/>
    <s v="BQR"/>
    <x v="0"/>
    <s v="2FS  GSVIH0100"/>
    <s v="2FS  GSVIR0100"/>
    <s v="3"/>
    <d v="2009-05-22T00:00:00"/>
    <d v="2009-05-22T00:00:00"/>
    <s v="5000"/>
    <x v="375"/>
    <s v=""/>
    <m/>
    <s v="0000"/>
    <n v="421212"/>
    <s v="5000"/>
    <n v="362"/>
    <s v=""/>
    <s v=""/>
    <b v="0"/>
    <s v=""/>
    <s v=""/>
    <x v="18"/>
  </r>
  <r>
    <n v="185958"/>
    <x v="2"/>
    <x v="381"/>
    <x v="13"/>
    <x v="395"/>
    <s v="1"/>
    <s v="BQR"/>
    <x v="0"/>
    <s v="2FS  GSVIH0100"/>
    <s v="2FS  GSVIR0100"/>
    <s v="3"/>
    <d v="2009-05-22T00:00:00"/>
    <d v="2009-05-22T00:00:00"/>
    <s v="5000"/>
    <x v="376"/>
    <s v=""/>
    <m/>
    <s v="0000"/>
    <n v="406150"/>
    <s v="5000"/>
    <n v="87"/>
    <s v=""/>
    <s v=""/>
    <b v="0"/>
    <s v=""/>
    <s v=""/>
    <x v="18"/>
  </r>
  <r>
    <n v="185959"/>
    <x v="2"/>
    <x v="382"/>
    <x v="13"/>
    <x v="396"/>
    <s v="1"/>
    <s v="BQR"/>
    <x v="0"/>
    <s v="2FS  GSVIH0100"/>
    <s v="2FS  GSVIR0100"/>
    <s v="3"/>
    <d v="2009-05-22T00:00:00"/>
    <d v="2009-05-22T00:00:00"/>
    <s v="5000"/>
    <x v="377"/>
    <s v=""/>
    <m/>
    <s v="0000"/>
    <n v="411184"/>
    <s v=""/>
    <m/>
    <s v=""/>
    <s v=""/>
    <b v="0"/>
    <s v=""/>
    <s v=""/>
    <x v="18"/>
  </r>
  <r>
    <n v="186137"/>
    <x v="2"/>
    <x v="383"/>
    <x v="13"/>
    <x v="397"/>
    <s v="1"/>
    <s v="COW"/>
    <x v="0"/>
    <s v="2FS  GSVIH0118"/>
    <s v="2FS  GSVIR0118"/>
    <s v="3"/>
    <d v="2009-05-04T00:00:00"/>
    <d v="2009-05-04T00:00:00"/>
    <s v="5000"/>
    <x v="378"/>
    <s v=""/>
    <m/>
    <s v="0000"/>
    <n v="6638"/>
    <s v=""/>
    <m/>
    <s v=""/>
    <s v=""/>
    <b v="0"/>
    <s v=""/>
    <s v=""/>
    <x v="19"/>
  </r>
  <r>
    <n v="186311"/>
    <x v="2"/>
    <x v="384"/>
    <x v="13"/>
    <x v="398"/>
    <s v="1"/>
    <s v="COW"/>
    <x v="0"/>
    <s v="2FS  GSVIH0118"/>
    <s v="2FS  GSVIR0118"/>
    <s v="3"/>
    <d v="2009-05-19T00:00:00"/>
    <d v="2009-05-19T00:00:00"/>
    <s v="5000"/>
    <x v="379"/>
    <s v=""/>
    <m/>
    <s v="0000"/>
    <n v="55573"/>
    <s v=""/>
    <m/>
    <s v=""/>
    <s v=""/>
    <b v="0"/>
    <s v=""/>
    <s v=""/>
    <x v="19"/>
  </r>
  <r>
    <n v="186312"/>
    <x v="2"/>
    <x v="385"/>
    <x v="13"/>
    <x v="399"/>
    <s v="1"/>
    <s v="COW"/>
    <x v="0"/>
    <s v="2FS  GSVIH0118"/>
    <s v="2FS  GSVIR0118"/>
    <s v="3"/>
    <d v="2009-05-19T00:00:00"/>
    <d v="2009-05-19T00:00:00"/>
    <s v="5000"/>
    <x v="380"/>
    <s v=""/>
    <m/>
    <s v="0000"/>
    <n v="55926"/>
    <s v="5000"/>
    <n v="147"/>
    <s v=""/>
    <s v=""/>
    <b v="0"/>
    <s v=""/>
    <s v=""/>
    <x v="19"/>
  </r>
  <r>
    <n v="186313"/>
    <x v="2"/>
    <x v="386"/>
    <x v="13"/>
    <x v="400"/>
    <s v="1"/>
    <s v="COW"/>
    <x v="0"/>
    <s v="2FS  GSVIH0118"/>
    <s v="2FS  GSVIR0118"/>
    <s v="3"/>
    <d v="2009-05-19T00:00:00"/>
    <d v="2009-05-19T00:00:00"/>
    <s v="5000"/>
    <x v="381"/>
    <s v=""/>
    <m/>
    <s v="0000"/>
    <n v="57072"/>
    <s v=""/>
    <m/>
    <s v=""/>
    <s v=""/>
    <b v="0"/>
    <s v=""/>
    <s v=""/>
    <x v="19"/>
  </r>
  <r>
    <n v="186314"/>
    <x v="2"/>
    <x v="387"/>
    <x v="13"/>
    <x v="401"/>
    <s v="1"/>
    <s v="COW"/>
    <x v="0"/>
    <s v="2FS  GSVIH0118"/>
    <s v="2FS  GSVIR0118"/>
    <s v="3"/>
    <d v="2009-05-19T00:00:00"/>
    <d v="2009-05-19T00:00:00"/>
    <s v="5000"/>
    <x v="382"/>
    <s v=""/>
    <m/>
    <s v="0000"/>
    <n v="55585"/>
    <s v="5000"/>
    <n v="146"/>
    <s v=""/>
    <s v=""/>
    <b v="0"/>
    <s v=""/>
    <s v=""/>
    <x v="19"/>
  </r>
  <r>
    <n v="186315"/>
    <x v="2"/>
    <x v="388"/>
    <x v="13"/>
    <x v="402"/>
    <s v="1"/>
    <s v="COW"/>
    <x v="0"/>
    <s v="2FS  GSVIH0118"/>
    <s v="2FS  GSVIR0118"/>
    <s v="3"/>
    <d v="2009-05-19T00:00:00"/>
    <d v="2009-05-19T00:00:00"/>
    <s v="5000"/>
    <x v="383"/>
    <s v=""/>
    <m/>
    <s v="0000"/>
    <n v="57152"/>
    <s v=""/>
    <m/>
    <s v=""/>
    <s v=""/>
    <b v="0"/>
    <s v=""/>
    <s v=""/>
    <x v="19"/>
  </r>
  <r>
    <n v="186316"/>
    <x v="2"/>
    <x v="389"/>
    <x v="13"/>
    <x v="403"/>
    <s v="1"/>
    <s v="COW"/>
    <x v="0"/>
    <s v="2FS  GSVIH0118"/>
    <s v="2FS  GSVIR0118"/>
    <s v="3"/>
    <d v="2009-05-19T00:00:00"/>
    <d v="2009-05-19T00:00:00"/>
    <s v="5000"/>
    <x v="384"/>
    <s v=""/>
    <m/>
    <s v="0000"/>
    <n v="53443"/>
    <s v="5000"/>
    <n v="141"/>
    <s v=""/>
    <s v=""/>
    <b v="0"/>
    <s v=""/>
    <s v=""/>
    <x v="19"/>
  </r>
  <r>
    <n v="186317"/>
    <x v="2"/>
    <x v="390"/>
    <x v="13"/>
    <x v="404"/>
    <s v="1"/>
    <s v="COW"/>
    <x v="0"/>
    <s v="2FS  GSVIH0118"/>
    <s v="2FS  GSVIR0118"/>
    <s v="3"/>
    <d v="2009-05-19T00:00:00"/>
    <d v="2009-05-19T00:00:00"/>
    <s v="5000"/>
    <x v="385"/>
    <s v=""/>
    <m/>
    <s v="0000"/>
    <n v="56240"/>
    <s v=""/>
    <m/>
    <s v=""/>
    <s v=""/>
    <b v="0"/>
    <s v=""/>
    <s v=""/>
    <x v="19"/>
  </r>
  <r>
    <n v="186318"/>
    <x v="2"/>
    <x v="391"/>
    <x v="13"/>
    <x v="405"/>
    <s v="1"/>
    <s v="COW"/>
    <x v="0"/>
    <s v="2FS  GSVIH0118"/>
    <s v="2FS  GSVIR0118"/>
    <s v="3"/>
    <d v="2009-05-19T00:00:00"/>
    <d v="2009-05-19T00:00:00"/>
    <s v="5000"/>
    <x v="386"/>
    <s v=""/>
    <m/>
    <s v="0000"/>
    <n v="55966"/>
    <s v="5000"/>
    <n v="147"/>
    <s v=""/>
    <s v=""/>
    <b v="0"/>
    <s v=""/>
    <s v=""/>
    <x v="19"/>
  </r>
  <r>
    <n v="632987"/>
    <x v="2"/>
    <x v="392"/>
    <x v="14"/>
    <x v="406"/>
    <s v="1"/>
    <s v="LRW"/>
    <x v="5"/>
    <s v=""/>
    <s v="3F42001  270168 R"/>
    <s v="3"/>
    <d v="2006-06-01T00:00:00"/>
    <d v="2006-06-01T00:00:00"/>
    <s v="5000"/>
    <x v="387"/>
    <s v=""/>
    <m/>
    <s v=""/>
    <m/>
    <s v=""/>
    <m/>
    <s v=""/>
    <s v=""/>
    <b v="0"/>
    <s v=""/>
    <s v=""/>
    <x v="20"/>
  </r>
  <r>
    <n v="633492"/>
    <x v="2"/>
    <x v="393"/>
    <x v="14"/>
    <x v="407"/>
    <s v="1"/>
    <s v="LRW"/>
    <x v="6"/>
    <s v=""/>
    <s v="3F42001  270168 R01"/>
    <s v="3"/>
    <d v="2007-06-28T00:00:00"/>
    <d v="2007-07-02T00:00:00"/>
    <s v="5000"/>
    <x v="388"/>
    <s v=""/>
    <m/>
    <s v=""/>
    <m/>
    <s v=""/>
    <m/>
    <s v=""/>
    <s v=""/>
    <b v="0"/>
    <s v=""/>
    <s v=""/>
    <x v="20"/>
  </r>
  <r>
    <n v="633979"/>
    <x v="2"/>
    <x v="394"/>
    <x v="14"/>
    <x v="408"/>
    <s v="1"/>
    <s v="LRW"/>
    <x v="6"/>
    <s v=""/>
    <s v="3F42001  270168 R01"/>
    <s v="3"/>
    <d v="2007-06-05T00:00:00"/>
    <d v="2007-06-05T00:00:00"/>
    <s v="5000"/>
    <x v="389"/>
    <s v="0000"/>
    <n v="1160"/>
    <s v=""/>
    <m/>
    <s v=""/>
    <m/>
    <s v=""/>
    <s v=""/>
    <b v="0"/>
    <s v=""/>
    <s v=""/>
    <x v="20"/>
  </r>
  <r>
    <n v="634186"/>
    <x v="2"/>
    <x v="395"/>
    <x v="14"/>
    <x v="409"/>
    <s v="1"/>
    <s v="LRW"/>
    <x v="7"/>
    <s v=""/>
    <s v="3F42001  270168 R01"/>
    <s v="3"/>
    <d v="2008-06-13T00:00:00"/>
    <d v="2008-07-15T00:00:00"/>
    <s v="5000"/>
    <x v="390"/>
    <s v=""/>
    <m/>
    <s v=""/>
    <m/>
    <s v=""/>
    <m/>
    <s v=""/>
    <s v=""/>
    <b v="0"/>
    <s v=""/>
    <s v=""/>
    <x v="20"/>
  </r>
  <r>
    <n v="634382"/>
    <x v="2"/>
    <x v="396"/>
    <x v="14"/>
    <x v="410"/>
    <s v="1"/>
    <s v="LRW"/>
    <x v="0"/>
    <s v=""/>
    <s v="3F42001  270168 R01"/>
    <s v="3"/>
    <d v="2009-06-12T00:00:00"/>
    <d v="2009-07-02T00:00:00"/>
    <s v="5000"/>
    <x v="391"/>
    <s v=""/>
    <m/>
    <s v=""/>
    <m/>
    <s v=""/>
    <m/>
    <s v=""/>
    <s v=""/>
    <b v="0"/>
    <s v=""/>
    <s v=""/>
    <x v="20"/>
  </r>
  <r>
    <n v="94343"/>
    <x v="2"/>
    <x v="397"/>
    <x v="15"/>
    <x v="411"/>
    <s v="1"/>
    <s v="ELK"/>
    <x v="5"/>
    <s v="5F22209  H9     21"/>
    <s v="5F222    1700130000"/>
    <s v="3"/>
    <d v="2006-11-03T00:00:00"/>
    <d v="2006-11-03T00:00:00"/>
    <s v="5000"/>
    <x v="392"/>
    <s v="0000"/>
    <n v="17951"/>
    <s v="5000"/>
    <n v="3045"/>
    <s v="0001"/>
    <n v="107781"/>
    <s v=""/>
    <s v=""/>
    <b v="0"/>
    <s v=""/>
    <s v=""/>
    <x v="21"/>
  </r>
  <r>
    <n v="94428"/>
    <x v="2"/>
    <x v="398"/>
    <x v="15"/>
    <x v="412"/>
    <s v="1"/>
    <s v="SRH"/>
    <x v="5"/>
    <s v="5F22225  H25    21"/>
    <s v="5F222    1800160000"/>
    <s v="3"/>
    <d v="2006-08-20T00:00:00"/>
    <d v="2006-08-20T00:00:00"/>
    <s v="5000"/>
    <x v="393"/>
    <s v="0000"/>
    <n v="2420"/>
    <s v="0000"/>
    <n v="806"/>
    <s v=""/>
    <m/>
    <s v=""/>
    <s v=""/>
    <b v="0"/>
    <s v=""/>
    <s v=""/>
    <x v="22"/>
  </r>
  <r>
    <n v="94525"/>
    <x v="2"/>
    <x v="399"/>
    <x v="15"/>
    <x v="413"/>
    <s v="1"/>
    <s v="SRH"/>
    <x v="6"/>
    <s v="5F22225  H25    21"/>
    <s v="5F222    1800160000"/>
    <s v="3"/>
    <d v="2007-09-03T00:00:00"/>
    <d v="2007-09-03T00:00:00"/>
    <s v="5000"/>
    <x v="394"/>
    <s v="0000"/>
    <n v="1642"/>
    <s v="5000"/>
    <n v="582"/>
    <s v=""/>
    <m/>
    <s v=""/>
    <s v=""/>
    <b v="0"/>
    <s v=""/>
    <s v=""/>
    <x v="22"/>
  </r>
  <r>
    <n v="94643"/>
    <x v="2"/>
    <x v="400"/>
    <x v="15"/>
    <x v="414"/>
    <s v="1"/>
    <s v="ELK"/>
    <x v="6"/>
    <s v="5F22209  H9     21"/>
    <s v="5F222    1700130000"/>
    <s v="3"/>
    <d v="2007-10-18T00:00:00"/>
    <d v="2007-10-18T00:00:00"/>
    <s v="5000"/>
    <x v="395"/>
    <s v="0000"/>
    <n v="2350"/>
    <s v="5000"/>
    <n v="200203"/>
    <s v="0000"/>
    <n v="6788"/>
    <s v=""/>
    <s v=""/>
    <b v="0"/>
    <s v=""/>
    <s v=""/>
    <x v="21"/>
  </r>
  <r>
    <n v="90157"/>
    <x v="2"/>
    <x v="401"/>
    <x v="15"/>
    <x v="415"/>
    <s v="1"/>
    <s v="ELK"/>
    <x v="7"/>
    <s v="5F22209  H9     21"/>
    <s v="5F222    1700130000"/>
    <s v="3"/>
    <d v="2008-09-08T00:00:00"/>
    <d v="2008-10-04T00:00:00"/>
    <s v="5000"/>
    <x v="396"/>
    <s v=""/>
    <m/>
    <s v="5000"/>
    <n v="133985"/>
    <s v=""/>
    <m/>
    <s v=""/>
    <s v=""/>
    <b v="0"/>
    <s v=""/>
    <s v=""/>
    <x v="21"/>
  </r>
  <r>
    <n v="90165"/>
    <x v="2"/>
    <x v="402"/>
    <x v="15"/>
    <x v="416"/>
    <s v="1"/>
    <s v="ELK"/>
    <x v="7"/>
    <s v="5F22209  H9     21"/>
    <s v="5F222    1700130000"/>
    <s v="3"/>
    <d v="2008-09-08T00:00:00"/>
    <d v="2008-10-04T00:00:00"/>
    <s v="5000"/>
    <x v="397"/>
    <s v=""/>
    <m/>
    <s v="5000"/>
    <n v="133985"/>
    <s v=""/>
    <m/>
    <s v=""/>
    <s v=""/>
    <b v="0"/>
    <s v=""/>
    <s v=""/>
    <x v="21"/>
  </r>
  <r>
    <n v="94645"/>
    <x v="2"/>
    <x v="403"/>
    <x v="15"/>
    <x v="417"/>
    <s v="1"/>
    <s v="SRH"/>
    <x v="7"/>
    <s v="5F22225  H25    21"/>
    <s v="5F222    1800160000"/>
    <s v="3"/>
    <d v="2008-09-04T00:00:00"/>
    <d v="2008-09-04T00:00:00"/>
    <s v="5000"/>
    <x v="398"/>
    <s v="0000"/>
    <n v="2721"/>
    <s v=""/>
    <m/>
    <s v=""/>
    <m/>
    <s v=""/>
    <s v=""/>
    <b v="0"/>
    <s v=""/>
    <s v=""/>
    <x v="22"/>
  </r>
  <r>
    <n v="93938"/>
    <x v="2"/>
    <x v="404"/>
    <x v="15"/>
    <x v="418"/>
    <s v="1"/>
    <s v="ELK"/>
    <x v="0"/>
    <s v="5F22209  H9     21"/>
    <s v="5F222    1700130000"/>
    <s v="3"/>
    <d v="2009-11-06T00:00:00"/>
    <d v="2009-11-06T00:00:00"/>
    <s v="5000"/>
    <x v="399"/>
    <s v=""/>
    <m/>
    <s v="5000"/>
    <n v="244941"/>
    <s v="0000"/>
    <n v="26585"/>
    <s v=""/>
    <s v=""/>
    <b v="0"/>
    <s v=""/>
    <s v=""/>
    <x v="21"/>
  </r>
  <r>
    <n v="94701"/>
    <x v="2"/>
    <x v="405"/>
    <x v="15"/>
    <x v="419"/>
    <s v="1"/>
    <s v="SRH"/>
    <x v="0"/>
    <s v="5F22225  H25    21"/>
    <s v="5F222    1800160000"/>
    <s v="3"/>
    <d v="2009-08-29T00:00:00"/>
    <d v="2009-09-01T00:00:00"/>
    <s v="5000"/>
    <x v="400"/>
    <s v="0000"/>
    <n v="1500"/>
    <s v=""/>
    <m/>
    <s v=""/>
    <m/>
    <s v=""/>
    <s v=""/>
    <b v="0"/>
    <s v=""/>
    <s v=""/>
    <x v="22"/>
  </r>
  <r>
    <n v="633285"/>
    <x v="2"/>
    <x v="406"/>
    <x v="16"/>
    <x v="420"/>
    <s v="1"/>
    <s v="GRO"/>
    <x v="5"/>
    <s v="3F10510  150299 H"/>
    <s v="3F10510  150299 R"/>
    <s v="3"/>
    <d v="2006-06-02T00:00:00"/>
    <d v="2006-06-05T00:00:00"/>
    <s v="5000"/>
    <x v="401"/>
    <s v="0000"/>
    <n v="8143"/>
    <s v="5000"/>
    <n v="45027"/>
    <s v="0000"/>
    <n v="1437"/>
    <s v="D"/>
    <s v="142006DI01"/>
    <b v="0"/>
    <s v=""/>
    <s v=""/>
    <x v="23"/>
  </r>
  <r>
    <n v="633372"/>
    <x v="2"/>
    <x v="407"/>
    <x v="16"/>
    <x v="421"/>
    <s v="1"/>
    <s v="GRN"/>
    <x v="5"/>
    <s v="3F10510  090072 H"/>
    <s v="3F10510  090072 R"/>
    <s v="3"/>
    <d v="2006-05-22T00:00:00"/>
    <d v="2006-05-30T00:00:00"/>
    <s v="5000"/>
    <x v="402"/>
    <s v="0000"/>
    <n v="2647"/>
    <s v=""/>
    <m/>
    <s v=""/>
    <m/>
    <s v="D"/>
    <s v="0420060000"/>
    <b v="0"/>
    <s v=""/>
    <s v=""/>
    <x v="24"/>
  </r>
  <r>
    <n v="633375"/>
    <x v="2"/>
    <x v="408"/>
    <x v="16"/>
    <x v="422"/>
    <s v="1"/>
    <s v="PUY"/>
    <x v="5"/>
    <s v="3F10511  100414 H"/>
    <s v="3F10511  100414 R"/>
    <s v="3"/>
    <d v="2006-05-30T00:00:00"/>
    <d v="2006-05-30T00:00:00"/>
    <s v="5000"/>
    <x v="403"/>
    <s v="0000"/>
    <n v="1803"/>
    <s v="5000"/>
    <n v="648"/>
    <s v=""/>
    <m/>
    <s v=""/>
    <s v=""/>
    <b v="0"/>
    <s v=""/>
    <s v=""/>
    <x v="25"/>
  </r>
  <r>
    <n v="633383"/>
    <x v="2"/>
    <x v="409"/>
    <x v="16"/>
    <x v="423"/>
    <s v="1"/>
    <s v="ISS"/>
    <x v="5"/>
    <s v="3F10510  080178 H"/>
    <s v="3F10510  080178 R"/>
    <s v="3"/>
    <d v="2006-06-12T00:00:00"/>
    <d v="2006-06-12T00:00:00"/>
    <s v="5000"/>
    <x v="404"/>
    <s v="0000"/>
    <n v="6173"/>
    <s v="5000"/>
    <n v="267"/>
    <s v=""/>
    <m/>
    <s v=""/>
    <s v=""/>
    <b v="0"/>
    <s v=""/>
    <s v=""/>
    <x v="26"/>
  </r>
  <r>
    <n v="633579"/>
    <x v="2"/>
    <x v="410"/>
    <x v="16"/>
    <x v="424"/>
    <s v="1"/>
    <s v="GRO"/>
    <x v="6"/>
    <s v="3F10510  150299 H"/>
    <s v="3F10510  150299 R"/>
    <s v="3"/>
    <d v="2007-04-27T00:00:00"/>
    <d v="2007-05-04T00:00:00"/>
    <s v="5000"/>
    <x v="405"/>
    <s v=""/>
    <m/>
    <s v="5000"/>
    <n v="22415"/>
    <s v="0000"/>
    <n v="97"/>
    <s v="D"/>
    <s v="142007DI00"/>
    <b v="0"/>
    <s v=""/>
    <s v=""/>
    <x v="23"/>
  </r>
  <r>
    <n v="633882"/>
    <x v="2"/>
    <x v="411"/>
    <x v="16"/>
    <x v="425"/>
    <s v="1"/>
    <s v="GRN"/>
    <x v="6"/>
    <s v="3F10510  090072 H"/>
    <s v="3F10510  090072 R"/>
    <s v="3"/>
    <d v="2007-05-22T00:00:00"/>
    <d v="2007-06-01T00:00:00"/>
    <s v="5000"/>
    <x v="406"/>
    <s v=""/>
    <m/>
    <s v="5000"/>
    <n v="205"/>
    <s v=""/>
    <m/>
    <s v="D"/>
    <s v="0420070000"/>
    <b v="0"/>
    <s v=""/>
    <s v=""/>
    <x v="24"/>
  </r>
  <r>
    <n v="633885"/>
    <x v="2"/>
    <x v="412"/>
    <x v="16"/>
    <x v="426"/>
    <s v="1"/>
    <s v="ISS"/>
    <x v="6"/>
    <s v="3F10510  080178 H"/>
    <s v="3F10510  080178 R"/>
    <s v="3"/>
    <d v="2007-05-17T00:00:00"/>
    <d v="2007-05-29T00:00:00"/>
    <s v="5000"/>
    <x v="407"/>
    <s v="0000"/>
    <n v="5064"/>
    <s v="5000"/>
    <n v="197"/>
    <s v=""/>
    <m/>
    <s v=""/>
    <s v=""/>
    <b v="0"/>
    <s v=""/>
    <s v=""/>
    <x v="26"/>
  </r>
  <r>
    <n v="633889"/>
    <x v="2"/>
    <x v="413"/>
    <x v="16"/>
    <x v="427"/>
    <s v="1"/>
    <s v="PUY"/>
    <x v="6"/>
    <s v="3F10511  100414 H"/>
    <s v="3F10511  100414 R"/>
    <s v="3"/>
    <d v="2007-06-05T00:00:00"/>
    <d v="2007-06-05T00:00:00"/>
    <s v="5000"/>
    <x v="408"/>
    <s v="0000"/>
    <n v="1065"/>
    <s v="5000"/>
    <n v="3996"/>
    <s v=""/>
    <m/>
    <s v=""/>
    <s v=""/>
    <b v="0"/>
    <s v=""/>
    <s v=""/>
    <x v="25"/>
  </r>
  <r>
    <n v="210790"/>
    <x v="2"/>
    <x v="414"/>
    <x v="16"/>
    <x v="428"/>
    <s v="1"/>
    <s v="GRO"/>
    <x v="7"/>
    <s v="3F10510  150299 H"/>
    <s v="3F10510  150299 H"/>
    <s v="3"/>
    <d v="2008-05-15T00:00:00"/>
    <d v="2008-05-15T00:00:00"/>
    <s v="5000"/>
    <x v="409"/>
    <s v=""/>
    <m/>
    <s v="5000"/>
    <n v="2491"/>
    <s v=""/>
    <m/>
    <s v="D"/>
    <s v="142008D002"/>
    <b v="0"/>
    <s v=""/>
    <s v=""/>
    <x v="23"/>
  </r>
  <r>
    <n v="634284"/>
    <x v="2"/>
    <x v="415"/>
    <x v="16"/>
    <x v="429"/>
    <s v="1"/>
    <s v="PUY"/>
    <x v="7"/>
    <s v="3F10511  100414 H"/>
    <s v="3F10511  100414 R"/>
    <s v="3"/>
    <d v="2008-06-13T00:00:00"/>
    <d v="2008-06-13T00:00:00"/>
    <s v="5000"/>
    <x v="410"/>
    <s v="0000"/>
    <n v="15170"/>
    <s v="5000"/>
    <n v="14047"/>
    <s v=""/>
    <m/>
    <s v=""/>
    <s v=""/>
    <b v="0"/>
    <s v=""/>
    <s v=""/>
    <x v="25"/>
  </r>
  <r>
    <n v="634286"/>
    <x v="2"/>
    <x v="416"/>
    <x v="16"/>
    <x v="430"/>
    <s v="1"/>
    <s v="GRN"/>
    <x v="7"/>
    <s v="3F10510  090072 H"/>
    <s v="3F10510  090072 R"/>
    <s v="3"/>
    <d v="2008-05-24T00:00:00"/>
    <d v="2008-06-03T00:00:00"/>
    <s v="5000"/>
    <x v="411"/>
    <s v=""/>
    <m/>
    <s v=""/>
    <m/>
    <s v=""/>
    <m/>
    <s v="D"/>
    <s v="0420080000"/>
    <b v="0"/>
    <s v=""/>
    <s v=""/>
    <x v="24"/>
  </r>
  <r>
    <n v="210822"/>
    <x v="2"/>
    <x v="417"/>
    <x v="16"/>
    <x v="431"/>
    <s v="1"/>
    <s v="GRO"/>
    <x v="0"/>
    <s v="3F10510  150299 H"/>
    <s v="3F10510  150299 H"/>
    <s v="3"/>
    <d v="2009-05-01T00:00:00"/>
    <d v="2009-05-15T00:00:00"/>
    <s v="5000"/>
    <x v="412"/>
    <s v="0000"/>
    <n v="8249"/>
    <s v="5000"/>
    <n v="6874"/>
    <s v="0000"/>
    <n v="3208"/>
    <s v="D"/>
    <s v="142009suq0"/>
    <b v="0"/>
    <s v=""/>
    <s v=""/>
    <x v="23"/>
  </r>
  <r>
    <n v="634864"/>
    <x v="2"/>
    <x v="418"/>
    <x v="16"/>
    <x v="432"/>
    <s v="1"/>
    <s v="GRN"/>
    <x v="0"/>
    <s v="3F10510  090072 H"/>
    <s v="3F10510  090072 R"/>
    <s v="3"/>
    <d v="2009-05-24T00:00:00"/>
    <d v="2009-06-01T00:00:00"/>
    <s v="5000"/>
    <x v="413"/>
    <s v="0000"/>
    <n v="687"/>
    <s v="5000"/>
    <n v="9599"/>
    <s v=""/>
    <m/>
    <s v="D"/>
    <s v="0420090000"/>
    <b v="0"/>
    <s v=""/>
    <s v=""/>
    <x v="24"/>
  </r>
  <r>
    <n v="633172"/>
    <x v="2"/>
    <x v="419"/>
    <x v="17"/>
    <x v="433"/>
    <s v="1"/>
    <s v="NSF"/>
    <x v="5"/>
    <s v="3F10107  010406 H"/>
    <s v="3F10107  010120 R02"/>
    <s v="1"/>
    <d v="2006-05-08T00:00:00"/>
    <d v="2006-05-22T00:00:00"/>
    <s v="5500"/>
    <x v="414"/>
    <s v="0000"/>
    <n v="615"/>
    <s v="5500"/>
    <n v="369"/>
    <s v=""/>
    <m/>
    <s v="D"/>
    <s v="0420060000"/>
    <b v="0"/>
    <s v=""/>
    <s v=""/>
    <x v="27"/>
  </r>
  <r>
    <n v="633387"/>
    <x v="2"/>
    <x v="420"/>
    <x v="17"/>
    <x v="434"/>
    <s v="1"/>
    <s v="NSF"/>
    <x v="6"/>
    <s v="3F10107  010406 H"/>
    <s v="3F10107  010120 R02"/>
    <s v="1"/>
    <d v="2007-05-08T00:00:00"/>
    <d v="2007-05-22T00:00:00"/>
    <s v="5500"/>
    <x v="415"/>
    <s v=""/>
    <m/>
    <s v="5500"/>
    <n v="259"/>
    <s v=""/>
    <m/>
    <s v=""/>
    <s v=""/>
    <b v="0"/>
    <s v=""/>
    <s v=""/>
    <x v="27"/>
  </r>
  <r>
    <n v="634274"/>
    <x v="2"/>
    <x v="421"/>
    <x v="17"/>
    <x v="435"/>
    <s v="1"/>
    <s v="NSF"/>
    <x v="7"/>
    <s v="3F10107  010406 H"/>
    <s v="3F10107  010120 R02"/>
    <s v="1"/>
    <d v="2008-05-08T00:00:00"/>
    <d v="2008-05-20T00:00:00"/>
    <s v="5500"/>
    <x v="416"/>
    <s v="0000"/>
    <n v="1837"/>
    <s v="5500"/>
    <n v="1101"/>
    <s v=""/>
    <m/>
    <s v="D"/>
    <s v="0420080000"/>
    <b v="0"/>
    <s v=""/>
    <s v=""/>
    <x v="27"/>
  </r>
  <r>
    <n v="634797"/>
    <x v="2"/>
    <x v="422"/>
    <x v="17"/>
    <x v="436"/>
    <s v="1"/>
    <s v="NSF"/>
    <x v="0"/>
    <s v="3F10107  010406 H"/>
    <s v="3F10107  010120 R02"/>
    <s v="1"/>
    <d v="2009-05-07T00:00:00"/>
    <d v="2009-05-14T00:00:00"/>
    <s v="5500"/>
    <x v="417"/>
    <s v="0000"/>
    <n v="2817"/>
    <s v="5500"/>
    <n v="2113"/>
    <s v=""/>
    <m/>
    <s v=""/>
    <s v=""/>
    <b v="0"/>
    <s v=""/>
    <s v=""/>
    <x v="27"/>
  </r>
  <r>
    <n v="185257"/>
    <x v="2"/>
    <x v="423"/>
    <x v="18"/>
    <x v="437"/>
    <s v="1"/>
    <s v="RBT"/>
    <x v="5"/>
    <s v="2FS  SWVIH0104"/>
    <s v="2FS  SWVIR0104"/>
    <s v="3"/>
    <d v="2006-05-18T00:00:00"/>
    <d v="2006-05-28T00:00:00"/>
    <s v="5000"/>
    <x v="418"/>
    <s v=""/>
    <m/>
    <s v="0000"/>
    <n v="692768"/>
    <s v=""/>
    <m/>
    <s v=""/>
    <s v=""/>
    <b v="0"/>
    <s v=""/>
    <s v=""/>
    <x v="28"/>
  </r>
  <r>
    <n v="185258"/>
    <x v="2"/>
    <x v="424"/>
    <x v="18"/>
    <x v="438"/>
    <s v="1"/>
    <s v="RBT"/>
    <x v="5"/>
    <s v="2FS  SWVIH0104"/>
    <s v="2FS  SWVIR0104"/>
    <s v="3"/>
    <d v="2006-05-23T00:00:00"/>
    <d v="2006-05-27T00:00:00"/>
    <s v="5000"/>
    <x v="419"/>
    <s v=""/>
    <m/>
    <s v="0000"/>
    <n v="701743"/>
    <s v=""/>
    <m/>
    <s v=""/>
    <s v=""/>
    <b v="0"/>
    <s v=""/>
    <s v=""/>
    <x v="28"/>
  </r>
  <r>
    <n v="185259"/>
    <x v="2"/>
    <x v="425"/>
    <x v="18"/>
    <x v="439"/>
    <s v="1"/>
    <s v="RBT"/>
    <x v="5"/>
    <s v="2FS  SWVIH0104"/>
    <s v="2FS  SWVIR0104"/>
    <s v="3"/>
    <d v="2006-05-19T00:00:00"/>
    <d v="2006-05-28T00:00:00"/>
    <s v="5000"/>
    <x v="420"/>
    <s v=""/>
    <m/>
    <s v="0000"/>
    <n v="1212206"/>
    <s v=""/>
    <m/>
    <s v=""/>
    <s v=""/>
    <b v="0"/>
    <s v=""/>
    <s v=""/>
    <x v="28"/>
  </r>
  <r>
    <n v="185260"/>
    <x v="2"/>
    <x v="426"/>
    <x v="18"/>
    <x v="440"/>
    <s v="1"/>
    <s v="RBT"/>
    <x v="5"/>
    <s v="2FS  SWVIH0104"/>
    <s v="2FS  SWVIR0104"/>
    <s v="3"/>
    <d v="2006-05-19T00:00:00"/>
    <d v="2006-05-28T00:00:00"/>
    <s v="5000"/>
    <x v="421"/>
    <s v=""/>
    <m/>
    <s v="0000"/>
    <n v="1191448"/>
    <s v="5000"/>
    <n v="126"/>
    <s v=""/>
    <s v=""/>
    <b v="0"/>
    <s v=""/>
    <s v=""/>
    <x v="28"/>
  </r>
  <r>
    <n v="185948"/>
    <x v="2"/>
    <x v="427"/>
    <x v="18"/>
    <x v="441"/>
    <s v="1"/>
    <s v="RBT"/>
    <x v="5"/>
    <s v="2FS  SWVIH0104"/>
    <s v="2FS  SWVIR0104"/>
    <s v="3"/>
    <d v="2006-05-25T00:00:00"/>
    <d v="2006-05-29T00:00:00"/>
    <s v="5000"/>
    <x v="422"/>
    <s v=""/>
    <m/>
    <s v="0000"/>
    <n v="979109"/>
    <s v=""/>
    <m/>
    <s v=""/>
    <s v=""/>
    <b v="0"/>
    <s v=""/>
    <s v=""/>
    <x v="28"/>
  </r>
  <r>
    <n v="185949"/>
    <x v="2"/>
    <x v="428"/>
    <x v="18"/>
    <x v="442"/>
    <s v="1"/>
    <s v="RBT"/>
    <x v="5"/>
    <s v="2FS  SWVIH0104"/>
    <s v="2FS  SWVIR0104"/>
    <s v="3"/>
    <d v="2006-05-25T00:00:00"/>
    <d v="2006-05-29T00:00:00"/>
    <s v="5000"/>
    <x v="423"/>
    <s v=""/>
    <m/>
    <s v="5000"/>
    <n v="126"/>
    <s v=""/>
    <m/>
    <s v=""/>
    <s v=""/>
    <b v="0"/>
    <s v=""/>
    <s v=""/>
    <x v="28"/>
  </r>
  <r>
    <n v="185950"/>
    <x v="2"/>
    <x v="429"/>
    <x v="18"/>
    <x v="443"/>
    <s v="1"/>
    <s v="RBT"/>
    <x v="5"/>
    <s v="2FS  SWVIH0104"/>
    <s v="2FS  SWVIR0104"/>
    <s v="3"/>
    <d v="2006-05-25T00:00:00"/>
    <d v="2006-05-29T00:00:00"/>
    <s v="5000"/>
    <x v="424"/>
    <s v=""/>
    <m/>
    <s v="0000"/>
    <n v="1164137"/>
    <s v=""/>
    <m/>
    <s v=""/>
    <s v=""/>
    <b v="0"/>
    <s v=""/>
    <s v=""/>
    <x v="28"/>
  </r>
  <r>
    <n v="185951"/>
    <x v="2"/>
    <x v="430"/>
    <x v="18"/>
    <x v="444"/>
    <s v="1"/>
    <s v="RBT"/>
    <x v="5"/>
    <s v="2FS  SWVIH0104"/>
    <s v="2FS  SWVIR0104"/>
    <s v="3"/>
    <d v="2006-05-25T00:00:00"/>
    <d v="2006-05-29T00:00:00"/>
    <s v="5000"/>
    <x v="425"/>
    <s v=""/>
    <m/>
    <s v=""/>
    <m/>
    <s v=""/>
    <m/>
    <s v=""/>
    <s v=""/>
    <b v="0"/>
    <s v=""/>
    <s v=""/>
    <x v="28"/>
  </r>
  <r>
    <n v="185821"/>
    <x v="2"/>
    <x v="431"/>
    <x v="18"/>
    <x v="445"/>
    <s v="1"/>
    <s v="RBT"/>
    <x v="6"/>
    <s v="2FS  SWVIH0104"/>
    <s v="2FS  SWVIR0104"/>
    <s v="3"/>
    <d v="2007-05-28T00:00:00"/>
    <d v="2007-06-02T00:00:00"/>
    <s v="5000"/>
    <x v="426"/>
    <s v=""/>
    <m/>
    <s v="0000"/>
    <n v="738544"/>
    <s v=""/>
    <m/>
    <s v=""/>
    <s v=""/>
    <b v="0"/>
    <s v=""/>
    <s v=""/>
    <x v="28"/>
  </r>
  <r>
    <n v="185822"/>
    <x v="2"/>
    <x v="432"/>
    <x v="18"/>
    <x v="446"/>
    <s v="1"/>
    <s v="RBT"/>
    <x v="6"/>
    <s v="2FS  SWVIH0104"/>
    <s v="2FS  SWVIR0104"/>
    <s v="3"/>
    <d v="2007-05-28T00:00:00"/>
    <d v="2007-06-02T00:00:00"/>
    <s v="5000"/>
    <x v="427"/>
    <s v=""/>
    <m/>
    <s v="0000"/>
    <n v="738104"/>
    <s v=""/>
    <m/>
    <s v=""/>
    <s v=""/>
    <b v="0"/>
    <s v=""/>
    <s v=""/>
    <x v="28"/>
  </r>
  <r>
    <n v="185823"/>
    <x v="2"/>
    <x v="433"/>
    <x v="18"/>
    <x v="447"/>
    <s v="1"/>
    <s v="RBT"/>
    <x v="6"/>
    <s v="2FS  SWVIH0104"/>
    <s v="2FS  SWVIR0104"/>
    <s v="3"/>
    <d v="2007-05-28T00:00:00"/>
    <d v="2007-06-02T00:00:00"/>
    <s v="5000"/>
    <x v="428"/>
    <s v=""/>
    <m/>
    <s v="0000"/>
    <n v="739307"/>
    <s v=""/>
    <m/>
    <s v=""/>
    <s v=""/>
    <b v="0"/>
    <s v=""/>
    <s v=""/>
    <x v="28"/>
  </r>
  <r>
    <n v="185824"/>
    <x v="2"/>
    <x v="434"/>
    <x v="18"/>
    <x v="448"/>
    <s v="1"/>
    <s v="RBT"/>
    <x v="6"/>
    <s v="2FS  SWVIH0104"/>
    <s v="2FS  SWVIR0104"/>
    <s v="3"/>
    <d v="2007-05-28T00:00:00"/>
    <d v="2007-06-02T00:00:00"/>
    <s v="5000"/>
    <x v="429"/>
    <s v=""/>
    <m/>
    <s v="0000"/>
    <n v="656649"/>
    <s v=""/>
    <m/>
    <s v=""/>
    <s v=""/>
    <b v="0"/>
    <s v=""/>
    <s v=""/>
    <x v="28"/>
  </r>
  <r>
    <n v="185825"/>
    <x v="2"/>
    <x v="435"/>
    <x v="18"/>
    <x v="449"/>
    <s v="1"/>
    <s v="RBT"/>
    <x v="6"/>
    <s v="2FS  SWVIH0104"/>
    <s v="2FS  SWVIR0104"/>
    <s v="3"/>
    <d v="2007-05-28T00:00:00"/>
    <d v="2007-06-02T00:00:00"/>
    <s v="5000"/>
    <x v="430"/>
    <s v=""/>
    <m/>
    <s v="0000"/>
    <n v="658788"/>
    <s v=""/>
    <m/>
    <s v=""/>
    <s v=""/>
    <b v="0"/>
    <s v=""/>
    <s v=""/>
    <x v="28"/>
  </r>
  <r>
    <n v="185826"/>
    <x v="2"/>
    <x v="436"/>
    <x v="18"/>
    <x v="450"/>
    <s v="1"/>
    <s v="RBT"/>
    <x v="6"/>
    <s v="2FS  SWVIH0104"/>
    <s v="2FS  SWVIR0104"/>
    <s v="3"/>
    <d v="2007-05-28T00:00:00"/>
    <d v="2007-06-02T00:00:00"/>
    <s v="5000"/>
    <x v="431"/>
    <s v=""/>
    <m/>
    <s v="0000"/>
    <n v="679367"/>
    <s v=""/>
    <m/>
    <s v=""/>
    <s v=""/>
    <b v="0"/>
    <s v=""/>
    <s v=""/>
    <x v="28"/>
  </r>
  <r>
    <n v="185827"/>
    <x v="2"/>
    <x v="437"/>
    <x v="18"/>
    <x v="451"/>
    <s v="1"/>
    <s v="RBT"/>
    <x v="6"/>
    <s v="2FS  SWVIH0104"/>
    <s v="2FS  SWVIR0104"/>
    <s v="3"/>
    <d v="2007-05-28T00:00:00"/>
    <d v="2007-06-02T00:00:00"/>
    <s v="5000"/>
    <x v="432"/>
    <s v=""/>
    <m/>
    <s v="0000"/>
    <n v="675989"/>
    <s v=""/>
    <m/>
    <s v=""/>
    <s v=""/>
    <b v="0"/>
    <s v=""/>
    <s v=""/>
    <x v="28"/>
  </r>
  <r>
    <n v="185828"/>
    <x v="2"/>
    <x v="438"/>
    <x v="18"/>
    <x v="452"/>
    <s v="1"/>
    <s v="RBT"/>
    <x v="6"/>
    <s v="2FS  SWVIH0104"/>
    <s v="2FS  SWVIR0104"/>
    <s v="3"/>
    <d v="2007-05-28T00:00:00"/>
    <d v="2007-06-02T00:00:00"/>
    <s v="5000"/>
    <x v="433"/>
    <s v=""/>
    <m/>
    <s v="0000"/>
    <n v="1161720"/>
    <s v=""/>
    <m/>
    <s v=""/>
    <s v=""/>
    <b v="0"/>
    <s v=""/>
    <s v=""/>
    <x v="28"/>
  </r>
  <r>
    <n v="186134"/>
    <x v="2"/>
    <x v="439"/>
    <x v="18"/>
    <x v="453"/>
    <s v="1"/>
    <s v="RBT"/>
    <x v="7"/>
    <s v="2FS  SWVIH0104"/>
    <s v="2FS  SWVIR0104"/>
    <s v="3"/>
    <d v="2008-05-26T00:00:00"/>
    <d v="2008-06-01T00:00:00"/>
    <s v="5000"/>
    <x v="434"/>
    <s v=""/>
    <m/>
    <s v="0000"/>
    <n v="373435"/>
    <s v=""/>
    <m/>
    <s v=""/>
    <s v=""/>
    <b v="0"/>
    <s v=""/>
    <s v=""/>
    <x v="28"/>
  </r>
  <r>
    <n v="186301"/>
    <x v="2"/>
    <x v="440"/>
    <x v="18"/>
    <x v="454"/>
    <s v="1"/>
    <s v="RBT"/>
    <x v="7"/>
    <s v="2FS  SWVIH0104"/>
    <s v="2FS  SWVIR0104"/>
    <s v="3"/>
    <d v="2008-05-26T00:00:00"/>
    <d v="2008-06-01T00:00:00"/>
    <s v="5000"/>
    <x v="429"/>
    <s v=""/>
    <m/>
    <s v="0000"/>
    <n v="622046"/>
    <s v=""/>
    <m/>
    <s v=""/>
    <s v=""/>
    <b v="0"/>
    <s v=""/>
    <s v=""/>
    <x v="28"/>
  </r>
  <r>
    <n v="186302"/>
    <x v="2"/>
    <x v="441"/>
    <x v="18"/>
    <x v="455"/>
    <s v="1"/>
    <s v="RBT"/>
    <x v="7"/>
    <s v="2FS  SWVIH0104"/>
    <s v="2FS  SWVIR0104"/>
    <s v="3"/>
    <d v="2008-05-26T00:00:00"/>
    <d v="2008-06-01T00:00:00"/>
    <s v="5000"/>
    <x v="435"/>
    <s v=""/>
    <m/>
    <s v="0000"/>
    <n v="1075887"/>
    <s v="5000"/>
    <n v="126"/>
    <s v=""/>
    <s v=""/>
    <b v="0"/>
    <s v=""/>
    <s v=""/>
    <x v="28"/>
  </r>
  <r>
    <n v="186303"/>
    <x v="2"/>
    <x v="442"/>
    <x v="18"/>
    <x v="456"/>
    <s v="1"/>
    <s v="RBT"/>
    <x v="7"/>
    <s v="2FS  SWVIH0104"/>
    <s v="2FS  SWVIR0104"/>
    <s v="3"/>
    <d v="2008-05-29T00:00:00"/>
    <d v="2008-06-03T00:00:00"/>
    <s v="5000"/>
    <x v="436"/>
    <s v=""/>
    <m/>
    <s v="0000"/>
    <n v="643662"/>
    <s v=""/>
    <m/>
    <s v=""/>
    <s v=""/>
    <b v="0"/>
    <s v=""/>
    <s v=""/>
    <x v="28"/>
  </r>
  <r>
    <n v="186304"/>
    <x v="2"/>
    <x v="443"/>
    <x v="18"/>
    <x v="457"/>
    <s v="1"/>
    <s v="RBT"/>
    <x v="7"/>
    <s v="2FS  SWVIH0104"/>
    <s v="2FS  SWVIR0104"/>
    <s v="3"/>
    <d v="2008-05-29T00:00:00"/>
    <d v="2008-06-03T00:00:00"/>
    <s v="5000"/>
    <x v="437"/>
    <s v=""/>
    <m/>
    <s v="0000"/>
    <n v="640928"/>
    <s v=""/>
    <m/>
    <s v=""/>
    <s v=""/>
    <b v="0"/>
    <s v=""/>
    <s v=""/>
    <x v="28"/>
  </r>
  <r>
    <n v="186305"/>
    <x v="2"/>
    <x v="444"/>
    <x v="18"/>
    <x v="458"/>
    <s v="1"/>
    <s v="RBT"/>
    <x v="7"/>
    <s v="2FS  SWVIH0104"/>
    <s v="2FS  SWVIR0104"/>
    <s v="3"/>
    <d v="2008-05-29T00:00:00"/>
    <d v="2008-06-03T00:00:00"/>
    <s v="5000"/>
    <x v="438"/>
    <s v=""/>
    <m/>
    <s v="0000"/>
    <n v="710962"/>
    <s v=""/>
    <m/>
    <s v=""/>
    <s v=""/>
    <b v="0"/>
    <s v=""/>
    <s v=""/>
    <x v="28"/>
  </r>
  <r>
    <n v="186306"/>
    <x v="2"/>
    <x v="445"/>
    <x v="18"/>
    <x v="459"/>
    <s v="1"/>
    <s v="RBT"/>
    <x v="7"/>
    <s v="2FS  SWVIH0104"/>
    <s v="2FS  SWVIR0104"/>
    <s v="3"/>
    <d v="2008-05-29T00:00:00"/>
    <d v="2008-06-03T00:00:00"/>
    <s v="5000"/>
    <x v="439"/>
    <s v=""/>
    <m/>
    <s v="0000"/>
    <n v="685859"/>
    <s v=""/>
    <m/>
    <s v=""/>
    <s v=""/>
    <b v="0"/>
    <s v=""/>
    <s v=""/>
    <x v="28"/>
  </r>
  <r>
    <n v="186343"/>
    <x v="2"/>
    <x v="446"/>
    <x v="18"/>
    <x v="460"/>
    <s v="1"/>
    <s v="RBT"/>
    <x v="7"/>
    <s v="2FS  SWVIH0104"/>
    <s v="2FS  SWVIR0104"/>
    <s v="3"/>
    <d v="2008-05-26T00:00:00"/>
    <d v="2008-06-01T00:00:00"/>
    <s v="5000"/>
    <x v="440"/>
    <s v=""/>
    <m/>
    <s v="0000"/>
    <n v="637354"/>
    <s v=""/>
    <m/>
    <s v=""/>
    <s v=""/>
    <b v="0"/>
    <s v=""/>
    <s v=""/>
    <x v="28"/>
  </r>
  <r>
    <n v="186344"/>
    <x v="2"/>
    <x v="447"/>
    <x v="18"/>
    <x v="461"/>
    <s v="1"/>
    <s v="RBT"/>
    <x v="7"/>
    <s v="2FS  SWVIH0104"/>
    <s v="2FS  SWVIR0104"/>
    <s v="3"/>
    <d v="2008-05-26T00:00:00"/>
    <d v="2008-06-01T00:00:00"/>
    <s v="5000"/>
    <x v="441"/>
    <s v=""/>
    <m/>
    <s v="0000"/>
    <n v="636294"/>
    <s v=""/>
    <m/>
    <s v=""/>
    <s v=""/>
    <b v="0"/>
    <s v=""/>
    <s v=""/>
    <x v="28"/>
  </r>
  <r>
    <n v="180386"/>
    <x v="2"/>
    <x v="448"/>
    <x v="18"/>
    <x v="462"/>
    <s v="1"/>
    <s v="RBT"/>
    <x v="0"/>
    <s v="2FS  SWVIH0104"/>
    <s v="2FS  SWVIR0104"/>
    <s v="3"/>
    <d v="2009-05-25T00:00:00"/>
    <d v="2009-05-25T00:00:00"/>
    <s v="5000"/>
    <x v="442"/>
    <s v=""/>
    <m/>
    <s v="0000"/>
    <n v="369239"/>
    <s v="5000"/>
    <n v="165"/>
    <s v=""/>
    <s v=""/>
    <b v="0"/>
    <s v=""/>
    <s v=""/>
    <x v="28"/>
  </r>
  <r>
    <n v="180387"/>
    <x v="2"/>
    <x v="449"/>
    <x v="18"/>
    <x v="463"/>
    <s v="1"/>
    <s v="RBT"/>
    <x v="0"/>
    <s v="2FS  SWVIH0104"/>
    <s v="2FS  SWVIR0104"/>
    <s v="3"/>
    <d v="2009-05-25T00:00:00"/>
    <d v="2009-05-25T00:00:00"/>
    <s v="5000"/>
    <x v="443"/>
    <s v=""/>
    <m/>
    <s v="0000"/>
    <n v="356078"/>
    <s v="5000"/>
    <n v="159"/>
    <s v=""/>
    <s v=""/>
    <b v="0"/>
    <s v=""/>
    <s v=""/>
    <x v="28"/>
  </r>
  <r>
    <n v="180388"/>
    <x v="2"/>
    <x v="450"/>
    <x v="18"/>
    <x v="464"/>
    <s v="1"/>
    <s v="RBT"/>
    <x v="0"/>
    <s v="2FS  SWVIH0104"/>
    <s v="2FS  SWVIR0104"/>
    <s v="3"/>
    <d v="2009-05-25T00:00:00"/>
    <d v="2009-05-25T00:00:00"/>
    <s v="5000"/>
    <x v="444"/>
    <s v=""/>
    <m/>
    <s v="0000"/>
    <n v="352098"/>
    <s v="5000"/>
    <n v="157"/>
    <s v=""/>
    <s v=""/>
    <b v="0"/>
    <s v=""/>
    <s v=""/>
    <x v="28"/>
  </r>
  <r>
    <n v="180389"/>
    <x v="2"/>
    <x v="451"/>
    <x v="18"/>
    <x v="465"/>
    <s v="1"/>
    <s v="RBT"/>
    <x v="0"/>
    <s v="2FS  SWVIH0104"/>
    <s v="2FS  SWVIR0104"/>
    <s v="3"/>
    <d v="2009-05-25T00:00:00"/>
    <d v="2009-05-25T00:00:00"/>
    <s v="5000"/>
    <x v="445"/>
    <s v=""/>
    <m/>
    <s v="0000"/>
    <n v="327902"/>
    <s v="5000"/>
    <n v="146"/>
    <s v=""/>
    <s v=""/>
    <b v="0"/>
    <s v=""/>
    <s v=""/>
    <x v="28"/>
  </r>
  <r>
    <n v="180390"/>
    <x v="2"/>
    <x v="452"/>
    <x v="18"/>
    <x v="466"/>
    <s v="1"/>
    <s v="RBT"/>
    <x v="0"/>
    <s v="2FS  SWVIH0104"/>
    <s v="2FS  SWVIR0104"/>
    <s v="3"/>
    <d v="2009-05-28T00:00:00"/>
    <d v="2009-05-28T00:00:00"/>
    <s v="5000"/>
    <x v="446"/>
    <s v=""/>
    <m/>
    <s v="0000"/>
    <n v="283628"/>
    <s v="5000"/>
    <n v="127"/>
    <s v=""/>
    <s v=""/>
    <b v="0"/>
    <s v=""/>
    <s v=""/>
    <x v="28"/>
  </r>
  <r>
    <n v="180391"/>
    <x v="2"/>
    <x v="453"/>
    <x v="18"/>
    <x v="467"/>
    <s v="1"/>
    <s v="RBT"/>
    <x v="0"/>
    <s v="2FS  SWVIH0104"/>
    <s v="2FS  SWVIR0104"/>
    <s v="3"/>
    <d v="2009-05-28T00:00:00"/>
    <d v="2009-05-28T00:00:00"/>
    <s v="5000"/>
    <x v="328"/>
    <s v=""/>
    <m/>
    <s v="0000"/>
    <n v="280627"/>
    <s v="5000"/>
    <n v="126"/>
    <s v=""/>
    <s v=""/>
    <b v="0"/>
    <s v=""/>
    <s v=""/>
    <x v="28"/>
  </r>
  <r>
    <n v="180392"/>
    <x v="2"/>
    <x v="454"/>
    <x v="18"/>
    <x v="468"/>
    <s v="1"/>
    <s v="RBT"/>
    <x v="0"/>
    <s v="2FS  SWVIH0104"/>
    <s v="2FS  SWVIR0104"/>
    <s v="3"/>
    <d v="2009-05-28T00:00:00"/>
    <d v="2009-05-28T00:00:00"/>
    <s v="5000"/>
    <x v="447"/>
    <s v=""/>
    <m/>
    <s v="0000"/>
    <n v="276310"/>
    <s v="5000"/>
    <n v="124"/>
    <s v=""/>
    <s v=""/>
    <b v="0"/>
    <s v=""/>
    <s v=""/>
    <x v="28"/>
  </r>
  <r>
    <n v="180393"/>
    <x v="2"/>
    <x v="455"/>
    <x v="18"/>
    <x v="469"/>
    <s v="1"/>
    <s v="RBT"/>
    <x v="0"/>
    <s v="2FS  SWVIH0104"/>
    <s v="2FS  SWVIR0104"/>
    <s v="3"/>
    <d v="2009-05-28T00:00:00"/>
    <d v="2009-05-28T00:00:00"/>
    <s v="5000"/>
    <x v="448"/>
    <s v=""/>
    <m/>
    <s v="0000"/>
    <n v="282231"/>
    <s v="5000"/>
    <n v="126"/>
    <s v=""/>
    <s v=""/>
    <b v="0"/>
    <s v=""/>
    <s v=""/>
    <x v="28"/>
  </r>
  <r>
    <n v="180394"/>
    <x v="2"/>
    <x v="456"/>
    <x v="18"/>
    <x v="470"/>
    <s v="1"/>
    <s v="RBT"/>
    <x v="0"/>
    <s v="2FS  SWVIH0104"/>
    <s v="2FS  SWVIR0104"/>
    <s v="3"/>
    <d v="2009-06-01T00:00:00"/>
    <d v="2009-06-01T00:00:00"/>
    <s v="5000"/>
    <x v="449"/>
    <s v=""/>
    <m/>
    <s v="0000"/>
    <n v="273636"/>
    <s v="5000"/>
    <n v="51"/>
    <s v=""/>
    <s v=""/>
    <b v="0"/>
    <s v=""/>
    <s v=""/>
    <x v="28"/>
  </r>
  <r>
    <n v="180685"/>
    <x v="2"/>
    <x v="457"/>
    <x v="18"/>
    <x v="471"/>
    <s v="1"/>
    <s v="RBT"/>
    <x v="0"/>
    <s v="2FS  SWVIH0104"/>
    <s v="2FS  SWVIR0104"/>
    <s v="3"/>
    <d v="2009-06-01T00:00:00"/>
    <d v="2009-06-01T00:00:00"/>
    <s v="5000"/>
    <x v="450"/>
    <s v=""/>
    <m/>
    <s v="0000"/>
    <n v="273821"/>
    <s v="5000"/>
    <n v="51"/>
    <s v=""/>
    <s v=""/>
    <b v="0"/>
    <s v=""/>
    <s v=""/>
    <x v="28"/>
  </r>
  <r>
    <n v="180881"/>
    <x v="2"/>
    <x v="458"/>
    <x v="18"/>
    <x v="472"/>
    <s v="1"/>
    <s v="RBT"/>
    <x v="0"/>
    <s v="2FS  SWVIH0104"/>
    <s v="2FS  SWVIR0104"/>
    <s v="3"/>
    <d v="2009-06-01T00:00:00"/>
    <d v="2009-06-01T00:00:00"/>
    <s v="5000"/>
    <x v="451"/>
    <s v=""/>
    <m/>
    <s v="0000"/>
    <n v="275719"/>
    <s v="5000"/>
    <n v="52"/>
    <s v=""/>
    <s v=""/>
    <b v="0"/>
    <s v=""/>
    <s v=""/>
    <x v="28"/>
  </r>
  <r>
    <n v="180882"/>
    <x v="2"/>
    <x v="459"/>
    <x v="18"/>
    <x v="473"/>
    <s v="1"/>
    <s v="RBT"/>
    <x v="0"/>
    <s v="2FS  SWVIH0104"/>
    <s v="2FS  SWVIR0104"/>
    <s v="3"/>
    <d v="2009-06-01T00:00:00"/>
    <d v="2009-06-01T00:00:00"/>
    <s v="5000"/>
    <x v="452"/>
    <s v=""/>
    <m/>
    <s v="0000"/>
    <n v="345339"/>
    <s v="5000"/>
    <n v="60"/>
    <s v=""/>
    <s v=""/>
    <b v="0"/>
    <s v=""/>
    <s v=""/>
    <x v="28"/>
  </r>
  <r>
    <n v="180883"/>
    <x v="2"/>
    <x v="460"/>
    <x v="18"/>
    <x v="474"/>
    <s v="1"/>
    <s v="RBT"/>
    <x v="0"/>
    <s v="2FS  SWVIH0104"/>
    <s v="2FS  SWVIR0104"/>
    <s v="3"/>
    <d v="2009-06-01T00:00:00"/>
    <d v="2009-06-01T00:00:00"/>
    <s v="5000"/>
    <x v="453"/>
    <s v=""/>
    <m/>
    <s v="0000"/>
    <n v="338421"/>
    <s v="5000"/>
    <n v="59"/>
    <s v=""/>
    <s v=""/>
    <b v="0"/>
    <s v=""/>
    <s v=""/>
    <x v="28"/>
  </r>
  <r>
    <n v="180884"/>
    <x v="2"/>
    <x v="461"/>
    <x v="18"/>
    <x v="475"/>
    <s v="1"/>
    <s v="RBT"/>
    <x v="0"/>
    <s v="2FS  SWVIH0104"/>
    <s v="2FS  SWVIR0104"/>
    <s v="3"/>
    <d v="2009-06-01T00:00:00"/>
    <d v="2009-06-01T00:00:00"/>
    <s v="5000"/>
    <x v="454"/>
    <s v=""/>
    <m/>
    <s v="0000"/>
    <n v="342082"/>
    <s v="5000"/>
    <n v="60"/>
    <s v=""/>
    <s v=""/>
    <b v="0"/>
    <s v=""/>
    <s v=""/>
    <x v="28"/>
  </r>
  <r>
    <n v="180885"/>
    <x v="2"/>
    <x v="462"/>
    <x v="18"/>
    <x v="476"/>
    <s v="1"/>
    <s v="RBT"/>
    <x v="0"/>
    <s v="2FS  SWVIH0104"/>
    <s v="2FS  SWVIR0104"/>
    <s v="3"/>
    <d v="2009-06-01T00:00:00"/>
    <d v="2009-06-01T00:00:00"/>
    <s v="5000"/>
    <x v="455"/>
    <s v=""/>
    <m/>
    <s v="0000"/>
    <n v="343413"/>
    <s v="5000"/>
    <n v="60"/>
    <s v=""/>
    <s v=""/>
    <b v="0"/>
    <s v=""/>
    <s v=""/>
    <x v="28"/>
  </r>
  <r>
    <n v="185960"/>
    <x v="2"/>
    <x v="463"/>
    <x v="18"/>
    <x v="477"/>
    <s v="1"/>
    <s v="RBT"/>
    <x v="0"/>
    <s v="2FS  SWVIH0104"/>
    <s v="2FS  SWVIR0104"/>
    <s v="3"/>
    <d v="2009-06-01T00:00:00"/>
    <d v="2009-06-01T00:00:00"/>
    <s v="5000"/>
    <x v="456"/>
    <s v=""/>
    <m/>
    <s v="0000"/>
    <n v="310315"/>
    <s v="5000"/>
    <n v="38"/>
    <s v=""/>
    <s v=""/>
    <b v="0"/>
    <s v=""/>
    <s v=""/>
    <x v="28"/>
  </r>
  <r>
    <n v="185961"/>
    <x v="2"/>
    <x v="464"/>
    <x v="18"/>
    <x v="478"/>
    <s v="1"/>
    <s v="RBT"/>
    <x v="0"/>
    <s v="2FS  SWVIH0104"/>
    <s v="2FS  SWVIR0104"/>
    <s v="3"/>
    <d v="2009-06-01T00:00:00"/>
    <d v="2009-06-01T00:00:00"/>
    <s v="5000"/>
    <x v="457"/>
    <s v=""/>
    <m/>
    <s v="0000"/>
    <n v="311017"/>
    <s v="5000"/>
    <n v="38"/>
    <s v=""/>
    <s v=""/>
    <b v="0"/>
    <s v=""/>
    <s v=""/>
    <x v="28"/>
  </r>
  <r>
    <n v="185962"/>
    <x v="2"/>
    <x v="465"/>
    <x v="18"/>
    <x v="479"/>
    <s v="1"/>
    <s v="RBT"/>
    <x v="0"/>
    <s v="2FS  SWVIH0104"/>
    <s v="2FS  SWVIR0104"/>
    <s v="3"/>
    <d v="2009-06-01T00:00:00"/>
    <d v="2009-06-01T00:00:00"/>
    <s v="5000"/>
    <x v="458"/>
    <s v=""/>
    <m/>
    <s v="0000"/>
    <n v="305723"/>
    <s v="5000"/>
    <n v="37"/>
    <s v=""/>
    <s v=""/>
    <b v="0"/>
    <s v=""/>
    <s v=""/>
    <x v="28"/>
  </r>
  <r>
    <n v="62304"/>
    <x v="2"/>
    <x v="466"/>
    <x v="1"/>
    <x v="480"/>
    <s v="1"/>
    <s v="SAC"/>
    <x v="5"/>
    <s v="6FCSAFEA FRFH"/>
    <s v="6FCSASBF WSAC"/>
    <s v="3"/>
    <d v="2006-05-17T00:00:00"/>
    <d v="2006-05-17T00:00:00"/>
    <s v="5000"/>
    <x v="459"/>
    <s v=""/>
    <m/>
    <s v="5000"/>
    <n v="397"/>
    <s v=""/>
    <m/>
    <s v=""/>
    <s v=""/>
    <b v="0"/>
    <s v=""/>
    <s v=""/>
    <x v="29"/>
  </r>
  <r>
    <n v="62305"/>
    <x v="2"/>
    <x v="467"/>
    <x v="1"/>
    <x v="481"/>
    <s v="1"/>
    <s v="SAC"/>
    <x v="5"/>
    <s v="6FCSAFEA FRFH"/>
    <s v="6FCSASBF WSAC"/>
    <s v="3"/>
    <d v="2006-05-17T00:00:00"/>
    <d v="2006-05-17T00:00:00"/>
    <s v="5000"/>
    <x v="460"/>
    <s v=""/>
    <m/>
    <s v="5000"/>
    <n v="377"/>
    <s v=""/>
    <m/>
    <s v=""/>
    <s v=""/>
    <b v="0"/>
    <s v=""/>
    <s v=""/>
    <x v="29"/>
  </r>
  <r>
    <n v="62306"/>
    <x v="2"/>
    <x v="468"/>
    <x v="1"/>
    <x v="482"/>
    <s v="1"/>
    <s v="SAC"/>
    <x v="5"/>
    <s v="6FCSAFEA FRFH"/>
    <s v="6FCSASBF WSAC"/>
    <s v="3"/>
    <d v="2006-04-18T00:00:00"/>
    <d v="2006-04-18T00:00:00"/>
    <s v="5000"/>
    <x v="461"/>
    <s v=""/>
    <m/>
    <s v=""/>
    <m/>
    <s v=""/>
    <m/>
    <s v=""/>
    <s v=""/>
    <b v="0"/>
    <s v=""/>
    <s v=""/>
    <x v="29"/>
  </r>
  <r>
    <n v="62307"/>
    <x v="2"/>
    <x v="469"/>
    <x v="1"/>
    <x v="483"/>
    <s v="1"/>
    <s v="SAC"/>
    <x v="5"/>
    <s v="6FCSAFEA FRFH"/>
    <s v="6FCSASBF WSAC"/>
    <s v="3"/>
    <d v="2006-04-18T00:00:00"/>
    <d v="2006-04-18T00:00:00"/>
    <s v="5000"/>
    <x v="462"/>
    <s v=""/>
    <m/>
    <s v=""/>
    <m/>
    <s v=""/>
    <m/>
    <s v=""/>
    <s v=""/>
    <b v="0"/>
    <s v=""/>
    <s v=""/>
    <x v="29"/>
  </r>
  <r>
    <n v="62308"/>
    <x v="2"/>
    <x v="470"/>
    <x v="1"/>
    <x v="484"/>
    <s v="1"/>
    <s v="SAC"/>
    <x v="5"/>
    <s v="6FCSAFEA FRFH"/>
    <s v="6FCSASBF WSAC"/>
    <s v="3"/>
    <d v="2006-05-01T00:00:00"/>
    <d v="2006-05-01T00:00:00"/>
    <s v="5000"/>
    <x v="463"/>
    <s v=""/>
    <m/>
    <s v="5000"/>
    <n v="130"/>
    <s v=""/>
    <m/>
    <s v=""/>
    <s v=""/>
    <b v="0"/>
    <s v=""/>
    <s v=""/>
    <x v="29"/>
  </r>
  <r>
    <n v="62309"/>
    <x v="2"/>
    <x v="471"/>
    <x v="1"/>
    <x v="485"/>
    <s v="1"/>
    <s v="SAC"/>
    <x v="5"/>
    <s v="6FCSAFEA FRFH"/>
    <s v="6FCSASBF WSAC"/>
    <s v="3"/>
    <d v="2006-05-01T00:00:00"/>
    <d v="2006-05-01T00:00:00"/>
    <s v="5000"/>
    <x v="464"/>
    <s v=""/>
    <m/>
    <s v="5000"/>
    <n v="877"/>
    <s v=""/>
    <m/>
    <s v=""/>
    <s v=""/>
    <b v="0"/>
    <s v=""/>
    <s v=""/>
    <x v="29"/>
  </r>
  <r>
    <n v="53794"/>
    <x v="2"/>
    <x v="472"/>
    <x v="1"/>
    <x v="486"/>
    <s v="1"/>
    <s v="SAC"/>
    <x v="6"/>
    <s v="6FCSABAT CNFH"/>
    <s v="6FCSABAT CNFH"/>
    <s v="3"/>
    <d v="2007-04-12T00:00:00"/>
    <d v="2007-04-13T00:00:00"/>
    <s v="5000"/>
    <x v="465"/>
    <s v=""/>
    <m/>
    <s v="0000"/>
    <n v="3825433"/>
    <s v=""/>
    <m/>
    <s v=""/>
    <s v=""/>
    <b v="0"/>
    <s v=""/>
    <s v=""/>
    <x v="30"/>
  </r>
  <r>
    <n v="53795"/>
    <x v="2"/>
    <x v="473"/>
    <x v="1"/>
    <x v="487"/>
    <s v="1"/>
    <s v="SAC"/>
    <x v="6"/>
    <s v="6FCSABAT CNFH"/>
    <s v="6FCSABAT CNFH"/>
    <s v="3"/>
    <d v="2007-04-23T00:00:00"/>
    <d v="2007-04-25T00:00:00"/>
    <s v="5000"/>
    <x v="466"/>
    <s v=""/>
    <m/>
    <s v="5000"/>
    <n v="1856"/>
    <s v="0000"/>
    <n v="4252400"/>
    <s v=""/>
    <s v=""/>
    <b v="0"/>
    <s v=""/>
    <s v=""/>
    <x v="30"/>
  </r>
  <r>
    <n v="53796"/>
    <x v="2"/>
    <x v="474"/>
    <x v="1"/>
    <x v="488"/>
    <s v="1"/>
    <s v="SAC"/>
    <x v="6"/>
    <s v="6FCSABAT CNFH"/>
    <s v="6FCSABAT CNFH"/>
    <s v="3"/>
    <d v="2007-04-23T00:00:00"/>
    <d v="2007-04-25T00:00:00"/>
    <s v="5000"/>
    <x v="467"/>
    <s v=""/>
    <m/>
    <s v="5000"/>
    <n v="783"/>
    <s v="0000"/>
    <n v="171202"/>
    <s v=""/>
    <s v=""/>
    <b v="0"/>
    <s v=""/>
    <s v=""/>
    <x v="30"/>
  </r>
  <r>
    <n v="53797"/>
    <x v="2"/>
    <x v="475"/>
    <x v="1"/>
    <x v="489"/>
    <s v="1"/>
    <s v="SAC"/>
    <x v="6"/>
    <s v="6FCSABAT CNFH"/>
    <s v="6FCSABAT CNFH"/>
    <s v="3"/>
    <d v="2007-04-23T00:00:00"/>
    <d v="2007-04-25T00:00:00"/>
    <s v="5000"/>
    <x v="468"/>
    <s v=""/>
    <m/>
    <s v="5000"/>
    <n v="560"/>
    <s v="0000"/>
    <n v="189933"/>
    <s v=""/>
    <s v=""/>
    <b v="0"/>
    <s v=""/>
    <s v=""/>
    <x v="30"/>
  </r>
  <r>
    <n v="53798"/>
    <x v="2"/>
    <x v="476"/>
    <x v="1"/>
    <x v="490"/>
    <s v="1"/>
    <s v="SAC"/>
    <x v="6"/>
    <s v="6FCSABAT CNFH"/>
    <s v="6FCSABAT CNFH"/>
    <s v="3"/>
    <d v="2007-04-23T00:00:00"/>
    <d v="2007-04-25T00:00:00"/>
    <s v="5000"/>
    <x v="469"/>
    <s v=""/>
    <m/>
    <s v="5000"/>
    <n v="1870"/>
    <s v="0000"/>
    <n v="146301"/>
    <s v=""/>
    <s v=""/>
    <b v="0"/>
    <s v=""/>
    <s v=""/>
    <x v="30"/>
  </r>
  <r>
    <n v="53799"/>
    <x v="2"/>
    <x v="477"/>
    <x v="1"/>
    <x v="491"/>
    <s v="1"/>
    <s v="SAC"/>
    <x v="6"/>
    <s v="6FCSABAT CNFH"/>
    <s v="6FCSABAT CNFH"/>
    <s v="3"/>
    <d v="2007-04-23T00:00:00"/>
    <d v="2007-04-25T00:00:00"/>
    <s v="5000"/>
    <x v="470"/>
    <s v=""/>
    <m/>
    <s v="5000"/>
    <n v="1144"/>
    <s v="0000"/>
    <n v="171912"/>
    <s v=""/>
    <s v=""/>
    <b v="0"/>
    <s v=""/>
    <s v=""/>
    <x v="30"/>
  </r>
  <r>
    <n v="53864"/>
    <x v="2"/>
    <x v="478"/>
    <x v="1"/>
    <x v="492"/>
    <s v="1"/>
    <s v="SAC"/>
    <x v="6"/>
    <s v="6FCSABAT CNFH"/>
    <s v="6FCSABAT CNFH"/>
    <s v="3"/>
    <d v="2007-04-23T00:00:00"/>
    <d v="2007-04-25T00:00:00"/>
    <s v="5000"/>
    <x v="471"/>
    <s v=""/>
    <m/>
    <s v="5000"/>
    <n v="544"/>
    <s v="0000"/>
    <n v="147071"/>
    <s v=""/>
    <s v=""/>
    <b v="0"/>
    <s v=""/>
    <s v=""/>
    <x v="30"/>
  </r>
  <r>
    <n v="53865"/>
    <x v="2"/>
    <x v="479"/>
    <x v="1"/>
    <x v="493"/>
    <s v="1"/>
    <s v="SAC"/>
    <x v="6"/>
    <s v="6FCSABAT CNFH"/>
    <s v="6FCSABAT CNFH"/>
    <s v="3"/>
    <d v="2007-04-23T00:00:00"/>
    <d v="2007-04-25T00:00:00"/>
    <s v="5000"/>
    <x v="472"/>
    <s v=""/>
    <m/>
    <s v="5000"/>
    <n v="351"/>
    <s v="0000"/>
    <n v="170159"/>
    <s v=""/>
    <s v=""/>
    <b v="0"/>
    <s v=""/>
    <s v=""/>
    <x v="30"/>
  </r>
  <r>
    <n v="54391"/>
    <x v="2"/>
    <x v="480"/>
    <x v="1"/>
    <x v="494"/>
    <s v="1"/>
    <s v="SAC"/>
    <x v="7"/>
    <s v="6FCSABAT CNFH"/>
    <s v="6FCSABAT CNFH"/>
    <s v="3"/>
    <d v="2008-04-23T00:00:00"/>
    <d v="2008-04-24T00:00:00"/>
    <s v="5000"/>
    <x v="473"/>
    <s v=""/>
    <m/>
    <s v="0000"/>
    <n v="333857"/>
    <s v=""/>
    <m/>
    <s v=""/>
    <s v=""/>
    <b v="0"/>
    <s v=""/>
    <s v=""/>
    <x v="30"/>
  </r>
  <r>
    <n v="54393"/>
    <x v="2"/>
    <x v="481"/>
    <x v="1"/>
    <x v="495"/>
    <s v="1"/>
    <s v="SAC"/>
    <x v="7"/>
    <s v="6FCSABAT CNFH"/>
    <s v="6FCSABAT CNFH"/>
    <s v="3"/>
    <d v="2008-04-23T00:00:00"/>
    <d v="2008-04-24T00:00:00"/>
    <s v="5000"/>
    <x v="474"/>
    <s v=""/>
    <m/>
    <s v="0000"/>
    <n v="327166"/>
    <s v=""/>
    <m/>
    <s v=""/>
    <s v=""/>
    <b v="0"/>
    <s v=""/>
    <s v=""/>
    <x v="30"/>
  </r>
  <r>
    <n v="54395"/>
    <x v="2"/>
    <x v="482"/>
    <x v="1"/>
    <x v="496"/>
    <s v="1"/>
    <s v="SAC"/>
    <x v="7"/>
    <s v="6FCSABAT CNFH"/>
    <s v="6FCSABAT CNFH"/>
    <s v="3"/>
    <d v="2008-04-29T00:00:00"/>
    <d v="2008-05-01T00:00:00"/>
    <s v="5000"/>
    <x v="475"/>
    <s v=""/>
    <m/>
    <s v="0000"/>
    <n v="327938"/>
    <s v=""/>
    <m/>
    <s v=""/>
    <s v=""/>
    <b v="0"/>
    <s v=""/>
    <s v=""/>
    <x v="30"/>
  </r>
  <r>
    <n v="54398"/>
    <x v="2"/>
    <x v="483"/>
    <x v="1"/>
    <x v="497"/>
    <s v="1"/>
    <s v="SAC"/>
    <x v="7"/>
    <s v="6FCSABAT CNFH"/>
    <s v="6FCSABAT CNFH"/>
    <s v="3"/>
    <d v="2008-04-29T00:00:00"/>
    <d v="2008-05-01T00:00:00"/>
    <s v="5000"/>
    <x v="476"/>
    <s v=""/>
    <m/>
    <s v="5000"/>
    <n v="127"/>
    <s v="0000"/>
    <n v="328645"/>
    <s v=""/>
    <s v=""/>
    <b v="0"/>
    <s v=""/>
    <s v=""/>
    <x v="30"/>
  </r>
  <r>
    <n v="54399"/>
    <x v="2"/>
    <x v="484"/>
    <x v="1"/>
    <x v="498"/>
    <s v="1"/>
    <s v="SAC"/>
    <x v="7"/>
    <s v="6FCSABAT CNFH"/>
    <s v="6FCSABAT CNFH"/>
    <s v="3"/>
    <d v="2008-04-29T00:00:00"/>
    <d v="2008-05-01T00:00:00"/>
    <s v="5000"/>
    <x v="477"/>
    <s v=""/>
    <m/>
    <s v="5000"/>
    <n v="263"/>
    <s v="0000"/>
    <n v="333599"/>
    <s v=""/>
    <s v=""/>
    <b v="0"/>
    <s v=""/>
    <s v=""/>
    <x v="30"/>
  </r>
  <r>
    <n v="54464"/>
    <x v="2"/>
    <x v="485"/>
    <x v="1"/>
    <x v="499"/>
    <s v="1"/>
    <s v="SAC"/>
    <x v="7"/>
    <s v="6FCSABAT CNFH"/>
    <s v="6FCSABAT CNFH"/>
    <s v="3"/>
    <d v="2008-04-29T00:00:00"/>
    <d v="2008-05-01T00:00:00"/>
    <s v="5000"/>
    <x v="478"/>
    <s v=""/>
    <m/>
    <s v="0000"/>
    <n v="682784"/>
    <s v=""/>
    <m/>
    <s v=""/>
    <s v=""/>
    <b v="0"/>
    <s v=""/>
    <s v=""/>
    <x v="30"/>
  </r>
  <r>
    <n v="54465"/>
    <x v="2"/>
    <x v="486"/>
    <x v="1"/>
    <x v="500"/>
    <s v="1"/>
    <s v="SAC"/>
    <x v="7"/>
    <s v="6FCSABAT CNFH"/>
    <s v="6FCSABAT CNFH"/>
    <s v="3"/>
    <d v="2008-04-23T00:00:00"/>
    <d v="2008-04-24T00:00:00"/>
    <s v="5000"/>
    <x v="479"/>
    <s v="0000"/>
    <n v="260"/>
    <s v="0000"/>
    <n v="664932"/>
    <s v=""/>
    <m/>
    <s v=""/>
    <s v=""/>
    <b v="0"/>
    <s v=""/>
    <s v=""/>
    <x v="30"/>
  </r>
  <r>
    <n v="54466"/>
    <x v="2"/>
    <x v="487"/>
    <x v="1"/>
    <x v="501"/>
    <s v="1"/>
    <s v="SAC"/>
    <x v="7"/>
    <s v="6FCSABAT CNFH"/>
    <s v="6FCSABAT CNFH"/>
    <s v="3"/>
    <d v="2008-04-23T00:00:00"/>
    <d v="2008-04-24T00:00:00"/>
    <s v="5000"/>
    <x v="480"/>
    <s v=""/>
    <m/>
    <s v="0000"/>
    <n v="669119"/>
    <s v=""/>
    <m/>
    <s v=""/>
    <s v=""/>
    <b v="0"/>
    <s v=""/>
    <s v=""/>
    <x v="30"/>
  </r>
  <r>
    <n v="54467"/>
    <x v="2"/>
    <x v="488"/>
    <x v="1"/>
    <x v="502"/>
    <s v="1"/>
    <s v="SAC"/>
    <x v="7"/>
    <s v="6FCSABAT CNFH"/>
    <s v="6FCSABAT CNFH"/>
    <s v="3"/>
    <d v="2008-04-23T00:00:00"/>
    <d v="2008-04-24T00:00:00"/>
    <s v="5000"/>
    <x v="481"/>
    <s v=""/>
    <m/>
    <s v="5000"/>
    <n v="284"/>
    <s v="0000"/>
    <n v="675495"/>
    <s v=""/>
    <s v=""/>
    <b v="0"/>
    <s v=""/>
    <s v=""/>
    <x v="30"/>
  </r>
  <r>
    <n v="54468"/>
    <x v="2"/>
    <x v="489"/>
    <x v="1"/>
    <x v="503"/>
    <s v="1"/>
    <s v="SAC"/>
    <x v="7"/>
    <s v="6FCSABAT CNFH"/>
    <s v="6FCSABAT CNFH"/>
    <s v="3"/>
    <d v="2008-04-29T00:00:00"/>
    <d v="2008-05-01T00:00:00"/>
    <s v="5000"/>
    <x v="482"/>
    <s v=""/>
    <m/>
    <s v="0000"/>
    <n v="678787"/>
    <s v=""/>
    <m/>
    <s v=""/>
    <s v=""/>
    <b v="0"/>
    <s v=""/>
    <s v=""/>
    <x v="30"/>
  </r>
  <r>
    <n v="54469"/>
    <x v="2"/>
    <x v="490"/>
    <x v="1"/>
    <x v="504"/>
    <s v="1"/>
    <s v="SAC"/>
    <x v="7"/>
    <s v="6FCSABAT CNFH"/>
    <s v="6FCSABAT CNFH"/>
    <s v="3"/>
    <d v="2008-04-29T00:00:00"/>
    <d v="2008-05-01T00:00:00"/>
    <s v="5000"/>
    <x v="483"/>
    <s v=""/>
    <m/>
    <s v="5000"/>
    <n v="270"/>
    <s v="0000"/>
    <n v="674107"/>
    <s v=""/>
    <s v=""/>
    <b v="0"/>
    <s v=""/>
    <s v=""/>
    <x v="30"/>
  </r>
  <r>
    <n v="54470"/>
    <x v="2"/>
    <x v="491"/>
    <x v="1"/>
    <x v="505"/>
    <s v="1"/>
    <s v="SAC"/>
    <x v="7"/>
    <s v="6FCSABAT CNFH"/>
    <s v="6FCSABAT CNFH"/>
    <s v="3"/>
    <d v="2008-04-29T00:00:00"/>
    <d v="2008-05-01T00:00:00"/>
    <s v="5000"/>
    <x v="484"/>
    <s v=""/>
    <m/>
    <s v="5000"/>
    <n v="2373"/>
    <s v="0000"/>
    <n v="671381"/>
    <s v=""/>
    <s v=""/>
    <b v="0"/>
    <s v=""/>
    <s v=""/>
    <x v="30"/>
  </r>
  <r>
    <n v="54471"/>
    <x v="2"/>
    <x v="492"/>
    <x v="1"/>
    <x v="506"/>
    <s v="1"/>
    <s v="SAC"/>
    <x v="7"/>
    <s v="6FCSABAT CNFH"/>
    <s v="6FCSABAT CNFH"/>
    <s v="3"/>
    <d v="2008-04-29T00:00:00"/>
    <d v="2008-05-01T00:00:00"/>
    <s v="5000"/>
    <x v="485"/>
    <s v=""/>
    <m/>
    <s v="5000"/>
    <n v="438"/>
    <s v="0000"/>
    <n v="1017136"/>
    <s v=""/>
    <s v=""/>
    <b v="0"/>
    <s v=""/>
    <s v=""/>
    <x v="30"/>
  </r>
  <r>
    <n v="54472"/>
    <x v="2"/>
    <x v="493"/>
    <x v="1"/>
    <x v="507"/>
    <s v="1"/>
    <s v="SAC"/>
    <x v="7"/>
    <s v="6FCSABAT CNFH"/>
    <s v="6FCSABAT CNFH"/>
    <s v="3"/>
    <d v="2008-04-29T00:00:00"/>
    <d v="2008-05-01T00:00:00"/>
    <s v="5000"/>
    <x v="486"/>
    <s v=""/>
    <m/>
    <s v="0000"/>
    <n v="1040056"/>
    <s v=""/>
    <m/>
    <s v=""/>
    <s v=""/>
    <b v="0"/>
    <s v=""/>
    <s v=""/>
    <x v="30"/>
  </r>
  <r>
    <n v="54872"/>
    <x v="2"/>
    <x v="494"/>
    <x v="1"/>
    <x v="508"/>
    <s v="1"/>
    <s v="SAC"/>
    <x v="0"/>
    <s v="6FCSABAT CNFH"/>
    <s v="6FCSABAT CNFH"/>
    <s v="3"/>
    <d v="2009-04-16T00:00:00"/>
    <d v="2009-04-16T00:00:00"/>
    <s v="5000"/>
    <x v="487"/>
    <s v=""/>
    <m/>
    <s v="0000"/>
    <n v="358513"/>
    <s v=""/>
    <m/>
    <s v=""/>
    <s v=""/>
    <b v="0"/>
    <s v=""/>
    <s v=""/>
    <x v="30"/>
  </r>
  <r>
    <n v="54873"/>
    <x v="2"/>
    <x v="495"/>
    <x v="1"/>
    <x v="509"/>
    <s v="1"/>
    <s v="SAC"/>
    <x v="0"/>
    <s v="6FCSABAT CNFH"/>
    <s v="6FCSABAT CNFH"/>
    <s v="3"/>
    <d v="2009-04-23T00:00:00"/>
    <d v="2009-04-23T00:00:00"/>
    <s v="5000"/>
    <x v="488"/>
    <s v=""/>
    <m/>
    <s v="0000"/>
    <n v="389689"/>
    <s v=""/>
    <m/>
    <s v=""/>
    <s v=""/>
    <b v="0"/>
    <s v=""/>
    <s v=""/>
    <x v="30"/>
  </r>
  <r>
    <n v="54874"/>
    <x v="2"/>
    <x v="496"/>
    <x v="1"/>
    <x v="510"/>
    <s v="1"/>
    <s v="SAC"/>
    <x v="0"/>
    <s v="6FCSABAT CNFH"/>
    <s v="6FCSABAT CNFH"/>
    <s v="3"/>
    <d v="2009-04-09T00:00:00"/>
    <d v="2009-04-09T00:00:00"/>
    <s v="5000"/>
    <x v="489"/>
    <s v=""/>
    <m/>
    <s v="0000"/>
    <n v="354644"/>
    <s v=""/>
    <m/>
    <s v=""/>
    <s v=""/>
    <b v="0"/>
    <s v=""/>
    <s v=""/>
    <x v="30"/>
  </r>
  <r>
    <n v="54875"/>
    <x v="2"/>
    <x v="497"/>
    <x v="1"/>
    <x v="511"/>
    <s v="1"/>
    <s v="SAC"/>
    <x v="0"/>
    <s v="6FCSABAT CNFH"/>
    <s v="6FCSABAT CNFH"/>
    <s v="3"/>
    <d v="2009-04-09T00:00:00"/>
    <d v="2009-04-09T00:00:00"/>
    <s v="5000"/>
    <x v="490"/>
    <s v=""/>
    <m/>
    <s v="0000"/>
    <n v="339299"/>
    <s v=""/>
    <m/>
    <s v=""/>
    <s v=""/>
    <b v="0"/>
    <s v=""/>
    <s v=""/>
    <x v="30"/>
  </r>
  <r>
    <n v="54876"/>
    <x v="2"/>
    <x v="498"/>
    <x v="1"/>
    <x v="512"/>
    <s v="1"/>
    <s v="SAC"/>
    <x v="0"/>
    <s v="6FCSABAT CNFH"/>
    <s v="6FCSABAT CNFH"/>
    <s v="3"/>
    <d v="2009-04-09T00:00:00"/>
    <d v="2009-04-09T00:00:00"/>
    <s v="5000"/>
    <x v="491"/>
    <s v=""/>
    <m/>
    <s v="0000"/>
    <n v="317638"/>
    <s v=""/>
    <m/>
    <s v=""/>
    <s v=""/>
    <b v="0"/>
    <s v=""/>
    <s v=""/>
    <x v="30"/>
  </r>
  <r>
    <n v="54877"/>
    <x v="2"/>
    <x v="499"/>
    <x v="1"/>
    <x v="513"/>
    <s v="1"/>
    <s v="SAC"/>
    <x v="0"/>
    <s v="6FCSABAT CNFH"/>
    <s v="6FCSABAT CNFH"/>
    <s v="3"/>
    <d v="2009-04-09T00:00:00"/>
    <d v="2009-04-09T00:00:00"/>
    <s v="5000"/>
    <x v="492"/>
    <s v=""/>
    <m/>
    <s v="0000"/>
    <n v="325459"/>
    <s v=""/>
    <m/>
    <s v=""/>
    <s v=""/>
    <b v="0"/>
    <s v=""/>
    <s v=""/>
    <x v="30"/>
  </r>
  <r>
    <n v="54878"/>
    <x v="2"/>
    <x v="500"/>
    <x v="1"/>
    <x v="514"/>
    <s v="1"/>
    <s v="SAC"/>
    <x v="0"/>
    <s v="6FCSABAT CNFH"/>
    <s v="6FCSABAT CNFH"/>
    <s v="3"/>
    <d v="2009-04-09T00:00:00"/>
    <d v="2009-04-09T00:00:00"/>
    <s v="5000"/>
    <x v="493"/>
    <s v=""/>
    <m/>
    <s v="0000"/>
    <n v="356319"/>
    <s v=""/>
    <m/>
    <s v=""/>
    <s v=""/>
    <b v="0"/>
    <s v=""/>
    <s v=""/>
    <x v="30"/>
  </r>
  <r>
    <n v="54880"/>
    <x v="2"/>
    <x v="501"/>
    <x v="1"/>
    <x v="515"/>
    <s v="1"/>
    <s v="SAC"/>
    <x v="0"/>
    <s v="6FCSABAT CNFH"/>
    <s v="6FCSABAT CNFH"/>
    <s v="3"/>
    <d v="2009-04-09T00:00:00"/>
    <d v="2009-04-09T00:00:00"/>
    <s v="5000"/>
    <x v="494"/>
    <s v=""/>
    <m/>
    <s v="0000"/>
    <n v="358696"/>
    <s v=""/>
    <m/>
    <s v=""/>
    <s v=""/>
    <b v="0"/>
    <s v=""/>
    <s v=""/>
    <x v="30"/>
  </r>
  <r>
    <n v="54881"/>
    <x v="2"/>
    <x v="502"/>
    <x v="1"/>
    <x v="516"/>
    <s v="1"/>
    <s v="SAC"/>
    <x v="0"/>
    <s v="6FCSABAT CNFH"/>
    <s v="6FCSABAT CNFH"/>
    <s v="3"/>
    <d v="2009-04-09T00:00:00"/>
    <d v="2009-04-09T00:00:00"/>
    <s v="5000"/>
    <x v="495"/>
    <s v=""/>
    <m/>
    <s v="0000"/>
    <n v="319908"/>
    <s v=""/>
    <m/>
    <s v=""/>
    <s v=""/>
    <b v="0"/>
    <s v=""/>
    <s v=""/>
    <x v="30"/>
  </r>
  <r>
    <n v="54882"/>
    <x v="2"/>
    <x v="503"/>
    <x v="1"/>
    <x v="517"/>
    <s v="1"/>
    <s v="SAC"/>
    <x v="0"/>
    <s v="6FCSABAT CNFH"/>
    <s v="6FCSABAT CNFH"/>
    <s v="3"/>
    <d v="2009-04-09T00:00:00"/>
    <d v="2009-04-09T00:00:00"/>
    <s v="5000"/>
    <x v="496"/>
    <s v=""/>
    <m/>
    <s v="5000"/>
    <n v="306"/>
    <s v="0000"/>
    <n v="357300"/>
    <s v=""/>
    <s v=""/>
    <b v="0"/>
    <s v=""/>
    <s v=""/>
    <x v="30"/>
  </r>
  <r>
    <n v="54883"/>
    <x v="2"/>
    <x v="504"/>
    <x v="1"/>
    <x v="518"/>
    <s v="1"/>
    <s v="SAC"/>
    <x v="0"/>
    <s v="6FCSABAT CNFH"/>
    <s v="6FCSABAT CNFH"/>
    <s v="3"/>
    <d v="2009-04-09T00:00:00"/>
    <d v="2009-04-09T00:00:00"/>
    <s v="5000"/>
    <x v="497"/>
    <s v=""/>
    <m/>
    <s v="0000"/>
    <n v="326820"/>
    <s v=""/>
    <m/>
    <s v=""/>
    <s v=""/>
    <b v="0"/>
    <s v=""/>
    <s v=""/>
    <x v="30"/>
  </r>
  <r>
    <n v="54884"/>
    <x v="2"/>
    <x v="505"/>
    <x v="1"/>
    <x v="519"/>
    <s v="1"/>
    <s v="SAC"/>
    <x v="0"/>
    <s v="6FCSABAT CNFH"/>
    <s v="6FCSABAT CNFH"/>
    <s v="3"/>
    <d v="2009-04-09T00:00:00"/>
    <d v="2009-04-09T00:00:00"/>
    <s v="5000"/>
    <x v="498"/>
    <s v=""/>
    <m/>
    <s v="5000"/>
    <n v="287"/>
    <s v="0000"/>
    <n v="348496"/>
    <s v=""/>
    <s v=""/>
    <b v="0"/>
    <s v=""/>
    <s v=""/>
    <x v="30"/>
  </r>
  <r>
    <n v="54885"/>
    <x v="2"/>
    <x v="506"/>
    <x v="1"/>
    <x v="520"/>
    <s v="1"/>
    <s v="SAC"/>
    <x v="0"/>
    <s v="6FCSABAT CNFH"/>
    <s v="6FCSABAT CNFH"/>
    <s v="3"/>
    <d v="2009-04-16T00:00:00"/>
    <d v="2009-04-16T00:00:00"/>
    <s v="5000"/>
    <x v="499"/>
    <s v=""/>
    <m/>
    <s v="0000"/>
    <n v="344500"/>
    <s v=""/>
    <m/>
    <s v=""/>
    <s v=""/>
    <b v="0"/>
    <s v=""/>
    <s v=""/>
    <x v="30"/>
  </r>
  <r>
    <n v="54886"/>
    <x v="2"/>
    <x v="507"/>
    <x v="1"/>
    <x v="521"/>
    <s v="1"/>
    <s v="SAC"/>
    <x v="0"/>
    <s v="6FCSABAT CNFH"/>
    <s v="6FCSABAT CNFH"/>
    <s v="3"/>
    <d v="2009-04-16T00:00:00"/>
    <d v="2009-04-16T00:00:00"/>
    <s v="5000"/>
    <x v="500"/>
    <s v=""/>
    <m/>
    <s v="5000"/>
    <n v="271"/>
    <s v="0000"/>
    <n v="328915"/>
    <s v=""/>
    <s v=""/>
    <b v="0"/>
    <s v=""/>
    <s v=""/>
    <x v="30"/>
  </r>
  <r>
    <n v="54887"/>
    <x v="2"/>
    <x v="508"/>
    <x v="1"/>
    <x v="522"/>
    <s v="1"/>
    <s v="SAC"/>
    <x v="0"/>
    <s v="6FCSABAT CNFH"/>
    <s v="6FCSABAT CNFH"/>
    <s v="3"/>
    <d v="2009-04-16T00:00:00"/>
    <d v="2009-04-16T00:00:00"/>
    <s v="5000"/>
    <x v="501"/>
    <s v=""/>
    <m/>
    <s v="0000"/>
    <n v="348232"/>
    <s v=""/>
    <m/>
    <s v=""/>
    <s v=""/>
    <b v="0"/>
    <s v=""/>
    <s v=""/>
    <x v="30"/>
  </r>
  <r>
    <n v="54888"/>
    <x v="2"/>
    <x v="509"/>
    <x v="1"/>
    <x v="523"/>
    <s v="1"/>
    <s v="SAC"/>
    <x v="0"/>
    <s v="6FCSABAT CNFH"/>
    <s v="6FCSABAT CNFH"/>
    <s v="3"/>
    <d v="2009-04-16T00:00:00"/>
    <d v="2009-04-16T00:00:00"/>
    <s v="5000"/>
    <x v="502"/>
    <s v="0000"/>
    <n v="312"/>
    <s v="0000"/>
    <n v="375046"/>
    <s v=""/>
    <m/>
    <s v=""/>
    <s v=""/>
    <b v="0"/>
    <s v=""/>
    <s v=""/>
    <x v="30"/>
  </r>
  <r>
    <n v="54889"/>
    <x v="2"/>
    <x v="510"/>
    <x v="1"/>
    <x v="524"/>
    <s v="1"/>
    <s v="SAC"/>
    <x v="0"/>
    <s v="6FCSABAT CNFH"/>
    <s v="6FCSABAT CNFH"/>
    <s v="3"/>
    <d v="2009-04-16T00:00:00"/>
    <d v="2009-04-16T00:00:00"/>
    <s v="5000"/>
    <x v="503"/>
    <s v=""/>
    <m/>
    <s v="0000"/>
    <n v="340285"/>
    <s v=""/>
    <m/>
    <s v=""/>
    <s v=""/>
    <b v="0"/>
    <s v=""/>
    <s v=""/>
    <x v="30"/>
  </r>
  <r>
    <n v="54890"/>
    <x v="2"/>
    <x v="511"/>
    <x v="1"/>
    <x v="525"/>
    <s v="1"/>
    <s v="SAC"/>
    <x v="0"/>
    <s v="6FCSABAT CNFH"/>
    <s v="6FCSABAT CNFH"/>
    <s v="3"/>
    <d v="2009-04-23T00:00:00"/>
    <d v="2009-04-23T00:00:00"/>
    <s v="5000"/>
    <x v="504"/>
    <s v=""/>
    <m/>
    <s v="0000"/>
    <n v="327691"/>
    <s v=""/>
    <m/>
    <s v=""/>
    <s v=""/>
    <b v="0"/>
    <s v=""/>
    <s v=""/>
    <x v="30"/>
  </r>
  <r>
    <n v="54891"/>
    <x v="2"/>
    <x v="512"/>
    <x v="1"/>
    <x v="526"/>
    <s v="1"/>
    <s v="SAC"/>
    <x v="0"/>
    <s v="6FCSABAT CNFH"/>
    <s v="6FCSABAT CNFH"/>
    <s v="3"/>
    <d v="2009-04-16T00:00:00"/>
    <d v="2009-04-16T00:00:00"/>
    <s v="5000"/>
    <x v="505"/>
    <s v=""/>
    <m/>
    <s v="0000"/>
    <n v="352405"/>
    <s v=""/>
    <m/>
    <s v=""/>
    <s v=""/>
    <b v="0"/>
    <s v=""/>
    <s v=""/>
    <x v="30"/>
  </r>
  <r>
    <n v="54892"/>
    <x v="2"/>
    <x v="513"/>
    <x v="1"/>
    <x v="527"/>
    <s v="1"/>
    <s v="SAC"/>
    <x v="0"/>
    <s v="6FCSABAT CNFH"/>
    <s v="6FCSABAT CNFH"/>
    <s v="3"/>
    <d v="2009-04-23T00:00:00"/>
    <d v="2009-04-23T00:00:00"/>
    <s v="5000"/>
    <x v="506"/>
    <s v=""/>
    <m/>
    <s v="5000"/>
    <n v="315"/>
    <s v="0000"/>
    <n v="363879"/>
    <s v=""/>
    <s v=""/>
    <b v="0"/>
    <s v=""/>
    <s v=""/>
    <x v="30"/>
  </r>
  <r>
    <n v="54893"/>
    <x v="2"/>
    <x v="514"/>
    <x v="1"/>
    <x v="528"/>
    <s v="1"/>
    <s v="SAC"/>
    <x v="0"/>
    <s v="6FCSABAT CNFH"/>
    <s v="6FCSABAT CNFH"/>
    <s v="3"/>
    <d v="2009-04-23T00:00:00"/>
    <d v="2009-04-23T00:00:00"/>
    <s v="5000"/>
    <x v="507"/>
    <s v=""/>
    <m/>
    <s v="0000"/>
    <n v="357073"/>
    <s v=""/>
    <m/>
    <s v=""/>
    <s v=""/>
    <b v="0"/>
    <s v=""/>
    <s v=""/>
    <x v="30"/>
  </r>
  <r>
    <n v="54894"/>
    <x v="2"/>
    <x v="515"/>
    <x v="1"/>
    <x v="529"/>
    <s v="1"/>
    <s v="SAC"/>
    <x v="0"/>
    <s v="6FCSABAT CNFH"/>
    <s v="6FCSABAT CNFH"/>
    <s v="3"/>
    <d v="2009-04-23T00:00:00"/>
    <d v="2009-04-23T00:00:00"/>
    <s v="5000"/>
    <x v="508"/>
    <s v=""/>
    <m/>
    <s v="0000"/>
    <n v="344836"/>
    <s v=""/>
    <m/>
    <s v=""/>
    <s v=""/>
    <b v="0"/>
    <s v=""/>
    <s v=""/>
    <x v="30"/>
  </r>
  <r>
    <n v="54895"/>
    <x v="2"/>
    <x v="516"/>
    <x v="1"/>
    <x v="530"/>
    <s v="1"/>
    <s v="SAC"/>
    <x v="0"/>
    <s v="6FCSABAT CNFH"/>
    <s v="6FCSABAT CNFH"/>
    <s v="3"/>
    <d v="2009-04-23T00:00:00"/>
    <d v="2009-04-23T00:00:00"/>
    <s v="5000"/>
    <x v="509"/>
    <s v=""/>
    <m/>
    <s v="0000"/>
    <n v="372882"/>
    <s v=""/>
    <m/>
    <s v=""/>
    <s v=""/>
    <b v="0"/>
    <s v=""/>
    <s v=""/>
    <x v="30"/>
  </r>
  <r>
    <n v="54896"/>
    <x v="2"/>
    <x v="517"/>
    <x v="1"/>
    <x v="531"/>
    <s v="1"/>
    <s v="SAC"/>
    <x v="0"/>
    <s v="6FCSABAT CNFH"/>
    <s v="6FCSABAT CNFH"/>
    <s v="3"/>
    <d v="2009-04-23T00:00:00"/>
    <d v="2009-04-23T00:00:00"/>
    <s v="5000"/>
    <x v="510"/>
    <s v=""/>
    <m/>
    <s v="0000"/>
    <n v="338978"/>
    <s v=""/>
    <m/>
    <s v=""/>
    <s v=""/>
    <b v="0"/>
    <s v=""/>
    <s v=""/>
    <x v="30"/>
  </r>
  <r>
    <n v="54897"/>
    <x v="2"/>
    <x v="518"/>
    <x v="1"/>
    <x v="532"/>
    <s v="1"/>
    <s v="SAC"/>
    <x v="0"/>
    <s v="6FCSABAT CNFH"/>
    <s v="6FCSABAT CNFH"/>
    <s v="3"/>
    <d v="2009-04-23T00:00:00"/>
    <d v="2009-04-23T00:00:00"/>
    <s v="5000"/>
    <x v="511"/>
    <s v=""/>
    <m/>
    <s v="0000"/>
    <n v="377299"/>
    <s v=""/>
    <m/>
    <s v=""/>
    <s v=""/>
    <b v="0"/>
    <s v=""/>
    <s v=""/>
    <x v="30"/>
  </r>
  <r>
    <n v="54898"/>
    <x v="2"/>
    <x v="519"/>
    <x v="1"/>
    <x v="533"/>
    <s v="1"/>
    <s v="SAC"/>
    <x v="0"/>
    <s v="6FCSABAT CNFH"/>
    <s v="6FCSABAT CNFH"/>
    <s v="3"/>
    <d v="2009-04-23T00:00:00"/>
    <d v="2009-04-23T00:00:00"/>
    <s v="5000"/>
    <x v="512"/>
    <s v=""/>
    <m/>
    <s v="0000"/>
    <n v="337961"/>
    <s v=""/>
    <m/>
    <s v=""/>
    <s v=""/>
    <b v="0"/>
    <s v=""/>
    <s v=""/>
    <x v="30"/>
  </r>
  <r>
    <n v="54899"/>
    <x v="2"/>
    <x v="520"/>
    <x v="1"/>
    <x v="534"/>
    <s v="1"/>
    <s v="SAC"/>
    <x v="0"/>
    <s v="6FCSABAT CNFH"/>
    <s v="6FCSABAT CNFH"/>
    <s v="3"/>
    <d v="2009-04-23T00:00:00"/>
    <d v="2009-04-23T00:00:00"/>
    <s v="5000"/>
    <x v="513"/>
    <s v=""/>
    <m/>
    <s v="0000"/>
    <n v="336830"/>
    <s v=""/>
    <m/>
    <s v=""/>
    <s v=""/>
    <b v="0"/>
    <s v=""/>
    <s v=""/>
    <x v="30"/>
  </r>
  <r>
    <n v="633369"/>
    <x v="2"/>
    <x v="521"/>
    <x v="19"/>
    <x v="535"/>
    <s v="1"/>
    <s v="SAM"/>
    <x v="5"/>
    <s v="3F10107  030017 H"/>
    <s v="3F10107  030017 R"/>
    <s v="3"/>
    <d v="2006-05-11T00:00:00"/>
    <d v="2006-05-11T00:00:00"/>
    <s v="5500"/>
    <x v="514"/>
    <s v="0000"/>
    <n v="364"/>
    <s v="5500"/>
    <n v="364"/>
    <s v=""/>
    <m/>
    <s v="D"/>
    <s v="0420060000"/>
    <b v="0"/>
    <s v=""/>
    <s v=""/>
    <x v="31"/>
  </r>
  <r>
    <n v="633591"/>
    <x v="2"/>
    <x v="522"/>
    <x v="19"/>
    <x v="536"/>
    <s v="1"/>
    <s v="GLH"/>
    <x v="5"/>
    <s v="3F10707  020065 H"/>
    <s v="3M10707  E      R01"/>
    <s v="3"/>
    <d v="2007-04-01T00:00:00"/>
    <d v="2007-04-15T00:00:00"/>
    <s v="5000"/>
    <x v="515"/>
    <s v=""/>
    <m/>
    <s v="5000"/>
    <n v="34"/>
    <s v=""/>
    <m/>
    <s v=""/>
    <s v=""/>
    <b v="0"/>
    <s v=""/>
    <s v=""/>
    <x v="32"/>
  </r>
  <r>
    <n v="633389"/>
    <x v="2"/>
    <x v="523"/>
    <x v="19"/>
    <x v="537"/>
    <s v="1"/>
    <s v="SAM"/>
    <x v="6"/>
    <s v="3F10107  030017 H"/>
    <s v="3F10107  030017 R"/>
    <s v="3"/>
    <d v="2007-05-07T00:00:00"/>
    <d v="2007-05-07T00:00:00"/>
    <s v="5500"/>
    <x v="516"/>
    <s v=""/>
    <m/>
    <s v="5500"/>
    <n v="206496"/>
    <s v=""/>
    <m/>
    <s v="D"/>
    <s v="0420070000"/>
    <b v="0"/>
    <s v=""/>
    <s v=""/>
    <x v="31"/>
  </r>
  <r>
    <n v="634080"/>
    <x v="2"/>
    <x v="524"/>
    <x v="19"/>
    <x v="538"/>
    <s v="1"/>
    <s v="GLH"/>
    <x v="6"/>
    <s v="3F10707  020065 H"/>
    <s v="3M10707  E      R01"/>
    <s v="3"/>
    <d v="2007-06-11T00:00:00"/>
    <d v="2007-06-30T00:00:00"/>
    <s v="5000"/>
    <x v="517"/>
    <s v=""/>
    <m/>
    <s v="5000"/>
    <n v="552"/>
    <s v=""/>
    <m/>
    <s v=""/>
    <s v=""/>
    <b v="0"/>
    <s v=""/>
    <s v=""/>
    <x v="32"/>
  </r>
  <r>
    <n v="634272"/>
    <x v="2"/>
    <x v="525"/>
    <x v="19"/>
    <x v="539"/>
    <s v="1"/>
    <s v="SAM"/>
    <x v="7"/>
    <s v="3F10107  030017 H"/>
    <s v="3F10107  030017 R"/>
    <s v="3"/>
    <d v="2008-05-14T00:00:00"/>
    <d v="2008-05-14T00:00:00"/>
    <s v="5500"/>
    <x v="518"/>
    <s v=""/>
    <m/>
    <s v="5500"/>
    <n v="211571"/>
    <s v=""/>
    <m/>
    <s v="D"/>
    <s v="0420080000"/>
    <b v="0"/>
    <s v=""/>
    <s v=""/>
    <x v="31"/>
  </r>
  <r>
    <n v="634583"/>
    <x v="2"/>
    <x v="526"/>
    <x v="19"/>
    <x v="540"/>
    <s v="1"/>
    <s v="GLH"/>
    <x v="7"/>
    <s v="3F10707  020065 H"/>
    <s v="3M10707  E      R01"/>
    <s v="3"/>
    <d v="2008-06-01T00:00:00"/>
    <d v="2008-06-13T00:00:00"/>
    <s v="5000"/>
    <x v="519"/>
    <s v=""/>
    <m/>
    <s v="5000"/>
    <n v="1134"/>
    <s v=""/>
    <m/>
    <s v=""/>
    <s v=""/>
    <b v="0"/>
    <s v=""/>
    <s v=""/>
    <x v="32"/>
  </r>
  <r>
    <n v="634841"/>
    <x v="2"/>
    <x v="527"/>
    <x v="19"/>
    <x v="541"/>
    <s v="1"/>
    <s v="SAM"/>
    <x v="0"/>
    <s v="3F10107  030017 H"/>
    <s v="3F10107  030017 R"/>
    <s v="3"/>
    <d v="2009-05-04T00:00:00"/>
    <d v="2009-05-04T00:00:00"/>
    <s v="5500"/>
    <x v="520"/>
    <s v="0000"/>
    <n v="834"/>
    <s v="5500"/>
    <n v="834"/>
    <s v=""/>
    <m/>
    <s v="D"/>
    <s v="0420090000"/>
    <b v="0"/>
    <s v=""/>
    <s v=""/>
    <x v="31"/>
  </r>
  <r>
    <n v="635081"/>
    <x v="2"/>
    <x v="528"/>
    <x v="19"/>
    <x v="542"/>
    <s v="1"/>
    <s v="GLH"/>
    <x v="0"/>
    <s v="3F10707  020065 H"/>
    <s v="3M10707  E      R01"/>
    <s v="3"/>
    <d v="2009-05-11T00:00:00"/>
    <d v="2009-05-31T00:00:00"/>
    <s v="5000"/>
    <x v="521"/>
    <s v=""/>
    <m/>
    <s v="5000"/>
    <n v="1506"/>
    <s v=""/>
    <m/>
    <s v=""/>
    <s v=""/>
    <b v="0"/>
    <s v=""/>
    <s v=""/>
    <x v="32"/>
  </r>
  <r>
    <n v="633364"/>
    <x v="2"/>
    <x v="529"/>
    <x v="20"/>
    <x v="543"/>
    <s v="1"/>
    <s v="SKF"/>
    <x v="5"/>
    <s v="3F10208  031421 H"/>
    <s v="3F10208  031411 R"/>
    <s v="1"/>
    <d v="2006-06-15T00:00:00"/>
    <d v="2006-06-15T00:00:00"/>
    <s v="5000"/>
    <x v="522"/>
    <s v=""/>
    <m/>
    <s v="5000"/>
    <n v="2522"/>
    <s v=""/>
    <m/>
    <s v=""/>
    <s v=""/>
    <b v="0"/>
    <s v=""/>
    <s v=""/>
    <x v="33"/>
  </r>
  <r>
    <n v="633867"/>
    <x v="2"/>
    <x v="530"/>
    <x v="20"/>
    <x v="544"/>
    <s v="1"/>
    <s v="SKF"/>
    <x v="6"/>
    <s v="3F10208  031421 H"/>
    <s v="3F10208  031411 R"/>
    <s v="1"/>
    <d v="2007-06-15T00:00:00"/>
    <d v="2007-06-15T00:00:00"/>
    <s v="5000"/>
    <x v="523"/>
    <s v="0000"/>
    <n v="946"/>
    <s v=""/>
    <m/>
    <s v=""/>
    <m/>
    <s v=""/>
    <s v=""/>
    <b v="0"/>
    <s v=""/>
    <s v=""/>
    <x v="33"/>
  </r>
  <r>
    <n v="633869"/>
    <x v="2"/>
    <x v="531"/>
    <x v="20"/>
    <x v="545"/>
    <s v="1"/>
    <s v="SKF"/>
    <x v="7"/>
    <s v="3F10208  031421 H"/>
    <s v="3F10208  031411 R"/>
    <s v="1"/>
    <d v="2008-06-05T00:00:00"/>
    <d v="2008-06-05T00:00:00"/>
    <s v="5000"/>
    <x v="524"/>
    <s v=""/>
    <m/>
    <s v="5000"/>
    <n v="436"/>
    <s v=""/>
    <m/>
    <s v=""/>
    <s v=""/>
    <b v="0"/>
    <s v=""/>
    <s v=""/>
    <x v="33"/>
  </r>
  <r>
    <n v="634395"/>
    <x v="2"/>
    <x v="532"/>
    <x v="20"/>
    <x v="546"/>
    <s v="1"/>
    <s v="SKF"/>
    <x v="0"/>
    <s v="3F10208  031421 H"/>
    <s v="3F10208  031411 R"/>
    <s v="1"/>
    <d v="2009-06-11T00:00:00"/>
    <d v="2009-06-11T00:00:00"/>
    <s v="5000"/>
    <x v="525"/>
    <s v="0000"/>
    <n v="1024"/>
    <s v="5000"/>
    <n v="1024"/>
    <s v=""/>
    <m/>
    <s v=""/>
    <s v=""/>
    <b v="0"/>
    <s v=""/>
    <s v=""/>
    <x v="33"/>
  </r>
  <r>
    <n v="633176"/>
    <x v="2"/>
    <x v="533"/>
    <x v="21"/>
    <x v="547"/>
    <s v="1"/>
    <s v="SKS"/>
    <x v="5"/>
    <s v="3F10208  031421 H"/>
    <s v="3F10208  031411 R"/>
    <s v="1"/>
    <d v="2007-04-05T00:00:00"/>
    <d v="2007-04-05T00:00:00"/>
    <s v="5000"/>
    <x v="526"/>
    <s v=""/>
    <m/>
    <s v=""/>
    <m/>
    <s v=""/>
    <m/>
    <s v="O"/>
    <s v="0420070000"/>
    <b v="0"/>
    <s v=""/>
    <s v=""/>
    <x v="33"/>
  </r>
  <r>
    <n v="633486"/>
    <x v="2"/>
    <x v="534"/>
    <x v="21"/>
    <x v="548"/>
    <s v="1"/>
    <s v="SKS"/>
    <x v="6"/>
    <s v="3F10208  031421 H"/>
    <s v="3F10208  031411 R"/>
    <s v="1"/>
    <d v="2008-04-11T00:00:00"/>
    <d v="2008-04-13T00:00:00"/>
    <s v="5000"/>
    <x v="527"/>
    <s v="0000"/>
    <n v="204"/>
    <s v="5000"/>
    <n v="304"/>
    <s v=""/>
    <m/>
    <s v="D"/>
    <s v="0420080000"/>
    <b v="0"/>
    <s v=""/>
    <s v=""/>
    <x v="33"/>
  </r>
  <r>
    <n v="633487"/>
    <x v="2"/>
    <x v="535"/>
    <x v="21"/>
    <x v="549"/>
    <s v="1"/>
    <s v="SKS"/>
    <x v="6"/>
    <s v="3F10208  031421 H"/>
    <s v="3F10208  031411 R"/>
    <s v="1"/>
    <d v="2008-04-11T00:00:00"/>
    <d v="2008-04-13T00:00:00"/>
    <s v="5000"/>
    <x v="528"/>
    <s v="0000"/>
    <n v="190"/>
    <s v="5000"/>
    <n v="283"/>
    <s v=""/>
    <m/>
    <s v="D"/>
    <s v="0420080000"/>
    <b v="0"/>
    <s v=""/>
    <s v=""/>
    <x v="33"/>
  </r>
  <r>
    <n v="633488"/>
    <x v="2"/>
    <x v="536"/>
    <x v="21"/>
    <x v="550"/>
    <s v="1"/>
    <s v="SKS"/>
    <x v="6"/>
    <s v="3F10208  031421 H"/>
    <s v="3F10208  031411 R"/>
    <s v="1"/>
    <d v="2008-04-11T00:00:00"/>
    <d v="2008-04-13T00:00:00"/>
    <s v="5000"/>
    <x v="529"/>
    <s v="0000"/>
    <n v="178"/>
    <s v="5000"/>
    <n v="265"/>
    <s v=""/>
    <m/>
    <s v="D"/>
    <s v="0420080000"/>
    <b v="0"/>
    <s v=""/>
    <s v=""/>
    <x v="33"/>
  </r>
  <r>
    <n v="634373"/>
    <x v="2"/>
    <x v="537"/>
    <x v="21"/>
    <x v="551"/>
    <s v="1"/>
    <s v="SKS"/>
    <x v="7"/>
    <s v="3F10208  031421 H"/>
    <s v="3F10208  031411 R"/>
    <s v="1"/>
    <d v="2009-04-01T00:00:00"/>
    <d v="2009-04-02T00:00:00"/>
    <s v="5000"/>
    <x v="530"/>
    <s v=""/>
    <m/>
    <s v="5000"/>
    <n v="229"/>
    <s v=""/>
    <m/>
    <s v="D"/>
    <s v="0420090000"/>
    <b v="0"/>
    <s v=""/>
    <s v=""/>
    <x v="33"/>
  </r>
  <r>
    <n v="634769"/>
    <x v="2"/>
    <x v="538"/>
    <x v="21"/>
    <x v="552"/>
    <s v="1"/>
    <s v="SKS"/>
    <x v="0"/>
    <s v="3F10208  031421 H"/>
    <s v="3F10208  031411 R"/>
    <s v="1"/>
    <d v="2010-04-14T00:00:00"/>
    <d v="2010-04-16T00:00:00"/>
    <s v="5000"/>
    <x v="531"/>
    <s v="0000"/>
    <n v="308"/>
    <s v=""/>
    <m/>
    <s v=""/>
    <m/>
    <s v="D"/>
    <s v="0420100000"/>
    <b v="0"/>
    <s v=""/>
    <s v=""/>
    <x v="33"/>
  </r>
  <r>
    <n v="633381"/>
    <x v="2"/>
    <x v="539"/>
    <x v="22"/>
    <x v="553"/>
    <s v="1"/>
    <s v="SKY"/>
    <x v="5"/>
    <s v="3F10308  070943 H"/>
    <s v="3F10308  070940 R"/>
    <s v="2"/>
    <d v="2006-06-01T00:00:00"/>
    <d v="2006-06-17T00:00:00"/>
    <s v="5000"/>
    <x v="532"/>
    <s v="0000"/>
    <n v="1198"/>
    <s v="5000"/>
    <n v="801"/>
    <s v=""/>
    <m/>
    <s v="D"/>
    <s v="0420060000"/>
    <b v="0"/>
    <s v=""/>
    <s v=""/>
    <x v="34"/>
  </r>
  <r>
    <n v="633887"/>
    <x v="2"/>
    <x v="540"/>
    <x v="22"/>
    <x v="554"/>
    <s v="1"/>
    <s v="SKY"/>
    <x v="6"/>
    <s v="3F10308  070943 H"/>
    <s v="3F10308  070940 R"/>
    <s v="2"/>
    <d v="2007-06-11T00:00:00"/>
    <d v="2007-06-14T00:00:00"/>
    <s v="5000"/>
    <x v="533"/>
    <s v=""/>
    <m/>
    <s v="5000"/>
    <n v="804"/>
    <s v=""/>
    <m/>
    <s v="D"/>
    <s v="0420070000"/>
    <b v="0"/>
    <s v=""/>
    <s v=""/>
    <x v="34"/>
  </r>
  <r>
    <n v="634281"/>
    <x v="2"/>
    <x v="541"/>
    <x v="22"/>
    <x v="555"/>
    <s v="1"/>
    <s v="SKY"/>
    <x v="7"/>
    <s v="3F10308  070943 H"/>
    <s v="3F10308  070940 R"/>
    <s v="2"/>
    <d v="2008-06-23T00:00:00"/>
    <d v="2008-06-25T00:00:00"/>
    <s v="5000"/>
    <x v="534"/>
    <s v="0000"/>
    <n v="421"/>
    <s v=""/>
    <m/>
    <s v=""/>
    <m/>
    <s v="D"/>
    <s v="0420080000"/>
    <b v="0"/>
    <s v=""/>
    <s v=""/>
    <x v="34"/>
  </r>
  <r>
    <n v="634844"/>
    <x v="2"/>
    <x v="542"/>
    <x v="22"/>
    <x v="556"/>
    <s v="1"/>
    <s v="SKY"/>
    <x v="0"/>
    <s v="3F10308  070943 H"/>
    <s v="3F10308  070940 R"/>
    <s v="2"/>
    <d v="2009-06-17T00:00:00"/>
    <d v="2009-06-19T00:00:00"/>
    <s v="5000"/>
    <x v="535"/>
    <s v=""/>
    <m/>
    <s v="5000"/>
    <n v="808"/>
    <s v=""/>
    <m/>
    <s v="D"/>
    <s v="0420090000"/>
    <b v="0"/>
    <s v=""/>
    <s v=""/>
    <x v="34"/>
  </r>
  <r>
    <n v="633582"/>
    <x v="2"/>
    <x v="543"/>
    <x v="23"/>
    <x v="557"/>
    <s v="1"/>
    <s v="LYF"/>
    <x v="5"/>
    <s v="3F42001  330002 H01"/>
    <s v="3F42001  330002 R"/>
    <s v="3"/>
    <d v="2006-06-01T00:00:00"/>
    <d v="2006-06-01T00:00:00"/>
    <s v="5000"/>
    <x v="536"/>
    <s v="0000"/>
    <n v="789"/>
    <s v="5000"/>
    <n v="790"/>
    <s v="0000"/>
    <n v="263"/>
    <s v="O"/>
    <s v="0420060000"/>
    <b v="0"/>
    <s v=""/>
    <s v=""/>
    <x v="35"/>
  </r>
  <r>
    <n v="633598"/>
    <x v="2"/>
    <x v="544"/>
    <x v="23"/>
    <x v="558"/>
    <s v="1"/>
    <s v="LYY"/>
    <x v="5"/>
    <s v="3F42001  330002 H01"/>
    <s v="3F42001  330002 R"/>
    <s v="3"/>
    <d v="2007-04-02T00:00:00"/>
    <d v="2007-04-06T00:00:00"/>
    <s v="5205"/>
    <x v="537"/>
    <s v="0000"/>
    <n v="25"/>
    <s v="5205"/>
    <n v="2272"/>
    <s v=""/>
    <m/>
    <s v=""/>
    <s v=""/>
    <b v="0"/>
    <s v=""/>
    <s v=""/>
    <x v="35"/>
  </r>
  <r>
    <n v="633986"/>
    <x v="2"/>
    <x v="545"/>
    <x v="23"/>
    <x v="559"/>
    <s v="1"/>
    <s v="LYF"/>
    <x v="6"/>
    <s v="3F42001  330002 H01"/>
    <s v="3F42001  330002 R"/>
    <s v="3"/>
    <d v="2007-05-23T00:00:00"/>
    <d v="2007-05-23T00:00:00"/>
    <s v="5000"/>
    <x v="538"/>
    <s v="0000"/>
    <n v="6000"/>
    <s v="5000"/>
    <n v="1810"/>
    <s v="0000"/>
    <n v="571"/>
    <s v=""/>
    <s v=""/>
    <b v="0"/>
    <s v=""/>
    <s v=""/>
    <x v="35"/>
  </r>
  <r>
    <n v="633987"/>
    <x v="2"/>
    <x v="546"/>
    <x v="23"/>
    <x v="560"/>
    <s v="1"/>
    <s v="LYY"/>
    <x v="6"/>
    <s v="3F42001  330002 H01"/>
    <s v="3F42001  330002 R"/>
    <s v="3"/>
    <d v="2008-04-07T00:00:00"/>
    <d v="2008-04-10T00:00:00"/>
    <s v="5205"/>
    <x v="539"/>
    <s v="0000"/>
    <n v="456"/>
    <s v="5205"/>
    <n v="1673"/>
    <s v=""/>
    <m/>
    <s v=""/>
    <s v=""/>
    <b v="0"/>
    <s v=""/>
    <s v=""/>
    <x v="35"/>
  </r>
  <r>
    <n v="634671"/>
    <x v="2"/>
    <x v="547"/>
    <x v="23"/>
    <x v="561"/>
    <s v="1"/>
    <s v="LYF"/>
    <x v="7"/>
    <s v="3F42001  330002 H01"/>
    <s v="3F42001  352147 R"/>
    <s v="3"/>
    <d v="2008-05-28T00:00:00"/>
    <d v="2008-05-28T00:00:00"/>
    <s v="5000"/>
    <x v="540"/>
    <s v="0000"/>
    <n v="2129"/>
    <s v="5000"/>
    <n v="2757"/>
    <s v="0000"/>
    <n v="532"/>
    <s v=""/>
    <s v=""/>
    <b v="0"/>
    <s v=""/>
    <s v=""/>
    <x v="35"/>
  </r>
  <r>
    <n v="634672"/>
    <x v="2"/>
    <x v="548"/>
    <x v="23"/>
    <x v="562"/>
    <s v="1"/>
    <s v="LYF"/>
    <x v="7"/>
    <s v="3F42001  330002 H01"/>
    <s v="3F42001  330002 R"/>
    <s v="3"/>
    <d v="2008-06-02T00:00:00"/>
    <d v="2008-06-02T00:00:00"/>
    <s v="5000"/>
    <x v="541"/>
    <s v="0000"/>
    <n v="3606"/>
    <s v="5000"/>
    <n v="2232"/>
    <s v="0000"/>
    <n v="133"/>
    <s v=""/>
    <s v=""/>
    <b v="0"/>
    <s v=""/>
    <s v=""/>
    <x v="35"/>
  </r>
  <r>
    <n v="634680"/>
    <x v="2"/>
    <x v="549"/>
    <x v="23"/>
    <x v="563"/>
    <s v="1"/>
    <s v="LYY"/>
    <x v="7"/>
    <s v="3F42001  330002 H01"/>
    <s v="3F42001  330002 R01"/>
    <s v="3"/>
    <d v="2009-04-06T00:00:00"/>
    <d v="2009-04-06T00:00:00"/>
    <s v="5205"/>
    <x v="542"/>
    <s v="0000"/>
    <n v="424"/>
    <s v="5205"/>
    <n v="204331"/>
    <s v=""/>
    <m/>
    <s v=""/>
    <s v=""/>
    <b v="0"/>
    <s v=""/>
    <s v=""/>
    <x v="35"/>
  </r>
  <r>
    <n v="634995"/>
    <x v="2"/>
    <x v="550"/>
    <x v="23"/>
    <x v="564"/>
    <s v="1"/>
    <s v="LYF"/>
    <x v="0"/>
    <s v="3F42001  330002 H01"/>
    <s v="3F42001  330002 R01"/>
    <s v="3"/>
    <d v="2009-06-02T00:00:00"/>
    <d v="2009-06-02T00:00:00"/>
    <s v="5000"/>
    <x v="543"/>
    <s v="0000"/>
    <n v="1064"/>
    <s v="5000"/>
    <n v="8228"/>
    <s v=""/>
    <m/>
    <s v=""/>
    <s v=""/>
    <b v="0"/>
    <s v=""/>
    <s v=""/>
    <x v="35"/>
  </r>
  <r>
    <n v="635166"/>
    <x v="2"/>
    <x v="551"/>
    <x v="23"/>
    <x v="565"/>
    <s v="1"/>
    <s v="LYY"/>
    <x v="0"/>
    <s v="3F42001  330002 H01"/>
    <s v="3F42001  330002 R01"/>
    <s v="3"/>
    <d v="2010-04-12T00:00:00"/>
    <d v="2010-04-15T00:00:00"/>
    <s v="5000"/>
    <x v="544"/>
    <s v="0000"/>
    <n v="636"/>
    <s v="5000"/>
    <n v="2517"/>
    <s v=""/>
    <m/>
    <s v=""/>
    <s v=""/>
    <b v="0"/>
    <s v=""/>
    <s v=""/>
    <x v="35"/>
  </r>
  <r>
    <n v="633468"/>
    <x v="2"/>
    <x v="552"/>
    <x v="24"/>
    <x v="566"/>
    <s v="1"/>
    <s v="SNY"/>
    <x v="5"/>
    <s v="3F10308  070943 H"/>
    <s v="3F10308  070940 R"/>
    <s v="2"/>
    <d v="2007-04-01T00:00:00"/>
    <d v="2007-04-24T00:00:00"/>
    <s v="5000"/>
    <x v="545"/>
    <s v="0000"/>
    <n v="1462"/>
    <s v="5000"/>
    <n v="319"/>
    <s v=""/>
    <m/>
    <s v=""/>
    <s v=""/>
    <b v="0"/>
    <s v=""/>
    <s v=""/>
    <x v="34"/>
  </r>
  <r>
    <n v="633966"/>
    <x v="2"/>
    <x v="553"/>
    <x v="24"/>
    <x v="567"/>
    <s v="1"/>
    <s v="SNY"/>
    <x v="6"/>
    <s v="3F10308  070943 H"/>
    <s v="3F10308  070940 R"/>
    <s v="2"/>
    <d v="2008-04-01T00:00:00"/>
    <d v="2008-04-14T00:00:00"/>
    <s v="5000"/>
    <x v="546"/>
    <s v="0000"/>
    <n v="343"/>
    <s v="5000"/>
    <n v="166"/>
    <s v=""/>
    <m/>
    <s v=""/>
    <s v=""/>
    <b v="0"/>
    <s v=""/>
    <s v=""/>
    <x v="34"/>
  </r>
  <r>
    <n v="634296"/>
    <x v="2"/>
    <x v="554"/>
    <x v="24"/>
    <x v="568"/>
    <s v="1"/>
    <s v="SNY"/>
    <x v="7"/>
    <s v="3F10308  070943 H"/>
    <s v="3F10308  070940 R"/>
    <s v="2"/>
    <d v="2009-04-01T00:00:00"/>
    <d v="2009-04-08T00:00:00"/>
    <s v="5000"/>
    <x v="547"/>
    <s v="0000"/>
    <n v="858"/>
    <s v="5000"/>
    <n v="858"/>
    <s v=""/>
    <m/>
    <s v=""/>
    <s v=""/>
    <b v="0"/>
    <s v=""/>
    <s v=""/>
    <x v="34"/>
  </r>
  <r>
    <n v="634782"/>
    <x v="2"/>
    <x v="555"/>
    <x v="24"/>
    <x v="569"/>
    <s v="1"/>
    <s v="SNY"/>
    <x v="0"/>
    <s v="3F10308  070943 H"/>
    <s v="3F10308  070940 R"/>
    <s v="2"/>
    <d v="2010-04-01T00:00:00"/>
    <d v="2010-04-11T00:00:00"/>
    <s v="5000"/>
    <x v="548"/>
    <s v="0000"/>
    <n v="779"/>
    <s v=""/>
    <m/>
    <s v=""/>
    <m/>
    <s v=""/>
    <s v=""/>
    <b v="0"/>
    <s v=""/>
    <s v=""/>
    <x v="34"/>
  </r>
  <r>
    <n v="210671"/>
    <x v="2"/>
    <x v="556"/>
    <x v="25"/>
    <x v="570"/>
    <s v="1"/>
    <s v="NIS"/>
    <x v="5"/>
    <s v="3F10513  110017AH"/>
    <s v="3F10513  110017AR"/>
    <s v="3"/>
    <d v="2006-05-18T00:00:00"/>
    <d v="2006-06-05T00:00:00"/>
    <s v="5000"/>
    <x v="549"/>
    <s v="0000"/>
    <n v="4360"/>
    <s v="5000"/>
    <n v="215114"/>
    <s v="0000"/>
    <n v="8847"/>
    <s v=""/>
    <s v=""/>
    <b v="0"/>
    <s v=""/>
    <s v=""/>
    <x v="36"/>
  </r>
  <r>
    <n v="632894"/>
    <x v="2"/>
    <x v="557"/>
    <x v="25"/>
    <x v="571"/>
    <s v="1"/>
    <s v="SPS"/>
    <x v="5"/>
    <s v="3F10513  120007 H01"/>
    <s v="3F10513  120007 R"/>
    <s v="3"/>
    <d v="2006-09-01T00:00:00"/>
    <d v="2006-09-30T00:00:00"/>
    <s v="5000"/>
    <x v="550"/>
    <s v=""/>
    <m/>
    <s v="5000"/>
    <n v="261"/>
    <s v=""/>
    <m/>
    <s v=""/>
    <s v=""/>
    <b v="0"/>
    <s v=""/>
    <s v=""/>
    <x v="37"/>
  </r>
  <r>
    <n v="632979"/>
    <x v="2"/>
    <x v="558"/>
    <x v="25"/>
    <x v="572"/>
    <s v="1"/>
    <s v="SPS"/>
    <x v="5"/>
    <s v="3F10513  120007 H01"/>
    <s v="3F10513  120007 R"/>
    <s v="3"/>
    <d v="2006-06-05T00:00:00"/>
    <d v="2006-06-19T00:00:00"/>
    <s v="5000"/>
    <x v="551"/>
    <s v="0000"/>
    <n v="5185"/>
    <s v="5000"/>
    <n v="4967"/>
    <s v=""/>
    <m/>
    <s v=""/>
    <s v=""/>
    <b v="0"/>
    <s v=""/>
    <s v=""/>
    <x v="37"/>
  </r>
  <r>
    <n v="633286"/>
    <x v="2"/>
    <x v="559"/>
    <x v="25"/>
    <x v="573"/>
    <s v="1"/>
    <s v="NIS"/>
    <x v="5"/>
    <s v="3F10513  110013CH"/>
    <s v="3F10513  110013CR"/>
    <s v="3"/>
    <d v="2006-05-15T00:00:00"/>
    <d v="2006-05-25T00:00:00"/>
    <s v="5000"/>
    <x v="552"/>
    <s v="0000"/>
    <n v="7920"/>
    <s v="5000"/>
    <n v="2943809"/>
    <s v="0000"/>
    <n v="404407"/>
    <s v="D"/>
    <s v="142006DI02"/>
    <b v="0"/>
    <s v=""/>
    <s v=""/>
    <x v="38"/>
  </r>
  <r>
    <n v="210744"/>
    <x v="2"/>
    <x v="560"/>
    <x v="25"/>
    <x v="574"/>
    <s v="1"/>
    <s v="NIS"/>
    <x v="6"/>
    <s v="3F10513  110017AH"/>
    <s v="3F10513  110017AR"/>
    <s v="3"/>
    <d v="2007-05-18T00:00:00"/>
    <d v="2007-06-10T00:00:00"/>
    <s v="5000"/>
    <x v="553"/>
    <s v="0000"/>
    <n v="1135"/>
    <s v="5000"/>
    <n v="628420"/>
    <s v="0000"/>
    <n v="21650"/>
    <s v=""/>
    <s v=""/>
    <b v="0"/>
    <s v=""/>
    <s v=""/>
    <x v="36"/>
  </r>
  <r>
    <n v="633391"/>
    <x v="2"/>
    <x v="561"/>
    <x v="25"/>
    <x v="575"/>
    <s v="1"/>
    <s v="NIS"/>
    <x v="6"/>
    <s v="3F10513  110013CH"/>
    <s v="3F10513  110013CR"/>
    <s v="3"/>
    <d v="2007-05-04T00:00:00"/>
    <d v="2007-05-30T00:00:00"/>
    <s v="5000"/>
    <x v="554"/>
    <s v="0000"/>
    <n v="390"/>
    <s v="5000"/>
    <n v="390"/>
    <s v=""/>
    <m/>
    <s v="D"/>
    <s v="142007DI00"/>
    <b v="0"/>
    <s v=""/>
    <s v=""/>
    <x v="38"/>
  </r>
  <r>
    <n v="633964"/>
    <x v="2"/>
    <x v="562"/>
    <x v="25"/>
    <x v="576"/>
    <s v="1"/>
    <s v="SPS"/>
    <x v="6"/>
    <s v="3F10513  120007 H01"/>
    <s v="3F10513  120007 R"/>
    <s v="3"/>
    <d v="2007-06-26T00:00:00"/>
    <d v="2007-06-26T00:00:00"/>
    <s v="5000"/>
    <x v="555"/>
    <s v="0000"/>
    <n v="1518"/>
    <s v="5000"/>
    <n v="2093"/>
    <s v=""/>
    <m/>
    <s v=""/>
    <s v=""/>
    <b v="0"/>
    <s v=""/>
    <s v=""/>
    <x v="37"/>
  </r>
  <r>
    <n v="633968"/>
    <x v="2"/>
    <x v="563"/>
    <x v="25"/>
    <x v="577"/>
    <s v="1"/>
    <s v="SPS"/>
    <x v="6"/>
    <s v="3F10513  120007 H01"/>
    <s v="3F10513  120007 R"/>
    <s v="3"/>
    <d v="2007-09-04T00:00:00"/>
    <d v="2007-09-05T00:00:00"/>
    <s v="5000"/>
    <x v="556"/>
    <s v="0000"/>
    <n v="1581"/>
    <s v="5000"/>
    <n v="974"/>
    <s v=""/>
    <m/>
    <s v=""/>
    <s v=""/>
    <b v="0"/>
    <s v=""/>
    <s v=""/>
    <x v="37"/>
  </r>
  <r>
    <n v="210788"/>
    <x v="2"/>
    <x v="564"/>
    <x v="25"/>
    <x v="578"/>
    <s v="1"/>
    <s v="NIS"/>
    <x v="7"/>
    <s v="3F10513  110013CH"/>
    <s v="3F10513  110013CR"/>
    <s v="3"/>
    <d v="2008-05-01T00:00:00"/>
    <d v="2008-06-05T00:00:00"/>
    <s v="5000"/>
    <x v="557"/>
    <s v=""/>
    <m/>
    <s v="5000"/>
    <n v="724"/>
    <s v=""/>
    <m/>
    <s v="D"/>
    <s v="142008DI00"/>
    <b v="0"/>
    <s v=""/>
    <s v=""/>
    <x v="38"/>
  </r>
  <r>
    <n v="210801"/>
    <x v="2"/>
    <x v="565"/>
    <x v="25"/>
    <x v="579"/>
    <s v="1"/>
    <s v="NIS"/>
    <x v="7"/>
    <s v="3F10513  110017AH"/>
    <s v="3F10513  110017AR"/>
    <s v="3"/>
    <d v="2008-05-17T00:00:00"/>
    <d v="2008-05-23T00:00:00"/>
    <s v="5000"/>
    <x v="558"/>
    <s v="0000"/>
    <n v="2721"/>
    <s v="5000"/>
    <n v="615670"/>
    <s v="0000"/>
    <n v="24655"/>
    <s v=""/>
    <s v=""/>
    <b v="0"/>
    <s v=""/>
    <s v=""/>
    <x v="36"/>
  </r>
  <r>
    <n v="633466"/>
    <x v="2"/>
    <x v="566"/>
    <x v="25"/>
    <x v="580"/>
    <s v="1"/>
    <s v="SPS"/>
    <x v="7"/>
    <s v="3F10513  120007 H01"/>
    <s v="3F10513  120007 R"/>
    <s v="3"/>
    <d v="2008-06-17T00:00:00"/>
    <d v="2008-06-17T00:00:00"/>
    <s v="5000"/>
    <x v="559"/>
    <s v="0000"/>
    <n v="1528"/>
    <s v="5000"/>
    <n v="254"/>
    <s v=""/>
    <m/>
    <s v=""/>
    <s v=""/>
    <b v="0"/>
    <s v=""/>
    <s v=""/>
    <x v="37"/>
  </r>
  <r>
    <n v="634364"/>
    <x v="2"/>
    <x v="567"/>
    <x v="25"/>
    <x v="581"/>
    <s v="1"/>
    <s v="SPS"/>
    <x v="7"/>
    <s v="3F10513  120007 H01"/>
    <s v="3F10513  120007 R"/>
    <s v="3"/>
    <d v="2008-09-15T00:00:00"/>
    <d v="2008-09-22T00:00:00"/>
    <s v="5000"/>
    <x v="560"/>
    <s v="0000"/>
    <n v="401"/>
    <s v="5000"/>
    <n v="2000"/>
    <s v=""/>
    <m/>
    <s v=""/>
    <s v=""/>
    <b v="0"/>
    <s v=""/>
    <s v=""/>
    <x v="37"/>
  </r>
  <r>
    <n v="210824"/>
    <x v="2"/>
    <x v="568"/>
    <x v="25"/>
    <x v="582"/>
    <s v="1"/>
    <s v="NIS"/>
    <x v="0"/>
    <s v="3F10513  110013CH"/>
    <s v="3F10513  110013CR"/>
    <s v="3"/>
    <d v="2009-06-01T00:00:00"/>
    <d v="2009-06-01T00:00:00"/>
    <s v="5000"/>
    <x v="561"/>
    <s v="0000"/>
    <n v="765"/>
    <s v="5000"/>
    <n v="3059538"/>
    <s v="0000"/>
    <n v="1"/>
    <s v="D"/>
    <s v="142008nisq"/>
    <b v="0"/>
    <s v=""/>
    <s v=""/>
    <x v="38"/>
  </r>
  <r>
    <n v="633289"/>
    <x v="2"/>
    <x v="569"/>
    <x v="26"/>
    <x v="583"/>
    <s v="1"/>
    <s v="SPY"/>
    <x v="5"/>
    <s v="3F10513  130029 H"/>
    <s v="3F10513  130028 R01"/>
    <s v="3"/>
    <d v="2007-04-09T00:00:00"/>
    <d v="2007-04-26T00:00:00"/>
    <s v="5000"/>
    <x v="562"/>
    <s v="0000"/>
    <n v="1297"/>
    <s v="5000"/>
    <n v="1237"/>
    <s v=""/>
    <m/>
    <s v=""/>
    <s v=""/>
    <b v="0"/>
    <s v=""/>
    <s v=""/>
    <x v="39"/>
  </r>
  <r>
    <n v="633467"/>
    <x v="2"/>
    <x v="570"/>
    <x v="26"/>
    <x v="584"/>
    <s v="1"/>
    <s v="SPY"/>
    <x v="5"/>
    <s v="3F10510  090125 H"/>
    <s v="3F10510  090001 R02"/>
    <s v="3"/>
    <d v="2007-05-01T00:00:00"/>
    <d v="2007-05-01T00:00:00"/>
    <s v="5000"/>
    <x v="563"/>
    <s v="0000"/>
    <n v="1330"/>
    <s v="5000"/>
    <n v="2891"/>
    <s v=""/>
    <m/>
    <s v=""/>
    <s v=""/>
    <b v="0"/>
    <s v=""/>
    <s v=""/>
    <x v="40"/>
  </r>
  <r>
    <n v="633472"/>
    <x v="2"/>
    <x v="571"/>
    <x v="26"/>
    <x v="585"/>
    <s v="1"/>
    <s v="SPY"/>
    <x v="5"/>
    <s v="3F10513  120007 H03"/>
    <s v="3F10513  120007 R"/>
    <s v="3"/>
    <d v="2007-03-30T00:00:00"/>
    <d v="2007-03-30T00:00:00"/>
    <s v="5000"/>
    <x v="564"/>
    <s v="0000"/>
    <n v="5168"/>
    <s v="5000"/>
    <n v="952"/>
    <s v=""/>
    <m/>
    <s v=""/>
    <s v=""/>
    <b v="0"/>
    <s v=""/>
    <s v=""/>
    <x v="41"/>
  </r>
  <r>
    <n v="633494"/>
    <x v="2"/>
    <x v="572"/>
    <x v="26"/>
    <x v="586"/>
    <s v="1"/>
    <s v="SPY"/>
    <x v="6"/>
    <s v="3F10513  130028 H02"/>
    <s v="3F10513  130028 R"/>
    <s v="3"/>
    <d v="2008-03-21T00:00:00"/>
    <d v="2008-03-21T00:00:00"/>
    <s v="5000"/>
    <x v="565"/>
    <s v="0000"/>
    <n v="267"/>
    <s v="5000"/>
    <n v="13"/>
    <s v=""/>
    <m/>
    <s v=""/>
    <s v=""/>
    <b v="0"/>
    <s v=""/>
    <s v=""/>
    <x v="42"/>
  </r>
  <r>
    <n v="633495"/>
    <x v="2"/>
    <x v="573"/>
    <x v="26"/>
    <x v="587"/>
    <s v="1"/>
    <s v="SPY"/>
    <x v="6"/>
    <s v="3F10513  130028 H02"/>
    <s v="3F10513  130028 R"/>
    <s v="3"/>
    <d v="2008-03-21T00:00:00"/>
    <d v="2008-03-21T00:00:00"/>
    <s v="5000"/>
    <x v="566"/>
    <s v="0000"/>
    <n v="263"/>
    <s v="5000"/>
    <n v="60"/>
    <s v=""/>
    <m/>
    <s v=""/>
    <s v=""/>
    <b v="0"/>
    <s v=""/>
    <s v=""/>
    <x v="42"/>
  </r>
  <r>
    <n v="633496"/>
    <x v="2"/>
    <x v="574"/>
    <x v="26"/>
    <x v="588"/>
    <s v="1"/>
    <s v="SPY"/>
    <x v="6"/>
    <s v="3F10513  130028 H02"/>
    <s v="3F10513  130028 R"/>
    <s v="3"/>
    <d v="2008-03-21T00:00:00"/>
    <d v="2008-03-21T00:00:00"/>
    <s v="5000"/>
    <x v="567"/>
    <s v="0000"/>
    <n v="250"/>
    <s v=""/>
    <m/>
    <s v=""/>
    <m/>
    <s v=""/>
    <s v=""/>
    <b v="0"/>
    <s v=""/>
    <s v=""/>
    <x v="42"/>
  </r>
  <r>
    <n v="633967"/>
    <x v="2"/>
    <x v="575"/>
    <x v="26"/>
    <x v="589"/>
    <s v="1"/>
    <s v="SPY"/>
    <x v="6"/>
    <s v="3F10510  090125 H"/>
    <s v="3F10510  090001 R02"/>
    <s v="3"/>
    <d v="2008-04-21T00:00:00"/>
    <d v="2008-04-21T00:00:00"/>
    <s v="5000"/>
    <x v="568"/>
    <s v="0000"/>
    <n v="1062"/>
    <s v="5000"/>
    <n v="187"/>
    <s v=""/>
    <m/>
    <s v=""/>
    <s v=""/>
    <b v="0"/>
    <s v=""/>
    <s v=""/>
    <x v="40"/>
  </r>
  <r>
    <n v="633969"/>
    <x v="2"/>
    <x v="576"/>
    <x v="26"/>
    <x v="590"/>
    <s v="1"/>
    <s v="SPY"/>
    <x v="6"/>
    <s v="3F10513  120007 H03"/>
    <s v="3F10513  120007 R"/>
    <s v="3"/>
    <d v="2008-04-02T00:00:00"/>
    <d v="2008-04-02T00:00:00"/>
    <s v="5000"/>
    <x v="569"/>
    <s v="0000"/>
    <n v="4954"/>
    <s v="5000"/>
    <n v="1262"/>
    <s v=""/>
    <m/>
    <s v=""/>
    <s v=""/>
    <b v="0"/>
    <s v=""/>
    <s v=""/>
    <x v="41"/>
  </r>
  <r>
    <n v="634298"/>
    <x v="2"/>
    <x v="577"/>
    <x v="26"/>
    <x v="591"/>
    <s v="1"/>
    <s v="SPY"/>
    <x v="7"/>
    <s v="3F10510  090125 H"/>
    <s v="3F10510  090001 R02"/>
    <s v="3"/>
    <d v="2009-04-15T00:00:00"/>
    <d v="2009-05-01T00:00:00"/>
    <s v="5000"/>
    <x v="570"/>
    <s v=""/>
    <m/>
    <s v="5000"/>
    <n v="192"/>
    <s v=""/>
    <m/>
    <s v=""/>
    <s v=""/>
    <b v="0"/>
    <s v=""/>
    <s v=""/>
    <x v="40"/>
  </r>
  <r>
    <n v="634299"/>
    <x v="2"/>
    <x v="578"/>
    <x v="26"/>
    <x v="592"/>
    <s v="1"/>
    <s v="SPY"/>
    <x v="7"/>
    <s v="3F10513  120007 H03"/>
    <s v="3F10513  120007 R"/>
    <s v="3"/>
    <d v="2009-04-01T00:00:00"/>
    <d v="2009-04-01T00:00:00"/>
    <s v="5000"/>
    <x v="571"/>
    <s v="0000"/>
    <n v="1170"/>
    <s v="5000"/>
    <n v="4484"/>
    <s v=""/>
    <m/>
    <s v=""/>
    <s v=""/>
    <b v="0"/>
    <s v=""/>
    <s v=""/>
    <x v="41"/>
  </r>
  <r>
    <n v="634383"/>
    <x v="2"/>
    <x v="579"/>
    <x v="26"/>
    <x v="593"/>
    <s v="1"/>
    <s v="SPY"/>
    <x v="7"/>
    <s v="3F10513  130028 H02"/>
    <s v="3F10513  130028 R"/>
    <s v="3"/>
    <d v="2009-03-20T00:00:00"/>
    <d v="2009-03-20T00:00:00"/>
    <s v="5000"/>
    <x v="572"/>
    <s v="0000"/>
    <n v="1835"/>
    <s v="5000"/>
    <n v="353"/>
    <s v=""/>
    <m/>
    <s v=""/>
    <s v=""/>
    <b v="0"/>
    <s v=""/>
    <s v=""/>
    <x v="42"/>
  </r>
  <r>
    <n v="631427"/>
    <x v="2"/>
    <x v="580"/>
    <x v="26"/>
    <x v="594"/>
    <s v="1"/>
    <s v="SPY"/>
    <x v="0"/>
    <s v="3F10513  120007 H03"/>
    <s v="3F10513  120007 R"/>
    <s v="3"/>
    <d v="2010-04-06T00:00:00"/>
    <d v="2010-04-06T00:00:00"/>
    <s v="5000"/>
    <x v="573"/>
    <s v="0000"/>
    <n v="539"/>
    <s v=""/>
    <m/>
    <s v=""/>
    <m/>
    <s v=""/>
    <s v=""/>
    <b v="0"/>
    <s v=""/>
    <s v=""/>
    <x v="41"/>
  </r>
  <r>
    <n v="634780"/>
    <x v="2"/>
    <x v="581"/>
    <x v="26"/>
    <x v="595"/>
    <s v="1"/>
    <s v="SPY"/>
    <x v="0"/>
    <s v="3F10510  090125 H"/>
    <s v="3F10510  090125 R"/>
    <s v="3"/>
    <d v="2010-04-15T00:00:00"/>
    <d v="2010-04-23T00:00:00"/>
    <s v="5000"/>
    <x v="574"/>
    <s v="0000"/>
    <n v="538"/>
    <s v="5000"/>
    <n v="710"/>
    <s v=""/>
    <m/>
    <s v=""/>
    <s v=""/>
    <b v="0"/>
    <s v=""/>
    <s v=""/>
    <x v="40"/>
  </r>
  <r>
    <n v="210677"/>
    <x v="2"/>
    <x v="582"/>
    <x v="27"/>
    <x v="596"/>
    <s v="1"/>
    <s v="SSF"/>
    <x v="5"/>
    <s v="3F10208  031853AH"/>
    <s v="3F10208  030176 R"/>
    <s v="2"/>
    <d v="2006-05-23T00:00:00"/>
    <d v="2006-05-23T00:00:00"/>
    <s v="5000"/>
    <x v="575"/>
    <s v="0000"/>
    <n v="1641"/>
    <s v="5000"/>
    <n v="2872"/>
    <s v=""/>
    <m/>
    <s v=""/>
    <s v=""/>
    <b v="0"/>
    <s v=""/>
    <s v=""/>
    <x v="43"/>
  </r>
  <r>
    <n v="210685"/>
    <x v="2"/>
    <x v="583"/>
    <x v="27"/>
    <x v="597"/>
    <s v="1"/>
    <s v="SSF"/>
    <x v="5"/>
    <s v="3F10208  031421 H"/>
    <s v="3F10208  030435 R"/>
    <s v="3"/>
    <d v="2006-06-05T00:00:00"/>
    <d v="2006-06-05T00:00:00"/>
    <s v="5000"/>
    <x v="576"/>
    <s v="0000"/>
    <n v="2064"/>
    <s v="5000"/>
    <n v="1235"/>
    <s v=""/>
    <m/>
    <s v=""/>
    <s v=""/>
    <b v="0"/>
    <s v=""/>
    <s v=""/>
    <x v="33"/>
  </r>
  <r>
    <n v="212827"/>
    <x v="2"/>
    <x v="584"/>
    <x v="27"/>
    <x v="598"/>
    <s v="1"/>
    <s v="SSF"/>
    <x v="5"/>
    <s v="3F10208  031853AH"/>
    <s v="3F10208  030176 R"/>
    <s v="2"/>
    <d v="2006-05-23T00:00:00"/>
    <d v="2006-05-23T00:00:00"/>
    <s v="5000"/>
    <x v="577"/>
    <s v="0000"/>
    <n v="44"/>
    <s v="5000"/>
    <n v="77"/>
    <s v=""/>
    <m/>
    <s v=""/>
    <s v=""/>
    <b v="0"/>
    <s v=""/>
    <s v=""/>
    <x v="43"/>
  </r>
  <r>
    <n v="210735"/>
    <x v="2"/>
    <x v="585"/>
    <x v="27"/>
    <x v="599"/>
    <s v="1"/>
    <s v="SSF"/>
    <x v="6"/>
    <s v="3F10208  031853AH"/>
    <s v="3F10208  032363 R"/>
    <s v="2"/>
    <d v="2007-05-25T00:00:00"/>
    <d v="2007-05-25T00:00:00"/>
    <s v="5000"/>
    <x v="578"/>
    <s v=""/>
    <m/>
    <s v="5000"/>
    <n v="488"/>
    <s v=""/>
    <m/>
    <s v=""/>
    <s v=""/>
    <b v="0"/>
    <s v=""/>
    <s v=""/>
    <x v="43"/>
  </r>
  <r>
    <n v="210745"/>
    <x v="2"/>
    <x v="586"/>
    <x v="27"/>
    <x v="600"/>
    <s v="1"/>
    <s v="SSF"/>
    <x v="6"/>
    <s v="3F10208  031421 H"/>
    <s v="3F10208  030435 R"/>
    <s v="3"/>
    <d v="2007-06-11T00:00:00"/>
    <d v="2007-06-11T00:00:00"/>
    <s v="5000"/>
    <x v="579"/>
    <s v="0000"/>
    <n v="798"/>
    <s v="5000"/>
    <n v="956"/>
    <s v=""/>
    <m/>
    <s v=""/>
    <s v=""/>
    <b v="0"/>
    <s v=""/>
    <s v=""/>
    <x v="33"/>
  </r>
  <r>
    <n v="210278"/>
    <x v="2"/>
    <x v="587"/>
    <x v="27"/>
    <x v="601"/>
    <s v="1"/>
    <s v="SSF"/>
    <x v="7"/>
    <s v="3F10208  031421 H"/>
    <s v="3F10208  030435 R"/>
    <s v="3"/>
    <d v="2008-06-12T00:00:00"/>
    <d v="2008-06-12T00:00:00"/>
    <s v="5000"/>
    <x v="580"/>
    <s v=""/>
    <m/>
    <s v=""/>
    <m/>
    <s v=""/>
    <m/>
    <s v=""/>
    <s v=""/>
    <b v="0"/>
    <s v=""/>
    <s v=""/>
    <x v="33"/>
  </r>
  <r>
    <n v="210789"/>
    <x v="2"/>
    <x v="588"/>
    <x v="27"/>
    <x v="602"/>
    <s v="1"/>
    <s v="SSF"/>
    <x v="7"/>
    <s v="3F10208  031853AH"/>
    <s v="3F10208  030176 R"/>
    <s v="2"/>
    <d v="2008-05-27T00:00:00"/>
    <d v="2008-05-27T00:00:00"/>
    <s v="5000"/>
    <x v="581"/>
    <s v="0000"/>
    <n v="872"/>
    <s v="5000"/>
    <n v="868"/>
    <s v=""/>
    <m/>
    <s v=""/>
    <s v=""/>
    <b v="0"/>
    <s v=""/>
    <s v=""/>
    <x v="43"/>
  </r>
  <r>
    <n v="210831"/>
    <x v="2"/>
    <x v="589"/>
    <x v="27"/>
    <x v="603"/>
    <s v="1"/>
    <s v="SSF"/>
    <x v="0"/>
    <s v="3F10208  031421 H"/>
    <s v="3F10208  030435 R"/>
    <s v="3"/>
    <d v="2009-06-17T00:00:00"/>
    <d v="2009-06-17T00:00:00"/>
    <s v="5000"/>
    <x v="582"/>
    <s v="0000"/>
    <n v="640"/>
    <s v="5000"/>
    <n v="2882"/>
    <s v=""/>
    <m/>
    <s v=""/>
    <s v=""/>
    <b v="0"/>
    <s v=""/>
    <s v=""/>
    <x v="33"/>
  </r>
  <r>
    <n v="210842"/>
    <x v="2"/>
    <x v="590"/>
    <x v="27"/>
    <x v="604"/>
    <s v="1"/>
    <s v="SSF"/>
    <x v="0"/>
    <s v="3F10208  031421 H"/>
    <s v="3F10208  031853BR"/>
    <s v="2"/>
    <d v="2009-05-28T00:00:00"/>
    <d v="2009-05-31T00:00:00"/>
    <s v="5000"/>
    <x v="583"/>
    <s v="0000"/>
    <n v="437"/>
    <s v="5000"/>
    <n v="667"/>
    <s v=""/>
    <m/>
    <s v=""/>
    <s v=""/>
    <b v="0"/>
    <s v=""/>
    <s v=""/>
    <x v="33"/>
  </r>
  <r>
    <n v="210684"/>
    <x v="2"/>
    <x v="591"/>
    <x v="28"/>
    <x v="605"/>
    <s v="1"/>
    <s v="STL"/>
    <x v="5"/>
    <s v="3F10308  050254AH"/>
    <s v="3F10308  050254AR"/>
    <s v="2"/>
    <d v="2006-05-04T00:00:00"/>
    <d v="2006-06-14T00:00:00"/>
    <s v="5000"/>
    <x v="584"/>
    <s v="0000"/>
    <n v="14228"/>
    <s v="5000"/>
    <n v="3817"/>
    <s v="0000"/>
    <n v="348"/>
    <s v=""/>
    <s v=""/>
    <b v="0"/>
    <s v=""/>
    <s v=""/>
    <x v="44"/>
  </r>
  <r>
    <n v="210733"/>
    <x v="2"/>
    <x v="592"/>
    <x v="28"/>
    <x v="606"/>
    <s v="1"/>
    <s v="STL"/>
    <x v="6"/>
    <s v="3F10308  050254AH"/>
    <s v="3F10308  050254AR"/>
    <s v="2"/>
    <d v="2007-04-18T00:00:00"/>
    <d v="2007-06-25T00:00:00"/>
    <s v="5000"/>
    <x v="585"/>
    <s v="0000"/>
    <n v="10098"/>
    <s v="5000"/>
    <n v="33668"/>
    <s v="0000"/>
    <n v="1064"/>
    <s v=""/>
    <s v=""/>
    <b v="0"/>
    <s v=""/>
    <s v=""/>
    <x v="44"/>
  </r>
  <r>
    <n v="210743"/>
    <x v="2"/>
    <x v="593"/>
    <x v="28"/>
    <x v="607"/>
    <s v="1"/>
    <s v="STL"/>
    <x v="6"/>
    <s v="3F10308  050254AH"/>
    <s v="3F10308  050254AR"/>
    <s v="2"/>
    <d v="2007-04-18T00:00:00"/>
    <d v="2007-06-25T00:00:00"/>
    <s v="5000"/>
    <x v="282"/>
    <s v="0000"/>
    <n v="838"/>
    <s v="5000"/>
    <n v="1613"/>
    <s v="0000"/>
    <n v="31"/>
    <s v=""/>
    <s v=""/>
    <b v="0"/>
    <s v=""/>
    <s v=""/>
    <x v="44"/>
  </r>
  <r>
    <n v="210741"/>
    <x v="2"/>
    <x v="594"/>
    <x v="28"/>
    <x v="608"/>
    <s v="1"/>
    <s v="STL"/>
    <x v="7"/>
    <s v="3F10308  050254AH"/>
    <s v="3F10308  050254AR"/>
    <s v="2"/>
    <d v="2008-04-25T00:00:00"/>
    <d v="2008-06-02T00:00:00"/>
    <s v="5000"/>
    <x v="586"/>
    <s v="0000"/>
    <n v="290"/>
    <s v="5000"/>
    <n v="1390"/>
    <s v=""/>
    <m/>
    <s v=""/>
    <s v=""/>
    <b v="0"/>
    <s v=""/>
    <s v=""/>
    <x v="44"/>
  </r>
  <r>
    <n v="210787"/>
    <x v="2"/>
    <x v="595"/>
    <x v="28"/>
    <x v="609"/>
    <s v="1"/>
    <s v="STL"/>
    <x v="7"/>
    <s v="3F10308  050254AH"/>
    <s v="3F10308  050254AR"/>
    <s v="2"/>
    <d v="2008-04-25T00:00:00"/>
    <d v="2008-06-02T00:00:00"/>
    <s v="5000"/>
    <x v="587"/>
    <s v="0000"/>
    <n v="3287"/>
    <s v="5000"/>
    <n v="15775"/>
    <s v=""/>
    <m/>
    <s v=""/>
    <s v=""/>
    <b v="0"/>
    <s v=""/>
    <s v=""/>
    <x v="44"/>
  </r>
  <r>
    <n v="210840"/>
    <x v="2"/>
    <x v="596"/>
    <x v="28"/>
    <x v="610"/>
    <s v="1"/>
    <s v="STL"/>
    <x v="0"/>
    <s v="3F10308  050254AH"/>
    <s v="3F10308  050254AR"/>
    <s v="2"/>
    <d v="2009-04-27T00:00:00"/>
    <d v="2009-05-28T00:00:00"/>
    <s v="5000"/>
    <x v="588"/>
    <s v="0000"/>
    <n v="1587"/>
    <s v="5000"/>
    <n v="317"/>
    <s v="0000"/>
    <n v="317"/>
    <s v=""/>
    <s v=""/>
    <b v="0"/>
    <s v=""/>
    <s v=""/>
    <x v="44"/>
  </r>
  <r>
    <n v="633298"/>
    <x v="2"/>
    <x v="597"/>
    <x v="29"/>
    <x v="611"/>
    <s v="1"/>
    <s v="SUM"/>
    <x v="5"/>
    <s v="3F42001  470001 H02"/>
    <s v="3F42001         R"/>
    <s v="2"/>
    <d v="2006-05-12T00:00:00"/>
    <d v="2006-05-12T00:00:00"/>
    <s v="5000"/>
    <x v="589"/>
    <s v="0000"/>
    <n v="1906"/>
    <s v="5000"/>
    <n v="574"/>
    <s v=""/>
    <m/>
    <s v=""/>
    <s v=""/>
    <b v="0"/>
    <s v=""/>
    <s v=""/>
    <x v="45"/>
  </r>
  <r>
    <n v="633299"/>
    <x v="2"/>
    <x v="598"/>
    <x v="29"/>
    <x v="612"/>
    <s v="1"/>
    <s v="SUM"/>
    <x v="5"/>
    <s v="3F42001  470001 H02"/>
    <s v="3F42001         R"/>
    <s v="2"/>
    <d v="2006-06-14T00:00:00"/>
    <d v="2006-06-14T00:00:00"/>
    <s v="5000"/>
    <x v="590"/>
    <s v="0000"/>
    <n v="428"/>
    <s v="5000"/>
    <n v="1757"/>
    <s v=""/>
    <m/>
    <s v=""/>
    <s v=""/>
    <b v="0"/>
    <s v=""/>
    <s v=""/>
    <x v="45"/>
  </r>
  <r>
    <n v="633596"/>
    <x v="2"/>
    <x v="599"/>
    <x v="29"/>
    <x v="613"/>
    <s v="1"/>
    <s v="SUM"/>
    <x v="5"/>
    <s v="3F42001  470001 H02"/>
    <s v="3F42001         R"/>
    <s v="2"/>
    <d v="2007-05-23T00:00:00"/>
    <d v="2007-05-30T00:00:00"/>
    <s v="5000"/>
    <x v="591"/>
    <s v="0000"/>
    <n v="6205"/>
    <s v="5000"/>
    <n v="4845"/>
    <s v=""/>
    <m/>
    <s v=""/>
    <s v=""/>
    <b v="0"/>
    <s v=""/>
    <s v=""/>
    <x v="45"/>
  </r>
  <r>
    <n v="633385"/>
    <x v="2"/>
    <x v="600"/>
    <x v="29"/>
    <x v="614"/>
    <s v="1"/>
    <s v="SUM"/>
    <x v="6"/>
    <s v="3F42001  470001 H02"/>
    <s v="3F42001         R"/>
    <s v="2"/>
    <d v="2007-05-16T00:00:00"/>
    <d v="2007-05-17T00:00:00"/>
    <s v="5000"/>
    <x v="592"/>
    <s v="0000"/>
    <n v="1575"/>
    <s v="5000"/>
    <n v="1867"/>
    <s v=""/>
    <m/>
    <s v=""/>
    <s v=""/>
    <b v="0"/>
    <s v=""/>
    <s v=""/>
    <x v="45"/>
  </r>
  <r>
    <n v="633386"/>
    <x v="2"/>
    <x v="601"/>
    <x v="29"/>
    <x v="615"/>
    <s v="1"/>
    <s v="SUM"/>
    <x v="6"/>
    <s v="3F42001  470001 H02"/>
    <s v="3F42001         R"/>
    <s v="2"/>
    <d v="2007-06-13T00:00:00"/>
    <d v="2007-06-13T00:00:00"/>
    <s v="5000"/>
    <x v="593"/>
    <s v="0000"/>
    <n v="1344"/>
    <s v="5000"/>
    <n v="1506"/>
    <s v=""/>
    <m/>
    <s v=""/>
    <s v=""/>
    <b v="0"/>
    <s v=""/>
    <s v=""/>
    <x v="45"/>
  </r>
  <r>
    <n v="633799"/>
    <x v="2"/>
    <x v="602"/>
    <x v="29"/>
    <x v="616"/>
    <s v="1"/>
    <s v="SUM"/>
    <x v="6"/>
    <s v="3F42001  470001 H02"/>
    <s v="3F42001         R"/>
    <s v="2"/>
    <d v="2008-04-06T00:00:00"/>
    <d v="2008-05-09T00:00:00"/>
    <s v="5000"/>
    <x v="594"/>
    <s v="0000"/>
    <n v="593"/>
    <s v="5000"/>
    <n v="1774"/>
    <s v=""/>
    <m/>
    <s v=""/>
    <s v=""/>
    <b v="0"/>
    <s v=""/>
    <s v=""/>
    <x v="45"/>
  </r>
  <r>
    <n v="633871"/>
    <x v="2"/>
    <x v="603"/>
    <x v="29"/>
    <x v="617"/>
    <s v="1"/>
    <s v="SUM"/>
    <x v="7"/>
    <s v="3F42001  470001 H02"/>
    <s v="3F42001         R"/>
    <s v="2"/>
    <d v="2008-06-16T00:00:00"/>
    <d v="2008-06-16T00:00:00"/>
    <s v="5000"/>
    <x v="595"/>
    <s v="0000"/>
    <n v="1198"/>
    <s v="5000"/>
    <n v="2360"/>
    <s v=""/>
    <m/>
    <s v=""/>
    <s v=""/>
    <b v="0"/>
    <s v=""/>
    <s v=""/>
    <x v="45"/>
  </r>
  <r>
    <n v="633872"/>
    <x v="2"/>
    <x v="604"/>
    <x v="29"/>
    <x v="618"/>
    <s v="1"/>
    <s v="SUM"/>
    <x v="7"/>
    <s v="3F42001  470001 H02"/>
    <s v="3F42001         R"/>
    <s v="2"/>
    <d v="2008-05-13T00:00:00"/>
    <d v="2008-05-13T00:00:00"/>
    <s v="5000"/>
    <x v="596"/>
    <s v="0000"/>
    <n v="1191"/>
    <s v="5000"/>
    <n v="3420"/>
    <s v=""/>
    <m/>
    <s v=""/>
    <s v=""/>
    <b v="0"/>
    <s v=""/>
    <s v=""/>
    <x v="45"/>
  </r>
  <r>
    <n v="634287"/>
    <x v="2"/>
    <x v="605"/>
    <x v="29"/>
    <x v="619"/>
    <s v="1"/>
    <s v="SUM"/>
    <x v="7"/>
    <s v="3F42001  470001 H02"/>
    <s v="3F42001  470001 R04"/>
    <s v="2"/>
    <d v="2009-04-15T00:00:00"/>
    <d v="2009-06-25T00:00:00"/>
    <s v="5000"/>
    <x v="597"/>
    <s v="0000"/>
    <n v="484"/>
    <s v="5000"/>
    <n v="1198"/>
    <s v=""/>
    <m/>
    <s v=""/>
    <s v=""/>
    <b v="0"/>
    <s v=""/>
    <s v=""/>
    <x v="45"/>
  </r>
  <r>
    <n v="634390"/>
    <x v="2"/>
    <x v="606"/>
    <x v="29"/>
    <x v="620"/>
    <s v="1"/>
    <s v="SUM"/>
    <x v="7"/>
    <s v="3F42001  470001 H02"/>
    <s v="3F42001  470001 R04"/>
    <s v="2"/>
    <d v="2009-04-15T00:00:00"/>
    <d v="2009-06-25T00:00:00"/>
    <s v="5000"/>
    <x v="598"/>
    <s v="0000"/>
    <n v="632"/>
    <s v="5000"/>
    <n v="1562"/>
    <s v=""/>
    <m/>
    <s v=""/>
    <s v=""/>
    <b v="0"/>
    <s v=""/>
    <s v=""/>
    <x v="45"/>
  </r>
  <r>
    <n v="634876"/>
    <x v="2"/>
    <x v="607"/>
    <x v="29"/>
    <x v="621"/>
    <s v="1"/>
    <s v="SUM"/>
    <x v="0"/>
    <s v="3F42001  470001 H02"/>
    <s v="3F42001  470001 R04"/>
    <s v="2"/>
    <d v="2009-05-11T00:00:00"/>
    <d v="2009-05-20T00:00:00"/>
    <s v="5000"/>
    <x v="599"/>
    <s v="0000"/>
    <n v="1922"/>
    <s v="5000"/>
    <n v="10080"/>
    <s v=""/>
    <m/>
    <s v=""/>
    <s v=""/>
    <b v="0"/>
    <s v=""/>
    <s v=""/>
    <x v="45"/>
  </r>
  <r>
    <n v="635092"/>
    <x v="2"/>
    <x v="608"/>
    <x v="29"/>
    <x v="622"/>
    <s v="1"/>
    <s v="SUM"/>
    <x v="0"/>
    <s v="3F42001  470001 H02"/>
    <s v="3F42001  470001 R04"/>
    <s v="2"/>
    <d v="2010-04-16T00:00:00"/>
    <d v="2010-04-21T00:00:00"/>
    <s v="5000"/>
    <x v="600"/>
    <s v="0000"/>
    <n v="309"/>
    <s v="5000"/>
    <n v="2423"/>
    <s v=""/>
    <m/>
    <s v="O"/>
    <s v="0420100000"/>
    <b v="0"/>
    <s v=""/>
    <s v=""/>
    <x v="45"/>
  </r>
  <r>
    <n v="635093"/>
    <x v="2"/>
    <x v="609"/>
    <x v="29"/>
    <x v="623"/>
    <s v="1"/>
    <s v="SUM"/>
    <x v="0"/>
    <s v="3F42001  470001 H02"/>
    <s v="3F42001  470001 R04"/>
    <s v="2"/>
    <d v="2010-04-16T00:00:00"/>
    <d v="2010-04-21T00:00:00"/>
    <s v="5000"/>
    <x v="601"/>
    <s v="0000"/>
    <n v="297"/>
    <s v="5000"/>
    <n v="2328"/>
    <s v=""/>
    <m/>
    <s v="O"/>
    <s v="0420100000"/>
    <b v="0"/>
    <s v=""/>
    <s v=""/>
    <x v="45"/>
  </r>
  <r>
    <n v="210571"/>
    <x v="2"/>
    <x v="610"/>
    <x v="30"/>
    <x v="624"/>
    <s v="1"/>
    <s v="TUL"/>
    <x v="5"/>
    <s v="3F10308  070001 H"/>
    <s v="3F10308  070001 R"/>
    <s v="2"/>
    <d v="2006-05-04T00:00:00"/>
    <d v="2006-05-17T00:00:00"/>
    <s v="5500"/>
    <x v="602"/>
    <s v=""/>
    <m/>
    <s v="5500"/>
    <n v="524030"/>
    <s v="0000"/>
    <n v="307813"/>
    <s v=""/>
    <s v=""/>
    <b v="0"/>
    <s v=""/>
    <s v=""/>
    <x v="46"/>
  </r>
  <r>
    <n v="210777"/>
    <x v="2"/>
    <x v="611"/>
    <x v="30"/>
    <x v="625"/>
    <s v="1"/>
    <s v="TUL"/>
    <x v="7"/>
    <s v="3F10308  070001 H"/>
    <s v="3F10308  070001 R"/>
    <s v="2"/>
    <d v="2008-05-19T00:00:00"/>
    <d v="2008-05-19T00:00:00"/>
    <s v="5000"/>
    <x v="603"/>
    <s v="0000"/>
    <n v="202"/>
    <s v="5000"/>
    <n v="1347420"/>
    <s v="0000"/>
    <n v="330518"/>
    <s v=""/>
    <s v=""/>
    <b v="0"/>
    <s v=""/>
    <s v=""/>
    <x v="46"/>
  </r>
  <r>
    <n v="210861"/>
    <x v="2"/>
    <x v="612"/>
    <x v="30"/>
    <x v="626"/>
    <s v="1"/>
    <s v="TUL"/>
    <x v="0"/>
    <s v="3F10308  070001 H"/>
    <s v="3F10308  070001 R"/>
    <s v="2"/>
    <d v="2009-05-15T00:00:00"/>
    <d v="2009-05-15T00:00:00"/>
    <s v="5000"/>
    <x v="604"/>
    <s v="0000"/>
    <n v="221"/>
    <s v="5000"/>
    <n v="1159571"/>
    <s v="0000"/>
    <n v="347649"/>
    <s v=""/>
    <s v=""/>
    <b v="0"/>
    <s v=""/>
    <s v=""/>
    <x v="46"/>
  </r>
  <r>
    <n v="633173"/>
    <x v="2"/>
    <x v="613"/>
    <x v="31"/>
    <x v="627"/>
    <s v="1"/>
    <s v="URB"/>
    <x v="5"/>
    <s v="3F42001  360126 H"/>
    <s v="3F42001         R"/>
    <s v="3"/>
    <d v="2006-06-14T00:00:00"/>
    <d v="2006-06-21T00:00:00"/>
    <s v="5000"/>
    <x v="605"/>
    <s v=""/>
    <m/>
    <s v="5000"/>
    <n v="1406"/>
    <s v=""/>
    <m/>
    <s v=""/>
    <s v=""/>
    <b v="0"/>
    <s v=""/>
    <s v=""/>
    <x v="47"/>
  </r>
  <r>
    <n v="94504"/>
    <x v="2"/>
    <x v="614"/>
    <x v="31"/>
    <x v="628"/>
    <s v="1"/>
    <s v="URB"/>
    <x v="6"/>
    <s v="3F42001  360001 H04"/>
    <s v="3F42001         R"/>
    <s v="3"/>
    <d v="2007-06-15T00:00:00"/>
    <d v="2007-06-22T00:00:00"/>
    <s v="5000"/>
    <x v="606"/>
    <s v=""/>
    <m/>
    <s v=""/>
    <m/>
    <s v=""/>
    <m/>
    <s v=""/>
    <s v=""/>
    <b v="0"/>
    <s v=""/>
    <s v=""/>
    <x v="48"/>
  </r>
  <r>
    <n v="633894"/>
    <x v="2"/>
    <x v="615"/>
    <x v="31"/>
    <x v="629"/>
    <s v="1"/>
    <s v="URB"/>
    <x v="6"/>
    <s v="3F42001  360126 H"/>
    <s v="3F42001         R"/>
    <s v="3"/>
    <d v="2007-06-15T00:00:00"/>
    <d v="2007-06-22T00:00:00"/>
    <s v="5000"/>
    <x v="607"/>
    <s v=""/>
    <m/>
    <s v=""/>
    <m/>
    <s v=""/>
    <m/>
    <s v=""/>
    <s v=""/>
    <b v="0"/>
    <s v=""/>
    <s v=""/>
    <x v="47"/>
  </r>
  <r>
    <n v="94663"/>
    <x v="2"/>
    <x v="616"/>
    <x v="31"/>
    <x v="630"/>
    <s v="1"/>
    <s v="URB"/>
    <x v="7"/>
    <s v="3F42001  360001 H04"/>
    <s v="3F42001         R"/>
    <s v="3"/>
    <d v="2008-06-16T00:00:00"/>
    <d v="2008-06-27T00:00:00"/>
    <s v="5000"/>
    <x v="608"/>
    <s v="0000"/>
    <n v="2197"/>
    <s v=""/>
    <m/>
    <s v=""/>
    <m/>
    <s v=""/>
    <s v=""/>
    <b v="0"/>
    <s v=""/>
    <s v=""/>
    <x v="48"/>
  </r>
  <r>
    <n v="634391"/>
    <x v="2"/>
    <x v="617"/>
    <x v="31"/>
    <x v="631"/>
    <s v="1"/>
    <s v="URB"/>
    <x v="7"/>
    <s v="3F42001  360126 H"/>
    <s v="3F42001  360126 R"/>
    <s v="3"/>
    <d v="2008-06-12T00:00:00"/>
    <d v="2008-06-21T00:00:00"/>
    <s v="5000"/>
    <x v="609"/>
    <s v=""/>
    <m/>
    <s v="5000"/>
    <n v="813"/>
    <s v=""/>
    <m/>
    <s v=""/>
    <s v=""/>
    <b v="0"/>
    <s v=""/>
    <s v=""/>
    <x v="47"/>
  </r>
  <r>
    <n v="634799"/>
    <x v="2"/>
    <x v="618"/>
    <x v="31"/>
    <x v="632"/>
    <s v="1"/>
    <s v="URB"/>
    <x v="0"/>
    <s v="3F42001  360126 H"/>
    <s v="3F42001  360126 R"/>
    <s v="3"/>
    <d v="2009-06-13T00:00:00"/>
    <d v="2009-06-17T00:00:00"/>
    <s v="5000"/>
    <x v="610"/>
    <s v="0000"/>
    <n v="1881"/>
    <s v="5000"/>
    <n v="71"/>
    <s v=""/>
    <m/>
    <s v=""/>
    <s v=""/>
    <b v="0"/>
    <s v=""/>
    <s v=""/>
    <x v="47"/>
  </r>
  <r>
    <n v="210679"/>
    <x v="2"/>
    <x v="619"/>
    <x v="2"/>
    <x v="633"/>
    <s v="1"/>
    <s v="QUE"/>
    <x v="5"/>
    <s v="3F21703  210139 H"/>
    <s v="3F21703  210139 R02"/>
    <s v="3"/>
    <d v="2006-07-26T00:00:00"/>
    <d v="2006-07-31T00:00:00"/>
    <s v="5000"/>
    <x v="611"/>
    <s v="0000"/>
    <n v="4421"/>
    <s v="5000"/>
    <n v="10971"/>
    <s v="0000"/>
    <n v="1768"/>
    <s v=""/>
    <s v=""/>
    <b v="0"/>
    <s v=""/>
    <s v=""/>
    <x v="49"/>
  </r>
  <r>
    <n v="210738"/>
    <x v="2"/>
    <x v="620"/>
    <x v="2"/>
    <x v="634"/>
    <s v="1"/>
    <s v="QUE"/>
    <x v="6"/>
    <s v="3F21703  210139 H"/>
    <s v="3F21703  210139 R"/>
    <s v="3"/>
    <d v="2007-07-30T00:00:00"/>
    <d v="2007-08-06T00:00:00"/>
    <s v="5000"/>
    <x v="612"/>
    <s v="0000"/>
    <n v="412"/>
    <s v="5000"/>
    <n v="44866"/>
    <s v=""/>
    <m/>
    <s v=""/>
    <s v=""/>
    <b v="0"/>
    <s v=""/>
    <s v=""/>
    <x v="49"/>
  </r>
  <r>
    <n v="210791"/>
    <x v="2"/>
    <x v="621"/>
    <x v="2"/>
    <x v="635"/>
    <s v="1"/>
    <s v="QUE"/>
    <x v="7"/>
    <s v="3F21703  210139 H"/>
    <s v="3F21703  210139 R"/>
    <s v="3"/>
    <d v="2008-07-31T00:00:00"/>
    <d v="2008-08-06T00:00:00"/>
    <s v="5000"/>
    <x v="613"/>
    <s v="0000"/>
    <n v="754"/>
    <s v="5000"/>
    <n v="6030"/>
    <s v=""/>
    <m/>
    <s v=""/>
    <s v=""/>
    <b v="0"/>
    <s v=""/>
    <s v=""/>
    <x v="49"/>
  </r>
  <r>
    <n v="210843"/>
    <x v="2"/>
    <x v="622"/>
    <x v="2"/>
    <x v="636"/>
    <s v="1"/>
    <s v="QUE"/>
    <x v="0"/>
    <s v="3F21703  210139 H"/>
    <s v="3F21703  210139 R"/>
    <s v="3"/>
    <d v="2009-07-23T00:00:00"/>
    <d v="2009-07-28T00:00:00"/>
    <s v="5000"/>
    <x v="614"/>
    <s v="0000"/>
    <n v="873"/>
    <s v="5000"/>
    <n v="2182"/>
    <s v="0000"/>
    <n v="436"/>
    <s v=""/>
    <s v=""/>
    <b v="0"/>
    <s v=""/>
    <s v=""/>
    <x v="49"/>
  </r>
  <r>
    <n v="633367"/>
    <x v="2"/>
    <x v="623"/>
    <x v="32"/>
    <x v="637"/>
    <s v="1"/>
    <s v="WPA"/>
    <x v="5"/>
    <s v="3F21902  240543 H"/>
    <s v="3F21902  240543 R"/>
    <s v="3"/>
    <d v="2006-05-18T00:00:00"/>
    <d v="2006-05-18T00:00:00"/>
    <s v="5000"/>
    <x v="615"/>
    <s v="0000"/>
    <n v="2089"/>
    <s v="5000"/>
    <n v="201"/>
    <s v=""/>
    <m/>
    <s v=""/>
    <s v=""/>
    <b v="0"/>
    <s v=""/>
    <s v=""/>
    <x v="50"/>
  </r>
  <r>
    <n v="633376"/>
    <x v="2"/>
    <x v="624"/>
    <x v="32"/>
    <x v="638"/>
    <s v="1"/>
    <s v="WPA"/>
    <x v="5"/>
    <s v="3F21902  240460 H"/>
    <s v="3F21902  240460 R"/>
    <s v="3"/>
    <d v="2006-05-26T00:00:00"/>
    <d v="2006-05-31T00:00:00"/>
    <s v="5000"/>
    <x v="616"/>
    <s v="0000"/>
    <n v="3638"/>
    <s v="5000"/>
    <n v="3175"/>
    <s v="0000"/>
    <n v="484114"/>
    <s v=""/>
    <s v=""/>
    <b v="0"/>
    <s v=""/>
    <s v=""/>
    <x v="51"/>
  </r>
  <r>
    <n v="633379"/>
    <x v="2"/>
    <x v="625"/>
    <x v="32"/>
    <x v="639"/>
    <s v="1"/>
    <s v="WPA"/>
    <x v="5"/>
    <s v="3F21902  240356 H"/>
    <s v="3F21902  240356 R"/>
    <s v="3"/>
    <d v="2006-05-15T00:00:00"/>
    <d v="2006-06-02T00:00:00"/>
    <s v="5000"/>
    <x v="617"/>
    <s v="0000"/>
    <n v="244"/>
    <s v="5000"/>
    <n v="468"/>
    <s v=""/>
    <m/>
    <s v=""/>
    <s v=""/>
    <b v="0"/>
    <s v=""/>
    <s v=""/>
    <x v="52"/>
  </r>
  <r>
    <n v="633878"/>
    <x v="2"/>
    <x v="626"/>
    <x v="32"/>
    <x v="640"/>
    <s v="1"/>
    <s v="WPA"/>
    <x v="6"/>
    <s v="3F21902  240543 H"/>
    <s v="3F21902  240543 R"/>
    <s v="3"/>
    <d v="2007-06-12T00:00:00"/>
    <d v="2007-06-12T00:00:00"/>
    <s v="5000"/>
    <x v="618"/>
    <s v="0000"/>
    <n v="323"/>
    <s v=""/>
    <m/>
    <s v=""/>
    <m/>
    <s v=""/>
    <s v=""/>
    <b v="0"/>
    <s v=""/>
    <s v=""/>
    <x v="50"/>
  </r>
  <r>
    <n v="633890"/>
    <x v="2"/>
    <x v="627"/>
    <x v="32"/>
    <x v="641"/>
    <s v="1"/>
    <s v="WPA"/>
    <x v="6"/>
    <s v="3F21902  240460 H"/>
    <s v="3F21902  240460 R"/>
    <s v="3"/>
    <d v="2007-05-29T00:00:00"/>
    <d v="2007-05-29T00:00:00"/>
    <s v="5000"/>
    <x v="619"/>
    <s v=""/>
    <m/>
    <s v="5000"/>
    <n v="1278"/>
    <s v=""/>
    <m/>
    <s v=""/>
    <s v=""/>
    <b v="0"/>
    <s v=""/>
    <s v=""/>
    <x v="51"/>
  </r>
  <r>
    <n v="633891"/>
    <x v="2"/>
    <x v="628"/>
    <x v="32"/>
    <x v="642"/>
    <s v="1"/>
    <s v="WPA"/>
    <x v="6"/>
    <s v="3F21902  240356 H"/>
    <s v="3F21902  240356 R"/>
    <s v="3"/>
    <d v="2007-05-30T00:00:00"/>
    <d v="2007-05-30T00:00:00"/>
    <s v="5000"/>
    <x v="620"/>
    <s v="0000"/>
    <n v="1818"/>
    <s v="5000"/>
    <n v="400"/>
    <s v=""/>
    <m/>
    <s v=""/>
    <s v=""/>
    <b v="0"/>
    <s v=""/>
    <s v=""/>
    <x v="52"/>
  </r>
  <r>
    <n v="634185"/>
    <x v="2"/>
    <x v="629"/>
    <x v="32"/>
    <x v="643"/>
    <s v="1"/>
    <s v="WPA"/>
    <x v="7"/>
    <s v="3F21902  240356 H"/>
    <s v="3F21902  240356 R"/>
    <s v="3"/>
    <d v="2008-06-09T00:00:00"/>
    <d v="2008-06-09T00:00:00"/>
    <s v="5000"/>
    <x v="621"/>
    <s v="0000"/>
    <n v="404"/>
    <s v=""/>
    <m/>
    <s v=""/>
    <m/>
    <s v="D"/>
    <s v="0420080000"/>
    <b v="0"/>
    <s v=""/>
    <s v=""/>
    <x v="52"/>
  </r>
  <r>
    <n v="634870"/>
    <x v="2"/>
    <x v="630"/>
    <x v="32"/>
    <x v="644"/>
    <s v="1"/>
    <s v="WPA"/>
    <x v="0"/>
    <s v="3F21902  240356 H"/>
    <s v="3F21902  240356 R"/>
    <s v="3"/>
    <d v="2009-06-08T00:00:00"/>
    <d v="2009-06-09T00:00:00"/>
    <s v="5000"/>
    <x v="622"/>
    <s v="0000"/>
    <n v="2509"/>
    <s v="5000"/>
    <n v="361"/>
    <s v=""/>
    <m/>
    <s v="D"/>
    <s v="0420090000"/>
    <b v="0"/>
    <s v=""/>
    <s v=""/>
    <x v="52"/>
  </r>
  <r>
    <n v="92734"/>
    <x v="2"/>
    <x v="631"/>
    <x v="33"/>
    <x v="645"/>
    <s v="1"/>
    <s v="WSH"/>
    <x v="5"/>
    <s v="5F33316  H16    21"/>
    <s v="5F333    0270200000"/>
    <s v="1"/>
    <d v="2006-08-14T00:00:00"/>
    <d v="2006-08-21T00:00:00"/>
    <s v="5500"/>
    <x v="623"/>
    <s v="0500"/>
    <n v="497"/>
    <s v="5500"/>
    <n v="8440"/>
    <s v="0500"/>
    <n v="271"/>
    <s v=""/>
    <s v=""/>
    <b v="0"/>
    <s v=""/>
    <s v=""/>
    <x v="53"/>
  </r>
  <r>
    <n v="94139"/>
    <x v="2"/>
    <x v="632"/>
    <x v="33"/>
    <x v="646"/>
    <s v="1"/>
    <s v="WSH"/>
    <x v="5"/>
    <s v="5F33334  H34    21"/>
    <s v="5F333    0200300000"/>
    <s v="1"/>
    <d v="2007-03-02T00:00:00"/>
    <d v="2007-03-02T00:00:00"/>
    <s v="5500"/>
    <x v="624"/>
    <s v=""/>
    <m/>
    <s v="5500"/>
    <n v="510151"/>
    <s v=""/>
    <m/>
    <s v=""/>
    <s v=""/>
    <b v="0"/>
    <s v=""/>
    <s v=""/>
    <x v="54"/>
  </r>
  <r>
    <n v="94140"/>
    <x v="2"/>
    <x v="633"/>
    <x v="33"/>
    <x v="647"/>
    <s v="1"/>
    <s v="WSH"/>
    <x v="5"/>
    <s v="5F33334  H34    21"/>
    <s v="5F333    0200300000"/>
    <s v="1"/>
    <d v="2007-03-01T00:00:00"/>
    <d v="2007-03-01T00:00:00"/>
    <s v="5500"/>
    <x v="625"/>
    <s v=""/>
    <m/>
    <s v="5500"/>
    <n v="176226"/>
    <s v=""/>
    <m/>
    <s v="D"/>
    <s v="052007C006"/>
    <b v="0"/>
    <s v=""/>
    <s v=""/>
    <x v="54"/>
  </r>
  <r>
    <n v="94142"/>
    <x v="2"/>
    <x v="634"/>
    <x v="33"/>
    <x v="648"/>
    <s v="1"/>
    <s v="WSH"/>
    <x v="5"/>
    <s v="5F33328  H28    21"/>
    <s v="5F333    0201200000"/>
    <s v="1"/>
    <d v="2007-02-14T00:00:00"/>
    <d v="2007-02-17T00:00:00"/>
    <s v="5500"/>
    <x v="626"/>
    <s v="0500"/>
    <n v="61"/>
    <s v="5500"/>
    <n v="270520"/>
    <s v="0500"/>
    <n v="123"/>
    <s v=""/>
    <s v=""/>
    <b v="0"/>
    <s v=""/>
    <s v=""/>
    <x v="55"/>
  </r>
  <r>
    <n v="94143"/>
    <x v="2"/>
    <x v="635"/>
    <x v="33"/>
    <x v="649"/>
    <s v="1"/>
    <s v="WSH"/>
    <x v="5"/>
    <s v="5F33316  H16    21"/>
    <s v="5F333    0270200000"/>
    <s v="1"/>
    <d v="2006-08-07T00:00:00"/>
    <d v="2006-08-14T00:00:00"/>
    <s v="5500"/>
    <x v="627"/>
    <s v="0500"/>
    <n v="346"/>
    <s v="5500"/>
    <n v="8902"/>
    <s v="0500"/>
    <n v="39"/>
    <s v=""/>
    <s v=""/>
    <b v="0"/>
    <s v=""/>
    <s v=""/>
    <x v="53"/>
  </r>
  <r>
    <n v="94333"/>
    <x v="2"/>
    <x v="636"/>
    <x v="33"/>
    <x v="650"/>
    <s v="1"/>
    <s v="WSH"/>
    <x v="5"/>
    <s v="5F33317  H17    21"/>
    <s v="5F333    0201500000"/>
    <s v="1"/>
    <d v="2007-02-06T00:00:00"/>
    <d v="2007-02-06T00:00:00"/>
    <s v="5500"/>
    <x v="628"/>
    <s v="0500"/>
    <n v="398"/>
    <s v="5500"/>
    <n v="124956"/>
    <s v="0500"/>
    <n v="742"/>
    <s v="D"/>
    <s v="052007C001"/>
    <b v="0"/>
    <s v=""/>
    <s v=""/>
    <x v="56"/>
  </r>
  <r>
    <n v="94335"/>
    <x v="2"/>
    <x v="637"/>
    <x v="33"/>
    <x v="651"/>
    <s v="1"/>
    <s v="WSH"/>
    <x v="5"/>
    <s v="5F33334  H34    21"/>
    <s v="5F333    0200300000"/>
    <s v="1"/>
    <d v="2007-03-01T00:00:00"/>
    <d v="2007-03-01T00:00:00"/>
    <s v="5500"/>
    <x v="629"/>
    <s v=""/>
    <m/>
    <s v="0500"/>
    <n v="171512"/>
    <s v=""/>
    <m/>
    <s v="D"/>
    <s v="052007C006"/>
    <b v="0"/>
    <s v=""/>
    <s v=""/>
    <x v="54"/>
  </r>
  <r>
    <n v="94344"/>
    <x v="2"/>
    <x v="638"/>
    <x v="33"/>
    <x v="652"/>
    <s v="1"/>
    <s v="WSH"/>
    <x v="5"/>
    <s v="5F33316  H16    21"/>
    <s v="5F333    0201000000"/>
    <s v="1"/>
    <d v="2007-02-26T00:00:00"/>
    <d v="2007-02-27T00:00:00"/>
    <s v="5500"/>
    <x v="630"/>
    <s v="0500"/>
    <n v="306"/>
    <s v="5500"/>
    <n v="296321"/>
    <s v="0500"/>
    <n v="8902"/>
    <s v=""/>
    <s v=""/>
    <b v="0"/>
    <s v=""/>
    <s v=""/>
    <x v="53"/>
  </r>
  <r>
    <n v="94345"/>
    <x v="2"/>
    <x v="639"/>
    <x v="33"/>
    <x v="653"/>
    <s v="1"/>
    <s v="WSH"/>
    <x v="5"/>
    <s v="5F33317  H17    21"/>
    <s v="5F333    0201500000"/>
    <s v="1"/>
    <d v="2007-02-06T00:00:00"/>
    <d v="2007-02-06T00:00:00"/>
    <s v="5500"/>
    <x v="631"/>
    <s v="0500"/>
    <n v="592"/>
    <s v="5500"/>
    <n v="187490"/>
    <s v="0500"/>
    <n v="1111"/>
    <s v="D"/>
    <s v="052007C001"/>
    <b v="0"/>
    <s v=""/>
    <s v=""/>
    <x v="56"/>
  </r>
  <r>
    <n v="94346"/>
    <x v="2"/>
    <x v="640"/>
    <x v="33"/>
    <x v="654"/>
    <s v="1"/>
    <s v="WSH"/>
    <x v="5"/>
    <s v="5F33307  H7     21"/>
    <s v="5F333    0300200000"/>
    <s v="1"/>
    <d v="2007-03-20T00:00:00"/>
    <d v="2007-03-20T00:00:00"/>
    <s v="5500"/>
    <x v="632"/>
    <s v=""/>
    <m/>
    <s v="5500"/>
    <n v="51016"/>
    <s v=""/>
    <m/>
    <s v=""/>
    <s v=""/>
    <b v="0"/>
    <s v=""/>
    <s v=""/>
    <x v="57"/>
  </r>
  <r>
    <n v="94347"/>
    <x v="2"/>
    <x v="641"/>
    <x v="33"/>
    <x v="655"/>
    <s v="1"/>
    <s v="WSH"/>
    <x v="5"/>
    <s v="5F33319  H19    21"/>
    <s v="5F333    0200310000"/>
    <s v="1"/>
    <d v="2007-02-28T00:00:00"/>
    <d v="2007-02-28T00:00:00"/>
    <s v="5500"/>
    <x v="633"/>
    <s v=""/>
    <m/>
    <s v="5500"/>
    <n v="63661"/>
    <s v=""/>
    <m/>
    <s v=""/>
    <s v=""/>
    <b v="0"/>
    <s v=""/>
    <s v=""/>
    <x v="58"/>
  </r>
  <r>
    <n v="94348"/>
    <x v="2"/>
    <x v="642"/>
    <x v="33"/>
    <x v="656"/>
    <s v="1"/>
    <s v="WSH"/>
    <x v="5"/>
    <s v="5F33328  H28    21"/>
    <s v="5F333    0201200000"/>
    <s v="1"/>
    <d v="2007-05-01T00:00:00"/>
    <d v="2007-06-01T00:00:00"/>
    <s v="5500"/>
    <x v="634"/>
    <s v=""/>
    <m/>
    <s v="5500"/>
    <n v="113335"/>
    <s v="0500"/>
    <n v="12252"/>
    <s v=""/>
    <s v=""/>
    <b v="0"/>
    <s v=""/>
    <s v=""/>
    <x v="55"/>
  </r>
  <r>
    <n v="94349"/>
    <x v="2"/>
    <x v="643"/>
    <x v="33"/>
    <x v="657"/>
    <s v="1"/>
    <s v="WSH"/>
    <x v="5"/>
    <s v="5F33319  H19    21"/>
    <s v="5F333    0200700000"/>
    <s v="1"/>
    <d v="2007-03-01T00:00:00"/>
    <d v="2007-03-01T00:00:00"/>
    <s v="5500"/>
    <x v="635"/>
    <s v=""/>
    <m/>
    <s v="5500"/>
    <n v="82427"/>
    <s v=""/>
    <m/>
    <s v=""/>
    <s v=""/>
    <b v="0"/>
    <s v=""/>
    <s v=""/>
    <x v="58"/>
  </r>
  <r>
    <n v="94422"/>
    <x v="2"/>
    <x v="644"/>
    <x v="33"/>
    <x v="658"/>
    <s v="1"/>
    <s v="WSH"/>
    <x v="5"/>
    <s v="5F33307  H7     21"/>
    <s v="5F333    0300200000"/>
    <s v="1"/>
    <d v="2006-07-12T00:00:00"/>
    <d v="2006-07-12T00:00:00"/>
    <s v="5500"/>
    <x v="636"/>
    <s v="0500"/>
    <n v="266"/>
    <s v="5500"/>
    <n v="268109"/>
    <s v="0500"/>
    <n v="3510"/>
    <s v=""/>
    <s v=""/>
    <b v="0"/>
    <s v=""/>
    <s v=""/>
    <x v="57"/>
  </r>
  <r>
    <n v="94425"/>
    <x v="2"/>
    <x v="645"/>
    <x v="33"/>
    <x v="659"/>
    <s v="1"/>
    <s v="WSH"/>
    <x v="5"/>
    <s v="5F33334  H34    21"/>
    <s v="5F333    0200300000"/>
    <s v="1"/>
    <d v="2006-11-01T00:00:00"/>
    <d v="2006-11-01T00:00:00"/>
    <s v="5500"/>
    <x v="637"/>
    <s v=""/>
    <m/>
    <s v="5500"/>
    <n v="272311"/>
    <s v=""/>
    <m/>
    <s v=""/>
    <s v=""/>
    <b v="0"/>
    <s v=""/>
    <s v=""/>
    <x v="54"/>
  </r>
  <r>
    <n v="94436"/>
    <x v="2"/>
    <x v="646"/>
    <x v="33"/>
    <x v="660"/>
    <s v="1"/>
    <s v="WSH"/>
    <x v="5"/>
    <s v="5F33316  H16    21"/>
    <s v="5F333    0201000000"/>
    <s v="1"/>
    <d v="2007-02-06T00:00:00"/>
    <d v="2007-02-27T00:00:00"/>
    <s v="5500"/>
    <x v="638"/>
    <s v="0500"/>
    <n v="201"/>
    <s v="5500"/>
    <n v="296393"/>
    <s v="0500"/>
    <n v="8901"/>
    <s v=""/>
    <s v=""/>
    <b v="0"/>
    <s v=""/>
    <s v=""/>
    <x v="53"/>
  </r>
  <r>
    <n v="94437"/>
    <x v="2"/>
    <x v="647"/>
    <x v="33"/>
    <x v="661"/>
    <s v="1"/>
    <s v="WSH"/>
    <x v="5"/>
    <s v="5F33307  H7     21"/>
    <s v="5F333    0300200000"/>
    <s v="1"/>
    <d v="2007-03-23T00:00:00"/>
    <d v="2007-03-23T00:00:00"/>
    <s v="5500"/>
    <x v="639"/>
    <s v=""/>
    <m/>
    <s v="5500"/>
    <n v="226170"/>
    <s v=""/>
    <m/>
    <s v=""/>
    <s v=""/>
    <b v="0"/>
    <s v=""/>
    <s v=""/>
    <x v="57"/>
  </r>
  <r>
    <n v="94438"/>
    <x v="2"/>
    <x v="648"/>
    <x v="33"/>
    <x v="662"/>
    <s v="1"/>
    <s v="WSH"/>
    <x v="5"/>
    <s v="5F33317  H17    21"/>
    <s v="5F333    0201500000"/>
    <s v="1"/>
    <d v="2006-11-06T00:00:00"/>
    <d v="2006-11-06T00:00:00"/>
    <s v="5500"/>
    <x v="640"/>
    <s v="0500"/>
    <n v="115"/>
    <s v="5500"/>
    <n v="323907"/>
    <s v="0500"/>
    <n v="1662"/>
    <s v=""/>
    <s v=""/>
    <b v="0"/>
    <s v=""/>
    <s v=""/>
    <x v="56"/>
  </r>
  <r>
    <n v="94439"/>
    <x v="2"/>
    <x v="649"/>
    <x v="33"/>
    <x v="663"/>
    <s v="1"/>
    <s v="WSH"/>
    <x v="5"/>
    <s v="5F33317  H17    21"/>
    <s v="5F333    0201500000"/>
    <s v="1"/>
    <d v="2007-02-28T00:00:00"/>
    <d v="2007-02-28T00:00:00"/>
    <s v="5000"/>
    <x v="641"/>
    <s v="0000"/>
    <n v="713"/>
    <s v="5000"/>
    <n v="428141"/>
    <s v="0000"/>
    <n v="2787"/>
    <s v=""/>
    <s v=""/>
    <b v="0"/>
    <s v=""/>
    <s v=""/>
    <x v="56"/>
  </r>
  <r>
    <n v="94453"/>
    <x v="2"/>
    <x v="650"/>
    <x v="33"/>
    <x v="664"/>
    <s v="1"/>
    <s v="WSH"/>
    <x v="5"/>
    <s v="5F33328  H28    21"/>
    <s v="5F333    0201200000"/>
    <s v="1"/>
    <d v="2006-10-31T00:00:00"/>
    <d v="2006-11-04T00:00:00"/>
    <s v="5500"/>
    <x v="642"/>
    <s v=""/>
    <m/>
    <s v="5500"/>
    <n v="233199"/>
    <s v=""/>
    <m/>
    <s v=""/>
    <s v=""/>
    <b v="0"/>
    <s v=""/>
    <s v=""/>
    <x v="55"/>
  </r>
  <r>
    <n v="94549"/>
    <x v="2"/>
    <x v="651"/>
    <x v="33"/>
    <x v="665"/>
    <s v="1"/>
    <s v="WSH"/>
    <x v="6"/>
    <s v="5F33315  H15    21"/>
    <s v="5F333    0300200000"/>
    <s v="1"/>
    <d v="2007-10-08T00:00:00"/>
    <d v="2007-10-08T00:00:00"/>
    <s v="5500"/>
    <x v="643"/>
    <s v=""/>
    <m/>
    <s v="5500"/>
    <n v="268316"/>
    <s v=""/>
    <m/>
    <s v=""/>
    <s v=""/>
    <b v="0"/>
    <s v=""/>
    <s v=""/>
    <x v="59"/>
  </r>
  <r>
    <n v="94556"/>
    <x v="2"/>
    <x v="652"/>
    <x v="33"/>
    <x v="666"/>
    <s v="1"/>
    <s v="WSH"/>
    <x v="6"/>
    <s v="5F33334  H34    21"/>
    <s v="5F333    0200300000"/>
    <s v="1"/>
    <d v="2008-02-01T00:00:00"/>
    <d v="2008-02-01T00:00:00"/>
    <s v="5500"/>
    <x v="644"/>
    <s v=""/>
    <m/>
    <s v="5500"/>
    <n v="509938"/>
    <s v=""/>
    <m/>
    <s v=""/>
    <s v=""/>
    <b v="0"/>
    <s v=""/>
    <s v=""/>
    <x v="54"/>
  </r>
  <r>
    <n v="94557"/>
    <x v="2"/>
    <x v="653"/>
    <x v="33"/>
    <x v="667"/>
    <s v="1"/>
    <s v="WSH"/>
    <x v="6"/>
    <s v="5F33319  H19    21"/>
    <s v="5F333    0200300000"/>
    <s v="1"/>
    <d v="2008-03-05T00:00:00"/>
    <d v="2008-03-05T00:00:00"/>
    <s v="5500"/>
    <x v="645"/>
    <s v=""/>
    <m/>
    <s v="5500"/>
    <n v="197851"/>
    <s v=""/>
    <m/>
    <s v=""/>
    <s v=""/>
    <b v="0"/>
    <s v=""/>
    <s v=""/>
    <x v="58"/>
  </r>
  <r>
    <n v="94558"/>
    <x v="2"/>
    <x v="654"/>
    <x v="33"/>
    <x v="668"/>
    <s v="1"/>
    <s v="WSH"/>
    <x v="6"/>
    <s v="5F33328  H28    21"/>
    <s v="5F333    0201200000"/>
    <s v="1"/>
    <d v="2008-02-15T00:00:00"/>
    <d v="2008-02-15T00:00:00"/>
    <s v="5500"/>
    <x v="646"/>
    <s v="0500"/>
    <n v="293"/>
    <s v="5500"/>
    <n v="260147"/>
    <s v="0500"/>
    <n v="22331"/>
    <s v=""/>
    <s v=""/>
    <b v="0"/>
    <s v=""/>
    <s v=""/>
    <x v="55"/>
  </r>
  <r>
    <n v="94559"/>
    <x v="2"/>
    <x v="655"/>
    <x v="33"/>
    <x v="669"/>
    <s v="1"/>
    <s v="WSH"/>
    <x v="6"/>
    <s v="5F33319  H19    21"/>
    <s v="5F333    0201200000"/>
    <s v="1"/>
    <d v="2008-02-26T00:00:00"/>
    <d v="2008-02-26T00:00:00"/>
    <s v="5500"/>
    <x v="647"/>
    <s v=""/>
    <m/>
    <s v="5500"/>
    <n v="264863"/>
    <s v=""/>
    <m/>
    <s v=""/>
    <s v=""/>
    <b v="0"/>
    <s v=""/>
    <s v=""/>
    <x v="58"/>
  </r>
  <r>
    <n v="94560"/>
    <x v="2"/>
    <x v="656"/>
    <x v="33"/>
    <x v="670"/>
    <s v="1"/>
    <s v="WSH"/>
    <x v="6"/>
    <s v="5F33319  H19    21"/>
    <s v="5F333    0200300000"/>
    <s v="1"/>
    <d v="2008-03-05T00:00:00"/>
    <d v="2008-03-05T00:00:00"/>
    <s v="5500"/>
    <x v="648"/>
    <s v=""/>
    <m/>
    <s v=""/>
    <m/>
    <s v=""/>
    <m/>
    <s v=""/>
    <s v=""/>
    <b v="0"/>
    <s v=""/>
    <s v=""/>
    <x v="58"/>
  </r>
  <r>
    <n v="94561"/>
    <x v="2"/>
    <x v="657"/>
    <x v="33"/>
    <x v="671"/>
    <s v="1"/>
    <s v="WSH"/>
    <x v="6"/>
    <s v="5F33315  H15    21"/>
    <s v="5F333    0300200000"/>
    <s v="1"/>
    <d v="2008-03-17T00:00:00"/>
    <d v="2008-03-17T00:00:00"/>
    <s v="5500"/>
    <x v="649"/>
    <s v=""/>
    <m/>
    <s v="5500"/>
    <n v="51819"/>
    <s v=""/>
    <m/>
    <s v=""/>
    <s v=""/>
    <b v="0"/>
    <s v=""/>
    <s v=""/>
    <x v="59"/>
  </r>
  <r>
    <n v="94562"/>
    <x v="2"/>
    <x v="658"/>
    <x v="33"/>
    <x v="672"/>
    <s v="1"/>
    <s v="WSH"/>
    <x v="6"/>
    <s v="5F33334  H34    21"/>
    <s v="5F333    0200300000"/>
    <s v="1"/>
    <d v="2007-11-01T00:00:00"/>
    <d v="2007-11-01T00:00:00"/>
    <s v="5500"/>
    <x v="650"/>
    <s v=""/>
    <m/>
    <s v="5500"/>
    <n v="263740"/>
    <s v=""/>
    <m/>
    <s v=""/>
    <s v=""/>
    <b v="0"/>
    <s v=""/>
    <s v=""/>
    <x v="54"/>
  </r>
  <r>
    <n v="94563"/>
    <x v="2"/>
    <x v="659"/>
    <x v="33"/>
    <x v="673"/>
    <s v="1"/>
    <s v="WSH"/>
    <x v="6"/>
    <s v="5F33319  H19    21"/>
    <s v="5F333    0200300000"/>
    <s v="1"/>
    <d v="2008-03-05T00:00:00"/>
    <d v="2008-03-05T00:00:00"/>
    <s v="5500"/>
    <x v="651"/>
    <s v=""/>
    <m/>
    <s v="5500"/>
    <n v="225631"/>
    <s v=""/>
    <m/>
    <s v=""/>
    <s v=""/>
    <b v="0"/>
    <s v=""/>
    <s v=""/>
    <x v="58"/>
  </r>
  <r>
    <n v="94601"/>
    <x v="2"/>
    <x v="660"/>
    <x v="33"/>
    <x v="674"/>
    <s v="1"/>
    <s v="WSH"/>
    <x v="6"/>
    <s v="5F33328  H28    21"/>
    <s v="5F333    0201200000"/>
    <s v="1"/>
    <d v="2008-03-12T00:00:00"/>
    <d v="2008-03-12T00:00:00"/>
    <s v="5500"/>
    <x v="652"/>
    <s v="0500"/>
    <n v="754"/>
    <s v="5500"/>
    <n v="127706"/>
    <s v="0500"/>
    <n v="6632"/>
    <s v=""/>
    <s v=""/>
    <b v="0"/>
    <s v=""/>
    <s v=""/>
    <x v="55"/>
  </r>
  <r>
    <n v="94602"/>
    <x v="2"/>
    <x v="661"/>
    <x v="33"/>
    <x v="675"/>
    <s v="1"/>
    <s v="WSH"/>
    <x v="6"/>
    <s v="5F33319  H19    21"/>
    <s v="5F333    0200700000"/>
    <s v="1"/>
    <d v="2008-03-05T00:00:00"/>
    <d v="2008-03-07T00:00:00"/>
    <s v="5500"/>
    <x v="653"/>
    <s v=""/>
    <m/>
    <s v="5500"/>
    <n v="78929"/>
    <s v=""/>
    <m/>
    <s v=""/>
    <s v=""/>
    <b v="0"/>
    <s v=""/>
    <s v=""/>
    <x v="58"/>
  </r>
  <r>
    <n v="94603"/>
    <x v="2"/>
    <x v="662"/>
    <x v="33"/>
    <x v="676"/>
    <s v="1"/>
    <s v="WSH"/>
    <x v="6"/>
    <s v="5F33319  H19    21"/>
    <s v="5F333    0200300000"/>
    <s v="1"/>
    <d v="2008-03-05T00:00:00"/>
    <d v="2008-03-05T00:00:00"/>
    <s v="5500"/>
    <x v="654"/>
    <s v=""/>
    <m/>
    <s v="5500"/>
    <n v="205204"/>
    <s v=""/>
    <m/>
    <s v=""/>
    <s v=""/>
    <b v="0"/>
    <s v=""/>
    <s v=""/>
    <x v="58"/>
  </r>
  <r>
    <n v="94609"/>
    <x v="2"/>
    <x v="663"/>
    <x v="33"/>
    <x v="677"/>
    <s v="1"/>
    <s v="WSH"/>
    <x v="6"/>
    <s v="5F33316  H16    21"/>
    <s v="5F333    0201000000"/>
    <s v="1"/>
    <d v="2008-02-28T00:00:00"/>
    <d v="2008-02-28T00:00:00"/>
    <s v="5000"/>
    <x v="655"/>
    <s v=""/>
    <m/>
    <s v="5000"/>
    <n v="305058"/>
    <s v=""/>
    <m/>
    <s v=""/>
    <s v=""/>
    <b v="0"/>
    <s v=""/>
    <s v=""/>
    <x v="53"/>
  </r>
  <r>
    <n v="94610"/>
    <x v="2"/>
    <x v="664"/>
    <x v="33"/>
    <x v="678"/>
    <s v="1"/>
    <s v="WSH"/>
    <x v="6"/>
    <s v="5F33316  H16    21"/>
    <s v="5F333    0201000000"/>
    <s v="1"/>
    <d v="2008-02-28T00:00:00"/>
    <d v="2008-02-28T00:00:00"/>
    <s v="5000"/>
    <x v="656"/>
    <s v=""/>
    <m/>
    <s v="5000"/>
    <n v="304388"/>
    <s v=""/>
    <m/>
    <s v=""/>
    <s v=""/>
    <b v="0"/>
    <s v=""/>
    <s v=""/>
    <x v="53"/>
  </r>
  <r>
    <n v="94612"/>
    <x v="2"/>
    <x v="665"/>
    <x v="33"/>
    <x v="679"/>
    <s v="1"/>
    <s v="WSH"/>
    <x v="6"/>
    <s v="5F33307  H7     21"/>
    <s v="5F333    0300200000"/>
    <s v="1"/>
    <d v="2008-10-22T00:00:00"/>
    <d v="2008-10-26T00:00:00"/>
    <s v="5500"/>
    <x v="657"/>
    <s v=""/>
    <m/>
    <s v="5500"/>
    <n v="236907"/>
    <s v=""/>
    <m/>
    <s v=""/>
    <s v=""/>
    <b v="0"/>
    <s v=""/>
    <s v=""/>
    <x v="57"/>
  </r>
  <r>
    <n v="94614"/>
    <x v="2"/>
    <x v="666"/>
    <x v="33"/>
    <x v="680"/>
    <s v="1"/>
    <s v="WSH"/>
    <x v="6"/>
    <s v="5F33317  H17    21"/>
    <s v="5F333    0201500000"/>
    <s v="1"/>
    <d v="2007-11-16T00:00:00"/>
    <d v="2007-11-16T00:00:00"/>
    <s v="5500"/>
    <x v="658"/>
    <s v=""/>
    <m/>
    <s v="5500"/>
    <n v="307716"/>
    <s v="0500"/>
    <n v="5254"/>
    <s v=""/>
    <s v=""/>
    <b v="0"/>
    <s v=""/>
    <s v=""/>
    <x v="56"/>
  </r>
  <r>
    <n v="94615"/>
    <x v="2"/>
    <x v="667"/>
    <x v="33"/>
    <x v="681"/>
    <s v="1"/>
    <s v="WSH"/>
    <x v="6"/>
    <s v="5F33317  H17    21"/>
    <s v="5F333    0201500000"/>
    <s v="1"/>
    <d v="2008-03-10T00:00:00"/>
    <d v="2008-03-11T00:00:00"/>
    <s v="5500"/>
    <x v="659"/>
    <s v="0500"/>
    <n v="265"/>
    <s v="5500"/>
    <n v="392498"/>
    <s v="0500"/>
    <n v="4272"/>
    <s v=""/>
    <s v=""/>
    <b v="0"/>
    <s v=""/>
    <s v=""/>
    <x v="56"/>
  </r>
  <r>
    <n v="94616"/>
    <x v="2"/>
    <x v="668"/>
    <x v="33"/>
    <x v="682"/>
    <s v="1"/>
    <s v="WSH"/>
    <x v="6"/>
    <s v="5F33317  H17    21"/>
    <s v="5F333    0201500000"/>
    <s v="1"/>
    <d v="2008-02-10T00:00:00"/>
    <d v="2008-02-10T00:00:00"/>
    <s v="5500"/>
    <x v="660"/>
    <s v="0500"/>
    <n v="561"/>
    <s v="5500"/>
    <n v="298312"/>
    <s v="0500"/>
    <n v="5460"/>
    <s v="D"/>
    <s v="052008C001"/>
    <b v="0"/>
    <s v=""/>
    <s v=""/>
    <x v="56"/>
  </r>
  <r>
    <n v="94627"/>
    <x v="2"/>
    <x v="669"/>
    <x v="33"/>
    <x v="683"/>
    <s v="1"/>
    <s v="WSH"/>
    <x v="6"/>
    <s v="5F33328  H28    21"/>
    <s v="5F333    0201200000"/>
    <s v="1"/>
    <d v="2007-10-31T00:00:00"/>
    <d v="2007-10-31T00:00:00"/>
    <s v="5500"/>
    <x v="661"/>
    <s v="0500"/>
    <n v="323"/>
    <s v="5500"/>
    <n v="266213"/>
    <s v="0500"/>
    <n v="1510"/>
    <s v=""/>
    <s v=""/>
    <b v="0"/>
    <s v=""/>
    <s v=""/>
    <x v="55"/>
  </r>
  <r>
    <n v="90169"/>
    <x v="2"/>
    <x v="670"/>
    <x v="33"/>
    <x v="684"/>
    <s v="1"/>
    <s v="WSH"/>
    <x v="7"/>
    <s v="5F33319  H19    21"/>
    <s v="5F333    0200700000"/>
    <s v="1"/>
    <d v="2009-03-03T00:00:00"/>
    <d v="2009-03-04T00:00:00"/>
    <s v="5500"/>
    <x v="662"/>
    <s v="0500"/>
    <n v="139"/>
    <s v="5500"/>
    <n v="81249"/>
    <s v="0500"/>
    <n v="261"/>
    <s v=""/>
    <s v=""/>
    <b v="0"/>
    <s v=""/>
    <s v=""/>
    <x v="58"/>
  </r>
  <r>
    <n v="90171"/>
    <x v="2"/>
    <x v="671"/>
    <x v="33"/>
    <x v="685"/>
    <s v="1"/>
    <s v="WSH"/>
    <x v="7"/>
    <s v="5F33316  H16    21"/>
    <s v="5F333    0201000000"/>
    <s v="1"/>
    <d v="2009-02-16T00:00:00"/>
    <d v="2009-02-28T00:00:00"/>
    <s v="5500"/>
    <x v="663"/>
    <s v="0500"/>
    <n v="437"/>
    <s v="5500"/>
    <n v="635810"/>
    <s v="0500"/>
    <n v="11206"/>
    <s v=""/>
    <s v=""/>
    <b v="0"/>
    <s v=""/>
    <s v=""/>
    <x v="53"/>
  </r>
  <r>
    <n v="90177"/>
    <x v="2"/>
    <x v="672"/>
    <x v="33"/>
    <x v="686"/>
    <s v="1"/>
    <s v="WSH"/>
    <x v="7"/>
    <s v="5F33307  H7     21"/>
    <s v="5F332    0300300000"/>
    <s v="1"/>
    <d v="2009-03-13T00:00:00"/>
    <d v="2009-03-17T00:00:00"/>
    <s v="5000"/>
    <x v="664"/>
    <s v="0000"/>
    <n v="345"/>
    <s v="5000"/>
    <n v="222527"/>
    <s v="0000"/>
    <n v="5403"/>
    <s v=""/>
    <s v=""/>
    <b v="0"/>
    <s v=""/>
    <s v=""/>
    <x v="57"/>
  </r>
  <r>
    <n v="90178"/>
    <x v="2"/>
    <x v="673"/>
    <x v="33"/>
    <x v="687"/>
    <s v="1"/>
    <s v="WSH"/>
    <x v="7"/>
    <s v="5F33307  H7     21"/>
    <s v="5F333    0300200000"/>
    <s v="1"/>
    <d v="2009-03-16T00:00:00"/>
    <d v="2009-03-25T00:00:00"/>
    <s v="5500"/>
    <x v="665"/>
    <s v="0500"/>
    <n v="698"/>
    <s v="5500"/>
    <n v="270581"/>
    <s v=""/>
    <m/>
    <s v=""/>
    <s v=""/>
    <b v="0"/>
    <s v=""/>
    <s v=""/>
    <x v="57"/>
  </r>
  <r>
    <n v="90187"/>
    <x v="2"/>
    <x v="674"/>
    <x v="33"/>
    <x v="688"/>
    <s v="1"/>
    <s v="WSH"/>
    <x v="7"/>
    <s v="5F33317  H17    21"/>
    <s v="5F333    0201500000"/>
    <s v="1"/>
    <d v="2008-11-07T00:00:00"/>
    <d v="2008-11-07T00:00:00"/>
    <s v="5500"/>
    <x v="666"/>
    <s v=""/>
    <m/>
    <s v="5500"/>
    <n v="1364"/>
    <s v=""/>
    <m/>
    <s v="O"/>
    <s v="052008C006"/>
    <b v="0"/>
    <s v=""/>
    <s v=""/>
    <x v="56"/>
  </r>
  <r>
    <n v="90188"/>
    <x v="2"/>
    <x v="675"/>
    <x v="33"/>
    <x v="689"/>
    <s v="1"/>
    <s v="WSH"/>
    <x v="7"/>
    <s v="5F33316  H16    21"/>
    <s v="5F333    0270200000"/>
    <s v="1"/>
    <d v="2008-07-29T00:00:00"/>
    <d v="2008-08-09T00:00:00"/>
    <s v="5500"/>
    <x v="667"/>
    <s v="0500"/>
    <n v="218"/>
    <s v="5500"/>
    <n v="38441"/>
    <s v="0500"/>
    <n v="1548"/>
    <s v=""/>
    <s v=""/>
    <b v="0"/>
    <s v=""/>
    <s v=""/>
    <x v="53"/>
  </r>
  <r>
    <n v="90189"/>
    <x v="2"/>
    <x v="676"/>
    <x v="33"/>
    <x v="690"/>
    <s v="1"/>
    <s v="WSH"/>
    <x v="7"/>
    <s v="5F33317  H17    21"/>
    <s v="5F333    0201500000"/>
    <s v="1"/>
    <d v="2009-02-14T00:00:00"/>
    <d v="2009-03-02T00:00:00"/>
    <s v="5500"/>
    <x v="668"/>
    <s v="0500"/>
    <n v="3529"/>
    <s v=""/>
    <m/>
    <s v=""/>
    <m/>
    <s v="O"/>
    <s v="052009C003"/>
    <b v="0"/>
    <s v=""/>
    <s v=""/>
    <x v="56"/>
  </r>
  <r>
    <n v="90190"/>
    <x v="2"/>
    <x v="677"/>
    <x v="33"/>
    <x v="691"/>
    <s v="1"/>
    <s v="WSH"/>
    <x v="7"/>
    <s v="5F33317  H17    21"/>
    <s v="5F333    0201500000"/>
    <s v="1"/>
    <d v="2009-02-06T00:00:00"/>
    <d v="2009-02-06T00:00:00"/>
    <s v="5500"/>
    <x v="669"/>
    <s v="0500"/>
    <n v="2736"/>
    <s v="5500"/>
    <n v="6673"/>
    <s v="0500"/>
    <n v="1374"/>
    <s v="O"/>
    <s v="052009C002"/>
    <b v="0"/>
    <s v=""/>
    <s v=""/>
    <x v="56"/>
  </r>
  <r>
    <n v="94529"/>
    <x v="2"/>
    <x v="678"/>
    <x v="33"/>
    <x v="692"/>
    <s v="1"/>
    <s v="WSH"/>
    <x v="7"/>
    <s v="5F33328  H28    21"/>
    <s v="5F333    0201200000"/>
    <s v="1"/>
    <d v="2009-03-16T00:00:00"/>
    <d v="2009-03-17T00:00:00"/>
    <s v="5500"/>
    <x v="670"/>
    <s v="0500"/>
    <n v="123"/>
    <s v="5500"/>
    <n v="399381"/>
    <s v="0500"/>
    <n v="19013"/>
    <s v=""/>
    <s v=""/>
    <b v="0"/>
    <s v=""/>
    <s v=""/>
    <x v="55"/>
  </r>
  <r>
    <n v="94650"/>
    <x v="2"/>
    <x v="679"/>
    <x v="33"/>
    <x v="693"/>
    <s v="1"/>
    <s v="WSH"/>
    <x v="7"/>
    <s v="5F33319  H19    21"/>
    <s v="5F333    0200300000"/>
    <s v="1"/>
    <d v="2008-11-03T00:00:00"/>
    <d v="2008-11-18T00:00:00"/>
    <s v="5500"/>
    <x v="671"/>
    <s v="0500"/>
    <n v="1071"/>
    <s v="5500"/>
    <n v="229921"/>
    <s v="0500"/>
    <n v="3454"/>
    <s v=""/>
    <s v=""/>
    <b v="0"/>
    <s v=""/>
    <s v=""/>
    <x v="58"/>
  </r>
  <r>
    <n v="94651"/>
    <x v="2"/>
    <x v="680"/>
    <x v="33"/>
    <x v="694"/>
    <s v="1"/>
    <s v="WSH"/>
    <x v="7"/>
    <s v="5F33334  H34    21"/>
    <s v="5F333    0200300000"/>
    <s v="1"/>
    <d v="2009-02-09T00:00:00"/>
    <d v="2009-03-03T00:00:00"/>
    <s v="5500"/>
    <x v="672"/>
    <s v="0500"/>
    <n v="47"/>
    <s v="5500"/>
    <n v="1335847"/>
    <s v="0500"/>
    <n v="4841"/>
    <s v=""/>
    <s v=""/>
    <b v="0"/>
    <s v=""/>
    <s v=""/>
    <x v="54"/>
  </r>
  <r>
    <n v="94652"/>
    <x v="2"/>
    <x v="681"/>
    <x v="33"/>
    <x v="695"/>
    <s v="1"/>
    <s v="WSH"/>
    <x v="7"/>
    <s v="5F33317  H17    21"/>
    <s v="5F333    0201500000"/>
    <s v="1"/>
    <d v="2008-11-07T00:00:00"/>
    <d v="2008-11-07T00:00:00"/>
    <s v="5500"/>
    <x v="673"/>
    <s v="0500"/>
    <n v="577"/>
    <s v=""/>
    <m/>
    <s v=""/>
    <m/>
    <s v="O"/>
    <s v="052008C006"/>
    <b v="0"/>
    <s v=""/>
    <s v=""/>
    <x v="56"/>
  </r>
  <r>
    <n v="94657"/>
    <x v="2"/>
    <x v="682"/>
    <x v="33"/>
    <x v="696"/>
    <s v="1"/>
    <s v="WSH"/>
    <x v="7"/>
    <s v="5F33328  H28    21"/>
    <s v="5F333    0201200000"/>
    <s v="1"/>
    <d v="2008-10-27T00:00:00"/>
    <d v="2008-10-27T00:00:00"/>
    <s v="5000"/>
    <x v="674"/>
    <s v=""/>
    <m/>
    <s v="5000"/>
    <n v="249845"/>
    <s v="0000"/>
    <n v="284"/>
    <s v=""/>
    <s v=""/>
    <b v="0"/>
    <s v=""/>
    <s v=""/>
    <x v="55"/>
  </r>
  <r>
    <n v="90193"/>
    <x v="2"/>
    <x v="683"/>
    <x v="33"/>
    <x v="697"/>
    <s v="1"/>
    <s v="WSH"/>
    <x v="0"/>
    <s v="5F33328  H28    21"/>
    <s v="5F333    0201200000"/>
    <s v="1"/>
    <d v="2009-10-30T00:00:00"/>
    <d v="2009-11-01T00:00:00"/>
    <s v="5000"/>
    <x v="675"/>
    <s v=""/>
    <m/>
    <s v="5000"/>
    <n v="259204"/>
    <s v="0000"/>
    <n v="508"/>
    <s v=""/>
    <s v=""/>
    <b v="0"/>
    <s v=""/>
    <s v=""/>
    <x v="55"/>
  </r>
  <r>
    <n v="90194"/>
    <x v="2"/>
    <x v="684"/>
    <x v="33"/>
    <x v="698"/>
    <s v="1"/>
    <s v="WSH"/>
    <x v="0"/>
    <s v="5F33334  H34    21"/>
    <s v="5F333    0200300000"/>
    <s v="1"/>
    <d v="2010-01-28T00:00:00"/>
    <d v="2010-01-28T00:00:00"/>
    <s v="5500"/>
    <x v="676"/>
    <s v=""/>
    <m/>
    <s v="5500"/>
    <n v="649129"/>
    <s v=""/>
    <m/>
    <s v=""/>
    <s v=""/>
    <b v="0"/>
    <s v=""/>
    <s v=""/>
    <x v="54"/>
  </r>
  <r>
    <n v="90196"/>
    <x v="2"/>
    <x v="685"/>
    <x v="33"/>
    <x v="699"/>
    <s v="1"/>
    <s v="WSH"/>
    <x v="0"/>
    <s v="5F33328  H28    21"/>
    <s v="5F333    0201200000"/>
    <s v="1"/>
    <d v="2010-03-31T00:00:00"/>
    <d v="2010-04-08T00:00:00"/>
    <s v="5000"/>
    <x v="677"/>
    <s v=""/>
    <m/>
    <s v="5000"/>
    <n v="387385"/>
    <s v=""/>
    <m/>
    <s v=""/>
    <s v=""/>
    <b v="0"/>
    <s v=""/>
    <s v=""/>
    <x v="55"/>
  </r>
  <r>
    <n v="90197"/>
    <x v="2"/>
    <x v="686"/>
    <x v="33"/>
    <x v="700"/>
    <s v="1"/>
    <s v="WSH"/>
    <x v="0"/>
    <s v="5F33328  H28    21"/>
    <s v="5F333    0201200000"/>
    <s v="1"/>
    <d v="2010-02-05T00:00:00"/>
    <d v="2010-02-08T00:00:00"/>
    <s v="5000"/>
    <x v="678"/>
    <s v=""/>
    <m/>
    <s v="5000"/>
    <n v="249743"/>
    <s v=""/>
    <m/>
    <s v=""/>
    <s v=""/>
    <b v="0"/>
    <s v=""/>
    <s v=""/>
    <x v="55"/>
  </r>
  <r>
    <n v="90237"/>
    <x v="2"/>
    <x v="687"/>
    <x v="33"/>
    <x v="701"/>
    <s v="1"/>
    <s v="WSH"/>
    <x v="0"/>
    <s v="5F33317  H17    21"/>
    <s v="5F333    0201500000"/>
    <s v="1"/>
    <d v="2010-01-22T00:00:00"/>
    <d v="2010-02-05T00:00:00"/>
    <s v="5500"/>
    <x v="679"/>
    <s v="0500"/>
    <n v="543"/>
    <s v="0500"/>
    <n v="1771"/>
    <s v=""/>
    <m/>
    <s v="O"/>
    <s v="052010C002"/>
    <b v="0"/>
    <s v=""/>
    <s v=""/>
    <x v="56"/>
  </r>
  <r>
    <n v="90238"/>
    <x v="2"/>
    <x v="688"/>
    <x v="33"/>
    <x v="702"/>
    <s v="1"/>
    <s v="WSH"/>
    <x v="0"/>
    <s v="5F33317  H17    21"/>
    <s v="5F333    0201500000"/>
    <s v="1"/>
    <d v="2010-03-03T00:00:00"/>
    <d v="2010-03-09T00:00:00"/>
    <s v="5500"/>
    <x v="680"/>
    <s v="0500"/>
    <n v="5558"/>
    <s v="0500"/>
    <n v="4109"/>
    <s v=""/>
    <m/>
    <s v="O"/>
    <s v="052010C003"/>
    <b v="0"/>
    <s v=""/>
    <s v=""/>
    <x v="56"/>
  </r>
  <r>
    <n v="90239"/>
    <x v="2"/>
    <x v="689"/>
    <x v="33"/>
    <x v="703"/>
    <s v="1"/>
    <s v="WSH"/>
    <x v="0"/>
    <s v="5F33317  H17    21"/>
    <s v="5F333    0201500000"/>
    <s v="1"/>
    <d v="2009-11-08T00:00:00"/>
    <d v="2009-11-08T00:00:00"/>
    <s v="5500"/>
    <x v="681"/>
    <s v="0500"/>
    <n v="62"/>
    <s v="5500"/>
    <n v="949"/>
    <s v="0500"/>
    <n v="657"/>
    <s v="O"/>
    <s v="052009C004"/>
    <b v="0"/>
    <s v=""/>
    <s v=""/>
    <x v="56"/>
  </r>
  <r>
    <n v="90269"/>
    <x v="2"/>
    <x v="690"/>
    <x v="33"/>
    <x v="704"/>
    <s v="1"/>
    <s v="WSH"/>
    <x v="0"/>
    <s v="5F33307  H7     21"/>
    <s v="5F333    0300200000"/>
    <s v="1"/>
    <d v="2009-10-12T00:00:00"/>
    <d v="2009-10-12T00:00:00"/>
    <s v="5000"/>
    <x v="682"/>
    <s v="0000"/>
    <n v="776"/>
    <s v="5000"/>
    <n v="151953"/>
    <s v=""/>
    <m/>
    <s v=""/>
    <s v=""/>
    <b v="0"/>
    <s v=""/>
    <s v=""/>
    <x v="57"/>
  </r>
  <r>
    <n v="90271"/>
    <x v="2"/>
    <x v="691"/>
    <x v="33"/>
    <x v="705"/>
    <s v="1"/>
    <s v="WSH"/>
    <x v="0"/>
    <s v="5F33307  H7     21"/>
    <s v="5F333    0300200000"/>
    <s v="1"/>
    <d v="2010-02-10T00:00:00"/>
    <d v="2010-02-10T00:00:00"/>
    <s v="5000"/>
    <x v="683"/>
    <s v="0000"/>
    <n v="96"/>
    <s v="5000"/>
    <n v="308893"/>
    <s v=""/>
    <m/>
    <s v=""/>
    <s v=""/>
    <b v="0"/>
    <s v=""/>
    <s v=""/>
    <x v="57"/>
  </r>
  <r>
    <n v="90278"/>
    <x v="2"/>
    <x v="692"/>
    <x v="33"/>
    <x v="706"/>
    <s v="1"/>
    <s v="WSH"/>
    <x v="0"/>
    <s v="5F33319  H19    21"/>
    <s v="5F333    0200300000"/>
    <s v="1"/>
    <d v="2010-03-10T00:00:00"/>
    <d v="2010-03-10T00:00:00"/>
    <s v="5500"/>
    <x v="684"/>
    <s v="0500"/>
    <n v="428"/>
    <s v="5500"/>
    <n v="265750"/>
    <s v=""/>
    <m/>
    <s v=""/>
    <s v=""/>
    <b v="0"/>
    <s v=""/>
    <s v=""/>
    <x v="58"/>
  </r>
  <r>
    <n v="90279"/>
    <x v="2"/>
    <x v="693"/>
    <x v="33"/>
    <x v="707"/>
    <s v="1"/>
    <s v="WSH"/>
    <x v="0"/>
    <s v="5F33334  H34    21"/>
    <s v="5F333    0200300000"/>
    <s v="1"/>
    <d v="2010-03-10T00:00:00"/>
    <d v="2010-03-10T00:00:00"/>
    <s v="5500"/>
    <x v="685"/>
    <s v=""/>
    <m/>
    <s v="5500"/>
    <n v="508908"/>
    <s v=""/>
    <m/>
    <s v=""/>
    <s v=""/>
    <b v="0"/>
    <s v=""/>
    <s v=""/>
    <x v="54"/>
  </r>
  <r>
    <n v="90280"/>
    <x v="2"/>
    <x v="694"/>
    <x v="33"/>
    <x v="708"/>
    <s v="1"/>
    <s v="WSH"/>
    <x v="0"/>
    <s v="5F33334  H34    21"/>
    <s v="5F333    0200300000"/>
    <s v="1"/>
    <d v="2010-04-02T00:00:00"/>
    <d v="2010-04-02T00:00:00"/>
    <s v="5500"/>
    <x v="686"/>
    <s v=""/>
    <m/>
    <s v="5500"/>
    <n v="128747"/>
    <s v=""/>
    <m/>
    <s v=""/>
    <s v=""/>
    <b v="0"/>
    <s v=""/>
    <s v=""/>
    <x v="54"/>
  </r>
  <r>
    <n v="94653"/>
    <x v="2"/>
    <x v="695"/>
    <x v="33"/>
    <x v="709"/>
    <s v="1"/>
    <s v="WSH"/>
    <x v="0"/>
    <s v="5F33316  H16    21"/>
    <s v="5F333    0201000000"/>
    <s v="1"/>
    <d v="2010-02-22T00:00:00"/>
    <d v="2010-03-08T00:00:00"/>
    <s v="5500"/>
    <x v="687"/>
    <s v="0500"/>
    <n v="373"/>
    <s v="5500"/>
    <n v="639533"/>
    <s v="0500"/>
    <n v="1891"/>
    <s v=""/>
    <s v=""/>
    <b v="0"/>
    <s v=""/>
    <s v=""/>
    <x v="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10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E15" firstHeaderRow="1" firstDataRow="2" firstDataCol="1" rowPageCount="1" colPageCount="1"/>
  <pivotFields count="50">
    <pivotField axis="axisRow" showAll="0">
      <items count="37">
        <item h="1" x="0"/>
        <item h="1" x="1"/>
        <item h="1" x="2"/>
        <item h="1" x="3"/>
        <item h="1" x="4"/>
        <item h="1" x="5"/>
        <item h="1" x="6"/>
        <item h="1" x="7"/>
        <item h="1" x="8"/>
        <item h="1" x="9"/>
        <item h="1" x="10"/>
        <item h="1" x="11"/>
        <item h="1" x="12"/>
        <item h="1" x="13"/>
        <item h="1" x="14"/>
        <item h="1" x="15"/>
        <item h="1" x="19"/>
        <item h="1" x="16"/>
        <item h="1" x="17"/>
        <item h="1" x="18"/>
        <item h="1" x="20"/>
        <item h="1" x="21"/>
        <item x="22"/>
        <item h="1" x="23"/>
        <item h="1" x="24"/>
        <item h="1" x="25"/>
        <item h="1" x="26"/>
        <item h="1" x="27"/>
        <item h="1" x="28"/>
        <item h="1" x="29"/>
        <item h="1" x="30"/>
        <item h="1" x="31"/>
        <item h="1" x="32"/>
        <item h="1" x="33"/>
        <item h="1" x="34"/>
        <item h="1" x="35"/>
        <item t="default"/>
      </items>
    </pivotField>
    <pivotField showAll="0"/>
    <pivotField showAll="0"/>
    <pivotField showAll="0"/>
    <pivotField showAll="0"/>
    <pivotField showAll="0"/>
    <pivotField showAll="0"/>
    <pivotField showAll="0"/>
    <pivotField axis="axisRow" dataField="1" showAll="0">
      <items count="423">
        <item x="214"/>
        <item x="93"/>
        <item x="94"/>
        <item x="95"/>
        <item x="171"/>
        <item x="176"/>
        <item x="177"/>
        <item x="172"/>
        <item x="76"/>
        <item x="142"/>
        <item x="153"/>
        <item x="154"/>
        <item x="138"/>
        <item x="139"/>
        <item x="155"/>
        <item x="77"/>
        <item x="78"/>
        <item x="143"/>
        <item x="84"/>
        <item x="85"/>
        <item x="86"/>
        <item x="87"/>
        <item x="79"/>
        <item x="80"/>
        <item x="81"/>
        <item x="82"/>
        <item x="140"/>
        <item x="141"/>
        <item x="144"/>
        <item x="331"/>
        <item x="332"/>
        <item x="333"/>
        <item x="334"/>
        <item x="145"/>
        <item x="173"/>
        <item x="174"/>
        <item x="175"/>
        <item x="216"/>
        <item x="215"/>
        <item x="217"/>
        <item x="218"/>
        <item x="219"/>
        <item x="220"/>
        <item x="156"/>
        <item x="157"/>
        <item x="158"/>
        <item x="159"/>
        <item x="190"/>
        <item x="178"/>
        <item x="179"/>
        <item x="180"/>
        <item x="146"/>
        <item x="147"/>
        <item x="160"/>
        <item x="148"/>
        <item x="149"/>
        <item x="83"/>
        <item x="191"/>
        <item x="192"/>
        <item x="193"/>
        <item x="194"/>
        <item x="181"/>
        <item x="182"/>
        <item x="183"/>
        <item x="184"/>
        <item x="185"/>
        <item x="195"/>
        <item x="196"/>
        <item x="197"/>
        <item x="186"/>
        <item x="187"/>
        <item x="188"/>
        <item x="189"/>
        <item x="339"/>
        <item x="340"/>
        <item x="341"/>
        <item x="342"/>
        <item x="343"/>
        <item x="344"/>
        <item x="345"/>
        <item x="346"/>
        <item x="198"/>
        <item x="199"/>
        <item x="200"/>
        <item x="201"/>
        <item x="202"/>
        <item x="203"/>
        <item x="204"/>
        <item x="205"/>
        <item x="206"/>
        <item x="207"/>
        <item x="208"/>
        <item x="88"/>
        <item x="89"/>
        <item x="90"/>
        <item x="335"/>
        <item x="336"/>
        <item x="337"/>
        <item x="338"/>
        <item x="221"/>
        <item x="222"/>
        <item x="150"/>
        <item x="151"/>
        <item x="152"/>
        <item x="209"/>
        <item x="210"/>
        <item x="211"/>
        <item x="212"/>
        <item x="213"/>
        <item x="91"/>
        <item x="92"/>
        <item x="347"/>
        <item x="223"/>
        <item x="96"/>
        <item x="224"/>
        <item x="225"/>
        <item x="226"/>
        <item x="227"/>
        <item x="228"/>
        <item x="229"/>
        <item x="230"/>
        <item x="231"/>
        <item x="232"/>
        <item x="233"/>
        <item x="161"/>
        <item x="162"/>
        <item x="348"/>
        <item x="349"/>
        <item x="350"/>
        <item x="351"/>
        <item x="352"/>
        <item x="353"/>
        <item x="354"/>
        <item x="355"/>
        <item x="234"/>
        <item x="235"/>
        <item x="236"/>
        <item x="237"/>
        <item x="238"/>
        <item x="239"/>
        <item x="240"/>
        <item x="97"/>
        <item x="98"/>
        <item x="99"/>
        <item x="100"/>
        <item x="101"/>
        <item x="102"/>
        <item x="103"/>
        <item x="104"/>
        <item x="105"/>
        <item x="106"/>
        <item x="282"/>
        <item x="326"/>
        <item x="298"/>
        <item x="278"/>
        <item x="356"/>
        <item x="328"/>
        <item x="321"/>
        <item x="279"/>
        <item x="252"/>
        <item x="359"/>
        <item x="360"/>
        <item x="361"/>
        <item x="323"/>
        <item x="284"/>
        <item x="329"/>
        <item x="357"/>
        <item x="324"/>
        <item x="322"/>
        <item x="300"/>
        <item x="281"/>
        <item x="327"/>
        <item x="358"/>
        <item x="325"/>
        <item x="302"/>
        <item x="283"/>
        <item x="246"/>
        <item x="330"/>
        <item x="362"/>
        <item x="251"/>
        <item x="299"/>
        <item x="280"/>
        <item x="66"/>
        <item x="124"/>
        <item x="129"/>
        <item x="305"/>
        <item x="304"/>
        <item x="121"/>
        <item x="267"/>
        <item x="52"/>
        <item x="273"/>
        <item x="247"/>
        <item x="303"/>
        <item x="130"/>
        <item x="311"/>
        <item x="55"/>
        <item x="56"/>
        <item x="270"/>
        <item x="111"/>
        <item x="415"/>
        <item x="257"/>
        <item x="118"/>
        <item x="241"/>
        <item x="253"/>
        <item x="416"/>
        <item x="417"/>
        <item x="292"/>
        <item x="107"/>
        <item x="244"/>
        <item x="58"/>
        <item x="59"/>
        <item x="268"/>
        <item x="258"/>
        <item x="301"/>
        <item x="68"/>
        <item x="65"/>
        <item x="69"/>
        <item x="67"/>
        <item x="308"/>
        <item x="320"/>
        <item x="295"/>
        <item x="116"/>
        <item x="114"/>
        <item x="310"/>
        <item x="70"/>
        <item x="275"/>
        <item x="276"/>
        <item x="274"/>
        <item x="123"/>
        <item x="315"/>
        <item x="313"/>
        <item x="314"/>
        <item x="248"/>
        <item x="285"/>
        <item x="256"/>
        <item x="57"/>
        <item x="286"/>
        <item x="60"/>
        <item x="271"/>
        <item x="272"/>
        <item x="61"/>
        <item x="62"/>
        <item x="112"/>
        <item x="131"/>
        <item x="418"/>
        <item x="242"/>
        <item x="245"/>
        <item x="108"/>
        <item x="293"/>
        <item x="249"/>
        <item x="419"/>
        <item x="420"/>
        <item x="119"/>
        <item x="53"/>
        <item x="307"/>
        <item x="115"/>
        <item x="296"/>
        <item x="319"/>
        <item x="306"/>
        <item x="312"/>
        <item x="109"/>
        <item x="71"/>
        <item x="125"/>
        <item x="128"/>
        <item x="120"/>
        <item x="287"/>
        <item x="288"/>
        <item x="255"/>
        <item x="421"/>
        <item x="122"/>
        <item x="113"/>
        <item x="259"/>
        <item x="269"/>
        <item x="132"/>
        <item x="294"/>
        <item x="110"/>
        <item x="250"/>
        <item x="243"/>
        <item x="63"/>
        <item x="73"/>
        <item x="297"/>
        <item x="117"/>
        <item x="318"/>
        <item x="316"/>
        <item x="309"/>
        <item x="126"/>
        <item x="127"/>
        <item x="277"/>
        <item x="317"/>
        <item x="72"/>
        <item x="64"/>
        <item x="54"/>
        <item x="254"/>
        <item x="289"/>
        <item x="290"/>
        <item x="291"/>
        <item x="136"/>
        <item x="137"/>
        <item x="74"/>
        <item x="75"/>
        <item x="12"/>
        <item x="4"/>
        <item x="5"/>
        <item x="6"/>
        <item x="0"/>
        <item x="1"/>
        <item x="7"/>
        <item x="8"/>
        <item x="2"/>
        <item x="3"/>
        <item x="13"/>
        <item x="9"/>
        <item x="14"/>
        <item x="15"/>
        <item x="16"/>
        <item x="17"/>
        <item x="18"/>
        <item x="22"/>
        <item x="23"/>
        <item x="24"/>
        <item x="25"/>
        <item x="26"/>
        <item x="27"/>
        <item x="28"/>
        <item x="29"/>
        <item x="19"/>
        <item x="20"/>
        <item x="21"/>
        <item x="10"/>
        <item x="11"/>
        <item x="30"/>
        <item x="31"/>
        <item x="32"/>
        <item x="33"/>
        <item x="34"/>
        <item x="35"/>
        <item x="36"/>
        <item x="37"/>
        <item x="38"/>
        <item x="39"/>
        <item x="40"/>
        <item x="41"/>
        <item x="42"/>
        <item x="43"/>
        <item x="44"/>
        <item x="45"/>
        <item x="46"/>
        <item x="47"/>
        <item x="48"/>
        <item x="49"/>
        <item x="163"/>
        <item x="164"/>
        <item x="165"/>
        <item x="166"/>
        <item x="167"/>
        <item x="168"/>
        <item x="169"/>
        <item x="170"/>
        <item x="265"/>
        <item x="266"/>
        <item x="402"/>
        <item x="403"/>
        <item x="404"/>
        <item x="405"/>
        <item x="406"/>
        <item x="407"/>
        <item x="408"/>
        <item x="409"/>
        <item x="363"/>
        <item x="364"/>
        <item x="365"/>
        <item x="366"/>
        <item x="367"/>
        <item x="368"/>
        <item x="369"/>
        <item x="263"/>
        <item x="370"/>
        <item x="371"/>
        <item x="380"/>
        <item x="372"/>
        <item x="373"/>
        <item x="374"/>
        <item x="381"/>
        <item x="133"/>
        <item x="375"/>
        <item x="260"/>
        <item x="376"/>
        <item x="382"/>
        <item x="377"/>
        <item x="378"/>
        <item x="379"/>
        <item x="50"/>
        <item x="261"/>
        <item x="134"/>
        <item x="410"/>
        <item x="383"/>
        <item x="384"/>
        <item x="385"/>
        <item x="386"/>
        <item x="387"/>
        <item x="388"/>
        <item x="389"/>
        <item x="390"/>
        <item x="391"/>
        <item x="392"/>
        <item x="393"/>
        <item x="394"/>
        <item x="395"/>
        <item x="396"/>
        <item x="397"/>
        <item x="398"/>
        <item x="399"/>
        <item x="400"/>
        <item x="401"/>
        <item x="264"/>
        <item x="262"/>
        <item x="135"/>
        <item x="411"/>
        <item x="412"/>
        <item x="413"/>
        <item x="414"/>
        <item x="51"/>
        <item t="default"/>
      </items>
    </pivotField>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3">
        <item x="47"/>
        <item x="18"/>
        <item x="57"/>
        <item x="29"/>
        <item x="41"/>
        <item x="1"/>
        <item x="37"/>
        <item x="8"/>
        <item x="30"/>
        <item x="53"/>
        <item x="34"/>
        <item x="14"/>
        <item x="6"/>
        <item x="2"/>
        <item x="61"/>
        <item x="42"/>
        <item x="12"/>
        <item x="31"/>
        <item x="27"/>
        <item x="23"/>
        <item x="19"/>
        <item x="20"/>
        <item x="21"/>
        <item x="24"/>
        <item x="50"/>
        <item x="11"/>
        <item x="22"/>
        <item x="49"/>
        <item x="9"/>
        <item x="10"/>
        <item x="45"/>
        <item x="26"/>
        <item x="40"/>
        <item x="17"/>
        <item x="35"/>
        <item x="43"/>
        <item x="58"/>
        <item x="7"/>
        <item x="38"/>
        <item x="36"/>
        <item x="52"/>
        <item x="55"/>
        <item x="15"/>
        <item x="59"/>
        <item x="60"/>
        <item x="4"/>
        <item x="13"/>
        <item x="3"/>
        <item x="48"/>
        <item x="33"/>
        <item x="32"/>
        <item x="25"/>
        <item x="54"/>
        <item x="0"/>
        <item x="44"/>
        <item x="28"/>
        <item x="39"/>
        <item x="16"/>
        <item x="5"/>
        <item x="51"/>
        <item x="46"/>
        <item x="56"/>
        <item t="default"/>
      </items>
    </pivotField>
    <pivotField showAll="0"/>
    <pivotField showAll="0"/>
    <pivotField showAll="0"/>
    <pivotField axis="axisPage" multipleItemSelectionAllowed="1" showAll="0">
      <items count="41">
        <item x="20"/>
        <item x="30"/>
        <item x="6"/>
        <item x="2"/>
        <item x="31"/>
        <item x="15"/>
        <item x="17"/>
        <item x="10"/>
        <item x="27"/>
        <item x="14"/>
        <item x="16"/>
        <item x="5"/>
        <item x="26"/>
        <item x="13"/>
        <item x="35"/>
        <item x="3"/>
        <item x="38"/>
        <item x="29"/>
        <item x="23"/>
        <item x="4"/>
        <item x="18"/>
        <item x="33"/>
        <item x="1"/>
        <item x="37"/>
        <item x="11"/>
        <item x="22"/>
        <item x="21"/>
        <item x="19"/>
        <item x="25"/>
        <item x="9"/>
        <item x="28"/>
        <item x="32"/>
        <item x="34"/>
        <item x="7"/>
        <item x="8"/>
        <item x="24"/>
        <item x="36"/>
        <item x="39"/>
        <item x="0"/>
        <item x="12"/>
        <item t="default"/>
      </items>
    </pivotField>
    <pivotField showAll="0"/>
  </pivotFields>
  <rowFields count="3">
    <field x="0"/>
    <field x="44"/>
    <field x="8"/>
  </rowFields>
  <rowItems count="11">
    <i>
      <x v="22"/>
    </i>
    <i r="1">
      <x v="6"/>
    </i>
    <i r="2">
      <x v="154"/>
    </i>
    <i r="2">
      <x v="164"/>
    </i>
    <i r="2">
      <x v="175"/>
    </i>
    <i r="2">
      <x v="181"/>
    </i>
    <i r="1">
      <x v="39"/>
    </i>
    <i r="2">
      <x v="151"/>
    </i>
    <i r="2">
      <x v="158"/>
    </i>
    <i r="2">
      <x v="170"/>
    </i>
    <i t="grand">
      <x/>
    </i>
  </rowItems>
  <colFields count="1">
    <field x="16"/>
  </colFields>
  <colItems count="4">
    <i>
      <x/>
    </i>
    <i>
      <x v="1"/>
    </i>
    <i>
      <x v="2"/>
    </i>
    <i t="grand">
      <x/>
    </i>
  </colItems>
  <pageFields count="1">
    <pageField fld="48" hier="-1"/>
  </pageFields>
  <dataFields count="1">
    <dataField name="Count of tag_code_or_release_id"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8" cacheId="10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N4:BQ42" firstHeaderRow="0" firstDataRow="1" firstDataCol="1"/>
  <pivotFields count="51">
    <pivotField axis="axisRow" showAll="0" defaultSubtotal="0">
      <items count="37">
        <item x="0"/>
        <item x="1"/>
        <item x="2"/>
        <item x="3"/>
        <item x="4"/>
        <item x="5"/>
        <item x="6"/>
        <item x="7"/>
        <item x="8"/>
        <item x="9"/>
        <item x="10"/>
        <item x="11"/>
        <item x="12"/>
        <item x="13"/>
        <item x="14"/>
        <item x="15"/>
        <item x="19"/>
        <item x="16"/>
        <item x="17"/>
        <item x="18"/>
        <item x="20"/>
        <item x="21"/>
        <item x="22"/>
        <item x="23"/>
        <item x="24"/>
        <item x="25"/>
        <item x="26"/>
        <item x="27"/>
        <item x="28"/>
        <item x="29"/>
        <item x="30"/>
        <item x="31"/>
        <item x="32"/>
        <item x="33"/>
        <item x="34"/>
        <item x="35"/>
        <item x="36"/>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Average of RelMonth" fld="50" subtotal="average" baseField="0" baseItem="0"/>
    <dataField name="Min of RelMonth" fld="50" subtotal="min" baseField="0" baseItem="34"/>
    <dataField name="Max of RelMonth2" fld="50" subtotal="max" baseField="0" baseItem="3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0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C4:BH47" firstHeaderRow="1" firstDataRow="2" firstDataCol="1"/>
  <pivotFields count="50">
    <pivotField showAll="0" defaultSubtotal="0"/>
    <pivotField axis="axisRow" showAll="0">
      <items count="42">
        <item x="0"/>
        <item x="4"/>
        <item x="8"/>
        <item x="5"/>
        <item x="13"/>
        <item x="19"/>
        <item x="15"/>
        <item x="6"/>
        <item x="7"/>
        <item x="37"/>
        <item x="10"/>
        <item x="11"/>
        <item x="12"/>
        <item x="14"/>
        <item x="9"/>
        <item x="16"/>
        <item x="22"/>
        <item x="17"/>
        <item x="30"/>
        <item x="21"/>
        <item x="23"/>
        <item x="18"/>
        <item x="1"/>
        <item x="20"/>
        <item x="24"/>
        <item x="25"/>
        <item x="28"/>
        <item x="27"/>
        <item x="29"/>
        <item x="31"/>
        <item x="32"/>
        <item x="26"/>
        <item x="33"/>
        <item x="3"/>
        <item x="34"/>
        <item x="2"/>
        <item x="36"/>
        <item x="38"/>
        <item x="35"/>
        <item x="40"/>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Col" showAll="0">
      <items count="5">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25"/>
  </colFields>
  <colItems count="5">
    <i>
      <x/>
    </i>
    <i>
      <x v="1"/>
    </i>
    <i>
      <x v="2"/>
    </i>
    <i>
      <x v="3"/>
    </i>
    <i t="grand">
      <x/>
    </i>
  </colItems>
  <dataFields count="1">
    <dataField name="Count of run" fld="15" subtotal="count" baseField="1" baseItem="8"/>
  </dataFields>
  <formats count="1">
    <format dxfId="6">
      <pivotArea type="all" dataOnly="0" outline="0"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06"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729:G784" firstHeaderRow="1" firstDataRow="2" firstDataCol="2"/>
  <pivotFields count="26">
    <pivotField compact="0" outline="0" showAll="0"/>
    <pivotField compact="0" outline="0" showAll="0"/>
    <pivotField compact="0" outline="0" showAll="0"/>
    <pivotField axis="axisRow" compact="0" outline="0" showAll="0" defaultSubtotal="0">
      <items count="34">
        <item x="25"/>
        <item x="5"/>
        <item x="17"/>
        <item x="3"/>
        <item x="7"/>
        <item x="11"/>
        <item x="12"/>
        <item x="13"/>
        <item x="14"/>
        <item x="4"/>
        <item x="2"/>
        <item x="15"/>
        <item x="6"/>
        <item x="9"/>
        <item x="10"/>
        <item x="19"/>
        <item x="20"/>
        <item x="1"/>
        <item x="8"/>
        <item x="21"/>
        <item x="22"/>
        <item x="23"/>
        <item x="16"/>
        <item x="24"/>
        <item x="18"/>
        <item x="26"/>
        <item x="27"/>
        <item x="28"/>
        <item x="29"/>
        <item x="30"/>
        <item x="31"/>
        <item x="0"/>
        <item x="32"/>
        <item x="33"/>
      </items>
    </pivotField>
    <pivotField compact="0" outline="0" showAll="0"/>
    <pivotField compact="0" outline="0" showAll="0"/>
    <pivotField axis="axisRow" compact="0" outline="0" showAll="0">
      <items count="54">
        <item x="7"/>
        <item x="8"/>
        <item x="9"/>
        <item x="10"/>
        <item x="11"/>
        <item x="12"/>
        <item x="13"/>
        <item x="6"/>
        <item x="14"/>
        <item x="15"/>
        <item x="16"/>
        <item x="17"/>
        <item x="18"/>
        <item x="19"/>
        <item x="20"/>
        <item x="0"/>
        <item x="21"/>
        <item x="22"/>
        <item x="23"/>
        <item x="24"/>
        <item x="25"/>
        <item x="26"/>
        <item x="27"/>
        <item x="28"/>
        <item x="29"/>
        <item x="30"/>
        <item x="31"/>
        <item x="32"/>
        <item x="33"/>
        <item x="1"/>
        <item x="2"/>
        <item x="3"/>
        <item x="34"/>
        <item x="4"/>
        <item x="35"/>
        <item x="36"/>
        <item x="37"/>
        <item x="38"/>
        <item x="39"/>
        <item x="40"/>
        <item x="5"/>
        <item x="41"/>
        <item x="42"/>
        <item x="43"/>
        <item x="44"/>
        <item x="45"/>
        <item x="46"/>
        <item x="47"/>
        <item x="48"/>
        <item x="49"/>
        <item x="50"/>
        <item x="51"/>
        <item x="52"/>
        <item t="default"/>
      </items>
    </pivotField>
    <pivotField axis="axisCol" compact="0" outline="0" showAll="0">
      <items count="9">
        <item h="1" x="0"/>
        <item h="1" x="1"/>
        <item h="1" x="2"/>
        <item h="1" x="3"/>
        <item x="4"/>
        <item x="5"/>
        <item x="6"/>
        <item x="7"/>
        <item t="default"/>
      </items>
    </pivotField>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3"/>
    <field x="6"/>
  </rowFields>
  <rowItems count="54">
    <i>
      <x/>
      <x v="41"/>
    </i>
    <i>
      <x v="1"/>
      <x v="4"/>
    </i>
    <i>
      <x v="2"/>
      <x v="24"/>
    </i>
    <i r="1">
      <x v="35"/>
    </i>
    <i>
      <x v="3"/>
      <x v="1"/>
    </i>
    <i r="1">
      <x v="12"/>
    </i>
    <i>
      <x v="4"/>
      <x v="6"/>
    </i>
    <i r="1">
      <x v="13"/>
    </i>
    <i>
      <x v="5"/>
      <x v="14"/>
    </i>
    <i>
      <x v="6"/>
      <x v="15"/>
    </i>
    <i>
      <x v="7"/>
      <x v="18"/>
    </i>
    <i>
      <x v="8"/>
      <x v="20"/>
    </i>
    <i>
      <x v="9"/>
      <x v="3"/>
    </i>
    <i r="1">
      <x v="17"/>
    </i>
    <i r="1">
      <x v="19"/>
    </i>
    <i r="1">
      <x v="50"/>
    </i>
    <i>
      <x v="10"/>
      <x/>
    </i>
    <i r="1">
      <x v="2"/>
    </i>
    <i r="1">
      <x v="27"/>
    </i>
    <i>
      <x v="11"/>
      <x v="21"/>
    </i>
    <i>
      <x v="12"/>
      <x v="5"/>
    </i>
    <i r="1">
      <x v="44"/>
    </i>
    <i>
      <x v="13"/>
      <x v="9"/>
    </i>
    <i r="1">
      <x v="10"/>
    </i>
    <i r="1">
      <x v="16"/>
    </i>
    <i r="1">
      <x v="28"/>
    </i>
    <i>
      <x v="14"/>
      <x v="11"/>
    </i>
    <i>
      <x v="15"/>
      <x v="26"/>
    </i>
    <i>
      <x v="16"/>
      <x v="32"/>
    </i>
    <i>
      <x v="17"/>
      <x v="33"/>
    </i>
    <i>
      <x v="18"/>
      <x v="8"/>
    </i>
    <i r="1">
      <x v="34"/>
    </i>
    <i>
      <x v="19"/>
      <x v="36"/>
    </i>
    <i>
      <x v="20"/>
      <x v="37"/>
    </i>
    <i>
      <x v="21"/>
      <x v="38"/>
    </i>
    <i>
      <x v="22"/>
      <x v="22"/>
    </i>
    <i r="1">
      <x v="23"/>
    </i>
    <i>
      <x v="23"/>
      <x v="39"/>
    </i>
    <i>
      <x v="24"/>
      <x v="25"/>
    </i>
    <i r="1">
      <x v="42"/>
    </i>
    <i>
      <x v="25"/>
      <x v="43"/>
    </i>
    <i>
      <x v="26"/>
      <x v="45"/>
    </i>
    <i>
      <x v="27"/>
      <x v="46"/>
    </i>
    <i>
      <x v="28"/>
      <x v="47"/>
    </i>
    <i>
      <x v="29"/>
      <x v="48"/>
    </i>
    <i>
      <x v="30"/>
      <x v="49"/>
    </i>
    <i>
      <x v="31"/>
      <x v="7"/>
    </i>
    <i r="1">
      <x v="29"/>
    </i>
    <i r="1">
      <x v="30"/>
    </i>
    <i r="1">
      <x v="31"/>
    </i>
    <i r="1">
      <x v="40"/>
    </i>
    <i>
      <x v="32"/>
      <x v="51"/>
    </i>
    <i>
      <x v="33"/>
      <x v="52"/>
    </i>
    <i t="grand">
      <x/>
    </i>
  </rowItems>
  <colFields count="1">
    <field x="7"/>
  </colFields>
  <colItems count="5">
    <i>
      <x v="4"/>
    </i>
    <i>
      <x v="5"/>
    </i>
    <i>
      <x v="6"/>
    </i>
    <i>
      <x v="7"/>
    </i>
    <i t="grand">
      <x/>
    </i>
  </colItems>
  <dataFields count="1">
    <dataField name="Count of CWTMark1" fld="13" subtotal="count" baseField="0" baseItem="0"/>
  </dataFields>
  <formats count="6">
    <format dxfId="5">
      <pivotArea outline="0" collapsedLevelsAreSubtotals="1" fieldPosition="0">
        <references count="3">
          <reference field="3" count="1" selected="0">
            <x v="13"/>
          </reference>
          <reference field="6" count="1" selected="0">
            <x v="28"/>
          </reference>
          <reference field="7" count="1" selected="0">
            <x v="7"/>
          </reference>
        </references>
      </pivotArea>
    </format>
    <format dxfId="4">
      <pivotArea outline="0" collapsedLevelsAreSubtotals="1" fieldPosition="0">
        <references count="3">
          <reference field="3" count="1" selected="0">
            <x v="13"/>
          </reference>
          <reference field="6" count="1" selected="0">
            <x v="16"/>
          </reference>
          <reference field="7" count="2" selected="0">
            <x v="6"/>
            <x v="7"/>
          </reference>
        </references>
      </pivotArea>
    </format>
    <format dxfId="3">
      <pivotArea outline="0" collapsedLevelsAreSubtotals="1" fieldPosition="0">
        <references count="3">
          <reference field="3" count="1" selected="0">
            <x v="24"/>
          </reference>
          <reference field="6" count="1" selected="0">
            <x v="42"/>
          </reference>
          <reference field="7" count="1" selected="0">
            <x v="7"/>
          </reference>
        </references>
      </pivotArea>
    </format>
    <format dxfId="2">
      <pivotArea outline="0" collapsedLevelsAreSubtotals="1" fieldPosition="0">
        <references count="1">
          <reference field="7" count="1" selected="0">
            <x v="4"/>
          </reference>
        </references>
      </pivotArea>
    </format>
    <format dxfId="1">
      <pivotArea field="7" type="button" dataOnly="0" labelOnly="1" outline="0" axis="axisCol" fieldPosition="0"/>
    </format>
    <format dxfId="0">
      <pivotArea dataOnly="0" labelOnly="1" outline="0" fieldPosition="0">
        <references count="1">
          <reference field="7"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07"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R3:V615" firstHeaderRow="2" firstDataRow="2" firstDataCol="4" rowPageCount="1" colPageCount="1"/>
  <pivotFields count="27">
    <pivotField compact="0" outline="0" showAll="0"/>
    <pivotField axis="axisPage" compact="0" outline="0" multipleItemSelectionAllowed="1" showAll="0">
      <items count="4">
        <item h="1" x="0"/>
        <item x="1"/>
        <item x="2"/>
        <item t="default"/>
      </items>
    </pivotField>
    <pivotField compact="0" outline="0" showAll="0"/>
    <pivotField axis="axisRow" compact="0" outline="0" showAll="0">
      <items count="35">
        <item x="4"/>
        <item x="5"/>
        <item x="6"/>
        <item x="7"/>
        <item x="8"/>
        <item x="9"/>
        <item x="10"/>
        <item x="3"/>
        <item x="11"/>
        <item x="12"/>
        <item x="13"/>
        <item x="14"/>
        <item x="15"/>
        <item x="16"/>
        <item x="0"/>
        <item x="17"/>
        <item x="18"/>
        <item x="1"/>
        <item x="19"/>
        <item x="20"/>
        <item x="21"/>
        <item x="22"/>
        <item x="23"/>
        <item x="24"/>
        <item x="25"/>
        <item x="26"/>
        <item x="27"/>
        <item x="28"/>
        <item x="29"/>
        <item x="30"/>
        <item x="31"/>
        <item x="2"/>
        <item x="32"/>
        <item x="33"/>
        <item t="default"/>
      </items>
    </pivotField>
    <pivotField axis="axisRow" compact="0" outline="0" showAll="0">
      <items count="711">
        <item x="133"/>
        <item x="137"/>
        <item x="141"/>
        <item x="230"/>
        <item x="231"/>
        <item x="186"/>
        <item x="187"/>
        <item x="6"/>
        <item x="7"/>
        <item x="8"/>
        <item x="9"/>
        <item x="10"/>
        <item x="11"/>
        <item x="12"/>
        <item x="13"/>
        <item x="14"/>
        <item x="15"/>
        <item x="16"/>
        <item x="17"/>
        <item x="40"/>
        <item x="41"/>
        <item x="42"/>
        <item x="43"/>
        <item x="162"/>
        <item x="52"/>
        <item x="53"/>
        <item x="54"/>
        <item x="55"/>
        <item x="56"/>
        <item x="57"/>
        <item x="58"/>
        <item x="59"/>
        <item x="18"/>
        <item x="19"/>
        <item x="20"/>
        <item x="21"/>
        <item x="22"/>
        <item x="23"/>
        <item x="24"/>
        <item x="25"/>
        <item x="26"/>
        <item x="27"/>
        <item x="28"/>
        <item x="29"/>
        <item x="30"/>
        <item x="31"/>
        <item x="70"/>
        <item x="71"/>
        <item x="64"/>
        <item x="65"/>
        <item x="66"/>
        <item x="67"/>
        <item x="44"/>
        <item x="45"/>
        <item x="72"/>
        <item x="73"/>
        <item x="74"/>
        <item x="75"/>
        <item x="76"/>
        <item x="77"/>
        <item x="84"/>
        <item x="85"/>
        <item x="86"/>
        <item x="87"/>
        <item x="88"/>
        <item x="89"/>
        <item x="90"/>
        <item x="91"/>
        <item x="154"/>
        <item x="155"/>
        <item x="156"/>
        <item x="150"/>
        <item x="151"/>
        <item x="97"/>
        <item x="98"/>
        <item x="99"/>
        <item x="100"/>
        <item x="101"/>
        <item x="102"/>
        <item x="103"/>
        <item x="104"/>
        <item x="157"/>
        <item x="158"/>
        <item x="152"/>
        <item x="153"/>
        <item x="163"/>
        <item x="107"/>
        <item x="108"/>
        <item x="109"/>
        <item x="110"/>
        <item x="111"/>
        <item x="112"/>
        <item x="115"/>
        <item x="116"/>
        <item x="159"/>
        <item x="164"/>
        <item x="165"/>
        <item x="166"/>
        <item x="167"/>
        <item x="168"/>
        <item x="486"/>
        <item x="487"/>
        <item x="488"/>
        <item x="489"/>
        <item x="490"/>
        <item x="491"/>
        <item x="492"/>
        <item x="493"/>
        <item x="169"/>
        <item x="170"/>
        <item x="171"/>
        <item x="160"/>
        <item x="161"/>
        <item x="117"/>
        <item x="118"/>
        <item x="119"/>
        <item x="120"/>
        <item x="121"/>
        <item x="122"/>
        <item x="494"/>
        <item x="495"/>
        <item x="496"/>
        <item x="497"/>
        <item x="498"/>
        <item x="499"/>
        <item x="500"/>
        <item x="501"/>
        <item x="502"/>
        <item x="503"/>
        <item x="504"/>
        <item x="505"/>
        <item x="506"/>
        <item x="507"/>
        <item x="124"/>
        <item x="125"/>
        <item x="126"/>
        <item x="127"/>
        <item x="128"/>
        <item x="129"/>
        <item x="130"/>
        <item x="131"/>
        <item x="172"/>
        <item x="173"/>
        <item x="508"/>
        <item x="509"/>
        <item x="510"/>
        <item x="511"/>
        <item x="512"/>
        <item x="513"/>
        <item x="514"/>
        <item x="515"/>
        <item x="516"/>
        <item x="517"/>
        <item x="518"/>
        <item x="519"/>
        <item x="520"/>
        <item x="521"/>
        <item x="522"/>
        <item x="523"/>
        <item x="524"/>
        <item x="525"/>
        <item x="526"/>
        <item x="527"/>
        <item x="528"/>
        <item x="529"/>
        <item x="530"/>
        <item x="531"/>
        <item x="532"/>
        <item x="533"/>
        <item x="534"/>
        <item x="34"/>
        <item x="35"/>
        <item x="36"/>
        <item x="37"/>
        <item x="38"/>
        <item x="39"/>
        <item x="480"/>
        <item x="481"/>
        <item x="482"/>
        <item x="483"/>
        <item x="484"/>
        <item x="485"/>
        <item x="46"/>
        <item x="47"/>
        <item x="48"/>
        <item x="49"/>
        <item x="50"/>
        <item x="51"/>
        <item x="32"/>
        <item x="33"/>
        <item x="298"/>
        <item x="299"/>
        <item x="300"/>
        <item x="301"/>
        <item x="302"/>
        <item x="303"/>
        <item x="304"/>
        <item x="305"/>
        <item x="415"/>
        <item x="416"/>
        <item x="684"/>
        <item x="685"/>
        <item x="686"/>
        <item x="687"/>
        <item x="688"/>
        <item x="689"/>
        <item x="690"/>
        <item x="691"/>
        <item x="697"/>
        <item x="698"/>
        <item x="699"/>
        <item x="700"/>
        <item x="284"/>
        <item x="701"/>
        <item x="702"/>
        <item x="703"/>
        <item x="704"/>
        <item x="705"/>
        <item x="706"/>
        <item x="707"/>
        <item x="708"/>
        <item x="645"/>
        <item x="418"/>
        <item x="646"/>
        <item x="647"/>
        <item x="648"/>
        <item x="649"/>
        <item x="650"/>
        <item x="651"/>
        <item x="411"/>
        <item x="652"/>
        <item x="653"/>
        <item x="654"/>
        <item x="655"/>
        <item x="656"/>
        <item x="657"/>
        <item x="658"/>
        <item x="281"/>
        <item x="659"/>
        <item x="412"/>
        <item x="660"/>
        <item x="661"/>
        <item x="662"/>
        <item x="663"/>
        <item x="664"/>
        <item x="628"/>
        <item x="413"/>
        <item x="282"/>
        <item x="692"/>
        <item x="665"/>
        <item x="666"/>
        <item x="667"/>
        <item x="668"/>
        <item x="669"/>
        <item x="670"/>
        <item x="671"/>
        <item x="672"/>
        <item x="673"/>
        <item x="674"/>
        <item x="675"/>
        <item x="676"/>
        <item x="677"/>
        <item x="678"/>
        <item x="679"/>
        <item x="680"/>
        <item x="681"/>
        <item x="682"/>
        <item x="683"/>
        <item x="414"/>
        <item x="417"/>
        <item x="283"/>
        <item x="693"/>
        <item x="694"/>
        <item x="695"/>
        <item x="709"/>
        <item x="696"/>
        <item x="630"/>
        <item x="419"/>
        <item x="349"/>
        <item x="205"/>
        <item x="206"/>
        <item x="207"/>
        <item x="376"/>
        <item x="219"/>
        <item x="220"/>
        <item x="377"/>
        <item x="221"/>
        <item x="222"/>
        <item x="223"/>
        <item x="224"/>
        <item x="225"/>
        <item x="226"/>
        <item x="462"/>
        <item x="463"/>
        <item x="464"/>
        <item x="465"/>
        <item x="466"/>
        <item x="467"/>
        <item x="468"/>
        <item x="469"/>
        <item x="470"/>
        <item x="378"/>
        <item x="379"/>
        <item x="380"/>
        <item x="381"/>
        <item x="382"/>
        <item x="383"/>
        <item x="384"/>
        <item x="385"/>
        <item x="386"/>
        <item x="257"/>
        <item x="258"/>
        <item x="259"/>
        <item x="260"/>
        <item x="261"/>
        <item x="262"/>
        <item x="387"/>
        <item x="471"/>
        <item x="472"/>
        <item x="473"/>
        <item x="474"/>
        <item x="475"/>
        <item x="476"/>
        <item x="227"/>
        <item x="228"/>
        <item x="229"/>
        <item x="388"/>
        <item x="306"/>
        <item x="307"/>
        <item x="308"/>
        <item x="309"/>
        <item x="188"/>
        <item x="236"/>
        <item x="247"/>
        <item x="248"/>
        <item x="232"/>
        <item x="233"/>
        <item x="249"/>
        <item x="189"/>
        <item x="190"/>
        <item x="237"/>
        <item x="196"/>
        <item x="197"/>
        <item x="198"/>
        <item x="199"/>
        <item x="191"/>
        <item x="192"/>
        <item x="193"/>
        <item x="194"/>
        <item x="234"/>
        <item x="235"/>
        <item x="238"/>
        <item x="437"/>
        <item x="438"/>
        <item x="439"/>
        <item x="440"/>
        <item x="239"/>
        <item x="310"/>
        <item x="311"/>
        <item x="312"/>
        <item x="350"/>
        <item x="389"/>
        <item x="390"/>
        <item x="351"/>
        <item x="352"/>
        <item x="353"/>
        <item x="354"/>
        <item x="355"/>
        <item x="391"/>
        <item x="250"/>
        <item x="251"/>
        <item x="252"/>
        <item x="253"/>
        <item x="325"/>
        <item x="313"/>
        <item x="314"/>
        <item x="315"/>
        <item x="240"/>
        <item x="392"/>
        <item x="241"/>
        <item x="254"/>
        <item x="242"/>
        <item x="243"/>
        <item x="195"/>
        <item x="326"/>
        <item x="327"/>
        <item x="328"/>
        <item x="329"/>
        <item x="316"/>
        <item x="317"/>
        <item x="318"/>
        <item x="319"/>
        <item x="320"/>
        <item x="330"/>
        <item x="331"/>
        <item x="332"/>
        <item x="321"/>
        <item x="322"/>
        <item x="323"/>
        <item x="324"/>
        <item x="445"/>
        <item x="446"/>
        <item x="447"/>
        <item x="448"/>
        <item x="449"/>
        <item x="450"/>
        <item x="451"/>
        <item x="452"/>
        <item x="333"/>
        <item x="334"/>
        <item x="335"/>
        <item x="336"/>
        <item x="337"/>
        <item x="338"/>
        <item x="339"/>
        <item x="340"/>
        <item x="341"/>
        <item x="342"/>
        <item x="343"/>
        <item x="200"/>
        <item x="201"/>
        <item x="202"/>
        <item x="441"/>
        <item x="442"/>
        <item x="443"/>
        <item x="444"/>
        <item x="393"/>
        <item x="394"/>
        <item x="395"/>
        <item x="396"/>
        <item x="477"/>
        <item x="478"/>
        <item x="479"/>
        <item x="356"/>
        <item x="357"/>
        <item x="244"/>
        <item x="245"/>
        <item x="246"/>
        <item x="344"/>
        <item x="345"/>
        <item x="346"/>
        <item x="347"/>
        <item x="348"/>
        <item x="203"/>
        <item x="204"/>
        <item x="453"/>
        <item x="397"/>
        <item x="358"/>
        <item x="208"/>
        <item x="359"/>
        <item x="360"/>
        <item x="361"/>
        <item x="362"/>
        <item x="363"/>
        <item x="364"/>
        <item x="365"/>
        <item x="366"/>
        <item x="367"/>
        <item x="368"/>
        <item x="255"/>
        <item x="256"/>
        <item x="454"/>
        <item x="455"/>
        <item x="456"/>
        <item x="457"/>
        <item x="458"/>
        <item x="459"/>
        <item x="398"/>
        <item x="399"/>
        <item x="400"/>
        <item x="401"/>
        <item x="402"/>
        <item x="403"/>
        <item x="404"/>
        <item x="405"/>
        <item x="460"/>
        <item x="461"/>
        <item x="369"/>
        <item x="370"/>
        <item x="371"/>
        <item x="372"/>
        <item x="373"/>
        <item x="374"/>
        <item x="375"/>
        <item x="209"/>
        <item x="210"/>
        <item x="211"/>
        <item x="212"/>
        <item x="213"/>
        <item x="214"/>
        <item x="215"/>
        <item x="216"/>
        <item x="217"/>
        <item x="218"/>
        <item x="60"/>
        <item x="601"/>
        <item x="61"/>
        <item x="62"/>
        <item x="63"/>
        <item x="68"/>
        <item x="69"/>
        <item x="78"/>
        <item x="79"/>
        <item x="80"/>
        <item x="81"/>
        <item x="82"/>
        <item x="624"/>
        <item x="92"/>
        <item x="93"/>
        <item x="94"/>
        <item x="95"/>
        <item x="570"/>
        <item x="596"/>
        <item x="277"/>
        <item x="633"/>
        <item x="105"/>
        <item x="605"/>
        <item x="597"/>
        <item x="113"/>
        <item x="606"/>
        <item x="599"/>
        <item x="634"/>
        <item x="278"/>
        <item x="608"/>
        <item x="607"/>
        <item x="574"/>
        <item x="600"/>
        <item x="123"/>
        <item x="625"/>
        <item x="279"/>
        <item x="609"/>
        <item x="578"/>
        <item x="602"/>
        <item x="428"/>
        <item x="635"/>
        <item x="579"/>
        <item x="431"/>
        <item x="582"/>
        <item x="603"/>
        <item x="610"/>
        <item x="280"/>
        <item x="604"/>
        <item x="636"/>
        <item x="132"/>
        <item x="626"/>
        <item x="598"/>
        <item x="0"/>
        <item x="1"/>
        <item x="2"/>
        <item x="3"/>
        <item x="4"/>
        <item x="5"/>
        <item x="594"/>
        <item x="83"/>
        <item x="174"/>
        <item x="285"/>
        <item x="286"/>
        <item x="571"/>
        <item x="572"/>
        <item x="406"/>
        <item x="96"/>
        <item x="433"/>
        <item x="627"/>
        <item x="547"/>
        <item x="420"/>
        <item x="573"/>
        <item x="287"/>
        <item x="583"/>
        <item x="611"/>
        <item x="612"/>
        <item x="543"/>
        <item x="263"/>
        <item x="637"/>
        <item x="535"/>
        <item x="421"/>
        <item x="422"/>
        <item x="638"/>
        <item x="639"/>
        <item x="553"/>
        <item x="264"/>
        <item x="423"/>
        <item x="106"/>
        <item x="614"/>
        <item x="615"/>
        <item x="434"/>
        <item x="537"/>
        <item x="575"/>
        <item x="177"/>
        <item x="175"/>
        <item x="178"/>
        <item x="176"/>
        <item x="580"/>
        <item x="584"/>
        <item x="566"/>
        <item x="273"/>
        <item x="265"/>
        <item x="585"/>
        <item x="179"/>
        <item x="548"/>
        <item x="549"/>
        <item x="550"/>
        <item x="407"/>
        <item x="586"/>
        <item x="587"/>
        <item x="588"/>
        <item x="424"/>
        <item x="557"/>
        <item x="536"/>
        <item x="613"/>
        <item x="558"/>
        <item x="616"/>
        <item x="544"/>
        <item x="545"/>
        <item x="617"/>
        <item x="618"/>
        <item x="266"/>
        <item x="288"/>
        <item x="640"/>
        <item x="425"/>
        <item x="426"/>
        <item x="267"/>
        <item x="554"/>
        <item x="427"/>
        <item x="641"/>
        <item x="642"/>
        <item x="114"/>
        <item x="629"/>
        <item x="576"/>
        <item x="268"/>
        <item x="567"/>
        <item x="589"/>
        <item x="577"/>
        <item x="590"/>
        <item x="274"/>
        <item x="180"/>
        <item x="289"/>
        <item x="290"/>
        <item x="408"/>
        <item x="559"/>
        <item x="560"/>
        <item x="538"/>
        <item x="643"/>
        <item x="409"/>
        <item x="269"/>
        <item x="539"/>
        <item x="435"/>
        <item x="294"/>
        <item x="291"/>
        <item x="555"/>
        <item x="270"/>
        <item x="429"/>
        <item x="430"/>
        <item x="619"/>
        <item x="181"/>
        <item x="568"/>
        <item x="275"/>
        <item x="591"/>
        <item x="592"/>
        <item x="581"/>
        <item x="292"/>
        <item x="293"/>
        <item x="551"/>
        <item x="410"/>
        <item x="593"/>
        <item x="295"/>
        <item x="182"/>
        <item x="620"/>
        <item x="631"/>
        <item x="546"/>
        <item x="540"/>
        <item x="561"/>
        <item x="562"/>
        <item x="563"/>
        <item x="552"/>
        <item x="296"/>
        <item x="297"/>
        <item x="183"/>
        <item x="595"/>
        <item x="276"/>
        <item x="569"/>
        <item x="184"/>
        <item x="185"/>
        <item x="436"/>
        <item x="632"/>
        <item x="541"/>
        <item x="556"/>
        <item x="432"/>
        <item x="271"/>
        <item x="644"/>
        <item x="272"/>
        <item x="621"/>
        <item x="564"/>
        <item x="542"/>
        <item x="622"/>
        <item x="623"/>
        <item x="565"/>
        <item x="145"/>
        <item x="146"/>
        <item x="147"/>
        <item x="148"/>
        <item x="149"/>
        <item x="134"/>
        <item x="138"/>
        <item x="142"/>
        <item x="135"/>
        <item x="136"/>
        <item x="139"/>
        <item x="140"/>
        <item x="143"/>
        <item x="144"/>
        <item t="default"/>
      </items>
    </pivotField>
    <pivotField compact="0" outline="0" showAll="0"/>
    <pivotField compact="0" outline="0" showAll="0"/>
    <pivotField axis="axisRow" compact="0" outline="0" showAll="0" defaultSubtotal="0">
      <items count="8">
        <item x="1"/>
        <item x="2"/>
        <item x="3"/>
        <item x="4"/>
        <item x="5"/>
        <item x="6"/>
        <item x="7"/>
        <item x="0"/>
      </items>
    </pivotField>
    <pivotField compact="0" outline="0" showAll="0"/>
    <pivotField compact="0" outline="0" showAll="0"/>
    <pivotField compact="0" outline="0" showAll="0"/>
    <pivotField compact="0" numFmtId="164" outline="0" showAll="0"/>
    <pivotField compact="0" numFmtId="164"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0">
        <item x="46"/>
        <item x="2"/>
        <item x="57"/>
        <item x="38"/>
        <item x="30"/>
        <item x="43"/>
        <item x="4"/>
        <item x="54"/>
        <item x="21"/>
        <item x="5"/>
        <item x="29"/>
        <item x="52"/>
        <item x="37"/>
        <item x="12"/>
        <item x="32"/>
        <item x="23"/>
        <item x="18"/>
        <item x="10"/>
        <item x="11"/>
        <item x="16"/>
        <item x="19"/>
        <item x="15"/>
        <item x="13"/>
        <item x="17"/>
        <item x="28"/>
        <item x="8"/>
        <item x="9"/>
        <item x="40"/>
        <item x="26"/>
        <item x="36"/>
        <item x="3"/>
        <item x="27"/>
        <item x="41"/>
        <item x="59"/>
        <item x="7"/>
        <item x="35"/>
        <item x="33"/>
        <item x="53"/>
        <item x="56"/>
        <item x="20"/>
        <item x="50"/>
        <item x="51"/>
        <item x="39"/>
        <item x="47"/>
        <item x="14"/>
        <item x="48"/>
        <item x="49"/>
        <item x="22"/>
        <item x="31"/>
        <item x="24"/>
        <item x="55"/>
        <item x="6"/>
        <item x="42"/>
        <item x="25"/>
        <item x="34"/>
        <item x="1"/>
        <item x="45"/>
        <item x="44"/>
        <item x="58"/>
        <item x="0"/>
      </items>
    </pivotField>
  </pivotFields>
  <rowFields count="4">
    <field x="3"/>
    <field x="26"/>
    <field x="7"/>
    <field x="4"/>
  </rowFields>
  <rowItems count="611">
    <i>
      <x/>
      <x v="51"/>
      <x v="4"/>
      <x v="71"/>
    </i>
    <i r="3">
      <x v="72"/>
    </i>
    <i r="3">
      <x v="83"/>
    </i>
    <i r="3">
      <x v="84"/>
    </i>
    <i r="2">
      <x v="5"/>
      <x v="68"/>
    </i>
    <i r="3">
      <x v="69"/>
    </i>
    <i r="3">
      <x v="70"/>
    </i>
    <i r="3">
      <x v="81"/>
    </i>
    <i r="3">
      <x v="82"/>
    </i>
    <i r="3">
      <x v="94"/>
    </i>
    <i r="3">
      <x v="111"/>
    </i>
    <i r="3">
      <x v="112"/>
    </i>
    <i r="2">
      <x v="6"/>
      <x v="23"/>
    </i>
    <i r="3">
      <x v="85"/>
    </i>
    <i r="3">
      <x v="95"/>
    </i>
    <i r="3">
      <x v="96"/>
    </i>
    <i r="3">
      <x v="97"/>
    </i>
    <i r="3">
      <x v="98"/>
    </i>
    <i r="3">
      <x v="99"/>
    </i>
    <i r="3">
      <x v="108"/>
    </i>
    <i r="3">
      <x v="109"/>
    </i>
    <i r="3">
      <x v="110"/>
    </i>
    <i r="2">
      <x v="7"/>
      <x v="141"/>
    </i>
    <i r="3">
      <x v="142"/>
    </i>
    <i t="default">
      <x/>
    </i>
    <i>
      <x v="1"/>
      <x v="6"/>
      <x v="4"/>
      <x v="590"/>
    </i>
    <i r="2">
      <x v="5"/>
      <x v="597"/>
    </i>
    <i r="2">
      <x v="6"/>
      <x v="634"/>
    </i>
    <i r="2">
      <x v="7"/>
      <x v="676"/>
    </i>
    <i r="1">
      <x v="9"/>
      <x v="4"/>
      <x v="588"/>
    </i>
    <i r="2">
      <x v="5"/>
      <x v="589"/>
    </i>
    <i r="2">
      <x v="6"/>
      <x v="653"/>
    </i>
    <i r="2">
      <x v="7"/>
      <x v="680"/>
    </i>
    <i r="1">
      <x v="34"/>
      <x v="4"/>
      <x v="554"/>
    </i>
    <i r="2">
      <x v="5"/>
      <x v="587"/>
    </i>
    <i r="2">
      <x v="6"/>
      <x v="665"/>
    </i>
    <i r="2">
      <x v="7"/>
      <x v="681"/>
    </i>
    <i t="default">
      <x v="1"/>
    </i>
    <i>
      <x v="2"/>
      <x v="25"/>
      <x v="4"/>
      <x v="5"/>
    </i>
    <i r="3">
      <x v="6"/>
    </i>
    <i r="3">
      <x v="331"/>
    </i>
    <i r="3">
      <x v="338"/>
    </i>
    <i r="3">
      <x v="339"/>
    </i>
    <i r="2">
      <x v="5"/>
      <x v="341"/>
    </i>
    <i r="3">
      <x v="342"/>
    </i>
    <i r="3">
      <x v="343"/>
    </i>
    <i r="3">
      <x v="344"/>
    </i>
    <i r="3">
      <x v="443"/>
    </i>
    <i r="3">
      <x v="444"/>
    </i>
    <i r="2">
      <x v="6"/>
      <x v="448"/>
    </i>
    <i r="3">
      <x v="484"/>
    </i>
    <i r="3">
      <x v="485"/>
    </i>
    <i r="3">
      <x v="486"/>
    </i>
    <i r="3">
      <x v="487"/>
    </i>
    <i r="3">
      <x v="488"/>
    </i>
    <i r="3">
      <x v="489"/>
    </i>
    <i r="3">
      <x v="490"/>
    </i>
    <i r="3">
      <x v="491"/>
    </i>
    <i r="3">
      <x v="492"/>
    </i>
    <i r="3">
      <x v="493"/>
    </i>
    <i r="2">
      <x v="7"/>
      <x v="283"/>
    </i>
    <i r="3">
      <x v="284"/>
    </i>
    <i r="3">
      <x v="286"/>
    </i>
    <i r="3">
      <x v="287"/>
    </i>
    <i r="3">
      <x v="288"/>
    </i>
    <i r="3">
      <x v="289"/>
    </i>
    <i r="3">
      <x v="290"/>
    </i>
    <i r="3">
      <x v="291"/>
    </i>
    <i r="1">
      <x v="26"/>
      <x v="4"/>
      <x v="345"/>
    </i>
    <i r="3">
      <x v="346"/>
    </i>
    <i r="3">
      <x v="347"/>
    </i>
    <i r="3">
      <x v="348"/>
    </i>
    <i r="3">
      <x v="383"/>
    </i>
    <i r="2">
      <x v="5"/>
      <x v="419"/>
    </i>
    <i r="3">
      <x v="420"/>
    </i>
    <i r="3">
      <x v="421"/>
    </i>
    <i r="2">
      <x v="6"/>
      <x v="279"/>
    </i>
    <i r="3">
      <x v="280"/>
    </i>
    <i r="3">
      <x v="281"/>
    </i>
    <i r="2">
      <x v="7"/>
      <x v="323"/>
    </i>
    <i r="3">
      <x v="324"/>
    </i>
    <i r="3">
      <x v="325"/>
    </i>
    <i t="default">
      <x v="2"/>
    </i>
    <i>
      <x v="3"/>
      <x v="17"/>
      <x v="4"/>
      <x v="3"/>
    </i>
    <i r="3">
      <x v="4"/>
    </i>
    <i r="2">
      <x v="5"/>
      <x v="332"/>
    </i>
    <i r="3">
      <x v="340"/>
    </i>
    <i r="3">
      <x v="351"/>
    </i>
    <i r="3">
      <x v="356"/>
    </i>
    <i r="3">
      <x v="435"/>
    </i>
    <i r="3">
      <x v="436"/>
    </i>
    <i r="3">
      <x v="437"/>
    </i>
    <i r="2">
      <x v="6"/>
      <x v="333"/>
    </i>
    <i r="3">
      <x v="334"/>
    </i>
    <i r="3">
      <x v="337"/>
    </i>
    <i r="3">
      <x v="369"/>
    </i>
    <i r="3">
      <x v="370"/>
    </i>
    <i r="3">
      <x v="371"/>
    </i>
    <i r="3">
      <x v="372"/>
    </i>
    <i r="3">
      <x v="380"/>
    </i>
    <i r="2">
      <x v="7"/>
      <x v="312"/>
    </i>
    <i r="3">
      <x v="313"/>
    </i>
    <i r="3">
      <x v="314"/>
    </i>
    <i r="3">
      <x v="315"/>
    </i>
    <i r="1">
      <x v="18"/>
      <x v="4"/>
      <x v="335"/>
    </i>
    <i r="3">
      <x v="336"/>
    </i>
    <i r="3">
      <x v="349"/>
    </i>
    <i r="3">
      <x v="350"/>
    </i>
    <i r="2">
      <x v="5"/>
      <x v="377"/>
    </i>
    <i r="3">
      <x v="379"/>
    </i>
    <i r="3">
      <x v="381"/>
    </i>
    <i r="3">
      <x v="382"/>
    </i>
    <i r="2">
      <x v="6"/>
      <x v="459"/>
    </i>
    <i r="3">
      <x v="460"/>
    </i>
    <i r="2">
      <x v="7"/>
      <x v="310"/>
    </i>
    <i r="3">
      <x v="311"/>
    </i>
    <i t="default">
      <x v="3"/>
    </i>
    <i>
      <x v="4"/>
      <x v="13"/>
      <x v="4"/>
      <x v="571"/>
    </i>
    <i r="2">
      <x v="5"/>
      <x v="615"/>
    </i>
    <i r="2">
      <x v="6"/>
      <x v="643"/>
    </i>
    <i r="2">
      <x v="7"/>
      <x v="689"/>
    </i>
    <i r="1">
      <x v="22"/>
      <x v="4"/>
      <x v="579"/>
    </i>
    <i r="2">
      <x v="5"/>
      <x v="620"/>
    </i>
    <i r="2">
      <x v="6"/>
      <x v="649"/>
    </i>
    <i r="2">
      <x v="7"/>
      <x v="687"/>
    </i>
    <i r="1">
      <x v="44"/>
      <x v="4"/>
      <x v="595"/>
    </i>
    <i r="2">
      <x v="5"/>
      <x v="628"/>
    </i>
    <i t="default">
      <x v="4"/>
    </i>
    <i>
      <x v="5"/>
      <x v="22"/>
      <x v="4"/>
      <x v="594"/>
    </i>
    <i r="2">
      <x v="5"/>
      <x v="633"/>
    </i>
    <i r="2">
      <x v="6"/>
      <x v="655"/>
    </i>
    <i r="2">
      <x v="7"/>
      <x v="678"/>
    </i>
    <i t="default">
      <x v="5"/>
    </i>
    <i>
      <x v="6"/>
      <x v="21"/>
      <x v="4"/>
      <x v="513"/>
    </i>
    <i r="2">
      <x v="5"/>
      <x v="522"/>
    </i>
    <i r="2">
      <x v="6"/>
      <x v="529"/>
    </i>
    <i r="2">
      <x v="7"/>
      <x v="540"/>
    </i>
    <i t="default">
      <x v="6"/>
    </i>
    <i>
      <x v="7"/>
      <x v="1"/>
      <x v="4"/>
      <x v="701"/>
    </i>
    <i r="2">
      <x v="5"/>
      <x v="702"/>
    </i>
    <i r="2">
      <x v="6"/>
      <x v="703"/>
    </i>
    <i r="2">
      <x v="7"/>
      <x v="700"/>
    </i>
    <i r="1">
      <x v="6"/>
      <x v="4"/>
      <x v="705"/>
    </i>
    <i r="2">
      <x v="5"/>
      <x v="706"/>
    </i>
    <i r="2">
      <x v="6"/>
      <x v="708"/>
    </i>
    <i r="2">
      <x v="7"/>
      <x v="696"/>
    </i>
    <i r="1">
      <x v="9"/>
      <x v="7"/>
      <x v="698"/>
    </i>
    <i r="1">
      <x v="30"/>
      <x v="4"/>
      <x v="704"/>
    </i>
    <i r="2">
      <x v="5"/>
      <x v="707"/>
    </i>
    <i r="2">
      <x v="6"/>
      <x v="709"/>
    </i>
    <i r="2">
      <x v="7"/>
      <x v="699"/>
    </i>
    <i r="1">
      <x v="55"/>
      <x v="4"/>
      <x/>
    </i>
    <i r="2">
      <x v="5"/>
      <x v="1"/>
    </i>
    <i r="2">
      <x v="6"/>
      <x v="2"/>
    </i>
    <i r="2">
      <x v="7"/>
      <x v="697"/>
    </i>
    <i t="default">
      <x v="7"/>
    </i>
    <i>
      <x v="8"/>
      <x v="1"/>
      <x v="4"/>
      <x v="237"/>
    </i>
    <i r="2">
      <x v="5"/>
      <x v="247"/>
    </i>
    <i r="2">
      <x v="6"/>
      <x v="270"/>
    </i>
    <i r="2">
      <x v="7"/>
      <x v="212"/>
    </i>
    <i t="default">
      <x v="8"/>
    </i>
    <i>
      <x v="9"/>
      <x v="6"/>
      <x v="4"/>
      <x v="566"/>
    </i>
    <i r="2">
      <x v="5"/>
      <x v="616"/>
    </i>
    <i r="2">
      <x v="6"/>
      <x v="647"/>
    </i>
    <i r="2">
      <x v="7"/>
      <x v="646"/>
    </i>
    <i r="1">
      <x v="9"/>
      <x v="7"/>
      <x v="674"/>
    </i>
    <i r="1">
      <x v="30"/>
      <x v="4"/>
      <x v="556"/>
    </i>
    <i r="2">
      <x v="5"/>
      <x v="636"/>
    </i>
    <i r="2">
      <x v="6"/>
      <x v="660"/>
    </i>
    <i r="2">
      <x v="7"/>
      <x v="675"/>
    </i>
    <i r="1">
      <x v="55"/>
      <x v="4"/>
      <x v="555"/>
    </i>
    <i r="2">
      <x v="5"/>
      <x v="635"/>
    </i>
    <i r="2">
      <x v="6"/>
      <x v="659"/>
    </i>
    <i r="2">
      <x v="7"/>
      <x v="664"/>
    </i>
    <i t="default">
      <x v="9"/>
    </i>
    <i>
      <x v="10"/>
      <x v="16"/>
      <x v="4"/>
      <x v="327"/>
    </i>
    <i r="3">
      <x v="330"/>
    </i>
    <i r="3">
      <x v="357"/>
    </i>
    <i r="3">
      <x v="358"/>
    </i>
    <i r="3">
      <x v="359"/>
    </i>
    <i r="3">
      <x v="374"/>
    </i>
    <i r="3">
      <x v="375"/>
    </i>
    <i r="3">
      <x v="376"/>
    </i>
    <i r="3">
      <x v="396"/>
    </i>
    <i r="2">
      <x v="5"/>
      <x v="373"/>
    </i>
    <i r="3">
      <x v="384"/>
    </i>
    <i r="3">
      <x v="385"/>
    </i>
    <i r="3">
      <x v="386"/>
    </i>
    <i r="3">
      <x v="387"/>
    </i>
    <i r="3">
      <x v="393"/>
    </i>
    <i r="3">
      <x v="394"/>
    </i>
    <i r="3">
      <x v="395"/>
    </i>
    <i r="2">
      <x v="6"/>
      <x v="447"/>
    </i>
    <i r="3">
      <x v="477"/>
    </i>
    <i r="3">
      <x v="478"/>
    </i>
    <i r="3">
      <x v="479"/>
    </i>
    <i r="3">
      <x v="480"/>
    </i>
    <i r="3">
      <x v="481"/>
    </i>
    <i r="3">
      <x v="482"/>
    </i>
    <i r="3">
      <x v="483"/>
    </i>
    <i r="2">
      <x v="7"/>
      <x v="282"/>
    </i>
    <i r="3">
      <x v="326"/>
    </i>
    <i r="3">
      <x v="368"/>
    </i>
    <i r="3">
      <x v="426"/>
    </i>
    <i r="3">
      <x v="427"/>
    </i>
    <i r="3">
      <x v="428"/>
    </i>
    <i r="3">
      <x v="429"/>
    </i>
    <i r="1">
      <x v="19"/>
      <x v="4"/>
      <x v="190"/>
    </i>
    <i r="3">
      <x v="191"/>
    </i>
    <i r="3">
      <x v="192"/>
    </i>
    <i r="3">
      <x v="193"/>
    </i>
    <i r="2">
      <x v="5"/>
      <x v="411"/>
    </i>
    <i r="3">
      <x v="412"/>
    </i>
    <i r="3">
      <x v="413"/>
    </i>
    <i r="3">
      <x v="414"/>
    </i>
    <i r="2">
      <x v="6"/>
      <x v="454"/>
    </i>
    <i r="3">
      <x v="455"/>
    </i>
    <i r="1">
      <x v="20"/>
      <x v="4"/>
      <x v="328"/>
    </i>
    <i r="3">
      <x v="329"/>
    </i>
    <i r="3">
      <x v="390"/>
    </i>
    <i r="3">
      <x v="391"/>
    </i>
    <i r="3">
      <x v="392"/>
    </i>
    <i r="3">
      <x v="397"/>
    </i>
    <i r="3">
      <x v="398"/>
    </i>
    <i r="3">
      <x v="399"/>
    </i>
    <i r="2">
      <x v="5"/>
      <x v="408"/>
    </i>
    <i r="3">
      <x v="409"/>
    </i>
    <i r="3">
      <x v="410"/>
    </i>
    <i r="3">
      <x v="438"/>
    </i>
    <i r="3">
      <x v="439"/>
    </i>
    <i r="3">
      <x v="440"/>
    </i>
    <i r="3">
      <x v="441"/>
    </i>
    <i r="3">
      <x v="442"/>
    </i>
    <i r="2">
      <x v="6"/>
      <x v="360"/>
    </i>
    <i r="3">
      <x v="363"/>
    </i>
    <i r="3">
      <x v="364"/>
    </i>
    <i r="3">
      <x v="365"/>
    </i>
    <i r="3">
      <x v="366"/>
    </i>
    <i r="3">
      <x v="367"/>
    </i>
    <i r="3">
      <x v="433"/>
    </i>
    <i r="3">
      <x v="434"/>
    </i>
    <i r="3">
      <x v="449"/>
    </i>
    <i r="3">
      <x v="450"/>
    </i>
    <i r="3">
      <x v="451"/>
    </i>
    <i r="3">
      <x v="452"/>
    </i>
    <i r="3">
      <x v="453"/>
    </i>
    <i r="2">
      <x v="7"/>
      <x v="285"/>
    </i>
    <i r="3">
      <x v="301"/>
    </i>
    <i r="3">
      <x v="302"/>
    </i>
    <i r="3">
      <x v="303"/>
    </i>
    <i r="3">
      <x v="304"/>
    </i>
    <i r="3">
      <x v="305"/>
    </i>
    <i r="3">
      <x v="306"/>
    </i>
    <i r="3">
      <x v="307"/>
    </i>
    <i r="3">
      <x v="361"/>
    </i>
    <i r="3">
      <x v="362"/>
    </i>
    <i r="3">
      <x v="378"/>
    </i>
    <i r="3">
      <x v="446"/>
    </i>
    <i r="3">
      <x v="467"/>
    </i>
    <i r="3">
      <x v="468"/>
    </i>
    <i r="3">
      <x v="469"/>
    </i>
    <i r="3">
      <x v="470"/>
    </i>
    <i r="3">
      <x v="471"/>
    </i>
    <i r="3">
      <x v="472"/>
    </i>
    <i r="3">
      <x v="473"/>
    </i>
    <i r="3">
      <x v="474"/>
    </i>
    <i r="1">
      <x v="23"/>
      <x v="4"/>
      <x v="194"/>
    </i>
    <i r="3">
      <x v="195"/>
    </i>
    <i r="3">
      <x v="196"/>
    </i>
    <i r="3">
      <x v="197"/>
    </i>
    <i r="3">
      <x v="388"/>
    </i>
    <i r="3">
      <x v="389"/>
    </i>
    <i r="2">
      <x v="5"/>
      <x v="415"/>
    </i>
    <i r="3">
      <x v="416"/>
    </i>
    <i r="3">
      <x v="417"/>
    </i>
    <i r="3">
      <x v="418"/>
    </i>
    <i r="2">
      <x v="6"/>
      <x v="278"/>
    </i>
    <i r="3">
      <x v="456"/>
    </i>
    <i r="3">
      <x v="457"/>
    </i>
    <i r="3">
      <x v="458"/>
    </i>
    <i r="2">
      <x v="7"/>
      <x v="308"/>
    </i>
    <i r="3">
      <x v="309"/>
    </i>
    <i r="3">
      <x v="316"/>
    </i>
    <i t="default">
      <x v="10"/>
    </i>
    <i>
      <x v="11"/>
      <x v="39"/>
      <x v="4"/>
      <x v="559"/>
    </i>
    <i r="2">
      <x v="5"/>
      <x v="601"/>
    </i>
    <i r="3">
      <x v="637"/>
    </i>
    <i r="2">
      <x v="6"/>
      <x v="642"/>
    </i>
    <i r="2">
      <x v="7"/>
      <x v="662"/>
    </i>
    <i t="default">
      <x v="11"/>
    </i>
    <i>
      <x v="12"/>
      <x v="8"/>
      <x v="4"/>
      <x v="229"/>
    </i>
    <i r="2">
      <x v="5"/>
      <x v="268"/>
    </i>
    <i r="2">
      <x v="6"/>
      <x v="198"/>
    </i>
    <i r="3">
      <x v="199"/>
    </i>
    <i r="2">
      <x v="7"/>
      <x v="222"/>
    </i>
    <i r="1">
      <x v="47"/>
      <x v="4"/>
      <x v="239"/>
    </i>
    <i r="2">
      <x v="5"/>
      <x v="246"/>
    </i>
    <i r="2">
      <x v="6"/>
      <x v="269"/>
    </i>
    <i r="2">
      <x v="7"/>
      <x v="277"/>
    </i>
    <i t="default">
      <x v="12"/>
    </i>
    <i>
      <x v="13"/>
      <x v="15"/>
      <x v="4"/>
      <x v="564"/>
    </i>
    <i r="2">
      <x v="5"/>
      <x v="605"/>
    </i>
    <i r="2">
      <x v="6"/>
      <x v="533"/>
    </i>
    <i r="2">
      <x v="7"/>
      <x v="536"/>
    </i>
    <i r="1">
      <x v="28"/>
      <x v="4"/>
      <x v="580"/>
    </i>
    <i r="2">
      <x v="5"/>
      <x v="619"/>
    </i>
    <i r="1">
      <x v="49"/>
      <x v="4"/>
      <x v="574"/>
    </i>
    <i r="2">
      <x v="5"/>
      <x v="618"/>
    </i>
    <i r="2">
      <x v="6"/>
      <x v="651"/>
    </i>
    <i r="2">
      <x v="7"/>
      <x v="686"/>
    </i>
    <i r="1">
      <x v="53"/>
      <x v="4"/>
      <x v="575"/>
    </i>
    <i r="2">
      <x v="5"/>
      <x v="622"/>
    </i>
    <i r="2">
      <x v="6"/>
      <x v="650"/>
    </i>
    <i t="default">
      <x v="13"/>
    </i>
    <i>
      <x v="15"/>
      <x v="31"/>
      <x v="4"/>
      <x v="561"/>
    </i>
    <i r="2">
      <x v="5"/>
      <x v="584"/>
    </i>
    <i r="2">
      <x v="6"/>
      <x v="645"/>
    </i>
    <i r="2">
      <x v="7"/>
      <x v="682"/>
    </i>
    <i t="default">
      <x v="15"/>
    </i>
    <i>
      <x v="16"/>
      <x v="24"/>
      <x v="4"/>
      <x v="352"/>
    </i>
    <i r="3">
      <x v="353"/>
    </i>
    <i r="3">
      <x v="354"/>
    </i>
    <i r="3">
      <x v="355"/>
    </i>
    <i r="3">
      <x v="422"/>
    </i>
    <i r="3">
      <x v="423"/>
    </i>
    <i r="3">
      <x v="424"/>
    </i>
    <i r="3">
      <x v="425"/>
    </i>
    <i r="2">
      <x v="5"/>
      <x v="400"/>
    </i>
    <i r="3">
      <x v="401"/>
    </i>
    <i r="3">
      <x v="402"/>
    </i>
    <i r="3">
      <x v="403"/>
    </i>
    <i r="3">
      <x v="404"/>
    </i>
    <i r="3">
      <x v="405"/>
    </i>
    <i r="3">
      <x v="406"/>
    </i>
    <i r="3">
      <x v="407"/>
    </i>
    <i r="2">
      <x v="6"/>
      <x v="445"/>
    </i>
    <i r="3">
      <x v="461"/>
    </i>
    <i r="3">
      <x v="462"/>
    </i>
    <i r="3">
      <x v="463"/>
    </i>
    <i r="3">
      <x v="464"/>
    </i>
    <i r="3">
      <x v="465"/>
    </i>
    <i r="3">
      <x v="466"/>
    </i>
    <i r="3">
      <x v="475"/>
    </i>
    <i r="3">
      <x v="476"/>
    </i>
    <i r="2">
      <x v="7"/>
      <x v="292"/>
    </i>
    <i r="3">
      <x v="293"/>
    </i>
    <i r="3">
      <x v="294"/>
    </i>
    <i r="3">
      <x v="295"/>
    </i>
    <i r="3">
      <x v="296"/>
    </i>
    <i r="3">
      <x v="297"/>
    </i>
    <i r="3">
      <x v="298"/>
    </i>
    <i r="3">
      <x v="299"/>
    </i>
    <i r="3">
      <x v="300"/>
    </i>
    <i r="3">
      <x v="317"/>
    </i>
    <i r="3">
      <x v="318"/>
    </i>
    <i r="3">
      <x v="319"/>
    </i>
    <i r="3">
      <x v="320"/>
    </i>
    <i r="3">
      <x v="321"/>
    </i>
    <i r="3">
      <x v="322"/>
    </i>
    <i r="3">
      <x v="430"/>
    </i>
    <i r="3">
      <x v="431"/>
    </i>
    <i r="3">
      <x v="432"/>
    </i>
    <i t="default">
      <x v="16"/>
    </i>
    <i>
      <x v="17"/>
      <x v="4"/>
      <x v="5"/>
      <x v="100"/>
    </i>
    <i r="3">
      <x v="101"/>
    </i>
    <i r="3">
      <x v="102"/>
    </i>
    <i r="3">
      <x v="103"/>
    </i>
    <i r="3">
      <x v="104"/>
    </i>
    <i r="3">
      <x v="105"/>
    </i>
    <i r="3">
      <x v="106"/>
    </i>
    <i r="3">
      <x v="107"/>
    </i>
    <i r="2">
      <x v="6"/>
      <x v="119"/>
    </i>
    <i r="3">
      <x v="120"/>
    </i>
    <i r="3">
      <x v="121"/>
    </i>
    <i r="3">
      <x v="122"/>
    </i>
    <i r="3">
      <x v="123"/>
    </i>
    <i r="3">
      <x v="124"/>
    </i>
    <i r="3">
      <x v="125"/>
    </i>
    <i r="3">
      <x v="126"/>
    </i>
    <i r="3">
      <x v="127"/>
    </i>
    <i r="3">
      <x v="128"/>
    </i>
    <i r="3">
      <x v="129"/>
    </i>
    <i r="3">
      <x v="130"/>
    </i>
    <i r="3">
      <x v="131"/>
    </i>
    <i r="3">
      <x v="132"/>
    </i>
    <i r="2">
      <x v="7"/>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1">
      <x v="10"/>
      <x v="4"/>
      <x v="176"/>
    </i>
    <i r="3">
      <x v="177"/>
    </i>
    <i r="3">
      <x v="178"/>
    </i>
    <i r="3">
      <x v="179"/>
    </i>
    <i r="3">
      <x v="180"/>
    </i>
    <i r="3">
      <x v="181"/>
    </i>
    <i t="default">
      <x v="17"/>
    </i>
    <i>
      <x v="18"/>
      <x v="14"/>
      <x v="4"/>
      <x v="607"/>
    </i>
    <i r="2">
      <x v="5"/>
      <x v="640"/>
    </i>
    <i r="2">
      <x v="6"/>
      <x v="669"/>
    </i>
    <i r="2">
      <x v="7"/>
      <x v="692"/>
    </i>
    <i r="1">
      <x v="48"/>
      <x v="4"/>
      <x v="573"/>
    </i>
    <i r="2">
      <x v="5"/>
      <x v="585"/>
    </i>
    <i r="2">
      <x v="6"/>
      <x v="644"/>
    </i>
    <i r="2">
      <x v="7"/>
      <x v="684"/>
    </i>
    <i t="default">
      <x v="18"/>
    </i>
    <i>
      <x v="19"/>
      <x v="36"/>
      <x v="4"/>
      <x v="570"/>
    </i>
    <i r="2">
      <x v="5"/>
      <x v="611"/>
    </i>
    <i r="2">
      <x v="6"/>
      <x v="612"/>
    </i>
    <i r="2">
      <x v="7"/>
      <x v="668"/>
    </i>
    <i t="default">
      <x v="19"/>
    </i>
    <i>
      <x v="20"/>
      <x v="36"/>
      <x v="4"/>
      <x v="563"/>
    </i>
    <i r="2">
      <x v="5"/>
      <x v="598"/>
    </i>
    <i r="3">
      <x v="599"/>
    </i>
    <i r="3">
      <x v="600"/>
    </i>
    <i r="2">
      <x v="6"/>
      <x v="661"/>
    </i>
    <i r="2">
      <x v="7"/>
      <x v="673"/>
    </i>
    <i t="default">
      <x v="20"/>
    </i>
    <i>
      <x v="21"/>
      <x v="54"/>
      <x v="4"/>
      <x v="578"/>
    </i>
    <i r="2">
      <x v="5"/>
      <x v="621"/>
    </i>
    <i r="2">
      <x v="6"/>
      <x v="648"/>
    </i>
    <i r="2">
      <x v="7"/>
      <x v="685"/>
    </i>
    <i t="default">
      <x v="21"/>
    </i>
    <i>
      <x v="22"/>
      <x v="35"/>
      <x v="4"/>
      <x v="606"/>
    </i>
    <i r="3">
      <x v="609"/>
    </i>
    <i r="2">
      <x v="5"/>
      <x v="638"/>
    </i>
    <i r="3">
      <x v="639"/>
    </i>
    <i r="2">
      <x v="6"/>
      <x v="670"/>
    </i>
    <i r="3">
      <x v="671"/>
    </i>
    <i r="3">
      <x v="672"/>
    </i>
    <i r="2">
      <x v="7"/>
      <x v="691"/>
    </i>
    <i r="3">
      <x v="695"/>
    </i>
    <i t="default">
      <x v="22"/>
    </i>
    <i>
      <x v="23"/>
      <x v="54"/>
      <x v="4"/>
      <x v="593"/>
    </i>
    <i r="2">
      <x v="5"/>
      <x v="629"/>
    </i>
    <i r="2">
      <x v="6"/>
      <x v="654"/>
    </i>
    <i r="2">
      <x v="7"/>
      <x v="679"/>
    </i>
    <i t="default">
      <x v="23"/>
    </i>
    <i>
      <x v="24"/>
      <x v="3"/>
      <x v="4"/>
      <x v="565"/>
    </i>
    <i r="2">
      <x v="5"/>
      <x v="586"/>
    </i>
    <i r="2">
      <x v="6"/>
      <x v="531"/>
    </i>
    <i r="2">
      <x v="7"/>
      <x v="537"/>
    </i>
    <i r="1">
      <x v="12"/>
      <x v="4"/>
      <x v="557"/>
    </i>
    <i r="3">
      <x v="558"/>
    </i>
    <i r="2">
      <x v="5"/>
      <x v="627"/>
    </i>
    <i r="3">
      <x v="631"/>
    </i>
    <i r="2">
      <x v="6"/>
      <x v="591"/>
    </i>
    <i r="3">
      <x v="658"/>
    </i>
    <i r="1">
      <x v="29"/>
      <x v="4"/>
      <x v="511"/>
    </i>
    <i r="2">
      <x v="5"/>
      <x v="525"/>
    </i>
    <i r="2">
      <x v="6"/>
      <x v="535"/>
    </i>
    <i t="default">
      <x v="24"/>
    </i>
    <i>
      <x v="25"/>
      <x v="27"/>
      <x v="4"/>
      <x v="592"/>
    </i>
    <i r="2">
      <x v="5"/>
      <x v="630"/>
    </i>
    <i r="2">
      <x v="6"/>
      <x v="656"/>
    </i>
    <i r="2">
      <x v="7"/>
      <x v="677"/>
    </i>
    <i r="1">
      <x v="32"/>
      <x v="4"/>
      <x v="596"/>
    </i>
    <i r="2">
      <x v="5"/>
      <x v="632"/>
    </i>
    <i r="2">
      <x v="6"/>
      <x v="657"/>
    </i>
    <i r="2">
      <x v="7"/>
      <x v="552"/>
    </i>
    <i r="1">
      <x v="42"/>
      <x v="4"/>
      <x v="567"/>
    </i>
    <i r="1">
      <x v="52"/>
      <x v="5"/>
      <x v="602"/>
    </i>
    <i r="3">
      <x v="603"/>
    </i>
    <i r="3">
      <x v="604"/>
    </i>
    <i r="2">
      <x v="6"/>
      <x v="663"/>
    </i>
    <i t="default">
      <x v="25"/>
    </i>
    <i>
      <x v="26"/>
      <x v="5"/>
      <x v="4"/>
      <x v="512"/>
    </i>
    <i r="3">
      <x v="545"/>
    </i>
    <i r="2">
      <x v="5"/>
      <x v="520"/>
    </i>
    <i r="2">
      <x v="6"/>
      <x v="532"/>
    </i>
    <i r="1">
      <x v="36"/>
      <x v="4"/>
      <x v="517"/>
    </i>
    <i r="2">
      <x v="5"/>
      <x v="526"/>
    </i>
    <i r="2">
      <x v="6"/>
      <x v="495"/>
    </i>
    <i r="2">
      <x v="7"/>
      <x v="538"/>
    </i>
    <i r="3">
      <x v="541"/>
    </i>
    <i t="default">
      <x v="26"/>
    </i>
    <i>
      <x v="27"/>
      <x v="57"/>
      <x v="4"/>
      <x v="516"/>
    </i>
    <i r="2">
      <x v="5"/>
      <x v="519"/>
    </i>
    <i r="3">
      <x v="524"/>
    </i>
    <i r="2">
      <x v="6"/>
      <x v="523"/>
    </i>
    <i r="3">
      <x v="530"/>
    </i>
    <i r="2">
      <x v="7"/>
      <x v="539"/>
    </i>
    <i t="default">
      <x v="27"/>
    </i>
    <i>
      <x v="28"/>
      <x v="56"/>
      <x v="4"/>
      <x v="568"/>
    </i>
    <i r="3">
      <x v="569"/>
    </i>
    <i r="3">
      <x v="608"/>
    </i>
    <i r="2">
      <x v="5"/>
      <x v="582"/>
    </i>
    <i r="3">
      <x v="583"/>
    </i>
    <i r="3">
      <x v="610"/>
    </i>
    <i r="2">
      <x v="6"/>
      <x v="613"/>
    </i>
    <i r="3">
      <x v="614"/>
    </i>
    <i r="3">
      <x v="652"/>
    </i>
    <i r="3">
      <x v="666"/>
    </i>
    <i r="2">
      <x v="7"/>
      <x v="690"/>
    </i>
    <i r="3">
      <x v="693"/>
    </i>
    <i r="3">
      <x v="694"/>
    </i>
    <i t="default">
      <x v="28"/>
    </i>
    <i>
      <x v="29"/>
      <x/>
      <x v="4"/>
      <x v="506"/>
    </i>
    <i r="2">
      <x v="6"/>
      <x v="528"/>
    </i>
    <i r="2">
      <x v="7"/>
      <x v="544"/>
    </i>
    <i t="default">
      <x v="29"/>
    </i>
    <i>
      <x v="30"/>
      <x v="43"/>
      <x v="4"/>
      <x v="562"/>
    </i>
    <i r="2">
      <x v="5"/>
      <x v="626"/>
    </i>
    <i r="2">
      <x v="6"/>
      <x v="667"/>
    </i>
    <i r="2">
      <x v="7"/>
      <x v="683"/>
    </i>
    <i r="1">
      <x v="45"/>
      <x v="5"/>
      <x v="245"/>
    </i>
    <i r="2">
      <x v="6"/>
      <x v="276"/>
    </i>
    <i t="default">
      <x v="30"/>
    </i>
    <i>
      <x v="31"/>
      <x v="46"/>
      <x v="4"/>
      <x v="514"/>
    </i>
    <i r="2">
      <x v="5"/>
      <x v="521"/>
    </i>
    <i r="2">
      <x v="6"/>
      <x v="534"/>
    </i>
    <i r="2">
      <x v="7"/>
      <x v="542"/>
    </i>
    <i t="default">
      <x v="31"/>
    </i>
    <i>
      <x v="32"/>
      <x v="11"/>
      <x v="4"/>
      <x v="577"/>
    </i>
    <i r="2">
      <x v="5"/>
      <x v="624"/>
    </i>
    <i r="2">
      <x v="6"/>
      <x v="641"/>
    </i>
    <i r="2">
      <x v="7"/>
      <x v="688"/>
    </i>
    <i r="1">
      <x v="40"/>
      <x v="4"/>
      <x v="572"/>
    </i>
    <i r="2">
      <x v="5"/>
      <x v="617"/>
    </i>
    <i r="1">
      <x v="41"/>
      <x v="4"/>
      <x v="576"/>
    </i>
    <i r="2">
      <x v="5"/>
      <x v="623"/>
    </i>
    <i t="default">
      <x v="32"/>
    </i>
    <i>
      <x v="33"/>
      <x v="2"/>
      <x v="4"/>
      <x v="232"/>
    </i>
    <i r="3">
      <x v="236"/>
    </i>
    <i r="3">
      <x v="241"/>
    </i>
    <i r="2">
      <x v="5"/>
      <x v="263"/>
    </i>
    <i r="2">
      <x v="6"/>
      <x v="202"/>
    </i>
    <i r="3">
      <x v="203"/>
    </i>
    <i r="2">
      <x v="7"/>
      <x v="216"/>
    </i>
    <i r="3">
      <x v="217"/>
    </i>
    <i r="1">
      <x v="7"/>
      <x v="4"/>
      <x v="223"/>
    </i>
    <i r="3">
      <x v="224"/>
    </i>
    <i r="3">
      <x v="228"/>
    </i>
    <i r="3">
      <x v="238"/>
    </i>
    <i r="2">
      <x v="5"/>
      <x v="250"/>
    </i>
    <i r="3">
      <x v="256"/>
    </i>
    <i r="2">
      <x v="6"/>
      <x v="272"/>
    </i>
    <i r="2">
      <x v="7"/>
      <x v="209"/>
    </i>
    <i r="3">
      <x v="219"/>
    </i>
    <i r="3">
      <x v="220"/>
    </i>
    <i r="1">
      <x v="33"/>
      <x v="5"/>
      <x v="249"/>
    </i>
    <i r="3">
      <x v="255"/>
    </i>
    <i r="1">
      <x v="37"/>
      <x v="4"/>
      <x v="221"/>
    </i>
    <i r="3">
      <x v="226"/>
    </i>
    <i r="3">
      <x v="230"/>
    </i>
    <i r="3">
      <x v="240"/>
    </i>
    <i r="2">
      <x v="5"/>
      <x v="261"/>
    </i>
    <i r="3">
      <x v="262"/>
    </i>
    <i r="2">
      <x v="6"/>
      <x v="201"/>
    </i>
    <i r="3">
      <x v="205"/>
    </i>
    <i r="2">
      <x v="7"/>
      <x v="274"/>
    </i>
    <i r="1">
      <x v="38"/>
      <x v="4"/>
      <x v="227"/>
    </i>
    <i r="3">
      <x v="231"/>
    </i>
    <i r="3">
      <x v="242"/>
    </i>
    <i r="3">
      <x v="243"/>
    </i>
    <i r="2">
      <x v="5"/>
      <x v="264"/>
    </i>
    <i r="3">
      <x v="265"/>
    </i>
    <i r="3">
      <x v="266"/>
    </i>
    <i r="2">
      <x v="6"/>
      <x v="204"/>
    </i>
    <i r="3">
      <x v="206"/>
    </i>
    <i r="3">
      <x v="207"/>
    </i>
    <i r="3">
      <x v="273"/>
    </i>
    <i r="2">
      <x v="7"/>
      <x v="213"/>
    </i>
    <i r="3">
      <x v="214"/>
    </i>
    <i r="3">
      <x v="215"/>
    </i>
    <i r="1">
      <x v="50"/>
      <x v="4"/>
      <x v="225"/>
    </i>
    <i r="3">
      <x v="234"/>
    </i>
    <i r="3">
      <x v="244"/>
    </i>
    <i r="2">
      <x v="5"/>
      <x v="252"/>
    </i>
    <i r="3">
      <x v="258"/>
    </i>
    <i r="3">
      <x v="267"/>
    </i>
    <i r="2">
      <x v="6"/>
      <x v="248"/>
    </i>
    <i r="3">
      <x v="275"/>
    </i>
    <i r="2">
      <x v="7"/>
      <x v="208"/>
    </i>
    <i r="3">
      <x v="210"/>
    </i>
    <i r="3">
      <x v="211"/>
    </i>
    <i r="1">
      <x v="58"/>
      <x v="4"/>
      <x v="233"/>
    </i>
    <i r="3">
      <x v="235"/>
    </i>
    <i r="2">
      <x v="5"/>
      <x v="251"/>
    </i>
    <i r="3">
      <x v="253"/>
    </i>
    <i r="3">
      <x v="254"/>
    </i>
    <i r="3">
      <x v="257"/>
    </i>
    <i r="3">
      <x v="259"/>
    </i>
    <i r="3">
      <x v="260"/>
    </i>
    <i r="2">
      <x v="6"/>
      <x v="200"/>
    </i>
    <i r="3">
      <x v="271"/>
    </i>
    <i r="2">
      <x v="7"/>
      <x v="218"/>
    </i>
    <i t="default">
      <x v="33"/>
    </i>
    <i t="grand">
      <x/>
    </i>
  </rowItems>
  <colItems count="1">
    <i/>
  </colItems>
  <pageFields count="1">
    <pageField fld="1" hier="-1"/>
  </pageFields>
  <dataFields count="1">
    <dataField name="Sum of CWTMark1Count"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4" cacheId="107"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D3:AF75" firstHeaderRow="2" firstDataRow="2" firstDataCol="2" rowPageCount="1" colPageCount="1"/>
  <pivotFields count="27">
    <pivotField compact="0" outline="0" showAll="0"/>
    <pivotField axis="axisPage" compact="0" outline="0" multipleItemSelectionAllowed="1" showAll="0">
      <items count="4">
        <item h="1" x="0"/>
        <item x="1"/>
        <item x="2"/>
        <item t="default"/>
      </items>
    </pivotField>
    <pivotField compact="0" outline="0" showAll="0"/>
    <pivotField axis="axisRow" compact="0" outline="0" showAll="0" defaultSubtotal="0">
      <items count="34">
        <item x="4"/>
        <item x="5"/>
        <item x="6"/>
        <item x="7"/>
        <item x="8"/>
        <item x="9"/>
        <item x="10"/>
        <item x="3"/>
        <item x="11"/>
        <item x="12"/>
        <item x="13"/>
        <item x="14"/>
        <item x="15"/>
        <item x="16"/>
        <item x="0"/>
        <item x="17"/>
        <item x="18"/>
        <item x="1"/>
        <item x="19"/>
        <item x="20"/>
        <item x="21"/>
        <item x="22"/>
        <item x="23"/>
        <item x="24"/>
        <item x="25"/>
        <item x="26"/>
        <item x="27"/>
        <item x="28"/>
        <item x="29"/>
        <item x="30"/>
        <item x="31"/>
        <item x="2"/>
        <item x="32"/>
        <item x="33"/>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numFmtId="164" outline="0" showAll="0"/>
    <pivotField compact="0" numFmtId="164"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0">
        <item x="46"/>
        <item x="2"/>
        <item x="57"/>
        <item x="38"/>
        <item x="30"/>
        <item x="43"/>
        <item x="4"/>
        <item x="54"/>
        <item x="21"/>
        <item x="5"/>
        <item x="29"/>
        <item x="52"/>
        <item x="37"/>
        <item x="12"/>
        <item x="32"/>
        <item x="23"/>
        <item x="18"/>
        <item x="10"/>
        <item x="11"/>
        <item x="16"/>
        <item x="19"/>
        <item x="15"/>
        <item x="13"/>
        <item x="17"/>
        <item x="28"/>
        <item x="8"/>
        <item x="9"/>
        <item x="40"/>
        <item x="26"/>
        <item x="36"/>
        <item x="3"/>
        <item x="27"/>
        <item x="41"/>
        <item x="59"/>
        <item x="7"/>
        <item x="35"/>
        <item x="33"/>
        <item x="53"/>
        <item x="56"/>
        <item x="20"/>
        <item x="50"/>
        <item x="51"/>
        <item x="39"/>
        <item x="47"/>
        <item x="14"/>
        <item x="48"/>
        <item x="49"/>
        <item x="22"/>
        <item x="31"/>
        <item x="24"/>
        <item x="55"/>
        <item x="6"/>
        <item x="42"/>
        <item x="25"/>
        <item x="34"/>
        <item x="1"/>
        <item x="45"/>
        <item x="44"/>
        <item x="58"/>
        <item x="0"/>
      </items>
    </pivotField>
  </pivotFields>
  <rowFields count="2">
    <field x="3"/>
    <field x="26"/>
  </rowFields>
  <rowItems count="71">
    <i>
      <x/>
      <x v="51"/>
    </i>
    <i>
      <x v="1"/>
      <x v="6"/>
    </i>
    <i r="1">
      <x v="9"/>
    </i>
    <i r="1">
      <x v="34"/>
    </i>
    <i>
      <x v="2"/>
      <x v="25"/>
    </i>
    <i r="1">
      <x v="26"/>
    </i>
    <i>
      <x v="3"/>
      <x v="17"/>
    </i>
    <i r="1">
      <x v="18"/>
    </i>
    <i>
      <x v="4"/>
      <x v="13"/>
    </i>
    <i r="1">
      <x v="22"/>
    </i>
    <i r="1">
      <x v="44"/>
    </i>
    <i>
      <x v="5"/>
      <x v="22"/>
    </i>
    <i>
      <x v="6"/>
      <x v="21"/>
    </i>
    <i>
      <x v="7"/>
      <x v="1"/>
    </i>
    <i r="1">
      <x v="6"/>
    </i>
    <i r="1">
      <x v="9"/>
    </i>
    <i r="1">
      <x v="30"/>
    </i>
    <i r="1">
      <x v="55"/>
    </i>
    <i>
      <x v="8"/>
      <x v="1"/>
    </i>
    <i>
      <x v="9"/>
      <x v="6"/>
    </i>
    <i r="1">
      <x v="9"/>
    </i>
    <i r="1">
      <x v="30"/>
    </i>
    <i r="1">
      <x v="55"/>
    </i>
    <i>
      <x v="10"/>
      <x v="16"/>
    </i>
    <i r="1">
      <x v="19"/>
    </i>
    <i r="1">
      <x v="20"/>
    </i>
    <i r="1">
      <x v="23"/>
    </i>
    <i>
      <x v="11"/>
      <x v="39"/>
    </i>
    <i>
      <x v="12"/>
      <x v="8"/>
    </i>
    <i r="1">
      <x v="47"/>
    </i>
    <i>
      <x v="13"/>
      <x v="15"/>
    </i>
    <i r="1">
      <x v="28"/>
    </i>
    <i r="1">
      <x v="49"/>
    </i>
    <i r="1">
      <x v="53"/>
    </i>
    <i>
      <x v="15"/>
      <x v="31"/>
    </i>
    <i>
      <x v="16"/>
      <x v="24"/>
    </i>
    <i>
      <x v="17"/>
      <x v="4"/>
    </i>
    <i r="1">
      <x v="10"/>
    </i>
    <i>
      <x v="18"/>
      <x v="14"/>
    </i>
    <i r="1">
      <x v="48"/>
    </i>
    <i>
      <x v="19"/>
      <x v="36"/>
    </i>
    <i>
      <x v="20"/>
      <x v="36"/>
    </i>
    <i>
      <x v="21"/>
      <x v="54"/>
    </i>
    <i>
      <x v="22"/>
      <x v="35"/>
    </i>
    <i>
      <x v="23"/>
      <x v="54"/>
    </i>
    <i>
      <x v="24"/>
      <x v="3"/>
    </i>
    <i r="1">
      <x v="12"/>
    </i>
    <i r="1">
      <x v="29"/>
    </i>
    <i>
      <x v="25"/>
      <x v="27"/>
    </i>
    <i r="1">
      <x v="32"/>
    </i>
    <i r="1">
      <x v="42"/>
    </i>
    <i r="1">
      <x v="52"/>
    </i>
    <i>
      <x v="26"/>
      <x v="5"/>
    </i>
    <i r="1">
      <x v="36"/>
    </i>
    <i>
      <x v="27"/>
      <x v="57"/>
    </i>
    <i>
      <x v="28"/>
      <x v="56"/>
    </i>
    <i>
      <x v="29"/>
      <x/>
    </i>
    <i>
      <x v="30"/>
      <x v="43"/>
    </i>
    <i r="1">
      <x v="45"/>
    </i>
    <i>
      <x v="31"/>
      <x v="46"/>
    </i>
    <i>
      <x v="32"/>
      <x v="11"/>
    </i>
    <i r="1">
      <x v="40"/>
    </i>
    <i r="1">
      <x v="41"/>
    </i>
    <i>
      <x v="33"/>
      <x v="2"/>
    </i>
    <i r="1">
      <x v="7"/>
    </i>
    <i r="1">
      <x v="33"/>
    </i>
    <i r="1">
      <x v="37"/>
    </i>
    <i r="1">
      <x v="38"/>
    </i>
    <i r="1">
      <x v="50"/>
    </i>
    <i r="1">
      <x v="58"/>
    </i>
    <i t="grand">
      <x/>
    </i>
  </rowItems>
  <colItems count="1">
    <i/>
  </colItems>
  <pageFields count="1">
    <pageField fld="1" hier="-1"/>
  </pageFields>
  <dataFields count="1">
    <dataField name="Sum of CWTMark1Count"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2" cacheId="107"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X3:AB615" firstHeaderRow="2" firstDataRow="2" firstDataCol="4" rowPageCount="1" colPageCount="1"/>
  <pivotFields count="27">
    <pivotField compact="0" outline="0" showAll="0"/>
    <pivotField axis="axisPage" compact="0" outline="0" multipleItemSelectionAllowed="1" showAll="0">
      <items count="4">
        <item h="1" x="0"/>
        <item x="1"/>
        <item x="2"/>
        <item t="default"/>
      </items>
    </pivotField>
    <pivotField axis="axisRow" compact="0" outline="0" showAll="0">
      <items count="697">
        <item x="133"/>
        <item x="137"/>
        <item x="141"/>
        <item x="230"/>
        <item x="231"/>
        <item x="186"/>
        <item x="187"/>
        <item x="6"/>
        <item x="7"/>
        <item x="8"/>
        <item x="9"/>
        <item x="10"/>
        <item x="11"/>
        <item x="12"/>
        <item x="13"/>
        <item x="14"/>
        <item x="15"/>
        <item x="16"/>
        <item x="17"/>
        <item x="40"/>
        <item x="41"/>
        <item x="42"/>
        <item x="43"/>
        <item x="162"/>
        <item x="52"/>
        <item x="53"/>
        <item x="54"/>
        <item x="55"/>
        <item x="56"/>
        <item x="57"/>
        <item x="58"/>
        <item x="59"/>
        <item x="18"/>
        <item x="19"/>
        <item x="20"/>
        <item x="21"/>
        <item x="22"/>
        <item x="23"/>
        <item x="24"/>
        <item x="25"/>
        <item x="26"/>
        <item x="27"/>
        <item x="28"/>
        <item x="29"/>
        <item x="30"/>
        <item x="31"/>
        <item x="70"/>
        <item x="71"/>
        <item x="64"/>
        <item x="65"/>
        <item x="66"/>
        <item x="67"/>
        <item x="44"/>
        <item x="45"/>
        <item x="72"/>
        <item x="73"/>
        <item x="74"/>
        <item x="75"/>
        <item x="76"/>
        <item x="77"/>
        <item x="84"/>
        <item x="85"/>
        <item x="86"/>
        <item x="87"/>
        <item x="88"/>
        <item x="89"/>
        <item x="90"/>
        <item x="91"/>
        <item x="154"/>
        <item x="155"/>
        <item x="156"/>
        <item x="150"/>
        <item x="151"/>
        <item x="97"/>
        <item x="98"/>
        <item x="99"/>
        <item x="100"/>
        <item x="101"/>
        <item x="102"/>
        <item x="103"/>
        <item x="104"/>
        <item x="157"/>
        <item x="158"/>
        <item x="152"/>
        <item x="153"/>
        <item x="163"/>
        <item x="107"/>
        <item x="108"/>
        <item x="109"/>
        <item x="110"/>
        <item x="111"/>
        <item x="112"/>
        <item x="115"/>
        <item x="116"/>
        <item x="159"/>
        <item x="164"/>
        <item x="165"/>
        <item x="166"/>
        <item x="167"/>
        <item x="168"/>
        <item x="472"/>
        <item x="473"/>
        <item x="474"/>
        <item x="475"/>
        <item x="476"/>
        <item x="477"/>
        <item x="478"/>
        <item x="479"/>
        <item x="169"/>
        <item x="170"/>
        <item x="171"/>
        <item x="160"/>
        <item x="161"/>
        <item x="117"/>
        <item x="118"/>
        <item x="119"/>
        <item x="120"/>
        <item x="121"/>
        <item x="122"/>
        <item x="480"/>
        <item x="481"/>
        <item x="482"/>
        <item x="483"/>
        <item x="484"/>
        <item x="485"/>
        <item x="486"/>
        <item x="487"/>
        <item x="488"/>
        <item x="489"/>
        <item x="490"/>
        <item x="491"/>
        <item x="492"/>
        <item x="493"/>
        <item x="124"/>
        <item x="125"/>
        <item x="126"/>
        <item x="127"/>
        <item x="128"/>
        <item x="129"/>
        <item x="130"/>
        <item x="131"/>
        <item x="172"/>
        <item x="173"/>
        <item x="494"/>
        <item x="495"/>
        <item x="496"/>
        <item x="497"/>
        <item x="498"/>
        <item x="499"/>
        <item x="500"/>
        <item x="501"/>
        <item x="502"/>
        <item x="503"/>
        <item x="504"/>
        <item x="505"/>
        <item x="506"/>
        <item x="507"/>
        <item x="508"/>
        <item x="509"/>
        <item x="510"/>
        <item x="511"/>
        <item x="512"/>
        <item x="513"/>
        <item x="514"/>
        <item x="515"/>
        <item x="516"/>
        <item x="517"/>
        <item x="518"/>
        <item x="519"/>
        <item x="520"/>
        <item x="34"/>
        <item x="35"/>
        <item x="36"/>
        <item x="37"/>
        <item x="38"/>
        <item x="39"/>
        <item x="466"/>
        <item x="467"/>
        <item x="468"/>
        <item x="469"/>
        <item x="470"/>
        <item x="471"/>
        <item x="46"/>
        <item x="47"/>
        <item x="48"/>
        <item x="49"/>
        <item x="50"/>
        <item x="51"/>
        <item x="32"/>
        <item x="33"/>
        <item x="284"/>
        <item x="285"/>
        <item x="286"/>
        <item x="287"/>
        <item x="288"/>
        <item x="289"/>
        <item x="290"/>
        <item x="291"/>
        <item x="401"/>
        <item x="402"/>
        <item x="670"/>
        <item x="671"/>
        <item x="672"/>
        <item x="673"/>
        <item x="674"/>
        <item x="675"/>
        <item x="676"/>
        <item x="677"/>
        <item x="683"/>
        <item x="684"/>
        <item x="685"/>
        <item x="686"/>
        <item x="149"/>
        <item x="687"/>
        <item x="688"/>
        <item x="689"/>
        <item x="690"/>
        <item x="691"/>
        <item x="692"/>
        <item x="693"/>
        <item x="694"/>
        <item x="631"/>
        <item x="404"/>
        <item x="632"/>
        <item x="633"/>
        <item x="634"/>
        <item x="635"/>
        <item x="636"/>
        <item x="637"/>
        <item x="397"/>
        <item x="638"/>
        <item x="639"/>
        <item x="640"/>
        <item x="641"/>
        <item x="642"/>
        <item x="643"/>
        <item x="644"/>
        <item x="134"/>
        <item x="645"/>
        <item x="398"/>
        <item x="646"/>
        <item x="647"/>
        <item x="648"/>
        <item x="649"/>
        <item x="650"/>
        <item x="614"/>
        <item x="399"/>
        <item x="138"/>
        <item x="678"/>
        <item x="651"/>
        <item x="652"/>
        <item x="653"/>
        <item x="654"/>
        <item x="655"/>
        <item x="656"/>
        <item x="657"/>
        <item x="658"/>
        <item x="659"/>
        <item x="660"/>
        <item x="661"/>
        <item x="662"/>
        <item x="663"/>
        <item x="664"/>
        <item x="665"/>
        <item x="666"/>
        <item x="667"/>
        <item x="668"/>
        <item x="669"/>
        <item x="400"/>
        <item x="403"/>
        <item x="142"/>
        <item x="679"/>
        <item x="680"/>
        <item x="681"/>
        <item x="695"/>
        <item x="682"/>
        <item x="616"/>
        <item x="405"/>
        <item x="335"/>
        <item x="205"/>
        <item x="206"/>
        <item x="207"/>
        <item x="362"/>
        <item x="219"/>
        <item x="220"/>
        <item x="363"/>
        <item x="221"/>
        <item x="222"/>
        <item x="223"/>
        <item x="224"/>
        <item x="225"/>
        <item x="226"/>
        <item x="448"/>
        <item x="449"/>
        <item x="450"/>
        <item x="451"/>
        <item x="452"/>
        <item x="453"/>
        <item x="454"/>
        <item x="455"/>
        <item x="456"/>
        <item x="364"/>
        <item x="365"/>
        <item x="366"/>
        <item x="367"/>
        <item x="368"/>
        <item x="369"/>
        <item x="370"/>
        <item x="371"/>
        <item x="372"/>
        <item x="257"/>
        <item x="258"/>
        <item x="259"/>
        <item x="260"/>
        <item x="261"/>
        <item x="262"/>
        <item x="373"/>
        <item x="457"/>
        <item x="458"/>
        <item x="459"/>
        <item x="460"/>
        <item x="461"/>
        <item x="462"/>
        <item x="227"/>
        <item x="228"/>
        <item x="229"/>
        <item x="374"/>
        <item x="292"/>
        <item x="293"/>
        <item x="294"/>
        <item x="295"/>
        <item x="188"/>
        <item x="236"/>
        <item x="247"/>
        <item x="248"/>
        <item x="232"/>
        <item x="233"/>
        <item x="249"/>
        <item x="189"/>
        <item x="190"/>
        <item x="237"/>
        <item x="196"/>
        <item x="197"/>
        <item x="198"/>
        <item x="199"/>
        <item x="191"/>
        <item x="192"/>
        <item x="193"/>
        <item x="194"/>
        <item x="234"/>
        <item x="235"/>
        <item x="238"/>
        <item x="423"/>
        <item x="424"/>
        <item x="425"/>
        <item x="426"/>
        <item x="239"/>
        <item x="296"/>
        <item x="297"/>
        <item x="298"/>
        <item x="336"/>
        <item x="375"/>
        <item x="376"/>
        <item x="337"/>
        <item x="338"/>
        <item x="339"/>
        <item x="340"/>
        <item x="341"/>
        <item x="377"/>
        <item x="250"/>
        <item x="251"/>
        <item x="252"/>
        <item x="253"/>
        <item x="311"/>
        <item x="299"/>
        <item x="300"/>
        <item x="301"/>
        <item x="240"/>
        <item x="378"/>
        <item x="241"/>
        <item x="254"/>
        <item x="242"/>
        <item x="243"/>
        <item x="195"/>
        <item x="312"/>
        <item x="313"/>
        <item x="314"/>
        <item x="315"/>
        <item x="302"/>
        <item x="303"/>
        <item x="304"/>
        <item x="305"/>
        <item x="306"/>
        <item x="316"/>
        <item x="317"/>
        <item x="318"/>
        <item x="307"/>
        <item x="308"/>
        <item x="309"/>
        <item x="310"/>
        <item x="431"/>
        <item x="432"/>
        <item x="433"/>
        <item x="434"/>
        <item x="435"/>
        <item x="436"/>
        <item x="437"/>
        <item x="438"/>
        <item x="319"/>
        <item x="320"/>
        <item x="321"/>
        <item x="322"/>
        <item x="323"/>
        <item x="324"/>
        <item x="325"/>
        <item x="326"/>
        <item x="327"/>
        <item x="328"/>
        <item x="329"/>
        <item x="200"/>
        <item x="201"/>
        <item x="202"/>
        <item x="427"/>
        <item x="428"/>
        <item x="429"/>
        <item x="430"/>
        <item x="379"/>
        <item x="380"/>
        <item x="381"/>
        <item x="382"/>
        <item x="463"/>
        <item x="464"/>
        <item x="465"/>
        <item x="342"/>
        <item x="343"/>
        <item x="244"/>
        <item x="245"/>
        <item x="246"/>
        <item x="330"/>
        <item x="331"/>
        <item x="332"/>
        <item x="333"/>
        <item x="334"/>
        <item x="203"/>
        <item x="204"/>
        <item x="439"/>
        <item x="383"/>
        <item x="344"/>
        <item x="208"/>
        <item x="345"/>
        <item x="346"/>
        <item x="347"/>
        <item x="348"/>
        <item x="349"/>
        <item x="350"/>
        <item x="351"/>
        <item x="352"/>
        <item x="353"/>
        <item x="354"/>
        <item x="255"/>
        <item x="256"/>
        <item x="440"/>
        <item x="441"/>
        <item x="442"/>
        <item x="443"/>
        <item x="444"/>
        <item x="445"/>
        <item x="384"/>
        <item x="385"/>
        <item x="386"/>
        <item x="387"/>
        <item x="388"/>
        <item x="389"/>
        <item x="390"/>
        <item x="391"/>
        <item x="446"/>
        <item x="447"/>
        <item x="355"/>
        <item x="356"/>
        <item x="357"/>
        <item x="358"/>
        <item x="359"/>
        <item x="360"/>
        <item x="361"/>
        <item x="209"/>
        <item x="210"/>
        <item x="211"/>
        <item x="212"/>
        <item x="213"/>
        <item x="214"/>
        <item x="215"/>
        <item x="216"/>
        <item x="217"/>
        <item x="218"/>
        <item x="60"/>
        <item x="587"/>
        <item x="61"/>
        <item x="62"/>
        <item x="63"/>
        <item x="68"/>
        <item x="69"/>
        <item x="78"/>
        <item x="79"/>
        <item x="80"/>
        <item x="81"/>
        <item x="82"/>
        <item x="610"/>
        <item x="92"/>
        <item x="93"/>
        <item x="94"/>
        <item x="95"/>
        <item x="556"/>
        <item x="582"/>
        <item x="277"/>
        <item x="619"/>
        <item x="105"/>
        <item x="591"/>
        <item x="583"/>
        <item x="113"/>
        <item x="592"/>
        <item x="585"/>
        <item x="620"/>
        <item x="278"/>
        <item x="594"/>
        <item x="593"/>
        <item x="560"/>
        <item x="586"/>
        <item x="123"/>
        <item x="611"/>
        <item x="279"/>
        <item x="595"/>
        <item x="564"/>
        <item x="588"/>
        <item x="414"/>
        <item x="621"/>
        <item x="565"/>
        <item x="417"/>
        <item x="568"/>
        <item x="589"/>
        <item x="596"/>
        <item x="280"/>
        <item x="590"/>
        <item x="622"/>
        <item x="132"/>
        <item x="612"/>
        <item x="584"/>
        <item x="0"/>
        <item x="1"/>
        <item x="2"/>
        <item x="3"/>
        <item x="4"/>
        <item x="5"/>
        <item x="580"/>
        <item x="83"/>
        <item x="174"/>
        <item x="281"/>
        <item x="135"/>
        <item x="557"/>
        <item x="558"/>
        <item x="392"/>
        <item x="96"/>
        <item x="419"/>
        <item x="613"/>
        <item x="533"/>
        <item x="406"/>
        <item x="559"/>
        <item x="136"/>
        <item x="569"/>
        <item x="597"/>
        <item x="598"/>
        <item x="529"/>
        <item x="263"/>
        <item x="623"/>
        <item x="521"/>
        <item x="407"/>
        <item x="408"/>
        <item x="624"/>
        <item x="625"/>
        <item x="539"/>
        <item x="264"/>
        <item x="409"/>
        <item x="106"/>
        <item x="600"/>
        <item x="601"/>
        <item x="420"/>
        <item x="523"/>
        <item x="561"/>
        <item x="177"/>
        <item x="175"/>
        <item x="178"/>
        <item x="176"/>
        <item x="566"/>
        <item x="570"/>
        <item x="552"/>
        <item x="273"/>
        <item x="265"/>
        <item x="571"/>
        <item x="179"/>
        <item x="534"/>
        <item x="535"/>
        <item x="536"/>
        <item x="393"/>
        <item x="572"/>
        <item x="573"/>
        <item x="574"/>
        <item x="410"/>
        <item x="543"/>
        <item x="522"/>
        <item x="599"/>
        <item x="544"/>
        <item x="602"/>
        <item x="530"/>
        <item x="531"/>
        <item x="603"/>
        <item x="604"/>
        <item x="266"/>
        <item x="139"/>
        <item x="626"/>
        <item x="411"/>
        <item x="412"/>
        <item x="267"/>
        <item x="540"/>
        <item x="413"/>
        <item x="627"/>
        <item x="628"/>
        <item x="114"/>
        <item x="615"/>
        <item x="562"/>
        <item x="268"/>
        <item x="553"/>
        <item x="575"/>
        <item x="563"/>
        <item x="576"/>
        <item x="274"/>
        <item x="180"/>
        <item x="282"/>
        <item x="140"/>
        <item x="394"/>
        <item x="545"/>
        <item x="546"/>
        <item x="524"/>
        <item x="629"/>
        <item x="395"/>
        <item x="269"/>
        <item x="525"/>
        <item x="421"/>
        <item x="145"/>
        <item x="143"/>
        <item x="541"/>
        <item x="270"/>
        <item x="415"/>
        <item x="416"/>
        <item x="605"/>
        <item x="181"/>
        <item x="554"/>
        <item x="275"/>
        <item x="577"/>
        <item x="578"/>
        <item x="567"/>
        <item x="283"/>
        <item x="144"/>
        <item x="537"/>
        <item x="396"/>
        <item x="579"/>
        <item x="146"/>
        <item x="182"/>
        <item x="606"/>
        <item x="617"/>
        <item x="532"/>
        <item x="526"/>
        <item x="547"/>
        <item x="548"/>
        <item x="549"/>
        <item x="538"/>
        <item x="147"/>
        <item x="148"/>
        <item x="183"/>
        <item x="581"/>
        <item x="276"/>
        <item x="555"/>
        <item x="184"/>
        <item x="185"/>
        <item x="422"/>
        <item x="618"/>
        <item x="527"/>
        <item x="542"/>
        <item x="418"/>
        <item x="271"/>
        <item x="630"/>
        <item x="272"/>
        <item x="607"/>
        <item x="550"/>
        <item x="528"/>
        <item x="608"/>
        <item x="609"/>
        <item x="551"/>
        <item t="default"/>
      </items>
    </pivotField>
    <pivotField axis="axisRow" compact="0" outline="0" showAll="0">
      <items count="35">
        <item x="4"/>
        <item x="5"/>
        <item x="6"/>
        <item x="7"/>
        <item x="8"/>
        <item x="9"/>
        <item x="10"/>
        <item x="3"/>
        <item x="11"/>
        <item x="12"/>
        <item x="13"/>
        <item x="14"/>
        <item x="15"/>
        <item x="16"/>
        <item x="0"/>
        <item x="17"/>
        <item x="18"/>
        <item x="1"/>
        <item x="19"/>
        <item x="20"/>
        <item x="21"/>
        <item x="22"/>
        <item x="23"/>
        <item x="24"/>
        <item x="25"/>
        <item x="26"/>
        <item x="27"/>
        <item x="28"/>
        <item x="29"/>
        <item x="30"/>
        <item x="31"/>
        <item x="2"/>
        <item x="32"/>
        <item x="33"/>
        <item t="default"/>
      </items>
    </pivotField>
    <pivotField compact="0" outline="0" showAll="0">
      <items count="711">
        <item x="133"/>
        <item x="137"/>
        <item x="141"/>
        <item x="230"/>
        <item x="231"/>
        <item x="186"/>
        <item x="187"/>
        <item x="6"/>
        <item x="7"/>
        <item x="8"/>
        <item x="9"/>
        <item x="10"/>
        <item x="11"/>
        <item x="12"/>
        <item x="13"/>
        <item x="14"/>
        <item x="15"/>
        <item x="16"/>
        <item x="17"/>
        <item x="40"/>
        <item x="41"/>
        <item x="42"/>
        <item x="43"/>
        <item x="162"/>
        <item x="52"/>
        <item x="53"/>
        <item x="54"/>
        <item x="55"/>
        <item x="56"/>
        <item x="57"/>
        <item x="58"/>
        <item x="59"/>
        <item x="18"/>
        <item x="19"/>
        <item x="20"/>
        <item x="21"/>
        <item x="22"/>
        <item x="23"/>
        <item x="24"/>
        <item x="25"/>
        <item x="26"/>
        <item x="27"/>
        <item x="28"/>
        <item x="29"/>
        <item x="30"/>
        <item x="31"/>
        <item x="70"/>
        <item x="71"/>
        <item x="64"/>
        <item x="65"/>
        <item x="66"/>
        <item x="67"/>
        <item x="44"/>
        <item x="45"/>
        <item x="72"/>
        <item x="73"/>
        <item x="74"/>
        <item x="75"/>
        <item x="76"/>
        <item x="77"/>
        <item x="84"/>
        <item x="85"/>
        <item x="86"/>
        <item x="87"/>
        <item x="88"/>
        <item x="89"/>
        <item x="90"/>
        <item x="91"/>
        <item x="154"/>
        <item x="155"/>
        <item x="156"/>
        <item x="150"/>
        <item x="151"/>
        <item x="97"/>
        <item x="98"/>
        <item x="99"/>
        <item x="100"/>
        <item x="101"/>
        <item x="102"/>
        <item x="103"/>
        <item x="104"/>
        <item x="157"/>
        <item x="158"/>
        <item x="152"/>
        <item x="153"/>
        <item x="163"/>
        <item x="107"/>
        <item x="108"/>
        <item x="109"/>
        <item x="110"/>
        <item x="111"/>
        <item x="112"/>
        <item x="115"/>
        <item x="116"/>
        <item x="159"/>
        <item x="164"/>
        <item x="165"/>
        <item x="166"/>
        <item x="167"/>
        <item x="168"/>
        <item x="486"/>
        <item x="487"/>
        <item x="488"/>
        <item x="489"/>
        <item x="490"/>
        <item x="491"/>
        <item x="492"/>
        <item x="493"/>
        <item x="169"/>
        <item x="170"/>
        <item x="171"/>
        <item x="160"/>
        <item x="161"/>
        <item x="117"/>
        <item x="118"/>
        <item x="119"/>
        <item x="120"/>
        <item x="121"/>
        <item x="122"/>
        <item x="494"/>
        <item x="495"/>
        <item x="496"/>
        <item x="497"/>
        <item x="498"/>
        <item x="499"/>
        <item x="500"/>
        <item x="501"/>
        <item x="502"/>
        <item x="503"/>
        <item x="504"/>
        <item x="505"/>
        <item x="506"/>
        <item x="507"/>
        <item x="124"/>
        <item x="125"/>
        <item x="126"/>
        <item x="127"/>
        <item x="128"/>
        <item x="129"/>
        <item x="130"/>
        <item x="131"/>
        <item x="172"/>
        <item x="173"/>
        <item x="508"/>
        <item x="509"/>
        <item x="510"/>
        <item x="511"/>
        <item x="512"/>
        <item x="513"/>
        <item x="514"/>
        <item x="515"/>
        <item x="516"/>
        <item x="517"/>
        <item x="518"/>
        <item x="519"/>
        <item x="520"/>
        <item x="521"/>
        <item x="522"/>
        <item x="523"/>
        <item x="524"/>
        <item x="525"/>
        <item x="526"/>
        <item x="527"/>
        <item x="528"/>
        <item x="529"/>
        <item x="530"/>
        <item x="531"/>
        <item x="532"/>
        <item x="533"/>
        <item x="534"/>
        <item x="34"/>
        <item x="35"/>
        <item x="36"/>
        <item x="37"/>
        <item x="38"/>
        <item x="39"/>
        <item x="480"/>
        <item x="481"/>
        <item x="482"/>
        <item x="483"/>
        <item x="484"/>
        <item x="485"/>
        <item x="46"/>
        <item x="47"/>
        <item x="48"/>
        <item x="49"/>
        <item x="50"/>
        <item x="51"/>
        <item x="32"/>
        <item x="33"/>
        <item x="298"/>
        <item x="299"/>
        <item x="300"/>
        <item x="301"/>
        <item x="302"/>
        <item x="303"/>
        <item x="304"/>
        <item x="305"/>
        <item x="415"/>
        <item x="416"/>
        <item x="684"/>
        <item x="685"/>
        <item x="686"/>
        <item x="687"/>
        <item x="688"/>
        <item x="689"/>
        <item x="690"/>
        <item x="691"/>
        <item x="697"/>
        <item x="698"/>
        <item x="699"/>
        <item x="700"/>
        <item x="284"/>
        <item x="701"/>
        <item x="702"/>
        <item x="703"/>
        <item x="704"/>
        <item x="705"/>
        <item x="706"/>
        <item x="707"/>
        <item x="708"/>
        <item x="645"/>
        <item x="418"/>
        <item x="646"/>
        <item x="647"/>
        <item x="648"/>
        <item x="649"/>
        <item x="650"/>
        <item x="651"/>
        <item x="411"/>
        <item x="652"/>
        <item x="653"/>
        <item x="654"/>
        <item x="655"/>
        <item x="656"/>
        <item x="657"/>
        <item x="658"/>
        <item x="281"/>
        <item x="659"/>
        <item x="412"/>
        <item x="660"/>
        <item x="661"/>
        <item x="662"/>
        <item x="663"/>
        <item x="664"/>
        <item x="628"/>
        <item x="413"/>
        <item x="282"/>
        <item x="692"/>
        <item x="665"/>
        <item x="666"/>
        <item x="667"/>
        <item x="668"/>
        <item x="669"/>
        <item x="670"/>
        <item x="671"/>
        <item x="672"/>
        <item x="673"/>
        <item x="674"/>
        <item x="675"/>
        <item x="676"/>
        <item x="677"/>
        <item x="678"/>
        <item x="679"/>
        <item x="680"/>
        <item x="681"/>
        <item x="682"/>
        <item x="683"/>
        <item x="414"/>
        <item x="417"/>
        <item x="283"/>
        <item x="693"/>
        <item x="694"/>
        <item x="695"/>
        <item x="709"/>
        <item x="696"/>
        <item x="630"/>
        <item x="419"/>
        <item x="349"/>
        <item x="205"/>
        <item x="206"/>
        <item x="207"/>
        <item x="376"/>
        <item x="219"/>
        <item x="220"/>
        <item x="377"/>
        <item x="221"/>
        <item x="222"/>
        <item x="223"/>
        <item x="224"/>
        <item x="225"/>
        <item x="226"/>
        <item x="462"/>
        <item x="463"/>
        <item x="464"/>
        <item x="465"/>
        <item x="466"/>
        <item x="467"/>
        <item x="468"/>
        <item x="469"/>
        <item x="470"/>
        <item x="378"/>
        <item x="379"/>
        <item x="380"/>
        <item x="381"/>
        <item x="382"/>
        <item x="383"/>
        <item x="384"/>
        <item x="385"/>
        <item x="386"/>
        <item x="257"/>
        <item x="258"/>
        <item x="259"/>
        <item x="260"/>
        <item x="261"/>
        <item x="262"/>
        <item x="387"/>
        <item x="471"/>
        <item x="472"/>
        <item x="473"/>
        <item x="474"/>
        <item x="475"/>
        <item x="476"/>
        <item x="227"/>
        <item x="228"/>
        <item x="229"/>
        <item x="388"/>
        <item x="306"/>
        <item x="307"/>
        <item x="308"/>
        <item x="309"/>
        <item x="188"/>
        <item x="236"/>
        <item x="247"/>
        <item x="248"/>
        <item x="232"/>
        <item x="233"/>
        <item x="249"/>
        <item x="189"/>
        <item x="190"/>
        <item x="237"/>
        <item x="196"/>
        <item x="197"/>
        <item x="198"/>
        <item x="199"/>
        <item x="191"/>
        <item x="192"/>
        <item x="193"/>
        <item x="194"/>
        <item x="234"/>
        <item x="235"/>
        <item x="238"/>
        <item x="437"/>
        <item x="438"/>
        <item x="439"/>
        <item x="440"/>
        <item x="239"/>
        <item x="310"/>
        <item x="311"/>
        <item x="312"/>
        <item x="350"/>
        <item x="389"/>
        <item x="390"/>
        <item x="351"/>
        <item x="352"/>
        <item x="353"/>
        <item x="354"/>
        <item x="355"/>
        <item x="391"/>
        <item x="250"/>
        <item x="251"/>
        <item x="252"/>
        <item x="253"/>
        <item x="325"/>
        <item x="313"/>
        <item x="314"/>
        <item x="315"/>
        <item x="240"/>
        <item x="392"/>
        <item x="241"/>
        <item x="254"/>
        <item x="242"/>
        <item x="243"/>
        <item x="195"/>
        <item x="326"/>
        <item x="327"/>
        <item x="328"/>
        <item x="329"/>
        <item x="316"/>
        <item x="317"/>
        <item x="318"/>
        <item x="319"/>
        <item x="320"/>
        <item x="330"/>
        <item x="331"/>
        <item x="332"/>
        <item x="321"/>
        <item x="322"/>
        <item x="323"/>
        <item x="324"/>
        <item x="445"/>
        <item x="446"/>
        <item x="447"/>
        <item x="448"/>
        <item x="449"/>
        <item x="450"/>
        <item x="451"/>
        <item x="452"/>
        <item x="333"/>
        <item x="334"/>
        <item x="335"/>
        <item x="336"/>
        <item x="337"/>
        <item x="338"/>
        <item x="339"/>
        <item x="340"/>
        <item x="341"/>
        <item x="342"/>
        <item x="343"/>
        <item x="200"/>
        <item x="201"/>
        <item x="202"/>
        <item x="441"/>
        <item x="442"/>
        <item x="443"/>
        <item x="444"/>
        <item x="393"/>
        <item x="394"/>
        <item x="395"/>
        <item x="396"/>
        <item x="477"/>
        <item x="478"/>
        <item x="479"/>
        <item x="356"/>
        <item x="357"/>
        <item x="244"/>
        <item x="245"/>
        <item x="246"/>
        <item x="344"/>
        <item x="345"/>
        <item x="346"/>
        <item x="347"/>
        <item x="348"/>
        <item x="203"/>
        <item x="204"/>
        <item x="453"/>
        <item x="397"/>
        <item x="358"/>
        <item x="208"/>
        <item x="359"/>
        <item x="360"/>
        <item x="361"/>
        <item x="362"/>
        <item x="363"/>
        <item x="364"/>
        <item x="365"/>
        <item x="366"/>
        <item x="367"/>
        <item x="368"/>
        <item x="255"/>
        <item x="256"/>
        <item x="454"/>
        <item x="455"/>
        <item x="456"/>
        <item x="457"/>
        <item x="458"/>
        <item x="459"/>
        <item x="398"/>
        <item x="399"/>
        <item x="400"/>
        <item x="401"/>
        <item x="402"/>
        <item x="403"/>
        <item x="404"/>
        <item x="405"/>
        <item x="460"/>
        <item x="461"/>
        <item x="369"/>
        <item x="370"/>
        <item x="371"/>
        <item x="372"/>
        <item x="373"/>
        <item x="374"/>
        <item x="375"/>
        <item x="209"/>
        <item x="210"/>
        <item x="211"/>
        <item x="212"/>
        <item x="213"/>
        <item x="214"/>
        <item x="215"/>
        <item x="216"/>
        <item x="217"/>
        <item x="218"/>
        <item x="60"/>
        <item x="601"/>
        <item x="61"/>
        <item x="62"/>
        <item x="63"/>
        <item x="68"/>
        <item x="69"/>
        <item x="78"/>
        <item x="79"/>
        <item x="80"/>
        <item x="81"/>
        <item x="82"/>
        <item x="624"/>
        <item x="92"/>
        <item x="93"/>
        <item x="94"/>
        <item x="95"/>
        <item x="570"/>
        <item x="596"/>
        <item x="277"/>
        <item x="633"/>
        <item x="105"/>
        <item x="605"/>
        <item x="597"/>
        <item x="113"/>
        <item x="606"/>
        <item x="599"/>
        <item x="634"/>
        <item x="278"/>
        <item x="608"/>
        <item x="607"/>
        <item x="574"/>
        <item x="600"/>
        <item x="123"/>
        <item x="625"/>
        <item x="279"/>
        <item x="609"/>
        <item x="578"/>
        <item x="602"/>
        <item x="428"/>
        <item x="635"/>
        <item x="579"/>
        <item x="431"/>
        <item x="582"/>
        <item x="603"/>
        <item x="610"/>
        <item x="280"/>
        <item x="604"/>
        <item x="636"/>
        <item x="132"/>
        <item x="626"/>
        <item x="598"/>
        <item x="0"/>
        <item x="1"/>
        <item x="2"/>
        <item x="3"/>
        <item x="4"/>
        <item x="5"/>
        <item x="594"/>
        <item x="83"/>
        <item x="174"/>
        <item x="285"/>
        <item x="286"/>
        <item x="571"/>
        <item x="572"/>
        <item x="406"/>
        <item x="96"/>
        <item x="433"/>
        <item x="627"/>
        <item x="547"/>
        <item x="420"/>
        <item x="573"/>
        <item x="287"/>
        <item x="583"/>
        <item x="611"/>
        <item x="612"/>
        <item x="543"/>
        <item x="263"/>
        <item x="637"/>
        <item x="535"/>
        <item x="421"/>
        <item x="422"/>
        <item x="638"/>
        <item x="639"/>
        <item x="553"/>
        <item x="264"/>
        <item x="423"/>
        <item x="106"/>
        <item x="614"/>
        <item x="615"/>
        <item x="434"/>
        <item x="537"/>
        <item x="575"/>
        <item x="177"/>
        <item x="175"/>
        <item x="178"/>
        <item x="176"/>
        <item x="580"/>
        <item x="584"/>
        <item x="566"/>
        <item x="273"/>
        <item x="265"/>
        <item x="585"/>
        <item x="179"/>
        <item x="548"/>
        <item x="549"/>
        <item x="550"/>
        <item x="407"/>
        <item x="586"/>
        <item x="587"/>
        <item x="588"/>
        <item x="424"/>
        <item x="557"/>
        <item x="536"/>
        <item x="613"/>
        <item x="558"/>
        <item x="616"/>
        <item x="544"/>
        <item x="545"/>
        <item x="617"/>
        <item x="618"/>
        <item x="266"/>
        <item x="288"/>
        <item x="640"/>
        <item x="425"/>
        <item x="426"/>
        <item x="267"/>
        <item x="554"/>
        <item x="427"/>
        <item x="641"/>
        <item x="642"/>
        <item x="114"/>
        <item x="629"/>
        <item x="576"/>
        <item x="268"/>
        <item x="567"/>
        <item x="589"/>
        <item x="577"/>
        <item x="590"/>
        <item x="274"/>
        <item x="180"/>
        <item x="289"/>
        <item x="290"/>
        <item x="408"/>
        <item x="559"/>
        <item x="560"/>
        <item x="538"/>
        <item x="643"/>
        <item x="409"/>
        <item x="269"/>
        <item x="539"/>
        <item x="435"/>
        <item x="294"/>
        <item x="291"/>
        <item x="555"/>
        <item x="270"/>
        <item x="429"/>
        <item x="430"/>
        <item x="619"/>
        <item x="181"/>
        <item x="568"/>
        <item x="275"/>
        <item x="591"/>
        <item x="592"/>
        <item x="581"/>
        <item x="292"/>
        <item x="293"/>
        <item x="551"/>
        <item x="410"/>
        <item x="593"/>
        <item x="295"/>
        <item x="182"/>
        <item x="620"/>
        <item x="631"/>
        <item x="546"/>
        <item x="540"/>
        <item x="561"/>
        <item x="562"/>
        <item x="563"/>
        <item x="552"/>
        <item x="296"/>
        <item x="297"/>
        <item x="183"/>
        <item x="595"/>
        <item x="276"/>
        <item x="569"/>
        <item x="184"/>
        <item x="185"/>
        <item x="436"/>
        <item x="632"/>
        <item x="541"/>
        <item x="556"/>
        <item x="432"/>
        <item x="271"/>
        <item x="644"/>
        <item x="272"/>
        <item x="621"/>
        <item x="564"/>
        <item x="542"/>
        <item x="622"/>
        <item x="623"/>
        <item x="565"/>
        <item x="145"/>
        <item x="146"/>
        <item x="147"/>
        <item x="148"/>
        <item x="149"/>
        <item x="134"/>
        <item x="138"/>
        <item x="142"/>
        <item x="135"/>
        <item x="136"/>
        <item x="139"/>
        <item x="140"/>
        <item x="143"/>
        <item x="144"/>
        <item t="default"/>
      </items>
    </pivotField>
    <pivotField compact="0" outline="0" showAll="0"/>
    <pivotField compact="0" outline="0" showAll="0"/>
    <pivotField axis="axisRow" compact="0" outline="0" showAll="0" defaultSubtotal="0">
      <items count="8">
        <item x="1"/>
        <item x="2"/>
        <item x="3"/>
        <item x="4"/>
        <item x="5"/>
        <item x="6"/>
        <item x="7"/>
        <item x="0"/>
      </items>
    </pivotField>
    <pivotField compact="0" outline="0" showAll="0"/>
    <pivotField compact="0" outline="0" showAll="0"/>
    <pivotField compact="0" outline="0" showAll="0"/>
    <pivotField compact="0" numFmtId="164" outline="0" showAll="0"/>
    <pivotField compact="0" numFmtId="164"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0">
        <item x="46"/>
        <item x="2"/>
        <item x="57"/>
        <item x="38"/>
        <item x="30"/>
        <item x="43"/>
        <item x="4"/>
        <item x="54"/>
        <item x="21"/>
        <item x="5"/>
        <item x="29"/>
        <item x="52"/>
        <item x="37"/>
        <item x="12"/>
        <item x="32"/>
        <item x="23"/>
        <item x="18"/>
        <item x="10"/>
        <item x="11"/>
        <item x="16"/>
        <item x="19"/>
        <item x="15"/>
        <item x="13"/>
        <item x="17"/>
        <item x="28"/>
        <item x="8"/>
        <item x="9"/>
        <item x="40"/>
        <item x="26"/>
        <item x="36"/>
        <item x="3"/>
        <item x="27"/>
        <item x="41"/>
        <item x="59"/>
        <item x="7"/>
        <item x="35"/>
        <item x="33"/>
        <item x="53"/>
        <item x="56"/>
        <item x="20"/>
        <item x="50"/>
        <item x="51"/>
        <item x="39"/>
        <item x="47"/>
        <item x="14"/>
        <item x="48"/>
        <item x="49"/>
        <item x="22"/>
        <item x="31"/>
        <item x="24"/>
        <item x="55"/>
        <item x="6"/>
        <item x="42"/>
        <item x="25"/>
        <item x="34"/>
        <item x="1"/>
        <item x="45"/>
        <item x="44"/>
        <item x="58"/>
        <item x="0"/>
      </items>
    </pivotField>
  </pivotFields>
  <rowFields count="4">
    <field x="3"/>
    <field x="26"/>
    <field x="7"/>
    <field x="2"/>
  </rowFields>
  <rowItems count="611">
    <i>
      <x/>
      <x v="51"/>
      <x v="4"/>
      <x v="71"/>
    </i>
    <i r="3">
      <x v="72"/>
    </i>
    <i r="3">
      <x v="83"/>
    </i>
    <i r="3">
      <x v="84"/>
    </i>
    <i r="2">
      <x v="5"/>
      <x v="68"/>
    </i>
    <i r="3">
      <x v="69"/>
    </i>
    <i r="3">
      <x v="70"/>
    </i>
    <i r="3">
      <x v="81"/>
    </i>
    <i r="3">
      <x v="82"/>
    </i>
    <i r="3">
      <x v="94"/>
    </i>
    <i r="3">
      <x v="111"/>
    </i>
    <i r="3">
      <x v="112"/>
    </i>
    <i r="2">
      <x v="6"/>
      <x v="23"/>
    </i>
    <i r="3">
      <x v="85"/>
    </i>
    <i r="3">
      <x v="95"/>
    </i>
    <i r="3">
      <x v="96"/>
    </i>
    <i r="3">
      <x v="97"/>
    </i>
    <i r="3">
      <x v="98"/>
    </i>
    <i r="3">
      <x v="99"/>
    </i>
    <i r="3">
      <x v="108"/>
    </i>
    <i r="3">
      <x v="109"/>
    </i>
    <i r="3">
      <x v="110"/>
    </i>
    <i r="2">
      <x v="7"/>
      <x v="141"/>
    </i>
    <i r="3">
      <x v="142"/>
    </i>
    <i t="default">
      <x/>
    </i>
    <i>
      <x v="1"/>
      <x v="6"/>
      <x v="4"/>
      <x v="590"/>
    </i>
    <i r="2">
      <x v="5"/>
      <x v="597"/>
    </i>
    <i r="2">
      <x v="6"/>
      <x v="634"/>
    </i>
    <i r="2">
      <x v="7"/>
      <x v="676"/>
    </i>
    <i r="1">
      <x v="9"/>
      <x v="4"/>
      <x v="588"/>
    </i>
    <i r="2">
      <x v="5"/>
      <x v="589"/>
    </i>
    <i r="2">
      <x v="6"/>
      <x v="653"/>
    </i>
    <i r="2">
      <x v="7"/>
      <x v="680"/>
    </i>
    <i r="1">
      <x v="34"/>
      <x v="4"/>
      <x v="554"/>
    </i>
    <i r="2">
      <x v="5"/>
      <x v="587"/>
    </i>
    <i r="2">
      <x v="6"/>
      <x v="665"/>
    </i>
    <i r="2">
      <x v="7"/>
      <x v="681"/>
    </i>
    <i t="default">
      <x v="1"/>
    </i>
    <i>
      <x v="2"/>
      <x v="25"/>
      <x v="4"/>
      <x v="5"/>
    </i>
    <i r="3">
      <x v="6"/>
    </i>
    <i r="3">
      <x v="331"/>
    </i>
    <i r="3">
      <x v="338"/>
    </i>
    <i r="3">
      <x v="339"/>
    </i>
    <i r="2">
      <x v="5"/>
      <x v="341"/>
    </i>
    <i r="3">
      <x v="342"/>
    </i>
    <i r="3">
      <x v="343"/>
    </i>
    <i r="3">
      <x v="344"/>
    </i>
    <i r="3">
      <x v="443"/>
    </i>
    <i r="3">
      <x v="444"/>
    </i>
    <i r="2">
      <x v="6"/>
      <x v="448"/>
    </i>
    <i r="3">
      <x v="484"/>
    </i>
    <i r="3">
      <x v="485"/>
    </i>
    <i r="3">
      <x v="486"/>
    </i>
    <i r="3">
      <x v="487"/>
    </i>
    <i r="3">
      <x v="488"/>
    </i>
    <i r="3">
      <x v="489"/>
    </i>
    <i r="3">
      <x v="490"/>
    </i>
    <i r="3">
      <x v="491"/>
    </i>
    <i r="3">
      <x v="492"/>
    </i>
    <i r="3">
      <x v="493"/>
    </i>
    <i r="2">
      <x v="7"/>
      <x v="283"/>
    </i>
    <i r="3">
      <x v="284"/>
    </i>
    <i r="3">
      <x v="286"/>
    </i>
    <i r="3">
      <x v="287"/>
    </i>
    <i r="3">
      <x v="288"/>
    </i>
    <i r="3">
      <x v="289"/>
    </i>
    <i r="3">
      <x v="290"/>
    </i>
    <i r="3">
      <x v="291"/>
    </i>
    <i r="1">
      <x v="26"/>
      <x v="4"/>
      <x v="345"/>
    </i>
    <i r="3">
      <x v="346"/>
    </i>
    <i r="3">
      <x v="347"/>
    </i>
    <i r="3">
      <x v="348"/>
    </i>
    <i r="3">
      <x v="383"/>
    </i>
    <i r="2">
      <x v="5"/>
      <x v="419"/>
    </i>
    <i r="3">
      <x v="420"/>
    </i>
    <i r="3">
      <x v="421"/>
    </i>
    <i r="2">
      <x v="6"/>
      <x v="279"/>
    </i>
    <i r="3">
      <x v="280"/>
    </i>
    <i r="3">
      <x v="281"/>
    </i>
    <i r="2">
      <x v="7"/>
      <x v="323"/>
    </i>
    <i r="3">
      <x v="324"/>
    </i>
    <i r="3">
      <x v="325"/>
    </i>
    <i t="default">
      <x v="2"/>
    </i>
    <i>
      <x v="3"/>
      <x v="17"/>
      <x v="4"/>
      <x v="3"/>
    </i>
    <i r="3">
      <x v="4"/>
    </i>
    <i r="2">
      <x v="5"/>
      <x v="332"/>
    </i>
    <i r="3">
      <x v="340"/>
    </i>
    <i r="3">
      <x v="351"/>
    </i>
    <i r="3">
      <x v="356"/>
    </i>
    <i r="3">
      <x v="435"/>
    </i>
    <i r="3">
      <x v="436"/>
    </i>
    <i r="3">
      <x v="437"/>
    </i>
    <i r="2">
      <x v="6"/>
      <x v="333"/>
    </i>
    <i r="3">
      <x v="334"/>
    </i>
    <i r="3">
      <x v="337"/>
    </i>
    <i r="3">
      <x v="369"/>
    </i>
    <i r="3">
      <x v="370"/>
    </i>
    <i r="3">
      <x v="371"/>
    </i>
    <i r="3">
      <x v="372"/>
    </i>
    <i r="3">
      <x v="380"/>
    </i>
    <i r="2">
      <x v="7"/>
      <x v="312"/>
    </i>
    <i r="3">
      <x v="313"/>
    </i>
    <i r="3">
      <x v="314"/>
    </i>
    <i r="3">
      <x v="315"/>
    </i>
    <i r="1">
      <x v="18"/>
      <x v="4"/>
      <x v="335"/>
    </i>
    <i r="3">
      <x v="336"/>
    </i>
    <i r="3">
      <x v="349"/>
    </i>
    <i r="3">
      <x v="350"/>
    </i>
    <i r="2">
      <x v="5"/>
      <x v="377"/>
    </i>
    <i r="3">
      <x v="379"/>
    </i>
    <i r="3">
      <x v="381"/>
    </i>
    <i r="3">
      <x v="382"/>
    </i>
    <i r="2">
      <x v="6"/>
      <x v="459"/>
    </i>
    <i r="3">
      <x v="460"/>
    </i>
    <i r="2">
      <x v="7"/>
      <x v="310"/>
    </i>
    <i r="3">
      <x v="311"/>
    </i>
    <i t="default">
      <x v="3"/>
    </i>
    <i>
      <x v="4"/>
      <x v="13"/>
      <x v="4"/>
      <x v="571"/>
    </i>
    <i r="2">
      <x v="5"/>
      <x v="615"/>
    </i>
    <i r="2">
      <x v="6"/>
      <x v="643"/>
    </i>
    <i r="2">
      <x v="7"/>
      <x v="689"/>
    </i>
    <i r="1">
      <x v="22"/>
      <x v="4"/>
      <x v="579"/>
    </i>
    <i r="2">
      <x v="5"/>
      <x v="620"/>
    </i>
    <i r="2">
      <x v="6"/>
      <x v="649"/>
    </i>
    <i r="2">
      <x v="7"/>
      <x v="687"/>
    </i>
    <i r="1">
      <x v="44"/>
      <x v="4"/>
      <x v="595"/>
    </i>
    <i r="2">
      <x v="5"/>
      <x v="628"/>
    </i>
    <i t="default">
      <x v="4"/>
    </i>
    <i>
      <x v="5"/>
      <x v="22"/>
      <x v="4"/>
      <x v="594"/>
    </i>
    <i r="2">
      <x v="5"/>
      <x v="633"/>
    </i>
    <i r="2">
      <x v="6"/>
      <x v="655"/>
    </i>
    <i r="2">
      <x v="7"/>
      <x v="678"/>
    </i>
    <i t="default">
      <x v="5"/>
    </i>
    <i>
      <x v="6"/>
      <x v="21"/>
      <x v="4"/>
      <x v="513"/>
    </i>
    <i r="2">
      <x v="5"/>
      <x v="522"/>
    </i>
    <i r="2">
      <x v="6"/>
      <x v="529"/>
    </i>
    <i r="2">
      <x v="7"/>
      <x v="540"/>
    </i>
    <i t="default">
      <x v="6"/>
    </i>
    <i>
      <x v="7"/>
      <x v="1"/>
      <x v="4"/>
      <x v="237"/>
    </i>
    <i r="2">
      <x v="5"/>
      <x v="247"/>
    </i>
    <i r="2">
      <x v="6"/>
      <x v="270"/>
    </i>
    <i r="2">
      <x v="7"/>
      <x v="212"/>
    </i>
    <i r="1">
      <x v="6"/>
      <x v="4"/>
      <x v="566"/>
    </i>
    <i r="2">
      <x v="5"/>
      <x v="616"/>
    </i>
    <i r="2">
      <x v="6"/>
      <x v="647"/>
    </i>
    <i r="2">
      <x v="7"/>
      <x v="646"/>
    </i>
    <i r="1">
      <x v="9"/>
      <x v="7"/>
      <x v="674"/>
    </i>
    <i r="1">
      <x v="30"/>
      <x v="4"/>
      <x v="556"/>
    </i>
    <i r="2">
      <x v="5"/>
      <x v="636"/>
    </i>
    <i r="2">
      <x v="6"/>
      <x v="660"/>
    </i>
    <i r="2">
      <x v="7"/>
      <x v="675"/>
    </i>
    <i r="1">
      <x v="55"/>
      <x v="4"/>
      <x/>
    </i>
    <i r="2">
      <x v="5"/>
      <x v="1"/>
    </i>
    <i r="2">
      <x v="6"/>
      <x v="2"/>
    </i>
    <i r="2">
      <x v="7"/>
      <x v="664"/>
    </i>
    <i t="default">
      <x v="7"/>
    </i>
    <i>
      <x v="8"/>
      <x v="1"/>
      <x v="4"/>
      <x v="237"/>
    </i>
    <i r="2">
      <x v="5"/>
      <x v="247"/>
    </i>
    <i r="2">
      <x v="6"/>
      <x v="270"/>
    </i>
    <i r="2">
      <x v="7"/>
      <x v="212"/>
    </i>
    <i t="default">
      <x v="8"/>
    </i>
    <i>
      <x v="9"/>
      <x v="6"/>
      <x v="4"/>
      <x v="566"/>
    </i>
    <i r="2">
      <x v="5"/>
      <x v="616"/>
    </i>
    <i r="2">
      <x v="6"/>
      <x v="647"/>
    </i>
    <i r="2">
      <x v="7"/>
      <x v="646"/>
    </i>
    <i r="1">
      <x v="9"/>
      <x v="7"/>
      <x v="674"/>
    </i>
    <i r="1">
      <x v="30"/>
      <x v="4"/>
      <x v="556"/>
    </i>
    <i r="2">
      <x v="5"/>
      <x v="636"/>
    </i>
    <i r="2">
      <x v="6"/>
      <x v="660"/>
    </i>
    <i r="2">
      <x v="7"/>
      <x v="675"/>
    </i>
    <i r="1">
      <x v="55"/>
      <x v="4"/>
      <x v="555"/>
    </i>
    <i r="2">
      <x v="5"/>
      <x v="635"/>
    </i>
    <i r="2">
      <x v="6"/>
      <x v="659"/>
    </i>
    <i r="2">
      <x v="7"/>
      <x v="664"/>
    </i>
    <i t="default">
      <x v="9"/>
    </i>
    <i>
      <x v="10"/>
      <x v="16"/>
      <x v="4"/>
      <x v="327"/>
    </i>
    <i r="3">
      <x v="330"/>
    </i>
    <i r="3">
      <x v="357"/>
    </i>
    <i r="3">
      <x v="358"/>
    </i>
    <i r="3">
      <x v="359"/>
    </i>
    <i r="3">
      <x v="374"/>
    </i>
    <i r="3">
      <x v="375"/>
    </i>
    <i r="3">
      <x v="376"/>
    </i>
    <i r="3">
      <x v="396"/>
    </i>
    <i r="2">
      <x v="5"/>
      <x v="373"/>
    </i>
    <i r="3">
      <x v="384"/>
    </i>
    <i r="3">
      <x v="385"/>
    </i>
    <i r="3">
      <x v="386"/>
    </i>
    <i r="3">
      <x v="387"/>
    </i>
    <i r="3">
      <x v="393"/>
    </i>
    <i r="3">
      <x v="394"/>
    </i>
    <i r="3">
      <x v="395"/>
    </i>
    <i r="2">
      <x v="6"/>
      <x v="447"/>
    </i>
    <i r="3">
      <x v="477"/>
    </i>
    <i r="3">
      <x v="478"/>
    </i>
    <i r="3">
      <x v="479"/>
    </i>
    <i r="3">
      <x v="480"/>
    </i>
    <i r="3">
      <x v="481"/>
    </i>
    <i r="3">
      <x v="482"/>
    </i>
    <i r="3">
      <x v="483"/>
    </i>
    <i r="2">
      <x v="7"/>
      <x v="282"/>
    </i>
    <i r="3">
      <x v="326"/>
    </i>
    <i r="3">
      <x v="368"/>
    </i>
    <i r="3">
      <x v="426"/>
    </i>
    <i r="3">
      <x v="427"/>
    </i>
    <i r="3">
      <x v="428"/>
    </i>
    <i r="3">
      <x v="429"/>
    </i>
    <i r="1">
      <x v="19"/>
      <x v="4"/>
      <x v="190"/>
    </i>
    <i r="3">
      <x v="191"/>
    </i>
    <i r="3">
      <x v="192"/>
    </i>
    <i r="3">
      <x v="193"/>
    </i>
    <i r="2">
      <x v="5"/>
      <x v="411"/>
    </i>
    <i r="3">
      <x v="412"/>
    </i>
    <i r="3">
      <x v="413"/>
    </i>
    <i r="3">
      <x v="414"/>
    </i>
    <i r="2">
      <x v="6"/>
      <x v="454"/>
    </i>
    <i r="3">
      <x v="455"/>
    </i>
    <i r="1">
      <x v="20"/>
      <x v="4"/>
      <x v="328"/>
    </i>
    <i r="3">
      <x v="329"/>
    </i>
    <i r="3">
      <x v="390"/>
    </i>
    <i r="3">
      <x v="391"/>
    </i>
    <i r="3">
      <x v="392"/>
    </i>
    <i r="3">
      <x v="397"/>
    </i>
    <i r="3">
      <x v="398"/>
    </i>
    <i r="3">
      <x v="399"/>
    </i>
    <i r="2">
      <x v="5"/>
      <x v="408"/>
    </i>
    <i r="3">
      <x v="409"/>
    </i>
    <i r="3">
      <x v="410"/>
    </i>
    <i r="3">
      <x v="438"/>
    </i>
    <i r="3">
      <x v="439"/>
    </i>
    <i r="3">
      <x v="440"/>
    </i>
    <i r="3">
      <x v="441"/>
    </i>
    <i r="3">
      <x v="442"/>
    </i>
    <i r="2">
      <x v="6"/>
      <x v="360"/>
    </i>
    <i r="3">
      <x v="363"/>
    </i>
    <i r="3">
      <x v="364"/>
    </i>
    <i r="3">
      <x v="365"/>
    </i>
    <i r="3">
      <x v="366"/>
    </i>
    <i r="3">
      <x v="367"/>
    </i>
    <i r="3">
      <x v="433"/>
    </i>
    <i r="3">
      <x v="434"/>
    </i>
    <i r="3">
      <x v="449"/>
    </i>
    <i r="3">
      <x v="450"/>
    </i>
    <i r="3">
      <x v="451"/>
    </i>
    <i r="3">
      <x v="452"/>
    </i>
    <i r="3">
      <x v="453"/>
    </i>
    <i r="2">
      <x v="7"/>
      <x v="285"/>
    </i>
    <i r="3">
      <x v="301"/>
    </i>
    <i r="3">
      <x v="302"/>
    </i>
    <i r="3">
      <x v="303"/>
    </i>
    <i r="3">
      <x v="304"/>
    </i>
    <i r="3">
      <x v="305"/>
    </i>
    <i r="3">
      <x v="306"/>
    </i>
    <i r="3">
      <x v="307"/>
    </i>
    <i r="3">
      <x v="361"/>
    </i>
    <i r="3">
      <x v="362"/>
    </i>
    <i r="3">
      <x v="378"/>
    </i>
    <i r="3">
      <x v="446"/>
    </i>
    <i r="3">
      <x v="467"/>
    </i>
    <i r="3">
      <x v="468"/>
    </i>
    <i r="3">
      <x v="469"/>
    </i>
    <i r="3">
      <x v="470"/>
    </i>
    <i r="3">
      <x v="471"/>
    </i>
    <i r="3">
      <x v="472"/>
    </i>
    <i r="3">
      <x v="473"/>
    </i>
    <i r="3">
      <x v="474"/>
    </i>
    <i r="1">
      <x v="23"/>
      <x v="4"/>
      <x v="194"/>
    </i>
    <i r="3">
      <x v="195"/>
    </i>
    <i r="3">
      <x v="196"/>
    </i>
    <i r="3">
      <x v="197"/>
    </i>
    <i r="3">
      <x v="388"/>
    </i>
    <i r="3">
      <x v="389"/>
    </i>
    <i r="2">
      <x v="5"/>
      <x v="415"/>
    </i>
    <i r="3">
      <x v="416"/>
    </i>
    <i r="3">
      <x v="417"/>
    </i>
    <i r="3">
      <x v="418"/>
    </i>
    <i r="2">
      <x v="6"/>
      <x v="278"/>
    </i>
    <i r="3">
      <x v="456"/>
    </i>
    <i r="3">
      <x v="457"/>
    </i>
    <i r="3">
      <x v="458"/>
    </i>
    <i r="2">
      <x v="7"/>
      <x v="308"/>
    </i>
    <i r="3">
      <x v="309"/>
    </i>
    <i r="3">
      <x v="316"/>
    </i>
    <i t="default">
      <x v="10"/>
    </i>
    <i>
      <x v="11"/>
      <x v="39"/>
      <x v="4"/>
      <x v="559"/>
    </i>
    <i r="2">
      <x v="5"/>
      <x v="601"/>
    </i>
    <i r="3">
      <x v="637"/>
    </i>
    <i r="2">
      <x v="6"/>
      <x v="642"/>
    </i>
    <i r="2">
      <x v="7"/>
      <x v="662"/>
    </i>
    <i t="default">
      <x v="11"/>
    </i>
    <i>
      <x v="12"/>
      <x v="8"/>
      <x v="4"/>
      <x v="229"/>
    </i>
    <i r="2">
      <x v="5"/>
      <x v="268"/>
    </i>
    <i r="2">
      <x v="6"/>
      <x v="198"/>
    </i>
    <i r="3">
      <x v="199"/>
    </i>
    <i r="2">
      <x v="7"/>
      <x v="222"/>
    </i>
    <i r="1">
      <x v="47"/>
      <x v="4"/>
      <x v="239"/>
    </i>
    <i r="2">
      <x v="5"/>
      <x v="246"/>
    </i>
    <i r="2">
      <x v="6"/>
      <x v="269"/>
    </i>
    <i r="2">
      <x v="7"/>
      <x v="277"/>
    </i>
    <i t="default">
      <x v="12"/>
    </i>
    <i>
      <x v="13"/>
      <x v="15"/>
      <x v="4"/>
      <x v="564"/>
    </i>
    <i r="2">
      <x v="5"/>
      <x v="605"/>
    </i>
    <i r="2">
      <x v="6"/>
      <x v="533"/>
    </i>
    <i r="2">
      <x v="7"/>
      <x v="536"/>
    </i>
    <i r="1">
      <x v="28"/>
      <x v="4"/>
      <x v="580"/>
    </i>
    <i r="2">
      <x v="5"/>
      <x v="619"/>
    </i>
    <i r="1">
      <x v="49"/>
      <x v="4"/>
      <x v="574"/>
    </i>
    <i r="2">
      <x v="5"/>
      <x v="618"/>
    </i>
    <i r="2">
      <x v="6"/>
      <x v="651"/>
    </i>
    <i r="2">
      <x v="7"/>
      <x v="686"/>
    </i>
    <i r="1">
      <x v="53"/>
      <x v="4"/>
      <x v="575"/>
    </i>
    <i r="2">
      <x v="5"/>
      <x v="622"/>
    </i>
    <i r="2">
      <x v="6"/>
      <x v="650"/>
    </i>
    <i t="default">
      <x v="13"/>
    </i>
    <i>
      <x v="15"/>
      <x v="31"/>
      <x v="4"/>
      <x v="561"/>
    </i>
    <i r="2">
      <x v="5"/>
      <x v="584"/>
    </i>
    <i r="2">
      <x v="6"/>
      <x v="645"/>
    </i>
    <i r="2">
      <x v="7"/>
      <x v="682"/>
    </i>
    <i t="default">
      <x v="15"/>
    </i>
    <i>
      <x v="16"/>
      <x v="24"/>
      <x v="4"/>
      <x v="352"/>
    </i>
    <i r="3">
      <x v="353"/>
    </i>
    <i r="3">
      <x v="354"/>
    </i>
    <i r="3">
      <x v="355"/>
    </i>
    <i r="3">
      <x v="422"/>
    </i>
    <i r="3">
      <x v="423"/>
    </i>
    <i r="3">
      <x v="424"/>
    </i>
    <i r="3">
      <x v="425"/>
    </i>
    <i r="2">
      <x v="5"/>
      <x v="400"/>
    </i>
    <i r="3">
      <x v="401"/>
    </i>
    <i r="3">
      <x v="402"/>
    </i>
    <i r="3">
      <x v="403"/>
    </i>
    <i r="3">
      <x v="404"/>
    </i>
    <i r="3">
      <x v="405"/>
    </i>
    <i r="3">
      <x v="406"/>
    </i>
    <i r="3">
      <x v="407"/>
    </i>
    <i r="2">
      <x v="6"/>
      <x v="445"/>
    </i>
    <i r="3">
      <x v="461"/>
    </i>
    <i r="3">
      <x v="462"/>
    </i>
    <i r="3">
      <x v="463"/>
    </i>
    <i r="3">
      <x v="464"/>
    </i>
    <i r="3">
      <x v="465"/>
    </i>
    <i r="3">
      <x v="466"/>
    </i>
    <i r="3">
      <x v="475"/>
    </i>
    <i r="3">
      <x v="476"/>
    </i>
    <i r="2">
      <x v="7"/>
      <x v="292"/>
    </i>
    <i r="3">
      <x v="293"/>
    </i>
    <i r="3">
      <x v="294"/>
    </i>
    <i r="3">
      <x v="295"/>
    </i>
    <i r="3">
      <x v="296"/>
    </i>
    <i r="3">
      <x v="297"/>
    </i>
    <i r="3">
      <x v="298"/>
    </i>
    <i r="3">
      <x v="299"/>
    </i>
    <i r="3">
      <x v="300"/>
    </i>
    <i r="3">
      <x v="317"/>
    </i>
    <i r="3">
      <x v="318"/>
    </i>
    <i r="3">
      <x v="319"/>
    </i>
    <i r="3">
      <x v="320"/>
    </i>
    <i r="3">
      <x v="321"/>
    </i>
    <i r="3">
      <x v="322"/>
    </i>
    <i r="3">
      <x v="430"/>
    </i>
    <i r="3">
      <x v="431"/>
    </i>
    <i r="3">
      <x v="432"/>
    </i>
    <i t="default">
      <x v="16"/>
    </i>
    <i>
      <x v="17"/>
      <x v="4"/>
      <x v="5"/>
      <x v="100"/>
    </i>
    <i r="3">
      <x v="101"/>
    </i>
    <i r="3">
      <x v="102"/>
    </i>
    <i r="3">
      <x v="103"/>
    </i>
    <i r="3">
      <x v="104"/>
    </i>
    <i r="3">
      <x v="105"/>
    </i>
    <i r="3">
      <x v="106"/>
    </i>
    <i r="3">
      <x v="107"/>
    </i>
    <i r="2">
      <x v="6"/>
      <x v="119"/>
    </i>
    <i r="3">
      <x v="120"/>
    </i>
    <i r="3">
      <x v="121"/>
    </i>
    <i r="3">
      <x v="122"/>
    </i>
    <i r="3">
      <x v="123"/>
    </i>
    <i r="3">
      <x v="124"/>
    </i>
    <i r="3">
      <x v="125"/>
    </i>
    <i r="3">
      <x v="126"/>
    </i>
    <i r="3">
      <x v="127"/>
    </i>
    <i r="3">
      <x v="128"/>
    </i>
    <i r="3">
      <x v="129"/>
    </i>
    <i r="3">
      <x v="130"/>
    </i>
    <i r="3">
      <x v="131"/>
    </i>
    <i r="3">
      <x v="132"/>
    </i>
    <i r="2">
      <x v="7"/>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1">
      <x v="10"/>
      <x v="4"/>
      <x v="176"/>
    </i>
    <i r="3">
      <x v="177"/>
    </i>
    <i r="3">
      <x v="178"/>
    </i>
    <i r="3">
      <x v="179"/>
    </i>
    <i r="3">
      <x v="180"/>
    </i>
    <i r="3">
      <x v="181"/>
    </i>
    <i t="default">
      <x v="17"/>
    </i>
    <i>
      <x v="18"/>
      <x v="14"/>
      <x v="4"/>
      <x v="607"/>
    </i>
    <i r="2">
      <x v="5"/>
      <x v="640"/>
    </i>
    <i r="2">
      <x v="6"/>
      <x v="669"/>
    </i>
    <i r="2">
      <x v="7"/>
      <x v="692"/>
    </i>
    <i r="1">
      <x v="48"/>
      <x v="4"/>
      <x v="573"/>
    </i>
    <i r="2">
      <x v="5"/>
      <x v="585"/>
    </i>
    <i r="2">
      <x v="6"/>
      <x v="644"/>
    </i>
    <i r="2">
      <x v="7"/>
      <x v="684"/>
    </i>
    <i t="default">
      <x v="18"/>
    </i>
    <i>
      <x v="19"/>
      <x v="36"/>
      <x v="4"/>
      <x v="570"/>
    </i>
    <i r="2">
      <x v="5"/>
      <x v="611"/>
    </i>
    <i r="2">
      <x v="6"/>
      <x v="612"/>
    </i>
    <i r="2">
      <x v="7"/>
      <x v="668"/>
    </i>
    <i t="default">
      <x v="19"/>
    </i>
    <i>
      <x v="20"/>
      <x v="36"/>
      <x v="4"/>
      <x v="563"/>
    </i>
    <i r="2">
      <x v="5"/>
      <x v="598"/>
    </i>
    <i r="3">
      <x v="599"/>
    </i>
    <i r="3">
      <x v="600"/>
    </i>
    <i r="2">
      <x v="6"/>
      <x v="661"/>
    </i>
    <i r="2">
      <x v="7"/>
      <x v="673"/>
    </i>
    <i t="default">
      <x v="20"/>
    </i>
    <i>
      <x v="21"/>
      <x v="54"/>
      <x v="4"/>
      <x v="578"/>
    </i>
    <i r="2">
      <x v="5"/>
      <x v="621"/>
    </i>
    <i r="2">
      <x v="6"/>
      <x v="648"/>
    </i>
    <i r="2">
      <x v="7"/>
      <x v="685"/>
    </i>
    <i t="default">
      <x v="21"/>
    </i>
    <i>
      <x v="22"/>
      <x v="35"/>
      <x v="4"/>
      <x v="606"/>
    </i>
    <i r="3">
      <x v="609"/>
    </i>
    <i r="2">
      <x v="5"/>
      <x v="638"/>
    </i>
    <i r="3">
      <x v="639"/>
    </i>
    <i r="2">
      <x v="6"/>
      <x v="670"/>
    </i>
    <i r="3">
      <x v="671"/>
    </i>
    <i r="3">
      <x v="672"/>
    </i>
    <i r="2">
      <x v="7"/>
      <x v="691"/>
    </i>
    <i r="3">
      <x v="695"/>
    </i>
    <i t="default">
      <x v="22"/>
    </i>
    <i>
      <x v="23"/>
      <x v="54"/>
      <x v="4"/>
      <x v="593"/>
    </i>
    <i r="2">
      <x v="5"/>
      <x v="629"/>
    </i>
    <i r="2">
      <x v="6"/>
      <x v="654"/>
    </i>
    <i r="2">
      <x v="7"/>
      <x v="679"/>
    </i>
    <i t="default">
      <x v="23"/>
    </i>
    <i>
      <x v="24"/>
      <x v="3"/>
      <x v="4"/>
      <x v="565"/>
    </i>
    <i r="2">
      <x v="5"/>
      <x v="586"/>
    </i>
    <i r="2">
      <x v="6"/>
      <x v="531"/>
    </i>
    <i r="2">
      <x v="7"/>
      <x v="537"/>
    </i>
    <i r="1">
      <x v="12"/>
      <x v="4"/>
      <x v="557"/>
    </i>
    <i r="3">
      <x v="558"/>
    </i>
    <i r="2">
      <x v="5"/>
      <x v="627"/>
    </i>
    <i r="3">
      <x v="631"/>
    </i>
    <i r="2">
      <x v="6"/>
      <x v="591"/>
    </i>
    <i r="3">
      <x v="658"/>
    </i>
    <i r="1">
      <x v="29"/>
      <x v="4"/>
      <x v="511"/>
    </i>
    <i r="2">
      <x v="5"/>
      <x v="525"/>
    </i>
    <i r="2">
      <x v="6"/>
      <x v="535"/>
    </i>
    <i t="default">
      <x v="24"/>
    </i>
    <i>
      <x v="25"/>
      <x v="27"/>
      <x v="4"/>
      <x v="592"/>
    </i>
    <i r="2">
      <x v="5"/>
      <x v="630"/>
    </i>
    <i r="2">
      <x v="6"/>
      <x v="656"/>
    </i>
    <i r="2">
      <x v="7"/>
      <x v="677"/>
    </i>
    <i r="1">
      <x v="32"/>
      <x v="4"/>
      <x v="596"/>
    </i>
    <i r="2">
      <x v="5"/>
      <x v="632"/>
    </i>
    <i r="2">
      <x v="6"/>
      <x v="657"/>
    </i>
    <i r="2">
      <x v="7"/>
      <x v="552"/>
    </i>
    <i r="1">
      <x v="42"/>
      <x v="4"/>
      <x v="567"/>
    </i>
    <i r="1">
      <x v="52"/>
      <x v="5"/>
      <x v="602"/>
    </i>
    <i r="3">
      <x v="603"/>
    </i>
    <i r="3">
      <x v="604"/>
    </i>
    <i r="2">
      <x v="6"/>
      <x v="663"/>
    </i>
    <i t="default">
      <x v="25"/>
    </i>
    <i>
      <x v="26"/>
      <x v="5"/>
      <x v="4"/>
      <x v="512"/>
    </i>
    <i r="3">
      <x v="545"/>
    </i>
    <i r="2">
      <x v="5"/>
      <x v="520"/>
    </i>
    <i r="2">
      <x v="6"/>
      <x v="532"/>
    </i>
    <i r="1">
      <x v="36"/>
      <x v="4"/>
      <x v="517"/>
    </i>
    <i r="2">
      <x v="5"/>
      <x v="526"/>
    </i>
    <i r="2">
      <x v="6"/>
      <x v="495"/>
    </i>
    <i r="2">
      <x v="7"/>
      <x v="538"/>
    </i>
    <i r="3">
      <x v="541"/>
    </i>
    <i t="default">
      <x v="26"/>
    </i>
    <i>
      <x v="27"/>
      <x v="57"/>
      <x v="4"/>
      <x v="516"/>
    </i>
    <i r="2">
      <x v="5"/>
      <x v="519"/>
    </i>
    <i r="3">
      <x v="524"/>
    </i>
    <i r="2">
      <x v="6"/>
      <x v="523"/>
    </i>
    <i r="3">
      <x v="530"/>
    </i>
    <i r="2">
      <x v="7"/>
      <x v="539"/>
    </i>
    <i t="default">
      <x v="27"/>
    </i>
    <i>
      <x v="28"/>
      <x v="56"/>
      <x v="4"/>
      <x v="568"/>
    </i>
    <i r="3">
      <x v="569"/>
    </i>
    <i r="3">
      <x v="608"/>
    </i>
    <i r="2">
      <x v="5"/>
      <x v="582"/>
    </i>
    <i r="3">
      <x v="583"/>
    </i>
    <i r="3">
      <x v="610"/>
    </i>
    <i r="2">
      <x v="6"/>
      <x v="613"/>
    </i>
    <i r="3">
      <x v="614"/>
    </i>
    <i r="3">
      <x v="652"/>
    </i>
    <i r="3">
      <x v="666"/>
    </i>
    <i r="2">
      <x v="7"/>
      <x v="690"/>
    </i>
    <i r="3">
      <x v="693"/>
    </i>
    <i r="3">
      <x v="694"/>
    </i>
    <i t="default">
      <x v="28"/>
    </i>
    <i>
      <x v="29"/>
      <x/>
      <x v="4"/>
      <x v="506"/>
    </i>
    <i r="2">
      <x v="6"/>
      <x v="528"/>
    </i>
    <i r="2">
      <x v="7"/>
      <x v="544"/>
    </i>
    <i t="default">
      <x v="29"/>
    </i>
    <i>
      <x v="30"/>
      <x v="43"/>
      <x v="4"/>
      <x v="562"/>
    </i>
    <i r="2">
      <x v="5"/>
      <x v="626"/>
    </i>
    <i r="2">
      <x v="6"/>
      <x v="667"/>
    </i>
    <i r="2">
      <x v="7"/>
      <x v="683"/>
    </i>
    <i r="1">
      <x v="45"/>
      <x v="5"/>
      <x v="245"/>
    </i>
    <i r="2">
      <x v="6"/>
      <x v="276"/>
    </i>
    <i t="default">
      <x v="30"/>
    </i>
    <i>
      <x v="31"/>
      <x v="46"/>
      <x v="4"/>
      <x v="514"/>
    </i>
    <i r="2">
      <x v="5"/>
      <x v="521"/>
    </i>
    <i r="2">
      <x v="6"/>
      <x v="534"/>
    </i>
    <i r="2">
      <x v="7"/>
      <x v="542"/>
    </i>
    <i t="default">
      <x v="31"/>
    </i>
    <i>
      <x v="32"/>
      <x v="11"/>
      <x v="4"/>
      <x v="577"/>
    </i>
    <i r="2">
      <x v="5"/>
      <x v="624"/>
    </i>
    <i r="2">
      <x v="6"/>
      <x v="641"/>
    </i>
    <i r="2">
      <x v="7"/>
      <x v="688"/>
    </i>
    <i r="1">
      <x v="40"/>
      <x v="4"/>
      <x v="572"/>
    </i>
    <i r="2">
      <x v="5"/>
      <x v="617"/>
    </i>
    <i r="1">
      <x v="41"/>
      <x v="4"/>
      <x v="576"/>
    </i>
    <i r="2">
      <x v="5"/>
      <x v="623"/>
    </i>
    <i t="default">
      <x v="32"/>
    </i>
    <i>
      <x v="33"/>
      <x v="2"/>
      <x v="4"/>
      <x v="232"/>
    </i>
    <i r="3">
      <x v="236"/>
    </i>
    <i r="3">
      <x v="241"/>
    </i>
    <i r="2">
      <x v="5"/>
      <x v="263"/>
    </i>
    <i r="2">
      <x v="6"/>
      <x v="202"/>
    </i>
    <i r="3">
      <x v="203"/>
    </i>
    <i r="2">
      <x v="7"/>
      <x v="216"/>
    </i>
    <i r="3">
      <x v="217"/>
    </i>
    <i r="1">
      <x v="7"/>
      <x v="4"/>
      <x v="223"/>
    </i>
    <i r="3">
      <x v="224"/>
    </i>
    <i r="3">
      <x v="228"/>
    </i>
    <i r="3">
      <x v="238"/>
    </i>
    <i r="2">
      <x v="5"/>
      <x v="250"/>
    </i>
    <i r="3">
      <x v="256"/>
    </i>
    <i r="2">
      <x v="6"/>
      <x v="272"/>
    </i>
    <i r="2">
      <x v="7"/>
      <x v="209"/>
    </i>
    <i r="3">
      <x v="219"/>
    </i>
    <i r="3">
      <x v="220"/>
    </i>
    <i r="1">
      <x v="33"/>
      <x v="5"/>
      <x v="249"/>
    </i>
    <i r="3">
      <x v="255"/>
    </i>
    <i r="1">
      <x v="37"/>
      <x v="4"/>
      <x v="221"/>
    </i>
    <i r="3">
      <x v="226"/>
    </i>
    <i r="3">
      <x v="230"/>
    </i>
    <i r="3">
      <x v="240"/>
    </i>
    <i r="2">
      <x v="5"/>
      <x v="261"/>
    </i>
    <i r="3">
      <x v="262"/>
    </i>
    <i r="2">
      <x v="6"/>
      <x v="201"/>
    </i>
    <i r="3">
      <x v="205"/>
    </i>
    <i r="2">
      <x v="7"/>
      <x v="274"/>
    </i>
    <i r="1">
      <x v="38"/>
      <x v="4"/>
      <x v="227"/>
    </i>
    <i r="3">
      <x v="231"/>
    </i>
    <i r="3">
      <x v="242"/>
    </i>
    <i r="3">
      <x v="243"/>
    </i>
    <i r="2">
      <x v="5"/>
      <x v="264"/>
    </i>
    <i r="3">
      <x v="265"/>
    </i>
    <i r="3">
      <x v="266"/>
    </i>
    <i r="2">
      <x v="6"/>
      <x v="204"/>
    </i>
    <i r="3">
      <x v="206"/>
    </i>
    <i r="3">
      <x v="207"/>
    </i>
    <i r="3">
      <x v="273"/>
    </i>
    <i r="2">
      <x v="7"/>
      <x v="213"/>
    </i>
    <i r="3">
      <x v="214"/>
    </i>
    <i r="3">
      <x v="215"/>
    </i>
    <i r="1">
      <x v="50"/>
      <x v="4"/>
      <x v="225"/>
    </i>
    <i r="3">
      <x v="234"/>
    </i>
    <i r="3">
      <x v="244"/>
    </i>
    <i r="2">
      <x v="5"/>
      <x v="252"/>
    </i>
    <i r="3">
      <x v="258"/>
    </i>
    <i r="3">
      <x v="267"/>
    </i>
    <i r="2">
      <x v="6"/>
      <x v="248"/>
    </i>
    <i r="3">
      <x v="275"/>
    </i>
    <i r="2">
      <x v="7"/>
      <x v="208"/>
    </i>
    <i r="3">
      <x v="210"/>
    </i>
    <i r="3">
      <x v="211"/>
    </i>
    <i r="1">
      <x v="58"/>
      <x v="4"/>
      <x v="233"/>
    </i>
    <i r="3">
      <x v="235"/>
    </i>
    <i r="2">
      <x v="5"/>
      <x v="251"/>
    </i>
    <i r="3">
      <x v="253"/>
    </i>
    <i r="3">
      <x v="254"/>
    </i>
    <i r="3">
      <x v="257"/>
    </i>
    <i r="3">
      <x v="259"/>
    </i>
    <i r="3">
      <x v="260"/>
    </i>
    <i r="2">
      <x v="6"/>
      <x v="200"/>
    </i>
    <i r="3">
      <x v="271"/>
    </i>
    <i r="2">
      <x v="7"/>
      <x v="218"/>
    </i>
    <i t="default">
      <x v="33"/>
    </i>
    <i t="grand">
      <x/>
    </i>
  </rowItems>
  <colItems count="1">
    <i/>
  </colItems>
  <pageFields count="1">
    <pageField fld="1" hier="-1"/>
  </pageFields>
  <dataFields count="1">
    <dataField name="Sum of CWTMark1Count"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7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7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filterMode="1"/>
  <dimension ref="A1:AN708"/>
  <sheetViews>
    <sheetView workbookViewId="0">
      <pane ySplit="1" topLeftCell="A669" activePane="bottomLeft" state="frozen"/>
      <selection activeCell="C708" sqref="A1:C708"/>
      <selection pane="bottomLeft" activeCell="C708" sqref="A1:C708"/>
    </sheetView>
  </sheetViews>
  <sheetFormatPr defaultRowHeight="14.4" x14ac:dyDescent="0.3"/>
  <sheetData>
    <row r="1" spans="1:40" x14ac:dyDescent="0.3">
      <c r="A1" t="s">
        <v>2673</v>
      </c>
      <c r="B1" t="s">
        <v>2672</v>
      </c>
      <c r="C1" s="426" t="s">
        <v>1590</v>
      </c>
      <c r="D1" s="426" t="s">
        <v>1538</v>
      </c>
      <c r="E1" s="426" t="s">
        <v>1329</v>
      </c>
      <c r="F1" s="426" t="s">
        <v>1591</v>
      </c>
      <c r="G1" s="426" t="s">
        <v>1592</v>
      </c>
      <c r="H1" s="426" t="s">
        <v>1593</v>
      </c>
      <c r="I1" s="426" t="s">
        <v>1594</v>
      </c>
      <c r="J1" s="426" t="s">
        <v>1595</v>
      </c>
      <c r="K1" s="426" t="s">
        <v>1596</v>
      </c>
      <c r="L1" s="426" t="s">
        <v>1597</v>
      </c>
      <c r="M1" s="426" t="s">
        <v>1598</v>
      </c>
      <c r="N1" s="426" t="s">
        <v>1599</v>
      </c>
      <c r="O1" s="426" t="s">
        <v>1600</v>
      </c>
      <c r="P1" s="426" t="s">
        <v>1601</v>
      </c>
      <c r="Q1" s="426" t="s">
        <v>1602</v>
      </c>
      <c r="R1" s="426" t="s">
        <v>1603</v>
      </c>
      <c r="S1" s="426" t="s">
        <v>1604</v>
      </c>
      <c r="T1" s="426" t="s">
        <v>1605</v>
      </c>
      <c r="U1" s="426" t="s">
        <v>1606</v>
      </c>
      <c r="V1" s="426" t="s">
        <v>2023</v>
      </c>
      <c r="W1" s="426" t="s">
        <v>2024</v>
      </c>
      <c r="X1" s="426" t="s">
        <v>2025</v>
      </c>
      <c r="AB1" s="426" t="s">
        <v>1328</v>
      </c>
      <c r="AC1" s="426" t="s">
        <v>1329</v>
      </c>
      <c r="AD1" s="426" t="s">
        <v>1526</v>
      </c>
      <c r="AE1" s="426" t="s">
        <v>1330</v>
      </c>
      <c r="AF1" s="426" t="s">
        <v>1331</v>
      </c>
      <c r="AG1" s="426" t="s">
        <v>1332</v>
      </c>
      <c r="AH1" s="426" t="s">
        <v>1333</v>
      </c>
      <c r="AI1" s="426" t="s">
        <v>1334</v>
      </c>
      <c r="AJ1" s="426" t="s">
        <v>1335</v>
      </c>
      <c r="AK1" s="426" t="s">
        <v>1336</v>
      </c>
      <c r="AL1" s="426" t="s">
        <v>1337</v>
      </c>
      <c r="AM1" s="426" t="s">
        <v>1338</v>
      </c>
      <c r="AN1" s="426" t="s">
        <v>1339</v>
      </c>
    </row>
    <row r="2" spans="1:40" x14ac:dyDescent="0.3">
      <c r="B2" t="str">
        <f>VLOOKUP(E2,AD$2:AE$89,2,FALSE)</f>
        <v>Lower Georgia Strait</v>
      </c>
      <c r="C2" s="428" t="s">
        <v>2032</v>
      </c>
      <c r="D2" s="428" t="s">
        <v>1607</v>
      </c>
      <c r="E2" s="428" t="s">
        <v>1403</v>
      </c>
      <c r="F2" s="427">
        <v>2005</v>
      </c>
      <c r="G2" s="428" t="s">
        <v>1670</v>
      </c>
      <c r="H2" s="428" t="s">
        <v>1671</v>
      </c>
      <c r="I2" s="428" t="s">
        <v>1612</v>
      </c>
      <c r="J2" s="431">
        <v>38861</v>
      </c>
      <c r="K2" s="431">
        <v>38884</v>
      </c>
      <c r="L2" s="428" t="s">
        <v>1608</v>
      </c>
      <c r="M2" s="427">
        <v>21692</v>
      </c>
      <c r="N2" s="428" t="s">
        <v>1341</v>
      </c>
      <c r="O2" s="430"/>
      <c r="P2" s="428" t="s">
        <v>1613</v>
      </c>
      <c r="Q2" s="427">
        <v>304276</v>
      </c>
      <c r="R2" s="428" t="s">
        <v>1608</v>
      </c>
      <c r="S2" s="432">
        <v>219</v>
      </c>
      <c r="T2" s="428" t="s">
        <v>1341</v>
      </c>
      <c r="U2" s="428" t="s">
        <v>1341</v>
      </c>
      <c r="V2" s="427" t="b">
        <v>0</v>
      </c>
      <c r="W2" s="428" t="s">
        <v>1341</v>
      </c>
      <c r="X2" s="428" t="s">
        <v>1341</v>
      </c>
      <c r="AB2" s="427">
        <v>754</v>
      </c>
      <c r="AC2" s="428" t="s">
        <v>124</v>
      </c>
      <c r="AD2" s="428" t="s">
        <v>124</v>
      </c>
      <c r="AE2" s="428" t="s">
        <v>1340</v>
      </c>
      <c r="AF2" s="429">
        <v>70</v>
      </c>
      <c r="AG2" s="429" t="b">
        <v>1</v>
      </c>
      <c r="AH2" s="428" t="s">
        <v>1533</v>
      </c>
      <c r="AI2" s="427">
        <v>6</v>
      </c>
      <c r="AJ2" s="427">
        <v>2</v>
      </c>
      <c r="AK2" s="427">
        <v>4</v>
      </c>
      <c r="AL2" s="427">
        <v>5</v>
      </c>
      <c r="AM2" s="428" t="s">
        <v>1341</v>
      </c>
      <c r="AN2" s="428" t="s">
        <v>1341</v>
      </c>
    </row>
    <row r="3" spans="1:40" x14ac:dyDescent="0.3">
      <c r="B3" t="str">
        <f t="shared" ref="B3:B66" si="0">VLOOKUP(E3,AD$2:AE$89,2,FALSE)</f>
        <v>Lower Georgia Strait</v>
      </c>
      <c r="C3" s="428" t="s">
        <v>2033</v>
      </c>
      <c r="D3" s="428" t="s">
        <v>1607</v>
      </c>
      <c r="E3" s="428" t="s">
        <v>1403</v>
      </c>
      <c r="F3" s="427">
        <v>2005</v>
      </c>
      <c r="G3" s="428" t="s">
        <v>1670</v>
      </c>
      <c r="H3" s="428" t="s">
        <v>1671</v>
      </c>
      <c r="I3" s="428" t="s">
        <v>1612</v>
      </c>
      <c r="J3" s="431">
        <v>38861</v>
      </c>
      <c r="K3" s="431">
        <v>38884</v>
      </c>
      <c r="L3" s="428" t="s">
        <v>1608</v>
      </c>
      <c r="M3" s="427">
        <v>22865</v>
      </c>
      <c r="N3" s="428" t="s">
        <v>1341</v>
      </c>
      <c r="O3" s="430"/>
      <c r="P3" s="428" t="s">
        <v>1613</v>
      </c>
      <c r="Q3" s="427">
        <v>320739</v>
      </c>
      <c r="R3" s="428" t="s">
        <v>1608</v>
      </c>
      <c r="S3" s="432">
        <v>231</v>
      </c>
      <c r="T3" s="428" t="s">
        <v>1341</v>
      </c>
      <c r="U3" s="428" t="s">
        <v>1341</v>
      </c>
      <c r="V3" s="427" t="b">
        <v>0</v>
      </c>
      <c r="W3" s="428" t="s">
        <v>1341</v>
      </c>
      <c r="X3" s="428" t="s">
        <v>1341</v>
      </c>
      <c r="AB3" s="427">
        <v>755</v>
      </c>
      <c r="AC3" s="428" t="s">
        <v>610</v>
      </c>
      <c r="AD3" s="428" t="s">
        <v>610</v>
      </c>
      <c r="AE3" s="428" t="s">
        <v>1342</v>
      </c>
      <c r="AF3" s="429">
        <v>48</v>
      </c>
      <c r="AG3" s="429" t="b">
        <v>1</v>
      </c>
      <c r="AH3" s="428" t="s">
        <v>1343</v>
      </c>
      <c r="AI3" s="427">
        <v>4</v>
      </c>
      <c r="AJ3" s="427">
        <v>2</v>
      </c>
      <c r="AK3" s="427">
        <v>4</v>
      </c>
      <c r="AL3" s="427">
        <v>5</v>
      </c>
      <c r="AM3" s="428" t="s">
        <v>1341</v>
      </c>
      <c r="AN3" s="428" t="s">
        <v>1341</v>
      </c>
    </row>
    <row r="4" spans="1:40" x14ac:dyDescent="0.3">
      <c r="B4" t="str">
        <f t="shared" si="0"/>
        <v>Lower Georgia Strait</v>
      </c>
      <c r="C4" s="428" t="s">
        <v>2034</v>
      </c>
      <c r="D4" s="428" t="s">
        <v>1607</v>
      </c>
      <c r="E4" s="428" t="s">
        <v>1403</v>
      </c>
      <c r="F4" s="427">
        <v>2005</v>
      </c>
      <c r="G4" s="428" t="s">
        <v>1670</v>
      </c>
      <c r="H4" s="428" t="s">
        <v>1671</v>
      </c>
      <c r="I4" s="428" t="s">
        <v>1612</v>
      </c>
      <c r="J4" s="431">
        <v>38860</v>
      </c>
      <c r="K4" s="431">
        <v>38884</v>
      </c>
      <c r="L4" s="428" t="s">
        <v>1608</v>
      </c>
      <c r="M4" s="427">
        <v>29199</v>
      </c>
      <c r="N4" s="428" t="s">
        <v>1341</v>
      </c>
      <c r="O4" s="430"/>
      <c r="P4" s="428" t="s">
        <v>1613</v>
      </c>
      <c r="Q4" s="427">
        <v>548593</v>
      </c>
      <c r="R4" s="428" t="s">
        <v>1341</v>
      </c>
      <c r="S4" s="433"/>
      <c r="T4" s="428" t="s">
        <v>1341</v>
      </c>
      <c r="U4" s="428" t="s">
        <v>1341</v>
      </c>
      <c r="V4" s="427" t="b">
        <v>0</v>
      </c>
      <c r="W4" s="428" t="s">
        <v>1341</v>
      </c>
      <c r="X4" s="428" t="s">
        <v>1341</v>
      </c>
      <c r="AB4" s="427">
        <v>756</v>
      </c>
      <c r="AC4" s="428" t="s">
        <v>610</v>
      </c>
      <c r="AD4" s="428" t="s">
        <v>1344</v>
      </c>
      <c r="AE4" s="428" t="s">
        <v>1342</v>
      </c>
      <c r="AF4" s="429">
        <v>48</v>
      </c>
      <c r="AG4" s="429" t="b">
        <v>0</v>
      </c>
      <c r="AH4" s="428" t="s">
        <v>1345</v>
      </c>
      <c r="AI4" s="427">
        <v>4</v>
      </c>
      <c r="AJ4" s="427">
        <v>2</v>
      </c>
      <c r="AK4" s="427">
        <v>4</v>
      </c>
      <c r="AL4" s="427">
        <v>5</v>
      </c>
      <c r="AM4" s="428" t="s">
        <v>1346</v>
      </c>
      <c r="AN4" s="428" t="s">
        <v>1341</v>
      </c>
    </row>
    <row r="5" spans="1:40" x14ac:dyDescent="0.3">
      <c r="B5" t="str">
        <f t="shared" si="0"/>
        <v>Lower Georgia Strait</v>
      </c>
      <c r="C5" s="428" t="s">
        <v>2035</v>
      </c>
      <c r="D5" s="428" t="s">
        <v>1607</v>
      </c>
      <c r="E5" s="428" t="s">
        <v>1403</v>
      </c>
      <c r="F5" s="427">
        <v>2005</v>
      </c>
      <c r="G5" s="428" t="s">
        <v>1670</v>
      </c>
      <c r="H5" s="428" t="s">
        <v>1671</v>
      </c>
      <c r="I5" s="428" t="s">
        <v>1612</v>
      </c>
      <c r="J5" s="431">
        <v>38861</v>
      </c>
      <c r="K5" s="431">
        <v>38884</v>
      </c>
      <c r="L5" s="428" t="s">
        <v>1608</v>
      </c>
      <c r="M5" s="427">
        <v>29010</v>
      </c>
      <c r="N5" s="428" t="s">
        <v>1341</v>
      </c>
      <c r="O5" s="430"/>
      <c r="P5" s="428" t="s">
        <v>1613</v>
      </c>
      <c r="Q5" s="427">
        <v>543720</v>
      </c>
      <c r="R5" s="428" t="s">
        <v>1608</v>
      </c>
      <c r="S5" s="427">
        <v>293</v>
      </c>
      <c r="T5" s="428" t="s">
        <v>1341</v>
      </c>
      <c r="U5" s="428" t="s">
        <v>1341</v>
      </c>
      <c r="V5" s="427" t="b">
        <v>0</v>
      </c>
      <c r="W5" s="428" t="s">
        <v>1341</v>
      </c>
      <c r="X5" s="428" t="s">
        <v>1341</v>
      </c>
      <c r="AB5" s="427">
        <v>757</v>
      </c>
      <c r="AC5" s="428" t="s">
        <v>677</v>
      </c>
      <c r="AD5" s="428" t="s">
        <v>677</v>
      </c>
      <c r="AE5" s="428" t="s">
        <v>1347</v>
      </c>
      <c r="AF5" s="429">
        <v>46</v>
      </c>
      <c r="AG5" s="429" t="b">
        <v>1</v>
      </c>
      <c r="AH5" s="428" t="s">
        <v>1348</v>
      </c>
      <c r="AI5" s="427">
        <v>4</v>
      </c>
      <c r="AJ5" s="427">
        <v>2</v>
      </c>
      <c r="AK5" s="427">
        <v>4</v>
      </c>
      <c r="AL5" s="427">
        <v>5</v>
      </c>
      <c r="AM5" s="428" t="s">
        <v>1341</v>
      </c>
      <c r="AN5" s="428" t="s">
        <v>1341</v>
      </c>
    </row>
    <row r="6" spans="1:40" x14ac:dyDescent="0.3">
      <c r="B6" t="str">
        <f t="shared" si="0"/>
        <v>Lower Georgia Strait</v>
      </c>
      <c r="C6" s="428" t="s">
        <v>2036</v>
      </c>
      <c r="D6" s="428" t="s">
        <v>1607</v>
      </c>
      <c r="E6" s="428" t="s">
        <v>1403</v>
      </c>
      <c r="F6" s="427">
        <v>2005</v>
      </c>
      <c r="G6" s="428" t="s">
        <v>1670</v>
      </c>
      <c r="H6" s="428" t="s">
        <v>1671</v>
      </c>
      <c r="I6" s="428" t="s">
        <v>1612</v>
      </c>
      <c r="J6" s="431">
        <v>38862</v>
      </c>
      <c r="K6" s="431">
        <v>38884</v>
      </c>
      <c r="L6" s="428" t="s">
        <v>1608</v>
      </c>
      <c r="M6" s="427">
        <v>29512</v>
      </c>
      <c r="N6" s="428" t="s">
        <v>1341</v>
      </c>
      <c r="O6" s="433"/>
      <c r="P6" s="428" t="s">
        <v>1613</v>
      </c>
      <c r="Q6" s="427">
        <v>510517</v>
      </c>
      <c r="R6" s="428" t="s">
        <v>1341</v>
      </c>
      <c r="S6" s="433"/>
      <c r="T6" s="428" t="s">
        <v>1341</v>
      </c>
      <c r="U6" s="428" t="s">
        <v>1341</v>
      </c>
      <c r="V6" s="427" t="b">
        <v>0</v>
      </c>
      <c r="W6" s="428" t="s">
        <v>1341</v>
      </c>
      <c r="X6" s="428" t="s">
        <v>1341</v>
      </c>
      <c r="AB6" s="427">
        <v>758</v>
      </c>
      <c r="AC6" s="428" t="s">
        <v>913</v>
      </c>
      <c r="AD6" s="428" t="s">
        <v>913</v>
      </c>
      <c r="AE6" s="428" t="s">
        <v>1252</v>
      </c>
      <c r="AF6" s="429">
        <v>50</v>
      </c>
      <c r="AG6" s="429" t="b">
        <v>1</v>
      </c>
      <c r="AH6" s="428" t="s">
        <v>1349</v>
      </c>
      <c r="AI6" s="427">
        <v>4</v>
      </c>
      <c r="AJ6" s="427">
        <v>3</v>
      </c>
      <c r="AK6" s="427">
        <v>5</v>
      </c>
      <c r="AL6" s="427">
        <v>6</v>
      </c>
      <c r="AM6" s="428" t="s">
        <v>1341</v>
      </c>
      <c r="AN6" s="428" t="s">
        <v>1341</v>
      </c>
    </row>
    <row r="7" spans="1:40" x14ac:dyDescent="0.3">
      <c r="B7" t="str">
        <f t="shared" si="0"/>
        <v>Lower Georgia Strait</v>
      </c>
      <c r="C7" s="428" t="s">
        <v>2038</v>
      </c>
      <c r="D7" s="428" t="s">
        <v>1607</v>
      </c>
      <c r="E7" s="428" t="s">
        <v>1403</v>
      </c>
      <c r="F7" s="427">
        <v>2005</v>
      </c>
      <c r="G7" s="428" t="s">
        <v>1670</v>
      </c>
      <c r="H7" s="428" t="s">
        <v>1671</v>
      </c>
      <c r="I7" s="428" t="s">
        <v>1612</v>
      </c>
      <c r="J7" s="431">
        <v>38861</v>
      </c>
      <c r="K7" s="431">
        <v>38884</v>
      </c>
      <c r="L7" s="428" t="s">
        <v>1608</v>
      </c>
      <c r="M7" s="427">
        <v>22309</v>
      </c>
      <c r="N7" s="428" t="s">
        <v>1341</v>
      </c>
      <c r="O7" s="433"/>
      <c r="P7" s="428" t="s">
        <v>1613</v>
      </c>
      <c r="Q7" s="427">
        <v>316131</v>
      </c>
      <c r="R7" s="428" t="s">
        <v>1608</v>
      </c>
      <c r="S7" s="427">
        <v>455</v>
      </c>
      <c r="T7" s="428" t="s">
        <v>1341</v>
      </c>
      <c r="U7" s="428" t="s">
        <v>1341</v>
      </c>
      <c r="V7" s="427" t="b">
        <v>0</v>
      </c>
      <c r="W7" s="428" t="s">
        <v>1341</v>
      </c>
      <c r="X7" s="428" t="s">
        <v>1341</v>
      </c>
      <c r="AB7" s="427">
        <v>759</v>
      </c>
      <c r="AC7" s="428" t="s">
        <v>1350</v>
      </c>
      <c r="AD7" s="428" t="s">
        <v>1350</v>
      </c>
      <c r="AE7" s="428" t="s">
        <v>1351</v>
      </c>
      <c r="AF7" s="429">
        <v>44</v>
      </c>
      <c r="AG7" s="429" t="b">
        <v>1</v>
      </c>
      <c r="AH7" s="428" t="s">
        <v>1352</v>
      </c>
      <c r="AI7" s="427">
        <v>4</v>
      </c>
      <c r="AJ7" s="427">
        <v>2</v>
      </c>
      <c r="AK7" s="427">
        <v>4</v>
      </c>
      <c r="AL7" s="427">
        <v>5</v>
      </c>
      <c r="AM7" s="428" t="s">
        <v>1341</v>
      </c>
      <c r="AN7" s="428" t="s">
        <v>1341</v>
      </c>
    </row>
    <row r="8" spans="1:40" x14ac:dyDescent="0.3">
      <c r="B8" t="str">
        <f t="shared" si="0"/>
        <v>Lower Georgia Strait</v>
      </c>
      <c r="C8" s="428" t="s">
        <v>2050</v>
      </c>
      <c r="D8" s="428" t="s">
        <v>1607</v>
      </c>
      <c r="E8" s="428" t="s">
        <v>1403</v>
      </c>
      <c r="F8" s="427">
        <v>2005</v>
      </c>
      <c r="G8" s="428" t="s">
        <v>1670</v>
      </c>
      <c r="H8" s="428" t="s">
        <v>1671</v>
      </c>
      <c r="I8" s="428" t="s">
        <v>1612</v>
      </c>
      <c r="J8" s="431">
        <v>38861</v>
      </c>
      <c r="K8" s="431">
        <v>38884</v>
      </c>
      <c r="L8" s="428" t="s">
        <v>1608</v>
      </c>
      <c r="M8" s="427">
        <v>22831</v>
      </c>
      <c r="N8" s="428" t="s">
        <v>1341</v>
      </c>
      <c r="O8" s="430"/>
      <c r="P8" s="428" t="s">
        <v>1613</v>
      </c>
      <c r="Q8" s="427">
        <v>244309</v>
      </c>
      <c r="R8" s="428" t="s">
        <v>1608</v>
      </c>
      <c r="S8" s="432">
        <v>466</v>
      </c>
      <c r="T8" s="428" t="s">
        <v>1341</v>
      </c>
      <c r="U8" s="428" t="s">
        <v>1341</v>
      </c>
      <c r="V8" s="427" t="b">
        <v>0</v>
      </c>
      <c r="W8" s="428" t="s">
        <v>1341</v>
      </c>
      <c r="X8" s="428" t="s">
        <v>1341</v>
      </c>
      <c r="AB8" s="427">
        <v>760</v>
      </c>
      <c r="AC8" s="428" t="s">
        <v>841</v>
      </c>
      <c r="AD8" s="428" t="s">
        <v>1353</v>
      </c>
      <c r="AE8" s="428" t="s">
        <v>1354</v>
      </c>
      <c r="AF8" s="429">
        <v>38</v>
      </c>
      <c r="AG8" s="429" t="b">
        <v>1</v>
      </c>
      <c r="AH8" s="428" t="s">
        <v>1355</v>
      </c>
      <c r="AI8" s="427">
        <v>4</v>
      </c>
      <c r="AJ8" s="427">
        <v>2</v>
      </c>
      <c r="AK8" s="427">
        <v>4</v>
      </c>
      <c r="AL8" s="427">
        <v>5</v>
      </c>
      <c r="AM8" s="428" t="s">
        <v>1356</v>
      </c>
      <c r="AN8" s="428" t="s">
        <v>1341</v>
      </c>
    </row>
    <row r="9" spans="1:40" x14ac:dyDescent="0.3">
      <c r="B9" t="str">
        <f t="shared" si="0"/>
        <v>Lower Georgia Strait</v>
      </c>
      <c r="C9" s="428" t="s">
        <v>2040</v>
      </c>
      <c r="D9" s="428" t="s">
        <v>1607</v>
      </c>
      <c r="E9" s="428" t="s">
        <v>1403</v>
      </c>
      <c r="F9" s="427">
        <v>2005</v>
      </c>
      <c r="G9" s="428" t="s">
        <v>1670</v>
      </c>
      <c r="H9" s="428" t="s">
        <v>1671</v>
      </c>
      <c r="I9" s="428" t="s">
        <v>1612</v>
      </c>
      <c r="J9" s="431">
        <v>38861</v>
      </c>
      <c r="K9" s="431">
        <v>38884</v>
      </c>
      <c r="L9" s="428" t="s">
        <v>1608</v>
      </c>
      <c r="M9" s="427">
        <v>23136</v>
      </c>
      <c r="N9" s="428" t="s">
        <v>1341</v>
      </c>
      <c r="O9" s="430"/>
      <c r="P9" s="428" t="s">
        <v>1613</v>
      </c>
      <c r="Q9" s="427">
        <v>242619</v>
      </c>
      <c r="R9" s="428" t="s">
        <v>1341</v>
      </c>
      <c r="S9" s="433"/>
      <c r="T9" s="428" t="s">
        <v>1341</v>
      </c>
      <c r="U9" s="428" t="s">
        <v>1341</v>
      </c>
      <c r="V9" s="427" t="b">
        <v>0</v>
      </c>
      <c r="W9" s="428" t="s">
        <v>1341</v>
      </c>
      <c r="X9" s="428" t="s">
        <v>1341</v>
      </c>
      <c r="AB9" s="427">
        <v>761</v>
      </c>
      <c r="AC9" s="428" t="s">
        <v>841</v>
      </c>
      <c r="AD9" s="428" t="s">
        <v>1357</v>
      </c>
      <c r="AE9" s="428" t="s">
        <v>1354</v>
      </c>
      <c r="AF9" s="429">
        <v>38</v>
      </c>
      <c r="AG9" s="429" t="b">
        <v>1</v>
      </c>
      <c r="AH9" s="428" t="s">
        <v>1358</v>
      </c>
      <c r="AI9" s="427">
        <v>4</v>
      </c>
      <c r="AJ9" s="427">
        <v>2</v>
      </c>
      <c r="AK9" s="427">
        <v>4</v>
      </c>
      <c r="AL9" s="427">
        <v>5</v>
      </c>
      <c r="AM9" s="428" t="s">
        <v>1341</v>
      </c>
      <c r="AN9" s="428" t="s">
        <v>1341</v>
      </c>
    </row>
    <row r="10" spans="1:40" x14ac:dyDescent="0.3">
      <c r="B10" t="str">
        <f t="shared" si="0"/>
        <v>Lower Georgia Strait</v>
      </c>
      <c r="C10" s="428" t="s">
        <v>2030</v>
      </c>
      <c r="D10" s="428" t="s">
        <v>1607</v>
      </c>
      <c r="E10" s="428" t="s">
        <v>1403</v>
      </c>
      <c r="F10" s="427">
        <v>2005</v>
      </c>
      <c r="G10" s="428" t="s">
        <v>1670</v>
      </c>
      <c r="H10" s="428" t="s">
        <v>1671</v>
      </c>
      <c r="I10" s="428" t="s">
        <v>1612</v>
      </c>
      <c r="J10" s="431">
        <v>38861</v>
      </c>
      <c r="K10" s="431">
        <v>38884</v>
      </c>
      <c r="L10" s="428" t="s">
        <v>1608</v>
      </c>
      <c r="M10" s="427">
        <v>22530</v>
      </c>
      <c r="N10" s="428" t="s">
        <v>1341</v>
      </c>
      <c r="O10" s="433"/>
      <c r="P10" s="428" t="s">
        <v>1613</v>
      </c>
      <c r="Q10" s="427">
        <v>241088</v>
      </c>
      <c r="R10" s="428" t="s">
        <v>1608</v>
      </c>
      <c r="S10" s="427">
        <v>460</v>
      </c>
      <c r="T10" s="428" t="s">
        <v>1341</v>
      </c>
      <c r="U10" s="428" t="s">
        <v>1341</v>
      </c>
      <c r="V10" s="427" t="b">
        <v>0</v>
      </c>
      <c r="W10" s="428" t="s">
        <v>1341</v>
      </c>
      <c r="X10" s="428" t="s">
        <v>1341</v>
      </c>
      <c r="AB10" s="427">
        <v>762</v>
      </c>
      <c r="AC10" s="428" t="s">
        <v>840</v>
      </c>
      <c r="AD10" s="428" t="s">
        <v>1359</v>
      </c>
      <c r="AE10" s="428" t="s">
        <v>1360</v>
      </c>
      <c r="AF10" s="429">
        <v>40</v>
      </c>
      <c r="AG10" s="429" t="b">
        <v>1</v>
      </c>
      <c r="AH10" s="428" t="s">
        <v>1535</v>
      </c>
      <c r="AI10" s="427">
        <v>4</v>
      </c>
      <c r="AJ10" s="427">
        <v>2</v>
      </c>
      <c r="AK10" s="427">
        <v>4</v>
      </c>
      <c r="AL10" s="427">
        <v>5</v>
      </c>
      <c r="AM10" s="428" t="s">
        <v>1341</v>
      </c>
      <c r="AN10" s="428" t="s">
        <v>1341</v>
      </c>
    </row>
    <row r="11" spans="1:40" x14ac:dyDescent="0.3">
      <c r="B11" t="str">
        <f t="shared" si="0"/>
        <v>Lower Georgia Strait</v>
      </c>
      <c r="C11" s="428" t="s">
        <v>2037</v>
      </c>
      <c r="D11" s="428" t="s">
        <v>1607</v>
      </c>
      <c r="E11" s="428" t="s">
        <v>1403</v>
      </c>
      <c r="F11" s="427">
        <v>2006</v>
      </c>
      <c r="G11" s="428" t="s">
        <v>1670</v>
      </c>
      <c r="H11" s="428" t="s">
        <v>1671</v>
      </c>
      <c r="I11" s="428" t="s">
        <v>1612</v>
      </c>
      <c r="J11" s="431">
        <v>39231</v>
      </c>
      <c r="K11" s="431">
        <v>39231</v>
      </c>
      <c r="L11" s="428" t="s">
        <v>1608</v>
      </c>
      <c r="M11" s="427">
        <v>15082</v>
      </c>
      <c r="N11" s="428" t="s">
        <v>1341</v>
      </c>
      <c r="O11" s="430"/>
      <c r="P11" s="428" t="s">
        <v>1613</v>
      </c>
      <c r="Q11" s="427">
        <v>259693</v>
      </c>
      <c r="R11" s="428" t="s">
        <v>1341</v>
      </c>
      <c r="S11" s="433"/>
      <c r="T11" s="428" t="s">
        <v>1341</v>
      </c>
      <c r="U11" s="428" t="s">
        <v>1341</v>
      </c>
      <c r="V11" s="427" t="b">
        <v>0</v>
      </c>
      <c r="W11" s="428" t="s">
        <v>1341</v>
      </c>
      <c r="X11" s="428" t="s">
        <v>1341</v>
      </c>
      <c r="AB11" s="427">
        <v>763</v>
      </c>
      <c r="AC11" s="428" t="s">
        <v>840</v>
      </c>
      <c r="AD11" s="428" t="s">
        <v>1361</v>
      </c>
      <c r="AE11" s="428" t="s">
        <v>1360</v>
      </c>
      <c r="AF11" s="429">
        <v>40</v>
      </c>
      <c r="AG11" s="429" t="b">
        <v>1</v>
      </c>
      <c r="AH11" s="428" t="s">
        <v>1536</v>
      </c>
      <c r="AI11" s="427">
        <v>4</v>
      </c>
      <c r="AJ11" s="427">
        <v>2</v>
      </c>
      <c r="AK11" s="427">
        <v>4</v>
      </c>
      <c r="AL11" s="427">
        <v>5</v>
      </c>
      <c r="AM11" s="428" t="s">
        <v>1341</v>
      </c>
      <c r="AN11" s="428" t="s">
        <v>1341</v>
      </c>
    </row>
    <row r="12" spans="1:40" x14ac:dyDescent="0.3">
      <c r="B12" t="str">
        <f t="shared" si="0"/>
        <v>Lower Georgia Strait</v>
      </c>
      <c r="C12" s="428" t="s">
        <v>2031</v>
      </c>
      <c r="D12" s="428" t="s">
        <v>1607</v>
      </c>
      <c r="E12" s="428" t="s">
        <v>1403</v>
      </c>
      <c r="F12" s="427">
        <v>2006</v>
      </c>
      <c r="G12" s="428" t="s">
        <v>1670</v>
      </c>
      <c r="H12" s="428" t="s">
        <v>1671</v>
      </c>
      <c r="I12" s="428" t="s">
        <v>1612</v>
      </c>
      <c r="J12" s="431">
        <v>39231</v>
      </c>
      <c r="K12" s="431">
        <v>39231</v>
      </c>
      <c r="L12" s="428" t="s">
        <v>1608</v>
      </c>
      <c r="M12" s="427">
        <v>28289</v>
      </c>
      <c r="N12" s="428" t="s">
        <v>1341</v>
      </c>
      <c r="O12" s="430"/>
      <c r="P12" s="428" t="s">
        <v>1613</v>
      </c>
      <c r="Q12" s="427">
        <v>492032</v>
      </c>
      <c r="R12" s="428" t="s">
        <v>1608</v>
      </c>
      <c r="S12" s="427">
        <v>286</v>
      </c>
      <c r="T12" s="428" t="s">
        <v>1341</v>
      </c>
      <c r="U12" s="428" t="s">
        <v>1341</v>
      </c>
      <c r="V12" s="427" t="b">
        <v>0</v>
      </c>
      <c r="W12" s="428" t="s">
        <v>1341</v>
      </c>
      <c r="X12" s="428" t="s">
        <v>1341</v>
      </c>
      <c r="AB12" s="427">
        <v>764</v>
      </c>
      <c r="AC12" s="428" t="s">
        <v>840</v>
      </c>
      <c r="AD12" s="428" t="s">
        <v>1362</v>
      </c>
      <c r="AE12" s="428" t="s">
        <v>1360</v>
      </c>
      <c r="AF12" s="429">
        <v>40</v>
      </c>
      <c r="AG12" s="429" t="b">
        <v>1</v>
      </c>
      <c r="AH12" s="428" t="s">
        <v>1363</v>
      </c>
      <c r="AI12" s="427">
        <v>4</v>
      </c>
      <c r="AJ12" s="427">
        <v>2</v>
      </c>
      <c r="AK12" s="427">
        <v>4</v>
      </c>
      <c r="AL12" s="427">
        <v>5</v>
      </c>
      <c r="AM12" s="428" t="s">
        <v>1341</v>
      </c>
      <c r="AN12" s="428" t="s">
        <v>1341</v>
      </c>
    </row>
    <row r="13" spans="1:40" x14ac:dyDescent="0.3">
      <c r="B13" t="str">
        <f t="shared" si="0"/>
        <v>Lower Georgia Strait</v>
      </c>
      <c r="C13" s="428" t="s">
        <v>2042</v>
      </c>
      <c r="D13" s="428" t="s">
        <v>1607</v>
      </c>
      <c r="E13" s="428" t="s">
        <v>1403</v>
      </c>
      <c r="F13" s="427">
        <v>2006</v>
      </c>
      <c r="G13" s="428" t="s">
        <v>1670</v>
      </c>
      <c r="H13" s="428" t="s">
        <v>1671</v>
      </c>
      <c r="I13" s="428" t="s">
        <v>1612</v>
      </c>
      <c r="J13" s="431">
        <v>39231</v>
      </c>
      <c r="K13" s="431">
        <v>39231</v>
      </c>
      <c r="L13" s="428" t="s">
        <v>1608</v>
      </c>
      <c r="M13" s="427">
        <v>28658</v>
      </c>
      <c r="N13" s="428" t="s">
        <v>1341</v>
      </c>
      <c r="O13" s="433"/>
      <c r="P13" s="428" t="s">
        <v>1613</v>
      </c>
      <c r="Q13" s="427">
        <v>493459</v>
      </c>
      <c r="R13" s="428" t="s">
        <v>1341</v>
      </c>
      <c r="S13" s="433"/>
      <c r="T13" s="428" t="s">
        <v>1341</v>
      </c>
      <c r="U13" s="428" t="s">
        <v>1341</v>
      </c>
      <c r="V13" s="427" t="b">
        <v>0</v>
      </c>
      <c r="W13" s="428" t="s">
        <v>1341</v>
      </c>
      <c r="X13" s="428" t="s">
        <v>1341</v>
      </c>
      <c r="AB13" s="427">
        <v>765</v>
      </c>
      <c r="AC13" s="428" t="s">
        <v>1187</v>
      </c>
      <c r="AD13" s="428" t="s">
        <v>1364</v>
      </c>
      <c r="AE13" s="428" t="s">
        <v>1365</v>
      </c>
      <c r="AF13" s="429">
        <v>62</v>
      </c>
      <c r="AG13" s="429" t="b">
        <v>1</v>
      </c>
      <c r="AH13" s="428" t="s">
        <v>1366</v>
      </c>
      <c r="AI13" s="427">
        <v>2</v>
      </c>
      <c r="AJ13" s="427">
        <v>3</v>
      </c>
      <c r="AK13" s="427">
        <v>5</v>
      </c>
      <c r="AL13" s="427">
        <v>6</v>
      </c>
      <c r="AM13" s="428" t="s">
        <v>1396</v>
      </c>
      <c r="AN13" s="428" t="s">
        <v>1341</v>
      </c>
    </row>
    <row r="14" spans="1:40" x14ac:dyDescent="0.3">
      <c r="B14" t="str">
        <f t="shared" si="0"/>
        <v>Lower Georgia Strait</v>
      </c>
      <c r="C14" s="428" t="s">
        <v>2043</v>
      </c>
      <c r="D14" s="428" t="s">
        <v>1607</v>
      </c>
      <c r="E14" s="428" t="s">
        <v>1403</v>
      </c>
      <c r="F14" s="427">
        <v>2006</v>
      </c>
      <c r="G14" s="428" t="s">
        <v>1670</v>
      </c>
      <c r="H14" s="428" t="s">
        <v>1671</v>
      </c>
      <c r="I14" s="428" t="s">
        <v>1612</v>
      </c>
      <c r="J14" s="431">
        <v>39231</v>
      </c>
      <c r="K14" s="431">
        <v>39231</v>
      </c>
      <c r="L14" s="428" t="s">
        <v>1608</v>
      </c>
      <c r="M14" s="427">
        <v>25326</v>
      </c>
      <c r="N14" s="428" t="s">
        <v>1341</v>
      </c>
      <c r="O14" s="430"/>
      <c r="P14" s="428" t="s">
        <v>1613</v>
      </c>
      <c r="Q14" s="427">
        <v>436092</v>
      </c>
      <c r="R14" s="428" t="s">
        <v>1341</v>
      </c>
      <c r="S14" s="433"/>
      <c r="T14" s="428" t="s">
        <v>1341</v>
      </c>
      <c r="U14" s="428" t="s">
        <v>1341</v>
      </c>
      <c r="V14" s="427" t="b">
        <v>0</v>
      </c>
      <c r="W14" s="428" t="s">
        <v>1341</v>
      </c>
      <c r="X14" s="428" t="s">
        <v>1341</v>
      </c>
      <c r="AB14" s="427">
        <v>766</v>
      </c>
      <c r="AC14" s="428" t="s">
        <v>1187</v>
      </c>
      <c r="AD14" s="428" t="s">
        <v>1367</v>
      </c>
      <c r="AE14" s="428" t="s">
        <v>1365</v>
      </c>
      <c r="AF14" s="429">
        <v>62</v>
      </c>
      <c r="AG14" s="429" t="b">
        <v>1</v>
      </c>
      <c r="AH14" s="428" t="s">
        <v>1368</v>
      </c>
      <c r="AI14" s="427">
        <v>2</v>
      </c>
      <c r="AJ14" s="427">
        <v>2</v>
      </c>
      <c r="AK14" s="427">
        <v>4</v>
      </c>
      <c r="AL14" s="427">
        <v>5</v>
      </c>
      <c r="AM14" s="428" t="s">
        <v>1341</v>
      </c>
      <c r="AN14" s="428" t="s">
        <v>1341</v>
      </c>
    </row>
    <row r="15" spans="1:40" x14ac:dyDescent="0.3">
      <c r="B15" t="str">
        <f t="shared" si="0"/>
        <v>Lower Georgia Strait</v>
      </c>
      <c r="C15" s="428" t="s">
        <v>2044</v>
      </c>
      <c r="D15" s="428" t="s">
        <v>1607</v>
      </c>
      <c r="E15" s="428" t="s">
        <v>1403</v>
      </c>
      <c r="F15" s="427">
        <v>2006</v>
      </c>
      <c r="G15" s="428" t="s">
        <v>1670</v>
      </c>
      <c r="H15" s="428" t="s">
        <v>1671</v>
      </c>
      <c r="I15" s="428" t="s">
        <v>1612</v>
      </c>
      <c r="J15" s="431">
        <v>39231</v>
      </c>
      <c r="K15" s="431">
        <v>39231</v>
      </c>
      <c r="L15" s="428" t="s">
        <v>1608</v>
      </c>
      <c r="M15" s="427">
        <v>28001</v>
      </c>
      <c r="N15" s="428" t="s">
        <v>1341</v>
      </c>
      <c r="O15" s="433"/>
      <c r="P15" s="428" t="s">
        <v>1613</v>
      </c>
      <c r="Q15" s="427">
        <v>491998</v>
      </c>
      <c r="R15" s="428" t="s">
        <v>1608</v>
      </c>
      <c r="S15" s="427">
        <v>571</v>
      </c>
      <c r="T15" s="428" t="s">
        <v>1341</v>
      </c>
      <c r="U15" s="428" t="s">
        <v>1341</v>
      </c>
      <c r="V15" s="427" t="b">
        <v>0</v>
      </c>
      <c r="W15" s="428" t="s">
        <v>1341</v>
      </c>
      <c r="X15" s="428" t="s">
        <v>1341</v>
      </c>
      <c r="AB15" s="427">
        <v>767</v>
      </c>
      <c r="AC15" s="428" t="s">
        <v>1187</v>
      </c>
      <c r="AD15" s="428" t="s">
        <v>1369</v>
      </c>
      <c r="AE15" s="428" t="s">
        <v>1365</v>
      </c>
      <c r="AF15" s="429">
        <v>62</v>
      </c>
      <c r="AG15" s="429" t="b">
        <v>1</v>
      </c>
      <c r="AH15" s="428" t="s">
        <v>1370</v>
      </c>
      <c r="AI15" s="427">
        <v>2</v>
      </c>
      <c r="AJ15" s="427">
        <v>2</v>
      </c>
      <c r="AK15" s="427">
        <v>4</v>
      </c>
      <c r="AL15" s="427">
        <v>5</v>
      </c>
      <c r="AM15" s="428" t="s">
        <v>1341</v>
      </c>
      <c r="AN15" s="428" t="s">
        <v>1341</v>
      </c>
    </row>
    <row r="16" spans="1:40" x14ac:dyDescent="0.3">
      <c r="B16" t="str">
        <f t="shared" si="0"/>
        <v>Lower Georgia Strait</v>
      </c>
      <c r="C16" s="428" t="s">
        <v>2046</v>
      </c>
      <c r="D16" s="428" t="s">
        <v>1607</v>
      </c>
      <c r="E16" s="428" t="s">
        <v>1403</v>
      </c>
      <c r="F16" s="427">
        <v>2006</v>
      </c>
      <c r="G16" s="428" t="s">
        <v>1670</v>
      </c>
      <c r="H16" s="428" t="s">
        <v>1671</v>
      </c>
      <c r="I16" s="428" t="s">
        <v>1612</v>
      </c>
      <c r="J16" s="431">
        <v>39231</v>
      </c>
      <c r="K16" s="431">
        <v>39231</v>
      </c>
      <c r="L16" s="428" t="s">
        <v>1608</v>
      </c>
      <c r="M16" s="427">
        <v>25172</v>
      </c>
      <c r="N16" s="428" t="s">
        <v>1341</v>
      </c>
      <c r="O16" s="430"/>
      <c r="P16" s="428" t="s">
        <v>1613</v>
      </c>
      <c r="Q16" s="427">
        <v>433441</v>
      </c>
      <c r="R16" s="428" t="s">
        <v>1341</v>
      </c>
      <c r="S16" s="433"/>
      <c r="T16" s="428" t="s">
        <v>1341</v>
      </c>
      <c r="U16" s="428" t="s">
        <v>1341</v>
      </c>
      <c r="V16" s="427" t="b">
        <v>0</v>
      </c>
      <c r="W16" s="428" t="s">
        <v>1341</v>
      </c>
      <c r="X16" s="428" t="s">
        <v>1341</v>
      </c>
      <c r="AB16" s="427">
        <v>768</v>
      </c>
      <c r="AC16" s="428" t="s">
        <v>1079</v>
      </c>
      <c r="AD16" s="428" t="s">
        <v>1371</v>
      </c>
      <c r="AE16" s="428" t="s">
        <v>1372</v>
      </c>
      <c r="AF16" s="429">
        <v>60</v>
      </c>
      <c r="AG16" s="429" t="b">
        <v>1</v>
      </c>
      <c r="AH16" s="428" t="s">
        <v>1373</v>
      </c>
      <c r="AI16" s="427">
        <v>2</v>
      </c>
      <c r="AJ16" s="427">
        <v>2</v>
      </c>
      <c r="AK16" s="427">
        <v>4</v>
      </c>
      <c r="AL16" s="427">
        <v>5</v>
      </c>
      <c r="AM16" s="428" t="s">
        <v>1341</v>
      </c>
      <c r="AN16" s="428" t="s">
        <v>1341</v>
      </c>
    </row>
    <row r="17" spans="2:40" x14ac:dyDescent="0.3">
      <c r="B17" t="str">
        <f t="shared" si="0"/>
        <v>Lower Georgia Strait</v>
      </c>
      <c r="C17" s="428" t="s">
        <v>2047</v>
      </c>
      <c r="D17" s="428" t="s">
        <v>1607</v>
      </c>
      <c r="E17" s="428" t="s">
        <v>1403</v>
      </c>
      <c r="F17" s="427">
        <v>2006</v>
      </c>
      <c r="G17" s="428" t="s">
        <v>1670</v>
      </c>
      <c r="H17" s="428" t="s">
        <v>1671</v>
      </c>
      <c r="I17" s="428" t="s">
        <v>1612</v>
      </c>
      <c r="J17" s="431">
        <v>39231</v>
      </c>
      <c r="K17" s="431">
        <v>39231</v>
      </c>
      <c r="L17" s="428" t="s">
        <v>1608</v>
      </c>
      <c r="M17" s="427">
        <v>25274</v>
      </c>
      <c r="N17" s="428" t="s">
        <v>1341</v>
      </c>
      <c r="O17" s="430"/>
      <c r="P17" s="428" t="s">
        <v>1613</v>
      </c>
      <c r="Q17" s="427">
        <v>435188</v>
      </c>
      <c r="R17" s="428" t="s">
        <v>1341</v>
      </c>
      <c r="S17" s="433"/>
      <c r="T17" s="428" t="s">
        <v>1341</v>
      </c>
      <c r="U17" s="428" t="s">
        <v>1341</v>
      </c>
      <c r="V17" s="427" t="b">
        <v>0</v>
      </c>
      <c r="W17" s="428" t="s">
        <v>1341</v>
      </c>
      <c r="X17" s="428" t="s">
        <v>1341</v>
      </c>
      <c r="AB17" s="427">
        <v>769</v>
      </c>
      <c r="AC17" s="428" t="s">
        <v>1079</v>
      </c>
      <c r="AD17" s="428" t="s">
        <v>1374</v>
      </c>
      <c r="AE17" s="428" t="s">
        <v>1372</v>
      </c>
      <c r="AF17" s="429">
        <v>60</v>
      </c>
      <c r="AG17" s="429" t="b">
        <v>1</v>
      </c>
      <c r="AH17" s="428" t="s">
        <v>1375</v>
      </c>
      <c r="AI17" s="427">
        <v>2</v>
      </c>
      <c r="AJ17" s="427">
        <v>2</v>
      </c>
      <c r="AK17" s="427">
        <v>4</v>
      </c>
      <c r="AL17" s="427">
        <v>5</v>
      </c>
      <c r="AM17" s="428" t="s">
        <v>1341</v>
      </c>
      <c r="AN17" s="428" t="s">
        <v>1341</v>
      </c>
    </row>
    <row r="18" spans="2:40" x14ac:dyDescent="0.3">
      <c r="B18" t="str">
        <f t="shared" si="0"/>
        <v>Lower Georgia Strait</v>
      </c>
      <c r="C18" s="428" t="s">
        <v>2048</v>
      </c>
      <c r="D18" s="428" t="s">
        <v>1607</v>
      </c>
      <c r="E18" s="428" t="s">
        <v>1403</v>
      </c>
      <c r="F18" s="427">
        <v>2006</v>
      </c>
      <c r="G18" s="428" t="s">
        <v>1670</v>
      </c>
      <c r="H18" s="428" t="s">
        <v>1671</v>
      </c>
      <c r="I18" s="428" t="s">
        <v>1612</v>
      </c>
      <c r="J18" s="431">
        <v>39231</v>
      </c>
      <c r="K18" s="431">
        <v>39231</v>
      </c>
      <c r="L18" s="428" t="s">
        <v>1608</v>
      </c>
      <c r="M18" s="427">
        <v>23817</v>
      </c>
      <c r="N18" s="428" t="s">
        <v>1341</v>
      </c>
      <c r="O18" s="430"/>
      <c r="P18" s="428" t="s">
        <v>1613</v>
      </c>
      <c r="Q18" s="427">
        <v>410103</v>
      </c>
      <c r="R18" s="428" t="s">
        <v>1341</v>
      </c>
      <c r="S18" s="430"/>
      <c r="T18" s="428" t="s">
        <v>1341</v>
      </c>
      <c r="U18" s="428" t="s">
        <v>1341</v>
      </c>
      <c r="V18" s="427" t="b">
        <v>0</v>
      </c>
      <c r="W18" s="428" t="s">
        <v>1341</v>
      </c>
      <c r="X18" s="428" t="s">
        <v>1341</v>
      </c>
      <c r="AB18" s="427">
        <v>770</v>
      </c>
      <c r="AC18" s="428" t="s">
        <v>1079</v>
      </c>
      <c r="AD18" s="428" t="s">
        <v>1376</v>
      </c>
      <c r="AE18" s="428" t="s">
        <v>1372</v>
      </c>
      <c r="AF18" s="429">
        <v>60</v>
      </c>
      <c r="AG18" s="429" t="b">
        <v>1</v>
      </c>
      <c r="AH18" s="428" t="s">
        <v>1377</v>
      </c>
      <c r="AI18" s="427">
        <v>2</v>
      </c>
      <c r="AJ18" s="427">
        <v>2</v>
      </c>
      <c r="AK18" s="427">
        <v>4</v>
      </c>
      <c r="AL18" s="427">
        <v>5</v>
      </c>
      <c r="AM18" s="428" t="s">
        <v>1341</v>
      </c>
      <c r="AN18" s="428" t="s">
        <v>1341</v>
      </c>
    </row>
    <row r="19" spans="2:40" x14ac:dyDescent="0.3">
      <c r="B19" t="str">
        <f t="shared" si="0"/>
        <v>Lower Georgia Strait</v>
      </c>
      <c r="C19" s="428" t="s">
        <v>2041</v>
      </c>
      <c r="D19" s="428" t="s">
        <v>1607</v>
      </c>
      <c r="E19" s="428" t="s">
        <v>1403</v>
      </c>
      <c r="F19" s="427">
        <v>2007</v>
      </c>
      <c r="G19" s="428" t="s">
        <v>1670</v>
      </c>
      <c r="H19" s="428" t="s">
        <v>1671</v>
      </c>
      <c r="I19" s="428" t="s">
        <v>1612</v>
      </c>
      <c r="J19" s="431">
        <v>39596</v>
      </c>
      <c r="K19" s="431">
        <v>39596</v>
      </c>
      <c r="L19" s="428" t="s">
        <v>1608</v>
      </c>
      <c r="M19" s="427">
        <v>17531</v>
      </c>
      <c r="N19" s="428" t="s">
        <v>1341</v>
      </c>
      <c r="O19" s="430"/>
      <c r="P19" s="428" t="s">
        <v>1613</v>
      </c>
      <c r="Q19" s="427">
        <v>275762</v>
      </c>
      <c r="R19" s="428" t="s">
        <v>1341</v>
      </c>
      <c r="S19" s="430"/>
      <c r="T19" s="428" t="s">
        <v>1341</v>
      </c>
      <c r="U19" s="428" t="s">
        <v>1341</v>
      </c>
      <c r="V19" s="427" t="b">
        <v>0</v>
      </c>
      <c r="W19" s="428" t="s">
        <v>1341</v>
      </c>
      <c r="X19" s="428" t="s">
        <v>1341</v>
      </c>
      <c r="AB19" s="427">
        <v>771</v>
      </c>
      <c r="AC19" s="428" t="s">
        <v>536</v>
      </c>
      <c r="AD19" s="428" t="s">
        <v>536</v>
      </c>
      <c r="AE19" s="428" t="s">
        <v>1378</v>
      </c>
      <c r="AF19" s="429">
        <v>76</v>
      </c>
      <c r="AG19" s="429" t="b">
        <v>1</v>
      </c>
      <c r="AH19" s="428" t="s">
        <v>1379</v>
      </c>
      <c r="AI19" s="427">
        <v>3</v>
      </c>
      <c r="AJ19" s="427">
        <v>2</v>
      </c>
      <c r="AK19" s="427">
        <v>4</v>
      </c>
      <c r="AL19" s="427">
        <v>6</v>
      </c>
      <c r="AM19" s="428" t="s">
        <v>1341</v>
      </c>
      <c r="AN19" s="428" t="s">
        <v>1341</v>
      </c>
    </row>
    <row r="20" spans="2:40" x14ac:dyDescent="0.3">
      <c r="B20" t="str">
        <f t="shared" si="0"/>
        <v>Lower Georgia Strait</v>
      </c>
      <c r="C20" s="428" t="s">
        <v>2039</v>
      </c>
      <c r="D20" s="428" t="s">
        <v>1607</v>
      </c>
      <c r="E20" s="428" t="s">
        <v>1403</v>
      </c>
      <c r="F20" s="427">
        <v>2007</v>
      </c>
      <c r="G20" s="428" t="s">
        <v>1670</v>
      </c>
      <c r="H20" s="428" t="s">
        <v>1671</v>
      </c>
      <c r="I20" s="428" t="s">
        <v>1612</v>
      </c>
      <c r="J20" s="431">
        <v>39596</v>
      </c>
      <c r="K20" s="431">
        <v>39596</v>
      </c>
      <c r="L20" s="428" t="s">
        <v>1608</v>
      </c>
      <c r="M20" s="427">
        <v>25753</v>
      </c>
      <c r="N20" s="428" t="s">
        <v>1341</v>
      </c>
      <c r="O20" s="430"/>
      <c r="P20" s="428" t="s">
        <v>1613</v>
      </c>
      <c r="Q20" s="427">
        <v>405092</v>
      </c>
      <c r="R20" s="428" t="s">
        <v>1341</v>
      </c>
      <c r="S20" s="430"/>
      <c r="T20" s="428" t="s">
        <v>1341</v>
      </c>
      <c r="U20" s="428" t="s">
        <v>1341</v>
      </c>
      <c r="V20" s="427" t="b">
        <v>0</v>
      </c>
      <c r="W20" s="428" t="s">
        <v>1341</v>
      </c>
      <c r="X20" s="428" t="s">
        <v>1341</v>
      </c>
      <c r="AB20" s="427">
        <v>772</v>
      </c>
      <c r="AC20" s="428" t="s">
        <v>515</v>
      </c>
      <c r="AD20" s="428" t="s">
        <v>515</v>
      </c>
      <c r="AE20" s="428" t="s">
        <v>1380</v>
      </c>
      <c r="AF20" s="429">
        <v>32</v>
      </c>
      <c r="AG20" s="429" t="b">
        <v>1</v>
      </c>
      <c r="AH20" s="428" t="s">
        <v>1381</v>
      </c>
      <c r="AI20" s="427">
        <v>3</v>
      </c>
      <c r="AJ20" s="427">
        <v>2</v>
      </c>
      <c r="AK20" s="427">
        <v>4</v>
      </c>
      <c r="AL20" s="427">
        <v>5</v>
      </c>
      <c r="AM20" s="428" t="s">
        <v>1341</v>
      </c>
      <c r="AN20" s="428" t="s">
        <v>1341</v>
      </c>
    </row>
    <row r="21" spans="2:40" x14ac:dyDescent="0.3">
      <c r="B21" t="str">
        <f t="shared" si="0"/>
        <v>Lower Georgia Strait</v>
      </c>
      <c r="C21" s="428" t="s">
        <v>2026</v>
      </c>
      <c r="D21" s="428" t="s">
        <v>1607</v>
      </c>
      <c r="E21" s="428" t="s">
        <v>1403</v>
      </c>
      <c r="F21" s="427">
        <v>2007</v>
      </c>
      <c r="G21" s="428" t="s">
        <v>1670</v>
      </c>
      <c r="H21" s="428" t="s">
        <v>1671</v>
      </c>
      <c r="I21" s="428" t="s">
        <v>1612</v>
      </c>
      <c r="J21" s="431">
        <v>39596</v>
      </c>
      <c r="K21" s="431">
        <v>39596</v>
      </c>
      <c r="L21" s="428" t="s">
        <v>1608</v>
      </c>
      <c r="M21" s="427">
        <v>28120</v>
      </c>
      <c r="N21" s="428" t="s">
        <v>1341</v>
      </c>
      <c r="O21" s="430"/>
      <c r="P21" s="428" t="s">
        <v>1613</v>
      </c>
      <c r="Q21" s="427">
        <v>442329</v>
      </c>
      <c r="R21" s="428" t="s">
        <v>1341</v>
      </c>
      <c r="S21" s="430"/>
      <c r="T21" s="428" t="s">
        <v>1341</v>
      </c>
      <c r="U21" s="428" t="s">
        <v>1341</v>
      </c>
      <c r="V21" s="427" t="b">
        <v>0</v>
      </c>
      <c r="W21" s="428" t="s">
        <v>1341</v>
      </c>
      <c r="X21" s="428" t="s">
        <v>1341</v>
      </c>
      <c r="AB21" s="427">
        <v>773</v>
      </c>
      <c r="AC21" s="428" t="s">
        <v>515</v>
      </c>
      <c r="AD21" s="428" t="s">
        <v>1382</v>
      </c>
      <c r="AE21" s="428" t="s">
        <v>1380</v>
      </c>
      <c r="AF21" s="429">
        <v>32</v>
      </c>
      <c r="AG21" s="429" t="b">
        <v>1</v>
      </c>
      <c r="AH21" s="428" t="s">
        <v>1383</v>
      </c>
      <c r="AI21" s="427">
        <v>3</v>
      </c>
      <c r="AJ21" s="427">
        <v>2</v>
      </c>
      <c r="AK21" s="427">
        <v>4</v>
      </c>
      <c r="AL21" s="427">
        <v>5</v>
      </c>
      <c r="AM21" s="428" t="s">
        <v>1341</v>
      </c>
      <c r="AN21" s="428" t="s">
        <v>1341</v>
      </c>
    </row>
    <row r="22" spans="2:40" x14ac:dyDescent="0.3">
      <c r="B22" t="str">
        <f t="shared" si="0"/>
        <v>Lower Georgia Strait</v>
      </c>
      <c r="C22" s="428" t="s">
        <v>2027</v>
      </c>
      <c r="D22" s="428" t="s">
        <v>1607</v>
      </c>
      <c r="E22" s="428" t="s">
        <v>1403</v>
      </c>
      <c r="F22" s="427">
        <v>2007</v>
      </c>
      <c r="G22" s="428" t="s">
        <v>1670</v>
      </c>
      <c r="H22" s="428" t="s">
        <v>1671</v>
      </c>
      <c r="I22" s="428" t="s">
        <v>1612</v>
      </c>
      <c r="J22" s="431">
        <v>39596</v>
      </c>
      <c r="K22" s="431">
        <v>39596</v>
      </c>
      <c r="L22" s="428" t="s">
        <v>1608</v>
      </c>
      <c r="M22" s="427">
        <v>28656</v>
      </c>
      <c r="N22" s="428" t="s">
        <v>1341</v>
      </c>
      <c r="O22" s="430"/>
      <c r="P22" s="428" t="s">
        <v>1613</v>
      </c>
      <c r="Q22" s="427">
        <v>457617</v>
      </c>
      <c r="R22" s="428" t="s">
        <v>1608</v>
      </c>
      <c r="S22" s="432">
        <v>436</v>
      </c>
      <c r="T22" s="428" t="s">
        <v>1341</v>
      </c>
      <c r="U22" s="428" t="s">
        <v>1341</v>
      </c>
      <c r="V22" s="427" t="b">
        <v>0</v>
      </c>
      <c r="W22" s="428" t="s">
        <v>1341</v>
      </c>
      <c r="X22" s="428" t="s">
        <v>1341</v>
      </c>
      <c r="AB22" s="427">
        <v>774</v>
      </c>
      <c r="AC22" s="428" t="s">
        <v>516</v>
      </c>
      <c r="AD22" s="428" t="s">
        <v>516</v>
      </c>
      <c r="AE22" s="428" t="s">
        <v>1384</v>
      </c>
      <c r="AF22" s="429">
        <v>34</v>
      </c>
      <c r="AG22" s="429" t="b">
        <v>1</v>
      </c>
      <c r="AH22" s="428" t="s">
        <v>1385</v>
      </c>
      <c r="AI22" s="427">
        <v>3</v>
      </c>
      <c r="AJ22" s="427">
        <v>2</v>
      </c>
      <c r="AK22" s="427">
        <v>4</v>
      </c>
      <c r="AL22" s="427">
        <v>5</v>
      </c>
      <c r="AM22" s="428" t="s">
        <v>1341</v>
      </c>
      <c r="AN22" s="428" t="s">
        <v>1341</v>
      </c>
    </row>
    <row r="23" spans="2:40" x14ac:dyDescent="0.3">
      <c r="B23" t="str">
        <f t="shared" si="0"/>
        <v>Lower Georgia Strait</v>
      </c>
      <c r="C23" s="428" t="s">
        <v>2028</v>
      </c>
      <c r="D23" s="428" t="s">
        <v>1607</v>
      </c>
      <c r="E23" s="428" t="s">
        <v>1403</v>
      </c>
      <c r="F23" s="427">
        <v>2007</v>
      </c>
      <c r="G23" s="428" t="s">
        <v>1670</v>
      </c>
      <c r="H23" s="428" t="s">
        <v>1671</v>
      </c>
      <c r="I23" s="428" t="s">
        <v>1612</v>
      </c>
      <c r="J23" s="431">
        <v>39596</v>
      </c>
      <c r="K23" s="431">
        <v>39596</v>
      </c>
      <c r="L23" s="428" t="s">
        <v>1608</v>
      </c>
      <c r="M23" s="427">
        <v>26393</v>
      </c>
      <c r="N23" s="428" t="s">
        <v>1341</v>
      </c>
      <c r="O23" s="430"/>
      <c r="P23" s="428" t="s">
        <v>1613</v>
      </c>
      <c r="Q23" s="427">
        <v>415161</v>
      </c>
      <c r="R23" s="428" t="s">
        <v>1341</v>
      </c>
      <c r="S23" s="433"/>
      <c r="T23" s="428" t="s">
        <v>1341</v>
      </c>
      <c r="U23" s="428" t="s">
        <v>1341</v>
      </c>
      <c r="V23" s="427" t="b">
        <v>0</v>
      </c>
      <c r="W23" s="428" t="s">
        <v>1341</v>
      </c>
      <c r="X23" s="428" t="s">
        <v>1341</v>
      </c>
      <c r="AB23" s="427">
        <v>775</v>
      </c>
      <c r="AC23" s="428" t="s">
        <v>524</v>
      </c>
      <c r="AD23" s="428" t="s">
        <v>524</v>
      </c>
      <c r="AE23" s="428" t="s">
        <v>1386</v>
      </c>
      <c r="AF23" s="429">
        <v>36</v>
      </c>
      <c r="AG23" s="429" t="b">
        <v>0</v>
      </c>
      <c r="AH23" s="428" t="s">
        <v>1387</v>
      </c>
      <c r="AI23" s="427">
        <v>3</v>
      </c>
      <c r="AJ23" s="427">
        <v>2</v>
      </c>
      <c r="AK23" s="427">
        <v>4</v>
      </c>
      <c r="AL23" s="427">
        <v>5</v>
      </c>
      <c r="AM23" s="428" t="s">
        <v>1388</v>
      </c>
      <c r="AN23" s="428" t="s">
        <v>1341</v>
      </c>
    </row>
    <row r="24" spans="2:40" x14ac:dyDescent="0.3">
      <c r="B24" t="str">
        <f t="shared" si="0"/>
        <v>Lower Georgia Strait</v>
      </c>
      <c r="C24" s="428" t="s">
        <v>2029</v>
      </c>
      <c r="D24" s="428" t="s">
        <v>1607</v>
      </c>
      <c r="E24" s="428" t="s">
        <v>1403</v>
      </c>
      <c r="F24" s="427">
        <v>2007</v>
      </c>
      <c r="G24" s="428" t="s">
        <v>1670</v>
      </c>
      <c r="H24" s="428" t="s">
        <v>1671</v>
      </c>
      <c r="I24" s="428" t="s">
        <v>1612</v>
      </c>
      <c r="J24" s="431">
        <v>39596</v>
      </c>
      <c r="K24" s="431">
        <v>39596</v>
      </c>
      <c r="L24" s="428" t="s">
        <v>1608</v>
      </c>
      <c r="M24" s="427">
        <v>26370</v>
      </c>
      <c r="N24" s="428" t="s">
        <v>1341</v>
      </c>
      <c r="O24" s="430"/>
      <c r="P24" s="428" t="s">
        <v>1613</v>
      </c>
      <c r="Q24" s="427">
        <v>414803</v>
      </c>
      <c r="R24" s="428" t="s">
        <v>1341</v>
      </c>
      <c r="S24" s="433"/>
      <c r="T24" s="428" t="s">
        <v>1341</v>
      </c>
      <c r="U24" s="428" t="s">
        <v>1341</v>
      </c>
      <c r="V24" s="427" t="b">
        <v>0</v>
      </c>
      <c r="W24" s="428" t="s">
        <v>1341</v>
      </c>
      <c r="X24" s="428" t="s">
        <v>1341</v>
      </c>
      <c r="AB24" s="427">
        <v>776</v>
      </c>
      <c r="AC24" s="428" t="s">
        <v>842</v>
      </c>
      <c r="AD24" s="428" t="s">
        <v>842</v>
      </c>
      <c r="AE24" s="428" t="s">
        <v>1389</v>
      </c>
      <c r="AF24" s="429">
        <v>68</v>
      </c>
      <c r="AG24" s="429" t="b">
        <v>1</v>
      </c>
      <c r="AH24" s="428" t="s">
        <v>1532</v>
      </c>
      <c r="AI24" s="427">
        <v>4</v>
      </c>
      <c r="AJ24" s="427">
        <v>2</v>
      </c>
      <c r="AK24" s="427">
        <v>4</v>
      </c>
      <c r="AL24" s="427">
        <v>5</v>
      </c>
      <c r="AM24" s="428" t="s">
        <v>1390</v>
      </c>
      <c r="AN24" s="428" t="s">
        <v>1341</v>
      </c>
    </row>
    <row r="25" spans="2:40" x14ac:dyDescent="0.3">
      <c r="B25" t="str">
        <f t="shared" si="0"/>
        <v>Lower Georgia Strait</v>
      </c>
      <c r="C25" s="428" t="s">
        <v>2049</v>
      </c>
      <c r="D25" s="428" t="s">
        <v>1607</v>
      </c>
      <c r="E25" s="428" t="s">
        <v>1403</v>
      </c>
      <c r="F25" s="427">
        <v>2007</v>
      </c>
      <c r="G25" s="428" t="s">
        <v>1670</v>
      </c>
      <c r="H25" s="428" t="s">
        <v>1671</v>
      </c>
      <c r="I25" s="428" t="s">
        <v>1612</v>
      </c>
      <c r="J25" s="431">
        <v>39596</v>
      </c>
      <c r="K25" s="431">
        <v>39596</v>
      </c>
      <c r="L25" s="428" t="s">
        <v>1608</v>
      </c>
      <c r="M25" s="427">
        <v>27849</v>
      </c>
      <c r="N25" s="428" t="s">
        <v>1341</v>
      </c>
      <c r="O25" s="430"/>
      <c r="P25" s="428" t="s">
        <v>1613</v>
      </c>
      <c r="Q25" s="427">
        <v>438062</v>
      </c>
      <c r="R25" s="428" t="s">
        <v>1341</v>
      </c>
      <c r="S25" s="433"/>
      <c r="T25" s="428" t="s">
        <v>1341</v>
      </c>
      <c r="U25" s="428" t="s">
        <v>1341</v>
      </c>
      <c r="V25" s="427" t="b">
        <v>0</v>
      </c>
      <c r="W25" s="428" t="s">
        <v>1341</v>
      </c>
      <c r="X25" s="428" t="s">
        <v>1341</v>
      </c>
      <c r="AB25" s="427">
        <v>777</v>
      </c>
      <c r="AC25" s="428" t="s">
        <v>553</v>
      </c>
      <c r="AD25" s="428" t="s">
        <v>553</v>
      </c>
      <c r="AE25" s="428" t="s">
        <v>1391</v>
      </c>
      <c r="AF25" s="429">
        <v>42</v>
      </c>
      <c r="AG25" s="429" t="b">
        <v>1</v>
      </c>
      <c r="AH25" s="428" t="s">
        <v>1392</v>
      </c>
      <c r="AI25" s="427">
        <v>4</v>
      </c>
      <c r="AJ25" s="427">
        <v>2</v>
      </c>
      <c r="AK25" s="427">
        <v>4</v>
      </c>
      <c r="AL25" s="427">
        <v>5</v>
      </c>
      <c r="AM25" s="428" t="s">
        <v>1341</v>
      </c>
      <c r="AN25" s="428" t="s">
        <v>1341</v>
      </c>
    </row>
    <row r="26" spans="2:40" x14ac:dyDescent="0.3">
      <c r="B26" t="str">
        <f t="shared" si="0"/>
        <v>Lower Georgia Strait</v>
      </c>
      <c r="C26" s="428" t="s">
        <v>2045</v>
      </c>
      <c r="D26" s="428" t="s">
        <v>1607</v>
      </c>
      <c r="E26" s="428" t="s">
        <v>1403</v>
      </c>
      <c r="F26" s="427">
        <v>2007</v>
      </c>
      <c r="G26" s="428" t="s">
        <v>1670</v>
      </c>
      <c r="H26" s="428" t="s">
        <v>1671</v>
      </c>
      <c r="I26" s="428" t="s">
        <v>1612</v>
      </c>
      <c r="J26" s="431">
        <v>39596</v>
      </c>
      <c r="K26" s="431">
        <v>39596</v>
      </c>
      <c r="L26" s="428" t="s">
        <v>1608</v>
      </c>
      <c r="M26" s="427">
        <v>25185</v>
      </c>
      <c r="N26" s="428" t="s">
        <v>1341</v>
      </c>
      <c r="O26" s="430"/>
      <c r="P26" s="428" t="s">
        <v>1613</v>
      </c>
      <c r="Q26" s="427">
        <v>396160</v>
      </c>
      <c r="R26" s="428" t="s">
        <v>1341</v>
      </c>
      <c r="S26" s="433"/>
      <c r="T26" s="428" t="s">
        <v>1341</v>
      </c>
      <c r="U26" s="428" t="s">
        <v>1341</v>
      </c>
      <c r="V26" s="427" t="b">
        <v>0</v>
      </c>
      <c r="W26" s="428" t="s">
        <v>1341</v>
      </c>
      <c r="X26" s="428" t="s">
        <v>1341</v>
      </c>
      <c r="AB26" s="427">
        <v>778</v>
      </c>
      <c r="AC26" s="428" t="s">
        <v>1243</v>
      </c>
      <c r="AD26" s="428" t="s">
        <v>1393</v>
      </c>
      <c r="AE26" s="428" t="s">
        <v>1394</v>
      </c>
      <c r="AF26" s="429">
        <v>64</v>
      </c>
      <c r="AG26" s="429" t="b">
        <v>1</v>
      </c>
      <c r="AH26" s="428" t="s">
        <v>1395</v>
      </c>
      <c r="AI26" s="427">
        <v>2</v>
      </c>
      <c r="AJ26" s="427">
        <v>2</v>
      </c>
      <c r="AK26" s="427">
        <v>4</v>
      </c>
      <c r="AL26" s="427">
        <v>5</v>
      </c>
      <c r="AM26" s="428" t="s">
        <v>1396</v>
      </c>
      <c r="AN26" s="428" t="s">
        <v>1341</v>
      </c>
    </row>
    <row r="27" spans="2:40" x14ac:dyDescent="0.3">
      <c r="B27" t="str">
        <f t="shared" si="0"/>
        <v>Lower Georgia Strait</v>
      </c>
      <c r="C27" s="428" t="s">
        <v>1669</v>
      </c>
      <c r="D27" s="428" t="s">
        <v>1607</v>
      </c>
      <c r="E27" s="428" t="s">
        <v>1403</v>
      </c>
      <c r="F27" s="427">
        <v>2008</v>
      </c>
      <c r="G27" s="428" t="s">
        <v>1670</v>
      </c>
      <c r="H27" s="428" t="s">
        <v>1671</v>
      </c>
      <c r="I27" s="428" t="s">
        <v>1612</v>
      </c>
      <c r="J27" s="431">
        <v>39955</v>
      </c>
      <c r="K27" s="431">
        <v>39955</v>
      </c>
      <c r="L27" s="428" t="s">
        <v>1608</v>
      </c>
      <c r="M27" s="427">
        <v>25830</v>
      </c>
      <c r="N27" s="428" t="s">
        <v>1341</v>
      </c>
      <c r="O27" s="430"/>
      <c r="P27" s="428" t="s">
        <v>1613</v>
      </c>
      <c r="Q27" s="427">
        <v>406484</v>
      </c>
      <c r="R27" s="428" t="s">
        <v>1608</v>
      </c>
      <c r="S27" s="427">
        <v>349</v>
      </c>
      <c r="T27" s="428" t="s">
        <v>1341</v>
      </c>
      <c r="U27" s="428" t="s">
        <v>1341</v>
      </c>
      <c r="V27" s="427" t="b">
        <v>0</v>
      </c>
      <c r="W27" s="428" t="s">
        <v>1341</v>
      </c>
      <c r="X27" s="428" t="s">
        <v>1341</v>
      </c>
      <c r="AB27" s="427">
        <v>779</v>
      </c>
      <c r="AC27" s="428" t="s">
        <v>1243</v>
      </c>
      <c r="AD27" s="428" t="s">
        <v>1397</v>
      </c>
      <c r="AE27" s="428" t="s">
        <v>1394</v>
      </c>
      <c r="AF27" s="429">
        <v>64</v>
      </c>
      <c r="AG27" s="429" t="b">
        <v>1</v>
      </c>
      <c r="AH27" s="428" t="s">
        <v>1398</v>
      </c>
      <c r="AI27" s="427">
        <v>2</v>
      </c>
      <c r="AJ27" s="427">
        <v>2</v>
      </c>
      <c r="AK27" s="427">
        <v>4</v>
      </c>
      <c r="AL27" s="427">
        <v>5</v>
      </c>
      <c r="AM27" s="428" t="s">
        <v>1341</v>
      </c>
      <c r="AN27" s="428" t="s">
        <v>1341</v>
      </c>
    </row>
    <row r="28" spans="2:40" x14ac:dyDescent="0.3">
      <c r="B28" t="str">
        <f t="shared" si="0"/>
        <v>Lower Georgia Strait</v>
      </c>
      <c r="C28" s="428" t="s">
        <v>1739</v>
      </c>
      <c r="D28" s="428" t="s">
        <v>1607</v>
      </c>
      <c r="E28" s="428" t="s">
        <v>1403</v>
      </c>
      <c r="F28" s="427">
        <v>2008</v>
      </c>
      <c r="G28" s="428" t="s">
        <v>1670</v>
      </c>
      <c r="H28" s="428" t="s">
        <v>1671</v>
      </c>
      <c r="I28" s="428" t="s">
        <v>1612</v>
      </c>
      <c r="J28" s="431">
        <v>39955</v>
      </c>
      <c r="K28" s="431">
        <v>39955</v>
      </c>
      <c r="L28" s="428" t="s">
        <v>1608</v>
      </c>
      <c r="M28" s="427">
        <v>36134</v>
      </c>
      <c r="N28" s="428" t="s">
        <v>1341</v>
      </c>
      <c r="O28" s="430"/>
      <c r="P28" s="428" t="s">
        <v>1613</v>
      </c>
      <c r="Q28" s="427">
        <v>564822</v>
      </c>
      <c r="R28" s="428" t="s">
        <v>1608</v>
      </c>
      <c r="S28" s="427">
        <v>243</v>
      </c>
      <c r="T28" s="428" t="s">
        <v>1341</v>
      </c>
      <c r="U28" s="428" t="s">
        <v>1341</v>
      </c>
      <c r="V28" s="427" t="b">
        <v>0</v>
      </c>
      <c r="W28" s="428" t="s">
        <v>1341</v>
      </c>
      <c r="X28" s="428" t="s">
        <v>1341</v>
      </c>
      <c r="AB28" s="427">
        <v>780</v>
      </c>
      <c r="AC28" s="428" t="s">
        <v>1243</v>
      </c>
      <c r="AD28" s="428" t="s">
        <v>1399</v>
      </c>
      <c r="AE28" s="428" t="s">
        <v>1394</v>
      </c>
      <c r="AF28" s="429">
        <v>64</v>
      </c>
      <c r="AG28" s="429" t="b">
        <v>1</v>
      </c>
      <c r="AH28" s="428" t="s">
        <v>1400</v>
      </c>
      <c r="AI28" s="427">
        <v>2</v>
      </c>
      <c r="AJ28" s="427">
        <v>2</v>
      </c>
      <c r="AK28" s="427">
        <v>4</v>
      </c>
      <c r="AL28" s="427">
        <v>5</v>
      </c>
      <c r="AM28" s="428" t="s">
        <v>1341</v>
      </c>
      <c r="AN28" s="428" t="s">
        <v>1341</v>
      </c>
    </row>
    <row r="29" spans="2:40" x14ac:dyDescent="0.3">
      <c r="B29" t="str">
        <f t="shared" si="0"/>
        <v>Lower Georgia Strait</v>
      </c>
      <c r="C29" s="428" t="s">
        <v>1742</v>
      </c>
      <c r="D29" s="428" t="s">
        <v>1607</v>
      </c>
      <c r="E29" s="428" t="s">
        <v>1403</v>
      </c>
      <c r="F29" s="427">
        <v>2008</v>
      </c>
      <c r="G29" s="428" t="s">
        <v>1670</v>
      </c>
      <c r="H29" s="428" t="s">
        <v>1671</v>
      </c>
      <c r="I29" s="428" t="s">
        <v>1612</v>
      </c>
      <c r="J29" s="431">
        <v>39955</v>
      </c>
      <c r="K29" s="431">
        <v>39955</v>
      </c>
      <c r="L29" s="428" t="s">
        <v>1608</v>
      </c>
      <c r="M29" s="427">
        <v>36702</v>
      </c>
      <c r="N29" s="428" t="s">
        <v>1341</v>
      </c>
      <c r="O29" s="430"/>
      <c r="P29" s="428" t="s">
        <v>1613</v>
      </c>
      <c r="Q29" s="427">
        <v>575625</v>
      </c>
      <c r="R29" s="428" t="s">
        <v>1608</v>
      </c>
      <c r="S29" s="427">
        <v>371</v>
      </c>
      <c r="T29" s="428" t="s">
        <v>1341</v>
      </c>
      <c r="U29" s="428" t="s">
        <v>1341</v>
      </c>
      <c r="V29" s="427" t="b">
        <v>0</v>
      </c>
      <c r="W29" s="428" t="s">
        <v>1341</v>
      </c>
      <c r="X29" s="428" t="s">
        <v>1341</v>
      </c>
      <c r="AB29" s="427">
        <v>781</v>
      </c>
      <c r="AC29" s="428" t="s">
        <v>1243</v>
      </c>
      <c r="AD29" s="428" t="s">
        <v>1401</v>
      </c>
      <c r="AE29" s="428" t="s">
        <v>1394</v>
      </c>
      <c r="AF29" s="429">
        <v>64</v>
      </c>
      <c r="AG29" s="429" t="b">
        <v>1</v>
      </c>
      <c r="AH29" s="428" t="s">
        <v>1402</v>
      </c>
      <c r="AI29" s="427">
        <v>2</v>
      </c>
      <c r="AJ29" s="427">
        <v>2</v>
      </c>
      <c r="AK29" s="427">
        <v>4</v>
      </c>
      <c r="AL29" s="427">
        <v>5</v>
      </c>
      <c r="AM29" s="428" t="s">
        <v>1341</v>
      </c>
      <c r="AN29" s="428" t="s">
        <v>1341</v>
      </c>
    </row>
    <row r="30" spans="2:40" x14ac:dyDescent="0.3">
      <c r="B30" t="str">
        <f t="shared" si="0"/>
        <v>Lower Georgia Strait</v>
      </c>
      <c r="C30" s="428" t="s">
        <v>1744</v>
      </c>
      <c r="D30" s="428" t="s">
        <v>1607</v>
      </c>
      <c r="E30" s="428" t="s">
        <v>1403</v>
      </c>
      <c r="F30" s="427">
        <v>2008</v>
      </c>
      <c r="G30" s="428" t="s">
        <v>1670</v>
      </c>
      <c r="H30" s="428" t="s">
        <v>1671</v>
      </c>
      <c r="I30" s="428" t="s">
        <v>1612</v>
      </c>
      <c r="J30" s="431">
        <v>39955</v>
      </c>
      <c r="K30" s="431">
        <v>39955</v>
      </c>
      <c r="L30" s="428" t="s">
        <v>1608</v>
      </c>
      <c r="M30" s="427">
        <v>25555</v>
      </c>
      <c r="N30" s="428" t="s">
        <v>1341</v>
      </c>
      <c r="O30" s="430"/>
      <c r="P30" s="428" t="s">
        <v>1613</v>
      </c>
      <c r="Q30" s="427">
        <v>406970</v>
      </c>
      <c r="R30" s="428" t="s">
        <v>1608</v>
      </c>
      <c r="S30" s="427">
        <v>655</v>
      </c>
      <c r="T30" s="428" t="s">
        <v>1341</v>
      </c>
      <c r="U30" s="428" t="s">
        <v>1341</v>
      </c>
      <c r="V30" s="427" t="b">
        <v>0</v>
      </c>
      <c r="W30" s="428" t="s">
        <v>1341</v>
      </c>
      <c r="X30" s="428" t="s">
        <v>1341</v>
      </c>
      <c r="AB30" s="427">
        <v>782</v>
      </c>
      <c r="AC30" s="428" t="s">
        <v>1243</v>
      </c>
      <c r="AD30" s="428" t="s">
        <v>1403</v>
      </c>
      <c r="AE30" s="428" t="s">
        <v>1394</v>
      </c>
      <c r="AF30" s="429">
        <v>64</v>
      </c>
      <c r="AG30" s="429" t="b">
        <v>1</v>
      </c>
      <c r="AH30" s="428" t="s">
        <v>1404</v>
      </c>
      <c r="AI30" s="427">
        <v>2</v>
      </c>
      <c r="AJ30" s="427">
        <v>2</v>
      </c>
      <c r="AK30" s="427">
        <v>4</v>
      </c>
      <c r="AL30" s="427">
        <v>5</v>
      </c>
      <c r="AM30" s="428" t="s">
        <v>1341</v>
      </c>
      <c r="AN30" s="428" t="s">
        <v>1341</v>
      </c>
    </row>
    <row r="31" spans="2:40" x14ac:dyDescent="0.3">
      <c r="B31" t="str">
        <f t="shared" si="0"/>
        <v>Lower Georgia Strait</v>
      </c>
      <c r="C31" s="428" t="s">
        <v>1745</v>
      </c>
      <c r="D31" s="428" t="s">
        <v>1607</v>
      </c>
      <c r="E31" s="428" t="s">
        <v>1403</v>
      </c>
      <c r="F31" s="427">
        <v>2008</v>
      </c>
      <c r="G31" s="428" t="s">
        <v>1670</v>
      </c>
      <c r="H31" s="428" t="s">
        <v>1671</v>
      </c>
      <c r="I31" s="428" t="s">
        <v>1612</v>
      </c>
      <c r="J31" s="431">
        <v>39955</v>
      </c>
      <c r="K31" s="431">
        <v>39955</v>
      </c>
      <c r="L31" s="428" t="s">
        <v>1608</v>
      </c>
      <c r="M31" s="427">
        <v>26766</v>
      </c>
      <c r="N31" s="428" t="s">
        <v>1341</v>
      </c>
      <c r="O31" s="433"/>
      <c r="P31" s="428" t="s">
        <v>1613</v>
      </c>
      <c r="Q31" s="427">
        <v>421212</v>
      </c>
      <c r="R31" s="428" t="s">
        <v>1608</v>
      </c>
      <c r="S31" s="432">
        <v>362</v>
      </c>
      <c r="T31" s="428" t="s">
        <v>1341</v>
      </c>
      <c r="U31" s="428" t="s">
        <v>1341</v>
      </c>
      <c r="V31" s="427" t="b">
        <v>0</v>
      </c>
      <c r="W31" s="428" t="s">
        <v>1341</v>
      </c>
      <c r="X31" s="428" t="s">
        <v>1341</v>
      </c>
      <c r="AB31" s="427">
        <v>783</v>
      </c>
      <c r="AC31" s="428" t="s">
        <v>232</v>
      </c>
      <c r="AD31" s="428" t="s">
        <v>260</v>
      </c>
      <c r="AE31" s="428" t="s">
        <v>1405</v>
      </c>
      <c r="AF31" s="429">
        <v>22</v>
      </c>
      <c r="AG31" s="429" t="b">
        <v>1</v>
      </c>
      <c r="AH31" s="428" t="s">
        <v>1406</v>
      </c>
      <c r="AI31" s="427">
        <v>3</v>
      </c>
      <c r="AJ31" s="427">
        <v>2</v>
      </c>
      <c r="AK31" s="427">
        <v>4</v>
      </c>
      <c r="AL31" s="427">
        <v>5</v>
      </c>
      <c r="AM31" s="428" t="s">
        <v>1341</v>
      </c>
      <c r="AN31" s="428" t="s">
        <v>1341</v>
      </c>
    </row>
    <row r="32" spans="2:40" x14ac:dyDescent="0.3">
      <c r="B32" t="str">
        <f t="shared" si="0"/>
        <v>Lower Georgia Strait</v>
      </c>
      <c r="C32" s="428" t="s">
        <v>1746</v>
      </c>
      <c r="D32" s="428" t="s">
        <v>1607</v>
      </c>
      <c r="E32" s="428" t="s">
        <v>1403</v>
      </c>
      <c r="F32" s="427">
        <v>2008</v>
      </c>
      <c r="G32" s="428" t="s">
        <v>1670</v>
      </c>
      <c r="H32" s="428" t="s">
        <v>1671</v>
      </c>
      <c r="I32" s="428" t="s">
        <v>1612</v>
      </c>
      <c r="J32" s="431">
        <v>39955</v>
      </c>
      <c r="K32" s="431">
        <v>39955</v>
      </c>
      <c r="L32" s="428" t="s">
        <v>1608</v>
      </c>
      <c r="M32" s="427">
        <v>26071</v>
      </c>
      <c r="N32" s="428" t="s">
        <v>1341</v>
      </c>
      <c r="O32" s="433"/>
      <c r="P32" s="428" t="s">
        <v>1613</v>
      </c>
      <c r="Q32" s="427">
        <v>406150</v>
      </c>
      <c r="R32" s="428" t="s">
        <v>1608</v>
      </c>
      <c r="S32" s="432">
        <v>87</v>
      </c>
      <c r="T32" s="428" t="s">
        <v>1341</v>
      </c>
      <c r="U32" s="428" t="s">
        <v>1341</v>
      </c>
      <c r="V32" s="427" t="b">
        <v>0</v>
      </c>
      <c r="W32" s="428" t="s">
        <v>1341</v>
      </c>
      <c r="X32" s="428" t="s">
        <v>1341</v>
      </c>
      <c r="AB32" s="427">
        <v>784</v>
      </c>
      <c r="AC32" s="428" t="s">
        <v>232</v>
      </c>
      <c r="AD32" s="428" t="s">
        <v>218</v>
      </c>
      <c r="AE32" s="428" t="s">
        <v>1405</v>
      </c>
      <c r="AF32" s="429">
        <v>22</v>
      </c>
      <c r="AG32" s="429" t="b">
        <v>1</v>
      </c>
      <c r="AH32" s="428" t="s">
        <v>1537</v>
      </c>
      <c r="AI32" s="427">
        <v>3</v>
      </c>
      <c r="AJ32" s="427">
        <v>2</v>
      </c>
      <c r="AK32" s="427">
        <v>4</v>
      </c>
      <c r="AL32" s="427">
        <v>5</v>
      </c>
      <c r="AM32" s="428" t="s">
        <v>1341</v>
      </c>
      <c r="AN32" s="428" t="s">
        <v>1341</v>
      </c>
    </row>
    <row r="33" spans="2:40" x14ac:dyDescent="0.3">
      <c r="B33" t="str">
        <f t="shared" si="0"/>
        <v>Lower Georgia Strait</v>
      </c>
      <c r="C33" s="428" t="s">
        <v>1747</v>
      </c>
      <c r="D33" s="428" t="s">
        <v>1607</v>
      </c>
      <c r="E33" s="428" t="s">
        <v>1403</v>
      </c>
      <c r="F33" s="427">
        <v>2008</v>
      </c>
      <c r="G33" s="428" t="s">
        <v>1670</v>
      </c>
      <c r="H33" s="428" t="s">
        <v>1671</v>
      </c>
      <c r="I33" s="428" t="s">
        <v>1612</v>
      </c>
      <c r="J33" s="431">
        <v>39955</v>
      </c>
      <c r="K33" s="431">
        <v>39955</v>
      </c>
      <c r="L33" s="428" t="s">
        <v>1608</v>
      </c>
      <c r="M33" s="427">
        <v>26482</v>
      </c>
      <c r="N33" s="428" t="s">
        <v>1341</v>
      </c>
      <c r="O33" s="430"/>
      <c r="P33" s="428" t="s">
        <v>1613</v>
      </c>
      <c r="Q33" s="427">
        <v>411184</v>
      </c>
      <c r="R33" s="428" t="s">
        <v>1341</v>
      </c>
      <c r="S33" s="433"/>
      <c r="T33" s="428" t="s">
        <v>1341</v>
      </c>
      <c r="U33" s="428" t="s">
        <v>1341</v>
      </c>
      <c r="V33" s="427" t="b">
        <v>0</v>
      </c>
      <c r="W33" s="428" t="s">
        <v>1341</v>
      </c>
      <c r="X33" s="428" t="s">
        <v>1341</v>
      </c>
      <c r="AB33" s="427">
        <v>785</v>
      </c>
      <c r="AC33" s="428" t="s">
        <v>232</v>
      </c>
      <c r="AD33" s="428" t="s">
        <v>1407</v>
      </c>
      <c r="AE33" s="428" t="s">
        <v>1405</v>
      </c>
      <c r="AF33" s="429">
        <v>22</v>
      </c>
      <c r="AG33" s="429" t="b">
        <v>1</v>
      </c>
      <c r="AH33" s="428" t="s">
        <v>1408</v>
      </c>
      <c r="AI33" s="427">
        <v>3</v>
      </c>
      <c r="AJ33" s="427">
        <v>2</v>
      </c>
      <c r="AK33" s="427">
        <v>4</v>
      </c>
      <c r="AL33" s="427">
        <v>5</v>
      </c>
      <c r="AM33" s="428" t="s">
        <v>1341</v>
      </c>
      <c r="AN33" s="428" t="s">
        <v>1341</v>
      </c>
    </row>
    <row r="34" spans="2:40" x14ac:dyDescent="0.3">
      <c r="B34" t="str">
        <f t="shared" si="0"/>
        <v>Fraser River Late</v>
      </c>
      <c r="C34" s="428" t="s">
        <v>2063</v>
      </c>
      <c r="D34" s="428" t="s">
        <v>1607</v>
      </c>
      <c r="E34" s="428" t="s">
        <v>1376</v>
      </c>
      <c r="F34" s="427">
        <v>2005</v>
      </c>
      <c r="G34" s="428" t="s">
        <v>1717</v>
      </c>
      <c r="H34" s="428" t="s">
        <v>1718</v>
      </c>
      <c r="I34" s="428" t="s">
        <v>1612</v>
      </c>
      <c r="J34" s="431">
        <v>38839</v>
      </c>
      <c r="K34" s="431">
        <v>38852</v>
      </c>
      <c r="L34" s="428" t="s">
        <v>1608</v>
      </c>
      <c r="M34" s="427">
        <v>23925</v>
      </c>
      <c r="N34" s="428" t="s">
        <v>1341</v>
      </c>
      <c r="O34" s="430"/>
      <c r="P34" s="428" t="s">
        <v>1613</v>
      </c>
      <c r="Q34" s="427">
        <v>131078</v>
      </c>
      <c r="R34" s="428" t="s">
        <v>1608</v>
      </c>
      <c r="S34" s="427">
        <v>863</v>
      </c>
      <c r="T34" s="428" t="s">
        <v>250</v>
      </c>
      <c r="U34" s="428" t="s">
        <v>2060</v>
      </c>
      <c r="V34" s="427" t="b">
        <v>0</v>
      </c>
      <c r="W34" s="428" t="s">
        <v>1341</v>
      </c>
      <c r="X34" s="428" t="s">
        <v>1341</v>
      </c>
      <c r="AB34" s="427">
        <v>786</v>
      </c>
      <c r="AC34" s="428" t="s">
        <v>232</v>
      </c>
      <c r="AD34" s="428" t="s">
        <v>1409</v>
      </c>
      <c r="AE34" s="428" t="s">
        <v>1405</v>
      </c>
      <c r="AF34" s="429">
        <v>22</v>
      </c>
      <c r="AG34" s="429" t="b">
        <v>1</v>
      </c>
      <c r="AH34" s="428" t="s">
        <v>1410</v>
      </c>
      <c r="AI34" s="427">
        <v>3</v>
      </c>
      <c r="AJ34" s="427">
        <v>2</v>
      </c>
      <c r="AK34" s="427">
        <v>4</v>
      </c>
      <c r="AL34" s="427">
        <v>5</v>
      </c>
      <c r="AM34" s="428" t="s">
        <v>1341</v>
      </c>
      <c r="AN34" s="428" t="s">
        <v>1341</v>
      </c>
    </row>
    <row r="35" spans="2:40" x14ac:dyDescent="0.3">
      <c r="B35" t="str">
        <f t="shared" si="0"/>
        <v>Fraser River Late</v>
      </c>
      <c r="C35" s="428" t="s">
        <v>2062</v>
      </c>
      <c r="D35" s="428" t="s">
        <v>1607</v>
      </c>
      <c r="E35" s="428" t="s">
        <v>1376</v>
      </c>
      <c r="F35" s="427">
        <v>2005</v>
      </c>
      <c r="G35" s="428" t="s">
        <v>1717</v>
      </c>
      <c r="H35" s="428" t="s">
        <v>1718</v>
      </c>
      <c r="I35" s="428" t="s">
        <v>1612</v>
      </c>
      <c r="J35" s="431">
        <v>38839</v>
      </c>
      <c r="K35" s="431">
        <v>38849</v>
      </c>
      <c r="L35" s="428" t="s">
        <v>1608</v>
      </c>
      <c r="M35" s="427">
        <v>14438</v>
      </c>
      <c r="N35" s="428" t="s">
        <v>1341</v>
      </c>
      <c r="O35" s="430"/>
      <c r="P35" s="428" t="s">
        <v>1613</v>
      </c>
      <c r="Q35" s="427">
        <v>79119</v>
      </c>
      <c r="R35" s="428" t="s">
        <v>1608</v>
      </c>
      <c r="S35" s="427">
        <v>524</v>
      </c>
      <c r="T35" s="428" t="s">
        <v>250</v>
      </c>
      <c r="U35" s="428" t="s">
        <v>2060</v>
      </c>
      <c r="V35" s="427" t="b">
        <v>0</v>
      </c>
      <c r="W35" s="428" t="s">
        <v>1341</v>
      </c>
      <c r="X35" s="428" t="s">
        <v>1341</v>
      </c>
      <c r="AB35" s="427">
        <v>787</v>
      </c>
      <c r="AC35" s="428" t="s">
        <v>1411</v>
      </c>
      <c r="AD35" s="428" t="s">
        <v>1411</v>
      </c>
      <c r="AE35" s="428" t="s">
        <v>47</v>
      </c>
      <c r="AF35" s="430"/>
      <c r="AG35" s="429" t="b">
        <v>0</v>
      </c>
      <c r="AH35" s="428" t="s">
        <v>1412</v>
      </c>
      <c r="AI35" s="427">
        <v>1</v>
      </c>
      <c r="AJ35" s="427">
        <v>3</v>
      </c>
      <c r="AK35" s="427">
        <v>5</v>
      </c>
      <c r="AL35" s="427">
        <v>6</v>
      </c>
      <c r="AM35" s="428" t="s">
        <v>1341</v>
      </c>
      <c r="AN35" s="428" t="s">
        <v>1341</v>
      </c>
    </row>
    <row r="36" spans="2:40" x14ac:dyDescent="0.3">
      <c r="B36" t="str">
        <f t="shared" si="0"/>
        <v>Fraser River Late</v>
      </c>
      <c r="C36" s="428" t="s">
        <v>2061</v>
      </c>
      <c r="D36" s="428" t="s">
        <v>1607</v>
      </c>
      <c r="E36" s="428" t="s">
        <v>1376</v>
      </c>
      <c r="F36" s="427">
        <v>2005</v>
      </c>
      <c r="G36" s="428" t="s">
        <v>1717</v>
      </c>
      <c r="H36" s="428" t="s">
        <v>1718</v>
      </c>
      <c r="I36" s="428" t="s">
        <v>1612</v>
      </c>
      <c r="J36" s="431">
        <v>38839</v>
      </c>
      <c r="K36" s="431">
        <v>38852</v>
      </c>
      <c r="L36" s="428" t="s">
        <v>1608</v>
      </c>
      <c r="M36" s="427">
        <v>24719</v>
      </c>
      <c r="N36" s="428" t="s">
        <v>1341</v>
      </c>
      <c r="O36" s="430"/>
      <c r="P36" s="428" t="s">
        <v>1613</v>
      </c>
      <c r="Q36" s="427">
        <v>132638</v>
      </c>
      <c r="R36" s="428" t="s">
        <v>1608</v>
      </c>
      <c r="S36" s="427">
        <v>364</v>
      </c>
      <c r="T36" s="428" t="s">
        <v>250</v>
      </c>
      <c r="U36" s="428" t="s">
        <v>2060</v>
      </c>
      <c r="V36" s="427" t="b">
        <v>0</v>
      </c>
      <c r="W36" s="428" t="s">
        <v>1341</v>
      </c>
      <c r="X36" s="428" t="s">
        <v>1341</v>
      </c>
      <c r="AB36" s="427">
        <v>788</v>
      </c>
      <c r="AC36" s="428" t="s">
        <v>1413</v>
      </c>
      <c r="AD36" s="428" t="s">
        <v>1413</v>
      </c>
      <c r="AE36" s="428" t="s">
        <v>47</v>
      </c>
      <c r="AF36" s="430"/>
      <c r="AG36" s="429" t="b">
        <v>0</v>
      </c>
      <c r="AH36" s="428" t="s">
        <v>1414</v>
      </c>
      <c r="AI36" s="427">
        <v>2</v>
      </c>
      <c r="AJ36" s="427">
        <v>3</v>
      </c>
      <c r="AK36" s="427">
        <v>5</v>
      </c>
      <c r="AL36" s="427">
        <v>6</v>
      </c>
      <c r="AM36" s="428" t="s">
        <v>1341</v>
      </c>
      <c r="AN36" s="428" t="s">
        <v>1341</v>
      </c>
    </row>
    <row r="37" spans="2:40" x14ac:dyDescent="0.3">
      <c r="B37" t="str">
        <f t="shared" si="0"/>
        <v>Fraser River Late</v>
      </c>
      <c r="C37" s="428" t="s">
        <v>2059</v>
      </c>
      <c r="D37" s="428" t="s">
        <v>1607</v>
      </c>
      <c r="E37" s="428" t="s">
        <v>1376</v>
      </c>
      <c r="F37" s="427">
        <v>2005</v>
      </c>
      <c r="G37" s="428" t="s">
        <v>1717</v>
      </c>
      <c r="H37" s="428" t="s">
        <v>1718</v>
      </c>
      <c r="I37" s="428" t="s">
        <v>1612</v>
      </c>
      <c r="J37" s="431">
        <v>38839</v>
      </c>
      <c r="K37" s="431">
        <v>38839</v>
      </c>
      <c r="L37" s="428" t="s">
        <v>1608</v>
      </c>
      <c r="M37" s="427">
        <v>24719</v>
      </c>
      <c r="N37" s="428" t="s">
        <v>1341</v>
      </c>
      <c r="O37" s="430"/>
      <c r="P37" s="428" t="s">
        <v>1613</v>
      </c>
      <c r="Q37" s="427">
        <v>132607</v>
      </c>
      <c r="R37" s="428" t="s">
        <v>1608</v>
      </c>
      <c r="S37" s="432">
        <v>358</v>
      </c>
      <c r="T37" s="428" t="s">
        <v>250</v>
      </c>
      <c r="U37" s="428" t="s">
        <v>2060</v>
      </c>
      <c r="V37" s="427" t="b">
        <v>0</v>
      </c>
      <c r="W37" s="428" t="s">
        <v>1341</v>
      </c>
      <c r="X37" s="428" t="s">
        <v>1341</v>
      </c>
      <c r="AB37" s="427">
        <v>789</v>
      </c>
      <c r="AC37" s="428" t="s">
        <v>1415</v>
      </c>
      <c r="AD37" s="428" t="s">
        <v>1415</v>
      </c>
      <c r="AE37" s="428" t="s">
        <v>47</v>
      </c>
      <c r="AF37" s="430"/>
      <c r="AG37" s="429" t="b">
        <v>0</v>
      </c>
      <c r="AH37" s="428" t="s">
        <v>1416</v>
      </c>
      <c r="AI37" s="427">
        <v>3</v>
      </c>
      <c r="AJ37" s="427">
        <v>2</v>
      </c>
      <c r="AK37" s="427">
        <v>4</v>
      </c>
      <c r="AL37" s="427">
        <v>5</v>
      </c>
      <c r="AM37" s="428" t="s">
        <v>1396</v>
      </c>
      <c r="AN37" s="428" t="s">
        <v>1341</v>
      </c>
    </row>
    <row r="38" spans="2:40" x14ac:dyDescent="0.3">
      <c r="B38" t="str">
        <f t="shared" si="0"/>
        <v>Fraser River Late</v>
      </c>
      <c r="C38" s="428" t="s">
        <v>2051</v>
      </c>
      <c r="D38" s="428" t="s">
        <v>1607</v>
      </c>
      <c r="E38" s="428" t="s">
        <v>1376</v>
      </c>
      <c r="F38" s="427">
        <v>2006</v>
      </c>
      <c r="G38" s="428" t="s">
        <v>1717</v>
      </c>
      <c r="H38" s="428" t="s">
        <v>1718</v>
      </c>
      <c r="I38" s="428" t="s">
        <v>1612</v>
      </c>
      <c r="J38" s="431">
        <v>39218</v>
      </c>
      <c r="K38" s="431">
        <v>39225</v>
      </c>
      <c r="L38" s="428" t="s">
        <v>1608</v>
      </c>
      <c r="M38" s="427">
        <v>24174</v>
      </c>
      <c r="N38" s="428" t="s">
        <v>1341</v>
      </c>
      <c r="O38" s="430"/>
      <c r="P38" s="428" t="s">
        <v>1613</v>
      </c>
      <c r="Q38" s="427">
        <v>134398</v>
      </c>
      <c r="R38" s="428" t="s">
        <v>1608</v>
      </c>
      <c r="S38" s="427">
        <v>831</v>
      </c>
      <c r="T38" s="428" t="s">
        <v>250</v>
      </c>
      <c r="U38" s="428" t="s">
        <v>2052</v>
      </c>
      <c r="V38" s="427" t="b">
        <v>0</v>
      </c>
      <c r="W38" s="428" t="s">
        <v>1341</v>
      </c>
      <c r="X38" s="428" t="s">
        <v>1341</v>
      </c>
      <c r="AB38" s="427">
        <v>790</v>
      </c>
      <c r="AC38" s="428" t="s">
        <v>1417</v>
      </c>
      <c r="AD38" s="428" t="s">
        <v>1417</v>
      </c>
      <c r="AE38" s="428" t="s">
        <v>47</v>
      </c>
      <c r="AF38" s="430"/>
      <c r="AG38" s="429" t="b">
        <v>0</v>
      </c>
      <c r="AH38" s="428" t="s">
        <v>1418</v>
      </c>
      <c r="AI38" s="427">
        <v>2</v>
      </c>
      <c r="AJ38" s="427">
        <v>3</v>
      </c>
      <c r="AK38" s="427">
        <v>5</v>
      </c>
      <c r="AL38" s="427">
        <v>6</v>
      </c>
      <c r="AM38" s="428" t="s">
        <v>1341</v>
      </c>
      <c r="AN38" s="428" t="s">
        <v>1341</v>
      </c>
    </row>
    <row r="39" spans="2:40" x14ac:dyDescent="0.3">
      <c r="B39" t="str">
        <f t="shared" si="0"/>
        <v>Fraser River Late</v>
      </c>
      <c r="C39" s="428" t="s">
        <v>2053</v>
      </c>
      <c r="D39" s="428" t="s">
        <v>1607</v>
      </c>
      <c r="E39" s="428" t="s">
        <v>1376</v>
      </c>
      <c r="F39" s="427">
        <v>2006</v>
      </c>
      <c r="G39" s="428" t="s">
        <v>1717</v>
      </c>
      <c r="H39" s="428" t="s">
        <v>1718</v>
      </c>
      <c r="I39" s="428" t="s">
        <v>1612</v>
      </c>
      <c r="J39" s="431">
        <v>39218</v>
      </c>
      <c r="K39" s="431">
        <v>39225</v>
      </c>
      <c r="L39" s="428" t="s">
        <v>1608</v>
      </c>
      <c r="M39" s="427">
        <v>23993</v>
      </c>
      <c r="N39" s="428" t="s">
        <v>1341</v>
      </c>
      <c r="O39" s="430"/>
      <c r="P39" s="428" t="s">
        <v>1613</v>
      </c>
      <c r="Q39" s="427">
        <v>133810</v>
      </c>
      <c r="R39" s="428" t="s">
        <v>1608</v>
      </c>
      <c r="S39" s="432">
        <v>902</v>
      </c>
      <c r="T39" s="428" t="s">
        <v>250</v>
      </c>
      <c r="U39" s="428" t="s">
        <v>2052</v>
      </c>
      <c r="V39" s="427" t="b">
        <v>0</v>
      </c>
      <c r="W39" s="428" t="s">
        <v>1341</v>
      </c>
      <c r="X39" s="428" t="s">
        <v>1341</v>
      </c>
      <c r="AB39" s="427">
        <v>791</v>
      </c>
      <c r="AC39" s="428" t="s">
        <v>1419</v>
      </c>
      <c r="AD39" s="428" t="s">
        <v>1419</v>
      </c>
      <c r="AE39" s="428" t="s">
        <v>47</v>
      </c>
      <c r="AF39" s="430"/>
      <c r="AG39" s="429" t="b">
        <v>0</v>
      </c>
      <c r="AH39" s="428" t="s">
        <v>1420</v>
      </c>
      <c r="AI39" s="427">
        <v>2</v>
      </c>
      <c r="AJ39" s="427">
        <v>3</v>
      </c>
      <c r="AK39" s="427">
        <v>5</v>
      </c>
      <c r="AL39" s="427">
        <v>6</v>
      </c>
      <c r="AM39" s="428" t="s">
        <v>1341</v>
      </c>
      <c r="AN39" s="428" t="s">
        <v>1341</v>
      </c>
    </row>
    <row r="40" spans="2:40" x14ac:dyDescent="0.3">
      <c r="B40" t="str">
        <f t="shared" si="0"/>
        <v>Fraser River Late</v>
      </c>
      <c r="C40" s="428" t="s">
        <v>2054</v>
      </c>
      <c r="D40" s="428" t="s">
        <v>1607</v>
      </c>
      <c r="E40" s="428" t="s">
        <v>1376</v>
      </c>
      <c r="F40" s="427">
        <v>2006</v>
      </c>
      <c r="G40" s="428" t="s">
        <v>1717</v>
      </c>
      <c r="H40" s="428" t="s">
        <v>1718</v>
      </c>
      <c r="I40" s="428" t="s">
        <v>1612</v>
      </c>
      <c r="J40" s="431">
        <v>39218</v>
      </c>
      <c r="K40" s="431">
        <v>39237</v>
      </c>
      <c r="L40" s="428" t="s">
        <v>1608</v>
      </c>
      <c r="M40" s="427">
        <v>23603</v>
      </c>
      <c r="N40" s="428" t="s">
        <v>1341</v>
      </c>
      <c r="O40" s="430"/>
      <c r="P40" s="428" t="s">
        <v>1613</v>
      </c>
      <c r="Q40" s="427">
        <v>116483</v>
      </c>
      <c r="R40" s="428" t="s">
        <v>1608</v>
      </c>
      <c r="S40" s="427">
        <v>1311</v>
      </c>
      <c r="T40" s="428" t="s">
        <v>250</v>
      </c>
      <c r="U40" s="428" t="s">
        <v>2052</v>
      </c>
      <c r="V40" s="427" t="b">
        <v>0</v>
      </c>
      <c r="W40" s="428" t="s">
        <v>1341</v>
      </c>
      <c r="X40" s="428" t="s">
        <v>1341</v>
      </c>
      <c r="AB40" s="427">
        <v>792</v>
      </c>
      <c r="AC40" s="428" t="s">
        <v>1421</v>
      </c>
      <c r="AD40" s="428" t="s">
        <v>1421</v>
      </c>
      <c r="AE40" s="428" t="s">
        <v>47</v>
      </c>
      <c r="AF40" s="430"/>
      <c r="AG40" s="429" t="b">
        <v>0</v>
      </c>
      <c r="AH40" s="428" t="s">
        <v>1422</v>
      </c>
      <c r="AI40" s="427">
        <v>2</v>
      </c>
      <c r="AJ40" s="427">
        <v>3</v>
      </c>
      <c r="AK40" s="427">
        <v>5</v>
      </c>
      <c r="AL40" s="427">
        <v>6</v>
      </c>
      <c r="AM40" s="428" t="s">
        <v>1341</v>
      </c>
      <c r="AN40" s="428" t="s">
        <v>1341</v>
      </c>
    </row>
    <row r="41" spans="2:40" x14ac:dyDescent="0.3">
      <c r="B41" t="str">
        <f t="shared" si="0"/>
        <v>Fraser River Late</v>
      </c>
      <c r="C41" s="428" t="s">
        <v>2057</v>
      </c>
      <c r="D41" s="428" t="s">
        <v>1607</v>
      </c>
      <c r="E41" s="428" t="s">
        <v>1376</v>
      </c>
      <c r="F41" s="427">
        <v>2006</v>
      </c>
      <c r="G41" s="428" t="s">
        <v>1717</v>
      </c>
      <c r="H41" s="428" t="s">
        <v>1718</v>
      </c>
      <c r="I41" s="428" t="s">
        <v>1612</v>
      </c>
      <c r="J41" s="431">
        <v>39218</v>
      </c>
      <c r="K41" s="431">
        <v>39237</v>
      </c>
      <c r="L41" s="428" t="s">
        <v>1608</v>
      </c>
      <c r="M41" s="427">
        <v>23612</v>
      </c>
      <c r="N41" s="428" t="s">
        <v>1341</v>
      </c>
      <c r="O41" s="430"/>
      <c r="P41" s="428" t="s">
        <v>1613</v>
      </c>
      <c r="Q41" s="427">
        <v>116483</v>
      </c>
      <c r="R41" s="428" t="s">
        <v>1608</v>
      </c>
      <c r="S41" s="427">
        <v>1309</v>
      </c>
      <c r="T41" s="428" t="s">
        <v>250</v>
      </c>
      <c r="U41" s="428" t="s">
        <v>2052</v>
      </c>
      <c r="V41" s="427" t="b">
        <v>0</v>
      </c>
      <c r="W41" s="428" t="s">
        <v>1341</v>
      </c>
      <c r="X41" s="428" t="s">
        <v>1341</v>
      </c>
      <c r="AB41" s="427">
        <v>793</v>
      </c>
      <c r="AC41" s="428" t="s">
        <v>1423</v>
      </c>
      <c r="AD41" s="428" t="s">
        <v>1423</v>
      </c>
      <c r="AE41" s="428" t="s">
        <v>47</v>
      </c>
      <c r="AF41" s="430"/>
      <c r="AG41" s="429" t="b">
        <v>0</v>
      </c>
      <c r="AH41" s="428" t="s">
        <v>1424</v>
      </c>
      <c r="AI41" s="427">
        <v>1</v>
      </c>
      <c r="AJ41" s="427">
        <v>3</v>
      </c>
      <c r="AK41" s="427">
        <v>5</v>
      </c>
      <c r="AL41" s="427">
        <v>6</v>
      </c>
      <c r="AM41" s="428" t="s">
        <v>1341</v>
      </c>
      <c r="AN41" s="428" t="s">
        <v>1341</v>
      </c>
    </row>
    <row r="42" spans="2:40" x14ac:dyDescent="0.3">
      <c r="B42" t="str">
        <f t="shared" si="0"/>
        <v>Fraser River Late</v>
      </c>
      <c r="C42" s="428" t="s">
        <v>2058</v>
      </c>
      <c r="D42" s="428" t="s">
        <v>1607</v>
      </c>
      <c r="E42" s="428" t="s">
        <v>1376</v>
      </c>
      <c r="F42" s="427">
        <v>2007</v>
      </c>
      <c r="G42" s="428" t="s">
        <v>1717</v>
      </c>
      <c r="H42" s="428" t="s">
        <v>1718</v>
      </c>
      <c r="I42" s="428" t="s">
        <v>1612</v>
      </c>
      <c r="J42" s="431">
        <v>39588</v>
      </c>
      <c r="K42" s="431">
        <v>39598</v>
      </c>
      <c r="L42" s="428" t="s">
        <v>1608</v>
      </c>
      <c r="M42" s="427">
        <v>49673</v>
      </c>
      <c r="N42" s="428" t="s">
        <v>1341</v>
      </c>
      <c r="O42" s="430"/>
      <c r="P42" s="428" t="s">
        <v>1613</v>
      </c>
      <c r="Q42" s="427">
        <v>278696</v>
      </c>
      <c r="R42" s="428" t="s">
        <v>1608</v>
      </c>
      <c r="S42" s="432">
        <v>447</v>
      </c>
      <c r="T42" s="428" t="s">
        <v>250</v>
      </c>
      <c r="U42" s="428" t="s">
        <v>2056</v>
      </c>
      <c r="V42" s="427" t="b">
        <v>0</v>
      </c>
      <c r="W42" s="428" t="s">
        <v>1341</v>
      </c>
      <c r="X42" s="428" t="s">
        <v>1341</v>
      </c>
      <c r="AB42" s="427">
        <v>794</v>
      </c>
      <c r="AC42" s="428" t="s">
        <v>1425</v>
      </c>
      <c r="AD42" s="428" t="s">
        <v>1425</v>
      </c>
      <c r="AE42" s="428" t="s">
        <v>47</v>
      </c>
      <c r="AF42" s="430"/>
      <c r="AG42" s="429" t="b">
        <v>0</v>
      </c>
      <c r="AH42" s="428" t="s">
        <v>1426</v>
      </c>
      <c r="AI42" s="427">
        <v>1</v>
      </c>
      <c r="AJ42" s="427">
        <v>3</v>
      </c>
      <c r="AK42" s="427">
        <v>5</v>
      </c>
      <c r="AL42" s="427">
        <v>6</v>
      </c>
      <c r="AM42" s="428" t="s">
        <v>1341</v>
      </c>
      <c r="AN42" s="428" t="s">
        <v>1341</v>
      </c>
    </row>
    <row r="43" spans="2:40" x14ac:dyDescent="0.3">
      <c r="B43" t="str">
        <f t="shared" si="0"/>
        <v>Fraser River Late</v>
      </c>
      <c r="C43" s="428" t="s">
        <v>2055</v>
      </c>
      <c r="D43" s="428" t="s">
        <v>1607</v>
      </c>
      <c r="E43" s="428" t="s">
        <v>1376</v>
      </c>
      <c r="F43" s="427">
        <v>2007</v>
      </c>
      <c r="G43" s="428" t="s">
        <v>1717</v>
      </c>
      <c r="H43" s="428" t="s">
        <v>1718</v>
      </c>
      <c r="I43" s="428" t="s">
        <v>1612</v>
      </c>
      <c r="J43" s="431">
        <v>39588</v>
      </c>
      <c r="K43" s="431">
        <v>39588</v>
      </c>
      <c r="L43" s="428" t="s">
        <v>1608</v>
      </c>
      <c r="M43" s="427">
        <v>49792</v>
      </c>
      <c r="N43" s="428" t="s">
        <v>1341</v>
      </c>
      <c r="O43" s="430"/>
      <c r="P43" s="428" t="s">
        <v>1613</v>
      </c>
      <c r="Q43" s="427">
        <v>267974</v>
      </c>
      <c r="R43" s="428" t="s">
        <v>1608</v>
      </c>
      <c r="S43" s="432">
        <v>225</v>
      </c>
      <c r="T43" s="428" t="s">
        <v>250</v>
      </c>
      <c r="U43" s="428" t="s">
        <v>2056</v>
      </c>
      <c r="V43" s="427" t="b">
        <v>0</v>
      </c>
      <c r="W43" s="428" t="s">
        <v>1341</v>
      </c>
      <c r="X43" s="428" t="s">
        <v>1341</v>
      </c>
      <c r="AB43" s="427">
        <v>795</v>
      </c>
      <c r="AC43" s="428" t="s">
        <v>1427</v>
      </c>
      <c r="AD43" s="428" t="s">
        <v>1427</v>
      </c>
      <c r="AE43" s="428" t="s">
        <v>47</v>
      </c>
      <c r="AF43" s="430"/>
      <c r="AG43" s="429" t="b">
        <v>0</v>
      </c>
      <c r="AH43" s="428" t="s">
        <v>1428</v>
      </c>
      <c r="AI43" s="427">
        <v>1</v>
      </c>
      <c r="AJ43" s="427">
        <v>3</v>
      </c>
      <c r="AK43" s="427">
        <v>5</v>
      </c>
      <c r="AL43" s="427">
        <v>6</v>
      </c>
      <c r="AM43" s="428" t="s">
        <v>1341</v>
      </c>
      <c r="AN43" s="428" t="s">
        <v>1341</v>
      </c>
    </row>
    <row r="44" spans="2:40" x14ac:dyDescent="0.3">
      <c r="B44" t="str">
        <f t="shared" si="0"/>
        <v>Fraser River Late</v>
      </c>
      <c r="C44" s="428" t="s">
        <v>1716</v>
      </c>
      <c r="D44" s="428" t="s">
        <v>1607</v>
      </c>
      <c r="E44" s="428" t="s">
        <v>1376</v>
      </c>
      <c r="F44" s="427">
        <v>2008</v>
      </c>
      <c r="G44" s="428" t="s">
        <v>1717</v>
      </c>
      <c r="H44" s="428" t="s">
        <v>1718</v>
      </c>
      <c r="I44" s="428" t="s">
        <v>1612</v>
      </c>
      <c r="J44" s="431">
        <v>39952</v>
      </c>
      <c r="K44" s="431">
        <v>39959</v>
      </c>
      <c r="L44" s="428" t="s">
        <v>1608</v>
      </c>
      <c r="M44" s="427">
        <v>49758</v>
      </c>
      <c r="N44" s="428" t="s">
        <v>1341</v>
      </c>
      <c r="O44" s="433"/>
      <c r="P44" s="428" t="s">
        <v>1613</v>
      </c>
      <c r="Q44" s="427">
        <v>220676</v>
      </c>
      <c r="R44" s="428" t="s">
        <v>1608</v>
      </c>
      <c r="S44" s="432">
        <v>203</v>
      </c>
      <c r="T44" s="428" t="s">
        <v>250</v>
      </c>
      <c r="U44" s="428" t="s">
        <v>1719</v>
      </c>
      <c r="V44" s="427" t="b">
        <v>0</v>
      </c>
      <c r="W44" s="428" t="s">
        <v>1341</v>
      </c>
      <c r="X44" s="428" t="s">
        <v>1341</v>
      </c>
      <c r="AB44" s="427">
        <v>796</v>
      </c>
      <c r="AC44" s="428" t="s">
        <v>1429</v>
      </c>
      <c r="AD44" s="428" t="s">
        <v>1429</v>
      </c>
      <c r="AE44" s="428" t="s">
        <v>47</v>
      </c>
      <c r="AF44" s="430"/>
      <c r="AG44" s="429" t="b">
        <v>0</v>
      </c>
      <c r="AH44" s="428" t="s">
        <v>1430</v>
      </c>
      <c r="AI44" s="427">
        <v>1</v>
      </c>
      <c r="AJ44" s="427">
        <v>3</v>
      </c>
      <c r="AK44" s="427">
        <v>5</v>
      </c>
      <c r="AL44" s="427">
        <v>6</v>
      </c>
      <c r="AM44" s="428" t="s">
        <v>1341</v>
      </c>
      <c r="AN44" s="428" t="s">
        <v>1341</v>
      </c>
    </row>
    <row r="45" spans="2:40" x14ac:dyDescent="0.3">
      <c r="B45" t="str">
        <f t="shared" si="0"/>
        <v>Fraser River Late</v>
      </c>
      <c r="C45" s="428" t="s">
        <v>1720</v>
      </c>
      <c r="D45" s="428" t="s">
        <v>1607</v>
      </c>
      <c r="E45" s="428" t="s">
        <v>1376</v>
      </c>
      <c r="F45" s="427">
        <v>2008</v>
      </c>
      <c r="G45" s="428" t="s">
        <v>1717</v>
      </c>
      <c r="H45" s="428" t="s">
        <v>1718</v>
      </c>
      <c r="I45" s="428" t="s">
        <v>1612</v>
      </c>
      <c r="J45" s="431">
        <v>39952</v>
      </c>
      <c r="K45" s="431">
        <v>39972</v>
      </c>
      <c r="L45" s="428" t="s">
        <v>1608</v>
      </c>
      <c r="M45" s="427">
        <v>49693</v>
      </c>
      <c r="N45" s="428" t="s">
        <v>1341</v>
      </c>
      <c r="O45" s="430"/>
      <c r="P45" s="428" t="s">
        <v>1613</v>
      </c>
      <c r="Q45" s="427">
        <v>236475</v>
      </c>
      <c r="R45" s="428" t="s">
        <v>1608</v>
      </c>
      <c r="S45" s="427">
        <v>305</v>
      </c>
      <c r="T45" s="428" t="s">
        <v>250</v>
      </c>
      <c r="U45" s="428" t="s">
        <v>1719</v>
      </c>
      <c r="V45" s="427" t="b">
        <v>0</v>
      </c>
      <c r="W45" s="428" t="s">
        <v>1341</v>
      </c>
      <c r="X45" s="428" t="s">
        <v>1341</v>
      </c>
      <c r="AB45" s="427">
        <v>797</v>
      </c>
      <c r="AC45" s="428" t="s">
        <v>1431</v>
      </c>
      <c r="AD45" s="428" t="s">
        <v>1431</v>
      </c>
      <c r="AE45" s="428" t="s">
        <v>47</v>
      </c>
      <c r="AF45" s="430"/>
      <c r="AG45" s="429" t="b">
        <v>0</v>
      </c>
      <c r="AH45" s="428" t="s">
        <v>1432</v>
      </c>
      <c r="AI45" s="427">
        <v>1</v>
      </c>
      <c r="AJ45" s="427">
        <v>3</v>
      </c>
      <c r="AK45" s="427">
        <v>5</v>
      </c>
      <c r="AL45" s="427">
        <v>6</v>
      </c>
      <c r="AM45" s="428" t="s">
        <v>1341</v>
      </c>
      <c r="AN45" s="428" t="s">
        <v>1341</v>
      </c>
    </row>
    <row r="46" spans="2:40" x14ac:dyDescent="0.3">
      <c r="B46" t="str">
        <f t="shared" si="0"/>
        <v>Lower Georgia Strait</v>
      </c>
      <c r="C46" s="428" t="s">
        <v>2076</v>
      </c>
      <c r="D46" s="428" t="s">
        <v>1607</v>
      </c>
      <c r="E46" s="428" t="s">
        <v>1399</v>
      </c>
      <c r="F46" s="427">
        <v>2005</v>
      </c>
      <c r="G46" s="428" t="s">
        <v>1686</v>
      </c>
      <c r="H46" s="428" t="s">
        <v>2065</v>
      </c>
      <c r="I46" s="428" t="s">
        <v>1612</v>
      </c>
      <c r="J46" s="431">
        <v>38832</v>
      </c>
      <c r="K46" s="431">
        <v>38832</v>
      </c>
      <c r="L46" s="428" t="s">
        <v>1608</v>
      </c>
      <c r="M46" s="427">
        <v>14825</v>
      </c>
      <c r="N46" s="428" t="s">
        <v>1341</v>
      </c>
      <c r="O46" s="430"/>
      <c r="P46" s="428" t="s">
        <v>1613</v>
      </c>
      <c r="Q46" s="427">
        <v>112610</v>
      </c>
      <c r="R46" s="428" t="s">
        <v>1341</v>
      </c>
      <c r="S46" s="433"/>
      <c r="T46" s="428" t="s">
        <v>1341</v>
      </c>
      <c r="U46" s="428" t="s">
        <v>1341</v>
      </c>
      <c r="V46" s="427" t="b">
        <v>0</v>
      </c>
      <c r="W46" s="428" t="s">
        <v>1341</v>
      </c>
      <c r="X46" s="428" t="s">
        <v>1341</v>
      </c>
      <c r="AB46" s="427">
        <v>798</v>
      </c>
      <c r="AC46" s="428" t="s">
        <v>1433</v>
      </c>
      <c r="AD46" s="428" t="s">
        <v>1433</v>
      </c>
      <c r="AE46" s="428" t="s">
        <v>47</v>
      </c>
      <c r="AF46" s="430"/>
      <c r="AG46" s="429" t="b">
        <v>0</v>
      </c>
      <c r="AH46" s="428" t="s">
        <v>1434</v>
      </c>
      <c r="AI46" s="427">
        <v>1</v>
      </c>
      <c r="AJ46" s="427">
        <v>3</v>
      </c>
      <c r="AK46" s="427">
        <v>5</v>
      </c>
      <c r="AL46" s="427">
        <v>6</v>
      </c>
      <c r="AM46" s="428" t="s">
        <v>1341</v>
      </c>
      <c r="AN46" s="428" t="s">
        <v>1341</v>
      </c>
    </row>
    <row r="47" spans="2:40" x14ac:dyDescent="0.3">
      <c r="B47" t="str">
        <f t="shared" si="0"/>
        <v>Lower Georgia Strait</v>
      </c>
      <c r="C47" s="428" t="s">
        <v>2075</v>
      </c>
      <c r="D47" s="428" t="s">
        <v>1607</v>
      </c>
      <c r="E47" s="428" t="s">
        <v>1399</v>
      </c>
      <c r="F47" s="427">
        <v>2005</v>
      </c>
      <c r="G47" s="428" t="s">
        <v>1686</v>
      </c>
      <c r="H47" s="428" t="s">
        <v>2065</v>
      </c>
      <c r="I47" s="428" t="s">
        <v>1612</v>
      </c>
      <c r="J47" s="431">
        <v>38852</v>
      </c>
      <c r="K47" s="431">
        <v>38852</v>
      </c>
      <c r="L47" s="428" t="s">
        <v>1608</v>
      </c>
      <c r="M47" s="427">
        <v>14589</v>
      </c>
      <c r="N47" s="428" t="s">
        <v>1341</v>
      </c>
      <c r="O47" s="430"/>
      <c r="P47" s="428" t="s">
        <v>1613</v>
      </c>
      <c r="Q47" s="427">
        <v>111009</v>
      </c>
      <c r="R47" s="428" t="s">
        <v>1341</v>
      </c>
      <c r="S47" s="433"/>
      <c r="T47" s="428" t="s">
        <v>1341</v>
      </c>
      <c r="U47" s="428" t="s">
        <v>1341</v>
      </c>
      <c r="V47" s="427" t="b">
        <v>0</v>
      </c>
      <c r="W47" s="428" t="s">
        <v>1341</v>
      </c>
      <c r="X47" s="428" t="s">
        <v>1341</v>
      </c>
      <c r="AB47" s="427">
        <v>799</v>
      </c>
      <c r="AC47" s="428" t="s">
        <v>1435</v>
      </c>
      <c r="AD47" s="428" t="s">
        <v>1435</v>
      </c>
      <c r="AE47" s="428" t="s">
        <v>47</v>
      </c>
      <c r="AF47" s="430"/>
      <c r="AG47" s="429" t="b">
        <v>0</v>
      </c>
      <c r="AH47" s="428" t="s">
        <v>1436</v>
      </c>
      <c r="AI47" s="427">
        <v>3</v>
      </c>
      <c r="AJ47" s="427">
        <v>2</v>
      </c>
      <c r="AK47" s="427">
        <v>4</v>
      </c>
      <c r="AL47" s="427">
        <v>5</v>
      </c>
      <c r="AM47" s="428" t="s">
        <v>1396</v>
      </c>
      <c r="AN47" s="428" t="s">
        <v>1341</v>
      </c>
    </row>
    <row r="48" spans="2:40" x14ac:dyDescent="0.3">
      <c r="B48" t="str">
        <f t="shared" si="0"/>
        <v>Lower Georgia Strait</v>
      </c>
      <c r="C48" s="428" t="s">
        <v>2067</v>
      </c>
      <c r="D48" s="428" t="s">
        <v>1607</v>
      </c>
      <c r="E48" s="428" t="s">
        <v>1399</v>
      </c>
      <c r="F48" s="427">
        <v>2005</v>
      </c>
      <c r="G48" s="428" t="s">
        <v>1686</v>
      </c>
      <c r="H48" s="428" t="s">
        <v>2065</v>
      </c>
      <c r="I48" s="428" t="s">
        <v>1612</v>
      </c>
      <c r="J48" s="431">
        <v>38852</v>
      </c>
      <c r="K48" s="431">
        <v>38852</v>
      </c>
      <c r="L48" s="428" t="s">
        <v>1608</v>
      </c>
      <c r="M48" s="427">
        <v>29646</v>
      </c>
      <c r="N48" s="428" t="s">
        <v>1341</v>
      </c>
      <c r="O48" s="430"/>
      <c r="P48" s="428" t="s">
        <v>1613</v>
      </c>
      <c r="Q48" s="427">
        <v>225579</v>
      </c>
      <c r="R48" s="428" t="s">
        <v>1341</v>
      </c>
      <c r="S48" s="433"/>
      <c r="T48" s="428" t="s">
        <v>1341</v>
      </c>
      <c r="U48" s="428" t="s">
        <v>1341</v>
      </c>
      <c r="V48" s="427" t="b">
        <v>0</v>
      </c>
      <c r="W48" s="428" t="s">
        <v>1341</v>
      </c>
      <c r="X48" s="428" t="s">
        <v>1341</v>
      </c>
      <c r="AB48" s="427">
        <v>800</v>
      </c>
      <c r="AC48" s="428" t="s">
        <v>1437</v>
      </c>
      <c r="AD48" s="428" t="s">
        <v>1437</v>
      </c>
      <c r="AE48" s="428" t="s">
        <v>47</v>
      </c>
      <c r="AF48" s="430"/>
      <c r="AG48" s="429" t="b">
        <v>0</v>
      </c>
      <c r="AH48" s="428" t="s">
        <v>1438</v>
      </c>
      <c r="AI48" s="427">
        <v>1</v>
      </c>
      <c r="AJ48" s="427">
        <v>3</v>
      </c>
      <c r="AK48" s="427">
        <v>5</v>
      </c>
      <c r="AL48" s="427">
        <v>6</v>
      </c>
      <c r="AM48" s="428" t="s">
        <v>1341</v>
      </c>
      <c r="AN48" s="428" t="s">
        <v>1341</v>
      </c>
    </row>
    <row r="49" spans="2:40" x14ac:dyDescent="0.3">
      <c r="B49" t="str">
        <f t="shared" si="0"/>
        <v>Lower Georgia Strait</v>
      </c>
      <c r="C49" s="428" t="s">
        <v>2064</v>
      </c>
      <c r="D49" s="428" t="s">
        <v>1607</v>
      </c>
      <c r="E49" s="428" t="s">
        <v>1399</v>
      </c>
      <c r="F49" s="427">
        <v>2005</v>
      </c>
      <c r="G49" s="428" t="s">
        <v>1686</v>
      </c>
      <c r="H49" s="428" t="s">
        <v>2065</v>
      </c>
      <c r="I49" s="428" t="s">
        <v>1612</v>
      </c>
      <c r="J49" s="431">
        <v>38852</v>
      </c>
      <c r="K49" s="431">
        <v>38852</v>
      </c>
      <c r="L49" s="428" t="s">
        <v>1608</v>
      </c>
      <c r="M49" s="427">
        <v>29364</v>
      </c>
      <c r="N49" s="428" t="s">
        <v>1341</v>
      </c>
      <c r="O49" s="430"/>
      <c r="P49" s="428" t="s">
        <v>1613</v>
      </c>
      <c r="Q49" s="427">
        <v>223434</v>
      </c>
      <c r="R49" s="428" t="s">
        <v>1341</v>
      </c>
      <c r="S49" s="433"/>
      <c r="T49" s="428" t="s">
        <v>1341</v>
      </c>
      <c r="U49" s="428" t="s">
        <v>1341</v>
      </c>
      <c r="V49" s="427" t="b">
        <v>0</v>
      </c>
      <c r="W49" s="428" t="s">
        <v>1341</v>
      </c>
      <c r="X49" s="428" t="s">
        <v>1341</v>
      </c>
      <c r="AB49" s="427">
        <v>801</v>
      </c>
      <c r="AC49" s="428" t="s">
        <v>1439</v>
      </c>
      <c r="AD49" s="428" t="s">
        <v>1439</v>
      </c>
      <c r="AE49" s="428" t="s">
        <v>47</v>
      </c>
      <c r="AF49" s="430"/>
      <c r="AG49" s="429" t="b">
        <v>0</v>
      </c>
      <c r="AH49" s="428" t="s">
        <v>1440</v>
      </c>
      <c r="AI49" s="427">
        <v>1</v>
      </c>
      <c r="AJ49" s="427">
        <v>3</v>
      </c>
      <c r="AK49" s="427">
        <v>5</v>
      </c>
      <c r="AL49" s="427">
        <v>6</v>
      </c>
      <c r="AM49" s="428" t="s">
        <v>1341</v>
      </c>
      <c r="AN49" s="428" t="s">
        <v>1341</v>
      </c>
    </row>
    <row r="50" spans="2:40" x14ac:dyDescent="0.3">
      <c r="B50" t="str">
        <f t="shared" si="0"/>
        <v>Lower Georgia Strait</v>
      </c>
      <c r="C50" s="428" t="s">
        <v>2066</v>
      </c>
      <c r="D50" s="428" t="s">
        <v>1607</v>
      </c>
      <c r="E50" s="428" t="s">
        <v>1399</v>
      </c>
      <c r="F50" s="427">
        <v>2005</v>
      </c>
      <c r="G50" s="428" t="s">
        <v>1686</v>
      </c>
      <c r="H50" s="428" t="s">
        <v>2065</v>
      </c>
      <c r="I50" s="428" t="s">
        <v>1612</v>
      </c>
      <c r="J50" s="431">
        <v>38852</v>
      </c>
      <c r="K50" s="431">
        <v>38852</v>
      </c>
      <c r="L50" s="428" t="s">
        <v>1608</v>
      </c>
      <c r="M50" s="427">
        <v>26464</v>
      </c>
      <c r="N50" s="428" t="s">
        <v>1341</v>
      </c>
      <c r="O50" s="430"/>
      <c r="P50" s="428" t="s">
        <v>1613</v>
      </c>
      <c r="Q50" s="427">
        <v>201367</v>
      </c>
      <c r="R50" s="428" t="s">
        <v>1341</v>
      </c>
      <c r="S50" s="433"/>
      <c r="T50" s="428" t="s">
        <v>1341</v>
      </c>
      <c r="U50" s="428" t="s">
        <v>1341</v>
      </c>
      <c r="V50" s="427" t="b">
        <v>0</v>
      </c>
      <c r="W50" s="428" t="s">
        <v>1341</v>
      </c>
      <c r="X50" s="428" t="s">
        <v>1341</v>
      </c>
      <c r="AB50" s="427">
        <v>802</v>
      </c>
      <c r="AC50" s="428" t="s">
        <v>1441</v>
      </c>
      <c r="AD50" s="428" t="s">
        <v>1441</v>
      </c>
      <c r="AE50" s="428" t="s">
        <v>47</v>
      </c>
      <c r="AF50" s="430"/>
      <c r="AG50" s="429" t="b">
        <v>0</v>
      </c>
      <c r="AH50" s="428" t="s">
        <v>1442</v>
      </c>
      <c r="AI50" s="427">
        <v>1</v>
      </c>
      <c r="AJ50" s="427">
        <v>3</v>
      </c>
      <c r="AK50" s="427">
        <v>5</v>
      </c>
      <c r="AL50" s="427">
        <v>6</v>
      </c>
      <c r="AM50" s="428" t="s">
        <v>1341</v>
      </c>
      <c r="AN50" s="428" t="s">
        <v>1341</v>
      </c>
    </row>
    <row r="51" spans="2:40" x14ac:dyDescent="0.3">
      <c r="B51" t="str">
        <f t="shared" si="0"/>
        <v>Lower Georgia Strait</v>
      </c>
      <c r="C51" s="428" t="s">
        <v>2069</v>
      </c>
      <c r="D51" s="428" t="s">
        <v>1607</v>
      </c>
      <c r="E51" s="428" t="s">
        <v>1399</v>
      </c>
      <c r="F51" s="427">
        <v>2005</v>
      </c>
      <c r="G51" s="428" t="s">
        <v>1686</v>
      </c>
      <c r="H51" s="428" t="s">
        <v>2065</v>
      </c>
      <c r="I51" s="428" t="s">
        <v>1612</v>
      </c>
      <c r="J51" s="431">
        <v>38832</v>
      </c>
      <c r="K51" s="431">
        <v>38832</v>
      </c>
      <c r="L51" s="428" t="s">
        <v>1608</v>
      </c>
      <c r="M51" s="427">
        <v>29556</v>
      </c>
      <c r="N51" s="428" t="s">
        <v>1341</v>
      </c>
      <c r="O51" s="430"/>
      <c r="P51" s="428" t="s">
        <v>1613</v>
      </c>
      <c r="Q51" s="427">
        <v>224505</v>
      </c>
      <c r="R51" s="428" t="s">
        <v>1341</v>
      </c>
      <c r="S51" s="430"/>
      <c r="T51" s="428" t="s">
        <v>1341</v>
      </c>
      <c r="U51" s="428" t="s">
        <v>1341</v>
      </c>
      <c r="V51" s="427" t="b">
        <v>0</v>
      </c>
      <c r="W51" s="428" t="s">
        <v>1341</v>
      </c>
      <c r="X51" s="428" t="s">
        <v>1341</v>
      </c>
      <c r="AB51" s="427">
        <v>803</v>
      </c>
      <c r="AC51" s="428" t="s">
        <v>1443</v>
      </c>
      <c r="AD51" s="428" t="s">
        <v>1443</v>
      </c>
      <c r="AE51" s="428" t="s">
        <v>47</v>
      </c>
      <c r="AF51" s="430"/>
      <c r="AG51" s="429" t="b">
        <v>0</v>
      </c>
      <c r="AH51" s="428" t="s">
        <v>1444</v>
      </c>
      <c r="AI51" s="427">
        <v>1</v>
      </c>
      <c r="AJ51" s="427">
        <v>3</v>
      </c>
      <c r="AK51" s="427">
        <v>5</v>
      </c>
      <c r="AL51" s="427">
        <v>6</v>
      </c>
      <c r="AM51" s="428" t="s">
        <v>1341</v>
      </c>
      <c r="AN51" s="428" t="s">
        <v>1341</v>
      </c>
    </row>
    <row r="52" spans="2:40" x14ac:dyDescent="0.3">
      <c r="B52" t="str">
        <f t="shared" si="0"/>
        <v>Lower Georgia Strait</v>
      </c>
      <c r="C52" s="428" t="s">
        <v>2081</v>
      </c>
      <c r="D52" s="428" t="s">
        <v>1607</v>
      </c>
      <c r="E52" s="428" t="s">
        <v>1399</v>
      </c>
      <c r="F52" s="427">
        <v>2005</v>
      </c>
      <c r="G52" s="428" t="s">
        <v>1686</v>
      </c>
      <c r="H52" s="428" t="s">
        <v>2065</v>
      </c>
      <c r="I52" s="428" t="s">
        <v>1612</v>
      </c>
      <c r="J52" s="431">
        <v>38832</v>
      </c>
      <c r="K52" s="431">
        <v>38832</v>
      </c>
      <c r="L52" s="428" t="s">
        <v>1608</v>
      </c>
      <c r="M52" s="427">
        <v>29313</v>
      </c>
      <c r="N52" s="428" t="s">
        <v>1341</v>
      </c>
      <c r="O52" s="430"/>
      <c r="P52" s="428" t="s">
        <v>1613</v>
      </c>
      <c r="Q52" s="427">
        <v>222660</v>
      </c>
      <c r="R52" s="428" t="s">
        <v>1341</v>
      </c>
      <c r="S52" s="430"/>
      <c r="T52" s="428" t="s">
        <v>1341</v>
      </c>
      <c r="U52" s="428" t="s">
        <v>1341</v>
      </c>
      <c r="V52" s="427" t="b">
        <v>0</v>
      </c>
      <c r="W52" s="428" t="s">
        <v>1341</v>
      </c>
      <c r="X52" s="428" t="s">
        <v>1341</v>
      </c>
      <c r="AB52" s="427">
        <v>804</v>
      </c>
      <c r="AC52" s="428" t="s">
        <v>1445</v>
      </c>
      <c r="AD52" s="428" t="s">
        <v>1445</v>
      </c>
      <c r="AE52" s="428" t="s">
        <v>47</v>
      </c>
      <c r="AF52" s="430"/>
      <c r="AG52" s="429" t="b">
        <v>0</v>
      </c>
      <c r="AH52" s="428" t="s">
        <v>1446</v>
      </c>
      <c r="AI52" s="427">
        <v>2</v>
      </c>
      <c r="AJ52" s="427">
        <v>2</v>
      </c>
      <c r="AK52" s="427">
        <v>4</v>
      </c>
      <c r="AL52" s="427">
        <v>6</v>
      </c>
      <c r="AM52" s="428" t="s">
        <v>1341</v>
      </c>
      <c r="AN52" s="428" t="s">
        <v>1341</v>
      </c>
    </row>
    <row r="53" spans="2:40" x14ac:dyDescent="0.3">
      <c r="B53" t="str">
        <f t="shared" si="0"/>
        <v>Lower Georgia Strait</v>
      </c>
      <c r="C53" s="428" t="s">
        <v>2082</v>
      </c>
      <c r="D53" s="428" t="s">
        <v>1607</v>
      </c>
      <c r="E53" s="428" t="s">
        <v>1399</v>
      </c>
      <c r="F53" s="427">
        <v>2005</v>
      </c>
      <c r="G53" s="428" t="s">
        <v>1686</v>
      </c>
      <c r="H53" s="428" t="s">
        <v>2065</v>
      </c>
      <c r="I53" s="428" t="s">
        <v>1612</v>
      </c>
      <c r="J53" s="431">
        <v>38832</v>
      </c>
      <c r="K53" s="431">
        <v>38832</v>
      </c>
      <c r="L53" s="428" t="s">
        <v>1608</v>
      </c>
      <c r="M53" s="427">
        <v>26426</v>
      </c>
      <c r="N53" s="428" t="s">
        <v>1341</v>
      </c>
      <c r="O53" s="430"/>
      <c r="P53" s="428" t="s">
        <v>1613</v>
      </c>
      <c r="Q53" s="427">
        <v>201740</v>
      </c>
      <c r="R53" s="428" t="s">
        <v>1608</v>
      </c>
      <c r="S53" s="427">
        <v>133</v>
      </c>
      <c r="T53" s="428" t="s">
        <v>1341</v>
      </c>
      <c r="U53" s="428" t="s">
        <v>1341</v>
      </c>
      <c r="V53" s="427" t="b">
        <v>0</v>
      </c>
      <c r="W53" s="428" t="s">
        <v>1341</v>
      </c>
      <c r="X53" s="428" t="s">
        <v>1341</v>
      </c>
      <c r="AB53" s="427">
        <v>805</v>
      </c>
      <c r="AC53" s="428" t="s">
        <v>1447</v>
      </c>
      <c r="AD53" s="428" t="s">
        <v>1447</v>
      </c>
      <c r="AE53" s="428" t="s">
        <v>47</v>
      </c>
      <c r="AF53" s="430"/>
      <c r="AG53" s="429" t="b">
        <v>0</v>
      </c>
      <c r="AH53" s="428" t="s">
        <v>1448</v>
      </c>
      <c r="AI53" s="427">
        <v>3</v>
      </c>
      <c r="AJ53" s="427">
        <v>2</v>
      </c>
      <c r="AK53" s="427">
        <v>4</v>
      </c>
      <c r="AL53" s="427">
        <v>5</v>
      </c>
      <c r="AM53" s="428" t="s">
        <v>1396</v>
      </c>
      <c r="AN53" s="428" t="s">
        <v>1341</v>
      </c>
    </row>
    <row r="54" spans="2:40" x14ac:dyDescent="0.3">
      <c r="B54" t="str">
        <f t="shared" si="0"/>
        <v>Lower Georgia Strait</v>
      </c>
      <c r="C54" s="428" t="s">
        <v>2083</v>
      </c>
      <c r="D54" s="428" t="s">
        <v>1607</v>
      </c>
      <c r="E54" s="428" t="s">
        <v>1399</v>
      </c>
      <c r="F54" s="427">
        <v>2006</v>
      </c>
      <c r="G54" s="428" t="s">
        <v>1686</v>
      </c>
      <c r="H54" s="428" t="s">
        <v>2065</v>
      </c>
      <c r="I54" s="428" t="s">
        <v>1612</v>
      </c>
      <c r="J54" s="431">
        <v>39225</v>
      </c>
      <c r="K54" s="431">
        <v>39225</v>
      </c>
      <c r="L54" s="428" t="s">
        <v>1608</v>
      </c>
      <c r="M54" s="427">
        <v>25040</v>
      </c>
      <c r="N54" s="428" t="s">
        <v>1341</v>
      </c>
      <c r="O54" s="430"/>
      <c r="P54" s="428" t="s">
        <v>1613</v>
      </c>
      <c r="Q54" s="427">
        <v>46295</v>
      </c>
      <c r="R54" s="428" t="s">
        <v>1341</v>
      </c>
      <c r="S54" s="433"/>
      <c r="T54" s="428" t="s">
        <v>1341</v>
      </c>
      <c r="U54" s="428" t="s">
        <v>1341</v>
      </c>
      <c r="V54" s="427" t="b">
        <v>0</v>
      </c>
      <c r="W54" s="428" t="s">
        <v>1341</v>
      </c>
      <c r="X54" s="428" t="s">
        <v>1341</v>
      </c>
      <c r="AB54" s="427">
        <v>806</v>
      </c>
      <c r="AC54" s="428" t="s">
        <v>1449</v>
      </c>
      <c r="AD54" s="428" t="s">
        <v>1449</v>
      </c>
      <c r="AE54" s="428" t="s">
        <v>47</v>
      </c>
      <c r="AF54" s="430"/>
      <c r="AG54" s="429" t="b">
        <v>0</v>
      </c>
      <c r="AH54" s="428" t="s">
        <v>1450</v>
      </c>
      <c r="AI54" s="427">
        <v>2</v>
      </c>
      <c r="AJ54" s="427">
        <v>2</v>
      </c>
      <c r="AK54" s="427">
        <v>4</v>
      </c>
      <c r="AL54" s="427">
        <v>6</v>
      </c>
      <c r="AM54" s="428" t="s">
        <v>1341</v>
      </c>
      <c r="AN54" s="428" t="s">
        <v>1341</v>
      </c>
    </row>
    <row r="55" spans="2:40" x14ac:dyDescent="0.3">
      <c r="B55" t="str">
        <f t="shared" si="0"/>
        <v>Lower Georgia Strait</v>
      </c>
      <c r="C55" s="428" t="s">
        <v>2084</v>
      </c>
      <c r="D55" s="428" t="s">
        <v>1607</v>
      </c>
      <c r="E55" s="428" t="s">
        <v>1399</v>
      </c>
      <c r="F55" s="427">
        <v>2006</v>
      </c>
      <c r="G55" s="428" t="s">
        <v>1686</v>
      </c>
      <c r="H55" s="428" t="s">
        <v>2065</v>
      </c>
      <c r="I55" s="428" t="s">
        <v>1612</v>
      </c>
      <c r="J55" s="431">
        <v>39225</v>
      </c>
      <c r="K55" s="431">
        <v>39225</v>
      </c>
      <c r="L55" s="428" t="s">
        <v>1608</v>
      </c>
      <c r="M55" s="427">
        <v>24989</v>
      </c>
      <c r="N55" s="428" t="s">
        <v>1341</v>
      </c>
      <c r="O55" s="430"/>
      <c r="P55" s="428" t="s">
        <v>1613</v>
      </c>
      <c r="Q55" s="427">
        <v>46201</v>
      </c>
      <c r="R55" s="428" t="s">
        <v>1341</v>
      </c>
      <c r="S55" s="433"/>
      <c r="T55" s="428" t="s">
        <v>1341</v>
      </c>
      <c r="U55" s="428" t="s">
        <v>1341</v>
      </c>
      <c r="V55" s="427" t="b">
        <v>0</v>
      </c>
      <c r="W55" s="428" t="s">
        <v>1341</v>
      </c>
      <c r="X55" s="428" t="s">
        <v>1341</v>
      </c>
      <c r="AB55" s="427">
        <v>807</v>
      </c>
      <c r="AC55" s="428" t="s">
        <v>1451</v>
      </c>
      <c r="AD55" s="428" t="s">
        <v>1451</v>
      </c>
      <c r="AE55" s="428" t="s">
        <v>47</v>
      </c>
      <c r="AF55" s="430"/>
      <c r="AG55" s="429" t="b">
        <v>0</v>
      </c>
      <c r="AH55" s="428" t="s">
        <v>1452</v>
      </c>
      <c r="AI55" s="427">
        <v>2</v>
      </c>
      <c r="AJ55" s="427">
        <v>2</v>
      </c>
      <c r="AK55" s="427">
        <v>4</v>
      </c>
      <c r="AL55" s="427">
        <v>6</v>
      </c>
      <c r="AM55" s="428" t="s">
        <v>1341</v>
      </c>
      <c r="AN55" s="428" t="s">
        <v>1341</v>
      </c>
    </row>
    <row r="56" spans="2:40" x14ac:dyDescent="0.3">
      <c r="B56" t="str">
        <f t="shared" si="0"/>
        <v>Lower Georgia Strait</v>
      </c>
      <c r="C56" s="428" t="s">
        <v>2085</v>
      </c>
      <c r="D56" s="428" t="s">
        <v>1607</v>
      </c>
      <c r="E56" s="428" t="s">
        <v>1399</v>
      </c>
      <c r="F56" s="427">
        <v>2006</v>
      </c>
      <c r="G56" s="428" t="s">
        <v>1686</v>
      </c>
      <c r="H56" s="428" t="s">
        <v>2065</v>
      </c>
      <c r="I56" s="428" t="s">
        <v>1612</v>
      </c>
      <c r="J56" s="431">
        <v>39225</v>
      </c>
      <c r="K56" s="431">
        <v>39225</v>
      </c>
      <c r="L56" s="428" t="s">
        <v>1608</v>
      </c>
      <c r="M56" s="427">
        <v>24923</v>
      </c>
      <c r="N56" s="428" t="s">
        <v>1341</v>
      </c>
      <c r="O56" s="430"/>
      <c r="P56" s="428" t="s">
        <v>1613</v>
      </c>
      <c r="Q56" s="427">
        <v>46079</v>
      </c>
      <c r="R56" s="428" t="s">
        <v>1341</v>
      </c>
      <c r="S56" s="433"/>
      <c r="T56" s="428" t="s">
        <v>1341</v>
      </c>
      <c r="U56" s="428" t="s">
        <v>1341</v>
      </c>
      <c r="V56" s="427" t="b">
        <v>0</v>
      </c>
      <c r="W56" s="428" t="s">
        <v>1341</v>
      </c>
      <c r="X56" s="428" t="s">
        <v>1341</v>
      </c>
      <c r="AB56" s="427">
        <v>808</v>
      </c>
      <c r="AC56" s="428" t="s">
        <v>1453</v>
      </c>
      <c r="AD56" s="428" t="s">
        <v>1453</v>
      </c>
      <c r="AE56" s="428" t="s">
        <v>47</v>
      </c>
      <c r="AF56" s="430"/>
      <c r="AG56" s="429" t="b">
        <v>0</v>
      </c>
      <c r="AH56" s="428" t="s">
        <v>1454</v>
      </c>
      <c r="AI56" s="427">
        <v>2</v>
      </c>
      <c r="AJ56" s="427">
        <v>2</v>
      </c>
      <c r="AK56" s="427">
        <v>4</v>
      </c>
      <c r="AL56" s="427">
        <v>6</v>
      </c>
      <c r="AM56" s="428" t="s">
        <v>1341</v>
      </c>
      <c r="AN56" s="428" t="s">
        <v>1341</v>
      </c>
    </row>
    <row r="57" spans="2:40" x14ac:dyDescent="0.3">
      <c r="B57" t="str">
        <f t="shared" si="0"/>
        <v>Lower Georgia Strait</v>
      </c>
      <c r="C57" s="428" t="s">
        <v>2071</v>
      </c>
      <c r="D57" s="428" t="s">
        <v>1607</v>
      </c>
      <c r="E57" s="428" t="s">
        <v>1399</v>
      </c>
      <c r="F57" s="427">
        <v>2006</v>
      </c>
      <c r="G57" s="428" t="s">
        <v>1686</v>
      </c>
      <c r="H57" s="428" t="s">
        <v>2065</v>
      </c>
      <c r="I57" s="428" t="s">
        <v>1612</v>
      </c>
      <c r="J57" s="431">
        <v>39225</v>
      </c>
      <c r="K57" s="431">
        <v>39225</v>
      </c>
      <c r="L57" s="428" t="s">
        <v>1608</v>
      </c>
      <c r="M57" s="427">
        <v>25078</v>
      </c>
      <c r="N57" s="428" t="s">
        <v>1341</v>
      </c>
      <c r="O57" s="430"/>
      <c r="P57" s="428" t="s">
        <v>1613</v>
      </c>
      <c r="Q57" s="427">
        <v>46366</v>
      </c>
      <c r="R57" s="428" t="s">
        <v>1341</v>
      </c>
      <c r="S57" s="433"/>
      <c r="T57" s="428" t="s">
        <v>1341</v>
      </c>
      <c r="U57" s="428" t="s">
        <v>1341</v>
      </c>
      <c r="V57" s="427" t="b">
        <v>0</v>
      </c>
      <c r="W57" s="428" t="s">
        <v>1341</v>
      </c>
      <c r="X57" s="428" t="s">
        <v>1341</v>
      </c>
      <c r="AB57" s="427">
        <v>809</v>
      </c>
      <c r="AC57" s="428" t="s">
        <v>1455</v>
      </c>
      <c r="AD57" s="428" t="s">
        <v>1455</v>
      </c>
      <c r="AE57" s="428" t="s">
        <v>47</v>
      </c>
      <c r="AF57" s="430"/>
      <c r="AG57" s="429" t="b">
        <v>0</v>
      </c>
      <c r="AH57" s="428" t="s">
        <v>1456</v>
      </c>
      <c r="AI57" s="427">
        <v>1</v>
      </c>
      <c r="AJ57" s="427">
        <v>3</v>
      </c>
      <c r="AK57" s="427">
        <v>5</v>
      </c>
      <c r="AL57" s="427">
        <v>6</v>
      </c>
      <c r="AM57" s="428" t="s">
        <v>1341</v>
      </c>
      <c r="AN57" s="428" t="s">
        <v>1341</v>
      </c>
    </row>
    <row r="58" spans="2:40" x14ac:dyDescent="0.3">
      <c r="B58" t="str">
        <f t="shared" si="0"/>
        <v>Lower Georgia Strait</v>
      </c>
      <c r="C58" s="428" t="s">
        <v>2094</v>
      </c>
      <c r="D58" s="428" t="s">
        <v>1607</v>
      </c>
      <c r="E58" s="428" t="s">
        <v>1399</v>
      </c>
      <c r="F58" s="427">
        <v>2006</v>
      </c>
      <c r="G58" s="428" t="s">
        <v>1686</v>
      </c>
      <c r="H58" s="428" t="s">
        <v>2065</v>
      </c>
      <c r="I58" s="428" t="s">
        <v>1612</v>
      </c>
      <c r="J58" s="431">
        <v>39225</v>
      </c>
      <c r="K58" s="431">
        <v>39225</v>
      </c>
      <c r="L58" s="428" t="s">
        <v>1608</v>
      </c>
      <c r="M58" s="427">
        <v>25222</v>
      </c>
      <c r="N58" s="428" t="s">
        <v>1341</v>
      </c>
      <c r="O58" s="430"/>
      <c r="P58" s="428" t="s">
        <v>1613</v>
      </c>
      <c r="Q58" s="427">
        <v>46632</v>
      </c>
      <c r="R58" s="428" t="s">
        <v>1341</v>
      </c>
      <c r="S58" s="433"/>
      <c r="T58" s="428" t="s">
        <v>1341</v>
      </c>
      <c r="U58" s="428" t="s">
        <v>1341</v>
      </c>
      <c r="V58" s="427" t="b">
        <v>0</v>
      </c>
      <c r="W58" s="428" t="s">
        <v>1341</v>
      </c>
      <c r="X58" s="428" t="s">
        <v>1341</v>
      </c>
      <c r="AB58" s="427">
        <v>810</v>
      </c>
      <c r="AC58" s="428" t="s">
        <v>1457</v>
      </c>
      <c r="AD58" s="428" t="s">
        <v>1457</v>
      </c>
      <c r="AE58" s="428" t="s">
        <v>47</v>
      </c>
      <c r="AF58" s="430"/>
      <c r="AG58" s="429" t="b">
        <v>0</v>
      </c>
      <c r="AH58" s="428" t="s">
        <v>1458</v>
      </c>
      <c r="AI58" s="427">
        <v>2</v>
      </c>
      <c r="AJ58" s="427">
        <v>2</v>
      </c>
      <c r="AK58" s="427">
        <v>4</v>
      </c>
      <c r="AL58" s="427">
        <v>5</v>
      </c>
      <c r="AM58" s="428" t="s">
        <v>1341</v>
      </c>
      <c r="AN58" s="428" t="s">
        <v>1341</v>
      </c>
    </row>
    <row r="59" spans="2:40" x14ac:dyDescent="0.3">
      <c r="B59" t="str">
        <f t="shared" si="0"/>
        <v>Lower Georgia Strait</v>
      </c>
      <c r="C59" s="428" t="s">
        <v>2087</v>
      </c>
      <c r="D59" s="428" t="s">
        <v>1607</v>
      </c>
      <c r="E59" s="428" t="s">
        <v>1399</v>
      </c>
      <c r="F59" s="427">
        <v>2006</v>
      </c>
      <c r="G59" s="428" t="s">
        <v>1686</v>
      </c>
      <c r="H59" s="428" t="s">
        <v>2065</v>
      </c>
      <c r="I59" s="428" t="s">
        <v>1612</v>
      </c>
      <c r="J59" s="431">
        <v>39225</v>
      </c>
      <c r="K59" s="431">
        <v>39225</v>
      </c>
      <c r="L59" s="428" t="s">
        <v>1608</v>
      </c>
      <c r="M59" s="427">
        <v>25005</v>
      </c>
      <c r="N59" s="428" t="s">
        <v>1341</v>
      </c>
      <c r="O59" s="430"/>
      <c r="P59" s="428" t="s">
        <v>1613</v>
      </c>
      <c r="Q59" s="427">
        <v>46230</v>
      </c>
      <c r="R59" s="428" t="s">
        <v>1341</v>
      </c>
      <c r="S59" s="433"/>
      <c r="T59" s="428" t="s">
        <v>1341</v>
      </c>
      <c r="U59" s="428" t="s">
        <v>1341</v>
      </c>
      <c r="V59" s="427" t="b">
        <v>0</v>
      </c>
      <c r="W59" s="428" t="s">
        <v>1341</v>
      </c>
      <c r="X59" s="428" t="s">
        <v>1341</v>
      </c>
      <c r="AB59" s="427">
        <v>811</v>
      </c>
      <c r="AC59" s="428" t="s">
        <v>1459</v>
      </c>
      <c r="AD59" s="428" t="s">
        <v>1459</v>
      </c>
      <c r="AE59" s="428" t="s">
        <v>1460</v>
      </c>
      <c r="AF59" s="429">
        <v>4</v>
      </c>
      <c r="AG59" s="429" t="b">
        <v>0</v>
      </c>
      <c r="AH59" s="428" t="s">
        <v>1461</v>
      </c>
      <c r="AI59" s="427">
        <v>3</v>
      </c>
      <c r="AJ59" s="427">
        <v>2</v>
      </c>
      <c r="AK59" s="427">
        <v>4</v>
      </c>
      <c r="AL59" s="427">
        <v>5</v>
      </c>
      <c r="AM59" s="428" t="s">
        <v>1396</v>
      </c>
      <c r="AN59" s="428" t="s">
        <v>1341</v>
      </c>
    </row>
    <row r="60" spans="2:40" x14ac:dyDescent="0.3">
      <c r="B60" t="str">
        <f t="shared" si="0"/>
        <v>Lower Georgia Strait</v>
      </c>
      <c r="C60" s="428" t="s">
        <v>2080</v>
      </c>
      <c r="D60" s="428" t="s">
        <v>1607</v>
      </c>
      <c r="E60" s="428" t="s">
        <v>1399</v>
      </c>
      <c r="F60" s="427">
        <v>2006</v>
      </c>
      <c r="G60" s="428" t="s">
        <v>1686</v>
      </c>
      <c r="H60" s="428" t="s">
        <v>2065</v>
      </c>
      <c r="I60" s="428" t="s">
        <v>1612</v>
      </c>
      <c r="J60" s="431">
        <v>39225</v>
      </c>
      <c r="K60" s="431">
        <v>39225</v>
      </c>
      <c r="L60" s="428" t="s">
        <v>1608</v>
      </c>
      <c r="M60" s="427">
        <v>25015</v>
      </c>
      <c r="N60" s="428" t="s">
        <v>1341</v>
      </c>
      <c r="O60" s="430"/>
      <c r="P60" s="428" t="s">
        <v>1613</v>
      </c>
      <c r="Q60" s="427">
        <v>46249</v>
      </c>
      <c r="R60" s="428" t="s">
        <v>1341</v>
      </c>
      <c r="S60" s="433"/>
      <c r="T60" s="428" t="s">
        <v>1341</v>
      </c>
      <c r="U60" s="428" t="s">
        <v>1341</v>
      </c>
      <c r="V60" s="427" t="b">
        <v>0</v>
      </c>
      <c r="W60" s="428" t="s">
        <v>1341</v>
      </c>
      <c r="X60" s="428" t="s">
        <v>1341</v>
      </c>
      <c r="AB60" s="427">
        <v>812</v>
      </c>
      <c r="AC60" s="428" t="s">
        <v>371</v>
      </c>
      <c r="AD60" s="428" t="s">
        <v>371</v>
      </c>
      <c r="AE60" s="428" t="s">
        <v>1460</v>
      </c>
      <c r="AF60" s="429">
        <v>4</v>
      </c>
      <c r="AG60" s="429" t="b">
        <v>1</v>
      </c>
      <c r="AH60" s="428" t="s">
        <v>1462</v>
      </c>
      <c r="AI60" s="427">
        <v>3</v>
      </c>
      <c r="AJ60" s="427">
        <v>2</v>
      </c>
      <c r="AK60" s="427">
        <v>4</v>
      </c>
      <c r="AL60" s="427">
        <v>5</v>
      </c>
      <c r="AM60" s="428" t="s">
        <v>1341</v>
      </c>
      <c r="AN60" s="428" t="s">
        <v>1341</v>
      </c>
    </row>
    <row r="61" spans="2:40" x14ac:dyDescent="0.3">
      <c r="B61" t="str">
        <f t="shared" si="0"/>
        <v>Lower Georgia Strait</v>
      </c>
      <c r="C61" s="428" t="s">
        <v>2089</v>
      </c>
      <c r="D61" s="428" t="s">
        <v>1607</v>
      </c>
      <c r="E61" s="428" t="s">
        <v>1399</v>
      </c>
      <c r="F61" s="427">
        <v>2006</v>
      </c>
      <c r="G61" s="428" t="s">
        <v>1686</v>
      </c>
      <c r="H61" s="428" t="s">
        <v>2090</v>
      </c>
      <c r="I61" s="428" t="s">
        <v>1612</v>
      </c>
      <c r="J61" s="431">
        <v>39211</v>
      </c>
      <c r="K61" s="431">
        <v>39211</v>
      </c>
      <c r="L61" s="428" t="s">
        <v>1608</v>
      </c>
      <c r="M61" s="427">
        <v>25018</v>
      </c>
      <c r="N61" s="428" t="s">
        <v>1341</v>
      </c>
      <c r="O61" s="430"/>
      <c r="P61" s="428" t="s">
        <v>1613</v>
      </c>
      <c r="Q61" s="427">
        <v>124946</v>
      </c>
      <c r="R61" s="428" t="s">
        <v>1341</v>
      </c>
      <c r="S61" s="433"/>
      <c r="T61" s="428" t="s">
        <v>1341</v>
      </c>
      <c r="U61" s="428" t="s">
        <v>1341</v>
      </c>
      <c r="V61" s="427" t="b">
        <v>0</v>
      </c>
      <c r="W61" s="428" t="s">
        <v>1341</v>
      </c>
      <c r="X61" s="428" t="s">
        <v>1341</v>
      </c>
      <c r="AB61" s="427">
        <v>813</v>
      </c>
      <c r="AC61" s="428" t="s">
        <v>356</v>
      </c>
      <c r="AD61" s="428" t="s">
        <v>356</v>
      </c>
      <c r="AE61" s="428" t="s">
        <v>1463</v>
      </c>
      <c r="AF61" s="429">
        <v>2</v>
      </c>
      <c r="AG61" s="429" t="b">
        <v>1</v>
      </c>
      <c r="AH61" s="428" t="s">
        <v>1464</v>
      </c>
      <c r="AI61" s="427">
        <v>3</v>
      </c>
      <c r="AJ61" s="427">
        <v>2</v>
      </c>
      <c r="AK61" s="427">
        <v>4</v>
      </c>
      <c r="AL61" s="427">
        <v>5</v>
      </c>
      <c r="AM61" s="428" t="s">
        <v>1341</v>
      </c>
      <c r="AN61" s="428" t="s">
        <v>1341</v>
      </c>
    </row>
    <row r="62" spans="2:40" x14ac:dyDescent="0.3">
      <c r="B62" t="str">
        <f t="shared" si="0"/>
        <v>Lower Georgia Strait</v>
      </c>
      <c r="C62" s="428" t="s">
        <v>2074</v>
      </c>
      <c r="D62" s="428" t="s">
        <v>1607</v>
      </c>
      <c r="E62" s="428" t="s">
        <v>1399</v>
      </c>
      <c r="F62" s="427">
        <v>2007</v>
      </c>
      <c r="G62" s="428" t="s">
        <v>1686</v>
      </c>
      <c r="H62" s="428" t="s">
        <v>2065</v>
      </c>
      <c r="I62" s="428" t="s">
        <v>1612</v>
      </c>
      <c r="J62" s="431">
        <v>39563</v>
      </c>
      <c r="K62" s="431">
        <v>39563</v>
      </c>
      <c r="L62" s="428" t="s">
        <v>1608</v>
      </c>
      <c r="M62" s="427">
        <v>40783</v>
      </c>
      <c r="N62" s="428" t="s">
        <v>1341</v>
      </c>
      <c r="O62" s="430"/>
      <c r="P62" s="428" t="s">
        <v>1341</v>
      </c>
      <c r="Q62" s="433"/>
      <c r="R62" s="428" t="s">
        <v>1341</v>
      </c>
      <c r="S62" s="433"/>
      <c r="T62" s="428" t="s">
        <v>1341</v>
      </c>
      <c r="U62" s="428" t="s">
        <v>1341</v>
      </c>
      <c r="V62" s="427" t="b">
        <v>0</v>
      </c>
      <c r="W62" s="428" t="s">
        <v>1341</v>
      </c>
      <c r="X62" s="428" t="s">
        <v>1341</v>
      </c>
      <c r="AB62" s="427">
        <v>814</v>
      </c>
      <c r="AC62" s="428" t="s">
        <v>356</v>
      </c>
      <c r="AD62" s="428" t="s">
        <v>843</v>
      </c>
      <c r="AE62" s="428" t="s">
        <v>1463</v>
      </c>
      <c r="AF62" s="429">
        <v>2</v>
      </c>
      <c r="AG62" s="429" t="b">
        <v>1</v>
      </c>
      <c r="AH62" s="428" t="s">
        <v>1531</v>
      </c>
      <c r="AI62" s="427">
        <v>3</v>
      </c>
      <c r="AJ62" s="427">
        <v>2</v>
      </c>
      <c r="AK62" s="427">
        <v>4</v>
      </c>
      <c r="AL62" s="427">
        <v>5</v>
      </c>
      <c r="AM62" s="428" t="s">
        <v>1465</v>
      </c>
      <c r="AN62" s="428" t="s">
        <v>1341</v>
      </c>
    </row>
    <row r="63" spans="2:40" x14ac:dyDescent="0.3">
      <c r="B63" t="str">
        <f t="shared" si="0"/>
        <v>Lower Georgia Strait</v>
      </c>
      <c r="C63" s="428" t="s">
        <v>2073</v>
      </c>
      <c r="D63" s="428" t="s">
        <v>1607</v>
      </c>
      <c r="E63" s="428" t="s">
        <v>1399</v>
      </c>
      <c r="F63" s="427">
        <v>2007</v>
      </c>
      <c r="G63" s="428" t="s">
        <v>1686</v>
      </c>
      <c r="H63" s="428" t="s">
        <v>1687</v>
      </c>
      <c r="I63" s="428" t="s">
        <v>1612</v>
      </c>
      <c r="J63" s="431">
        <v>39563</v>
      </c>
      <c r="K63" s="431">
        <v>39563</v>
      </c>
      <c r="L63" s="428" t="s">
        <v>1608</v>
      </c>
      <c r="M63" s="427">
        <v>41037</v>
      </c>
      <c r="N63" s="428" t="s">
        <v>1341</v>
      </c>
      <c r="O63" s="430"/>
      <c r="P63" s="428" t="s">
        <v>1341</v>
      </c>
      <c r="Q63" s="433"/>
      <c r="R63" s="428" t="s">
        <v>1341</v>
      </c>
      <c r="S63" s="433"/>
      <c r="T63" s="428" t="s">
        <v>1341</v>
      </c>
      <c r="U63" s="428" t="s">
        <v>1341</v>
      </c>
      <c r="V63" s="427" t="b">
        <v>0</v>
      </c>
      <c r="W63" s="428" t="s">
        <v>1341</v>
      </c>
      <c r="X63" s="428" t="s">
        <v>1341</v>
      </c>
      <c r="AB63" s="427">
        <v>815</v>
      </c>
      <c r="AC63" s="428" t="s">
        <v>1022</v>
      </c>
      <c r="AD63" s="428" t="s">
        <v>1466</v>
      </c>
      <c r="AE63" s="428" t="s">
        <v>1467</v>
      </c>
      <c r="AF63" s="429">
        <v>24</v>
      </c>
      <c r="AG63" s="429" t="b">
        <v>1</v>
      </c>
      <c r="AH63" s="428" t="s">
        <v>1468</v>
      </c>
      <c r="AI63" s="427">
        <v>4</v>
      </c>
      <c r="AJ63" s="427">
        <v>2</v>
      </c>
      <c r="AK63" s="427">
        <v>4</v>
      </c>
      <c r="AL63" s="427">
        <v>5</v>
      </c>
      <c r="AM63" s="428" t="s">
        <v>1469</v>
      </c>
      <c r="AN63" s="428" t="s">
        <v>1341</v>
      </c>
    </row>
    <row r="64" spans="2:40" x14ac:dyDescent="0.3">
      <c r="B64" t="str">
        <f t="shared" si="0"/>
        <v>Lower Georgia Strait</v>
      </c>
      <c r="C64" s="428" t="s">
        <v>2072</v>
      </c>
      <c r="D64" s="428" t="s">
        <v>1607</v>
      </c>
      <c r="E64" s="428" t="s">
        <v>1399</v>
      </c>
      <c r="F64" s="427">
        <v>2007</v>
      </c>
      <c r="G64" s="428" t="s">
        <v>1686</v>
      </c>
      <c r="H64" s="428" t="s">
        <v>2065</v>
      </c>
      <c r="I64" s="428" t="s">
        <v>1612</v>
      </c>
      <c r="J64" s="431">
        <v>39563</v>
      </c>
      <c r="K64" s="431">
        <v>39563</v>
      </c>
      <c r="L64" s="428" t="s">
        <v>1608</v>
      </c>
      <c r="M64" s="427">
        <v>40850</v>
      </c>
      <c r="N64" s="428" t="s">
        <v>1341</v>
      </c>
      <c r="O64" s="430"/>
      <c r="P64" s="428" t="s">
        <v>1341</v>
      </c>
      <c r="Q64" s="433"/>
      <c r="R64" s="428" t="s">
        <v>1341</v>
      </c>
      <c r="S64" s="433"/>
      <c r="T64" s="428" t="s">
        <v>1341</v>
      </c>
      <c r="U64" s="428" t="s">
        <v>1341</v>
      </c>
      <c r="V64" s="427" t="b">
        <v>0</v>
      </c>
      <c r="W64" s="428" t="s">
        <v>1341</v>
      </c>
      <c r="X64" s="428" t="s">
        <v>1341</v>
      </c>
      <c r="AB64" s="427">
        <v>816</v>
      </c>
      <c r="AC64" s="428" t="s">
        <v>1021</v>
      </c>
      <c r="AD64" s="428" t="s">
        <v>1470</v>
      </c>
      <c r="AE64" s="428" t="s">
        <v>1471</v>
      </c>
      <c r="AF64" s="429">
        <v>56</v>
      </c>
      <c r="AG64" s="429" t="b">
        <v>1</v>
      </c>
      <c r="AH64" s="428" t="s">
        <v>1472</v>
      </c>
      <c r="AI64" s="427">
        <v>4</v>
      </c>
      <c r="AJ64" s="427">
        <v>2</v>
      </c>
      <c r="AK64" s="427">
        <v>4</v>
      </c>
      <c r="AL64" s="427">
        <v>6</v>
      </c>
      <c r="AM64" s="428" t="s">
        <v>1341</v>
      </c>
      <c r="AN64" s="428" t="s">
        <v>1341</v>
      </c>
    </row>
    <row r="65" spans="2:40" x14ac:dyDescent="0.3">
      <c r="B65" t="str">
        <f t="shared" si="0"/>
        <v>Lower Georgia Strait</v>
      </c>
      <c r="C65" s="428" t="s">
        <v>2068</v>
      </c>
      <c r="D65" s="428" t="s">
        <v>1607</v>
      </c>
      <c r="E65" s="428" t="s">
        <v>1399</v>
      </c>
      <c r="F65" s="427">
        <v>2007</v>
      </c>
      <c r="G65" s="428" t="s">
        <v>1686</v>
      </c>
      <c r="H65" s="428" t="s">
        <v>2065</v>
      </c>
      <c r="I65" s="428" t="s">
        <v>1612</v>
      </c>
      <c r="J65" s="431">
        <v>39597</v>
      </c>
      <c r="K65" s="431">
        <v>39597</v>
      </c>
      <c r="L65" s="428" t="s">
        <v>1608</v>
      </c>
      <c r="M65" s="427">
        <v>35061</v>
      </c>
      <c r="N65" s="428" t="s">
        <v>1341</v>
      </c>
      <c r="O65" s="430"/>
      <c r="P65" s="428" t="s">
        <v>1341</v>
      </c>
      <c r="Q65" s="433"/>
      <c r="R65" s="428" t="s">
        <v>1341</v>
      </c>
      <c r="S65" s="433"/>
      <c r="T65" s="428" t="s">
        <v>1341</v>
      </c>
      <c r="U65" s="428" t="s">
        <v>1341</v>
      </c>
      <c r="V65" s="427" t="b">
        <v>0</v>
      </c>
      <c r="W65" s="428" t="s">
        <v>1341</v>
      </c>
      <c r="X65" s="428" t="s">
        <v>1341</v>
      </c>
      <c r="AB65" s="427">
        <v>817</v>
      </c>
      <c r="AC65" s="428" t="s">
        <v>435</v>
      </c>
      <c r="AD65" s="428" t="s">
        <v>435</v>
      </c>
      <c r="AE65" s="428" t="s">
        <v>1473</v>
      </c>
      <c r="AF65" s="429">
        <v>24</v>
      </c>
      <c r="AG65" s="429" t="b">
        <v>1</v>
      </c>
      <c r="AH65" s="428" t="s">
        <v>1474</v>
      </c>
      <c r="AI65" s="427">
        <v>3</v>
      </c>
      <c r="AJ65" s="427">
        <v>2</v>
      </c>
      <c r="AK65" s="427">
        <v>4</v>
      </c>
      <c r="AL65" s="427">
        <v>5</v>
      </c>
      <c r="AM65" s="428" t="s">
        <v>1341</v>
      </c>
      <c r="AN65" s="428" t="s">
        <v>1341</v>
      </c>
    </row>
    <row r="66" spans="2:40" x14ac:dyDescent="0.3">
      <c r="B66" t="str">
        <f t="shared" si="0"/>
        <v>Lower Georgia Strait</v>
      </c>
      <c r="C66" s="428" t="s">
        <v>2070</v>
      </c>
      <c r="D66" s="428" t="s">
        <v>1607</v>
      </c>
      <c r="E66" s="428" t="s">
        <v>1399</v>
      </c>
      <c r="F66" s="427">
        <v>2007</v>
      </c>
      <c r="G66" s="428" t="s">
        <v>1686</v>
      </c>
      <c r="H66" s="428" t="s">
        <v>2065</v>
      </c>
      <c r="I66" s="428" t="s">
        <v>1612</v>
      </c>
      <c r="J66" s="431">
        <v>39597</v>
      </c>
      <c r="K66" s="431">
        <v>39597</v>
      </c>
      <c r="L66" s="428" t="s">
        <v>1608</v>
      </c>
      <c r="M66" s="427">
        <v>41095</v>
      </c>
      <c r="N66" s="428" t="s">
        <v>1341</v>
      </c>
      <c r="O66" s="430"/>
      <c r="P66" s="428" t="s">
        <v>1608</v>
      </c>
      <c r="Q66" s="427">
        <v>103</v>
      </c>
      <c r="R66" s="428" t="s">
        <v>1341</v>
      </c>
      <c r="S66" s="433"/>
      <c r="T66" s="428" t="s">
        <v>1341</v>
      </c>
      <c r="U66" s="428" t="s">
        <v>1341</v>
      </c>
      <c r="V66" s="427" t="b">
        <v>0</v>
      </c>
      <c r="W66" s="428" t="s">
        <v>1341</v>
      </c>
      <c r="X66" s="428" t="s">
        <v>1341</v>
      </c>
      <c r="AB66" s="427">
        <v>818</v>
      </c>
      <c r="AC66" s="428" t="s">
        <v>436</v>
      </c>
      <c r="AD66" s="428" t="s">
        <v>436</v>
      </c>
      <c r="AE66" s="428" t="s">
        <v>1475</v>
      </c>
      <c r="AF66" s="429">
        <v>12</v>
      </c>
      <c r="AG66" s="429" t="b">
        <v>1</v>
      </c>
      <c r="AH66" s="428" t="s">
        <v>1476</v>
      </c>
      <c r="AI66" s="427">
        <v>3</v>
      </c>
      <c r="AJ66" s="427">
        <v>2</v>
      </c>
      <c r="AK66" s="427">
        <v>4</v>
      </c>
      <c r="AL66" s="427">
        <v>5</v>
      </c>
      <c r="AM66" s="428" t="s">
        <v>1341</v>
      </c>
      <c r="AN66" s="428" t="s">
        <v>1341</v>
      </c>
    </row>
    <row r="67" spans="2:40" x14ac:dyDescent="0.3">
      <c r="B67" t="str">
        <f t="shared" ref="B67:B130" si="1">VLOOKUP(E67,AD$2:AE$89,2,FALSE)</f>
        <v>Lower Georgia Strait</v>
      </c>
      <c r="C67" s="428" t="s">
        <v>2077</v>
      </c>
      <c r="D67" s="428" t="s">
        <v>1607</v>
      </c>
      <c r="E67" s="428" t="s">
        <v>1399</v>
      </c>
      <c r="F67" s="427">
        <v>2007</v>
      </c>
      <c r="G67" s="428" t="s">
        <v>1686</v>
      </c>
      <c r="H67" s="428" t="s">
        <v>2065</v>
      </c>
      <c r="I67" s="428" t="s">
        <v>1612</v>
      </c>
      <c r="J67" s="431">
        <v>39597</v>
      </c>
      <c r="K67" s="431">
        <v>39597</v>
      </c>
      <c r="L67" s="428" t="s">
        <v>1608</v>
      </c>
      <c r="M67" s="427">
        <v>41715</v>
      </c>
      <c r="N67" s="428" t="s">
        <v>1341</v>
      </c>
      <c r="O67" s="430"/>
      <c r="P67" s="428" t="s">
        <v>1341</v>
      </c>
      <c r="Q67" s="433"/>
      <c r="R67" s="428" t="s">
        <v>1341</v>
      </c>
      <c r="S67" s="430"/>
      <c r="T67" s="428" t="s">
        <v>1341</v>
      </c>
      <c r="U67" s="428" t="s">
        <v>1341</v>
      </c>
      <c r="V67" s="427" t="b">
        <v>0</v>
      </c>
      <c r="W67" s="428" t="s">
        <v>1341</v>
      </c>
      <c r="X67" s="428" t="s">
        <v>1341</v>
      </c>
      <c r="AB67" s="427">
        <v>819</v>
      </c>
      <c r="AC67" s="428" t="s">
        <v>397</v>
      </c>
      <c r="AD67" s="428" t="s">
        <v>397</v>
      </c>
      <c r="AE67" s="428" t="s">
        <v>1477</v>
      </c>
      <c r="AF67" s="429">
        <v>8</v>
      </c>
      <c r="AG67" s="429" t="b">
        <v>1</v>
      </c>
      <c r="AH67" s="428" t="s">
        <v>1478</v>
      </c>
      <c r="AI67" s="427">
        <v>3</v>
      </c>
      <c r="AJ67" s="427">
        <v>2</v>
      </c>
      <c r="AK67" s="427">
        <v>4</v>
      </c>
      <c r="AL67" s="427">
        <v>5</v>
      </c>
      <c r="AM67" s="428" t="s">
        <v>1341</v>
      </c>
      <c r="AN67" s="428" t="s">
        <v>1341</v>
      </c>
    </row>
    <row r="68" spans="2:40" x14ac:dyDescent="0.3">
      <c r="B68" t="str">
        <f t="shared" si="1"/>
        <v>Lower Georgia Strait</v>
      </c>
      <c r="C68" s="428" t="s">
        <v>2078</v>
      </c>
      <c r="D68" s="428" t="s">
        <v>1607</v>
      </c>
      <c r="E68" s="428" t="s">
        <v>1399</v>
      </c>
      <c r="F68" s="427">
        <v>2007</v>
      </c>
      <c r="G68" s="428" t="s">
        <v>1686</v>
      </c>
      <c r="H68" s="428" t="s">
        <v>2065</v>
      </c>
      <c r="I68" s="428" t="s">
        <v>1612</v>
      </c>
      <c r="J68" s="431">
        <v>39563</v>
      </c>
      <c r="K68" s="431">
        <v>39563</v>
      </c>
      <c r="L68" s="428" t="s">
        <v>1608</v>
      </c>
      <c r="M68" s="427">
        <v>10816</v>
      </c>
      <c r="N68" s="428" t="s">
        <v>1341</v>
      </c>
      <c r="O68" s="430"/>
      <c r="P68" s="428" t="s">
        <v>1341</v>
      </c>
      <c r="Q68" s="433"/>
      <c r="R68" s="428" t="s">
        <v>1341</v>
      </c>
      <c r="S68" s="430"/>
      <c r="T68" s="428" t="s">
        <v>1341</v>
      </c>
      <c r="U68" s="428" t="s">
        <v>1341</v>
      </c>
      <c r="V68" s="427" t="b">
        <v>0</v>
      </c>
      <c r="W68" s="428" t="s">
        <v>1341</v>
      </c>
      <c r="X68" s="428" t="s">
        <v>1341</v>
      </c>
      <c r="AB68" s="427">
        <v>820</v>
      </c>
      <c r="AC68" s="428" t="s">
        <v>997</v>
      </c>
      <c r="AD68" s="428" t="s">
        <v>1479</v>
      </c>
      <c r="AE68" s="428" t="s">
        <v>1480</v>
      </c>
      <c r="AF68" s="429">
        <v>54</v>
      </c>
      <c r="AG68" s="429" t="b">
        <v>1</v>
      </c>
      <c r="AH68" s="428" t="s">
        <v>1530</v>
      </c>
      <c r="AI68" s="427">
        <v>4</v>
      </c>
      <c r="AJ68" s="427">
        <v>3</v>
      </c>
      <c r="AK68" s="427">
        <v>5</v>
      </c>
      <c r="AL68" s="427">
        <v>6</v>
      </c>
      <c r="AM68" s="428" t="s">
        <v>1341</v>
      </c>
      <c r="AN68" s="428" t="s">
        <v>1341</v>
      </c>
    </row>
    <row r="69" spans="2:40" x14ac:dyDescent="0.3">
      <c r="B69" t="str">
        <f t="shared" si="1"/>
        <v>Lower Georgia Strait</v>
      </c>
      <c r="C69" s="428" t="s">
        <v>2086</v>
      </c>
      <c r="D69" s="428" t="s">
        <v>1607</v>
      </c>
      <c r="E69" s="428" t="s">
        <v>1399</v>
      </c>
      <c r="F69" s="427">
        <v>2007</v>
      </c>
      <c r="G69" s="428" t="s">
        <v>1686</v>
      </c>
      <c r="H69" s="428" t="s">
        <v>2065</v>
      </c>
      <c r="I69" s="428" t="s">
        <v>1612</v>
      </c>
      <c r="J69" s="431">
        <v>39563</v>
      </c>
      <c r="K69" s="431">
        <v>39563</v>
      </c>
      <c r="L69" s="428" t="s">
        <v>1608</v>
      </c>
      <c r="M69" s="427">
        <v>10822</v>
      </c>
      <c r="N69" s="428" t="s">
        <v>1341</v>
      </c>
      <c r="O69" s="430"/>
      <c r="P69" s="428" t="s">
        <v>1341</v>
      </c>
      <c r="Q69" s="433"/>
      <c r="R69" s="428" t="s">
        <v>1341</v>
      </c>
      <c r="S69" s="430"/>
      <c r="T69" s="428" t="s">
        <v>1341</v>
      </c>
      <c r="U69" s="428" t="s">
        <v>1341</v>
      </c>
      <c r="V69" s="427" t="b">
        <v>0</v>
      </c>
      <c r="W69" s="428" t="s">
        <v>1341</v>
      </c>
      <c r="X69" s="428" t="s">
        <v>1341</v>
      </c>
      <c r="AB69" s="427">
        <v>821</v>
      </c>
      <c r="AC69" s="428" t="s">
        <v>997</v>
      </c>
      <c r="AD69" s="428" t="s">
        <v>1481</v>
      </c>
      <c r="AE69" s="428" t="s">
        <v>1480</v>
      </c>
      <c r="AF69" s="429">
        <v>54</v>
      </c>
      <c r="AG69" s="429" t="b">
        <v>1</v>
      </c>
      <c r="AH69" s="428" t="s">
        <v>1482</v>
      </c>
      <c r="AI69" s="427">
        <v>4</v>
      </c>
      <c r="AJ69" s="427">
        <v>2</v>
      </c>
      <c r="AK69" s="427">
        <v>4</v>
      </c>
      <c r="AL69" s="427">
        <v>5</v>
      </c>
      <c r="AM69" s="428" t="s">
        <v>1483</v>
      </c>
      <c r="AN69" s="428" t="s">
        <v>1341</v>
      </c>
    </row>
    <row r="70" spans="2:40" x14ac:dyDescent="0.3">
      <c r="B70" t="str">
        <f t="shared" si="1"/>
        <v>Lower Georgia Strait</v>
      </c>
      <c r="C70" s="428" t="s">
        <v>2091</v>
      </c>
      <c r="D70" s="428" t="s">
        <v>1607</v>
      </c>
      <c r="E70" s="428" t="s">
        <v>1399</v>
      </c>
      <c r="F70" s="427">
        <v>2007</v>
      </c>
      <c r="G70" s="428" t="s">
        <v>1686</v>
      </c>
      <c r="H70" s="428" t="s">
        <v>2065</v>
      </c>
      <c r="I70" s="428" t="s">
        <v>1612</v>
      </c>
      <c r="J70" s="431">
        <v>39563</v>
      </c>
      <c r="K70" s="431">
        <v>39563</v>
      </c>
      <c r="L70" s="428" t="s">
        <v>1608</v>
      </c>
      <c r="M70" s="427">
        <v>29848</v>
      </c>
      <c r="N70" s="428" t="s">
        <v>1341</v>
      </c>
      <c r="O70" s="430"/>
      <c r="P70" s="428" t="s">
        <v>1341</v>
      </c>
      <c r="Q70" s="433"/>
      <c r="R70" s="428" t="s">
        <v>1341</v>
      </c>
      <c r="S70" s="430"/>
      <c r="T70" s="428" t="s">
        <v>1341</v>
      </c>
      <c r="U70" s="428" t="s">
        <v>1341</v>
      </c>
      <c r="V70" s="427" t="b">
        <v>0</v>
      </c>
      <c r="W70" s="428" t="s">
        <v>1341</v>
      </c>
      <c r="X70" s="428" t="s">
        <v>1341</v>
      </c>
      <c r="AB70" s="427">
        <v>822</v>
      </c>
      <c r="AC70" s="428" t="s">
        <v>1484</v>
      </c>
      <c r="AD70" s="428" t="s">
        <v>1484</v>
      </c>
      <c r="AE70" s="428" t="s">
        <v>1485</v>
      </c>
      <c r="AF70" s="429">
        <v>14</v>
      </c>
      <c r="AG70" s="429" t="b">
        <v>1</v>
      </c>
      <c r="AH70" s="428" t="s">
        <v>1486</v>
      </c>
      <c r="AI70" s="427">
        <v>3</v>
      </c>
      <c r="AJ70" s="427">
        <v>2</v>
      </c>
      <c r="AK70" s="427">
        <v>4</v>
      </c>
      <c r="AL70" s="427">
        <v>5</v>
      </c>
      <c r="AM70" s="428" t="s">
        <v>1341</v>
      </c>
      <c r="AN70" s="428" t="s">
        <v>1341</v>
      </c>
    </row>
    <row r="71" spans="2:40" x14ac:dyDescent="0.3">
      <c r="B71" t="str">
        <f t="shared" si="1"/>
        <v>Lower Georgia Strait</v>
      </c>
      <c r="C71" s="428" t="s">
        <v>2092</v>
      </c>
      <c r="D71" s="428" t="s">
        <v>1607</v>
      </c>
      <c r="E71" s="428" t="s">
        <v>1399</v>
      </c>
      <c r="F71" s="427">
        <v>2007</v>
      </c>
      <c r="G71" s="428" t="s">
        <v>1686</v>
      </c>
      <c r="H71" s="428" t="s">
        <v>2065</v>
      </c>
      <c r="I71" s="428" t="s">
        <v>1612</v>
      </c>
      <c r="J71" s="431">
        <v>39563</v>
      </c>
      <c r="K71" s="431">
        <v>39563</v>
      </c>
      <c r="L71" s="428" t="s">
        <v>1608</v>
      </c>
      <c r="M71" s="427">
        <v>29978</v>
      </c>
      <c r="N71" s="428" t="s">
        <v>1341</v>
      </c>
      <c r="O71" s="430"/>
      <c r="P71" s="428" t="s">
        <v>1341</v>
      </c>
      <c r="Q71" s="433"/>
      <c r="R71" s="428" t="s">
        <v>1341</v>
      </c>
      <c r="S71" s="430"/>
      <c r="T71" s="428" t="s">
        <v>1341</v>
      </c>
      <c r="U71" s="428" t="s">
        <v>1341</v>
      </c>
      <c r="V71" s="427" t="b">
        <v>0</v>
      </c>
      <c r="W71" s="428" t="s">
        <v>1341</v>
      </c>
      <c r="X71" s="428" t="s">
        <v>1341</v>
      </c>
      <c r="AB71" s="427">
        <v>823</v>
      </c>
      <c r="AC71" s="428" t="s">
        <v>448</v>
      </c>
      <c r="AD71" s="428" t="s">
        <v>448</v>
      </c>
      <c r="AE71" s="428" t="s">
        <v>1487</v>
      </c>
      <c r="AF71" s="429">
        <v>16</v>
      </c>
      <c r="AG71" s="429" t="b">
        <v>1</v>
      </c>
      <c r="AH71" s="428" t="s">
        <v>1488</v>
      </c>
      <c r="AI71" s="427">
        <v>3</v>
      </c>
      <c r="AJ71" s="427">
        <v>2</v>
      </c>
      <c r="AK71" s="427">
        <v>4</v>
      </c>
      <c r="AL71" s="427">
        <v>5</v>
      </c>
      <c r="AM71" s="428" t="s">
        <v>1489</v>
      </c>
      <c r="AN71" s="428" t="s">
        <v>1341</v>
      </c>
    </row>
    <row r="72" spans="2:40" x14ac:dyDescent="0.3">
      <c r="B72" t="str">
        <f t="shared" si="1"/>
        <v>Lower Georgia Strait</v>
      </c>
      <c r="C72" s="428" t="s">
        <v>2093</v>
      </c>
      <c r="D72" s="428" t="s">
        <v>1607</v>
      </c>
      <c r="E72" s="428" t="s">
        <v>1399</v>
      </c>
      <c r="F72" s="427">
        <v>2007</v>
      </c>
      <c r="G72" s="428" t="s">
        <v>1686</v>
      </c>
      <c r="H72" s="428" t="s">
        <v>1687</v>
      </c>
      <c r="I72" s="428" t="s">
        <v>1612</v>
      </c>
      <c r="J72" s="431">
        <v>39597</v>
      </c>
      <c r="K72" s="431">
        <v>39597</v>
      </c>
      <c r="L72" s="428" t="s">
        <v>1608</v>
      </c>
      <c r="M72" s="427">
        <v>29833</v>
      </c>
      <c r="N72" s="428" t="s">
        <v>1341</v>
      </c>
      <c r="O72" s="430"/>
      <c r="P72" s="428" t="s">
        <v>1341</v>
      </c>
      <c r="Q72" s="433"/>
      <c r="R72" s="428" t="s">
        <v>1341</v>
      </c>
      <c r="S72" s="433"/>
      <c r="T72" s="428" t="s">
        <v>1341</v>
      </c>
      <c r="U72" s="428" t="s">
        <v>1341</v>
      </c>
      <c r="V72" s="427" t="b">
        <v>0</v>
      </c>
      <c r="W72" s="428" t="s">
        <v>1341</v>
      </c>
      <c r="X72" s="428" t="s">
        <v>1341</v>
      </c>
      <c r="AB72" s="427">
        <v>824</v>
      </c>
      <c r="AC72" s="428" t="s">
        <v>294</v>
      </c>
      <c r="AD72" s="428" t="s">
        <v>294</v>
      </c>
      <c r="AE72" s="428" t="s">
        <v>1490</v>
      </c>
      <c r="AF72" s="429">
        <v>26</v>
      </c>
      <c r="AG72" s="429" t="b">
        <v>1</v>
      </c>
      <c r="AH72" s="428" t="s">
        <v>1491</v>
      </c>
      <c r="AI72" s="427">
        <v>3</v>
      </c>
      <c r="AJ72" s="427">
        <v>2</v>
      </c>
      <c r="AK72" s="427">
        <v>4</v>
      </c>
      <c r="AL72" s="427">
        <v>5</v>
      </c>
      <c r="AM72" s="428" t="s">
        <v>1492</v>
      </c>
      <c r="AN72" s="428" t="s">
        <v>1341</v>
      </c>
    </row>
    <row r="73" spans="2:40" x14ac:dyDescent="0.3">
      <c r="B73" t="str">
        <f t="shared" si="1"/>
        <v>Lower Georgia Strait</v>
      </c>
      <c r="C73" s="428" t="s">
        <v>2088</v>
      </c>
      <c r="D73" s="428" t="s">
        <v>1607</v>
      </c>
      <c r="E73" s="428" t="s">
        <v>1399</v>
      </c>
      <c r="F73" s="427">
        <v>2007</v>
      </c>
      <c r="G73" s="428" t="s">
        <v>1686</v>
      </c>
      <c r="H73" s="428" t="s">
        <v>1687</v>
      </c>
      <c r="I73" s="428" t="s">
        <v>1612</v>
      </c>
      <c r="J73" s="431">
        <v>39597</v>
      </c>
      <c r="K73" s="431">
        <v>39597</v>
      </c>
      <c r="L73" s="428" t="s">
        <v>1608</v>
      </c>
      <c r="M73" s="427">
        <v>29594</v>
      </c>
      <c r="N73" s="428" t="s">
        <v>1341</v>
      </c>
      <c r="O73" s="430"/>
      <c r="P73" s="428" t="s">
        <v>1608</v>
      </c>
      <c r="Q73" s="427">
        <v>149</v>
      </c>
      <c r="R73" s="428" t="s">
        <v>1341</v>
      </c>
      <c r="S73" s="433"/>
      <c r="T73" s="428" t="s">
        <v>1341</v>
      </c>
      <c r="U73" s="428" t="s">
        <v>1341</v>
      </c>
      <c r="V73" s="427" t="b">
        <v>0</v>
      </c>
      <c r="W73" s="428" t="s">
        <v>1341</v>
      </c>
      <c r="X73" s="428" t="s">
        <v>1341</v>
      </c>
      <c r="AB73" s="427">
        <v>825</v>
      </c>
      <c r="AC73" s="428" t="s">
        <v>294</v>
      </c>
      <c r="AD73" s="428" t="s">
        <v>324</v>
      </c>
      <c r="AE73" s="428" t="s">
        <v>1490</v>
      </c>
      <c r="AF73" s="429">
        <v>26</v>
      </c>
      <c r="AG73" s="429" t="b">
        <v>1</v>
      </c>
      <c r="AH73" s="428" t="s">
        <v>1493</v>
      </c>
      <c r="AI73" s="427">
        <v>3</v>
      </c>
      <c r="AJ73" s="427">
        <v>2</v>
      </c>
      <c r="AK73" s="427">
        <v>4</v>
      </c>
      <c r="AL73" s="427">
        <v>5</v>
      </c>
      <c r="AM73" s="428" t="s">
        <v>1341</v>
      </c>
      <c r="AN73" s="428" t="s">
        <v>1341</v>
      </c>
    </row>
    <row r="74" spans="2:40" x14ac:dyDescent="0.3">
      <c r="B74" t="str">
        <f t="shared" si="1"/>
        <v>Lower Georgia Strait</v>
      </c>
      <c r="C74" s="428" t="s">
        <v>2079</v>
      </c>
      <c r="D74" s="428" t="s">
        <v>1607</v>
      </c>
      <c r="E74" s="428" t="s">
        <v>1399</v>
      </c>
      <c r="F74" s="427">
        <v>2007</v>
      </c>
      <c r="G74" s="428" t="s">
        <v>1686</v>
      </c>
      <c r="H74" s="428" t="s">
        <v>1687</v>
      </c>
      <c r="I74" s="428" t="s">
        <v>1612</v>
      </c>
      <c r="J74" s="431">
        <v>39597</v>
      </c>
      <c r="K74" s="431">
        <v>39597</v>
      </c>
      <c r="L74" s="428" t="s">
        <v>1608</v>
      </c>
      <c r="M74" s="427">
        <v>27417</v>
      </c>
      <c r="N74" s="428" t="s">
        <v>1341</v>
      </c>
      <c r="O74" s="430"/>
      <c r="P74" s="428" t="s">
        <v>1341</v>
      </c>
      <c r="Q74" s="433"/>
      <c r="R74" s="428" t="s">
        <v>1341</v>
      </c>
      <c r="S74" s="433"/>
      <c r="T74" s="428" t="s">
        <v>1341</v>
      </c>
      <c r="U74" s="428" t="s">
        <v>1341</v>
      </c>
      <c r="V74" s="427" t="b">
        <v>0</v>
      </c>
      <c r="W74" s="428" t="s">
        <v>1341</v>
      </c>
      <c r="X74" s="428" t="s">
        <v>1341</v>
      </c>
      <c r="AB74" s="427">
        <v>826</v>
      </c>
      <c r="AC74" s="428" t="s">
        <v>328</v>
      </c>
      <c r="AD74" s="428" t="s">
        <v>328</v>
      </c>
      <c r="AE74" s="428" t="s">
        <v>1494</v>
      </c>
      <c r="AF74" s="429">
        <v>28</v>
      </c>
      <c r="AG74" s="429" t="b">
        <v>1</v>
      </c>
      <c r="AH74" s="428" t="s">
        <v>1495</v>
      </c>
      <c r="AI74" s="427">
        <v>3</v>
      </c>
      <c r="AJ74" s="427">
        <v>2</v>
      </c>
      <c r="AK74" s="427">
        <v>4</v>
      </c>
      <c r="AL74" s="427">
        <v>5</v>
      </c>
      <c r="AM74" s="428" t="s">
        <v>1496</v>
      </c>
      <c r="AN74" s="428" t="s">
        <v>1341</v>
      </c>
    </row>
    <row r="75" spans="2:40" x14ac:dyDescent="0.3">
      <c r="B75" t="str">
        <f t="shared" si="1"/>
        <v>Lower Georgia Strait</v>
      </c>
      <c r="C75" s="428" t="s">
        <v>1685</v>
      </c>
      <c r="D75" s="428" t="s">
        <v>1607</v>
      </c>
      <c r="E75" s="428" t="s">
        <v>1399</v>
      </c>
      <c r="F75" s="427">
        <v>2008</v>
      </c>
      <c r="G75" s="428" t="s">
        <v>1686</v>
      </c>
      <c r="H75" s="428" t="s">
        <v>1687</v>
      </c>
      <c r="I75" s="428" t="s">
        <v>1612</v>
      </c>
      <c r="J75" s="431">
        <v>39952</v>
      </c>
      <c r="K75" s="431">
        <v>39952</v>
      </c>
      <c r="L75" s="428" t="s">
        <v>1608</v>
      </c>
      <c r="M75" s="427">
        <v>29448</v>
      </c>
      <c r="N75" s="428" t="s">
        <v>1341</v>
      </c>
      <c r="O75" s="430"/>
      <c r="P75" s="428" t="s">
        <v>1613</v>
      </c>
      <c r="Q75" s="427">
        <v>56420</v>
      </c>
      <c r="R75" s="428" t="s">
        <v>1341</v>
      </c>
      <c r="S75" s="433"/>
      <c r="T75" s="428" t="s">
        <v>1341</v>
      </c>
      <c r="U75" s="428" t="s">
        <v>1341</v>
      </c>
      <c r="V75" s="427" t="b">
        <v>0</v>
      </c>
      <c r="W75" s="428" t="s">
        <v>1341</v>
      </c>
      <c r="X75" s="428" t="s">
        <v>1341</v>
      </c>
      <c r="AB75" s="427">
        <v>827</v>
      </c>
      <c r="AC75" s="428" t="s">
        <v>472</v>
      </c>
      <c r="AD75" s="428" t="s">
        <v>472</v>
      </c>
      <c r="AE75" s="428" t="s">
        <v>1497</v>
      </c>
      <c r="AF75" s="429">
        <v>18</v>
      </c>
      <c r="AG75" s="429" t="b">
        <v>1</v>
      </c>
      <c r="AH75" s="428" t="s">
        <v>1498</v>
      </c>
      <c r="AI75" s="427">
        <v>3</v>
      </c>
      <c r="AJ75" s="427">
        <v>2</v>
      </c>
      <c r="AK75" s="427">
        <v>4</v>
      </c>
      <c r="AL75" s="427">
        <v>5</v>
      </c>
      <c r="AM75" s="428" t="s">
        <v>1341</v>
      </c>
      <c r="AN75" s="428" t="s">
        <v>1341</v>
      </c>
    </row>
    <row r="76" spans="2:40" x14ac:dyDescent="0.3">
      <c r="B76" t="str">
        <f t="shared" si="1"/>
        <v>Lower Georgia Strait</v>
      </c>
      <c r="C76" s="428" t="s">
        <v>1705</v>
      </c>
      <c r="D76" s="428" t="s">
        <v>1607</v>
      </c>
      <c r="E76" s="428" t="s">
        <v>1399</v>
      </c>
      <c r="F76" s="427">
        <v>2008</v>
      </c>
      <c r="G76" s="428" t="s">
        <v>1686</v>
      </c>
      <c r="H76" s="428" t="s">
        <v>1687</v>
      </c>
      <c r="I76" s="428" t="s">
        <v>1612</v>
      </c>
      <c r="J76" s="431">
        <v>39952</v>
      </c>
      <c r="K76" s="431">
        <v>39952</v>
      </c>
      <c r="L76" s="428" t="s">
        <v>1608</v>
      </c>
      <c r="M76" s="427">
        <v>34963</v>
      </c>
      <c r="N76" s="428" t="s">
        <v>1341</v>
      </c>
      <c r="O76" s="430"/>
      <c r="P76" s="428" t="s">
        <v>1613</v>
      </c>
      <c r="Q76" s="427">
        <v>66987</v>
      </c>
      <c r="R76" s="428" t="s">
        <v>1341</v>
      </c>
      <c r="S76" s="433"/>
      <c r="T76" s="428" t="s">
        <v>1341</v>
      </c>
      <c r="U76" s="428" t="s">
        <v>1341</v>
      </c>
      <c r="V76" s="427" t="b">
        <v>0</v>
      </c>
      <c r="W76" s="428" t="s">
        <v>1341</v>
      </c>
      <c r="X76" s="428" t="s">
        <v>1341</v>
      </c>
      <c r="AB76" s="427">
        <v>828</v>
      </c>
      <c r="AC76" s="428" t="s">
        <v>451</v>
      </c>
      <c r="AD76" s="428" t="s">
        <v>451</v>
      </c>
      <c r="AE76" s="428" t="s">
        <v>1499</v>
      </c>
      <c r="AF76" s="429">
        <v>20</v>
      </c>
      <c r="AG76" s="429" t="b">
        <v>1</v>
      </c>
      <c r="AH76" s="428" t="s">
        <v>1528</v>
      </c>
      <c r="AI76" s="427">
        <v>3</v>
      </c>
      <c r="AJ76" s="427">
        <v>2</v>
      </c>
      <c r="AK76" s="427">
        <v>4</v>
      </c>
      <c r="AL76" s="427">
        <v>5</v>
      </c>
      <c r="AM76" s="428" t="s">
        <v>1341</v>
      </c>
      <c r="AN76" s="428" t="s">
        <v>1341</v>
      </c>
    </row>
    <row r="77" spans="2:40" x14ac:dyDescent="0.3">
      <c r="B77" t="str">
        <f t="shared" si="1"/>
        <v>Lower Georgia Strait</v>
      </c>
      <c r="C77" s="428" t="s">
        <v>1706</v>
      </c>
      <c r="D77" s="428" t="s">
        <v>1607</v>
      </c>
      <c r="E77" s="428" t="s">
        <v>1399</v>
      </c>
      <c r="F77" s="427">
        <v>2008</v>
      </c>
      <c r="G77" s="428" t="s">
        <v>1686</v>
      </c>
      <c r="H77" s="428" t="s">
        <v>1687</v>
      </c>
      <c r="I77" s="428" t="s">
        <v>1612</v>
      </c>
      <c r="J77" s="431">
        <v>39952</v>
      </c>
      <c r="K77" s="431">
        <v>39952</v>
      </c>
      <c r="L77" s="428" t="s">
        <v>1608</v>
      </c>
      <c r="M77" s="427">
        <v>32490</v>
      </c>
      <c r="N77" s="428" t="s">
        <v>1341</v>
      </c>
      <c r="O77" s="430"/>
      <c r="P77" s="428" t="s">
        <v>1613</v>
      </c>
      <c r="Q77" s="427">
        <v>62249</v>
      </c>
      <c r="R77" s="428" t="s">
        <v>1341</v>
      </c>
      <c r="S77" s="433"/>
      <c r="T77" s="428" t="s">
        <v>1341</v>
      </c>
      <c r="U77" s="428" t="s">
        <v>1341</v>
      </c>
      <c r="V77" s="427" t="b">
        <v>0</v>
      </c>
      <c r="W77" s="428" t="s">
        <v>1341</v>
      </c>
      <c r="X77" s="428" t="s">
        <v>1341</v>
      </c>
      <c r="AB77" s="427">
        <v>829</v>
      </c>
      <c r="AC77" s="428" t="s">
        <v>839</v>
      </c>
      <c r="AD77" s="428" t="s">
        <v>1500</v>
      </c>
      <c r="AE77" s="428" t="s">
        <v>1501</v>
      </c>
      <c r="AF77" s="429">
        <v>72</v>
      </c>
      <c r="AG77" s="429" t="b">
        <v>0</v>
      </c>
      <c r="AH77" s="428" t="s">
        <v>1529</v>
      </c>
      <c r="AI77" s="427">
        <v>3</v>
      </c>
      <c r="AJ77" s="427">
        <v>2</v>
      </c>
      <c r="AK77" s="427">
        <v>4</v>
      </c>
      <c r="AL77" s="427">
        <v>6</v>
      </c>
      <c r="AM77" s="428" t="s">
        <v>1502</v>
      </c>
      <c r="AN77" s="428" t="s">
        <v>1341</v>
      </c>
    </row>
    <row r="78" spans="2:40" x14ac:dyDescent="0.3">
      <c r="B78" t="str">
        <f t="shared" si="1"/>
        <v>Lower Georgia Strait</v>
      </c>
      <c r="C78" s="428" t="s">
        <v>1707</v>
      </c>
      <c r="D78" s="428" t="s">
        <v>1607</v>
      </c>
      <c r="E78" s="428" t="s">
        <v>1399</v>
      </c>
      <c r="F78" s="427">
        <v>2008</v>
      </c>
      <c r="G78" s="428" t="s">
        <v>1686</v>
      </c>
      <c r="H78" s="428" t="s">
        <v>1687</v>
      </c>
      <c r="I78" s="428" t="s">
        <v>1612</v>
      </c>
      <c r="J78" s="431">
        <v>39937</v>
      </c>
      <c r="K78" s="431">
        <v>39937</v>
      </c>
      <c r="L78" s="428" t="s">
        <v>1608</v>
      </c>
      <c r="M78" s="427">
        <v>46703</v>
      </c>
      <c r="N78" s="428" t="s">
        <v>1341</v>
      </c>
      <c r="O78" s="430"/>
      <c r="P78" s="428" t="s">
        <v>1613</v>
      </c>
      <c r="Q78" s="427">
        <v>18044</v>
      </c>
      <c r="R78" s="428" t="s">
        <v>1608</v>
      </c>
      <c r="S78" s="427">
        <v>118</v>
      </c>
      <c r="T78" s="428" t="s">
        <v>1341</v>
      </c>
      <c r="U78" s="428" t="s">
        <v>1341</v>
      </c>
      <c r="V78" s="427" t="b">
        <v>0</v>
      </c>
      <c r="W78" s="428" t="s">
        <v>1341</v>
      </c>
      <c r="X78" s="428" t="s">
        <v>1341</v>
      </c>
      <c r="AB78" s="427">
        <v>830</v>
      </c>
      <c r="AC78" s="428" t="s">
        <v>839</v>
      </c>
      <c r="AD78" s="428" t="s">
        <v>1503</v>
      </c>
      <c r="AE78" s="428" t="s">
        <v>1501</v>
      </c>
      <c r="AF78" s="429">
        <v>72</v>
      </c>
      <c r="AG78" s="429" t="b">
        <v>1</v>
      </c>
      <c r="AH78" s="428" t="s">
        <v>1504</v>
      </c>
      <c r="AI78" s="427">
        <v>3</v>
      </c>
      <c r="AJ78" s="427">
        <v>2</v>
      </c>
      <c r="AK78" s="427">
        <v>4</v>
      </c>
      <c r="AL78" s="427">
        <v>6</v>
      </c>
      <c r="AM78" s="428" t="s">
        <v>1341</v>
      </c>
      <c r="AN78" s="428" t="s">
        <v>1341</v>
      </c>
    </row>
    <row r="79" spans="2:40" x14ac:dyDescent="0.3">
      <c r="B79" t="str">
        <f t="shared" si="1"/>
        <v>Lower Georgia Strait</v>
      </c>
      <c r="C79" s="428" t="s">
        <v>1708</v>
      </c>
      <c r="D79" s="428" t="s">
        <v>1607</v>
      </c>
      <c r="E79" s="428" t="s">
        <v>1399</v>
      </c>
      <c r="F79" s="427">
        <v>2008</v>
      </c>
      <c r="G79" s="428" t="s">
        <v>1686</v>
      </c>
      <c r="H79" s="428" t="s">
        <v>1687</v>
      </c>
      <c r="I79" s="428" t="s">
        <v>1612</v>
      </c>
      <c r="J79" s="431">
        <v>39937</v>
      </c>
      <c r="K79" s="431">
        <v>39937</v>
      </c>
      <c r="L79" s="428" t="s">
        <v>1608</v>
      </c>
      <c r="M79" s="427">
        <v>46321</v>
      </c>
      <c r="N79" s="428" t="s">
        <v>1341</v>
      </c>
      <c r="O79" s="430"/>
      <c r="P79" s="428" t="s">
        <v>1613</v>
      </c>
      <c r="Q79" s="427">
        <v>17897</v>
      </c>
      <c r="R79" s="428" t="s">
        <v>1341</v>
      </c>
      <c r="S79" s="433"/>
      <c r="T79" s="428" t="s">
        <v>1341</v>
      </c>
      <c r="U79" s="428" t="s">
        <v>1341</v>
      </c>
      <c r="V79" s="427" t="b">
        <v>0</v>
      </c>
      <c r="W79" s="428" t="s">
        <v>1341</v>
      </c>
      <c r="X79" s="428" t="s">
        <v>1341</v>
      </c>
      <c r="AB79" s="427">
        <v>831</v>
      </c>
      <c r="AC79" s="428" t="s">
        <v>839</v>
      </c>
      <c r="AD79" s="428" t="s">
        <v>1505</v>
      </c>
      <c r="AE79" s="428" t="s">
        <v>1501</v>
      </c>
      <c r="AF79" s="429">
        <v>72</v>
      </c>
      <c r="AG79" s="429" t="b">
        <v>0</v>
      </c>
      <c r="AH79" s="428" t="s">
        <v>1527</v>
      </c>
      <c r="AI79" s="427">
        <v>3</v>
      </c>
      <c r="AJ79" s="427">
        <v>2</v>
      </c>
      <c r="AK79" s="427">
        <v>4</v>
      </c>
      <c r="AL79" s="427">
        <v>6</v>
      </c>
      <c r="AM79" s="428" t="s">
        <v>1506</v>
      </c>
      <c r="AN79" s="428" t="s">
        <v>1341</v>
      </c>
    </row>
    <row r="80" spans="2:40" x14ac:dyDescent="0.3">
      <c r="B80" t="str">
        <f t="shared" si="1"/>
        <v>Lower Georgia Strait</v>
      </c>
      <c r="C80" s="428" t="s">
        <v>1709</v>
      </c>
      <c r="D80" s="428" t="s">
        <v>1607</v>
      </c>
      <c r="E80" s="428" t="s">
        <v>1399</v>
      </c>
      <c r="F80" s="427">
        <v>2008</v>
      </c>
      <c r="G80" s="428" t="s">
        <v>1686</v>
      </c>
      <c r="H80" s="428" t="s">
        <v>1687</v>
      </c>
      <c r="I80" s="428" t="s">
        <v>1612</v>
      </c>
      <c r="J80" s="431">
        <v>39937</v>
      </c>
      <c r="K80" s="431">
        <v>39937</v>
      </c>
      <c r="L80" s="428" t="s">
        <v>1608</v>
      </c>
      <c r="M80" s="427">
        <v>46306</v>
      </c>
      <c r="N80" s="428" t="s">
        <v>1341</v>
      </c>
      <c r="O80" s="430"/>
      <c r="P80" s="428" t="s">
        <v>1613</v>
      </c>
      <c r="Q80" s="427">
        <v>17891</v>
      </c>
      <c r="R80" s="428" t="s">
        <v>1341</v>
      </c>
      <c r="S80" s="430"/>
      <c r="T80" s="428" t="s">
        <v>1341</v>
      </c>
      <c r="U80" s="428" t="s">
        <v>1341</v>
      </c>
      <c r="V80" s="427" t="b">
        <v>0</v>
      </c>
      <c r="W80" s="428" t="s">
        <v>1341</v>
      </c>
      <c r="X80" s="428" t="s">
        <v>1341</v>
      </c>
      <c r="AB80" s="427">
        <v>832</v>
      </c>
      <c r="AC80" s="428" t="s">
        <v>839</v>
      </c>
      <c r="AD80" s="428" t="s">
        <v>1507</v>
      </c>
      <c r="AE80" s="428" t="s">
        <v>1501</v>
      </c>
      <c r="AF80" s="429">
        <v>72</v>
      </c>
      <c r="AG80" s="429" t="b">
        <v>0</v>
      </c>
      <c r="AH80" s="428" t="s">
        <v>1508</v>
      </c>
      <c r="AI80" s="427">
        <v>3</v>
      </c>
      <c r="AJ80" s="427">
        <v>2</v>
      </c>
      <c r="AK80" s="427">
        <v>4</v>
      </c>
      <c r="AL80" s="427">
        <v>6</v>
      </c>
      <c r="AM80" s="428" t="s">
        <v>1506</v>
      </c>
      <c r="AN80" s="428" t="s">
        <v>1341</v>
      </c>
    </row>
    <row r="81" spans="2:40" x14ac:dyDescent="0.3">
      <c r="B81" t="str">
        <f t="shared" si="1"/>
        <v>Lower Georgia Strait</v>
      </c>
      <c r="C81" s="428" t="s">
        <v>1710</v>
      </c>
      <c r="D81" s="428" t="s">
        <v>1607</v>
      </c>
      <c r="E81" s="428" t="s">
        <v>1399</v>
      </c>
      <c r="F81" s="427">
        <v>2008</v>
      </c>
      <c r="G81" s="428" t="s">
        <v>1686</v>
      </c>
      <c r="H81" s="428" t="s">
        <v>1687</v>
      </c>
      <c r="I81" s="428" t="s">
        <v>1612</v>
      </c>
      <c r="J81" s="431">
        <v>39937</v>
      </c>
      <c r="K81" s="431">
        <v>39937</v>
      </c>
      <c r="L81" s="428" t="s">
        <v>1608</v>
      </c>
      <c r="M81" s="427">
        <v>46868</v>
      </c>
      <c r="N81" s="428" t="s">
        <v>1341</v>
      </c>
      <c r="O81" s="430"/>
      <c r="P81" s="428" t="s">
        <v>1613</v>
      </c>
      <c r="Q81" s="427">
        <v>18108</v>
      </c>
      <c r="R81" s="428" t="s">
        <v>1341</v>
      </c>
      <c r="S81" s="430"/>
      <c r="T81" s="428" t="s">
        <v>1341</v>
      </c>
      <c r="U81" s="428" t="s">
        <v>1341</v>
      </c>
      <c r="V81" s="427" t="b">
        <v>0</v>
      </c>
      <c r="W81" s="428" t="s">
        <v>1341</v>
      </c>
      <c r="X81" s="428" t="s">
        <v>1341</v>
      </c>
      <c r="AB81" s="427">
        <v>833</v>
      </c>
      <c r="AC81" s="428" t="s">
        <v>839</v>
      </c>
      <c r="AD81" s="428" t="s">
        <v>1509</v>
      </c>
      <c r="AE81" s="428" t="s">
        <v>1501</v>
      </c>
      <c r="AF81" s="429">
        <v>72</v>
      </c>
      <c r="AG81" s="429" t="b">
        <v>0</v>
      </c>
      <c r="AH81" s="428" t="s">
        <v>1510</v>
      </c>
      <c r="AI81" s="427">
        <v>3</v>
      </c>
      <c r="AJ81" s="427">
        <v>2</v>
      </c>
      <c r="AK81" s="427">
        <v>4</v>
      </c>
      <c r="AL81" s="427">
        <v>6</v>
      </c>
      <c r="AM81" s="428" t="s">
        <v>1511</v>
      </c>
      <c r="AN81" s="428" t="s">
        <v>1341</v>
      </c>
    </row>
    <row r="82" spans="2:40" x14ac:dyDescent="0.3">
      <c r="B82" t="str">
        <f t="shared" si="1"/>
        <v>Lower Georgia Strait</v>
      </c>
      <c r="C82" s="428" t="s">
        <v>1711</v>
      </c>
      <c r="D82" s="428" t="s">
        <v>1607</v>
      </c>
      <c r="E82" s="428" t="s">
        <v>1399</v>
      </c>
      <c r="F82" s="427">
        <v>2008</v>
      </c>
      <c r="G82" s="428" t="s">
        <v>1686</v>
      </c>
      <c r="H82" s="428" t="s">
        <v>1687</v>
      </c>
      <c r="I82" s="428" t="s">
        <v>1612</v>
      </c>
      <c r="J82" s="431">
        <v>39937</v>
      </c>
      <c r="K82" s="431">
        <v>39937</v>
      </c>
      <c r="L82" s="428" t="s">
        <v>1608</v>
      </c>
      <c r="M82" s="427">
        <v>46362</v>
      </c>
      <c r="N82" s="428" t="s">
        <v>1341</v>
      </c>
      <c r="O82" s="430"/>
      <c r="P82" s="428" t="s">
        <v>1613</v>
      </c>
      <c r="Q82" s="427">
        <v>17913</v>
      </c>
      <c r="R82" s="428" t="s">
        <v>1608</v>
      </c>
      <c r="S82" s="432">
        <v>351</v>
      </c>
      <c r="T82" s="428" t="s">
        <v>1341</v>
      </c>
      <c r="U82" s="428" t="s">
        <v>1341</v>
      </c>
      <c r="V82" s="427" t="b">
        <v>0</v>
      </c>
      <c r="W82" s="428" t="s">
        <v>1341</v>
      </c>
      <c r="X82" s="428" t="s">
        <v>1341</v>
      </c>
      <c r="AB82" s="427">
        <v>834</v>
      </c>
      <c r="AC82" s="428" t="s">
        <v>1512</v>
      </c>
      <c r="AD82" s="428" t="s">
        <v>1512</v>
      </c>
      <c r="AE82" s="428" t="s">
        <v>1513</v>
      </c>
      <c r="AF82" s="429">
        <v>58</v>
      </c>
      <c r="AG82" s="429" t="b">
        <v>1</v>
      </c>
      <c r="AH82" s="428" t="s">
        <v>1514</v>
      </c>
      <c r="AI82" s="427">
        <v>2</v>
      </c>
      <c r="AJ82" s="427">
        <v>2</v>
      </c>
      <c r="AK82" s="427">
        <v>4</v>
      </c>
      <c r="AL82" s="427">
        <v>5</v>
      </c>
      <c r="AM82" s="428" t="s">
        <v>1341</v>
      </c>
      <c r="AN82" s="428" t="s">
        <v>1341</v>
      </c>
    </row>
    <row r="83" spans="2:40" x14ac:dyDescent="0.3">
      <c r="B83" t="str">
        <f t="shared" si="1"/>
        <v>Lower Georgia Strait</v>
      </c>
      <c r="C83" s="428" t="s">
        <v>1740</v>
      </c>
      <c r="D83" s="428" t="s">
        <v>1607</v>
      </c>
      <c r="E83" s="428" t="s">
        <v>1399</v>
      </c>
      <c r="F83" s="427">
        <v>2008</v>
      </c>
      <c r="G83" s="428" t="s">
        <v>1686</v>
      </c>
      <c r="H83" s="428" t="s">
        <v>1687</v>
      </c>
      <c r="I83" s="428" t="s">
        <v>1612</v>
      </c>
      <c r="J83" s="431">
        <v>39952</v>
      </c>
      <c r="K83" s="431">
        <v>39952</v>
      </c>
      <c r="L83" s="428" t="s">
        <v>1608</v>
      </c>
      <c r="M83" s="427">
        <v>29149</v>
      </c>
      <c r="N83" s="428" t="s">
        <v>1341</v>
      </c>
      <c r="O83" s="430"/>
      <c r="P83" s="428" t="s">
        <v>1613</v>
      </c>
      <c r="Q83" s="427">
        <v>55847</v>
      </c>
      <c r="R83" s="428" t="s">
        <v>1608</v>
      </c>
      <c r="S83" s="432">
        <v>147</v>
      </c>
      <c r="T83" s="428" t="s">
        <v>1341</v>
      </c>
      <c r="U83" s="428" t="s">
        <v>1341</v>
      </c>
      <c r="V83" s="427" t="b">
        <v>0</v>
      </c>
      <c r="W83" s="428" t="s">
        <v>1341</v>
      </c>
      <c r="X83" s="428" t="s">
        <v>1341</v>
      </c>
      <c r="AB83" s="427">
        <v>835</v>
      </c>
      <c r="AC83" s="428" t="s">
        <v>484</v>
      </c>
      <c r="AD83" s="428" t="s">
        <v>484</v>
      </c>
      <c r="AE83" s="428" t="s">
        <v>1255</v>
      </c>
      <c r="AF83" s="429">
        <v>30</v>
      </c>
      <c r="AG83" s="429" t="b">
        <v>0</v>
      </c>
      <c r="AH83" s="428" t="s">
        <v>1515</v>
      </c>
      <c r="AI83" s="427">
        <v>3</v>
      </c>
      <c r="AJ83" s="427">
        <v>2</v>
      </c>
      <c r="AK83" s="427">
        <v>4</v>
      </c>
      <c r="AL83" s="427">
        <v>5</v>
      </c>
      <c r="AM83" s="428" t="s">
        <v>1516</v>
      </c>
      <c r="AN83" s="428" t="s">
        <v>1341</v>
      </c>
    </row>
    <row r="84" spans="2:40" x14ac:dyDescent="0.3">
      <c r="B84" t="str">
        <f t="shared" si="1"/>
        <v>Lower Georgia Strait</v>
      </c>
      <c r="C84" s="428" t="s">
        <v>1741</v>
      </c>
      <c r="D84" s="428" t="s">
        <v>1607</v>
      </c>
      <c r="E84" s="428" t="s">
        <v>1399</v>
      </c>
      <c r="F84" s="427">
        <v>2008</v>
      </c>
      <c r="G84" s="428" t="s">
        <v>1686</v>
      </c>
      <c r="H84" s="428" t="s">
        <v>1687</v>
      </c>
      <c r="I84" s="428" t="s">
        <v>1612</v>
      </c>
      <c r="J84" s="431">
        <v>39952</v>
      </c>
      <c r="K84" s="431">
        <v>39952</v>
      </c>
      <c r="L84" s="428" t="s">
        <v>1608</v>
      </c>
      <c r="M84" s="427">
        <v>28165</v>
      </c>
      <c r="N84" s="428" t="s">
        <v>1341</v>
      </c>
      <c r="O84" s="430"/>
      <c r="P84" s="428" t="s">
        <v>1613</v>
      </c>
      <c r="Q84" s="427">
        <v>53962</v>
      </c>
      <c r="R84" s="428" t="s">
        <v>1341</v>
      </c>
      <c r="S84" s="430"/>
      <c r="T84" s="428" t="s">
        <v>1341</v>
      </c>
      <c r="U84" s="428" t="s">
        <v>1341</v>
      </c>
      <c r="V84" s="427" t="b">
        <v>0</v>
      </c>
      <c r="W84" s="428" t="s">
        <v>1341</v>
      </c>
      <c r="X84" s="428" t="s">
        <v>1341</v>
      </c>
      <c r="AB84" s="427">
        <v>836</v>
      </c>
      <c r="AC84" s="428" t="s">
        <v>484</v>
      </c>
      <c r="AD84" s="428" t="s">
        <v>1517</v>
      </c>
      <c r="AE84" s="428" t="s">
        <v>1255</v>
      </c>
      <c r="AF84" s="429">
        <v>30</v>
      </c>
      <c r="AG84" s="429" t="b">
        <v>0</v>
      </c>
      <c r="AH84" s="428" t="s">
        <v>1518</v>
      </c>
      <c r="AI84" s="427">
        <v>3</v>
      </c>
      <c r="AJ84" s="427">
        <v>2</v>
      </c>
      <c r="AK84" s="427">
        <v>4</v>
      </c>
      <c r="AL84" s="427">
        <v>5</v>
      </c>
      <c r="AM84" s="428" t="s">
        <v>1516</v>
      </c>
      <c r="AN84" s="428" t="s">
        <v>1341</v>
      </c>
    </row>
    <row r="85" spans="2:40" x14ac:dyDescent="0.3">
      <c r="B85" t="str">
        <f t="shared" si="1"/>
        <v>Lower Georgia Strait</v>
      </c>
      <c r="C85" s="428" t="s">
        <v>1743</v>
      </c>
      <c r="D85" s="428" t="s">
        <v>1607</v>
      </c>
      <c r="E85" s="428" t="s">
        <v>1399</v>
      </c>
      <c r="F85" s="427">
        <v>2008</v>
      </c>
      <c r="G85" s="428" t="s">
        <v>1686</v>
      </c>
      <c r="H85" s="428" t="s">
        <v>1687</v>
      </c>
      <c r="I85" s="428" t="s">
        <v>1612</v>
      </c>
      <c r="J85" s="431">
        <v>39952</v>
      </c>
      <c r="K85" s="431">
        <v>39952</v>
      </c>
      <c r="L85" s="428" t="s">
        <v>1608</v>
      </c>
      <c r="M85" s="427">
        <v>29340</v>
      </c>
      <c r="N85" s="428" t="s">
        <v>1341</v>
      </c>
      <c r="O85" s="430"/>
      <c r="P85" s="428" t="s">
        <v>1613</v>
      </c>
      <c r="Q85" s="427">
        <v>56213</v>
      </c>
      <c r="R85" s="428" t="s">
        <v>1608</v>
      </c>
      <c r="S85" s="427">
        <v>148</v>
      </c>
      <c r="T85" s="428" t="s">
        <v>1341</v>
      </c>
      <c r="U85" s="428" t="s">
        <v>1341</v>
      </c>
      <c r="V85" s="427" t="b">
        <v>0</v>
      </c>
      <c r="W85" s="428" t="s">
        <v>1341</v>
      </c>
      <c r="X85" s="428" t="s">
        <v>1341</v>
      </c>
      <c r="AB85" s="427">
        <v>837</v>
      </c>
      <c r="AC85" s="428" t="s">
        <v>1519</v>
      </c>
      <c r="AD85" s="428" t="s">
        <v>1519</v>
      </c>
      <c r="AE85" s="428" t="s">
        <v>1520</v>
      </c>
      <c r="AF85" s="429">
        <v>66</v>
      </c>
      <c r="AG85" s="429" t="b">
        <v>0</v>
      </c>
      <c r="AH85" s="428" t="s">
        <v>1521</v>
      </c>
      <c r="AI85" s="427">
        <v>3</v>
      </c>
      <c r="AJ85" s="427">
        <v>2</v>
      </c>
      <c r="AK85" s="427">
        <v>4</v>
      </c>
      <c r="AL85" s="427">
        <v>5</v>
      </c>
      <c r="AM85" s="428" t="s">
        <v>1516</v>
      </c>
      <c r="AN85" s="428" t="s">
        <v>1341</v>
      </c>
    </row>
    <row r="86" spans="2:40" x14ac:dyDescent="0.3">
      <c r="B86" t="str">
        <f t="shared" si="1"/>
        <v>Lower Georgia Strait</v>
      </c>
      <c r="C86" s="428" t="s">
        <v>1751</v>
      </c>
      <c r="D86" s="428" t="s">
        <v>1607</v>
      </c>
      <c r="E86" s="428" t="s">
        <v>1399</v>
      </c>
      <c r="F86" s="427">
        <v>2008</v>
      </c>
      <c r="G86" s="428" t="s">
        <v>1686</v>
      </c>
      <c r="H86" s="428" t="s">
        <v>1687</v>
      </c>
      <c r="I86" s="428" t="s">
        <v>1612</v>
      </c>
      <c r="J86" s="431">
        <v>39937</v>
      </c>
      <c r="K86" s="431">
        <v>39937</v>
      </c>
      <c r="L86" s="428" t="s">
        <v>1608</v>
      </c>
      <c r="M86" s="427">
        <v>17180</v>
      </c>
      <c r="N86" s="428" t="s">
        <v>1341</v>
      </c>
      <c r="O86" s="430"/>
      <c r="P86" s="428" t="s">
        <v>1613</v>
      </c>
      <c r="Q86" s="427">
        <v>6638</v>
      </c>
      <c r="R86" s="428" t="s">
        <v>1341</v>
      </c>
      <c r="S86" s="433"/>
      <c r="T86" s="428" t="s">
        <v>1341</v>
      </c>
      <c r="U86" s="428" t="s">
        <v>1341</v>
      </c>
      <c r="V86" s="427" t="b">
        <v>0</v>
      </c>
      <c r="W86" s="428" t="s">
        <v>1341</v>
      </c>
      <c r="X86" s="428" t="s">
        <v>1341</v>
      </c>
      <c r="AB86" s="427">
        <v>838</v>
      </c>
      <c r="AC86" s="428" t="s">
        <v>1519</v>
      </c>
      <c r="AD86" s="428" t="s">
        <v>1522</v>
      </c>
      <c r="AE86" s="428" t="s">
        <v>1520</v>
      </c>
      <c r="AF86" s="429">
        <v>66</v>
      </c>
      <c r="AG86" s="429" t="b">
        <v>0</v>
      </c>
      <c r="AH86" s="428" t="s">
        <v>1523</v>
      </c>
      <c r="AI86" s="427">
        <v>3</v>
      </c>
      <c r="AJ86" s="427">
        <v>2</v>
      </c>
      <c r="AK86" s="427">
        <v>4</v>
      </c>
      <c r="AL86" s="427">
        <v>5</v>
      </c>
      <c r="AM86" s="428" t="s">
        <v>1516</v>
      </c>
      <c r="AN86" s="428" t="s">
        <v>1341</v>
      </c>
    </row>
    <row r="87" spans="2:40" x14ac:dyDescent="0.3">
      <c r="B87" t="str">
        <f t="shared" si="1"/>
        <v>Lower Georgia Strait</v>
      </c>
      <c r="C87" s="428" t="s">
        <v>1752</v>
      </c>
      <c r="D87" s="428" t="s">
        <v>1607</v>
      </c>
      <c r="E87" s="428" t="s">
        <v>1399</v>
      </c>
      <c r="F87" s="427">
        <v>2008</v>
      </c>
      <c r="G87" s="428" t="s">
        <v>1686</v>
      </c>
      <c r="H87" s="428" t="s">
        <v>1687</v>
      </c>
      <c r="I87" s="428" t="s">
        <v>1612</v>
      </c>
      <c r="J87" s="431">
        <v>39952</v>
      </c>
      <c r="K87" s="431">
        <v>39952</v>
      </c>
      <c r="L87" s="428" t="s">
        <v>1608</v>
      </c>
      <c r="M87" s="427">
        <v>29006</v>
      </c>
      <c r="N87" s="428" t="s">
        <v>1341</v>
      </c>
      <c r="O87" s="430"/>
      <c r="P87" s="428" t="s">
        <v>1613</v>
      </c>
      <c r="Q87" s="427">
        <v>55573</v>
      </c>
      <c r="R87" s="428" t="s">
        <v>1341</v>
      </c>
      <c r="S87" s="433"/>
      <c r="T87" s="428" t="s">
        <v>1341</v>
      </c>
      <c r="U87" s="428" t="s">
        <v>1341</v>
      </c>
      <c r="V87" s="427" t="b">
        <v>0</v>
      </c>
      <c r="W87" s="428" t="s">
        <v>1341</v>
      </c>
      <c r="X87" s="428" t="s">
        <v>1341</v>
      </c>
      <c r="AB87" s="427">
        <v>839</v>
      </c>
      <c r="AC87" s="428" t="s">
        <v>612</v>
      </c>
      <c r="AD87" s="428" t="s">
        <v>612</v>
      </c>
      <c r="AE87" s="428" t="s">
        <v>1253</v>
      </c>
      <c r="AF87" s="429">
        <v>52</v>
      </c>
      <c r="AG87" s="429" t="b">
        <v>1</v>
      </c>
      <c r="AH87" s="428" t="s">
        <v>1524</v>
      </c>
      <c r="AI87" s="427">
        <v>4</v>
      </c>
      <c r="AJ87" s="427">
        <v>3</v>
      </c>
      <c r="AK87" s="427">
        <v>5</v>
      </c>
      <c r="AL87" s="427">
        <v>6</v>
      </c>
      <c r="AM87" s="428" t="s">
        <v>1341</v>
      </c>
      <c r="AN87" s="428" t="s">
        <v>1341</v>
      </c>
    </row>
    <row r="88" spans="2:40" x14ac:dyDescent="0.3">
      <c r="B88" t="str">
        <f t="shared" si="1"/>
        <v>Lower Georgia Strait</v>
      </c>
      <c r="C88" s="428" t="s">
        <v>1753</v>
      </c>
      <c r="D88" s="428" t="s">
        <v>1607</v>
      </c>
      <c r="E88" s="428" t="s">
        <v>1399</v>
      </c>
      <c r="F88" s="427">
        <v>2008</v>
      </c>
      <c r="G88" s="428" t="s">
        <v>1686</v>
      </c>
      <c r="H88" s="428" t="s">
        <v>1687</v>
      </c>
      <c r="I88" s="428" t="s">
        <v>1612</v>
      </c>
      <c r="J88" s="431">
        <v>39952</v>
      </c>
      <c r="K88" s="431">
        <v>39952</v>
      </c>
      <c r="L88" s="428" t="s">
        <v>1608</v>
      </c>
      <c r="M88" s="427">
        <v>29190</v>
      </c>
      <c r="N88" s="428" t="s">
        <v>1341</v>
      </c>
      <c r="O88" s="430"/>
      <c r="P88" s="428" t="s">
        <v>1613</v>
      </c>
      <c r="Q88" s="427">
        <v>55926</v>
      </c>
      <c r="R88" s="428" t="s">
        <v>1608</v>
      </c>
      <c r="S88" s="427">
        <v>147</v>
      </c>
      <c r="T88" s="428" t="s">
        <v>1341</v>
      </c>
      <c r="U88" s="428" t="s">
        <v>1341</v>
      </c>
      <c r="V88" s="427" t="b">
        <v>0</v>
      </c>
      <c r="W88" s="428" t="s">
        <v>1341</v>
      </c>
      <c r="X88" s="428" t="s">
        <v>1341</v>
      </c>
      <c r="AB88" s="427">
        <v>840</v>
      </c>
      <c r="AC88" s="428" t="s">
        <v>1242</v>
      </c>
      <c r="AD88" s="428" t="s">
        <v>1242</v>
      </c>
      <c r="AE88" s="428" t="s">
        <v>1525</v>
      </c>
      <c r="AF88" s="429">
        <v>74</v>
      </c>
      <c r="AG88" s="429" t="b">
        <v>1</v>
      </c>
      <c r="AH88" s="428" t="s">
        <v>1534</v>
      </c>
      <c r="AI88" s="427">
        <v>3</v>
      </c>
      <c r="AJ88" s="427">
        <v>2</v>
      </c>
      <c r="AK88" s="427">
        <v>4</v>
      </c>
      <c r="AL88" s="427">
        <v>6</v>
      </c>
      <c r="AM88" s="428" t="s">
        <v>1341</v>
      </c>
      <c r="AN88" s="428" t="s">
        <v>1341</v>
      </c>
    </row>
    <row r="89" spans="2:40" x14ac:dyDescent="0.3">
      <c r="B89" t="str">
        <f t="shared" si="1"/>
        <v>Lower Georgia Strait</v>
      </c>
      <c r="C89" s="428" t="s">
        <v>1754</v>
      </c>
      <c r="D89" s="428" t="s">
        <v>1607</v>
      </c>
      <c r="E89" s="428" t="s">
        <v>1399</v>
      </c>
      <c r="F89" s="427">
        <v>2008</v>
      </c>
      <c r="G89" s="428" t="s">
        <v>1686</v>
      </c>
      <c r="H89" s="428" t="s">
        <v>1687</v>
      </c>
      <c r="I89" s="428" t="s">
        <v>1612</v>
      </c>
      <c r="J89" s="431">
        <v>39952</v>
      </c>
      <c r="K89" s="431">
        <v>39952</v>
      </c>
      <c r="L89" s="428" t="s">
        <v>1608</v>
      </c>
      <c r="M89" s="427">
        <v>29788</v>
      </c>
      <c r="N89" s="428" t="s">
        <v>1341</v>
      </c>
      <c r="O89" s="430"/>
      <c r="P89" s="428" t="s">
        <v>1613</v>
      </c>
      <c r="Q89" s="427">
        <v>57072</v>
      </c>
      <c r="R89" s="428" t="s">
        <v>1341</v>
      </c>
      <c r="S89" s="433"/>
      <c r="T89" s="428" t="s">
        <v>1341</v>
      </c>
      <c r="U89" s="428" t="s">
        <v>1341</v>
      </c>
      <c r="V89" s="427" t="b">
        <v>0</v>
      </c>
      <c r="W89" s="428" t="s">
        <v>1341</v>
      </c>
      <c r="X89" s="428" t="s">
        <v>1341</v>
      </c>
      <c r="AB89" s="427">
        <v>841</v>
      </c>
      <c r="AC89" s="428" t="s">
        <v>840</v>
      </c>
      <c r="AD89" s="428" t="s">
        <v>840</v>
      </c>
      <c r="AE89" s="428" t="s">
        <v>1360</v>
      </c>
      <c r="AF89" s="429">
        <v>40</v>
      </c>
      <c r="AG89" s="429" t="b">
        <v>1</v>
      </c>
      <c r="AH89" s="428" t="s">
        <v>2643</v>
      </c>
      <c r="AI89" s="427">
        <v>4</v>
      </c>
      <c r="AJ89" s="427">
        <v>2</v>
      </c>
      <c r="AK89" s="427">
        <v>4</v>
      </c>
      <c r="AL89" s="427">
        <v>5</v>
      </c>
      <c r="AM89" s="428" t="s">
        <v>1341</v>
      </c>
      <c r="AN89" s="428" t="s">
        <v>1341</v>
      </c>
    </row>
    <row r="90" spans="2:40" x14ac:dyDescent="0.3">
      <c r="B90" t="str">
        <f t="shared" si="1"/>
        <v>Lower Georgia Strait</v>
      </c>
      <c r="C90" s="428" t="s">
        <v>1755</v>
      </c>
      <c r="D90" s="428" t="s">
        <v>1607</v>
      </c>
      <c r="E90" s="428" t="s">
        <v>1399</v>
      </c>
      <c r="F90" s="427">
        <v>2008</v>
      </c>
      <c r="G90" s="428" t="s">
        <v>1686</v>
      </c>
      <c r="H90" s="428" t="s">
        <v>1687</v>
      </c>
      <c r="I90" s="428" t="s">
        <v>1612</v>
      </c>
      <c r="J90" s="431">
        <v>39952</v>
      </c>
      <c r="K90" s="431">
        <v>39952</v>
      </c>
      <c r="L90" s="428" t="s">
        <v>1608</v>
      </c>
      <c r="M90" s="427">
        <v>29012</v>
      </c>
      <c r="N90" s="428" t="s">
        <v>1341</v>
      </c>
      <c r="O90" s="430"/>
      <c r="P90" s="428" t="s">
        <v>1613</v>
      </c>
      <c r="Q90" s="427">
        <v>55585</v>
      </c>
      <c r="R90" s="428" t="s">
        <v>1608</v>
      </c>
      <c r="S90" s="427">
        <v>146</v>
      </c>
      <c r="T90" s="428" t="s">
        <v>1341</v>
      </c>
      <c r="U90" s="428" t="s">
        <v>1341</v>
      </c>
      <c r="V90" s="427" t="b">
        <v>0</v>
      </c>
      <c r="W90" s="428" t="s">
        <v>1341</v>
      </c>
      <c r="X90" s="428" t="s">
        <v>1341</v>
      </c>
    </row>
    <row r="91" spans="2:40" x14ac:dyDescent="0.3">
      <c r="B91" t="str">
        <f t="shared" si="1"/>
        <v>Lower Georgia Strait</v>
      </c>
      <c r="C91" s="428" t="s">
        <v>1756</v>
      </c>
      <c r="D91" s="428" t="s">
        <v>1607</v>
      </c>
      <c r="E91" s="428" t="s">
        <v>1399</v>
      </c>
      <c r="F91" s="427">
        <v>2008</v>
      </c>
      <c r="G91" s="428" t="s">
        <v>1686</v>
      </c>
      <c r="H91" s="428" t="s">
        <v>1687</v>
      </c>
      <c r="I91" s="428" t="s">
        <v>1612</v>
      </c>
      <c r="J91" s="431">
        <v>39952</v>
      </c>
      <c r="K91" s="431">
        <v>39952</v>
      </c>
      <c r="L91" s="428" t="s">
        <v>1608</v>
      </c>
      <c r="M91" s="427">
        <v>29830</v>
      </c>
      <c r="N91" s="428" t="s">
        <v>1341</v>
      </c>
      <c r="O91" s="430"/>
      <c r="P91" s="428" t="s">
        <v>1613</v>
      </c>
      <c r="Q91" s="427">
        <v>57152</v>
      </c>
      <c r="R91" s="428" t="s">
        <v>1341</v>
      </c>
      <c r="S91" s="430"/>
      <c r="T91" s="428" t="s">
        <v>1341</v>
      </c>
      <c r="U91" s="428" t="s">
        <v>1341</v>
      </c>
      <c r="V91" s="427" t="b">
        <v>0</v>
      </c>
      <c r="W91" s="428" t="s">
        <v>1341</v>
      </c>
      <c r="X91" s="428" t="s">
        <v>1341</v>
      </c>
    </row>
    <row r="92" spans="2:40" x14ac:dyDescent="0.3">
      <c r="B92" t="str">
        <f t="shared" si="1"/>
        <v>Lower Georgia Strait</v>
      </c>
      <c r="C92" s="428" t="s">
        <v>1757</v>
      </c>
      <c r="D92" s="428" t="s">
        <v>1607</v>
      </c>
      <c r="E92" s="428" t="s">
        <v>1399</v>
      </c>
      <c r="F92" s="427">
        <v>2008</v>
      </c>
      <c r="G92" s="428" t="s">
        <v>1686</v>
      </c>
      <c r="H92" s="428" t="s">
        <v>1687</v>
      </c>
      <c r="I92" s="428" t="s">
        <v>1612</v>
      </c>
      <c r="J92" s="431">
        <v>39952</v>
      </c>
      <c r="K92" s="431">
        <v>39952</v>
      </c>
      <c r="L92" s="428" t="s">
        <v>1608</v>
      </c>
      <c r="M92" s="427">
        <v>27894</v>
      </c>
      <c r="N92" s="428" t="s">
        <v>1341</v>
      </c>
      <c r="O92" s="430"/>
      <c r="P92" s="428" t="s">
        <v>1613</v>
      </c>
      <c r="Q92" s="427">
        <v>53443</v>
      </c>
      <c r="R92" s="428" t="s">
        <v>1608</v>
      </c>
      <c r="S92" s="432">
        <v>141</v>
      </c>
      <c r="T92" s="428" t="s">
        <v>1341</v>
      </c>
      <c r="U92" s="428" t="s">
        <v>1341</v>
      </c>
      <c r="V92" s="427" t="b">
        <v>0</v>
      </c>
      <c r="W92" s="428" t="s">
        <v>1341</v>
      </c>
      <c r="X92" s="428" t="s">
        <v>1341</v>
      </c>
    </row>
    <row r="93" spans="2:40" x14ac:dyDescent="0.3">
      <c r="B93" t="str">
        <f t="shared" si="1"/>
        <v>Lower Georgia Strait</v>
      </c>
      <c r="C93" s="428" t="s">
        <v>1758</v>
      </c>
      <c r="D93" s="428" t="s">
        <v>1607</v>
      </c>
      <c r="E93" s="428" t="s">
        <v>1399</v>
      </c>
      <c r="F93" s="427">
        <v>2008</v>
      </c>
      <c r="G93" s="428" t="s">
        <v>1686</v>
      </c>
      <c r="H93" s="428" t="s">
        <v>1687</v>
      </c>
      <c r="I93" s="428" t="s">
        <v>1612</v>
      </c>
      <c r="J93" s="431">
        <v>39952</v>
      </c>
      <c r="K93" s="431">
        <v>39952</v>
      </c>
      <c r="L93" s="428" t="s">
        <v>1608</v>
      </c>
      <c r="M93" s="427">
        <v>29354</v>
      </c>
      <c r="N93" s="428" t="s">
        <v>1341</v>
      </c>
      <c r="O93" s="430"/>
      <c r="P93" s="428" t="s">
        <v>1613</v>
      </c>
      <c r="Q93" s="427">
        <v>56240</v>
      </c>
      <c r="R93" s="428" t="s">
        <v>1341</v>
      </c>
      <c r="S93" s="430"/>
      <c r="T93" s="428" t="s">
        <v>1341</v>
      </c>
      <c r="U93" s="428" t="s">
        <v>1341</v>
      </c>
      <c r="V93" s="427" t="b">
        <v>0</v>
      </c>
      <c r="W93" s="428" t="s">
        <v>1341</v>
      </c>
      <c r="X93" s="428" t="s">
        <v>1341</v>
      </c>
    </row>
    <row r="94" spans="2:40" x14ac:dyDescent="0.3">
      <c r="B94" t="str">
        <f t="shared" si="1"/>
        <v>Lower Georgia Strait</v>
      </c>
      <c r="C94" s="428" t="s">
        <v>1759</v>
      </c>
      <c r="D94" s="428" t="s">
        <v>1607</v>
      </c>
      <c r="E94" s="428" t="s">
        <v>1399</v>
      </c>
      <c r="F94" s="427">
        <v>2008</v>
      </c>
      <c r="G94" s="428" t="s">
        <v>1686</v>
      </c>
      <c r="H94" s="428" t="s">
        <v>1687</v>
      </c>
      <c r="I94" s="428" t="s">
        <v>1612</v>
      </c>
      <c r="J94" s="431">
        <v>39952</v>
      </c>
      <c r="K94" s="431">
        <v>39952</v>
      </c>
      <c r="L94" s="428" t="s">
        <v>1608</v>
      </c>
      <c r="M94" s="427">
        <v>29211</v>
      </c>
      <c r="N94" s="428" t="s">
        <v>1341</v>
      </c>
      <c r="O94" s="430"/>
      <c r="P94" s="428" t="s">
        <v>1613</v>
      </c>
      <c r="Q94" s="427">
        <v>55966</v>
      </c>
      <c r="R94" s="428" t="s">
        <v>1608</v>
      </c>
      <c r="S94" s="432">
        <v>147</v>
      </c>
      <c r="T94" s="428" t="s">
        <v>1341</v>
      </c>
      <c r="U94" s="428" t="s">
        <v>1341</v>
      </c>
      <c r="V94" s="427" t="b">
        <v>0</v>
      </c>
      <c r="W94" s="428" t="s">
        <v>1341</v>
      </c>
      <c r="X94" s="428" t="s">
        <v>1341</v>
      </c>
    </row>
    <row r="95" spans="2:40" x14ac:dyDescent="0.3">
      <c r="B95" t="str">
        <f t="shared" si="1"/>
        <v>CR Washington Hatchery Tule</v>
      </c>
      <c r="C95" s="428" t="s">
        <v>2096</v>
      </c>
      <c r="D95" s="428" t="s">
        <v>1607</v>
      </c>
      <c r="E95" s="428" t="s">
        <v>1362</v>
      </c>
      <c r="F95" s="427">
        <v>2005</v>
      </c>
      <c r="G95" s="428" t="s">
        <v>1796</v>
      </c>
      <c r="H95" s="428" t="s">
        <v>1797</v>
      </c>
      <c r="I95" s="428" t="s">
        <v>1612</v>
      </c>
      <c r="J95" s="431">
        <v>38887</v>
      </c>
      <c r="K95" s="431">
        <v>38908</v>
      </c>
      <c r="L95" s="428" t="s">
        <v>1608</v>
      </c>
      <c r="M95" s="427">
        <v>178376</v>
      </c>
      <c r="N95" s="428" t="s">
        <v>1341</v>
      </c>
      <c r="O95" s="430"/>
      <c r="P95" s="428" t="s">
        <v>1608</v>
      </c>
      <c r="Q95" s="427">
        <v>26253</v>
      </c>
      <c r="R95" s="428" t="s">
        <v>1613</v>
      </c>
      <c r="S95" s="432">
        <v>4553523</v>
      </c>
      <c r="T95" s="428" t="s">
        <v>1341</v>
      </c>
      <c r="U95" s="428" t="s">
        <v>1341</v>
      </c>
      <c r="V95" s="427" t="b">
        <v>0</v>
      </c>
      <c r="W95" s="428" t="s">
        <v>1341</v>
      </c>
      <c r="X95" s="428" t="s">
        <v>1341</v>
      </c>
    </row>
    <row r="96" spans="2:40" x14ac:dyDescent="0.3">
      <c r="B96" t="str">
        <f t="shared" si="1"/>
        <v>CR Washington Hatchery Tule</v>
      </c>
      <c r="C96" s="428" t="s">
        <v>2095</v>
      </c>
      <c r="D96" s="428" t="s">
        <v>1607</v>
      </c>
      <c r="E96" s="428" t="s">
        <v>1362</v>
      </c>
      <c r="F96" s="427">
        <v>2006</v>
      </c>
      <c r="G96" s="428" t="s">
        <v>1796</v>
      </c>
      <c r="H96" s="428" t="s">
        <v>1797</v>
      </c>
      <c r="I96" s="428" t="s">
        <v>1612</v>
      </c>
      <c r="J96" s="431">
        <v>39252</v>
      </c>
      <c r="K96" s="431">
        <v>39260</v>
      </c>
      <c r="L96" s="428" t="s">
        <v>1608</v>
      </c>
      <c r="M96" s="427">
        <v>201746</v>
      </c>
      <c r="N96" s="428" t="s">
        <v>1613</v>
      </c>
      <c r="O96" s="432">
        <v>368</v>
      </c>
      <c r="P96" s="428" t="s">
        <v>1608</v>
      </c>
      <c r="Q96" s="427">
        <v>1101</v>
      </c>
      <c r="R96" s="428" t="s">
        <v>1341</v>
      </c>
      <c r="S96" s="430"/>
      <c r="T96" s="428" t="s">
        <v>1341</v>
      </c>
      <c r="U96" s="428" t="s">
        <v>1341</v>
      </c>
      <c r="V96" s="427" t="b">
        <v>0</v>
      </c>
      <c r="W96" s="428" t="s">
        <v>1341</v>
      </c>
      <c r="X96" s="428" t="s">
        <v>1341</v>
      </c>
    </row>
    <row r="97" spans="2:24" x14ac:dyDescent="0.3">
      <c r="B97" t="str">
        <f t="shared" si="1"/>
        <v>CR Washington Hatchery Tule</v>
      </c>
      <c r="C97" s="428" t="s">
        <v>2097</v>
      </c>
      <c r="D97" s="428" t="s">
        <v>1607</v>
      </c>
      <c r="E97" s="428" t="s">
        <v>1362</v>
      </c>
      <c r="F97" s="427">
        <v>2007</v>
      </c>
      <c r="G97" s="428" t="s">
        <v>1796</v>
      </c>
      <c r="H97" s="428" t="s">
        <v>1797</v>
      </c>
      <c r="I97" s="428" t="s">
        <v>1612</v>
      </c>
      <c r="J97" s="431">
        <v>39617</v>
      </c>
      <c r="K97" s="431">
        <v>39637</v>
      </c>
      <c r="L97" s="428" t="s">
        <v>1608</v>
      </c>
      <c r="M97" s="427">
        <v>202953</v>
      </c>
      <c r="N97" s="428" t="s">
        <v>1341</v>
      </c>
      <c r="O97" s="430"/>
      <c r="P97" s="428" t="s">
        <v>1608</v>
      </c>
      <c r="Q97" s="427">
        <v>723</v>
      </c>
      <c r="R97" s="428" t="s">
        <v>1341</v>
      </c>
      <c r="S97" s="430"/>
      <c r="T97" s="428" t="s">
        <v>1341</v>
      </c>
      <c r="U97" s="428" t="s">
        <v>1341</v>
      </c>
      <c r="V97" s="427" t="b">
        <v>0</v>
      </c>
      <c r="W97" s="428" t="s">
        <v>1341</v>
      </c>
      <c r="X97" s="428" t="s">
        <v>1341</v>
      </c>
    </row>
    <row r="98" spans="2:24" x14ac:dyDescent="0.3">
      <c r="B98" t="str">
        <f t="shared" si="1"/>
        <v>CR Washington Hatchery Tule</v>
      </c>
      <c r="C98" s="428" t="s">
        <v>1795</v>
      </c>
      <c r="D98" s="428" t="s">
        <v>1607</v>
      </c>
      <c r="E98" s="428" t="s">
        <v>1362</v>
      </c>
      <c r="F98" s="427">
        <v>2008</v>
      </c>
      <c r="G98" s="428" t="s">
        <v>1796</v>
      </c>
      <c r="H98" s="428" t="s">
        <v>1797</v>
      </c>
      <c r="I98" s="428" t="s">
        <v>1612</v>
      </c>
      <c r="J98" s="431">
        <v>39968</v>
      </c>
      <c r="K98" s="431">
        <v>39989</v>
      </c>
      <c r="L98" s="428" t="s">
        <v>1608</v>
      </c>
      <c r="M98" s="427">
        <v>199872</v>
      </c>
      <c r="N98" s="428" t="s">
        <v>1613</v>
      </c>
      <c r="O98" s="432">
        <v>1455</v>
      </c>
      <c r="P98" s="428" t="s">
        <v>1608</v>
      </c>
      <c r="Q98" s="427">
        <v>683</v>
      </c>
      <c r="R98" s="428" t="s">
        <v>1341</v>
      </c>
      <c r="S98" s="430"/>
      <c r="T98" s="428" t="s">
        <v>258</v>
      </c>
      <c r="U98" s="428" t="s">
        <v>1798</v>
      </c>
      <c r="V98" s="427" t="b">
        <v>0</v>
      </c>
      <c r="W98" s="428" t="s">
        <v>1341</v>
      </c>
      <c r="X98" s="428" t="s">
        <v>1341</v>
      </c>
    </row>
    <row r="99" spans="2:24" x14ac:dyDescent="0.3">
      <c r="B99" t="str">
        <f t="shared" si="1"/>
        <v>Cowlitz River Spring</v>
      </c>
      <c r="C99" s="428" t="s">
        <v>2105</v>
      </c>
      <c r="D99" s="428" t="s">
        <v>1607</v>
      </c>
      <c r="E99" s="428" t="s">
        <v>913</v>
      </c>
      <c r="F99" s="427">
        <v>2005</v>
      </c>
      <c r="G99" s="428" t="s">
        <v>2100</v>
      </c>
      <c r="H99" s="428" t="s">
        <v>1799</v>
      </c>
      <c r="I99" s="428" t="s">
        <v>1607</v>
      </c>
      <c r="J99" s="431">
        <v>39160</v>
      </c>
      <c r="K99" s="431">
        <v>39160</v>
      </c>
      <c r="L99" s="428" t="s">
        <v>1608</v>
      </c>
      <c r="M99" s="427">
        <v>149923</v>
      </c>
      <c r="N99" s="428" t="s">
        <v>1613</v>
      </c>
      <c r="O99" s="432">
        <v>1219</v>
      </c>
      <c r="P99" s="428" t="s">
        <v>1608</v>
      </c>
      <c r="Q99" s="427">
        <v>1209</v>
      </c>
      <c r="R99" s="428" t="s">
        <v>1341</v>
      </c>
      <c r="S99" s="430"/>
      <c r="T99" s="428" t="s">
        <v>1341</v>
      </c>
      <c r="U99" s="428" t="s">
        <v>1341</v>
      </c>
      <c r="V99" s="427" t="b">
        <v>0</v>
      </c>
      <c r="W99" s="428" t="s">
        <v>1341</v>
      </c>
      <c r="X99" s="428" t="s">
        <v>1341</v>
      </c>
    </row>
    <row r="100" spans="2:24" x14ac:dyDescent="0.3">
      <c r="B100" t="str">
        <f t="shared" si="1"/>
        <v>Cowlitz River Spring</v>
      </c>
      <c r="C100" s="428" t="s">
        <v>2109</v>
      </c>
      <c r="D100" s="428" t="s">
        <v>1607</v>
      </c>
      <c r="E100" s="428" t="s">
        <v>913</v>
      </c>
      <c r="F100" s="427">
        <v>2005</v>
      </c>
      <c r="G100" s="428" t="s">
        <v>2101</v>
      </c>
      <c r="H100" s="428" t="s">
        <v>2102</v>
      </c>
      <c r="I100" s="428" t="s">
        <v>1607</v>
      </c>
      <c r="J100" s="431">
        <v>39142</v>
      </c>
      <c r="K100" s="431">
        <v>39151</v>
      </c>
      <c r="L100" s="428" t="s">
        <v>1608</v>
      </c>
      <c r="M100" s="427">
        <v>122564</v>
      </c>
      <c r="N100" s="428" t="s">
        <v>1613</v>
      </c>
      <c r="O100" s="432">
        <v>2363</v>
      </c>
      <c r="P100" s="428" t="s">
        <v>1608</v>
      </c>
      <c r="Q100" s="427">
        <v>123</v>
      </c>
      <c r="R100" s="428" t="s">
        <v>1341</v>
      </c>
      <c r="S100" s="433"/>
      <c r="T100" s="428" t="s">
        <v>1341</v>
      </c>
      <c r="U100" s="428" t="s">
        <v>1341</v>
      </c>
      <c r="V100" s="427" t="b">
        <v>0</v>
      </c>
      <c r="W100" s="428" t="s">
        <v>1341</v>
      </c>
      <c r="X100" s="428" t="s">
        <v>1341</v>
      </c>
    </row>
    <row r="101" spans="2:24" x14ac:dyDescent="0.3">
      <c r="B101" t="str">
        <f t="shared" si="1"/>
        <v>Cowlitz River Spring</v>
      </c>
      <c r="C101" s="428" t="s">
        <v>2114</v>
      </c>
      <c r="D101" s="428" t="s">
        <v>1607</v>
      </c>
      <c r="E101" s="428" t="s">
        <v>913</v>
      </c>
      <c r="F101" s="427">
        <v>2005</v>
      </c>
      <c r="G101" s="428" t="s">
        <v>1796</v>
      </c>
      <c r="H101" s="428" t="s">
        <v>1797</v>
      </c>
      <c r="I101" s="428" t="s">
        <v>1607</v>
      </c>
      <c r="J101" s="431">
        <v>39161</v>
      </c>
      <c r="K101" s="431">
        <v>39174</v>
      </c>
      <c r="L101" s="428" t="s">
        <v>1608</v>
      </c>
      <c r="M101" s="427">
        <v>105537</v>
      </c>
      <c r="N101" s="428" t="s">
        <v>1613</v>
      </c>
      <c r="O101" s="432">
        <v>217</v>
      </c>
      <c r="P101" s="428" t="s">
        <v>1608</v>
      </c>
      <c r="Q101" s="427">
        <v>745</v>
      </c>
      <c r="R101" s="428" t="s">
        <v>1341</v>
      </c>
      <c r="S101" s="433"/>
      <c r="T101" s="428" t="s">
        <v>1341</v>
      </c>
      <c r="U101" s="428" t="s">
        <v>1341</v>
      </c>
      <c r="V101" s="427" t="b">
        <v>0</v>
      </c>
      <c r="W101" s="428" t="s">
        <v>1341</v>
      </c>
      <c r="X101" s="428" t="s">
        <v>1341</v>
      </c>
    </row>
    <row r="102" spans="2:24" x14ac:dyDescent="0.3">
      <c r="B102" t="str">
        <f t="shared" si="1"/>
        <v>Cowlitz River Spring</v>
      </c>
      <c r="C102" s="428" t="s">
        <v>2111</v>
      </c>
      <c r="D102" s="428" t="s">
        <v>1607</v>
      </c>
      <c r="E102" s="428" t="s">
        <v>913</v>
      </c>
      <c r="F102" s="427">
        <v>2006</v>
      </c>
      <c r="G102" s="428" t="s">
        <v>2100</v>
      </c>
      <c r="H102" s="428" t="s">
        <v>1799</v>
      </c>
      <c r="I102" s="428" t="s">
        <v>1607</v>
      </c>
      <c r="J102" s="431">
        <v>39524</v>
      </c>
      <c r="K102" s="431">
        <v>39524</v>
      </c>
      <c r="L102" s="428" t="s">
        <v>1608</v>
      </c>
      <c r="M102" s="427">
        <v>138407</v>
      </c>
      <c r="N102" s="428" t="s">
        <v>1613</v>
      </c>
      <c r="O102" s="432">
        <v>1378</v>
      </c>
      <c r="P102" s="428" t="s">
        <v>1608</v>
      </c>
      <c r="Q102" s="427">
        <v>8476</v>
      </c>
      <c r="R102" s="428" t="s">
        <v>1341</v>
      </c>
      <c r="S102" s="433"/>
      <c r="T102" s="428" t="s">
        <v>250</v>
      </c>
      <c r="U102" s="428" t="s">
        <v>2650</v>
      </c>
      <c r="V102" s="427" t="b">
        <v>0</v>
      </c>
      <c r="W102" s="428" t="s">
        <v>1341</v>
      </c>
      <c r="X102" s="428" t="s">
        <v>1341</v>
      </c>
    </row>
    <row r="103" spans="2:24" x14ac:dyDescent="0.3">
      <c r="B103" t="str">
        <f t="shared" si="1"/>
        <v>Cowlitz River Spring</v>
      </c>
      <c r="C103" s="428" t="s">
        <v>2108</v>
      </c>
      <c r="D103" s="428" t="s">
        <v>1607</v>
      </c>
      <c r="E103" s="428" t="s">
        <v>913</v>
      </c>
      <c r="F103" s="427">
        <v>2006</v>
      </c>
      <c r="G103" s="428" t="s">
        <v>2101</v>
      </c>
      <c r="H103" s="428" t="s">
        <v>2102</v>
      </c>
      <c r="I103" s="428" t="s">
        <v>1607</v>
      </c>
      <c r="J103" s="431">
        <v>39508</v>
      </c>
      <c r="K103" s="431">
        <v>39517</v>
      </c>
      <c r="L103" s="428" t="s">
        <v>1608</v>
      </c>
      <c r="M103" s="427">
        <v>119987</v>
      </c>
      <c r="N103" s="428" t="s">
        <v>1613</v>
      </c>
      <c r="O103" s="432">
        <v>494</v>
      </c>
      <c r="P103" s="428" t="s">
        <v>1341</v>
      </c>
      <c r="Q103" s="433"/>
      <c r="R103" s="428" t="s">
        <v>1341</v>
      </c>
      <c r="S103" s="433"/>
      <c r="T103" s="428" t="s">
        <v>1341</v>
      </c>
      <c r="U103" s="428" t="s">
        <v>1341</v>
      </c>
      <c r="V103" s="427" t="b">
        <v>0</v>
      </c>
      <c r="W103" s="428" t="s">
        <v>1341</v>
      </c>
      <c r="X103" s="428" t="s">
        <v>1341</v>
      </c>
    </row>
    <row r="104" spans="2:24" x14ac:dyDescent="0.3">
      <c r="B104" t="str">
        <f t="shared" si="1"/>
        <v>Cowlitz River Spring</v>
      </c>
      <c r="C104" s="428" t="s">
        <v>2107</v>
      </c>
      <c r="D104" s="428" t="s">
        <v>1607</v>
      </c>
      <c r="E104" s="428" t="s">
        <v>913</v>
      </c>
      <c r="F104" s="427">
        <v>2006</v>
      </c>
      <c r="G104" s="428" t="s">
        <v>1796</v>
      </c>
      <c r="H104" s="428" t="s">
        <v>1797</v>
      </c>
      <c r="I104" s="428" t="s">
        <v>1607</v>
      </c>
      <c r="J104" s="431">
        <v>39532</v>
      </c>
      <c r="K104" s="431">
        <v>39542</v>
      </c>
      <c r="L104" s="428" t="s">
        <v>1608</v>
      </c>
      <c r="M104" s="427">
        <v>86283</v>
      </c>
      <c r="N104" s="428" t="s">
        <v>1613</v>
      </c>
      <c r="O104" s="432">
        <v>158</v>
      </c>
      <c r="P104" s="428" t="s">
        <v>1608</v>
      </c>
      <c r="Q104" s="427">
        <v>1401</v>
      </c>
      <c r="R104" s="428" t="s">
        <v>1341</v>
      </c>
      <c r="S104" s="433"/>
      <c r="T104" s="428" t="s">
        <v>1341</v>
      </c>
      <c r="U104" s="428" t="s">
        <v>1341</v>
      </c>
      <c r="V104" s="427" t="b">
        <v>0</v>
      </c>
      <c r="W104" s="428" t="s">
        <v>1341</v>
      </c>
      <c r="X104" s="428" t="s">
        <v>1341</v>
      </c>
    </row>
    <row r="105" spans="2:24" x14ac:dyDescent="0.3">
      <c r="B105" t="str">
        <f t="shared" si="1"/>
        <v>Cowlitz River Spring</v>
      </c>
      <c r="C105" s="428" t="s">
        <v>2110</v>
      </c>
      <c r="D105" s="428" t="s">
        <v>1607</v>
      </c>
      <c r="E105" s="428" t="s">
        <v>913</v>
      </c>
      <c r="F105" s="427">
        <v>2007</v>
      </c>
      <c r="G105" s="428" t="s">
        <v>1796</v>
      </c>
      <c r="H105" s="428" t="s">
        <v>1797</v>
      </c>
      <c r="I105" s="428" t="s">
        <v>1607</v>
      </c>
      <c r="J105" s="431">
        <v>39902</v>
      </c>
      <c r="K105" s="431">
        <v>39903</v>
      </c>
      <c r="L105" s="428" t="s">
        <v>1608</v>
      </c>
      <c r="M105" s="427">
        <v>88963</v>
      </c>
      <c r="N105" s="428" t="s">
        <v>1613</v>
      </c>
      <c r="O105" s="432">
        <v>353</v>
      </c>
      <c r="P105" s="428" t="s">
        <v>1608</v>
      </c>
      <c r="Q105" s="427">
        <v>153</v>
      </c>
      <c r="R105" s="428" t="s">
        <v>1341</v>
      </c>
      <c r="S105" s="433"/>
      <c r="T105" s="428" t="s">
        <v>1341</v>
      </c>
      <c r="U105" s="428" t="s">
        <v>1341</v>
      </c>
      <c r="V105" s="427" t="b">
        <v>0</v>
      </c>
      <c r="W105" s="428" t="s">
        <v>1341</v>
      </c>
      <c r="X105" s="428" t="s">
        <v>1341</v>
      </c>
    </row>
    <row r="106" spans="2:24" x14ac:dyDescent="0.3">
      <c r="B106" t="str">
        <f t="shared" si="1"/>
        <v>Cowlitz River Spring</v>
      </c>
      <c r="C106" s="428" t="s">
        <v>2113</v>
      </c>
      <c r="D106" s="428" t="s">
        <v>1607</v>
      </c>
      <c r="E106" s="428" t="s">
        <v>913</v>
      </c>
      <c r="F106" s="427">
        <v>2007</v>
      </c>
      <c r="G106" s="428" t="s">
        <v>2101</v>
      </c>
      <c r="H106" s="428" t="s">
        <v>2102</v>
      </c>
      <c r="I106" s="428" t="s">
        <v>1607</v>
      </c>
      <c r="J106" s="431">
        <v>39873</v>
      </c>
      <c r="K106" s="431">
        <v>39884</v>
      </c>
      <c r="L106" s="428" t="s">
        <v>1608</v>
      </c>
      <c r="M106" s="427">
        <v>121520</v>
      </c>
      <c r="N106" s="428" t="s">
        <v>1613</v>
      </c>
      <c r="O106" s="432">
        <v>1163</v>
      </c>
      <c r="P106" s="428" t="s">
        <v>1608</v>
      </c>
      <c r="Q106" s="427">
        <v>989</v>
      </c>
      <c r="R106" s="428" t="s">
        <v>1341</v>
      </c>
      <c r="S106" s="433"/>
      <c r="T106" s="428" t="s">
        <v>1341</v>
      </c>
      <c r="U106" s="428" t="s">
        <v>1341</v>
      </c>
      <c r="V106" s="427" t="b">
        <v>0</v>
      </c>
      <c r="W106" s="428" t="s">
        <v>1341</v>
      </c>
      <c r="X106" s="428" t="s">
        <v>1341</v>
      </c>
    </row>
    <row r="107" spans="2:24" x14ac:dyDescent="0.3">
      <c r="B107" t="str">
        <f t="shared" si="1"/>
        <v>Cowlitz River Spring</v>
      </c>
      <c r="C107" s="428" t="s">
        <v>2103</v>
      </c>
      <c r="D107" s="428" t="s">
        <v>1607</v>
      </c>
      <c r="E107" s="428" t="s">
        <v>913</v>
      </c>
      <c r="F107" s="427">
        <v>2007</v>
      </c>
      <c r="G107" s="428" t="s">
        <v>2100</v>
      </c>
      <c r="H107" s="428" t="s">
        <v>1799</v>
      </c>
      <c r="I107" s="428" t="s">
        <v>1607</v>
      </c>
      <c r="J107" s="431">
        <v>39861</v>
      </c>
      <c r="K107" s="431">
        <v>39895</v>
      </c>
      <c r="L107" s="428" t="s">
        <v>1608</v>
      </c>
      <c r="M107" s="427">
        <v>136444</v>
      </c>
      <c r="N107" s="428" t="s">
        <v>1613</v>
      </c>
      <c r="O107" s="432">
        <v>8501</v>
      </c>
      <c r="P107" s="428" t="s">
        <v>1608</v>
      </c>
      <c r="Q107" s="427">
        <v>8501</v>
      </c>
      <c r="R107" s="428" t="s">
        <v>1341</v>
      </c>
      <c r="S107" s="430"/>
      <c r="T107" s="428" t="s">
        <v>1341</v>
      </c>
      <c r="U107" s="428" t="s">
        <v>1341</v>
      </c>
      <c r="V107" s="427" t="b">
        <v>0</v>
      </c>
      <c r="W107" s="428" t="s">
        <v>1341</v>
      </c>
      <c r="X107" s="428" t="s">
        <v>1341</v>
      </c>
    </row>
    <row r="108" spans="2:24" x14ac:dyDescent="0.3">
      <c r="B108" t="str">
        <f t="shared" si="1"/>
        <v>Cowlitz River Spring</v>
      </c>
      <c r="C108" s="428" t="s">
        <v>2655</v>
      </c>
      <c r="D108" s="428" t="s">
        <v>1607</v>
      </c>
      <c r="E108" s="428" t="s">
        <v>913</v>
      </c>
      <c r="F108" s="427">
        <v>2008</v>
      </c>
      <c r="G108" s="428" t="s">
        <v>1796</v>
      </c>
      <c r="H108" s="428" t="s">
        <v>1797</v>
      </c>
      <c r="I108" s="428" t="s">
        <v>1607</v>
      </c>
      <c r="J108" s="431">
        <v>40266</v>
      </c>
      <c r="K108" s="431">
        <v>40273</v>
      </c>
      <c r="L108" s="428" t="s">
        <v>1608</v>
      </c>
      <c r="M108" s="427">
        <v>94965</v>
      </c>
      <c r="N108" s="428" t="s">
        <v>1341</v>
      </c>
      <c r="O108" s="430"/>
      <c r="P108" s="428" t="s">
        <v>1341</v>
      </c>
      <c r="Q108" s="433"/>
      <c r="R108" s="428" t="s">
        <v>1341</v>
      </c>
      <c r="S108" s="430"/>
      <c r="T108" s="428" t="s">
        <v>1341</v>
      </c>
      <c r="U108" s="428" t="s">
        <v>1341</v>
      </c>
      <c r="V108" s="427" t="b">
        <v>0</v>
      </c>
      <c r="W108" s="428" t="s">
        <v>1341</v>
      </c>
      <c r="X108" s="428" t="s">
        <v>1341</v>
      </c>
    </row>
    <row r="109" spans="2:24" x14ac:dyDescent="0.3">
      <c r="B109" t="str">
        <f t="shared" si="1"/>
        <v>Cowlitz River Spring</v>
      </c>
      <c r="C109" s="428" t="s">
        <v>2660</v>
      </c>
      <c r="D109" s="428" t="s">
        <v>1607</v>
      </c>
      <c r="E109" s="428" t="s">
        <v>913</v>
      </c>
      <c r="F109" s="427">
        <v>2008</v>
      </c>
      <c r="G109" s="428" t="s">
        <v>2101</v>
      </c>
      <c r="H109" s="428" t="s">
        <v>2102</v>
      </c>
      <c r="I109" s="428" t="s">
        <v>1607</v>
      </c>
      <c r="J109" s="431">
        <v>40238</v>
      </c>
      <c r="K109" s="431">
        <v>40249</v>
      </c>
      <c r="L109" s="428" t="s">
        <v>1608</v>
      </c>
      <c r="M109" s="427">
        <v>136957</v>
      </c>
      <c r="N109" s="428" t="s">
        <v>1613</v>
      </c>
      <c r="O109" s="432">
        <v>1085</v>
      </c>
      <c r="P109" s="428" t="s">
        <v>1608</v>
      </c>
      <c r="Q109" s="427">
        <v>1085</v>
      </c>
      <c r="R109" s="428" t="s">
        <v>1341</v>
      </c>
      <c r="S109" s="430"/>
      <c r="T109" s="428" t="s">
        <v>1341</v>
      </c>
      <c r="U109" s="428" t="s">
        <v>1341</v>
      </c>
      <c r="V109" s="427" t="b">
        <v>0</v>
      </c>
      <c r="W109" s="428" t="s">
        <v>1341</v>
      </c>
      <c r="X109" s="428" t="s">
        <v>1341</v>
      </c>
    </row>
    <row r="110" spans="2:24" x14ac:dyDescent="0.3">
      <c r="B110" t="str">
        <f t="shared" si="1"/>
        <v>Cowlitz River Spring</v>
      </c>
      <c r="C110" s="428" t="s">
        <v>2661</v>
      </c>
      <c r="D110" s="428" t="s">
        <v>1607</v>
      </c>
      <c r="E110" s="428" t="s">
        <v>913</v>
      </c>
      <c r="F110" s="427">
        <v>2008</v>
      </c>
      <c r="G110" s="428" t="s">
        <v>2100</v>
      </c>
      <c r="H110" s="428" t="s">
        <v>1799</v>
      </c>
      <c r="I110" s="428" t="s">
        <v>1607</v>
      </c>
      <c r="J110" s="431">
        <v>40228</v>
      </c>
      <c r="K110" s="431">
        <v>40240</v>
      </c>
      <c r="L110" s="428" t="s">
        <v>1608</v>
      </c>
      <c r="M110" s="427">
        <v>141686</v>
      </c>
      <c r="N110" s="428" t="s">
        <v>1613</v>
      </c>
      <c r="O110" s="432">
        <v>1490</v>
      </c>
      <c r="P110" s="428" t="s">
        <v>1608</v>
      </c>
      <c r="Q110" s="427">
        <v>1490</v>
      </c>
      <c r="R110" s="428" t="s">
        <v>1341</v>
      </c>
      <c r="S110" s="430"/>
      <c r="T110" s="428" t="s">
        <v>250</v>
      </c>
      <c r="U110" s="428" t="s">
        <v>1803</v>
      </c>
      <c r="V110" s="427" t="b">
        <v>0</v>
      </c>
      <c r="W110" s="428" t="s">
        <v>1341</v>
      </c>
      <c r="X110" s="428" t="s">
        <v>1341</v>
      </c>
    </row>
    <row r="111" spans="2:24" x14ac:dyDescent="0.3">
      <c r="B111" t="str">
        <f t="shared" si="1"/>
        <v>Oregon Mid Coast Fall (NEW)</v>
      </c>
      <c r="C111" s="428" t="s">
        <v>1000</v>
      </c>
      <c r="D111" s="428" t="s">
        <v>1607</v>
      </c>
      <c r="E111" s="428" t="s">
        <v>1466</v>
      </c>
      <c r="F111" s="427">
        <v>2005</v>
      </c>
      <c r="G111" s="428" t="s">
        <v>1659</v>
      </c>
      <c r="H111" s="428" t="s">
        <v>1660</v>
      </c>
      <c r="I111" s="428" t="s">
        <v>1612</v>
      </c>
      <c r="J111" s="431">
        <v>39024</v>
      </c>
      <c r="K111" s="431">
        <v>39024</v>
      </c>
      <c r="L111" s="428" t="s">
        <v>1608</v>
      </c>
      <c r="M111" s="427">
        <v>189177</v>
      </c>
      <c r="N111" s="428" t="s">
        <v>1613</v>
      </c>
      <c r="O111" s="432">
        <v>17951</v>
      </c>
      <c r="P111" s="428" t="s">
        <v>1608</v>
      </c>
      <c r="Q111" s="427">
        <v>3045</v>
      </c>
      <c r="R111" s="428" t="s">
        <v>2115</v>
      </c>
      <c r="S111" s="432">
        <v>107781</v>
      </c>
      <c r="T111" s="428" t="s">
        <v>1341</v>
      </c>
      <c r="U111" s="428" t="s">
        <v>1341</v>
      </c>
      <c r="V111" s="427" t="b">
        <v>0</v>
      </c>
      <c r="W111" s="428" t="s">
        <v>1341</v>
      </c>
      <c r="X111" s="428" t="s">
        <v>1341</v>
      </c>
    </row>
    <row r="112" spans="2:24" x14ac:dyDescent="0.3">
      <c r="B112" t="str">
        <f t="shared" si="1"/>
        <v>Oregon Mid Coast Fall (NEW)</v>
      </c>
      <c r="C112" s="428" t="s">
        <v>1003</v>
      </c>
      <c r="D112" s="428" t="s">
        <v>1607</v>
      </c>
      <c r="E112" s="428" t="s">
        <v>1466</v>
      </c>
      <c r="F112" s="427">
        <v>2006</v>
      </c>
      <c r="G112" s="428" t="s">
        <v>1659</v>
      </c>
      <c r="H112" s="428" t="s">
        <v>1660</v>
      </c>
      <c r="I112" s="428" t="s">
        <v>1612</v>
      </c>
      <c r="J112" s="431">
        <v>39373</v>
      </c>
      <c r="K112" s="431">
        <v>39373</v>
      </c>
      <c r="L112" s="428" t="s">
        <v>1608</v>
      </c>
      <c r="M112" s="427">
        <v>78068</v>
      </c>
      <c r="N112" s="428" t="s">
        <v>1613</v>
      </c>
      <c r="O112" s="432">
        <v>2350</v>
      </c>
      <c r="P112" s="428" t="s">
        <v>1608</v>
      </c>
      <c r="Q112" s="427">
        <v>200203</v>
      </c>
      <c r="R112" s="428" t="s">
        <v>1613</v>
      </c>
      <c r="S112" s="427">
        <v>6788</v>
      </c>
      <c r="T112" s="428" t="s">
        <v>1341</v>
      </c>
      <c r="U112" s="428" t="s">
        <v>1341</v>
      </c>
      <c r="V112" s="427" t="b">
        <v>0</v>
      </c>
      <c r="W112" s="428" t="s">
        <v>1341</v>
      </c>
      <c r="X112" s="428" t="s">
        <v>1341</v>
      </c>
    </row>
    <row r="113" spans="1:24" x14ac:dyDescent="0.3">
      <c r="B113" t="str">
        <f t="shared" si="1"/>
        <v>Oregon Mid Coast Fall (NEW)</v>
      </c>
      <c r="C113" s="428" t="s">
        <v>998</v>
      </c>
      <c r="D113" s="428" t="s">
        <v>1607</v>
      </c>
      <c r="E113" s="428" t="s">
        <v>1466</v>
      </c>
      <c r="F113" s="427">
        <v>2007</v>
      </c>
      <c r="G113" s="428" t="s">
        <v>1659</v>
      </c>
      <c r="H113" s="428" t="s">
        <v>1660</v>
      </c>
      <c r="I113" s="428" t="s">
        <v>1612</v>
      </c>
      <c r="J113" s="431">
        <v>39699</v>
      </c>
      <c r="K113" s="431">
        <v>39725</v>
      </c>
      <c r="L113" s="428" t="s">
        <v>1608</v>
      </c>
      <c r="M113" s="427">
        <v>25928</v>
      </c>
      <c r="N113" s="428" t="s">
        <v>1341</v>
      </c>
      <c r="O113" s="430"/>
      <c r="P113" s="428" t="s">
        <v>1608</v>
      </c>
      <c r="Q113" s="427">
        <v>133985</v>
      </c>
      <c r="R113" s="428" t="s">
        <v>1341</v>
      </c>
      <c r="S113" s="433"/>
      <c r="T113" s="428" t="s">
        <v>1341</v>
      </c>
      <c r="U113" s="428" t="s">
        <v>1341</v>
      </c>
      <c r="V113" s="427" t="b">
        <v>0</v>
      </c>
      <c r="W113" s="428" t="s">
        <v>1341</v>
      </c>
      <c r="X113" s="428" t="s">
        <v>1341</v>
      </c>
    </row>
    <row r="114" spans="1:24" x14ac:dyDescent="0.3">
      <c r="B114" t="str">
        <f t="shared" si="1"/>
        <v>Oregon Mid Coast Fall (NEW)</v>
      </c>
      <c r="C114" s="428" t="s">
        <v>999</v>
      </c>
      <c r="D114" s="428" t="s">
        <v>1607</v>
      </c>
      <c r="E114" s="428" t="s">
        <v>1466</v>
      </c>
      <c r="F114" s="427">
        <v>2007</v>
      </c>
      <c r="G114" s="428" t="s">
        <v>1659</v>
      </c>
      <c r="H114" s="428" t="s">
        <v>1660</v>
      </c>
      <c r="I114" s="428" t="s">
        <v>1612</v>
      </c>
      <c r="J114" s="431">
        <v>39699</v>
      </c>
      <c r="K114" s="431">
        <v>39725</v>
      </c>
      <c r="L114" s="428" t="s">
        <v>1608</v>
      </c>
      <c r="M114" s="427">
        <v>27094</v>
      </c>
      <c r="N114" s="428" t="s">
        <v>1341</v>
      </c>
      <c r="O114" s="430"/>
      <c r="P114" s="428" t="s">
        <v>1608</v>
      </c>
      <c r="Q114" s="427">
        <v>133985</v>
      </c>
      <c r="R114" s="428" t="s">
        <v>1341</v>
      </c>
      <c r="S114" s="433"/>
      <c r="T114" s="428" t="s">
        <v>1341</v>
      </c>
      <c r="U114" s="428" t="s">
        <v>1341</v>
      </c>
      <c r="V114" s="427" t="b">
        <v>0</v>
      </c>
      <c r="W114" s="428" t="s">
        <v>1341</v>
      </c>
      <c r="X114" s="428" t="s">
        <v>1341</v>
      </c>
    </row>
    <row r="115" spans="1:24" x14ac:dyDescent="0.3">
      <c r="B115" t="str">
        <f t="shared" si="1"/>
        <v>Oregon Mid Coast Fall (NEW)</v>
      </c>
      <c r="C115" s="428" t="s">
        <v>1658</v>
      </c>
      <c r="D115" s="428" t="s">
        <v>1607</v>
      </c>
      <c r="E115" s="428" t="s">
        <v>1466</v>
      </c>
      <c r="F115" s="427">
        <v>2008</v>
      </c>
      <c r="G115" s="428" t="s">
        <v>1659</v>
      </c>
      <c r="H115" s="428" t="s">
        <v>1660</v>
      </c>
      <c r="I115" s="428" t="s">
        <v>1612</v>
      </c>
      <c r="J115" s="431">
        <v>40123</v>
      </c>
      <c r="K115" s="431">
        <v>40123</v>
      </c>
      <c r="L115" s="428" t="s">
        <v>1608</v>
      </c>
      <c r="M115" s="427">
        <v>27182</v>
      </c>
      <c r="N115" s="428" t="s">
        <v>1341</v>
      </c>
      <c r="O115" s="430"/>
      <c r="P115" s="428" t="s">
        <v>1608</v>
      </c>
      <c r="Q115" s="427">
        <v>244941</v>
      </c>
      <c r="R115" s="428" t="s">
        <v>1613</v>
      </c>
      <c r="S115" s="427">
        <v>26585</v>
      </c>
      <c r="T115" s="428" t="s">
        <v>1341</v>
      </c>
      <c r="U115" s="428" t="s">
        <v>1341</v>
      </c>
      <c r="V115" s="427" t="b">
        <v>0</v>
      </c>
      <c r="W115" s="428" t="s">
        <v>1341</v>
      </c>
      <c r="X115" s="428" t="s">
        <v>1341</v>
      </c>
    </row>
    <row r="116" spans="1:24" x14ac:dyDescent="0.3">
      <c r="B116" t="str">
        <f t="shared" si="1"/>
        <v>Hood Canal Fall Fing</v>
      </c>
      <c r="C116" s="428" t="s">
        <v>2116</v>
      </c>
      <c r="D116" s="428" t="s">
        <v>1607</v>
      </c>
      <c r="E116" s="428" t="s">
        <v>1382</v>
      </c>
      <c r="F116" s="427">
        <v>2005</v>
      </c>
      <c r="G116" s="428" t="s">
        <v>1820</v>
      </c>
      <c r="H116" s="428" t="s">
        <v>1821</v>
      </c>
      <c r="I116" s="428" t="s">
        <v>1612</v>
      </c>
      <c r="J116" s="431">
        <v>38853</v>
      </c>
      <c r="K116" s="431">
        <v>38853</v>
      </c>
      <c r="L116" s="428" t="s">
        <v>1608</v>
      </c>
      <c r="M116" s="427">
        <v>225216</v>
      </c>
      <c r="N116" s="428" t="s">
        <v>1341</v>
      </c>
      <c r="O116" s="430"/>
      <c r="P116" s="428" t="s">
        <v>1608</v>
      </c>
      <c r="Q116" s="427">
        <v>519</v>
      </c>
      <c r="R116" s="428" t="s">
        <v>1341</v>
      </c>
      <c r="S116" s="430"/>
      <c r="T116" s="428" t="s">
        <v>250</v>
      </c>
      <c r="U116" s="428" t="s">
        <v>2646</v>
      </c>
      <c r="V116" s="427" t="b">
        <v>0</v>
      </c>
      <c r="W116" s="428" t="s">
        <v>1341</v>
      </c>
      <c r="X116" s="428" t="s">
        <v>1341</v>
      </c>
    </row>
    <row r="117" spans="1:24" x14ac:dyDescent="0.3">
      <c r="B117" t="str">
        <f t="shared" si="1"/>
        <v>Hood Canal Fall Fing</v>
      </c>
      <c r="C117" s="428" t="s">
        <v>2123</v>
      </c>
      <c r="D117" s="428" t="s">
        <v>1607</v>
      </c>
      <c r="E117" s="428" t="s">
        <v>1382</v>
      </c>
      <c r="F117" s="427">
        <v>2005</v>
      </c>
      <c r="G117" s="428" t="s">
        <v>2121</v>
      </c>
      <c r="H117" s="428" t="s">
        <v>2122</v>
      </c>
      <c r="I117" s="428" t="s">
        <v>1612</v>
      </c>
      <c r="J117" s="431">
        <v>39222</v>
      </c>
      <c r="K117" s="431">
        <v>39250</v>
      </c>
      <c r="L117" s="428" t="s">
        <v>1608</v>
      </c>
      <c r="M117" s="427">
        <v>95280</v>
      </c>
      <c r="N117" s="428" t="s">
        <v>1341</v>
      </c>
      <c r="O117" s="430"/>
      <c r="P117" s="428" t="s">
        <v>1608</v>
      </c>
      <c r="Q117" s="427">
        <v>2463</v>
      </c>
      <c r="R117" s="428" t="s">
        <v>1341</v>
      </c>
      <c r="S117" s="430"/>
      <c r="T117" s="428" t="s">
        <v>1341</v>
      </c>
      <c r="U117" s="428" t="s">
        <v>1341</v>
      </c>
      <c r="V117" s="427" t="b">
        <v>0</v>
      </c>
      <c r="W117" s="428" t="s">
        <v>1341</v>
      </c>
      <c r="X117" s="428" t="s">
        <v>1341</v>
      </c>
    </row>
    <row r="118" spans="1:24" x14ac:dyDescent="0.3">
      <c r="B118" t="str">
        <f t="shared" si="1"/>
        <v>Hood Canal Fall Fing</v>
      </c>
      <c r="C118" s="428" t="s">
        <v>2124</v>
      </c>
      <c r="D118" s="428" t="s">
        <v>1607</v>
      </c>
      <c r="E118" s="428" t="s">
        <v>1382</v>
      </c>
      <c r="F118" s="427">
        <v>2006</v>
      </c>
      <c r="G118" s="428" t="s">
        <v>1820</v>
      </c>
      <c r="H118" s="428" t="s">
        <v>1821</v>
      </c>
      <c r="I118" s="428" t="s">
        <v>1612</v>
      </c>
      <c r="J118" s="431">
        <v>39217</v>
      </c>
      <c r="K118" s="431">
        <v>39218</v>
      </c>
      <c r="L118" s="428" t="s">
        <v>1608</v>
      </c>
      <c r="M118" s="427">
        <v>215124</v>
      </c>
      <c r="N118" s="428" t="s">
        <v>1613</v>
      </c>
      <c r="O118" s="432">
        <v>11322</v>
      </c>
      <c r="P118" s="428" t="s">
        <v>1341</v>
      </c>
      <c r="Q118" s="433"/>
      <c r="R118" s="428" t="s">
        <v>1341</v>
      </c>
      <c r="S118" s="430"/>
      <c r="T118" s="428" t="s">
        <v>250</v>
      </c>
      <c r="U118" s="428" t="s">
        <v>2647</v>
      </c>
      <c r="V118" s="427" t="b">
        <v>0</v>
      </c>
      <c r="W118" s="428" t="s">
        <v>1341</v>
      </c>
      <c r="X118" s="428" t="s">
        <v>1341</v>
      </c>
    </row>
    <row r="119" spans="1:24" x14ac:dyDescent="0.3">
      <c r="B119" t="str">
        <f t="shared" si="1"/>
        <v>Hood Canal Fall Fing</v>
      </c>
      <c r="C119" s="428" t="s">
        <v>2120</v>
      </c>
      <c r="D119" s="428" t="s">
        <v>1607</v>
      </c>
      <c r="E119" s="428" t="s">
        <v>1382</v>
      </c>
      <c r="F119" s="427">
        <v>2006</v>
      </c>
      <c r="G119" s="428" t="s">
        <v>2121</v>
      </c>
      <c r="H119" s="428" t="s">
        <v>2122</v>
      </c>
      <c r="I119" s="428" t="s">
        <v>1612</v>
      </c>
      <c r="J119" s="431">
        <v>39609</v>
      </c>
      <c r="K119" s="431">
        <v>39629</v>
      </c>
      <c r="L119" s="428" t="s">
        <v>1608</v>
      </c>
      <c r="M119" s="427">
        <v>77049</v>
      </c>
      <c r="N119" s="428" t="s">
        <v>1613</v>
      </c>
      <c r="O119" s="432">
        <v>4062</v>
      </c>
      <c r="P119" s="428" t="s">
        <v>1608</v>
      </c>
      <c r="Q119" s="427">
        <v>139</v>
      </c>
      <c r="R119" s="428" t="s">
        <v>1341</v>
      </c>
      <c r="S119" s="430"/>
      <c r="T119" s="428" t="s">
        <v>1341</v>
      </c>
      <c r="U119" s="428" t="s">
        <v>1341</v>
      </c>
      <c r="V119" s="427" t="b">
        <v>0</v>
      </c>
      <c r="W119" s="428" t="s">
        <v>1341</v>
      </c>
      <c r="X119" s="428" t="s">
        <v>1341</v>
      </c>
    </row>
    <row r="120" spans="1:24" x14ac:dyDescent="0.3">
      <c r="B120" t="str">
        <f t="shared" si="1"/>
        <v>Hood Canal Fall Fing</v>
      </c>
      <c r="C120" s="428" t="s">
        <v>2118</v>
      </c>
      <c r="D120" s="428" t="s">
        <v>1607</v>
      </c>
      <c r="E120" s="428" t="s">
        <v>1382</v>
      </c>
      <c r="F120" s="427">
        <v>2007</v>
      </c>
      <c r="G120" s="428" t="s">
        <v>1820</v>
      </c>
      <c r="H120" s="428" t="s">
        <v>1821</v>
      </c>
      <c r="I120" s="428" t="s">
        <v>1612</v>
      </c>
      <c r="J120" s="431">
        <v>39583</v>
      </c>
      <c r="K120" s="431">
        <v>39584</v>
      </c>
      <c r="L120" s="428" t="s">
        <v>1608</v>
      </c>
      <c r="M120" s="427">
        <v>219881</v>
      </c>
      <c r="N120" s="428" t="s">
        <v>1613</v>
      </c>
      <c r="O120" s="432">
        <v>914</v>
      </c>
      <c r="P120" s="428" t="s">
        <v>1608</v>
      </c>
      <c r="Q120" s="427">
        <v>2289</v>
      </c>
      <c r="R120" s="428" t="s">
        <v>1341</v>
      </c>
      <c r="S120" s="430"/>
      <c r="T120" s="428" t="s">
        <v>1341</v>
      </c>
      <c r="U120" s="428" t="s">
        <v>1341</v>
      </c>
      <c r="V120" s="427" t="b">
        <v>0</v>
      </c>
      <c r="W120" s="428" t="s">
        <v>1341</v>
      </c>
      <c r="X120" s="428" t="s">
        <v>1341</v>
      </c>
    </row>
    <row r="121" spans="1:24" x14ac:dyDescent="0.3">
      <c r="B121" t="str">
        <f t="shared" si="1"/>
        <v>Hood Canal Fall Fing</v>
      </c>
      <c r="C121" s="428" t="s">
        <v>1819</v>
      </c>
      <c r="D121" s="428" t="s">
        <v>1607</v>
      </c>
      <c r="E121" s="428" t="s">
        <v>1382</v>
      </c>
      <c r="F121" s="427">
        <v>2008</v>
      </c>
      <c r="G121" s="428" t="s">
        <v>1820</v>
      </c>
      <c r="H121" s="428" t="s">
        <v>1821</v>
      </c>
      <c r="I121" s="428" t="s">
        <v>1612</v>
      </c>
      <c r="J121" s="431">
        <v>39948</v>
      </c>
      <c r="K121" s="431">
        <v>39952</v>
      </c>
      <c r="L121" s="428" t="s">
        <v>1608</v>
      </c>
      <c r="M121" s="427">
        <v>226984</v>
      </c>
      <c r="N121" s="428" t="s">
        <v>1341</v>
      </c>
      <c r="O121" s="430"/>
      <c r="P121" s="428" t="s">
        <v>1608</v>
      </c>
      <c r="Q121" s="427">
        <v>432</v>
      </c>
      <c r="R121" s="428" t="s">
        <v>1341</v>
      </c>
      <c r="S121" s="433"/>
      <c r="T121" s="428" t="s">
        <v>250</v>
      </c>
      <c r="U121" s="428" t="s">
        <v>1798</v>
      </c>
      <c r="V121" s="427" t="b">
        <v>0</v>
      </c>
      <c r="W121" s="428" t="s">
        <v>1341</v>
      </c>
      <c r="X121" s="428" t="s">
        <v>1341</v>
      </c>
    </row>
    <row r="122" spans="1:24" hidden="1" x14ac:dyDescent="0.3">
      <c r="A122" t="s">
        <v>2481</v>
      </c>
      <c r="B122" t="str">
        <f t="shared" si="1"/>
        <v>WA North Coast Fall</v>
      </c>
      <c r="C122" s="428" t="s">
        <v>2130</v>
      </c>
      <c r="D122" s="428" t="s">
        <v>1607</v>
      </c>
      <c r="E122" s="428" t="s">
        <v>1500</v>
      </c>
      <c r="F122" s="427">
        <v>2003</v>
      </c>
      <c r="G122" s="428" t="s">
        <v>2021</v>
      </c>
      <c r="H122" s="428" t="s">
        <v>2020</v>
      </c>
      <c r="I122" s="428" t="s">
        <v>1612</v>
      </c>
      <c r="J122" s="431">
        <v>38135</v>
      </c>
      <c r="K122" s="431">
        <v>38135</v>
      </c>
      <c r="L122" s="428" t="s">
        <v>1608</v>
      </c>
      <c r="M122" s="427">
        <v>196605</v>
      </c>
      <c r="N122" s="428" t="s">
        <v>1613</v>
      </c>
      <c r="O122" s="432">
        <v>421</v>
      </c>
      <c r="P122" s="428" t="s">
        <v>1608</v>
      </c>
      <c r="Q122" s="427">
        <v>3359</v>
      </c>
      <c r="R122" s="428" t="s">
        <v>1341</v>
      </c>
      <c r="S122" s="433"/>
      <c r="T122" s="428" t="s">
        <v>1341</v>
      </c>
      <c r="U122" s="428" t="s">
        <v>1341</v>
      </c>
      <c r="V122" s="427" t="b">
        <v>0</v>
      </c>
      <c r="W122" s="428" t="s">
        <v>1341</v>
      </c>
      <c r="X122" s="428" t="s">
        <v>1341</v>
      </c>
    </row>
    <row r="123" spans="1:24" hidden="1" x14ac:dyDescent="0.3">
      <c r="A123" t="s">
        <v>2481</v>
      </c>
      <c r="B123" t="str">
        <f t="shared" si="1"/>
        <v>WA North Coast Fall</v>
      </c>
      <c r="C123" s="428" t="s">
        <v>2129</v>
      </c>
      <c r="D123" s="428" t="s">
        <v>1607</v>
      </c>
      <c r="E123" s="428" t="s">
        <v>1500</v>
      </c>
      <c r="F123" s="427">
        <v>2004</v>
      </c>
      <c r="G123" s="428" t="s">
        <v>2021</v>
      </c>
      <c r="H123" s="428" t="s">
        <v>2020</v>
      </c>
      <c r="I123" s="428" t="s">
        <v>1612</v>
      </c>
      <c r="J123" s="431">
        <v>38504</v>
      </c>
      <c r="K123" s="431">
        <v>38505</v>
      </c>
      <c r="L123" s="428" t="s">
        <v>1608</v>
      </c>
      <c r="M123" s="427">
        <v>180029</v>
      </c>
      <c r="N123" s="428" t="s">
        <v>1613</v>
      </c>
      <c r="O123" s="432">
        <v>360</v>
      </c>
      <c r="P123" s="428" t="s">
        <v>1608</v>
      </c>
      <c r="Q123" s="427">
        <v>8953</v>
      </c>
      <c r="R123" s="428" t="s">
        <v>1341</v>
      </c>
      <c r="S123" s="430"/>
      <c r="T123" s="428" t="s">
        <v>1341</v>
      </c>
      <c r="U123" s="428" t="s">
        <v>1341</v>
      </c>
      <c r="V123" s="427" t="b">
        <v>0</v>
      </c>
      <c r="W123" s="428" t="s">
        <v>1341</v>
      </c>
      <c r="X123" s="428" t="s">
        <v>1341</v>
      </c>
    </row>
    <row r="124" spans="1:24" hidden="1" x14ac:dyDescent="0.3">
      <c r="A124" t="s">
        <v>2481</v>
      </c>
      <c r="B124" t="str">
        <f t="shared" si="1"/>
        <v>WA North Coast Fall</v>
      </c>
      <c r="C124" s="428" t="s">
        <v>2126</v>
      </c>
      <c r="D124" s="428" t="s">
        <v>1607</v>
      </c>
      <c r="E124" s="428" t="s">
        <v>1500</v>
      </c>
      <c r="F124" s="427">
        <v>2005</v>
      </c>
      <c r="G124" s="428" t="s">
        <v>2021</v>
      </c>
      <c r="H124" s="428" t="s">
        <v>2020</v>
      </c>
      <c r="I124" s="428" t="s">
        <v>1612</v>
      </c>
      <c r="J124" s="431">
        <v>38895</v>
      </c>
      <c r="K124" s="431">
        <v>38895</v>
      </c>
      <c r="L124" s="428" t="s">
        <v>1608</v>
      </c>
      <c r="M124" s="427">
        <v>236285</v>
      </c>
      <c r="N124" s="428" t="s">
        <v>1341</v>
      </c>
      <c r="O124" s="433"/>
      <c r="P124" s="428" t="s">
        <v>1341</v>
      </c>
      <c r="Q124" s="433"/>
      <c r="R124" s="428" t="s">
        <v>1341</v>
      </c>
      <c r="S124" s="430"/>
      <c r="T124" s="428" t="s">
        <v>1341</v>
      </c>
      <c r="U124" s="428" t="s">
        <v>1341</v>
      </c>
      <c r="V124" s="427" t="b">
        <v>0</v>
      </c>
      <c r="W124" s="428" t="s">
        <v>1341</v>
      </c>
      <c r="X124" s="428" t="s">
        <v>1341</v>
      </c>
    </row>
    <row r="125" spans="1:24" hidden="1" x14ac:dyDescent="0.3">
      <c r="A125" t="s">
        <v>2481</v>
      </c>
      <c r="B125" t="str">
        <f t="shared" si="1"/>
        <v>WA North Coast Fall</v>
      </c>
      <c r="C125" s="428" t="s">
        <v>2128</v>
      </c>
      <c r="D125" s="428" t="s">
        <v>1607</v>
      </c>
      <c r="E125" s="428" t="s">
        <v>1500</v>
      </c>
      <c r="F125" s="427">
        <v>2006</v>
      </c>
      <c r="G125" s="428" t="s">
        <v>2021</v>
      </c>
      <c r="H125" s="428" t="s">
        <v>2020</v>
      </c>
      <c r="I125" s="428" t="s">
        <v>1612</v>
      </c>
      <c r="J125" s="431">
        <v>39242</v>
      </c>
      <c r="K125" s="431">
        <v>39256</v>
      </c>
      <c r="L125" s="428" t="s">
        <v>1608</v>
      </c>
      <c r="M125" s="427">
        <v>198689</v>
      </c>
      <c r="N125" s="428" t="s">
        <v>1341</v>
      </c>
      <c r="O125" s="430"/>
      <c r="P125" s="428" t="s">
        <v>1608</v>
      </c>
      <c r="Q125" s="427">
        <v>2291</v>
      </c>
      <c r="R125" s="428" t="s">
        <v>1341</v>
      </c>
      <c r="S125" s="430"/>
      <c r="T125" s="428" t="s">
        <v>1341</v>
      </c>
      <c r="U125" s="428" t="s">
        <v>1341</v>
      </c>
      <c r="V125" s="427" t="b">
        <v>0</v>
      </c>
      <c r="W125" s="428" t="s">
        <v>1341</v>
      </c>
      <c r="X125" s="428" t="s">
        <v>1341</v>
      </c>
    </row>
    <row r="126" spans="1:24" x14ac:dyDescent="0.3">
      <c r="B126" t="str">
        <f t="shared" si="1"/>
        <v>Nooksack/Samish Fall</v>
      </c>
      <c r="C126" s="428" t="s">
        <v>2135</v>
      </c>
      <c r="D126" s="428" t="s">
        <v>1607</v>
      </c>
      <c r="E126" s="428" t="s">
        <v>843</v>
      </c>
      <c r="F126" s="427">
        <v>2005</v>
      </c>
      <c r="G126" s="428" t="s">
        <v>2132</v>
      </c>
      <c r="H126" s="428" t="s">
        <v>2133</v>
      </c>
      <c r="I126" s="428" t="s">
        <v>1612</v>
      </c>
      <c r="J126" s="431">
        <v>39173</v>
      </c>
      <c r="K126" s="431">
        <v>39187</v>
      </c>
      <c r="L126" s="428" t="s">
        <v>1608</v>
      </c>
      <c r="M126" s="427">
        <v>16934</v>
      </c>
      <c r="N126" s="428" t="s">
        <v>1341</v>
      </c>
      <c r="O126" s="430"/>
      <c r="P126" s="428" t="s">
        <v>1608</v>
      </c>
      <c r="Q126" s="427">
        <v>34</v>
      </c>
      <c r="R126" s="428" t="s">
        <v>1341</v>
      </c>
      <c r="S126" s="433"/>
      <c r="T126" s="428" t="s">
        <v>1341</v>
      </c>
      <c r="U126" s="428" t="s">
        <v>1341</v>
      </c>
      <c r="V126" s="427" t="b">
        <v>0</v>
      </c>
      <c r="W126" s="428" t="s">
        <v>1341</v>
      </c>
      <c r="X126" s="428" t="s">
        <v>1341</v>
      </c>
    </row>
    <row r="127" spans="1:24" x14ac:dyDescent="0.3">
      <c r="B127" t="str">
        <f t="shared" si="1"/>
        <v>Nooksack/Samish Fall</v>
      </c>
      <c r="C127" s="428" t="s">
        <v>2131</v>
      </c>
      <c r="D127" s="428" t="s">
        <v>1607</v>
      </c>
      <c r="E127" s="428" t="s">
        <v>843</v>
      </c>
      <c r="F127" s="427">
        <v>2006</v>
      </c>
      <c r="G127" s="428" t="s">
        <v>2132</v>
      </c>
      <c r="H127" s="428" t="s">
        <v>2133</v>
      </c>
      <c r="I127" s="428" t="s">
        <v>1612</v>
      </c>
      <c r="J127" s="431">
        <v>39244</v>
      </c>
      <c r="K127" s="431">
        <v>39263</v>
      </c>
      <c r="L127" s="428" t="s">
        <v>1608</v>
      </c>
      <c r="M127" s="427">
        <v>91433</v>
      </c>
      <c r="N127" s="428" t="s">
        <v>1341</v>
      </c>
      <c r="O127" s="430"/>
      <c r="P127" s="428" t="s">
        <v>1608</v>
      </c>
      <c r="Q127" s="427">
        <v>552</v>
      </c>
      <c r="R127" s="428" t="s">
        <v>1341</v>
      </c>
      <c r="S127" s="430"/>
      <c r="T127" s="428" t="s">
        <v>1341</v>
      </c>
      <c r="U127" s="428" t="s">
        <v>1341</v>
      </c>
      <c r="V127" s="427" t="b">
        <v>0</v>
      </c>
      <c r="W127" s="428" t="s">
        <v>1341</v>
      </c>
      <c r="X127" s="428" t="s">
        <v>1341</v>
      </c>
    </row>
    <row r="128" spans="1:24" x14ac:dyDescent="0.3">
      <c r="B128" t="str">
        <f t="shared" si="1"/>
        <v>Nooksack/Samish Fall</v>
      </c>
      <c r="C128" s="428" t="s">
        <v>2134</v>
      </c>
      <c r="D128" s="428" t="s">
        <v>1607</v>
      </c>
      <c r="E128" s="428" t="s">
        <v>843</v>
      </c>
      <c r="F128" s="427">
        <v>2007</v>
      </c>
      <c r="G128" s="428" t="s">
        <v>2132</v>
      </c>
      <c r="H128" s="428" t="s">
        <v>2133</v>
      </c>
      <c r="I128" s="428" t="s">
        <v>1612</v>
      </c>
      <c r="J128" s="431">
        <v>39600</v>
      </c>
      <c r="K128" s="431">
        <v>39612</v>
      </c>
      <c r="L128" s="428" t="s">
        <v>1608</v>
      </c>
      <c r="M128" s="427">
        <v>103264</v>
      </c>
      <c r="N128" s="428" t="s">
        <v>1341</v>
      </c>
      <c r="O128" s="430"/>
      <c r="P128" s="428" t="s">
        <v>1608</v>
      </c>
      <c r="Q128" s="427">
        <v>1134</v>
      </c>
      <c r="R128" s="428" t="s">
        <v>1341</v>
      </c>
      <c r="S128" s="433"/>
      <c r="T128" s="428" t="s">
        <v>1341</v>
      </c>
      <c r="U128" s="428" t="s">
        <v>1341</v>
      </c>
      <c r="V128" s="427" t="b">
        <v>0</v>
      </c>
      <c r="W128" s="428" t="s">
        <v>1341</v>
      </c>
      <c r="X128" s="428" t="s">
        <v>1341</v>
      </c>
    </row>
    <row r="129" spans="1:24" x14ac:dyDescent="0.3">
      <c r="B129" t="str">
        <f t="shared" si="1"/>
        <v>Nooksack/Samish Fall</v>
      </c>
      <c r="C129" s="428" t="s">
        <v>2664</v>
      </c>
      <c r="D129" s="428" t="s">
        <v>1607</v>
      </c>
      <c r="E129" s="428" t="s">
        <v>843</v>
      </c>
      <c r="F129" s="427">
        <v>2008</v>
      </c>
      <c r="G129" s="428" t="s">
        <v>2132</v>
      </c>
      <c r="H129" s="428" t="s">
        <v>2133</v>
      </c>
      <c r="I129" s="428" t="s">
        <v>1612</v>
      </c>
      <c r="J129" s="431">
        <v>39944</v>
      </c>
      <c r="K129" s="431">
        <v>39964</v>
      </c>
      <c r="L129" s="428" t="s">
        <v>1608</v>
      </c>
      <c r="M129" s="427">
        <v>114348</v>
      </c>
      <c r="N129" s="428" t="s">
        <v>1341</v>
      </c>
      <c r="O129" s="430"/>
      <c r="P129" s="428" t="s">
        <v>1608</v>
      </c>
      <c r="Q129" s="427">
        <v>1506</v>
      </c>
      <c r="R129" s="428" t="s">
        <v>1341</v>
      </c>
      <c r="S129" s="433"/>
      <c r="T129" s="428" t="s">
        <v>1341</v>
      </c>
      <c r="U129" s="428" t="s">
        <v>1341</v>
      </c>
      <c r="V129" s="427" t="b">
        <v>0</v>
      </c>
      <c r="W129" s="428" t="s">
        <v>1341</v>
      </c>
      <c r="X129" s="428" t="s">
        <v>1341</v>
      </c>
    </row>
    <row r="130" spans="1:24" x14ac:dyDescent="0.3">
      <c r="B130" t="str">
        <f t="shared" si="1"/>
        <v>Mid PS Fall Fing</v>
      </c>
      <c r="C130" s="428" t="s">
        <v>2136</v>
      </c>
      <c r="D130" s="428" t="s">
        <v>1607</v>
      </c>
      <c r="E130" s="428" t="s">
        <v>260</v>
      </c>
      <c r="F130" s="427">
        <v>2005</v>
      </c>
      <c r="G130" s="428" t="s">
        <v>1817</v>
      </c>
      <c r="H130" s="428" t="s">
        <v>1818</v>
      </c>
      <c r="I130" s="428" t="s">
        <v>1612</v>
      </c>
      <c r="J130" s="431">
        <v>38859</v>
      </c>
      <c r="K130" s="431">
        <v>38867</v>
      </c>
      <c r="L130" s="428" t="s">
        <v>1608</v>
      </c>
      <c r="M130" s="427">
        <v>196353</v>
      </c>
      <c r="N130" s="428" t="s">
        <v>1613</v>
      </c>
      <c r="O130" s="432">
        <v>2647</v>
      </c>
      <c r="P130" s="428" t="s">
        <v>1341</v>
      </c>
      <c r="Q130" s="433"/>
      <c r="R130" s="428" t="s">
        <v>1341</v>
      </c>
      <c r="S130" s="433"/>
      <c r="T130" s="428" t="s">
        <v>250</v>
      </c>
      <c r="U130" s="428" t="s">
        <v>2646</v>
      </c>
      <c r="V130" s="427" t="b">
        <v>0</v>
      </c>
      <c r="W130" s="428" t="s">
        <v>1341</v>
      </c>
      <c r="X130" s="428" t="s">
        <v>1341</v>
      </c>
    </row>
    <row r="131" spans="1:24" x14ac:dyDescent="0.3">
      <c r="B131" t="str">
        <f t="shared" ref="B131:B194" si="2">VLOOKUP(E131,AD$2:AE$89,2,FALSE)</f>
        <v>Mid PS Fall Fing</v>
      </c>
      <c r="C131" s="428" t="s">
        <v>2140</v>
      </c>
      <c r="D131" s="428" t="s">
        <v>1607</v>
      </c>
      <c r="E131" s="428" t="s">
        <v>260</v>
      </c>
      <c r="F131" s="427">
        <v>2006</v>
      </c>
      <c r="G131" s="428" t="s">
        <v>1817</v>
      </c>
      <c r="H131" s="428" t="s">
        <v>1818</v>
      </c>
      <c r="I131" s="428" t="s">
        <v>1612</v>
      </c>
      <c r="J131" s="431">
        <v>39224</v>
      </c>
      <c r="K131" s="431">
        <v>39234</v>
      </c>
      <c r="L131" s="428" t="s">
        <v>1608</v>
      </c>
      <c r="M131" s="427">
        <v>204795</v>
      </c>
      <c r="N131" s="428" t="s">
        <v>1341</v>
      </c>
      <c r="O131" s="430"/>
      <c r="P131" s="428" t="s">
        <v>1608</v>
      </c>
      <c r="Q131" s="427">
        <v>205</v>
      </c>
      <c r="R131" s="428" t="s">
        <v>1341</v>
      </c>
      <c r="S131" s="430"/>
      <c r="T131" s="428" t="s">
        <v>250</v>
      </c>
      <c r="U131" s="428" t="s">
        <v>2647</v>
      </c>
      <c r="V131" s="427" t="b">
        <v>0</v>
      </c>
      <c r="W131" s="428" t="s">
        <v>1341</v>
      </c>
      <c r="X131" s="428" t="s">
        <v>1341</v>
      </c>
    </row>
    <row r="132" spans="1:24" x14ac:dyDescent="0.3">
      <c r="B132" t="str">
        <f t="shared" si="2"/>
        <v>Mid PS Fall Fing</v>
      </c>
      <c r="C132" s="428" t="s">
        <v>2138</v>
      </c>
      <c r="D132" s="428" t="s">
        <v>1607</v>
      </c>
      <c r="E132" s="428" t="s">
        <v>260</v>
      </c>
      <c r="F132" s="427">
        <v>2007</v>
      </c>
      <c r="G132" s="428" t="s">
        <v>1817</v>
      </c>
      <c r="H132" s="428" t="s">
        <v>1818</v>
      </c>
      <c r="I132" s="428" t="s">
        <v>1612</v>
      </c>
      <c r="J132" s="431">
        <v>39592</v>
      </c>
      <c r="K132" s="431">
        <v>39602</v>
      </c>
      <c r="L132" s="428" t="s">
        <v>1608</v>
      </c>
      <c r="M132" s="427">
        <v>202671</v>
      </c>
      <c r="N132" s="428" t="s">
        <v>1341</v>
      </c>
      <c r="O132" s="430"/>
      <c r="P132" s="428" t="s">
        <v>1341</v>
      </c>
      <c r="Q132" s="433"/>
      <c r="R132" s="428" t="s">
        <v>1341</v>
      </c>
      <c r="S132" s="433"/>
      <c r="T132" s="428" t="s">
        <v>250</v>
      </c>
      <c r="U132" s="428" t="s">
        <v>2650</v>
      </c>
      <c r="V132" s="427" t="b">
        <v>0</v>
      </c>
      <c r="W132" s="428" t="s">
        <v>1341</v>
      </c>
      <c r="X132" s="428" t="s">
        <v>1341</v>
      </c>
    </row>
    <row r="133" spans="1:24" x14ac:dyDescent="0.3">
      <c r="B133" t="str">
        <f t="shared" si="2"/>
        <v>Mid PS Fall Fing</v>
      </c>
      <c r="C133" s="428" t="s">
        <v>1816</v>
      </c>
      <c r="D133" s="428" t="s">
        <v>1607</v>
      </c>
      <c r="E133" s="428" t="s">
        <v>260</v>
      </c>
      <c r="F133" s="427">
        <v>2008</v>
      </c>
      <c r="G133" s="428" t="s">
        <v>1817</v>
      </c>
      <c r="H133" s="428" t="s">
        <v>1818</v>
      </c>
      <c r="I133" s="428" t="s">
        <v>1612</v>
      </c>
      <c r="J133" s="431">
        <v>39957</v>
      </c>
      <c r="K133" s="431">
        <v>39965</v>
      </c>
      <c r="L133" s="428" t="s">
        <v>1608</v>
      </c>
      <c r="M133" s="427">
        <v>191808</v>
      </c>
      <c r="N133" s="428" t="s">
        <v>1613</v>
      </c>
      <c r="O133" s="432">
        <v>687</v>
      </c>
      <c r="P133" s="428" t="s">
        <v>1608</v>
      </c>
      <c r="Q133" s="427">
        <v>9599</v>
      </c>
      <c r="R133" s="428" t="s">
        <v>1341</v>
      </c>
      <c r="S133" s="433"/>
      <c r="T133" s="428" t="s">
        <v>250</v>
      </c>
      <c r="U133" s="428" t="s">
        <v>1798</v>
      </c>
      <c r="V133" s="427" t="b">
        <v>0</v>
      </c>
      <c r="W133" s="428" t="s">
        <v>1341</v>
      </c>
      <c r="X133" s="428" t="s">
        <v>1341</v>
      </c>
    </row>
    <row r="134" spans="1:24" x14ac:dyDescent="0.3">
      <c r="B134" t="str">
        <f t="shared" si="2"/>
        <v>Mid PS Fall Fing</v>
      </c>
      <c r="C134" s="428" t="s">
        <v>2142</v>
      </c>
      <c r="D134" s="428" t="s">
        <v>1607</v>
      </c>
      <c r="E134" s="428" t="s">
        <v>1409</v>
      </c>
      <c r="F134" s="427">
        <v>2005</v>
      </c>
      <c r="G134" s="428" t="s">
        <v>1761</v>
      </c>
      <c r="H134" s="428" t="s">
        <v>2143</v>
      </c>
      <c r="I134" s="428" t="s">
        <v>1612</v>
      </c>
      <c r="J134" s="431">
        <v>38870</v>
      </c>
      <c r="K134" s="431">
        <v>38873</v>
      </c>
      <c r="L134" s="428" t="s">
        <v>1608</v>
      </c>
      <c r="M134" s="427">
        <v>136519</v>
      </c>
      <c r="N134" s="428" t="s">
        <v>1613</v>
      </c>
      <c r="O134" s="432">
        <v>8143</v>
      </c>
      <c r="P134" s="428" t="s">
        <v>1608</v>
      </c>
      <c r="Q134" s="427">
        <v>45027</v>
      </c>
      <c r="R134" s="428" t="s">
        <v>1613</v>
      </c>
      <c r="S134" s="427">
        <v>1437</v>
      </c>
      <c r="T134" s="428" t="s">
        <v>250</v>
      </c>
      <c r="U134" s="428" t="s">
        <v>283</v>
      </c>
      <c r="V134" s="427" t="b">
        <v>0</v>
      </c>
      <c r="W134" s="428" t="s">
        <v>1341</v>
      </c>
      <c r="X134" s="428" t="s">
        <v>1341</v>
      </c>
    </row>
    <row r="135" spans="1:24" x14ac:dyDescent="0.3">
      <c r="B135" t="str">
        <f t="shared" si="2"/>
        <v>Mid PS Fall Fing</v>
      </c>
      <c r="C135" s="428" t="s">
        <v>2144</v>
      </c>
      <c r="D135" s="428" t="s">
        <v>1607</v>
      </c>
      <c r="E135" s="428" t="s">
        <v>1409</v>
      </c>
      <c r="F135" s="427">
        <v>2006</v>
      </c>
      <c r="G135" s="428" t="s">
        <v>1761</v>
      </c>
      <c r="H135" s="428" t="s">
        <v>2143</v>
      </c>
      <c r="I135" s="428" t="s">
        <v>1612</v>
      </c>
      <c r="J135" s="431">
        <v>39199</v>
      </c>
      <c r="K135" s="431">
        <v>39206</v>
      </c>
      <c r="L135" s="428" t="s">
        <v>1608</v>
      </c>
      <c r="M135" s="427">
        <v>185975</v>
      </c>
      <c r="N135" s="428" t="s">
        <v>1341</v>
      </c>
      <c r="O135" s="430"/>
      <c r="P135" s="428" t="s">
        <v>1608</v>
      </c>
      <c r="Q135" s="427">
        <v>22415</v>
      </c>
      <c r="R135" s="428" t="s">
        <v>1613</v>
      </c>
      <c r="S135" s="427">
        <v>97</v>
      </c>
      <c r="T135" s="428" t="s">
        <v>250</v>
      </c>
      <c r="U135" s="428" t="s">
        <v>2145</v>
      </c>
      <c r="V135" s="427" t="b">
        <v>0</v>
      </c>
      <c r="W135" s="428" t="s">
        <v>1341</v>
      </c>
      <c r="X135" s="428" t="s">
        <v>1341</v>
      </c>
    </row>
    <row r="136" spans="1:24" x14ac:dyDescent="0.3">
      <c r="B136" t="str">
        <f t="shared" si="2"/>
        <v>Mid PS Fall Fing</v>
      </c>
      <c r="C136" s="428" t="s">
        <v>2146</v>
      </c>
      <c r="D136" s="428" t="s">
        <v>1607</v>
      </c>
      <c r="E136" s="428" t="s">
        <v>1409</v>
      </c>
      <c r="F136" s="427">
        <v>2007</v>
      </c>
      <c r="G136" s="428" t="s">
        <v>1761</v>
      </c>
      <c r="H136" s="428" t="s">
        <v>1761</v>
      </c>
      <c r="I136" s="428" t="s">
        <v>1612</v>
      </c>
      <c r="J136" s="431">
        <v>39583</v>
      </c>
      <c r="K136" s="431">
        <v>39583</v>
      </c>
      <c r="L136" s="428" t="s">
        <v>1608</v>
      </c>
      <c r="M136" s="427">
        <v>199251</v>
      </c>
      <c r="N136" s="428" t="s">
        <v>1341</v>
      </c>
      <c r="O136" s="430"/>
      <c r="P136" s="428" t="s">
        <v>1608</v>
      </c>
      <c r="Q136" s="427">
        <v>2491</v>
      </c>
      <c r="R136" s="428" t="s">
        <v>1341</v>
      </c>
      <c r="S136" s="433"/>
      <c r="T136" s="428" t="s">
        <v>250</v>
      </c>
      <c r="U136" s="428" t="s">
        <v>276</v>
      </c>
      <c r="V136" s="427" t="b">
        <v>0</v>
      </c>
      <c r="W136" s="428" t="s">
        <v>1341</v>
      </c>
      <c r="X136" s="428" t="s">
        <v>1341</v>
      </c>
    </row>
    <row r="137" spans="1:24" x14ac:dyDescent="0.3">
      <c r="B137" t="str">
        <f t="shared" si="2"/>
        <v>Mid PS Fall Fing</v>
      </c>
      <c r="C137" s="428" t="s">
        <v>1760</v>
      </c>
      <c r="D137" s="428" t="s">
        <v>1607</v>
      </c>
      <c r="E137" s="428" t="s">
        <v>1409</v>
      </c>
      <c r="F137" s="427">
        <v>2008</v>
      </c>
      <c r="G137" s="428" t="s">
        <v>1761</v>
      </c>
      <c r="H137" s="428" t="s">
        <v>1761</v>
      </c>
      <c r="I137" s="428" t="s">
        <v>1612</v>
      </c>
      <c r="J137" s="431">
        <v>39934</v>
      </c>
      <c r="K137" s="431">
        <v>39948</v>
      </c>
      <c r="L137" s="428" t="s">
        <v>1608</v>
      </c>
      <c r="M137" s="427">
        <v>186978</v>
      </c>
      <c r="N137" s="428" t="s">
        <v>1613</v>
      </c>
      <c r="O137" s="432">
        <v>8249</v>
      </c>
      <c r="P137" s="428" t="s">
        <v>1608</v>
      </c>
      <c r="Q137" s="427">
        <v>6874</v>
      </c>
      <c r="R137" s="428" t="s">
        <v>1613</v>
      </c>
      <c r="S137" s="427">
        <v>3208</v>
      </c>
      <c r="T137" s="428" t="s">
        <v>250</v>
      </c>
      <c r="U137" s="428" t="s">
        <v>1762</v>
      </c>
      <c r="V137" s="427" t="b">
        <v>0</v>
      </c>
      <c r="W137" s="428" t="s">
        <v>1341</v>
      </c>
      <c r="X137" s="428" t="s">
        <v>1341</v>
      </c>
    </row>
    <row r="138" spans="1:24" hidden="1" x14ac:dyDescent="0.3">
      <c r="A138" t="s">
        <v>2481</v>
      </c>
      <c r="B138" t="str">
        <f t="shared" si="2"/>
        <v>Columbia R Upriver Bright</v>
      </c>
      <c r="C138" s="428" t="s">
        <v>1783</v>
      </c>
      <c r="D138" s="428" t="s">
        <v>1607</v>
      </c>
      <c r="E138" s="428" t="s">
        <v>1344</v>
      </c>
      <c r="F138" s="427">
        <v>2008</v>
      </c>
      <c r="G138" s="428" t="s">
        <v>1341</v>
      </c>
      <c r="H138" s="428" t="s">
        <v>1784</v>
      </c>
      <c r="I138" s="428" t="s">
        <v>1785</v>
      </c>
      <c r="J138" s="431">
        <v>39972</v>
      </c>
      <c r="K138" s="431">
        <v>39972</v>
      </c>
      <c r="L138" s="428" t="s">
        <v>1608</v>
      </c>
      <c r="M138" s="427">
        <v>15840</v>
      </c>
      <c r="N138" s="428" t="s">
        <v>1341</v>
      </c>
      <c r="O138" s="430"/>
      <c r="P138" s="428" t="s">
        <v>1608</v>
      </c>
      <c r="Q138" s="427">
        <v>127</v>
      </c>
      <c r="R138" s="428" t="s">
        <v>1613</v>
      </c>
      <c r="S138" s="427">
        <v>18423</v>
      </c>
      <c r="T138" s="428" t="s">
        <v>258</v>
      </c>
      <c r="U138" s="428" t="s">
        <v>1786</v>
      </c>
      <c r="V138" s="427" t="b">
        <v>0</v>
      </c>
      <c r="W138" s="428" t="s">
        <v>1341</v>
      </c>
      <c r="X138" s="428" t="s">
        <v>1341</v>
      </c>
    </row>
    <row r="139" spans="1:24" hidden="1" x14ac:dyDescent="0.3">
      <c r="A139" t="s">
        <v>2481</v>
      </c>
      <c r="B139" t="str">
        <f t="shared" si="2"/>
        <v>Columbia R Upriver Bright</v>
      </c>
      <c r="C139" s="428" t="s">
        <v>1787</v>
      </c>
      <c r="D139" s="428" t="s">
        <v>1607</v>
      </c>
      <c r="E139" s="428" t="s">
        <v>1344</v>
      </c>
      <c r="F139" s="427">
        <v>2008</v>
      </c>
      <c r="G139" s="428" t="s">
        <v>1341</v>
      </c>
      <c r="H139" s="428" t="s">
        <v>1784</v>
      </c>
      <c r="I139" s="428" t="s">
        <v>1785</v>
      </c>
      <c r="J139" s="431">
        <v>39961</v>
      </c>
      <c r="K139" s="431">
        <v>39965</v>
      </c>
      <c r="L139" s="428" t="s">
        <v>1608</v>
      </c>
      <c r="M139" s="427">
        <v>53804</v>
      </c>
      <c r="N139" s="428" t="s">
        <v>1341</v>
      </c>
      <c r="O139" s="430"/>
      <c r="P139" s="428" t="s">
        <v>1608</v>
      </c>
      <c r="Q139" s="427">
        <v>433</v>
      </c>
      <c r="R139" s="428" t="s">
        <v>1613</v>
      </c>
      <c r="S139" s="427">
        <v>62577</v>
      </c>
      <c r="T139" s="428" t="s">
        <v>258</v>
      </c>
      <c r="U139" s="428" t="s">
        <v>1786</v>
      </c>
      <c r="V139" s="427" t="b">
        <v>0</v>
      </c>
      <c r="W139" s="428" t="s">
        <v>1341</v>
      </c>
      <c r="X139" s="428" t="s">
        <v>1341</v>
      </c>
    </row>
    <row r="140" spans="1:24" hidden="1" x14ac:dyDescent="0.3">
      <c r="A140" t="s">
        <v>2481</v>
      </c>
      <c r="B140" t="str">
        <f t="shared" si="2"/>
        <v>Columbia R Upriver Bright</v>
      </c>
      <c r="C140" s="428" t="s">
        <v>1788</v>
      </c>
      <c r="D140" s="428" t="s">
        <v>1607</v>
      </c>
      <c r="E140" s="428" t="s">
        <v>1344</v>
      </c>
      <c r="F140" s="427">
        <v>2008</v>
      </c>
      <c r="G140" s="428" t="s">
        <v>1341</v>
      </c>
      <c r="H140" s="428" t="s">
        <v>1784</v>
      </c>
      <c r="I140" s="428" t="s">
        <v>1785</v>
      </c>
      <c r="J140" s="431">
        <v>39961</v>
      </c>
      <c r="K140" s="431">
        <v>39969</v>
      </c>
      <c r="L140" s="428" t="s">
        <v>1608</v>
      </c>
      <c r="M140" s="427">
        <v>20801</v>
      </c>
      <c r="N140" s="428" t="s">
        <v>1341</v>
      </c>
      <c r="O140" s="430"/>
      <c r="P140" s="428" t="s">
        <v>1608</v>
      </c>
      <c r="Q140" s="427">
        <v>167</v>
      </c>
      <c r="R140" s="428" t="s">
        <v>1613</v>
      </c>
      <c r="S140" s="432">
        <v>24192</v>
      </c>
      <c r="T140" s="428" t="s">
        <v>258</v>
      </c>
      <c r="U140" s="428" t="s">
        <v>1786</v>
      </c>
      <c r="V140" s="427" t="b">
        <v>0</v>
      </c>
      <c r="W140" s="428" t="s">
        <v>1341</v>
      </c>
      <c r="X140" s="428" t="s">
        <v>1341</v>
      </c>
    </row>
    <row r="141" spans="1:24" hidden="1" x14ac:dyDescent="0.3">
      <c r="A141" t="s">
        <v>2481</v>
      </c>
      <c r="B141" t="str">
        <f t="shared" si="2"/>
        <v>Columbia R Upriver Bright</v>
      </c>
      <c r="C141" s="428" t="s">
        <v>1789</v>
      </c>
      <c r="D141" s="428" t="s">
        <v>1607</v>
      </c>
      <c r="E141" s="428" t="s">
        <v>1344</v>
      </c>
      <c r="F141" s="427">
        <v>2008</v>
      </c>
      <c r="G141" s="428" t="s">
        <v>1341</v>
      </c>
      <c r="H141" s="428" t="s">
        <v>1784</v>
      </c>
      <c r="I141" s="428" t="s">
        <v>1785</v>
      </c>
      <c r="J141" s="431">
        <v>39968</v>
      </c>
      <c r="K141" s="431">
        <v>39971</v>
      </c>
      <c r="L141" s="428" t="s">
        <v>1608</v>
      </c>
      <c r="M141" s="427">
        <v>61383</v>
      </c>
      <c r="N141" s="428" t="s">
        <v>1341</v>
      </c>
      <c r="O141" s="430"/>
      <c r="P141" s="428" t="s">
        <v>1608</v>
      </c>
      <c r="Q141" s="427">
        <v>494</v>
      </c>
      <c r="R141" s="428" t="s">
        <v>1613</v>
      </c>
      <c r="S141" s="432">
        <v>71392</v>
      </c>
      <c r="T141" s="428" t="s">
        <v>258</v>
      </c>
      <c r="U141" s="428" t="s">
        <v>1786</v>
      </c>
      <c r="V141" s="427" t="b">
        <v>0</v>
      </c>
      <c r="W141" s="428" t="s">
        <v>1341</v>
      </c>
      <c r="X141" s="428" t="s">
        <v>1341</v>
      </c>
    </row>
    <row r="142" spans="1:24" hidden="1" x14ac:dyDescent="0.3">
      <c r="A142" t="s">
        <v>2481</v>
      </c>
      <c r="B142" t="str">
        <f t="shared" si="2"/>
        <v>Columbia R Upriver Bright</v>
      </c>
      <c r="C142" s="428" t="s">
        <v>1790</v>
      </c>
      <c r="D142" s="428" t="s">
        <v>1607</v>
      </c>
      <c r="E142" s="428" t="s">
        <v>1344</v>
      </c>
      <c r="F142" s="427">
        <v>2008</v>
      </c>
      <c r="G142" s="428" t="s">
        <v>1341</v>
      </c>
      <c r="H142" s="428" t="s">
        <v>1784</v>
      </c>
      <c r="I142" s="428" t="s">
        <v>1785</v>
      </c>
      <c r="J142" s="431">
        <v>39966</v>
      </c>
      <c r="K142" s="431">
        <v>39968</v>
      </c>
      <c r="L142" s="428" t="s">
        <v>1608</v>
      </c>
      <c r="M142" s="427">
        <v>32225</v>
      </c>
      <c r="N142" s="428" t="s">
        <v>1341</v>
      </c>
      <c r="O142" s="430"/>
      <c r="P142" s="428" t="s">
        <v>1608</v>
      </c>
      <c r="Q142" s="427">
        <v>259</v>
      </c>
      <c r="R142" s="428" t="s">
        <v>1613</v>
      </c>
      <c r="S142" s="432">
        <v>37479</v>
      </c>
      <c r="T142" s="428" t="s">
        <v>258</v>
      </c>
      <c r="U142" s="428" t="s">
        <v>1786</v>
      </c>
      <c r="V142" s="427" t="b">
        <v>0</v>
      </c>
      <c r="W142" s="428" t="s">
        <v>1341</v>
      </c>
      <c r="X142" s="428" t="s">
        <v>1341</v>
      </c>
    </row>
    <row r="143" spans="1:24" hidden="1" x14ac:dyDescent="0.3">
      <c r="A143" t="s">
        <v>2481</v>
      </c>
      <c r="B143" t="str">
        <f t="shared" si="2"/>
        <v>Columbia R Upriver Bright</v>
      </c>
      <c r="C143" s="428" t="s">
        <v>1791</v>
      </c>
      <c r="D143" s="428" t="s">
        <v>1607</v>
      </c>
      <c r="E143" s="428" t="s">
        <v>1344</v>
      </c>
      <c r="F143" s="427">
        <v>2008</v>
      </c>
      <c r="G143" s="428" t="s">
        <v>1341</v>
      </c>
      <c r="H143" s="428" t="s">
        <v>1784</v>
      </c>
      <c r="I143" s="428" t="s">
        <v>1785</v>
      </c>
      <c r="J143" s="431">
        <v>39970</v>
      </c>
      <c r="K143" s="431">
        <v>39972</v>
      </c>
      <c r="L143" s="428" t="s">
        <v>1608</v>
      </c>
      <c r="M143" s="427">
        <v>18267</v>
      </c>
      <c r="N143" s="428" t="s">
        <v>1341</v>
      </c>
      <c r="O143" s="430"/>
      <c r="P143" s="428" t="s">
        <v>1608</v>
      </c>
      <c r="Q143" s="427">
        <v>147</v>
      </c>
      <c r="R143" s="428" t="s">
        <v>1613</v>
      </c>
      <c r="S143" s="432">
        <v>21529</v>
      </c>
      <c r="T143" s="428" t="s">
        <v>258</v>
      </c>
      <c r="U143" s="428" t="s">
        <v>1786</v>
      </c>
      <c r="V143" s="427" t="b">
        <v>0</v>
      </c>
      <c r="W143" s="428" t="s">
        <v>1341</v>
      </c>
      <c r="X143" s="428" t="s">
        <v>1341</v>
      </c>
    </row>
    <row r="144" spans="1:24" x14ac:dyDescent="0.3">
      <c r="B144" t="str">
        <f t="shared" si="2"/>
        <v>Fraser River Late</v>
      </c>
      <c r="C144" s="428" t="s">
        <v>1028</v>
      </c>
      <c r="D144" s="428" t="s">
        <v>1607</v>
      </c>
      <c r="E144" s="428" t="s">
        <v>1371</v>
      </c>
      <c r="F144" s="427">
        <v>2005</v>
      </c>
      <c r="G144" s="428" t="s">
        <v>1722</v>
      </c>
      <c r="H144" s="428" t="s">
        <v>1723</v>
      </c>
      <c r="I144" s="428" t="s">
        <v>1612</v>
      </c>
      <c r="J144" s="431">
        <v>38869</v>
      </c>
      <c r="K144" s="431">
        <v>38875</v>
      </c>
      <c r="L144" s="428" t="s">
        <v>1608</v>
      </c>
      <c r="M144" s="427">
        <v>53222</v>
      </c>
      <c r="N144" s="428" t="s">
        <v>1341</v>
      </c>
      <c r="O144" s="430"/>
      <c r="P144" s="428" t="s">
        <v>1608</v>
      </c>
      <c r="Q144" s="427">
        <v>1799</v>
      </c>
      <c r="R144" s="428" t="s">
        <v>1341</v>
      </c>
      <c r="S144" s="430"/>
      <c r="T144" s="428" t="s">
        <v>1341</v>
      </c>
      <c r="U144" s="428" t="s">
        <v>1341</v>
      </c>
      <c r="V144" s="427" t="b">
        <v>0</v>
      </c>
      <c r="W144" s="428" t="s">
        <v>1341</v>
      </c>
      <c r="X144" s="428" t="s">
        <v>1341</v>
      </c>
    </row>
    <row r="145" spans="2:24" x14ac:dyDescent="0.3">
      <c r="B145" t="str">
        <f t="shared" si="2"/>
        <v>Fraser River Late</v>
      </c>
      <c r="C145" s="428" t="s">
        <v>1027</v>
      </c>
      <c r="D145" s="428" t="s">
        <v>1607</v>
      </c>
      <c r="E145" s="428" t="s">
        <v>1371</v>
      </c>
      <c r="F145" s="427">
        <v>2005</v>
      </c>
      <c r="G145" s="428" t="s">
        <v>1722</v>
      </c>
      <c r="H145" s="428" t="s">
        <v>1723</v>
      </c>
      <c r="I145" s="428" t="s">
        <v>1612</v>
      </c>
      <c r="J145" s="431">
        <v>38874</v>
      </c>
      <c r="K145" s="431">
        <v>38875</v>
      </c>
      <c r="L145" s="428" t="s">
        <v>1608</v>
      </c>
      <c r="M145" s="427">
        <v>49090</v>
      </c>
      <c r="N145" s="428" t="s">
        <v>1341</v>
      </c>
      <c r="O145" s="430"/>
      <c r="P145" s="428" t="s">
        <v>1608</v>
      </c>
      <c r="Q145" s="427">
        <v>3943</v>
      </c>
      <c r="R145" s="428" t="s">
        <v>1341</v>
      </c>
      <c r="S145" s="430"/>
      <c r="T145" s="428" t="s">
        <v>1341</v>
      </c>
      <c r="U145" s="428" t="s">
        <v>1341</v>
      </c>
      <c r="V145" s="427" t="b">
        <v>0</v>
      </c>
      <c r="W145" s="428" t="s">
        <v>1341</v>
      </c>
      <c r="X145" s="428" t="s">
        <v>1341</v>
      </c>
    </row>
    <row r="146" spans="2:24" x14ac:dyDescent="0.3">
      <c r="B146" t="str">
        <f t="shared" si="2"/>
        <v>Fraser River Late</v>
      </c>
      <c r="C146" s="428" t="s">
        <v>2157</v>
      </c>
      <c r="D146" s="428" t="s">
        <v>1607</v>
      </c>
      <c r="E146" s="428" t="s">
        <v>1371</v>
      </c>
      <c r="F146" s="427">
        <v>2006</v>
      </c>
      <c r="G146" s="428" t="s">
        <v>1722</v>
      </c>
      <c r="H146" s="428" t="s">
        <v>1723</v>
      </c>
      <c r="I146" s="428" t="s">
        <v>1612</v>
      </c>
      <c r="J146" s="431">
        <v>39238</v>
      </c>
      <c r="K146" s="431">
        <v>39238</v>
      </c>
      <c r="L146" s="428" t="s">
        <v>1608</v>
      </c>
      <c r="M146" s="427">
        <v>51746</v>
      </c>
      <c r="N146" s="428" t="s">
        <v>1341</v>
      </c>
      <c r="O146" s="430"/>
      <c r="P146" s="428" t="s">
        <v>1608</v>
      </c>
      <c r="Q146" s="427">
        <v>154</v>
      </c>
      <c r="R146" s="428" t="s">
        <v>1341</v>
      </c>
      <c r="S146" s="430"/>
      <c r="T146" s="428" t="s">
        <v>1341</v>
      </c>
      <c r="U146" s="428" t="s">
        <v>1341</v>
      </c>
      <c r="V146" s="427" t="b">
        <v>0</v>
      </c>
      <c r="W146" s="428" t="s">
        <v>1341</v>
      </c>
      <c r="X146" s="428" t="s">
        <v>1341</v>
      </c>
    </row>
    <row r="147" spans="2:24" x14ac:dyDescent="0.3">
      <c r="B147" t="str">
        <f t="shared" si="2"/>
        <v>Fraser River Late</v>
      </c>
      <c r="C147" s="428" t="s">
        <v>2153</v>
      </c>
      <c r="D147" s="428" t="s">
        <v>1607</v>
      </c>
      <c r="E147" s="428" t="s">
        <v>1371</v>
      </c>
      <c r="F147" s="427">
        <v>2006</v>
      </c>
      <c r="G147" s="428" t="s">
        <v>1722</v>
      </c>
      <c r="H147" s="428" t="s">
        <v>1723</v>
      </c>
      <c r="I147" s="428" t="s">
        <v>1612</v>
      </c>
      <c r="J147" s="431">
        <v>39233</v>
      </c>
      <c r="K147" s="431">
        <v>39233</v>
      </c>
      <c r="L147" s="428" t="s">
        <v>1608</v>
      </c>
      <c r="M147" s="427">
        <v>25812</v>
      </c>
      <c r="N147" s="428" t="s">
        <v>1341</v>
      </c>
      <c r="O147" s="430"/>
      <c r="P147" s="428" t="s">
        <v>1608</v>
      </c>
      <c r="Q147" s="427">
        <v>140</v>
      </c>
      <c r="R147" s="428" t="s">
        <v>1341</v>
      </c>
      <c r="S147" s="430"/>
      <c r="T147" s="428" t="s">
        <v>1341</v>
      </c>
      <c r="U147" s="428" t="s">
        <v>1341</v>
      </c>
      <c r="V147" s="427" t="b">
        <v>0</v>
      </c>
      <c r="W147" s="428" t="s">
        <v>1341</v>
      </c>
      <c r="X147" s="428" t="s">
        <v>1341</v>
      </c>
    </row>
    <row r="148" spans="2:24" x14ac:dyDescent="0.3">
      <c r="B148" t="str">
        <f t="shared" si="2"/>
        <v>Fraser River Late</v>
      </c>
      <c r="C148" s="428" t="s">
        <v>2152</v>
      </c>
      <c r="D148" s="428" t="s">
        <v>1607</v>
      </c>
      <c r="E148" s="428" t="s">
        <v>1371</v>
      </c>
      <c r="F148" s="427">
        <v>2006</v>
      </c>
      <c r="G148" s="428" t="s">
        <v>1722</v>
      </c>
      <c r="H148" s="428" t="s">
        <v>1723</v>
      </c>
      <c r="I148" s="428" t="s">
        <v>1612</v>
      </c>
      <c r="J148" s="431">
        <v>39234</v>
      </c>
      <c r="K148" s="431">
        <v>39234</v>
      </c>
      <c r="L148" s="428" t="s">
        <v>1608</v>
      </c>
      <c r="M148" s="427">
        <v>25899</v>
      </c>
      <c r="N148" s="428" t="s">
        <v>1341</v>
      </c>
      <c r="O148" s="430"/>
      <c r="P148" s="428" t="s">
        <v>1608</v>
      </c>
      <c r="Q148" s="427">
        <v>59</v>
      </c>
      <c r="R148" s="428" t="s">
        <v>1341</v>
      </c>
      <c r="S148" s="430"/>
      <c r="T148" s="428" t="s">
        <v>1341</v>
      </c>
      <c r="U148" s="428" t="s">
        <v>1341</v>
      </c>
      <c r="V148" s="427" t="b">
        <v>0</v>
      </c>
      <c r="W148" s="428" t="s">
        <v>1341</v>
      </c>
      <c r="X148" s="428" t="s">
        <v>1341</v>
      </c>
    </row>
    <row r="149" spans="2:24" x14ac:dyDescent="0.3">
      <c r="B149" t="str">
        <f t="shared" si="2"/>
        <v>Fraser River Late</v>
      </c>
      <c r="C149" s="428" t="s">
        <v>2151</v>
      </c>
      <c r="D149" s="428" t="s">
        <v>1607</v>
      </c>
      <c r="E149" s="428" t="s">
        <v>1371</v>
      </c>
      <c r="F149" s="427">
        <v>2006</v>
      </c>
      <c r="G149" s="428" t="s">
        <v>1722</v>
      </c>
      <c r="H149" s="428" t="s">
        <v>1723</v>
      </c>
      <c r="I149" s="428" t="s">
        <v>1612</v>
      </c>
      <c r="J149" s="431">
        <v>39237</v>
      </c>
      <c r="K149" s="431">
        <v>39237</v>
      </c>
      <c r="L149" s="428" t="s">
        <v>1608</v>
      </c>
      <c r="M149" s="427">
        <v>25965</v>
      </c>
      <c r="N149" s="428" t="s">
        <v>1341</v>
      </c>
      <c r="O149" s="430"/>
      <c r="P149" s="428" t="s">
        <v>1608</v>
      </c>
      <c r="Q149" s="427">
        <v>21</v>
      </c>
      <c r="R149" s="428" t="s">
        <v>1341</v>
      </c>
      <c r="S149" s="430"/>
      <c r="T149" s="428" t="s">
        <v>1341</v>
      </c>
      <c r="U149" s="428" t="s">
        <v>1341</v>
      </c>
      <c r="V149" s="427" t="b">
        <v>0</v>
      </c>
      <c r="W149" s="428" t="s">
        <v>1341</v>
      </c>
      <c r="X149" s="428" t="s">
        <v>1341</v>
      </c>
    </row>
    <row r="150" spans="2:24" x14ac:dyDescent="0.3">
      <c r="B150" t="str">
        <f t="shared" si="2"/>
        <v>Fraser River Late</v>
      </c>
      <c r="C150" s="428" t="s">
        <v>2159</v>
      </c>
      <c r="D150" s="428" t="s">
        <v>1607</v>
      </c>
      <c r="E150" s="428" t="s">
        <v>1371</v>
      </c>
      <c r="F150" s="427">
        <v>2006</v>
      </c>
      <c r="G150" s="428" t="s">
        <v>1722</v>
      </c>
      <c r="H150" s="428" t="s">
        <v>1723</v>
      </c>
      <c r="I150" s="428" t="s">
        <v>1612</v>
      </c>
      <c r="J150" s="431">
        <v>39225</v>
      </c>
      <c r="K150" s="431">
        <v>39225</v>
      </c>
      <c r="L150" s="428" t="s">
        <v>1608</v>
      </c>
      <c r="M150" s="427">
        <v>24493</v>
      </c>
      <c r="N150" s="428" t="s">
        <v>1341</v>
      </c>
      <c r="O150" s="430"/>
      <c r="P150" s="428" t="s">
        <v>1608</v>
      </c>
      <c r="Q150" s="427">
        <v>443</v>
      </c>
      <c r="R150" s="428" t="s">
        <v>1341</v>
      </c>
      <c r="S150" s="430"/>
      <c r="T150" s="428" t="s">
        <v>1341</v>
      </c>
      <c r="U150" s="428" t="s">
        <v>1341</v>
      </c>
      <c r="V150" s="427" t="b">
        <v>0</v>
      </c>
      <c r="W150" s="428" t="s">
        <v>1341</v>
      </c>
      <c r="X150" s="428" t="s">
        <v>1341</v>
      </c>
    </row>
    <row r="151" spans="2:24" x14ac:dyDescent="0.3">
      <c r="B151" t="str">
        <f t="shared" si="2"/>
        <v>Fraser River Late</v>
      </c>
      <c r="C151" s="428" t="s">
        <v>2161</v>
      </c>
      <c r="D151" s="428" t="s">
        <v>1607</v>
      </c>
      <c r="E151" s="428" t="s">
        <v>1371</v>
      </c>
      <c r="F151" s="427">
        <v>2006</v>
      </c>
      <c r="G151" s="428" t="s">
        <v>1722</v>
      </c>
      <c r="H151" s="428" t="s">
        <v>1723</v>
      </c>
      <c r="I151" s="428" t="s">
        <v>1612</v>
      </c>
      <c r="J151" s="431">
        <v>39226</v>
      </c>
      <c r="K151" s="431">
        <v>39226</v>
      </c>
      <c r="L151" s="428" t="s">
        <v>1608</v>
      </c>
      <c r="M151" s="427">
        <v>25699</v>
      </c>
      <c r="N151" s="428" t="s">
        <v>1341</v>
      </c>
      <c r="O151" s="430"/>
      <c r="P151" s="428" t="s">
        <v>1608</v>
      </c>
      <c r="Q151" s="427">
        <v>347</v>
      </c>
      <c r="R151" s="428" t="s">
        <v>1341</v>
      </c>
      <c r="S151" s="433"/>
      <c r="T151" s="428" t="s">
        <v>1341</v>
      </c>
      <c r="U151" s="428" t="s">
        <v>1341</v>
      </c>
      <c r="V151" s="427" t="b">
        <v>0</v>
      </c>
      <c r="W151" s="428" t="s">
        <v>1341</v>
      </c>
      <c r="X151" s="428" t="s">
        <v>1341</v>
      </c>
    </row>
    <row r="152" spans="2:24" x14ac:dyDescent="0.3">
      <c r="B152" t="str">
        <f t="shared" si="2"/>
        <v>Fraser River Late</v>
      </c>
      <c r="C152" s="428" t="s">
        <v>2160</v>
      </c>
      <c r="D152" s="428" t="s">
        <v>1607</v>
      </c>
      <c r="E152" s="428" t="s">
        <v>1371</v>
      </c>
      <c r="F152" s="427">
        <v>2006</v>
      </c>
      <c r="G152" s="428" t="s">
        <v>1722</v>
      </c>
      <c r="H152" s="428" t="s">
        <v>1723</v>
      </c>
      <c r="I152" s="428" t="s">
        <v>1612</v>
      </c>
      <c r="J152" s="431">
        <v>39232</v>
      </c>
      <c r="K152" s="431">
        <v>39232</v>
      </c>
      <c r="L152" s="428" t="s">
        <v>1608</v>
      </c>
      <c r="M152" s="427">
        <v>25782</v>
      </c>
      <c r="N152" s="428" t="s">
        <v>1341</v>
      </c>
      <c r="O152" s="430"/>
      <c r="P152" s="428" t="s">
        <v>1608</v>
      </c>
      <c r="Q152" s="427">
        <v>163</v>
      </c>
      <c r="R152" s="428" t="s">
        <v>1341</v>
      </c>
      <c r="S152" s="430"/>
      <c r="T152" s="428" t="s">
        <v>1341</v>
      </c>
      <c r="U152" s="428" t="s">
        <v>1341</v>
      </c>
      <c r="V152" s="427" t="b">
        <v>0</v>
      </c>
      <c r="W152" s="428" t="s">
        <v>1341</v>
      </c>
      <c r="X152" s="428" t="s">
        <v>1341</v>
      </c>
    </row>
    <row r="153" spans="2:24" x14ac:dyDescent="0.3">
      <c r="B153" t="str">
        <f t="shared" si="2"/>
        <v>Fraser River Late</v>
      </c>
      <c r="C153" s="428" t="s">
        <v>2156</v>
      </c>
      <c r="D153" s="428" t="s">
        <v>1607</v>
      </c>
      <c r="E153" s="428" t="s">
        <v>1371</v>
      </c>
      <c r="F153" s="427">
        <v>2007</v>
      </c>
      <c r="G153" s="428" t="s">
        <v>1722</v>
      </c>
      <c r="H153" s="428" t="s">
        <v>1723</v>
      </c>
      <c r="I153" s="428" t="s">
        <v>1612</v>
      </c>
      <c r="J153" s="431">
        <v>39609</v>
      </c>
      <c r="K153" s="431">
        <v>39609</v>
      </c>
      <c r="L153" s="428" t="s">
        <v>1608</v>
      </c>
      <c r="M153" s="427">
        <v>25530</v>
      </c>
      <c r="N153" s="428" t="s">
        <v>1341</v>
      </c>
      <c r="O153" s="430"/>
      <c r="P153" s="428" t="s">
        <v>1608</v>
      </c>
      <c r="Q153" s="427">
        <v>415</v>
      </c>
      <c r="R153" s="428" t="s">
        <v>1341</v>
      </c>
      <c r="S153" s="433"/>
      <c r="T153" s="428" t="s">
        <v>1341</v>
      </c>
      <c r="U153" s="428" t="s">
        <v>1341</v>
      </c>
      <c r="V153" s="427" t="b">
        <v>0</v>
      </c>
      <c r="W153" s="428" t="s">
        <v>1341</v>
      </c>
      <c r="X153" s="428" t="s">
        <v>1341</v>
      </c>
    </row>
    <row r="154" spans="2:24" x14ac:dyDescent="0.3">
      <c r="B154" t="str">
        <f t="shared" si="2"/>
        <v>Fraser River Late</v>
      </c>
      <c r="C154" s="428" t="s">
        <v>2155</v>
      </c>
      <c r="D154" s="428" t="s">
        <v>1607</v>
      </c>
      <c r="E154" s="428" t="s">
        <v>1371</v>
      </c>
      <c r="F154" s="427">
        <v>2007</v>
      </c>
      <c r="G154" s="428" t="s">
        <v>1722</v>
      </c>
      <c r="H154" s="428" t="s">
        <v>1723</v>
      </c>
      <c r="I154" s="428" t="s">
        <v>1612</v>
      </c>
      <c r="J154" s="431">
        <v>39617</v>
      </c>
      <c r="K154" s="431">
        <v>39617</v>
      </c>
      <c r="L154" s="428" t="s">
        <v>1608</v>
      </c>
      <c r="M154" s="427">
        <v>27829</v>
      </c>
      <c r="N154" s="428" t="s">
        <v>1341</v>
      </c>
      <c r="O154" s="430"/>
      <c r="P154" s="428" t="s">
        <v>1341</v>
      </c>
      <c r="Q154" s="433"/>
      <c r="R154" s="428" t="s">
        <v>1341</v>
      </c>
      <c r="S154" s="430"/>
      <c r="T154" s="428" t="s">
        <v>1341</v>
      </c>
      <c r="U154" s="428" t="s">
        <v>1341</v>
      </c>
      <c r="V154" s="427" t="b">
        <v>0</v>
      </c>
      <c r="W154" s="428" t="s">
        <v>1341</v>
      </c>
      <c r="X154" s="428" t="s">
        <v>1341</v>
      </c>
    </row>
    <row r="155" spans="2:24" x14ac:dyDescent="0.3">
      <c r="B155" t="str">
        <f t="shared" si="2"/>
        <v>Fraser River Late</v>
      </c>
      <c r="C155" s="428" t="s">
        <v>2154</v>
      </c>
      <c r="D155" s="428" t="s">
        <v>1607</v>
      </c>
      <c r="E155" s="428" t="s">
        <v>1371</v>
      </c>
      <c r="F155" s="427">
        <v>2007</v>
      </c>
      <c r="G155" s="428" t="s">
        <v>1722</v>
      </c>
      <c r="H155" s="428" t="s">
        <v>1723</v>
      </c>
      <c r="I155" s="428" t="s">
        <v>1612</v>
      </c>
      <c r="J155" s="431">
        <v>39615</v>
      </c>
      <c r="K155" s="431">
        <v>39615</v>
      </c>
      <c r="L155" s="428" t="s">
        <v>1608</v>
      </c>
      <c r="M155" s="427">
        <v>26026</v>
      </c>
      <c r="N155" s="428" t="s">
        <v>1341</v>
      </c>
      <c r="O155" s="430"/>
      <c r="P155" s="428" t="s">
        <v>1608</v>
      </c>
      <c r="Q155" s="427">
        <v>105</v>
      </c>
      <c r="R155" s="428" t="s">
        <v>1341</v>
      </c>
      <c r="S155" s="433"/>
      <c r="T155" s="428" t="s">
        <v>1341</v>
      </c>
      <c r="U155" s="428" t="s">
        <v>1341</v>
      </c>
      <c r="V155" s="427" t="b">
        <v>0</v>
      </c>
      <c r="W155" s="428" t="s">
        <v>1341</v>
      </c>
      <c r="X155" s="428" t="s">
        <v>1341</v>
      </c>
    </row>
    <row r="156" spans="2:24" x14ac:dyDescent="0.3">
      <c r="B156" t="str">
        <f t="shared" si="2"/>
        <v>Fraser River Late</v>
      </c>
      <c r="C156" s="428" t="s">
        <v>2150</v>
      </c>
      <c r="D156" s="428" t="s">
        <v>1607</v>
      </c>
      <c r="E156" s="428" t="s">
        <v>1371</v>
      </c>
      <c r="F156" s="427">
        <v>2007</v>
      </c>
      <c r="G156" s="428" t="s">
        <v>1722</v>
      </c>
      <c r="H156" s="428" t="s">
        <v>1723</v>
      </c>
      <c r="I156" s="428" t="s">
        <v>1612</v>
      </c>
      <c r="J156" s="431">
        <v>39601</v>
      </c>
      <c r="K156" s="431">
        <v>39601</v>
      </c>
      <c r="L156" s="428" t="s">
        <v>1608</v>
      </c>
      <c r="M156" s="427">
        <v>25857</v>
      </c>
      <c r="N156" s="428" t="s">
        <v>1341</v>
      </c>
      <c r="O156" s="430"/>
      <c r="P156" s="428" t="s">
        <v>1608</v>
      </c>
      <c r="Q156" s="427">
        <v>104</v>
      </c>
      <c r="R156" s="428" t="s">
        <v>1341</v>
      </c>
      <c r="S156" s="430"/>
      <c r="T156" s="428" t="s">
        <v>1341</v>
      </c>
      <c r="U156" s="428" t="s">
        <v>1341</v>
      </c>
      <c r="V156" s="427" t="b">
        <v>0</v>
      </c>
      <c r="W156" s="428" t="s">
        <v>1341</v>
      </c>
      <c r="X156" s="428" t="s">
        <v>1341</v>
      </c>
    </row>
    <row r="157" spans="2:24" x14ac:dyDescent="0.3">
      <c r="B157" t="str">
        <f t="shared" si="2"/>
        <v>Fraser River Late</v>
      </c>
      <c r="C157" s="428" t="s">
        <v>2147</v>
      </c>
      <c r="D157" s="428" t="s">
        <v>1607</v>
      </c>
      <c r="E157" s="428" t="s">
        <v>1371</v>
      </c>
      <c r="F157" s="427">
        <v>2007</v>
      </c>
      <c r="G157" s="428" t="s">
        <v>1722</v>
      </c>
      <c r="H157" s="428" t="s">
        <v>1723</v>
      </c>
      <c r="I157" s="428" t="s">
        <v>1612</v>
      </c>
      <c r="J157" s="431">
        <v>39602</v>
      </c>
      <c r="K157" s="431">
        <v>39602</v>
      </c>
      <c r="L157" s="428" t="s">
        <v>1608</v>
      </c>
      <c r="M157" s="427">
        <v>25630</v>
      </c>
      <c r="N157" s="428" t="s">
        <v>1341</v>
      </c>
      <c r="O157" s="433"/>
      <c r="P157" s="428" t="s">
        <v>1608</v>
      </c>
      <c r="Q157" s="427">
        <v>311</v>
      </c>
      <c r="R157" s="428" t="s">
        <v>1341</v>
      </c>
      <c r="S157" s="430"/>
      <c r="T157" s="428" t="s">
        <v>1341</v>
      </c>
      <c r="U157" s="428" t="s">
        <v>1341</v>
      </c>
      <c r="V157" s="427" t="b">
        <v>0</v>
      </c>
      <c r="W157" s="428" t="s">
        <v>1341</v>
      </c>
      <c r="X157" s="428" t="s">
        <v>1341</v>
      </c>
    </row>
    <row r="158" spans="2:24" x14ac:dyDescent="0.3">
      <c r="B158" t="str">
        <f t="shared" si="2"/>
        <v>Fraser River Late</v>
      </c>
      <c r="C158" s="428" t="s">
        <v>2148</v>
      </c>
      <c r="D158" s="428" t="s">
        <v>1607</v>
      </c>
      <c r="E158" s="428" t="s">
        <v>1371</v>
      </c>
      <c r="F158" s="427">
        <v>2007</v>
      </c>
      <c r="G158" s="428" t="s">
        <v>1722</v>
      </c>
      <c r="H158" s="428" t="s">
        <v>1723</v>
      </c>
      <c r="I158" s="428" t="s">
        <v>1612</v>
      </c>
      <c r="J158" s="431">
        <v>39602</v>
      </c>
      <c r="K158" s="431">
        <v>39602</v>
      </c>
      <c r="L158" s="428" t="s">
        <v>1608</v>
      </c>
      <c r="M158" s="427">
        <v>25635</v>
      </c>
      <c r="N158" s="428" t="s">
        <v>1341</v>
      </c>
      <c r="O158" s="430"/>
      <c r="P158" s="428" t="s">
        <v>1608</v>
      </c>
      <c r="Q158" s="427">
        <v>259</v>
      </c>
      <c r="R158" s="428" t="s">
        <v>1341</v>
      </c>
      <c r="S158" s="430"/>
      <c r="T158" s="428" t="s">
        <v>1341</v>
      </c>
      <c r="U158" s="428" t="s">
        <v>1341</v>
      </c>
      <c r="V158" s="427" t="b">
        <v>0</v>
      </c>
      <c r="W158" s="428" t="s">
        <v>1341</v>
      </c>
      <c r="X158" s="428" t="s">
        <v>1341</v>
      </c>
    </row>
    <row r="159" spans="2:24" x14ac:dyDescent="0.3">
      <c r="B159" t="str">
        <f t="shared" si="2"/>
        <v>Fraser River Late</v>
      </c>
      <c r="C159" s="428" t="s">
        <v>2149</v>
      </c>
      <c r="D159" s="428" t="s">
        <v>1607</v>
      </c>
      <c r="E159" s="428" t="s">
        <v>1371</v>
      </c>
      <c r="F159" s="427">
        <v>2007</v>
      </c>
      <c r="G159" s="428" t="s">
        <v>1722</v>
      </c>
      <c r="H159" s="428" t="s">
        <v>1723</v>
      </c>
      <c r="I159" s="428" t="s">
        <v>1612</v>
      </c>
      <c r="J159" s="431">
        <v>39603</v>
      </c>
      <c r="K159" s="431">
        <v>39603</v>
      </c>
      <c r="L159" s="428" t="s">
        <v>1608</v>
      </c>
      <c r="M159" s="427">
        <v>25727</v>
      </c>
      <c r="N159" s="428" t="s">
        <v>1341</v>
      </c>
      <c r="O159" s="430"/>
      <c r="P159" s="428" t="s">
        <v>1608</v>
      </c>
      <c r="Q159" s="427">
        <v>260</v>
      </c>
      <c r="R159" s="428" t="s">
        <v>1341</v>
      </c>
      <c r="S159" s="430"/>
      <c r="T159" s="428" t="s">
        <v>1341</v>
      </c>
      <c r="U159" s="428" t="s">
        <v>1341</v>
      </c>
      <c r="V159" s="427" t="b">
        <v>0</v>
      </c>
      <c r="W159" s="428" t="s">
        <v>1341</v>
      </c>
      <c r="X159" s="428" t="s">
        <v>1341</v>
      </c>
    </row>
    <row r="160" spans="2:24" x14ac:dyDescent="0.3">
      <c r="B160" t="str">
        <f t="shared" si="2"/>
        <v>Fraser River Late</v>
      </c>
      <c r="C160" s="428" t="s">
        <v>2158</v>
      </c>
      <c r="D160" s="428" t="s">
        <v>1607</v>
      </c>
      <c r="E160" s="428" t="s">
        <v>1371</v>
      </c>
      <c r="F160" s="427">
        <v>2007</v>
      </c>
      <c r="G160" s="428" t="s">
        <v>1722</v>
      </c>
      <c r="H160" s="428" t="s">
        <v>1723</v>
      </c>
      <c r="I160" s="428" t="s">
        <v>1612</v>
      </c>
      <c r="J160" s="431">
        <v>39605</v>
      </c>
      <c r="K160" s="431">
        <v>39605</v>
      </c>
      <c r="L160" s="428" t="s">
        <v>1608</v>
      </c>
      <c r="M160" s="427">
        <v>25945</v>
      </c>
      <c r="N160" s="428" t="s">
        <v>1341</v>
      </c>
      <c r="O160" s="430"/>
      <c r="P160" s="428" t="s">
        <v>1341</v>
      </c>
      <c r="Q160" s="433"/>
      <c r="R160" s="428" t="s">
        <v>1341</v>
      </c>
      <c r="S160" s="430"/>
      <c r="T160" s="428" t="s">
        <v>1341</v>
      </c>
      <c r="U160" s="428" t="s">
        <v>1341</v>
      </c>
      <c r="V160" s="427" t="b">
        <v>0</v>
      </c>
      <c r="W160" s="428" t="s">
        <v>1341</v>
      </c>
      <c r="X160" s="428" t="s">
        <v>1341</v>
      </c>
    </row>
    <row r="161" spans="2:24" x14ac:dyDescent="0.3">
      <c r="B161" t="str">
        <f t="shared" si="2"/>
        <v>Fraser River Late</v>
      </c>
      <c r="C161" s="428" t="s">
        <v>1721</v>
      </c>
      <c r="D161" s="428" t="s">
        <v>1607</v>
      </c>
      <c r="E161" s="428" t="s">
        <v>1371</v>
      </c>
      <c r="F161" s="427">
        <v>2008</v>
      </c>
      <c r="G161" s="428" t="s">
        <v>1722</v>
      </c>
      <c r="H161" s="428" t="s">
        <v>1723</v>
      </c>
      <c r="I161" s="428" t="s">
        <v>1612</v>
      </c>
      <c r="J161" s="431">
        <v>39972</v>
      </c>
      <c r="K161" s="431">
        <v>39972</v>
      </c>
      <c r="L161" s="428" t="s">
        <v>1608</v>
      </c>
      <c r="M161" s="427">
        <v>55246</v>
      </c>
      <c r="N161" s="428" t="s">
        <v>1341</v>
      </c>
      <c r="O161" s="430"/>
      <c r="P161" s="428" t="s">
        <v>1613</v>
      </c>
      <c r="Q161" s="427">
        <v>26279</v>
      </c>
      <c r="R161" s="428" t="s">
        <v>1608</v>
      </c>
      <c r="S161" s="427">
        <v>729</v>
      </c>
      <c r="T161" s="428" t="s">
        <v>1341</v>
      </c>
      <c r="U161" s="428" t="s">
        <v>1341</v>
      </c>
      <c r="V161" s="427" t="b">
        <v>0</v>
      </c>
      <c r="W161" s="428" t="s">
        <v>1341</v>
      </c>
      <c r="X161" s="428" t="s">
        <v>1341</v>
      </c>
    </row>
    <row r="162" spans="2:24" x14ac:dyDescent="0.3">
      <c r="B162" t="str">
        <f t="shared" si="2"/>
        <v>Fraser River Late</v>
      </c>
      <c r="C162" s="428" t="s">
        <v>1724</v>
      </c>
      <c r="D162" s="428" t="s">
        <v>1607</v>
      </c>
      <c r="E162" s="428" t="s">
        <v>1371</v>
      </c>
      <c r="F162" s="427">
        <v>2008</v>
      </c>
      <c r="G162" s="428" t="s">
        <v>1722</v>
      </c>
      <c r="H162" s="428" t="s">
        <v>1723</v>
      </c>
      <c r="I162" s="428" t="s">
        <v>1612</v>
      </c>
      <c r="J162" s="431">
        <v>39972</v>
      </c>
      <c r="K162" s="431">
        <v>39972</v>
      </c>
      <c r="L162" s="428" t="s">
        <v>1608</v>
      </c>
      <c r="M162" s="427">
        <v>54343</v>
      </c>
      <c r="N162" s="428" t="s">
        <v>1341</v>
      </c>
      <c r="O162" s="430"/>
      <c r="P162" s="428" t="s">
        <v>1613</v>
      </c>
      <c r="Q162" s="427">
        <v>25849</v>
      </c>
      <c r="R162" s="428" t="s">
        <v>1608</v>
      </c>
      <c r="S162" s="432">
        <v>717</v>
      </c>
      <c r="T162" s="428" t="s">
        <v>1341</v>
      </c>
      <c r="U162" s="428" t="s">
        <v>1341</v>
      </c>
      <c r="V162" s="427" t="b">
        <v>0</v>
      </c>
      <c r="W162" s="428" t="s">
        <v>1341</v>
      </c>
      <c r="X162" s="428" t="s">
        <v>1341</v>
      </c>
    </row>
    <row r="163" spans="2:24" x14ac:dyDescent="0.3">
      <c r="B163" t="str">
        <f t="shared" si="2"/>
        <v>Fraser River Late</v>
      </c>
      <c r="C163" s="428" t="s">
        <v>1725</v>
      </c>
      <c r="D163" s="428" t="s">
        <v>1607</v>
      </c>
      <c r="E163" s="428" t="s">
        <v>1371</v>
      </c>
      <c r="F163" s="427">
        <v>2008</v>
      </c>
      <c r="G163" s="428" t="s">
        <v>1722</v>
      </c>
      <c r="H163" s="428" t="s">
        <v>1723</v>
      </c>
      <c r="I163" s="428" t="s">
        <v>1612</v>
      </c>
      <c r="J163" s="431">
        <v>39972</v>
      </c>
      <c r="K163" s="431">
        <v>39972</v>
      </c>
      <c r="L163" s="428" t="s">
        <v>1608</v>
      </c>
      <c r="M163" s="427">
        <v>53273</v>
      </c>
      <c r="N163" s="428" t="s">
        <v>1341</v>
      </c>
      <c r="O163" s="430"/>
      <c r="P163" s="428" t="s">
        <v>1613</v>
      </c>
      <c r="Q163" s="427">
        <v>25341</v>
      </c>
      <c r="R163" s="428" t="s">
        <v>1608</v>
      </c>
      <c r="S163" s="432">
        <v>703</v>
      </c>
      <c r="T163" s="428" t="s">
        <v>1341</v>
      </c>
      <c r="U163" s="428" t="s">
        <v>1341</v>
      </c>
      <c r="V163" s="427" t="b">
        <v>0</v>
      </c>
      <c r="W163" s="428" t="s">
        <v>1341</v>
      </c>
      <c r="X163" s="428" t="s">
        <v>1341</v>
      </c>
    </row>
    <row r="164" spans="2:24" x14ac:dyDescent="0.3">
      <c r="B164" t="str">
        <f t="shared" si="2"/>
        <v>Fraser River Late</v>
      </c>
      <c r="C164" s="428" t="s">
        <v>1726</v>
      </c>
      <c r="D164" s="428" t="s">
        <v>1607</v>
      </c>
      <c r="E164" s="428" t="s">
        <v>1371</v>
      </c>
      <c r="F164" s="427">
        <v>2008</v>
      </c>
      <c r="G164" s="428" t="s">
        <v>1722</v>
      </c>
      <c r="H164" s="428" t="s">
        <v>1723</v>
      </c>
      <c r="I164" s="428" t="s">
        <v>1612</v>
      </c>
      <c r="J164" s="431">
        <v>39972</v>
      </c>
      <c r="K164" s="431">
        <v>39972</v>
      </c>
      <c r="L164" s="428" t="s">
        <v>1608</v>
      </c>
      <c r="M164" s="427">
        <v>32558</v>
      </c>
      <c r="N164" s="428" t="s">
        <v>1341</v>
      </c>
      <c r="O164" s="430"/>
      <c r="P164" s="428" t="s">
        <v>1613</v>
      </c>
      <c r="Q164" s="427">
        <v>15550</v>
      </c>
      <c r="R164" s="428" t="s">
        <v>1608</v>
      </c>
      <c r="S164" s="432">
        <v>565</v>
      </c>
      <c r="T164" s="428" t="s">
        <v>1341</v>
      </c>
      <c r="U164" s="428" t="s">
        <v>1341</v>
      </c>
      <c r="V164" s="427" t="b">
        <v>0</v>
      </c>
      <c r="W164" s="428" t="s">
        <v>1341</v>
      </c>
      <c r="X164" s="428" t="s">
        <v>1341</v>
      </c>
    </row>
    <row r="165" spans="2:24" x14ac:dyDescent="0.3">
      <c r="B165" t="str">
        <f t="shared" si="2"/>
        <v>Hood Canal Fall Fing</v>
      </c>
      <c r="C165" s="428" t="s">
        <v>2162</v>
      </c>
      <c r="D165" s="428" t="s">
        <v>1607</v>
      </c>
      <c r="E165" s="428" t="s">
        <v>515</v>
      </c>
      <c r="F165" s="427">
        <v>2005</v>
      </c>
      <c r="G165" s="428" t="s">
        <v>2163</v>
      </c>
      <c r="H165" s="428" t="s">
        <v>2164</v>
      </c>
      <c r="I165" s="428" t="s">
        <v>1612</v>
      </c>
      <c r="J165" s="431">
        <v>38869</v>
      </c>
      <c r="K165" s="431">
        <v>38869</v>
      </c>
      <c r="L165" s="428" t="s">
        <v>1608</v>
      </c>
      <c r="M165" s="427">
        <v>202786</v>
      </c>
      <c r="N165" s="428" t="s">
        <v>1341</v>
      </c>
      <c r="O165" s="430"/>
      <c r="P165" s="428" t="s">
        <v>1608</v>
      </c>
      <c r="Q165" s="427">
        <v>244</v>
      </c>
      <c r="R165" s="428" t="s">
        <v>1341</v>
      </c>
      <c r="S165" s="430"/>
      <c r="T165" s="428" t="s">
        <v>1341</v>
      </c>
      <c r="U165" s="428" t="s">
        <v>1341</v>
      </c>
      <c r="V165" s="427" t="b">
        <v>0</v>
      </c>
      <c r="W165" s="428" t="s">
        <v>1341</v>
      </c>
      <c r="X165" s="428" t="s">
        <v>1341</v>
      </c>
    </row>
    <row r="166" spans="2:24" x14ac:dyDescent="0.3">
      <c r="B166" t="str">
        <f t="shared" si="2"/>
        <v>Hood Canal Fall Fing</v>
      </c>
      <c r="C166" s="428" t="s">
        <v>2167</v>
      </c>
      <c r="D166" s="428" t="s">
        <v>1607</v>
      </c>
      <c r="E166" s="428" t="s">
        <v>515</v>
      </c>
      <c r="F166" s="427">
        <v>2006</v>
      </c>
      <c r="G166" s="428" t="s">
        <v>2163</v>
      </c>
      <c r="H166" s="428" t="s">
        <v>2164</v>
      </c>
      <c r="I166" s="428" t="s">
        <v>1612</v>
      </c>
      <c r="J166" s="431">
        <v>39228</v>
      </c>
      <c r="K166" s="431">
        <v>39228</v>
      </c>
      <c r="L166" s="428" t="s">
        <v>1608</v>
      </c>
      <c r="M166" s="427">
        <v>200790</v>
      </c>
      <c r="N166" s="428" t="s">
        <v>1613</v>
      </c>
      <c r="O166" s="432">
        <v>404</v>
      </c>
      <c r="P166" s="428" t="s">
        <v>1608</v>
      </c>
      <c r="Q166" s="427">
        <v>806</v>
      </c>
      <c r="R166" s="428" t="s">
        <v>1341</v>
      </c>
      <c r="S166" s="430"/>
      <c r="T166" s="428" t="s">
        <v>1341</v>
      </c>
      <c r="U166" s="428" t="s">
        <v>1341</v>
      </c>
      <c r="V166" s="427" t="b">
        <v>0</v>
      </c>
      <c r="W166" s="428" t="s">
        <v>1341</v>
      </c>
      <c r="X166" s="428" t="s">
        <v>1341</v>
      </c>
    </row>
    <row r="167" spans="2:24" x14ac:dyDescent="0.3">
      <c r="B167" t="str">
        <f t="shared" si="2"/>
        <v>Hood Canal Fall Fing</v>
      </c>
      <c r="C167" s="428" t="s">
        <v>2165</v>
      </c>
      <c r="D167" s="428" t="s">
        <v>1607</v>
      </c>
      <c r="E167" s="428" t="s">
        <v>515</v>
      </c>
      <c r="F167" s="427">
        <v>2006</v>
      </c>
      <c r="G167" s="428" t="s">
        <v>2163</v>
      </c>
      <c r="H167" s="428" t="s">
        <v>2164</v>
      </c>
      <c r="I167" s="428" t="s">
        <v>1612</v>
      </c>
      <c r="J167" s="431">
        <v>39418</v>
      </c>
      <c r="K167" s="431">
        <v>39575</v>
      </c>
      <c r="L167" s="428" t="s">
        <v>1608</v>
      </c>
      <c r="M167" s="427">
        <v>103683</v>
      </c>
      <c r="N167" s="428" t="s">
        <v>1613</v>
      </c>
      <c r="O167" s="432">
        <v>23</v>
      </c>
      <c r="P167" s="428" t="s">
        <v>1608</v>
      </c>
      <c r="Q167" s="427">
        <v>444</v>
      </c>
      <c r="R167" s="428" t="s">
        <v>1341</v>
      </c>
      <c r="S167" s="430"/>
      <c r="T167" s="428" t="s">
        <v>1341</v>
      </c>
      <c r="U167" s="428" t="s">
        <v>1341</v>
      </c>
      <c r="V167" s="427" t="b">
        <v>0</v>
      </c>
      <c r="W167" s="428" t="s">
        <v>1341</v>
      </c>
      <c r="X167" s="428" t="s">
        <v>1341</v>
      </c>
    </row>
    <row r="168" spans="2:24" x14ac:dyDescent="0.3">
      <c r="B168" t="str">
        <f t="shared" si="2"/>
        <v>Hood Canal Fall Fing</v>
      </c>
      <c r="C168" s="428" t="s">
        <v>2166</v>
      </c>
      <c r="D168" s="428" t="s">
        <v>1607</v>
      </c>
      <c r="E168" s="428" t="s">
        <v>515</v>
      </c>
      <c r="F168" s="427">
        <v>2007</v>
      </c>
      <c r="G168" s="428" t="s">
        <v>2163</v>
      </c>
      <c r="H168" s="428" t="s">
        <v>2164</v>
      </c>
      <c r="I168" s="428" t="s">
        <v>1612</v>
      </c>
      <c r="J168" s="431">
        <v>39601</v>
      </c>
      <c r="K168" s="431">
        <v>39601</v>
      </c>
      <c r="L168" s="428" t="s">
        <v>1608</v>
      </c>
      <c r="M168" s="427">
        <v>201920</v>
      </c>
      <c r="N168" s="428" t="s">
        <v>1341</v>
      </c>
      <c r="O168" s="430"/>
      <c r="P168" s="428" t="s">
        <v>1341</v>
      </c>
      <c r="Q168" s="433"/>
      <c r="R168" s="428" t="s">
        <v>1341</v>
      </c>
      <c r="S168" s="430"/>
      <c r="T168" s="428" t="s">
        <v>1341</v>
      </c>
      <c r="U168" s="428" t="s">
        <v>1341</v>
      </c>
      <c r="V168" s="427" t="b">
        <v>0</v>
      </c>
      <c r="W168" s="428" t="s">
        <v>1341</v>
      </c>
      <c r="X168" s="428" t="s">
        <v>1341</v>
      </c>
    </row>
    <row r="169" spans="2:24" x14ac:dyDescent="0.3">
      <c r="B169" t="str">
        <f t="shared" si="2"/>
        <v>Hood Canal Fall Fing</v>
      </c>
      <c r="C169" s="428" t="s">
        <v>2662</v>
      </c>
      <c r="D169" s="428" t="s">
        <v>1607</v>
      </c>
      <c r="E169" s="428" t="s">
        <v>515</v>
      </c>
      <c r="F169" s="427">
        <v>2008</v>
      </c>
      <c r="G169" s="428" t="s">
        <v>2163</v>
      </c>
      <c r="H169" s="428" t="s">
        <v>2164</v>
      </c>
      <c r="I169" s="428" t="s">
        <v>1612</v>
      </c>
      <c r="J169" s="431">
        <v>39963</v>
      </c>
      <c r="K169" s="431">
        <v>39963</v>
      </c>
      <c r="L169" s="428" t="s">
        <v>1608</v>
      </c>
      <c r="M169" s="427">
        <v>199801</v>
      </c>
      <c r="N169" s="428" t="s">
        <v>1341</v>
      </c>
      <c r="O169" s="430"/>
      <c r="P169" s="428" t="s">
        <v>1608</v>
      </c>
      <c r="Q169" s="427">
        <v>1530</v>
      </c>
      <c r="R169" s="428" t="s">
        <v>1341</v>
      </c>
      <c r="S169" s="430"/>
      <c r="T169" s="428" t="s">
        <v>1341</v>
      </c>
      <c r="U169" s="428" t="s">
        <v>1341</v>
      </c>
      <c r="V169" s="427" t="b">
        <v>0</v>
      </c>
      <c r="W169" s="428" t="s">
        <v>1341</v>
      </c>
      <c r="X169" s="428" t="s">
        <v>1341</v>
      </c>
    </row>
    <row r="170" spans="2:24" x14ac:dyDescent="0.3">
      <c r="B170" t="str">
        <f t="shared" si="2"/>
        <v>Hood Canal Fall Year</v>
      </c>
      <c r="C170" s="428" t="s">
        <v>2169</v>
      </c>
      <c r="D170" s="428" t="s">
        <v>1607</v>
      </c>
      <c r="E170" s="428" t="s">
        <v>516</v>
      </c>
      <c r="F170" s="427">
        <v>2005</v>
      </c>
      <c r="G170" s="428" t="s">
        <v>2163</v>
      </c>
      <c r="H170" s="428" t="s">
        <v>2164</v>
      </c>
      <c r="I170" s="428" t="s">
        <v>1612</v>
      </c>
      <c r="J170" s="431">
        <v>39200</v>
      </c>
      <c r="K170" s="431">
        <v>39200</v>
      </c>
      <c r="L170" s="428" t="s">
        <v>1608</v>
      </c>
      <c r="M170" s="427">
        <v>99699</v>
      </c>
      <c r="N170" s="428" t="s">
        <v>1613</v>
      </c>
      <c r="O170" s="432">
        <v>180</v>
      </c>
      <c r="P170" s="428" t="s">
        <v>1341</v>
      </c>
      <c r="Q170" s="433"/>
      <c r="R170" s="428" t="s">
        <v>1341</v>
      </c>
      <c r="S170" s="430"/>
      <c r="T170" s="428" t="s">
        <v>1341</v>
      </c>
      <c r="U170" s="428" t="s">
        <v>1341</v>
      </c>
      <c r="V170" s="427" t="b">
        <v>0</v>
      </c>
      <c r="W170" s="428" t="s">
        <v>1341</v>
      </c>
      <c r="X170" s="428" t="s">
        <v>1341</v>
      </c>
    </row>
    <row r="171" spans="2:24" x14ac:dyDescent="0.3">
      <c r="B171" t="str">
        <f t="shared" si="2"/>
        <v>Hood Canal Fall Year</v>
      </c>
      <c r="C171" s="428" t="s">
        <v>2168</v>
      </c>
      <c r="D171" s="428" t="s">
        <v>1607</v>
      </c>
      <c r="E171" s="428" t="s">
        <v>516</v>
      </c>
      <c r="F171" s="427">
        <v>2007</v>
      </c>
      <c r="G171" s="428" t="s">
        <v>2163</v>
      </c>
      <c r="H171" s="428" t="s">
        <v>2164</v>
      </c>
      <c r="I171" s="428" t="s">
        <v>1612</v>
      </c>
      <c r="J171" s="431">
        <v>39932</v>
      </c>
      <c r="K171" s="431">
        <v>39932</v>
      </c>
      <c r="L171" s="428" t="s">
        <v>1608</v>
      </c>
      <c r="M171" s="427">
        <v>99737</v>
      </c>
      <c r="N171" s="428" t="s">
        <v>1613</v>
      </c>
      <c r="O171" s="432">
        <v>190</v>
      </c>
      <c r="P171" s="428" t="s">
        <v>1341</v>
      </c>
      <c r="Q171" s="433"/>
      <c r="R171" s="428" t="s">
        <v>1341</v>
      </c>
      <c r="S171" s="430"/>
      <c r="T171" s="428" t="s">
        <v>1341</v>
      </c>
      <c r="U171" s="428" t="s">
        <v>1341</v>
      </c>
      <c r="V171" s="427" t="b">
        <v>0</v>
      </c>
      <c r="W171" s="428" t="s">
        <v>1341</v>
      </c>
      <c r="X171" s="428" t="s">
        <v>1341</v>
      </c>
    </row>
    <row r="172" spans="2:24" x14ac:dyDescent="0.3">
      <c r="B172" t="str">
        <f t="shared" si="2"/>
        <v>Hood Canal Fall Year</v>
      </c>
      <c r="C172" s="428" t="s">
        <v>2658</v>
      </c>
      <c r="D172" s="428" t="s">
        <v>1607</v>
      </c>
      <c r="E172" s="428" t="s">
        <v>516</v>
      </c>
      <c r="F172" s="427">
        <v>2008</v>
      </c>
      <c r="G172" s="428" t="s">
        <v>2163</v>
      </c>
      <c r="H172" s="428" t="s">
        <v>2164</v>
      </c>
      <c r="I172" s="428" t="s">
        <v>1612</v>
      </c>
      <c r="J172" s="431">
        <v>40282</v>
      </c>
      <c r="K172" s="431">
        <v>40282</v>
      </c>
      <c r="L172" s="428" t="s">
        <v>1608</v>
      </c>
      <c r="M172" s="427">
        <v>94752</v>
      </c>
      <c r="N172" s="428" t="s">
        <v>1341</v>
      </c>
      <c r="O172" s="430"/>
      <c r="P172" s="428" t="s">
        <v>1608</v>
      </c>
      <c r="Q172" s="427">
        <v>190</v>
      </c>
      <c r="R172" s="428" t="s">
        <v>1341</v>
      </c>
      <c r="S172" s="430"/>
      <c r="T172" s="428" t="s">
        <v>1341</v>
      </c>
      <c r="U172" s="428" t="s">
        <v>1341</v>
      </c>
      <c r="V172" s="427" t="b">
        <v>0</v>
      </c>
      <c r="W172" s="428" t="s">
        <v>1341</v>
      </c>
      <c r="X172" s="428" t="s">
        <v>1341</v>
      </c>
    </row>
    <row r="173" spans="2:24" x14ac:dyDescent="0.3">
      <c r="B173" t="str">
        <f t="shared" si="2"/>
        <v>Hoko River</v>
      </c>
      <c r="C173" s="428" t="s">
        <v>2176</v>
      </c>
      <c r="D173" s="428" t="s">
        <v>1607</v>
      </c>
      <c r="E173" s="428" t="s">
        <v>536</v>
      </c>
      <c r="F173" s="427">
        <v>2001</v>
      </c>
      <c r="G173" s="428" t="s">
        <v>1771</v>
      </c>
      <c r="H173" s="428" t="s">
        <v>1772</v>
      </c>
      <c r="I173" s="428" t="s">
        <v>1612</v>
      </c>
      <c r="J173" s="431">
        <v>37418</v>
      </c>
      <c r="K173" s="431">
        <v>37424</v>
      </c>
      <c r="L173" s="428" t="s">
        <v>1608</v>
      </c>
      <c r="M173" s="427">
        <v>157639</v>
      </c>
      <c r="N173" s="428" t="s">
        <v>1613</v>
      </c>
      <c r="O173" s="432">
        <v>6625</v>
      </c>
      <c r="P173" s="428" t="s">
        <v>1608</v>
      </c>
      <c r="Q173" s="427">
        <v>14869</v>
      </c>
      <c r="R173" s="428" t="s">
        <v>1613</v>
      </c>
      <c r="S173" s="432">
        <v>2656</v>
      </c>
      <c r="T173" s="428" t="s">
        <v>1341</v>
      </c>
      <c r="U173" s="428" t="s">
        <v>1341</v>
      </c>
      <c r="V173" s="427" t="b">
        <v>0</v>
      </c>
      <c r="W173" s="428" t="s">
        <v>1341</v>
      </c>
      <c r="X173" s="428" t="s">
        <v>1341</v>
      </c>
    </row>
    <row r="174" spans="2:24" x14ac:dyDescent="0.3">
      <c r="B174" t="str">
        <f t="shared" si="2"/>
        <v>Hoko River</v>
      </c>
      <c r="C174" s="428" t="s">
        <v>2172</v>
      </c>
      <c r="D174" s="428" t="s">
        <v>1607</v>
      </c>
      <c r="E174" s="428" t="s">
        <v>536</v>
      </c>
      <c r="F174" s="427">
        <v>2002</v>
      </c>
      <c r="G174" s="428" t="s">
        <v>1771</v>
      </c>
      <c r="H174" s="428" t="s">
        <v>1772</v>
      </c>
      <c r="I174" s="428" t="s">
        <v>1612</v>
      </c>
      <c r="J174" s="431">
        <v>37777</v>
      </c>
      <c r="K174" s="431">
        <v>37781</v>
      </c>
      <c r="L174" s="428" t="s">
        <v>1608</v>
      </c>
      <c r="M174" s="427">
        <v>203669</v>
      </c>
      <c r="N174" s="428" t="s">
        <v>1613</v>
      </c>
      <c r="O174" s="432">
        <v>397</v>
      </c>
      <c r="P174" s="428" t="s">
        <v>1608</v>
      </c>
      <c r="Q174" s="427">
        <v>5125</v>
      </c>
      <c r="R174" s="428" t="s">
        <v>1613</v>
      </c>
      <c r="S174" s="432">
        <v>13146</v>
      </c>
      <c r="T174" s="428" t="s">
        <v>1341</v>
      </c>
      <c r="U174" s="428" t="s">
        <v>1341</v>
      </c>
      <c r="V174" s="427" t="b">
        <v>0</v>
      </c>
      <c r="W174" s="428" t="s">
        <v>1341</v>
      </c>
      <c r="X174" s="428" t="s">
        <v>1341</v>
      </c>
    </row>
    <row r="175" spans="2:24" x14ac:dyDescent="0.3">
      <c r="B175" t="str">
        <f t="shared" si="2"/>
        <v>Hoko River</v>
      </c>
      <c r="C175" s="428" t="s">
        <v>2171</v>
      </c>
      <c r="D175" s="428" t="s">
        <v>1607</v>
      </c>
      <c r="E175" s="428" t="s">
        <v>536</v>
      </c>
      <c r="F175" s="427">
        <v>2003</v>
      </c>
      <c r="G175" s="428" t="s">
        <v>1771</v>
      </c>
      <c r="H175" s="428" t="s">
        <v>1772</v>
      </c>
      <c r="I175" s="428" t="s">
        <v>1612</v>
      </c>
      <c r="J175" s="431">
        <v>38145</v>
      </c>
      <c r="K175" s="431">
        <v>38161</v>
      </c>
      <c r="L175" s="428" t="s">
        <v>1608</v>
      </c>
      <c r="M175" s="427">
        <v>182174</v>
      </c>
      <c r="N175" s="428" t="s">
        <v>1613</v>
      </c>
      <c r="O175" s="432">
        <v>7757</v>
      </c>
      <c r="P175" s="428" t="s">
        <v>1608</v>
      </c>
      <c r="Q175" s="427">
        <v>11511</v>
      </c>
      <c r="R175" s="428" t="s">
        <v>1613</v>
      </c>
      <c r="S175" s="432">
        <v>2288</v>
      </c>
      <c r="T175" s="428" t="s">
        <v>1341</v>
      </c>
      <c r="U175" s="428" t="s">
        <v>1341</v>
      </c>
      <c r="V175" s="427" t="b">
        <v>0</v>
      </c>
      <c r="W175" s="428" t="s">
        <v>1341</v>
      </c>
      <c r="X175" s="428" t="s">
        <v>1341</v>
      </c>
    </row>
    <row r="176" spans="2:24" x14ac:dyDescent="0.3">
      <c r="B176" t="str">
        <f t="shared" si="2"/>
        <v>Hoko River</v>
      </c>
      <c r="C176" s="428" t="s">
        <v>2178</v>
      </c>
      <c r="D176" s="428" t="s">
        <v>1607</v>
      </c>
      <c r="E176" s="428" t="s">
        <v>536</v>
      </c>
      <c r="F176" s="427">
        <v>2003</v>
      </c>
      <c r="G176" s="428" t="s">
        <v>1771</v>
      </c>
      <c r="H176" s="428" t="s">
        <v>1772</v>
      </c>
      <c r="I176" s="428" t="s">
        <v>1612</v>
      </c>
      <c r="J176" s="431">
        <v>38209</v>
      </c>
      <c r="K176" s="431">
        <v>38209</v>
      </c>
      <c r="L176" s="428" t="s">
        <v>1608</v>
      </c>
      <c r="M176" s="427">
        <v>34404</v>
      </c>
      <c r="N176" s="428" t="s">
        <v>1613</v>
      </c>
      <c r="O176" s="432">
        <v>1133</v>
      </c>
      <c r="P176" s="428" t="s">
        <v>1608</v>
      </c>
      <c r="Q176" s="427">
        <v>4442</v>
      </c>
      <c r="R176" s="428" t="s">
        <v>1341</v>
      </c>
      <c r="S176" s="430"/>
      <c r="T176" s="428" t="s">
        <v>1341</v>
      </c>
      <c r="U176" s="428" t="s">
        <v>1341</v>
      </c>
      <c r="V176" s="427" t="b">
        <v>0</v>
      </c>
      <c r="W176" s="428" t="s">
        <v>1341</v>
      </c>
      <c r="X176" s="428" t="s">
        <v>1341</v>
      </c>
    </row>
    <row r="177" spans="1:24" x14ac:dyDescent="0.3">
      <c r="B177" t="str">
        <f t="shared" si="2"/>
        <v>Hoko River</v>
      </c>
      <c r="C177" s="428" t="s">
        <v>2177</v>
      </c>
      <c r="D177" s="428" t="s">
        <v>1607</v>
      </c>
      <c r="E177" s="428" t="s">
        <v>536</v>
      </c>
      <c r="F177" s="427">
        <v>2003</v>
      </c>
      <c r="G177" s="428" t="s">
        <v>1771</v>
      </c>
      <c r="H177" s="428" t="s">
        <v>1772</v>
      </c>
      <c r="I177" s="428" t="s">
        <v>1612</v>
      </c>
      <c r="J177" s="431">
        <v>38131</v>
      </c>
      <c r="K177" s="431">
        <v>38132</v>
      </c>
      <c r="L177" s="428" t="s">
        <v>1608</v>
      </c>
      <c r="M177" s="427">
        <v>44012</v>
      </c>
      <c r="N177" s="428" t="s">
        <v>1613</v>
      </c>
      <c r="O177" s="432">
        <v>1449</v>
      </c>
      <c r="P177" s="428" t="s">
        <v>1608</v>
      </c>
      <c r="Q177" s="432">
        <v>5682</v>
      </c>
      <c r="R177" s="428" t="s">
        <v>1613</v>
      </c>
      <c r="S177" s="432">
        <v>9160</v>
      </c>
      <c r="T177" s="428" t="s">
        <v>1341</v>
      </c>
      <c r="U177" s="428" t="s">
        <v>1341</v>
      </c>
      <c r="V177" s="427" t="b">
        <v>0</v>
      </c>
      <c r="W177" s="428" t="s">
        <v>1341</v>
      </c>
      <c r="X177" s="428" t="s">
        <v>1341</v>
      </c>
    </row>
    <row r="178" spans="1:24" x14ac:dyDescent="0.3">
      <c r="B178" t="str">
        <f t="shared" si="2"/>
        <v>Hoko River</v>
      </c>
      <c r="C178" s="428" t="s">
        <v>2170</v>
      </c>
      <c r="D178" s="428" t="s">
        <v>1607</v>
      </c>
      <c r="E178" s="428" t="s">
        <v>536</v>
      </c>
      <c r="F178" s="427">
        <v>2004</v>
      </c>
      <c r="G178" s="428" t="s">
        <v>1771</v>
      </c>
      <c r="H178" s="428" t="s">
        <v>1772</v>
      </c>
      <c r="I178" s="428" t="s">
        <v>1612</v>
      </c>
      <c r="J178" s="431">
        <v>38519</v>
      </c>
      <c r="K178" s="431">
        <v>38519</v>
      </c>
      <c r="L178" s="428" t="s">
        <v>1608</v>
      </c>
      <c r="M178" s="427">
        <v>5470</v>
      </c>
      <c r="N178" s="428" t="s">
        <v>1613</v>
      </c>
      <c r="O178" s="432">
        <v>74</v>
      </c>
      <c r="P178" s="428" t="s">
        <v>1608</v>
      </c>
      <c r="Q178" s="432">
        <v>27</v>
      </c>
      <c r="R178" s="428" t="s">
        <v>1613</v>
      </c>
      <c r="S178" s="432">
        <v>60</v>
      </c>
      <c r="T178" s="428" t="s">
        <v>1341</v>
      </c>
      <c r="U178" s="428" t="s">
        <v>1341</v>
      </c>
      <c r="V178" s="427" t="b">
        <v>0</v>
      </c>
      <c r="W178" s="428" t="s">
        <v>1341</v>
      </c>
      <c r="X178" s="428" t="s">
        <v>1341</v>
      </c>
    </row>
    <row r="179" spans="1:24" x14ac:dyDescent="0.3">
      <c r="B179" t="str">
        <f t="shared" si="2"/>
        <v>Hoko River</v>
      </c>
      <c r="C179" s="428" t="s">
        <v>2173</v>
      </c>
      <c r="D179" s="428" t="s">
        <v>1607</v>
      </c>
      <c r="E179" s="428" t="s">
        <v>536</v>
      </c>
      <c r="F179" s="427">
        <v>2004</v>
      </c>
      <c r="G179" s="428" t="s">
        <v>1771</v>
      </c>
      <c r="H179" s="428" t="s">
        <v>1772</v>
      </c>
      <c r="I179" s="428" t="s">
        <v>1612</v>
      </c>
      <c r="J179" s="431">
        <v>38511</v>
      </c>
      <c r="K179" s="431">
        <v>38519</v>
      </c>
      <c r="L179" s="428" t="s">
        <v>1608</v>
      </c>
      <c r="M179" s="427">
        <v>205826</v>
      </c>
      <c r="N179" s="428" t="s">
        <v>1613</v>
      </c>
      <c r="O179" s="432">
        <v>2768</v>
      </c>
      <c r="P179" s="428" t="s">
        <v>1608</v>
      </c>
      <c r="Q179" s="427">
        <v>1007</v>
      </c>
      <c r="R179" s="428" t="s">
        <v>1613</v>
      </c>
      <c r="S179" s="432">
        <v>23598</v>
      </c>
      <c r="T179" s="428" t="s">
        <v>1341</v>
      </c>
      <c r="U179" s="428" t="s">
        <v>1341</v>
      </c>
      <c r="V179" s="427" t="b">
        <v>0</v>
      </c>
      <c r="W179" s="428" t="s">
        <v>1341</v>
      </c>
      <c r="X179" s="428" t="s">
        <v>1341</v>
      </c>
    </row>
    <row r="180" spans="1:24" x14ac:dyDescent="0.3">
      <c r="B180" t="str">
        <f t="shared" si="2"/>
        <v>Hoko River</v>
      </c>
      <c r="C180" s="428" t="s">
        <v>2174</v>
      </c>
      <c r="D180" s="428" t="s">
        <v>1607</v>
      </c>
      <c r="E180" s="428" t="s">
        <v>536</v>
      </c>
      <c r="F180" s="427">
        <v>2005</v>
      </c>
      <c r="G180" s="428" t="s">
        <v>1771</v>
      </c>
      <c r="H180" s="428" t="s">
        <v>1772</v>
      </c>
      <c r="I180" s="428" t="s">
        <v>1612</v>
      </c>
      <c r="J180" s="431">
        <v>38870</v>
      </c>
      <c r="K180" s="431">
        <v>38872</v>
      </c>
      <c r="L180" s="428" t="s">
        <v>1608</v>
      </c>
      <c r="M180" s="427">
        <v>67347</v>
      </c>
      <c r="N180" s="428" t="s">
        <v>1613</v>
      </c>
      <c r="O180" s="432">
        <v>5925</v>
      </c>
      <c r="P180" s="428" t="s">
        <v>1608</v>
      </c>
      <c r="Q180" s="427">
        <v>9184</v>
      </c>
      <c r="R180" s="428" t="s">
        <v>1613</v>
      </c>
      <c r="S180" s="432">
        <v>395</v>
      </c>
      <c r="T180" s="428" t="s">
        <v>1341</v>
      </c>
      <c r="U180" s="428" t="s">
        <v>1341</v>
      </c>
      <c r="V180" s="427" t="b">
        <v>0</v>
      </c>
      <c r="W180" s="428" t="s">
        <v>1341</v>
      </c>
      <c r="X180" s="428" t="s">
        <v>1341</v>
      </c>
    </row>
    <row r="181" spans="1:24" x14ac:dyDescent="0.3">
      <c r="B181" t="str">
        <f t="shared" si="2"/>
        <v>Hoko River</v>
      </c>
      <c r="C181" s="428" t="s">
        <v>2175</v>
      </c>
      <c r="D181" s="428" t="s">
        <v>1607</v>
      </c>
      <c r="E181" s="428" t="s">
        <v>536</v>
      </c>
      <c r="F181" s="427">
        <v>2006</v>
      </c>
      <c r="G181" s="428" t="s">
        <v>1771</v>
      </c>
      <c r="H181" s="428" t="s">
        <v>1772</v>
      </c>
      <c r="I181" s="428" t="s">
        <v>1612</v>
      </c>
      <c r="J181" s="431">
        <v>39241</v>
      </c>
      <c r="K181" s="431">
        <v>39250</v>
      </c>
      <c r="L181" s="428" t="s">
        <v>1608</v>
      </c>
      <c r="M181" s="427">
        <v>78892</v>
      </c>
      <c r="N181" s="428" t="s">
        <v>1613</v>
      </c>
      <c r="O181" s="432">
        <v>4683</v>
      </c>
      <c r="P181" s="428" t="s">
        <v>1608</v>
      </c>
      <c r="Q181" s="427">
        <v>7431</v>
      </c>
      <c r="R181" s="428" t="s">
        <v>1613</v>
      </c>
      <c r="S181" s="432">
        <v>443</v>
      </c>
      <c r="T181" s="428" t="s">
        <v>1341</v>
      </c>
      <c r="U181" s="428" t="s">
        <v>1341</v>
      </c>
      <c r="V181" s="427" t="b">
        <v>0</v>
      </c>
      <c r="W181" s="428" t="s">
        <v>1341</v>
      </c>
      <c r="X181" s="428" t="s">
        <v>1341</v>
      </c>
    </row>
    <row r="182" spans="1:24" x14ac:dyDescent="0.3">
      <c r="B182" t="str">
        <f t="shared" si="2"/>
        <v>Hoko River</v>
      </c>
      <c r="C182" s="428" t="s">
        <v>2179</v>
      </c>
      <c r="D182" s="428" t="s">
        <v>1607</v>
      </c>
      <c r="E182" s="428" t="s">
        <v>536</v>
      </c>
      <c r="F182" s="427">
        <v>2007</v>
      </c>
      <c r="G182" s="428" t="s">
        <v>1771</v>
      </c>
      <c r="H182" s="428" t="s">
        <v>2180</v>
      </c>
      <c r="I182" s="428" t="s">
        <v>1612</v>
      </c>
      <c r="J182" s="431">
        <v>39609</v>
      </c>
      <c r="K182" s="431">
        <v>39609</v>
      </c>
      <c r="L182" s="428" t="s">
        <v>1608</v>
      </c>
      <c r="M182" s="427">
        <v>210854</v>
      </c>
      <c r="N182" s="428" t="s">
        <v>1341</v>
      </c>
      <c r="O182" s="430"/>
      <c r="P182" s="428" t="s">
        <v>1341</v>
      </c>
      <c r="Q182" s="433"/>
      <c r="R182" s="428" t="s">
        <v>1341</v>
      </c>
      <c r="S182" s="430"/>
      <c r="T182" s="428" t="s">
        <v>1341</v>
      </c>
      <c r="U182" s="428" t="s">
        <v>1341</v>
      </c>
      <c r="V182" s="427" t="b">
        <v>0</v>
      </c>
      <c r="W182" s="428" t="s">
        <v>1341</v>
      </c>
      <c r="X182" s="428" t="s">
        <v>1341</v>
      </c>
    </row>
    <row r="183" spans="1:24" x14ac:dyDescent="0.3">
      <c r="B183" t="str">
        <f t="shared" si="2"/>
        <v>Hoko River</v>
      </c>
      <c r="C183" s="428" t="s">
        <v>1770</v>
      </c>
      <c r="D183" s="428" t="s">
        <v>1607</v>
      </c>
      <c r="E183" s="428" t="s">
        <v>536</v>
      </c>
      <c r="F183" s="427">
        <v>2008</v>
      </c>
      <c r="G183" s="428" t="s">
        <v>1771</v>
      </c>
      <c r="H183" s="428" t="s">
        <v>1772</v>
      </c>
      <c r="I183" s="428" t="s">
        <v>1612</v>
      </c>
      <c r="J183" s="431">
        <v>39987</v>
      </c>
      <c r="K183" s="431">
        <v>39987</v>
      </c>
      <c r="L183" s="428" t="s">
        <v>1608</v>
      </c>
      <c r="M183" s="427">
        <v>67479</v>
      </c>
      <c r="N183" s="428" t="s">
        <v>1613</v>
      </c>
      <c r="O183" s="432">
        <v>431</v>
      </c>
      <c r="P183" s="428" t="s">
        <v>1608</v>
      </c>
      <c r="Q183" s="427">
        <v>287</v>
      </c>
      <c r="R183" s="428" t="s">
        <v>1613</v>
      </c>
      <c r="S183" s="432">
        <v>143</v>
      </c>
      <c r="T183" s="428" t="s">
        <v>1341</v>
      </c>
      <c r="U183" s="428" t="s">
        <v>1341</v>
      </c>
      <c r="V183" s="427" t="b">
        <v>0</v>
      </c>
      <c r="W183" s="428" t="s">
        <v>1341</v>
      </c>
      <c r="X183" s="428" t="s">
        <v>1341</v>
      </c>
    </row>
    <row r="184" spans="1:24" x14ac:dyDescent="0.3">
      <c r="B184" t="str">
        <f t="shared" si="2"/>
        <v>Mid PS Fall Fing</v>
      </c>
      <c r="C184" s="428" t="s">
        <v>2184</v>
      </c>
      <c r="D184" s="428" t="s">
        <v>1607</v>
      </c>
      <c r="E184" s="428" t="s">
        <v>1407</v>
      </c>
      <c r="F184" s="427">
        <v>2005</v>
      </c>
      <c r="G184" s="428" t="s">
        <v>2182</v>
      </c>
      <c r="H184" s="428" t="s">
        <v>2183</v>
      </c>
      <c r="I184" s="428" t="s">
        <v>1612</v>
      </c>
      <c r="J184" s="431">
        <v>38880</v>
      </c>
      <c r="K184" s="431">
        <v>38880</v>
      </c>
      <c r="L184" s="428" t="s">
        <v>1608</v>
      </c>
      <c r="M184" s="427">
        <v>199341</v>
      </c>
      <c r="N184" s="428" t="s">
        <v>1613</v>
      </c>
      <c r="O184" s="432">
        <v>6173</v>
      </c>
      <c r="P184" s="428" t="s">
        <v>1608</v>
      </c>
      <c r="Q184" s="427">
        <v>267</v>
      </c>
      <c r="R184" s="428" t="s">
        <v>1341</v>
      </c>
      <c r="S184" s="430"/>
      <c r="T184" s="428" t="s">
        <v>1341</v>
      </c>
      <c r="U184" s="428" t="s">
        <v>1341</v>
      </c>
      <c r="V184" s="427" t="b">
        <v>0</v>
      </c>
      <c r="W184" s="428" t="s">
        <v>1341</v>
      </c>
      <c r="X184" s="428" t="s">
        <v>1341</v>
      </c>
    </row>
    <row r="185" spans="1:24" x14ac:dyDescent="0.3">
      <c r="B185" t="str">
        <f t="shared" si="2"/>
        <v>Mid PS Fall Fing</v>
      </c>
      <c r="C185" s="428" t="s">
        <v>2181</v>
      </c>
      <c r="D185" s="428" t="s">
        <v>1607</v>
      </c>
      <c r="E185" s="428" t="s">
        <v>1407</v>
      </c>
      <c r="F185" s="427">
        <v>2006</v>
      </c>
      <c r="G185" s="428" t="s">
        <v>2182</v>
      </c>
      <c r="H185" s="428" t="s">
        <v>2183</v>
      </c>
      <c r="I185" s="428" t="s">
        <v>1612</v>
      </c>
      <c r="J185" s="431">
        <v>39219</v>
      </c>
      <c r="K185" s="431">
        <v>39231</v>
      </c>
      <c r="L185" s="428" t="s">
        <v>1608</v>
      </c>
      <c r="M185" s="427">
        <v>197300</v>
      </c>
      <c r="N185" s="428" t="s">
        <v>1613</v>
      </c>
      <c r="O185" s="432">
        <v>5064</v>
      </c>
      <c r="P185" s="428" t="s">
        <v>1608</v>
      </c>
      <c r="Q185" s="427">
        <v>197</v>
      </c>
      <c r="R185" s="428" t="s">
        <v>1341</v>
      </c>
      <c r="S185" s="430"/>
      <c r="T185" s="428" t="s">
        <v>1341</v>
      </c>
      <c r="U185" s="428" t="s">
        <v>1341</v>
      </c>
      <c r="V185" s="427" t="b">
        <v>0</v>
      </c>
      <c r="W185" s="428" t="s">
        <v>1341</v>
      </c>
      <c r="X185" s="428" t="s">
        <v>1341</v>
      </c>
    </row>
    <row r="186" spans="1:24" x14ac:dyDescent="0.3">
      <c r="B186" t="str">
        <f t="shared" si="2"/>
        <v>CR Washington Hatchery Tule</v>
      </c>
      <c r="C186" s="428" t="s">
        <v>2185</v>
      </c>
      <c r="D186" s="428" t="s">
        <v>1607</v>
      </c>
      <c r="E186" s="428" t="s">
        <v>1359</v>
      </c>
      <c r="F186" s="427">
        <v>2005</v>
      </c>
      <c r="G186" s="428" t="s">
        <v>2098</v>
      </c>
      <c r="H186" s="428" t="s">
        <v>2099</v>
      </c>
      <c r="I186" s="428" t="s">
        <v>1612</v>
      </c>
      <c r="J186" s="431">
        <v>38909</v>
      </c>
      <c r="K186" s="431">
        <v>38909</v>
      </c>
      <c r="L186" s="428" t="s">
        <v>1608</v>
      </c>
      <c r="M186" s="427">
        <v>91240</v>
      </c>
      <c r="N186" s="428" t="s">
        <v>1341</v>
      </c>
      <c r="O186" s="430"/>
      <c r="P186" s="428" t="s">
        <v>1608</v>
      </c>
      <c r="Q186" s="427">
        <v>546</v>
      </c>
      <c r="R186" s="428" t="s">
        <v>1341</v>
      </c>
      <c r="S186" s="430"/>
      <c r="T186" s="428" t="s">
        <v>1341</v>
      </c>
      <c r="U186" s="428" t="s">
        <v>1341</v>
      </c>
      <c r="V186" s="427" t="b">
        <v>0</v>
      </c>
      <c r="W186" s="428" t="s">
        <v>1341</v>
      </c>
      <c r="X186" s="428" t="s">
        <v>1341</v>
      </c>
    </row>
    <row r="187" spans="1:24" x14ac:dyDescent="0.3">
      <c r="B187" t="str">
        <f t="shared" si="2"/>
        <v>CR Washington Hatchery Tule</v>
      </c>
      <c r="C187" s="428" t="s">
        <v>2186</v>
      </c>
      <c r="D187" s="428" t="s">
        <v>1607</v>
      </c>
      <c r="E187" s="428" t="s">
        <v>1359</v>
      </c>
      <c r="F187" s="427">
        <v>2006</v>
      </c>
      <c r="G187" s="428" t="s">
        <v>2098</v>
      </c>
      <c r="H187" s="428" t="s">
        <v>2099</v>
      </c>
      <c r="I187" s="428" t="s">
        <v>1612</v>
      </c>
      <c r="J187" s="431">
        <v>39261</v>
      </c>
      <c r="K187" s="431">
        <v>39261</v>
      </c>
      <c r="L187" s="428" t="s">
        <v>1608</v>
      </c>
      <c r="M187" s="427">
        <v>92009</v>
      </c>
      <c r="N187" s="428" t="s">
        <v>1613</v>
      </c>
      <c r="O187" s="432">
        <v>466</v>
      </c>
      <c r="P187" s="428" t="s">
        <v>1608</v>
      </c>
      <c r="Q187" s="427">
        <v>295</v>
      </c>
      <c r="R187" s="428" t="s">
        <v>1341</v>
      </c>
      <c r="S187" s="430"/>
      <c r="T187" s="428" t="s">
        <v>1341</v>
      </c>
      <c r="U187" s="428" t="s">
        <v>1341</v>
      </c>
      <c r="V187" s="427" t="b">
        <v>0</v>
      </c>
      <c r="W187" s="428" t="s">
        <v>1341</v>
      </c>
      <c r="X187" s="428" t="s">
        <v>1341</v>
      </c>
    </row>
    <row r="188" spans="1:24" x14ac:dyDescent="0.3">
      <c r="B188" t="str">
        <f t="shared" si="2"/>
        <v>CR Washington Hatchery Tule</v>
      </c>
      <c r="C188" s="428" t="s">
        <v>2187</v>
      </c>
      <c r="D188" s="428" t="s">
        <v>1607</v>
      </c>
      <c r="E188" s="428" t="s">
        <v>1359</v>
      </c>
      <c r="F188" s="427">
        <v>2007</v>
      </c>
      <c r="G188" s="428" t="s">
        <v>2098</v>
      </c>
      <c r="H188" s="428" t="s">
        <v>2099</v>
      </c>
      <c r="I188" s="428" t="s">
        <v>1612</v>
      </c>
      <c r="J188" s="431">
        <v>39624</v>
      </c>
      <c r="K188" s="431">
        <v>39636</v>
      </c>
      <c r="L188" s="428" t="s">
        <v>1608</v>
      </c>
      <c r="M188" s="427">
        <v>80785</v>
      </c>
      <c r="N188" s="428" t="s">
        <v>1341</v>
      </c>
      <c r="O188" s="430"/>
      <c r="P188" s="428" t="s">
        <v>1608</v>
      </c>
      <c r="Q188" s="427">
        <v>7025</v>
      </c>
      <c r="R188" s="428" t="s">
        <v>1341</v>
      </c>
      <c r="S188" s="430"/>
      <c r="T188" s="428" t="s">
        <v>1341</v>
      </c>
      <c r="U188" s="428" t="s">
        <v>1341</v>
      </c>
      <c r="V188" s="427" t="b">
        <v>0</v>
      </c>
      <c r="W188" s="428" t="s">
        <v>1341</v>
      </c>
      <c r="X188" s="428" t="s">
        <v>1341</v>
      </c>
    </row>
    <row r="189" spans="1:24" x14ac:dyDescent="0.3">
      <c r="A189" s="397"/>
      <c r="B189" t="str">
        <f t="shared" si="2"/>
        <v>Lower Columbia Naturals</v>
      </c>
      <c r="C189" s="428" t="s">
        <v>2670</v>
      </c>
      <c r="D189" s="428" t="s">
        <v>1607</v>
      </c>
      <c r="E189" s="428" t="s">
        <v>842</v>
      </c>
      <c r="F189" s="427">
        <v>2005</v>
      </c>
      <c r="G189" s="428" t="s">
        <v>1639</v>
      </c>
      <c r="H189" s="428" t="s">
        <v>1640</v>
      </c>
      <c r="I189" s="428" t="s">
        <v>1612</v>
      </c>
      <c r="J189" s="431">
        <v>38839</v>
      </c>
      <c r="K189" s="431">
        <v>38849</v>
      </c>
      <c r="L189" s="428" t="s">
        <v>1608</v>
      </c>
      <c r="M189" s="427">
        <v>230174</v>
      </c>
      <c r="N189" s="428" t="s">
        <v>1613</v>
      </c>
      <c r="O189" s="432">
        <v>426</v>
      </c>
      <c r="P189" s="428" t="s">
        <v>1613</v>
      </c>
      <c r="Q189" s="427">
        <v>5619619</v>
      </c>
      <c r="R189" s="428" t="s">
        <v>1341</v>
      </c>
      <c r="S189" s="430"/>
      <c r="T189" s="428" t="s">
        <v>1341</v>
      </c>
      <c r="U189" s="428" t="s">
        <v>1341</v>
      </c>
      <c r="V189" s="427" t="b">
        <v>0</v>
      </c>
      <c r="W189" s="428" t="s">
        <v>1341</v>
      </c>
      <c r="X189" s="428" t="s">
        <v>1341</v>
      </c>
    </row>
    <row r="190" spans="1:24" x14ac:dyDescent="0.3">
      <c r="A190" s="397"/>
      <c r="B190" t="str">
        <f t="shared" si="2"/>
        <v>Lower Columbia Naturals</v>
      </c>
      <c r="C190" s="428" t="s">
        <v>2196</v>
      </c>
      <c r="D190" s="428" t="s">
        <v>1607</v>
      </c>
      <c r="E190" s="428" t="s">
        <v>842</v>
      </c>
      <c r="F190" s="427">
        <v>2005</v>
      </c>
      <c r="G190" s="428" t="s">
        <v>2098</v>
      </c>
      <c r="H190" s="428" t="s">
        <v>2099</v>
      </c>
      <c r="I190" s="428" t="s">
        <v>1612</v>
      </c>
      <c r="J190" s="431">
        <v>38909</v>
      </c>
      <c r="K190" s="431">
        <v>38909</v>
      </c>
      <c r="L190" s="428" t="s">
        <v>1608</v>
      </c>
      <c r="M190" s="427">
        <v>91240</v>
      </c>
      <c r="N190" s="428" t="s">
        <v>1341</v>
      </c>
      <c r="O190" s="430"/>
      <c r="P190" s="428" t="s">
        <v>1608</v>
      </c>
      <c r="Q190" s="427">
        <v>546</v>
      </c>
      <c r="R190" s="428" t="s">
        <v>1341</v>
      </c>
      <c r="S190" s="430"/>
      <c r="T190" s="428" t="s">
        <v>1341</v>
      </c>
      <c r="U190" s="428" t="s">
        <v>1341</v>
      </c>
      <c r="V190" s="427" t="b">
        <v>0</v>
      </c>
      <c r="W190" s="428" t="s">
        <v>1341</v>
      </c>
      <c r="X190" s="428" t="s">
        <v>1341</v>
      </c>
    </row>
    <row r="191" spans="1:24" x14ac:dyDescent="0.3">
      <c r="A191" s="397"/>
      <c r="B191" t="str">
        <f t="shared" si="2"/>
        <v>Lower Columbia Naturals</v>
      </c>
      <c r="C191" s="428" t="s">
        <v>2197</v>
      </c>
      <c r="D191" s="428" t="s">
        <v>1607</v>
      </c>
      <c r="E191" s="428" t="s">
        <v>842</v>
      </c>
      <c r="F191" s="427">
        <v>2005</v>
      </c>
      <c r="G191" s="428" t="s">
        <v>1796</v>
      </c>
      <c r="H191" s="428" t="s">
        <v>1797</v>
      </c>
      <c r="I191" s="428" t="s">
        <v>1612</v>
      </c>
      <c r="J191" s="431">
        <v>38887</v>
      </c>
      <c r="K191" s="431">
        <v>38908</v>
      </c>
      <c r="L191" s="428" t="s">
        <v>1608</v>
      </c>
      <c r="M191" s="427">
        <v>178376</v>
      </c>
      <c r="N191" s="428" t="s">
        <v>1341</v>
      </c>
      <c r="O191" s="430"/>
      <c r="P191" s="428" t="s">
        <v>1608</v>
      </c>
      <c r="Q191" s="427">
        <v>26253</v>
      </c>
      <c r="R191" s="428" t="s">
        <v>1613</v>
      </c>
      <c r="S191" s="432">
        <v>4553523</v>
      </c>
      <c r="T191" s="428" t="s">
        <v>1341</v>
      </c>
      <c r="U191" s="428" t="s">
        <v>1341</v>
      </c>
      <c r="V191" s="427" t="b">
        <v>0</v>
      </c>
      <c r="W191" s="428" t="s">
        <v>1341</v>
      </c>
      <c r="X191" s="428" t="s">
        <v>1341</v>
      </c>
    </row>
    <row r="192" spans="1:24" x14ac:dyDescent="0.3">
      <c r="A192" s="397"/>
      <c r="B192" t="str">
        <f t="shared" si="2"/>
        <v>Lower Columbia Naturals</v>
      </c>
      <c r="C192" s="428" t="s">
        <v>2671</v>
      </c>
      <c r="D192" s="428" t="s">
        <v>1607</v>
      </c>
      <c r="E192" s="428" t="s">
        <v>842</v>
      </c>
      <c r="F192" s="427">
        <v>2006</v>
      </c>
      <c r="G192" s="428" t="s">
        <v>1639</v>
      </c>
      <c r="H192" s="428" t="s">
        <v>1640</v>
      </c>
      <c r="I192" s="428" t="s">
        <v>1612</v>
      </c>
      <c r="J192" s="431">
        <v>39203</v>
      </c>
      <c r="K192" s="431">
        <v>39203</v>
      </c>
      <c r="L192" s="428" t="s">
        <v>1608</v>
      </c>
      <c r="M192" s="427">
        <v>222476</v>
      </c>
      <c r="N192" s="428" t="s">
        <v>1613</v>
      </c>
      <c r="O192" s="432">
        <v>1190</v>
      </c>
      <c r="P192" s="428" t="s">
        <v>1608</v>
      </c>
      <c r="Q192" s="427">
        <v>3987789</v>
      </c>
      <c r="R192" s="428" t="s">
        <v>1613</v>
      </c>
      <c r="S192" s="432">
        <v>31679</v>
      </c>
      <c r="T192" s="428" t="s">
        <v>250</v>
      </c>
      <c r="U192" s="428" t="s">
        <v>648</v>
      </c>
      <c r="V192" s="427" t="b">
        <v>0</v>
      </c>
      <c r="W192" s="428" t="s">
        <v>1341</v>
      </c>
      <c r="X192" s="428" t="s">
        <v>1341</v>
      </c>
    </row>
    <row r="193" spans="1:24" x14ac:dyDescent="0.3">
      <c r="A193" s="397"/>
      <c r="B193" t="str">
        <f t="shared" si="2"/>
        <v>Lower Columbia Naturals</v>
      </c>
      <c r="C193" s="428" t="s">
        <v>2198</v>
      </c>
      <c r="D193" s="428" t="s">
        <v>1607</v>
      </c>
      <c r="E193" s="428" t="s">
        <v>842</v>
      </c>
      <c r="F193" s="427">
        <v>2006</v>
      </c>
      <c r="G193" s="428" t="s">
        <v>1796</v>
      </c>
      <c r="H193" s="428" t="s">
        <v>1797</v>
      </c>
      <c r="I193" s="428" t="s">
        <v>1612</v>
      </c>
      <c r="J193" s="431">
        <v>39252</v>
      </c>
      <c r="K193" s="431">
        <v>39260</v>
      </c>
      <c r="L193" s="428" t="s">
        <v>1608</v>
      </c>
      <c r="M193" s="427">
        <v>201746</v>
      </c>
      <c r="N193" s="428" t="s">
        <v>1613</v>
      </c>
      <c r="O193" s="432">
        <v>368</v>
      </c>
      <c r="P193" s="428" t="s">
        <v>1608</v>
      </c>
      <c r="Q193" s="427">
        <v>1101</v>
      </c>
      <c r="R193" s="428" t="s">
        <v>1341</v>
      </c>
      <c r="S193" s="433"/>
      <c r="T193" s="428" t="s">
        <v>1341</v>
      </c>
      <c r="U193" s="428" t="s">
        <v>1341</v>
      </c>
      <c r="V193" s="427" t="b">
        <v>0</v>
      </c>
      <c r="W193" s="428" t="s">
        <v>1341</v>
      </c>
      <c r="X193" s="428" t="s">
        <v>1341</v>
      </c>
    </row>
    <row r="194" spans="1:24" x14ac:dyDescent="0.3">
      <c r="A194" s="397"/>
      <c r="B194" t="str">
        <f t="shared" si="2"/>
        <v>Lower Columbia Naturals</v>
      </c>
      <c r="C194" s="428" t="s">
        <v>2199</v>
      </c>
      <c r="D194" s="428" t="s">
        <v>1607</v>
      </c>
      <c r="E194" s="428" t="s">
        <v>842</v>
      </c>
      <c r="F194" s="427">
        <v>2006</v>
      </c>
      <c r="G194" s="428" t="s">
        <v>2098</v>
      </c>
      <c r="H194" s="428" t="s">
        <v>2099</v>
      </c>
      <c r="I194" s="428" t="s">
        <v>1612</v>
      </c>
      <c r="J194" s="431">
        <v>39261</v>
      </c>
      <c r="K194" s="431">
        <v>39261</v>
      </c>
      <c r="L194" s="428" t="s">
        <v>1608</v>
      </c>
      <c r="M194" s="427">
        <v>92009</v>
      </c>
      <c r="N194" s="428" t="s">
        <v>1613</v>
      </c>
      <c r="O194" s="432">
        <v>466</v>
      </c>
      <c r="P194" s="428" t="s">
        <v>1608</v>
      </c>
      <c r="Q194" s="427">
        <v>295</v>
      </c>
      <c r="R194" s="428" t="s">
        <v>1341</v>
      </c>
      <c r="S194" s="433"/>
      <c r="T194" s="428" t="s">
        <v>1341</v>
      </c>
      <c r="U194" s="428" t="s">
        <v>1341</v>
      </c>
      <c r="V194" s="427" t="b">
        <v>0</v>
      </c>
      <c r="W194" s="428" t="s">
        <v>1341</v>
      </c>
      <c r="X194" s="428" t="s">
        <v>1341</v>
      </c>
    </row>
    <row r="195" spans="1:24" x14ac:dyDescent="0.3">
      <c r="A195" s="397"/>
      <c r="B195" t="str">
        <f t="shared" ref="B195:B258" si="3">VLOOKUP(E195,AD$2:AE$89,2,FALSE)</f>
        <v>Lower Columbia Naturals</v>
      </c>
      <c r="C195" s="428" t="s">
        <v>2195</v>
      </c>
      <c r="D195" s="428" t="s">
        <v>1607</v>
      </c>
      <c r="E195" s="428" t="s">
        <v>842</v>
      </c>
      <c r="F195" s="427">
        <v>2007</v>
      </c>
      <c r="G195" s="428" t="s">
        <v>1639</v>
      </c>
      <c r="H195" s="428" t="s">
        <v>1640</v>
      </c>
      <c r="I195" s="428" t="s">
        <v>1612</v>
      </c>
      <c r="J195" s="431">
        <v>39582</v>
      </c>
      <c r="K195" s="431">
        <v>39587</v>
      </c>
      <c r="L195" s="428" t="s">
        <v>1608</v>
      </c>
      <c r="M195" s="427">
        <v>227193</v>
      </c>
      <c r="N195" s="428" t="s">
        <v>1613</v>
      </c>
      <c r="O195" s="432">
        <v>1213</v>
      </c>
      <c r="P195" s="428" t="s">
        <v>1608</v>
      </c>
      <c r="Q195" s="427">
        <v>3791061</v>
      </c>
      <c r="R195" s="428" t="s">
        <v>1613</v>
      </c>
      <c r="S195" s="427">
        <v>38303</v>
      </c>
      <c r="T195" s="428" t="s">
        <v>250</v>
      </c>
      <c r="U195" s="428" t="s">
        <v>671</v>
      </c>
      <c r="V195" s="427" t="b">
        <v>0</v>
      </c>
      <c r="W195" s="428" t="s">
        <v>1341</v>
      </c>
      <c r="X195" s="428" t="s">
        <v>1341</v>
      </c>
    </row>
    <row r="196" spans="1:24" x14ac:dyDescent="0.3">
      <c r="A196" s="397"/>
      <c r="B196" t="str">
        <f t="shared" si="3"/>
        <v>Lower Columbia Naturals</v>
      </c>
      <c r="C196" s="428" t="s">
        <v>2201</v>
      </c>
      <c r="D196" s="428" t="s">
        <v>1607</v>
      </c>
      <c r="E196" s="428" t="s">
        <v>842</v>
      </c>
      <c r="F196" s="427">
        <v>2007</v>
      </c>
      <c r="G196" s="428" t="s">
        <v>1796</v>
      </c>
      <c r="H196" s="428" t="s">
        <v>1797</v>
      </c>
      <c r="I196" s="428" t="s">
        <v>1612</v>
      </c>
      <c r="J196" s="431">
        <v>39617</v>
      </c>
      <c r="K196" s="431">
        <v>39637</v>
      </c>
      <c r="L196" s="428" t="s">
        <v>1608</v>
      </c>
      <c r="M196" s="427">
        <v>202953</v>
      </c>
      <c r="N196" s="428" t="s">
        <v>1341</v>
      </c>
      <c r="O196" s="430"/>
      <c r="P196" s="428" t="s">
        <v>1608</v>
      </c>
      <c r="Q196" s="427">
        <v>723</v>
      </c>
      <c r="R196" s="428" t="s">
        <v>1341</v>
      </c>
      <c r="S196" s="433"/>
      <c r="T196" s="428" t="s">
        <v>1341</v>
      </c>
      <c r="U196" s="428" t="s">
        <v>1341</v>
      </c>
      <c r="V196" s="427" t="b">
        <v>0</v>
      </c>
      <c r="W196" s="428" t="s">
        <v>1341</v>
      </c>
      <c r="X196" s="428" t="s">
        <v>1341</v>
      </c>
    </row>
    <row r="197" spans="1:24" x14ac:dyDescent="0.3">
      <c r="A197" s="397"/>
      <c r="B197" t="str">
        <f t="shared" si="3"/>
        <v>Lower Columbia Naturals</v>
      </c>
      <c r="C197" s="428" t="s">
        <v>2200</v>
      </c>
      <c r="D197" s="428" t="s">
        <v>1607</v>
      </c>
      <c r="E197" s="428" t="s">
        <v>842</v>
      </c>
      <c r="F197" s="427">
        <v>2007</v>
      </c>
      <c r="G197" s="428" t="s">
        <v>2098</v>
      </c>
      <c r="H197" s="428" t="s">
        <v>2099</v>
      </c>
      <c r="I197" s="428" t="s">
        <v>1612</v>
      </c>
      <c r="J197" s="431">
        <v>39624</v>
      </c>
      <c r="K197" s="431">
        <v>39636</v>
      </c>
      <c r="L197" s="428" t="s">
        <v>1608</v>
      </c>
      <c r="M197" s="427">
        <v>80785</v>
      </c>
      <c r="N197" s="428" t="s">
        <v>1341</v>
      </c>
      <c r="O197" s="430"/>
      <c r="P197" s="428" t="s">
        <v>1608</v>
      </c>
      <c r="Q197" s="427">
        <v>7025</v>
      </c>
      <c r="R197" s="428" t="s">
        <v>1341</v>
      </c>
      <c r="S197" s="430"/>
      <c r="T197" s="428" t="s">
        <v>1341</v>
      </c>
      <c r="U197" s="428" t="s">
        <v>1341</v>
      </c>
      <c r="V197" s="427" t="b">
        <v>0</v>
      </c>
      <c r="W197" s="428" t="s">
        <v>1341</v>
      </c>
      <c r="X197" s="428" t="s">
        <v>1341</v>
      </c>
    </row>
    <row r="198" spans="1:24" x14ac:dyDescent="0.3">
      <c r="A198" s="397"/>
      <c r="B198" t="str">
        <f t="shared" si="3"/>
        <v>Lower Columbia Naturals</v>
      </c>
      <c r="C198" s="428" t="s">
        <v>2665</v>
      </c>
      <c r="D198" s="428" t="s">
        <v>1607</v>
      </c>
      <c r="E198" s="428" t="s">
        <v>842</v>
      </c>
      <c r="F198" s="427">
        <v>2008</v>
      </c>
      <c r="G198" s="428" t="s">
        <v>1796</v>
      </c>
      <c r="H198" s="428" t="s">
        <v>1797</v>
      </c>
      <c r="I198" s="428" t="s">
        <v>1612</v>
      </c>
      <c r="J198" s="431">
        <v>39968</v>
      </c>
      <c r="K198" s="431">
        <v>39989</v>
      </c>
      <c r="L198" s="428" t="s">
        <v>1608</v>
      </c>
      <c r="M198" s="427">
        <v>199872</v>
      </c>
      <c r="N198" s="428" t="s">
        <v>1613</v>
      </c>
      <c r="O198" s="432">
        <v>1455</v>
      </c>
      <c r="P198" s="428" t="s">
        <v>1608</v>
      </c>
      <c r="Q198" s="427">
        <v>683</v>
      </c>
      <c r="R198" s="428" t="s">
        <v>1341</v>
      </c>
      <c r="S198" s="430"/>
      <c r="T198" s="428" t="s">
        <v>258</v>
      </c>
      <c r="U198" s="428" t="s">
        <v>1798</v>
      </c>
      <c r="V198" s="427" t="b">
        <v>0</v>
      </c>
      <c r="W198" s="428" t="s">
        <v>1341</v>
      </c>
      <c r="X198" s="428" t="s">
        <v>1341</v>
      </c>
    </row>
    <row r="199" spans="1:24" x14ac:dyDescent="0.3">
      <c r="A199" s="397"/>
      <c r="B199" t="str">
        <f t="shared" si="3"/>
        <v>Lower Columbia Naturals</v>
      </c>
      <c r="C199" s="428" t="s">
        <v>2666</v>
      </c>
      <c r="D199" s="428" t="s">
        <v>1607</v>
      </c>
      <c r="E199" s="428" t="s">
        <v>842</v>
      </c>
      <c r="F199" s="427">
        <v>2008</v>
      </c>
      <c r="G199" s="428" t="s">
        <v>2189</v>
      </c>
      <c r="H199" s="428" t="s">
        <v>2190</v>
      </c>
      <c r="I199" s="428" t="s">
        <v>1612</v>
      </c>
      <c r="J199" s="431">
        <v>39980</v>
      </c>
      <c r="K199" s="431">
        <v>39980</v>
      </c>
      <c r="L199" s="428" t="s">
        <v>1608</v>
      </c>
      <c r="M199" s="427">
        <v>89017</v>
      </c>
      <c r="N199" s="428" t="s">
        <v>1613</v>
      </c>
      <c r="O199" s="427">
        <v>541</v>
      </c>
      <c r="P199" s="428" t="s">
        <v>1608</v>
      </c>
      <c r="Q199" s="427">
        <v>541</v>
      </c>
      <c r="R199" s="428" t="s">
        <v>1341</v>
      </c>
      <c r="S199" s="433"/>
      <c r="T199" s="428" t="s">
        <v>1341</v>
      </c>
      <c r="U199" s="428" t="s">
        <v>1341</v>
      </c>
      <c r="V199" s="427" t="b">
        <v>0</v>
      </c>
      <c r="W199" s="428" t="s">
        <v>1341</v>
      </c>
      <c r="X199" s="428" t="s">
        <v>1341</v>
      </c>
    </row>
    <row r="200" spans="1:24" x14ac:dyDescent="0.3">
      <c r="A200" s="397"/>
      <c r="B200" t="str">
        <f t="shared" si="3"/>
        <v>Lower Columbia Naturals</v>
      </c>
      <c r="C200" s="428" t="s">
        <v>2667</v>
      </c>
      <c r="D200" s="428" t="s">
        <v>1607</v>
      </c>
      <c r="E200" s="428" t="s">
        <v>842</v>
      </c>
      <c r="F200" s="427">
        <v>2008</v>
      </c>
      <c r="G200" s="428" t="s">
        <v>2101</v>
      </c>
      <c r="H200" s="428" t="s">
        <v>2102</v>
      </c>
      <c r="I200" s="428" t="s">
        <v>1612</v>
      </c>
      <c r="J200" s="431">
        <v>39998</v>
      </c>
      <c r="K200" s="431">
        <v>39998</v>
      </c>
      <c r="L200" s="428" t="s">
        <v>1608</v>
      </c>
      <c r="M200" s="427">
        <v>90052</v>
      </c>
      <c r="N200" s="428" t="s">
        <v>1613</v>
      </c>
      <c r="O200" s="427">
        <v>473</v>
      </c>
      <c r="P200" s="428" t="s">
        <v>1608</v>
      </c>
      <c r="Q200" s="427">
        <v>473</v>
      </c>
      <c r="R200" s="428" t="s">
        <v>1341</v>
      </c>
      <c r="S200" s="433"/>
      <c r="T200" s="428" t="s">
        <v>1341</v>
      </c>
      <c r="U200" s="428" t="s">
        <v>1341</v>
      </c>
      <c r="V200" s="427" t="b">
        <v>0</v>
      </c>
      <c r="W200" s="428" t="s">
        <v>1341</v>
      </c>
      <c r="X200" s="428" t="s">
        <v>1341</v>
      </c>
    </row>
    <row r="201" spans="1:24" x14ac:dyDescent="0.3">
      <c r="A201" s="397"/>
      <c r="B201" t="str">
        <f t="shared" si="3"/>
        <v>Lower Columbia Naturals</v>
      </c>
      <c r="C201" s="428" t="s">
        <v>2668</v>
      </c>
      <c r="D201" s="428" t="s">
        <v>1607</v>
      </c>
      <c r="E201" s="428" t="s">
        <v>842</v>
      </c>
      <c r="F201" s="427">
        <v>2008</v>
      </c>
      <c r="G201" s="428" t="s">
        <v>2098</v>
      </c>
      <c r="H201" s="428" t="s">
        <v>2099</v>
      </c>
      <c r="I201" s="428" t="s">
        <v>1612</v>
      </c>
      <c r="J201" s="431">
        <v>40002</v>
      </c>
      <c r="K201" s="431">
        <v>40002</v>
      </c>
      <c r="L201" s="428" t="s">
        <v>1608</v>
      </c>
      <c r="M201" s="427">
        <v>90574</v>
      </c>
      <c r="N201" s="428" t="s">
        <v>1613</v>
      </c>
      <c r="O201" s="427">
        <v>506</v>
      </c>
      <c r="P201" s="428" t="s">
        <v>1608</v>
      </c>
      <c r="Q201" s="427">
        <v>901</v>
      </c>
      <c r="R201" s="428" t="s">
        <v>1341</v>
      </c>
      <c r="S201" s="433"/>
      <c r="T201" s="428" t="s">
        <v>1341</v>
      </c>
      <c r="U201" s="428" t="s">
        <v>1341</v>
      </c>
      <c r="V201" s="427" t="b">
        <v>0</v>
      </c>
      <c r="W201" s="428" t="s">
        <v>1341</v>
      </c>
      <c r="X201" s="428" t="s">
        <v>1341</v>
      </c>
    </row>
    <row r="202" spans="1:24" x14ac:dyDescent="0.3">
      <c r="A202" s="397"/>
      <c r="B202" t="str">
        <f t="shared" si="3"/>
        <v>Lower Columbia Naturals</v>
      </c>
      <c r="C202" s="428" t="s">
        <v>2669</v>
      </c>
      <c r="D202" s="428" t="s">
        <v>1607</v>
      </c>
      <c r="E202" s="428" t="s">
        <v>842</v>
      </c>
      <c r="F202" s="427">
        <v>2008</v>
      </c>
      <c r="G202" s="428" t="s">
        <v>1639</v>
      </c>
      <c r="H202" s="428" t="s">
        <v>1640</v>
      </c>
      <c r="I202" s="428" t="s">
        <v>1612</v>
      </c>
      <c r="J202" s="431">
        <v>39944</v>
      </c>
      <c r="K202" s="431">
        <v>39953</v>
      </c>
      <c r="L202" s="428" t="s">
        <v>1608</v>
      </c>
      <c r="M202" s="427">
        <v>225164</v>
      </c>
      <c r="N202" s="428" t="s">
        <v>1613</v>
      </c>
      <c r="O202" s="427">
        <v>388</v>
      </c>
      <c r="P202" s="428" t="s">
        <v>1608</v>
      </c>
      <c r="Q202" s="427">
        <v>5331899</v>
      </c>
      <c r="R202" s="428" t="s">
        <v>1613</v>
      </c>
      <c r="S202" s="432">
        <v>108767</v>
      </c>
      <c r="T202" s="428" t="s">
        <v>1341</v>
      </c>
      <c r="U202" s="428" t="s">
        <v>1341</v>
      </c>
      <c r="V202" s="427" t="b">
        <v>0</v>
      </c>
      <c r="W202" s="428" t="s">
        <v>1341</v>
      </c>
      <c r="X202" s="428" t="s">
        <v>1341</v>
      </c>
    </row>
    <row r="203" spans="1:24" x14ac:dyDescent="0.3">
      <c r="B203" t="str">
        <f t="shared" si="3"/>
        <v>CR Washington Hatchery Tule</v>
      </c>
      <c r="C203" s="428" t="s">
        <v>2652</v>
      </c>
      <c r="D203" s="428" t="s">
        <v>1607</v>
      </c>
      <c r="E203" s="428" t="s">
        <v>840</v>
      </c>
      <c r="F203" s="427">
        <v>2008</v>
      </c>
      <c r="G203" s="428" t="s">
        <v>2189</v>
      </c>
      <c r="H203" s="428" t="s">
        <v>2190</v>
      </c>
      <c r="I203" s="428" t="s">
        <v>1612</v>
      </c>
      <c r="J203" s="431">
        <v>39980</v>
      </c>
      <c r="K203" s="431">
        <v>39980</v>
      </c>
      <c r="L203" s="428" t="s">
        <v>1608</v>
      </c>
      <c r="M203" s="427">
        <v>89017</v>
      </c>
      <c r="N203" s="428" t="s">
        <v>1613</v>
      </c>
      <c r="O203" s="432">
        <v>541</v>
      </c>
      <c r="P203" s="428" t="s">
        <v>1608</v>
      </c>
      <c r="Q203" s="427">
        <v>541</v>
      </c>
      <c r="R203" s="428" t="s">
        <v>1341</v>
      </c>
      <c r="S203" s="430"/>
      <c r="T203" s="428" t="s">
        <v>1341</v>
      </c>
      <c r="U203" s="428" t="s">
        <v>1341</v>
      </c>
      <c r="V203" s="427" t="b">
        <v>0</v>
      </c>
      <c r="W203" s="428" t="s">
        <v>1341</v>
      </c>
      <c r="X203" s="428" t="s">
        <v>1341</v>
      </c>
    </row>
    <row r="204" spans="1:24" x14ac:dyDescent="0.3">
      <c r="B204" t="str">
        <f t="shared" si="3"/>
        <v>CR Washington Hatchery Tule</v>
      </c>
      <c r="C204" s="428" t="s">
        <v>2653</v>
      </c>
      <c r="D204" s="428" t="s">
        <v>1607</v>
      </c>
      <c r="E204" s="428" t="s">
        <v>840</v>
      </c>
      <c r="F204" s="427">
        <v>2008</v>
      </c>
      <c r="G204" s="428" t="s">
        <v>2101</v>
      </c>
      <c r="H204" s="428" t="s">
        <v>2102</v>
      </c>
      <c r="I204" s="428" t="s">
        <v>1612</v>
      </c>
      <c r="J204" s="431">
        <v>39998</v>
      </c>
      <c r="K204" s="431">
        <v>39998</v>
      </c>
      <c r="L204" s="428" t="s">
        <v>1608</v>
      </c>
      <c r="M204" s="427">
        <v>90052</v>
      </c>
      <c r="N204" s="428" t="s">
        <v>1613</v>
      </c>
      <c r="O204" s="427">
        <v>473</v>
      </c>
      <c r="P204" s="428" t="s">
        <v>1608</v>
      </c>
      <c r="Q204" s="427">
        <v>473</v>
      </c>
      <c r="R204" s="428" t="s">
        <v>1341</v>
      </c>
      <c r="S204" s="433"/>
      <c r="T204" s="428" t="s">
        <v>1341</v>
      </c>
      <c r="U204" s="428" t="s">
        <v>1341</v>
      </c>
      <c r="V204" s="427" t="b">
        <v>0</v>
      </c>
      <c r="W204" s="428" t="s">
        <v>1341</v>
      </c>
      <c r="X204" s="428" t="s">
        <v>1341</v>
      </c>
    </row>
    <row r="205" spans="1:24" x14ac:dyDescent="0.3">
      <c r="B205" t="str">
        <f t="shared" si="3"/>
        <v>CR Washington Hatchery Tule</v>
      </c>
      <c r="C205" s="428" t="s">
        <v>2654</v>
      </c>
      <c r="D205" s="428" t="s">
        <v>1607</v>
      </c>
      <c r="E205" s="428" t="s">
        <v>840</v>
      </c>
      <c r="F205" s="427">
        <v>2008</v>
      </c>
      <c r="G205" s="428" t="s">
        <v>2098</v>
      </c>
      <c r="H205" s="428" t="s">
        <v>2099</v>
      </c>
      <c r="I205" s="428" t="s">
        <v>1612</v>
      </c>
      <c r="J205" s="431">
        <v>40002</v>
      </c>
      <c r="K205" s="431">
        <v>40002</v>
      </c>
      <c r="L205" s="428" t="s">
        <v>1608</v>
      </c>
      <c r="M205" s="427">
        <v>90574</v>
      </c>
      <c r="N205" s="428" t="s">
        <v>1613</v>
      </c>
      <c r="O205" s="427">
        <v>506</v>
      </c>
      <c r="P205" s="428" t="s">
        <v>1608</v>
      </c>
      <c r="Q205" s="432">
        <v>901</v>
      </c>
      <c r="R205" s="428" t="s">
        <v>1341</v>
      </c>
      <c r="S205" s="430"/>
      <c r="T205" s="428" t="s">
        <v>1341</v>
      </c>
      <c r="U205" s="428" t="s">
        <v>1341</v>
      </c>
      <c r="V205" s="427" t="b">
        <v>0</v>
      </c>
      <c r="W205" s="428" t="s">
        <v>1341</v>
      </c>
      <c r="X205" s="428" t="s">
        <v>1341</v>
      </c>
    </row>
    <row r="206" spans="1:24" x14ac:dyDescent="0.3">
      <c r="B206" t="str">
        <f t="shared" si="3"/>
        <v>CR Oregon Hatchery Tule</v>
      </c>
      <c r="C206" s="428" t="s">
        <v>639</v>
      </c>
      <c r="D206" s="428" t="s">
        <v>1607</v>
      </c>
      <c r="E206" s="428" t="s">
        <v>1353</v>
      </c>
      <c r="F206" s="427">
        <v>2005</v>
      </c>
      <c r="G206" s="428" t="s">
        <v>1639</v>
      </c>
      <c r="H206" s="428" t="s">
        <v>1640</v>
      </c>
      <c r="I206" s="428" t="s">
        <v>1612</v>
      </c>
      <c r="J206" s="431">
        <v>38839</v>
      </c>
      <c r="K206" s="431">
        <v>38849</v>
      </c>
      <c r="L206" s="428" t="s">
        <v>1608</v>
      </c>
      <c r="M206" s="427">
        <v>230174</v>
      </c>
      <c r="N206" s="428" t="s">
        <v>1613</v>
      </c>
      <c r="O206" s="427">
        <v>426</v>
      </c>
      <c r="P206" s="428" t="s">
        <v>1613</v>
      </c>
      <c r="Q206" s="427">
        <v>5619619</v>
      </c>
      <c r="R206" s="428" t="s">
        <v>1341</v>
      </c>
      <c r="S206" s="433"/>
      <c r="T206" s="428" t="s">
        <v>1341</v>
      </c>
      <c r="U206" s="428" t="s">
        <v>1341</v>
      </c>
      <c r="V206" s="427" t="b">
        <v>0</v>
      </c>
      <c r="W206" s="428" t="s">
        <v>1341</v>
      </c>
      <c r="X206" s="428" t="s">
        <v>1341</v>
      </c>
    </row>
    <row r="207" spans="1:24" x14ac:dyDescent="0.3">
      <c r="B207" t="str">
        <f t="shared" si="3"/>
        <v>CR Oregon Hatchery Tule</v>
      </c>
      <c r="C207" s="428" t="s">
        <v>647</v>
      </c>
      <c r="D207" s="428" t="s">
        <v>1607</v>
      </c>
      <c r="E207" s="428" t="s">
        <v>1353</v>
      </c>
      <c r="F207" s="427">
        <v>2006</v>
      </c>
      <c r="G207" s="428" t="s">
        <v>1639</v>
      </c>
      <c r="H207" s="428" t="s">
        <v>1640</v>
      </c>
      <c r="I207" s="428" t="s">
        <v>1612</v>
      </c>
      <c r="J207" s="431">
        <v>39203</v>
      </c>
      <c r="K207" s="431">
        <v>39203</v>
      </c>
      <c r="L207" s="428" t="s">
        <v>1608</v>
      </c>
      <c r="M207" s="427">
        <v>222476</v>
      </c>
      <c r="N207" s="428" t="s">
        <v>1613</v>
      </c>
      <c r="O207" s="432">
        <v>1190</v>
      </c>
      <c r="P207" s="428" t="s">
        <v>1608</v>
      </c>
      <c r="Q207" s="427">
        <v>3987789</v>
      </c>
      <c r="R207" s="428" t="s">
        <v>1613</v>
      </c>
      <c r="S207" s="427">
        <v>31679</v>
      </c>
      <c r="T207" s="428" t="s">
        <v>250</v>
      </c>
      <c r="U207" s="428" t="s">
        <v>648</v>
      </c>
      <c r="V207" s="427" t="b">
        <v>0</v>
      </c>
      <c r="W207" s="428" t="s">
        <v>1341</v>
      </c>
      <c r="X207" s="428" t="s">
        <v>1341</v>
      </c>
    </row>
    <row r="208" spans="1:24" x14ac:dyDescent="0.3">
      <c r="B208" t="str">
        <f t="shared" si="3"/>
        <v>CR Oregon Hatchery Tule</v>
      </c>
      <c r="C208" s="428" t="s">
        <v>670</v>
      </c>
      <c r="D208" s="428" t="s">
        <v>1607</v>
      </c>
      <c r="E208" s="428" t="s">
        <v>1353</v>
      </c>
      <c r="F208" s="427">
        <v>2007</v>
      </c>
      <c r="G208" s="428" t="s">
        <v>1639</v>
      </c>
      <c r="H208" s="428" t="s">
        <v>1640</v>
      </c>
      <c r="I208" s="428" t="s">
        <v>1612</v>
      </c>
      <c r="J208" s="431">
        <v>39582</v>
      </c>
      <c r="K208" s="431">
        <v>39587</v>
      </c>
      <c r="L208" s="428" t="s">
        <v>1608</v>
      </c>
      <c r="M208" s="427">
        <v>227193</v>
      </c>
      <c r="N208" s="428" t="s">
        <v>1613</v>
      </c>
      <c r="O208" s="432">
        <v>1213</v>
      </c>
      <c r="P208" s="428" t="s">
        <v>1608</v>
      </c>
      <c r="Q208" s="427">
        <v>3791061</v>
      </c>
      <c r="R208" s="428" t="s">
        <v>1613</v>
      </c>
      <c r="S208" s="432">
        <v>38303</v>
      </c>
      <c r="T208" s="428" t="s">
        <v>250</v>
      </c>
      <c r="U208" s="428" t="s">
        <v>671</v>
      </c>
      <c r="V208" s="427" t="b">
        <v>0</v>
      </c>
      <c r="W208" s="428" t="s">
        <v>1341</v>
      </c>
      <c r="X208" s="428" t="s">
        <v>1341</v>
      </c>
    </row>
    <row r="209" spans="2:24" x14ac:dyDescent="0.3">
      <c r="B209" t="str">
        <f t="shared" si="3"/>
        <v>CR Oregon Hatchery Tule</v>
      </c>
      <c r="C209" s="428" t="s">
        <v>1638</v>
      </c>
      <c r="D209" s="428" t="s">
        <v>1607</v>
      </c>
      <c r="E209" s="428" t="s">
        <v>1353</v>
      </c>
      <c r="F209" s="427">
        <v>2008</v>
      </c>
      <c r="G209" s="428" t="s">
        <v>1639</v>
      </c>
      <c r="H209" s="428" t="s">
        <v>1640</v>
      </c>
      <c r="I209" s="428" t="s">
        <v>1612</v>
      </c>
      <c r="J209" s="431">
        <v>39944</v>
      </c>
      <c r="K209" s="431">
        <v>39953</v>
      </c>
      <c r="L209" s="428" t="s">
        <v>1608</v>
      </c>
      <c r="M209" s="427">
        <v>225164</v>
      </c>
      <c r="N209" s="428" t="s">
        <v>1613</v>
      </c>
      <c r="O209" s="432">
        <v>388</v>
      </c>
      <c r="P209" s="428" t="s">
        <v>1608</v>
      </c>
      <c r="Q209" s="427">
        <v>5331899</v>
      </c>
      <c r="R209" s="428" t="s">
        <v>1613</v>
      </c>
      <c r="S209" s="432">
        <v>108767</v>
      </c>
      <c r="T209" s="428" t="s">
        <v>1341</v>
      </c>
      <c r="U209" s="428" t="s">
        <v>1341</v>
      </c>
      <c r="V209" s="427" t="b">
        <v>0</v>
      </c>
      <c r="W209" s="428" t="s">
        <v>1341</v>
      </c>
      <c r="X209" s="428" t="s">
        <v>1341</v>
      </c>
    </row>
    <row r="210" spans="2:24" x14ac:dyDescent="0.3">
      <c r="B210" t="str">
        <f t="shared" si="3"/>
        <v>Lower Columbia River Wild</v>
      </c>
      <c r="C210" s="428" t="s">
        <v>2205</v>
      </c>
      <c r="D210" s="428" t="s">
        <v>1607</v>
      </c>
      <c r="E210" s="428" t="s">
        <v>553</v>
      </c>
      <c r="F210" s="427">
        <v>2005</v>
      </c>
      <c r="G210" s="428" t="s">
        <v>1341</v>
      </c>
      <c r="H210" s="428" t="s">
        <v>2202</v>
      </c>
      <c r="I210" s="428" t="s">
        <v>1612</v>
      </c>
      <c r="J210" s="431">
        <v>38869</v>
      </c>
      <c r="K210" s="431">
        <v>38869</v>
      </c>
      <c r="L210" s="428" t="s">
        <v>1608</v>
      </c>
      <c r="M210" s="427">
        <v>51864</v>
      </c>
      <c r="N210" s="428" t="s">
        <v>1341</v>
      </c>
      <c r="O210" s="430"/>
      <c r="P210" s="428" t="s">
        <v>1341</v>
      </c>
      <c r="Q210" s="433"/>
      <c r="R210" s="428" t="s">
        <v>1341</v>
      </c>
      <c r="S210" s="430"/>
      <c r="T210" s="428" t="s">
        <v>1341</v>
      </c>
      <c r="U210" s="428" t="s">
        <v>1341</v>
      </c>
      <c r="V210" s="427" t="b">
        <v>0</v>
      </c>
      <c r="W210" s="428" t="s">
        <v>1341</v>
      </c>
      <c r="X210" s="428" t="s">
        <v>1341</v>
      </c>
    </row>
    <row r="211" spans="2:24" x14ac:dyDescent="0.3">
      <c r="B211" t="str">
        <f t="shared" si="3"/>
        <v>Lower Columbia River Wild</v>
      </c>
      <c r="C211" s="428" t="s">
        <v>2204</v>
      </c>
      <c r="D211" s="428" t="s">
        <v>1607</v>
      </c>
      <c r="E211" s="428" t="s">
        <v>553</v>
      </c>
      <c r="F211" s="427">
        <v>2006</v>
      </c>
      <c r="G211" s="428" t="s">
        <v>1341</v>
      </c>
      <c r="H211" s="428" t="s">
        <v>1799</v>
      </c>
      <c r="I211" s="428" t="s">
        <v>1612</v>
      </c>
      <c r="J211" s="431">
        <v>39261</v>
      </c>
      <c r="K211" s="431">
        <v>39265</v>
      </c>
      <c r="L211" s="428" t="s">
        <v>1608</v>
      </c>
      <c r="M211" s="427">
        <v>26122</v>
      </c>
      <c r="N211" s="428" t="s">
        <v>1341</v>
      </c>
      <c r="O211" s="433"/>
      <c r="P211" s="428" t="s">
        <v>1341</v>
      </c>
      <c r="Q211" s="433"/>
      <c r="R211" s="428" t="s">
        <v>1341</v>
      </c>
      <c r="S211" s="433"/>
      <c r="T211" s="428" t="s">
        <v>1341</v>
      </c>
      <c r="U211" s="428" t="s">
        <v>1341</v>
      </c>
      <c r="V211" s="427" t="b">
        <v>0</v>
      </c>
      <c r="W211" s="428" t="s">
        <v>1341</v>
      </c>
      <c r="X211" s="428" t="s">
        <v>1341</v>
      </c>
    </row>
    <row r="212" spans="2:24" x14ac:dyDescent="0.3">
      <c r="B212" t="str">
        <f t="shared" si="3"/>
        <v>Lower Columbia River Wild</v>
      </c>
      <c r="C212" s="428" t="s">
        <v>2203</v>
      </c>
      <c r="D212" s="428" t="s">
        <v>1607</v>
      </c>
      <c r="E212" s="428" t="s">
        <v>553</v>
      </c>
      <c r="F212" s="427">
        <v>2006</v>
      </c>
      <c r="G212" s="428" t="s">
        <v>1341</v>
      </c>
      <c r="H212" s="428" t="s">
        <v>1799</v>
      </c>
      <c r="I212" s="428" t="s">
        <v>1612</v>
      </c>
      <c r="J212" s="431">
        <v>39238</v>
      </c>
      <c r="K212" s="431">
        <v>39238</v>
      </c>
      <c r="L212" s="428" t="s">
        <v>1608</v>
      </c>
      <c r="M212" s="427">
        <v>51507</v>
      </c>
      <c r="N212" s="428" t="s">
        <v>1613</v>
      </c>
      <c r="O212" s="427">
        <v>1160</v>
      </c>
      <c r="P212" s="428" t="s">
        <v>1341</v>
      </c>
      <c r="Q212" s="433"/>
      <c r="R212" s="428" t="s">
        <v>1341</v>
      </c>
      <c r="S212" s="430"/>
      <c r="T212" s="428" t="s">
        <v>1341</v>
      </c>
      <c r="U212" s="428" t="s">
        <v>1341</v>
      </c>
      <c r="V212" s="427" t="b">
        <v>0</v>
      </c>
      <c r="W212" s="428" t="s">
        <v>1341</v>
      </c>
      <c r="X212" s="428" t="s">
        <v>1341</v>
      </c>
    </row>
    <row r="213" spans="2:24" x14ac:dyDescent="0.3">
      <c r="B213" t="str">
        <f t="shared" si="3"/>
        <v>Lower Columbia River Wild</v>
      </c>
      <c r="C213" s="428" t="s">
        <v>2206</v>
      </c>
      <c r="D213" s="428" t="s">
        <v>1607</v>
      </c>
      <c r="E213" s="428" t="s">
        <v>553</v>
      </c>
      <c r="F213" s="427">
        <v>2007</v>
      </c>
      <c r="G213" s="428" t="s">
        <v>1341</v>
      </c>
      <c r="H213" s="428" t="s">
        <v>1799</v>
      </c>
      <c r="I213" s="428" t="s">
        <v>1612</v>
      </c>
      <c r="J213" s="431">
        <v>39612</v>
      </c>
      <c r="K213" s="431">
        <v>39644</v>
      </c>
      <c r="L213" s="428" t="s">
        <v>1608</v>
      </c>
      <c r="M213" s="427">
        <v>54717</v>
      </c>
      <c r="N213" s="428" t="s">
        <v>1341</v>
      </c>
      <c r="O213" s="433"/>
      <c r="P213" s="428" t="s">
        <v>1341</v>
      </c>
      <c r="Q213" s="433"/>
      <c r="R213" s="428" t="s">
        <v>1341</v>
      </c>
      <c r="S213" s="430"/>
      <c r="T213" s="428" t="s">
        <v>1341</v>
      </c>
      <c r="U213" s="428" t="s">
        <v>1341</v>
      </c>
      <c r="V213" s="427" t="b">
        <v>0</v>
      </c>
      <c r="W213" s="428" t="s">
        <v>1341</v>
      </c>
      <c r="X213" s="428" t="s">
        <v>1341</v>
      </c>
    </row>
    <row r="214" spans="2:24" x14ac:dyDescent="0.3">
      <c r="B214" t="str">
        <f t="shared" si="3"/>
        <v>Lower Columbia River Wild</v>
      </c>
      <c r="C214" s="428" t="s">
        <v>2651</v>
      </c>
      <c r="D214" s="428" t="s">
        <v>1607</v>
      </c>
      <c r="E214" s="428" t="s">
        <v>553</v>
      </c>
      <c r="F214" s="427">
        <v>2008</v>
      </c>
      <c r="G214" s="428" t="s">
        <v>1341</v>
      </c>
      <c r="H214" s="428" t="s">
        <v>1799</v>
      </c>
      <c r="I214" s="428" t="s">
        <v>1612</v>
      </c>
      <c r="J214" s="431">
        <v>39976</v>
      </c>
      <c r="K214" s="431">
        <v>39996</v>
      </c>
      <c r="L214" s="428" t="s">
        <v>1608</v>
      </c>
      <c r="M214" s="427">
        <v>46476</v>
      </c>
      <c r="N214" s="428" t="s">
        <v>1341</v>
      </c>
      <c r="O214" s="433"/>
      <c r="P214" s="428" t="s">
        <v>1341</v>
      </c>
      <c r="Q214" s="433"/>
      <c r="R214" s="428" t="s">
        <v>1341</v>
      </c>
      <c r="S214" s="433"/>
      <c r="T214" s="428" t="s">
        <v>1341</v>
      </c>
      <c r="U214" s="428" t="s">
        <v>1341</v>
      </c>
      <c r="V214" s="427" t="b">
        <v>0</v>
      </c>
      <c r="W214" s="428" t="s">
        <v>1341</v>
      </c>
      <c r="X214" s="428" t="s">
        <v>1341</v>
      </c>
    </row>
    <row r="215" spans="2:24" x14ac:dyDescent="0.3">
      <c r="B215" t="str">
        <f t="shared" si="3"/>
        <v>Snake River Fall</v>
      </c>
      <c r="C215" s="428" t="s">
        <v>2207</v>
      </c>
      <c r="D215" s="428" t="s">
        <v>1607</v>
      </c>
      <c r="E215" s="428" t="s">
        <v>1481</v>
      </c>
      <c r="F215" s="427">
        <v>2005</v>
      </c>
      <c r="G215" s="428" t="s">
        <v>1826</v>
      </c>
      <c r="H215" s="428" t="s">
        <v>2208</v>
      </c>
      <c r="I215" s="428" t="s">
        <v>1612</v>
      </c>
      <c r="J215" s="431">
        <v>38869</v>
      </c>
      <c r="K215" s="431">
        <v>38869</v>
      </c>
      <c r="L215" s="428" t="s">
        <v>1608</v>
      </c>
      <c r="M215" s="427">
        <v>200369</v>
      </c>
      <c r="N215" s="428" t="s">
        <v>1613</v>
      </c>
      <c r="O215" s="427">
        <v>789</v>
      </c>
      <c r="P215" s="428" t="s">
        <v>1608</v>
      </c>
      <c r="Q215" s="427">
        <v>790</v>
      </c>
      <c r="R215" s="428" t="s">
        <v>1613</v>
      </c>
      <c r="S215" s="432">
        <v>263</v>
      </c>
      <c r="T215" s="428" t="s">
        <v>258</v>
      </c>
      <c r="U215" s="428" t="s">
        <v>2646</v>
      </c>
      <c r="V215" s="427" t="b">
        <v>0</v>
      </c>
      <c r="W215" s="428" t="s">
        <v>1341</v>
      </c>
      <c r="X215" s="428" t="s">
        <v>1341</v>
      </c>
    </row>
    <row r="216" spans="2:24" x14ac:dyDescent="0.3">
      <c r="B216" t="str">
        <f t="shared" si="3"/>
        <v>Snake River Fall</v>
      </c>
      <c r="C216" s="428" t="s">
        <v>2213</v>
      </c>
      <c r="D216" s="428" t="s">
        <v>1607</v>
      </c>
      <c r="E216" s="428" t="s">
        <v>1481</v>
      </c>
      <c r="F216" s="427">
        <v>2006</v>
      </c>
      <c r="G216" s="428" t="s">
        <v>1826</v>
      </c>
      <c r="H216" s="428" t="s">
        <v>2208</v>
      </c>
      <c r="I216" s="428" t="s">
        <v>1612</v>
      </c>
      <c r="J216" s="431">
        <v>39225</v>
      </c>
      <c r="K216" s="431">
        <v>39225</v>
      </c>
      <c r="L216" s="428" t="s">
        <v>1608</v>
      </c>
      <c r="M216" s="427">
        <v>191436</v>
      </c>
      <c r="N216" s="428" t="s">
        <v>1613</v>
      </c>
      <c r="O216" s="427">
        <v>6000</v>
      </c>
      <c r="P216" s="428" t="s">
        <v>1608</v>
      </c>
      <c r="Q216" s="427">
        <v>1810</v>
      </c>
      <c r="R216" s="428" t="s">
        <v>1613</v>
      </c>
      <c r="S216" s="432">
        <v>571</v>
      </c>
      <c r="T216" s="428" t="s">
        <v>1341</v>
      </c>
      <c r="U216" s="428" t="s">
        <v>1341</v>
      </c>
      <c r="V216" s="427" t="b">
        <v>0</v>
      </c>
      <c r="W216" s="428" t="s">
        <v>1341</v>
      </c>
      <c r="X216" s="428" t="s">
        <v>1341</v>
      </c>
    </row>
    <row r="217" spans="2:24" x14ac:dyDescent="0.3">
      <c r="B217" t="str">
        <f t="shared" si="3"/>
        <v>Snake River Fall</v>
      </c>
      <c r="C217" s="428" t="s">
        <v>2211</v>
      </c>
      <c r="D217" s="428" t="s">
        <v>1607</v>
      </c>
      <c r="E217" s="428" t="s">
        <v>1481</v>
      </c>
      <c r="F217" s="427">
        <v>2007</v>
      </c>
      <c r="G217" s="428" t="s">
        <v>1826</v>
      </c>
      <c r="H217" s="428" t="s">
        <v>2212</v>
      </c>
      <c r="I217" s="428" t="s">
        <v>1612</v>
      </c>
      <c r="J217" s="431">
        <v>39596</v>
      </c>
      <c r="K217" s="431">
        <v>39596</v>
      </c>
      <c r="L217" s="428" t="s">
        <v>1608</v>
      </c>
      <c r="M217" s="427">
        <v>195095</v>
      </c>
      <c r="N217" s="428" t="s">
        <v>1613</v>
      </c>
      <c r="O217" s="427">
        <v>2129</v>
      </c>
      <c r="P217" s="428" t="s">
        <v>1608</v>
      </c>
      <c r="Q217" s="427">
        <v>2757</v>
      </c>
      <c r="R217" s="428" t="s">
        <v>1613</v>
      </c>
      <c r="S217" s="432">
        <v>532</v>
      </c>
      <c r="T217" s="428" t="s">
        <v>1341</v>
      </c>
      <c r="U217" s="428" t="s">
        <v>1341</v>
      </c>
      <c r="V217" s="427" t="b">
        <v>0</v>
      </c>
      <c r="W217" s="428" t="s">
        <v>1341</v>
      </c>
      <c r="X217" s="428" t="s">
        <v>1341</v>
      </c>
    </row>
    <row r="218" spans="2:24" x14ac:dyDescent="0.3">
      <c r="B218" t="str">
        <f t="shared" si="3"/>
        <v>Snake River Fall</v>
      </c>
      <c r="C218" s="428" t="s">
        <v>2210</v>
      </c>
      <c r="D218" s="428" t="s">
        <v>1607</v>
      </c>
      <c r="E218" s="428" t="s">
        <v>1481</v>
      </c>
      <c r="F218" s="427">
        <v>2007</v>
      </c>
      <c r="G218" s="428" t="s">
        <v>1826</v>
      </c>
      <c r="H218" s="428" t="s">
        <v>2208</v>
      </c>
      <c r="I218" s="428" t="s">
        <v>1612</v>
      </c>
      <c r="J218" s="431">
        <v>39601</v>
      </c>
      <c r="K218" s="431">
        <v>39601</v>
      </c>
      <c r="L218" s="428" t="s">
        <v>1608</v>
      </c>
      <c r="M218" s="427">
        <v>194762</v>
      </c>
      <c r="N218" s="428" t="s">
        <v>1613</v>
      </c>
      <c r="O218" s="432">
        <v>3606</v>
      </c>
      <c r="P218" s="428" t="s">
        <v>1608</v>
      </c>
      <c r="Q218" s="427">
        <v>2232</v>
      </c>
      <c r="R218" s="428" t="s">
        <v>1613</v>
      </c>
      <c r="S218" s="432">
        <v>133</v>
      </c>
      <c r="T218" s="428" t="s">
        <v>1341</v>
      </c>
      <c r="U218" s="428" t="s">
        <v>1341</v>
      </c>
      <c r="V218" s="427" t="b">
        <v>0</v>
      </c>
      <c r="W218" s="428" t="s">
        <v>1341</v>
      </c>
      <c r="X218" s="428" t="s">
        <v>1341</v>
      </c>
    </row>
    <row r="219" spans="2:24" x14ac:dyDescent="0.3">
      <c r="B219" t="str">
        <f t="shared" si="3"/>
        <v>Snake River Fall</v>
      </c>
      <c r="C219" s="428" t="s">
        <v>1825</v>
      </c>
      <c r="D219" s="428" t="s">
        <v>1607</v>
      </c>
      <c r="E219" s="428" t="s">
        <v>1481</v>
      </c>
      <c r="F219" s="427">
        <v>2008</v>
      </c>
      <c r="G219" s="428" t="s">
        <v>1826</v>
      </c>
      <c r="H219" s="428" t="s">
        <v>1827</v>
      </c>
      <c r="I219" s="428" t="s">
        <v>1612</v>
      </c>
      <c r="J219" s="431">
        <v>39966</v>
      </c>
      <c r="K219" s="431">
        <v>39966</v>
      </c>
      <c r="L219" s="428" t="s">
        <v>1608</v>
      </c>
      <c r="M219" s="427">
        <v>191403</v>
      </c>
      <c r="N219" s="428" t="s">
        <v>1613</v>
      </c>
      <c r="O219" s="432">
        <v>1064</v>
      </c>
      <c r="P219" s="428" t="s">
        <v>1608</v>
      </c>
      <c r="Q219" s="427">
        <v>8228</v>
      </c>
      <c r="R219" s="428" t="s">
        <v>1341</v>
      </c>
      <c r="S219" s="430"/>
      <c r="T219" s="428" t="s">
        <v>1341</v>
      </c>
      <c r="U219" s="428" t="s">
        <v>1341</v>
      </c>
      <c r="V219" s="427" t="b">
        <v>0</v>
      </c>
      <c r="W219" s="428" t="s">
        <v>1341</v>
      </c>
      <c r="X219" s="428" t="s">
        <v>1341</v>
      </c>
    </row>
    <row r="220" spans="2:24" x14ac:dyDescent="0.3">
      <c r="B220" t="str">
        <f t="shared" si="3"/>
        <v>Snake River Fall</v>
      </c>
      <c r="C220" s="428" t="s">
        <v>2218</v>
      </c>
      <c r="D220" s="428" t="s">
        <v>1607</v>
      </c>
      <c r="E220" s="428" t="s">
        <v>1479</v>
      </c>
      <c r="F220" s="427">
        <v>2005</v>
      </c>
      <c r="G220" s="428" t="s">
        <v>1826</v>
      </c>
      <c r="H220" s="428" t="s">
        <v>2208</v>
      </c>
      <c r="I220" s="428" t="s">
        <v>1612</v>
      </c>
      <c r="J220" s="431">
        <v>39174</v>
      </c>
      <c r="K220" s="431">
        <v>39178</v>
      </c>
      <c r="L220" s="428" t="s">
        <v>2215</v>
      </c>
      <c r="M220" s="427">
        <v>250092</v>
      </c>
      <c r="N220" s="428" t="s">
        <v>1613</v>
      </c>
      <c r="O220" s="427">
        <v>25</v>
      </c>
      <c r="P220" s="428" t="s">
        <v>2215</v>
      </c>
      <c r="Q220" s="427">
        <v>2272</v>
      </c>
      <c r="R220" s="428" t="s">
        <v>1341</v>
      </c>
      <c r="S220" s="433"/>
      <c r="T220" s="428" t="s">
        <v>1341</v>
      </c>
      <c r="U220" s="428" t="s">
        <v>1341</v>
      </c>
      <c r="V220" s="427" t="b">
        <v>0</v>
      </c>
      <c r="W220" s="428" t="s">
        <v>1341</v>
      </c>
      <c r="X220" s="428" t="s">
        <v>1341</v>
      </c>
    </row>
    <row r="221" spans="2:24" x14ac:dyDescent="0.3">
      <c r="B221" t="str">
        <f t="shared" si="3"/>
        <v>Snake River Fall</v>
      </c>
      <c r="C221" s="428" t="s">
        <v>2217</v>
      </c>
      <c r="D221" s="428" t="s">
        <v>1607</v>
      </c>
      <c r="E221" s="428" t="s">
        <v>1479</v>
      </c>
      <c r="F221" s="427">
        <v>2006</v>
      </c>
      <c r="G221" s="428" t="s">
        <v>1826</v>
      </c>
      <c r="H221" s="428" t="s">
        <v>2208</v>
      </c>
      <c r="I221" s="428" t="s">
        <v>1612</v>
      </c>
      <c r="J221" s="431">
        <v>39545</v>
      </c>
      <c r="K221" s="431">
        <v>39548</v>
      </c>
      <c r="L221" s="428" t="s">
        <v>2215</v>
      </c>
      <c r="M221" s="427">
        <v>231534</v>
      </c>
      <c r="N221" s="428" t="s">
        <v>1613</v>
      </c>
      <c r="O221" s="432">
        <v>456</v>
      </c>
      <c r="P221" s="428" t="s">
        <v>2215</v>
      </c>
      <c r="Q221" s="427">
        <v>1673</v>
      </c>
      <c r="R221" s="428" t="s">
        <v>1341</v>
      </c>
      <c r="S221" s="433"/>
      <c r="T221" s="428" t="s">
        <v>1341</v>
      </c>
      <c r="U221" s="428" t="s">
        <v>1341</v>
      </c>
      <c r="V221" s="427" t="b">
        <v>0</v>
      </c>
      <c r="W221" s="428" t="s">
        <v>1341</v>
      </c>
      <c r="X221" s="428" t="s">
        <v>1341</v>
      </c>
    </row>
    <row r="222" spans="2:24" x14ac:dyDescent="0.3">
      <c r="B222" t="str">
        <f t="shared" si="3"/>
        <v>Snake River Fall</v>
      </c>
      <c r="C222" s="428" t="s">
        <v>2214</v>
      </c>
      <c r="D222" s="428" t="s">
        <v>1607</v>
      </c>
      <c r="E222" s="428" t="s">
        <v>1479</v>
      </c>
      <c r="F222" s="427">
        <v>2007</v>
      </c>
      <c r="G222" s="428" t="s">
        <v>1826</v>
      </c>
      <c r="H222" s="428" t="s">
        <v>1827</v>
      </c>
      <c r="I222" s="428" t="s">
        <v>1612</v>
      </c>
      <c r="J222" s="431">
        <v>39909</v>
      </c>
      <c r="K222" s="431">
        <v>39909</v>
      </c>
      <c r="L222" s="428" t="s">
        <v>2215</v>
      </c>
      <c r="M222" s="427">
        <v>220723</v>
      </c>
      <c r="N222" s="428" t="s">
        <v>1613</v>
      </c>
      <c r="O222" s="432">
        <v>424</v>
      </c>
      <c r="P222" s="428" t="s">
        <v>2215</v>
      </c>
      <c r="Q222" s="427">
        <v>204331</v>
      </c>
      <c r="R222" s="428" t="s">
        <v>1341</v>
      </c>
      <c r="S222" s="430"/>
      <c r="T222" s="428" t="s">
        <v>1341</v>
      </c>
      <c r="U222" s="428" t="s">
        <v>1341</v>
      </c>
      <c r="V222" s="427" t="b">
        <v>0</v>
      </c>
      <c r="W222" s="428" t="s">
        <v>1341</v>
      </c>
      <c r="X222" s="428" t="s">
        <v>1341</v>
      </c>
    </row>
    <row r="223" spans="2:24" x14ac:dyDescent="0.3">
      <c r="B223" t="str">
        <f t="shared" si="3"/>
        <v>Snake River Fall</v>
      </c>
      <c r="C223" s="428" t="s">
        <v>1830</v>
      </c>
      <c r="D223" s="428" t="s">
        <v>1607</v>
      </c>
      <c r="E223" s="428" t="s">
        <v>1479</v>
      </c>
      <c r="F223" s="427">
        <v>2008</v>
      </c>
      <c r="G223" s="428" t="s">
        <v>1826</v>
      </c>
      <c r="H223" s="428" t="s">
        <v>1827</v>
      </c>
      <c r="I223" s="428" t="s">
        <v>1612</v>
      </c>
      <c r="J223" s="431">
        <v>40280</v>
      </c>
      <c r="K223" s="431">
        <v>40283</v>
      </c>
      <c r="L223" s="428" t="s">
        <v>1608</v>
      </c>
      <c r="M223" s="427">
        <v>251050</v>
      </c>
      <c r="N223" s="428" t="s">
        <v>1613</v>
      </c>
      <c r="O223" s="432">
        <v>636</v>
      </c>
      <c r="P223" s="428" t="s">
        <v>1608</v>
      </c>
      <c r="Q223" s="427">
        <v>2517</v>
      </c>
      <c r="R223" s="428" t="s">
        <v>1341</v>
      </c>
      <c r="S223" s="430"/>
      <c r="T223" s="428" t="s">
        <v>1341</v>
      </c>
      <c r="U223" s="428" t="s">
        <v>1341</v>
      </c>
      <c r="V223" s="427" t="b">
        <v>0</v>
      </c>
      <c r="W223" s="428" t="s">
        <v>1341</v>
      </c>
      <c r="X223" s="428" t="s">
        <v>1341</v>
      </c>
    </row>
    <row r="224" spans="2:24" x14ac:dyDescent="0.3">
      <c r="B224" t="str">
        <f t="shared" si="3"/>
        <v>Fraser River Early</v>
      </c>
      <c r="C224" s="428" t="s">
        <v>2222</v>
      </c>
      <c r="D224" s="428" t="s">
        <v>1607</v>
      </c>
      <c r="E224" s="428" t="s">
        <v>1367</v>
      </c>
      <c r="F224" s="427">
        <v>2005</v>
      </c>
      <c r="G224" s="428" t="s">
        <v>1735</v>
      </c>
      <c r="H224" s="428" t="s">
        <v>1736</v>
      </c>
      <c r="I224" s="428" t="s">
        <v>1607</v>
      </c>
      <c r="J224" s="431">
        <v>39196</v>
      </c>
      <c r="K224" s="431">
        <v>39196</v>
      </c>
      <c r="L224" s="428" t="s">
        <v>1608</v>
      </c>
      <c r="M224" s="427">
        <v>29584</v>
      </c>
      <c r="N224" s="428" t="s">
        <v>1341</v>
      </c>
      <c r="O224" s="433"/>
      <c r="P224" s="428" t="s">
        <v>1341</v>
      </c>
      <c r="Q224" s="433"/>
      <c r="R224" s="428" t="s">
        <v>1341</v>
      </c>
      <c r="S224" s="433"/>
      <c r="T224" s="428" t="s">
        <v>1341</v>
      </c>
      <c r="U224" s="428" t="s">
        <v>1341</v>
      </c>
      <c r="V224" s="427" t="b">
        <v>0</v>
      </c>
      <c r="W224" s="428" t="s">
        <v>1341</v>
      </c>
      <c r="X224" s="428" t="s">
        <v>1341</v>
      </c>
    </row>
    <row r="225" spans="2:24" x14ac:dyDescent="0.3">
      <c r="B225" t="str">
        <f t="shared" si="3"/>
        <v>Fraser River Early</v>
      </c>
      <c r="C225" s="428" t="s">
        <v>2223</v>
      </c>
      <c r="D225" s="428" t="s">
        <v>1607</v>
      </c>
      <c r="E225" s="428" t="s">
        <v>1367</v>
      </c>
      <c r="F225" s="427">
        <v>2005</v>
      </c>
      <c r="G225" s="428" t="s">
        <v>1735</v>
      </c>
      <c r="H225" s="428" t="s">
        <v>1736</v>
      </c>
      <c r="I225" s="428" t="s">
        <v>1607</v>
      </c>
      <c r="J225" s="431">
        <v>39196</v>
      </c>
      <c r="K225" s="431">
        <v>39196</v>
      </c>
      <c r="L225" s="428" t="s">
        <v>1608</v>
      </c>
      <c r="M225" s="427">
        <v>21830</v>
      </c>
      <c r="N225" s="428" t="s">
        <v>1341</v>
      </c>
      <c r="O225" s="433"/>
      <c r="P225" s="428" t="s">
        <v>1608</v>
      </c>
      <c r="Q225" s="427">
        <v>66</v>
      </c>
      <c r="R225" s="428" t="s">
        <v>1341</v>
      </c>
      <c r="S225" s="433"/>
      <c r="T225" s="428" t="s">
        <v>1341</v>
      </c>
      <c r="U225" s="428" t="s">
        <v>1341</v>
      </c>
      <c r="V225" s="427" t="b">
        <v>0</v>
      </c>
      <c r="W225" s="428" t="s">
        <v>1341</v>
      </c>
      <c r="X225" s="428" t="s">
        <v>1341</v>
      </c>
    </row>
    <row r="226" spans="2:24" x14ac:dyDescent="0.3">
      <c r="B226" t="str">
        <f t="shared" si="3"/>
        <v>Fraser River Early</v>
      </c>
      <c r="C226" s="428" t="s">
        <v>2224</v>
      </c>
      <c r="D226" s="428" t="s">
        <v>1607</v>
      </c>
      <c r="E226" s="428" t="s">
        <v>1367</v>
      </c>
      <c r="F226" s="427">
        <v>2005</v>
      </c>
      <c r="G226" s="428" t="s">
        <v>1735</v>
      </c>
      <c r="H226" s="428" t="s">
        <v>1736</v>
      </c>
      <c r="I226" s="428" t="s">
        <v>1607</v>
      </c>
      <c r="J226" s="431">
        <v>39196</v>
      </c>
      <c r="K226" s="431">
        <v>39197</v>
      </c>
      <c r="L226" s="428" t="s">
        <v>1608</v>
      </c>
      <c r="M226" s="427">
        <v>26102</v>
      </c>
      <c r="N226" s="428" t="s">
        <v>1341</v>
      </c>
      <c r="O226" s="433"/>
      <c r="P226" s="428" t="s">
        <v>1608</v>
      </c>
      <c r="Q226" s="427">
        <v>1130</v>
      </c>
      <c r="R226" s="428" t="s">
        <v>1341</v>
      </c>
      <c r="S226" s="433"/>
      <c r="T226" s="428" t="s">
        <v>1341</v>
      </c>
      <c r="U226" s="428" t="s">
        <v>1341</v>
      </c>
      <c r="V226" s="427" t="b">
        <v>0</v>
      </c>
      <c r="W226" s="428" t="s">
        <v>1341</v>
      </c>
      <c r="X226" s="428" t="s">
        <v>1341</v>
      </c>
    </row>
    <row r="227" spans="2:24" x14ac:dyDescent="0.3">
      <c r="B227" t="str">
        <f t="shared" si="3"/>
        <v>Fraser River Early</v>
      </c>
      <c r="C227" s="428" t="s">
        <v>2226</v>
      </c>
      <c r="D227" s="428" t="s">
        <v>1607</v>
      </c>
      <c r="E227" s="428" t="s">
        <v>1367</v>
      </c>
      <c r="F227" s="427">
        <v>2005</v>
      </c>
      <c r="G227" s="428" t="s">
        <v>1735</v>
      </c>
      <c r="H227" s="428" t="s">
        <v>1736</v>
      </c>
      <c r="I227" s="428" t="s">
        <v>1607</v>
      </c>
      <c r="J227" s="431">
        <v>39197</v>
      </c>
      <c r="K227" s="431">
        <v>39197</v>
      </c>
      <c r="L227" s="428" t="s">
        <v>1608</v>
      </c>
      <c r="M227" s="427">
        <v>27776</v>
      </c>
      <c r="N227" s="428" t="s">
        <v>1341</v>
      </c>
      <c r="O227" s="430"/>
      <c r="P227" s="428" t="s">
        <v>1608</v>
      </c>
      <c r="Q227" s="427">
        <v>92</v>
      </c>
      <c r="R227" s="428" t="s">
        <v>1341</v>
      </c>
      <c r="S227" s="430"/>
      <c r="T227" s="428" t="s">
        <v>1341</v>
      </c>
      <c r="U227" s="428" t="s">
        <v>1341</v>
      </c>
      <c r="V227" s="427" t="b">
        <v>0</v>
      </c>
      <c r="W227" s="428" t="s">
        <v>1341</v>
      </c>
      <c r="X227" s="428" t="s">
        <v>1341</v>
      </c>
    </row>
    <row r="228" spans="2:24" x14ac:dyDescent="0.3">
      <c r="B228" t="str">
        <f t="shared" si="3"/>
        <v>Fraser River Early</v>
      </c>
      <c r="C228" s="428" t="s">
        <v>2220</v>
      </c>
      <c r="D228" s="428" t="s">
        <v>1607</v>
      </c>
      <c r="E228" s="428" t="s">
        <v>1367</v>
      </c>
      <c r="F228" s="427">
        <v>2005</v>
      </c>
      <c r="G228" s="428" t="s">
        <v>1735</v>
      </c>
      <c r="H228" s="428" t="s">
        <v>1736</v>
      </c>
      <c r="I228" s="428" t="s">
        <v>1607</v>
      </c>
      <c r="J228" s="431">
        <v>39196</v>
      </c>
      <c r="K228" s="431">
        <v>39197</v>
      </c>
      <c r="L228" s="428" t="s">
        <v>1608</v>
      </c>
      <c r="M228" s="427">
        <v>33436</v>
      </c>
      <c r="N228" s="428" t="s">
        <v>1341</v>
      </c>
      <c r="O228" s="433"/>
      <c r="P228" s="428" t="s">
        <v>1613</v>
      </c>
      <c r="Q228" s="427">
        <v>285</v>
      </c>
      <c r="R228" s="428" t="s">
        <v>1608</v>
      </c>
      <c r="S228" s="427">
        <v>222</v>
      </c>
      <c r="T228" s="428" t="s">
        <v>1341</v>
      </c>
      <c r="U228" s="428" t="s">
        <v>1341</v>
      </c>
      <c r="V228" s="427" t="b">
        <v>0</v>
      </c>
      <c r="W228" s="428" t="s">
        <v>1341</v>
      </c>
      <c r="X228" s="428" t="s">
        <v>1341</v>
      </c>
    </row>
    <row r="229" spans="2:24" x14ac:dyDescent="0.3">
      <c r="B229" t="str">
        <f t="shared" si="3"/>
        <v>Fraser River Early</v>
      </c>
      <c r="C229" s="428" t="s">
        <v>2230</v>
      </c>
      <c r="D229" s="428" t="s">
        <v>1607</v>
      </c>
      <c r="E229" s="428" t="s">
        <v>1367</v>
      </c>
      <c r="F229" s="427">
        <v>2006</v>
      </c>
      <c r="G229" s="428" t="s">
        <v>1735</v>
      </c>
      <c r="H229" s="428" t="s">
        <v>1736</v>
      </c>
      <c r="I229" s="428" t="s">
        <v>1607</v>
      </c>
      <c r="J229" s="431">
        <v>39561</v>
      </c>
      <c r="K229" s="431">
        <v>39563</v>
      </c>
      <c r="L229" s="428" t="s">
        <v>1608</v>
      </c>
      <c r="M229" s="427">
        <v>44970</v>
      </c>
      <c r="N229" s="428" t="s">
        <v>1341</v>
      </c>
      <c r="O229" s="433"/>
      <c r="P229" s="428" t="s">
        <v>1613</v>
      </c>
      <c r="Q229" s="427">
        <v>2230</v>
      </c>
      <c r="R229" s="428" t="s">
        <v>1608</v>
      </c>
      <c r="S229" s="427">
        <v>455</v>
      </c>
      <c r="T229" s="428" t="s">
        <v>1341</v>
      </c>
      <c r="U229" s="428" t="s">
        <v>1341</v>
      </c>
      <c r="V229" s="427" t="b">
        <v>0</v>
      </c>
      <c r="W229" s="428" t="s">
        <v>1341</v>
      </c>
      <c r="X229" s="428" t="s">
        <v>1341</v>
      </c>
    </row>
    <row r="230" spans="2:24" x14ac:dyDescent="0.3">
      <c r="B230" t="str">
        <f t="shared" si="3"/>
        <v>Fraser River Early</v>
      </c>
      <c r="C230" s="428" t="s">
        <v>2225</v>
      </c>
      <c r="D230" s="428" t="s">
        <v>1607</v>
      </c>
      <c r="E230" s="428" t="s">
        <v>1367</v>
      </c>
      <c r="F230" s="427">
        <v>2006</v>
      </c>
      <c r="G230" s="428" t="s">
        <v>1735</v>
      </c>
      <c r="H230" s="428" t="s">
        <v>1736</v>
      </c>
      <c r="I230" s="428" t="s">
        <v>1607</v>
      </c>
      <c r="J230" s="431">
        <v>39561</v>
      </c>
      <c r="K230" s="431">
        <v>39563</v>
      </c>
      <c r="L230" s="428" t="s">
        <v>1608</v>
      </c>
      <c r="M230" s="427">
        <v>56661</v>
      </c>
      <c r="N230" s="428" t="s">
        <v>1341</v>
      </c>
      <c r="O230" s="433"/>
      <c r="P230" s="428" t="s">
        <v>1613</v>
      </c>
      <c r="Q230" s="427">
        <v>2230</v>
      </c>
      <c r="R230" s="428" t="s">
        <v>1341</v>
      </c>
      <c r="S230" s="433"/>
      <c r="T230" s="428" t="s">
        <v>1341</v>
      </c>
      <c r="U230" s="428" t="s">
        <v>1341</v>
      </c>
      <c r="V230" s="427" t="b">
        <v>0</v>
      </c>
      <c r="W230" s="428" t="s">
        <v>1341</v>
      </c>
      <c r="X230" s="428" t="s">
        <v>1341</v>
      </c>
    </row>
    <row r="231" spans="2:24" x14ac:dyDescent="0.3">
      <c r="B231" t="str">
        <f t="shared" si="3"/>
        <v>Fraser River Early</v>
      </c>
      <c r="C231" s="428" t="s">
        <v>2221</v>
      </c>
      <c r="D231" s="428" t="s">
        <v>1607</v>
      </c>
      <c r="E231" s="428" t="s">
        <v>1367</v>
      </c>
      <c r="F231" s="427">
        <v>2006</v>
      </c>
      <c r="G231" s="428" t="s">
        <v>1735</v>
      </c>
      <c r="H231" s="428" t="s">
        <v>1736</v>
      </c>
      <c r="I231" s="428" t="s">
        <v>1607</v>
      </c>
      <c r="J231" s="431">
        <v>39561</v>
      </c>
      <c r="K231" s="431">
        <v>39563</v>
      </c>
      <c r="L231" s="428" t="s">
        <v>1608</v>
      </c>
      <c r="M231" s="427">
        <v>44845</v>
      </c>
      <c r="N231" s="428" t="s">
        <v>1341</v>
      </c>
      <c r="O231" s="430"/>
      <c r="P231" s="428" t="s">
        <v>1613</v>
      </c>
      <c r="Q231" s="427">
        <v>2230</v>
      </c>
      <c r="R231" s="428" t="s">
        <v>1608</v>
      </c>
      <c r="S231" s="432">
        <v>1245</v>
      </c>
      <c r="T231" s="428" t="s">
        <v>1341</v>
      </c>
      <c r="U231" s="428" t="s">
        <v>1341</v>
      </c>
      <c r="V231" s="427" t="b">
        <v>0</v>
      </c>
      <c r="W231" s="428" t="s">
        <v>1341</v>
      </c>
      <c r="X231" s="428" t="s">
        <v>1341</v>
      </c>
    </row>
    <row r="232" spans="2:24" x14ac:dyDescent="0.3">
      <c r="B232" t="str">
        <f t="shared" si="3"/>
        <v>Fraser River Early</v>
      </c>
      <c r="C232" s="428" t="s">
        <v>2227</v>
      </c>
      <c r="D232" s="428" t="s">
        <v>1607</v>
      </c>
      <c r="E232" s="428" t="s">
        <v>1367</v>
      </c>
      <c r="F232" s="427">
        <v>2007</v>
      </c>
      <c r="G232" s="428" t="s">
        <v>1735</v>
      </c>
      <c r="H232" s="428" t="s">
        <v>1736</v>
      </c>
      <c r="I232" s="428" t="s">
        <v>1607</v>
      </c>
      <c r="J232" s="431">
        <v>39926</v>
      </c>
      <c r="K232" s="431">
        <v>39926</v>
      </c>
      <c r="L232" s="428" t="s">
        <v>1608</v>
      </c>
      <c r="M232" s="427">
        <v>49226</v>
      </c>
      <c r="N232" s="428" t="s">
        <v>1341</v>
      </c>
      <c r="O232" s="430"/>
      <c r="P232" s="428" t="s">
        <v>1608</v>
      </c>
      <c r="Q232" s="427">
        <v>2051</v>
      </c>
      <c r="R232" s="428" t="s">
        <v>1613</v>
      </c>
      <c r="S232" s="432">
        <v>222</v>
      </c>
      <c r="T232" s="428" t="s">
        <v>1341</v>
      </c>
      <c r="U232" s="428" t="s">
        <v>1341</v>
      </c>
      <c r="V232" s="427" t="b">
        <v>0</v>
      </c>
      <c r="W232" s="428" t="s">
        <v>1341</v>
      </c>
      <c r="X232" s="428" t="s">
        <v>1341</v>
      </c>
    </row>
    <row r="233" spans="2:24" x14ac:dyDescent="0.3">
      <c r="B233" t="str">
        <f t="shared" si="3"/>
        <v>Fraser River Early</v>
      </c>
      <c r="C233" s="428" t="s">
        <v>2228</v>
      </c>
      <c r="D233" s="428" t="s">
        <v>1607</v>
      </c>
      <c r="E233" s="428" t="s">
        <v>1367</v>
      </c>
      <c r="F233" s="427">
        <v>2007</v>
      </c>
      <c r="G233" s="428" t="s">
        <v>1735</v>
      </c>
      <c r="H233" s="428" t="s">
        <v>1736</v>
      </c>
      <c r="I233" s="428" t="s">
        <v>1607</v>
      </c>
      <c r="J233" s="431">
        <v>39927</v>
      </c>
      <c r="K233" s="431">
        <v>39930</v>
      </c>
      <c r="L233" s="428" t="s">
        <v>1608</v>
      </c>
      <c r="M233" s="427">
        <v>53692</v>
      </c>
      <c r="N233" s="428" t="s">
        <v>1341</v>
      </c>
      <c r="O233" s="430"/>
      <c r="P233" s="428" t="s">
        <v>1608</v>
      </c>
      <c r="Q233" s="427">
        <v>984</v>
      </c>
      <c r="R233" s="428" t="s">
        <v>1613</v>
      </c>
      <c r="S233" s="427">
        <v>242</v>
      </c>
      <c r="T233" s="428" t="s">
        <v>1341</v>
      </c>
      <c r="U233" s="428" t="s">
        <v>1341</v>
      </c>
      <c r="V233" s="427" t="b">
        <v>0</v>
      </c>
      <c r="W233" s="428" t="s">
        <v>1341</v>
      </c>
      <c r="X233" s="428" t="s">
        <v>1341</v>
      </c>
    </row>
    <row r="234" spans="2:24" x14ac:dyDescent="0.3">
      <c r="B234" t="str">
        <f t="shared" si="3"/>
        <v>Fraser River Early</v>
      </c>
      <c r="C234" s="428" t="s">
        <v>2229</v>
      </c>
      <c r="D234" s="428" t="s">
        <v>1607</v>
      </c>
      <c r="E234" s="428" t="s">
        <v>1367</v>
      </c>
      <c r="F234" s="427">
        <v>2007</v>
      </c>
      <c r="G234" s="428" t="s">
        <v>1735</v>
      </c>
      <c r="H234" s="428" t="s">
        <v>1736</v>
      </c>
      <c r="I234" s="428" t="s">
        <v>1607</v>
      </c>
      <c r="J234" s="431">
        <v>39926</v>
      </c>
      <c r="K234" s="431">
        <v>39930</v>
      </c>
      <c r="L234" s="428" t="s">
        <v>1608</v>
      </c>
      <c r="M234" s="427">
        <v>40260</v>
      </c>
      <c r="N234" s="428" t="s">
        <v>1341</v>
      </c>
      <c r="O234" s="430"/>
      <c r="P234" s="428" t="s">
        <v>1608</v>
      </c>
      <c r="Q234" s="427">
        <v>407</v>
      </c>
      <c r="R234" s="428" t="s">
        <v>1613</v>
      </c>
      <c r="S234" s="432">
        <v>182</v>
      </c>
      <c r="T234" s="428" t="s">
        <v>1341</v>
      </c>
      <c r="U234" s="428" t="s">
        <v>1341</v>
      </c>
      <c r="V234" s="427" t="b">
        <v>0</v>
      </c>
      <c r="W234" s="428" t="s">
        <v>1341</v>
      </c>
      <c r="X234" s="428" t="s">
        <v>1341</v>
      </c>
    </row>
    <row r="235" spans="2:24" x14ac:dyDescent="0.3">
      <c r="B235" t="str">
        <f t="shared" si="3"/>
        <v>Fraser River Early</v>
      </c>
      <c r="C235" s="428" t="s">
        <v>1734</v>
      </c>
      <c r="D235" s="428" t="s">
        <v>1607</v>
      </c>
      <c r="E235" s="428" t="s">
        <v>1367</v>
      </c>
      <c r="F235" s="427">
        <v>2008</v>
      </c>
      <c r="G235" s="428" t="s">
        <v>1735</v>
      </c>
      <c r="H235" s="428" t="s">
        <v>1736</v>
      </c>
      <c r="I235" s="428" t="s">
        <v>1607</v>
      </c>
      <c r="J235" s="431">
        <v>40282</v>
      </c>
      <c r="K235" s="431">
        <v>40282</v>
      </c>
      <c r="L235" s="428" t="s">
        <v>1608</v>
      </c>
      <c r="M235" s="427">
        <v>53511</v>
      </c>
      <c r="N235" s="428" t="s">
        <v>1341</v>
      </c>
      <c r="O235" s="433"/>
      <c r="P235" s="428" t="s">
        <v>1608</v>
      </c>
      <c r="Q235" s="427">
        <v>367</v>
      </c>
      <c r="R235" s="428" t="s">
        <v>1341</v>
      </c>
      <c r="S235" s="433"/>
      <c r="T235" s="428" t="s">
        <v>1341</v>
      </c>
      <c r="U235" s="428" t="s">
        <v>1341</v>
      </c>
      <c r="V235" s="427" t="b">
        <v>0</v>
      </c>
      <c r="W235" s="428" t="s">
        <v>1341</v>
      </c>
      <c r="X235" s="428" t="s">
        <v>1341</v>
      </c>
    </row>
    <row r="236" spans="2:24" x14ac:dyDescent="0.3">
      <c r="B236" t="str">
        <f t="shared" si="3"/>
        <v>Fraser River Early</v>
      </c>
      <c r="C236" s="428" t="s">
        <v>1737</v>
      </c>
      <c r="D236" s="428" t="s">
        <v>1607</v>
      </c>
      <c r="E236" s="428" t="s">
        <v>1367</v>
      </c>
      <c r="F236" s="427">
        <v>2008</v>
      </c>
      <c r="G236" s="428" t="s">
        <v>1735</v>
      </c>
      <c r="H236" s="428" t="s">
        <v>1736</v>
      </c>
      <c r="I236" s="428" t="s">
        <v>1607</v>
      </c>
      <c r="J236" s="431">
        <v>40282</v>
      </c>
      <c r="K236" s="431">
        <v>40282</v>
      </c>
      <c r="L236" s="428" t="s">
        <v>1608</v>
      </c>
      <c r="M236" s="427">
        <v>49256</v>
      </c>
      <c r="N236" s="428" t="s">
        <v>1341</v>
      </c>
      <c r="O236" s="433"/>
      <c r="P236" s="428" t="s">
        <v>1608</v>
      </c>
      <c r="Q236" s="427">
        <v>3468</v>
      </c>
      <c r="R236" s="428" t="s">
        <v>1341</v>
      </c>
      <c r="S236" s="430"/>
      <c r="T236" s="428" t="s">
        <v>1341</v>
      </c>
      <c r="U236" s="428" t="s">
        <v>1341</v>
      </c>
      <c r="V236" s="427" t="b">
        <v>0</v>
      </c>
      <c r="W236" s="428" t="s">
        <v>1341</v>
      </c>
      <c r="X236" s="428" t="s">
        <v>1341</v>
      </c>
    </row>
    <row r="237" spans="2:24" x14ac:dyDescent="0.3">
      <c r="B237" t="str">
        <f t="shared" si="3"/>
        <v>Fraser River Early</v>
      </c>
      <c r="C237" s="428" t="s">
        <v>1738</v>
      </c>
      <c r="D237" s="428" t="s">
        <v>1607</v>
      </c>
      <c r="E237" s="428" t="s">
        <v>1367</v>
      </c>
      <c r="F237" s="427">
        <v>2008</v>
      </c>
      <c r="G237" s="428" t="s">
        <v>1735</v>
      </c>
      <c r="H237" s="428" t="s">
        <v>1736</v>
      </c>
      <c r="I237" s="428" t="s">
        <v>1607</v>
      </c>
      <c r="J237" s="431">
        <v>40278</v>
      </c>
      <c r="K237" s="431">
        <v>40288</v>
      </c>
      <c r="L237" s="428" t="s">
        <v>1608</v>
      </c>
      <c r="M237" s="427">
        <v>24448</v>
      </c>
      <c r="N237" s="428" t="s">
        <v>1341</v>
      </c>
      <c r="O237" s="430"/>
      <c r="P237" s="428" t="s">
        <v>1608</v>
      </c>
      <c r="Q237" s="427">
        <v>862</v>
      </c>
      <c r="R237" s="428" t="s">
        <v>1341</v>
      </c>
      <c r="S237" s="430"/>
      <c r="T237" s="428" t="s">
        <v>1341</v>
      </c>
      <c r="U237" s="428" t="s">
        <v>1341</v>
      </c>
      <c r="V237" s="427" t="b">
        <v>0</v>
      </c>
      <c r="W237" s="428" t="s">
        <v>1341</v>
      </c>
      <c r="X237" s="428" t="s">
        <v>1341</v>
      </c>
    </row>
    <row r="238" spans="2:24" x14ac:dyDescent="0.3">
      <c r="B238" t="str">
        <f t="shared" si="3"/>
        <v>South Puget Sound Fall Fing</v>
      </c>
      <c r="C238" s="428" t="s">
        <v>2234</v>
      </c>
      <c r="D238" s="428" t="s">
        <v>1607</v>
      </c>
      <c r="E238" s="428" t="s">
        <v>324</v>
      </c>
      <c r="F238" s="427">
        <v>2005</v>
      </c>
      <c r="G238" s="428" t="s">
        <v>2232</v>
      </c>
      <c r="H238" s="428" t="s">
        <v>2233</v>
      </c>
      <c r="I238" s="428" t="s">
        <v>1612</v>
      </c>
      <c r="J238" s="431">
        <v>38855</v>
      </c>
      <c r="K238" s="431">
        <v>38873</v>
      </c>
      <c r="L238" s="428" t="s">
        <v>1608</v>
      </c>
      <c r="M238" s="427">
        <v>42333</v>
      </c>
      <c r="N238" s="428" t="s">
        <v>1613</v>
      </c>
      <c r="O238" s="427">
        <v>4360</v>
      </c>
      <c r="P238" s="428" t="s">
        <v>1608</v>
      </c>
      <c r="Q238" s="427">
        <v>215114</v>
      </c>
      <c r="R238" s="428" t="s">
        <v>1613</v>
      </c>
      <c r="S238" s="432">
        <v>8847</v>
      </c>
      <c r="T238" s="428" t="s">
        <v>1341</v>
      </c>
      <c r="U238" s="428" t="s">
        <v>1341</v>
      </c>
      <c r="V238" s="427" t="b">
        <v>0</v>
      </c>
      <c r="W238" s="428" t="s">
        <v>1341</v>
      </c>
      <c r="X238" s="428" t="s">
        <v>1341</v>
      </c>
    </row>
    <row r="239" spans="2:24" x14ac:dyDescent="0.3">
      <c r="B239" t="str">
        <f t="shared" si="3"/>
        <v>South Puget Sound Fall Fing</v>
      </c>
      <c r="C239" s="428" t="s">
        <v>2239</v>
      </c>
      <c r="D239" s="428" t="s">
        <v>1607</v>
      </c>
      <c r="E239" s="428" t="s">
        <v>324</v>
      </c>
      <c r="F239" s="427">
        <v>2005</v>
      </c>
      <c r="G239" s="428" t="s">
        <v>1764</v>
      </c>
      <c r="H239" s="428" t="s">
        <v>1765</v>
      </c>
      <c r="I239" s="428" t="s">
        <v>1612</v>
      </c>
      <c r="J239" s="431">
        <v>38852</v>
      </c>
      <c r="K239" s="431">
        <v>38862</v>
      </c>
      <c r="L239" s="428" t="s">
        <v>1608</v>
      </c>
      <c r="M239" s="427">
        <v>120154</v>
      </c>
      <c r="N239" s="428" t="s">
        <v>1613</v>
      </c>
      <c r="O239" s="427">
        <v>7920</v>
      </c>
      <c r="P239" s="428" t="s">
        <v>1608</v>
      </c>
      <c r="Q239" s="427">
        <v>2943809</v>
      </c>
      <c r="R239" s="428" t="s">
        <v>1613</v>
      </c>
      <c r="S239" s="427">
        <v>404407</v>
      </c>
      <c r="T239" s="428" t="s">
        <v>250</v>
      </c>
      <c r="U239" s="428" t="s">
        <v>312</v>
      </c>
      <c r="V239" s="427" t="b">
        <v>0</v>
      </c>
      <c r="W239" s="428" t="s">
        <v>1341</v>
      </c>
      <c r="X239" s="428" t="s">
        <v>1341</v>
      </c>
    </row>
    <row r="240" spans="2:24" x14ac:dyDescent="0.3">
      <c r="B240" t="str">
        <f t="shared" si="3"/>
        <v>South Puget Sound Fall Fing</v>
      </c>
      <c r="C240" s="428" t="s">
        <v>2231</v>
      </c>
      <c r="D240" s="428" t="s">
        <v>1607</v>
      </c>
      <c r="E240" s="428" t="s">
        <v>324</v>
      </c>
      <c r="F240" s="427">
        <v>2006</v>
      </c>
      <c r="G240" s="428" t="s">
        <v>2232</v>
      </c>
      <c r="H240" s="428" t="s">
        <v>2233</v>
      </c>
      <c r="I240" s="428" t="s">
        <v>1612</v>
      </c>
      <c r="J240" s="431">
        <v>39220</v>
      </c>
      <c r="K240" s="431">
        <v>39243</v>
      </c>
      <c r="L240" s="428" t="s">
        <v>1608</v>
      </c>
      <c r="M240" s="427">
        <v>94725</v>
      </c>
      <c r="N240" s="428" t="s">
        <v>1613</v>
      </c>
      <c r="O240" s="432">
        <v>1135</v>
      </c>
      <c r="P240" s="428" t="s">
        <v>1608</v>
      </c>
      <c r="Q240" s="427">
        <v>628420</v>
      </c>
      <c r="R240" s="428" t="s">
        <v>1613</v>
      </c>
      <c r="S240" s="432">
        <v>21650</v>
      </c>
      <c r="T240" s="428" t="s">
        <v>1341</v>
      </c>
      <c r="U240" s="428" t="s">
        <v>1341</v>
      </c>
      <c r="V240" s="427" t="b">
        <v>0</v>
      </c>
      <c r="W240" s="428" t="s">
        <v>1341</v>
      </c>
      <c r="X240" s="428" t="s">
        <v>1341</v>
      </c>
    </row>
    <row r="241" spans="2:24" x14ac:dyDescent="0.3">
      <c r="B241" t="str">
        <f t="shared" si="3"/>
        <v>South Puget Sound Fall Fing</v>
      </c>
      <c r="C241" s="428" t="s">
        <v>2235</v>
      </c>
      <c r="D241" s="428" t="s">
        <v>1607</v>
      </c>
      <c r="E241" s="428" t="s">
        <v>324</v>
      </c>
      <c r="F241" s="427">
        <v>2006</v>
      </c>
      <c r="G241" s="428" t="s">
        <v>1764</v>
      </c>
      <c r="H241" s="428" t="s">
        <v>1765</v>
      </c>
      <c r="I241" s="428" t="s">
        <v>1612</v>
      </c>
      <c r="J241" s="431">
        <v>39206</v>
      </c>
      <c r="K241" s="431">
        <v>39232</v>
      </c>
      <c r="L241" s="428" t="s">
        <v>1608</v>
      </c>
      <c r="M241" s="427">
        <v>204221</v>
      </c>
      <c r="N241" s="428" t="s">
        <v>1613</v>
      </c>
      <c r="O241" s="427">
        <v>390</v>
      </c>
      <c r="P241" s="428" t="s">
        <v>1608</v>
      </c>
      <c r="Q241" s="427">
        <v>390</v>
      </c>
      <c r="R241" s="428" t="s">
        <v>1341</v>
      </c>
      <c r="S241" s="433"/>
      <c r="T241" s="428" t="s">
        <v>250</v>
      </c>
      <c r="U241" s="428" t="s">
        <v>2145</v>
      </c>
      <c r="V241" s="427" t="b">
        <v>0</v>
      </c>
      <c r="W241" s="428" t="s">
        <v>1341</v>
      </c>
      <c r="X241" s="428" t="s">
        <v>1341</v>
      </c>
    </row>
    <row r="242" spans="2:24" x14ac:dyDescent="0.3">
      <c r="B242" t="str">
        <f t="shared" si="3"/>
        <v>South Puget Sound Fall Fing</v>
      </c>
      <c r="C242" s="428" t="s">
        <v>2236</v>
      </c>
      <c r="D242" s="428" t="s">
        <v>1607</v>
      </c>
      <c r="E242" s="428" t="s">
        <v>324</v>
      </c>
      <c r="F242" s="427">
        <v>2007</v>
      </c>
      <c r="G242" s="428" t="s">
        <v>1764</v>
      </c>
      <c r="H242" s="428" t="s">
        <v>1765</v>
      </c>
      <c r="I242" s="428" t="s">
        <v>1612</v>
      </c>
      <c r="J242" s="431">
        <v>39569</v>
      </c>
      <c r="K242" s="431">
        <v>39604</v>
      </c>
      <c r="L242" s="428" t="s">
        <v>1608</v>
      </c>
      <c r="M242" s="427">
        <v>180974</v>
      </c>
      <c r="N242" s="428" t="s">
        <v>1341</v>
      </c>
      <c r="O242" s="433"/>
      <c r="P242" s="428" t="s">
        <v>1608</v>
      </c>
      <c r="Q242" s="427">
        <v>724</v>
      </c>
      <c r="R242" s="428" t="s">
        <v>1341</v>
      </c>
      <c r="S242" s="433"/>
      <c r="T242" s="428" t="s">
        <v>250</v>
      </c>
      <c r="U242" s="428" t="s">
        <v>2237</v>
      </c>
      <c r="V242" s="427" t="b">
        <v>0</v>
      </c>
      <c r="W242" s="428" t="s">
        <v>1341</v>
      </c>
      <c r="X242" s="428" t="s">
        <v>1341</v>
      </c>
    </row>
    <row r="243" spans="2:24" x14ac:dyDescent="0.3">
      <c r="B243" t="str">
        <f t="shared" si="3"/>
        <v>South Puget Sound Fall Fing</v>
      </c>
      <c r="C243" s="428" t="s">
        <v>2238</v>
      </c>
      <c r="D243" s="428" t="s">
        <v>1607</v>
      </c>
      <c r="E243" s="428" t="s">
        <v>324</v>
      </c>
      <c r="F243" s="427">
        <v>2007</v>
      </c>
      <c r="G243" s="428" t="s">
        <v>2232</v>
      </c>
      <c r="H243" s="428" t="s">
        <v>2233</v>
      </c>
      <c r="I243" s="428" t="s">
        <v>1612</v>
      </c>
      <c r="J243" s="431">
        <v>39585</v>
      </c>
      <c r="K243" s="431">
        <v>39591</v>
      </c>
      <c r="L243" s="428" t="s">
        <v>1608</v>
      </c>
      <c r="M243" s="427">
        <v>61823</v>
      </c>
      <c r="N243" s="428" t="s">
        <v>1613</v>
      </c>
      <c r="O243" s="432">
        <v>2721</v>
      </c>
      <c r="P243" s="428" t="s">
        <v>1608</v>
      </c>
      <c r="Q243" s="427">
        <v>615670</v>
      </c>
      <c r="R243" s="428" t="s">
        <v>1613</v>
      </c>
      <c r="S243" s="432">
        <v>24655</v>
      </c>
      <c r="T243" s="428" t="s">
        <v>1341</v>
      </c>
      <c r="U243" s="428" t="s">
        <v>1341</v>
      </c>
      <c r="V243" s="427" t="b">
        <v>0</v>
      </c>
      <c r="W243" s="428" t="s">
        <v>1341</v>
      </c>
      <c r="X243" s="428" t="s">
        <v>1341</v>
      </c>
    </row>
    <row r="244" spans="2:24" x14ac:dyDescent="0.3">
      <c r="B244" t="str">
        <f t="shared" si="3"/>
        <v>South Puget Sound Fall Fing</v>
      </c>
      <c r="C244" s="428" t="s">
        <v>1763</v>
      </c>
      <c r="D244" s="428" t="s">
        <v>1607</v>
      </c>
      <c r="E244" s="428" t="s">
        <v>324</v>
      </c>
      <c r="F244" s="427">
        <v>2008</v>
      </c>
      <c r="G244" s="428" t="s">
        <v>1764</v>
      </c>
      <c r="H244" s="428" t="s">
        <v>1765</v>
      </c>
      <c r="I244" s="428" t="s">
        <v>1612</v>
      </c>
      <c r="J244" s="431">
        <v>39965</v>
      </c>
      <c r="K244" s="431">
        <v>39965</v>
      </c>
      <c r="L244" s="428" t="s">
        <v>1608</v>
      </c>
      <c r="M244" s="427">
        <v>206480</v>
      </c>
      <c r="N244" s="428" t="s">
        <v>1613</v>
      </c>
      <c r="O244" s="432">
        <v>765</v>
      </c>
      <c r="P244" s="428" t="s">
        <v>1608</v>
      </c>
      <c r="Q244" s="432">
        <v>3059538</v>
      </c>
      <c r="R244" s="428" t="s">
        <v>1613</v>
      </c>
      <c r="S244" s="432">
        <v>1</v>
      </c>
      <c r="T244" s="428" t="s">
        <v>250</v>
      </c>
      <c r="U244" s="428" t="s">
        <v>1766</v>
      </c>
      <c r="V244" s="427" t="b">
        <v>0</v>
      </c>
      <c r="W244" s="428" t="s">
        <v>1341</v>
      </c>
      <c r="X244" s="428" t="s">
        <v>1341</v>
      </c>
    </row>
    <row r="245" spans="2:24" x14ac:dyDescent="0.3">
      <c r="B245" t="str">
        <f t="shared" si="3"/>
        <v>NF Nooksack Spr</v>
      </c>
      <c r="C245" s="428" t="s">
        <v>2244</v>
      </c>
      <c r="D245" s="428" t="s">
        <v>1607</v>
      </c>
      <c r="E245" s="428" t="s">
        <v>371</v>
      </c>
      <c r="F245" s="427">
        <v>2005</v>
      </c>
      <c r="G245" s="428" t="s">
        <v>1805</v>
      </c>
      <c r="H245" s="428" t="s">
        <v>1806</v>
      </c>
      <c r="I245" s="428" t="s">
        <v>1607</v>
      </c>
      <c r="J245" s="431">
        <v>38845</v>
      </c>
      <c r="K245" s="431">
        <v>38859</v>
      </c>
      <c r="L245" s="428" t="s">
        <v>1635</v>
      </c>
      <c r="M245" s="427">
        <v>203916</v>
      </c>
      <c r="N245" s="428" t="s">
        <v>1613</v>
      </c>
      <c r="O245" s="427">
        <v>615</v>
      </c>
      <c r="P245" s="428" t="s">
        <v>1635</v>
      </c>
      <c r="Q245" s="427">
        <v>369</v>
      </c>
      <c r="R245" s="428" t="s">
        <v>1341</v>
      </c>
      <c r="S245" s="430"/>
      <c r="T245" s="428" t="s">
        <v>250</v>
      </c>
      <c r="U245" s="428" t="s">
        <v>2646</v>
      </c>
      <c r="V245" s="427" t="b">
        <v>0</v>
      </c>
      <c r="W245" s="428" t="s">
        <v>1341</v>
      </c>
      <c r="X245" s="428" t="s">
        <v>1341</v>
      </c>
    </row>
    <row r="246" spans="2:24" x14ac:dyDescent="0.3">
      <c r="B246" t="str">
        <f t="shared" si="3"/>
        <v>NF Nooksack Spr</v>
      </c>
      <c r="C246" s="428" t="s">
        <v>2242</v>
      </c>
      <c r="D246" s="428" t="s">
        <v>1607</v>
      </c>
      <c r="E246" s="428" t="s">
        <v>371</v>
      </c>
      <c r="F246" s="427">
        <v>2006</v>
      </c>
      <c r="G246" s="428" t="s">
        <v>1805</v>
      </c>
      <c r="H246" s="428" t="s">
        <v>1806</v>
      </c>
      <c r="I246" s="428" t="s">
        <v>1607</v>
      </c>
      <c r="J246" s="431">
        <v>39210</v>
      </c>
      <c r="K246" s="431">
        <v>39224</v>
      </c>
      <c r="L246" s="428" t="s">
        <v>1635</v>
      </c>
      <c r="M246" s="427">
        <v>143841</v>
      </c>
      <c r="N246" s="428" t="s">
        <v>1341</v>
      </c>
      <c r="O246" s="433"/>
      <c r="P246" s="428" t="s">
        <v>1635</v>
      </c>
      <c r="Q246" s="427">
        <v>259</v>
      </c>
      <c r="R246" s="428" t="s">
        <v>1341</v>
      </c>
      <c r="S246" s="433"/>
      <c r="T246" s="428" t="s">
        <v>1341</v>
      </c>
      <c r="U246" s="428" t="s">
        <v>1341</v>
      </c>
      <c r="V246" s="427" t="b">
        <v>0</v>
      </c>
      <c r="W246" s="428" t="s">
        <v>1341</v>
      </c>
      <c r="X246" s="428" t="s">
        <v>1341</v>
      </c>
    </row>
    <row r="247" spans="2:24" x14ac:dyDescent="0.3">
      <c r="B247" t="str">
        <f t="shared" si="3"/>
        <v>NF Nooksack Spr</v>
      </c>
      <c r="C247" s="428" t="s">
        <v>2240</v>
      </c>
      <c r="D247" s="428" t="s">
        <v>1607</v>
      </c>
      <c r="E247" s="428" t="s">
        <v>371</v>
      </c>
      <c r="F247" s="427">
        <v>2007</v>
      </c>
      <c r="G247" s="428" t="s">
        <v>1805</v>
      </c>
      <c r="H247" s="428" t="s">
        <v>1806</v>
      </c>
      <c r="I247" s="428" t="s">
        <v>1607</v>
      </c>
      <c r="J247" s="431">
        <v>39576</v>
      </c>
      <c r="K247" s="431">
        <v>39588</v>
      </c>
      <c r="L247" s="428" t="s">
        <v>1635</v>
      </c>
      <c r="M247" s="427">
        <v>206862</v>
      </c>
      <c r="N247" s="428" t="s">
        <v>1613</v>
      </c>
      <c r="O247" s="427">
        <v>1837</v>
      </c>
      <c r="P247" s="428" t="s">
        <v>1635</v>
      </c>
      <c r="Q247" s="427">
        <v>1101</v>
      </c>
      <c r="R247" s="428" t="s">
        <v>1341</v>
      </c>
      <c r="S247" s="433"/>
      <c r="T247" s="428" t="s">
        <v>250</v>
      </c>
      <c r="U247" s="428" t="s">
        <v>2650</v>
      </c>
      <c r="V247" s="427" t="b">
        <v>0</v>
      </c>
      <c r="W247" s="428" t="s">
        <v>1341</v>
      </c>
      <c r="X247" s="428" t="s">
        <v>1341</v>
      </c>
    </row>
    <row r="248" spans="2:24" x14ac:dyDescent="0.3">
      <c r="B248" t="str">
        <f t="shared" si="3"/>
        <v>NF Nooksack Spr</v>
      </c>
      <c r="C248" s="428" t="s">
        <v>1804</v>
      </c>
      <c r="D248" s="428" t="s">
        <v>1607</v>
      </c>
      <c r="E248" s="428" t="s">
        <v>371</v>
      </c>
      <c r="F248" s="427">
        <v>2008</v>
      </c>
      <c r="G248" s="428" t="s">
        <v>1805</v>
      </c>
      <c r="H248" s="428" t="s">
        <v>1806</v>
      </c>
      <c r="I248" s="428" t="s">
        <v>1607</v>
      </c>
      <c r="J248" s="431">
        <v>39940</v>
      </c>
      <c r="K248" s="431">
        <v>39947</v>
      </c>
      <c r="L248" s="428" t="s">
        <v>1635</v>
      </c>
      <c r="M248" s="427">
        <v>171083</v>
      </c>
      <c r="N248" s="428" t="s">
        <v>1613</v>
      </c>
      <c r="O248" s="432">
        <v>2817</v>
      </c>
      <c r="P248" s="428" t="s">
        <v>1635</v>
      </c>
      <c r="Q248" s="427">
        <v>2113</v>
      </c>
      <c r="R248" s="428" t="s">
        <v>1341</v>
      </c>
      <c r="S248" s="430"/>
      <c r="T248" s="428" t="s">
        <v>1341</v>
      </c>
      <c r="U248" s="428" t="s">
        <v>1341</v>
      </c>
      <c r="V248" s="427" t="b">
        <v>0</v>
      </c>
      <c r="W248" s="428" t="s">
        <v>1341</v>
      </c>
      <c r="X248" s="428" t="s">
        <v>1341</v>
      </c>
    </row>
    <row r="249" spans="2:24" x14ac:dyDescent="0.3">
      <c r="B249" t="str">
        <f t="shared" si="3"/>
        <v>Lower Georgia Strait</v>
      </c>
      <c r="C249" s="428" t="s">
        <v>1031</v>
      </c>
      <c r="D249" s="428" t="s">
        <v>1607</v>
      </c>
      <c r="E249" s="428" t="s">
        <v>1397</v>
      </c>
      <c r="F249" s="427">
        <v>2005</v>
      </c>
      <c r="G249" s="428" t="s">
        <v>2251</v>
      </c>
      <c r="H249" s="428" t="s">
        <v>2252</v>
      </c>
      <c r="I249" s="428" t="s">
        <v>1668</v>
      </c>
      <c r="J249" s="431">
        <v>38876</v>
      </c>
      <c r="K249" s="431">
        <v>38876</v>
      </c>
      <c r="L249" s="428" t="s">
        <v>1608</v>
      </c>
      <c r="M249" s="427">
        <v>16454</v>
      </c>
      <c r="N249" s="428" t="s">
        <v>1341</v>
      </c>
      <c r="O249" s="430"/>
      <c r="P249" s="428" t="s">
        <v>1613</v>
      </c>
      <c r="Q249" s="427">
        <v>35646</v>
      </c>
      <c r="R249" s="428" t="s">
        <v>1341</v>
      </c>
      <c r="S249" s="430"/>
      <c r="T249" s="428" t="s">
        <v>1341</v>
      </c>
      <c r="U249" s="428" t="s">
        <v>1341</v>
      </c>
      <c r="V249" s="427" t="b">
        <v>0</v>
      </c>
      <c r="W249" s="428" t="s">
        <v>1341</v>
      </c>
      <c r="X249" s="428" t="s">
        <v>1341</v>
      </c>
    </row>
    <row r="250" spans="2:24" x14ac:dyDescent="0.3">
      <c r="B250" t="str">
        <f t="shared" si="3"/>
        <v>Lower Georgia Strait</v>
      </c>
      <c r="C250" s="428" t="s">
        <v>1038</v>
      </c>
      <c r="D250" s="428" t="s">
        <v>1607</v>
      </c>
      <c r="E250" s="428" t="s">
        <v>1397</v>
      </c>
      <c r="F250" s="427">
        <v>2005</v>
      </c>
      <c r="G250" s="428" t="s">
        <v>2251</v>
      </c>
      <c r="H250" s="428" t="s">
        <v>2252</v>
      </c>
      <c r="I250" s="428" t="s">
        <v>1668</v>
      </c>
      <c r="J250" s="431">
        <v>38876</v>
      </c>
      <c r="K250" s="431">
        <v>38876</v>
      </c>
      <c r="L250" s="428" t="s">
        <v>1608</v>
      </c>
      <c r="M250" s="427">
        <v>16515</v>
      </c>
      <c r="N250" s="428" t="s">
        <v>1341</v>
      </c>
      <c r="O250" s="430"/>
      <c r="P250" s="428" t="s">
        <v>1613</v>
      </c>
      <c r="Q250" s="427">
        <v>35646</v>
      </c>
      <c r="R250" s="428" t="s">
        <v>1341</v>
      </c>
      <c r="S250" s="430"/>
      <c r="T250" s="428" t="s">
        <v>1341</v>
      </c>
      <c r="U250" s="428" t="s">
        <v>1341</v>
      </c>
      <c r="V250" s="427" t="b">
        <v>0</v>
      </c>
      <c r="W250" s="428" t="s">
        <v>1341</v>
      </c>
      <c r="X250" s="428" t="s">
        <v>1341</v>
      </c>
    </row>
    <row r="251" spans="2:24" x14ac:dyDescent="0.3">
      <c r="B251" t="str">
        <f t="shared" si="3"/>
        <v>Lower Georgia Strait</v>
      </c>
      <c r="C251" s="428" t="s">
        <v>1037</v>
      </c>
      <c r="D251" s="428" t="s">
        <v>1607</v>
      </c>
      <c r="E251" s="428" t="s">
        <v>1397</v>
      </c>
      <c r="F251" s="427">
        <v>2005</v>
      </c>
      <c r="G251" s="428" t="s">
        <v>2251</v>
      </c>
      <c r="H251" s="428" t="s">
        <v>2252</v>
      </c>
      <c r="I251" s="428" t="s">
        <v>1668</v>
      </c>
      <c r="J251" s="431">
        <v>38876</v>
      </c>
      <c r="K251" s="431">
        <v>38876</v>
      </c>
      <c r="L251" s="428" t="s">
        <v>1608</v>
      </c>
      <c r="M251" s="427">
        <v>16285</v>
      </c>
      <c r="N251" s="428" t="s">
        <v>1341</v>
      </c>
      <c r="O251" s="433"/>
      <c r="P251" s="428" t="s">
        <v>1613</v>
      </c>
      <c r="Q251" s="427">
        <v>32668</v>
      </c>
      <c r="R251" s="428" t="s">
        <v>1341</v>
      </c>
      <c r="S251" s="433"/>
      <c r="T251" s="428" t="s">
        <v>1341</v>
      </c>
      <c r="U251" s="428" t="s">
        <v>1341</v>
      </c>
      <c r="V251" s="427" t="b">
        <v>0</v>
      </c>
      <c r="W251" s="428" t="s">
        <v>1341</v>
      </c>
      <c r="X251" s="428" t="s">
        <v>1341</v>
      </c>
    </row>
    <row r="252" spans="2:24" x14ac:dyDescent="0.3">
      <c r="B252" t="str">
        <f t="shared" si="3"/>
        <v>Lower Georgia Strait</v>
      </c>
      <c r="C252" s="428" t="s">
        <v>1036</v>
      </c>
      <c r="D252" s="428" t="s">
        <v>1607</v>
      </c>
      <c r="E252" s="428" t="s">
        <v>1397</v>
      </c>
      <c r="F252" s="427">
        <v>2005</v>
      </c>
      <c r="G252" s="428" t="s">
        <v>2251</v>
      </c>
      <c r="H252" s="428" t="s">
        <v>2252</v>
      </c>
      <c r="I252" s="428" t="s">
        <v>1668</v>
      </c>
      <c r="J252" s="431">
        <v>38876</v>
      </c>
      <c r="K252" s="431">
        <v>38876</v>
      </c>
      <c r="L252" s="428" t="s">
        <v>1608</v>
      </c>
      <c r="M252" s="427">
        <v>16770</v>
      </c>
      <c r="N252" s="428" t="s">
        <v>1341</v>
      </c>
      <c r="O252" s="430"/>
      <c r="P252" s="428" t="s">
        <v>1613</v>
      </c>
      <c r="Q252" s="427">
        <v>33642</v>
      </c>
      <c r="R252" s="428" t="s">
        <v>1341</v>
      </c>
      <c r="S252" s="430"/>
      <c r="T252" s="428" t="s">
        <v>1341</v>
      </c>
      <c r="U252" s="428" t="s">
        <v>1341</v>
      </c>
      <c r="V252" s="427" t="b">
        <v>0</v>
      </c>
      <c r="W252" s="428" t="s">
        <v>1341</v>
      </c>
      <c r="X252" s="428" t="s">
        <v>1341</v>
      </c>
    </row>
    <row r="253" spans="2:24" x14ac:dyDescent="0.3">
      <c r="B253" t="str">
        <f t="shared" si="3"/>
        <v>Lower Georgia Strait</v>
      </c>
      <c r="C253" s="428" t="s">
        <v>1035</v>
      </c>
      <c r="D253" s="428" t="s">
        <v>1607</v>
      </c>
      <c r="E253" s="428" t="s">
        <v>1397</v>
      </c>
      <c r="F253" s="427">
        <v>2005</v>
      </c>
      <c r="G253" s="428" t="s">
        <v>1713</v>
      </c>
      <c r="H253" s="428" t="s">
        <v>1714</v>
      </c>
      <c r="I253" s="428" t="s">
        <v>1668</v>
      </c>
      <c r="J253" s="431">
        <v>38882</v>
      </c>
      <c r="K253" s="431">
        <v>38882</v>
      </c>
      <c r="L253" s="428" t="s">
        <v>1608</v>
      </c>
      <c r="M253" s="427">
        <v>16240</v>
      </c>
      <c r="N253" s="428" t="s">
        <v>1341</v>
      </c>
      <c r="O253" s="430"/>
      <c r="P253" s="428" t="s">
        <v>1613</v>
      </c>
      <c r="Q253" s="432">
        <v>91367</v>
      </c>
      <c r="R253" s="428" t="s">
        <v>1608</v>
      </c>
      <c r="S253" s="432">
        <v>113</v>
      </c>
      <c r="T253" s="428" t="s">
        <v>1341</v>
      </c>
      <c r="U253" s="428" t="s">
        <v>1341</v>
      </c>
      <c r="V253" s="427" t="b">
        <v>0</v>
      </c>
      <c r="W253" s="428" t="s">
        <v>1341</v>
      </c>
      <c r="X253" s="428" t="s">
        <v>1341</v>
      </c>
    </row>
    <row r="254" spans="2:24" x14ac:dyDescent="0.3">
      <c r="B254" t="str">
        <f t="shared" si="3"/>
        <v>Lower Georgia Strait</v>
      </c>
      <c r="C254" s="428" t="s">
        <v>1034</v>
      </c>
      <c r="D254" s="428" t="s">
        <v>1607</v>
      </c>
      <c r="E254" s="428" t="s">
        <v>1397</v>
      </c>
      <c r="F254" s="427">
        <v>2005</v>
      </c>
      <c r="G254" s="428" t="s">
        <v>1713</v>
      </c>
      <c r="H254" s="428" t="s">
        <v>1714</v>
      </c>
      <c r="I254" s="428" t="s">
        <v>1668</v>
      </c>
      <c r="J254" s="431">
        <v>38882</v>
      </c>
      <c r="K254" s="431">
        <v>38882</v>
      </c>
      <c r="L254" s="428" t="s">
        <v>1608</v>
      </c>
      <c r="M254" s="427">
        <v>14648</v>
      </c>
      <c r="N254" s="428" t="s">
        <v>1341</v>
      </c>
      <c r="O254" s="430"/>
      <c r="P254" s="428" t="s">
        <v>1613</v>
      </c>
      <c r="Q254" s="427">
        <v>84224</v>
      </c>
      <c r="R254" s="428" t="s">
        <v>1608</v>
      </c>
      <c r="S254" s="432">
        <v>426</v>
      </c>
      <c r="T254" s="428" t="s">
        <v>1341</v>
      </c>
      <c r="U254" s="428" t="s">
        <v>1341</v>
      </c>
      <c r="V254" s="427" t="b">
        <v>0</v>
      </c>
      <c r="W254" s="428" t="s">
        <v>1341</v>
      </c>
      <c r="X254" s="428" t="s">
        <v>1341</v>
      </c>
    </row>
    <row r="255" spans="2:24" x14ac:dyDescent="0.3">
      <c r="B255" t="str">
        <f t="shared" si="3"/>
        <v>Lower Georgia Strait</v>
      </c>
      <c r="C255" s="428" t="s">
        <v>1033</v>
      </c>
      <c r="D255" s="428" t="s">
        <v>1607</v>
      </c>
      <c r="E255" s="428" t="s">
        <v>1397</v>
      </c>
      <c r="F255" s="427">
        <v>2005</v>
      </c>
      <c r="G255" s="428" t="s">
        <v>1713</v>
      </c>
      <c r="H255" s="428" t="s">
        <v>1714</v>
      </c>
      <c r="I255" s="428" t="s">
        <v>1668</v>
      </c>
      <c r="J255" s="431">
        <v>38882</v>
      </c>
      <c r="K255" s="431">
        <v>38882</v>
      </c>
      <c r="L255" s="428" t="s">
        <v>1608</v>
      </c>
      <c r="M255" s="427">
        <v>15033</v>
      </c>
      <c r="N255" s="428" t="s">
        <v>1341</v>
      </c>
      <c r="O255" s="430"/>
      <c r="P255" s="428" t="s">
        <v>1613</v>
      </c>
      <c r="Q255" s="427">
        <v>84669</v>
      </c>
      <c r="R255" s="428" t="s">
        <v>1608</v>
      </c>
      <c r="S255" s="432">
        <v>121</v>
      </c>
      <c r="T255" s="428" t="s">
        <v>1341</v>
      </c>
      <c r="U255" s="428" t="s">
        <v>1341</v>
      </c>
      <c r="V255" s="427" t="b">
        <v>0</v>
      </c>
      <c r="W255" s="428" t="s">
        <v>1341</v>
      </c>
      <c r="X255" s="428" t="s">
        <v>1341</v>
      </c>
    </row>
    <row r="256" spans="2:24" x14ac:dyDescent="0.3">
      <c r="B256" t="str">
        <f t="shared" si="3"/>
        <v>Lower Georgia Strait</v>
      </c>
      <c r="C256" s="428" t="s">
        <v>1032</v>
      </c>
      <c r="D256" s="428" t="s">
        <v>1607</v>
      </c>
      <c r="E256" s="428" t="s">
        <v>1397</v>
      </c>
      <c r="F256" s="427">
        <v>2005</v>
      </c>
      <c r="G256" s="428" t="s">
        <v>1713</v>
      </c>
      <c r="H256" s="428" t="s">
        <v>1714</v>
      </c>
      <c r="I256" s="428" t="s">
        <v>1668</v>
      </c>
      <c r="J256" s="431">
        <v>38882</v>
      </c>
      <c r="K256" s="431">
        <v>38882</v>
      </c>
      <c r="L256" s="428" t="s">
        <v>1608</v>
      </c>
      <c r="M256" s="427">
        <v>15123</v>
      </c>
      <c r="N256" s="428" t="s">
        <v>1341</v>
      </c>
      <c r="O256" s="430"/>
      <c r="P256" s="428" t="s">
        <v>1613</v>
      </c>
      <c r="Q256" s="427">
        <v>84831</v>
      </c>
      <c r="R256" s="428" t="s">
        <v>1608</v>
      </c>
      <c r="S256" s="432">
        <v>60</v>
      </c>
      <c r="T256" s="428" t="s">
        <v>1341</v>
      </c>
      <c r="U256" s="428" t="s">
        <v>1341</v>
      </c>
      <c r="V256" s="427" t="b">
        <v>0</v>
      </c>
      <c r="W256" s="428" t="s">
        <v>1341</v>
      </c>
      <c r="X256" s="428" t="s">
        <v>1341</v>
      </c>
    </row>
    <row r="257" spans="2:24" x14ac:dyDescent="0.3">
      <c r="B257" t="str">
        <f t="shared" si="3"/>
        <v>Lower Georgia Strait</v>
      </c>
      <c r="C257" s="428" t="s">
        <v>2247</v>
      </c>
      <c r="D257" s="428" t="s">
        <v>1607</v>
      </c>
      <c r="E257" s="428" t="s">
        <v>1397</v>
      </c>
      <c r="F257" s="427">
        <v>2005</v>
      </c>
      <c r="G257" s="428" t="s">
        <v>1713</v>
      </c>
      <c r="H257" s="428" t="s">
        <v>1714</v>
      </c>
      <c r="I257" s="428" t="s">
        <v>1668</v>
      </c>
      <c r="J257" s="431">
        <v>38881</v>
      </c>
      <c r="K257" s="431">
        <v>38881</v>
      </c>
      <c r="L257" s="428" t="s">
        <v>1608</v>
      </c>
      <c r="M257" s="427">
        <v>29367</v>
      </c>
      <c r="N257" s="428" t="s">
        <v>1341</v>
      </c>
      <c r="O257" s="433"/>
      <c r="P257" s="428" t="s">
        <v>1613</v>
      </c>
      <c r="Q257" s="427">
        <v>11911</v>
      </c>
      <c r="R257" s="428" t="s">
        <v>1608</v>
      </c>
      <c r="S257" s="427">
        <v>44</v>
      </c>
      <c r="T257" s="428" t="s">
        <v>1341</v>
      </c>
      <c r="U257" s="428" t="s">
        <v>1341</v>
      </c>
      <c r="V257" s="427" t="b">
        <v>0</v>
      </c>
      <c r="W257" s="428" t="s">
        <v>1341</v>
      </c>
      <c r="X257" s="428" t="s">
        <v>1341</v>
      </c>
    </row>
    <row r="258" spans="2:24" x14ac:dyDescent="0.3">
      <c r="B258" t="str">
        <f t="shared" si="3"/>
        <v>Lower Georgia Strait</v>
      </c>
      <c r="C258" s="428" t="s">
        <v>2248</v>
      </c>
      <c r="D258" s="428" t="s">
        <v>1607</v>
      </c>
      <c r="E258" s="428" t="s">
        <v>1397</v>
      </c>
      <c r="F258" s="427">
        <v>2005</v>
      </c>
      <c r="G258" s="428" t="s">
        <v>1713</v>
      </c>
      <c r="H258" s="428" t="s">
        <v>1714</v>
      </c>
      <c r="I258" s="428" t="s">
        <v>1668</v>
      </c>
      <c r="J258" s="431">
        <v>38881</v>
      </c>
      <c r="K258" s="431">
        <v>38881</v>
      </c>
      <c r="L258" s="428" t="s">
        <v>1608</v>
      </c>
      <c r="M258" s="427">
        <v>28850</v>
      </c>
      <c r="N258" s="428" t="s">
        <v>1341</v>
      </c>
      <c r="O258" s="430"/>
      <c r="P258" s="428" t="s">
        <v>1613</v>
      </c>
      <c r="Q258" s="427">
        <v>11722</v>
      </c>
      <c r="R258" s="428" t="s">
        <v>1608</v>
      </c>
      <c r="S258" s="432">
        <v>93</v>
      </c>
      <c r="T258" s="428" t="s">
        <v>1341</v>
      </c>
      <c r="U258" s="428" t="s">
        <v>1341</v>
      </c>
      <c r="V258" s="427" t="b">
        <v>0</v>
      </c>
      <c r="W258" s="428" t="s">
        <v>1341</v>
      </c>
      <c r="X258" s="428" t="s">
        <v>1341</v>
      </c>
    </row>
    <row r="259" spans="2:24" x14ac:dyDescent="0.3">
      <c r="B259" t="str">
        <f t="shared" ref="B259:B322" si="4">VLOOKUP(E259,AD$2:AE$89,2,FALSE)</f>
        <v>Lower Georgia Strait</v>
      </c>
      <c r="C259" s="428" t="s">
        <v>2262</v>
      </c>
      <c r="D259" s="428" t="s">
        <v>1607</v>
      </c>
      <c r="E259" s="428" t="s">
        <v>1397</v>
      </c>
      <c r="F259" s="427">
        <v>2006</v>
      </c>
      <c r="G259" s="428" t="s">
        <v>2251</v>
      </c>
      <c r="H259" s="428" t="s">
        <v>2252</v>
      </c>
      <c r="I259" s="428" t="s">
        <v>1668</v>
      </c>
      <c r="J259" s="431">
        <v>39243</v>
      </c>
      <c r="K259" s="431">
        <v>39243</v>
      </c>
      <c r="L259" s="428" t="s">
        <v>1608</v>
      </c>
      <c r="M259" s="427">
        <v>22293</v>
      </c>
      <c r="N259" s="428" t="s">
        <v>1341</v>
      </c>
      <c r="O259" s="430"/>
      <c r="P259" s="428" t="s">
        <v>1613</v>
      </c>
      <c r="Q259" s="427">
        <v>28301</v>
      </c>
      <c r="R259" s="428" t="s">
        <v>1608</v>
      </c>
      <c r="S259" s="432">
        <v>90</v>
      </c>
      <c r="T259" s="428" t="s">
        <v>1341</v>
      </c>
      <c r="U259" s="428" t="s">
        <v>1341</v>
      </c>
      <c r="V259" s="427" t="b">
        <v>0</v>
      </c>
      <c r="W259" s="428" t="s">
        <v>1341</v>
      </c>
      <c r="X259" s="428" t="s">
        <v>1341</v>
      </c>
    </row>
    <row r="260" spans="2:24" x14ac:dyDescent="0.3">
      <c r="B260" t="str">
        <f t="shared" si="4"/>
        <v>Lower Georgia Strait</v>
      </c>
      <c r="C260" s="428" t="s">
        <v>2258</v>
      </c>
      <c r="D260" s="428" t="s">
        <v>1607</v>
      </c>
      <c r="E260" s="428" t="s">
        <v>1397</v>
      </c>
      <c r="F260" s="427">
        <v>2006</v>
      </c>
      <c r="G260" s="428" t="s">
        <v>2251</v>
      </c>
      <c r="H260" s="428" t="s">
        <v>2252</v>
      </c>
      <c r="I260" s="428" t="s">
        <v>1668</v>
      </c>
      <c r="J260" s="431">
        <v>39243</v>
      </c>
      <c r="K260" s="431">
        <v>39243</v>
      </c>
      <c r="L260" s="428" t="s">
        <v>1608</v>
      </c>
      <c r="M260" s="427">
        <v>22399</v>
      </c>
      <c r="N260" s="428" t="s">
        <v>1341</v>
      </c>
      <c r="O260" s="430"/>
      <c r="P260" s="428" t="s">
        <v>1613</v>
      </c>
      <c r="Q260" s="427">
        <v>28435</v>
      </c>
      <c r="R260" s="428" t="s">
        <v>1608</v>
      </c>
      <c r="S260" s="432">
        <v>90</v>
      </c>
      <c r="T260" s="428" t="s">
        <v>1341</v>
      </c>
      <c r="U260" s="428" t="s">
        <v>1341</v>
      </c>
      <c r="V260" s="427" t="b">
        <v>0</v>
      </c>
      <c r="W260" s="428" t="s">
        <v>1341</v>
      </c>
      <c r="X260" s="428" t="s">
        <v>1341</v>
      </c>
    </row>
    <row r="261" spans="2:24" x14ac:dyDescent="0.3">
      <c r="B261" t="str">
        <f t="shared" si="4"/>
        <v>Lower Georgia Strait</v>
      </c>
      <c r="C261" s="428" t="s">
        <v>2257</v>
      </c>
      <c r="D261" s="428" t="s">
        <v>1607</v>
      </c>
      <c r="E261" s="428" t="s">
        <v>1397</v>
      </c>
      <c r="F261" s="427">
        <v>2006</v>
      </c>
      <c r="G261" s="428" t="s">
        <v>2251</v>
      </c>
      <c r="H261" s="428" t="s">
        <v>2252</v>
      </c>
      <c r="I261" s="428" t="s">
        <v>1668</v>
      </c>
      <c r="J261" s="431">
        <v>39243</v>
      </c>
      <c r="K261" s="431">
        <v>39243</v>
      </c>
      <c r="L261" s="428" t="s">
        <v>1608</v>
      </c>
      <c r="M261" s="427">
        <v>22329</v>
      </c>
      <c r="N261" s="428" t="s">
        <v>1341</v>
      </c>
      <c r="O261" s="430"/>
      <c r="P261" s="428" t="s">
        <v>1613</v>
      </c>
      <c r="Q261" s="427">
        <v>28347</v>
      </c>
      <c r="R261" s="428" t="s">
        <v>1608</v>
      </c>
      <c r="S261" s="432">
        <v>90</v>
      </c>
      <c r="T261" s="428" t="s">
        <v>1341</v>
      </c>
      <c r="U261" s="428" t="s">
        <v>1341</v>
      </c>
      <c r="V261" s="427" t="b">
        <v>0</v>
      </c>
      <c r="W261" s="428" t="s">
        <v>1341</v>
      </c>
      <c r="X261" s="428" t="s">
        <v>1341</v>
      </c>
    </row>
    <row r="262" spans="2:24" x14ac:dyDescent="0.3">
      <c r="B262" t="str">
        <f t="shared" si="4"/>
        <v>Lower Georgia Strait</v>
      </c>
      <c r="C262" s="428" t="s">
        <v>2256</v>
      </c>
      <c r="D262" s="428" t="s">
        <v>1607</v>
      </c>
      <c r="E262" s="428" t="s">
        <v>1397</v>
      </c>
      <c r="F262" s="427">
        <v>2006</v>
      </c>
      <c r="G262" s="428" t="s">
        <v>2251</v>
      </c>
      <c r="H262" s="428" t="s">
        <v>2252</v>
      </c>
      <c r="I262" s="428" t="s">
        <v>1668</v>
      </c>
      <c r="J262" s="431">
        <v>39243</v>
      </c>
      <c r="K262" s="431">
        <v>39243</v>
      </c>
      <c r="L262" s="428" t="s">
        <v>1608</v>
      </c>
      <c r="M262" s="427">
        <v>22376</v>
      </c>
      <c r="N262" s="428" t="s">
        <v>1341</v>
      </c>
      <c r="O262" s="430"/>
      <c r="P262" s="428" t="s">
        <v>1613</v>
      </c>
      <c r="Q262" s="427">
        <v>28406</v>
      </c>
      <c r="R262" s="428" t="s">
        <v>1608</v>
      </c>
      <c r="S262" s="432">
        <v>90</v>
      </c>
      <c r="T262" s="428" t="s">
        <v>1341</v>
      </c>
      <c r="U262" s="428" t="s">
        <v>1341</v>
      </c>
      <c r="V262" s="427" t="b">
        <v>0</v>
      </c>
      <c r="W262" s="428" t="s">
        <v>1341</v>
      </c>
      <c r="X262" s="428" t="s">
        <v>1341</v>
      </c>
    </row>
    <row r="263" spans="2:24" x14ac:dyDescent="0.3">
      <c r="B263" t="str">
        <f t="shared" si="4"/>
        <v>Lower Georgia Strait</v>
      </c>
      <c r="C263" s="428" t="s">
        <v>2255</v>
      </c>
      <c r="D263" s="428" t="s">
        <v>1607</v>
      </c>
      <c r="E263" s="428" t="s">
        <v>1397</v>
      </c>
      <c r="F263" s="427">
        <v>2006</v>
      </c>
      <c r="G263" s="428" t="s">
        <v>1713</v>
      </c>
      <c r="H263" s="428" t="s">
        <v>1714</v>
      </c>
      <c r="I263" s="428" t="s">
        <v>1668</v>
      </c>
      <c r="J263" s="431">
        <v>39236</v>
      </c>
      <c r="K263" s="431">
        <v>39236</v>
      </c>
      <c r="L263" s="428" t="s">
        <v>1608</v>
      </c>
      <c r="M263" s="427">
        <v>22444</v>
      </c>
      <c r="N263" s="428" t="s">
        <v>1341</v>
      </c>
      <c r="O263" s="430"/>
      <c r="P263" s="428" t="s">
        <v>1613</v>
      </c>
      <c r="Q263" s="427">
        <v>165754</v>
      </c>
      <c r="R263" s="428" t="s">
        <v>1608</v>
      </c>
      <c r="S263" s="427">
        <v>90</v>
      </c>
      <c r="T263" s="428" t="s">
        <v>1341</v>
      </c>
      <c r="U263" s="428" t="s">
        <v>1341</v>
      </c>
      <c r="V263" s="427" t="b">
        <v>0</v>
      </c>
      <c r="W263" s="428" t="s">
        <v>1341</v>
      </c>
      <c r="X263" s="428" t="s">
        <v>1341</v>
      </c>
    </row>
    <row r="264" spans="2:24" x14ac:dyDescent="0.3">
      <c r="B264" t="str">
        <f t="shared" si="4"/>
        <v>Lower Georgia Strait</v>
      </c>
      <c r="C264" s="428" t="s">
        <v>2246</v>
      </c>
      <c r="D264" s="428" t="s">
        <v>1607</v>
      </c>
      <c r="E264" s="428" t="s">
        <v>1397</v>
      </c>
      <c r="F264" s="427">
        <v>2006</v>
      </c>
      <c r="G264" s="428" t="s">
        <v>1713</v>
      </c>
      <c r="H264" s="428" t="s">
        <v>1714</v>
      </c>
      <c r="I264" s="428" t="s">
        <v>1668</v>
      </c>
      <c r="J264" s="431">
        <v>39236</v>
      </c>
      <c r="K264" s="431">
        <v>39236</v>
      </c>
      <c r="L264" s="428" t="s">
        <v>1608</v>
      </c>
      <c r="M264" s="427">
        <v>22366</v>
      </c>
      <c r="N264" s="428" t="s">
        <v>1341</v>
      </c>
      <c r="O264" s="433"/>
      <c r="P264" s="428" t="s">
        <v>1613</v>
      </c>
      <c r="Q264" s="427">
        <v>165180</v>
      </c>
      <c r="R264" s="428" t="s">
        <v>1608</v>
      </c>
      <c r="S264" s="427">
        <v>90</v>
      </c>
      <c r="T264" s="428" t="s">
        <v>1341</v>
      </c>
      <c r="U264" s="428" t="s">
        <v>1341</v>
      </c>
      <c r="V264" s="427" t="b">
        <v>0</v>
      </c>
      <c r="W264" s="428" t="s">
        <v>1341</v>
      </c>
      <c r="X264" s="428" t="s">
        <v>1341</v>
      </c>
    </row>
    <row r="265" spans="2:24" x14ac:dyDescent="0.3">
      <c r="B265" t="str">
        <f t="shared" si="4"/>
        <v>Lower Georgia Strait</v>
      </c>
      <c r="C265" s="428" t="s">
        <v>2254</v>
      </c>
      <c r="D265" s="428" t="s">
        <v>1607</v>
      </c>
      <c r="E265" s="428" t="s">
        <v>1397</v>
      </c>
      <c r="F265" s="427">
        <v>2006</v>
      </c>
      <c r="G265" s="428" t="s">
        <v>1713</v>
      </c>
      <c r="H265" s="428" t="s">
        <v>1714</v>
      </c>
      <c r="I265" s="428" t="s">
        <v>1668</v>
      </c>
      <c r="J265" s="431">
        <v>39236</v>
      </c>
      <c r="K265" s="431">
        <v>39236</v>
      </c>
      <c r="L265" s="428" t="s">
        <v>1608</v>
      </c>
      <c r="M265" s="427">
        <v>22440</v>
      </c>
      <c r="N265" s="428" t="s">
        <v>1341</v>
      </c>
      <c r="O265" s="433"/>
      <c r="P265" s="428" t="s">
        <v>1613</v>
      </c>
      <c r="Q265" s="427">
        <v>165724</v>
      </c>
      <c r="R265" s="428" t="s">
        <v>1608</v>
      </c>
      <c r="S265" s="427">
        <v>90</v>
      </c>
      <c r="T265" s="428" t="s">
        <v>1341</v>
      </c>
      <c r="U265" s="428" t="s">
        <v>1341</v>
      </c>
      <c r="V265" s="427" t="b">
        <v>0</v>
      </c>
      <c r="W265" s="428" t="s">
        <v>1341</v>
      </c>
      <c r="X265" s="428" t="s">
        <v>1341</v>
      </c>
    </row>
    <row r="266" spans="2:24" x14ac:dyDescent="0.3">
      <c r="B266" t="str">
        <f t="shared" si="4"/>
        <v>Lower Georgia Strait</v>
      </c>
      <c r="C266" s="428" t="s">
        <v>2259</v>
      </c>
      <c r="D266" s="428" t="s">
        <v>1607</v>
      </c>
      <c r="E266" s="428" t="s">
        <v>1397</v>
      </c>
      <c r="F266" s="427">
        <v>2006</v>
      </c>
      <c r="G266" s="428" t="s">
        <v>1713</v>
      </c>
      <c r="H266" s="428" t="s">
        <v>1714</v>
      </c>
      <c r="I266" s="428" t="s">
        <v>1668</v>
      </c>
      <c r="J266" s="431">
        <v>39236</v>
      </c>
      <c r="K266" s="431">
        <v>39236</v>
      </c>
      <c r="L266" s="428" t="s">
        <v>1608</v>
      </c>
      <c r="M266" s="427">
        <v>22580</v>
      </c>
      <c r="N266" s="428" t="s">
        <v>1341</v>
      </c>
      <c r="O266" s="433"/>
      <c r="P266" s="428" t="s">
        <v>1613</v>
      </c>
      <c r="Q266" s="427">
        <v>166761</v>
      </c>
      <c r="R266" s="428" t="s">
        <v>1608</v>
      </c>
      <c r="S266" s="427">
        <v>91</v>
      </c>
      <c r="T266" s="428" t="s">
        <v>1341</v>
      </c>
      <c r="U266" s="428" t="s">
        <v>1341</v>
      </c>
      <c r="V266" s="427" t="b">
        <v>0</v>
      </c>
      <c r="W266" s="428" t="s">
        <v>1341</v>
      </c>
      <c r="X266" s="428" t="s">
        <v>1341</v>
      </c>
    </row>
    <row r="267" spans="2:24" x14ac:dyDescent="0.3">
      <c r="B267" t="str">
        <f t="shared" si="4"/>
        <v>Lower Georgia Strait</v>
      </c>
      <c r="C267" s="428" t="s">
        <v>2263</v>
      </c>
      <c r="D267" s="428" t="s">
        <v>1607</v>
      </c>
      <c r="E267" s="428" t="s">
        <v>1397</v>
      </c>
      <c r="F267" s="427">
        <v>2007</v>
      </c>
      <c r="G267" s="428" t="s">
        <v>1713</v>
      </c>
      <c r="H267" s="428" t="s">
        <v>1714</v>
      </c>
      <c r="I267" s="428" t="s">
        <v>1668</v>
      </c>
      <c r="J267" s="431">
        <v>39629</v>
      </c>
      <c r="K267" s="431">
        <v>39629</v>
      </c>
      <c r="L267" s="428" t="s">
        <v>1608</v>
      </c>
      <c r="M267" s="427">
        <v>29035</v>
      </c>
      <c r="N267" s="428" t="s">
        <v>1341</v>
      </c>
      <c r="O267" s="433"/>
      <c r="P267" s="428" t="s">
        <v>1613</v>
      </c>
      <c r="Q267" s="427">
        <v>84087</v>
      </c>
      <c r="R267" s="428" t="s">
        <v>1608</v>
      </c>
      <c r="S267" s="427">
        <v>1037</v>
      </c>
      <c r="T267" s="428" t="s">
        <v>1341</v>
      </c>
      <c r="U267" s="428" t="s">
        <v>1341</v>
      </c>
      <c r="V267" s="427" t="b">
        <v>0</v>
      </c>
      <c r="W267" s="428" t="s">
        <v>1341</v>
      </c>
      <c r="X267" s="428" t="s">
        <v>1341</v>
      </c>
    </row>
    <row r="268" spans="2:24" x14ac:dyDescent="0.3">
      <c r="B268" t="str">
        <f t="shared" si="4"/>
        <v>Lower Georgia Strait</v>
      </c>
      <c r="C268" s="428" t="s">
        <v>2253</v>
      </c>
      <c r="D268" s="428" t="s">
        <v>1607</v>
      </c>
      <c r="E268" s="428" t="s">
        <v>1397</v>
      </c>
      <c r="F268" s="427">
        <v>2007</v>
      </c>
      <c r="G268" s="428" t="s">
        <v>2251</v>
      </c>
      <c r="H268" s="428" t="s">
        <v>2252</v>
      </c>
      <c r="I268" s="428" t="s">
        <v>1668</v>
      </c>
      <c r="J268" s="431">
        <v>39601</v>
      </c>
      <c r="K268" s="431">
        <v>39601</v>
      </c>
      <c r="L268" s="428" t="s">
        <v>1608</v>
      </c>
      <c r="M268" s="427">
        <v>29925</v>
      </c>
      <c r="N268" s="428" t="s">
        <v>1341</v>
      </c>
      <c r="O268" s="433"/>
      <c r="P268" s="428" t="s">
        <v>1613</v>
      </c>
      <c r="Q268" s="432">
        <v>73500</v>
      </c>
      <c r="R268" s="428" t="s">
        <v>1608</v>
      </c>
      <c r="S268" s="432">
        <v>152</v>
      </c>
      <c r="T268" s="428" t="s">
        <v>1341</v>
      </c>
      <c r="U268" s="428" t="s">
        <v>1341</v>
      </c>
      <c r="V268" s="427" t="b">
        <v>0</v>
      </c>
      <c r="W268" s="428" t="s">
        <v>1341</v>
      </c>
      <c r="X268" s="428" t="s">
        <v>1341</v>
      </c>
    </row>
    <row r="269" spans="2:24" x14ac:dyDescent="0.3">
      <c r="B269" t="str">
        <f t="shared" si="4"/>
        <v>Lower Georgia Strait</v>
      </c>
      <c r="C269" s="428" t="s">
        <v>2250</v>
      </c>
      <c r="D269" s="428" t="s">
        <v>1607</v>
      </c>
      <c r="E269" s="428" t="s">
        <v>1397</v>
      </c>
      <c r="F269" s="427">
        <v>2007</v>
      </c>
      <c r="G269" s="428" t="s">
        <v>2251</v>
      </c>
      <c r="H269" s="428" t="s">
        <v>2252</v>
      </c>
      <c r="I269" s="428" t="s">
        <v>1668</v>
      </c>
      <c r="J269" s="431">
        <v>39601</v>
      </c>
      <c r="K269" s="431">
        <v>39601</v>
      </c>
      <c r="L269" s="428" t="s">
        <v>1608</v>
      </c>
      <c r="M269" s="427">
        <v>30104</v>
      </c>
      <c r="N269" s="428" t="s">
        <v>1341</v>
      </c>
      <c r="O269" s="433"/>
      <c r="P269" s="428" t="s">
        <v>1613</v>
      </c>
      <c r="Q269" s="427">
        <v>73754</v>
      </c>
      <c r="R269" s="428" t="s">
        <v>1608</v>
      </c>
      <c r="S269" s="427">
        <v>76</v>
      </c>
      <c r="T269" s="428" t="s">
        <v>1341</v>
      </c>
      <c r="U269" s="428" t="s">
        <v>1341</v>
      </c>
      <c r="V269" s="427" t="b">
        <v>0</v>
      </c>
      <c r="W269" s="428" t="s">
        <v>1341</v>
      </c>
      <c r="X269" s="428" t="s">
        <v>1341</v>
      </c>
    </row>
    <row r="270" spans="2:24" x14ac:dyDescent="0.3">
      <c r="B270" t="str">
        <f t="shared" si="4"/>
        <v>Lower Georgia Strait</v>
      </c>
      <c r="C270" s="428" t="s">
        <v>2249</v>
      </c>
      <c r="D270" s="428" t="s">
        <v>1607</v>
      </c>
      <c r="E270" s="428" t="s">
        <v>1397</v>
      </c>
      <c r="F270" s="427">
        <v>2007</v>
      </c>
      <c r="G270" s="428" t="s">
        <v>1713</v>
      </c>
      <c r="H270" s="428" t="s">
        <v>1714</v>
      </c>
      <c r="I270" s="428" t="s">
        <v>1668</v>
      </c>
      <c r="J270" s="431">
        <v>39629</v>
      </c>
      <c r="K270" s="431">
        <v>39629</v>
      </c>
      <c r="L270" s="428" t="s">
        <v>1608</v>
      </c>
      <c r="M270" s="427">
        <v>29304</v>
      </c>
      <c r="N270" s="428" t="s">
        <v>1341</v>
      </c>
      <c r="O270" s="433"/>
      <c r="P270" s="428" t="s">
        <v>1613</v>
      </c>
      <c r="Q270" s="427">
        <v>84078</v>
      </c>
      <c r="R270" s="428" t="s">
        <v>1608</v>
      </c>
      <c r="S270" s="427">
        <v>764</v>
      </c>
      <c r="T270" s="428" t="s">
        <v>1341</v>
      </c>
      <c r="U270" s="428" t="s">
        <v>1341</v>
      </c>
      <c r="V270" s="427" t="b">
        <v>0</v>
      </c>
      <c r="W270" s="428" t="s">
        <v>1341</v>
      </c>
      <c r="X270" s="428" t="s">
        <v>1341</v>
      </c>
    </row>
    <row r="271" spans="2:24" x14ac:dyDescent="0.3">
      <c r="B271" t="str">
        <f t="shared" si="4"/>
        <v>Lower Georgia Strait</v>
      </c>
      <c r="C271" s="428" t="s">
        <v>2261</v>
      </c>
      <c r="D271" s="428" t="s">
        <v>1607</v>
      </c>
      <c r="E271" s="428" t="s">
        <v>1397</v>
      </c>
      <c r="F271" s="427">
        <v>2007</v>
      </c>
      <c r="G271" s="428" t="s">
        <v>1713</v>
      </c>
      <c r="H271" s="428" t="s">
        <v>1714</v>
      </c>
      <c r="I271" s="428" t="s">
        <v>1668</v>
      </c>
      <c r="J271" s="431">
        <v>39629</v>
      </c>
      <c r="K271" s="431">
        <v>39629</v>
      </c>
      <c r="L271" s="428" t="s">
        <v>1608</v>
      </c>
      <c r="M271" s="427">
        <v>30266</v>
      </c>
      <c r="N271" s="428" t="s">
        <v>1341</v>
      </c>
      <c r="O271" s="433"/>
      <c r="P271" s="428" t="s">
        <v>1613</v>
      </c>
      <c r="Q271" s="427">
        <v>86839</v>
      </c>
      <c r="R271" s="428" t="s">
        <v>1608</v>
      </c>
      <c r="S271" s="427">
        <v>790</v>
      </c>
      <c r="T271" s="428" t="s">
        <v>1341</v>
      </c>
      <c r="U271" s="428" t="s">
        <v>1341</v>
      </c>
      <c r="V271" s="427" t="b">
        <v>0</v>
      </c>
      <c r="W271" s="428" t="s">
        <v>1341</v>
      </c>
      <c r="X271" s="428" t="s">
        <v>1341</v>
      </c>
    </row>
    <row r="272" spans="2:24" x14ac:dyDescent="0.3">
      <c r="B272" t="str">
        <f t="shared" si="4"/>
        <v>Lower Georgia Strait</v>
      </c>
      <c r="C272" s="428" t="s">
        <v>2260</v>
      </c>
      <c r="D272" s="428" t="s">
        <v>1607</v>
      </c>
      <c r="E272" s="428" t="s">
        <v>1397</v>
      </c>
      <c r="F272" s="427">
        <v>2007</v>
      </c>
      <c r="G272" s="428" t="s">
        <v>1713</v>
      </c>
      <c r="H272" s="428" t="s">
        <v>1714</v>
      </c>
      <c r="I272" s="428" t="s">
        <v>1668</v>
      </c>
      <c r="J272" s="431">
        <v>39629</v>
      </c>
      <c r="K272" s="431">
        <v>39629</v>
      </c>
      <c r="L272" s="428" t="s">
        <v>1608</v>
      </c>
      <c r="M272" s="427">
        <v>28452</v>
      </c>
      <c r="N272" s="428" t="s">
        <v>1341</v>
      </c>
      <c r="O272" s="433"/>
      <c r="P272" s="428" t="s">
        <v>1613</v>
      </c>
      <c r="Q272" s="432">
        <v>81287</v>
      </c>
      <c r="R272" s="428" t="s">
        <v>1608</v>
      </c>
      <c r="S272" s="432">
        <v>619</v>
      </c>
      <c r="T272" s="428" t="s">
        <v>1341</v>
      </c>
      <c r="U272" s="428" t="s">
        <v>1341</v>
      </c>
      <c r="V272" s="427" t="b">
        <v>0</v>
      </c>
      <c r="W272" s="428" t="s">
        <v>1341</v>
      </c>
      <c r="X272" s="428" t="s">
        <v>1341</v>
      </c>
    </row>
    <row r="273" spans="1:24" x14ac:dyDescent="0.3">
      <c r="B273" t="str">
        <f t="shared" si="4"/>
        <v>Lower Georgia Strait</v>
      </c>
      <c r="C273" s="428" t="s">
        <v>1712</v>
      </c>
      <c r="D273" s="428" t="s">
        <v>1607</v>
      </c>
      <c r="E273" s="428" t="s">
        <v>1397</v>
      </c>
      <c r="F273" s="427">
        <v>2008</v>
      </c>
      <c r="G273" s="428" t="s">
        <v>1713</v>
      </c>
      <c r="H273" s="428" t="s">
        <v>1714</v>
      </c>
      <c r="I273" s="428" t="s">
        <v>1668</v>
      </c>
      <c r="J273" s="431">
        <v>39959</v>
      </c>
      <c r="K273" s="431">
        <v>39959</v>
      </c>
      <c r="L273" s="428" t="s">
        <v>1608</v>
      </c>
      <c r="M273" s="427">
        <v>39304</v>
      </c>
      <c r="N273" s="428" t="s">
        <v>1341</v>
      </c>
      <c r="O273" s="433"/>
      <c r="P273" s="428" t="s">
        <v>1608</v>
      </c>
      <c r="Q273" s="427">
        <v>721</v>
      </c>
      <c r="R273" s="428" t="s">
        <v>1341</v>
      </c>
      <c r="S273" s="433"/>
      <c r="T273" s="428" t="s">
        <v>1341</v>
      </c>
      <c r="U273" s="428" t="s">
        <v>1341</v>
      </c>
      <c r="V273" s="427" t="b">
        <v>0</v>
      </c>
      <c r="W273" s="428" t="s">
        <v>1341</v>
      </c>
      <c r="X273" s="428" t="s">
        <v>1341</v>
      </c>
    </row>
    <row r="274" spans="1:24" x14ac:dyDescent="0.3">
      <c r="B274" t="str">
        <f t="shared" si="4"/>
        <v>Lower Georgia Strait</v>
      </c>
      <c r="C274" s="428" t="s">
        <v>1715</v>
      </c>
      <c r="D274" s="428" t="s">
        <v>1607</v>
      </c>
      <c r="E274" s="428" t="s">
        <v>1397</v>
      </c>
      <c r="F274" s="427">
        <v>2008</v>
      </c>
      <c r="G274" s="428" t="s">
        <v>1713</v>
      </c>
      <c r="H274" s="428" t="s">
        <v>1714</v>
      </c>
      <c r="I274" s="428" t="s">
        <v>1668</v>
      </c>
      <c r="J274" s="431">
        <v>39959</v>
      </c>
      <c r="K274" s="431">
        <v>39959</v>
      </c>
      <c r="L274" s="428" t="s">
        <v>1608</v>
      </c>
      <c r="M274" s="427">
        <v>39375</v>
      </c>
      <c r="N274" s="428" t="s">
        <v>1341</v>
      </c>
      <c r="O274" s="430"/>
      <c r="P274" s="428" t="s">
        <v>1613</v>
      </c>
      <c r="Q274" s="427">
        <v>23131</v>
      </c>
      <c r="R274" s="428" t="s">
        <v>1608</v>
      </c>
      <c r="S274" s="427">
        <v>722</v>
      </c>
      <c r="T274" s="428" t="s">
        <v>1341</v>
      </c>
      <c r="U274" s="428" t="s">
        <v>1341</v>
      </c>
      <c r="V274" s="427" t="b">
        <v>0</v>
      </c>
      <c r="W274" s="428" t="s">
        <v>1341</v>
      </c>
      <c r="X274" s="428" t="s">
        <v>1341</v>
      </c>
    </row>
    <row r="275" spans="1:24" x14ac:dyDescent="0.3">
      <c r="B275" t="str">
        <f t="shared" si="4"/>
        <v>Lower Georgia Strait</v>
      </c>
      <c r="C275" s="428" t="s">
        <v>1727</v>
      </c>
      <c r="D275" s="428" t="s">
        <v>1607</v>
      </c>
      <c r="E275" s="428" t="s">
        <v>1397</v>
      </c>
      <c r="F275" s="427">
        <v>2008</v>
      </c>
      <c r="G275" s="428" t="s">
        <v>1713</v>
      </c>
      <c r="H275" s="428" t="s">
        <v>1714</v>
      </c>
      <c r="I275" s="428" t="s">
        <v>1668</v>
      </c>
      <c r="J275" s="431">
        <v>39962</v>
      </c>
      <c r="K275" s="431">
        <v>39962</v>
      </c>
      <c r="L275" s="428" t="s">
        <v>1608</v>
      </c>
      <c r="M275" s="427">
        <v>48834</v>
      </c>
      <c r="N275" s="428" t="s">
        <v>1341</v>
      </c>
      <c r="O275" s="433"/>
      <c r="P275" s="428" t="s">
        <v>1613</v>
      </c>
      <c r="Q275" s="432">
        <v>49869</v>
      </c>
      <c r="R275" s="428" t="s">
        <v>1608</v>
      </c>
      <c r="S275" s="432">
        <v>1293</v>
      </c>
      <c r="T275" s="428" t="s">
        <v>1341</v>
      </c>
      <c r="U275" s="428" t="s">
        <v>1341</v>
      </c>
      <c r="V275" s="427" t="b">
        <v>0</v>
      </c>
      <c r="W275" s="428" t="s">
        <v>1341</v>
      </c>
      <c r="X275" s="428" t="s">
        <v>1341</v>
      </c>
    </row>
    <row r="276" spans="1:24" x14ac:dyDescent="0.3">
      <c r="B276" t="str">
        <f t="shared" si="4"/>
        <v>Mid PS Fall Fing</v>
      </c>
      <c r="C276" s="428" t="s">
        <v>2267</v>
      </c>
      <c r="D276" s="428" t="s">
        <v>1607</v>
      </c>
      <c r="E276" s="428" t="s">
        <v>218</v>
      </c>
      <c r="F276" s="427">
        <v>2005</v>
      </c>
      <c r="G276" s="428" t="s">
        <v>2265</v>
      </c>
      <c r="H276" s="428" t="s">
        <v>2266</v>
      </c>
      <c r="I276" s="428" t="s">
        <v>1612</v>
      </c>
      <c r="J276" s="431">
        <v>38867</v>
      </c>
      <c r="K276" s="431">
        <v>38867</v>
      </c>
      <c r="L276" s="428" t="s">
        <v>1608</v>
      </c>
      <c r="M276" s="427">
        <v>200181</v>
      </c>
      <c r="N276" s="428" t="s">
        <v>1613</v>
      </c>
      <c r="O276" s="427">
        <v>1803</v>
      </c>
      <c r="P276" s="428" t="s">
        <v>1608</v>
      </c>
      <c r="Q276" s="432">
        <v>648</v>
      </c>
      <c r="R276" s="428" t="s">
        <v>1341</v>
      </c>
      <c r="S276" s="430"/>
      <c r="T276" s="428" t="s">
        <v>1341</v>
      </c>
      <c r="U276" s="428" t="s">
        <v>1341</v>
      </c>
      <c r="V276" s="427" t="b">
        <v>0</v>
      </c>
      <c r="W276" s="428" t="s">
        <v>1341</v>
      </c>
      <c r="X276" s="428" t="s">
        <v>1341</v>
      </c>
    </row>
    <row r="277" spans="1:24" x14ac:dyDescent="0.3">
      <c r="B277" t="str">
        <f t="shared" si="4"/>
        <v>Mid PS Fall Fing</v>
      </c>
      <c r="C277" s="428" t="s">
        <v>2264</v>
      </c>
      <c r="D277" s="428" t="s">
        <v>1607</v>
      </c>
      <c r="E277" s="428" t="s">
        <v>218</v>
      </c>
      <c r="F277" s="427">
        <v>2006</v>
      </c>
      <c r="G277" s="428" t="s">
        <v>2265</v>
      </c>
      <c r="H277" s="428" t="s">
        <v>2266</v>
      </c>
      <c r="I277" s="428" t="s">
        <v>1612</v>
      </c>
      <c r="J277" s="431">
        <v>39238</v>
      </c>
      <c r="K277" s="431">
        <v>39238</v>
      </c>
      <c r="L277" s="428" t="s">
        <v>1608</v>
      </c>
      <c r="M277" s="427">
        <v>195828</v>
      </c>
      <c r="N277" s="428" t="s">
        <v>1613</v>
      </c>
      <c r="O277" s="432">
        <v>1065</v>
      </c>
      <c r="P277" s="428" t="s">
        <v>1608</v>
      </c>
      <c r="Q277" s="427">
        <v>3996</v>
      </c>
      <c r="R277" s="428" t="s">
        <v>1341</v>
      </c>
      <c r="S277" s="433"/>
      <c r="T277" s="428" t="s">
        <v>1341</v>
      </c>
      <c r="U277" s="428" t="s">
        <v>1341</v>
      </c>
      <c r="V277" s="427" t="b">
        <v>0</v>
      </c>
      <c r="W277" s="428" t="s">
        <v>1341</v>
      </c>
      <c r="X277" s="428" t="s">
        <v>1341</v>
      </c>
    </row>
    <row r="278" spans="1:24" x14ac:dyDescent="0.3">
      <c r="B278" t="str">
        <f t="shared" si="4"/>
        <v>Mid PS Fall Fing</v>
      </c>
      <c r="C278" s="428" t="s">
        <v>2268</v>
      </c>
      <c r="D278" s="428" t="s">
        <v>1607</v>
      </c>
      <c r="E278" s="428" t="s">
        <v>218</v>
      </c>
      <c r="F278" s="427">
        <v>2007</v>
      </c>
      <c r="G278" s="428" t="s">
        <v>2265</v>
      </c>
      <c r="H278" s="428" t="s">
        <v>2266</v>
      </c>
      <c r="I278" s="428" t="s">
        <v>1612</v>
      </c>
      <c r="J278" s="431">
        <v>39612</v>
      </c>
      <c r="K278" s="431">
        <v>39612</v>
      </c>
      <c r="L278" s="428" t="s">
        <v>1608</v>
      </c>
      <c r="M278" s="427">
        <v>175783</v>
      </c>
      <c r="N278" s="428" t="s">
        <v>1613</v>
      </c>
      <c r="O278" s="432">
        <v>15170</v>
      </c>
      <c r="P278" s="428" t="s">
        <v>1608</v>
      </c>
      <c r="Q278" s="427">
        <v>14047</v>
      </c>
      <c r="R278" s="428" t="s">
        <v>1341</v>
      </c>
      <c r="S278" s="433"/>
      <c r="T278" s="428" t="s">
        <v>1341</v>
      </c>
      <c r="U278" s="428" t="s">
        <v>1341</v>
      </c>
      <c r="V278" s="427" t="b">
        <v>0</v>
      </c>
      <c r="W278" s="428" t="s">
        <v>1341</v>
      </c>
      <c r="X278" s="428" t="s">
        <v>1341</v>
      </c>
    </row>
    <row r="279" spans="1:24" hidden="1" x14ac:dyDescent="0.3">
      <c r="A279" t="s">
        <v>2481</v>
      </c>
      <c r="B279" t="str">
        <f t="shared" si="4"/>
        <v>WA North Coast Fall</v>
      </c>
      <c r="C279" s="428" t="s">
        <v>2019</v>
      </c>
      <c r="D279" s="428" t="s">
        <v>1607</v>
      </c>
      <c r="E279" s="428" t="s">
        <v>1505</v>
      </c>
      <c r="F279" s="427">
        <v>2001</v>
      </c>
      <c r="G279" s="428" t="s">
        <v>1610</v>
      </c>
      <c r="H279" s="428" t="s">
        <v>1611</v>
      </c>
      <c r="I279" s="428" t="s">
        <v>1612</v>
      </c>
      <c r="J279" s="431">
        <v>37452</v>
      </c>
      <c r="K279" s="431">
        <v>37455</v>
      </c>
      <c r="L279" s="428" t="s">
        <v>1608</v>
      </c>
      <c r="M279" s="427">
        <v>47429</v>
      </c>
      <c r="N279" s="428" t="s">
        <v>1341</v>
      </c>
      <c r="O279" s="430"/>
      <c r="P279" s="428" t="s">
        <v>1613</v>
      </c>
      <c r="Q279" s="427">
        <v>34701</v>
      </c>
      <c r="R279" s="428" t="s">
        <v>1608</v>
      </c>
      <c r="S279" s="427">
        <v>2813</v>
      </c>
      <c r="T279" s="428" t="s">
        <v>1341</v>
      </c>
      <c r="U279" s="428" t="s">
        <v>1341</v>
      </c>
      <c r="V279" s="427" t="b">
        <v>0</v>
      </c>
      <c r="W279" s="428" t="s">
        <v>1341</v>
      </c>
      <c r="X279" s="428" t="s">
        <v>1341</v>
      </c>
    </row>
    <row r="280" spans="1:24" hidden="1" x14ac:dyDescent="0.3">
      <c r="A280" t="s">
        <v>2481</v>
      </c>
      <c r="B280" t="str">
        <f t="shared" si="4"/>
        <v>WA North Coast Fall</v>
      </c>
      <c r="C280" s="428" t="s">
        <v>2018</v>
      </c>
      <c r="D280" s="428" t="s">
        <v>1607</v>
      </c>
      <c r="E280" s="428" t="s">
        <v>1505</v>
      </c>
      <c r="F280" s="427">
        <v>2001</v>
      </c>
      <c r="G280" s="428" t="s">
        <v>1610</v>
      </c>
      <c r="H280" s="428" t="s">
        <v>1611</v>
      </c>
      <c r="I280" s="428" t="s">
        <v>1612</v>
      </c>
      <c r="J280" s="431">
        <v>37452</v>
      </c>
      <c r="K280" s="431">
        <v>37455</v>
      </c>
      <c r="L280" s="428" t="s">
        <v>1608</v>
      </c>
      <c r="M280" s="427">
        <v>49720</v>
      </c>
      <c r="N280" s="428" t="s">
        <v>1341</v>
      </c>
      <c r="O280" s="430"/>
      <c r="P280" s="428" t="s">
        <v>1613</v>
      </c>
      <c r="Q280" s="427">
        <v>36925</v>
      </c>
      <c r="R280" s="428" t="s">
        <v>1608</v>
      </c>
      <c r="S280" s="427">
        <v>3742</v>
      </c>
      <c r="T280" s="428" t="s">
        <v>1341</v>
      </c>
      <c r="U280" s="428" t="s">
        <v>1341</v>
      </c>
      <c r="V280" s="427" t="b">
        <v>0</v>
      </c>
      <c r="W280" s="428" t="s">
        <v>1341</v>
      </c>
      <c r="X280" s="428" t="s">
        <v>1341</v>
      </c>
    </row>
    <row r="281" spans="1:24" hidden="1" x14ac:dyDescent="0.3">
      <c r="A281" t="s">
        <v>2481</v>
      </c>
      <c r="B281" t="str">
        <f t="shared" si="4"/>
        <v>WA North Coast Fall</v>
      </c>
      <c r="C281" s="428" t="s">
        <v>2017</v>
      </c>
      <c r="D281" s="428" t="s">
        <v>1607</v>
      </c>
      <c r="E281" s="428" t="s">
        <v>1505</v>
      </c>
      <c r="F281" s="427">
        <v>2001</v>
      </c>
      <c r="G281" s="428" t="s">
        <v>1610</v>
      </c>
      <c r="H281" s="428" t="s">
        <v>1611</v>
      </c>
      <c r="I281" s="428" t="s">
        <v>1612</v>
      </c>
      <c r="J281" s="431">
        <v>37452</v>
      </c>
      <c r="K281" s="431">
        <v>37455</v>
      </c>
      <c r="L281" s="428" t="s">
        <v>1608</v>
      </c>
      <c r="M281" s="427">
        <v>45477</v>
      </c>
      <c r="N281" s="428" t="s">
        <v>1341</v>
      </c>
      <c r="O281" s="430"/>
      <c r="P281" s="428" t="s">
        <v>1613</v>
      </c>
      <c r="Q281" s="427">
        <v>34067</v>
      </c>
      <c r="R281" s="428" t="s">
        <v>1608</v>
      </c>
      <c r="S281" s="427">
        <v>3847</v>
      </c>
      <c r="T281" s="428" t="s">
        <v>1341</v>
      </c>
      <c r="U281" s="428" t="s">
        <v>1341</v>
      </c>
      <c r="V281" s="427" t="b">
        <v>0</v>
      </c>
      <c r="W281" s="428" t="s">
        <v>1341</v>
      </c>
      <c r="X281" s="428" t="s">
        <v>1341</v>
      </c>
    </row>
    <row r="282" spans="1:24" hidden="1" x14ac:dyDescent="0.3">
      <c r="A282" t="s">
        <v>2481</v>
      </c>
      <c r="B282" t="str">
        <f t="shared" si="4"/>
        <v>WA North Coast Fall</v>
      </c>
      <c r="C282" s="428" t="s">
        <v>2016</v>
      </c>
      <c r="D282" s="428" t="s">
        <v>1607</v>
      </c>
      <c r="E282" s="428" t="s">
        <v>1505</v>
      </c>
      <c r="F282" s="427">
        <v>2001</v>
      </c>
      <c r="G282" s="428" t="s">
        <v>1610</v>
      </c>
      <c r="H282" s="428" t="s">
        <v>1611</v>
      </c>
      <c r="I282" s="428" t="s">
        <v>1612</v>
      </c>
      <c r="J282" s="431">
        <v>37452</v>
      </c>
      <c r="K282" s="431">
        <v>37455</v>
      </c>
      <c r="L282" s="428" t="s">
        <v>1608</v>
      </c>
      <c r="M282" s="427">
        <v>49309</v>
      </c>
      <c r="N282" s="428" t="s">
        <v>1341</v>
      </c>
      <c r="O282" s="430"/>
      <c r="P282" s="428" t="s">
        <v>1613</v>
      </c>
      <c r="Q282" s="427">
        <v>35110</v>
      </c>
      <c r="R282" s="428" t="s">
        <v>1608</v>
      </c>
      <c r="S282" s="427">
        <v>1525</v>
      </c>
      <c r="T282" s="428" t="s">
        <v>1341</v>
      </c>
      <c r="U282" s="428" t="s">
        <v>1341</v>
      </c>
      <c r="V282" s="427" t="b">
        <v>0</v>
      </c>
      <c r="W282" s="428" t="s">
        <v>1341</v>
      </c>
      <c r="X282" s="428" t="s">
        <v>1341</v>
      </c>
    </row>
    <row r="283" spans="1:24" hidden="1" x14ac:dyDescent="0.3">
      <c r="A283" t="s">
        <v>2481</v>
      </c>
      <c r="B283" t="str">
        <f t="shared" si="4"/>
        <v>WA North Coast Fall</v>
      </c>
      <c r="C283" s="428" t="s">
        <v>2008</v>
      </c>
      <c r="D283" s="428" t="s">
        <v>1607</v>
      </c>
      <c r="E283" s="428" t="s">
        <v>1505</v>
      </c>
      <c r="F283" s="427">
        <v>2003</v>
      </c>
      <c r="G283" s="428" t="s">
        <v>1610</v>
      </c>
      <c r="H283" s="428" t="s">
        <v>1611</v>
      </c>
      <c r="I283" s="428" t="s">
        <v>1612</v>
      </c>
      <c r="J283" s="431">
        <v>38184</v>
      </c>
      <c r="K283" s="431">
        <v>38184</v>
      </c>
      <c r="L283" s="428" t="s">
        <v>1608</v>
      </c>
      <c r="M283" s="427">
        <v>46458</v>
      </c>
      <c r="N283" s="428" t="s">
        <v>1341</v>
      </c>
      <c r="O283" s="430"/>
      <c r="P283" s="428" t="s">
        <v>1608</v>
      </c>
      <c r="Q283" s="427">
        <v>4747</v>
      </c>
      <c r="R283" s="428" t="s">
        <v>1613</v>
      </c>
      <c r="S283" s="427">
        <v>19045</v>
      </c>
      <c r="T283" s="428" t="s">
        <v>1341</v>
      </c>
      <c r="U283" s="428" t="s">
        <v>1341</v>
      </c>
      <c r="V283" s="427" t="b">
        <v>0</v>
      </c>
      <c r="W283" s="428" t="s">
        <v>1341</v>
      </c>
      <c r="X283" s="428" t="s">
        <v>1341</v>
      </c>
    </row>
    <row r="284" spans="1:24" hidden="1" x14ac:dyDescent="0.3">
      <c r="A284" t="s">
        <v>2481</v>
      </c>
      <c r="B284" t="str">
        <f t="shared" si="4"/>
        <v>WA North Coast Fall</v>
      </c>
      <c r="C284" s="428" t="s">
        <v>2009</v>
      </c>
      <c r="D284" s="428" t="s">
        <v>1607</v>
      </c>
      <c r="E284" s="428" t="s">
        <v>1505</v>
      </c>
      <c r="F284" s="427">
        <v>2003</v>
      </c>
      <c r="G284" s="428" t="s">
        <v>1610</v>
      </c>
      <c r="H284" s="428" t="s">
        <v>1611</v>
      </c>
      <c r="I284" s="428" t="s">
        <v>1612</v>
      </c>
      <c r="J284" s="431">
        <v>38184</v>
      </c>
      <c r="K284" s="431">
        <v>38184</v>
      </c>
      <c r="L284" s="428" t="s">
        <v>1608</v>
      </c>
      <c r="M284" s="427">
        <v>45326</v>
      </c>
      <c r="N284" s="428" t="s">
        <v>1341</v>
      </c>
      <c r="O284" s="430"/>
      <c r="P284" s="428" t="s">
        <v>1608</v>
      </c>
      <c r="Q284" s="427">
        <v>8428</v>
      </c>
      <c r="R284" s="428" t="s">
        <v>1613</v>
      </c>
      <c r="S284" s="432">
        <v>19993</v>
      </c>
      <c r="T284" s="428" t="s">
        <v>1341</v>
      </c>
      <c r="U284" s="428" t="s">
        <v>1341</v>
      </c>
      <c r="V284" s="427" t="b">
        <v>0</v>
      </c>
      <c r="W284" s="428" t="s">
        <v>1341</v>
      </c>
      <c r="X284" s="428" t="s">
        <v>1341</v>
      </c>
    </row>
    <row r="285" spans="1:24" hidden="1" x14ac:dyDescent="0.3">
      <c r="A285" t="s">
        <v>2481</v>
      </c>
      <c r="B285" t="str">
        <f t="shared" si="4"/>
        <v>WA North Coast Fall</v>
      </c>
      <c r="C285" s="428" t="s">
        <v>2010</v>
      </c>
      <c r="D285" s="428" t="s">
        <v>1607</v>
      </c>
      <c r="E285" s="428" t="s">
        <v>1505</v>
      </c>
      <c r="F285" s="427">
        <v>2003</v>
      </c>
      <c r="G285" s="428" t="s">
        <v>1610</v>
      </c>
      <c r="H285" s="428" t="s">
        <v>1611</v>
      </c>
      <c r="I285" s="428" t="s">
        <v>1612</v>
      </c>
      <c r="J285" s="431">
        <v>38184</v>
      </c>
      <c r="K285" s="431">
        <v>38184</v>
      </c>
      <c r="L285" s="428" t="s">
        <v>1608</v>
      </c>
      <c r="M285" s="427">
        <v>42506</v>
      </c>
      <c r="N285" s="428" t="s">
        <v>1341</v>
      </c>
      <c r="O285" s="430"/>
      <c r="P285" s="428" t="s">
        <v>1608</v>
      </c>
      <c r="Q285" s="427">
        <v>9953</v>
      </c>
      <c r="R285" s="428" t="s">
        <v>1613</v>
      </c>
      <c r="S285" s="427">
        <v>19511</v>
      </c>
      <c r="T285" s="428" t="s">
        <v>1341</v>
      </c>
      <c r="U285" s="428" t="s">
        <v>1341</v>
      </c>
      <c r="V285" s="427" t="b">
        <v>0</v>
      </c>
      <c r="W285" s="428" t="s">
        <v>1341</v>
      </c>
      <c r="X285" s="428" t="s">
        <v>1341</v>
      </c>
    </row>
    <row r="286" spans="1:24" hidden="1" x14ac:dyDescent="0.3">
      <c r="A286" t="s">
        <v>2481</v>
      </c>
      <c r="B286" t="str">
        <f t="shared" si="4"/>
        <v>WA North Coast Fall</v>
      </c>
      <c r="C286" s="428" t="s">
        <v>2011</v>
      </c>
      <c r="D286" s="428" t="s">
        <v>1607</v>
      </c>
      <c r="E286" s="428" t="s">
        <v>1505</v>
      </c>
      <c r="F286" s="427">
        <v>2003</v>
      </c>
      <c r="G286" s="428" t="s">
        <v>1610</v>
      </c>
      <c r="H286" s="428" t="s">
        <v>1611</v>
      </c>
      <c r="I286" s="428" t="s">
        <v>1612</v>
      </c>
      <c r="J286" s="431">
        <v>38184</v>
      </c>
      <c r="K286" s="431">
        <v>38184</v>
      </c>
      <c r="L286" s="428" t="s">
        <v>1608</v>
      </c>
      <c r="M286" s="427">
        <v>48646</v>
      </c>
      <c r="N286" s="428" t="s">
        <v>1341</v>
      </c>
      <c r="O286" s="430"/>
      <c r="P286" s="428" t="s">
        <v>1608</v>
      </c>
      <c r="Q286" s="427">
        <v>3665</v>
      </c>
      <c r="R286" s="428" t="s">
        <v>1613</v>
      </c>
      <c r="S286" s="427">
        <v>19456</v>
      </c>
      <c r="T286" s="428" t="s">
        <v>1341</v>
      </c>
      <c r="U286" s="428" t="s">
        <v>1341</v>
      </c>
      <c r="V286" s="427" t="b">
        <v>0</v>
      </c>
      <c r="W286" s="428" t="s">
        <v>1341</v>
      </c>
      <c r="X286" s="428" t="s">
        <v>1341</v>
      </c>
    </row>
    <row r="287" spans="1:24" hidden="1" x14ac:dyDescent="0.3">
      <c r="A287" t="s">
        <v>2481</v>
      </c>
      <c r="B287" t="str">
        <f t="shared" si="4"/>
        <v>WA North Coast Fall</v>
      </c>
      <c r="C287" s="428" t="s">
        <v>2014</v>
      </c>
      <c r="D287" s="428" t="s">
        <v>1607</v>
      </c>
      <c r="E287" s="428" t="s">
        <v>1505</v>
      </c>
      <c r="F287" s="427">
        <v>2004</v>
      </c>
      <c r="G287" s="428" t="s">
        <v>1610</v>
      </c>
      <c r="H287" s="428" t="s">
        <v>1611</v>
      </c>
      <c r="I287" s="428" t="s">
        <v>1612</v>
      </c>
      <c r="J287" s="431">
        <v>38552</v>
      </c>
      <c r="K287" s="431">
        <v>38552</v>
      </c>
      <c r="L287" s="428" t="s">
        <v>1608</v>
      </c>
      <c r="M287" s="427">
        <v>42327</v>
      </c>
      <c r="N287" s="428" t="s">
        <v>1341</v>
      </c>
      <c r="O287" s="430"/>
      <c r="P287" s="428" t="s">
        <v>1608</v>
      </c>
      <c r="Q287" s="427">
        <v>137714</v>
      </c>
      <c r="R287" s="428" t="s">
        <v>1613</v>
      </c>
      <c r="S287" s="427">
        <v>1296</v>
      </c>
      <c r="T287" s="428" t="s">
        <v>1341</v>
      </c>
      <c r="U287" s="428" t="s">
        <v>1341</v>
      </c>
      <c r="V287" s="427" t="b">
        <v>0</v>
      </c>
      <c r="W287" s="428" t="s">
        <v>1341</v>
      </c>
      <c r="X287" s="428" t="s">
        <v>1341</v>
      </c>
    </row>
    <row r="288" spans="1:24" hidden="1" x14ac:dyDescent="0.3">
      <c r="A288" t="s">
        <v>2481</v>
      </c>
      <c r="B288" t="str">
        <f t="shared" si="4"/>
        <v>WA North Coast Fall</v>
      </c>
      <c r="C288" s="428" t="s">
        <v>2012</v>
      </c>
      <c r="D288" s="428" t="s">
        <v>1607</v>
      </c>
      <c r="E288" s="428" t="s">
        <v>1505</v>
      </c>
      <c r="F288" s="427">
        <v>2004</v>
      </c>
      <c r="G288" s="428" t="s">
        <v>1610</v>
      </c>
      <c r="H288" s="428" t="s">
        <v>1611</v>
      </c>
      <c r="I288" s="428" t="s">
        <v>1612</v>
      </c>
      <c r="J288" s="431">
        <v>38552</v>
      </c>
      <c r="K288" s="431">
        <v>38552</v>
      </c>
      <c r="L288" s="428" t="s">
        <v>1608</v>
      </c>
      <c r="M288" s="427">
        <v>45084</v>
      </c>
      <c r="N288" s="428" t="s">
        <v>1341</v>
      </c>
      <c r="O288" s="430"/>
      <c r="P288" s="428" t="s">
        <v>1608</v>
      </c>
      <c r="Q288" s="427">
        <v>107216</v>
      </c>
      <c r="R288" s="428" t="s">
        <v>1613</v>
      </c>
      <c r="S288" s="427">
        <v>1014</v>
      </c>
      <c r="T288" s="428" t="s">
        <v>1341</v>
      </c>
      <c r="U288" s="428" t="s">
        <v>1341</v>
      </c>
      <c r="V288" s="427" t="b">
        <v>0</v>
      </c>
      <c r="W288" s="428" t="s">
        <v>1341</v>
      </c>
      <c r="X288" s="428" t="s">
        <v>1341</v>
      </c>
    </row>
    <row r="289" spans="1:24" hidden="1" x14ac:dyDescent="0.3">
      <c r="A289" t="s">
        <v>2481</v>
      </c>
      <c r="B289" t="str">
        <f t="shared" si="4"/>
        <v>WA North Coast Fall</v>
      </c>
      <c r="C289" s="428" t="s">
        <v>2015</v>
      </c>
      <c r="D289" s="428" t="s">
        <v>1607</v>
      </c>
      <c r="E289" s="428" t="s">
        <v>1505</v>
      </c>
      <c r="F289" s="427">
        <v>2004</v>
      </c>
      <c r="G289" s="428" t="s">
        <v>1610</v>
      </c>
      <c r="H289" s="428" t="s">
        <v>1611</v>
      </c>
      <c r="I289" s="428" t="s">
        <v>1612</v>
      </c>
      <c r="J289" s="431">
        <v>38552</v>
      </c>
      <c r="K289" s="431">
        <v>38552</v>
      </c>
      <c r="L289" s="428" t="s">
        <v>1608</v>
      </c>
      <c r="M289" s="427">
        <v>46244</v>
      </c>
      <c r="N289" s="428" t="s">
        <v>1341</v>
      </c>
      <c r="O289" s="430"/>
      <c r="P289" s="428" t="s">
        <v>1608</v>
      </c>
      <c r="Q289" s="427">
        <v>132534</v>
      </c>
      <c r="R289" s="428" t="s">
        <v>1613</v>
      </c>
      <c r="S289" s="427">
        <v>1287</v>
      </c>
      <c r="T289" s="428" t="s">
        <v>1341</v>
      </c>
      <c r="U289" s="428" t="s">
        <v>1341</v>
      </c>
      <c r="V289" s="427" t="b">
        <v>0</v>
      </c>
      <c r="W289" s="428" t="s">
        <v>1341</v>
      </c>
      <c r="X289" s="428" t="s">
        <v>1341</v>
      </c>
    </row>
    <row r="290" spans="1:24" hidden="1" x14ac:dyDescent="0.3">
      <c r="A290" t="s">
        <v>2481</v>
      </c>
      <c r="B290" t="str">
        <f t="shared" si="4"/>
        <v>WA North Coast Fall</v>
      </c>
      <c r="C290" s="428" t="s">
        <v>2013</v>
      </c>
      <c r="D290" s="428" t="s">
        <v>1607</v>
      </c>
      <c r="E290" s="428" t="s">
        <v>1505</v>
      </c>
      <c r="F290" s="427">
        <v>2004</v>
      </c>
      <c r="G290" s="428" t="s">
        <v>1610</v>
      </c>
      <c r="H290" s="428" t="s">
        <v>1611</v>
      </c>
      <c r="I290" s="428" t="s">
        <v>1612</v>
      </c>
      <c r="J290" s="431">
        <v>38552</v>
      </c>
      <c r="K290" s="431">
        <v>38552</v>
      </c>
      <c r="L290" s="428" t="s">
        <v>1608</v>
      </c>
      <c r="M290" s="427">
        <v>42832</v>
      </c>
      <c r="N290" s="428" t="s">
        <v>1341</v>
      </c>
      <c r="O290" s="430"/>
      <c r="P290" s="428" t="s">
        <v>1608</v>
      </c>
      <c r="Q290" s="427">
        <v>88582</v>
      </c>
      <c r="R290" s="428" t="s">
        <v>1613</v>
      </c>
      <c r="S290" s="427">
        <v>875</v>
      </c>
      <c r="T290" s="428" t="s">
        <v>1341</v>
      </c>
      <c r="U290" s="428" t="s">
        <v>1341</v>
      </c>
      <c r="V290" s="427" t="b">
        <v>0</v>
      </c>
      <c r="W290" s="428" t="s">
        <v>1341</v>
      </c>
      <c r="X290" s="428" t="s">
        <v>1341</v>
      </c>
    </row>
    <row r="291" spans="1:24" hidden="1" x14ac:dyDescent="0.3">
      <c r="A291" t="s">
        <v>2481</v>
      </c>
      <c r="B291" t="str">
        <f t="shared" si="4"/>
        <v>WA North Coast Fall</v>
      </c>
      <c r="C291" s="428" t="s">
        <v>2272</v>
      </c>
      <c r="D291" s="428" t="s">
        <v>1607</v>
      </c>
      <c r="E291" s="428" t="s">
        <v>1505</v>
      </c>
      <c r="F291" s="427">
        <v>2005</v>
      </c>
      <c r="G291" s="428" t="s">
        <v>1610</v>
      </c>
      <c r="H291" s="428" t="s">
        <v>1611</v>
      </c>
      <c r="I291" s="428" t="s">
        <v>1612</v>
      </c>
      <c r="J291" s="431">
        <v>38925</v>
      </c>
      <c r="K291" s="431">
        <v>38933</v>
      </c>
      <c r="L291" s="428" t="s">
        <v>1608</v>
      </c>
      <c r="M291" s="427">
        <v>51767</v>
      </c>
      <c r="N291" s="428" t="s">
        <v>1341</v>
      </c>
      <c r="O291" s="430"/>
      <c r="P291" s="428" t="s">
        <v>1608</v>
      </c>
      <c r="Q291" s="427">
        <v>10352</v>
      </c>
      <c r="R291" s="428" t="s">
        <v>1613</v>
      </c>
      <c r="S291" s="427">
        <v>5</v>
      </c>
      <c r="T291" s="428" t="s">
        <v>1341</v>
      </c>
      <c r="U291" s="428" t="s">
        <v>1341</v>
      </c>
      <c r="V291" s="427" t="b">
        <v>0</v>
      </c>
      <c r="W291" s="428" t="s">
        <v>1341</v>
      </c>
      <c r="X291" s="428" t="s">
        <v>1341</v>
      </c>
    </row>
    <row r="292" spans="1:24" hidden="1" x14ac:dyDescent="0.3">
      <c r="A292" t="s">
        <v>2481</v>
      </c>
      <c r="B292" t="str">
        <f t="shared" si="4"/>
        <v>WA North Coast Fall</v>
      </c>
      <c r="C292" s="428" t="s">
        <v>2269</v>
      </c>
      <c r="D292" s="428" t="s">
        <v>1607</v>
      </c>
      <c r="E292" s="428" t="s">
        <v>1505</v>
      </c>
      <c r="F292" s="427">
        <v>2005</v>
      </c>
      <c r="G292" s="428" t="s">
        <v>1610</v>
      </c>
      <c r="H292" s="428" t="s">
        <v>1611</v>
      </c>
      <c r="I292" s="428" t="s">
        <v>1612</v>
      </c>
      <c r="J292" s="431">
        <v>38925</v>
      </c>
      <c r="K292" s="431">
        <v>38933</v>
      </c>
      <c r="L292" s="428" t="s">
        <v>1608</v>
      </c>
      <c r="M292" s="427">
        <v>51623</v>
      </c>
      <c r="N292" s="428" t="s">
        <v>1341</v>
      </c>
      <c r="O292" s="430"/>
      <c r="P292" s="428" t="s">
        <v>1608</v>
      </c>
      <c r="Q292" s="427">
        <v>10950</v>
      </c>
      <c r="R292" s="428" t="s">
        <v>1613</v>
      </c>
      <c r="S292" s="427">
        <v>5</v>
      </c>
      <c r="T292" s="428" t="s">
        <v>1341</v>
      </c>
      <c r="U292" s="428" t="s">
        <v>1341</v>
      </c>
      <c r="V292" s="427" t="b">
        <v>0</v>
      </c>
      <c r="W292" s="428" t="s">
        <v>1341</v>
      </c>
      <c r="X292" s="428" t="s">
        <v>1341</v>
      </c>
    </row>
    <row r="293" spans="1:24" hidden="1" x14ac:dyDescent="0.3">
      <c r="A293" t="s">
        <v>2481</v>
      </c>
      <c r="B293" t="str">
        <f t="shared" si="4"/>
        <v>WA North Coast Fall</v>
      </c>
      <c r="C293" s="428" t="s">
        <v>2277</v>
      </c>
      <c r="D293" s="428" t="s">
        <v>1607</v>
      </c>
      <c r="E293" s="428" t="s">
        <v>1505</v>
      </c>
      <c r="F293" s="427">
        <v>2005</v>
      </c>
      <c r="G293" s="428" t="s">
        <v>1610</v>
      </c>
      <c r="H293" s="428" t="s">
        <v>1611</v>
      </c>
      <c r="I293" s="428" t="s">
        <v>1612</v>
      </c>
      <c r="J293" s="431">
        <v>38925</v>
      </c>
      <c r="K293" s="431">
        <v>38933</v>
      </c>
      <c r="L293" s="428" t="s">
        <v>1608</v>
      </c>
      <c r="M293" s="427">
        <v>51565</v>
      </c>
      <c r="N293" s="428" t="s">
        <v>1341</v>
      </c>
      <c r="O293" s="430"/>
      <c r="P293" s="428" t="s">
        <v>1608</v>
      </c>
      <c r="Q293" s="427">
        <v>12097</v>
      </c>
      <c r="R293" s="428" t="s">
        <v>1613</v>
      </c>
      <c r="S293" s="427">
        <v>5</v>
      </c>
      <c r="T293" s="428" t="s">
        <v>1341</v>
      </c>
      <c r="U293" s="428" t="s">
        <v>1341</v>
      </c>
      <c r="V293" s="427" t="b">
        <v>0</v>
      </c>
      <c r="W293" s="428" t="s">
        <v>1341</v>
      </c>
      <c r="X293" s="428" t="s">
        <v>1341</v>
      </c>
    </row>
    <row r="294" spans="1:24" hidden="1" x14ac:dyDescent="0.3">
      <c r="A294" t="s">
        <v>2481</v>
      </c>
      <c r="B294" t="str">
        <f t="shared" si="4"/>
        <v>WA North Coast Fall</v>
      </c>
      <c r="C294" s="428" t="s">
        <v>2274</v>
      </c>
      <c r="D294" s="428" t="s">
        <v>1607</v>
      </c>
      <c r="E294" s="428" t="s">
        <v>1505</v>
      </c>
      <c r="F294" s="427">
        <v>2005</v>
      </c>
      <c r="G294" s="428" t="s">
        <v>1610</v>
      </c>
      <c r="H294" s="428" t="s">
        <v>1611</v>
      </c>
      <c r="I294" s="428" t="s">
        <v>1612</v>
      </c>
      <c r="J294" s="431">
        <v>38925</v>
      </c>
      <c r="K294" s="431">
        <v>38933</v>
      </c>
      <c r="L294" s="428" t="s">
        <v>1608</v>
      </c>
      <c r="M294" s="427">
        <v>51868</v>
      </c>
      <c r="N294" s="428" t="s">
        <v>1341</v>
      </c>
      <c r="O294" s="430"/>
      <c r="P294" s="428" t="s">
        <v>1608</v>
      </c>
      <c r="Q294" s="427">
        <v>11645</v>
      </c>
      <c r="R294" s="428" t="s">
        <v>1613</v>
      </c>
      <c r="S294" s="427">
        <v>5</v>
      </c>
      <c r="T294" s="428" t="s">
        <v>1341</v>
      </c>
      <c r="U294" s="428" t="s">
        <v>1341</v>
      </c>
      <c r="V294" s="427" t="b">
        <v>0</v>
      </c>
      <c r="W294" s="428" t="s">
        <v>1341</v>
      </c>
      <c r="X294" s="428" t="s">
        <v>1341</v>
      </c>
    </row>
    <row r="295" spans="1:24" hidden="1" x14ac:dyDescent="0.3">
      <c r="A295" t="s">
        <v>2481</v>
      </c>
      <c r="B295" t="str">
        <f t="shared" si="4"/>
        <v>WA North Coast Fall</v>
      </c>
      <c r="C295" s="428" t="s">
        <v>2275</v>
      </c>
      <c r="D295" s="428" t="s">
        <v>1607</v>
      </c>
      <c r="E295" s="428" t="s">
        <v>1505</v>
      </c>
      <c r="F295" s="427">
        <v>2006</v>
      </c>
      <c r="G295" s="428" t="s">
        <v>1610</v>
      </c>
      <c r="H295" s="428" t="s">
        <v>1611</v>
      </c>
      <c r="I295" s="428" t="s">
        <v>1612</v>
      </c>
      <c r="J295" s="431">
        <v>39293</v>
      </c>
      <c r="K295" s="431">
        <v>39316</v>
      </c>
      <c r="L295" s="428" t="s">
        <v>1608</v>
      </c>
      <c r="M295" s="427">
        <v>49210</v>
      </c>
      <c r="N295" s="428" t="s">
        <v>1341</v>
      </c>
      <c r="O295" s="430"/>
      <c r="P295" s="428" t="s">
        <v>1608</v>
      </c>
      <c r="Q295" s="427">
        <v>12021</v>
      </c>
      <c r="R295" s="428" t="s">
        <v>1613</v>
      </c>
      <c r="S295" s="427">
        <v>53</v>
      </c>
      <c r="T295" s="428" t="s">
        <v>1341</v>
      </c>
      <c r="U295" s="428" t="s">
        <v>1341</v>
      </c>
      <c r="V295" s="427" t="b">
        <v>0</v>
      </c>
      <c r="W295" s="428" t="s">
        <v>1341</v>
      </c>
      <c r="X295" s="428" t="s">
        <v>1341</v>
      </c>
    </row>
    <row r="296" spans="1:24" hidden="1" x14ac:dyDescent="0.3">
      <c r="A296" t="s">
        <v>2481</v>
      </c>
      <c r="B296" t="str">
        <f t="shared" si="4"/>
        <v>WA North Coast Fall</v>
      </c>
      <c r="C296" s="428" t="s">
        <v>2273</v>
      </c>
      <c r="D296" s="428" t="s">
        <v>1607</v>
      </c>
      <c r="E296" s="428" t="s">
        <v>1505</v>
      </c>
      <c r="F296" s="427">
        <v>2006</v>
      </c>
      <c r="G296" s="428" t="s">
        <v>1610</v>
      </c>
      <c r="H296" s="428" t="s">
        <v>1611</v>
      </c>
      <c r="I296" s="428" t="s">
        <v>1612</v>
      </c>
      <c r="J296" s="431">
        <v>39293</v>
      </c>
      <c r="K296" s="431">
        <v>39316</v>
      </c>
      <c r="L296" s="428" t="s">
        <v>1608</v>
      </c>
      <c r="M296" s="427">
        <v>47834</v>
      </c>
      <c r="N296" s="428" t="s">
        <v>1341</v>
      </c>
      <c r="O296" s="430"/>
      <c r="P296" s="428" t="s">
        <v>1608</v>
      </c>
      <c r="Q296" s="427">
        <v>13358</v>
      </c>
      <c r="R296" s="428" t="s">
        <v>1613</v>
      </c>
      <c r="S296" s="427">
        <v>52</v>
      </c>
      <c r="T296" s="428" t="s">
        <v>1341</v>
      </c>
      <c r="U296" s="428" t="s">
        <v>1341</v>
      </c>
      <c r="V296" s="427" t="b">
        <v>0</v>
      </c>
      <c r="W296" s="428" t="s">
        <v>1341</v>
      </c>
      <c r="X296" s="428" t="s">
        <v>1341</v>
      </c>
    </row>
    <row r="297" spans="1:24" hidden="1" x14ac:dyDescent="0.3">
      <c r="A297" t="s">
        <v>2481</v>
      </c>
      <c r="B297" t="str">
        <f t="shared" si="4"/>
        <v>WA North Coast Fall</v>
      </c>
      <c r="C297" s="428" t="s">
        <v>2276</v>
      </c>
      <c r="D297" s="428" t="s">
        <v>1607</v>
      </c>
      <c r="E297" s="428" t="s">
        <v>1505</v>
      </c>
      <c r="F297" s="427">
        <v>2007</v>
      </c>
      <c r="G297" s="428" t="s">
        <v>1610</v>
      </c>
      <c r="H297" s="428" t="s">
        <v>1611</v>
      </c>
      <c r="I297" s="428" t="s">
        <v>1612</v>
      </c>
      <c r="J297" s="431">
        <v>39657</v>
      </c>
      <c r="K297" s="431">
        <v>39657</v>
      </c>
      <c r="L297" s="428" t="s">
        <v>1608</v>
      </c>
      <c r="M297" s="427">
        <v>49741</v>
      </c>
      <c r="N297" s="428" t="s">
        <v>1341</v>
      </c>
      <c r="O297" s="430"/>
      <c r="P297" s="428" t="s">
        <v>1608</v>
      </c>
      <c r="Q297" s="427">
        <v>35878</v>
      </c>
      <c r="R297" s="428" t="s">
        <v>1341</v>
      </c>
      <c r="S297" s="433"/>
      <c r="T297" s="428" t="s">
        <v>1341</v>
      </c>
      <c r="U297" s="428" t="s">
        <v>1341</v>
      </c>
      <c r="V297" s="427" t="b">
        <v>0</v>
      </c>
      <c r="W297" s="428" t="s">
        <v>1341</v>
      </c>
      <c r="X297" s="428" t="s">
        <v>1341</v>
      </c>
    </row>
    <row r="298" spans="1:24" hidden="1" x14ac:dyDescent="0.3">
      <c r="A298" t="s">
        <v>2481</v>
      </c>
      <c r="B298" t="str">
        <f t="shared" si="4"/>
        <v>WA North Coast Fall</v>
      </c>
      <c r="C298" s="428" t="s">
        <v>2278</v>
      </c>
      <c r="D298" s="428" t="s">
        <v>1607</v>
      </c>
      <c r="E298" s="428" t="s">
        <v>1505</v>
      </c>
      <c r="F298" s="427">
        <v>2007</v>
      </c>
      <c r="G298" s="428" t="s">
        <v>1610</v>
      </c>
      <c r="H298" s="428" t="s">
        <v>1611</v>
      </c>
      <c r="I298" s="428" t="s">
        <v>1612</v>
      </c>
      <c r="J298" s="431">
        <v>39657</v>
      </c>
      <c r="K298" s="431">
        <v>39657</v>
      </c>
      <c r="L298" s="428" t="s">
        <v>1608</v>
      </c>
      <c r="M298" s="427">
        <v>45881</v>
      </c>
      <c r="N298" s="428" t="s">
        <v>1341</v>
      </c>
      <c r="O298" s="430"/>
      <c r="P298" s="428" t="s">
        <v>1608</v>
      </c>
      <c r="Q298" s="427">
        <v>34807</v>
      </c>
      <c r="R298" s="428" t="s">
        <v>1341</v>
      </c>
      <c r="S298" s="433"/>
      <c r="T298" s="428" t="s">
        <v>1341</v>
      </c>
      <c r="U298" s="428" t="s">
        <v>1341</v>
      </c>
      <c r="V298" s="427" t="b">
        <v>0</v>
      </c>
      <c r="W298" s="428" t="s">
        <v>1341</v>
      </c>
      <c r="X298" s="428" t="s">
        <v>1341</v>
      </c>
    </row>
    <row r="299" spans="1:24" hidden="1" x14ac:dyDescent="0.3">
      <c r="A299" t="s">
        <v>2481</v>
      </c>
      <c r="B299" t="str">
        <f t="shared" si="4"/>
        <v>WA North Coast Fall</v>
      </c>
      <c r="C299" s="428" t="s">
        <v>2271</v>
      </c>
      <c r="D299" s="428" t="s">
        <v>1607</v>
      </c>
      <c r="E299" s="428" t="s">
        <v>1505</v>
      </c>
      <c r="F299" s="427">
        <v>2007</v>
      </c>
      <c r="G299" s="428" t="s">
        <v>1610</v>
      </c>
      <c r="H299" s="428" t="s">
        <v>1611</v>
      </c>
      <c r="I299" s="428" t="s">
        <v>1612</v>
      </c>
      <c r="J299" s="431">
        <v>39657</v>
      </c>
      <c r="K299" s="431">
        <v>39657</v>
      </c>
      <c r="L299" s="428" t="s">
        <v>1608</v>
      </c>
      <c r="M299" s="427">
        <v>45740</v>
      </c>
      <c r="N299" s="428" t="s">
        <v>1341</v>
      </c>
      <c r="O299" s="430"/>
      <c r="P299" s="428" t="s">
        <v>1608</v>
      </c>
      <c r="Q299" s="427">
        <v>35858</v>
      </c>
      <c r="R299" s="428" t="s">
        <v>1341</v>
      </c>
      <c r="S299" s="433"/>
      <c r="T299" s="428" t="s">
        <v>1341</v>
      </c>
      <c r="U299" s="428" t="s">
        <v>1341</v>
      </c>
      <c r="V299" s="427" t="b">
        <v>0</v>
      </c>
      <c r="W299" s="428" t="s">
        <v>1341</v>
      </c>
      <c r="X299" s="428" t="s">
        <v>1341</v>
      </c>
    </row>
    <row r="300" spans="1:24" hidden="1" x14ac:dyDescent="0.3">
      <c r="A300" t="s">
        <v>2481</v>
      </c>
      <c r="B300" t="str">
        <f t="shared" si="4"/>
        <v>WA North Coast Fall</v>
      </c>
      <c r="C300" s="428" t="s">
        <v>2270</v>
      </c>
      <c r="D300" s="428" t="s">
        <v>1607</v>
      </c>
      <c r="E300" s="428" t="s">
        <v>1505</v>
      </c>
      <c r="F300" s="427">
        <v>2007</v>
      </c>
      <c r="G300" s="428" t="s">
        <v>1610</v>
      </c>
      <c r="H300" s="428" t="s">
        <v>1611</v>
      </c>
      <c r="I300" s="428" t="s">
        <v>1612</v>
      </c>
      <c r="J300" s="431">
        <v>39657</v>
      </c>
      <c r="K300" s="431">
        <v>39657</v>
      </c>
      <c r="L300" s="428" t="s">
        <v>1608</v>
      </c>
      <c r="M300" s="427">
        <v>48208</v>
      </c>
      <c r="N300" s="428" t="s">
        <v>1341</v>
      </c>
      <c r="O300" s="430"/>
      <c r="P300" s="428" t="s">
        <v>1608</v>
      </c>
      <c r="Q300" s="427">
        <v>35048</v>
      </c>
      <c r="R300" s="428" t="s">
        <v>1341</v>
      </c>
      <c r="S300" s="430"/>
      <c r="T300" s="428" t="s">
        <v>1341</v>
      </c>
      <c r="U300" s="428" t="s">
        <v>1341</v>
      </c>
      <c r="V300" s="427" t="b">
        <v>0</v>
      </c>
      <c r="W300" s="428" t="s">
        <v>1341</v>
      </c>
      <c r="X300" s="428" t="s">
        <v>1341</v>
      </c>
    </row>
    <row r="301" spans="1:24" hidden="1" x14ac:dyDescent="0.3">
      <c r="A301" t="s">
        <v>2481</v>
      </c>
      <c r="B301" t="str">
        <f t="shared" si="4"/>
        <v>WA North Coast Fall</v>
      </c>
      <c r="C301" s="428" t="s">
        <v>1609</v>
      </c>
      <c r="D301" s="428" t="s">
        <v>1607</v>
      </c>
      <c r="E301" s="428" t="s">
        <v>1505</v>
      </c>
      <c r="F301" s="427">
        <v>2008</v>
      </c>
      <c r="G301" s="428" t="s">
        <v>1610</v>
      </c>
      <c r="H301" s="428" t="s">
        <v>1611</v>
      </c>
      <c r="I301" s="428" t="s">
        <v>1612</v>
      </c>
      <c r="J301" s="431">
        <v>40022</v>
      </c>
      <c r="K301" s="431">
        <v>40022</v>
      </c>
      <c r="L301" s="428" t="s">
        <v>1608</v>
      </c>
      <c r="M301" s="427">
        <v>50350</v>
      </c>
      <c r="N301" s="428" t="s">
        <v>1341</v>
      </c>
      <c r="O301" s="430"/>
      <c r="P301" s="428" t="s">
        <v>1608</v>
      </c>
      <c r="Q301" s="427">
        <v>38941</v>
      </c>
      <c r="R301" s="428" t="s">
        <v>1613</v>
      </c>
      <c r="S301" s="432">
        <v>382</v>
      </c>
      <c r="T301" s="428" t="s">
        <v>1341</v>
      </c>
      <c r="U301" s="428" t="s">
        <v>1341</v>
      </c>
      <c r="V301" s="427" t="b">
        <v>0</v>
      </c>
      <c r="W301" s="428" t="s">
        <v>1341</v>
      </c>
      <c r="X301" s="428" t="s">
        <v>1341</v>
      </c>
    </row>
    <row r="302" spans="1:24" hidden="1" x14ac:dyDescent="0.3">
      <c r="A302" t="s">
        <v>2481</v>
      </c>
      <c r="B302" t="str">
        <f t="shared" si="4"/>
        <v>WA North Coast Fall</v>
      </c>
      <c r="C302" s="428" t="s">
        <v>1614</v>
      </c>
      <c r="D302" s="428" t="s">
        <v>1607</v>
      </c>
      <c r="E302" s="428" t="s">
        <v>1505</v>
      </c>
      <c r="F302" s="427">
        <v>2008</v>
      </c>
      <c r="G302" s="428" t="s">
        <v>1610</v>
      </c>
      <c r="H302" s="428" t="s">
        <v>1611</v>
      </c>
      <c r="I302" s="428" t="s">
        <v>1612</v>
      </c>
      <c r="J302" s="431">
        <v>40022</v>
      </c>
      <c r="K302" s="431">
        <v>40022</v>
      </c>
      <c r="L302" s="428" t="s">
        <v>1608</v>
      </c>
      <c r="M302" s="427">
        <v>49560</v>
      </c>
      <c r="N302" s="428" t="s">
        <v>1341</v>
      </c>
      <c r="O302" s="430"/>
      <c r="P302" s="428" t="s">
        <v>1608</v>
      </c>
      <c r="Q302" s="427">
        <v>40541</v>
      </c>
      <c r="R302" s="428" t="s">
        <v>1613</v>
      </c>
      <c r="S302" s="427">
        <v>385</v>
      </c>
      <c r="T302" s="428" t="s">
        <v>1341</v>
      </c>
      <c r="U302" s="428" t="s">
        <v>1341</v>
      </c>
      <c r="V302" s="427" t="b">
        <v>0</v>
      </c>
      <c r="W302" s="428" t="s">
        <v>1341</v>
      </c>
      <c r="X302" s="428" t="s">
        <v>1341</v>
      </c>
    </row>
    <row r="303" spans="1:24" hidden="1" x14ac:dyDescent="0.3">
      <c r="A303" t="s">
        <v>2481</v>
      </c>
      <c r="B303" t="str">
        <f t="shared" si="4"/>
        <v>WA North Coast Fall</v>
      </c>
      <c r="C303" s="428" t="s">
        <v>1615</v>
      </c>
      <c r="D303" s="428" t="s">
        <v>1607</v>
      </c>
      <c r="E303" s="428" t="s">
        <v>1505</v>
      </c>
      <c r="F303" s="427">
        <v>2008</v>
      </c>
      <c r="G303" s="428" t="s">
        <v>1610</v>
      </c>
      <c r="H303" s="428" t="s">
        <v>1611</v>
      </c>
      <c r="I303" s="428" t="s">
        <v>1612</v>
      </c>
      <c r="J303" s="431">
        <v>40022</v>
      </c>
      <c r="K303" s="431">
        <v>40022</v>
      </c>
      <c r="L303" s="428" t="s">
        <v>1608</v>
      </c>
      <c r="M303" s="427">
        <v>48298</v>
      </c>
      <c r="N303" s="428" t="s">
        <v>1341</v>
      </c>
      <c r="O303" s="430"/>
      <c r="P303" s="428" t="s">
        <v>1608</v>
      </c>
      <c r="Q303" s="427">
        <v>41005</v>
      </c>
      <c r="R303" s="428" t="s">
        <v>1613</v>
      </c>
      <c r="S303" s="432">
        <v>382</v>
      </c>
      <c r="T303" s="428" t="s">
        <v>1341</v>
      </c>
      <c r="U303" s="428" t="s">
        <v>1341</v>
      </c>
      <c r="V303" s="427" t="b">
        <v>0</v>
      </c>
      <c r="W303" s="428" t="s">
        <v>1341</v>
      </c>
      <c r="X303" s="428" t="s">
        <v>1341</v>
      </c>
    </row>
    <row r="304" spans="1:24" hidden="1" x14ac:dyDescent="0.3">
      <c r="A304" t="s">
        <v>2481</v>
      </c>
      <c r="B304" t="str">
        <f t="shared" si="4"/>
        <v>WA North Coast Fall</v>
      </c>
      <c r="C304" s="428" t="s">
        <v>1616</v>
      </c>
      <c r="D304" s="428" t="s">
        <v>1607</v>
      </c>
      <c r="E304" s="428" t="s">
        <v>1505</v>
      </c>
      <c r="F304" s="427">
        <v>2008</v>
      </c>
      <c r="G304" s="428" t="s">
        <v>1610</v>
      </c>
      <c r="H304" s="428" t="s">
        <v>1611</v>
      </c>
      <c r="I304" s="428" t="s">
        <v>1612</v>
      </c>
      <c r="J304" s="431">
        <v>40022</v>
      </c>
      <c r="K304" s="431">
        <v>40022</v>
      </c>
      <c r="L304" s="428" t="s">
        <v>1608</v>
      </c>
      <c r="M304" s="427">
        <v>49304</v>
      </c>
      <c r="N304" s="428" t="s">
        <v>1341</v>
      </c>
      <c r="O304" s="430"/>
      <c r="P304" s="428" t="s">
        <v>1608</v>
      </c>
      <c r="Q304" s="427">
        <v>40330</v>
      </c>
      <c r="R304" s="428" t="s">
        <v>1613</v>
      </c>
      <c r="S304" s="432">
        <v>383</v>
      </c>
      <c r="T304" s="428" t="s">
        <v>1341</v>
      </c>
      <c r="U304" s="428" t="s">
        <v>1341</v>
      </c>
      <c r="V304" s="427" t="b">
        <v>0</v>
      </c>
      <c r="W304" s="428" t="s">
        <v>1341</v>
      </c>
      <c r="X304" s="428" t="s">
        <v>1341</v>
      </c>
    </row>
    <row r="305" spans="1:24" hidden="1" x14ac:dyDescent="0.3">
      <c r="A305" t="s">
        <v>2481</v>
      </c>
      <c r="B305" t="str">
        <f t="shared" si="4"/>
        <v>WA North Coast Fall</v>
      </c>
      <c r="C305" s="428" t="s">
        <v>2281</v>
      </c>
      <c r="D305" s="428" t="s">
        <v>1607</v>
      </c>
      <c r="E305" s="428" t="s">
        <v>1507</v>
      </c>
      <c r="F305" s="427">
        <v>2001</v>
      </c>
      <c r="G305" s="428" t="s">
        <v>1780</v>
      </c>
      <c r="H305" s="428" t="s">
        <v>1781</v>
      </c>
      <c r="I305" s="428" t="s">
        <v>1612</v>
      </c>
      <c r="J305" s="431">
        <v>37498</v>
      </c>
      <c r="K305" s="431">
        <v>37498</v>
      </c>
      <c r="L305" s="428" t="s">
        <v>1608</v>
      </c>
      <c r="M305" s="427">
        <v>39888</v>
      </c>
      <c r="N305" s="428" t="s">
        <v>1341</v>
      </c>
      <c r="O305" s="430"/>
      <c r="P305" s="428" t="s">
        <v>1608</v>
      </c>
      <c r="Q305" s="427">
        <v>1447</v>
      </c>
      <c r="R305" s="428" t="s">
        <v>1613</v>
      </c>
      <c r="S305" s="432">
        <v>500086</v>
      </c>
      <c r="T305" s="428" t="s">
        <v>1341</v>
      </c>
      <c r="U305" s="428" t="s">
        <v>1341</v>
      </c>
      <c r="V305" s="427" t="b">
        <v>0</v>
      </c>
      <c r="W305" s="428" t="s">
        <v>1341</v>
      </c>
      <c r="X305" s="428" t="s">
        <v>1341</v>
      </c>
    </row>
    <row r="306" spans="1:24" hidden="1" x14ac:dyDescent="0.3">
      <c r="A306" t="s">
        <v>2481</v>
      </c>
      <c r="B306" t="str">
        <f t="shared" si="4"/>
        <v>WA North Coast Fall</v>
      </c>
      <c r="C306" s="428" t="s">
        <v>2286</v>
      </c>
      <c r="D306" s="428" t="s">
        <v>1607</v>
      </c>
      <c r="E306" s="428" t="s">
        <v>1507</v>
      </c>
      <c r="F306" s="427">
        <v>2003</v>
      </c>
      <c r="G306" s="428" t="s">
        <v>1780</v>
      </c>
      <c r="H306" s="428" t="s">
        <v>1781</v>
      </c>
      <c r="I306" s="428" t="s">
        <v>1612</v>
      </c>
      <c r="J306" s="431">
        <v>38210</v>
      </c>
      <c r="K306" s="431">
        <v>38210</v>
      </c>
      <c r="L306" s="428" t="s">
        <v>1608</v>
      </c>
      <c r="M306" s="427">
        <v>31661</v>
      </c>
      <c r="N306" s="428" t="s">
        <v>1613</v>
      </c>
      <c r="O306" s="432">
        <v>4303</v>
      </c>
      <c r="P306" s="428" t="s">
        <v>1608</v>
      </c>
      <c r="Q306" s="427">
        <v>4465</v>
      </c>
      <c r="R306" s="428" t="s">
        <v>1613</v>
      </c>
      <c r="S306" s="427">
        <v>494179</v>
      </c>
      <c r="T306" s="428" t="s">
        <v>1341</v>
      </c>
      <c r="U306" s="428" t="s">
        <v>1341</v>
      </c>
      <c r="V306" s="427" t="b">
        <v>0</v>
      </c>
      <c r="W306" s="428" t="s">
        <v>1341</v>
      </c>
      <c r="X306" s="428" t="s">
        <v>1341</v>
      </c>
    </row>
    <row r="307" spans="1:24" hidden="1" x14ac:dyDescent="0.3">
      <c r="A307" t="s">
        <v>2481</v>
      </c>
      <c r="B307" t="str">
        <f t="shared" si="4"/>
        <v>WA North Coast Fall</v>
      </c>
      <c r="C307" s="428" t="s">
        <v>2280</v>
      </c>
      <c r="D307" s="428" t="s">
        <v>1607</v>
      </c>
      <c r="E307" s="428" t="s">
        <v>1507</v>
      </c>
      <c r="F307" s="427">
        <v>2004</v>
      </c>
      <c r="G307" s="428" t="s">
        <v>1780</v>
      </c>
      <c r="H307" s="428" t="s">
        <v>1781</v>
      </c>
      <c r="I307" s="428" t="s">
        <v>1612</v>
      </c>
      <c r="J307" s="431">
        <v>38572</v>
      </c>
      <c r="K307" s="431">
        <v>38572</v>
      </c>
      <c r="L307" s="428" t="s">
        <v>1608</v>
      </c>
      <c r="M307" s="427">
        <v>173153</v>
      </c>
      <c r="N307" s="428" t="s">
        <v>1341</v>
      </c>
      <c r="O307" s="430"/>
      <c r="P307" s="428" t="s">
        <v>1608</v>
      </c>
      <c r="Q307" s="427">
        <v>21644</v>
      </c>
      <c r="R307" s="428" t="s">
        <v>1341</v>
      </c>
      <c r="S307" s="430"/>
      <c r="T307" s="428" t="s">
        <v>250</v>
      </c>
      <c r="U307" s="428" t="s">
        <v>2007</v>
      </c>
      <c r="V307" s="427" t="b">
        <v>0</v>
      </c>
      <c r="W307" s="428" t="s">
        <v>1341</v>
      </c>
      <c r="X307" s="428" t="s">
        <v>1341</v>
      </c>
    </row>
    <row r="308" spans="1:24" hidden="1" x14ac:dyDescent="0.3">
      <c r="A308" t="s">
        <v>2481</v>
      </c>
      <c r="B308" t="str">
        <f t="shared" si="4"/>
        <v>WA North Coast Fall</v>
      </c>
      <c r="C308" s="428" t="s">
        <v>2284</v>
      </c>
      <c r="D308" s="428" t="s">
        <v>1607</v>
      </c>
      <c r="E308" s="428" t="s">
        <v>1507</v>
      </c>
      <c r="F308" s="427">
        <v>2005</v>
      </c>
      <c r="G308" s="428" t="s">
        <v>1780</v>
      </c>
      <c r="H308" s="428" t="s">
        <v>1781</v>
      </c>
      <c r="I308" s="428" t="s">
        <v>1612</v>
      </c>
      <c r="J308" s="431">
        <v>38940</v>
      </c>
      <c r="K308" s="431">
        <v>38946</v>
      </c>
      <c r="L308" s="428" t="s">
        <v>1608</v>
      </c>
      <c r="M308" s="427">
        <v>184372</v>
      </c>
      <c r="N308" s="428" t="s">
        <v>1613</v>
      </c>
      <c r="O308" s="432">
        <v>5802</v>
      </c>
      <c r="P308" s="428" t="s">
        <v>1608</v>
      </c>
      <c r="Q308" s="427">
        <v>3223</v>
      </c>
      <c r="R308" s="428" t="s">
        <v>1613</v>
      </c>
      <c r="S308" s="427">
        <v>1289</v>
      </c>
      <c r="T308" s="428" t="s">
        <v>250</v>
      </c>
      <c r="U308" s="428" t="s">
        <v>2285</v>
      </c>
      <c r="V308" s="427" t="b">
        <v>0</v>
      </c>
      <c r="W308" s="428" t="s">
        <v>1341</v>
      </c>
      <c r="X308" s="428" t="s">
        <v>1341</v>
      </c>
    </row>
    <row r="309" spans="1:24" hidden="1" x14ac:dyDescent="0.3">
      <c r="A309" t="s">
        <v>2481</v>
      </c>
      <c r="B309" t="str">
        <f t="shared" si="4"/>
        <v>WA North Coast Fall</v>
      </c>
      <c r="C309" s="428" t="s">
        <v>2279</v>
      </c>
      <c r="D309" s="428" t="s">
        <v>1607</v>
      </c>
      <c r="E309" s="428" t="s">
        <v>1507</v>
      </c>
      <c r="F309" s="427">
        <v>2006</v>
      </c>
      <c r="G309" s="428" t="s">
        <v>1780</v>
      </c>
      <c r="H309" s="428" t="s">
        <v>1781</v>
      </c>
      <c r="I309" s="428" t="s">
        <v>1612</v>
      </c>
      <c r="J309" s="431">
        <v>39318</v>
      </c>
      <c r="K309" s="431">
        <v>39318</v>
      </c>
      <c r="L309" s="428" t="s">
        <v>1608</v>
      </c>
      <c r="M309" s="427">
        <v>215153</v>
      </c>
      <c r="N309" s="428" t="s">
        <v>1613</v>
      </c>
      <c r="O309" s="432">
        <v>1921</v>
      </c>
      <c r="P309" s="428" t="s">
        <v>1608</v>
      </c>
      <c r="Q309" s="427">
        <v>33801</v>
      </c>
      <c r="R309" s="428" t="s">
        <v>1341</v>
      </c>
      <c r="S309" s="433"/>
      <c r="T309" s="428" t="s">
        <v>250</v>
      </c>
      <c r="U309" s="428" t="s">
        <v>2145</v>
      </c>
      <c r="V309" s="427" t="b">
        <v>0</v>
      </c>
      <c r="W309" s="428" t="s">
        <v>1341</v>
      </c>
      <c r="X309" s="428" t="s">
        <v>1341</v>
      </c>
    </row>
    <row r="310" spans="1:24" hidden="1" x14ac:dyDescent="0.3">
      <c r="A310" t="s">
        <v>2481</v>
      </c>
      <c r="B310" t="str">
        <f t="shared" si="4"/>
        <v>WA North Coast Fall</v>
      </c>
      <c r="C310" s="428" t="s">
        <v>2282</v>
      </c>
      <c r="D310" s="428" t="s">
        <v>1607</v>
      </c>
      <c r="E310" s="428" t="s">
        <v>1507</v>
      </c>
      <c r="F310" s="427">
        <v>2007</v>
      </c>
      <c r="G310" s="428" t="s">
        <v>1780</v>
      </c>
      <c r="H310" s="428" t="s">
        <v>1781</v>
      </c>
      <c r="I310" s="428" t="s">
        <v>1612</v>
      </c>
      <c r="J310" s="431">
        <v>39675</v>
      </c>
      <c r="K310" s="431">
        <v>39675</v>
      </c>
      <c r="L310" s="428" t="s">
        <v>1608</v>
      </c>
      <c r="M310" s="427">
        <v>205869</v>
      </c>
      <c r="N310" s="428" t="s">
        <v>1341</v>
      </c>
      <c r="O310" s="430"/>
      <c r="P310" s="428" t="s">
        <v>1608</v>
      </c>
      <c r="Q310" s="427">
        <v>7539</v>
      </c>
      <c r="R310" s="428" t="s">
        <v>1341</v>
      </c>
      <c r="S310" s="433"/>
      <c r="T310" s="428" t="s">
        <v>250</v>
      </c>
      <c r="U310" s="428" t="s">
        <v>2283</v>
      </c>
      <c r="V310" s="427" t="b">
        <v>0</v>
      </c>
      <c r="W310" s="428" t="s">
        <v>1341</v>
      </c>
      <c r="X310" s="428" t="s">
        <v>1341</v>
      </c>
    </row>
    <row r="311" spans="1:24" hidden="1" x14ac:dyDescent="0.3">
      <c r="A311" t="s">
        <v>2481</v>
      </c>
      <c r="B311" t="str">
        <f t="shared" si="4"/>
        <v>WA North Coast Fall</v>
      </c>
      <c r="C311" s="428" t="s">
        <v>1779</v>
      </c>
      <c r="D311" s="428" t="s">
        <v>1607</v>
      </c>
      <c r="E311" s="428" t="s">
        <v>1507</v>
      </c>
      <c r="F311" s="427">
        <v>2008</v>
      </c>
      <c r="G311" s="428" t="s">
        <v>1780</v>
      </c>
      <c r="H311" s="428" t="s">
        <v>1781</v>
      </c>
      <c r="I311" s="428" t="s">
        <v>1612</v>
      </c>
      <c r="J311" s="431">
        <v>40022</v>
      </c>
      <c r="K311" s="431">
        <v>40030</v>
      </c>
      <c r="L311" s="428" t="s">
        <v>1608</v>
      </c>
      <c r="M311" s="427">
        <v>157773</v>
      </c>
      <c r="N311" s="428" t="s">
        <v>1341</v>
      </c>
      <c r="O311" s="430"/>
      <c r="P311" s="428" t="s">
        <v>1608</v>
      </c>
      <c r="Q311" s="427">
        <v>984</v>
      </c>
      <c r="R311" s="428" t="s">
        <v>1341</v>
      </c>
      <c r="S311" s="433"/>
      <c r="T311" s="428" t="s">
        <v>250</v>
      </c>
      <c r="U311" s="428" t="s">
        <v>1782</v>
      </c>
      <c r="V311" s="427" t="b">
        <v>0</v>
      </c>
      <c r="W311" s="428" t="s">
        <v>1341</v>
      </c>
      <c r="X311" s="428" t="s">
        <v>1341</v>
      </c>
    </row>
    <row r="312" spans="1:24" hidden="1" x14ac:dyDescent="0.3">
      <c r="A312" t="s">
        <v>2481</v>
      </c>
      <c r="B312" t="str">
        <f t="shared" si="4"/>
        <v>WA North Coast Fall</v>
      </c>
      <c r="C312" s="428" t="s">
        <v>2288</v>
      </c>
      <c r="D312" s="428" t="s">
        <v>1607</v>
      </c>
      <c r="E312" s="428" t="s">
        <v>1503</v>
      </c>
      <c r="F312" s="427">
        <v>2001</v>
      </c>
      <c r="G312" s="428" t="s">
        <v>1777</v>
      </c>
      <c r="H312" s="428" t="s">
        <v>1778</v>
      </c>
      <c r="I312" s="428" t="s">
        <v>1612</v>
      </c>
      <c r="J312" s="431">
        <v>37460</v>
      </c>
      <c r="K312" s="431">
        <v>37460</v>
      </c>
      <c r="L312" s="428" t="s">
        <v>1608</v>
      </c>
      <c r="M312" s="427">
        <v>18294</v>
      </c>
      <c r="N312" s="428" t="s">
        <v>1341</v>
      </c>
      <c r="O312" s="430"/>
      <c r="P312" s="428" t="s">
        <v>1608</v>
      </c>
      <c r="Q312" s="427">
        <v>1293</v>
      </c>
      <c r="R312" s="428" t="s">
        <v>1341</v>
      </c>
      <c r="S312" s="433"/>
      <c r="T312" s="428" t="s">
        <v>1341</v>
      </c>
      <c r="U312" s="428" t="s">
        <v>1341</v>
      </c>
      <c r="V312" s="427" t="b">
        <v>0</v>
      </c>
      <c r="W312" s="428" t="s">
        <v>1341</v>
      </c>
      <c r="X312" s="428" t="s">
        <v>1341</v>
      </c>
    </row>
    <row r="313" spans="1:24" hidden="1" x14ac:dyDescent="0.3">
      <c r="A313" t="s">
        <v>2481</v>
      </c>
      <c r="B313" t="str">
        <f t="shared" si="4"/>
        <v>WA North Coast Fall</v>
      </c>
      <c r="C313" s="428" t="s">
        <v>2294</v>
      </c>
      <c r="D313" s="428" t="s">
        <v>1607</v>
      </c>
      <c r="E313" s="428" t="s">
        <v>1503</v>
      </c>
      <c r="F313" s="427">
        <v>2001</v>
      </c>
      <c r="G313" s="428" t="s">
        <v>1777</v>
      </c>
      <c r="H313" s="428" t="s">
        <v>1778</v>
      </c>
      <c r="I313" s="428" t="s">
        <v>1612</v>
      </c>
      <c r="J313" s="431">
        <v>37460</v>
      </c>
      <c r="K313" s="431">
        <v>37460</v>
      </c>
      <c r="L313" s="428" t="s">
        <v>1608</v>
      </c>
      <c r="M313" s="427">
        <v>185957</v>
      </c>
      <c r="N313" s="428" t="s">
        <v>1341</v>
      </c>
      <c r="O313" s="430"/>
      <c r="P313" s="428" t="s">
        <v>1608</v>
      </c>
      <c r="Q313" s="427">
        <v>13140</v>
      </c>
      <c r="R313" s="428" t="s">
        <v>1613</v>
      </c>
      <c r="S313" s="427">
        <v>16207</v>
      </c>
      <c r="T313" s="428" t="s">
        <v>1341</v>
      </c>
      <c r="U313" s="428" t="s">
        <v>1341</v>
      </c>
      <c r="V313" s="427" t="b">
        <v>0</v>
      </c>
      <c r="W313" s="428" t="s">
        <v>1341</v>
      </c>
      <c r="X313" s="428" t="s">
        <v>1341</v>
      </c>
    </row>
    <row r="314" spans="1:24" hidden="1" x14ac:dyDescent="0.3">
      <c r="A314" t="s">
        <v>2481</v>
      </c>
      <c r="B314" t="str">
        <f t="shared" si="4"/>
        <v>WA North Coast Fall</v>
      </c>
      <c r="C314" s="428" t="s">
        <v>2287</v>
      </c>
      <c r="D314" s="428" t="s">
        <v>1607</v>
      </c>
      <c r="E314" s="428" t="s">
        <v>1503</v>
      </c>
      <c r="F314" s="427">
        <v>2002</v>
      </c>
      <c r="G314" s="428" t="s">
        <v>1777</v>
      </c>
      <c r="H314" s="428" t="s">
        <v>1778</v>
      </c>
      <c r="I314" s="428" t="s">
        <v>1612</v>
      </c>
      <c r="J314" s="431">
        <v>37820</v>
      </c>
      <c r="K314" s="431">
        <v>37820</v>
      </c>
      <c r="L314" s="428" t="s">
        <v>1608</v>
      </c>
      <c r="M314" s="427">
        <v>181046</v>
      </c>
      <c r="N314" s="428" t="s">
        <v>1341</v>
      </c>
      <c r="O314" s="430"/>
      <c r="P314" s="428" t="s">
        <v>1608</v>
      </c>
      <c r="Q314" s="427">
        <v>18564</v>
      </c>
      <c r="R314" s="428" t="s">
        <v>1613</v>
      </c>
      <c r="S314" s="427">
        <v>78894</v>
      </c>
      <c r="T314" s="428" t="s">
        <v>1341</v>
      </c>
      <c r="U314" s="428" t="s">
        <v>1341</v>
      </c>
      <c r="V314" s="427" t="b">
        <v>0</v>
      </c>
      <c r="W314" s="428" t="s">
        <v>1341</v>
      </c>
      <c r="X314" s="428" t="s">
        <v>1341</v>
      </c>
    </row>
    <row r="315" spans="1:24" hidden="1" x14ac:dyDescent="0.3">
      <c r="A315" t="s">
        <v>2481</v>
      </c>
      <c r="B315" t="str">
        <f t="shared" si="4"/>
        <v>WA North Coast Fall</v>
      </c>
      <c r="C315" s="428" t="s">
        <v>2293</v>
      </c>
      <c r="D315" s="428" t="s">
        <v>1607</v>
      </c>
      <c r="E315" s="428" t="s">
        <v>1503</v>
      </c>
      <c r="F315" s="427">
        <v>2003</v>
      </c>
      <c r="G315" s="428" t="s">
        <v>1777</v>
      </c>
      <c r="H315" s="428" t="s">
        <v>1778</v>
      </c>
      <c r="I315" s="428" t="s">
        <v>1612</v>
      </c>
      <c r="J315" s="431">
        <v>38188</v>
      </c>
      <c r="K315" s="431">
        <v>38188</v>
      </c>
      <c r="L315" s="428" t="s">
        <v>1608</v>
      </c>
      <c r="M315" s="427">
        <v>206096</v>
      </c>
      <c r="N315" s="428" t="s">
        <v>1613</v>
      </c>
      <c r="O315" s="432">
        <v>7003</v>
      </c>
      <c r="P315" s="428" t="s">
        <v>1608</v>
      </c>
      <c r="Q315" s="427">
        <v>4530</v>
      </c>
      <c r="R315" s="428" t="s">
        <v>1613</v>
      </c>
      <c r="S315" s="427">
        <v>1226</v>
      </c>
      <c r="T315" s="428" t="s">
        <v>1341</v>
      </c>
      <c r="U315" s="428" t="s">
        <v>1341</v>
      </c>
      <c r="V315" s="427" t="b">
        <v>0</v>
      </c>
      <c r="W315" s="428" t="s">
        <v>1341</v>
      </c>
      <c r="X315" s="428" t="s">
        <v>1341</v>
      </c>
    </row>
    <row r="316" spans="1:24" hidden="1" x14ac:dyDescent="0.3">
      <c r="A316" t="s">
        <v>2481</v>
      </c>
      <c r="B316" t="str">
        <f t="shared" si="4"/>
        <v>WA North Coast Fall</v>
      </c>
      <c r="C316" s="428" t="s">
        <v>2292</v>
      </c>
      <c r="D316" s="428" t="s">
        <v>1607</v>
      </c>
      <c r="E316" s="428" t="s">
        <v>1503</v>
      </c>
      <c r="F316" s="427">
        <v>2004</v>
      </c>
      <c r="G316" s="428" t="s">
        <v>1777</v>
      </c>
      <c r="H316" s="428" t="s">
        <v>1778</v>
      </c>
      <c r="I316" s="428" t="s">
        <v>1612</v>
      </c>
      <c r="J316" s="431">
        <v>38563</v>
      </c>
      <c r="K316" s="431">
        <v>38564</v>
      </c>
      <c r="L316" s="428" t="s">
        <v>1608</v>
      </c>
      <c r="M316" s="427">
        <v>170652</v>
      </c>
      <c r="N316" s="428" t="s">
        <v>1613</v>
      </c>
      <c r="O316" s="432">
        <v>1517</v>
      </c>
      <c r="P316" s="428" t="s">
        <v>1608</v>
      </c>
      <c r="Q316" s="427">
        <v>38302</v>
      </c>
      <c r="R316" s="428" t="s">
        <v>1341</v>
      </c>
      <c r="S316" s="433"/>
      <c r="T316" s="428" t="s">
        <v>1341</v>
      </c>
      <c r="U316" s="428" t="s">
        <v>1341</v>
      </c>
      <c r="V316" s="427" t="b">
        <v>0</v>
      </c>
      <c r="W316" s="428" t="s">
        <v>1341</v>
      </c>
      <c r="X316" s="428" t="s">
        <v>1341</v>
      </c>
    </row>
    <row r="317" spans="1:24" x14ac:dyDescent="0.3">
      <c r="B317" t="str">
        <f t="shared" si="4"/>
        <v>WA North Coast Fall</v>
      </c>
      <c r="C317" s="428" t="s">
        <v>2290</v>
      </c>
      <c r="D317" s="428" t="s">
        <v>1607</v>
      </c>
      <c r="E317" s="428" t="s">
        <v>1503</v>
      </c>
      <c r="F317" s="427">
        <v>2005</v>
      </c>
      <c r="G317" s="428" t="s">
        <v>1777</v>
      </c>
      <c r="H317" s="428" t="s">
        <v>2291</v>
      </c>
      <c r="I317" s="428" t="s">
        <v>1612</v>
      </c>
      <c r="J317" s="431">
        <v>38924</v>
      </c>
      <c r="K317" s="431">
        <v>38929</v>
      </c>
      <c r="L317" s="428" t="s">
        <v>1608</v>
      </c>
      <c r="M317" s="427">
        <v>194075</v>
      </c>
      <c r="N317" s="428" t="s">
        <v>1613</v>
      </c>
      <c r="O317" s="432">
        <v>4421</v>
      </c>
      <c r="P317" s="428" t="s">
        <v>1608</v>
      </c>
      <c r="Q317" s="427">
        <v>10971</v>
      </c>
      <c r="R317" s="428" t="s">
        <v>1613</v>
      </c>
      <c r="S317" s="427">
        <v>1768</v>
      </c>
      <c r="T317" s="428" t="s">
        <v>1341</v>
      </c>
      <c r="U317" s="428" t="s">
        <v>1341</v>
      </c>
      <c r="V317" s="427" t="b">
        <v>0</v>
      </c>
      <c r="W317" s="428" t="s">
        <v>1341</v>
      </c>
      <c r="X317" s="428" t="s">
        <v>1341</v>
      </c>
    </row>
    <row r="318" spans="1:24" x14ac:dyDescent="0.3">
      <c r="B318" t="str">
        <f t="shared" si="4"/>
        <v>WA North Coast Fall</v>
      </c>
      <c r="C318" s="428" t="s">
        <v>2295</v>
      </c>
      <c r="D318" s="428" t="s">
        <v>1607</v>
      </c>
      <c r="E318" s="428" t="s">
        <v>1503</v>
      </c>
      <c r="F318" s="427">
        <v>2006</v>
      </c>
      <c r="G318" s="428" t="s">
        <v>1777</v>
      </c>
      <c r="H318" s="428" t="s">
        <v>1778</v>
      </c>
      <c r="I318" s="428" t="s">
        <v>1612</v>
      </c>
      <c r="J318" s="431">
        <v>39293</v>
      </c>
      <c r="K318" s="431">
        <v>39300</v>
      </c>
      <c r="L318" s="428" t="s">
        <v>1608</v>
      </c>
      <c r="M318" s="427">
        <v>201780</v>
      </c>
      <c r="N318" s="428" t="s">
        <v>1613</v>
      </c>
      <c r="O318" s="432">
        <v>412</v>
      </c>
      <c r="P318" s="428" t="s">
        <v>1608</v>
      </c>
      <c r="Q318" s="427">
        <v>44866</v>
      </c>
      <c r="R318" s="428" t="s">
        <v>1341</v>
      </c>
      <c r="S318" s="433"/>
      <c r="T318" s="428" t="s">
        <v>1341</v>
      </c>
      <c r="U318" s="428" t="s">
        <v>1341</v>
      </c>
      <c r="V318" s="427" t="b">
        <v>0</v>
      </c>
      <c r="W318" s="428" t="s">
        <v>1341</v>
      </c>
      <c r="X318" s="428" t="s">
        <v>1341</v>
      </c>
    </row>
    <row r="319" spans="1:24" x14ac:dyDescent="0.3">
      <c r="B319" t="str">
        <f t="shared" si="4"/>
        <v>WA North Coast Fall</v>
      </c>
      <c r="C319" s="428" t="s">
        <v>2289</v>
      </c>
      <c r="D319" s="428" t="s">
        <v>1607</v>
      </c>
      <c r="E319" s="428" t="s">
        <v>1503</v>
      </c>
      <c r="F319" s="427">
        <v>2007</v>
      </c>
      <c r="G319" s="428" t="s">
        <v>1777</v>
      </c>
      <c r="H319" s="428" t="s">
        <v>1778</v>
      </c>
      <c r="I319" s="428" t="s">
        <v>1612</v>
      </c>
      <c r="J319" s="431">
        <v>39660</v>
      </c>
      <c r="K319" s="431">
        <v>39666</v>
      </c>
      <c r="L319" s="428" t="s">
        <v>1608</v>
      </c>
      <c r="M319" s="427">
        <v>186540</v>
      </c>
      <c r="N319" s="428" t="s">
        <v>1613</v>
      </c>
      <c r="O319" s="432">
        <v>754</v>
      </c>
      <c r="P319" s="428" t="s">
        <v>1608</v>
      </c>
      <c r="Q319" s="427">
        <v>6030</v>
      </c>
      <c r="R319" s="428" t="s">
        <v>1341</v>
      </c>
      <c r="S319" s="433"/>
      <c r="T319" s="428" t="s">
        <v>1341</v>
      </c>
      <c r="U319" s="428" t="s">
        <v>1341</v>
      </c>
      <c r="V319" s="427" t="b">
        <v>0</v>
      </c>
      <c r="W319" s="428" t="s">
        <v>1341</v>
      </c>
      <c r="X319" s="428" t="s">
        <v>1341</v>
      </c>
    </row>
    <row r="320" spans="1:24" x14ac:dyDescent="0.3">
      <c r="B320" t="str">
        <f t="shared" si="4"/>
        <v>WA North Coast Fall</v>
      </c>
      <c r="C320" s="428" t="s">
        <v>1776</v>
      </c>
      <c r="D320" s="428" t="s">
        <v>1607</v>
      </c>
      <c r="E320" s="428" t="s">
        <v>1503</v>
      </c>
      <c r="F320" s="427">
        <v>2008</v>
      </c>
      <c r="G320" s="428" t="s">
        <v>1777</v>
      </c>
      <c r="H320" s="428" t="s">
        <v>1778</v>
      </c>
      <c r="I320" s="428" t="s">
        <v>1612</v>
      </c>
      <c r="J320" s="431">
        <v>40017</v>
      </c>
      <c r="K320" s="431">
        <v>40022</v>
      </c>
      <c r="L320" s="428" t="s">
        <v>1608</v>
      </c>
      <c r="M320" s="427">
        <v>218187</v>
      </c>
      <c r="N320" s="428" t="s">
        <v>1613</v>
      </c>
      <c r="O320" s="432">
        <v>873</v>
      </c>
      <c r="P320" s="428" t="s">
        <v>1608</v>
      </c>
      <c r="Q320" s="427">
        <v>2182</v>
      </c>
      <c r="R320" s="428" t="s">
        <v>1613</v>
      </c>
      <c r="S320" s="427">
        <v>436</v>
      </c>
      <c r="T320" s="428" t="s">
        <v>1341</v>
      </c>
      <c r="U320" s="428" t="s">
        <v>1341</v>
      </c>
      <c r="V320" s="427" t="b">
        <v>0</v>
      </c>
      <c r="W320" s="428" t="s">
        <v>1341</v>
      </c>
      <c r="X320" s="428" t="s">
        <v>1341</v>
      </c>
    </row>
    <row r="321" spans="2:24" x14ac:dyDescent="0.3">
      <c r="B321" t="str">
        <f t="shared" si="4"/>
        <v>WCVI Total Fall</v>
      </c>
      <c r="C321" s="428" t="s">
        <v>2311</v>
      </c>
      <c r="D321" s="428" t="s">
        <v>1607</v>
      </c>
      <c r="E321" s="428" t="s">
        <v>1512</v>
      </c>
      <c r="F321" s="427">
        <v>2005</v>
      </c>
      <c r="G321" s="428" t="s">
        <v>1695</v>
      </c>
      <c r="H321" s="428" t="s">
        <v>1696</v>
      </c>
      <c r="I321" s="428" t="s">
        <v>1612</v>
      </c>
      <c r="J321" s="431">
        <v>38855</v>
      </c>
      <c r="K321" s="431">
        <v>38865</v>
      </c>
      <c r="L321" s="428" t="s">
        <v>1608</v>
      </c>
      <c r="M321" s="427">
        <v>25145</v>
      </c>
      <c r="N321" s="428" t="s">
        <v>1341</v>
      </c>
      <c r="O321" s="430"/>
      <c r="P321" s="428" t="s">
        <v>1613</v>
      </c>
      <c r="Q321" s="427">
        <v>692768</v>
      </c>
      <c r="R321" s="428" t="s">
        <v>1341</v>
      </c>
      <c r="S321" s="433"/>
      <c r="T321" s="428" t="s">
        <v>1341</v>
      </c>
      <c r="U321" s="428" t="s">
        <v>1341</v>
      </c>
      <c r="V321" s="427" t="b">
        <v>0</v>
      </c>
      <c r="W321" s="428" t="s">
        <v>1341</v>
      </c>
      <c r="X321" s="428" t="s">
        <v>1341</v>
      </c>
    </row>
    <row r="322" spans="2:24" x14ac:dyDescent="0.3">
      <c r="B322" t="str">
        <f t="shared" si="4"/>
        <v>WCVI Total Fall</v>
      </c>
      <c r="C322" s="428" t="s">
        <v>2312</v>
      </c>
      <c r="D322" s="428" t="s">
        <v>1607</v>
      </c>
      <c r="E322" s="428" t="s">
        <v>1512</v>
      </c>
      <c r="F322" s="427">
        <v>2005</v>
      </c>
      <c r="G322" s="428" t="s">
        <v>1695</v>
      </c>
      <c r="H322" s="428" t="s">
        <v>1696</v>
      </c>
      <c r="I322" s="428" t="s">
        <v>1612</v>
      </c>
      <c r="J322" s="431">
        <v>38860</v>
      </c>
      <c r="K322" s="431">
        <v>38864</v>
      </c>
      <c r="L322" s="428" t="s">
        <v>1608</v>
      </c>
      <c r="M322" s="427">
        <v>25022</v>
      </c>
      <c r="N322" s="428" t="s">
        <v>1341</v>
      </c>
      <c r="O322" s="430"/>
      <c r="P322" s="428" t="s">
        <v>1613</v>
      </c>
      <c r="Q322" s="427">
        <v>701743</v>
      </c>
      <c r="R322" s="428" t="s">
        <v>1341</v>
      </c>
      <c r="S322" s="430"/>
      <c r="T322" s="428" t="s">
        <v>1341</v>
      </c>
      <c r="U322" s="428" t="s">
        <v>1341</v>
      </c>
      <c r="V322" s="427" t="b">
        <v>0</v>
      </c>
      <c r="W322" s="428" t="s">
        <v>1341</v>
      </c>
      <c r="X322" s="428" t="s">
        <v>1341</v>
      </c>
    </row>
    <row r="323" spans="2:24" x14ac:dyDescent="0.3">
      <c r="B323" t="str">
        <f t="shared" ref="B323:B386" si="5">VLOOKUP(E323,AD$2:AE$89,2,FALSE)</f>
        <v>WCVI Total Fall</v>
      </c>
      <c r="C323" s="428" t="s">
        <v>2310</v>
      </c>
      <c r="D323" s="428" t="s">
        <v>1607</v>
      </c>
      <c r="E323" s="428" t="s">
        <v>1512</v>
      </c>
      <c r="F323" s="427">
        <v>2005</v>
      </c>
      <c r="G323" s="428" t="s">
        <v>1695</v>
      </c>
      <c r="H323" s="428" t="s">
        <v>1696</v>
      </c>
      <c r="I323" s="428" t="s">
        <v>1612</v>
      </c>
      <c r="J323" s="431">
        <v>38856</v>
      </c>
      <c r="K323" s="431">
        <v>38865</v>
      </c>
      <c r="L323" s="428" t="s">
        <v>1608</v>
      </c>
      <c r="M323" s="427">
        <v>25085</v>
      </c>
      <c r="N323" s="428" t="s">
        <v>1341</v>
      </c>
      <c r="O323" s="430"/>
      <c r="P323" s="428" t="s">
        <v>1613</v>
      </c>
      <c r="Q323" s="427">
        <v>1212206</v>
      </c>
      <c r="R323" s="428" t="s">
        <v>1341</v>
      </c>
      <c r="S323" s="430"/>
      <c r="T323" s="428" t="s">
        <v>1341</v>
      </c>
      <c r="U323" s="428" t="s">
        <v>1341</v>
      </c>
      <c r="V323" s="427" t="b">
        <v>0</v>
      </c>
      <c r="W323" s="428" t="s">
        <v>1341</v>
      </c>
      <c r="X323" s="428" t="s">
        <v>1341</v>
      </c>
    </row>
    <row r="324" spans="2:24" x14ac:dyDescent="0.3">
      <c r="B324" t="str">
        <f t="shared" si="5"/>
        <v>WCVI Total Fall</v>
      </c>
      <c r="C324" s="428" t="s">
        <v>2307</v>
      </c>
      <c r="D324" s="428" t="s">
        <v>1607</v>
      </c>
      <c r="E324" s="428" t="s">
        <v>1512</v>
      </c>
      <c r="F324" s="427">
        <v>2005</v>
      </c>
      <c r="G324" s="428" t="s">
        <v>1695</v>
      </c>
      <c r="H324" s="428" t="s">
        <v>1696</v>
      </c>
      <c r="I324" s="428" t="s">
        <v>1612</v>
      </c>
      <c r="J324" s="431">
        <v>38856</v>
      </c>
      <c r="K324" s="431">
        <v>38865</v>
      </c>
      <c r="L324" s="428" t="s">
        <v>1608</v>
      </c>
      <c r="M324" s="427">
        <v>25027</v>
      </c>
      <c r="N324" s="428" t="s">
        <v>1341</v>
      </c>
      <c r="O324" s="430"/>
      <c r="P324" s="428" t="s">
        <v>1613</v>
      </c>
      <c r="Q324" s="427">
        <v>1191448</v>
      </c>
      <c r="R324" s="428" t="s">
        <v>1608</v>
      </c>
      <c r="S324" s="432">
        <v>126</v>
      </c>
      <c r="T324" s="428" t="s">
        <v>1341</v>
      </c>
      <c r="U324" s="428" t="s">
        <v>1341</v>
      </c>
      <c r="V324" s="427" t="b">
        <v>0</v>
      </c>
      <c r="W324" s="428" t="s">
        <v>1341</v>
      </c>
      <c r="X324" s="428" t="s">
        <v>1341</v>
      </c>
    </row>
    <row r="325" spans="2:24" x14ac:dyDescent="0.3">
      <c r="B325" t="str">
        <f t="shared" si="5"/>
        <v>WCVI Total Fall</v>
      </c>
      <c r="C325" s="428" t="s">
        <v>2308</v>
      </c>
      <c r="D325" s="428" t="s">
        <v>1607</v>
      </c>
      <c r="E325" s="428" t="s">
        <v>1512</v>
      </c>
      <c r="F325" s="427">
        <v>2005</v>
      </c>
      <c r="G325" s="428" t="s">
        <v>1695</v>
      </c>
      <c r="H325" s="428" t="s">
        <v>1696</v>
      </c>
      <c r="I325" s="428" t="s">
        <v>1612</v>
      </c>
      <c r="J325" s="431">
        <v>38862</v>
      </c>
      <c r="K325" s="431">
        <v>38866</v>
      </c>
      <c r="L325" s="428" t="s">
        <v>1608</v>
      </c>
      <c r="M325" s="427">
        <v>25323</v>
      </c>
      <c r="N325" s="428" t="s">
        <v>1341</v>
      </c>
      <c r="O325" s="430"/>
      <c r="P325" s="428" t="s">
        <v>1613</v>
      </c>
      <c r="Q325" s="427">
        <v>979109</v>
      </c>
      <c r="R325" s="428" t="s">
        <v>1341</v>
      </c>
      <c r="S325" s="433"/>
      <c r="T325" s="428" t="s">
        <v>1341</v>
      </c>
      <c r="U325" s="428" t="s">
        <v>1341</v>
      </c>
      <c r="V325" s="427" t="b">
        <v>0</v>
      </c>
      <c r="W325" s="428" t="s">
        <v>1341</v>
      </c>
      <c r="X325" s="428" t="s">
        <v>1341</v>
      </c>
    </row>
    <row r="326" spans="2:24" x14ac:dyDescent="0.3">
      <c r="B326" t="str">
        <f t="shared" si="5"/>
        <v>WCVI Total Fall</v>
      </c>
      <c r="C326" s="428" t="s">
        <v>2299</v>
      </c>
      <c r="D326" s="428" t="s">
        <v>1607</v>
      </c>
      <c r="E326" s="428" t="s">
        <v>1512</v>
      </c>
      <c r="F326" s="427">
        <v>2005</v>
      </c>
      <c r="G326" s="428" t="s">
        <v>1695</v>
      </c>
      <c r="H326" s="428" t="s">
        <v>1696</v>
      </c>
      <c r="I326" s="428" t="s">
        <v>1612</v>
      </c>
      <c r="J326" s="431">
        <v>38862</v>
      </c>
      <c r="K326" s="431">
        <v>38866</v>
      </c>
      <c r="L326" s="428" t="s">
        <v>1608</v>
      </c>
      <c r="M326" s="427">
        <v>24991</v>
      </c>
      <c r="N326" s="428" t="s">
        <v>1341</v>
      </c>
      <c r="O326" s="430"/>
      <c r="P326" s="428" t="s">
        <v>1608</v>
      </c>
      <c r="Q326" s="427">
        <v>126</v>
      </c>
      <c r="R326" s="428" t="s">
        <v>1341</v>
      </c>
      <c r="S326" s="433"/>
      <c r="T326" s="428" t="s">
        <v>1341</v>
      </c>
      <c r="U326" s="428" t="s">
        <v>1341</v>
      </c>
      <c r="V326" s="427" t="b">
        <v>0</v>
      </c>
      <c r="W326" s="428" t="s">
        <v>1341</v>
      </c>
      <c r="X326" s="428" t="s">
        <v>1341</v>
      </c>
    </row>
    <row r="327" spans="2:24" x14ac:dyDescent="0.3">
      <c r="B327" t="str">
        <f t="shared" si="5"/>
        <v>WCVI Total Fall</v>
      </c>
      <c r="C327" s="428" t="s">
        <v>2301</v>
      </c>
      <c r="D327" s="428" t="s">
        <v>1607</v>
      </c>
      <c r="E327" s="428" t="s">
        <v>1512</v>
      </c>
      <c r="F327" s="427">
        <v>2005</v>
      </c>
      <c r="G327" s="428" t="s">
        <v>1695</v>
      </c>
      <c r="H327" s="428" t="s">
        <v>1696</v>
      </c>
      <c r="I327" s="428" t="s">
        <v>1612</v>
      </c>
      <c r="J327" s="431">
        <v>38862</v>
      </c>
      <c r="K327" s="431">
        <v>38866</v>
      </c>
      <c r="L327" s="428" t="s">
        <v>1608</v>
      </c>
      <c r="M327" s="427">
        <v>25228</v>
      </c>
      <c r="N327" s="428" t="s">
        <v>1341</v>
      </c>
      <c r="O327" s="430"/>
      <c r="P327" s="428" t="s">
        <v>1613</v>
      </c>
      <c r="Q327" s="427">
        <v>1164137</v>
      </c>
      <c r="R327" s="428" t="s">
        <v>1341</v>
      </c>
      <c r="S327" s="430"/>
      <c r="T327" s="428" t="s">
        <v>1341</v>
      </c>
      <c r="U327" s="428" t="s">
        <v>1341</v>
      </c>
      <c r="V327" s="427" t="b">
        <v>0</v>
      </c>
      <c r="W327" s="428" t="s">
        <v>1341</v>
      </c>
      <c r="X327" s="428" t="s">
        <v>1341</v>
      </c>
    </row>
    <row r="328" spans="2:24" x14ac:dyDescent="0.3">
      <c r="B328" t="str">
        <f t="shared" si="5"/>
        <v>WCVI Total Fall</v>
      </c>
      <c r="C328" s="428" t="s">
        <v>2298</v>
      </c>
      <c r="D328" s="428" t="s">
        <v>1607</v>
      </c>
      <c r="E328" s="428" t="s">
        <v>1512</v>
      </c>
      <c r="F328" s="427">
        <v>2005</v>
      </c>
      <c r="G328" s="428" t="s">
        <v>1695</v>
      </c>
      <c r="H328" s="428" t="s">
        <v>1696</v>
      </c>
      <c r="I328" s="428" t="s">
        <v>1612</v>
      </c>
      <c r="J328" s="431">
        <v>38862</v>
      </c>
      <c r="K328" s="431">
        <v>38866</v>
      </c>
      <c r="L328" s="428" t="s">
        <v>1608</v>
      </c>
      <c r="M328" s="427">
        <v>25192</v>
      </c>
      <c r="N328" s="428" t="s">
        <v>1341</v>
      </c>
      <c r="O328" s="430"/>
      <c r="P328" s="428" t="s">
        <v>1341</v>
      </c>
      <c r="Q328" s="433"/>
      <c r="R328" s="428" t="s">
        <v>1341</v>
      </c>
      <c r="S328" s="430"/>
      <c r="T328" s="428" t="s">
        <v>1341</v>
      </c>
      <c r="U328" s="428" t="s">
        <v>1341</v>
      </c>
      <c r="V328" s="427" t="b">
        <v>0</v>
      </c>
      <c r="W328" s="428" t="s">
        <v>1341</v>
      </c>
      <c r="X328" s="428" t="s">
        <v>1341</v>
      </c>
    </row>
    <row r="329" spans="2:24" x14ac:dyDescent="0.3">
      <c r="B329" t="str">
        <f t="shared" si="5"/>
        <v>WCVI Total Fall</v>
      </c>
      <c r="C329" s="428" t="s">
        <v>2320</v>
      </c>
      <c r="D329" s="428" t="s">
        <v>1607</v>
      </c>
      <c r="E329" s="428" t="s">
        <v>1512</v>
      </c>
      <c r="F329" s="427">
        <v>2006</v>
      </c>
      <c r="G329" s="428" t="s">
        <v>1695</v>
      </c>
      <c r="H329" s="428" t="s">
        <v>1696</v>
      </c>
      <c r="I329" s="428" t="s">
        <v>1612</v>
      </c>
      <c r="J329" s="431">
        <v>39230</v>
      </c>
      <c r="K329" s="431">
        <v>39235</v>
      </c>
      <c r="L329" s="428" t="s">
        <v>1608</v>
      </c>
      <c r="M329" s="427">
        <v>25174</v>
      </c>
      <c r="N329" s="428" t="s">
        <v>1341</v>
      </c>
      <c r="O329" s="430"/>
      <c r="P329" s="428" t="s">
        <v>1613</v>
      </c>
      <c r="Q329" s="427">
        <v>738544</v>
      </c>
      <c r="R329" s="428" t="s">
        <v>1341</v>
      </c>
      <c r="S329" s="433"/>
      <c r="T329" s="428" t="s">
        <v>1341</v>
      </c>
      <c r="U329" s="428" t="s">
        <v>1341</v>
      </c>
      <c r="V329" s="427" t="b">
        <v>0</v>
      </c>
      <c r="W329" s="428" t="s">
        <v>1341</v>
      </c>
      <c r="X329" s="428" t="s">
        <v>1341</v>
      </c>
    </row>
    <row r="330" spans="2:24" x14ac:dyDescent="0.3">
      <c r="B330" t="str">
        <f t="shared" si="5"/>
        <v>WCVI Total Fall</v>
      </c>
      <c r="C330" s="428" t="s">
        <v>2319</v>
      </c>
      <c r="D330" s="428" t="s">
        <v>1607</v>
      </c>
      <c r="E330" s="428" t="s">
        <v>1512</v>
      </c>
      <c r="F330" s="427">
        <v>2006</v>
      </c>
      <c r="G330" s="428" t="s">
        <v>1695</v>
      </c>
      <c r="H330" s="428" t="s">
        <v>1696</v>
      </c>
      <c r="I330" s="428" t="s">
        <v>1612</v>
      </c>
      <c r="J330" s="431">
        <v>39230</v>
      </c>
      <c r="K330" s="431">
        <v>39235</v>
      </c>
      <c r="L330" s="428" t="s">
        <v>1608</v>
      </c>
      <c r="M330" s="427">
        <v>25159</v>
      </c>
      <c r="N330" s="428" t="s">
        <v>1341</v>
      </c>
      <c r="O330" s="430"/>
      <c r="P330" s="428" t="s">
        <v>1613</v>
      </c>
      <c r="Q330" s="427">
        <v>738104</v>
      </c>
      <c r="R330" s="428" t="s">
        <v>1341</v>
      </c>
      <c r="S330" s="433"/>
      <c r="T330" s="428" t="s">
        <v>1341</v>
      </c>
      <c r="U330" s="428" t="s">
        <v>1341</v>
      </c>
      <c r="V330" s="427" t="b">
        <v>0</v>
      </c>
      <c r="W330" s="428" t="s">
        <v>1341</v>
      </c>
      <c r="X330" s="428" t="s">
        <v>1341</v>
      </c>
    </row>
    <row r="331" spans="2:24" x14ac:dyDescent="0.3">
      <c r="B331" t="str">
        <f t="shared" si="5"/>
        <v>WCVI Total Fall</v>
      </c>
      <c r="C331" s="428" t="s">
        <v>2318</v>
      </c>
      <c r="D331" s="428" t="s">
        <v>1607</v>
      </c>
      <c r="E331" s="428" t="s">
        <v>1512</v>
      </c>
      <c r="F331" s="427">
        <v>2006</v>
      </c>
      <c r="G331" s="428" t="s">
        <v>1695</v>
      </c>
      <c r="H331" s="428" t="s">
        <v>1696</v>
      </c>
      <c r="I331" s="428" t="s">
        <v>1612</v>
      </c>
      <c r="J331" s="431">
        <v>39230</v>
      </c>
      <c r="K331" s="431">
        <v>39235</v>
      </c>
      <c r="L331" s="428" t="s">
        <v>1608</v>
      </c>
      <c r="M331" s="427">
        <v>25200</v>
      </c>
      <c r="N331" s="428" t="s">
        <v>1341</v>
      </c>
      <c r="O331" s="430"/>
      <c r="P331" s="428" t="s">
        <v>1613</v>
      </c>
      <c r="Q331" s="427">
        <v>739307</v>
      </c>
      <c r="R331" s="428" t="s">
        <v>1341</v>
      </c>
      <c r="S331" s="430"/>
      <c r="T331" s="428" t="s">
        <v>1341</v>
      </c>
      <c r="U331" s="428" t="s">
        <v>1341</v>
      </c>
      <c r="V331" s="427" t="b">
        <v>0</v>
      </c>
      <c r="W331" s="428" t="s">
        <v>1341</v>
      </c>
      <c r="X331" s="428" t="s">
        <v>1341</v>
      </c>
    </row>
    <row r="332" spans="2:24" x14ac:dyDescent="0.3">
      <c r="B332" t="str">
        <f t="shared" si="5"/>
        <v>WCVI Total Fall</v>
      </c>
      <c r="C332" s="428" t="s">
        <v>2313</v>
      </c>
      <c r="D332" s="428" t="s">
        <v>1607</v>
      </c>
      <c r="E332" s="428" t="s">
        <v>1512</v>
      </c>
      <c r="F332" s="427">
        <v>2006</v>
      </c>
      <c r="G332" s="428" t="s">
        <v>1695</v>
      </c>
      <c r="H332" s="428" t="s">
        <v>1696</v>
      </c>
      <c r="I332" s="428" t="s">
        <v>1612</v>
      </c>
      <c r="J332" s="431">
        <v>39230</v>
      </c>
      <c r="K332" s="431">
        <v>39235</v>
      </c>
      <c r="L332" s="428" t="s">
        <v>1608</v>
      </c>
      <c r="M332" s="427">
        <v>25161</v>
      </c>
      <c r="N332" s="428" t="s">
        <v>1341</v>
      </c>
      <c r="O332" s="430"/>
      <c r="P332" s="428" t="s">
        <v>1613</v>
      </c>
      <c r="Q332" s="427">
        <v>656649</v>
      </c>
      <c r="R332" s="428" t="s">
        <v>1341</v>
      </c>
      <c r="S332" s="430"/>
      <c r="T332" s="428" t="s">
        <v>1341</v>
      </c>
      <c r="U332" s="428" t="s">
        <v>1341</v>
      </c>
      <c r="V332" s="427" t="b">
        <v>0</v>
      </c>
      <c r="W332" s="428" t="s">
        <v>1341</v>
      </c>
      <c r="X332" s="428" t="s">
        <v>1341</v>
      </c>
    </row>
    <row r="333" spans="2:24" x14ac:dyDescent="0.3">
      <c r="B333" t="str">
        <f t="shared" si="5"/>
        <v>WCVI Total Fall</v>
      </c>
      <c r="C333" s="428" t="s">
        <v>2317</v>
      </c>
      <c r="D333" s="428" t="s">
        <v>1607</v>
      </c>
      <c r="E333" s="428" t="s">
        <v>1512</v>
      </c>
      <c r="F333" s="427">
        <v>2006</v>
      </c>
      <c r="G333" s="428" t="s">
        <v>1695</v>
      </c>
      <c r="H333" s="428" t="s">
        <v>1696</v>
      </c>
      <c r="I333" s="428" t="s">
        <v>1612</v>
      </c>
      <c r="J333" s="431">
        <v>39230</v>
      </c>
      <c r="K333" s="431">
        <v>39235</v>
      </c>
      <c r="L333" s="428" t="s">
        <v>1608</v>
      </c>
      <c r="M333" s="427">
        <v>25156</v>
      </c>
      <c r="N333" s="428" t="s">
        <v>1341</v>
      </c>
      <c r="O333" s="430"/>
      <c r="P333" s="428" t="s">
        <v>1613</v>
      </c>
      <c r="Q333" s="432">
        <v>658788</v>
      </c>
      <c r="R333" s="428" t="s">
        <v>1341</v>
      </c>
      <c r="S333" s="430"/>
      <c r="T333" s="428" t="s">
        <v>1341</v>
      </c>
      <c r="U333" s="428" t="s">
        <v>1341</v>
      </c>
      <c r="V333" s="427" t="b">
        <v>0</v>
      </c>
      <c r="W333" s="428" t="s">
        <v>1341</v>
      </c>
      <c r="X333" s="428" t="s">
        <v>1341</v>
      </c>
    </row>
    <row r="334" spans="2:24" x14ac:dyDescent="0.3">
      <c r="B334" t="str">
        <f t="shared" si="5"/>
        <v>WCVI Total Fall</v>
      </c>
      <c r="C334" s="428" t="s">
        <v>2316</v>
      </c>
      <c r="D334" s="428" t="s">
        <v>1607</v>
      </c>
      <c r="E334" s="428" t="s">
        <v>1512</v>
      </c>
      <c r="F334" s="427">
        <v>2006</v>
      </c>
      <c r="G334" s="428" t="s">
        <v>1695</v>
      </c>
      <c r="H334" s="428" t="s">
        <v>1696</v>
      </c>
      <c r="I334" s="428" t="s">
        <v>1612</v>
      </c>
      <c r="J334" s="431">
        <v>39230</v>
      </c>
      <c r="K334" s="431">
        <v>39235</v>
      </c>
      <c r="L334" s="428" t="s">
        <v>1608</v>
      </c>
      <c r="M334" s="427">
        <v>25233</v>
      </c>
      <c r="N334" s="428" t="s">
        <v>1341</v>
      </c>
      <c r="O334" s="430"/>
      <c r="P334" s="428" t="s">
        <v>1613</v>
      </c>
      <c r="Q334" s="427">
        <v>679367</v>
      </c>
      <c r="R334" s="428" t="s">
        <v>1341</v>
      </c>
      <c r="S334" s="433"/>
      <c r="T334" s="428" t="s">
        <v>1341</v>
      </c>
      <c r="U334" s="428" t="s">
        <v>1341</v>
      </c>
      <c r="V334" s="427" t="b">
        <v>0</v>
      </c>
      <c r="W334" s="428" t="s">
        <v>1341</v>
      </c>
      <c r="X334" s="428" t="s">
        <v>1341</v>
      </c>
    </row>
    <row r="335" spans="2:24" x14ac:dyDescent="0.3">
      <c r="B335" t="str">
        <f t="shared" si="5"/>
        <v>WCVI Total Fall</v>
      </c>
      <c r="C335" s="428" t="s">
        <v>2315</v>
      </c>
      <c r="D335" s="428" t="s">
        <v>1607</v>
      </c>
      <c r="E335" s="428" t="s">
        <v>1512</v>
      </c>
      <c r="F335" s="427">
        <v>2006</v>
      </c>
      <c r="G335" s="428" t="s">
        <v>1695</v>
      </c>
      <c r="H335" s="428" t="s">
        <v>1696</v>
      </c>
      <c r="I335" s="428" t="s">
        <v>1612</v>
      </c>
      <c r="J335" s="431">
        <v>39230</v>
      </c>
      <c r="K335" s="431">
        <v>39235</v>
      </c>
      <c r="L335" s="428" t="s">
        <v>1608</v>
      </c>
      <c r="M335" s="427">
        <v>25200</v>
      </c>
      <c r="N335" s="428" t="s">
        <v>1341</v>
      </c>
      <c r="O335" s="430"/>
      <c r="P335" s="428" t="s">
        <v>1613</v>
      </c>
      <c r="Q335" s="427">
        <v>675989</v>
      </c>
      <c r="R335" s="428" t="s">
        <v>1341</v>
      </c>
      <c r="S335" s="433"/>
      <c r="T335" s="428" t="s">
        <v>1341</v>
      </c>
      <c r="U335" s="428" t="s">
        <v>1341</v>
      </c>
      <c r="V335" s="427" t="b">
        <v>0</v>
      </c>
      <c r="W335" s="428" t="s">
        <v>1341</v>
      </c>
      <c r="X335" s="428" t="s">
        <v>1341</v>
      </c>
    </row>
    <row r="336" spans="2:24" x14ac:dyDescent="0.3">
      <c r="B336" t="str">
        <f t="shared" si="5"/>
        <v>WCVI Total Fall</v>
      </c>
      <c r="C336" s="428" t="s">
        <v>2314</v>
      </c>
      <c r="D336" s="428" t="s">
        <v>1607</v>
      </c>
      <c r="E336" s="428" t="s">
        <v>1512</v>
      </c>
      <c r="F336" s="427">
        <v>2006</v>
      </c>
      <c r="G336" s="428" t="s">
        <v>1695</v>
      </c>
      <c r="H336" s="428" t="s">
        <v>1696</v>
      </c>
      <c r="I336" s="428" t="s">
        <v>1612</v>
      </c>
      <c r="J336" s="431">
        <v>39230</v>
      </c>
      <c r="K336" s="431">
        <v>39235</v>
      </c>
      <c r="L336" s="428" t="s">
        <v>1608</v>
      </c>
      <c r="M336" s="427">
        <v>25241</v>
      </c>
      <c r="N336" s="428" t="s">
        <v>1341</v>
      </c>
      <c r="O336" s="430"/>
      <c r="P336" s="428" t="s">
        <v>1613</v>
      </c>
      <c r="Q336" s="427">
        <v>1161720</v>
      </c>
      <c r="R336" s="428" t="s">
        <v>1341</v>
      </c>
      <c r="S336" s="430"/>
      <c r="T336" s="428" t="s">
        <v>1341</v>
      </c>
      <c r="U336" s="428" t="s">
        <v>1341</v>
      </c>
      <c r="V336" s="427" t="b">
        <v>0</v>
      </c>
      <c r="W336" s="428" t="s">
        <v>1341</v>
      </c>
      <c r="X336" s="428" t="s">
        <v>1341</v>
      </c>
    </row>
    <row r="337" spans="2:24" x14ac:dyDescent="0.3">
      <c r="B337" t="str">
        <f t="shared" si="5"/>
        <v>WCVI Total Fall</v>
      </c>
      <c r="C337" s="428" t="s">
        <v>2309</v>
      </c>
      <c r="D337" s="428" t="s">
        <v>1607</v>
      </c>
      <c r="E337" s="428" t="s">
        <v>1512</v>
      </c>
      <c r="F337" s="427">
        <v>2007</v>
      </c>
      <c r="G337" s="428" t="s">
        <v>1695</v>
      </c>
      <c r="H337" s="428" t="s">
        <v>1696</v>
      </c>
      <c r="I337" s="428" t="s">
        <v>1612</v>
      </c>
      <c r="J337" s="431">
        <v>39594</v>
      </c>
      <c r="K337" s="431">
        <v>39600</v>
      </c>
      <c r="L337" s="428" t="s">
        <v>1608</v>
      </c>
      <c r="M337" s="427">
        <v>15105</v>
      </c>
      <c r="N337" s="428" t="s">
        <v>1341</v>
      </c>
      <c r="O337" s="430"/>
      <c r="P337" s="428" t="s">
        <v>1613</v>
      </c>
      <c r="Q337" s="427">
        <v>373435</v>
      </c>
      <c r="R337" s="428" t="s">
        <v>1341</v>
      </c>
      <c r="S337" s="433"/>
      <c r="T337" s="428" t="s">
        <v>1341</v>
      </c>
      <c r="U337" s="428" t="s">
        <v>1341</v>
      </c>
      <c r="V337" s="427" t="b">
        <v>0</v>
      </c>
      <c r="W337" s="428" t="s">
        <v>1341</v>
      </c>
      <c r="X337" s="428" t="s">
        <v>1341</v>
      </c>
    </row>
    <row r="338" spans="2:24" x14ac:dyDescent="0.3">
      <c r="B338" t="str">
        <f t="shared" si="5"/>
        <v>WCVI Total Fall</v>
      </c>
      <c r="C338" s="428" t="s">
        <v>2303</v>
      </c>
      <c r="D338" s="428" t="s">
        <v>1607</v>
      </c>
      <c r="E338" s="428" t="s">
        <v>1512</v>
      </c>
      <c r="F338" s="427">
        <v>2007</v>
      </c>
      <c r="G338" s="428" t="s">
        <v>1695</v>
      </c>
      <c r="H338" s="428" t="s">
        <v>1696</v>
      </c>
      <c r="I338" s="428" t="s">
        <v>1612</v>
      </c>
      <c r="J338" s="431">
        <v>39594</v>
      </c>
      <c r="K338" s="431">
        <v>39600</v>
      </c>
      <c r="L338" s="428" t="s">
        <v>1608</v>
      </c>
      <c r="M338" s="427">
        <v>25161</v>
      </c>
      <c r="N338" s="428" t="s">
        <v>1341</v>
      </c>
      <c r="O338" s="430"/>
      <c r="P338" s="428" t="s">
        <v>1613</v>
      </c>
      <c r="Q338" s="427">
        <v>622046</v>
      </c>
      <c r="R338" s="428" t="s">
        <v>1341</v>
      </c>
      <c r="S338" s="433"/>
      <c r="T338" s="428" t="s">
        <v>1341</v>
      </c>
      <c r="U338" s="428" t="s">
        <v>1341</v>
      </c>
      <c r="V338" s="427" t="b">
        <v>0</v>
      </c>
      <c r="W338" s="428" t="s">
        <v>1341</v>
      </c>
      <c r="X338" s="428" t="s">
        <v>1341</v>
      </c>
    </row>
    <row r="339" spans="2:24" x14ac:dyDescent="0.3">
      <c r="B339" t="str">
        <f t="shared" si="5"/>
        <v>WCVI Total Fall</v>
      </c>
      <c r="C339" s="428" t="s">
        <v>2300</v>
      </c>
      <c r="D339" s="428" t="s">
        <v>1607</v>
      </c>
      <c r="E339" s="428" t="s">
        <v>1512</v>
      </c>
      <c r="F339" s="427">
        <v>2007</v>
      </c>
      <c r="G339" s="428" t="s">
        <v>1695</v>
      </c>
      <c r="H339" s="428" t="s">
        <v>1696</v>
      </c>
      <c r="I339" s="428" t="s">
        <v>1612</v>
      </c>
      <c r="J339" s="431">
        <v>39594</v>
      </c>
      <c r="K339" s="431">
        <v>39600</v>
      </c>
      <c r="L339" s="428" t="s">
        <v>1608</v>
      </c>
      <c r="M339" s="427">
        <v>25108</v>
      </c>
      <c r="N339" s="428" t="s">
        <v>1341</v>
      </c>
      <c r="O339" s="430"/>
      <c r="P339" s="428" t="s">
        <v>1613</v>
      </c>
      <c r="Q339" s="427">
        <v>1075887</v>
      </c>
      <c r="R339" s="428" t="s">
        <v>1608</v>
      </c>
      <c r="S339" s="432">
        <v>126</v>
      </c>
      <c r="T339" s="428" t="s">
        <v>1341</v>
      </c>
      <c r="U339" s="428" t="s">
        <v>1341</v>
      </c>
      <c r="V339" s="427" t="b">
        <v>0</v>
      </c>
      <c r="W339" s="428" t="s">
        <v>1341</v>
      </c>
      <c r="X339" s="428" t="s">
        <v>1341</v>
      </c>
    </row>
    <row r="340" spans="2:24" x14ac:dyDescent="0.3">
      <c r="B340" t="str">
        <f t="shared" si="5"/>
        <v>WCVI Total Fall</v>
      </c>
      <c r="C340" s="428" t="s">
        <v>2304</v>
      </c>
      <c r="D340" s="428" t="s">
        <v>1607</v>
      </c>
      <c r="E340" s="428" t="s">
        <v>1512</v>
      </c>
      <c r="F340" s="427">
        <v>2007</v>
      </c>
      <c r="G340" s="428" t="s">
        <v>1695</v>
      </c>
      <c r="H340" s="428" t="s">
        <v>1696</v>
      </c>
      <c r="I340" s="428" t="s">
        <v>1612</v>
      </c>
      <c r="J340" s="431">
        <v>39597</v>
      </c>
      <c r="K340" s="431">
        <v>39602</v>
      </c>
      <c r="L340" s="428" t="s">
        <v>1608</v>
      </c>
      <c r="M340" s="427">
        <v>25190</v>
      </c>
      <c r="N340" s="428" t="s">
        <v>1341</v>
      </c>
      <c r="O340" s="430"/>
      <c r="P340" s="428" t="s">
        <v>1613</v>
      </c>
      <c r="Q340" s="427">
        <v>643662</v>
      </c>
      <c r="R340" s="428" t="s">
        <v>1341</v>
      </c>
      <c r="S340" s="433"/>
      <c r="T340" s="428" t="s">
        <v>1341</v>
      </c>
      <c r="U340" s="428" t="s">
        <v>1341</v>
      </c>
      <c r="V340" s="427" t="b">
        <v>0</v>
      </c>
      <c r="W340" s="428" t="s">
        <v>1341</v>
      </c>
      <c r="X340" s="428" t="s">
        <v>1341</v>
      </c>
    </row>
    <row r="341" spans="2:24" x14ac:dyDescent="0.3">
      <c r="B341" t="str">
        <f t="shared" si="5"/>
        <v>WCVI Total Fall</v>
      </c>
      <c r="C341" s="428" t="s">
        <v>2305</v>
      </c>
      <c r="D341" s="428" t="s">
        <v>1607</v>
      </c>
      <c r="E341" s="428" t="s">
        <v>1512</v>
      </c>
      <c r="F341" s="427">
        <v>2007</v>
      </c>
      <c r="G341" s="428" t="s">
        <v>1695</v>
      </c>
      <c r="H341" s="428" t="s">
        <v>1696</v>
      </c>
      <c r="I341" s="428" t="s">
        <v>1612</v>
      </c>
      <c r="J341" s="431">
        <v>39597</v>
      </c>
      <c r="K341" s="431">
        <v>39602</v>
      </c>
      <c r="L341" s="428" t="s">
        <v>1608</v>
      </c>
      <c r="M341" s="427">
        <v>25083</v>
      </c>
      <c r="N341" s="428" t="s">
        <v>1341</v>
      </c>
      <c r="O341" s="430"/>
      <c r="P341" s="428" t="s">
        <v>1613</v>
      </c>
      <c r="Q341" s="427">
        <v>640928</v>
      </c>
      <c r="R341" s="428" t="s">
        <v>1341</v>
      </c>
      <c r="S341" s="433"/>
      <c r="T341" s="428" t="s">
        <v>1341</v>
      </c>
      <c r="U341" s="428" t="s">
        <v>1341</v>
      </c>
      <c r="V341" s="427" t="b">
        <v>0</v>
      </c>
      <c r="W341" s="428" t="s">
        <v>1341</v>
      </c>
      <c r="X341" s="428" t="s">
        <v>1341</v>
      </c>
    </row>
    <row r="342" spans="2:24" x14ac:dyDescent="0.3">
      <c r="B342" t="str">
        <f t="shared" si="5"/>
        <v>WCVI Total Fall</v>
      </c>
      <c r="C342" s="428" t="s">
        <v>2306</v>
      </c>
      <c r="D342" s="428" t="s">
        <v>1607</v>
      </c>
      <c r="E342" s="428" t="s">
        <v>1512</v>
      </c>
      <c r="F342" s="427">
        <v>2007</v>
      </c>
      <c r="G342" s="428" t="s">
        <v>1695</v>
      </c>
      <c r="H342" s="428" t="s">
        <v>1696</v>
      </c>
      <c r="I342" s="428" t="s">
        <v>1612</v>
      </c>
      <c r="J342" s="431">
        <v>39597</v>
      </c>
      <c r="K342" s="431">
        <v>39602</v>
      </c>
      <c r="L342" s="428" t="s">
        <v>1608</v>
      </c>
      <c r="M342" s="427">
        <v>25153</v>
      </c>
      <c r="N342" s="428" t="s">
        <v>1341</v>
      </c>
      <c r="O342" s="430"/>
      <c r="P342" s="428" t="s">
        <v>1613</v>
      </c>
      <c r="Q342" s="427">
        <v>710962</v>
      </c>
      <c r="R342" s="428" t="s">
        <v>1341</v>
      </c>
      <c r="S342" s="433"/>
      <c r="T342" s="428" t="s">
        <v>1341</v>
      </c>
      <c r="U342" s="428" t="s">
        <v>1341</v>
      </c>
      <c r="V342" s="427" t="b">
        <v>0</v>
      </c>
      <c r="W342" s="428" t="s">
        <v>1341</v>
      </c>
      <c r="X342" s="428" t="s">
        <v>1341</v>
      </c>
    </row>
    <row r="343" spans="2:24" x14ac:dyDescent="0.3">
      <c r="B343" t="str">
        <f t="shared" si="5"/>
        <v>WCVI Total Fall</v>
      </c>
      <c r="C343" s="428" t="s">
        <v>2302</v>
      </c>
      <c r="D343" s="428" t="s">
        <v>1607</v>
      </c>
      <c r="E343" s="428" t="s">
        <v>1512</v>
      </c>
      <c r="F343" s="427">
        <v>2007</v>
      </c>
      <c r="G343" s="428" t="s">
        <v>1695</v>
      </c>
      <c r="H343" s="428" t="s">
        <v>1696</v>
      </c>
      <c r="I343" s="428" t="s">
        <v>1612</v>
      </c>
      <c r="J343" s="431">
        <v>39597</v>
      </c>
      <c r="K343" s="431">
        <v>39602</v>
      </c>
      <c r="L343" s="428" t="s">
        <v>1608</v>
      </c>
      <c r="M343" s="427">
        <v>25168</v>
      </c>
      <c r="N343" s="428" t="s">
        <v>1341</v>
      </c>
      <c r="O343" s="430"/>
      <c r="P343" s="428" t="s">
        <v>1613</v>
      </c>
      <c r="Q343" s="427">
        <v>685859</v>
      </c>
      <c r="R343" s="428" t="s">
        <v>1341</v>
      </c>
      <c r="S343" s="433"/>
      <c r="T343" s="428" t="s">
        <v>1341</v>
      </c>
      <c r="U343" s="428" t="s">
        <v>1341</v>
      </c>
      <c r="V343" s="427" t="b">
        <v>0</v>
      </c>
      <c r="W343" s="428" t="s">
        <v>1341</v>
      </c>
      <c r="X343" s="428" t="s">
        <v>1341</v>
      </c>
    </row>
    <row r="344" spans="2:24" x14ac:dyDescent="0.3">
      <c r="B344" t="str">
        <f t="shared" si="5"/>
        <v>WCVI Total Fall</v>
      </c>
      <c r="C344" s="428" t="s">
        <v>2296</v>
      </c>
      <c r="D344" s="428" t="s">
        <v>1607</v>
      </c>
      <c r="E344" s="428" t="s">
        <v>1512</v>
      </c>
      <c r="F344" s="427">
        <v>2007</v>
      </c>
      <c r="G344" s="428" t="s">
        <v>1695</v>
      </c>
      <c r="H344" s="428" t="s">
        <v>1696</v>
      </c>
      <c r="I344" s="428" t="s">
        <v>1612</v>
      </c>
      <c r="J344" s="431">
        <v>39594</v>
      </c>
      <c r="K344" s="431">
        <v>39600</v>
      </c>
      <c r="L344" s="428" t="s">
        <v>1608</v>
      </c>
      <c r="M344" s="427">
        <v>25258</v>
      </c>
      <c r="N344" s="428" t="s">
        <v>1341</v>
      </c>
      <c r="O344" s="430"/>
      <c r="P344" s="428" t="s">
        <v>1613</v>
      </c>
      <c r="Q344" s="432">
        <v>637354</v>
      </c>
      <c r="R344" s="428" t="s">
        <v>1341</v>
      </c>
      <c r="S344" s="430"/>
      <c r="T344" s="428" t="s">
        <v>1341</v>
      </c>
      <c r="U344" s="428" t="s">
        <v>1341</v>
      </c>
      <c r="V344" s="427" t="b">
        <v>0</v>
      </c>
      <c r="W344" s="428" t="s">
        <v>1341</v>
      </c>
      <c r="X344" s="428" t="s">
        <v>1341</v>
      </c>
    </row>
    <row r="345" spans="2:24" x14ac:dyDescent="0.3">
      <c r="B345" t="str">
        <f t="shared" si="5"/>
        <v>WCVI Total Fall</v>
      </c>
      <c r="C345" s="428" t="s">
        <v>2297</v>
      </c>
      <c r="D345" s="428" t="s">
        <v>1607</v>
      </c>
      <c r="E345" s="428" t="s">
        <v>1512</v>
      </c>
      <c r="F345" s="427">
        <v>2007</v>
      </c>
      <c r="G345" s="428" t="s">
        <v>1695</v>
      </c>
      <c r="H345" s="428" t="s">
        <v>1696</v>
      </c>
      <c r="I345" s="428" t="s">
        <v>1612</v>
      </c>
      <c r="J345" s="431">
        <v>39594</v>
      </c>
      <c r="K345" s="431">
        <v>39600</v>
      </c>
      <c r="L345" s="428" t="s">
        <v>1608</v>
      </c>
      <c r="M345" s="427">
        <v>25216</v>
      </c>
      <c r="N345" s="428" t="s">
        <v>1341</v>
      </c>
      <c r="O345" s="430"/>
      <c r="P345" s="428" t="s">
        <v>1613</v>
      </c>
      <c r="Q345" s="427">
        <v>636294</v>
      </c>
      <c r="R345" s="428" t="s">
        <v>1341</v>
      </c>
      <c r="S345" s="430"/>
      <c r="T345" s="428" t="s">
        <v>1341</v>
      </c>
      <c r="U345" s="428" t="s">
        <v>1341</v>
      </c>
      <c r="V345" s="427" t="b">
        <v>0</v>
      </c>
      <c r="W345" s="428" t="s">
        <v>1341</v>
      </c>
      <c r="X345" s="428" t="s">
        <v>1341</v>
      </c>
    </row>
    <row r="346" spans="2:24" x14ac:dyDescent="0.3">
      <c r="B346" t="str">
        <f t="shared" si="5"/>
        <v>WCVI Total Fall</v>
      </c>
      <c r="C346" s="428" t="s">
        <v>1694</v>
      </c>
      <c r="D346" s="428" t="s">
        <v>1607</v>
      </c>
      <c r="E346" s="428" t="s">
        <v>1512</v>
      </c>
      <c r="F346" s="427">
        <v>2008</v>
      </c>
      <c r="G346" s="428" t="s">
        <v>1695</v>
      </c>
      <c r="H346" s="428" t="s">
        <v>1696</v>
      </c>
      <c r="I346" s="428" t="s">
        <v>1612</v>
      </c>
      <c r="J346" s="431">
        <v>39958</v>
      </c>
      <c r="K346" s="431">
        <v>39958</v>
      </c>
      <c r="L346" s="428" t="s">
        <v>1608</v>
      </c>
      <c r="M346" s="427">
        <v>26221</v>
      </c>
      <c r="N346" s="428" t="s">
        <v>1341</v>
      </c>
      <c r="O346" s="430"/>
      <c r="P346" s="428" t="s">
        <v>1613</v>
      </c>
      <c r="Q346" s="427">
        <v>369239</v>
      </c>
      <c r="R346" s="428" t="s">
        <v>1608</v>
      </c>
      <c r="S346" s="432">
        <v>165</v>
      </c>
      <c r="T346" s="428" t="s">
        <v>1341</v>
      </c>
      <c r="U346" s="428" t="s">
        <v>1341</v>
      </c>
      <c r="V346" s="427" t="b">
        <v>0</v>
      </c>
      <c r="W346" s="428" t="s">
        <v>1341</v>
      </c>
      <c r="X346" s="428" t="s">
        <v>1341</v>
      </c>
    </row>
    <row r="347" spans="2:24" x14ac:dyDescent="0.3">
      <c r="B347" t="str">
        <f t="shared" si="5"/>
        <v>WCVI Total Fall</v>
      </c>
      <c r="C347" s="428" t="s">
        <v>1697</v>
      </c>
      <c r="D347" s="428" t="s">
        <v>1607</v>
      </c>
      <c r="E347" s="428" t="s">
        <v>1512</v>
      </c>
      <c r="F347" s="427">
        <v>2008</v>
      </c>
      <c r="G347" s="428" t="s">
        <v>1695</v>
      </c>
      <c r="H347" s="428" t="s">
        <v>1696</v>
      </c>
      <c r="I347" s="428" t="s">
        <v>1612</v>
      </c>
      <c r="J347" s="431">
        <v>39958</v>
      </c>
      <c r="K347" s="431">
        <v>39958</v>
      </c>
      <c r="L347" s="428" t="s">
        <v>1608</v>
      </c>
      <c r="M347" s="427">
        <v>25287</v>
      </c>
      <c r="N347" s="428" t="s">
        <v>1341</v>
      </c>
      <c r="O347" s="430"/>
      <c r="P347" s="428" t="s">
        <v>1613</v>
      </c>
      <c r="Q347" s="427">
        <v>356078</v>
      </c>
      <c r="R347" s="428" t="s">
        <v>1608</v>
      </c>
      <c r="S347" s="432">
        <v>159</v>
      </c>
      <c r="T347" s="428" t="s">
        <v>1341</v>
      </c>
      <c r="U347" s="428" t="s">
        <v>1341</v>
      </c>
      <c r="V347" s="427" t="b">
        <v>0</v>
      </c>
      <c r="W347" s="428" t="s">
        <v>1341</v>
      </c>
      <c r="X347" s="428" t="s">
        <v>1341</v>
      </c>
    </row>
    <row r="348" spans="2:24" x14ac:dyDescent="0.3">
      <c r="B348" t="str">
        <f t="shared" si="5"/>
        <v>WCVI Total Fall</v>
      </c>
      <c r="C348" s="428" t="s">
        <v>1698</v>
      </c>
      <c r="D348" s="428" t="s">
        <v>1607</v>
      </c>
      <c r="E348" s="428" t="s">
        <v>1512</v>
      </c>
      <c r="F348" s="427">
        <v>2008</v>
      </c>
      <c r="G348" s="428" t="s">
        <v>1695</v>
      </c>
      <c r="H348" s="428" t="s">
        <v>1696</v>
      </c>
      <c r="I348" s="428" t="s">
        <v>1612</v>
      </c>
      <c r="J348" s="431">
        <v>39958</v>
      </c>
      <c r="K348" s="431">
        <v>39958</v>
      </c>
      <c r="L348" s="428" t="s">
        <v>1608</v>
      </c>
      <c r="M348" s="427">
        <v>25004</v>
      </c>
      <c r="N348" s="428" t="s">
        <v>1341</v>
      </c>
      <c r="O348" s="430"/>
      <c r="P348" s="428" t="s">
        <v>1613</v>
      </c>
      <c r="Q348" s="427">
        <v>352098</v>
      </c>
      <c r="R348" s="428" t="s">
        <v>1608</v>
      </c>
      <c r="S348" s="427">
        <v>157</v>
      </c>
      <c r="T348" s="428" t="s">
        <v>1341</v>
      </c>
      <c r="U348" s="428" t="s">
        <v>1341</v>
      </c>
      <c r="V348" s="427" t="b">
        <v>0</v>
      </c>
      <c r="W348" s="428" t="s">
        <v>1341</v>
      </c>
      <c r="X348" s="428" t="s">
        <v>1341</v>
      </c>
    </row>
    <row r="349" spans="2:24" x14ac:dyDescent="0.3">
      <c r="B349" t="str">
        <f t="shared" si="5"/>
        <v>WCVI Total Fall</v>
      </c>
      <c r="C349" s="428" t="s">
        <v>1699</v>
      </c>
      <c r="D349" s="428" t="s">
        <v>1607</v>
      </c>
      <c r="E349" s="428" t="s">
        <v>1512</v>
      </c>
      <c r="F349" s="427">
        <v>2008</v>
      </c>
      <c r="G349" s="428" t="s">
        <v>1695</v>
      </c>
      <c r="H349" s="428" t="s">
        <v>1696</v>
      </c>
      <c r="I349" s="428" t="s">
        <v>1612</v>
      </c>
      <c r="J349" s="431">
        <v>39958</v>
      </c>
      <c r="K349" s="431">
        <v>39958</v>
      </c>
      <c r="L349" s="428" t="s">
        <v>1608</v>
      </c>
      <c r="M349" s="427">
        <v>23286</v>
      </c>
      <c r="N349" s="428" t="s">
        <v>1341</v>
      </c>
      <c r="O349" s="430"/>
      <c r="P349" s="428" t="s">
        <v>1613</v>
      </c>
      <c r="Q349" s="427">
        <v>327902</v>
      </c>
      <c r="R349" s="428" t="s">
        <v>1608</v>
      </c>
      <c r="S349" s="427">
        <v>146</v>
      </c>
      <c r="T349" s="428" t="s">
        <v>1341</v>
      </c>
      <c r="U349" s="428" t="s">
        <v>1341</v>
      </c>
      <c r="V349" s="427" t="b">
        <v>0</v>
      </c>
      <c r="W349" s="428" t="s">
        <v>1341</v>
      </c>
      <c r="X349" s="428" t="s">
        <v>1341</v>
      </c>
    </row>
    <row r="350" spans="2:24" x14ac:dyDescent="0.3">
      <c r="B350" t="str">
        <f t="shared" si="5"/>
        <v>WCVI Total Fall</v>
      </c>
      <c r="C350" s="428" t="s">
        <v>1700</v>
      </c>
      <c r="D350" s="428" t="s">
        <v>1607</v>
      </c>
      <c r="E350" s="428" t="s">
        <v>1512</v>
      </c>
      <c r="F350" s="427">
        <v>2008</v>
      </c>
      <c r="G350" s="428" t="s">
        <v>1695</v>
      </c>
      <c r="H350" s="428" t="s">
        <v>1696</v>
      </c>
      <c r="I350" s="428" t="s">
        <v>1612</v>
      </c>
      <c r="J350" s="431">
        <v>39961</v>
      </c>
      <c r="K350" s="431">
        <v>39961</v>
      </c>
      <c r="L350" s="428" t="s">
        <v>1608</v>
      </c>
      <c r="M350" s="427">
        <v>25272</v>
      </c>
      <c r="N350" s="428" t="s">
        <v>1341</v>
      </c>
      <c r="O350" s="430"/>
      <c r="P350" s="428" t="s">
        <v>1613</v>
      </c>
      <c r="Q350" s="427">
        <v>283628</v>
      </c>
      <c r="R350" s="428" t="s">
        <v>1608</v>
      </c>
      <c r="S350" s="432">
        <v>127</v>
      </c>
      <c r="T350" s="428" t="s">
        <v>1341</v>
      </c>
      <c r="U350" s="428" t="s">
        <v>1341</v>
      </c>
      <c r="V350" s="427" t="b">
        <v>0</v>
      </c>
      <c r="W350" s="428" t="s">
        <v>1341</v>
      </c>
      <c r="X350" s="428" t="s">
        <v>1341</v>
      </c>
    </row>
    <row r="351" spans="2:24" x14ac:dyDescent="0.3">
      <c r="B351" t="str">
        <f t="shared" si="5"/>
        <v>WCVI Total Fall</v>
      </c>
      <c r="C351" s="428" t="s">
        <v>1701</v>
      </c>
      <c r="D351" s="428" t="s">
        <v>1607</v>
      </c>
      <c r="E351" s="428" t="s">
        <v>1512</v>
      </c>
      <c r="F351" s="427">
        <v>2008</v>
      </c>
      <c r="G351" s="428" t="s">
        <v>1695</v>
      </c>
      <c r="H351" s="428" t="s">
        <v>1696</v>
      </c>
      <c r="I351" s="428" t="s">
        <v>1612</v>
      </c>
      <c r="J351" s="431">
        <v>39961</v>
      </c>
      <c r="K351" s="431">
        <v>39961</v>
      </c>
      <c r="L351" s="428" t="s">
        <v>1608</v>
      </c>
      <c r="M351" s="427">
        <v>25005</v>
      </c>
      <c r="N351" s="428" t="s">
        <v>1341</v>
      </c>
      <c r="O351" s="430"/>
      <c r="P351" s="428" t="s">
        <v>1613</v>
      </c>
      <c r="Q351" s="427">
        <v>280627</v>
      </c>
      <c r="R351" s="428" t="s">
        <v>1608</v>
      </c>
      <c r="S351" s="432">
        <v>126</v>
      </c>
      <c r="T351" s="428" t="s">
        <v>1341</v>
      </c>
      <c r="U351" s="428" t="s">
        <v>1341</v>
      </c>
      <c r="V351" s="427" t="b">
        <v>0</v>
      </c>
      <c r="W351" s="428" t="s">
        <v>1341</v>
      </c>
      <c r="X351" s="428" t="s">
        <v>1341</v>
      </c>
    </row>
    <row r="352" spans="2:24" x14ac:dyDescent="0.3">
      <c r="B352" t="str">
        <f t="shared" si="5"/>
        <v>WCVI Total Fall</v>
      </c>
      <c r="C352" s="428" t="s">
        <v>1702</v>
      </c>
      <c r="D352" s="428" t="s">
        <v>1607</v>
      </c>
      <c r="E352" s="428" t="s">
        <v>1512</v>
      </c>
      <c r="F352" s="427">
        <v>2008</v>
      </c>
      <c r="G352" s="428" t="s">
        <v>1695</v>
      </c>
      <c r="H352" s="428" t="s">
        <v>1696</v>
      </c>
      <c r="I352" s="428" t="s">
        <v>1612</v>
      </c>
      <c r="J352" s="431">
        <v>39961</v>
      </c>
      <c r="K352" s="431">
        <v>39961</v>
      </c>
      <c r="L352" s="428" t="s">
        <v>1608</v>
      </c>
      <c r="M352" s="427">
        <v>24620</v>
      </c>
      <c r="N352" s="428" t="s">
        <v>1341</v>
      </c>
      <c r="O352" s="430"/>
      <c r="P352" s="428" t="s">
        <v>1613</v>
      </c>
      <c r="Q352" s="427">
        <v>276310</v>
      </c>
      <c r="R352" s="428" t="s">
        <v>1608</v>
      </c>
      <c r="S352" s="432">
        <v>124</v>
      </c>
      <c r="T352" s="428" t="s">
        <v>1341</v>
      </c>
      <c r="U352" s="428" t="s">
        <v>1341</v>
      </c>
      <c r="V352" s="427" t="b">
        <v>0</v>
      </c>
      <c r="W352" s="428" t="s">
        <v>1341</v>
      </c>
      <c r="X352" s="428" t="s">
        <v>1341</v>
      </c>
    </row>
    <row r="353" spans="1:24" x14ac:dyDescent="0.3">
      <c r="B353" t="str">
        <f t="shared" si="5"/>
        <v>WCVI Total Fall</v>
      </c>
      <c r="C353" s="428" t="s">
        <v>1703</v>
      </c>
      <c r="D353" s="428" t="s">
        <v>1607</v>
      </c>
      <c r="E353" s="428" t="s">
        <v>1512</v>
      </c>
      <c r="F353" s="427">
        <v>2008</v>
      </c>
      <c r="G353" s="428" t="s">
        <v>1695</v>
      </c>
      <c r="H353" s="428" t="s">
        <v>1696</v>
      </c>
      <c r="I353" s="428" t="s">
        <v>1612</v>
      </c>
      <c r="J353" s="431">
        <v>39961</v>
      </c>
      <c r="K353" s="431">
        <v>39961</v>
      </c>
      <c r="L353" s="428" t="s">
        <v>1608</v>
      </c>
      <c r="M353" s="427">
        <v>25148</v>
      </c>
      <c r="N353" s="428" t="s">
        <v>1341</v>
      </c>
      <c r="O353" s="430"/>
      <c r="P353" s="428" t="s">
        <v>1613</v>
      </c>
      <c r="Q353" s="427">
        <v>282231</v>
      </c>
      <c r="R353" s="428" t="s">
        <v>1608</v>
      </c>
      <c r="S353" s="432">
        <v>126</v>
      </c>
      <c r="T353" s="428" t="s">
        <v>1341</v>
      </c>
      <c r="U353" s="428" t="s">
        <v>1341</v>
      </c>
      <c r="V353" s="427" t="b">
        <v>0</v>
      </c>
      <c r="W353" s="428" t="s">
        <v>1341</v>
      </c>
      <c r="X353" s="428" t="s">
        <v>1341</v>
      </c>
    </row>
    <row r="354" spans="1:24" x14ac:dyDescent="0.3">
      <c r="B354" t="str">
        <f t="shared" si="5"/>
        <v>WCVI Total Fall</v>
      </c>
      <c r="C354" s="428" t="s">
        <v>1704</v>
      </c>
      <c r="D354" s="428" t="s">
        <v>1607</v>
      </c>
      <c r="E354" s="428" t="s">
        <v>1512</v>
      </c>
      <c r="F354" s="427">
        <v>2008</v>
      </c>
      <c r="G354" s="428" t="s">
        <v>1695</v>
      </c>
      <c r="H354" s="428" t="s">
        <v>1696</v>
      </c>
      <c r="I354" s="428" t="s">
        <v>1612</v>
      </c>
      <c r="J354" s="431">
        <v>39965</v>
      </c>
      <c r="K354" s="431">
        <v>39965</v>
      </c>
      <c r="L354" s="428" t="s">
        <v>1608</v>
      </c>
      <c r="M354" s="427">
        <v>29703</v>
      </c>
      <c r="N354" s="428" t="s">
        <v>1341</v>
      </c>
      <c r="O354" s="430"/>
      <c r="P354" s="428" t="s">
        <v>1613</v>
      </c>
      <c r="Q354" s="427">
        <v>273636</v>
      </c>
      <c r="R354" s="428" t="s">
        <v>1608</v>
      </c>
      <c r="S354" s="427">
        <v>51</v>
      </c>
      <c r="T354" s="428" t="s">
        <v>1341</v>
      </c>
      <c r="U354" s="428" t="s">
        <v>1341</v>
      </c>
      <c r="V354" s="427" t="b">
        <v>0</v>
      </c>
      <c r="W354" s="428" t="s">
        <v>1341</v>
      </c>
      <c r="X354" s="428" t="s">
        <v>1341</v>
      </c>
    </row>
    <row r="355" spans="1:24" x14ac:dyDescent="0.3">
      <c r="B355" t="str">
        <f t="shared" si="5"/>
        <v>WCVI Total Fall</v>
      </c>
      <c r="C355" s="428" t="s">
        <v>1728</v>
      </c>
      <c r="D355" s="428" t="s">
        <v>1607</v>
      </c>
      <c r="E355" s="428" t="s">
        <v>1512</v>
      </c>
      <c r="F355" s="427">
        <v>2008</v>
      </c>
      <c r="G355" s="428" t="s">
        <v>1695</v>
      </c>
      <c r="H355" s="428" t="s">
        <v>1696</v>
      </c>
      <c r="I355" s="428" t="s">
        <v>1612</v>
      </c>
      <c r="J355" s="431">
        <v>39965</v>
      </c>
      <c r="K355" s="431">
        <v>39965</v>
      </c>
      <c r="L355" s="428" t="s">
        <v>1608</v>
      </c>
      <c r="M355" s="427">
        <v>29723</v>
      </c>
      <c r="N355" s="428" t="s">
        <v>1341</v>
      </c>
      <c r="O355" s="430"/>
      <c r="P355" s="428" t="s">
        <v>1613</v>
      </c>
      <c r="Q355" s="427">
        <v>273821</v>
      </c>
      <c r="R355" s="428" t="s">
        <v>1608</v>
      </c>
      <c r="S355" s="432">
        <v>51</v>
      </c>
      <c r="T355" s="428" t="s">
        <v>1341</v>
      </c>
      <c r="U355" s="428" t="s">
        <v>1341</v>
      </c>
      <c r="V355" s="427" t="b">
        <v>0</v>
      </c>
      <c r="W355" s="428" t="s">
        <v>1341</v>
      </c>
      <c r="X355" s="428" t="s">
        <v>1341</v>
      </c>
    </row>
    <row r="356" spans="1:24" x14ac:dyDescent="0.3">
      <c r="B356" t="str">
        <f t="shared" si="5"/>
        <v>WCVI Total Fall</v>
      </c>
      <c r="C356" s="428" t="s">
        <v>1729</v>
      </c>
      <c r="D356" s="428" t="s">
        <v>1607</v>
      </c>
      <c r="E356" s="428" t="s">
        <v>1512</v>
      </c>
      <c r="F356" s="427">
        <v>2008</v>
      </c>
      <c r="G356" s="428" t="s">
        <v>1695</v>
      </c>
      <c r="H356" s="428" t="s">
        <v>1696</v>
      </c>
      <c r="I356" s="428" t="s">
        <v>1612</v>
      </c>
      <c r="J356" s="431">
        <v>39965</v>
      </c>
      <c r="K356" s="431">
        <v>39965</v>
      </c>
      <c r="L356" s="428" t="s">
        <v>1608</v>
      </c>
      <c r="M356" s="427">
        <v>29929</v>
      </c>
      <c r="N356" s="428" t="s">
        <v>1341</v>
      </c>
      <c r="O356" s="430"/>
      <c r="P356" s="428" t="s">
        <v>1613</v>
      </c>
      <c r="Q356" s="427">
        <v>275719</v>
      </c>
      <c r="R356" s="428" t="s">
        <v>1608</v>
      </c>
      <c r="S356" s="432">
        <v>52</v>
      </c>
      <c r="T356" s="428" t="s">
        <v>1341</v>
      </c>
      <c r="U356" s="428" t="s">
        <v>1341</v>
      </c>
      <c r="V356" s="427" t="b">
        <v>0</v>
      </c>
      <c r="W356" s="428" t="s">
        <v>1341</v>
      </c>
      <c r="X356" s="428" t="s">
        <v>1341</v>
      </c>
    </row>
    <row r="357" spans="1:24" x14ac:dyDescent="0.3">
      <c r="B357" t="str">
        <f t="shared" si="5"/>
        <v>WCVI Total Fall</v>
      </c>
      <c r="C357" s="428" t="s">
        <v>1730</v>
      </c>
      <c r="D357" s="428" t="s">
        <v>1607</v>
      </c>
      <c r="E357" s="428" t="s">
        <v>1512</v>
      </c>
      <c r="F357" s="427">
        <v>2008</v>
      </c>
      <c r="G357" s="428" t="s">
        <v>1695</v>
      </c>
      <c r="H357" s="428" t="s">
        <v>1696</v>
      </c>
      <c r="I357" s="428" t="s">
        <v>1612</v>
      </c>
      <c r="J357" s="431">
        <v>39965</v>
      </c>
      <c r="K357" s="431">
        <v>39965</v>
      </c>
      <c r="L357" s="428" t="s">
        <v>1608</v>
      </c>
      <c r="M357" s="427">
        <v>29937</v>
      </c>
      <c r="N357" s="428" t="s">
        <v>1341</v>
      </c>
      <c r="O357" s="430"/>
      <c r="P357" s="428" t="s">
        <v>1613</v>
      </c>
      <c r="Q357" s="427">
        <v>345339</v>
      </c>
      <c r="R357" s="428" t="s">
        <v>1608</v>
      </c>
      <c r="S357" s="427">
        <v>60</v>
      </c>
      <c r="T357" s="428" t="s">
        <v>1341</v>
      </c>
      <c r="U357" s="428" t="s">
        <v>1341</v>
      </c>
      <c r="V357" s="427" t="b">
        <v>0</v>
      </c>
      <c r="W357" s="428" t="s">
        <v>1341</v>
      </c>
      <c r="X357" s="428" t="s">
        <v>1341</v>
      </c>
    </row>
    <row r="358" spans="1:24" x14ac:dyDescent="0.3">
      <c r="B358" t="str">
        <f t="shared" si="5"/>
        <v>WCVI Total Fall</v>
      </c>
      <c r="C358" s="428" t="s">
        <v>1731</v>
      </c>
      <c r="D358" s="428" t="s">
        <v>1607</v>
      </c>
      <c r="E358" s="428" t="s">
        <v>1512</v>
      </c>
      <c r="F358" s="427">
        <v>2008</v>
      </c>
      <c r="G358" s="428" t="s">
        <v>1695</v>
      </c>
      <c r="H358" s="428" t="s">
        <v>1696</v>
      </c>
      <c r="I358" s="428" t="s">
        <v>1612</v>
      </c>
      <c r="J358" s="431">
        <v>39965</v>
      </c>
      <c r="K358" s="431">
        <v>39965</v>
      </c>
      <c r="L358" s="428" t="s">
        <v>1608</v>
      </c>
      <c r="M358" s="427">
        <v>29337</v>
      </c>
      <c r="N358" s="428" t="s">
        <v>1341</v>
      </c>
      <c r="O358" s="430"/>
      <c r="P358" s="428" t="s">
        <v>1613</v>
      </c>
      <c r="Q358" s="427">
        <v>338421</v>
      </c>
      <c r="R358" s="428" t="s">
        <v>1608</v>
      </c>
      <c r="S358" s="432">
        <v>59</v>
      </c>
      <c r="T358" s="428" t="s">
        <v>1341</v>
      </c>
      <c r="U358" s="428" t="s">
        <v>1341</v>
      </c>
      <c r="V358" s="427" t="b">
        <v>0</v>
      </c>
      <c r="W358" s="428" t="s">
        <v>1341</v>
      </c>
      <c r="X358" s="428" t="s">
        <v>1341</v>
      </c>
    </row>
    <row r="359" spans="1:24" x14ac:dyDescent="0.3">
      <c r="B359" t="str">
        <f t="shared" si="5"/>
        <v>WCVI Total Fall</v>
      </c>
      <c r="C359" s="428" t="s">
        <v>1732</v>
      </c>
      <c r="D359" s="428" t="s">
        <v>1607</v>
      </c>
      <c r="E359" s="428" t="s">
        <v>1512</v>
      </c>
      <c r="F359" s="427">
        <v>2008</v>
      </c>
      <c r="G359" s="428" t="s">
        <v>1695</v>
      </c>
      <c r="H359" s="428" t="s">
        <v>1696</v>
      </c>
      <c r="I359" s="428" t="s">
        <v>1612</v>
      </c>
      <c r="J359" s="431">
        <v>39965</v>
      </c>
      <c r="K359" s="431">
        <v>39965</v>
      </c>
      <c r="L359" s="428" t="s">
        <v>1608</v>
      </c>
      <c r="M359" s="427">
        <v>29936</v>
      </c>
      <c r="N359" s="428" t="s">
        <v>1341</v>
      </c>
      <c r="O359" s="430"/>
      <c r="P359" s="428" t="s">
        <v>1613</v>
      </c>
      <c r="Q359" s="432">
        <v>342082</v>
      </c>
      <c r="R359" s="428" t="s">
        <v>1608</v>
      </c>
      <c r="S359" s="432">
        <v>60</v>
      </c>
      <c r="T359" s="428" t="s">
        <v>1341</v>
      </c>
      <c r="U359" s="428" t="s">
        <v>1341</v>
      </c>
      <c r="V359" s="427" t="b">
        <v>0</v>
      </c>
      <c r="W359" s="428" t="s">
        <v>1341</v>
      </c>
      <c r="X359" s="428" t="s">
        <v>1341</v>
      </c>
    </row>
    <row r="360" spans="1:24" x14ac:dyDescent="0.3">
      <c r="B360" t="str">
        <f t="shared" si="5"/>
        <v>WCVI Total Fall</v>
      </c>
      <c r="C360" s="428" t="s">
        <v>1733</v>
      </c>
      <c r="D360" s="428" t="s">
        <v>1607</v>
      </c>
      <c r="E360" s="428" t="s">
        <v>1512</v>
      </c>
      <c r="F360" s="427">
        <v>2008</v>
      </c>
      <c r="G360" s="428" t="s">
        <v>1695</v>
      </c>
      <c r="H360" s="428" t="s">
        <v>1696</v>
      </c>
      <c r="I360" s="428" t="s">
        <v>1612</v>
      </c>
      <c r="J360" s="431">
        <v>39965</v>
      </c>
      <c r="K360" s="431">
        <v>39965</v>
      </c>
      <c r="L360" s="428" t="s">
        <v>1608</v>
      </c>
      <c r="M360" s="427">
        <v>30052</v>
      </c>
      <c r="N360" s="428" t="s">
        <v>1341</v>
      </c>
      <c r="O360" s="430"/>
      <c r="P360" s="428" t="s">
        <v>1613</v>
      </c>
      <c r="Q360" s="427">
        <v>343413</v>
      </c>
      <c r="R360" s="428" t="s">
        <v>1608</v>
      </c>
      <c r="S360" s="427">
        <v>60</v>
      </c>
      <c r="T360" s="428" t="s">
        <v>1341</v>
      </c>
      <c r="U360" s="428" t="s">
        <v>1341</v>
      </c>
      <c r="V360" s="427" t="b">
        <v>0</v>
      </c>
      <c r="W360" s="428" t="s">
        <v>1341</v>
      </c>
      <c r="X360" s="428" t="s">
        <v>1341</v>
      </c>
    </row>
    <row r="361" spans="1:24" x14ac:dyDescent="0.3">
      <c r="B361" t="str">
        <f t="shared" si="5"/>
        <v>WCVI Total Fall</v>
      </c>
      <c r="C361" s="428" t="s">
        <v>1748</v>
      </c>
      <c r="D361" s="428" t="s">
        <v>1607</v>
      </c>
      <c r="E361" s="428" t="s">
        <v>1512</v>
      </c>
      <c r="F361" s="427">
        <v>2008</v>
      </c>
      <c r="G361" s="428" t="s">
        <v>1695</v>
      </c>
      <c r="H361" s="428" t="s">
        <v>1696</v>
      </c>
      <c r="I361" s="428" t="s">
        <v>1612</v>
      </c>
      <c r="J361" s="431">
        <v>39965</v>
      </c>
      <c r="K361" s="431">
        <v>39965</v>
      </c>
      <c r="L361" s="428" t="s">
        <v>1608</v>
      </c>
      <c r="M361" s="427">
        <v>29990</v>
      </c>
      <c r="N361" s="428" t="s">
        <v>1341</v>
      </c>
      <c r="O361" s="430"/>
      <c r="P361" s="428" t="s">
        <v>1613</v>
      </c>
      <c r="Q361" s="427">
        <v>310315</v>
      </c>
      <c r="R361" s="428" t="s">
        <v>1608</v>
      </c>
      <c r="S361" s="432">
        <v>38</v>
      </c>
      <c r="T361" s="428" t="s">
        <v>1341</v>
      </c>
      <c r="U361" s="428" t="s">
        <v>1341</v>
      </c>
      <c r="V361" s="427" t="b">
        <v>0</v>
      </c>
      <c r="W361" s="428" t="s">
        <v>1341</v>
      </c>
      <c r="X361" s="428" t="s">
        <v>1341</v>
      </c>
    </row>
    <row r="362" spans="1:24" x14ac:dyDescent="0.3">
      <c r="B362" t="str">
        <f t="shared" si="5"/>
        <v>WCVI Total Fall</v>
      </c>
      <c r="C362" s="428" t="s">
        <v>1749</v>
      </c>
      <c r="D362" s="428" t="s">
        <v>1607</v>
      </c>
      <c r="E362" s="428" t="s">
        <v>1512</v>
      </c>
      <c r="F362" s="427">
        <v>2008</v>
      </c>
      <c r="G362" s="428" t="s">
        <v>1695</v>
      </c>
      <c r="H362" s="428" t="s">
        <v>1696</v>
      </c>
      <c r="I362" s="428" t="s">
        <v>1612</v>
      </c>
      <c r="J362" s="431">
        <v>39965</v>
      </c>
      <c r="K362" s="431">
        <v>39965</v>
      </c>
      <c r="L362" s="428" t="s">
        <v>1608</v>
      </c>
      <c r="M362" s="427">
        <v>30058</v>
      </c>
      <c r="N362" s="428" t="s">
        <v>1341</v>
      </c>
      <c r="O362" s="430"/>
      <c r="P362" s="428" t="s">
        <v>1613</v>
      </c>
      <c r="Q362" s="432">
        <v>311017</v>
      </c>
      <c r="R362" s="428" t="s">
        <v>1608</v>
      </c>
      <c r="S362" s="432">
        <v>38</v>
      </c>
      <c r="T362" s="428" t="s">
        <v>1341</v>
      </c>
      <c r="U362" s="428" t="s">
        <v>1341</v>
      </c>
      <c r="V362" s="427" t="b">
        <v>0</v>
      </c>
      <c r="W362" s="428" t="s">
        <v>1341</v>
      </c>
      <c r="X362" s="428" t="s">
        <v>1341</v>
      </c>
    </row>
    <row r="363" spans="1:24" x14ac:dyDescent="0.3">
      <c r="B363" t="str">
        <f t="shared" si="5"/>
        <v>WCVI Total Fall</v>
      </c>
      <c r="C363" s="428" t="s">
        <v>1750</v>
      </c>
      <c r="D363" s="428" t="s">
        <v>1607</v>
      </c>
      <c r="E363" s="428" t="s">
        <v>1512</v>
      </c>
      <c r="F363" s="427">
        <v>2008</v>
      </c>
      <c r="G363" s="428" t="s">
        <v>1695</v>
      </c>
      <c r="H363" s="428" t="s">
        <v>1696</v>
      </c>
      <c r="I363" s="428" t="s">
        <v>1612</v>
      </c>
      <c r="J363" s="431">
        <v>39965</v>
      </c>
      <c r="K363" s="431">
        <v>39965</v>
      </c>
      <c r="L363" s="428" t="s">
        <v>1608</v>
      </c>
      <c r="M363" s="427">
        <v>29546</v>
      </c>
      <c r="N363" s="428" t="s">
        <v>1341</v>
      </c>
      <c r="O363" s="430"/>
      <c r="P363" s="428" t="s">
        <v>1613</v>
      </c>
      <c r="Q363" s="432">
        <v>305723</v>
      </c>
      <c r="R363" s="428" t="s">
        <v>1608</v>
      </c>
      <c r="S363" s="432">
        <v>37</v>
      </c>
      <c r="T363" s="428" t="s">
        <v>1341</v>
      </c>
      <c r="U363" s="428" t="s">
        <v>1341</v>
      </c>
      <c r="V363" s="427" t="b">
        <v>0</v>
      </c>
      <c r="W363" s="428" t="s">
        <v>1341</v>
      </c>
      <c r="X363" s="428" t="s">
        <v>1341</v>
      </c>
    </row>
    <row r="364" spans="1:24" hidden="1" x14ac:dyDescent="0.3">
      <c r="A364" t="s">
        <v>2481</v>
      </c>
      <c r="B364" t="str">
        <f t="shared" si="5"/>
        <v>Central Valley Fall</v>
      </c>
      <c r="C364" s="428" t="s">
        <v>2005</v>
      </c>
      <c r="D364" s="428" t="s">
        <v>1607</v>
      </c>
      <c r="E364" s="428" t="s">
        <v>124</v>
      </c>
      <c r="F364" s="427">
        <v>2001</v>
      </c>
      <c r="G364" s="428" t="s">
        <v>190</v>
      </c>
      <c r="H364" s="428" t="s">
        <v>190</v>
      </c>
      <c r="I364" s="428" t="s">
        <v>1612</v>
      </c>
      <c r="J364" s="431">
        <v>37371</v>
      </c>
      <c r="K364" s="431">
        <v>37371</v>
      </c>
      <c r="L364" s="428" t="s">
        <v>1608</v>
      </c>
      <c r="M364" s="427">
        <v>70307</v>
      </c>
      <c r="N364" s="428" t="s">
        <v>1613</v>
      </c>
      <c r="O364" s="432">
        <v>355</v>
      </c>
      <c r="P364" s="428" t="s">
        <v>1608</v>
      </c>
      <c r="Q364" s="432">
        <v>1420</v>
      </c>
      <c r="R364" s="428" t="s">
        <v>1613</v>
      </c>
      <c r="S364" s="432">
        <v>226898</v>
      </c>
      <c r="T364" s="428" t="s">
        <v>1341</v>
      </c>
      <c r="U364" s="428" t="s">
        <v>1341</v>
      </c>
      <c r="V364" s="427" t="b">
        <v>0</v>
      </c>
      <c r="W364" s="428" t="s">
        <v>1341</v>
      </c>
      <c r="X364" s="428" t="s">
        <v>1341</v>
      </c>
    </row>
    <row r="365" spans="1:24" hidden="1" x14ac:dyDescent="0.3">
      <c r="A365" t="s">
        <v>2481</v>
      </c>
      <c r="B365" t="str">
        <f t="shared" si="5"/>
        <v>Central Valley Fall</v>
      </c>
      <c r="C365" s="428" t="s">
        <v>1996</v>
      </c>
      <c r="D365" s="428" t="s">
        <v>1607</v>
      </c>
      <c r="E365" s="428" t="s">
        <v>124</v>
      </c>
      <c r="F365" s="427">
        <v>2001</v>
      </c>
      <c r="G365" s="428" t="s">
        <v>190</v>
      </c>
      <c r="H365" s="428" t="s">
        <v>190</v>
      </c>
      <c r="I365" s="428" t="s">
        <v>1612</v>
      </c>
      <c r="J365" s="431">
        <v>37371</v>
      </c>
      <c r="K365" s="431">
        <v>37371</v>
      </c>
      <c r="L365" s="428" t="s">
        <v>1608</v>
      </c>
      <c r="M365" s="427">
        <v>70928</v>
      </c>
      <c r="N365" s="428" t="s">
        <v>1613</v>
      </c>
      <c r="O365" s="432">
        <v>377</v>
      </c>
      <c r="P365" s="428" t="s">
        <v>1608</v>
      </c>
      <c r="Q365" s="427">
        <v>1886</v>
      </c>
      <c r="R365" s="428" t="s">
        <v>1613</v>
      </c>
      <c r="S365" s="432">
        <v>303979</v>
      </c>
      <c r="T365" s="428" t="s">
        <v>1341</v>
      </c>
      <c r="U365" s="428" t="s">
        <v>1341</v>
      </c>
      <c r="V365" s="427" t="b">
        <v>0</v>
      </c>
      <c r="W365" s="428" t="s">
        <v>1341</v>
      </c>
      <c r="X365" s="428" t="s">
        <v>1341</v>
      </c>
    </row>
    <row r="366" spans="1:24" hidden="1" x14ac:dyDescent="0.3">
      <c r="A366" t="s">
        <v>2481</v>
      </c>
      <c r="B366" t="str">
        <f t="shared" si="5"/>
        <v>Central Valley Fall</v>
      </c>
      <c r="C366" s="428" t="s">
        <v>2006</v>
      </c>
      <c r="D366" s="428" t="s">
        <v>1607</v>
      </c>
      <c r="E366" s="428" t="s">
        <v>124</v>
      </c>
      <c r="F366" s="427">
        <v>2001</v>
      </c>
      <c r="G366" s="428" t="s">
        <v>190</v>
      </c>
      <c r="H366" s="428" t="s">
        <v>190</v>
      </c>
      <c r="I366" s="428" t="s">
        <v>1612</v>
      </c>
      <c r="J366" s="431">
        <v>37371</v>
      </c>
      <c r="K366" s="431">
        <v>37371</v>
      </c>
      <c r="L366" s="428" t="s">
        <v>1608</v>
      </c>
      <c r="M366" s="427">
        <v>73430</v>
      </c>
      <c r="N366" s="428" t="s">
        <v>1341</v>
      </c>
      <c r="O366" s="430"/>
      <c r="P366" s="428" t="s">
        <v>1613</v>
      </c>
      <c r="Q366" s="432">
        <v>333965</v>
      </c>
      <c r="R366" s="428" t="s">
        <v>1341</v>
      </c>
      <c r="S366" s="430"/>
      <c r="T366" s="428" t="s">
        <v>1341</v>
      </c>
      <c r="U366" s="428" t="s">
        <v>1341</v>
      </c>
      <c r="V366" s="427" t="b">
        <v>0</v>
      </c>
      <c r="W366" s="428" t="s">
        <v>1341</v>
      </c>
      <c r="X366" s="428" t="s">
        <v>1341</v>
      </c>
    </row>
    <row r="367" spans="1:24" hidden="1" x14ac:dyDescent="0.3">
      <c r="A367" t="s">
        <v>2481</v>
      </c>
      <c r="B367" t="str">
        <f t="shared" si="5"/>
        <v>Central Valley Fall</v>
      </c>
      <c r="C367" s="428" t="s">
        <v>1995</v>
      </c>
      <c r="D367" s="428" t="s">
        <v>1607</v>
      </c>
      <c r="E367" s="428" t="s">
        <v>124</v>
      </c>
      <c r="F367" s="427">
        <v>2001</v>
      </c>
      <c r="G367" s="428" t="s">
        <v>190</v>
      </c>
      <c r="H367" s="428" t="s">
        <v>190</v>
      </c>
      <c r="I367" s="428" t="s">
        <v>1612</v>
      </c>
      <c r="J367" s="431">
        <v>37371</v>
      </c>
      <c r="K367" s="431">
        <v>37371</v>
      </c>
      <c r="L367" s="428" t="s">
        <v>1608</v>
      </c>
      <c r="M367" s="427">
        <v>72064</v>
      </c>
      <c r="N367" s="428" t="s">
        <v>1341</v>
      </c>
      <c r="O367" s="430"/>
      <c r="P367" s="428" t="s">
        <v>1608</v>
      </c>
      <c r="Q367" s="427">
        <v>875</v>
      </c>
      <c r="R367" s="428" t="s">
        <v>1613</v>
      </c>
      <c r="S367" s="427">
        <v>415325</v>
      </c>
      <c r="T367" s="428" t="s">
        <v>1341</v>
      </c>
      <c r="U367" s="428" t="s">
        <v>1341</v>
      </c>
      <c r="V367" s="427" t="b">
        <v>0</v>
      </c>
      <c r="W367" s="428" t="s">
        <v>1341</v>
      </c>
      <c r="X367" s="428" t="s">
        <v>1341</v>
      </c>
    </row>
    <row r="368" spans="1:24" hidden="1" x14ac:dyDescent="0.3">
      <c r="A368" t="s">
        <v>2481</v>
      </c>
      <c r="B368" t="str">
        <f t="shared" si="5"/>
        <v>Central Valley Fall</v>
      </c>
      <c r="C368" s="428" t="s">
        <v>1994</v>
      </c>
      <c r="D368" s="428" t="s">
        <v>1607</v>
      </c>
      <c r="E368" s="428" t="s">
        <v>124</v>
      </c>
      <c r="F368" s="427">
        <v>2001</v>
      </c>
      <c r="G368" s="428" t="s">
        <v>190</v>
      </c>
      <c r="H368" s="428" t="s">
        <v>190</v>
      </c>
      <c r="I368" s="428" t="s">
        <v>1612</v>
      </c>
      <c r="J368" s="431">
        <v>37371</v>
      </c>
      <c r="K368" s="431">
        <v>37371</v>
      </c>
      <c r="L368" s="428" t="s">
        <v>1608</v>
      </c>
      <c r="M368" s="427">
        <v>71246</v>
      </c>
      <c r="N368" s="428" t="s">
        <v>1613</v>
      </c>
      <c r="O368" s="432">
        <v>880</v>
      </c>
      <c r="P368" s="428" t="s">
        <v>1608</v>
      </c>
      <c r="Q368" s="427">
        <v>1173</v>
      </c>
      <c r="R368" s="428" t="s">
        <v>1613</v>
      </c>
      <c r="S368" s="432">
        <v>359374</v>
      </c>
      <c r="T368" s="428" t="s">
        <v>1341</v>
      </c>
      <c r="U368" s="428" t="s">
        <v>1341</v>
      </c>
      <c r="V368" s="427" t="b">
        <v>0</v>
      </c>
      <c r="W368" s="428" t="s">
        <v>1341</v>
      </c>
      <c r="X368" s="428" t="s">
        <v>1341</v>
      </c>
    </row>
    <row r="369" spans="1:24" hidden="1" x14ac:dyDescent="0.3">
      <c r="A369" t="s">
        <v>2481</v>
      </c>
      <c r="B369" t="str">
        <f t="shared" si="5"/>
        <v>Central Valley Fall</v>
      </c>
      <c r="C369" s="428" t="s">
        <v>1993</v>
      </c>
      <c r="D369" s="428" t="s">
        <v>1607</v>
      </c>
      <c r="E369" s="428" t="s">
        <v>124</v>
      </c>
      <c r="F369" s="427">
        <v>2001</v>
      </c>
      <c r="G369" s="428" t="s">
        <v>190</v>
      </c>
      <c r="H369" s="428" t="s">
        <v>190</v>
      </c>
      <c r="I369" s="428" t="s">
        <v>1612</v>
      </c>
      <c r="J369" s="431">
        <v>37371</v>
      </c>
      <c r="K369" s="431">
        <v>37371</v>
      </c>
      <c r="L369" s="428" t="s">
        <v>1608</v>
      </c>
      <c r="M369" s="427">
        <v>72468</v>
      </c>
      <c r="N369" s="428" t="s">
        <v>1341</v>
      </c>
      <c r="O369" s="430"/>
      <c r="P369" s="428" t="s">
        <v>1608</v>
      </c>
      <c r="Q369" s="427">
        <v>880</v>
      </c>
      <c r="R369" s="428" t="s">
        <v>1613</v>
      </c>
      <c r="S369" s="432">
        <v>363543</v>
      </c>
      <c r="T369" s="428" t="s">
        <v>1341</v>
      </c>
      <c r="U369" s="428" t="s">
        <v>1341</v>
      </c>
      <c r="V369" s="427" t="b">
        <v>0</v>
      </c>
      <c r="W369" s="428" t="s">
        <v>1341</v>
      </c>
      <c r="X369" s="428" t="s">
        <v>1341</v>
      </c>
    </row>
    <row r="370" spans="1:24" hidden="1" x14ac:dyDescent="0.3">
      <c r="A370" t="s">
        <v>2481</v>
      </c>
      <c r="B370" t="str">
        <f t="shared" si="5"/>
        <v>Central Valley Fall</v>
      </c>
      <c r="C370" s="428" t="s">
        <v>1992</v>
      </c>
      <c r="D370" s="428" t="s">
        <v>1607</v>
      </c>
      <c r="E370" s="428" t="s">
        <v>124</v>
      </c>
      <c r="F370" s="427">
        <v>2001</v>
      </c>
      <c r="G370" s="428" t="s">
        <v>190</v>
      </c>
      <c r="H370" s="428" t="s">
        <v>190</v>
      </c>
      <c r="I370" s="428" t="s">
        <v>1612</v>
      </c>
      <c r="J370" s="431">
        <v>37364</v>
      </c>
      <c r="K370" s="431">
        <v>37364</v>
      </c>
      <c r="L370" s="428" t="s">
        <v>1608</v>
      </c>
      <c r="M370" s="427">
        <v>72867</v>
      </c>
      <c r="N370" s="428" t="s">
        <v>1341</v>
      </c>
      <c r="O370" s="430"/>
      <c r="P370" s="428" t="s">
        <v>1608</v>
      </c>
      <c r="Q370" s="427">
        <v>340</v>
      </c>
      <c r="R370" s="428" t="s">
        <v>1613</v>
      </c>
      <c r="S370" s="432">
        <v>417767</v>
      </c>
      <c r="T370" s="428" t="s">
        <v>1341</v>
      </c>
      <c r="U370" s="428" t="s">
        <v>1341</v>
      </c>
      <c r="V370" s="427" t="b">
        <v>0</v>
      </c>
      <c r="W370" s="428" t="s">
        <v>1341</v>
      </c>
      <c r="X370" s="428" t="s">
        <v>1341</v>
      </c>
    </row>
    <row r="371" spans="1:24" hidden="1" x14ac:dyDescent="0.3">
      <c r="A371" t="s">
        <v>2481</v>
      </c>
      <c r="B371" t="str">
        <f t="shared" si="5"/>
        <v>Central Valley Fall</v>
      </c>
      <c r="C371" s="428" t="s">
        <v>1985</v>
      </c>
      <c r="D371" s="428" t="s">
        <v>1607</v>
      </c>
      <c r="E371" s="428" t="s">
        <v>124</v>
      </c>
      <c r="F371" s="427">
        <v>2001</v>
      </c>
      <c r="G371" s="428" t="s">
        <v>190</v>
      </c>
      <c r="H371" s="428" t="s">
        <v>190</v>
      </c>
      <c r="I371" s="428" t="s">
        <v>1612</v>
      </c>
      <c r="J371" s="431">
        <v>37364</v>
      </c>
      <c r="K371" s="431">
        <v>37364</v>
      </c>
      <c r="L371" s="428" t="s">
        <v>1608</v>
      </c>
      <c r="M371" s="427">
        <v>71501</v>
      </c>
      <c r="N371" s="428" t="s">
        <v>1613</v>
      </c>
      <c r="O371" s="432">
        <v>293</v>
      </c>
      <c r="P371" s="428" t="s">
        <v>1608</v>
      </c>
      <c r="Q371" s="427">
        <v>1465</v>
      </c>
      <c r="R371" s="428" t="s">
        <v>1613</v>
      </c>
      <c r="S371" s="432">
        <v>396319</v>
      </c>
      <c r="T371" s="428" t="s">
        <v>1341</v>
      </c>
      <c r="U371" s="428" t="s">
        <v>1341</v>
      </c>
      <c r="V371" s="427" t="b">
        <v>0</v>
      </c>
      <c r="W371" s="428" t="s">
        <v>1341</v>
      </c>
      <c r="X371" s="428" t="s">
        <v>1341</v>
      </c>
    </row>
    <row r="372" spans="1:24" hidden="1" x14ac:dyDescent="0.3">
      <c r="A372" t="s">
        <v>2481</v>
      </c>
      <c r="B372" t="str">
        <f t="shared" si="5"/>
        <v>Central Valley Fall</v>
      </c>
      <c r="C372" s="428" t="s">
        <v>1984</v>
      </c>
      <c r="D372" s="428" t="s">
        <v>1607</v>
      </c>
      <c r="E372" s="428" t="s">
        <v>124</v>
      </c>
      <c r="F372" s="427">
        <v>2001</v>
      </c>
      <c r="G372" s="428" t="s">
        <v>190</v>
      </c>
      <c r="H372" s="428" t="s">
        <v>190</v>
      </c>
      <c r="I372" s="428" t="s">
        <v>1612</v>
      </c>
      <c r="J372" s="431">
        <v>37364</v>
      </c>
      <c r="K372" s="431">
        <v>37364</v>
      </c>
      <c r="L372" s="428" t="s">
        <v>1608</v>
      </c>
      <c r="M372" s="427">
        <v>72306</v>
      </c>
      <c r="N372" s="428" t="s">
        <v>1341</v>
      </c>
      <c r="O372" s="430"/>
      <c r="P372" s="428" t="s">
        <v>1608</v>
      </c>
      <c r="Q372" s="427">
        <v>986</v>
      </c>
      <c r="R372" s="428" t="s">
        <v>1613</v>
      </c>
      <c r="S372" s="432">
        <v>373532</v>
      </c>
      <c r="T372" s="428" t="s">
        <v>1341</v>
      </c>
      <c r="U372" s="428" t="s">
        <v>1341</v>
      </c>
      <c r="V372" s="427" t="b">
        <v>0</v>
      </c>
      <c r="W372" s="428" t="s">
        <v>1341</v>
      </c>
      <c r="X372" s="428" t="s">
        <v>1341</v>
      </c>
    </row>
    <row r="373" spans="1:24" hidden="1" x14ac:dyDescent="0.3">
      <c r="A373" t="s">
        <v>2481</v>
      </c>
      <c r="B373" t="str">
        <f t="shared" si="5"/>
        <v>Central Valley Fall</v>
      </c>
      <c r="C373" s="428" t="s">
        <v>1983</v>
      </c>
      <c r="D373" s="428" t="s">
        <v>1607</v>
      </c>
      <c r="E373" s="428" t="s">
        <v>124</v>
      </c>
      <c r="F373" s="427">
        <v>2001</v>
      </c>
      <c r="G373" s="428" t="s">
        <v>190</v>
      </c>
      <c r="H373" s="428" t="s">
        <v>190</v>
      </c>
      <c r="I373" s="428" t="s">
        <v>1612</v>
      </c>
      <c r="J373" s="431">
        <v>37364</v>
      </c>
      <c r="K373" s="431">
        <v>37364</v>
      </c>
      <c r="L373" s="428" t="s">
        <v>1608</v>
      </c>
      <c r="M373" s="427">
        <v>72025</v>
      </c>
      <c r="N373" s="428" t="s">
        <v>1613</v>
      </c>
      <c r="O373" s="432">
        <v>293</v>
      </c>
      <c r="P373" s="428" t="s">
        <v>1608</v>
      </c>
      <c r="Q373" s="427">
        <v>878</v>
      </c>
      <c r="R373" s="428" t="s">
        <v>1613</v>
      </c>
      <c r="S373" s="427">
        <v>328791</v>
      </c>
      <c r="T373" s="428" t="s">
        <v>1341</v>
      </c>
      <c r="U373" s="428" t="s">
        <v>1341</v>
      </c>
      <c r="V373" s="427" t="b">
        <v>0</v>
      </c>
      <c r="W373" s="428" t="s">
        <v>1341</v>
      </c>
      <c r="X373" s="428" t="s">
        <v>1341</v>
      </c>
    </row>
    <row r="374" spans="1:24" hidden="1" x14ac:dyDescent="0.3">
      <c r="A374" t="s">
        <v>2481</v>
      </c>
      <c r="B374" t="str">
        <f t="shared" si="5"/>
        <v>Central Valley Fall</v>
      </c>
      <c r="C374" s="428" t="s">
        <v>1982</v>
      </c>
      <c r="D374" s="428" t="s">
        <v>1607</v>
      </c>
      <c r="E374" s="428" t="s">
        <v>124</v>
      </c>
      <c r="F374" s="427">
        <v>2001</v>
      </c>
      <c r="G374" s="428" t="s">
        <v>190</v>
      </c>
      <c r="H374" s="428" t="s">
        <v>190</v>
      </c>
      <c r="I374" s="428" t="s">
        <v>1612</v>
      </c>
      <c r="J374" s="431">
        <v>37364</v>
      </c>
      <c r="K374" s="431">
        <v>37364</v>
      </c>
      <c r="L374" s="428" t="s">
        <v>1608</v>
      </c>
      <c r="M374" s="427">
        <v>73443</v>
      </c>
      <c r="N374" s="428" t="s">
        <v>1341</v>
      </c>
      <c r="O374" s="430"/>
      <c r="P374" s="428" t="s">
        <v>1608</v>
      </c>
      <c r="Q374" s="427">
        <v>892</v>
      </c>
      <c r="R374" s="428" t="s">
        <v>1613</v>
      </c>
      <c r="S374" s="427">
        <v>326857</v>
      </c>
      <c r="T374" s="428" t="s">
        <v>1341</v>
      </c>
      <c r="U374" s="428" t="s">
        <v>1341</v>
      </c>
      <c r="V374" s="427" t="b">
        <v>0</v>
      </c>
      <c r="W374" s="428" t="s">
        <v>1341</v>
      </c>
      <c r="X374" s="428" t="s">
        <v>1341</v>
      </c>
    </row>
    <row r="375" spans="1:24" hidden="1" x14ac:dyDescent="0.3">
      <c r="A375" t="s">
        <v>2481</v>
      </c>
      <c r="B375" t="str">
        <f t="shared" si="5"/>
        <v>Central Valley Fall</v>
      </c>
      <c r="C375" s="428" t="s">
        <v>1981</v>
      </c>
      <c r="D375" s="428" t="s">
        <v>1607</v>
      </c>
      <c r="E375" s="428" t="s">
        <v>124</v>
      </c>
      <c r="F375" s="427">
        <v>2001</v>
      </c>
      <c r="G375" s="428" t="s">
        <v>190</v>
      </c>
      <c r="H375" s="428" t="s">
        <v>190</v>
      </c>
      <c r="I375" s="428" t="s">
        <v>1612</v>
      </c>
      <c r="J375" s="431">
        <v>37364</v>
      </c>
      <c r="K375" s="431">
        <v>37364</v>
      </c>
      <c r="L375" s="428" t="s">
        <v>1608</v>
      </c>
      <c r="M375" s="427">
        <v>71725</v>
      </c>
      <c r="N375" s="428" t="s">
        <v>1341</v>
      </c>
      <c r="O375" s="430"/>
      <c r="P375" s="428" t="s">
        <v>1608</v>
      </c>
      <c r="Q375" s="427">
        <v>2371</v>
      </c>
      <c r="R375" s="428" t="s">
        <v>1613</v>
      </c>
      <c r="S375" s="432">
        <v>427789</v>
      </c>
      <c r="T375" s="428" t="s">
        <v>1341</v>
      </c>
      <c r="U375" s="428" t="s">
        <v>1341</v>
      </c>
      <c r="V375" s="427" t="b">
        <v>0</v>
      </c>
      <c r="W375" s="428" t="s">
        <v>1341</v>
      </c>
      <c r="X375" s="428" t="s">
        <v>1341</v>
      </c>
    </row>
    <row r="376" spans="1:24" hidden="1" x14ac:dyDescent="0.3">
      <c r="A376" t="s">
        <v>2481</v>
      </c>
      <c r="B376" t="str">
        <f t="shared" si="5"/>
        <v>Central Valley Fall</v>
      </c>
      <c r="C376" s="428" t="s">
        <v>1997</v>
      </c>
      <c r="D376" s="428" t="s">
        <v>1607</v>
      </c>
      <c r="E376" s="428" t="s">
        <v>124</v>
      </c>
      <c r="F376" s="427">
        <v>2001</v>
      </c>
      <c r="G376" s="428" t="s">
        <v>190</v>
      </c>
      <c r="H376" s="428" t="s">
        <v>190</v>
      </c>
      <c r="I376" s="428" t="s">
        <v>1612</v>
      </c>
      <c r="J376" s="431">
        <v>37364</v>
      </c>
      <c r="K376" s="431">
        <v>37364</v>
      </c>
      <c r="L376" s="428" t="s">
        <v>1608</v>
      </c>
      <c r="M376" s="427">
        <v>78255</v>
      </c>
      <c r="N376" s="428" t="s">
        <v>1613</v>
      </c>
      <c r="O376" s="432">
        <v>314</v>
      </c>
      <c r="P376" s="428" t="s">
        <v>1613</v>
      </c>
      <c r="Q376" s="427">
        <v>320956</v>
      </c>
      <c r="R376" s="428" t="s">
        <v>1341</v>
      </c>
      <c r="S376" s="433"/>
      <c r="T376" s="428" t="s">
        <v>1341</v>
      </c>
      <c r="U376" s="428" t="s">
        <v>1341</v>
      </c>
      <c r="V376" s="427" t="b">
        <v>0</v>
      </c>
      <c r="W376" s="428" t="s">
        <v>1341</v>
      </c>
      <c r="X376" s="428" t="s">
        <v>1341</v>
      </c>
    </row>
    <row r="377" spans="1:24" hidden="1" x14ac:dyDescent="0.3">
      <c r="A377" t="s">
        <v>2481</v>
      </c>
      <c r="B377" t="str">
        <f t="shared" si="5"/>
        <v>Central Valley Fall</v>
      </c>
      <c r="C377" s="428" t="s">
        <v>1998</v>
      </c>
      <c r="D377" s="428" t="s">
        <v>1607</v>
      </c>
      <c r="E377" s="428" t="s">
        <v>124</v>
      </c>
      <c r="F377" s="427">
        <v>2001</v>
      </c>
      <c r="G377" s="428" t="s">
        <v>190</v>
      </c>
      <c r="H377" s="428" t="s">
        <v>190</v>
      </c>
      <c r="I377" s="428" t="s">
        <v>1612</v>
      </c>
      <c r="J377" s="431">
        <v>37364</v>
      </c>
      <c r="K377" s="431">
        <v>37364</v>
      </c>
      <c r="L377" s="428" t="s">
        <v>1608</v>
      </c>
      <c r="M377" s="427">
        <v>78030</v>
      </c>
      <c r="N377" s="428" t="s">
        <v>1613</v>
      </c>
      <c r="O377" s="432">
        <v>684</v>
      </c>
      <c r="P377" s="428" t="s">
        <v>1613</v>
      </c>
      <c r="Q377" s="427">
        <v>308226</v>
      </c>
      <c r="R377" s="428" t="s">
        <v>1341</v>
      </c>
      <c r="S377" s="433"/>
      <c r="T377" s="428" t="s">
        <v>1341</v>
      </c>
      <c r="U377" s="428" t="s">
        <v>1341</v>
      </c>
      <c r="V377" s="427" t="b">
        <v>0</v>
      </c>
      <c r="W377" s="428" t="s">
        <v>1341</v>
      </c>
      <c r="X377" s="428" t="s">
        <v>1341</v>
      </c>
    </row>
    <row r="378" spans="1:24" hidden="1" x14ac:dyDescent="0.3">
      <c r="A378" t="s">
        <v>2481</v>
      </c>
      <c r="B378" t="str">
        <f t="shared" si="5"/>
        <v>Central Valley Fall</v>
      </c>
      <c r="C378" s="428" t="s">
        <v>1999</v>
      </c>
      <c r="D378" s="428" t="s">
        <v>1607</v>
      </c>
      <c r="E378" s="428" t="s">
        <v>124</v>
      </c>
      <c r="F378" s="427">
        <v>2001</v>
      </c>
      <c r="G378" s="428" t="s">
        <v>190</v>
      </c>
      <c r="H378" s="428" t="s">
        <v>190</v>
      </c>
      <c r="I378" s="428" t="s">
        <v>1612</v>
      </c>
      <c r="J378" s="431">
        <v>37364</v>
      </c>
      <c r="K378" s="431">
        <v>37364</v>
      </c>
      <c r="L378" s="428" t="s">
        <v>1608</v>
      </c>
      <c r="M378" s="427">
        <v>77386</v>
      </c>
      <c r="N378" s="428" t="s">
        <v>1341</v>
      </c>
      <c r="O378" s="430"/>
      <c r="P378" s="428" t="s">
        <v>1608</v>
      </c>
      <c r="Q378" s="427">
        <v>315</v>
      </c>
      <c r="R378" s="428" t="s">
        <v>1613</v>
      </c>
      <c r="S378" s="427">
        <v>373572</v>
      </c>
      <c r="T378" s="428" t="s">
        <v>1341</v>
      </c>
      <c r="U378" s="428" t="s">
        <v>1341</v>
      </c>
      <c r="V378" s="427" t="b">
        <v>0</v>
      </c>
      <c r="W378" s="428" t="s">
        <v>1341</v>
      </c>
      <c r="X378" s="428" t="s">
        <v>1341</v>
      </c>
    </row>
    <row r="379" spans="1:24" hidden="1" x14ac:dyDescent="0.3">
      <c r="A379" t="s">
        <v>2481</v>
      </c>
      <c r="B379" t="str">
        <f t="shared" si="5"/>
        <v>Central Valley Fall</v>
      </c>
      <c r="C379" s="428" t="s">
        <v>2000</v>
      </c>
      <c r="D379" s="428" t="s">
        <v>1607</v>
      </c>
      <c r="E379" s="428" t="s">
        <v>124</v>
      </c>
      <c r="F379" s="427">
        <v>2001</v>
      </c>
      <c r="G379" s="428" t="s">
        <v>190</v>
      </c>
      <c r="H379" s="428" t="s">
        <v>190</v>
      </c>
      <c r="I379" s="428" t="s">
        <v>1612</v>
      </c>
      <c r="J379" s="431">
        <v>37364</v>
      </c>
      <c r="K379" s="431">
        <v>37364</v>
      </c>
      <c r="L379" s="428" t="s">
        <v>1608</v>
      </c>
      <c r="M379" s="427">
        <v>77992</v>
      </c>
      <c r="N379" s="428" t="s">
        <v>1341</v>
      </c>
      <c r="O379" s="430"/>
      <c r="P379" s="428" t="s">
        <v>1608</v>
      </c>
      <c r="Q379" s="432">
        <v>314</v>
      </c>
      <c r="R379" s="428" t="s">
        <v>1613</v>
      </c>
      <c r="S379" s="432">
        <v>380222</v>
      </c>
      <c r="T379" s="428" t="s">
        <v>1341</v>
      </c>
      <c r="U379" s="428" t="s">
        <v>1341</v>
      </c>
      <c r="V379" s="427" t="b">
        <v>0</v>
      </c>
      <c r="W379" s="428" t="s">
        <v>1341</v>
      </c>
      <c r="X379" s="428" t="s">
        <v>1341</v>
      </c>
    </row>
    <row r="380" spans="1:24" hidden="1" x14ac:dyDescent="0.3">
      <c r="A380" t="s">
        <v>2481</v>
      </c>
      <c r="B380" t="str">
        <f t="shared" si="5"/>
        <v>Central Valley Fall</v>
      </c>
      <c r="C380" s="428" t="s">
        <v>2001</v>
      </c>
      <c r="D380" s="428" t="s">
        <v>1607</v>
      </c>
      <c r="E380" s="428" t="s">
        <v>124</v>
      </c>
      <c r="F380" s="427">
        <v>2001</v>
      </c>
      <c r="G380" s="428" t="s">
        <v>190</v>
      </c>
      <c r="H380" s="428" t="s">
        <v>190</v>
      </c>
      <c r="I380" s="428" t="s">
        <v>1612</v>
      </c>
      <c r="J380" s="431">
        <v>37364</v>
      </c>
      <c r="K380" s="431">
        <v>37364</v>
      </c>
      <c r="L380" s="428" t="s">
        <v>1608</v>
      </c>
      <c r="M380" s="427">
        <v>77223</v>
      </c>
      <c r="N380" s="428" t="s">
        <v>1341</v>
      </c>
      <c r="O380" s="430"/>
      <c r="P380" s="428" t="s">
        <v>1608</v>
      </c>
      <c r="Q380" s="427">
        <v>633</v>
      </c>
      <c r="R380" s="428" t="s">
        <v>1613</v>
      </c>
      <c r="S380" s="427">
        <v>396932</v>
      </c>
      <c r="T380" s="428" t="s">
        <v>1341</v>
      </c>
      <c r="U380" s="428" t="s">
        <v>1341</v>
      </c>
      <c r="V380" s="427" t="b">
        <v>0</v>
      </c>
      <c r="W380" s="428" t="s">
        <v>1341</v>
      </c>
      <c r="X380" s="428" t="s">
        <v>1341</v>
      </c>
    </row>
    <row r="381" spans="1:24" hidden="1" x14ac:dyDescent="0.3">
      <c r="A381" t="s">
        <v>2481</v>
      </c>
      <c r="B381" t="str">
        <f t="shared" si="5"/>
        <v>Central Valley Fall</v>
      </c>
      <c r="C381" s="428" t="s">
        <v>2002</v>
      </c>
      <c r="D381" s="428" t="s">
        <v>1607</v>
      </c>
      <c r="E381" s="428" t="s">
        <v>124</v>
      </c>
      <c r="F381" s="427">
        <v>2001</v>
      </c>
      <c r="G381" s="428" t="s">
        <v>190</v>
      </c>
      <c r="H381" s="428" t="s">
        <v>190</v>
      </c>
      <c r="I381" s="428" t="s">
        <v>1612</v>
      </c>
      <c r="J381" s="431">
        <v>37364</v>
      </c>
      <c r="K381" s="431">
        <v>37364</v>
      </c>
      <c r="L381" s="428" t="s">
        <v>1608</v>
      </c>
      <c r="M381" s="427">
        <v>75445</v>
      </c>
      <c r="N381" s="428" t="s">
        <v>1341</v>
      </c>
      <c r="O381" s="430"/>
      <c r="P381" s="428" t="s">
        <v>1608</v>
      </c>
      <c r="Q381" s="427">
        <v>916</v>
      </c>
      <c r="R381" s="428" t="s">
        <v>1613</v>
      </c>
      <c r="S381" s="427">
        <v>416403</v>
      </c>
      <c r="T381" s="428" t="s">
        <v>1341</v>
      </c>
      <c r="U381" s="428" t="s">
        <v>1341</v>
      </c>
      <c r="V381" s="427" t="b">
        <v>0</v>
      </c>
      <c r="W381" s="428" t="s">
        <v>1341</v>
      </c>
      <c r="X381" s="428" t="s">
        <v>1341</v>
      </c>
    </row>
    <row r="382" spans="1:24" hidden="1" x14ac:dyDescent="0.3">
      <c r="A382" t="s">
        <v>2481</v>
      </c>
      <c r="B382" t="str">
        <f t="shared" si="5"/>
        <v>Central Valley Fall</v>
      </c>
      <c r="C382" s="428" t="s">
        <v>2003</v>
      </c>
      <c r="D382" s="428" t="s">
        <v>1607</v>
      </c>
      <c r="E382" s="428" t="s">
        <v>124</v>
      </c>
      <c r="F382" s="427">
        <v>2001</v>
      </c>
      <c r="G382" s="428" t="s">
        <v>190</v>
      </c>
      <c r="H382" s="428" t="s">
        <v>190</v>
      </c>
      <c r="I382" s="428" t="s">
        <v>1612</v>
      </c>
      <c r="J382" s="431">
        <v>37364</v>
      </c>
      <c r="K382" s="431">
        <v>37364</v>
      </c>
      <c r="L382" s="428" t="s">
        <v>1608</v>
      </c>
      <c r="M382" s="427">
        <v>79730</v>
      </c>
      <c r="N382" s="428" t="s">
        <v>1341</v>
      </c>
      <c r="O382" s="430"/>
      <c r="P382" s="428" t="s">
        <v>1613</v>
      </c>
      <c r="Q382" s="427">
        <v>403292</v>
      </c>
      <c r="R382" s="428" t="s">
        <v>1341</v>
      </c>
      <c r="S382" s="433"/>
      <c r="T382" s="428" t="s">
        <v>1341</v>
      </c>
      <c r="U382" s="428" t="s">
        <v>1341</v>
      </c>
      <c r="V382" s="427" t="b">
        <v>0</v>
      </c>
      <c r="W382" s="428" t="s">
        <v>1341</v>
      </c>
      <c r="X382" s="428" t="s">
        <v>1341</v>
      </c>
    </row>
    <row r="383" spans="1:24" hidden="1" x14ac:dyDescent="0.3">
      <c r="A383" t="s">
        <v>2481</v>
      </c>
      <c r="B383" t="str">
        <f t="shared" si="5"/>
        <v>Central Valley Fall</v>
      </c>
      <c r="C383" s="428" t="s">
        <v>2004</v>
      </c>
      <c r="D383" s="428" t="s">
        <v>1607</v>
      </c>
      <c r="E383" s="428" t="s">
        <v>124</v>
      </c>
      <c r="F383" s="427">
        <v>2001</v>
      </c>
      <c r="G383" s="428" t="s">
        <v>190</v>
      </c>
      <c r="H383" s="428" t="s">
        <v>190</v>
      </c>
      <c r="I383" s="428" t="s">
        <v>1612</v>
      </c>
      <c r="J383" s="431">
        <v>37370</v>
      </c>
      <c r="K383" s="431">
        <v>37370</v>
      </c>
      <c r="L383" s="428" t="s">
        <v>1608</v>
      </c>
      <c r="M383" s="427">
        <v>78898</v>
      </c>
      <c r="N383" s="428" t="s">
        <v>1341</v>
      </c>
      <c r="O383" s="430"/>
      <c r="P383" s="428" t="s">
        <v>1608</v>
      </c>
      <c r="Q383" s="427">
        <v>317</v>
      </c>
      <c r="R383" s="428" t="s">
        <v>1613</v>
      </c>
      <c r="S383" s="427">
        <v>356862</v>
      </c>
      <c r="T383" s="428" t="s">
        <v>1341</v>
      </c>
      <c r="U383" s="428" t="s">
        <v>1341</v>
      </c>
      <c r="V383" s="427" t="b">
        <v>0</v>
      </c>
      <c r="W383" s="428" t="s">
        <v>1341</v>
      </c>
      <c r="X383" s="428" t="s">
        <v>1341</v>
      </c>
    </row>
    <row r="384" spans="1:24" hidden="1" x14ac:dyDescent="0.3">
      <c r="A384" t="s">
        <v>2481</v>
      </c>
      <c r="B384" t="str">
        <f t="shared" si="5"/>
        <v>Central Valley Fall</v>
      </c>
      <c r="C384" s="428" t="s">
        <v>1986</v>
      </c>
      <c r="D384" s="428" t="s">
        <v>1607</v>
      </c>
      <c r="E384" s="428" t="s">
        <v>124</v>
      </c>
      <c r="F384" s="427">
        <v>2001</v>
      </c>
      <c r="G384" s="428" t="s">
        <v>190</v>
      </c>
      <c r="H384" s="428" t="s">
        <v>190</v>
      </c>
      <c r="I384" s="428" t="s">
        <v>1612</v>
      </c>
      <c r="J384" s="431">
        <v>37371</v>
      </c>
      <c r="K384" s="431">
        <v>37371</v>
      </c>
      <c r="L384" s="428" t="s">
        <v>1608</v>
      </c>
      <c r="M384" s="427">
        <v>78815</v>
      </c>
      <c r="N384" s="428" t="s">
        <v>1341</v>
      </c>
      <c r="O384" s="430"/>
      <c r="P384" s="428" t="s">
        <v>1613</v>
      </c>
      <c r="Q384" s="427">
        <v>348129</v>
      </c>
      <c r="R384" s="428" t="s">
        <v>1341</v>
      </c>
      <c r="S384" s="430"/>
      <c r="T384" s="428" t="s">
        <v>1341</v>
      </c>
      <c r="U384" s="428" t="s">
        <v>1341</v>
      </c>
      <c r="V384" s="427" t="b">
        <v>0</v>
      </c>
      <c r="W384" s="428" t="s">
        <v>1341</v>
      </c>
      <c r="X384" s="428" t="s">
        <v>1341</v>
      </c>
    </row>
    <row r="385" spans="1:24" hidden="1" x14ac:dyDescent="0.3">
      <c r="A385" t="s">
        <v>2481</v>
      </c>
      <c r="B385" t="str">
        <f t="shared" si="5"/>
        <v>Central Valley Fall</v>
      </c>
      <c r="C385" s="428" t="s">
        <v>1987</v>
      </c>
      <c r="D385" s="428" t="s">
        <v>1607</v>
      </c>
      <c r="E385" s="428" t="s">
        <v>124</v>
      </c>
      <c r="F385" s="427">
        <v>2001</v>
      </c>
      <c r="G385" s="428" t="s">
        <v>190</v>
      </c>
      <c r="H385" s="428" t="s">
        <v>190</v>
      </c>
      <c r="I385" s="428" t="s">
        <v>1612</v>
      </c>
      <c r="J385" s="431">
        <v>37371</v>
      </c>
      <c r="K385" s="431">
        <v>37371</v>
      </c>
      <c r="L385" s="428" t="s">
        <v>1608</v>
      </c>
      <c r="M385" s="427">
        <v>77728</v>
      </c>
      <c r="N385" s="428" t="s">
        <v>1341</v>
      </c>
      <c r="O385" s="430"/>
      <c r="P385" s="428" t="s">
        <v>1608</v>
      </c>
      <c r="Q385" s="427">
        <v>627</v>
      </c>
      <c r="R385" s="428" t="s">
        <v>1613</v>
      </c>
      <c r="S385" s="432">
        <v>362301</v>
      </c>
      <c r="T385" s="428" t="s">
        <v>1341</v>
      </c>
      <c r="U385" s="428" t="s">
        <v>1341</v>
      </c>
      <c r="V385" s="427" t="b">
        <v>0</v>
      </c>
      <c r="W385" s="428" t="s">
        <v>1341</v>
      </c>
      <c r="X385" s="428" t="s">
        <v>1341</v>
      </c>
    </row>
    <row r="386" spans="1:24" hidden="1" x14ac:dyDescent="0.3">
      <c r="A386" t="s">
        <v>2481</v>
      </c>
      <c r="B386" t="str">
        <f t="shared" si="5"/>
        <v>Central Valley Fall</v>
      </c>
      <c r="C386" s="428" t="s">
        <v>1988</v>
      </c>
      <c r="D386" s="428" t="s">
        <v>1607</v>
      </c>
      <c r="E386" s="428" t="s">
        <v>124</v>
      </c>
      <c r="F386" s="427">
        <v>2001</v>
      </c>
      <c r="G386" s="428" t="s">
        <v>190</v>
      </c>
      <c r="H386" s="428" t="s">
        <v>190</v>
      </c>
      <c r="I386" s="428" t="s">
        <v>1612</v>
      </c>
      <c r="J386" s="431">
        <v>37371</v>
      </c>
      <c r="K386" s="431">
        <v>37371</v>
      </c>
      <c r="L386" s="428" t="s">
        <v>1608</v>
      </c>
      <c r="M386" s="427">
        <v>79138</v>
      </c>
      <c r="N386" s="428" t="s">
        <v>1341</v>
      </c>
      <c r="O386" s="430"/>
      <c r="P386" s="428" t="s">
        <v>1608</v>
      </c>
      <c r="Q386" s="427">
        <v>318</v>
      </c>
      <c r="R386" s="428" t="s">
        <v>1613</v>
      </c>
      <c r="S386" s="427">
        <v>347614</v>
      </c>
      <c r="T386" s="428" t="s">
        <v>1341</v>
      </c>
      <c r="U386" s="428" t="s">
        <v>1341</v>
      </c>
      <c r="V386" s="427" t="b">
        <v>0</v>
      </c>
      <c r="W386" s="428" t="s">
        <v>1341</v>
      </c>
      <c r="X386" s="428" t="s">
        <v>1341</v>
      </c>
    </row>
    <row r="387" spans="1:24" hidden="1" x14ac:dyDescent="0.3">
      <c r="A387" t="s">
        <v>2481</v>
      </c>
      <c r="B387" t="str">
        <f t="shared" ref="B387:B450" si="6">VLOOKUP(E387,AD$2:AE$89,2,FALSE)</f>
        <v>Central Valley Fall</v>
      </c>
      <c r="C387" s="428" t="s">
        <v>1989</v>
      </c>
      <c r="D387" s="428" t="s">
        <v>1607</v>
      </c>
      <c r="E387" s="428" t="s">
        <v>124</v>
      </c>
      <c r="F387" s="427">
        <v>2001</v>
      </c>
      <c r="G387" s="428" t="s">
        <v>190</v>
      </c>
      <c r="H387" s="428" t="s">
        <v>190</v>
      </c>
      <c r="I387" s="428" t="s">
        <v>1612</v>
      </c>
      <c r="J387" s="431">
        <v>37371</v>
      </c>
      <c r="K387" s="431">
        <v>37371</v>
      </c>
      <c r="L387" s="428" t="s">
        <v>1608</v>
      </c>
      <c r="M387" s="427">
        <v>78259</v>
      </c>
      <c r="N387" s="428" t="s">
        <v>1341</v>
      </c>
      <c r="O387" s="430"/>
      <c r="P387" s="428" t="s">
        <v>1613</v>
      </c>
      <c r="Q387" s="427">
        <v>299172</v>
      </c>
      <c r="R387" s="428" t="s">
        <v>1341</v>
      </c>
      <c r="S387" s="433"/>
      <c r="T387" s="428" t="s">
        <v>1341</v>
      </c>
      <c r="U387" s="428" t="s">
        <v>1341</v>
      </c>
      <c r="V387" s="427" t="b">
        <v>0</v>
      </c>
      <c r="W387" s="428" t="s">
        <v>1341</v>
      </c>
      <c r="X387" s="428" t="s">
        <v>1341</v>
      </c>
    </row>
    <row r="388" spans="1:24" hidden="1" x14ac:dyDescent="0.3">
      <c r="A388" t="s">
        <v>2481</v>
      </c>
      <c r="B388" t="str">
        <f t="shared" si="6"/>
        <v>Central Valley Fall</v>
      </c>
      <c r="C388" s="428" t="s">
        <v>1990</v>
      </c>
      <c r="D388" s="428" t="s">
        <v>1607</v>
      </c>
      <c r="E388" s="428" t="s">
        <v>124</v>
      </c>
      <c r="F388" s="427">
        <v>2001</v>
      </c>
      <c r="G388" s="428" t="s">
        <v>190</v>
      </c>
      <c r="H388" s="428" t="s">
        <v>190</v>
      </c>
      <c r="I388" s="428" t="s">
        <v>1612</v>
      </c>
      <c r="J388" s="431">
        <v>37371</v>
      </c>
      <c r="K388" s="431">
        <v>37371</v>
      </c>
      <c r="L388" s="428" t="s">
        <v>1608</v>
      </c>
      <c r="M388" s="427">
        <v>78641</v>
      </c>
      <c r="N388" s="428" t="s">
        <v>1341</v>
      </c>
      <c r="O388" s="430"/>
      <c r="P388" s="428" t="s">
        <v>1613</v>
      </c>
      <c r="Q388" s="427">
        <v>222159</v>
      </c>
      <c r="R388" s="428" t="s">
        <v>1341</v>
      </c>
      <c r="S388" s="433"/>
      <c r="T388" s="428" t="s">
        <v>1341</v>
      </c>
      <c r="U388" s="428" t="s">
        <v>1341</v>
      </c>
      <c r="V388" s="427" t="b">
        <v>0</v>
      </c>
      <c r="W388" s="428" t="s">
        <v>1341</v>
      </c>
      <c r="X388" s="428" t="s">
        <v>1341</v>
      </c>
    </row>
    <row r="389" spans="1:24" hidden="1" x14ac:dyDescent="0.3">
      <c r="A389" t="s">
        <v>2481</v>
      </c>
      <c r="B389" t="str">
        <f t="shared" si="6"/>
        <v>Central Valley Fall</v>
      </c>
      <c r="C389" s="428" t="s">
        <v>1991</v>
      </c>
      <c r="D389" s="428" t="s">
        <v>1607</v>
      </c>
      <c r="E389" s="428" t="s">
        <v>124</v>
      </c>
      <c r="F389" s="427">
        <v>2001</v>
      </c>
      <c r="G389" s="428" t="s">
        <v>190</v>
      </c>
      <c r="H389" s="428" t="s">
        <v>190</v>
      </c>
      <c r="I389" s="428" t="s">
        <v>1612</v>
      </c>
      <c r="J389" s="431">
        <v>37371</v>
      </c>
      <c r="K389" s="431">
        <v>37371</v>
      </c>
      <c r="L389" s="428" t="s">
        <v>1608</v>
      </c>
      <c r="M389" s="427">
        <v>78035</v>
      </c>
      <c r="N389" s="428" t="s">
        <v>1613</v>
      </c>
      <c r="O389" s="432">
        <v>315</v>
      </c>
      <c r="P389" s="428" t="s">
        <v>1613</v>
      </c>
      <c r="Q389" s="427">
        <v>329038</v>
      </c>
      <c r="R389" s="428" t="s">
        <v>1341</v>
      </c>
      <c r="S389" s="430"/>
      <c r="T389" s="428" t="s">
        <v>1341</v>
      </c>
      <c r="U389" s="428" t="s">
        <v>1341</v>
      </c>
      <c r="V389" s="427" t="b">
        <v>0</v>
      </c>
      <c r="W389" s="428" t="s">
        <v>1341</v>
      </c>
      <c r="X389" s="428" t="s">
        <v>1341</v>
      </c>
    </row>
    <row r="390" spans="1:24" hidden="1" x14ac:dyDescent="0.3">
      <c r="A390" t="s">
        <v>2481</v>
      </c>
      <c r="B390" t="str">
        <f t="shared" si="6"/>
        <v>Central Valley Fall</v>
      </c>
      <c r="C390" s="428" t="s">
        <v>1967</v>
      </c>
      <c r="D390" s="428" t="s">
        <v>1607</v>
      </c>
      <c r="E390" s="428" t="s">
        <v>124</v>
      </c>
      <c r="F390" s="427">
        <v>2001</v>
      </c>
      <c r="G390" s="428" t="s">
        <v>211</v>
      </c>
      <c r="H390" s="428" t="s">
        <v>210</v>
      </c>
      <c r="I390" s="428" t="s">
        <v>1612</v>
      </c>
      <c r="J390" s="431">
        <v>37348</v>
      </c>
      <c r="K390" s="431">
        <v>37348</v>
      </c>
      <c r="L390" s="428" t="s">
        <v>1608</v>
      </c>
      <c r="M390" s="427">
        <v>44563</v>
      </c>
      <c r="N390" s="428" t="s">
        <v>1341</v>
      </c>
      <c r="O390" s="430"/>
      <c r="P390" s="428" t="s">
        <v>1608</v>
      </c>
      <c r="Q390" s="427">
        <v>541</v>
      </c>
      <c r="R390" s="428" t="s">
        <v>1341</v>
      </c>
      <c r="S390" s="430"/>
      <c r="T390" s="428" t="s">
        <v>1341</v>
      </c>
      <c r="U390" s="428" t="s">
        <v>1341</v>
      </c>
      <c r="V390" s="427" t="b">
        <v>0</v>
      </c>
      <c r="W390" s="428" t="s">
        <v>1341</v>
      </c>
      <c r="X390" s="428" t="s">
        <v>1341</v>
      </c>
    </row>
    <row r="391" spans="1:24" hidden="1" x14ac:dyDescent="0.3">
      <c r="A391" t="s">
        <v>2481</v>
      </c>
      <c r="B391" t="str">
        <f t="shared" si="6"/>
        <v>Central Valley Fall</v>
      </c>
      <c r="C391" s="428" t="s">
        <v>1968</v>
      </c>
      <c r="D391" s="428" t="s">
        <v>1607</v>
      </c>
      <c r="E391" s="428" t="s">
        <v>124</v>
      </c>
      <c r="F391" s="427">
        <v>2001</v>
      </c>
      <c r="G391" s="428" t="s">
        <v>211</v>
      </c>
      <c r="H391" s="428" t="s">
        <v>210</v>
      </c>
      <c r="I391" s="428" t="s">
        <v>1612</v>
      </c>
      <c r="J391" s="431">
        <v>37363</v>
      </c>
      <c r="K391" s="431">
        <v>37363</v>
      </c>
      <c r="L391" s="428" t="s">
        <v>1608</v>
      </c>
      <c r="M391" s="427">
        <v>45972</v>
      </c>
      <c r="N391" s="428" t="s">
        <v>1341</v>
      </c>
      <c r="O391" s="430"/>
      <c r="P391" s="428" t="s">
        <v>1608</v>
      </c>
      <c r="Q391" s="427">
        <v>1179</v>
      </c>
      <c r="R391" s="428" t="s">
        <v>1341</v>
      </c>
      <c r="S391" s="430"/>
      <c r="T391" s="428" t="s">
        <v>1341</v>
      </c>
      <c r="U391" s="428" t="s">
        <v>1341</v>
      </c>
      <c r="V391" s="427" t="b">
        <v>0</v>
      </c>
      <c r="W391" s="428" t="s">
        <v>1341</v>
      </c>
      <c r="X391" s="428" t="s">
        <v>1341</v>
      </c>
    </row>
    <row r="392" spans="1:24" hidden="1" x14ac:dyDescent="0.3">
      <c r="A392" t="s">
        <v>2481</v>
      </c>
      <c r="B392" t="str">
        <f t="shared" si="6"/>
        <v>Central Valley Fall</v>
      </c>
      <c r="C392" s="428" t="s">
        <v>1961</v>
      </c>
      <c r="D392" s="428" t="s">
        <v>1607</v>
      </c>
      <c r="E392" s="428" t="s">
        <v>124</v>
      </c>
      <c r="F392" s="427">
        <v>2002</v>
      </c>
      <c r="G392" s="428" t="s">
        <v>211</v>
      </c>
      <c r="H392" s="428" t="s">
        <v>210</v>
      </c>
      <c r="I392" s="428" t="s">
        <v>1612</v>
      </c>
      <c r="J392" s="431">
        <v>37741</v>
      </c>
      <c r="K392" s="431">
        <v>37741</v>
      </c>
      <c r="L392" s="428" t="s">
        <v>1608</v>
      </c>
      <c r="M392" s="427">
        <v>24362</v>
      </c>
      <c r="N392" s="428" t="s">
        <v>1341</v>
      </c>
      <c r="O392" s="430"/>
      <c r="P392" s="428" t="s">
        <v>1608</v>
      </c>
      <c r="Q392" s="427">
        <v>1418</v>
      </c>
      <c r="R392" s="428" t="s">
        <v>1341</v>
      </c>
      <c r="S392" s="430"/>
      <c r="T392" s="428" t="s">
        <v>1341</v>
      </c>
      <c r="U392" s="428" t="s">
        <v>1341</v>
      </c>
      <c r="V392" s="427" t="b">
        <v>0</v>
      </c>
      <c r="W392" s="428" t="s">
        <v>1341</v>
      </c>
      <c r="X392" s="428" t="s">
        <v>1341</v>
      </c>
    </row>
    <row r="393" spans="1:24" hidden="1" x14ac:dyDescent="0.3">
      <c r="A393" t="s">
        <v>2481</v>
      </c>
      <c r="B393" t="str">
        <f t="shared" si="6"/>
        <v>Central Valley Fall</v>
      </c>
      <c r="C393" s="428" t="s">
        <v>1962</v>
      </c>
      <c r="D393" s="428" t="s">
        <v>1607</v>
      </c>
      <c r="E393" s="428" t="s">
        <v>124</v>
      </c>
      <c r="F393" s="427">
        <v>2002</v>
      </c>
      <c r="G393" s="428" t="s">
        <v>211</v>
      </c>
      <c r="H393" s="428" t="s">
        <v>210</v>
      </c>
      <c r="I393" s="428" t="s">
        <v>1612</v>
      </c>
      <c r="J393" s="431">
        <v>37741</v>
      </c>
      <c r="K393" s="431">
        <v>37741</v>
      </c>
      <c r="L393" s="428" t="s">
        <v>1608</v>
      </c>
      <c r="M393" s="427">
        <v>25475</v>
      </c>
      <c r="N393" s="428" t="s">
        <v>1341</v>
      </c>
      <c r="O393" s="430"/>
      <c r="P393" s="428" t="s">
        <v>1608</v>
      </c>
      <c r="Q393" s="427">
        <v>1483</v>
      </c>
      <c r="R393" s="428" t="s">
        <v>1341</v>
      </c>
      <c r="S393" s="430"/>
      <c r="T393" s="428" t="s">
        <v>1341</v>
      </c>
      <c r="U393" s="428" t="s">
        <v>1341</v>
      </c>
      <c r="V393" s="427" t="b">
        <v>0</v>
      </c>
      <c r="W393" s="428" t="s">
        <v>1341</v>
      </c>
      <c r="X393" s="428" t="s">
        <v>1341</v>
      </c>
    </row>
    <row r="394" spans="1:24" hidden="1" x14ac:dyDescent="0.3">
      <c r="A394" t="s">
        <v>2481</v>
      </c>
      <c r="B394" t="str">
        <f t="shared" si="6"/>
        <v>Central Valley Fall</v>
      </c>
      <c r="C394" s="428" t="s">
        <v>1963</v>
      </c>
      <c r="D394" s="428" t="s">
        <v>1607</v>
      </c>
      <c r="E394" s="428" t="s">
        <v>124</v>
      </c>
      <c r="F394" s="427">
        <v>2002</v>
      </c>
      <c r="G394" s="428" t="s">
        <v>211</v>
      </c>
      <c r="H394" s="428" t="s">
        <v>210</v>
      </c>
      <c r="I394" s="428" t="s">
        <v>1612</v>
      </c>
      <c r="J394" s="431">
        <v>37756</v>
      </c>
      <c r="K394" s="431">
        <v>37756</v>
      </c>
      <c r="L394" s="428" t="s">
        <v>1608</v>
      </c>
      <c r="M394" s="427">
        <v>25292</v>
      </c>
      <c r="N394" s="428" t="s">
        <v>1341</v>
      </c>
      <c r="O394" s="430"/>
      <c r="P394" s="428" t="s">
        <v>1608</v>
      </c>
      <c r="Q394" s="427">
        <v>385</v>
      </c>
      <c r="R394" s="428" t="s">
        <v>1341</v>
      </c>
      <c r="S394" s="430"/>
      <c r="T394" s="428" t="s">
        <v>1341</v>
      </c>
      <c r="U394" s="428" t="s">
        <v>1341</v>
      </c>
      <c r="V394" s="427" t="b">
        <v>0</v>
      </c>
      <c r="W394" s="428" t="s">
        <v>1341</v>
      </c>
      <c r="X394" s="428" t="s">
        <v>1341</v>
      </c>
    </row>
    <row r="395" spans="1:24" hidden="1" x14ac:dyDescent="0.3">
      <c r="A395" t="s">
        <v>2481</v>
      </c>
      <c r="B395" t="str">
        <f t="shared" si="6"/>
        <v>Central Valley Fall</v>
      </c>
      <c r="C395" s="428" t="s">
        <v>1964</v>
      </c>
      <c r="D395" s="428" t="s">
        <v>1607</v>
      </c>
      <c r="E395" s="428" t="s">
        <v>124</v>
      </c>
      <c r="F395" s="427">
        <v>2002</v>
      </c>
      <c r="G395" s="428" t="s">
        <v>211</v>
      </c>
      <c r="H395" s="428" t="s">
        <v>210</v>
      </c>
      <c r="I395" s="428" t="s">
        <v>1612</v>
      </c>
      <c r="J395" s="431">
        <v>37756</v>
      </c>
      <c r="K395" s="431">
        <v>37756</v>
      </c>
      <c r="L395" s="428" t="s">
        <v>1608</v>
      </c>
      <c r="M395" s="427">
        <v>24992</v>
      </c>
      <c r="N395" s="428" t="s">
        <v>1341</v>
      </c>
      <c r="O395" s="430"/>
      <c r="P395" s="428" t="s">
        <v>1608</v>
      </c>
      <c r="Q395" s="427">
        <v>381</v>
      </c>
      <c r="R395" s="428" t="s">
        <v>1341</v>
      </c>
      <c r="S395" s="433"/>
      <c r="T395" s="428" t="s">
        <v>1341</v>
      </c>
      <c r="U395" s="428" t="s">
        <v>1341</v>
      </c>
      <c r="V395" s="427" t="b">
        <v>0</v>
      </c>
      <c r="W395" s="428" t="s">
        <v>1341</v>
      </c>
      <c r="X395" s="428" t="s">
        <v>1341</v>
      </c>
    </row>
    <row r="396" spans="1:24" hidden="1" x14ac:dyDescent="0.3">
      <c r="A396" t="s">
        <v>2481</v>
      </c>
      <c r="B396" t="str">
        <f t="shared" si="6"/>
        <v>Central Valley Fall</v>
      </c>
      <c r="C396" s="428" t="s">
        <v>1965</v>
      </c>
      <c r="D396" s="428" t="s">
        <v>1607</v>
      </c>
      <c r="E396" s="428" t="s">
        <v>124</v>
      </c>
      <c r="F396" s="427">
        <v>2002</v>
      </c>
      <c r="G396" s="428" t="s">
        <v>211</v>
      </c>
      <c r="H396" s="428" t="s">
        <v>210</v>
      </c>
      <c r="I396" s="428" t="s">
        <v>1612</v>
      </c>
      <c r="J396" s="431">
        <v>37726</v>
      </c>
      <c r="K396" s="431">
        <v>37726</v>
      </c>
      <c r="L396" s="428" t="s">
        <v>1608</v>
      </c>
      <c r="M396" s="427">
        <v>24505</v>
      </c>
      <c r="N396" s="428" t="s">
        <v>1341</v>
      </c>
      <c r="O396" s="430"/>
      <c r="P396" s="428" t="s">
        <v>1608</v>
      </c>
      <c r="Q396" s="427">
        <v>1564</v>
      </c>
      <c r="R396" s="428" t="s">
        <v>1341</v>
      </c>
      <c r="S396" s="430"/>
      <c r="T396" s="428" t="s">
        <v>1341</v>
      </c>
      <c r="U396" s="428" t="s">
        <v>1341</v>
      </c>
      <c r="V396" s="427" t="b">
        <v>0</v>
      </c>
      <c r="W396" s="428" t="s">
        <v>1341</v>
      </c>
      <c r="X396" s="428" t="s">
        <v>1341</v>
      </c>
    </row>
    <row r="397" spans="1:24" hidden="1" x14ac:dyDescent="0.3">
      <c r="A397" t="s">
        <v>2481</v>
      </c>
      <c r="B397" t="str">
        <f t="shared" si="6"/>
        <v>Central Valley Fall</v>
      </c>
      <c r="C397" s="428" t="s">
        <v>1966</v>
      </c>
      <c r="D397" s="428" t="s">
        <v>1607</v>
      </c>
      <c r="E397" s="428" t="s">
        <v>124</v>
      </c>
      <c r="F397" s="427">
        <v>2002</v>
      </c>
      <c r="G397" s="428" t="s">
        <v>211</v>
      </c>
      <c r="H397" s="428" t="s">
        <v>210</v>
      </c>
      <c r="I397" s="428" t="s">
        <v>1612</v>
      </c>
      <c r="J397" s="431">
        <v>37726</v>
      </c>
      <c r="K397" s="431">
        <v>37726</v>
      </c>
      <c r="L397" s="428" t="s">
        <v>1608</v>
      </c>
      <c r="M397" s="427">
        <v>24589</v>
      </c>
      <c r="N397" s="428" t="s">
        <v>1341</v>
      </c>
      <c r="O397" s="430"/>
      <c r="P397" s="428" t="s">
        <v>1608</v>
      </c>
      <c r="Q397" s="427">
        <v>1509</v>
      </c>
      <c r="R397" s="428" t="s">
        <v>1341</v>
      </c>
      <c r="S397" s="430"/>
      <c r="T397" s="428" t="s">
        <v>1341</v>
      </c>
      <c r="U397" s="428" t="s">
        <v>1341</v>
      </c>
      <c r="V397" s="427" t="b">
        <v>0</v>
      </c>
      <c r="W397" s="428" t="s">
        <v>1341</v>
      </c>
      <c r="X397" s="428" t="s">
        <v>1341</v>
      </c>
    </row>
    <row r="398" spans="1:24" hidden="1" x14ac:dyDescent="0.3">
      <c r="A398" t="s">
        <v>2481</v>
      </c>
      <c r="B398" t="str">
        <f t="shared" si="6"/>
        <v>Central Valley Fall</v>
      </c>
      <c r="C398" s="428" t="s">
        <v>1971</v>
      </c>
      <c r="D398" s="428" t="s">
        <v>1607</v>
      </c>
      <c r="E398" s="428" t="s">
        <v>124</v>
      </c>
      <c r="F398" s="427">
        <v>2003</v>
      </c>
      <c r="G398" s="428" t="s">
        <v>211</v>
      </c>
      <c r="H398" s="428" t="s">
        <v>210</v>
      </c>
      <c r="I398" s="428" t="s">
        <v>1612</v>
      </c>
      <c r="J398" s="431">
        <v>38121</v>
      </c>
      <c r="K398" s="431">
        <v>38121</v>
      </c>
      <c r="L398" s="428" t="s">
        <v>1608</v>
      </c>
      <c r="M398" s="427">
        <v>24556</v>
      </c>
      <c r="N398" s="428" t="s">
        <v>1341</v>
      </c>
      <c r="O398" s="430"/>
      <c r="P398" s="428" t="s">
        <v>1608</v>
      </c>
      <c r="Q398" s="427">
        <v>1567</v>
      </c>
      <c r="R398" s="428" t="s">
        <v>1341</v>
      </c>
      <c r="S398" s="433"/>
      <c r="T398" s="428" t="s">
        <v>1341</v>
      </c>
      <c r="U398" s="428" t="s">
        <v>1341</v>
      </c>
      <c r="V398" s="427" t="b">
        <v>0</v>
      </c>
      <c r="W398" s="428" t="s">
        <v>1341</v>
      </c>
      <c r="X398" s="428" t="s">
        <v>1341</v>
      </c>
    </row>
    <row r="399" spans="1:24" hidden="1" x14ac:dyDescent="0.3">
      <c r="A399" t="s">
        <v>2481</v>
      </c>
      <c r="B399" t="str">
        <f t="shared" si="6"/>
        <v>Central Valley Fall</v>
      </c>
      <c r="C399" s="428" t="s">
        <v>1974</v>
      </c>
      <c r="D399" s="428" t="s">
        <v>1607</v>
      </c>
      <c r="E399" s="428" t="s">
        <v>124</v>
      </c>
      <c r="F399" s="427">
        <v>2003</v>
      </c>
      <c r="G399" s="428" t="s">
        <v>211</v>
      </c>
      <c r="H399" s="428" t="s">
        <v>210</v>
      </c>
      <c r="I399" s="428" t="s">
        <v>1612</v>
      </c>
      <c r="J399" s="431">
        <v>38121</v>
      </c>
      <c r="K399" s="431">
        <v>38121</v>
      </c>
      <c r="L399" s="428" t="s">
        <v>1608</v>
      </c>
      <c r="M399" s="427">
        <v>24687</v>
      </c>
      <c r="N399" s="428" t="s">
        <v>1341</v>
      </c>
      <c r="O399" s="430"/>
      <c r="P399" s="428" t="s">
        <v>1608</v>
      </c>
      <c r="Q399" s="427">
        <v>1567</v>
      </c>
      <c r="R399" s="428" t="s">
        <v>1341</v>
      </c>
      <c r="S399" s="430"/>
      <c r="T399" s="428" t="s">
        <v>1341</v>
      </c>
      <c r="U399" s="428" t="s">
        <v>1341</v>
      </c>
      <c r="V399" s="427" t="b">
        <v>0</v>
      </c>
      <c r="W399" s="428" t="s">
        <v>1341</v>
      </c>
      <c r="X399" s="428" t="s">
        <v>1341</v>
      </c>
    </row>
    <row r="400" spans="1:24" hidden="1" x14ac:dyDescent="0.3">
      <c r="A400" t="s">
        <v>2481</v>
      </c>
      <c r="B400" t="str">
        <f t="shared" si="6"/>
        <v>Central Valley Fall</v>
      </c>
      <c r="C400" s="428" t="s">
        <v>1970</v>
      </c>
      <c r="D400" s="428" t="s">
        <v>1607</v>
      </c>
      <c r="E400" s="428" t="s">
        <v>124</v>
      </c>
      <c r="F400" s="427">
        <v>2003</v>
      </c>
      <c r="G400" s="428" t="s">
        <v>211</v>
      </c>
      <c r="H400" s="428" t="s">
        <v>210</v>
      </c>
      <c r="I400" s="428" t="s">
        <v>1612</v>
      </c>
      <c r="J400" s="431">
        <v>38092</v>
      </c>
      <c r="K400" s="431">
        <v>38092</v>
      </c>
      <c r="L400" s="428" t="s">
        <v>1608</v>
      </c>
      <c r="M400" s="427">
        <v>25101</v>
      </c>
      <c r="N400" s="428" t="s">
        <v>1341</v>
      </c>
      <c r="O400" s="430"/>
      <c r="P400" s="428" t="s">
        <v>1608</v>
      </c>
      <c r="Q400" s="427">
        <v>1602</v>
      </c>
      <c r="R400" s="428" t="s">
        <v>1341</v>
      </c>
      <c r="S400" s="430"/>
      <c r="T400" s="428" t="s">
        <v>1341</v>
      </c>
      <c r="U400" s="428" t="s">
        <v>1341</v>
      </c>
      <c r="V400" s="427" t="b">
        <v>0</v>
      </c>
      <c r="W400" s="428" t="s">
        <v>1341</v>
      </c>
      <c r="X400" s="428" t="s">
        <v>1341</v>
      </c>
    </row>
    <row r="401" spans="1:24" hidden="1" x14ac:dyDescent="0.3">
      <c r="A401" t="s">
        <v>2481</v>
      </c>
      <c r="B401" t="str">
        <f t="shared" si="6"/>
        <v>Central Valley Fall</v>
      </c>
      <c r="C401" s="428" t="s">
        <v>1969</v>
      </c>
      <c r="D401" s="428" t="s">
        <v>1607</v>
      </c>
      <c r="E401" s="428" t="s">
        <v>124</v>
      </c>
      <c r="F401" s="427">
        <v>2003</v>
      </c>
      <c r="G401" s="428" t="s">
        <v>211</v>
      </c>
      <c r="H401" s="428" t="s">
        <v>210</v>
      </c>
      <c r="I401" s="428" t="s">
        <v>1612</v>
      </c>
      <c r="J401" s="431">
        <v>38092</v>
      </c>
      <c r="K401" s="431">
        <v>38092</v>
      </c>
      <c r="L401" s="428" t="s">
        <v>1608</v>
      </c>
      <c r="M401" s="427">
        <v>24835</v>
      </c>
      <c r="N401" s="428" t="s">
        <v>1341</v>
      </c>
      <c r="O401" s="430"/>
      <c r="P401" s="428" t="s">
        <v>1608</v>
      </c>
      <c r="Q401" s="427">
        <v>1585</v>
      </c>
      <c r="R401" s="428" t="s">
        <v>1341</v>
      </c>
      <c r="S401" s="430"/>
      <c r="T401" s="428" t="s">
        <v>1341</v>
      </c>
      <c r="U401" s="428" t="s">
        <v>1341</v>
      </c>
      <c r="V401" s="427" t="b">
        <v>0</v>
      </c>
      <c r="W401" s="428" t="s">
        <v>1341</v>
      </c>
      <c r="X401" s="428" t="s">
        <v>1341</v>
      </c>
    </row>
    <row r="402" spans="1:24" hidden="1" x14ac:dyDescent="0.3">
      <c r="A402" t="s">
        <v>2481</v>
      </c>
      <c r="B402" t="str">
        <f t="shared" si="6"/>
        <v>Central Valley Fall</v>
      </c>
      <c r="C402" s="428" t="s">
        <v>1972</v>
      </c>
      <c r="D402" s="428" t="s">
        <v>1607</v>
      </c>
      <c r="E402" s="428" t="s">
        <v>124</v>
      </c>
      <c r="F402" s="427">
        <v>2003</v>
      </c>
      <c r="G402" s="428" t="s">
        <v>211</v>
      </c>
      <c r="H402" s="428" t="s">
        <v>210</v>
      </c>
      <c r="I402" s="428" t="s">
        <v>1612</v>
      </c>
      <c r="J402" s="431">
        <v>38107</v>
      </c>
      <c r="K402" s="431">
        <v>38107</v>
      </c>
      <c r="L402" s="428" t="s">
        <v>1608</v>
      </c>
      <c r="M402" s="427">
        <v>23828</v>
      </c>
      <c r="N402" s="428" t="s">
        <v>1341</v>
      </c>
      <c r="O402" s="430"/>
      <c r="P402" s="428" t="s">
        <v>1608</v>
      </c>
      <c r="Q402" s="427">
        <v>2072</v>
      </c>
      <c r="R402" s="428" t="s">
        <v>1341</v>
      </c>
      <c r="S402" s="430"/>
      <c r="T402" s="428" t="s">
        <v>1341</v>
      </c>
      <c r="U402" s="428" t="s">
        <v>1341</v>
      </c>
      <c r="V402" s="427" t="b">
        <v>0</v>
      </c>
      <c r="W402" s="428" t="s">
        <v>1341</v>
      </c>
      <c r="X402" s="428" t="s">
        <v>1341</v>
      </c>
    </row>
    <row r="403" spans="1:24" hidden="1" x14ac:dyDescent="0.3">
      <c r="A403" t="s">
        <v>2481</v>
      </c>
      <c r="B403" t="str">
        <f t="shared" si="6"/>
        <v>Central Valley Fall</v>
      </c>
      <c r="C403" s="428" t="s">
        <v>1973</v>
      </c>
      <c r="D403" s="428" t="s">
        <v>1607</v>
      </c>
      <c r="E403" s="428" t="s">
        <v>124</v>
      </c>
      <c r="F403" s="427">
        <v>2003</v>
      </c>
      <c r="G403" s="428" t="s">
        <v>211</v>
      </c>
      <c r="H403" s="428" t="s">
        <v>210</v>
      </c>
      <c r="I403" s="428" t="s">
        <v>1612</v>
      </c>
      <c r="J403" s="431">
        <v>38107</v>
      </c>
      <c r="K403" s="431">
        <v>38107</v>
      </c>
      <c r="L403" s="428" t="s">
        <v>1608</v>
      </c>
      <c r="M403" s="427">
        <v>24304</v>
      </c>
      <c r="N403" s="428" t="s">
        <v>1341</v>
      </c>
      <c r="O403" s="430"/>
      <c r="P403" s="428" t="s">
        <v>1608</v>
      </c>
      <c r="Q403" s="427">
        <v>2113</v>
      </c>
      <c r="R403" s="428" t="s">
        <v>1341</v>
      </c>
      <c r="S403" s="430"/>
      <c r="T403" s="428" t="s">
        <v>1341</v>
      </c>
      <c r="U403" s="428" t="s">
        <v>1341</v>
      </c>
      <c r="V403" s="427" t="b">
        <v>0</v>
      </c>
      <c r="W403" s="428" t="s">
        <v>1341</v>
      </c>
      <c r="X403" s="428" t="s">
        <v>1341</v>
      </c>
    </row>
    <row r="404" spans="1:24" hidden="1" x14ac:dyDescent="0.3">
      <c r="A404" t="s">
        <v>2481</v>
      </c>
      <c r="B404" t="str">
        <f t="shared" si="6"/>
        <v>Central Valley Fall</v>
      </c>
      <c r="C404" s="428" t="s">
        <v>1980</v>
      </c>
      <c r="D404" s="428" t="s">
        <v>1607</v>
      </c>
      <c r="E404" s="428" t="s">
        <v>124</v>
      </c>
      <c r="F404" s="427">
        <v>2004</v>
      </c>
      <c r="G404" s="428" t="s">
        <v>211</v>
      </c>
      <c r="H404" s="428" t="s">
        <v>210</v>
      </c>
      <c r="I404" s="428" t="s">
        <v>1612</v>
      </c>
      <c r="J404" s="431">
        <v>38471</v>
      </c>
      <c r="K404" s="431">
        <v>38471</v>
      </c>
      <c r="L404" s="428" t="s">
        <v>1608</v>
      </c>
      <c r="M404" s="427">
        <v>25118</v>
      </c>
      <c r="N404" s="428" t="s">
        <v>1341</v>
      </c>
      <c r="O404" s="430"/>
      <c r="P404" s="428" t="s">
        <v>1608</v>
      </c>
      <c r="Q404" s="427">
        <v>254</v>
      </c>
      <c r="R404" s="428" t="s">
        <v>1341</v>
      </c>
      <c r="S404" s="430"/>
      <c r="T404" s="428" t="s">
        <v>1341</v>
      </c>
      <c r="U404" s="428" t="s">
        <v>1341</v>
      </c>
      <c r="V404" s="427" t="b">
        <v>0</v>
      </c>
      <c r="W404" s="428" t="s">
        <v>1341</v>
      </c>
      <c r="X404" s="428" t="s">
        <v>1341</v>
      </c>
    </row>
    <row r="405" spans="1:24" hidden="1" x14ac:dyDescent="0.3">
      <c r="A405" t="s">
        <v>2481</v>
      </c>
      <c r="B405" t="str">
        <f t="shared" si="6"/>
        <v>Central Valley Fall</v>
      </c>
      <c r="C405" s="428" t="s">
        <v>1976</v>
      </c>
      <c r="D405" s="428" t="s">
        <v>1607</v>
      </c>
      <c r="E405" s="428" t="s">
        <v>124</v>
      </c>
      <c r="F405" s="427">
        <v>2004</v>
      </c>
      <c r="G405" s="428" t="s">
        <v>211</v>
      </c>
      <c r="H405" s="428" t="s">
        <v>210</v>
      </c>
      <c r="I405" s="428" t="s">
        <v>1612</v>
      </c>
      <c r="J405" s="431">
        <v>38471</v>
      </c>
      <c r="K405" s="431">
        <v>38471</v>
      </c>
      <c r="L405" s="428" t="s">
        <v>1608</v>
      </c>
      <c r="M405" s="427">
        <v>25757</v>
      </c>
      <c r="N405" s="428" t="s">
        <v>1341</v>
      </c>
      <c r="O405" s="430"/>
      <c r="P405" s="428" t="s">
        <v>1608</v>
      </c>
      <c r="Q405" s="427">
        <v>261</v>
      </c>
      <c r="R405" s="428" t="s">
        <v>1341</v>
      </c>
      <c r="S405" s="430"/>
      <c r="T405" s="428" t="s">
        <v>1341</v>
      </c>
      <c r="U405" s="428" t="s">
        <v>1341</v>
      </c>
      <c r="V405" s="427" t="b">
        <v>0</v>
      </c>
      <c r="W405" s="428" t="s">
        <v>1341</v>
      </c>
      <c r="X405" s="428" t="s">
        <v>1341</v>
      </c>
    </row>
    <row r="406" spans="1:24" hidden="1" x14ac:dyDescent="0.3">
      <c r="A406" t="s">
        <v>2481</v>
      </c>
      <c r="B406" t="str">
        <f t="shared" si="6"/>
        <v>Central Valley Fall</v>
      </c>
      <c r="C406" s="428" t="s">
        <v>1977</v>
      </c>
      <c r="D406" s="428" t="s">
        <v>1607</v>
      </c>
      <c r="E406" s="428" t="s">
        <v>124</v>
      </c>
      <c r="F406" s="427">
        <v>2004</v>
      </c>
      <c r="G406" s="428" t="s">
        <v>211</v>
      </c>
      <c r="H406" s="428" t="s">
        <v>210</v>
      </c>
      <c r="I406" s="428" t="s">
        <v>1612</v>
      </c>
      <c r="J406" s="431">
        <v>38457</v>
      </c>
      <c r="K406" s="431">
        <v>38457</v>
      </c>
      <c r="L406" s="428" t="s">
        <v>1608</v>
      </c>
      <c r="M406" s="427">
        <v>25245</v>
      </c>
      <c r="N406" s="428" t="s">
        <v>1341</v>
      </c>
      <c r="O406" s="430"/>
      <c r="P406" s="428" t="s">
        <v>1608</v>
      </c>
      <c r="Q406" s="427">
        <v>255</v>
      </c>
      <c r="R406" s="428" t="s">
        <v>1341</v>
      </c>
      <c r="S406" s="430"/>
      <c r="T406" s="428" t="s">
        <v>1341</v>
      </c>
      <c r="U406" s="428" t="s">
        <v>1341</v>
      </c>
      <c r="V406" s="427" t="b">
        <v>0</v>
      </c>
      <c r="W406" s="428" t="s">
        <v>1341</v>
      </c>
      <c r="X406" s="428" t="s">
        <v>1341</v>
      </c>
    </row>
    <row r="407" spans="1:24" hidden="1" x14ac:dyDescent="0.3">
      <c r="A407" t="s">
        <v>2481</v>
      </c>
      <c r="B407" t="str">
        <f t="shared" si="6"/>
        <v>Central Valley Fall</v>
      </c>
      <c r="C407" s="428" t="s">
        <v>1975</v>
      </c>
      <c r="D407" s="428" t="s">
        <v>1607</v>
      </c>
      <c r="E407" s="428" t="s">
        <v>124</v>
      </c>
      <c r="F407" s="427">
        <v>2004</v>
      </c>
      <c r="G407" s="428" t="s">
        <v>211</v>
      </c>
      <c r="H407" s="428" t="s">
        <v>210</v>
      </c>
      <c r="I407" s="428" t="s">
        <v>1612</v>
      </c>
      <c r="J407" s="431">
        <v>38457</v>
      </c>
      <c r="K407" s="431">
        <v>38457</v>
      </c>
      <c r="L407" s="428" t="s">
        <v>1608</v>
      </c>
      <c r="M407" s="427">
        <v>25443</v>
      </c>
      <c r="N407" s="428" t="s">
        <v>1341</v>
      </c>
      <c r="O407" s="430"/>
      <c r="P407" s="428" t="s">
        <v>1608</v>
      </c>
      <c r="Q407" s="427">
        <v>258</v>
      </c>
      <c r="R407" s="428" t="s">
        <v>1341</v>
      </c>
      <c r="S407" s="430"/>
      <c r="T407" s="428" t="s">
        <v>1341</v>
      </c>
      <c r="U407" s="428" t="s">
        <v>1341</v>
      </c>
      <c r="V407" s="427" t="b">
        <v>0</v>
      </c>
      <c r="W407" s="428" t="s">
        <v>1341</v>
      </c>
      <c r="X407" s="428" t="s">
        <v>1341</v>
      </c>
    </row>
    <row r="408" spans="1:24" hidden="1" x14ac:dyDescent="0.3">
      <c r="A408" t="s">
        <v>2481</v>
      </c>
      <c r="B408" t="str">
        <f t="shared" si="6"/>
        <v>Central Valley Fall</v>
      </c>
      <c r="C408" s="428" t="s">
        <v>1978</v>
      </c>
      <c r="D408" s="428" t="s">
        <v>1607</v>
      </c>
      <c r="E408" s="428" t="s">
        <v>124</v>
      </c>
      <c r="F408" s="427">
        <v>2004</v>
      </c>
      <c r="G408" s="428" t="s">
        <v>211</v>
      </c>
      <c r="H408" s="428" t="s">
        <v>210</v>
      </c>
      <c r="I408" s="428" t="s">
        <v>1612</v>
      </c>
      <c r="J408" s="431">
        <v>38488</v>
      </c>
      <c r="K408" s="431">
        <v>38488</v>
      </c>
      <c r="L408" s="428" t="s">
        <v>1608</v>
      </c>
      <c r="M408" s="427">
        <v>25586</v>
      </c>
      <c r="N408" s="428" t="s">
        <v>1341</v>
      </c>
      <c r="O408" s="430"/>
      <c r="P408" s="428" t="s">
        <v>1608</v>
      </c>
      <c r="Q408" s="427">
        <v>523</v>
      </c>
      <c r="R408" s="428" t="s">
        <v>1341</v>
      </c>
      <c r="S408" s="430"/>
      <c r="T408" s="428" t="s">
        <v>1341</v>
      </c>
      <c r="U408" s="428" t="s">
        <v>1341</v>
      </c>
      <c r="V408" s="427" t="b">
        <v>0</v>
      </c>
      <c r="W408" s="428" t="s">
        <v>1341</v>
      </c>
      <c r="X408" s="428" t="s">
        <v>1341</v>
      </c>
    </row>
    <row r="409" spans="1:24" hidden="1" x14ac:dyDescent="0.3">
      <c r="A409" t="s">
        <v>2481</v>
      </c>
      <c r="B409" t="str">
        <f t="shared" si="6"/>
        <v>Central Valley Fall</v>
      </c>
      <c r="C409" s="428" t="s">
        <v>1979</v>
      </c>
      <c r="D409" s="428" t="s">
        <v>1607</v>
      </c>
      <c r="E409" s="428" t="s">
        <v>124</v>
      </c>
      <c r="F409" s="427">
        <v>2004</v>
      </c>
      <c r="G409" s="428" t="s">
        <v>211</v>
      </c>
      <c r="H409" s="428" t="s">
        <v>210</v>
      </c>
      <c r="I409" s="428" t="s">
        <v>1612</v>
      </c>
      <c r="J409" s="431">
        <v>38488</v>
      </c>
      <c r="K409" s="431">
        <v>38488</v>
      </c>
      <c r="L409" s="428" t="s">
        <v>1608</v>
      </c>
      <c r="M409" s="427">
        <v>26799</v>
      </c>
      <c r="N409" s="428" t="s">
        <v>1341</v>
      </c>
      <c r="O409" s="430"/>
      <c r="P409" s="428" t="s">
        <v>1608</v>
      </c>
      <c r="Q409" s="427">
        <v>547</v>
      </c>
      <c r="R409" s="428" t="s">
        <v>1341</v>
      </c>
      <c r="S409" s="430"/>
      <c r="T409" s="428" t="s">
        <v>1341</v>
      </c>
      <c r="U409" s="428" t="s">
        <v>1341</v>
      </c>
      <c r="V409" s="427" t="b">
        <v>0</v>
      </c>
      <c r="W409" s="428" t="s">
        <v>1341</v>
      </c>
      <c r="X409" s="428" t="s">
        <v>1341</v>
      </c>
    </row>
    <row r="410" spans="1:24" x14ac:dyDescent="0.3">
      <c r="B410" t="str">
        <f t="shared" si="6"/>
        <v>Central Valley Fall</v>
      </c>
      <c r="C410" s="428" t="s">
        <v>1280</v>
      </c>
      <c r="D410" s="428" t="s">
        <v>1607</v>
      </c>
      <c r="E410" s="428" t="s">
        <v>124</v>
      </c>
      <c r="F410" s="427">
        <v>2005</v>
      </c>
      <c r="G410" s="428" t="s">
        <v>211</v>
      </c>
      <c r="H410" s="428" t="s">
        <v>210</v>
      </c>
      <c r="I410" s="428" t="s">
        <v>1612</v>
      </c>
      <c r="J410" s="431">
        <v>38854</v>
      </c>
      <c r="K410" s="431">
        <v>38854</v>
      </c>
      <c r="L410" s="428" t="s">
        <v>1608</v>
      </c>
      <c r="M410" s="427">
        <v>26038</v>
      </c>
      <c r="N410" s="428" t="s">
        <v>1341</v>
      </c>
      <c r="O410" s="430"/>
      <c r="P410" s="428" t="s">
        <v>1608</v>
      </c>
      <c r="Q410" s="427">
        <v>397</v>
      </c>
      <c r="R410" s="428" t="s">
        <v>1341</v>
      </c>
      <c r="S410" s="433"/>
      <c r="T410" s="428" t="s">
        <v>1341</v>
      </c>
      <c r="U410" s="428" t="s">
        <v>1341</v>
      </c>
      <c r="V410" s="427" t="b">
        <v>0</v>
      </c>
      <c r="W410" s="428" t="s">
        <v>1341</v>
      </c>
      <c r="X410" s="428" t="s">
        <v>1341</v>
      </c>
    </row>
    <row r="411" spans="1:24" x14ac:dyDescent="0.3">
      <c r="B411" t="str">
        <f t="shared" si="6"/>
        <v>Central Valley Fall</v>
      </c>
      <c r="C411" s="428" t="s">
        <v>1281</v>
      </c>
      <c r="D411" s="428" t="s">
        <v>1607</v>
      </c>
      <c r="E411" s="428" t="s">
        <v>124</v>
      </c>
      <c r="F411" s="427">
        <v>2005</v>
      </c>
      <c r="G411" s="428" t="s">
        <v>211</v>
      </c>
      <c r="H411" s="428" t="s">
        <v>210</v>
      </c>
      <c r="I411" s="428" t="s">
        <v>1612</v>
      </c>
      <c r="J411" s="431">
        <v>38854</v>
      </c>
      <c r="K411" s="431">
        <v>38854</v>
      </c>
      <c r="L411" s="428" t="s">
        <v>1608</v>
      </c>
      <c r="M411" s="427">
        <v>24701</v>
      </c>
      <c r="N411" s="428" t="s">
        <v>1341</v>
      </c>
      <c r="O411" s="430"/>
      <c r="P411" s="428" t="s">
        <v>1608</v>
      </c>
      <c r="Q411" s="427">
        <v>377</v>
      </c>
      <c r="R411" s="428" t="s">
        <v>1341</v>
      </c>
      <c r="S411" s="433"/>
      <c r="T411" s="428" t="s">
        <v>1341</v>
      </c>
      <c r="U411" s="428" t="s">
        <v>1341</v>
      </c>
      <c r="V411" s="427" t="b">
        <v>0</v>
      </c>
      <c r="W411" s="428" t="s">
        <v>1341</v>
      </c>
      <c r="X411" s="428" t="s">
        <v>1341</v>
      </c>
    </row>
    <row r="412" spans="1:24" x14ac:dyDescent="0.3">
      <c r="B412" t="str">
        <f t="shared" si="6"/>
        <v>Central Valley Fall</v>
      </c>
      <c r="C412" s="428" t="s">
        <v>1282</v>
      </c>
      <c r="D412" s="428" t="s">
        <v>1607</v>
      </c>
      <c r="E412" s="428" t="s">
        <v>124</v>
      </c>
      <c r="F412" s="427">
        <v>2005</v>
      </c>
      <c r="G412" s="428" t="s">
        <v>211</v>
      </c>
      <c r="H412" s="428" t="s">
        <v>210</v>
      </c>
      <c r="I412" s="428" t="s">
        <v>1612</v>
      </c>
      <c r="J412" s="431">
        <v>38825</v>
      </c>
      <c r="K412" s="431">
        <v>38825</v>
      </c>
      <c r="L412" s="428" t="s">
        <v>1608</v>
      </c>
      <c r="M412" s="427">
        <v>25700</v>
      </c>
      <c r="N412" s="428" t="s">
        <v>1341</v>
      </c>
      <c r="O412" s="430"/>
      <c r="P412" s="428" t="s">
        <v>1341</v>
      </c>
      <c r="Q412" s="433"/>
      <c r="R412" s="428" t="s">
        <v>1341</v>
      </c>
      <c r="S412" s="433"/>
      <c r="T412" s="428" t="s">
        <v>1341</v>
      </c>
      <c r="U412" s="428" t="s">
        <v>1341</v>
      </c>
      <c r="V412" s="427" t="b">
        <v>0</v>
      </c>
      <c r="W412" s="428" t="s">
        <v>1341</v>
      </c>
      <c r="X412" s="428" t="s">
        <v>1341</v>
      </c>
    </row>
    <row r="413" spans="1:24" x14ac:dyDescent="0.3">
      <c r="B413" t="str">
        <f t="shared" si="6"/>
        <v>Central Valley Fall</v>
      </c>
      <c r="C413" s="428" t="s">
        <v>1283</v>
      </c>
      <c r="D413" s="428" t="s">
        <v>1607</v>
      </c>
      <c r="E413" s="428" t="s">
        <v>124</v>
      </c>
      <c r="F413" s="427">
        <v>2005</v>
      </c>
      <c r="G413" s="428" t="s">
        <v>211</v>
      </c>
      <c r="H413" s="428" t="s">
        <v>210</v>
      </c>
      <c r="I413" s="428" t="s">
        <v>1612</v>
      </c>
      <c r="J413" s="431">
        <v>38825</v>
      </c>
      <c r="K413" s="431">
        <v>38825</v>
      </c>
      <c r="L413" s="428" t="s">
        <v>1608</v>
      </c>
      <c r="M413" s="427">
        <v>26200</v>
      </c>
      <c r="N413" s="428" t="s">
        <v>1341</v>
      </c>
      <c r="O413" s="430"/>
      <c r="P413" s="428" t="s">
        <v>1341</v>
      </c>
      <c r="Q413" s="433"/>
      <c r="R413" s="428" t="s">
        <v>1341</v>
      </c>
      <c r="S413" s="433"/>
      <c r="T413" s="428" t="s">
        <v>1341</v>
      </c>
      <c r="U413" s="428" t="s">
        <v>1341</v>
      </c>
      <c r="V413" s="427" t="b">
        <v>0</v>
      </c>
      <c r="W413" s="428" t="s">
        <v>1341</v>
      </c>
      <c r="X413" s="428" t="s">
        <v>1341</v>
      </c>
    </row>
    <row r="414" spans="1:24" x14ac:dyDescent="0.3">
      <c r="B414" t="str">
        <f t="shared" si="6"/>
        <v>Central Valley Fall</v>
      </c>
      <c r="C414" s="428" t="s">
        <v>1284</v>
      </c>
      <c r="D414" s="428" t="s">
        <v>1607</v>
      </c>
      <c r="E414" s="428" t="s">
        <v>124</v>
      </c>
      <c r="F414" s="427">
        <v>2005</v>
      </c>
      <c r="G414" s="428" t="s">
        <v>211</v>
      </c>
      <c r="H414" s="428" t="s">
        <v>210</v>
      </c>
      <c r="I414" s="428" t="s">
        <v>1612</v>
      </c>
      <c r="J414" s="431">
        <v>38838</v>
      </c>
      <c r="K414" s="431">
        <v>38838</v>
      </c>
      <c r="L414" s="428" t="s">
        <v>1608</v>
      </c>
      <c r="M414" s="427">
        <v>25733</v>
      </c>
      <c r="N414" s="428" t="s">
        <v>1341</v>
      </c>
      <c r="O414" s="430"/>
      <c r="P414" s="428" t="s">
        <v>1608</v>
      </c>
      <c r="Q414" s="427">
        <v>130</v>
      </c>
      <c r="R414" s="428" t="s">
        <v>1341</v>
      </c>
      <c r="S414" s="433"/>
      <c r="T414" s="428" t="s">
        <v>1341</v>
      </c>
      <c r="U414" s="428" t="s">
        <v>1341</v>
      </c>
      <c r="V414" s="427" t="b">
        <v>0</v>
      </c>
      <c r="W414" s="428" t="s">
        <v>1341</v>
      </c>
      <c r="X414" s="428" t="s">
        <v>1341</v>
      </c>
    </row>
    <row r="415" spans="1:24" x14ac:dyDescent="0.3">
      <c r="B415" t="str">
        <f t="shared" si="6"/>
        <v>Central Valley Fall</v>
      </c>
      <c r="C415" s="428" t="s">
        <v>1285</v>
      </c>
      <c r="D415" s="428" t="s">
        <v>1607</v>
      </c>
      <c r="E415" s="428" t="s">
        <v>124</v>
      </c>
      <c r="F415" s="427">
        <v>2005</v>
      </c>
      <c r="G415" s="428" t="s">
        <v>211</v>
      </c>
      <c r="H415" s="428" t="s">
        <v>210</v>
      </c>
      <c r="I415" s="428" t="s">
        <v>1612</v>
      </c>
      <c r="J415" s="431">
        <v>38838</v>
      </c>
      <c r="K415" s="431">
        <v>38838</v>
      </c>
      <c r="L415" s="428" t="s">
        <v>1608</v>
      </c>
      <c r="M415" s="427">
        <v>25919</v>
      </c>
      <c r="N415" s="428" t="s">
        <v>1341</v>
      </c>
      <c r="O415" s="430"/>
      <c r="P415" s="428" t="s">
        <v>1608</v>
      </c>
      <c r="Q415" s="427">
        <v>877</v>
      </c>
      <c r="R415" s="428" t="s">
        <v>1341</v>
      </c>
      <c r="S415" s="433"/>
      <c r="T415" s="428" t="s">
        <v>1341</v>
      </c>
      <c r="U415" s="428" t="s">
        <v>1341</v>
      </c>
      <c r="V415" s="427" t="b">
        <v>0</v>
      </c>
      <c r="W415" s="428" t="s">
        <v>1341</v>
      </c>
      <c r="X415" s="428" t="s">
        <v>1341</v>
      </c>
    </row>
    <row r="416" spans="1:24" x14ac:dyDescent="0.3">
      <c r="B416" t="str">
        <f t="shared" si="6"/>
        <v>Central Valley Fall</v>
      </c>
      <c r="C416" s="428" t="s">
        <v>1258</v>
      </c>
      <c r="D416" s="428" t="s">
        <v>1607</v>
      </c>
      <c r="E416" s="428" t="s">
        <v>124</v>
      </c>
      <c r="F416" s="427">
        <v>2006</v>
      </c>
      <c r="G416" s="428" t="s">
        <v>190</v>
      </c>
      <c r="H416" s="428" t="s">
        <v>190</v>
      </c>
      <c r="I416" s="428" t="s">
        <v>1612</v>
      </c>
      <c r="J416" s="431">
        <v>39184</v>
      </c>
      <c r="K416" s="431">
        <v>39185</v>
      </c>
      <c r="L416" s="428" t="s">
        <v>1608</v>
      </c>
      <c r="M416" s="427">
        <v>1278401</v>
      </c>
      <c r="N416" s="428" t="s">
        <v>1341</v>
      </c>
      <c r="O416" s="430"/>
      <c r="P416" s="428" t="s">
        <v>1613</v>
      </c>
      <c r="Q416" s="427">
        <v>3825433</v>
      </c>
      <c r="R416" s="428" t="s">
        <v>1341</v>
      </c>
      <c r="S416" s="433"/>
      <c r="T416" s="428" t="s">
        <v>1341</v>
      </c>
      <c r="U416" s="428" t="s">
        <v>1341</v>
      </c>
      <c r="V416" s="427" t="b">
        <v>0</v>
      </c>
      <c r="W416" s="428" t="s">
        <v>1341</v>
      </c>
      <c r="X416" s="428" t="s">
        <v>1341</v>
      </c>
    </row>
    <row r="417" spans="2:24" x14ac:dyDescent="0.3">
      <c r="B417" t="str">
        <f t="shared" si="6"/>
        <v>Central Valley Fall</v>
      </c>
      <c r="C417" s="428" t="s">
        <v>1259</v>
      </c>
      <c r="D417" s="428" t="s">
        <v>1607</v>
      </c>
      <c r="E417" s="428" t="s">
        <v>124</v>
      </c>
      <c r="F417" s="427">
        <v>2006</v>
      </c>
      <c r="G417" s="428" t="s">
        <v>190</v>
      </c>
      <c r="H417" s="428" t="s">
        <v>190</v>
      </c>
      <c r="I417" s="428" t="s">
        <v>1612</v>
      </c>
      <c r="J417" s="431">
        <v>39195</v>
      </c>
      <c r="K417" s="431">
        <v>39197</v>
      </c>
      <c r="L417" s="428" t="s">
        <v>1608</v>
      </c>
      <c r="M417" s="427">
        <v>1432683</v>
      </c>
      <c r="N417" s="428" t="s">
        <v>1341</v>
      </c>
      <c r="O417" s="430"/>
      <c r="P417" s="428" t="s">
        <v>1608</v>
      </c>
      <c r="Q417" s="427">
        <v>1856</v>
      </c>
      <c r="R417" s="428" t="s">
        <v>1613</v>
      </c>
      <c r="S417" s="427">
        <v>4252400</v>
      </c>
      <c r="T417" s="428" t="s">
        <v>1341</v>
      </c>
      <c r="U417" s="428" t="s">
        <v>1341</v>
      </c>
      <c r="V417" s="427" t="b">
        <v>0</v>
      </c>
      <c r="W417" s="428" t="s">
        <v>1341</v>
      </c>
      <c r="X417" s="428" t="s">
        <v>1341</v>
      </c>
    </row>
    <row r="418" spans="2:24" x14ac:dyDescent="0.3">
      <c r="B418" t="str">
        <f t="shared" si="6"/>
        <v>Central Valley Fall</v>
      </c>
      <c r="C418" s="428" t="s">
        <v>1260</v>
      </c>
      <c r="D418" s="428" t="s">
        <v>1607</v>
      </c>
      <c r="E418" s="428" t="s">
        <v>124</v>
      </c>
      <c r="F418" s="427">
        <v>2006</v>
      </c>
      <c r="G418" s="428" t="s">
        <v>190</v>
      </c>
      <c r="H418" s="428" t="s">
        <v>190</v>
      </c>
      <c r="I418" s="428" t="s">
        <v>1612</v>
      </c>
      <c r="J418" s="431">
        <v>39195</v>
      </c>
      <c r="K418" s="431">
        <v>39197</v>
      </c>
      <c r="L418" s="428" t="s">
        <v>1608</v>
      </c>
      <c r="M418" s="427">
        <v>64885</v>
      </c>
      <c r="N418" s="428" t="s">
        <v>1341</v>
      </c>
      <c r="O418" s="430"/>
      <c r="P418" s="428" t="s">
        <v>1608</v>
      </c>
      <c r="Q418" s="427">
        <v>783</v>
      </c>
      <c r="R418" s="428" t="s">
        <v>1613</v>
      </c>
      <c r="S418" s="427">
        <v>171202</v>
      </c>
      <c r="T418" s="428" t="s">
        <v>1341</v>
      </c>
      <c r="U418" s="428" t="s">
        <v>1341</v>
      </c>
      <c r="V418" s="427" t="b">
        <v>0</v>
      </c>
      <c r="W418" s="428" t="s">
        <v>1341</v>
      </c>
      <c r="X418" s="428" t="s">
        <v>1341</v>
      </c>
    </row>
    <row r="419" spans="2:24" x14ac:dyDescent="0.3">
      <c r="B419" t="str">
        <f t="shared" si="6"/>
        <v>Central Valley Fall</v>
      </c>
      <c r="C419" s="428" t="s">
        <v>1261</v>
      </c>
      <c r="D419" s="428" t="s">
        <v>1607</v>
      </c>
      <c r="E419" s="428" t="s">
        <v>124</v>
      </c>
      <c r="F419" s="427">
        <v>2006</v>
      </c>
      <c r="G419" s="428" t="s">
        <v>190</v>
      </c>
      <c r="H419" s="428" t="s">
        <v>190</v>
      </c>
      <c r="I419" s="428" t="s">
        <v>1612</v>
      </c>
      <c r="J419" s="431">
        <v>39195</v>
      </c>
      <c r="K419" s="431">
        <v>39197</v>
      </c>
      <c r="L419" s="428" t="s">
        <v>1608</v>
      </c>
      <c r="M419" s="427">
        <v>46377</v>
      </c>
      <c r="N419" s="428" t="s">
        <v>1341</v>
      </c>
      <c r="O419" s="430"/>
      <c r="P419" s="428" t="s">
        <v>1608</v>
      </c>
      <c r="Q419" s="427">
        <v>560</v>
      </c>
      <c r="R419" s="428" t="s">
        <v>1613</v>
      </c>
      <c r="S419" s="432">
        <v>189933</v>
      </c>
      <c r="T419" s="428" t="s">
        <v>1341</v>
      </c>
      <c r="U419" s="428" t="s">
        <v>1341</v>
      </c>
      <c r="V419" s="427" t="b">
        <v>0</v>
      </c>
      <c r="W419" s="428" t="s">
        <v>1341</v>
      </c>
      <c r="X419" s="428" t="s">
        <v>1341</v>
      </c>
    </row>
    <row r="420" spans="2:24" x14ac:dyDescent="0.3">
      <c r="B420" t="str">
        <f t="shared" si="6"/>
        <v>Central Valley Fall</v>
      </c>
      <c r="C420" s="428" t="s">
        <v>1262</v>
      </c>
      <c r="D420" s="428" t="s">
        <v>1607</v>
      </c>
      <c r="E420" s="428" t="s">
        <v>124</v>
      </c>
      <c r="F420" s="427">
        <v>2006</v>
      </c>
      <c r="G420" s="428" t="s">
        <v>190</v>
      </c>
      <c r="H420" s="428" t="s">
        <v>190</v>
      </c>
      <c r="I420" s="428" t="s">
        <v>1612</v>
      </c>
      <c r="J420" s="431">
        <v>39195</v>
      </c>
      <c r="K420" s="431">
        <v>39197</v>
      </c>
      <c r="L420" s="428" t="s">
        <v>1608</v>
      </c>
      <c r="M420" s="427">
        <v>64093</v>
      </c>
      <c r="N420" s="428" t="s">
        <v>1341</v>
      </c>
      <c r="O420" s="430"/>
      <c r="P420" s="428" t="s">
        <v>1608</v>
      </c>
      <c r="Q420" s="427">
        <v>1870</v>
      </c>
      <c r="R420" s="428" t="s">
        <v>1613</v>
      </c>
      <c r="S420" s="427">
        <v>146301</v>
      </c>
      <c r="T420" s="428" t="s">
        <v>1341</v>
      </c>
      <c r="U420" s="428" t="s">
        <v>1341</v>
      </c>
      <c r="V420" s="427" t="b">
        <v>0</v>
      </c>
      <c r="W420" s="428" t="s">
        <v>1341</v>
      </c>
      <c r="X420" s="428" t="s">
        <v>1341</v>
      </c>
    </row>
    <row r="421" spans="2:24" x14ac:dyDescent="0.3">
      <c r="B421" t="str">
        <f t="shared" si="6"/>
        <v>Central Valley Fall</v>
      </c>
      <c r="C421" s="428" t="s">
        <v>1263</v>
      </c>
      <c r="D421" s="428" t="s">
        <v>1607</v>
      </c>
      <c r="E421" s="428" t="s">
        <v>124</v>
      </c>
      <c r="F421" s="427">
        <v>2006</v>
      </c>
      <c r="G421" s="428" t="s">
        <v>190</v>
      </c>
      <c r="H421" s="428" t="s">
        <v>190</v>
      </c>
      <c r="I421" s="428" t="s">
        <v>1612</v>
      </c>
      <c r="J421" s="431">
        <v>39195</v>
      </c>
      <c r="K421" s="431">
        <v>39197</v>
      </c>
      <c r="L421" s="428" t="s">
        <v>1608</v>
      </c>
      <c r="M421" s="427">
        <v>39208</v>
      </c>
      <c r="N421" s="428" t="s">
        <v>1341</v>
      </c>
      <c r="O421" s="430"/>
      <c r="P421" s="428" t="s">
        <v>1608</v>
      </c>
      <c r="Q421" s="427">
        <v>1144</v>
      </c>
      <c r="R421" s="428" t="s">
        <v>1613</v>
      </c>
      <c r="S421" s="432">
        <v>171912</v>
      </c>
      <c r="T421" s="428" t="s">
        <v>1341</v>
      </c>
      <c r="U421" s="428" t="s">
        <v>1341</v>
      </c>
      <c r="V421" s="427" t="b">
        <v>0</v>
      </c>
      <c r="W421" s="428" t="s">
        <v>1341</v>
      </c>
      <c r="X421" s="428" t="s">
        <v>1341</v>
      </c>
    </row>
    <row r="422" spans="2:24" x14ac:dyDescent="0.3">
      <c r="B422" t="str">
        <f t="shared" si="6"/>
        <v>Central Valley Fall</v>
      </c>
      <c r="C422" s="428" t="s">
        <v>1264</v>
      </c>
      <c r="D422" s="428" t="s">
        <v>1607</v>
      </c>
      <c r="E422" s="428" t="s">
        <v>124</v>
      </c>
      <c r="F422" s="427">
        <v>2006</v>
      </c>
      <c r="G422" s="428" t="s">
        <v>190</v>
      </c>
      <c r="H422" s="428" t="s">
        <v>190</v>
      </c>
      <c r="I422" s="428" t="s">
        <v>1612</v>
      </c>
      <c r="J422" s="431">
        <v>39195</v>
      </c>
      <c r="K422" s="431">
        <v>39197</v>
      </c>
      <c r="L422" s="428" t="s">
        <v>1608</v>
      </c>
      <c r="M422" s="427">
        <v>64665</v>
      </c>
      <c r="N422" s="428" t="s">
        <v>1341</v>
      </c>
      <c r="O422" s="430"/>
      <c r="P422" s="428" t="s">
        <v>1608</v>
      </c>
      <c r="Q422" s="427">
        <v>544</v>
      </c>
      <c r="R422" s="428" t="s">
        <v>1613</v>
      </c>
      <c r="S422" s="432">
        <v>147071</v>
      </c>
      <c r="T422" s="428" t="s">
        <v>1341</v>
      </c>
      <c r="U422" s="428" t="s">
        <v>1341</v>
      </c>
      <c r="V422" s="427" t="b">
        <v>0</v>
      </c>
      <c r="W422" s="428" t="s">
        <v>1341</v>
      </c>
      <c r="X422" s="428" t="s">
        <v>1341</v>
      </c>
    </row>
    <row r="423" spans="2:24" x14ac:dyDescent="0.3">
      <c r="B423" t="str">
        <f t="shared" si="6"/>
        <v>Central Valley Fall</v>
      </c>
      <c r="C423" s="428" t="s">
        <v>1265</v>
      </c>
      <c r="D423" s="428" t="s">
        <v>1607</v>
      </c>
      <c r="E423" s="428" t="s">
        <v>124</v>
      </c>
      <c r="F423" s="427">
        <v>2006</v>
      </c>
      <c r="G423" s="428" t="s">
        <v>190</v>
      </c>
      <c r="H423" s="428" t="s">
        <v>190</v>
      </c>
      <c r="I423" s="428" t="s">
        <v>1612</v>
      </c>
      <c r="J423" s="431">
        <v>39195</v>
      </c>
      <c r="K423" s="431">
        <v>39197</v>
      </c>
      <c r="L423" s="428" t="s">
        <v>1608</v>
      </c>
      <c r="M423" s="427">
        <v>41770</v>
      </c>
      <c r="N423" s="428" t="s">
        <v>1341</v>
      </c>
      <c r="O423" s="430"/>
      <c r="P423" s="428" t="s">
        <v>1608</v>
      </c>
      <c r="Q423" s="427">
        <v>351</v>
      </c>
      <c r="R423" s="428" t="s">
        <v>1613</v>
      </c>
      <c r="S423" s="432">
        <v>170159</v>
      </c>
      <c r="T423" s="428" t="s">
        <v>1341</v>
      </c>
      <c r="U423" s="428" t="s">
        <v>1341</v>
      </c>
      <c r="V423" s="427" t="b">
        <v>0</v>
      </c>
      <c r="W423" s="428" t="s">
        <v>1341</v>
      </c>
      <c r="X423" s="428" t="s">
        <v>1341</v>
      </c>
    </row>
    <row r="424" spans="2:24" x14ac:dyDescent="0.3">
      <c r="B424" t="str">
        <f t="shared" si="6"/>
        <v>Central Valley Fall</v>
      </c>
      <c r="C424" s="428" t="s">
        <v>1266</v>
      </c>
      <c r="D424" s="428" t="s">
        <v>1607</v>
      </c>
      <c r="E424" s="428" t="s">
        <v>124</v>
      </c>
      <c r="F424" s="427">
        <v>2007</v>
      </c>
      <c r="G424" s="428" t="s">
        <v>190</v>
      </c>
      <c r="H424" s="428" t="s">
        <v>190</v>
      </c>
      <c r="I424" s="428" t="s">
        <v>1612</v>
      </c>
      <c r="J424" s="431">
        <v>39561</v>
      </c>
      <c r="K424" s="431">
        <v>39562</v>
      </c>
      <c r="L424" s="428" t="s">
        <v>1608</v>
      </c>
      <c r="M424" s="427">
        <v>111161</v>
      </c>
      <c r="N424" s="428" t="s">
        <v>1341</v>
      </c>
      <c r="O424" s="430"/>
      <c r="P424" s="428" t="s">
        <v>1613</v>
      </c>
      <c r="Q424" s="432">
        <v>333857</v>
      </c>
      <c r="R424" s="428" t="s">
        <v>1341</v>
      </c>
      <c r="S424" s="430"/>
      <c r="T424" s="428" t="s">
        <v>1341</v>
      </c>
      <c r="U424" s="428" t="s">
        <v>1341</v>
      </c>
      <c r="V424" s="427" t="b">
        <v>0</v>
      </c>
      <c r="W424" s="428" t="s">
        <v>1341</v>
      </c>
      <c r="X424" s="428" t="s">
        <v>1341</v>
      </c>
    </row>
    <row r="425" spans="2:24" x14ac:dyDescent="0.3">
      <c r="B425" t="str">
        <f t="shared" si="6"/>
        <v>Central Valley Fall</v>
      </c>
      <c r="C425" s="428" t="s">
        <v>1267</v>
      </c>
      <c r="D425" s="428" t="s">
        <v>1607</v>
      </c>
      <c r="E425" s="428" t="s">
        <v>124</v>
      </c>
      <c r="F425" s="427">
        <v>2007</v>
      </c>
      <c r="G425" s="428" t="s">
        <v>190</v>
      </c>
      <c r="H425" s="428" t="s">
        <v>190</v>
      </c>
      <c r="I425" s="428" t="s">
        <v>1612</v>
      </c>
      <c r="J425" s="431">
        <v>39561</v>
      </c>
      <c r="K425" s="431">
        <v>39562</v>
      </c>
      <c r="L425" s="428" t="s">
        <v>1608</v>
      </c>
      <c r="M425" s="427">
        <v>108921</v>
      </c>
      <c r="N425" s="428" t="s">
        <v>1341</v>
      </c>
      <c r="O425" s="430"/>
      <c r="P425" s="428" t="s">
        <v>1613</v>
      </c>
      <c r="Q425" s="427">
        <v>327166</v>
      </c>
      <c r="R425" s="428" t="s">
        <v>1341</v>
      </c>
      <c r="S425" s="433"/>
      <c r="T425" s="428" t="s">
        <v>1341</v>
      </c>
      <c r="U425" s="428" t="s">
        <v>1341</v>
      </c>
      <c r="V425" s="427" t="b">
        <v>0</v>
      </c>
      <c r="W425" s="428" t="s">
        <v>1341</v>
      </c>
      <c r="X425" s="428" t="s">
        <v>1341</v>
      </c>
    </row>
    <row r="426" spans="2:24" x14ac:dyDescent="0.3">
      <c r="B426" t="str">
        <f t="shared" si="6"/>
        <v>Central Valley Fall</v>
      </c>
      <c r="C426" s="428" t="s">
        <v>1268</v>
      </c>
      <c r="D426" s="428" t="s">
        <v>1607</v>
      </c>
      <c r="E426" s="428" t="s">
        <v>124</v>
      </c>
      <c r="F426" s="427">
        <v>2007</v>
      </c>
      <c r="G426" s="428" t="s">
        <v>190</v>
      </c>
      <c r="H426" s="428" t="s">
        <v>190</v>
      </c>
      <c r="I426" s="428" t="s">
        <v>1612</v>
      </c>
      <c r="J426" s="431">
        <v>39567</v>
      </c>
      <c r="K426" s="431">
        <v>39569</v>
      </c>
      <c r="L426" s="428" t="s">
        <v>1608</v>
      </c>
      <c r="M426" s="427">
        <v>109247</v>
      </c>
      <c r="N426" s="428" t="s">
        <v>1341</v>
      </c>
      <c r="O426" s="430"/>
      <c r="P426" s="428" t="s">
        <v>1613</v>
      </c>
      <c r="Q426" s="427">
        <v>327938</v>
      </c>
      <c r="R426" s="428" t="s">
        <v>1341</v>
      </c>
      <c r="S426" s="433"/>
      <c r="T426" s="428" t="s">
        <v>1341</v>
      </c>
      <c r="U426" s="428" t="s">
        <v>1341</v>
      </c>
      <c r="V426" s="427" t="b">
        <v>0</v>
      </c>
      <c r="W426" s="428" t="s">
        <v>1341</v>
      </c>
      <c r="X426" s="428" t="s">
        <v>1341</v>
      </c>
    </row>
    <row r="427" spans="2:24" x14ac:dyDescent="0.3">
      <c r="B427" t="str">
        <f t="shared" si="6"/>
        <v>Central Valley Fall</v>
      </c>
      <c r="C427" s="428" t="s">
        <v>1269</v>
      </c>
      <c r="D427" s="428" t="s">
        <v>1607</v>
      </c>
      <c r="E427" s="428" t="s">
        <v>124</v>
      </c>
      <c r="F427" s="427">
        <v>2007</v>
      </c>
      <c r="G427" s="428" t="s">
        <v>190</v>
      </c>
      <c r="H427" s="428" t="s">
        <v>190</v>
      </c>
      <c r="I427" s="428" t="s">
        <v>1612</v>
      </c>
      <c r="J427" s="431">
        <v>39567</v>
      </c>
      <c r="K427" s="431">
        <v>39569</v>
      </c>
      <c r="L427" s="428" t="s">
        <v>1608</v>
      </c>
      <c r="M427" s="427">
        <v>109295</v>
      </c>
      <c r="N427" s="428" t="s">
        <v>1341</v>
      </c>
      <c r="O427" s="430"/>
      <c r="P427" s="428" t="s">
        <v>1608</v>
      </c>
      <c r="Q427" s="427">
        <v>127</v>
      </c>
      <c r="R427" s="428" t="s">
        <v>1613</v>
      </c>
      <c r="S427" s="427">
        <v>328645</v>
      </c>
      <c r="T427" s="428" t="s">
        <v>1341</v>
      </c>
      <c r="U427" s="428" t="s">
        <v>1341</v>
      </c>
      <c r="V427" s="427" t="b">
        <v>0</v>
      </c>
      <c r="W427" s="428" t="s">
        <v>1341</v>
      </c>
      <c r="X427" s="428" t="s">
        <v>1341</v>
      </c>
    </row>
    <row r="428" spans="2:24" x14ac:dyDescent="0.3">
      <c r="B428" t="str">
        <f t="shared" si="6"/>
        <v>Central Valley Fall</v>
      </c>
      <c r="C428" s="428" t="s">
        <v>1270</v>
      </c>
      <c r="D428" s="428" t="s">
        <v>1607</v>
      </c>
      <c r="E428" s="428" t="s">
        <v>124</v>
      </c>
      <c r="F428" s="427">
        <v>2007</v>
      </c>
      <c r="G428" s="428" t="s">
        <v>190</v>
      </c>
      <c r="H428" s="428" t="s">
        <v>190</v>
      </c>
      <c r="I428" s="428" t="s">
        <v>1612</v>
      </c>
      <c r="J428" s="431">
        <v>39567</v>
      </c>
      <c r="K428" s="431">
        <v>39569</v>
      </c>
      <c r="L428" s="428" t="s">
        <v>1608</v>
      </c>
      <c r="M428" s="427">
        <v>110799</v>
      </c>
      <c r="N428" s="428" t="s">
        <v>1341</v>
      </c>
      <c r="O428" s="430"/>
      <c r="P428" s="428" t="s">
        <v>1608</v>
      </c>
      <c r="Q428" s="427">
        <v>263</v>
      </c>
      <c r="R428" s="428" t="s">
        <v>1613</v>
      </c>
      <c r="S428" s="432">
        <v>333599</v>
      </c>
      <c r="T428" s="428" t="s">
        <v>1341</v>
      </c>
      <c r="U428" s="428" t="s">
        <v>1341</v>
      </c>
      <c r="V428" s="427" t="b">
        <v>0</v>
      </c>
      <c r="W428" s="428" t="s">
        <v>1341</v>
      </c>
      <c r="X428" s="428" t="s">
        <v>1341</v>
      </c>
    </row>
    <row r="429" spans="2:24" x14ac:dyDescent="0.3">
      <c r="B429" t="str">
        <f t="shared" si="6"/>
        <v>Central Valley Fall</v>
      </c>
      <c r="C429" s="428" t="s">
        <v>1271</v>
      </c>
      <c r="D429" s="428" t="s">
        <v>1607</v>
      </c>
      <c r="E429" s="428" t="s">
        <v>124</v>
      </c>
      <c r="F429" s="427">
        <v>2007</v>
      </c>
      <c r="G429" s="428" t="s">
        <v>190</v>
      </c>
      <c r="H429" s="428" t="s">
        <v>190</v>
      </c>
      <c r="I429" s="428" t="s">
        <v>1612</v>
      </c>
      <c r="J429" s="431">
        <v>39567</v>
      </c>
      <c r="K429" s="431">
        <v>39569</v>
      </c>
      <c r="L429" s="428" t="s">
        <v>1608</v>
      </c>
      <c r="M429" s="427">
        <v>227353</v>
      </c>
      <c r="N429" s="428" t="s">
        <v>1341</v>
      </c>
      <c r="O429" s="430"/>
      <c r="P429" s="428" t="s">
        <v>1613</v>
      </c>
      <c r="Q429" s="427">
        <v>682784</v>
      </c>
      <c r="R429" s="428" t="s">
        <v>1341</v>
      </c>
      <c r="S429" s="433"/>
      <c r="T429" s="428" t="s">
        <v>1341</v>
      </c>
      <c r="U429" s="428" t="s">
        <v>1341</v>
      </c>
      <c r="V429" s="427" t="b">
        <v>0</v>
      </c>
      <c r="W429" s="428" t="s">
        <v>1341</v>
      </c>
      <c r="X429" s="428" t="s">
        <v>1341</v>
      </c>
    </row>
    <row r="430" spans="2:24" x14ac:dyDescent="0.3">
      <c r="B430" t="str">
        <f t="shared" si="6"/>
        <v>Central Valley Fall</v>
      </c>
      <c r="C430" s="428" t="s">
        <v>1272</v>
      </c>
      <c r="D430" s="428" t="s">
        <v>1607</v>
      </c>
      <c r="E430" s="428" t="s">
        <v>124</v>
      </c>
      <c r="F430" s="427">
        <v>2007</v>
      </c>
      <c r="G430" s="428" t="s">
        <v>190</v>
      </c>
      <c r="H430" s="428" t="s">
        <v>190</v>
      </c>
      <c r="I430" s="428" t="s">
        <v>1612</v>
      </c>
      <c r="J430" s="431">
        <v>39561</v>
      </c>
      <c r="K430" s="431">
        <v>39562</v>
      </c>
      <c r="L430" s="428" t="s">
        <v>1608</v>
      </c>
      <c r="M430" s="427">
        <v>220907</v>
      </c>
      <c r="N430" s="428" t="s">
        <v>1613</v>
      </c>
      <c r="O430" s="432">
        <v>260</v>
      </c>
      <c r="P430" s="428" t="s">
        <v>1613</v>
      </c>
      <c r="Q430" s="427">
        <v>664932</v>
      </c>
      <c r="R430" s="428" t="s">
        <v>1341</v>
      </c>
      <c r="S430" s="433"/>
      <c r="T430" s="428" t="s">
        <v>1341</v>
      </c>
      <c r="U430" s="428" t="s">
        <v>1341</v>
      </c>
      <c r="V430" s="427" t="b">
        <v>0</v>
      </c>
      <c r="W430" s="428" t="s">
        <v>1341</v>
      </c>
      <c r="X430" s="428" t="s">
        <v>1341</v>
      </c>
    </row>
    <row r="431" spans="2:24" x14ac:dyDescent="0.3">
      <c r="B431" t="str">
        <f t="shared" si="6"/>
        <v>Central Valley Fall</v>
      </c>
      <c r="C431" s="428" t="s">
        <v>1273</v>
      </c>
      <c r="D431" s="428" t="s">
        <v>1607</v>
      </c>
      <c r="E431" s="428" t="s">
        <v>124</v>
      </c>
      <c r="F431" s="427">
        <v>2007</v>
      </c>
      <c r="G431" s="428" t="s">
        <v>190</v>
      </c>
      <c r="H431" s="428" t="s">
        <v>190</v>
      </c>
      <c r="I431" s="428" t="s">
        <v>1612</v>
      </c>
      <c r="J431" s="431">
        <v>39561</v>
      </c>
      <c r="K431" s="431">
        <v>39562</v>
      </c>
      <c r="L431" s="428" t="s">
        <v>1608</v>
      </c>
      <c r="M431" s="427">
        <v>222908</v>
      </c>
      <c r="N431" s="428" t="s">
        <v>1341</v>
      </c>
      <c r="O431" s="430"/>
      <c r="P431" s="428" t="s">
        <v>1613</v>
      </c>
      <c r="Q431" s="427">
        <v>669119</v>
      </c>
      <c r="R431" s="428" t="s">
        <v>1341</v>
      </c>
      <c r="S431" s="433"/>
      <c r="T431" s="428" t="s">
        <v>1341</v>
      </c>
      <c r="U431" s="428" t="s">
        <v>1341</v>
      </c>
      <c r="V431" s="427" t="b">
        <v>0</v>
      </c>
      <c r="W431" s="428" t="s">
        <v>1341</v>
      </c>
      <c r="X431" s="428" t="s">
        <v>1341</v>
      </c>
    </row>
    <row r="432" spans="2:24" x14ac:dyDescent="0.3">
      <c r="B432" t="str">
        <f t="shared" si="6"/>
        <v>Central Valley Fall</v>
      </c>
      <c r="C432" s="428" t="s">
        <v>1274</v>
      </c>
      <c r="D432" s="428" t="s">
        <v>1607</v>
      </c>
      <c r="E432" s="428" t="s">
        <v>124</v>
      </c>
      <c r="F432" s="427">
        <v>2007</v>
      </c>
      <c r="G432" s="428" t="s">
        <v>190</v>
      </c>
      <c r="H432" s="428" t="s">
        <v>190</v>
      </c>
      <c r="I432" s="428" t="s">
        <v>1612</v>
      </c>
      <c r="J432" s="431">
        <v>39561</v>
      </c>
      <c r="K432" s="431">
        <v>39562</v>
      </c>
      <c r="L432" s="428" t="s">
        <v>1608</v>
      </c>
      <c r="M432" s="427">
        <v>224687</v>
      </c>
      <c r="N432" s="428" t="s">
        <v>1341</v>
      </c>
      <c r="O432" s="430"/>
      <c r="P432" s="428" t="s">
        <v>1608</v>
      </c>
      <c r="Q432" s="432">
        <v>284</v>
      </c>
      <c r="R432" s="428" t="s">
        <v>1613</v>
      </c>
      <c r="S432" s="432">
        <v>675495</v>
      </c>
      <c r="T432" s="428" t="s">
        <v>1341</v>
      </c>
      <c r="U432" s="428" t="s">
        <v>1341</v>
      </c>
      <c r="V432" s="427" t="b">
        <v>0</v>
      </c>
      <c r="W432" s="428" t="s">
        <v>1341</v>
      </c>
      <c r="X432" s="428" t="s">
        <v>1341</v>
      </c>
    </row>
    <row r="433" spans="2:24" x14ac:dyDescent="0.3">
      <c r="B433" t="str">
        <f t="shared" si="6"/>
        <v>Central Valley Fall</v>
      </c>
      <c r="C433" s="428" t="s">
        <v>1275</v>
      </c>
      <c r="D433" s="428" t="s">
        <v>1607</v>
      </c>
      <c r="E433" s="428" t="s">
        <v>124</v>
      </c>
      <c r="F433" s="427">
        <v>2007</v>
      </c>
      <c r="G433" s="428" t="s">
        <v>190</v>
      </c>
      <c r="H433" s="428" t="s">
        <v>190</v>
      </c>
      <c r="I433" s="428" t="s">
        <v>1612</v>
      </c>
      <c r="J433" s="431">
        <v>39567</v>
      </c>
      <c r="K433" s="431">
        <v>39569</v>
      </c>
      <c r="L433" s="428" t="s">
        <v>1608</v>
      </c>
      <c r="M433" s="427">
        <v>226107</v>
      </c>
      <c r="N433" s="428" t="s">
        <v>1341</v>
      </c>
      <c r="O433" s="430"/>
      <c r="P433" s="428" t="s">
        <v>1613</v>
      </c>
      <c r="Q433" s="432">
        <v>678787</v>
      </c>
      <c r="R433" s="428" t="s">
        <v>1341</v>
      </c>
      <c r="S433" s="430"/>
      <c r="T433" s="428" t="s">
        <v>1341</v>
      </c>
      <c r="U433" s="428" t="s">
        <v>1341</v>
      </c>
      <c r="V433" s="427" t="b">
        <v>0</v>
      </c>
      <c r="W433" s="428" t="s">
        <v>1341</v>
      </c>
      <c r="X433" s="428" t="s">
        <v>1341</v>
      </c>
    </row>
    <row r="434" spans="2:24" x14ac:dyDescent="0.3">
      <c r="B434" t="str">
        <f t="shared" si="6"/>
        <v>Central Valley Fall</v>
      </c>
      <c r="C434" s="428" t="s">
        <v>1276</v>
      </c>
      <c r="D434" s="428" t="s">
        <v>1607</v>
      </c>
      <c r="E434" s="428" t="s">
        <v>124</v>
      </c>
      <c r="F434" s="427">
        <v>2007</v>
      </c>
      <c r="G434" s="428" t="s">
        <v>190</v>
      </c>
      <c r="H434" s="428" t="s">
        <v>190</v>
      </c>
      <c r="I434" s="428" t="s">
        <v>1612</v>
      </c>
      <c r="J434" s="431">
        <v>39567</v>
      </c>
      <c r="K434" s="431">
        <v>39569</v>
      </c>
      <c r="L434" s="428" t="s">
        <v>1608</v>
      </c>
      <c r="M434" s="427">
        <v>224293</v>
      </c>
      <c r="N434" s="428" t="s">
        <v>1341</v>
      </c>
      <c r="O434" s="430"/>
      <c r="P434" s="428" t="s">
        <v>1608</v>
      </c>
      <c r="Q434" s="427">
        <v>270</v>
      </c>
      <c r="R434" s="428" t="s">
        <v>1613</v>
      </c>
      <c r="S434" s="432">
        <v>674107</v>
      </c>
      <c r="T434" s="428" t="s">
        <v>1341</v>
      </c>
      <c r="U434" s="428" t="s">
        <v>1341</v>
      </c>
      <c r="V434" s="427" t="b">
        <v>0</v>
      </c>
      <c r="W434" s="428" t="s">
        <v>1341</v>
      </c>
      <c r="X434" s="428" t="s">
        <v>1341</v>
      </c>
    </row>
    <row r="435" spans="2:24" x14ac:dyDescent="0.3">
      <c r="B435" t="str">
        <f t="shared" si="6"/>
        <v>Central Valley Fall</v>
      </c>
      <c r="C435" s="428" t="s">
        <v>1277</v>
      </c>
      <c r="D435" s="428" t="s">
        <v>1607</v>
      </c>
      <c r="E435" s="428" t="s">
        <v>124</v>
      </c>
      <c r="F435" s="427">
        <v>2007</v>
      </c>
      <c r="G435" s="428" t="s">
        <v>190</v>
      </c>
      <c r="H435" s="428" t="s">
        <v>190</v>
      </c>
      <c r="I435" s="428" t="s">
        <v>1612</v>
      </c>
      <c r="J435" s="431">
        <v>39567</v>
      </c>
      <c r="K435" s="431">
        <v>39569</v>
      </c>
      <c r="L435" s="428" t="s">
        <v>1608</v>
      </c>
      <c r="M435" s="427">
        <v>221255</v>
      </c>
      <c r="N435" s="428" t="s">
        <v>1341</v>
      </c>
      <c r="O435" s="430"/>
      <c r="P435" s="428" t="s">
        <v>1608</v>
      </c>
      <c r="Q435" s="427">
        <v>2373</v>
      </c>
      <c r="R435" s="428" t="s">
        <v>1613</v>
      </c>
      <c r="S435" s="432">
        <v>671381</v>
      </c>
      <c r="T435" s="428" t="s">
        <v>1341</v>
      </c>
      <c r="U435" s="428" t="s">
        <v>1341</v>
      </c>
      <c r="V435" s="427" t="b">
        <v>0</v>
      </c>
      <c r="W435" s="428" t="s">
        <v>1341</v>
      </c>
      <c r="X435" s="428" t="s">
        <v>1341</v>
      </c>
    </row>
    <row r="436" spans="2:24" x14ac:dyDescent="0.3">
      <c r="B436" t="str">
        <f t="shared" si="6"/>
        <v>Central Valley Fall</v>
      </c>
      <c r="C436" s="428" t="s">
        <v>1278</v>
      </c>
      <c r="D436" s="428" t="s">
        <v>1607</v>
      </c>
      <c r="E436" s="428" t="s">
        <v>124</v>
      </c>
      <c r="F436" s="427">
        <v>2007</v>
      </c>
      <c r="G436" s="428" t="s">
        <v>190</v>
      </c>
      <c r="H436" s="428" t="s">
        <v>190</v>
      </c>
      <c r="I436" s="428" t="s">
        <v>1612</v>
      </c>
      <c r="J436" s="431">
        <v>39567</v>
      </c>
      <c r="K436" s="431">
        <v>39569</v>
      </c>
      <c r="L436" s="428" t="s">
        <v>1608</v>
      </c>
      <c r="M436" s="427">
        <v>338491</v>
      </c>
      <c r="N436" s="428" t="s">
        <v>1341</v>
      </c>
      <c r="O436" s="430"/>
      <c r="P436" s="428" t="s">
        <v>1608</v>
      </c>
      <c r="Q436" s="427">
        <v>438</v>
      </c>
      <c r="R436" s="428" t="s">
        <v>1613</v>
      </c>
      <c r="S436" s="432">
        <v>1017136</v>
      </c>
      <c r="T436" s="428" t="s">
        <v>1341</v>
      </c>
      <c r="U436" s="428" t="s">
        <v>1341</v>
      </c>
      <c r="V436" s="427" t="b">
        <v>0</v>
      </c>
      <c r="W436" s="428" t="s">
        <v>1341</v>
      </c>
      <c r="X436" s="428" t="s">
        <v>1341</v>
      </c>
    </row>
    <row r="437" spans="2:24" x14ac:dyDescent="0.3">
      <c r="B437" t="str">
        <f t="shared" si="6"/>
        <v>Central Valley Fall</v>
      </c>
      <c r="C437" s="428" t="s">
        <v>1279</v>
      </c>
      <c r="D437" s="428" t="s">
        <v>1607</v>
      </c>
      <c r="E437" s="428" t="s">
        <v>124</v>
      </c>
      <c r="F437" s="427">
        <v>2007</v>
      </c>
      <c r="G437" s="428" t="s">
        <v>190</v>
      </c>
      <c r="H437" s="428" t="s">
        <v>190</v>
      </c>
      <c r="I437" s="428" t="s">
        <v>1612</v>
      </c>
      <c r="J437" s="431">
        <v>39567</v>
      </c>
      <c r="K437" s="431">
        <v>39569</v>
      </c>
      <c r="L437" s="428" t="s">
        <v>1608</v>
      </c>
      <c r="M437" s="427">
        <v>346353</v>
      </c>
      <c r="N437" s="428" t="s">
        <v>1341</v>
      </c>
      <c r="O437" s="430"/>
      <c r="P437" s="428" t="s">
        <v>1613</v>
      </c>
      <c r="Q437" s="427">
        <v>1040056</v>
      </c>
      <c r="R437" s="428" t="s">
        <v>1341</v>
      </c>
      <c r="S437" s="430"/>
      <c r="T437" s="428" t="s">
        <v>1341</v>
      </c>
      <c r="U437" s="428" t="s">
        <v>1341</v>
      </c>
      <c r="V437" s="427" t="b">
        <v>0</v>
      </c>
      <c r="W437" s="428" t="s">
        <v>1341</v>
      </c>
      <c r="X437" s="428" t="s">
        <v>1341</v>
      </c>
    </row>
    <row r="438" spans="2:24" x14ac:dyDescent="0.3">
      <c r="B438" t="str">
        <f t="shared" si="6"/>
        <v>Central Valley Fall</v>
      </c>
      <c r="C438" s="428" t="s">
        <v>1939</v>
      </c>
      <c r="D438" s="428" t="s">
        <v>1607</v>
      </c>
      <c r="E438" s="428" t="s">
        <v>124</v>
      </c>
      <c r="F438" s="427">
        <v>2008</v>
      </c>
      <c r="G438" s="428" t="s">
        <v>190</v>
      </c>
      <c r="H438" s="428" t="s">
        <v>190</v>
      </c>
      <c r="I438" s="428" t="s">
        <v>1612</v>
      </c>
      <c r="J438" s="431">
        <v>39919</v>
      </c>
      <c r="K438" s="431">
        <v>39919</v>
      </c>
      <c r="L438" s="428" t="s">
        <v>1608</v>
      </c>
      <c r="M438" s="427">
        <v>119391</v>
      </c>
      <c r="N438" s="428" t="s">
        <v>1341</v>
      </c>
      <c r="O438" s="430"/>
      <c r="P438" s="428" t="s">
        <v>1613</v>
      </c>
      <c r="Q438" s="427">
        <v>358513</v>
      </c>
      <c r="R438" s="428" t="s">
        <v>1341</v>
      </c>
      <c r="S438" s="430"/>
      <c r="T438" s="428" t="s">
        <v>1341</v>
      </c>
      <c r="U438" s="428" t="s">
        <v>1341</v>
      </c>
      <c r="V438" s="427" t="b">
        <v>0</v>
      </c>
      <c r="W438" s="428" t="s">
        <v>1341</v>
      </c>
      <c r="X438" s="428" t="s">
        <v>1341</v>
      </c>
    </row>
    <row r="439" spans="2:24" x14ac:dyDescent="0.3">
      <c r="B439" t="str">
        <f t="shared" si="6"/>
        <v>Central Valley Fall</v>
      </c>
      <c r="C439" s="428" t="s">
        <v>1940</v>
      </c>
      <c r="D439" s="428" t="s">
        <v>1607</v>
      </c>
      <c r="E439" s="428" t="s">
        <v>124</v>
      </c>
      <c r="F439" s="427">
        <v>2008</v>
      </c>
      <c r="G439" s="428" t="s">
        <v>190</v>
      </c>
      <c r="H439" s="428" t="s">
        <v>190</v>
      </c>
      <c r="I439" s="428" t="s">
        <v>1612</v>
      </c>
      <c r="J439" s="431">
        <v>39926</v>
      </c>
      <c r="K439" s="431">
        <v>39926</v>
      </c>
      <c r="L439" s="428" t="s">
        <v>1608</v>
      </c>
      <c r="M439" s="427">
        <v>129807</v>
      </c>
      <c r="N439" s="428" t="s">
        <v>1341</v>
      </c>
      <c r="O439" s="430"/>
      <c r="P439" s="428" t="s">
        <v>1613</v>
      </c>
      <c r="Q439" s="427">
        <v>389689</v>
      </c>
      <c r="R439" s="428" t="s">
        <v>1341</v>
      </c>
      <c r="S439" s="430"/>
      <c r="T439" s="428" t="s">
        <v>1341</v>
      </c>
      <c r="U439" s="428" t="s">
        <v>1341</v>
      </c>
      <c r="V439" s="427" t="b">
        <v>0</v>
      </c>
      <c r="W439" s="428" t="s">
        <v>1341</v>
      </c>
      <c r="X439" s="428" t="s">
        <v>1341</v>
      </c>
    </row>
    <row r="440" spans="2:24" x14ac:dyDescent="0.3">
      <c r="B440" t="str">
        <f t="shared" si="6"/>
        <v>Central Valley Fall</v>
      </c>
      <c r="C440" s="428" t="s">
        <v>1941</v>
      </c>
      <c r="D440" s="428" t="s">
        <v>1607</v>
      </c>
      <c r="E440" s="428" t="s">
        <v>124</v>
      </c>
      <c r="F440" s="427">
        <v>2008</v>
      </c>
      <c r="G440" s="428" t="s">
        <v>190</v>
      </c>
      <c r="H440" s="428" t="s">
        <v>190</v>
      </c>
      <c r="I440" s="428" t="s">
        <v>1612</v>
      </c>
      <c r="J440" s="431">
        <v>39912</v>
      </c>
      <c r="K440" s="431">
        <v>39912</v>
      </c>
      <c r="L440" s="428" t="s">
        <v>1608</v>
      </c>
      <c r="M440" s="427">
        <v>118116</v>
      </c>
      <c r="N440" s="428" t="s">
        <v>1341</v>
      </c>
      <c r="O440" s="430"/>
      <c r="P440" s="428" t="s">
        <v>1613</v>
      </c>
      <c r="Q440" s="427">
        <v>354644</v>
      </c>
      <c r="R440" s="428" t="s">
        <v>1341</v>
      </c>
      <c r="S440" s="430"/>
      <c r="T440" s="428" t="s">
        <v>1341</v>
      </c>
      <c r="U440" s="428" t="s">
        <v>1341</v>
      </c>
      <c r="V440" s="427" t="b">
        <v>0</v>
      </c>
      <c r="W440" s="428" t="s">
        <v>1341</v>
      </c>
      <c r="X440" s="428" t="s">
        <v>1341</v>
      </c>
    </row>
    <row r="441" spans="2:24" x14ac:dyDescent="0.3">
      <c r="B441" t="str">
        <f t="shared" si="6"/>
        <v>Central Valley Fall</v>
      </c>
      <c r="C441" s="428" t="s">
        <v>1942</v>
      </c>
      <c r="D441" s="428" t="s">
        <v>1607</v>
      </c>
      <c r="E441" s="428" t="s">
        <v>124</v>
      </c>
      <c r="F441" s="427">
        <v>2008</v>
      </c>
      <c r="G441" s="428" t="s">
        <v>190</v>
      </c>
      <c r="H441" s="428" t="s">
        <v>190</v>
      </c>
      <c r="I441" s="428" t="s">
        <v>1612</v>
      </c>
      <c r="J441" s="431">
        <v>39912</v>
      </c>
      <c r="K441" s="431">
        <v>39912</v>
      </c>
      <c r="L441" s="428" t="s">
        <v>1608</v>
      </c>
      <c r="M441" s="427">
        <v>112979</v>
      </c>
      <c r="N441" s="428" t="s">
        <v>1341</v>
      </c>
      <c r="O441" s="430"/>
      <c r="P441" s="428" t="s">
        <v>1613</v>
      </c>
      <c r="Q441" s="427">
        <v>339299</v>
      </c>
      <c r="R441" s="428" t="s">
        <v>1341</v>
      </c>
      <c r="S441" s="430"/>
      <c r="T441" s="428" t="s">
        <v>1341</v>
      </c>
      <c r="U441" s="428" t="s">
        <v>1341</v>
      </c>
      <c r="V441" s="427" t="b">
        <v>0</v>
      </c>
      <c r="W441" s="428" t="s">
        <v>1341</v>
      </c>
      <c r="X441" s="428" t="s">
        <v>1341</v>
      </c>
    </row>
    <row r="442" spans="2:24" x14ac:dyDescent="0.3">
      <c r="B442" t="str">
        <f t="shared" si="6"/>
        <v>Central Valley Fall</v>
      </c>
      <c r="C442" s="428" t="s">
        <v>1943</v>
      </c>
      <c r="D442" s="428" t="s">
        <v>1607</v>
      </c>
      <c r="E442" s="428" t="s">
        <v>124</v>
      </c>
      <c r="F442" s="427">
        <v>2008</v>
      </c>
      <c r="G442" s="428" t="s">
        <v>190</v>
      </c>
      <c r="H442" s="428" t="s">
        <v>190</v>
      </c>
      <c r="I442" s="428" t="s">
        <v>1612</v>
      </c>
      <c r="J442" s="431">
        <v>39912</v>
      </c>
      <c r="K442" s="431">
        <v>39912</v>
      </c>
      <c r="L442" s="428" t="s">
        <v>1608</v>
      </c>
      <c r="M442" s="427">
        <v>105755</v>
      </c>
      <c r="N442" s="428" t="s">
        <v>1341</v>
      </c>
      <c r="O442" s="430"/>
      <c r="P442" s="428" t="s">
        <v>1613</v>
      </c>
      <c r="Q442" s="427">
        <v>317638</v>
      </c>
      <c r="R442" s="428" t="s">
        <v>1341</v>
      </c>
      <c r="S442" s="433"/>
      <c r="T442" s="428" t="s">
        <v>1341</v>
      </c>
      <c r="U442" s="428" t="s">
        <v>1341</v>
      </c>
      <c r="V442" s="427" t="b">
        <v>0</v>
      </c>
      <c r="W442" s="428" t="s">
        <v>1341</v>
      </c>
      <c r="X442" s="428" t="s">
        <v>1341</v>
      </c>
    </row>
    <row r="443" spans="2:24" x14ac:dyDescent="0.3">
      <c r="B443" t="str">
        <f t="shared" si="6"/>
        <v>Central Valley Fall</v>
      </c>
      <c r="C443" s="428" t="s">
        <v>1944</v>
      </c>
      <c r="D443" s="428" t="s">
        <v>1607</v>
      </c>
      <c r="E443" s="428" t="s">
        <v>124</v>
      </c>
      <c r="F443" s="427">
        <v>2008</v>
      </c>
      <c r="G443" s="428" t="s">
        <v>190</v>
      </c>
      <c r="H443" s="428" t="s">
        <v>190</v>
      </c>
      <c r="I443" s="428" t="s">
        <v>1612</v>
      </c>
      <c r="J443" s="431">
        <v>39912</v>
      </c>
      <c r="K443" s="431">
        <v>39912</v>
      </c>
      <c r="L443" s="428" t="s">
        <v>1608</v>
      </c>
      <c r="M443" s="427">
        <v>108337</v>
      </c>
      <c r="N443" s="428" t="s">
        <v>1341</v>
      </c>
      <c r="O443" s="430"/>
      <c r="P443" s="428" t="s">
        <v>1613</v>
      </c>
      <c r="Q443" s="427">
        <v>325459</v>
      </c>
      <c r="R443" s="428" t="s">
        <v>1341</v>
      </c>
      <c r="S443" s="433"/>
      <c r="T443" s="428" t="s">
        <v>1341</v>
      </c>
      <c r="U443" s="428" t="s">
        <v>1341</v>
      </c>
      <c r="V443" s="427" t="b">
        <v>0</v>
      </c>
      <c r="W443" s="428" t="s">
        <v>1341</v>
      </c>
      <c r="X443" s="428" t="s">
        <v>1341</v>
      </c>
    </row>
    <row r="444" spans="2:24" x14ac:dyDescent="0.3">
      <c r="B444" t="str">
        <f t="shared" si="6"/>
        <v>Central Valley Fall</v>
      </c>
      <c r="C444" s="428" t="s">
        <v>1945</v>
      </c>
      <c r="D444" s="428" t="s">
        <v>1607</v>
      </c>
      <c r="E444" s="428" t="s">
        <v>124</v>
      </c>
      <c r="F444" s="427">
        <v>2008</v>
      </c>
      <c r="G444" s="428" t="s">
        <v>190</v>
      </c>
      <c r="H444" s="428" t="s">
        <v>190</v>
      </c>
      <c r="I444" s="428" t="s">
        <v>1612</v>
      </c>
      <c r="J444" s="431">
        <v>39912</v>
      </c>
      <c r="K444" s="431">
        <v>39912</v>
      </c>
      <c r="L444" s="428" t="s">
        <v>1608</v>
      </c>
      <c r="M444" s="427">
        <v>118706</v>
      </c>
      <c r="N444" s="428" t="s">
        <v>1341</v>
      </c>
      <c r="O444" s="430"/>
      <c r="P444" s="428" t="s">
        <v>1613</v>
      </c>
      <c r="Q444" s="427">
        <v>356319</v>
      </c>
      <c r="R444" s="428" t="s">
        <v>1341</v>
      </c>
      <c r="S444" s="430"/>
      <c r="T444" s="428" t="s">
        <v>1341</v>
      </c>
      <c r="U444" s="428" t="s">
        <v>1341</v>
      </c>
      <c r="V444" s="427" t="b">
        <v>0</v>
      </c>
      <c r="W444" s="428" t="s">
        <v>1341</v>
      </c>
      <c r="X444" s="428" t="s">
        <v>1341</v>
      </c>
    </row>
    <row r="445" spans="2:24" x14ac:dyDescent="0.3">
      <c r="B445" t="str">
        <f t="shared" si="6"/>
        <v>Central Valley Fall</v>
      </c>
      <c r="C445" s="428" t="s">
        <v>1946</v>
      </c>
      <c r="D445" s="428" t="s">
        <v>1607</v>
      </c>
      <c r="E445" s="428" t="s">
        <v>124</v>
      </c>
      <c r="F445" s="427">
        <v>2008</v>
      </c>
      <c r="G445" s="428" t="s">
        <v>190</v>
      </c>
      <c r="H445" s="428" t="s">
        <v>190</v>
      </c>
      <c r="I445" s="428" t="s">
        <v>1612</v>
      </c>
      <c r="J445" s="431">
        <v>39912</v>
      </c>
      <c r="K445" s="431">
        <v>39912</v>
      </c>
      <c r="L445" s="428" t="s">
        <v>1608</v>
      </c>
      <c r="M445" s="427">
        <v>119514</v>
      </c>
      <c r="N445" s="428" t="s">
        <v>1341</v>
      </c>
      <c r="O445" s="430"/>
      <c r="P445" s="428" t="s">
        <v>1613</v>
      </c>
      <c r="Q445" s="427">
        <v>358696</v>
      </c>
      <c r="R445" s="428" t="s">
        <v>1341</v>
      </c>
      <c r="S445" s="430"/>
      <c r="T445" s="428" t="s">
        <v>1341</v>
      </c>
      <c r="U445" s="428" t="s">
        <v>1341</v>
      </c>
      <c r="V445" s="427" t="b">
        <v>0</v>
      </c>
      <c r="W445" s="428" t="s">
        <v>1341</v>
      </c>
      <c r="X445" s="428" t="s">
        <v>1341</v>
      </c>
    </row>
    <row r="446" spans="2:24" x14ac:dyDescent="0.3">
      <c r="B446" t="str">
        <f t="shared" si="6"/>
        <v>Central Valley Fall</v>
      </c>
      <c r="C446" s="428" t="s">
        <v>1947</v>
      </c>
      <c r="D446" s="428" t="s">
        <v>1607</v>
      </c>
      <c r="E446" s="428" t="s">
        <v>124</v>
      </c>
      <c r="F446" s="427">
        <v>2008</v>
      </c>
      <c r="G446" s="428" t="s">
        <v>190</v>
      </c>
      <c r="H446" s="428" t="s">
        <v>190</v>
      </c>
      <c r="I446" s="428" t="s">
        <v>1612</v>
      </c>
      <c r="J446" s="431">
        <v>39912</v>
      </c>
      <c r="K446" s="431">
        <v>39912</v>
      </c>
      <c r="L446" s="428" t="s">
        <v>1608</v>
      </c>
      <c r="M446" s="427">
        <v>106531</v>
      </c>
      <c r="N446" s="428" t="s">
        <v>1341</v>
      </c>
      <c r="O446" s="430"/>
      <c r="P446" s="428" t="s">
        <v>1613</v>
      </c>
      <c r="Q446" s="427">
        <v>319908</v>
      </c>
      <c r="R446" s="428" t="s">
        <v>1341</v>
      </c>
      <c r="S446" s="430"/>
      <c r="T446" s="428" t="s">
        <v>1341</v>
      </c>
      <c r="U446" s="428" t="s">
        <v>1341</v>
      </c>
      <c r="V446" s="427" t="b">
        <v>0</v>
      </c>
      <c r="W446" s="428" t="s">
        <v>1341</v>
      </c>
      <c r="X446" s="428" t="s">
        <v>1341</v>
      </c>
    </row>
    <row r="447" spans="2:24" x14ac:dyDescent="0.3">
      <c r="B447" t="str">
        <f t="shared" si="6"/>
        <v>Central Valley Fall</v>
      </c>
      <c r="C447" s="428" t="s">
        <v>1948</v>
      </c>
      <c r="D447" s="428" t="s">
        <v>1607</v>
      </c>
      <c r="E447" s="428" t="s">
        <v>124</v>
      </c>
      <c r="F447" s="427">
        <v>2008</v>
      </c>
      <c r="G447" s="428" t="s">
        <v>190</v>
      </c>
      <c r="H447" s="428" t="s">
        <v>190</v>
      </c>
      <c r="I447" s="428" t="s">
        <v>1612</v>
      </c>
      <c r="J447" s="431">
        <v>39912</v>
      </c>
      <c r="K447" s="431">
        <v>39912</v>
      </c>
      <c r="L447" s="428" t="s">
        <v>1608</v>
      </c>
      <c r="M447" s="427">
        <v>118755</v>
      </c>
      <c r="N447" s="428" t="s">
        <v>1341</v>
      </c>
      <c r="O447" s="430"/>
      <c r="P447" s="428" t="s">
        <v>1608</v>
      </c>
      <c r="Q447" s="427">
        <v>306</v>
      </c>
      <c r="R447" s="428" t="s">
        <v>1613</v>
      </c>
      <c r="S447" s="427">
        <v>357300</v>
      </c>
      <c r="T447" s="428" t="s">
        <v>1341</v>
      </c>
      <c r="U447" s="428" t="s">
        <v>1341</v>
      </c>
      <c r="V447" s="427" t="b">
        <v>0</v>
      </c>
      <c r="W447" s="428" t="s">
        <v>1341</v>
      </c>
      <c r="X447" s="428" t="s">
        <v>1341</v>
      </c>
    </row>
    <row r="448" spans="2:24" x14ac:dyDescent="0.3">
      <c r="B448" t="str">
        <f t="shared" si="6"/>
        <v>Central Valley Fall</v>
      </c>
      <c r="C448" s="428" t="s">
        <v>1949</v>
      </c>
      <c r="D448" s="428" t="s">
        <v>1607</v>
      </c>
      <c r="E448" s="428" t="s">
        <v>124</v>
      </c>
      <c r="F448" s="427">
        <v>2008</v>
      </c>
      <c r="G448" s="428" t="s">
        <v>190</v>
      </c>
      <c r="H448" s="428" t="s">
        <v>190</v>
      </c>
      <c r="I448" s="428" t="s">
        <v>1612</v>
      </c>
      <c r="J448" s="431">
        <v>39912</v>
      </c>
      <c r="K448" s="431">
        <v>39912</v>
      </c>
      <c r="L448" s="428" t="s">
        <v>1608</v>
      </c>
      <c r="M448" s="427">
        <v>108863</v>
      </c>
      <c r="N448" s="428" t="s">
        <v>1341</v>
      </c>
      <c r="O448" s="430"/>
      <c r="P448" s="428" t="s">
        <v>1613</v>
      </c>
      <c r="Q448" s="432">
        <v>326820</v>
      </c>
      <c r="R448" s="428" t="s">
        <v>1341</v>
      </c>
      <c r="S448" s="430"/>
      <c r="T448" s="428" t="s">
        <v>1341</v>
      </c>
      <c r="U448" s="428" t="s">
        <v>1341</v>
      </c>
      <c r="V448" s="427" t="b">
        <v>0</v>
      </c>
      <c r="W448" s="428" t="s">
        <v>1341</v>
      </c>
      <c r="X448" s="428" t="s">
        <v>1341</v>
      </c>
    </row>
    <row r="449" spans="2:24" x14ac:dyDescent="0.3">
      <c r="B449" t="str">
        <f t="shared" si="6"/>
        <v>Central Valley Fall</v>
      </c>
      <c r="C449" s="428" t="s">
        <v>1950</v>
      </c>
      <c r="D449" s="428" t="s">
        <v>1607</v>
      </c>
      <c r="E449" s="428" t="s">
        <v>124</v>
      </c>
      <c r="F449" s="427">
        <v>2008</v>
      </c>
      <c r="G449" s="428" t="s">
        <v>190</v>
      </c>
      <c r="H449" s="428" t="s">
        <v>190</v>
      </c>
      <c r="I449" s="428" t="s">
        <v>1612</v>
      </c>
      <c r="J449" s="431">
        <v>39912</v>
      </c>
      <c r="K449" s="431">
        <v>39912</v>
      </c>
      <c r="L449" s="428" t="s">
        <v>1608</v>
      </c>
      <c r="M449" s="427">
        <v>115782</v>
      </c>
      <c r="N449" s="428" t="s">
        <v>1341</v>
      </c>
      <c r="O449" s="430"/>
      <c r="P449" s="428" t="s">
        <v>1608</v>
      </c>
      <c r="Q449" s="432">
        <v>287</v>
      </c>
      <c r="R449" s="428" t="s">
        <v>1613</v>
      </c>
      <c r="S449" s="432">
        <v>348496</v>
      </c>
      <c r="T449" s="428" t="s">
        <v>1341</v>
      </c>
      <c r="U449" s="428" t="s">
        <v>1341</v>
      </c>
      <c r="V449" s="427" t="b">
        <v>0</v>
      </c>
      <c r="W449" s="428" t="s">
        <v>1341</v>
      </c>
      <c r="X449" s="428" t="s">
        <v>1341</v>
      </c>
    </row>
    <row r="450" spans="2:24" x14ac:dyDescent="0.3">
      <c r="B450" t="str">
        <f t="shared" si="6"/>
        <v>Central Valley Fall</v>
      </c>
      <c r="C450" s="428" t="s">
        <v>1951</v>
      </c>
      <c r="D450" s="428" t="s">
        <v>1607</v>
      </c>
      <c r="E450" s="428" t="s">
        <v>124</v>
      </c>
      <c r="F450" s="427">
        <v>2008</v>
      </c>
      <c r="G450" s="428" t="s">
        <v>190</v>
      </c>
      <c r="H450" s="428" t="s">
        <v>190</v>
      </c>
      <c r="I450" s="428" t="s">
        <v>1612</v>
      </c>
      <c r="J450" s="431">
        <v>39919</v>
      </c>
      <c r="K450" s="431">
        <v>39919</v>
      </c>
      <c r="L450" s="428" t="s">
        <v>1608</v>
      </c>
      <c r="M450" s="427">
        <v>114739</v>
      </c>
      <c r="N450" s="428" t="s">
        <v>1341</v>
      </c>
      <c r="O450" s="430"/>
      <c r="P450" s="428" t="s">
        <v>1613</v>
      </c>
      <c r="Q450" s="432">
        <v>344500</v>
      </c>
      <c r="R450" s="428" t="s">
        <v>1341</v>
      </c>
      <c r="S450" s="430"/>
      <c r="T450" s="428" t="s">
        <v>1341</v>
      </c>
      <c r="U450" s="428" t="s">
        <v>1341</v>
      </c>
      <c r="V450" s="427" t="b">
        <v>0</v>
      </c>
      <c r="W450" s="428" t="s">
        <v>1341</v>
      </c>
      <c r="X450" s="428" t="s">
        <v>1341</v>
      </c>
    </row>
    <row r="451" spans="2:24" x14ac:dyDescent="0.3">
      <c r="B451" t="str">
        <f t="shared" ref="B451:B514" si="7">VLOOKUP(E451,AD$2:AE$89,2,FALSE)</f>
        <v>Central Valley Fall</v>
      </c>
      <c r="C451" s="428" t="s">
        <v>1952</v>
      </c>
      <c r="D451" s="428" t="s">
        <v>1607</v>
      </c>
      <c r="E451" s="428" t="s">
        <v>124</v>
      </c>
      <c r="F451" s="427">
        <v>2008</v>
      </c>
      <c r="G451" s="428" t="s">
        <v>190</v>
      </c>
      <c r="H451" s="428" t="s">
        <v>190</v>
      </c>
      <c r="I451" s="428" t="s">
        <v>1612</v>
      </c>
      <c r="J451" s="431">
        <v>39919</v>
      </c>
      <c r="K451" s="431">
        <v>39919</v>
      </c>
      <c r="L451" s="428" t="s">
        <v>1608</v>
      </c>
      <c r="M451" s="427">
        <v>109292</v>
      </c>
      <c r="N451" s="428" t="s">
        <v>1341</v>
      </c>
      <c r="O451" s="430"/>
      <c r="P451" s="428" t="s">
        <v>1608</v>
      </c>
      <c r="Q451" s="427">
        <v>271</v>
      </c>
      <c r="R451" s="428" t="s">
        <v>1613</v>
      </c>
      <c r="S451" s="432">
        <v>328915</v>
      </c>
      <c r="T451" s="428" t="s">
        <v>1341</v>
      </c>
      <c r="U451" s="428" t="s">
        <v>1341</v>
      </c>
      <c r="V451" s="427" t="b">
        <v>0</v>
      </c>
      <c r="W451" s="428" t="s">
        <v>1341</v>
      </c>
      <c r="X451" s="428" t="s">
        <v>1341</v>
      </c>
    </row>
    <row r="452" spans="2:24" x14ac:dyDescent="0.3">
      <c r="B452" t="str">
        <f t="shared" si="7"/>
        <v>Central Valley Fall</v>
      </c>
      <c r="C452" s="428" t="s">
        <v>1938</v>
      </c>
      <c r="D452" s="428" t="s">
        <v>1607</v>
      </c>
      <c r="E452" s="428" t="s">
        <v>124</v>
      </c>
      <c r="F452" s="427">
        <v>2008</v>
      </c>
      <c r="G452" s="428" t="s">
        <v>190</v>
      </c>
      <c r="H452" s="428" t="s">
        <v>190</v>
      </c>
      <c r="I452" s="428" t="s">
        <v>1612</v>
      </c>
      <c r="J452" s="431">
        <v>39919</v>
      </c>
      <c r="K452" s="431">
        <v>39919</v>
      </c>
      <c r="L452" s="428" t="s">
        <v>1608</v>
      </c>
      <c r="M452" s="427">
        <v>115967</v>
      </c>
      <c r="N452" s="428" t="s">
        <v>1341</v>
      </c>
      <c r="O452" s="430"/>
      <c r="P452" s="428" t="s">
        <v>1613</v>
      </c>
      <c r="Q452" s="432">
        <v>348232</v>
      </c>
      <c r="R452" s="428" t="s">
        <v>1341</v>
      </c>
      <c r="S452" s="430"/>
      <c r="T452" s="428" t="s">
        <v>1341</v>
      </c>
      <c r="U452" s="428" t="s">
        <v>1341</v>
      </c>
      <c r="V452" s="427" t="b">
        <v>0</v>
      </c>
      <c r="W452" s="428" t="s">
        <v>1341</v>
      </c>
      <c r="X452" s="428" t="s">
        <v>1341</v>
      </c>
    </row>
    <row r="453" spans="2:24" x14ac:dyDescent="0.3">
      <c r="B453" t="str">
        <f t="shared" si="7"/>
        <v>Central Valley Fall</v>
      </c>
      <c r="C453" s="428" t="s">
        <v>1953</v>
      </c>
      <c r="D453" s="428" t="s">
        <v>1607</v>
      </c>
      <c r="E453" s="428" t="s">
        <v>124</v>
      </c>
      <c r="F453" s="427">
        <v>2008</v>
      </c>
      <c r="G453" s="428" t="s">
        <v>190</v>
      </c>
      <c r="H453" s="428" t="s">
        <v>190</v>
      </c>
      <c r="I453" s="428" t="s">
        <v>1612</v>
      </c>
      <c r="J453" s="431">
        <v>39919</v>
      </c>
      <c r="K453" s="431">
        <v>39919</v>
      </c>
      <c r="L453" s="428" t="s">
        <v>1608</v>
      </c>
      <c r="M453" s="427">
        <v>124628</v>
      </c>
      <c r="N453" s="428" t="s">
        <v>1613</v>
      </c>
      <c r="O453" s="432">
        <v>312</v>
      </c>
      <c r="P453" s="428" t="s">
        <v>1613</v>
      </c>
      <c r="Q453" s="427">
        <v>375046</v>
      </c>
      <c r="R453" s="428" t="s">
        <v>1341</v>
      </c>
      <c r="S453" s="433"/>
      <c r="T453" s="428" t="s">
        <v>1341</v>
      </c>
      <c r="U453" s="428" t="s">
        <v>1341</v>
      </c>
      <c r="V453" s="427" t="b">
        <v>0</v>
      </c>
      <c r="W453" s="428" t="s">
        <v>1341</v>
      </c>
      <c r="X453" s="428" t="s">
        <v>1341</v>
      </c>
    </row>
    <row r="454" spans="2:24" x14ac:dyDescent="0.3">
      <c r="B454" t="str">
        <f t="shared" si="7"/>
        <v>Central Valley Fall</v>
      </c>
      <c r="C454" s="428" t="s">
        <v>1954</v>
      </c>
      <c r="D454" s="428" t="s">
        <v>1607</v>
      </c>
      <c r="E454" s="428" t="s">
        <v>124</v>
      </c>
      <c r="F454" s="427">
        <v>2008</v>
      </c>
      <c r="G454" s="428" t="s">
        <v>190</v>
      </c>
      <c r="H454" s="428" t="s">
        <v>190</v>
      </c>
      <c r="I454" s="428" t="s">
        <v>1612</v>
      </c>
      <c r="J454" s="431">
        <v>39919</v>
      </c>
      <c r="K454" s="431">
        <v>39919</v>
      </c>
      <c r="L454" s="428" t="s">
        <v>1608</v>
      </c>
      <c r="M454" s="427">
        <v>113350</v>
      </c>
      <c r="N454" s="428" t="s">
        <v>1341</v>
      </c>
      <c r="O454" s="430"/>
      <c r="P454" s="428" t="s">
        <v>1613</v>
      </c>
      <c r="Q454" s="427">
        <v>340285</v>
      </c>
      <c r="R454" s="428" t="s">
        <v>1341</v>
      </c>
      <c r="S454" s="433"/>
      <c r="T454" s="428" t="s">
        <v>1341</v>
      </c>
      <c r="U454" s="428" t="s">
        <v>1341</v>
      </c>
      <c r="V454" s="427" t="b">
        <v>0</v>
      </c>
      <c r="W454" s="428" t="s">
        <v>1341</v>
      </c>
      <c r="X454" s="428" t="s">
        <v>1341</v>
      </c>
    </row>
    <row r="455" spans="2:24" x14ac:dyDescent="0.3">
      <c r="B455" t="str">
        <f t="shared" si="7"/>
        <v>Central Valley Fall</v>
      </c>
      <c r="C455" s="428" t="s">
        <v>1955</v>
      </c>
      <c r="D455" s="428" t="s">
        <v>1607</v>
      </c>
      <c r="E455" s="428" t="s">
        <v>124</v>
      </c>
      <c r="F455" s="427">
        <v>2008</v>
      </c>
      <c r="G455" s="428" t="s">
        <v>190</v>
      </c>
      <c r="H455" s="428" t="s">
        <v>190</v>
      </c>
      <c r="I455" s="428" t="s">
        <v>1612</v>
      </c>
      <c r="J455" s="431">
        <v>39926</v>
      </c>
      <c r="K455" s="431">
        <v>39926</v>
      </c>
      <c r="L455" s="428" t="s">
        <v>1608</v>
      </c>
      <c r="M455" s="427">
        <v>109171</v>
      </c>
      <c r="N455" s="428" t="s">
        <v>1341</v>
      </c>
      <c r="O455" s="430"/>
      <c r="P455" s="428" t="s">
        <v>1613</v>
      </c>
      <c r="Q455" s="427">
        <v>327691</v>
      </c>
      <c r="R455" s="428" t="s">
        <v>1341</v>
      </c>
      <c r="S455" s="433"/>
      <c r="T455" s="428" t="s">
        <v>1341</v>
      </c>
      <c r="U455" s="428" t="s">
        <v>1341</v>
      </c>
      <c r="V455" s="427" t="b">
        <v>0</v>
      </c>
      <c r="W455" s="428" t="s">
        <v>1341</v>
      </c>
      <c r="X455" s="428" t="s">
        <v>1341</v>
      </c>
    </row>
    <row r="456" spans="2:24" x14ac:dyDescent="0.3">
      <c r="B456" t="str">
        <f t="shared" si="7"/>
        <v>Central Valley Fall</v>
      </c>
      <c r="C456" s="428" t="s">
        <v>1956</v>
      </c>
      <c r="D456" s="428" t="s">
        <v>1607</v>
      </c>
      <c r="E456" s="428" t="s">
        <v>124</v>
      </c>
      <c r="F456" s="427">
        <v>2008</v>
      </c>
      <c r="G456" s="428" t="s">
        <v>190</v>
      </c>
      <c r="H456" s="428" t="s">
        <v>190</v>
      </c>
      <c r="I456" s="428" t="s">
        <v>1612</v>
      </c>
      <c r="J456" s="431">
        <v>39919</v>
      </c>
      <c r="K456" s="431">
        <v>39919</v>
      </c>
      <c r="L456" s="428" t="s">
        <v>1608</v>
      </c>
      <c r="M456" s="427">
        <v>117384</v>
      </c>
      <c r="N456" s="428" t="s">
        <v>1341</v>
      </c>
      <c r="O456" s="430"/>
      <c r="P456" s="428" t="s">
        <v>1613</v>
      </c>
      <c r="Q456" s="427">
        <v>352405</v>
      </c>
      <c r="R456" s="428" t="s">
        <v>1341</v>
      </c>
      <c r="S456" s="433"/>
      <c r="T456" s="428" t="s">
        <v>1341</v>
      </c>
      <c r="U456" s="428" t="s">
        <v>1341</v>
      </c>
      <c r="V456" s="427" t="b">
        <v>0</v>
      </c>
      <c r="W456" s="428" t="s">
        <v>1341</v>
      </c>
      <c r="X456" s="428" t="s">
        <v>1341</v>
      </c>
    </row>
    <row r="457" spans="2:24" x14ac:dyDescent="0.3">
      <c r="B457" t="str">
        <f t="shared" si="7"/>
        <v>Central Valley Fall</v>
      </c>
      <c r="C457" s="428" t="s">
        <v>1957</v>
      </c>
      <c r="D457" s="428" t="s">
        <v>1607</v>
      </c>
      <c r="E457" s="428" t="s">
        <v>124</v>
      </c>
      <c r="F457" s="427">
        <v>2008</v>
      </c>
      <c r="G457" s="428" t="s">
        <v>190</v>
      </c>
      <c r="H457" s="428" t="s">
        <v>190</v>
      </c>
      <c r="I457" s="428" t="s">
        <v>1612</v>
      </c>
      <c r="J457" s="431">
        <v>39926</v>
      </c>
      <c r="K457" s="431">
        <v>39926</v>
      </c>
      <c r="L457" s="428" t="s">
        <v>1608</v>
      </c>
      <c r="M457" s="427">
        <v>120927</v>
      </c>
      <c r="N457" s="428" t="s">
        <v>1341</v>
      </c>
      <c r="O457" s="430"/>
      <c r="P457" s="428" t="s">
        <v>1608</v>
      </c>
      <c r="Q457" s="427">
        <v>315</v>
      </c>
      <c r="R457" s="428" t="s">
        <v>1613</v>
      </c>
      <c r="S457" s="427">
        <v>363879</v>
      </c>
      <c r="T457" s="428" t="s">
        <v>1341</v>
      </c>
      <c r="U457" s="428" t="s">
        <v>1341</v>
      </c>
      <c r="V457" s="427" t="b">
        <v>0</v>
      </c>
      <c r="W457" s="428" t="s">
        <v>1341</v>
      </c>
      <c r="X457" s="428" t="s">
        <v>1341</v>
      </c>
    </row>
    <row r="458" spans="2:24" x14ac:dyDescent="0.3">
      <c r="B458" t="str">
        <f t="shared" si="7"/>
        <v>Central Valley Fall</v>
      </c>
      <c r="C458" s="428" t="s">
        <v>1958</v>
      </c>
      <c r="D458" s="428" t="s">
        <v>1607</v>
      </c>
      <c r="E458" s="428" t="s">
        <v>124</v>
      </c>
      <c r="F458" s="427">
        <v>2008</v>
      </c>
      <c r="G458" s="428" t="s">
        <v>190</v>
      </c>
      <c r="H458" s="428" t="s">
        <v>190</v>
      </c>
      <c r="I458" s="428" t="s">
        <v>1612</v>
      </c>
      <c r="J458" s="431">
        <v>39926</v>
      </c>
      <c r="K458" s="431">
        <v>39926</v>
      </c>
      <c r="L458" s="428" t="s">
        <v>1608</v>
      </c>
      <c r="M458" s="427">
        <v>118917</v>
      </c>
      <c r="N458" s="428" t="s">
        <v>1341</v>
      </c>
      <c r="O458" s="430"/>
      <c r="P458" s="428" t="s">
        <v>1613</v>
      </c>
      <c r="Q458" s="427">
        <v>357073</v>
      </c>
      <c r="R458" s="428" t="s">
        <v>1341</v>
      </c>
      <c r="S458" s="433"/>
      <c r="T458" s="428" t="s">
        <v>1341</v>
      </c>
      <c r="U458" s="428" t="s">
        <v>1341</v>
      </c>
      <c r="V458" s="427" t="b">
        <v>0</v>
      </c>
      <c r="W458" s="428" t="s">
        <v>1341</v>
      </c>
      <c r="X458" s="428" t="s">
        <v>1341</v>
      </c>
    </row>
    <row r="459" spans="2:24" x14ac:dyDescent="0.3">
      <c r="B459" t="str">
        <f t="shared" si="7"/>
        <v>Central Valley Fall</v>
      </c>
      <c r="C459" s="428" t="s">
        <v>1932</v>
      </c>
      <c r="D459" s="428" t="s">
        <v>1607</v>
      </c>
      <c r="E459" s="428" t="s">
        <v>124</v>
      </c>
      <c r="F459" s="427">
        <v>2008</v>
      </c>
      <c r="G459" s="428" t="s">
        <v>190</v>
      </c>
      <c r="H459" s="428" t="s">
        <v>190</v>
      </c>
      <c r="I459" s="428" t="s">
        <v>1612</v>
      </c>
      <c r="J459" s="431">
        <v>39926</v>
      </c>
      <c r="K459" s="431">
        <v>39926</v>
      </c>
      <c r="L459" s="428" t="s">
        <v>1608</v>
      </c>
      <c r="M459" s="427">
        <v>114907</v>
      </c>
      <c r="N459" s="428" t="s">
        <v>1341</v>
      </c>
      <c r="O459" s="430"/>
      <c r="P459" s="428" t="s">
        <v>1613</v>
      </c>
      <c r="Q459" s="427">
        <v>344836</v>
      </c>
      <c r="R459" s="428" t="s">
        <v>1341</v>
      </c>
      <c r="S459" s="433"/>
      <c r="T459" s="428" t="s">
        <v>1341</v>
      </c>
      <c r="U459" s="428" t="s">
        <v>1341</v>
      </c>
      <c r="V459" s="427" t="b">
        <v>0</v>
      </c>
      <c r="W459" s="428" t="s">
        <v>1341</v>
      </c>
      <c r="X459" s="428" t="s">
        <v>1341</v>
      </c>
    </row>
    <row r="460" spans="2:24" x14ac:dyDescent="0.3">
      <c r="B460" t="str">
        <f t="shared" si="7"/>
        <v>Central Valley Fall</v>
      </c>
      <c r="C460" s="428" t="s">
        <v>1933</v>
      </c>
      <c r="D460" s="428" t="s">
        <v>1607</v>
      </c>
      <c r="E460" s="428" t="s">
        <v>124</v>
      </c>
      <c r="F460" s="427">
        <v>2008</v>
      </c>
      <c r="G460" s="428" t="s">
        <v>190</v>
      </c>
      <c r="H460" s="428" t="s">
        <v>190</v>
      </c>
      <c r="I460" s="428" t="s">
        <v>1612</v>
      </c>
      <c r="J460" s="431">
        <v>39926</v>
      </c>
      <c r="K460" s="431">
        <v>39926</v>
      </c>
      <c r="L460" s="428" t="s">
        <v>1608</v>
      </c>
      <c r="M460" s="427">
        <v>124228</v>
      </c>
      <c r="N460" s="428" t="s">
        <v>1341</v>
      </c>
      <c r="O460" s="430"/>
      <c r="P460" s="428" t="s">
        <v>1613</v>
      </c>
      <c r="Q460" s="427">
        <v>372882</v>
      </c>
      <c r="R460" s="428" t="s">
        <v>1341</v>
      </c>
      <c r="S460" s="430"/>
      <c r="T460" s="428" t="s">
        <v>1341</v>
      </c>
      <c r="U460" s="428" t="s">
        <v>1341</v>
      </c>
      <c r="V460" s="427" t="b">
        <v>0</v>
      </c>
      <c r="W460" s="428" t="s">
        <v>1341</v>
      </c>
      <c r="X460" s="428" t="s">
        <v>1341</v>
      </c>
    </row>
    <row r="461" spans="2:24" x14ac:dyDescent="0.3">
      <c r="B461" t="str">
        <f t="shared" si="7"/>
        <v>Central Valley Fall</v>
      </c>
      <c r="C461" s="428" t="s">
        <v>1934</v>
      </c>
      <c r="D461" s="428" t="s">
        <v>1607</v>
      </c>
      <c r="E461" s="428" t="s">
        <v>124</v>
      </c>
      <c r="F461" s="427">
        <v>2008</v>
      </c>
      <c r="G461" s="428" t="s">
        <v>190</v>
      </c>
      <c r="H461" s="428" t="s">
        <v>190</v>
      </c>
      <c r="I461" s="428" t="s">
        <v>1612</v>
      </c>
      <c r="J461" s="431">
        <v>39926</v>
      </c>
      <c r="K461" s="431">
        <v>39926</v>
      </c>
      <c r="L461" s="428" t="s">
        <v>1608</v>
      </c>
      <c r="M461" s="427">
        <v>112556</v>
      </c>
      <c r="N461" s="428" t="s">
        <v>1341</v>
      </c>
      <c r="O461" s="430"/>
      <c r="P461" s="428" t="s">
        <v>1613</v>
      </c>
      <c r="Q461" s="427">
        <v>338978</v>
      </c>
      <c r="R461" s="428" t="s">
        <v>1341</v>
      </c>
      <c r="S461" s="433"/>
      <c r="T461" s="428" t="s">
        <v>1341</v>
      </c>
      <c r="U461" s="428" t="s">
        <v>1341</v>
      </c>
      <c r="V461" s="427" t="b">
        <v>0</v>
      </c>
      <c r="W461" s="428" t="s">
        <v>1341</v>
      </c>
      <c r="X461" s="428" t="s">
        <v>1341</v>
      </c>
    </row>
    <row r="462" spans="2:24" x14ac:dyDescent="0.3">
      <c r="B462" t="str">
        <f t="shared" si="7"/>
        <v>Central Valley Fall</v>
      </c>
      <c r="C462" s="428" t="s">
        <v>1935</v>
      </c>
      <c r="D462" s="428" t="s">
        <v>1607</v>
      </c>
      <c r="E462" s="428" t="s">
        <v>124</v>
      </c>
      <c r="F462" s="427">
        <v>2008</v>
      </c>
      <c r="G462" s="428" t="s">
        <v>190</v>
      </c>
      <c r="H462" s="428" t="s">
        <v>190</v>
      </c>
      <c r="I462" s="428" t="s">
        <v>1612</v>
      </c>
      <c r="J462" s="431">
        <v>39926</v>
      </c>
      <c r="K462" s="431">
        <v>39926</v>
      </c>
      <c r="L462" s="428" t="s">
        <v>1608</v>
      </c>
      <c r="M462" s="427">
        <v>125703</v>
      </c>
      <c r="N462" s="428" t="s">
        <v>1341</v>
      </c>
      <c r="O462" s="430"/>
      <c r="P462" s="428" t="s">
        <v>1613</v>
      </c>
      <c r="Q462" s="427">
        <v>377299</v>
      </c>
      <c r="R462" s="428" t="s">
        <v>1341</v>
      </c>
      <c r="S462" s="430"/>
      <c r="T462" s="428" t="s">
        <v>1341</v>
      </c>
      <c r="U462" s="428" t="s">
        <v>1341</v>
      </c>
      <c r="V462" s="427" t="b">
        <v>0</v>
      </c>
      <c r="W462" s="428" t="s">
        <v>1341</v>
      </c>
      <c r="X462" s="428" t="s">
        <v>1341</v>
      </c>
    </row>
    <row r="463" spans="2:24" x14ac:dyDescent="0.3">
      <c r="B463" t="str">
        <f t="shared" si="7"/>
        <v>Central Valley Fall</v>
      </c>
      <c r="C463" s="428" t="s">
        <v>1936</v>
      </c>
      <c r="D463" s="428" t="s">
        <v>1607</v>
      </c>
      <c r="E463" s="428" t="s">
        <v>124</v>
      </c>
      <c r="F463" s="427">
        <v>2008</v>
      </c>
      <c r="G463" s="428" t="s">
        <v>190</v>
      </c>
      <c r="H463" s="428" t="s">
        <v>190</v>
      </c>
      <c r="I463" s="428" t="s">
        <v>1612</v>
      </c>
      <c r="J463" s="431">
        <v>39926</v>
      </c>
      <c r="K463" s="431">
        <v>39926</v>
      </c>
      <c r="L463" s="428" t="s">
        <v>1608</v>
      </c>
      <c r="M463" s="427">
        <v>112230</v>
      </c>
      <c r="N463" s="428" t="s">
        <v>1341</v>
      </c>
      <c r="O463" s="430"/>
      <c r="P463" s="428" t="s">
        <v>1613</v>
      </c>
      <c r="Q463" s="427">
        <v>337961</v>
      </c>
      <c r="R463" s="428" t="s">
        <v>1341</v>
      </c>
      <c r="S463" s="430"/>
      <c r="T463" s="428" t="s">
        <v>1341</v>
      </c>
      <c r="U463" s="428" t="s">
        <v>1341</v>
      </c>
      <c r="V463" s="427" t="b">
        <v>0</v>
      </c>
      <c r="W463" s="428" t="s">
        <v>1341</v>
      </c>
      <c r="X463" s="428" t="s">
        <v>1341</v>
      </c>
    </row>
    <row r="464" spans="2:24" x14ac:dyDescent="0.3">
      <c r="B464" t="str">
        <f t="shared" si="7"/>
        <v>Central Valley Fall</v>
      </c>
      <c r="C464" s="428" t="s">
        <v>1937</v>
      </c>
      <c r="D464" s="428" t="s">
        <v>1607</v>
      </c>
      <c r="E464" s="428" t="s">
        <v>124</v>
      </c>
      <c r="F464" s="427">
        <v>2008</v>
      </c>
      <c r="G464" s="428" t="s">
        <v>190</v>
      </c>
      <c r="H464" s="428" t="s">
        <v>190</v>
      </c>
      <c r="I464" s="428" t="s">
        <v>1612</v>
      </c>
      <c r="J464" s="431">
        <v>39926</v>
      </c>
      <c r="K464" s="431">
        <v>39926</v>
      </c>
      <c r="L464" s="428" t="s">
        <v>1608</v>
      </c>
      <c r="M464" s="427">
        <v>111839</v>
      </c>
      <c r="N464" s="428" t="s">
        <v>1341</v>
      </c>
      <c r="O464" s="430"/>
      <c r="P464" s="428" t="s">
        <v>1613</v>
      </c>
      <c r="Q464" s="427">
        <v>336830</v>
      </c>
      <c r="R464" s="428" t="s">
        <v>1341</v>
      </c>
      <c r="S464" s="430"/>
      <c r="T464" s="428" t="s">
        <v>1341</v>
      </c>
      <c r="U464" s="428" t="s">
        <v>1341</v>
      </c>
      <c r="V464" s="427" t="b">
        <v>0</v>
      </c>
      <c r="W464" s="428" t="s">
        <v>1341</v>
      </c>
      <c r="X464" s="428" t="s">
        <v>1341</v>
      </c>
    </row>
    <row r="465" spans="2:24" x14ac:dyDescent="0.3">
      <c r="B465" t="str">
        <f t="shared" si="7"/>
        <v>Nooksack/Samish Fall</v>
      </c>
      <c r="C465" s="428" t="s">
        <v>2321</v>
      </c>
      <c r="D465" s="428" t="s">
        <v>1607</v>
      </c>
      <c r="E465" s="428" t="s">
        <v>356</v>
      </c>
      <c r="F465" s="427">
        <v>2005</v>
      </c>
      <c r="G465" s="428" t="s">
        <v>1811</v>
      </c>
      <c r="H465" s="428" t="s">
        <v>1812</v>
      </c>
      <c r="I465" s="428" t="s">
        <v>1612</v>
      </c>
      <c r="J465" s="431">
        <v>38848</v>
      </c>
      <c r="K465" s="431">
        <v>38848</v>
      </c>
      <c r="L465" s="428" t="s">
        <v>1635</v>
      </c>
      <c r="M465" s="427">
        <v>201655</v>
      </c>
      <c r="N465" s="428" t="s">
        <v>1613</v>
      </c>
      <c r="O465" s="432">
        <v>364</v>
      </c>
      <c r="P465" s="428" t="s">
        <v>1635</v>
      </c>
      <c r="Q465" s="427">
        <v>364</v>
      </c>
      <c r="R465" s="428" t="s">
        <v>1341</v>
      </c>
      <c r="S465" s="430"/>
      <c r="T465" s="428" t="s">
        <v>250</v>
      </c>
      <c r="U465" s="428" t="s">
        <v>2646</v>
      </c>
      <c r="V465" s="427" t="b">
        <v>0</v>
      </c>
      <c r="W465" s="428" t="s">
        <v>1341</v>
      </c>
      <c r="X465" s="428" t="s">
        <v>1341</v>
      </c>
    </row>
    <row r="466" spans="2:24" x14ac:dyDescent="0.3">
      <c r="B466" t="str">
        <f t="shared" si="7"/>
        <v>Nooksack/Samish Fall</v>
      </c>
      <c r="C466" s="428" t="s">
        <v>2323</v>
      </c>
      <c r="D466" s="428" t="s">
        <v>1607</v>
      </c>
      <c r="E466" s="428" t="s">
        <v>356</v>
      </c>
      <c r="F466" s="427">
        <v>2006</v>
      </c>
      <c r="G466" s="428" t="s">
        <v>1811</v>
      </c>
      <c r="H466" s="428" t="s">
        <v>1812</v>
      </c>
      <c r="I466" s="428" t="s">
        <v>1612</v>
      </c>
      <c r="J466" s="431">
        <v>39209</v>
      </c>
      <c r="K466" s="431">
        <v>39209</v>
      </c>
      <c r="L466" s="428" t="s">
        <v>1635</v>
      </c>
      <c r="M466" s="427">
        <v>206496</v>
      </c>
      <c r="N466" s="428" t="s">
        <v>1341</v>
      </c>
      <c r="O466" s="430"/>
      <c r="P466" s="428" t="s">
        <v>1635</v>
      </c>
      <c r="Q466" s="427">
        <v>206496</v>
      </c>
      <c r="R466" s="428" t="s">
        <v>1341</v>
      </c>
      <c r="S466" s="430"/>
      <c r="T466" s="428" t="s">
        <v>250</v>
      </c>
      <c r="U466" s="428" t="s">
        <v>2647</v>
      </c>
      <c r="V466" s="427" t="b">
        <v>0</v>
      </c>
      <c r="W466" s="428" t="s">
        <v>1341</v>
      </c>
      <c r="X466" s="428" t="s">
        <v>1341</v>
      </c>
    </row>
    <row r="467" spans="2:24" x14ac:dyDescent="0.3">
      <c r="B467" t="str">
        <f t="shared" si="7"/>
        <v>Nooksack/Samish Fall</v>
      </c>
      <c r="C467" s="428" t="s">
        <v>2325</v>
      </c>
      <c r="D467" s="428" t="s">
        <v>1607</v>
      </c>
      <c r="E467" s="428" t="s">
        <v>356</v>
      </c>
      <c r="F467" s="427">
        <v>2007</v>
      </c>
      <c r="G467" s="428" t="s">
        <v>1811</v>
      </c>
      <c r="H467" s="428" t="s">
        <v>1812</v>
      </c>
      <c r="I467" s="428" t="s">
        <v>1612</v>
      </c>
      <c r="J467" s="431">
        <v>39582</v>
      </c>
      <c r="K467" s="431">
        <v>39582</v>
      </c>
      <c r="L467" s="428" t="s">
        <v>1635</v>
      </c>
      <c r="M467" s="427">
        <v>211571</v>
      </c>
      <c r="N467" s="428" t="s">
        <v>1341</v>
      </c>
      <c r="O467" s="430"/>
      <c r="P467" s="428" t="s">
        <v>1635</v>
      </c>
      <c r="Q467" s="427">
        <v>211571</v>
      </c>
      <c r="R467" s="428" t="s">
        <v>1341</v>
      </c>
      <c r="S467" s="433"/>
      <c r="T467" s="428" t="s">
        <v>250</v>
      </c>
      <c r="U467" s="428" t="s">
        <v>2650</v>
      </c>
      <c r="V467" s="427" t="b">
        <v>0</v>
      </c>
      <c r="W467" s="428" t="s">
        <v>1341</v>
      </c>
      <c r="X467" s="428" t="s">
        <v>1341</v>
      </c>
    </row>
    <row r="468" spans="2:24" x14ac:dyDescent="0.3">
      <c r="B468" t="str">
        <f t="shared" si="7"/>
        <v>Nooksack/Samish Fall</v>
      </c>
      <c r="C468" s="428" t="s">
        <v>1810</v>
      </c>
      <c r="D468" s="428" t="s">
        <v>1607</v>
      </c>
      <c r="E468" s="428" t="s">
        <v>356</v>
      </c>
      <c r="F468" s="427">
        <v>2008</v>
      </c>
      <c r="G468" s="428" t="s">
        <v>1811</v>
      </c>
      <c r="H468" s="428" t="s">
        <v>1812</v>
      </c>
      <c r="I468" s="428" t="s">
        <v>1612</v>
      </c>
      <c r="J468" s="431">
        <v>39937</v>
      </c>
      <c r="K468" s="431">
        <v>39937</v>
      </c>
      <c r="L468" s="428" t="s">
        <v>1635</v>
      </c>
      <c r="M468" s="427">
        <v>201775</v>
      </c>
      <c r="N468" s="428" t="s">
        <v>1613</v>
      </c>
      <c r="O468" s="432">
        <v>834</v>
      </c>
      <c r="P468" s="428" t="s">
        <v>1635</v>
      </c>
      <c r="Q468" s="427">
        <v>834</v>
      </c>
      <c r="R468" s="428" t="s">
        <v>1341</v>
      </c>
      <c r="S468" s="430"/>
      <c r="T468" s="428" t="s">
        <v>250</v>
      </c>
      <c r="U468" s="428" t="s">
        <v>1798</v>
      </c>
      <c r="V468" s="427" t="b">
        <v>0</v>
      </c>
      <c r="W468" s="428" t="s">
        <v>1341</v>
      </c>
      <c r="X468" s="428" t="s">
        <v>1341</v>
      </c>
    </row>
    <row r="469" spans="2:24" x14ac:dyDescent="0.3">
      <c r="B469" t="str">
        <f t="shared" si="7"/>
        <v>Fraser River Early</v>
      </c>
      <c r="C469" s="428" t="s">
        <v>1030</v>
      </c>
      <c r="D469" s="428" t="s">
        <v>1607</v>
      </c>
      <c r="E469" s="428" t="s">
        <v>1369</v>
      </c>
      <c r="F469" s="427">
        <v>2005</v>
      </c>
      <c r="G469" s="428" t="s">
        <v>1667</v>
      </c>
      <c r="H469" s="428" t="s">
        <v>1673</v>
      </c>
      <c r="I469" s="428" t="s">
        <v>1668</v>
      </c>
      <c r="J469" s="431">
        <v>38847</v>
      </c>
      <c r="K469" s="431">
        <v>38848</v>
      </c>
      <c r="L469" s="428" t="s">
        <v>1608</v>
      </c>
      <c r="M469" s="427">
        <v>50529</v>
      </c>
      <c r="N469" s="428" t="s">
        <v>1341</v>
      </c>
      <c r="O469" s="430"/>
      <c r="P469" s="428" t="s">
        <v>1613</v>
      </c>
      <c r="Q469" s="427">
        <v>78872</v>
      </c>
      <c r="R469" s="428" t="s">
        <v>1608</v>
      </c>
      <c r="S469" s="427">
        <v>1031</v>
      </c>
      <c r="T469" s="428" t="s">
        <v>1341</v>
      </c>
      <c r="U469" s="428" t="s">
        <v>1341</v>
      </c>
      <c r="V469" s="427" t="b">
        <v>0</v>
      </c>
      <c r="W469" s="428" t="s">
        <v>1341</v>
      </c>
      <c r="X469" s="428" t="s">
        <v>1341</v>
      </c>
    </row>
    <row r="470" spans="2:24" x14ac:dyDescent="0.3">
      <c r="B470" t="str">
        <f t="shared" si="7"/>
        <v>Fraser River Early</v>
      </c>
      <c r="C470" s="428" t="s">
        <v>1029</v>
      </c>
      <c r="D470" s="428" t="s">
        <v>1607</v>
      </c>
      <c r="E470" s="428" t="s">
        <v>1369</v>
      </c>
      <c r="F470" s="427">
        <v>2005</v>
      </c>
      <c r="G470" s="428" t="s">
        <v>1667</v>
      </c>
      <c r="H470" s="428" t="s">
        <v>1673</v>
      </c>
      <c r="I470" s="428" t="s">
        <v>1668</v>
      </c>
      <c r="J470" s="431">
        <v>38847</v>
      </c>
      <c r="K470" s="431">
        <v>38848</v>
      </c>
      <c r="L470" s="428" t="s">
        <v>1608</v>
      </c>
      <c r="M470" s="427">
        <v>45854</v>
      </c>
      <c r="N470" s="428" t="s">
        <v>1341</v>
      </c>
      <c r="O470" s="430"/>
      <c r="P470" s="428" t="s">
        <v>1613</v>
      </c>
      <c r="Q470" s="427">
        <v>71575</v>
      </c>
      <c r="R470" s="428" t="s">
        <v>1608</v>
      </c>
      <c r="S470" s="432">
        <v>936</v>
      </c>
      <c r="T470" s="428" t="s">
        <v>1341</v>
      </c>
      <c r="U470" s="428" t="s">
        <v>1341</v>
      </c>
      <c r="V470" s="427" t="b">
        <v>0</v>
      </c>
      <c r="W470" s="428" t="s">
        <v>1341</v>
      </c>
      <c r="X470" s="428" t="s">
        <v>1341</v>
      </c>
    </row>
    <row r="471" spans="2:24" x14ac:dyDescent="0.3">
      <c r="B471" t="str">
        <f t="shared" si="7"/>
        <v>Fraser River Early</v>
      </c>
      <c r="C471" s="428" t="s">
        <v>2336</v>
      </c>
      <c r="D471" s="428" t="s">
        <v>1607</v>
      </c>
      <c r="E471" s="428" t="s">
        <v>1369</v>
      </c>
      <c r="F471" s="427">
        <v>2005</v>
      </c>
      <c r="G471" s="428" t="s">
        <v>1667</v>
      </c>
      <c r="H471" s="428" t="s">
        <v>1673</v>
      </c>
      <c r="I471" s="428" t="s">
        <v>1668</v>
      </c>
      <c r="J471" s="431">
        <v>38847</v>
      </c>
      <c r="K471" s="431">
        <v>38848</v>
      </c>
      <c r="L471" s="428" t="s">
        <v>1608</v>
      </c>
      <c r="M471" s="427">
        <v>48216</v>
      </c>
      <c r="N471" s="428" t="s">
        <v>1341</v>
      </c>
      <c r="O471" s="430"/>
      <c r="P471" s="428" t="s">
        <v>1613</v>
      </c>
      <c r="Q471" s="427">
        <v>76829</v>
      </c>
      <c r="R471" s="428" t="s">
        <v>1608</v>
      </c>
      <c r="S471" s="427">
        <v>2009</v>
      </c>
      <c r="T471" s="428" t="s">
        <v>1341</v>
      </c>
      <c r="U471" s="428" t="s">
        <v>1341</v>
      </c>
      <c r="V471" s="427" t="b">
        <v>0</v>
      </c>
      <c r="W471" s="428" t="s">
        <v>1341</v>
      </c>
      <c r="X471" s="428" t="s">
        <v>1341</v>
      </c>
    </row>
    <row r="472" spans="2:24" x14ac:dyDescent="0.3">
      <c r="B472" t="str">
        <f t="shared" si="7"/>
        <v>Fraser River Early</v>
      </c>
      <c r="C472" s="428" t="s">
        <v>2335</v>
      </c>
      <c r="D472" s="428" t="s">
        <v>1607</v>
      </c>
      <c r="E472" s="428" t="s">
        <v>1369</v>
      </c>
      <c r="F472" s="427">
        <v>2005</v>
      </c>
      <c r="G472" s="428" t="s">
        <v>1667</v>
      </c>
      <c r="H472" s="428" t="s">
        <v>1673</v>
      </c>
      <c r="I472" s="428" t="s">
        <v>1668</v>
      </c>
      <c r="J472" s="431">
        <v>38847</v>
      </c>
      <c r="K472" s="431">
        <v>38848</v>
      </c>
      <c r="L472" s="428" t="s">
        <v>1608</v>
      </c>
      <c r="M472" s="427">
        <v>24211</v>
      </c>
      <c r="N472" s="428" t="s">
        <v>1341</v>
      </c>
      <c r="O472" s="430"/>
      <c r="P472" s="428" t="s">
        <v>1613</v>
      </c>
      <c r="Q472" s="427">
        <v>38579</v>
      </c>
      <c r="R472" s="428" t="s">
        <v>1608</v>
      </c>
      <c r="S472" s="432">
        <v>1006</v>
      </c>
      <c r="T472" s="428" t="s">
        <v>1341</v>
      </c>
      <c r="U472" s="428" t="s">
        <v>1341</v>
      </c>
      <c r="V472" s="427" t="b">
        <v>0</v>
      </c>
      <c r="W472" s="428" t="s">
        <v>1341</v>
      </c>
      <c r="X472" s="428" t="s">
        <v>1341</v>
      </c>
    </row>
    <row r="473" spans="2:24" x14ac:dyDescent="0.3">
      <c r="B473" t="str">
        <f t="shared" si="7"/>
        <v>Fraser River Early</v>
      </c>
      <c r="C473" s="428" t="s">
        <v>2334</v>
      </c>
      <c r="D473" s="428" t="s">
        <v>1607</v>
      </c>
      <c r="E473" s="428" t="s">
        <v>1369</v>
      </c>
      <c r="F473" s="427">
        <v>2005</v>
      </c>
      <c r="G473" s="428" t="s">
        <v>1667</v>
      </c>
      <c r="H473" s="428" t="s">
        <v>1673</v>
      </c>
      <c r="I473" s="428" t="s">
        <v>1668</v>
      </c>
      <c r="J473" s="431">
        <v>38847</v>
      </c>
      <c r="K473" s="431">
        <v>38848</v>
      </c>
      <c r="L473" s="428" t="s">
        <v>1608</v>
      </c>
      <c r="M473" s="427">
        <v>24230</v>
      </c>
      <c r="N473" s="428" t="s">
        <v>1341</v>
      </c>
      <c r="O473" s="430"/>
      <c r="P473" s="428" t="s">
        <v>1613</v>
      </c>
      <c r="Q473" s="427">
        <v>38610</v>
      </c>
      <c r="R473" s="428" t="s">
        <v>1608</v>
      </c>
      <c r="S473" s="427">
        <v>1010</v>
      </c>
      <c r="T473" s="428" t="s">
        <v>1341</v>
      </c>
      <c r="U473" s="428" t="s">
        <v>1341</v>
      </c>
      <c r="V473" s="427" t="b">
        <v>0</v>
      </c>
      <c r="W473" s="428" t="s">
        <v>1341</v>
      </c>
      <c r="X473" s="428" t="s">
        <v>1341</v>
      </c>
    </row>
    <row r="474" spans="2:24" x14ac:dyDescent="0.3">
      <c r="B474" t="str">
        <f t="shared" si="7"/>
        <v>Fraser River Early</v>
      </c>
      <c r="C474" s="428" t="s">
        <v>2333</v>
      </c>
      <c r="D474" s="428" t="s">
        <v>1607</v>
      </c>
      <c r="E474" s="428" t="s">
        <v>1369</v>
      </c>
      <c r="F474" s="427">
        <v>2006</v>
      </c>
      <c r="G474" s="428" t="s">
        <v>1667</v>
      </c>
      <c r="H474" s="428" t="s">
        <v>1673</v>
      </c>
      <c r="I474" s="428" t="s">
        <v>1668</v>
      </c>
      <c r="J474" s="431">
        <v>39212</v>
      </c>
      <c r="K474" s="431">
        <v>39213</v>
      </c>
      <c r="L474" s="428" t="s">
        <v>1608</v>
      </c>
      <c r="M474" s="427">
        <v>24675</v>
      </c>
      <c r="N474" s="428" t="s">
        <v>1341</v>
      </c>
      <c r="O474" s="430"/>
      <c r="P474" s="428" t="s">
        <v>1613</v>
      </c>
      <c r="Q474" s="427">
        <v>43677</v>
      </c>
      <c r="R474" s="428" t="s">
        <v>1608</v>
      </c>
      <c r="S474" s="432">
        <v>763</v>
      </c>
      <c r="T474" s="428" t="s">
        <v>1341</v>
      </c>
      <c r="U474" s="428" t="s">
        <v>1341</v>
      </c>
      <c r="V474" s="427" t="b">
        <v>0</v>
      </c>
      <c r="W474" s="428" t="s">
        <v>1341</v>
      </c>
      <c r="X474" s="428" t="s">
        <v>1341</v>
      </c>
    </row>
    <row r="475" spans="2:24" x14ac:dyDescent="0.3">
      <c r="B475" t="str">
        <f t="shared" si="7"/>
        <v>Fraser River Early</v>
      </c>
      <c r="C475" s="428" t="s">
        <v>2339</v>
      </c>
      <c r="D475" s="428" t="s">
        <v>1607</v>
      </c>
      <c r="E475" s="428" t="s">
        <v>1369</v>
      </c>
      <c r="F475" s="427">
        <v>2006</v>
      </c>
      <c r="G475" s="428" t="s">
        <v>1667</v>
      </c>
      <c r="H475" s="428" t="s">
        <v>1673</v>
      </c>
      <c r="I475" s="428" t="s">
        <v>1668</v>
      </c>
      <c r="J475" s="431">
        <v>39212</v>
      </c>
      <c r="K475" s="431">
        <v>39212</v>
      </c>
      <c r="L475" s="428" t="s">
        <v>1608</v>
      </c>
      <c r="M475" s="427">
        <v>24876</v>
      </c>
      <c r="N475" s="428" t="s">
        <v>1341</v>
      </c>
      <c r="O475" s="430"/>
      <c r="P475" s="428" t="s">
        <v>1613</v>
      </c>
      <c r="Q475" s="427">
        <v>44032</v>
      </c>
      <c r="R475" s="428" t="s">
        <v>1608</v>
      </c>
      <c r="S475" s="432">
        <v>769</v>
      </c>
      <c r="T475" s="428" t="s">
        <v>1341</v>
      </c>
      <c r="U475" s="428" t="s">
        <v>1341</v>
      </c>
      <c r="V475" s="427" t="b">
        <v>0</v>
      </c>
      <c r="W475" s="428" t="s">
        <v>1341</v>
      </c>
      <c r="X475" s="428" t="s">
        <v>1341</v>
      </c>
    </row>
    <row r="476" spans="2:24" x14ac:dyDescent="0.3">
      <c r="B476" t="str">
        <f t="shared" si="7"/>
        <v>Fraser River Early</v>
      </c>
      <c r="C476" s="428" t="s">
        <v>2343</v>
      </c>
      <c r="D476" s="428" t="s">
        <v>1607</v>
      </c>
      <c r="E476" s="428" t="s">
        <v>1369</v>
      </c>
      <c r="F476" s="427">
        <v>2006</v>
      </c>
      <c r="G476" s="428" t="s">
        <v>1667</v>
      </c>
      <c r="H476" s="428" t="s">
        <v>1673</v>
      </c>
      <c r="I476" s="428" t="s">
        <v>1668</v>
      </c>
      <c r="J476" s="431">
        <v>39212</v>
      </c>
      <c r="K476" s="431">
        <v>39212</v>
      </c>
      <c r="L476" s="428" t="s">
        <v>1608</v>
      </c>
      <c r="M476" s="427">
        <v>24655</v>
      </c>
      <c r="N476" s="428" t="s">
        <v>1341</v>
      </c>
      <c r="O476" s="430"/>
      <c r="P476" s="428" t="s">
        <v>1613</v>
      </c>
      <c r="Q476" s="427">
        <v>43641</v>
      </c>
      <c r="R476" s="428" t="s">
        <v>1608</v>
      </c>
      <c r="S476" s="432">
        <v>763</v>
      </c>
      <c r="T476" s="428" t="s">
        <v>1341</v>
      </c>
      <c r="U476" s="428" t="s">
        <v>1341</v>
      </c>
      <c r="V476" s="427" t="b">
        <v>0</v>
      </c>
      <c r="W476" s="428" t="s">
        <v>1341</v>
      </c>
      <c r="X476" s="428" t="s">
        <v>1341</v>
      </c>
    </row>
    <row r="477" spans="2:24" x14ac:dyDescent="0.3">
      <c r="B477" t="str">
        <f t="shared" si="7"/>
        <v>Fraser River Early</v>
      </c>
      <c r="C477" s="428" t="s">
        <v>2345</v>
      </c>
      <c r="D477" s="428" t="s">
        <v>1607</v>
      </c>
      <c r="E477" s="428" t="s">
        <v>1369</v>
      </c>
      <c r="F477" s="427">
        <v>2006</v>
      </c>
      <c r="G477" s="428" t="s">
        <v>1667</v>
      </c>
      <c r="H477" s="428" t="s">
        <v>1673</v>
      </c>
      <c r="I477" s="428" t="s">
        <v>1668</v>
      </c>
      <c r="J477" s="431">
        <v>39212</v>
      </c>
      <c r="K477" s="431">
        <v>39213</v>
      </c>
      <c r="L477" s="428" t="s">
        <v>1608</v>
      </c>
      <c r="M477" s="427">
        <v>24803</v>
      </c>
      <c r="N477" s="428" t="s">
        <v>1341</v>
      </c>
      <c r="O477" s="430"/>
      <c r="P477" s="428" t="s">
        <v>1613</v>
      </c>
      <c r="Q477" s="427">
        <v>43903</v>
      </c>
      <c r="R477" s="428" t="s">
        <v>1608</v>
      </c>
      <c r="S477" s="432">
        <v>767</v>
      </c>
      <c r="T477" s="428" t="s">
        <v>1341</v>
      </c>
      <c r="U477" s="428" t="s">
        <v>1341</v>
      </c>
      <c r="V477" s="427" t="b">
        <v>0</v>
      </c>
      <c r="W477" s="428" t="s">
        <v>1341</v>
      </c>
      <c r="X477" s="428" t="s">
        <v>1341</v>
      </c>
    </row>
    <row r="478" spans="2:24" x14ac:dyDescent="0.3">
      <c r="B478" t="str">
        <f t="shared" si="7"/>
        <v>Fraser River Early</v>
      </c>
      <c r="C478" s="428" t="s">
        <v>2329</v>
      </c>
      <c r="D478" s="428" t="s">
        <v>1607</v>
      </c>
      <c r="E478" s="428" t="s">
        <v>1369</v>
      </c>
      <c r="F478" s="427">
        <v>2006</v>
      </c>
      <c r="G478" s="428" t="s">
        <v>1667</v>
      </c>
      <c r="H478" s="428" t="s">
        <v>1673</v>
      </c>
      <c r="I478" s="428" t="s">
        <v>1668</v>
      </c>
      <c r="J478" s="431">
        <v>39212</v>
      </c>
      <c r="K478" s="431">
        <v>39212</v>
      </c>
      <c r="L478" s="428" t="s">
        <v>1608</v>
      </c>
      <c r="M478" s="427">
        <v>50145</v>
      </c>
      <c r="N478" s="428" t="s">
        <v>1341</v>
      </c>
      <c r="O478" s="430"/>
      <c r="P478" s="428" t="s">
        <v>1613</v>
      </c>
      <c r="Q478" s="427">
        <v>88761</v>
      </c>
      <c r="R478" s="428" t="s">
        <v>1608</v>
      </c>
      <c r="S478" s="427">
        <v>1551</v>
      </c>
      <c r="T478" s="428" t="s">
        <v>1341</v>
      </c>
      <c r="U478" s="428" t="s">
        <v>1341</v>
      </c>
      <c r="V478" s="427" t="b">
        <v>0</v>
      </c>
      <c r="W478" s="428" t="s">
        <v>1341</v>
      </c>
      <c r="X478" s="428" t="s">
        <v>1341</v>
      </c>
    </row>
    <row r="479" spans="2:24" x14ac:dyDescent="0.3">
      <c r="B479" t="str">
        <f t="shared" si="7"/>
        <v>Fraser River Early</v>
      </c>
      <c r="C479" s="428" t="s">
        <v>2327</v>
      </c>
      <c r="D479" s="428" t="s">
        <v>1607</v>
      </c>
      <c r="E479" s="428" t="s">
        <v>1369</v>
      </c>
      <c r="F479" s="427">
        <v>2006</v>
      </c>
      <c r="G479" s="428" t="s">
        <v>1667</v>
      </c>
      <c r="H479" s="428" t="s">
        <v>1673</v>
      </c>
      <c r="I479" s="428" t="s">
        <v>1668</v>
      </c>
      <c r="J479" s="431">
        <v>39212</v>
      </c>
      <c r="K479" s="431">
        <v>39213</v>
      </c>
      <c r="L479" s="428" t="s">
        <v>1608</v>
      </c>
      <c r="M479" s="427">
        <v>50203</v>
      </c>
      <c r="N479" s="428" t="s">
        <v>1341</v>
      </c>
      <c r="O479" s="430"/>
      <c r="P479" s="428" t="s">
        <v>1613</v>
      </c>
      <c r="Q479" s="427">
        <v>88863</v>
      </c>
      <c r="R479" s="428" t="s">
        <v>1608</v>
      </c>
      <c r="S479" s="432">
        <v>1553</v>
      </c>
      <c r="T479" s="428" t="s">
        <v>1341</v>
      </c>
      <c r="U479" s="428" t="s">
        <v>1341</v>
      </c>
      <c r="V479" s="427" t="b">
        <v>0</v>
      </c>
      <c r="W479" s="428" t="s">
        <v>1341</v>
      </c>
      <c r="X479" s="428" t="s">
        <v>1341</v>
      </c>
    </row>
    <row r="480" spans="2:24" x14ac:dyDescent="0.3">
      <c r="B480" t="str">
        <f t="shared" si="7"/>
        <v>Fraser River Early</v>
      </c>
      <c r="C480" s="428" t="s">
        <v>2338</v>
      </c>
      <c r="D480" s="428" t="s">
        <v>1607</v>
      </c>
      <c r="E480" s="428" t="s">
        <v>1369</v>
      </c>
      <c r="F480" s="427">
        <v>2007</v>
      </c>
      <c r="G480" s="428" t="s">
        <v>1667</v>
      </c>
      <c r="H480" s="428" t="s">
        <v>1673</v>
      </c>
      <c r="I480" s="428" t="s">
        <v>1668</v>
      </c>
      <c r="J480" s="431">
        <v>39582</v>
      </c>
      <c r="K480" s="431">
        <v>39583</v>
      </c>
      <c r="L480" s="428" t="s">
        <v>1608</v>
      </c>
      <c r="M480" s="427">
        <v>20016</v>
      </c>
      <c r="N480" s="428" t="s">
        <v>1341</v>
      </c>
      <c r="O480" s="430"/>
      <c r="P480" s="428" t="s">
        <v>1613</v>
      </c>
      <c r="Q480" s="427">
        <v>17360</v>
      </c>
      <c r="R480" s="428" t="s">
        <v>1608</v>
      </c>
      <c r="S480" s="432">
        <v>619</v>
      </c>
      <c r="T480" s="428" t="s">
        <v>1341</v>
      </c>
      <c r="U480" s="428" t="s">
        <v>1341</v>
      </c>
      <c r="V480" s="427" t="b">
        <v>0</v>
      </c>
      <c r="W480" s="428" t="s">
        <v>1341</v>
      </c>
      <c r="X480" s="428" t="s">
        <v>1341</v>
      </c>
    </row>
    <row r="481" spans="2:24" x14ac:dyDescent="0.3">
      <c r="B481" t="str">
        <f t="shared" si="7"/>
        <v>Fraser River Early</v>
      </c>
      <c r="C481" s="428" t="s">
        <v>2346</v>
      </c>
      <c r="D481" s="428" t="s">
        <v>1607</v>
      </c>
      <c r="E481" s="428" t="s">
        <v>1369</v>
      </c>
      <c r="F481" s="427">
        <v>2007</v>
      </c>
      <c r="G481" s="428" t="s">
        <v>1667</v>
      </c>
      <c r="H481" s="428" t="s">
        <v>1673</v>
      </c>
      <c r="I481" s="428" t="s">
        <v>1668</v>
      </c>
      <c r="J481" s="431">
        <v>39582</v>
      </c>
      <c r="K481" s="431">
        <v>39583</v>
      </c>
      <c r="L481" s="428" t="s">
        <v>1608</v>
      </c>
      <c r="M481" s="427">
        <v>23944</v>
      </c>
      <c r="N481" s="428" t="s">
        <v>1341</v>
      </c>
      <c r="O481" s="430"/>
      <c r="P481" s="428" t="s">
        <v>1613</v>
      </c>
      <c r="Q481" s="427">
        <v>20767</v>
      </c>
      <c r="R481" s="428" t="s">
        <v>1608</v>
      </c>
      <c r="S481" s="432">
        <v>741</v>
      </c>
      <c r="T481" s="428" t="s">
        <v>1341</v>
      </c>
      <c r="U481" s="428" t="s">
        <v>1341</v>
      </c>
      <c r="V481" s="427" t="b">
        <v>0</v>
      </c>
      <c r="W481" s="428" t="s">
        <v>1341</v>
      </c>
      <c r="X481" s="428" t="s">
        <v>1341</v>
      </c>
    </row>
    <row r="482" spans="2:24" x14ac:dyDescent="0.3">
      <c r="B482" t="str">
        <f t="shared" si="7"/>
        <v>Fraser River Early</v>
      </c>
      <c r="C482" s="428" t="s">
        <v>2331</v>
      </c>
      <c r="D482" s="428" t="s">
        <v>1607</v>
      </c>
      <c r="E482" s="428" t="s">
        <v>1369</v>
      </c>
      <c r="F482" s="427">
        <v>2007</v>
      </c>
      <c r="G482" s="428" t="s">
        <v>1667</v>
      </c>
      <c r="H482" s="428" t="s">
        <v>1673</v>
      </c>
      <c r="I482" s="428" t="s">
        <v>1668</v>
      </c>
      <c r="J482" s="431">
        <v>39582</v>
      </c>
      <c r="K482" s="431">
        <v>39583</v>
      </c>
      <c r="L482" s="428" t="s">
        <v>1608</v>
      </c>
      <c r="M482" s="427">
        <v>24964</v>
      </c>
      <c r="N482" s="428" t="s">
        <v>1341</v>
      </c>
      <c r="O482" s="430"/>
      <c r="P482" s="428" t="s">
        <v>1613</v>
      </c>
      <c r="Q482" s="427">
        <v>21651</v>
      </c>
      <c r="R482" s="428" t="s">
        <v>1608</v>
      </c>
      <c r="S482" s="432">
        <v>772</v>
      </c>
      <c r="T482" s="428" t="s">
        <v>1341</v>
      </c>
      <c r="U482" s="428" t="s">
        <v>1341</v>
      </c>
      <c r="V482" s="427" t="b">
        <v>0</v>
      </c>
      <c r="W482" s="428" t="s">
        <v>1341</v>
      </c>
      <c r="X482" s="428" t="s">
        <v>1341</v>
      </c>
    </row>
    <row r="483" spans="2:24" x14ac:dyDescent="0.3">
      <c r="B483" t="str">
        <f t="shared" si="7"/>
        <v>Fraser River Early</v>
      </c>
      <c r="C483" s="428" t="s">
        <v>2344</v>
      </c>
      <c r="D483" s="428" t="s">
        <v>1607</v>
      </c>
      <c r="E483" s="428" t="s">
        <v>1369</v>
      </c>
      <c r="F483" s="427">
        <v>2007</v>
      </c>
      <c r="G483" s="428" t="s">
        <v>1667</v>
      </c>
      <c r="H483" s="428" t="s">
        <v>1673</v>
      </c>
      <c r="I483" s="428" t="s">
        <v>1668</v>
      </c>
      <c r="J483" s="431">
        <v>39582</v>
      </c>
      <c r="K483" s="431">
        <v>39583</v>
      </c>
      <c r="L483" s="428" t="s">
        <v>1608</v>
      </c>
      <c r="M483" s="427">
        <v>24738</v>
      </c>
      <c r="N483" s="428" t="s">
        <v>1341</v>
      </c>
      <c r="O483" s="430"/>
      <c r="P483" s="428" t="s">
        <v>1613</v>
      </c>
      <c r="Q483" s="427">
        <v>21455</v>
      </c>
      <c r="R483" s="428" t="s">
        <v>1608</v>
      </c>
      <c r="S483" s="427">
        <v>765</v>
      </c>
      <c r="T483" s="428" t="s">
        <v>1341</v>
      </c>
      <c r="U483" s="428" t="s">
        <v>1341</v>
      </c>
      <c r="V483" s="427" t="b">
        <v>0</v>
      </c>
      <c r="W483" s="428" t="s">
        <v>1341</v>
      </c>
      <c r="X483" s="428" t="s">
        <v>1341</v>
      </c>
    </row>
    <row r="484" spans="2:24" x14ac:dyDescent="0.3">
      <c r="B484" t="str">
        <f t="shared" si="7"/>
        <v>Fraser River Early</v>
      </c>
      <c r="C484" s="428" t="s">
        <v>2337</v>
      </c>
      <c r="D484" s="428" t="s">
        <v>1607</v>
      </c>
      <c r="E484" s="428" t="s">
        <v>1369</v>
      </c>
      <c r="F484" s="427">
        <v>2007</v>
      </c>
      <c r="G484" s="428" t="s">
        <v>1667</v>
      </c>
      <c r="H484" s="428" t="s">
        <v>1673</v>
      </c>
      <c r="I484" s="428" t="s">
        <v>1668</v>
      </c>
      <c r="J484" s="431">
        <v>39582</v>
      </c>
      <c r="K484" s="431">
        <v>39583</v>
      </c>
      <c r="L484" s="428" t="s">
        <v>1608</v>
      </c>
      <c r="M484" s="427">
        <v>24667</v>
      </c>
      <c r="N484" s="428" t="s">
        <v>1341</v>
      </c>
      <c r="O484" s="430"/>
      <c r="P484" s="428" t="s">
        <v>1613</v>
      </c>
      <c r="Q484" s="427">
        <v>21393</v>
      </c>
      <c r="R484" s="428" t="s">
        <v>1608</v>
      </c>
      <c r="S484" s="427">
        <v>763</v>
      </c>
      <c r="T484" s="428" t="s">
        <v>1341</v>
      </c>
      <c r="U484" s="428" t="s">
        <v>1341</v>
      </c>
      <c r="V484" s="427" t="b">
        <v>0</v>
      </c>
      <c r="W484" s="428" t="s">
        <v>1341</v>
      </c>
      <c r="X484" s="428" t="s">
        <v>1341</v>
      </c>
    </row>
    <row r="485" spans="2:24" x14ac:dyDescent="0.3">
      <c r="B485" t="str">
        <f t="shared" si="7"/>
        <v>Fraser River Early</v>
      </c>
      <c r="C485" s="428" t="s">
        <v>2330</v>
      </c>
      <c r="D485" s="428" t="s">
        <v>1607</v>
      </c>
      <c r="E485" s="428" t="s">
        <v>1369</v>
      </c>
      <c r="F485" s="427">
        <v>2007</v>
      </c>
      <c r="G485" s="428" t="s">
        <v>1667</v>
      </c>
      <c r="H485" s="428" t="s">
        <v>1673</v>
      </c>
      <c r="I485" s="428" t="s">
        <v>1668</v>
      </c>
      <c r="J485" s="431">
        <v>39582</v>
      </c>
      <c r="K485" s="431">
        <v>39583</v>
      </c>
      <c r="L485" s="428" t="s">
        <v>1608</v>
      </c>
      <c r="M485" s="427">
        <v>25399</v>
      </c>
      <c r="N485" s="428" t="s">
        <v>1341</v>
      </c>
      <c r="O485" s="430"/>
      <c r="P485" s="428" t="s">
        <v>1613</v>
      </c>
      <c r="Q485" s="427">
        <v>22028</v>
      </c>
      <c r="R485" s="428" t="s">
        <v>1608</v>
      </c>
      <c r="S485" s="427">
        <v>677</v>
      </c>
      <c r="T485" s="428" t="s">
        <v>1341</v>
      </c>
      <c r="U485" s="428" t="s">
        <v>1341</v>
      </c>
      <c r="V485" s="427" t="b">
        <v>0</v>
      </c>
      <c r="W485" s="428" t="s">
        <v>1341</v>
      </c>
      <c r="X485" s="428" t="s">
        <v>1341</v>
      </c>
    </row>
    <row r="486" spans="2:24" x14ac:dyDescent="0.3">
      <c r="B486" t="str">
        <f t="shared" si="7"/>
        <v>Fraser River Early</v>
      </c>
      <c r="C486" s="428" t="s">
        <v>2328</v>
      </c>
      <c r="D486" s="428" t="s">
        <v>1607</v>
      </c>
      <c r="E486" s="428" t="s">
        <v>1369</v>
      </c>
      <c r="F486" s="427">
        <v>2007</v>
      </c>
      <c r="G486" s="428" t="s">
        <v>1667</v>
      </c>
      <c r="H486" s="428" t="s">
        <v>1673</v>
      </c>
      <c r="I486" s="428" t="s">
        <v>1668</v>
      </c>
      <c r="J486" s="431">
        <v>39582</v>
      </c>
      <c r="K486" s="431">
        <v>39583</v>
      </c>
      <c r="L486" s="428" t="s">
        <v>1608</v>
      </c>
      <c r="M486" s="427">
        <v>25057</v>
      </c>
      <c r="N486" s="428" t="s">
        <v>1341</v>
      </c>
      <c r="O486" s="430"/>
      <c r="P486" s="428" t="s">
        <v>1613</v>
      </c>
      <c r="Q486" s="427">
        <v>21732</v>
      </c>
      <c r="R486" s="428" t="s">
        <v>1608</v>
      </c>
      <c r="S486" s="427">
        <v>511</v>
      </c>
      <c r="T486" s="428" t="s">
        <v>1341</v>
      </c>
      <c r="U486" s="428" t="s">
        <v>1341</v>
      </c>
      <c r="V486" s="427" t="b">
        <v>0</v>
      </c>
      <c r="W486" s="428" t="s">
        <v>1341</v>
      </c>
      <c r="X486" s="428" t="s">
        <v>1341</v>
      </c>
    </row>
    <row r="487" spans="2:24" x14ac:dyDescent="0.3">
      <c r="B487" t="str">
        <f t="shared" si="7"/>
        <v>Fraser River Early</v>
      </c>
      <c r="C487" s="428" t="s">
        <v>2342</v>
      </c>
      <c r="D487" s="428" t="s">
        <v>1607</v>
      </c>
      <c r="E487" s="428" t="s">
        <v>1369</v>
      </c>
      <c r="F487" s="427">
        <v>2007</v>
      </c>
      <c r="G487" s="428" t="s">
        <v>1667</v>
      </c>
      <c r="H487" s="428" t="s">
        <v>1673</v>
      </c>
      <c r="I487" s="428" t="s">
        <v>1668</v>
      </c>
      <c r="J487" s="431">
        <v>39582</v>
      </c>
      <c r="K487" s="431">
        <v>39583</v>
      </c>
      <c r="L487" s="428" t="s">
        <v>1608</v>
      </c>
      <c r="M487" s="427">
        <v>24997</v>
      </c>
      <c r="N487" s="428" t="s">
        <v>1341</v>
      </c>
      <c r="O487" s="430"/>
      <c r="P487" s="428" t="s">
        <v>1613</v>
      </c>
      <c r="Q487" s="427">
        <v>21680</v>
      </c>
      <c r="R487" s="428" t="s">
        <v>1608</v>
      </c>
      <c r="S487" s="427">
        <v>510</v>
      </c>
      <c r="T487" s="428" t="s">
        <v>1341</v>
      </c>
      <c r="U487" s="428" t="s">
        <v>1341</v>
      </c>
      <c r="V487" s="427" t="b">
        <v>0</v>
      </c>
      <c r="W487" s="428" t="s">
        <v>1341</v>
      </c>
      <c r="X487" s="428" t="s">
        <v>1341</v>
      </c>
    </row>
    <row r="488" spans="2:24" x14ac:dyDescent="0.3">
      <c r="B488" t="str">
        <f t="shared" si="7"/>
        <v>Fraser River Early</v>
      </c>
      <c r="C488" s="428" t="s">
        <v>2341</v>
      </c>
      <c r="D488" s="428" t="s">
        <v>1607</v>
      </c>
      <c r="E488" s="428" t="s">
        <v>1369</v>
      </c>
      <c r="F488" s="427">
        <v>2007</v>
      </c>
      <c r="G488" s="428" t="s">
        <v>1667</v>
      </c>
      <c r="H488" s="428" t="s">
        <v>1673</v>
      </c>
      <c r="I488" s="428" t="s">
        <v>1668</v>
      </c>
      <c r="J488" s="431">
        <v>39582</v>
      </c>
      <c r="K488" s="431">
        <v>39583</v>
      </c>
      <c r="L488" s="428" t="s">
        <v>1608</v>
      </c>
      <c r="M488" s="427">
        <v>25015</v>
      </c>
      <c r="N488" s="428" t="s">
        <v>1341</v>
      </c>
      <c r="O488" s="430"/>
      <c r="P488" s="428" t="s">
        <v>1613</v>
      </c>
      <c r="Q488" s="427">
        <v>21695</v>
      </c>
      <c r="R488" s="428" t="s">
        <v>1608</v>
      </c>
      <c r="S488" s="427">
        <v>511</v>
      </c>
      <c r="T488" s="428" t="s">
        <v>1341</v>
      </c>
      <c r="U488" s="428" t="s">
        <v>1341</v>
      </c>
      <c r="V488" s="427" t="b">
        <v>0</v>
      </c>
      <c r="W488" s="428" t="s">
        <v>1341</v>
      </c>
      <c r="X488" s="428" t="s">
        <v>1341</v>
      </c>
    </row>
    <row r="489" spans="2:24" x14ac:dyDescent="0.3">
      <c r="B489" t="str">
        <f t="shared" si="7"/>
        <v>Fraser River Early</v>
      </c>
      <c r="C489" s="428" t="s">
        <v>2340</v>
      </c>
      <c r="D489" s="428" t="s">
        <v>1607</v>
      </c>
      <c r="E489" s="428" t="s">
        <v>1369</v>
      </c>
      <c r="F489" s="427">
        <v>2007</v>
      </c>
      <c r="G489" s="428" t="s">
        <v>1667</v>
      </c>
      <c r="H489" s="428" t="s">
        <v>1673</v>
      </c>
      <c r="I489" s="428" t="s">
        <v>1668</v>
      </c>
      <c r="J489" s="431">
        <v>39582</v>
      </c>
      <c r="K489" s="431">
        <v>39583</v>
      </c>
      <c r="L489" s="428" t="s">
        <v>1608</v>
      </c>
      <c r="M489" s="427">
        <v>25053</v>
      </c>
      <c r="N489" s="428" t="s">
        <v>1341</v>
      </c>
      <c r="O489" s="430"/>
      <c r="P489" s="428" t="s">
        <v>1613</v>
      </c>
      <c r="Q489" s="427">
        <v>21728</v>
      </c>
      <c r="R489" s="428" t="s">
        <v>1608</v>
      </c>
      <c r="S489" s="427">
        <v>511</v>
      </c>
      <c r="T489" s="428" t="s">
        <v>1341</v>
      </c>
      <c r="U489" s="428" t="s">
        <v>1341</v>
      </c>
      <c r="V489" s="427" t="b">
        <v>0</v>
      </c>
      <c r="W489" s="428" t="s">
        <v>1341</v>
      </c>
      <c r="X489" s="428" t="s">
        <v>1341</v>
      </c>
    </row>
    <row r="490" spans="2:24" x14ac:dyDescent="0.3">
      <c r="B490" t="str">
        <f t="shared" si="7"/>
        <v>Fraser River Early</v>
      </c>
      <c r="C490" s="428" t="s">
        <v>2332</v>
      </c>
      <c r="D490" s="428" t="s">
        <v>1607</v>
      </c>
      <c r="E490" s="428" t="s">
        <v>1369</v>
      </c>
      <c r="F490" s="427">
        <v>2007</v>
      </c>
      <c r="G490" s="428" t="s">
        <v>1667</v>
      </c>
      <c r="H490" s="428" t="s">
        <v>1673</v>
      </c>
      <c r="I490" s="428" t="s">
        <v>1668</v>
      </c>
      <c r="J490" s="431">
        <v>39582</v>
      </c>
      <c r="K490" s="431">
        <v>39583</v>
      </c>
      <c r="L490" s="428" t="s">
        <v>1608</v>
      </c>
      <c r="M490" s="427">
        <v>24994</v>
      </c>
      <c r="N490" s="428" t="s">
        <v>1341</v>
      </c>
      <c r="O490" s="430"/>
      <c r="P490" s="428" t="s">
        <v>1613</v>
      </c>
      <c r="Q490" s="427">
        <v>21677</v>
      </c>
      <c r="R490" s="428" t="s">
        <v>1608</v>
      </c>
      <c r="S490" s="427">
        <v>510</v>
      </c>
      <c r="T490" s="428" t="s">
        <v>1341</v>
      </c>
      <c r="U490" s="428" t="s">
        <v>1341</v>
      </c>
      <c r="V490" s="427" t="b">
        <v>0</v>
      </c>
      <c r="W490" s="428" t="s">
        <v>1341</v>
      </c>
      <c r="X490" s="428" t="s">
        <v>1341</v>
      </c>
    </row>
    <row r="491" spans="2:24" x14ac:dyDescent="0.3">
      <c r="B491" t="str">
        <f t="shared" si="7"/>
        <v>Fraser River Early</v>
      </c>
      <c r="C491" s="428" t="s">
        <v>1672</v>
      </c>
      <c r="D491" s="428" t="s">
        <v>1607</v>
      </c>
      <c r="E491" s="428" t="s">
        <v>1369</v>
      </c>
      <c r="F491" s="427">
        <v>2008</v>
      </c>
      <c r="G491" s="428" t="s">
        <v>1667</v>
      </c>
      <c r="H491" s="428" t="s">
        <v>1673</v>
      </c>
      <c r="I491" s="428" t="s">
        <v>1668</v>
      </c>
      <c r="J491" s="431">
        <v>39947</v>
      </c>
      <c r="K491" s="431">
        <v>39948</v>
      </c>
      <c r="L491" s="428" t="s">
        <v>1608</v>
      </c>
      <c r="M491" s="427">
        <v>50588</v>
      </c>
      <c r="N491" s="428" t="s">
        <v>1341</v>
      </c>
      <c r="O491" s="430"/>
      <c r="P491" s="428" t="s">
        <v>1613</v>
      </c>
      <c r="Q491" s="427">
        <v>50503</v>
      </c>
      <c r="R491" s="428" t="s">
        <v>1608</v>
      </c>
      <c r="S491" s="427">
        <v>1565</v>
      </c>
      <c r="T491" s="428" t="s">
        <v>1341</v>
      </c>
      <c r="U491" s="428" t="s">
        <v>1341</v>
      </c>
      <c r="V491" s="427" t="b">
        <v>0</v>
      </c>
      <c r="W491" s="428" t="s">
        <v>1341</v>
      </c>
      <c r="X491" s="428" t="s">
        <v>1341</v>
      </c>
    </row>
    <row r="492" spans="2:24" x14ac:dyDescent="0.3">
      <c r="B492" t="str">
        <f t="shared" si="7"/>
        <v>Fraser River Early</v>
      </c>
      <c r="C492" s="428" t="s">
        <v>1674</v>
      </c>
      <c r="D492" s="428" t="s">
        <v>1607</v>
      </c>
      <c r="E492" s="428" t="s">
        <v>1369</v>
      </c>
      <c r="F492" s="427">
        <v>2008</v>
      </c>
      <c r="G492" s="428" t="s">
        <v>1667</v>
      </c>
      <c r="H492" s="428" t="s">
        <v>1673</v>
      </c>
      <c r="I492" s="428" t="s">
        <v>1668</v>
      </c>
      <c r="J492" s="431">
        <v>39947</v>
      </c>
      <c r="K492" s="431">
        <v>39948</v>
      </c>
      <c r="L492" s="428" t="s">
        <v>1608</v>
      </c>
      <c r="M492" s="427">
        <v>49741</v>
      </c>
      <c r="N492" s="428" t="s">
        <v>1341</v>
      </c>
      <c r="O492" s="430"/>
      <c r="P492" s="428" t="s">
        <v>1613</v>
      </c>
      <c r="Q492" s="427">
        <v>49567</v>
      </c>
      <c r="R492" s="428" t="s">
        <v>1608</v>
      </c>
      <c r="S492" s="427">
        <v>1538</v>
      </c>
      <c r="T492" s="428" t="s">
        <v>1341</v>
      </c>
      <c r="U492" s="428" t="s">
        <v>1341</v>
      </c>
      <c r="V492" s="427" t="b">
        <v>0</v>
      </c>
      <c r="W492" s="428" t="s">
        <v>1341</v>
      </c>
      <c r="X492" s="428" t="s">
        <v>1341</v>
      </c>
    </row>
    <row r="493" spans="2:24" x14ac:dyDescent="0.3">
      <c r="B493" t="str">
        <f t="shared" si="7"/>
        <v>Fraser River Early</v>
      </c>
      <c r="C493" s="428" t="s">
        <v>1688</v>
      </c>
      <c r="D493" s="428" t="s">
        <v>1607</v>
      </c>
      <c r="E493" s="428" t="s">
        <v>1369</v>
      </c>
      <c r="F493" s="427">
        <v>2008</v>
      </c>
      <c r="G493" s="428" t="s">
        <v>1667</v>
      </c>
      <c r="H493" s="428" t="s">
        <v>1673</v>
      </c>
      <c r="I493" s="428" t="s">
        <v>1668</v>
      </c>
      <c r="J493" s="431">
        <v>39947</v>
      </c>
      <c r="K493" s="431">
        <v>39948</v>
      </c>
      <c r="L493" s="428" t="s">
        <v>1608</v>
      </c>
      <c r="M493" s="427">
        <v>24233</v>
      </c>
      <c r="N493" s="428" t="s">
        <v>1341</v>
      </c>
      <c r="O493" s="430"/>
      <c r="P493" s="428" t="s">
        <v>1613</v>
      </c>
      <c r="Q493" s="427">
        <v>24192</v>
      </c>
      <c r="R493" s="428" t="s">
        <v>1608</v>
      </c>
      <c r="S493" s="432">
        <v>749</v>
      </c>
      <c r="T493" s="428" t="s">
        <v>1341</v>
      </c>
      <c r="U493" s="428" t="s">
        <v>1341</v>
      </c>
      <c r="V493" s="427" t="b">
        <v>0</v>
      </c>
      <c r="W493" s="428" t="s">
        <v>1341</v>
      </c>
      <c r="X493" s="428" t="s">
        <v>1341</v>
      </c>
    </row>
    <row r="494" spans="2:24" x14ac:dyDescent="0.3">
      <c r="B494" t="str">
        <f t="shared" si="7"/>
        <v>Fraser River Early</v>
      </c>
      <c r="C494" s="428" t="s">
        <v>1689</v>
      </c>
      <c r="D494" s="428" t="s">
        <v>1607</v>
      </c>
      <c r="E494" s="428" t="s">
        <v>1369</v>
      </c>
      <c r="F494" s="427">
        <v>2008</v>
      </c>
      <c r="G494" s="428" t="s">
        <v>1667</v>
      </c>
      <c r="H494" s="428" t="s">
        <v>1673</v>
      </c>
      <c r="I494" s="428" t="s">
        <v>1668</v>
      </c>
      <c r="J494" s="431">
        <v>39947</v>
      </c>
      <c r="K494" s="431">
        <v>39948</v>
      </c>
      <c r="L494" s="428" t="s">
        <v>1608</v>
      </c>
      <c r="M494" s="427">
        <v>24735</v>
      </c>
      <c r="N494" s="428" t="s">
        <v>1341</v>
      </c>
      <c r="O494" s="430"/>
      <c r="P494" s="428" t="s">
        <v>1613</v>
      </c>
      <c r="Q494" s="432">
        <v>24693</v>
      </c>
      <c r="R494" s="428" t="s">
        <v>1608</v>
      </c>
      <c r="S494" s="432">
        <v>765</v>
      </c>
      <c r="T494" s="428" t="s">
        <v>1341</v>
      </c>
      <c r="U494" s="428" t="s">
        <v>1341</v>
      </c>
      <c r="V494" s="427" t="b">
        <v>0</v>
      </c>
      <c r="W494" s="428" t="s">
        <v>1341</v>
      </c>
      <c r="X494" s="428" t="s">
        <v>1341</v>
      </c>
    </row>
    <row r="495" spans="2:24" x14ac:dyDescent="0.3">
      <c r="B495" t="str">
        <f t="shared" si="7"/>
        <v>Fraser River Early</v>
      </c>
      <c r="C495" s="428" t="s">
        <v>1690</v>
      </c>
      <c r="D495" s="428" t="s">
        <v>1607</v>
      </c>
      <c r="E495" s="428" t="s">
        <v>1369</v>
      </c>
      <c r="F495" s="427">
        <v>2008</v>
      </c>
      <c r="G495" s="428" t="s">
        <v>1667</v>
      </c>
      <c r="H495" s="428" t="s">
        <v>1673</v>
      </c>
      <c r="I495" s="428" t="s">
        <v>1668</v>
      </c>
      <c r="J495" s="431">
        <v>39947</v>
      </c>
      <c r="K495" s="431">
        <v>39948</v>
      </c>
      <c r="L495" s="428" t="s">
        <v>1608</v>
      </c>
      <c r="M495" s="427">
        <v>24744</v>
      </c>
      <c r="N495" s="428" t="s">
        <v>1341</v>
      </c>
      <c r="O495" s="430"/>
      <c r="P495" s="428" t="s">
        <v>1613</v>
      </c>
      <c r="Q495" s="427">
        <v>24702</v>
      </c>
      <c r="R495" s="428" t="s">
        <v>1608</v>
      </c>
      <c r="S495" s="427">
        <v>765</v>
      </c>
      <c r="T495" s="428" t="s">
        <v>1341</v>
      </c>
      <c r="U495" s="428" t="s">
        <v>1341</v>
      </c>
      <c r="V495" s="427" t="b">
        <v>0</v>
      </c>
      <c r="W495" s="428" t="s">
        <v>1341</v>
      </c>
      <c r="X495" s="428" t="s">
        <v>1341</v>
      </c>
    </row>
    <row r="496" spans="2:24" x14ac:dyDescent="0.3">
      <c r="B496" t="str">
        <f t="shared" si="7"/>
        <v>Fraser River Early</v>
      </c>
      <c r="C496" s="428" t="s">
        <v>1691</v>
      </c>
      <c r="D496" s="428" t="s">
        <v>1607</v>
      </c>
      <c r="E496" s="428" t="s">
        <v>1369</v>
      </c>
      <c r="F496" s="427">
        <v>2008</v>
      </c>
      <c r="G496" s="428" t="s">
        <v>1667</v>
      </c>
      <c r="H496" s="428" t="s">
        <v>1673</v>
      </c>
      <c r="I496" s="428" t="s">
        <v>1668</v>
      </c>
      <c r="J496" s="431">
        <v>39947</v>
      </c>
      <c r="K496" s="431">
        <v>39948</v>
      </c>
      <c r="L496" s="428" t="s">
        <v>1608</v>
      </c>
      <c r="M496" s="427">
        <v>24929</v>
      </c>
      <c r="N496" s="428" t="s">
        <v>1341</v>
      </c>
      <c r="O496" s="433"/>
      <c r="P496" s="428" t="s">
        <v>1613</v>
      </c>
      <c r="Q496" s="427">
        <v>24887</v>
      </c>
      <c r="R496" s="428" t="s">
        <v>1608</v>
      </c>
      <c r="S496" s="427">
        <v>771</v>
      </c>
      <c r="T496" s="428" t="s">
        <v>1341</v>
      </c>
      <c r="U496" s="428" t="s">
        <v>1341</v>
      </c>
      <c r="V496" s="427" t="b">
        <v>0</v>
      </c>
      <c r="W496" s="428" t="s">
        <v>1341</v>
      </c>
      <c r="X496" s="428" t="s">
        <v>1341</v>
      </c>
    </row>
    <row r="497" spans="2:24" x14ac:dyDescent="0.3">
      <c r="B497" t="str">
        <f t="shared" si="7"/>
        <v>Fraser River Early</v>
      </c>
      <c r="C497" s="428" t="s">
        <v>1692</v>
      </c>
      <c r="D497" s="428" t="s">
        <v>1607</v>
      </c>
      <c r="E497" s="428" t="s">
        <v>1369</v>
      </c>
      <c r="F497" s="427">
        <v>2008</v>
      </c>
      <c r="G497" s="428" t="s">
        <v>1667</v>
      </c>
      <c r="H497" s="428" t="s">
        <v>1673</v>
      </c>
      <c r="I497" s="428" t="s">
        <v>1668</v>
      </c>
      <c r="J497" s="431">
        <v>39947</v>
      </c>
      <c r="K497" s="431">
        <v>39948</v>
      </c>
      <c r="L497" s="428" t="s">
        <v>1608</v>
      </c>
      <c r="M497" s="427">
        <v>24854</v>
      </c>
      <c r="N497" s="428" t="s">
        <v>1341</v>
      </c>
      <c r="O497" s="430"/>
      <c r="P497" s="428" t="s">
        <v>1613</v>
      </c>
      <c r="Q497" s="427">
        <v>24812</v>
      </c>
      <c r="R497" s="428" t="s">
        <v>1608</v>
      </c>
      <c r="S497" s="427">
        <v>769</v>
      </c>
      <c r="T497" s="428" t="s">
        <v>1341</v>
      </c>
      <c r="U497" s="428" t="s">
        <v>1341</v>
      </c>
      <c r="V497" s="427" t="b">
        <v>0</v>
      </c>
      <c r="W497" s="428" t="s">
        <v>1341</v>
      </c>
      <c r="X497" s="428" t="s">
        <v>1341</v>
      </c>
    </row>
    <row r="498" spans="2:24" x14ac:dyDescent="0.3">
      <c r="B498" t="str">
        <f t="shared" si="7"/>
        <v>Fraser River Early</v>
      </c>
      <c r="C498" s="428" t="s">
        <v>1693</v>
      </c>
      <c r="D498" s="428" t="s">
        <v>1607</v>
      </c>
      <c r="E498" s="428" t="s">
        <v>1369</v>
      </c>
      <c r="F498" s="427">
        <v>2008</v>
      </c>
      <c r="G498" s="428" t="s">
        <v>1667</v>
      </c>
      <c r="H498" s="428" t="s">
        <v>1673</v>
      </c>
      <c r="I498" s="428" t="s">
        <v>1668</v>
      </c>
      <c r="J498" s="431">
        <v>39947</v>
      </c>
      <c r="K498" s="431">
        <v>39948</v>
      </c>
      <c r="L498" s="428" t="s">
        <v>1608</v>
      </c>
      <c r="M498" s="427">
        <v>25382</v>
      </c>
      <c r="N498" s="428" t="s">
        <v>1341</v>
      </c>
      <c r="O498" s="433"/>
      <c r="P498" s="428" t="s">
        <v>1613</v>
      </c>
      <c r="Q498" s="427">
        <v>25339</v>
      </c>
      <c r="R498" s="428" t="s">
        <v>1608</v>
      </c>
      <c r="S498" s="427">
        <v>785</v>
      </c>
      <c r="T498" s="428" t="s">
        <v>1341</v>
      </c>
      <c r="U498" s="428" t="s">
        <v>1341</v>
      </c>
      <c r="V498" s="427" t="b">
        <v>0</v>
      </c>
      <c r="W498" s="428" t="s">
        <v>1341</v>
      </c>
      <c r="X498" s="428" t="s">
        <v>1341</v>
      </c>
    </row>
    <row r="499" spans="2:24" x14ac:dyDescent="0.3">
      <c r="B499" t="str">
        <f t="shared" si="7"/>
        <v>Skagit Spring Fingerling (NEW, former UWA slot)</v>
      </c>
      <c r="C499" s="428" t="s">
        <v>2347</v>
      </c>
      <c r="D499" s="428" t="s">
        <v>1607</v>
      </c>
      <c r="E499" s="428" t="s">
        <v>435</v>
      </c>
      <c r="F499" s="427">
        <v>2005</v>
      </c>
      <c r="G499" s="428" t="s">
        <v>1774</v>
      </c>
      <c r="H499" s="428" t="s">
        <v>1801</v>
      </c>
      <c r="I499" s="428" t="s">
        <v>1607</v>
      </c>
      <c r="J499" s="431">
        <v>38883</v>
      </c>
      <c r="K499" s="431">
        <v>38883</v>
      </c>
      <c r="L499" s="428" t="s">
        <v>1608</v>
      </c>
      <c r="M499" s="427">
        <v>249673</v>
      </c>
      <c r="N499" s="428" t="s">
        <v>1341</v>
      </c>
      <c r="O499" s="430"/>
      <c r="P499" s="428" t="s">
        <v>1608</v>
      </c>
      <c r="Q499" s="427">
        <v>2522</v>
      </c>
      <c r="R499" s="428" t="s">
        <v>1341</v>
      </c>
      <c r="S499" s="433"/>
      <c r="T499" s="428" t="s">
        <v>1341</v>
      </c>
      <c r="U499" s="428" t="s">
        <v>1341</v>
      </c>
      <c r="V499" s="427" t="b">
        <v>0</v>
      </c>
      <c r="W499" s="428" t="s">
        <v>1341</v>
      </c>
      <c r="X499" s="428" t="s">
        <v>1341</v>
      </c>
    </row>
    <row r="500" spans="2:24" x14ac:dyDescent="0.3">
      <c r="B500" t="str">
        <f t="shared" si="7"/>
        <v>Skagit Spring Fingerling (NEW, former UWA slot)</v>
      </c>
      <c r="C500" s="428" t="s">
        <v>2349</v>
      </c>
      <c r="D500" s="428" t="s">
        <v>1607</v>
      </c>
      <c r="E500" s="428" t="s">
        <v>435</v>
      </c>
      <c r="F500" s="427">
        <v>2006</v>
      </c>
      <c r="G500" s="428" t="s">
        <v>1774</v>
      </c>
      <c r="H500" s="428" t="s">
        <v>1801</v>
      </c>
      <c r="I500" s="428" t="s">
        <v>1607</v>
      </c>
      <c r="J500" s="431">
        <v>39248</v>
      </c>
      <c r="K500" s="431">
        <v>39248</v>
      </c>
      <c r="L500" s="428" t="s">
        <v>1608</v>
      </c>
      <c r="M500" s="427">
        <v>254739</v>
      </c>
      <c r="N500" s="428" t="s">
        <v>1613</v>
      </c>
      <c r="O500" s="427">
        <v>946</v>
      </c>
      <c r="P500" s="428" t="s">
        <v>1341</v>
      </c>
      <c r="Q500" s="433"/>
      <c r="R500" s="428" t="s">
        <v>1341</v>
      </c>
      <c r="S500" s="433"/>
      <c r="T500" s="428" t="s">
        <v>1341</v>
      </c>
      <c r="U500" s="428" t="s">
        <v>1341</v>
      </c>
      <c r="V500" s="427" t="b">
        <v>0</v>
      </c>
      <c r="W500" s="428" t="s">
        <v>1341</v>
      </c>
      <c r="X500" s="428" t="s">
        <v>1341</v>
      </c>
    </row>
    <row r="501" spans="2:24" x14ac:dyDescent="0.3">
      <c r="B501" t="str">
        <f t="shared" si="7"/>
        <v>Skagit Spring Fingerling (NEW, former UWA slot)</v>
      </c>
      <c r="C501" s="428" t="s">
        <v>2348</v>
      </c>
      <c r="D501" s="428" t="s">
        <v>1607</v>
      </c>
      <c r="E501" s="428" t="s">
        <v>435</v>
      </c>
      <c r="F501" s="427">
        <v>2007</v>
      </c>
      <c r="G501" s="428" t="s">
        <v>1774</v>
      </c>
      <c r="H501" s="428" t="s">
        <v>1801</v>
      </c>
      <c r="I501" s="428" t="s">
        <v>1607</v>
      </c>
      <c r="J501" s="431">
        <v>39604</v>
      </c>
      <c r="K501" s="431">
        <v>39604</v>
      </c>
      <c r="L501" s="428" t="s">
        <v>1608</v>
      </c>
      <c r="M501" s="427">
        <v>220789</v>
      </c>
      <c r="N501" s="428" t="s">
        <v>1341</v>
      </c>
      <c r="O501" s="433"/>
      <c r="P501" s="428" t="s">
        <v>1608</v>
      </c>
      <c r="Q501" s="427">
        <v>436</v>
      </c>
      <c r="R501" s="428" t="s">
        <v>1341</v>
      </c>
      <c r="S501" s="433"/>
      <c r="T501" s="428" t="s">
        <v>1341</v>
      </c>
      <c r="U501" s="428" t="s">
        <v>1341</v>
      </c>
      <c r="V501" s="427" t="b">
        <v>0</v>
      </c>
      <c r="W501" s="428" t="s">
        <v>1341</v>
      </c>
      <c r="X501" s="428" t="s">
        <v>1341</v>
      </c>
    </row>
    <row r="502" spans="2:24" x14ac:dyDescent="0.3">
      <c r="B502" t="str">
        <f t="shared" si="7"/>
        <v>Skagit Spring Fingerling (NEW, former UWA slot)</v>
      </c>
      <c r="C502" s="428" t="s">
        <v>1800</v>
      </c>
      <c r="D502" s="428" t="s">
        <v>1607</v>
      </c>
      <c r="E502" s="428" t="s">
        <v>435</v>
      </c>
      <c r="F502" s="427">
        <v>2008</v>
      </c>
      <c r="G502" s="428" t="s">
        <v>1774</v>
      </c>
      <c r="H502" s="428" t="s">
        <v>1801</v>
      </c>
      <c r="I502" s="428" t="s">
        <v>1607</v>
      </c>
      <c r="J502" s="431">
        <v>39975</v>
      </c>
      <c r="K502" s="431">
        <v>39975</v>
      </c>
      <c r="L502" s="428" t="s">
        <v>1608</v>
      </c>
      <c r="M502" s="427">
        <v>253993</v>
      </c>
      <c r="N502" s="428" t="s">
        <v>1613</v>
      </c>
      <c r="O502" s="427">
        <v>1024</v>
      </c>
      <c r="P502" s="428" t="s">
        <v>1608</v>
      </c>
      <c r="Q502" s="427">
        <v>1024</v>
      </c>
      <c r="R502" s="428" t="s">
        <v>1341</v>
      </c>
      <c r="S502" s="433"/>
      <c r="T502" s="428" t="s">
        <v>1341</v>
      </c>
      <c r="U502" s="428" t="s">
        <v>1341</v>
      </c>
      <c r="V502" s="427" t="b">
        <v>0</v>
      </c>
      <c r="W502" s="428" t="s">
        <v>1341</v>
      </c>
      <c r="X502" s="428" t="s">
        <v>1341</v>
      </c>
    </row>
    <row r="503" spans="2:24" x14ac:dyDescent="0.3">
      <c r="B503" t="str">
        <f t="shared" si="7"/>
        <v>Skagit Spring Year</v>
      </c>
      <c r="C503" s="428" t="s">
        <v>2354</v>
      </c>
      <c r="D503" s="428" t="s">
        <v>1607</v>
      </c>
      <c r="E503" s="428" t="s">
        <v>436</v>
      </c>
      <c r="F503" s="427">
        <v>2005</v>
      </c>
      <c r="G503" s="428" t="s">
        <v>1774</v>
      </c>
      <c r="H503" s="428" t="s">
        <v>1801</v>
      </c>
      <c r="I503" s="428" t="s">
        <v>1607</v>
      </c>
      <c r="J503" s="431">
        <v>39177</v>
      </c>
      <c r="K503" s="431">
        <v>39177</v>
      </c>
      <c r="L503" s="428" t="s">
        <v>1608</v>
      </c>
      <c r="M503" s="427">
        <v>74633</v>
      </c>
      <c r="N503" s="428" t="s">
        <v>1341</v>
      </c>
      <c r="O503" s="433"/>
      <c r="P503" s="428" t="s">
        <v>1341</v>
      </c>
      <c r="Q503" s="433"/>
      <c r="R503" s="428" t="s">
        <v>1341</v>
      </c>
      <c r="S503" s="430"/>
      <c r="T503" s="428" t="s">
        <v>258</v>
      </c>
      <c r="U503" s="428" t="s">
        <v>2647</v>
      </c>
      <c r="V503" s="427" t="b">
        <v>0</v>
      </c>
      <c r="W503" s="428" t="s">
        <v>1341</v>
      </c>
      <c r="X503" s="428" t="s">
        <v>1341</v>
      </c>
    </row>
    <row r="504" spans="2:24" x14ac:dyDescent="0.3">
      <c r="B504" t="str">
        <f t="shared" si="7"/>
        <v>Skagit Spring Year</v>
      </c>
      <c r="C504" s="428" t="s">
        <v>2352</v>
      </c>
      <c r="D504" s="428" t="s">
        <v>1607</v>
      </c>
      <c r="E504" s="428" t="s">
        <v>436</v>
      </c>
      <c r="F504" s="427">
        <v>2006</v>
      </c>
      <c r="G504" s="428" t="s">
        <v>1774</v>
      </c>
      <c r="H504" s="428" t="s">
        <v>1801</v>
      </c>
      <c r="I504" s="428" t="s">
        <v>1607</v>
      </c>
      <c r="J504" s="431">
        <v>39549</v>
      </c>
      <c r="K504" s="431">
        <v>39551</v>
      </c>
      <c r="L504" s="428" t="s">
        <v>1608</v>
      </c>
      <c r="M504" s="427">
        <v>25019</v>
      </c>
      <c r="N504" s="428" t="s">
        <v>1613</v>
      </c>
      <c r="O504" s="427">
        <v>204</v>
      </c>
      <c r="P504" s="428" t="s">
        <v>1608</v>
      </c>
      <c r="Q504" s="427">
        <v>304</v>
      </c>
      <c r="R504" s="428" t="s">
        <v>1341</v>
      </c>
      <c r="S504" s="433"/>
      <c r="T504" s="428" t="s">
        <v>250</v>
      </c>
      <c r="U504" s="428" t="s">
        <v>2650</v>
      </c>
      <c r="V504" s="427" t="b">
        <v>0</v>
      </c>
      <c r="W504" s="428" t="s">
        <v>1341</v>
      </c>
      <c r="X504" s="428" t="s">
        <v>1341</v>
      </c>
    </row>
    <row r="505" spans="2:24" x14ac:dyDescent="0.3">
      <c r="B505" t="str">
        <f t="shared" si="7"/>
        <v>Skagit Spring Year</v>
      </c>
      <c r="C505" s="428" t="s">
        <v>2357</v>
      </c>
      <c r="D505" s="428" t="s">
        <v>1607</v>
      </c>
      <c r="E505" s="428" t="s">
        <v>436</v>
      </c>
      <c r="F505" s="427">
        <v>2006</v>
      </c>
      <c r="G505" s="428" t="s">
        <v>1774</v>
      </c>
      <c r="H505" s="428" t="s">
        <v>1801</v>
      </c>
      <c r="I505" s="428" t="s">
        <v>1607</v>
      </c>
      <c r="J505" s="431">
        <v>39549</v>
      </c>
      <c r="K505" s="431">
        <v>39551</v>
      </c>
      <c r="L505" s="428" t="s">
        <v>1608</v>
      </c>
      <c r="M505" s="427">
        <v>23266</v>
      </c>
      <c r="N505" s="428" t="s">
        <v>1613</v>
      </c>
      <c r="O505" s="432">
        <v>190</v>
      </c>
      <c r="P505" s="428" t="s">
        <v>1608</v>
      </c>
      <c r="Q505" s="427">
        <v>283</v>
      </c>
      <c r="R505" s="428" t="s">
        <v>1341</v>
      </c>
      <c r="S505" s="433"/>
      <c r="T505" s="428" t="s">
        <v>250</v>
      </c>
      <c r="U505" s="428" t="s">
        <v>2650</v>
      </c>
      <c r="V505" s="427" t="b">
        <v>0</v>
      </c>
      <c r="W505" s="428" t="s">
        <v>1341</v>
      </c>
      <c r="X505" s="428" t="s">
        <v>1341</v>
      </c>
    </row>
    <row r="506" spans="2:24" x14ac:dyDescent="0.3">
      <c r="B506" t="str">
        <f t="shared" si="7"/>
        <v>Skagit Spring Year</v>
      </c>
      <c r="C506" s="428" t="s">
        <v>2356</v>
      </c>
      <c r="D506" s="428" t="s">
        <v>1607</v>
      </c>
      <c r="E506" s="428" t="s">
        <v>436</v>
      </c>
      <c r="F506" s="427">
        <v>2006</v>
      </c>
      <c r="G506" s="428" t="s">
        <v>1774</v>
      </c>
      <c r="H506" s="428" t="s">
        <v>1801</v>
      </c>
      <c r="I506" s="428" t="s">
        <v>1607</v>
      </c>
      <c r="J506" s="431">
        <v>39549</v>
      </c>
      <c r="K506" s="431">
        <v>39551</v>
      </c>
      <c r="L506" s="428" t="s">
        <v>1608</v>
      </c>
      <c r="M506" s="427">
        <v>21794</v>
      </c>
      <c r="N506" s="428" t="s">
        <v>1613</v>
      </c>
      <c r="O506" s="427">
        <v>178</v>
      </c>
      <c r="P506" s="428" t="s">
        <v>1608</v>
      </c>
      <c r="Q506" s="427">
        <v>265</v>
      </c>
      <c r="R506" s="428" t="s">
        <v>1341</v>
      </c>
      <c r="S506" s="433"/>
      <c r="T506" s="428" t="s">
        <v>250</v>
      </c>
      <c r="U506" s="428" t="s">
        <v>2650</v>
      </c>
      <c r="V506" s="427" t="b">
        <v>0</v>
      </c>
      <c r="W506" s="428" t="s">
        <v>1341</v>
      </c>
      <c r="X506" s="428" t="s">
        <v>1341</v>
      </c>
    </row>
    <row r="507" spans="2:24" x14ac:dyDescent="0.3">
      <c r="B507" t="str">
        <f t="shared" si="7"/>
        <v>Skagit Spring Year</v>
      </c>
      <c r="C507" s="428" t="s">
        <v>2350</v>
      </c>
      <c r="D507" s="428" t="s">
        <v>1607</v>
      </c>
      <c r="E507" s="428" t="s">
        <v>436</v>
      </c>
      <c r="F507" s="427">
        <v>2007</v>
      </c>
      <c r="G507" s="428" t="s">
        <v>1774</v>
      </c>
      <c r="H507" s="428" t="s">
        <v>1801</v>
      </c>
      <c r="I507" s="428" t="s">
        <v>1607</v>
      </c>
      <c r="J507" s="431">
        <v>39904</v>
      </c>
      <c r="K507" s="431">
        <v>39905</v>
      </c>
      <c r="L507" s="428" t="s">
        <v>1608</v>
      </c>
      <c r="M507" s="427">
        <v>58503</v>
      </c>
      <c r="N507" s="428" t="s">
        <v>1341</v>
      </c>
      <c r="O507" s="433"/>
      <c r="P507" s="428" t="s">
        <v>1608</v>
      </c>
      <c r="Q507" s="427">
        <v>229</v>
      </c>
      <c r="R507" s="428" t="s">
        <v>1341</v>
      </c>
      <c r="S507" s="433"/>
      <c r="T507" s="428" t="s">
        <v>250</v>
      </c>
      <c r="U507" s="428" t="s">
        <v>1798</v>
      </c>
      <c r="V507" s="427" t="b">
        <v>0</v>
      </c>
      <c r="W507" s="428" t="s">
        <v>1341</v>
      </c>
      <c r="X507" s="428" t="s">
        <v>1341</v>
      </c>
    </row>
    <row r="508" spans="2:24" x14ac:dyDescent="0.3">
      <c r="B508" t="str">
        <f t="shared" si="7"/>
        <v>Skagit Spring Year</v>
      </c>
      <c r="C508" s="428" t="s">
        <v>1802</v>
      </c>
      <c r="D508" s="428" t="s">
        <v>1607</v>
      </c>
      <c r="E508" s="428" t="s">
        <v>436</v>
      </c>
      <c r="F508" s="427">
        <v>2008</v>
      </c>
      <c r="G508" s="428" t="s">
        <v>1774</v>
      </c>
      <c r="H508" s="428" t="s">
        <v>1801</v>
      </c>
      <c r="I508" s="428" t="s">
        <v>1607</v>
      </c>
      <c r="J508" s="431">
        <v>40282</v>
      </c>
      <c r="K508" s="431">
        <v>40284</v>
      </c>
      <c r="L508" s="428" t="s">
        <v>1608</v>
      </c>
      <c r="M508" s="427">
        <v>76752</v>
      </c>
      <c r="N508" s="428" t="s">
        <v>1613</v>
      </c>
      <c r="O508" s="427">
        <v>308</v>
      </c>
      <c r="P508" s="428" t="s">
        <v>1341</v>
      </c>
      <c r="Q508" s="433"/>
      <c r="R508" s="428" t="s">
        <v>1341</v>
      </c>
      <c r="S508" s="430"/>
      <c r="T508" s="428" t="s">
        <v>250</v>
      </c>
      <c r="U508" s="428" t="s">
        <v>1803</v>
      </c>
      <c r="V508" s="427" t="b">
        <v>0</v>
      </c>
      <c r="W508" s="428" t="s">
        <v>1341</v>
      </c>
      <c r="X508" s="428" t="s">
        <v>1341</v>
      </c>
    </row>
    <row r="509" spans="2:24" x14ac:dyDescent="0.3">
      <c r="B509" t="str">
        <f t="shared" si="7"/>
        <v>Snohomish Fall Fing</v>
      </c>
      <c r="C509" s="428" t="s">
        <v>2362</v>
      </c>
      <c r="D509" s="428" t="s">
        <v>1607</v>
      </c>
      <c r="E509" s="428" t="s">
        <v>1484</v>
      </c>
      <c r="F509" s="427">
        <v>2005</v>
      </c>
      <c r="G509" s="428" t="s">
        <v>1814</v>
      </c>
      <c r="H509" s="428" t="s">
        <v>1815</v>
      </c>
      <c r="I509" s="428" t="s">
        <v>1668</v>
      </c>
      <c r="J509" s="431">
        <v>38869</v>
      </c>
      <c r="K509" s="431">
        <v>38885</v>
      </c>
      <c r="L509" s="428" t="s">
        <v>1608</v>
      </c>
      <c r="M509" s="427">
        <v>204637</v>
      </c>
      <c r="N509" s="428" t="s">
        <v>1613</v>
      </c>
      <c r="O509" s="432">
        <v>1198</v>
      </c>
      <c r="P509" s="428" t="s">
        <v>1608</v>
      </c>
      <c r="Q509" s="427">
        <v>801</v>
      </c>
      <c r="R509" s="428" t="s">
        <v>1341</v>
      </c>
      <c r="S509" s="430"/>
      <c r="T509" s="428" t="s">
        <v>250</v>
      </c>
      <c r="U509" s="428" t="s">
        <v>2646</v>
      </c>
      <c r="V509" s="427" t="b">
        <v>0</v>
      </c>
      <c r="W509" s="428" t="s">
        <v>1341</v>
      </c>
      <c r="X509" s="428" t="s">
        <v>1341</v>
      </c>
    </row>
    <row r="510" spans="2:24" x14ac:dyDescent="0.3">
      <c r="B510" t="str">
        <f t="shared" si="7"/>
        <v>Snohomish Fall Fing</v>
      </c>
      <c r="C510" s="428" t="s">
        <v>2360</v>
      </c>
      <c r="D510" s="428" t="s">
        <v>1607</v>
      </c>
      <c r="E510" s="428" t="s">
        <v>1484</v>
      </c>
      <c r="F510" s="427">
        <v>2006</v>
      </c>
      <c r="G510" s="428" t="s">
        <v>1814</v>
      </c>
      <c r="H510" s="428" t="s">
        <v>1815</v>
      </c>
      <c r="I510" s="428" t="s">
        <v>1668</v>
      </c>
      <c r="J510" s="431">
        <v>39244</v>
      </c>
      <c r="K510" s="431">
        <v>39247</v>
      </c>
      <c r="L510" s="428" t="s">
        <v>1608</v>
      </c>
      <c r="M510" s="427">
        <v>205344</v>
      </c>
      <c r="N510" s="428" t="s">
        <v>1341</v>
      </c>
      <c r="O510" s="433"/>
      <c r="P510" s="428" t="s">
        <v>1608</v>
      </c>
      <c r="Q510" s="427">
        <v>804</v>
      </c>
      <c r="R510" s="428" t="s">
        <v>1341</v>
      </c>
      <c r="S510" s="433"/>
      <c r="T510" s="428" t="s">
        <v>250</v>
      </c>
      <c r="U510" s="428" t="s">
        <v>2647</v>
      </c>
      <c r="V510" s="427" t="b">
        <v>0</v>
      </c>
      <c r="W510" s="428" t="s">
        <v>1341</v>
      </c>
      <c r="X510" s="428" t="s">
        <v>1341</v>
      </c>
    </row>
    <row r="511" spans="2:24" x14ac:dyDescent="0.3">
      <c r="B511" t="str">
        <f t="shared" si="7"/>
        <v>Snohomish Fall Fing</v>
      </c>
      <c r="C511" s="428" t="s">
        <v>2358</v>
      </c>
      <c r="D511" s="428" t="s">
        <v>1607</v>
      </c>
      <c r="E511" s="428" t="s">
        <v>1484</v>
      </c>
      <c r="F511" s="427">
        <v>2007</v>
      </c>
      <c r="G511" s="428" t="s">
        <v>1814</v>
      </c>
      <c r="H511" s="428" t="s">
        <v>1815</v>
      </c>
      <c r="I511" s="428" t="s">
        <v>1668</v>
      </c>
      <c r="J511" s="431">
        <v>39622</v>
      </c>
      <c r="K511" s="431">
        <v>39624</v>
      </c>
      <c r="L511" s="428" t="s">
        <v>1608</v>
      </c>
      <c r="M511" s="427">
        <v>199858</v>
      </c>
      <c r="N511" s="428" t="s">
        <v>1613</v>
      </c>
      <c r="O511" s="427">
        <v>421</v>
      </c>
      <c r="P511" s="428" t="s">
        <v>1341</v>
      </c>
      <c r="Q511" s="433"/>
      <c r="R511" s="428" t="s">
        <v>1341</v>
      </c>
      <c r="S511" s="430"/>
      <c r="T511" s="428" t="s">
        <v>250</v>
      </c>
      <c r="U511" s="428" t="s">
        <v>2650</v>
      </c>
      <c r="V511" s="427" t="b">
        <v>0</v>
      </c>
      <c r="W511" s="428" t="s">
        <v>1341</v>
      </c>
      <c r="X511" s="428" t="s">
        <v>1341</v>
      </c>
    </row>
    <row r="512" spans="2:24" x14ac:dyDescent="0.3">
      <c r="B512" t="str">
        <f t="shared" si="7"/>
        <v>Snohomish Fall Fing</v>
      </c>
      <c r="C512" s="428" t="s">
        <v>1813</v>
      </c>
      <c r="D512" s="428" t="s">
        <v>1607</v>
      </c>
      <c r="E512" s="428" t="s">
        <v>1484</v>
      </c>
      <c r="F512" s="427">
        <v>2008</v>
      </c>
      <c r="G512" s="428" t="s">
        <v>1814</v>
      </c>
      <c r="H512" s="428" t="s">
        <v>1815</v>
      </c>
      <c r="I512" s="428" t="s">
        <v>1668</v>
      </c>
      <c r="J512" s="431">
        <v>39981</v>
      </c>
      <c r="K512" s="431">
        <v>39983</v>
      </c>
      <c r="L512" s="428" t="s">
        <v>1608</v>
      </c>
      <c r="M512" s="427">
        <v>201194</v>
      </c>
      <c r="N512" s="428" t="s">
        <v>1341</v>
      </c>
      <c r="O512" s="433"/>
      <c r="P512" s="428" t="s">
        <v>1608</v>
      </c>
      <c r="Q512" s="427">
        <v>808</v>
      </c>
      <c r="R512" s="428" t="s">
        <v>1341</v>
      </c>
      <c r="S512" s="433"/>
      <c r="T512" s="428" t="s">
        <v>250</v>
      </c>
      <c r="U512" s="428" t="s">
        <v>1798</v>
      </c>
      <c r="V512" s="427" t="b">
        <v>0</v>
      </c>
      <c r="W512" s="428" t="s">
        <v>1341</v>
      </c>
      <c r="X512" s="428" t="s">
        <v>1341</v>
      </c>
    </row>
    <row r="513" spans="1:24" x14ac:dyDescent="0.3">
      <c r="B513" t="str">
        <f t="shared" si="7"/>
        <v>Snohomish Fall Year</v>
      </c>
      <c r="C513" s="428" t="s">
        <v>2364</v>
      </c>
      <c r="D513" s="428" t="s">
        <v>1607</v>
      </c>
      <c r="E513" s="428" t="s">
        <v>448</v>
      </c>
      <c r="F513" s="427">
        <v>2005</v>
      </c>
      <c r="G513" s="428" t="s">
        <v>1814</v>
      </c>
      <c r="H513" s="428" t="s">
        <v>1815</v>
      </c>
      <c r="I513" s="428" t="s">
        <v>1668</v>
      </c>
      <c r="J513" s="431">
        <v>39173</v>
      </c>
      <c r="K513" s="431">
        <v>39196</v>
      </c>
      <c r="L513" s="428" t="s">
        <v>1608</v>
      </c>
      <c r="M513" s="427">
        <v>79419</v>
      </c>
      <c r="N513" s="428" t="s">
        <v>1613</v>
      </c>
      <c r="O513" s="427">
        <v>1462</v>
      </c>
      <c r="P513" s="428" t="s">
        <v>1608</v>
      </c>
      <c r="Q513" s="427">
        <v>319</v>
      </c>
      <c r="R513" s="428" t="s">
        <v>1341</v>
      </c>
      <c r="S513" s="433"/>
      <c r="T513" s="428" t="s">
        <v>1341</v>
      </c>
      <c r="U513" s="428" t="s">
        <v>1341</v>
      </c>
      <c r="V513" s="427" t="b">
        <v>0</v>
      </c>
      <c r="W513" s="428" t="s">
        <v>1341</v>
      </c>
      <c r="X513" s="428" t="s">
        <v>1341</v>
      </c>
    </row>
    <row r="514" spans="1:24" x14ac:dyDescent="0.3">
      <c r="B514" t="str">
        <f t="shared" si="7"/>
        <v>Snohomish Fall Year</v>
      </c>
      <c r="C514" s="428" t="s">
        <v>2365</v>
      </c>
      <c r="D514" s="428" t="s">
        <v>1607</v>
      </c>
      <c r="E514" s="428" t="s">
        <v>448</v>
      </c>
      <c r="F514" s="427">
        <v>2006</v>
      </c>
      <c r="G514" s="428" t="s">
        <v>1814</v>
      </c>
      <c r="H514" s="428" t="s">
        <v>1815</v>
      </c>
      <c r="I514" s="428" t="s">
        <v>1668</v>
      </c>
      <c r="J514" s="431">
        <v>39539</v>
      </c>
      <c r="K514" s="431">
        <v>39552</v>
      </c>
      <c r="L514" s="428" t="s">
        <v>1608</v>
      </c>
      <c r="M514" s="427">
        <v>83025</v>
      </c>
      <c r="N514" s="428" t="s">
        <v>1613</v>
      </c>
      <c r="O514" s="427">
        <v>343</v>
      </c>
      <c r="P514" s="428" t="s">
        <v>1608</v>
      </c>
      <c r="Q514" s="427">
        <v>166</v>
      </c>
      <c r="R514" s="428" t="s">
        <v>1341</v>
      </c>
      <c r="S514" s="433"/>
      <c r="T514" s="428" t="s">
        <v>1341</v>
      </c>
      <c r="U514" s="428" t="s">
        <v>1341</v>
      </c>
      <c r="V514" s="427" t="b">
        <v>0</v>
      </c>
      <c r="W514" s="428" t="s">
        <v>1341</v>
      </c>
      <c r="X514" s="428" t="s">
        <v>1341</v>
      </c>
    </row>
    <row r="515" spans="1:24" x14ac:dyDescent="0.3">
      <c r="B515" t="str">
        <f t="shared" ref="B515:B578" si="8">VLOOKUP(E515,AD$2:AE$89,2,FALSE)</f>
        <v>Snohomish Fall Year</v>
      </c>
      <c r="C515" s="428" t="s">
        <v>2366</v>
      </c>
      <c r="D515" s="428" t="s">
        <v>1607</v>
      </c>
      <c r="E515" s="428" t="s">
        <v>448</v>
      </c>
      <c r="F515" s="427">
        <v>2007</v>
      </c>
      <c r="G515" s="428" t="s">
        <v>1814</v>
      </c>
      <c r="H515" s="428" t="s">
        <v>1815</v>
      </c>
      <c r="I515" s="428" t="s">
        <v>1668</v>
      </c>
      <c r="J515" s="431">
        <v>39904</v>
      </c>
      <c r="K515" s="431">
        <v>39911</v>
      </c>
      <c r="L515" s="428" t="s">
        <v>1608</v>
      </c>
      <c r="M515" s="427">
        <v>85863</v>
      </c>
      <c r="N515" s="428" t="s">
        <v>1613</v>
      </c>
      <c r="O515" s="427">
        <v>858</v>
      </c>
      <c r="P515" s="428" t="s">
        <v>1608</v>
      </c>
      <c r="Q515" s="427">
        <v>858</v>
      </c>
      <c r="R515" s="428" t="s">
        <v>1341</v>
      </c>
      <c r="S515" s="433"/>
      <c r="T515" s="428" t="s">
        <v>1341</v>
      </c>
      <c r="U515" s="428" t="s">
        <v>1341</v>
      </c>
      <c r="V515" s="427" t="b">
        <v>0</v>
      </c>
      <c r="W515" s="428" t="s">
        <v>1341</v>
      </c>
      <c r="X515" s="428" t="s">
        <v>1341</v>
      </c>
    </row>
    <row r="516" spans="1:24" x14ac:dyDescent="0.3">
      <c r="B516" t="str">
        <f t="shared" si="8"/>
        <v>Snohomish Fall Year</v>
      </c>
      <c r="C516" s="428" t="s">
        <v>2659</v>
      </c>
      <c r="D516" s="428" t="s">
        <v>1607</v>
      </c>
      <c r="E516" s="428" t="s">
        <v>448</v>
      </c>
      <c r="F516" s="427">
        <v>2008</v>
      </c>
      <c r="G516" s="428" t="s">
        <v>1814</v>
      </c>
      <c r="H516" s="428" t="s">
        <v>1815</v>
      </c>
      <c r="I516" s="428" t="s">
        <v>1668</v>
      </c>
      <c r="J516" s="431">
        <v>40269</v>
      </c>
      <c r="K516" s="431">
        <v>40279</v>
      </c>
      <c r="L516" s="428" t="s">
        <v>1608</v>
      </c>
      <c r="M516" s="427">
        <v>77925</v>
      </c>
      <c r="N516" s="428" t="s">
        <v>1613</v>
      </c>
      <c r="O516" s="427">
        <v>779</v>
      </c>
      <c r="P516" s="428" t="s">
        <v>1341</v>
      </c>
      <c r="Q516" s="433"/>
      <c r="R516" s="428" t="s">
        <v>1341</v>
      </c>
      <c r="S516" s="430"/>
      <c r="T516" s="428" t="s">
        <v>1341</v>
      </c>
      <c r="U516" s="428" t="s">
        <v>1341</v>
      </c>
      <c r="V516" s="427" t="b">
        <v>0</v>
      </c>
      <c r="W516" s="428" t="s">
        <v>1341</v>
      </c>
      <c r="X516" s="428" t="s">
        <v>1341</v>
      </c>
    </row>
    <row r="517" spans="1:24" hidden="1" x14ac:dyDescent="0.3">
      <c r="A517" t="s">
        <v>2481</v>
      </c>
      <c r="B517" t="str">
        <f t="shared" si="8"/>
        <v>WA North Coast Fall</v>
      </c>
      <c r="C517" s="428" t="s">
        <v>2380</v>
      </c>
      <c r="D517" s="428" t="s">
        <v>1607</v>
      </c>
      <c r="E517" s="428" t="s">
        <v>1509</v>
      </c>
      <c r="F517" s="427">
        <v>2001</v>
      </c>
      <c r="G517" s="428" t="s">
        <v>1618</v>
      </c>
      <c r="H517" s="428" t="s">
        <v>1619</v>
      </c>
      <c r="I517" s="428" t="s">
        <v>1612</v>
      </c>
      <c r="J517" s="431">
        <v>37405</v>
      </c>
      <c r="K517" s="431">
        <v>37405</v>
      </c>
      <c r="L517" s="428" t="s">
        <v>1608</v>
      </c>
      <c r="M517" s="427">
        <v>67644</v>
      </c>
      <c r="N517" s="428" t="s">
        <v>1341</v>
      </c>
      <c r="O517" s="433"/>
      <c r="P517" s="428" t="s">
        <v>1613</v>
      </c>
      <c r="Q517" s="427">
        <v>823942</v>
      </c>
      <c r="R517" s="428" t="s">
        <v>1608</v>
      </c>
      <c r="S517" s="432">
        <v>614</v>
      </c>
      <c r="T517" s="428" t="s">
        <v>1341</v>
      </c>
      <c r="U517" s="428" t="s">
        <v>1341</v>
      </c>
      <c r="V517" s="427" t="b">
        <v>0</v>
      </c>
      <c r="W517" s="428" t="s">
        <v>1341</v>
      </c>
      <c r="X517" s="428" t="s">
        <v>1341</v>
      </c>
    </row>
    <row r="518" spans="1:24" hidden="1" x14ac:dyDescent="0.3">
      <c r="A518" t="s">
        <v>2481</v>
      </c>
      <c r="B518" t="str">
        <f t="shared" si="8"/>
        <v>WA North Coast Fall</v>
      </c>
      <c r="C518" s="428" t="s">
        <v>2382</v>
      </c>
      <c r="D518" s="428" t="s">
        <v>1607</v>
      </c>
      <c r="E518" s="428" t="s">
        <v>1509</v>
      </c>
      <c r="F518" s="427">
        <v>2001</v>
      </c>
      <c r="G518" s="428" t="s">
        <v>1618</v>
      </c>
      <c r="H518" s="428" t="s">
        <v>1619</v>
      </c>
      <c r="I518" s="428" t="s">
        <v>1612</v>
      </c>
      <c r="J518" s="431">
        <v>37410</v>
      </c>
      <c r="K518" s="431">
        <v>37410</v>
      </c>
      <c r="L518" s="428" t="s">
        <v>1608</v>
      </c>
      <c r="M518" s="427">
        <v>65472</v>
      </c>
      <c r="N518" s="428" t="s">
        <v>1341</v>
      </c>
      <c r="O518" s="433"/>
      <c r="P518" s="428" t="s">
        <v>1613</v>
      </c>
      <c r="Q518" s="427">
        <v>766527</v>
      </c>
      <c r="R518" s="428" t="s">
        <v>1608</v>
      </c>
      <c r="S518" s="427">
        <v>3301</v>
      </c>
      <c r="T518" s="428" t="s">
        <v>1341</v>
      </c>
      <c r="U518" s="428" t="s">
        <v>1341</v>
      </c>
      <c r="V518" s="427" t="b">
        <v>0</v>
      </c>
      <c r="W518" s="428" t="s">
        <v>1341</v>
      </c>
      <c r="X518" s="428" t="s">
        <v>1341</v>
      </c>
    </row>
    <row r="519" spans="1:24" hidden="1" x14ac:dyDescent="0.3">
      <c r="A519" t="s">
        <v>2481</v>
      </c>
      <c r="B519" t="str">
        <f t="shared" si="8"/>
        <v>WA North Coast Fall</v>
      </c>
      <c r="C519" s="428" t="s">
        <v>2383</v>
      </c>
      <c r="D519" s="428" t="s">
        <v>1607</v>
      </c>
      <c r="E519" s="428" t="s">
        <v>1509</v>
      </c>
      <c r="F519" s="427">
        <v>2001</v>
      </c>
      <c r="G519" s="428" t="s">
        <v>1618</v>
      </c>
      <c r="H519" s="428" t="s">
        <v>1619</v>
      </c>
      <c r="I519" s="428" t="s">
        <v>1612</v>
      </c>
      <c r="J519" s="431">
        <v>37396</v>
      </c>
      <c r="K519" s="431">
        <v>37396</v>
      </c>
      <c r="L519" s="428" t="s">
        <v>1608</v>
      </c>
      <c r="M519" s="427">
        <v>63412</v>
      </c>
      <c r="N519" s="428" t="s">
        <v>1341</v>
      </c>
      <c r="O519" s="430"/>
      <c r="P519" s="428" t="s">
        <v>1613</v>
      </c>
      <c r="Q519" s="427">
        <v>675361</v>
      </c>
      <c r="R519" s="428" t="s">
        <v>1608</v>
      </c>
      <c r="S519" s="432">
        <v>4627</v>
      </c>
      <c r="T519" s="428" t="s">
        <v>1341</v>
      </c>
      <c r="U519" s="428" t="s">
        <v>1341</v>
      </c>
      <c r="V519" s="427" t="b">
        <v>0</v>
      </c>
      <c r="W519" s="428" t="s">
        <v>1341</v>
      </c>
      <c r="X519" s="428" t="s">
        <v>1341</v>
      </c>
    </row>
    <row r="520" spans="1:24" hidden="1" x14ac:dyDescent="0.3">
      <c r="A520" t="s">
        <v>2481</v>
      </c>
      <c r="B520" t="str">
        <f t="shared" si="8"/>
        <v>WA North Coast Fall</v>
      </c>
      <c r="C520" s="428" t="s">
        <v>2384</v>
      </c>
      <c r="D520" s="428" t="s">
        <v>1607</v>
      </c>
      <c r="E520" s="428" t="s">
        <v>1509</v>
      </c>
      <c r="F520" s="427">
        <v>2001</v>
      </c>
      <c r="G520" s="428" t="s">
        <v>1618</v>
      </c>
      <c r="H520" s="428" t="s">
        <v>1619</v>
      </c>
      <c r="I520" s="428" t="s">
        <v>1612</v>
      </c>
      <c r="J520" s="431">
        <v>37400</v>
      </c>
      <c r="K520" s="431">
        <v>37400</v>
      </c>
      <c r="L520" s="428" t="s">
        <v>1608</v>
      </c>
      <c r="M520" s="427">
        <v>62863</v>
      </c>
      <c r="N520" s="428" t="s">
        <v>1341</v>
      </c>
      <c r="O520" s="433"/>
      <c r="P520" s="428" t="s">
        <v>1613</v>
      </c>
      <c r="Q520" s="427">
        <v>531353</v>
      </c>
      <c r="R520" s="428" t="s">
        <v>1608</v>
      </c>
      <c r="S520" s="432">
        <v>4984</v>
      </c>
      <c r="T520" s="428" t="s">
        <v>1341</v>
      </c>
      <c r="U520" s="428" t="s">
        <v>1341</v>
      </c>
      <c r="V520" s="427" t="b">
        <v>0</v>
      </c>
      <c r="W520" s="428" t="s">
        <v>1341</v>
      </c>
      <c r="X520" s="428" t="s">
        <v>1341</v>
      </c>
    </row>
    <row r="521" spans="1:24" hidden="1" x14ac:dyDescent="0.3">
      <c r="A521" t="s">
        <v>2481</v>
      </c>
      <c r="B521" t="str">
        <f t="shared" si="8"/>
        <v>WA North Coast Fall</v>
      </c>
      <c r="C521" s="428" t="s">
        <v>2378</v>
      </c>
      <c r="D521" s="428" t="s">
        <v>1607</v>
      </c>
      <c r="E521" s="428" t="s">
        <v>1509</v>
      </c>
      <c r="F521" s="427">
        <v>2002</v>
      </c>
      <c r="G521" s="428" t="s">
        <v>1618</v>
      </c>
      <c r="H521" s="428" t="s">
        <v>1619</v>
      </c>
      <c r="I521" s="428" t="s">
        <v>1612</v>
      </c>
      <c r="J521" s="431">
        <v>37768</v>
      </c>
      <c r="K521" s="431">
        <v>37768</v>
      </c>
      <c r="L521" s="428" t="s">
        <v>1608</v>
      </c>
      <c r="M521" s="427">
        <v>62631</v>
      </c>
      <c r="N521" s="428" t="s">
        <v>1341</v>
      </c>
      <c r="O521" s="433"/>
      <c r="P521" s="428" t="s">
        <v>1608</v>
      </c>
      <c r="Q521" s="427">
        <v>3340</v>
      </c>
      <c r="R521" s="428" t="s">
        <v>1613</v>
      </c>
      <c r="S521" s="427">
        <v>604806</v>
      </c>
      <c r="T521" s="428" t="s">
        <v>1341</v>
      </c>
      <c r="U521" s="428" t="s">
        <v>1341</v>
      </c>
      <c r="V521" s="427" t="b">
        <v>0</v>
      </c>
      <c r="W521" s="428" t="s">
        <v>1341</v>
      </c>
      <c r="X521" s="428" t="s">
        <v>1341</v>
      </c>
    </row>
    <row r="522" spans="1:24" hidden="1" x14ac:dyDescent="0.3">
      <c r="A522" t="s">
        <v>2481</v>
      </c>
      <c r="B522" t="str">
        <f t="shared" si="8"/>
        <v>WA North Coast Fall</v>
      </c>
      <c r="C522" s="428" t="s">
        <v>2381</v>
      </c>
      <c r="D522" s="428" t="s">
        <v>1607</v>
      </c>
      <c r="E522" s="428" t="s">
        <v>1509</v>
      </c>
      <c r="F522" s="427">
        <v>2002</v>
      </c>
      <c r="G522" s="428" t="s">
        <v>1618</v>
      </c>
      <c r="H522" s="428" t="s">
        <v>1619</v>
      </c>
      <c r="I522" s="428" t="s">
        <v>1612</v>
      </c>
      <c r="J522" s="431">
        <v>37769</v>
      </c>
      <c r="K522" s="431">
        <v>37769</v>
      </c>
      <c r="L522" s="428" t="s">
        <v>1608</v>
      </c>
      <c r="M522" s="427">
        <v>60911</v>
      </c>
      <c r="N522" s="428" t="s">
        <v>1341</v>
      </c>
      <c r="O522" s="433"/>
      <c r="P522" s="428" t="s">
        <v>1608</v>
      </c>
      <c r="Q522" s="427">
        <v>2796</v>
      </c>
      <c r="R522" s="428" t="s">
        <v>1613</v>
      </c>
      <c r="S522" s="432">
        <v>778423</v>
      </c>
      <c r="T522" s="428" t="s">
        <v>1341</v>
      </c>
      <c r="U522" s="428" t="s">
        <v>1341</v>
      </c>
      <c r="V522" s="427" t="b">
        <v>0</v>
      </c>
      <c r="W522" s="428" t="s">
        <v>1341</v>
      </c>
      <c r="X522" s="428" t="s">
        <v>1341</v>
      </c>
    </row>
    <row r="523" spans="1:24" hidden="1" x14ac:dyDescent="0.3">
      <c r="A523" t="s">
        <v>2481</v>
      </c>
      <c r="B523" t="str">
        <f t="shared" si="8"/>
        <v>WA North Coast Fall</v>
      </c>
      <c r="C523" s="428" t="s">
        <v>2367</v>
      </c>
      <c r="D523" s="428" t="s">
        <v>1607</v>
      </c>
      <c r="E523" s="428" t="s">
        <v>1509</v>
      </c>
      <c r="F523" s="427">
        <v>2002</v>
      </c>
      <c r="G523" s="428" t="s">
        <v>1618</v>
      </c>
      <c r="H523" s="428" t="s">
        <v>1619</v>
      </c>
      <c r="I523" s="428" t="s">
        <v>1612</v>
      </c>
      <c r="J523" s="431">
        <v>37761</v>
      </c>
      <c r="K523" s="431">
        <v>37761</v>
      </c>
      <c r="L523" s="428" t="s">
        <v>1608</v>
      </c>
      <c r="M523" s="427">
        <v>63012</v>
      </c>
      <c r="N523" s="428" t="s">
        <v>1341</v>
      </c>
      <c r="O523" s="433"/>
      <c r="P523" s="428" t="s">
        <v>1608</v>
      </c>
      <c r="Q523" s="427">
        <v>2626</v>
      </c>
      <c r="R523" s="428" t="s">
        <v>1613</v>
      </c>
      <c r="S523" s="427">
        <v>763892</v>
      </c>
      <c r="T523" s="428" t="s">
        <v>1341</v>
      </c>
      <c r="U523" s="428" t="s">
        <v>1341</v>
      </c>
      <c r="V523" s="427" t="b">
        <v>0</v>
      </c>
      <c r="W523" s="428" t="s">
        <v>1341</v>
      </c>
      <c r="X523" s="428" t="s">
        <v>1341</v>
      </c>
    </row>
    <row r="524" spans="1:24" hidden="1" x14ac:dyDescent="0.3">
      <c r="A524" t="s">
        <v>2481</v>
      </c>
      <c r="B524" t="str">
        <f t="shared" si="8"/>
        <v>WA North Coast Fall</v>
      </c>
      <c r="C524" s="428" t="s">
        <v>2379</v>
      </c>
      <c r="D524" s="428" t="s">
        <v>1607</v>
      </c>
      <c r="E524" s="428" t="s">
        <v>1509</v>
      </c>
      <c r="F524" s="427">
        <v>2002</v>
      </c>
      <c r="G524" s="428" t="s">
        <v>1618</v>
      </c>
      <c r="H524" s="428" t="s">
        <v>1619</v>
      </c>
      <c r="I524" s="428" t="s">
        <v>1612</v>
      </c>
      <c r="J524" s="431">
        <v>37762</v>
      </c>
      <c r="K524" s="431">
        <v>37762</v>
      </c>
      <c r="L524" s="428" t="s">
        <v>1608</v>
      </c>
      <c r="M524" s="427">
        <v>63975</v>
      </c>
      <c r="N524" s="428" t="s">
        <v>1341</v>
      </c>
      <c r="O524" s="433"/>
      <c r="P524" s="428" t="s">
        <v>1608</v>
      </c>
      <c r="Q524" s="427">
        <v>2140</v>
      </c>
      <c r="R524" s="428" t="s">
        <v>1613</v>
      </c>
      <c r="S524" s="427">
        <v>764085</v>
      </c>
      <c r="T524" s="428" t="s">
        <v>1341</v>
      </c>
      <c r="U524" s="428" t="s">
        <v>1341</v>
      </c>
      <c r="V524" s="427" t="b">
        <v>0</v>
      </c>
      <c r="W524" s="428" t="s">
        <v>1341</v>
      </c>
      <c r="X524" s="428" t="s">
        <v>1341</v>
      </c>
    </row>
    <row r="525" spans="1:24" hidden="1" x14ac:dyDescent="0.3">
      <c r="A525" t="s">
        <v>2481</v>
      </c>
      <c r="B525" t="str">
        <f t="shared" si="8"/>
        <v>WA North Coast Fall</v>
      </c>
      <c r="C525" s="428" t="s">
        <v>2385</v>
      </c>
      <c r="D525" s="428" t="s">
        <v>1607</v>
      </c>
      <c r="E525" s="428" t="s">
        <v>1509</v>
      </c>
      <c r="F525" s="427">
        <v>2003</v>
      </c>
      <c r="G525" s="428" t="s">
        <v>1618</v>
      </c>
      <c r="H525" s="428" t="s">
        <v>1619</v>
      </c>
      <c r="I525" s="428" t="s">
        <v>1612</v>
      </c>
      <c r="J525" s="431">
        <v>38125</v>
      </c>
      <c r="K525" s="431">
        <v>38125</v>
      </c>
      <c r="L525" s="428" t="s">
        <v>1608</v>
      </c>
      <c r="M525" s="427">
        <v>49160</v>
      </c>
      <c r="N525" s="428" t="s">
        <v>1341</v>
      </c>
      <c r="O525" s="433"/>
      <c r="P525" s="428" t="s">
        <v>1608</v>
      </c>
      <c r="Q525" s="427">
        <v>17633</v>
      </c>
      <c r="R525" s="428" t="s">
        <v>1613</v>
      </c>
      <c r="S525" s="432">
        <v>706700</v>
      </c>
      <c r="T525" s="428" t="s">
        <v>1341</v>
      </c>
      <c r="U525" s="428" t="s">
        <v>1341</v>
      </c>
      <c r="V525" s="427" t="b">
        <v>0</v>
      </c>
      <c r="W525" s="428" t="s">
        <v>1341</v>
      </c>
      <c r="X525" s="428" t="s">
        <v>1341</v>
      </c>
    </row>
    <row r="526" spans="1:24" hidden="1" x14ac:dyDescent="0.3">
      <c r="A526" t="s">
        <v>2481</v>
      </c>
      <c r="B526" t="str">
        <f t="shared" si="8"/>
        <v>WA North Coast Fall</v>
      </c>
      <c r="C526" s="428" t="s">
        <v>2376</v>
      </c>
      <c r="D526" s="428" t="s">
        <v>1607</v>
      </c>
      <c r="E526" s="428" t="s">
        <v>1509</v>
      </c>
      <c r="F526" s="427">
        <v>2003</v>
      </c>
      <c r="G526" s="428" t="s">
        <v>1618</v>
      </c>
      <c r="H526" s="428" t="s">
        <v>1619</v>
      </c>
      <c r="I526" s="428" t="s">
        <v>1612</v>
      </c>
      <c r="J526" s="431">
        <v>38120</v>
      </c>
      <c r="K526" s="431">
        <v>38120</v>
      </c>
      <c r="L526" s="428" t="s">
        <v>1608</v>
      </c>
      <c r="M526" s="427">
        <v>61078</v>
      </c>
      <c r="N526" s="428" t="s">
        <v>1341</v>
      </c>
      <c r="O526" s="430"/>
      <c r="P526" s="428" t="s">
        <v>1608</v>
      </c>
      <c r="Q526" s="427">
        <v>10768</v>
      </c>
      <c r="R526" s="428" t="s">
        <v>1613</v>
      </c>
      <c r="S526" s="432">
        <v>279984</v>
      </c>
      <c r="T526" s="428" t="s">
        <v>1341</v>
      </c>
      <c r="U526" s="428" t="s">
        <v>1341</v>
      </c>
      <c r="V526" s="427" t="b">
        <v>0</v>
      </c>
      <c r="W526" s="428" t="s">
        <v>1341</v>
      </c>
      <c r="X526" s="428" t="s">
        <v>1341</v>
      </c>
    </row>
    <row r="527" spans="1:24" hidden="1" x14ac:dyDescent="0.3">
      <c r="A527" t="s">
        <v>2481</v>
      </c>
      <c r="B527" t="str">
        <f t="shared" si="8"/>
        <v>WA North Coast Fall</v>
      </c>
      <c r="C527" s="428" t="s">
        <v>2377</v>
      </c>
      <c r="D527" s="428" t="s">
        <v>1607</v>
      </c>
      <c r="E527" s="428" t="s">
        <v>1509</v>
      </c>
      <c r="F527" s="427">
        <v>2003</v>
      </c>
      <c r="G527" s="428" t="s">
        <v>1618</v>
      </c>
      <c r="H527" s="428" t="s">
        <v>1619</v>
      </c>
      <c r="I527" s="428" t="s">
        <v>1612</v>
      </c>
      <c r="J527" s="431">
        <v>38120</v>
      </c>
      <c r="K527" s="431">
        <v>38120</v>
      </c>
      <c r="L527" s="428" t="s">
        <v>1608</v>
      </c>
      <c r="M527" s="427">
        <v>56503</v>
      </c>
      <c r="N527" s="428" t="s">
        <v>1341</v>
      </c>
      <c r="O527" s="433"/>
      <c r="P527" s="428" t="s">
        <v>1608</v>
      </c>
      <c r="Q527" s="427">
        <v>10762</v>
      </c>
      <c r="R527" s="428" t="s">
        <v>1613</v>
      </c>
      <c r="S527" s="427">
        <v>259012</v>
      </c>
      <c r="T527" s="428" t="s">
        <v>1341</v>
      </c>
      <c r="U527" s="428" t="s">
        <v>1341</v>
      </c>
      <c r="V527" s="427" t="b">
        <v>0</v>
      </c>
      <c r="W527" s="428" t="s">
        <v>1341</v>
      </c>
      <c r="X527" s="428" t="s">
        <v>1341</v>
      </c>
    </row>
    <row r="528" spans="1:24" hidden="1" x14ac:dyDescent="0.3">
      <c r="A528" t="s">
        <v>2481</v>
      </c>
      <c r="B528" t="str">
        <f t="shared" si="8"/>
        <v>WA North Coast Fall</v>
      </c>
      <c r="C528" s="428" t="s">
        <v>2386</v>
      </c>
      <c r="D528" s="428" t="s">
        <v>1607</v>
      </c>
      <c r="E528" s="428" t="s">
        <v>1509</v>
      </c>
      <c r="F528" s="427">
        <v>2003</v>
      </c>
      <c r="G528" s="428" t="s">
        <v>1618</v>
      </c>
      <c r="H528" s="428" t="s">
        <v>1619</v>
      </c>
      <c r="I528" s="428" t="s">
        <v>1612</v>
      </c>
      <c r="J528" s="431">
        <v>38126</v>
      </c>
      <c r="K528" s="431">
        <v>38126</v>
      </c>
      <c r="L528" s="428" t="s">
        <v>1608</v>
      </c>
      <c r="M528" s="427">
        <v>62121</v>
      </c>
      <c r="N528" s="428" t="s">
        <v>1341</v>
      </c>
      <c r="O528" s="430"/>
      <c r="P528" s="428" t="s">
        <v>1608</v>
      </c>
      <c r="Q528" s="432">
        <v>5402</v>
      </c>
      <c r="R528" s="428" t="s">
        <v>1613</v>
      </c>
      <c r="S528" s="432">
        <v>693677</v>
      </c>
      <c r="T528" s="428" t="s">
        <v>1341</v>
      </c>
      <c r="U528" s="428" t="s">
        <v>1341</v>
      </c>
      <c r="V528" s="427" t="b">
        <v>0</v>
      </c>
      <c r="W528" s="428" t="s">
        <v>1341</v>
      </c>
      <c r="X528" s="428" t="s">
        <v>1341</v>
      </c>
    </row>
    <row r="529" spans="1:24" hidden="1" x14ac:dyDescent="0.3">
      <c r="A529" t="s">
        <v>2481</v>
      </c>
      <c r="B529" t="str">
        <f t="shared" si="8"/>
        <v>WA North Coast Fall</v>
      </c>
      <c r="C529" s="428" t="s">
        <v>2375</v>
      </c>
      <c r="D529" s="428" t="s">
        <v>1607</v>
      </c>
      <c r="E529" s="428" t="s">
        <v>1509</v>
      </c>
      <c r="F529" s="427">
        <v>2004</v>
      </c>
      <c r="G529" s="428" t="s">
        <v>1618</v>
      </c>
      <c r="H529" s="428" t="s">
        <v>1619</v>
      </c>
      <c r="I529" s="428" t="s">
        <v>1612</v>
      </c>
      <c r="J529" s="431">
        <v>38496</v>
      </c>
      <c r="K529" s="431">
        <v>38496</v>
      </c>
      <c r="L529" s="428" t="s">
        <v>1608</v>
      </c>
      <c r="M529" s="427">
        <v>49010</v>
      </c>
      <c r="N529" s="428" t="s">
        <v>1341</v>
      </c>
      <c r="O529" s="433"/>
      <c r="P529" s="428" t="s">
        <v>1608</v>
      </c>
      <c r="Q529" s="427">
        <v>576514</v>
      </c>
      <c r="R529" s="428" t="s">
        <v>1613</v>
      </c>
      <c r="S529" s="432">
        <v>6158</v>
      </c>
      <c r="T529" s="428" t="s">
        <v>1341</v>
      </c>
      <c r="U529" s="428" t="s">
        <v>1341</v>
      </c>
      <c r="V529" s="427" t="b">
        <v>0</v>
      </c>
      <c r="W529" s="428" t="s">
        <v>1341</v>
      </c>
      <c r="X529" s="428" t="s">
        <v>1341</v>
      </c>
    </row>
    <row r="530" spans="1:24" hidden="1" x14ac:dyDescent="0.3">
      <c r="A530" t="s">
        <v>2481</v>
      </c>
      <c r="B530" t="str">
        <f t="shared" si="8"/>
        <v>WA North Coast Fall</v>
      </c>
      <c r="C530" s="428" t="s">
        <v>2371</v>
      </c>
      <c r="D530" s="428" t="s">
        <v>1607</v>
      </c>
      <c r="E530" s="428" t="s">
        <v>1509</v>
      </c>
      <c r="F530" s="427">
        <v>2004</v>
      </c>
      <c r="G530" s="428" t="s">
        <v>1618</v>
      </c>
      <c r="H530" s="428" t="s">
        <v>1619</v>
      </c>
      <c r="I530" s="428" t="s">
        <v>1612</v>
      </c>
      <c r="J530" s="431">
        <v>38495</v>
      </c>
      <c r="K530" s="431">
        <v>38495</v>
      </c>
      <c r="L530" s="428" t="s">
        <v>1608</v>
      </c>
      <c r="M530" s="427">
        <v>51218</v>
      </c>
      <c r="N530" s="428" t="s">
        <v>1341</v>
      </c>
      <c r="O530" s="430"/>
      <c r="P530" s="428" t="s">
        <v>1608</v>
      </c>
      <c r="Q530" s="427">
        <v>511317</v>
      </c>
      <c r="R530" s="428" t="s">
        <v>1613</v>
      </c>
      <c r="S530" s="432">
        <v>5461</v>
      </c>
      <c r="T530" s="428" t="s">
        <v>1341</v>
      </c>
      <c r="U530" s="428" t="s">
        <v>1341</v>
      </c>
      <c r="V530" s="427" t="b">
        <v>0</v>
      </c>
      <c r="W530" s="428" t="s">
        <v>1341</v>
      </c>
      <c r="X530" s="428" t="s">
        <v>1341</v>
      </c>
    </row>
    <row r="531" spans="1:24" hidden="1" x14ac:dyDescent="0.3">
      <c r="A531" t="s">
        <v>2481</v>
      </c>
      <c r="B531" t="str">
        <f t="shared" si="8"/>
        <v>WA North Coast Fall</v>
      </c>
      <c r="C531" s="428" t="s">
        <v>2369</v>
      </c>
      <c r="D531" s="428" t="s">
        <v>1607</v>
      </c>
      <c r="E531" s="428" t="s">
        <v>1509</v>
      </c>
      <c r="F531" s="427">
        <v>2004</v>
      </c>
      <c r="G531" s="428" t="s">
        <v>1618</v>
      </c>
      <c r="H531" s="428" t="s">
        <v>1619</v>
      </c>
      <c r="I531" s="428" t="s">
        <v>1612</v>
      </c>
      <c r="J531" s="431">
        <v>38485</v>
      </c>
      <c r="K531" s="431">
        <v>38485</v>
      </c>
      <c r="L531" s="428" t="s">
        <v>1608</v>
      </c>
      <c r="M531" s="427">
        <v>63879</v>
      </c>
      <c r="N531" s="428" t="s">
        <v>1341</v>
      </c>
      <c r="O531" s="433"/>
      <c r="P531" s="428" t="s">
        <v>1608</v>
      </c>
      <c r="Q531" s="427">
        <v>434378</v>
      </c>
      <c r="R531" s="428" t="s">
        <v>1613</v>
      </c>
      <c r="S531" s="432">
        <v>4639</v>
      </c>
      <c r="T531" s="428" t="s">
        <v>1341</v>
      </c>
      <c r="U531" s="428" t="s">
        <v>1341</v>
      </c>
      <c r="V531" s="427" t="b">
        <v>0</v>
      </c>
      <c r="W531" s="428" t="s">
        <v>1341</v>
      </c>
      <c r="X531" s="428" t="s">
        <v>1341</v>
      </c>
    </row>
    <row r="532" spans="1:24" hidden="1" x14ac:dyDescent="0.3">
      <c r="A532" t="s">
        <v>2481</v>
      </c>
      <c r="B532" t="str">
        <f t="shared" si="8"/>
        <v>WA North Coast Fall</v>
      </c>
      <c r="C532" s="428" t="s">
        <v>2368</v>
      </c>
      <c r="D532" s="428" t="s">
        <v>1607</v>
      </c>
      <c r="E532" s="428" t="s">
        <v>1509</v>
      </c>
      <c r="F532" s="427">
        <v>2004</v>
      </c>
      <c r="G532" s="428" t="s">
        <v>1618</v>
      </c>
      <c r="H532" s="428" t="s">
        <v>1619</v>
      </c>
      <c r="I532" s="428" t="s">
        <v>1612</v>
      </c>
      <c r="J532" s="431">
        <v>38490</v>
      </c>
      <c r="K532" s="431">
        <v>38490</v>
      </c>
      <c r="L532" s="428" t="s">
        <v>1608</v>
      </c>
      <c r="M532" s="427">
        <v>66416</v>
      </c>
      <c r="N532" s="428" t="s">
        <v>1341</v>
      </c>
      <c r="O532" s="430"/>
      <c r="P532" s="428" t="s">
        <v>1608</v>
      </c>
      <c r="Q532" s="427">
        <v>436075</v>
      </c>
      <c r="R532" s="428" t="s">
        <v>1613</v>
      </c>
      <c r="S532" s="432">
        <v>4658</v>
      </c>
      <c r="T532" s="428" t="s">
        <v>1341</v>
      </c>
      <c r="U532" s="428" t="s">
        <v>1341</v>
      </c>
      <c r="V532" s="427" t="b">
        <v>0</v>
      </c>
      <c r="W532" s="428" t="s">
        <v>1341</v>
      </c>
      <c r="X532" s="428" t="s">
        <v>1341</v>
      </c>
    </row>
    <row r="533" spans="1:24" hidden="1" x14ac:dyDescent="0.3">
      <c r="A533" t="s">
        <v>2481</v>
      </c>
      <c r="B533" t="str">
        <f t="shared" si="8"/>
        <v>WA North Coast Fall</v>
      </c>
      <c r="C533" s="428" t="s">
        <v>2388</v>
      </c>
      <c r="D533" s="428" t="s">
        <v>1607</v>
      </c>
      <c r="E533" s="428" t="s">
        <v>1509</v>
      </c>
      <c r="F533" s="427">
        <v>2005</v>
      </c>
      <c r="G533" s="428" t="s">
        <v>1618</v>
      </c>
      <c r="H533" s="428" t="s">
        <v>1619</v>
      </c>
      <c r="I533" s="428" t="s">
        <v>1612</v>
      </c>
      <c r="J533" s="431">
        <v>38852</v>
      </c>
      <c r="K533" s="431">
        <v>38855</v>
      </c>
      <c r="L533" s="428" t="s">
        <v>1608</v>
      </c>
      <c r="M533" s="427">
        <v>63993</v>
      </c>
      <c r="N533" s="428" t="s">
        <v>1341</v>
      </c>
      <c r="O533" s="433"/>
      <c r="P533" s="428" t="s">
        <v>1608</v>
      </c>
      <c r="Q533" s="427">
        <v>493615</v>
      </c>
      <c r="R533" s="428" t="s">
        <v>1613</v>
      </c>
      <c r="S533" s="432">
        <v>1488</v>
      </c>
      <c r="T533" s="428" t="s">
        <v>1341</v>
      </c>
      <c r="U533" s="428" t="s">
        <v>1341</v>
      </c>
      <c r="V533" s="427" t="b">
        <v>0</v>
      </c>
      <c r="W533" s="428" t="s">
        <v>1341</v>
      </c>
      <c r="X533" s="428" t="s">
        <v>1341</v>
      </c>
    </row>
    <row r="534" spans="1:24" hidden="1" x14ac:dyDescent="0.3">
      <c r="A534" t="s">
        <v>2481</v>
      </c>
      <c r="B534" t="str">
        <f t="shared" si="8"/>
        <v>WA North Coast Fall</v>
      </c>
      <c r="C534" s="428" t="s">
        <v>2393</v>
      </c>
      <c r="D534" s="428" t="s">
        <v>1607</v>
      </c>
      <c r="E534" s="428" t="s">
        <v>1509</v>
      </c>
      <c r="F534" s="427">
        <v>2005</v>
      </c>
      <c r="G534" s="428" t="s">
        <v>1618</v>
      </c>
      <c r="H534" s="428" t="s">
        <v>1619</v>
      </c>
      <c r="I534" s="428" t="s">
        <v>1612</v>
      </c>
      <c r="J534" s="431">
        <v>38852</v>
      </c>
      <c r="K534" s="431">
        <v>38855</v>
      </c>
      <c r="L534" s="428" t="s">
        <v>1608</v>
      </c>
      <c r="M534" s="427">
        <v>62308</v>
      </c>
      <c r="N534" s="428" t="s">
        <v>1341</v>
      </c>
      <c r="O534" s="433"/>
      <c r="P534" s="428" t="s">
        <v>1608</v>
      </c>
      <c r="Q534" s="427">
        <v>500711</v>
      </c>
      <c r="R534" s="428" t="s">
        <v>1613</v>
      </c>
      <c r="S534" s="427">
        <v>1503</v>
      </c>
      <c r="T534" s="428" t="s">
        <v>1341</v>
      </c>
      <c r="U534" s="428" t="s">
        <v>1341</v>
      </c>
      <c r="V534" s="427" t="b">
        <v>0</v>
      </c>
      <c r="W534" s="428" t="s">
        <v>1341</v>
      </c>
      <c r="X534" s="428" t="s">
        <v>1341</v>
      </c>
    </row>
    <row r="535" spans="1:24" hidden="1" x14ac:dyDescent="0.3">
      <c r="A535" t="s">
        <v>2481</v>
      </c>
      <c r="B535" t="str">
        <f t="shared" si="8"/>
        <v>WA North Coast Fall</v>
      </c>
      <c r="C535" s="428" t="s">
        <v>2387</v>
      </c>
      <c r="D535" s="428" t="s">
        <v>1607</v>
      </c>
      <c r="E535" s="428" t="s">
        <v>1509</v>
      </c>
      <c r="F535" s="427">
        <v>2005</v>
      </c>
      <c r="G535" s="428" t="s">
        <v>1618</v>
      </c>
      <c r="H535" s="428" t="s">
        <v>1619</v>
      </c>
      <c r="I535" s="428" t="s">
        <v>1612</v>
      </c>
      <c r="J535" s="431">
        <v>38852</v>
      </c>
      <c r="K535" s="431">
        <v>38855</v>
      </c>
      <c r="L535" s="428" t="s">
        <v>1608</v>
      </c>
      <c r="M535" s="427">
        <v>64172</v>
      </c>
      <c r="N535" s="428" t="s">
        <v>1341</v>
      </c>
      <c r="O535" s="433"/>
      <c r="P535" s="428" t="s">
        <v>1608</v>
      </c>
      <c r="Q535" s="427">
        <v>497191</v>
      </c>
      <c r="R535" s="428" t="s">
        <v>1613</v>
      </c>
      <c r="S535" s="427">
        <v>1498</v>
      </c>
      <c r="T535" s="428" t="s">
        <v>1341</v>
      </c>
      <c r="U535" s="428" t="s">
        <v>1341</v>
      </c>
      <c r="V535" s="427" t="b">
        <v>0</v>
      </c>
      <c r="W535" s="428" t="s">
        <v>1341</v>
      </c>
      <c r="X535" s="428" t="s">
        <v>1341</v>
      </c>
    </row>
    <row r="536" spans="1:24" hidden="1" x14ac:dyDescent="0.3">
      <c r="A536" t="s">
        <v>2481</v>
      </c>
      <c r="B536" t="str">
        <f t="shared" si="8"/>
        <v>WA North Coast Fall</v>
      </c>
      <c r="C536" s="428" t="s">
        <v>2390</v>
      </c>
      <c r="D536" s="428" t="s">
        <v>1607</v>
      </c>
      <c r="E536" s="428" t="s">
        <v>1509</v>
      </c>
      <c r="F536" s="427">
        <v>2005</v>
      </c>
      <c r="G536" s="428" t="s">
        <v>1618</v>
      </c>
      <c r="H536" s="428" t="s">
        <v>1619</v>
      </c>
      <c r="I536" s="428" t="s">
        <v>1612</v>
      </c>
      <c r="J536" s="431">
        <v>38852</v>
      </c>
      <c r="K536" s="431">
        <v>38855</v>
      </c>
      <c r="L536" s="428" t="s">
        <v>1608</v>
      </c>
      <c r="M536" s="427">
        <v>61973</v>
      </c>
      <c r="N536" s="428" t="s">
        <v>1341</v>
      </c>
      <c r="O536" s="433"/>
      <c r="P536" s="428" t="s">
        <v>1608</v>
      </c>
      <c r="Q536" s="427">
        <v>489044</v>
      </c>
      <c r="R536" s="428" t="s">
        <v>1613</v>
      </c>
      <c r="S536" s="427">
        <v>1471</v>
      </c>
      <c r="T536" s="428" t="s">
        <v>1341</v>
      </c>
      <c r="U536" s="428" t="s">
        <v>1341</v>
      </c>
      <c r="V536" s="427" t="b">
        <v>0</v>
      </c>
      <c r="W536" s="428" t="s">
        <v>1341</v>
      </c>
      <c r="X536" s="428" t="s">
        <v>1341</v>
      </c>
    </row>
    <row r="537" spans="1:24" hidden="1" x14ac:dyDescent="0.3">
      <c r="A537" t="s">
        <v>2481</v>
      </c>
      <c r="B537" t="str">
        <f t="shared" si="8"/>
        <v>WA North Coast Fall</v>
      </c>
      <c r="C537" s="428" t="s">
        <v>2389</v>
      </c>
      <c r="D537" s="428" t="s">
        <v>1607</v>
      </c>
      <c r="E537" s="428" t="s">
        <v>1509</v>
      </c>
      <c r="F537" s="427">
        <v>2006</v>
      </c>
      <c r="G537" s="428" t="s">
        <v>1618</v>
      </c>
      <c r="H537" s="428" t="s">
        <v>1619</v>
      </c>
      <c r="I537" s="428" t="s">
        <v>1612</v>
      </c>
      <c r="J537" s="431">
        <v>39232</v>
      </c>
      <c r="K537" s="431">
        <v>39241</v>
      </c>
      <c r="L537" s="428" t="s">
        <v>1608</v>
      </c>
      <c r="M537" s="427">
        <v>54980</v>
      </c>
      <c r="N537" s="428" t="s">
        <v>1341</v>
      </c>
      <c r="O537" s="433"/>
      <c r="P537" s="428" t="s">
        <v>1608</v>
      </c>
      <c r="Q537" s="427">
        <v>366399</v>
      </c>
      <c r="R537" s="428" t="s">
        <v>1613</v>
      </c>
      <c r="S537" s="432">
        <v>38</v>
      </c>
      <c r="T537" s="428" t="s">
        <v>1341</v>
      </c>
      <c r="U537" s="428" t="s">
        <v>1341</v>
      </c>
      <c r="V537" s="427" t="b">
        <v>0</v>
      </c>
      <c r="W537" s="428" t="s">
        <v>1341</v>
      </c>
      <c r="X537" s="428" t="s">
        <v>1341</v>
      </c>
    </row>
    <row r="538" spans="1:24" hidden="1" x14ac:dyDescent="0.3">
      <c r="A538" t="s">
        <v>2481</v>
      </c>
      <c r="B538" t="str">
        <f t="shared" si="8"/>
        <v>WA North Coast Fall</v>
      </c>
      <c r="C538" s="428" t="s">
        <v>2391</v>
      </c>
      <c r="D538" s="428" t="s">
        <v>1607</v>
      </c>
      <c r="E538" s="428" t="s">
        <v>1509</v>
      </c>
      <c r="F538" s="427">
        <v>2006</v>
      </c>
      <c r="G538" s="428" t="s">
        <v>1618</v>
      </c>
      <c r="H538" s="428" t="s">
        <v>1619</v>
      </c>
      <c r="I538" s="428" t="s">
        <v>1612</v>
      </c>
      <c r="J538" s="431">
        <v>39232</v>
      </c>
      <c r="K538" s="431">
        <v>39241</v>
      </c>
      <c r="L538" s="428" t="s">
        <v>1608</v>
      </c>
      <c r="M538" s="427">
        <v>66726</v>
      </c>
      <c r="N538" s="428" t="s">
        <v>1341</v>
      </c>
      <c r="O538" s="433"/>
      <c r="P538" s="428" t="s">
        <v>1608</v>
      </c>
      <c r="Q538" s="427">
        <v>368070</v>
      </c>
      <c r="R538" s="428" t="s">
        <v>1613</v>
      </c>
      <c r="S538" s="427">
        <v>39</v>
      </c>
      <c r="T538" s="428" t="s">
        <v>1341</v>
      </c>
      <c r="U538" s="428" t="s">
        <v>1341</v>
      </c>
      <c r="V538" s="427" t="b">
        <v>0</v>
      </c>
      <c r="W538" s="428" t="s">
        <v>1341</v>
      </c>
      <c r="X538" s="428" t="s">
        <v>1341</v>
      </c>
    </row>
    <row r="539" spans="1:24" hidden="1" x14ac:dyDescent="0.3">
      <c r="A539" t="s">
        <v>2481</v>
      </c>
      <c r="B539" t="str">
        <f t="shared" si="8"/>
        <v>WA North Coast Fall</v>
      </c>
      <c r="C539" s="428" t="s">
        <v>2392</v>
      </c>
      <c r="D539" s="428" t="s">
        <v>1607</v>
      </c>
      <c r="E539" s="428" t="s">
        <v>1509</v>
      </c>
      <c r="F539" s="427">
        <v>2006</v>
      </c>
      <c r="G539" s="428" t="s">
        <v>1618</v>
      </c>
      <c r="H539" s="428" t="s">
        <v>1619</v>
      </c>
      <c r="I539" s="428" t="s">
        <v>1612</v>
      </c>
      <c r="J539" s="431">
        <v>39232</v>
      </c>
      <c r="K539" s="431">
        <v>39241</v>
      </c>
      <c r="L539" s="428" t="s">
        <v>1608</v>
      </c>
      <c r="M539" s="427">
        <v>6724</v>
      </c>
      <c r="N539" s="428" t="s">
        <v>1341</v>
      </c>
      <c r="O539" s="433"/>
      <c r="P539" s="428" t="s">
        <v>1608</v>
      </c>
      <c r="Q539" s="427">
        <v>365656</v>
      </c>
      <c r="R539" s="428" t="s">
        <v>1613</v>
      </c>
      <c r="S539" s="427">
        <v>39</v>
      </c>
      <c r="T539" s="428" t="s">
        <v>1341</v>
      </c>
      <c r="U539" s="428" t="s">
        <v>1341</v>
      </c>
      <c r="V539" s="427" t="b">
        <v>0</v>
      </c>
      <c r="W539" s="428" t="s">
        <v>1341</v>
      </c>
      <c r="X539" s="428" t="s">
        <v>1341</v>
      </c>
    </row>
    <row r="540" spans="1:24" hidden="1" x14ac:dyDescent="0.3">
      <c r="A540" t="s">
        <v>2481</v>
      </c>
      <c r="B540" t="str">
        <f t="shared" si="8"/>
        <v>WA North Coast Fall</v>
      </c>
      <c r="C540" s="428" t="s">
        <v>2394</v>
      </c>
      <c r="D540" s="428" t="s">
        <v>1607</v>
      </c>
      <c r="E540" s="428" t="s">
        <v>1509</v>
      </c>
      <c r="F540" s="427">
        <v>2006</v>
      </c>
      <c r="G540" s="428" t="s">
        <v>1618</v>
      </c>
      <c r="H540" s="428" t="s">
        <v>1619</v>
      </c>
      <c r="I540" s="428" t="s">
        <v>1612</v>
      </c>
      <c r="J540" s="431">
        <v>39232</v>
      </c>
      <c r="K540" s="431">
        <v>39241</v>
      </c>
      <c r="L540" s="428" t="s">
        <v>1608</v>
      </c>
      <c r="M540" s="427">
        <v>66184</v>
      </c>
      <c r="N540" s="428" t="s">
        <v>1341</v>
      </c>
      <c r="O540" s="433"/>
      <c r="P540" s="428" t="s">
        <v>1608</v>
      </c>
      <c r="Q540" s="427">
        <v>363346</v>
      </c>
      <c r="R540" s="428" t="s">
        <v>1613</v>
      </c>
      <c r="S540" s="432">
        <v>38</v>
      </c>
      <c r="T540" s="428" t="s">
        <v>1341</v>
      </c>
      <c r="U540" s="428" t="s">
        <v>1341</v>
      </c>
      <c r="V540" s="427" t="b">
        <v>0</v>
      </c>
      <c r="W540" s="428" t="s">
        <v>1341</v>
      </c>
      <c r="X540" s="428" t="s">
        <v>1341</v>
      </c>
    </row>
    <row r="541" spans="1:24" hidden="1" x14ac:dyDescent="0.3">
      <c r="A541" t="s">
        <v>2481</v>
      </c>
      <c r="B541" t="str">
        <f t="shared" si="8"/>
        <v>WA North Coast Fall</v>
      </c>
      <c r="C541" s="428" t="s">
        <v>2370</v>
      </c>
      <c r="D541" s="428" t="s">
        <v>1607</v>
      </c>
      <c r="E541" s="428" t="s">
        <v>1509</v>
      </c>
      <c r="F541" s="427">
        <v>2007</v>
      </c>
      <c r="G541" s="428" t="s">
        <v>1618</v>
      </c>
      <c r="H541" s="428" t="s">
        <v>1619</v>
      </c>
      <c r="I541" s="428" t="s">
        <v>1612</v>
      </c>
      <c r="J541" s="431">
        <v>39611</v>
      </c>
      <c r="K541" s="431">
        <v>39611</v>
      </c>
      <c r="L541" s="428" t="s">
        <v>1608</v>
      </c>
      <c r="M541" s="427">
        <v>65832</v>
      </c>
      <c r="N541" s="428" t="s">
        <v>1341</v>
      </c>
      <c r="O541" s="433"/>
      <c r="P541" s="428" t="s">
        <v>1608</v>
      </c>
      <c r="Q541" s="427">
        <v>42046</v>
      </c>
      <c r="R541" s="428" t="s">
        <v>1613</v>
      </c>
      <c r="S541" s="427">
        <v>383</v>
      </c>
      <c r="T541" s="428" t="s">
        <v>1341</v>
      </c>
      <c r="U541" s="428" t="s">
        <v>1341</v>
      </c>
      <c r="V541" s="427" t="b">
        <v>0</v>
      </c>
      <c r="W541" s="428" t="s">
        <v>1341</v>
      </c>
      <c r="X541" s="428" t="s">
        <v>1341</v>
      </c>
    </row>
    <row r="542" spans="1:24" hidden="1" x14ac:dyDescent="0.3">
      <c r="A542" t="s">
        <v>2481</v>
      </c>
      <c r="B542" t="str">
        <f t="shared" si="8"/>
        <v>WA North Coast Fall</v>
      </c>
      <c r="C542" s="428" t="s">
        <v>2372</v>
      </c>
      <c r="D542" s="428" t="s">
        <v>1607</v>
      </c>
      <c r="E542" s="428" t="s">
        <v>1509</v>
      </c>
      <c r="F542" s="427">
        <v>2007</v>
      </c>
      <c r="G542" s="428" t="s">
        <v>1618</v>
      </c>
      <c r="H542" s="428" t="s">
        <v>1619</v>
      </c>
      <c r="I542" s="428" t="s">
        <v>1612</v>
      </c>
      <c r="J542" s="431">
        <v>39611</v>
      </c>
      <c r="K542" s="431">
        <v>39611</v>
      </c>
      <c r="L542" s="428" t="s">
        <v>1608</v>
      </c>
      <c r="M542" s="427">
        <v>64823</v>
      </c>
      <c r="N542" s="428" t="s">
        <v>1341</v>
      </c>
      <c r="O542" s="430"/>
      <c r="P542" s="428" t="s">
        <v>1608</v>
      </c>
      <c r="Q542" s="427">
        <v>41220</v>
      </c>
      <c r="R542" s="428" t="s">
        <v>1613</v>
      </c>
      <c r="S542" s="432">
        <v>377</v>
      </c>
      <c r="T542" s="428" t="s">
        <v>1341</v>
      </c>
      <c r="U542" s="428" t="s">
        <v>1341</v>
      </c>
      <c r="V542" s="427" t="b">
        <v>0</v>
      </c>
      <c r="W542" s="428" t="s">
        <v>1341</v>
      </c>
      <c r="X542" s="428" t="s">
        <v>1341</v>
      </c>
    </row>
    <row r="543" spans="1:24" hidden="1" x14ac:dyDescent="0.3">
      <c r="A543" t="s">
        <v>2481</v>
      </c>
      <c r="B543" t="str">
        <f t="shared" si="8"/>
        <v>WA North Coast Fall</v>
      </c>
      <c r="C543" s="428" t="s">
        <v>2373</v>
      </c>
      <c r="D543" s="428" t="s">
        <v>1607</v>
      </c>
      <c r="E543" s="428" t="s">
        <v>1509</v>
      </c>
      <c r="F543" s="427">
        <v>2007</v>
      </c>
      <c r="G543" s="428" t="s">
        <v>1618</v>
      </c>
      <c r="H543" s="428" t="s">
        <v>1619</v>
      </c>
      <c r="I543" s="428" t="s">
        <v>1612</v>
      </c>
      <c r="J543" s="431">
        <v>39611</v>
      </c>
      <c r="K543" s="431">
        <v>39611</v>
      </c>
      <c r="L543" s="428" t="s">
        <v>1608</v>
      </c>
      <c r="M543" s="427">
        <v>62153</v>
      </c>
      <c r="N543" s="428" t="s">
        <v>1341</v>
      </c>
      <c r="O543" s="433"/>
      <c r="P543" s="428" t="s">
        <v>1608</v>
      </c>
      <c r="Q543" s="427">
        <v>44281</v>
      </c>
      <c r="R543" s="428" t="s">
        <v>1613</v>
      </c>
      <c r="S543" s="427">
        <v>378</v>
      </c>
      <c r="T543" s="428" t="s">
        <v>1341</v>
      </c>
      <c r="U543" s="428" t="s">
        <v>1341</v>
      </c>
      <c r="V543" s="427" t="b">
        <v>0</v>
      </c>
      <c r="W543" s="428" t="s">
        <v>1341</v>
      </c>
      <c r="X543" s="428" t="s">
        <v>1341</v>
      </c>
    </row>
    <row r="544" spans="1:24" hidden="1" x14ac:dyDescent="0.3">
      <c r="A544" t="s">
        <v>2481</v>
      </c>
      <c r="B544" t="str">
        <f t="shared" si="8"/>
        <v>WA North Coast Fall</v>
      </c>
      <c r="C544" s="428" t="s">
        <v>2374</v>
      </c>
      <c r="D544" s="428" t="s">
        <v>1607</v>
      </c>
      <c r="E544" s="428" t="s">
        <v>1509</v>
      </c>
      <c r="F544" s="427">
        <v>2007</v>
      </c>
      <c r="G544" s="428" t="s">
        <v>1618</v>
      </c>
      <c r="H544" s="428" t="s">
        <v>1619</v>
      </c>
      <c r="I544" s="428" t="s">
        <v>1612</v>
      </c>
      <c r="J544" s="431">
        <v>39611</v>
      </c>
      <c r="K544" s="431">
        <v>39611</v>
      </c>
      <c r="L544" s="428" t="s">
        <v>1608</v>
      </c>
      <c r="M544" s="427">
        <v>59820</v>
      </c>
      <c r="N544" s="428" t="s">
        <v>1341</v>
      </c>
      <c r="O544" s="433"/>
      <c r="P544" s="428" t="s">
        <v>1608</v>
      </c>
      <c r="Q544" s="427">
        <v>47776</v>
      </c>
      <c r="R544" s="428" t="s">
        <v>1613</v>
      </c>
      <c r="S544" s="432">
        <v>382</v>
      </c>
      <c r="T544" s="428" t="s">
        <v>1341</v>
      </c>
      <c r="U544" s="428" t="s">
        <v>1341</v>
      </c>
      <c r="V544" s="427" t="b">
        <v>0</v>
      </c>
      <c r="W544" s="428" t="s">
        <v>1341</v>
      </c>
      <c r="X544" s="428" t="s">
        <v>1341</v>
      </c>
    </row>
    <row r="545" spans="1:24" hidden="1" x14ac:dyDescent="0.3">
      <c r="A545" t="s">
        <v>2481</v>
      </c>
      <c r="B545" t="str">
        <f t="shared" si="8"/>
        <v>WA North Coast Fall</v>
      </c>
      <c r="C545" s="428" t="s">
        <v>1617</v>
      </c>
      <c r="D545" s="428" t="s">
        <v>1607</v>
      </c>
      <c r="E545" s="428" t="s">
        <v>1509</v>
      </c>
      <c r="F545" s="427">
        <v>2008</v>
      </c>
      <c r="G545" s="428" t="s">
        <v>1618</v>
      </c>
      <c r="H545" s="428" t="s">
        <v>1619</v>
      </c>
      <c r="I545" s="428" t="s">
        <v>1612</v>
      </c>
      <c r="J545" s="431">
        <v>39967</v>
      </c>
      <c r="K545" s="431">
        <v>39967</v>
      </c>
      <c r="L545" s="428" t="s">
        <v>1608</v>
      </c>
      <c r="M545" s="427">
        <v>58635</v>
      </c>
      <c r="N545" s="428" t="s">
        <v>1341</v>
      </c>
      <c r="O545" s="430"/>
      <c r="P545" s="428" t="s">
        <v>1608</v>
      </c>
      <c r="Q545" s="427">
        <v>43549</v>
      </c>
      <c r="R545" s="428" t="s">
        <v>1613</v>
      </c>
      <c r="S545" s="427">
        <v>211</v>
      </c>
      <c r="T545" s="428" t="s">
        <v>1341</v>
      </c>
      <c r="U545" s="428" t="s">
        <v>1341</v>
      </c>
      <c r="V545" s="427" t="b">
        <v>0</v>
      </c>
      <c r="W545" s="428" t="s">
        <v>1341</v>
      </c>
      <c r="X545" s="428" t="s">
        <v>1341</v>
      </c>
    </row>
    <row r="546" spans="1:24" hidden="1" x14ac:dyDescent="0.3">
      <c r="A546" t="s">
        <v>2481</v>
      </c>
      <c r="B546" t="str">
        <f t="shared" si="8"/>
        <v>WA North Coast Fall</v>
      </c>
      <c r="C546" s="428" t="s">
        <v>1620</v>
      </c>
      <c r="D546" s="428" t="s">
        <v>1607</v>
      </c>
      <c r="E546" s="428" t="s">
        <v>1509</v>
      </c>
      <c r="F546" s="427">
        <v>2008</v>
      </c>
      <c r="G546" s="428" t="s">
        <v>1618</v>
      </c>
      <c r="H546" s="428" t="s">
        <v>1619</v>
      </c>
      <c r="I546" s="428" t="s">
        <v>1612</v>
      </c>
      <c r="J546" s="431">
        <v>39967</v>
      </c>
      <c r="K546" s="431">
        <v>39967</v>
      </c>
      <c r="L546" s="428" t="s">
        <v>1608</v>
      </c>
      <c r="M546" s="427">
        <v>61622</v>
      </c>
      <c r="N546" s="428" t="s">
        <v>1341</v>
      </c>
      <c r="O546" s="430"/>
      <c r="P546" s="428" t="s">
        <v>1608</v>
      </c>
      <c r="Q546" s="427">
        <v>39287</v>
      </c>
      <c r="R546" s="428" t="s">
        <v>1613</v>
      </c>
      <c r="S546" s="427">
        <v>208</v>
      </c>
      <c r="T546" s="428" t="s">
        <v>1341</v>
      </c>
      <c r="U546" s="428" t="s">
        <v>1341</v>
      </c>
      <c r="V546" s="427" t="b">
        <v>0</v>
      </c>
      <c r="W546" s="428" t="s">
        <v>1341</v>
      </c>
      <c r="X546" s="428" t="s">
        <v>1341</v>
      </c>
    </row>
    <row r="547" spans="1:24" hidden="1" x14ac:dyDescent="0.3">
      <c r="A547" t="s">
        <v>2481</v>
      </c>
      <c r="B547" t="str">
        <f t="shared" si="8"/>
        <v>WA North Coast Fall</v>
      </c>
      <c r="C547" s="428" t="s">
        <v>1621</v>
      </c>
      <c r="D547" s="428" t="s">
        <v>1607</v>
      </c>
      <c r="E547" s="428" t="s">
        <v>1509</v>
      </c>
      <c r="F547" s="427">
        <v>2008</v>
      </c>
      <c r="G547" s="428" t="s">
        <v>1618</v>
      </c>
      <c r="H547" s="428" t="s">
        <v>1619</v>
      </c>
      <c r="I547" s="428" t="s">
        <v>1612</v>
      </c>
      <c r="J547" s="431">
        <v>39967</v>
      </c>
      <c r="K547" s="431">
        <v>39967</v>
      </c>
      <c r="L547" s="428" t="s">
        <v>1608</v>
      </c>
      <c r="M547" s="427">
        <v>60975</v>
      </c>
      <c r="N547" s="428" t="s">
        <v>1341</v>
      </c>
      <c r="O547" s="430"/>
      <c r="P547" s="428" t="s">
        <v>1608</v>
      </c>
      <c r="Q547" s="427">
        <v>41753</v>
      </c>
      <c r="R547" s="428" t="s">
        <v>1613</v>
      </c>
      <c r="S547" s="427">
        <v>212</v>
      </c>
      <c r="T547" s="428" t="s">
        <v>1341</v>
      </c>
      <c r="U547" s="428" t="s">
        <v>1341</v>
      </c>
      <c r="V547" s="427" t="b">
        <v>0</v>
      </c>
      <c r="W547" s="428" t="s">
        <v>1341</v>
      </c>
      <c r="X547" s="428" t="s">
        <v>1341</v>
      </c>
    </row>
    <row r="548" spans="1:24" hidden="1" x14ac:dyDescent="0.3">
      <c r="A548" t="s">
        <v>2481</v>
      </c>
      <c r="B548" t="str">
        <f t="shared" si="8"/>
        <v>WA North Coast Fall</v>
      </c>
      <c r="C548" s="428" t="s">
        <v>1622</v>
      </c>
      <c r="D548" s="428" t="s">
        <v>1607</v>
      </c>
      <c r="E548" s="428" t="s">
        <v>1509</v>
      </c>
      <c r="F548" s="427">
        <v>2008</v>
      </c>
      <c r="G548" s="428" t="s">
        <v>1618</v>
      </c>
      <c r="H548" s="428" t="s">
        <v>1619</v>
      </c>
      <c r="I548" s="428" t="s">
        <v>1612</v>
      </c>
      <c r="J548" s="431">
        <v>39967</v>
      </c>
      <c r="K548" s="431">
        <v>39967</v>
      </c>
      <c r="L548" s="428" t="s">
        <v>1608</v>
      </c>
      <c r="M548" s="427">
        <v>57617</v>
      </c>
      <c r="N548" s="428" t="s">
        <v>1341</v>
      </c>
      <c r="O548" s="430"/>
      <c r="P548" s="428" t="s">
        <v>1608</v>
      </c>
      <c r="Q548" s="427">
        <v>44909</v>
      </c>
      <c r="R548" s="428" t="s">
        <v>1613</v>
      </c>
      <c r="S548" s="427">
        <v>211</v>
      </c>
      <c r="T548" s="428" t="s">
        <v>1341</v>
      </c>
      <c r="U548" s="428" t="s">
        <v>1341</v>
      </c>
      <c r="V548" s="427" t="b">
        <v>0</v>
      </c>
      <c r="W548" s="428" t="s">
        <v>1341</v>
      </c>
      <c r="X548" s="428" t="s">
        <v>1341</v>
      </c>
    </row>
    <row r="549" spans="1:24" x14ac:dyDescent="0.3">
      <c r="B549" t="str">
        <f t="shared" si="8"/>
        <v>CR Bonneville Pool Hatchery</v>
      </c>
      <c r="C549" s="428" t="s">
        <v>591</v>
      </c>
      <c r="D549" s="428" t="s">
        <v>1607</v>
      </c>
      <c r="E549" s="428" t="s">
        <v>1350</v>
      </c>
      <c r="F549" s="427">
        <v>2005</v>
      </c>
      <c r="G549" s="428" t="s">
        <v>1624</v>
      </c>
      <c r="H549" s="428" t="s">
        <v>1625</v>
      </c>
      <c r="I549" s="428" t="s">
        <v>1612</v>
      </c>
      <c r="J549" s="431">
        <v>38842</v>
      </c>
      <c r="K549" s="431">
        <v>38842</v>
      </c>
      <c r="L549" s="428" t="s">
        <v>1608</v>
      </c>
      <c r="M549" s="427">
        <v>147338</v>
      </c>
      <c r="N549" s="428" t="s">
        <v>1341</v>
      </c>
      <c r="O549" s="430"/>
      <c r="P549" s="428" t="s">
        <v>1608</v>
      </c>
      <c r="Q549" s="427">
        <v>3124088</v>
      </c>
      <c r="R549" s="428" t="s">
        <v>1341</v>
      </c>
      <c r="S549" s="433"/>
      <c r="T549" s="428" t="s">
        <v>250</v>
      </c>
      <c r="U549" s="428" t="s">
        <v>2397</v>
      </c>
      <c r="V549" s="427" t="b">
        <v>0</v>
      </c>
      <c r="W549" s="428" t="s">
        <v>1341</v>
      </c>
      <c r="X549" s="428" t="s">
        <v>1341</v>
      </c>
    </row>
    <row r="550" spans="1:24" x14ac:dyDescent="0.3">
      <c r="B550" t="str">
        <f t="shared" si="8"/>
        <v>CR Bonneville Pool Hatchery</v>
      </c>
      <c r="C550" s="428" t="s">
        <v>592</v>
      </c>
      <c r="D550" s="428" t="s">
        <v>1607</v>
      </c>
      <c r="E550" s="428" t="s">
        <v>1350</v>
      </c>
      <c r="F550" s="427">
        <v>2005</v>
      </c>
      <c r="G550" s="428" t="s">
        <v>1624</v>
      </c>
      <c r="H550" s="428" t="s">
        <v>1625</v>
      </c>
      <c r="I550" s="428" t="s">
        <v>1612</v>
      </c>
      <c r="J550" s="431">
        <v>38824</v>
      </c>
      <c r="K550" s="431">
        <v>38824</v>
      </c>
      <c r="L550" s="428" t="s">
        <v>1608</v>
      </c>
      <c r="M550" s="427">
        <v>147870</v>
      </c>
      <c r="N550" s="428" t="s">
        <v>1341</v>
      </c>
      <c r="O550" s="430"/>
      <c r="P550" s="428" t="s">
        <v>1608</v>
      </c>
      <c r="Q550" s="427">
        <v>3929905</v>
      </c>
      <c r="R550" s="428" t="s">
        <v>1341</v>
      </c>
      <c r="S550" s="433"/>
      <c r="T550" s="428" t="s">
        <v>250</v>
      </c>
      <c r="U550" s="428" t="s">
        <v>2397</v>
      </c>
      <c r="V550" s="427" t="b">
        <v>0</v>
      </c>
      <c r="W550" s="428" t="s">
        <v>1341</v>
      </c>
      <c r="X550" s="428" t="s">
        <v>1341</v>
      </c>
    </row>
    <row r="551" spans="1:24" x14ac:dyDescent="0.3">
      <c r="B551" t="str">
        <f t="shared" si="8"/>
        <v>CR Bonneville Pool Hatchery</v>
      </c>
      <c r="C551" s="428" t="s">
        <v>595</v>
      </c>
      <c r="D551" s="428" t="s">
        <v>1607</v>
      </c>
      <c r="E551" s="428" t="s">
        <v>1350</v>
      </c>
      <c r="F551" s="427">
        <v>2005</v>
      </c>
      <c r="G551" s="428" t="s">
        <v>1624</v>
      </c>
      <c r="H551" s="428" t="s">
        <v>1625</v>
      </c>
      <c r="I551" s="428" t="s">
        <v>1612</v>
      </c>
      <c r="J551" s="431">
        <v>38778</v>
      </c>
      <c r="K551" s="431">
        <v>38778</v>
      </c>
      <c r="L551" s="428" t="s">
        <v>1608</v>
      </c>
      <c r="M551" s="427">
        <v>73383</v>
      </c>
      <c r="N551" s="428" t="s">
        <v>1341</v>
      </c>
      <c r="O551" s="433"/>
      <c r="P551" s="428" t="s">
        <v>1608</v>
      </c>
      <c r="Q551" s="432">
        <v>3513631</v>
      </c>
      <c r="R551" s="428" t="s">
        <v>1341</v>
      </c>
      <c r="S551" s="430"/>
      <c r="T551" s="428" t="s">
        <v>250</v>
      </c>
      <c r="U551" s="428" t="s">
        <v>2397</v>
      </c>
      <c r="V551" s="427" t="b">
        <v>0</v>
      </c>
      <c r="W551" s="428" t="s">
        <v>1341</v>
      </c>
      <c r="X551" s="428" t="s">
        <v>1341</v>
      </c>
    </row>
    <row r="552" spans="1:24" x14ac:dyDescent="0.3">
      <c r="B552" t="str">
        <f t="shared" si="8"/>
        <v>CR Bonneville Pool Hatchery</v>
      </c>
      <c r="C552" s="428" t="s">
        <v>596</v>
      </c>
      <c r="D552" s="428" t="s">
        <v>1607</v>
      </c>
      <c r="E552" s="428" t="s">
        <v>1350</v>
      </c>
      <c r="F552" s="427">
        <v>2005</v>
      </c>
      <c r="G552" s="428" t="s">
        <v>1624</v>
      </c>
      <c r="H552" s="428" t="s">
        <v>1625</v>
      </c>
      <c r="I552" s="428" t="s">
        <v>1612</v>
      </c>
      <c r="J552" s="431">
        <v>38778</v>
      </c>
      <c r="K552" s="431">
        <v>38778</v>
      </c>
      <c r="L552" s="428" t="s">
        <v>1608</v>
      </c>
      <c r="M552" s="427">
        <v>74317</v>
      </c>
      <c r="N552" s="428" t="s">
        <v>1341</v>
      </c>
      <c r="O552" s="433"/>
      <c r="P552" s="428" t="s">
        <v>1608</v>
      </c>
      <c r="Q552" s="427">
        <v>3780196</v>
      </c>
      <c r="R552" s="428" t="s">
        <v>1341</v>
      </c>
      <c r="S552" s="430"/>
      <c r="T552" s="428" t="s">
        <v>250</v>
      </c>
      <c r="U552" s="428" t="s">
        <v>2397</v>
      </c>
      <c r="V552" s="427" t="b">
        <v>0</v>
      </c>
      <c r="W552" s="428" t="s">
        <v>1341</v>
      </c>
      <c r="X552" s="428" t="s">
        <v>1341</v>
      </c>
    </row>
    <row r="553" spans="1:24" x14ac:dyDescent="0.3">
      <c r="B553" t="str">
        <f t="shared" si="8"/>
        <v>CR Bonneville Pool Hatchery</v>
      </c>
      <c r="C553" s="428" t="s">
        <v>588</v>
      </c>
      <c r="D553" s="428" t="s">
        <v>1607</v>
      </c>
      <c r="E553" s="428" t="s">
        <v>1350</v>
      </c>
      <c r="F553" s="427">
        <v>2006</v>
      </c>
      <c r="G553" s="428" t="s">
        <v>1624</v>
      </c>
      <c r="H553" s="428" t="s">
        <v>1625</v>
      </c>
      <c r="I553" s="428" t="s">
        <v>1612</v>
      </c>
      <c r="J553" s="431">
        <v>39150</v>
      </c>
      <c r="K553" s="431">
        <v>39150</v>
      </c>
      <c r="L553" s="428" t="s">
        <v>1608</v>
      </c>
      <c r="M553" s="427">
        <v>25097</v>
      </c>
      <c r="N553" s="428" t="s">
        <v>1341</v>
      </c>
      <c r="O553" s="433"/>
      <c r="P553" s="428" t="s">
        <v>1608</v>
      </c>
      <c r="Q553" s="427">
        <v>343166</v>
      </c>
      <c r="R553" s="428" t="s">
        <v>1341</v>
      </c>
      <c r="S553" s="430"/>
      <c r="T553" s="428" t="s">
        <v>250</v>
      </c>
      <c r="U553" s="428" t="s">
        <v>2395</v>
      </c>
      <c r="V553" s="427" t="b">
        <v>0</v>
      </c>
      <c r="W553" s="428" t="s">
        <v>1341</v>
      </c>
      <c r="X553" s="428" t="s">
        <v>1341</v>
      </c>
    </row>
    <row r="554" spans="1:24" x14ac:dyDescent="0.3">
      <c r="B554" t="str">
        <f t="shared" si="8"/>
        <v>CR Bonneville Pool Hatchery</v>
      </c>
      <c r="C554" s="428" t="s">
        <v>589</v>
      </c>
      <c r="D554" s="428" t="s">
        <v>1607</v>
      </c>
      <c r="E554" s="428" t="s">
        <v>1350</v>
      </c>
      <c r="F554" s="427">
        <v>2006</v>
      </c>
      <c r="G554" s="428" t="s">
        <v>1624</v>
      </c>
      <c r="H554" s="428" t="s">
        <v>1625</v>
      </c>
      <c r="I554" s="428" t="s">
        <v>1612</v>
      </c>
      <c r="J554" s="431">
        <v>39184</v>
      </c>
      <c r="K554" s="431">
        <v>39184</v>
      </c>
      <c r="L554" s="428" t="s">
        <v>1608</v>
      </c>
      <c r="M554" s="427">
        <v>99904</v>
      </c>
      <c r="N554" s="428" t="s">
        <v>1341</v>
      </c>
      <c r="O554" s="433"/>
      <c r="P554" s="428" t="s">
        <v>1608</v>
      </c>
      <c r="Q554" s="427">
        <v>4010587</v>
      </c>
      <c r="R554" s="428" t="s">
        <v>1341</v>
      </c>
      <c r="S554" s="430"/>
      <c r="T554" s="428" t="s">
        <v>250</v>
      </c>
      <c r="U554" s="428" t="s">
        <v>2395</v>
      </c>
      <c r="V554" s="427" t="b">
        <v>0</v>
      </c>
      <c r="W554" s="428" t="s">
        <v>1341</v>
      </c>
      <c r="X554" s="428" t="s">
        <v>1341</v>
      </c>
    </row>
    <row r="555" spans="1:24" x14ac:dyDescent="0.3">
      <c r="B555" t="str">
        <f t="shared" si="8"/>
        <v>CR Bonneville Pool Hatchery</v>
      </c>
      <c r="C555" s="428" t="s">
        <v>590</v>
      </c>
      <c r="D555" s="428" t="s">
        <v>1607</v>
      </c>
      <c r="E555" s="428" t="s">
        <v>1350</v>
      </c>
      <c r="F555" s="427">
        <v>2006</v>
      </c>
      <c r="G555" s="428" t="s">
        <v>1624</v>
      </c>
      <c r="H555" s="428" t="s">
        <v>1625</v>
      </c>
      <c r="I555" s="428" t="s">
        <v>1612</v>
      </c>
      <c r="J555" s="431">
        <v>39146</v>
      </c>
      <c r="K555" s="431">
        <v>39146</v>
      </c>
      <c r="L555" s="428" t="s">
        <v>1608</v>
      </c>
      <c r="M555" s="427">
        <v>25080</v>
      </c>
      <c r="N555" s="428" t="s">
        <v>1341</v>
      </c>
      <c r="O555" s="430"/>
      <c r="P555" s="428" t="s">
        <v>1608</v>
      </c>
      <c r="Q555" s="427">
        <v>336192</v>
      </c>
      <c r="R555" s="428" t="s">
        <v>1341</v>
      </c>
      <c r="S555" s="430"/>
      <c r="T555" s="428" t="s">
        <v>250</v>
      </c>
      <c r="U555" s="428" t="s">
        <v>2395</v>
      </c>
      <c r="V555" s="427" t="b">
        <v>0</v>
      </c>
      <c r="W555" s="428" t="s">
        <v>1341</v>
      </c>
      <c r="X555" s="428" t="s">
        <v>1341</v>
      </c>
    </row>
    <row r="556" spans="1:24" x14ac:dyDescent="0.3">
      <c r="B556" t="str">
        <f t="shared" si="8"/>
        <v>CR Bonneville Pool Hatchery</v>
      </c>
      <c r="C556" s="428" t="s">
        <v>593</v>
      </c>
      <c r="D556" s="428" t="s">
        <v>1607</v>
      </c>
      <c r="E556" s="428" t="s">
        <v>1350</v>
      </c>
      <c r="F556" s="427">
        <v>2006</v>
      </c>
      <c r="G556" s="428" t="s">
        <v>1624</v>
      </c>
      <c r="H556" s="428" t="s">
        <v>1625</v>
      </c>
      <c r="I556" s="428" t="s">
        <v>1612</v>
      </c>
      <c r="J556" s="431">
        <v>39150</v>
      </c>
      <c r="K556" s="431">
        <v>39150</v>
      </c>
      <c r="L556" s="428" t="s">
        <v>1608</v>
      </c>
      <c r="M556" s="427">
        <v>49701</v>
      </c>
      <c r="N556" s="428" t="s">
        <v>1341</v>
      </c>
      <c r="O556" s="430"/>
      <c r="P556" s="428" t="s">
        <v>1608</v>
      </c>
      <c r="Q556" s="427">
        <v>282235</v>
      </c>
      <c r="R556" s="428" t="s">
        <v>1341</v>
      </c>
      <c r="S556" s="430"/>
      <c r="T556" s="428" t="s">
        <v>250</v>
      </c>
      <c r="U556" s="428" t="s">
        <v>2395</v>
      </c>
      <c r="V556" s="427" t="b">
        <v>0</v>
      </c>
      <c r="W556" s="428" t="s">
        <v>1341</v>
      </c>
      <c r="X556" s="428" t="s">
        <v>1341</v>
      </c>
    </row>
    <row r="557" spans="1:24" x14ac:dyDescent="0.3">
      <c r="B557" t="str">
        <f t="shared" si="8"/>
        <v>CR Bonneville Pool Hatchery</v>
      </c>
      <c r="C557" s="428" t="s">
        <v>594</v>
      </c>
      <c r="D557" s="428" t="s">
        <v>1607</v>
      </c>
      <c r="E557" s="428" t="s">
        <v>1350</v>
      </c>
      <c r="F557" s="427">
        <v>2006</v>
      </c>
      <c r="G557" s="428" t="s">
        <v>1624</v>
      </c>
      <c r="H557" s="428" t="s">
        <v>1625</v>
      </c>
      <c r="I557" s="428" t="s">
        <v>1612</v>
      </c>
      <c r="J557" s="431">
        <v>39146</v>
      </c>
      <c r="K557" s="431">
        <v>39146</v>
      </c>
      <c r="L557" s="428" t="s">
        <v>1608</v>
      </c>
      <c r="M557" s="427">
        <v>49657</v>
      </c>
      <c r="N557" s="428" t="s">
        <v>1341</v>
      </c>
      <c r="O557" s="433"/>
      <c r="P557" s="428" t="s">
        <v>1608</v>
      </c>
      <c r="Q557" s="427">
        <v>5721992</v>
      </c>
      <c r="R557" s="428" t="s">
        <v>1341</v>
      </c>
      <c r="S557" s="430"/>
      <c r="T557" s="428" t="s">
        <v>250</v>
      </c>
      <c r="U557" s="428" t="s">
        <v>2395</v>
      </c>
      <c r="V557" s="427" t="b">
        <v>0</v>
      </c>
      <c r="W557" s="428" t="s">
        <v>1341</v>
      </c>
      <c r="X557" s="428" t="s">
        <v>1341</v>
      </c>
    </row>
    <row r="558" spans="1:24" x14ac:dyDescent="0.3">
      <c r="B558" t="str">
        <f t="shared" si="8"/>
        <v>CR Bonneville Pool Hatchery</v>
      </c>
      <c r="C558" s="428" t="s">
        <v>598</v>
      </c>
      <c r="D558" s="428" t="s">
        <v>1607</v>
      </c>
      <c r="E558" s="428" t="s">
        <v>1350</v>
      </c>
      <c r="F558" s="427">
        <v>2006</v>
      </c>
      <c r="G558" s="428" t="s">
        <v>1624</v>
      </c>
      <c r="H558" s="428" t="s">
        <v>1625</v>
      </c>
      <c r="I558" s="428" t="s">
        <v>1612</v>
      </c>
      <c r="J558" s="431">
        <v>39203</v>
      </c>
      <c r="K558" s="431">
        <v>39203</v>
      </c>
      <c r="L558" s="428" t="s">
        <v>1608</v>
      </c>
      <c r="M558" s="427">
        <v>97493</v>
      </c>
      <c r="N558" s="428" t="s">
        <v>1341</v>
      </c>
      <c r="O558" s="430"/>
      <c r="P558" s="428" t="s">
        <v>1608</v>
      </c>
      <c r="Q558" s="432">
        <v>3298764</v>
      </c>
      <c r="R558" s="428" t="s">
        <v>1341</v>
      </c>
      <c r="S558" s="430"/>
      <c r="T558" s="428" t="s">
        <v>250</v>
      </c>
      <c r="U558" s="428" t="s">
        <v>2395</v>
      </c>
      <c r="V558" s="427" t="b">
        <v>0</v>
      </c>
      <c r="W558" s="428" t="s">
        <v>1341</v>
      </c>
      <c r="X558" s="428" t="s">
        <v>1341</v>
      </c>
    </row>
    <row r="559" spans="1:24" x14ac:dyDescent="0.3">
      <c r="B559" t="str">
        <f t="shared" si="8"/>
        <v>CR Bonneville Pool Hatchery</v>
      </c>
      <c r="C559" s="428" t="s">
        <v>608</v>
      </c>
      <c r="D559" s="428" t="s">
        <v>1607</v>
      </c>
      <c r="E559" s="428" t="s">
        <v>1350</v>
      </c>
      <c r="F559" s="427">
        <v>2006</v>
      </c>
      <c r="G559" s="428" t="s">
        <v>1624</v>
      </c>
      <c r="H559" s="428" t="s">
        <v>1625</v>
      </c>
      <c r="I559" s="428" t="s">
        <v>1612</v>
      </c>
      <c r="J559" s="431">
        <v>39150</v>
      </c>
      <c r="K559" s="431">
        <v>39150</v>
      </c>
      <c r="L559" s="428" t="s">
        <v>1608</v>
      </c>
      <c r="M559" s="427">
        <v>50089</v>
      </c>
      <c r="N559" s="428" t="s">
        <v>1341</v>
      </c>
      <c r="O559" s="433"/>
      <c r="P559" s="428" t="s">
        <v>1608</v>
      </c>
      <c r="Q559" s="427">
        <v>292456</v>
      </c>
      <c r="R559" s="428" t="s">
        <v>1341</v>
      </c>
      <c r="S559" s="430"/>
      <c r="T559" s="428" t="s">
        <v>250</v>
      </c>
      <c r="U559" s="428" t="s">
        <v>2395</v>
      </c>
      <c r="V559" s="427" t="b">
        <v>0</v>
      </c>
      <c r="W559" s="428" t="s">
        <v>1341</v>
      </c>
      <c r="X559" s="428" t="s">
        <v>1341</v>
      </c>
    </row>
    <row r="560" spans="1:24" x14ac:dyDescent="0.3">
      <c r="B560" t="str">
        <f t="shared" si="8"/>
        <v>CR Bonneville Pool Hatchery</v>
      </c>
      <c r="C560" s="428" t="s">
        <v>609</v>
      </c>
      <c r="D560" s="428" t="s">
        <v>1607</v>
      </c>
      <c r="E560" s="428" t="s">
        <v>1350</v>
      </c>
      <c r="F560" s="427">
        <v>2006</v>
      </c>
      <c r="G560" s="428" t="s">
        <v>1624</v>
      </c>
      <c r="H560" s="428" t="s">
        <v>1625</v>
      </c>
      <c r="I560" s="428" t="s">
        <v>1612</v>
      </c>
      <c r="J560" s="431">
        <v>39146</v>
      </c>
      <c r="K560" s="431">
        <v>39146</v>
      </c>
      <c r="L560" s="428" t="s">
        <v>1608</v>
      </c>
      <c r="M560" s="427">
        <v>49356</v>
      </c>
      <c r="N560" s="428" t="s">
        <v>1341</v>
      </c>
      <c r="O560" s="433"/>
      <c r="P560" s="428" t="s">
        <v>1608</v>
      </c>
      <c r="Q560" s="427">
        <v>290588</v>
      </c>
      <c r="R560" s="428" t="s">
        <v>1341</v>
      </c>
      <c r="S560" s="430"/>
      <c r="T560" s="428" t="s">
        <v>250</v>
      </c>
      <c r="U560" s="428" t="s">
        <v>2395</v>
      </c>
      <c r="V560" s="427" t="b">
        <v>0</v>
      </c>
      <c r="W560" s="428" t="s">
        <v>1341</v>
      </c>
      <c r="X560" s="428" t="s">
        <v>1341</v>
      </c>
    </row>
    <row r="561" spans="2:24" x14ac:dyDescent="0.3">
      <c r="B561" t="str">
        <f t="shared" si="8"/>
        <v>CR Bonneville Pool Hatchery</v>
      </c>
      <c r="C561" s="428" t="s">
        <v>587</v>
      </c>
      <c r="D561" s="428" t="s">
        <v>1607</v>
      </c>
      <c r="E561" s="428" t="s">
        <v>1350</v>
      </c>
      <c r="F561" s="427">
        <v>2007</v>
      </c>
      <c r="G561" s="428" t="s">
        <v>1624</v>
      </c>
      <c r="H561" s="428" t="s">
        <v>1625</v>
      </c>
      <c r="I561" s="428" t="s">
        <v>1612</v>
      </c>
      <c r="J561" s="431">
        <v>39512</v>
      </c>
      <c r="K561" s="431">
        <v>39512</v>
      </c>
      <c r="L561" s="428" t="s">
        <v>1608</v>
      </c>
      <c r="M561" s="427">
        <v>37376</v>
      </c>
      <c r="N561" s="428" t="s">
        <v>1341</v>
      </c>
      <c r="O561" s="430"/>
      <c r="P561" s="428" t="s">
        <v>1608</v>
      </c>
      <c r="Q561" s="427">
        <v>1785678</v>
      </c>
      <c r="R561" s="428" t="s">
        <v>1341</v>
      </c>
      <c r="S561" s="430"/>
      <c r="T561" s="428" t="s">
        <v>250</v>
      </c>
      <c r="U561" s="428" t="s">
        <v>2396</v>
      </c>
      <c r="V561" s="427" t="b">
        <v>0</v>
      </c>
      <c r="W561" s="428" t="s">
        <v>1341</v>
      </c>
      <c r="X561" s="428" t="s">
        <v>1341</v>
      </c>
    </row>
    <row r="562" spans="2:24" x14ac:dyDescent="0.3">
      <c r="B562" t="str">
        <f t="shared" si="8"/>
        <v>CR Bonneville Pool Hatchery</v>
      </c>
      <c r="C562" s="428" t="s">
        <v>597</v>
      </c>
      <c r="D562" s="428" t="s">
        <v>1607</v>
      </c>
      <c r="E562" s="428" t="s">
        <v>1350</v>
      </c>
      <c r="F562" s="427">
        <v>2007</v>
      </c>
      <c r="G562" s="428" t="s">
        <v>1624</v>
      </c>
      <c r="H562" s="428" t="s">
        <v>1625</v>
      </c>
      <c r="I562" s="428" t="s">
        <v>1612</v>
      </c>
      <c r="J562" s="431">
        <v>39513</v>
      </c>
      <c r="K562" s="431">
        <v>39513</v>
      </c>
      <c r="L562" s="428" t="s">
        <v>1608</v>
      </c>
      <c r="M562" s="427">
        <v>74087</v>
      </c>
      <c r="N562" s="428" t="s">
        <v>1341</v>
      </c>
      <c r="O562" s="430"/>
      <c r="P562" s="428" t="s">
        <v>1608</v>
      </c>
      <c r="Q562" s="432">
        <v>1686682</v>
      </c>
      <c r="R562" s="428" t="s">
        <v>1341</v>
      </c>
      <c r="S562" s="430"/>
      <c r="T562" s="428" t="s">
        <v>250</v>
      </c>
      <c r="U562" s="428" t="s">
        <v>2396</v>
      </c>
      <c r="V562" s="427" t="b">
        <v>0</v>
      </c>
      <c r="W562" s="428" t="s">
        <v>1341</v>
      </c>
      <c r="X562" s="428" t="s">
        <v>1341</v>
      </c>
    </row>
    <row r="563" spans="2:24" x14ac:dyDescent="0.3">
      <c r="B563" t="str">
        <f t="shared" si="8"/>
        <v>CR Bonneville Pool Hatchery</v>
      </c>
      <c r="C563" s="428" t="s">
        <v>599</v>
      </c>
      <c r="D563" s="428" t="s">
        <v>1607</v>
      </c>
      <c r="E563" s="428" t="s">
        <v>1350</v>
      </c>
      <c r="F563" s="427">
        <v>2007</v>
      </c>
      <c r="G563" s="428" t="s">
        <v>1624</v>
      </c>
      <c r="H563" s="428" t="s">
        <v>1625</v>
      </c>
      <c r="I563" s="428" t="s">
        <v>1612</v>
      </c>
      <c r="J563" s="431">
        <v>39512</v>
      </c>
      <c r="K563" s="431">
        <v>39512</v>
      </c>
      <c r="L563" s="428" t="s">
        <v>1608</v>
      </c>
      <c r="M563" s="427">
        <v>71942</v>
      </c>
      <c r="N563" s="428" t="s">
        <v>1341</v>
      </c>
      <c r="O563" s="433"/>
      <c r="P563" s="428" t="s">
        <v>1608</v>
      </c>
      <c r="Q563" s="427">
        <v>1714631</v>
      </c>
      <c r="R563" s="428" t="s">
        <v>1341</v>
      </c>
      <c r="S563" s="433"/>
      <c r="T563" s="428" t="s">
        <v>250</v>
      </c>
      <c r="U563" s="428" t="s">
        <v>2396</v>
      </c>
      <c r="V563" s="427" t="b">
        <v>0</v>
      </c>
      <c r="W563" s="428" t="s">
        <v>1341</v>
      </c>
      <c r="X563" s="428" t="s">
        <v>1341</v>
      </c>
    </row>
    <row r="564" spans="2:24" x14ac:dyDescent="0.3">
      <c r="B564" t="str">
        <f t="shared" si="8"/>
        <v>CR Bonneville Pool Hatchery</v>
      </c>
      <c r="C564" s="428" t="s">
        <v>600</v>
      </c>
      <c r="D564" s="428" t="s">
        <v>1607</v>
      </c>
      <c r="E564" s="428" t="s">
        <v>1350</v>
      </c>
      <c r="F564" s="427">
        <v>2007</v>
      </c>
      <c r="G564" s="428" t="s">
        <v>1624</v>
      </c>
      <c r="H564" s="428" t="s">
        <v>1625</v>
      </c>
      <c r="I564" s="428" t="s">
        <v>1612</v>
      </c>
      <c r="J564" s="431">
        <v>39570</v>
      </c>
      <c r="K564" s="431">
        <v>39570</v>
      </c>
      <c r="L564" s="428" t="s">
        <v>1608</v>
      </c>
      <c r="M564" s="427">
        <v>25047</v>
      </c>
      <c r="N564" s="428" t="s">
        <v>1341</v>
      </c>
      <c r="O564" s="433"/>
      <c r="P564" s="428" t="s">
        <v>1608</v>
      </c>
      <c r="Q564" s="427">
        <v>967181</v>
      </c>
      <c r="R564" s="428" t="s">
        <v>1341</v>
      </c>
      <c r="S564" s="433"/>
      <c r="T564" s="428" t="s">
        <v>250</v>
      </c>
      <c r="U564" s="428" t="s">
        <v>601</v>
      </c>
      <c r="V564" s="427" t="b">
        <v>0</v>
      </c>
      <c r="W564" s="428" t="s">
        <v>1341</v>
      </c>
      <c r="X564" s="428" t="s">
        <v>1341</v>
      </c>
    </row>
    <row r="565" spans="2:24" x14ac:dyDescent="0.3">
      <c r="B565" t="str">
        <f t="shared" si="8"/>
        <v>CR Bonneville Pool Hatchery</v>
      </c>
      <c r="C565" s="428" t="s">
        <v>602</v>
      </c>
      <c r="D565" s="428" t="s">
        <v>1607</v>
      </c>
      <c r="E565" s="428" t="s">
        <v>1350</v>
      </c>
      <c r="F565" s="427">
        <v>2007</v>
      </c>
      <c r="G565" s="428" t="s">
        <v>1624</v>
      </c>
      <c r="H565" s="428" t="s">
        <v>1625</v>
      </c>
      <c r="I565" s="428" t="s">
        <v>1612</v>
      </c>
      <c r="J565" s="431">
        <v>39570</v>
      </c>
      <c r="K565" s="431">
        <v>39570</v>
      </c>
      <c r="L565" s="428" t="s">
        <v>1608</v>
      </c>
      <c r="M565" s="427">
        <v>25088</v>
      </c>
      <c r="N565" s="428" t="s">
        <v>1341</v>
      </c>
      <c r="O565" s="430"/>
      <c r="P565" s="428" t="s">
        <v>1608</v>
      </c>
      <c r="Q565" s="427">
        <v>670584</v>
      </c>
      <c r="R565" s="428" t="s">
        <v>1341</v>
      </c>
      <c r="S565" s="433"/>
      <c r="T565" s="428" t="s">
        <v>250</v>
      </c>
      <c r="U565" s="428" t="s">
        <v>601</v>
      </c>
      <c r="V565" s="427" t="b">
        <v>0</v>
      </c>
      <c r="W565" s="428" t="s">
        <v>1341</v>
      </c>
      <c r="X565" s="428" t="s">
        <v>1341</v>
      </c>
    </row>
    <row r="566" spans="2:24" x14ac:dyDescent="0.3">
      <c r="B566" t="str">
        <f t="shared" si="8"/>
        <v>CR Bonneville Pool Hatchery</v>
      </c>
      <c r="C566" s="428" t="s">
        <v>603</v>
      </c>
      <c r="D566" s="428" t="s">
        <v>1607</v>
      </c>
      <c r="E566" s="428" t="s">
        <v>1350</v>
      </c>
      <c r="F566" s="427">
        <v>2007</v>
      </c>
      <c r="G566" s="428" t="s">
        <v>1624</v>
      </c>
      <c r="H566" s="428" t="s">
        <v>1625</v>
      </c>
      <c r="I566" s="428" t="s">
        <v>1612</v>
      </c>
      <c r="J566" s="431">
        <v>39570</v>
      </c>
      <c r="K566" s="431">
        <v>39570</v>
      </c>
      <c r="L566" s="428" t="s">
        <v>1608</v>
      </c>
      <c r="M566" s="427">
        <v>24979</v>
      </c>
      <c r="N566" s="428" t="s">
        <v>1341</v>
      </c>
      <c r="O566" s="433"/>
      <c r="P566" s="428" t="s">
        <v>1608</v>
      </c>
      <c r="Q566" s="427">
        <v>904257</v>
      </c>
      <c r="R566" s="428" t="s">
        <v>1341</v>
      </c>
      <c r="S566" s="430"/>
      <c r="T566" s="428" t="s">
        <v>250</v>
      </c>
      <c r="U566" s="428" t="s">
        <v>601</v>
      </c>
      <c r="V566" s="427" t="b">
        <v>0</v>
      </c>
      <c r="W566" s="428" t="s">
        <v>1341</v>
      </c>
      <c r="X566" s="428" t="s">
        <v>1341</v>
      </c>
    </row>
    <row r="567" spans="2:24" x14ac:dyDescent="0.3">
      <c r="B567" t="str">
        <f t="shared" si="8"/>
        <v>CR Bonneville Pool Hatchery</v>
      </c>
      <c r="C567" s="428" t="s">
        <v>604</v>
      </c>
      <c r="D567" s="428" t="s">
        <v>1607</v>
      </c>
      <c r="E567" s="428" t="s">
        <v>1350</v>
      </c>
      <c r="F567" s="427">
        <v>2007</v>
      </c>
      <c r="G567" s="428" t="s">
        <v>1624</v>
      </c>
      <c r="H567" s="428" t="s">
        <v>1625</v>
      </c>
      <c r="I567" s="428" t="s">
        <v>1612</v>
      </c>
      <c r="J567" s="431">
        <v>39513</v>
      </c>
      <c r="K567" s="431">
        <v>39513</v>
      </c>
      <c r="L567" s="428" t="s">
        <v>1608</v>
      </c>
      <c r="M567" s="427">
        <v>37099</v>
      </c>
      <c r="N567" s="428" t="s">
        <v>1341</v>
      </c>
      <c r="O567" s="433"/>
      <c r="P567" s="428" t="s">
        <v>1608</v>
      </c>
      <c r="Q567" s="427">
        <v>1782803</v>
      </c>
      <c r="R567" s="428" t="s">
        <v>1341</v>
      </c>
      <c r="S567" s="430"/>
      <c r="T567" s="428" t="s">
        <v>250</v>
      </c>
      <c r="U567" s="428" t="s">
        <v>2396</v>
      </c>
      <c r="V567" s="427" t="b">
        <v>0</v>
      </c>
      <c r="W567" s="428" t="s">
        <v>1341</v>
      </c>
      <c r="X567" s="428" t="s">
        <v>1341</v>
      </c>
    </row>
    <row r="568" spans="2:24" x14ac:dyDescent="0.3">
      <c r="B568" t="str">
        <f t="shared" si="8"/>
        <v>CR Bonneville Pool Hatchery</v>
      </c>
      <c r="C568" s="428" t="s">
        <v>605</v>
      </c>
      <c r="D568" s="428" t="s">
        <v>1607</v>
      </c>
      <c r="E568" s="428" t="s">
        <v>1350</v>
      </c>
      <c r="F568" s="427">
        <v>2007</v>
      </c>
      <c r="G568" s="428" t="s">
        <v>1624</v>
      </c>
      <c r="H568" s="428" t="s">
        <v>1625</v>
      </c>
      <c r="I568" s="428" t="s">
        <v>1612</v>
      </c>
      <c r="J568" s="431">
        <v>39570</v>
      </c>
      <c r="K568" s="431">
        <v>39570</v>
      </c>
      <c r="L568" s="428" t="s">
        <v>1608</v>
      </c>
      <c r="M568" s="427">
        <v>25007</v>
      </c>
      <c r="N568" s="428" t="s">
        <v>1341</v>
      </c>
      <c r="O568" s="433"/>
      <c r="P568" s="428" t="s">
        <v>1608</v>
      </c>
      <c r="Q568" s="427">
        <v>750506</v>
      </c>
      <c r="R568" s="428" t="s">
        <v>1341</v>
      </c>
      <c r="S568" s="430"/>
      <c r="T568" s="428" t="s">
        <v>250</v>
      </c>
      <c r="U568" s="428" t="s">
        <v>601</v>
      </c>
      <c r="V568" s="427" t="b">
        <v>0</v>
      </c>
      <c r="W568" s="428" t="s">
        <v>1341</v>
      </c>
      <c r="X568" s="428" t="s">
        <v>1341</v>
      </c>
    </row>
    <row r="569" spans="2:24" x14ac:dyDescent="0.3">
      <c r="B569" t="str">
        <f t="shared" si="8"/>
        <v>CR Bonneville Pool Hatchery</v>
      </c>
      <c r="C569" s="428" t="s">
        <v>606</v>
      </c>
      <c r="D569" s="428" t="s">
        <v>1607</v>
      </c>
      <c r="E569" s="428" t="s">
        <v>1350</v>
      </c>
      <c r="F569" s="427">
        <v>2007</v>
      </c>
      <c r="G569" s="428" t="s">
        <v>1624</v>
      </c>
      <c r="H569" s="428" t="s">
        <v>1625</v>
      </c>
      <c r="I569" s="428" t="s">
        <v>1612</v>
      </c>
      <c r="J569" s="431">
        <v>39548</v>
      </c>
      <c r="K569" s="431">
        <v>39548</v>
      </c>
      <c r="L569" s="428" t="s">
        <v>1608</v>
      </c>
      <c r="M569" s="427">
        <v>62743</v>
      </c>
      <c r="N569" s="428" t="s">
        <v>1341</v>
      </c>
      <c r="O569" s="430"/>
      <c r="P569" s="428" t="s">
        <v>1608</v>
      </c>
      <c r="Q569" s="427">
        <v>3420990</v>
      </c>
      <c r="R569" s="428" t="s">
        <v>1341</v>
      </c>
      <c r="S569" s="430"/>
      <c r="T569" s="428" t="s">
        <v>250</v>
      </c>
      <c r="U569" s="428" t="s">
        <v>2398</v>
      </c>
      <c r="V569" s="427" t="b">
        <v>0</v>
      </c>
      <c r="W569" s="428" t="s">
        <v>1341</v>
      </c>
      <c r="X569" s="428" t="s">
        <v>1341</v>
      </c>
    </row>
    <row r="570" spans="2:24" x14ac:dyDescent="0.3">
      <c r="B570" t="str">
        <f t="shared" si="8"/>
        <v>CR Bonneville Pool Hatchery</v>
      </c>
      <c r="C570" s="428" t="s">
        <v>607</v>
      </c>
      <c r="D570" s="428" t="s">
        <v>1607</v>
      </c>
      <c r="E570" s="428" t="s">
        <v>1350</v>
      </c>
      <c r="F570" s="427">
        <v>2007</v>
      </c>
      <c r="G570" s="428" t="s">
        <v>1624</v>
      </c>
      <c r="H570" s="428" t="s">
        <v>1625</v>
      </c>
      <c r="I570" s="428" t="s">
        <v>1612</v>
      </c>
      <c r="J570" s="431">
        <v>39548</v>
      </c>
      <c r="K570" s="431">
        <v>39548</v>
      </c>
      <c r="L570" s="428" t="s">
        <v>1608</v>
      </c>
      <c r="M570" s="427">
        <v>62594</v>
      </c>
      <c r="N570" s="428" t="s">
        <v>1341</v>
      </c>
      <c r="O570" s="430"/>
      <c r="P570" s="428" t="s">
        <v>1608</v>
      </c>
      <c r="Q570" s="427">
        <v>318998</v>
      </c>
      <c r="R570" s="428" t="s">
        <v>1341</v>
      </c>
      <c r="S570" s="430"/>
      <c r="T570" s="428" t="s">
        <v>250</v>
      </c>
      <c r="U570" s="428" t="s">
        <v>2398</v>
      </c>
      <c r="V570" s="427" t="b">
        <v>0</v>
      </c>
      <c r="W570" s="428" t="s">
        <v>1341</v>
      </c>
      <c r="X570" s="428" t="s">
        <v>1341</v>
      </c>
    </row>
    <row r="571" spans="2:24" x14ac:dyDescent="0.3">
      <c r="B571" t="str">
        <f t="shared" si="8"/>
        <v>CR Bonneville Pool Hatchery</v>
      </c>
      <c r="C571" s="428" t="s">
        <v>1623</v>
      </c>
      <c r="D571" s="428" t="s">
        <v>1607</v>
      </c>
      <c r="E571" s="428" t="s">
        <v>1350</v>
      </c>
      <c r="F571" s="427">
        <v>2008</v>
      </c>
      <c r="G571" s="428" t="s">
        <v>1624</v>
      </c>
      <c r="H571" s="428" t="s">
        <v>1625</v>
      </c>
      <c r="I571" s="428" t="s">
        <v>1612</v>
      </c>
      <c r="J571" s="431">
        <v>39916</v>
      </c>
      <c r="K571" s="431">
        <v>39916</v>
      </c>
      <c r="L571" s="428" t="s">
        <v>1608</v>
      </c>
      <c r="M571" s="427">
        <v>179920</v>
      </c>
      <c r="N571" s="428" t="s">
        <v>1341</v>
      </c>
      <c r="O571" s="433"/>
      <c r="P571" s="428" t="s">
        <v>1608</v>
      </c>
      <c r="Q571" s="427">
        <v>6099446</v>
      </c>
      <c r="R571" s="428" t="s">
        <v>1341</v>
      </c>
      <c r="S571" s="430"/>
      <c r="T571" s="428" t="s">
        <v>250</v>
      </c>
      <c r="U571" s="428" t="s">
        <v>1626</v>
      </c>
      <c r="V571" s="427" t="b">
        <v>0</v>
      </c>
      <c r="W571" s="428" t="s">
        <v>1341</v>
      </c>
      <c r="X571" s="428" t="s">
        <v>1341</v>
      </c>
    </row>
    <row r="572" spans="2:24" x14ac:dyDescent="0.3">
      <c r="B572" t="str">
        <f t="shared" si="8"/>
        <v>CR Bonneville Pool Hatchery</v>
      </c>
      <c r="C572" s="428" t="s">
        <v>1627</v>
      </c>
      <c r="D572" s="428" t="s">
        <v>1607</v>
      </c>
      <c r="E572" s="428" t="s">
        <v>1350</v>
      </c>
      <c r="F572" s="427">
        <v>2008</v>
      </c>
      <c r="G572" s="428" t="s">
        <v>1624</v>
      </c>
      <c r="H572" s="428" t="s">
        <v>1625</v>
      </c>
      <c r="I572" s="428" t="s">
        <v>1612</v>
      </c>
      <c r="J572" s="431">
        <v>39934</v>
      </c>
      <c r="K572" s="431">
        <v>39934</v>
      </c>
      <c r="L572" s="428" t="s">
        <v>1608</v>
      </c>
      <c r="M572" s="427">
        <v>179973</v>
      </c>
      <c r="N572" s="428" t="s">
        <v>1341</v>
      </c>
      <c r="O572" s="433"/>
      <c r="P572" s="428" t="s">
        <v>1608</v>
      </c>
      <c r="Q572" s="427">
        <v>4413723</v>
      </c>
      <c r="R572" s="428" t="s">
        <v>1341</v>
      </c>
      <c r="S572" s="430"/>
      <c r="T572" s="428" t="s">
        <v>250</v>
      </c>
      <c r="U572" s="428" t="s">
        <v>1628</v>
      </c>
      <c r="V572" s="427" t="b">
        <v>0</v>
      </c>
      <c r="W572" s="428" t="s">
        <v>1341</v>
      </c>
      <c r="X572" s="428" t="s">
        <v>1341</v>
      </c>
    </row>
    <row r="573" spans="2:24" x14ac:dyDescent="0.3">
      <c r="B573" t="str">
        <f t="shared" si="8"/>
        <v>South Puget Sound Fall Fing</v>
      </c>
      <c r="C573" s="428" t="s">
        <v>2399</v>
      </c>
      <c r="D573" s="428" t="s">
        <v>1607</v>
      </c>
      <c r="E573" s="428" t="s">
        <v>294</v>
      </c>
      <c r="F573" s="427">
        <v>2005</v>
      </c>
      <c r="G573" s="428" t="s">
        <v>2400</v>
      </c>
      <c r="H573" s="428" t="s">
        <v>1794</v>
      </c>
      <c r="I573" s="428" t="s">
        <v>1612</v>
      </c>
      <c r="J573" s="431">
        <v>38961</v>
      </c>
      <c r="K573" s="431">
        <v>38990</v>
      </c>
      <c r="L573" s="428" t="s">
        <v>1608</v>
      </c>
      <c r="M573" s="427">
        <v>31239</v>
      </c>
      <c r="N573" s="428" t="s">
        <v>1341</v>
      </c>
      <c r="O573" s="433"/>
      <c r="P573" s="428" t="s">
        <v>1608</v>
      </c>
      <c r="Q573" s="432">
        <v>261</v>
      </c>
      <c r="R573" s="428" t="s">
        <v>1341</v>
      </c>
      <c r="S573" s="430"/>
      <c r="T573" s="428" t="s">
        <v>1341</v>
      </c>
      <c r="U573" s="428" t="s">
        <v>1341</v>
      </c>
      <c r="V573" s="427" t="b">
        <v>0</v>
      </c>
      <c r="W573" s="428" t="s">
        <v>1341</v>
      </c>
      <c r="X573" s="428" t="s">
        <v>1341</v>
      </c>
    </row>
    <row r="574" spans="2:24" x14ac:dyDescent="0.3">
      <c r="B574" t="str">
        <f t="shared" si="8"/>
        <v>South Puget Sound Fall Fing</v>
      </c>
      <c r="C574" s="428" t="s">
        <v>2405</v>
      </c>
      <c r="D574" s="428" t="s">
        <v>1607</v>
      </c>
      <c r="E574" s="428" t="s">
        <v>294</v>
      </c>
      <c r="F574" s="427">
        <v>2005</v>
      </c>
      <c r="G574" s="428" t="s">
        <v>2400</v>
      </c>
      <c r="H574" s="428" t="s">
        <v>1794</v>
      </c>
      <c r="I574" s="428" t="s">
        <v>1612</v>
      </c>
      <c r="J574" s="431">
        <v>38873</v>
      </c>
      <c r="K574" s="431">
        <v>38887</v>
      </c>
      <c r="L574" s="428" t="s">
        <v>1608</v>
      </c>
      <c r="M574" s="427">
        <v>90548</v>
      </c>
      <c r="N574" s="428" t="s">
        <v>1613</v>
      </c>
      <c r="O574" s="427">
        <v>5185</v>
      </c>
      <c r="P574" s="428" t="s">
        <v>1608</v>
      </c>
      <c r="Q574" s="427">
        <v>4967</v>
      </c>
      <c r="R574" s="428" t="s">
        <v>1341</v>
      </c>
      <c r="S574" s="430"/>
      <c r="T574" s="428" t="s">
        <v>1341</v>
      </c>
      <c r="U574" s="428" t="s">
        <v>1341</v>
      </c>
      <c r="V574" s="427" t="b">
        <v>0</v>
      </c>
      <c r="W574" s="428" t="s">
        <v>1341</v>
      </c>
      <c r="X574" s="428" t="s">
        <v>1341</v>
      </c>
    </row>
    <row r="575" spans="2:24" x14ac:dyDescent="0.3">
      <c r="B575" t="str">
        <f t="shared" si="8"/>
        <v>South Puget Sound Fall Fing</v>
      </c>
      <c r="C575" s="428" t="s">
        <v>2401</v>
      </c>
      <c r="D575" s="428" t="s">
        <v>1607</v>
      </c>
      <c r="E575" s="428" t="s">
        <v>294</v>
      </c>
      <c r="F575" s="427">
        <v>2006</v>
      </c>
      <c r="G575" s="428" t="s">
        <v>2400</v>
      </c>
      <c r="H575" s="428" t="s">
        <v>1794</v>
      </c>
      <c r="I575" s="428" t="s">
        <v>1612</v>
      </c>
      <c r="J575" s="431">
        <v>39259</v>
      </c>
      <c r="K575" s="431">
        <v>39259</v>
      </c>
      <c r="L575" s="428" t="s">
        <v>1608</v>
      </c>
      <c r="M575" s="427">
        <v>97589</v>
      </c>
      <c r="N575" s="428" t="s">
        <v>1613</v>
      </c>
      <c r="O575" s="427">
        <v>1518</v>
      </c>
      <c r="P575" s="428" t="s">
        <v>1608</v>
      </c>
      <c r="Q575" s="427">
        <v>2093</v>
      </c>
      <c r="R575" s="428" t="s">
        <v>1341</v>
      </c>
      <c r="S575" s="433"/>
      <c r="T575" s="428" t="s">
        <v>1341</v>
      </c>
      <c r="U575" s="428" t="s">
        <v>1341</v>
      </c>
      <c r="V575" s="427" t="b">
        <v>0</v>
      </c>
      <c r="W575" s="428" t="s">
        <v>1341</v>
      </c>
      <c r="X575" s="428" t="s">
        <v>1341</v>
      </c>
    </row>
    <row r="576" spans="2:24" x14ac:dyDescent="0.3">
      <c r="B576" t="str">
        <f t="shared" si="8"/>
        <v>South Puget Sound Fall Fing</v>
      </c>
      <c r="C576" s="428" t="s">
        <v>2403</v>
      </c>
      <c r="D576" s="428" t="s">
        <v>1607</v>
      </c>
      <c r="E576" s="428" t="s">
        <v>294</v>
      </c>
      <c r="F576" s="427">
        <v>2006</v>
      </c>
      <c r="G576" s="428" t="s">
        <v>2400</v>
      </c>
      <c r="H576" s="428" t="s">
        <v>1794</v>
      </c>
      <c r="I576" s="428" t="s">
        <v>1612</v>
      </c>
      <c r="J576" s="431">
        <v>39329</v>
      </c>
      <c r="K576" s="431">
        <v>39330</v>
      </c>
      <c r="L576" s="428" t="s">
        <v>1608</v>
      </c>
      <c r="M576" s="427">
        <v>98167</v>
      </c>
      <c r="N576" s="428" t="s">
        <v>1613</v>
      </c>
      <c r="O576" s="427">
        <v>1581</v>
      </c>
      <c r="P576" s="428" t="s">
        <v>1608</v>
      </c>
      <c r="Q576" s="427">
        <v>974</v>
      </c>
      <c r="R576" s="428" t="s">
        <v>1341</v>
      </c>
      <c r="S576" s="430"/>
      <c r="T576" s="428" t="s">
        <v>1341</v>
      </c>
      <c r="U576" s="428" t="s">
        <v>1341</v>
      </c>
      <c r="V576" s="427" t="b">
        <v>0</v>
      </c>
      <c r="W576" s="428" t="s">
        <v>1341</v>
      </c>
      <c r="X576" s="428" t="s">
        <v>1341</v>
      </c>
    </row>
    <row r="577" spans="2:24" x14ac:dyDescent="0.3">
      <c r="B577" t="str">
        <f t="shared" si="8"/>
        <v>South Puget Sound Fall Fing</v>
      </c>
      <c r="C577" s="428" t="s">
        <v>2402</v>
      </c>
      <c r="D577" s="428" t="s">
        <v>1607</v>
      </c>
      <c r="E577" s="428" t="s">
        <v>294</v>
      </c>
      <c r="F577" s="427">
        <v>2007</v>
      </c>
      <c r="G577" s="428" t="s">
        <v>2400</v>
      </c>
      <c r="H577" s="428" t="s">
        <v>1794</v>
      </c>
      <c r="I577" s="428" t="s">
        <v>1612</v>
      </c>
      <c r="J577" s="431">
        <v>39616</v>
      </c>
      <c r="K577" s="431">
        <v>39616</v>
      </c>
      <c r="L577" s="428" t="s">
        <v>1608</v>
      </c>
      <c r="M577" s="427">
        <v>97485</v>
      </c>
      <c r="N577" s="428" t="s">
        <v>1613</v>
      </c>
      <c r="O577" s="427">
        <v>1528</v>
      </c>
      <c r="P577" s="428" t="s">
        <v>1608</v>
      </c>
      <c r="Q577" s="427">
        <v>254</v>
      </c>
      <c r="R577" s="428" t="s">
        <v>1341</v>
      </c>
      <c r="S577" s="430"/>
      <c r="T577" s="428" t="s">
        <v>1341</v>
      </c>
      <c r="U577" s="428" t="s">
        <v>1341</v>
      </c>
      <c r="V577" s="427" t="b">
        <v>0</v>
      </c>
      <c r="W577" s="428" t="s">
        <v>1341</v>
      </c>
      <c r="X577" s="428" t="s">
        <v>1341</v>
      </c>
    </row>
    <row r="578" spans="2:24" x14ac:dyDescent="0.3">
      <c r="B578" t="str">
        <f t="shared" si="8"/>
        <v>South Puget Sound Fall Fing</v>
      </c>
      <c r="C578" s="428" t="s">
        <v>2404</v>
      </c>
      <c r="D578" s="428" t="s">
        <v>1607</v>
      </c>
      <c r="E578" s="428" t="s">
        <v>294</v>
      </c>
      <c r="F578" s="427">
        <v>2007</v>
      </c>
      <c r="G578" s="428" t="s">
        <v>2400</v>
      </c>
      <c r="H578" s="428" t="s">
        <v>1794</v>
      </c>
      <c r="I578" s="428" t="s">
        <v>1612</v>
      </c>
      <c r="J578" s="431">
        <v>39706</v>
      </c>
      <c r="K578" s="431">
        <v>39713</v>
      </c>
      <c r="L578" s="428" t="s">
        <v>1608</v>
      </c>
      <c r="M578" s="427">
        <v>97992</v>
      </c>
      <c r="N578" s="428" t="s">
        <v>1613</v>
      </c>
      <c r="O578" s="432">
        <v>401</v>
      </c>
      <c r="P578" s="428" t="s">
        <v>1608</v>
      </c>
      <c r="Q578" s="427">
        <v>2000</v>
      </c>
      <c r="R578" s="428" t="s">
        <v>1341</v>
      </c>
      <c r="S578" s="430"/>
      <c r="T578" s="428" t="s">
        <v>1341</v>
      </c>
      <c r="U578" s="428" t="s">
        <v>1341</v>
      </c>
      <c r="V578" s="427" t="b">
        <v>0</v>
      </c>
      <c r="W578" s="428" t="s">
        <v>1341</v>
      </c>
      <c r="X578" s="428" t="s">
        <v>1341</v>
      </c>
    </row>
    <row r="579" spans="2:24" x14ac:dyDescent="0.3">
      <c r="B579" t="str">
        <f t="shared" ref="B579:B642" si="9">VLOOKUP(E579,AD$2:AE$89,2,FALSE)</f>
        <v>South Puget Sound Fall Year</v>
      </c>
      <c r="C579" s="428" t="s">
        <v>2406</v>
      </c>
      <c r="D579" s="428" t="s">
        <v>1607</v>
      </c>
      <c r="E579" s="428" t="s">
        <v>328</v>
      </c>
      <c r="F579" s="427">
        <v>2005</v>
      </c>
      <c r="G579" s="428" t="s">
        <v>2648</v>
      </c>
      <c r="H579" s="428" t="s">
        <v>2649</v>
      </c>
      <c r="I579" s="428" t="s">
        <v>1612</v>
      </c>
      <c r="J579" s="431">
        <v>39181</v>
      </c>
      <c r="K579" s="431">
        <v>39198</v>
      </c>
      <c r="L579" s="428" t="s">
        <v>1608</v>
      </c>
      <c r="M579" s="427">
        <v>69491</v>
      </c>
      <c r="N579" s="428" t="s">
        <v>1613</v>
      </c>
      <c r="O579" s="427">
        <v>1297</v>
      </c>
      <c r="P579" s="428" t="s">
        <v>1608</v>
      </c>
      <c r="Q579" s="427">
        <v>1237</v>
      </c>
      <c r="R579" s="428" t="s">
        <v>1341</v>
      </c>
      <c r="S579" s="430"/>
      <c r="T579" s="428" t="s">
        <v>1341</v>
      </c>
      <c r="U579" s="428" t="s">
        <v>1341</v>
      </c>
      <c r="V579" s="427" t="b">
        <v>0</v>
      </c>
      <c r="W579" s="428" t="s">
        <v>1341</v>
      </c>
      <c r="X579" s="428" t="s">
        <v>1341</v>
      </c>
    </row>
    <row r="580" spans="2:24" x14ac:dyDescent="0.3">
      <c r="B580" t="str">
        <f t="shared" si="9"/>
        <v>South Puget Sound Fall Year</v>
      </c>
      <c r="C580" s="428" t="s">
        <v>2419</v>
      </c>
      <c r="D580" s="428" t="s">
        <v>1607</v>
      </c>
      <c r="E580" s="428" t="s">
        <v>328</v>
      </c>
      <c r="F580" s="427">
        <v>2005</v>
      </c>
      <c r="G580" s="428" t="s">
        <v>2415</v>
      </c>
      <c r="H580" s="428" t="s">
        <v>2416</v>
      </c>
      <c r="I580" s="428" t="s">
        <v>1612</v>
      </c>
      <c r="J580" s="431">
        <v>39203</v>
      </c>
      <c r="K580" s="431">
        <v>39203</v>
      </c>
      <c r="L580" s="428" t="s">
        <v>1608</v>
      </c>
      <c r="M580" s="427">
        <v>95779</v>
      </c>
      <c r="N580" s="428" t="s">
        <v>1613</v>
      </c>
      <c r="O580" s="432">
        <v>1330</v>
      </c>
      <c r="P580" s="428" t="s">
        <v>1608</v>
      </c>
      <c r="Q580" s="432">
        <v>2891</v>
      </c>
      <c r="R580" s="428" t="s">
        <v>1341</v>
      </c>
      <c r="S580" s="430"/>
      <c r="T580" s="428" t="s">
        <v>1341</v>
      </c>
      <c r="U580" s="428" t="s">
        <v>1341</v>
      </c>
      <c r="V580" s="427" t="b">
        <v>0</v>
      </c>
      <c r="W580" s="428" t="s">
        <v>1341</v>
      </c>
      <c r="X580" s="428" t="s">
        <v>1341</v>
      </c>
    </row>
    <row r="581" spans="2:24" x14ac:dyDescent="0.3">
      <c r="B581" t="str">
        <f t="shared" si="9"/>
        <v>South Puget Sound Fall Year</v>
      </c>
      <c r="C581" s="428" t="s">
        <v>2412</v>
      </c>
      <c r="D581" s="428" t="s">
        <v>1607</v>
      </c>
      <c r="E581" s="428" t="s">
        <v>328</v>
      </c>
      <c r="F581" s="427">
        <v>2005</v>
      </c>
      <c r="G581" s="428" t="s">
        <v>1793</v>
      </c>
      <c r="H581" s="428" t="s">
        <v>1794</v>
      </c>
      <c r="I581" s="428" t="s">
        <v>1612</v>
      </c>
      <c r="J581" s="431">
        <v>39171</v>
      </c>
      <c r="K581" s="431">
        <v>39171</v>
      </c>
      <c r="L581" s="428" t="s">
        <v>1608</v>
      </c>
      <c r="M581" s="427">
        <v>94225</v>
      </c>
      <c r="N581" s="428" t="s">
        <v>1613</v>
      </c>
      <c r="O581" s="427">
        <v>5168</v>
      </c>
      <c r="P581" s="428" t="s">
        <v>1608</v>
      </c>
      <c r="Q581" s="427">
        <v>952</v>
      </c>
      <c r="R581" s="428" t="s">
        <v>1341</v>
      </c>
      <c r="S581" s="430"/>
      <c r="T581" s="428" t="s">
        <v>1341</v>
      </c>
      <c r="U581" s="428" t="s">
        <v>1341</v>
      </c>
      <c r="V581" s="427" t="b">
        <v>0</v>
      </c>
      <c r="W581" s="428" t="s">
        <v>1341</v>
      </c>
      <c r="X581" s="428" t="s">
        <v>1341</v>
      </c>
    </row>
    <row r="582" spans="2:24" x14ac:dyDescent="0.3">
      <c r="B582" t="str">
        <f t="shared" si="9"/>
        <v>South Puget Sound Fall Year</v>
      </c>
      <c r="C582" s="428" t="s">
        <v>2411</v>
      </c>
      <c r="D582" s="428" t="s">
        <v>1607</v>
      </c>
      <c r="E582" s="428" t="s">
        <v>328</v>
      </c>
      <c r="F582" s="427">
        <v>2006</v>
      </c>
      <c r="G582" s="428" t="s">
        <v>2407</v>
      </c>
      <c r="H582" s="428" t="s">
        <v>2408</v>
      </c>
      <c r="I582" s="428" t="s">
        <v>1612</v>
      </c>
      <c r="J582" s="431">
        <v>39528</v>
      </c>
      <c r="K582" s="431">
        <v>39528</v>
      </c>
      <c r="L582" s="428" t="s">
        <v>1608</v>
      </c>
      <c r="M582" s="427">
        <v>22002</v>
      </c>
      <c r="N582" s="428" t="s">
        <v>1613</v>
      </c>
      <c r="O582" s="427">
        <v>267</v>
      </c>
      <c r="P582" s="428" t="s">
        <v>1608</v>
      </c>
      <c r="Q582" s="427">
        <v>13</v>
      </c>
      <c r="R582" s="428" t="s">
        <v>1341</v>
      </c>
      <c r="S582" s="430"/>
      <c r="T582" s="428" t="s">
        <v>1341</v>
      </c>
      <c r="U582" s="428" t="s">
        <v>1341</v>
      </c>
      <c r="V582" s="427" t="b">
        <v>0</v>
      </c>
      <c r="W582" s="428" t="s">
        <v>1341</v>
      </c>
      <c r="X582" s="428" t="s">
        <v>1341</v>
      </c>
    </row>
    <row r="583" spans="2:24" x14ac:dyDescent="0.3">
      <c r="B583" t="str">
        <f t="shared" si="9"/>
        <v>South Puget Sound Fall Year</v>
      </c>
      <c r="C583" s="428" t="s">
        <v>2410</v>
      </c>
      <c r="D583" s="428" t="s">
        <v>1607</v>
      </c>
      <c r="E583" s="428" t="s">
        <v>328</v>
      </c>
      <c r="F583" s="427">
        <v>2006</v>
      </c>
      <c r="G583" s="428" t="s">
        <v>2407</v>
      </c>
      <c r="H583" s="428" t="s">
        <v>2408</v>
      </c>
      <c r="I583" s="428" t="s">
        <v>1612</v>
      </c>
      <c r="J583" s="431">
        <v>39528</v>
      </c>
      <c r="K583" s="431">
        <v>39528</v>
      </c>
      <c r="L583" s="428" t="s">
        <v>1608</v>
      </c>
      <c r="M583" s="427">
        <v>21631</v>
      </c>
      <c r="N583" s="428" t="s">
        <v>1613</v>
      </c>
      <c r="O583" s="432">
        <v>263</v>
      </c>
      <c r="P583" s="428" t="s">
        <v>1608</v>
      </c>
      <c r="Q583" s="427">
        <v>60</v>
      </c>
      <c r="R583" s="428" t="s">
        <v>1341</v>
      </c>
      <c r="S583" s="430"/>
      <c r="T583" s="428" t="s">
        <v>1341</v>
      </c>
      <c r="U583" s="428" t="s">
        <v>1341</v>
      </c>
      <c r="V583" s="427" t="b">
        <v>0</v>
      </c>
      <c r="W583" s="428" t="s">
        <v>1341</v>
      </c>
      <c r="X583" s="428" t="s">
        <v>1341</v>
      </c>
    </row>
    <row r="584" spans="2:24" x14ac:dyDescent="0.3">
      <c r="B584" t="str">
        <f t="shared" si="9"/>
        <v>South Puget Sound Fall Year</v>
      </c>
      <c r="C584" s="428" t="s">
        <v>2409</v>
      </c>
      <c r="D584" s="428" t="s">
        <v>1607</v>
      </c>
      <c r="E584" s="428" t="s">
        <v>328</v>
      </c>
      <c r="F584" s="427">
        <v>2006</v>
      </c>
      <c r="G584" s="428" t="s">
        <v>2407</v>
      </c>
      <c r="H584" s="428" t="s">
        <v>2408</v>
      </c>
      <c r="I584" s="428" t="s">
        <v>1612</v>
      </c>
      <c r="J584" s="431">
        <v>39528</v>
      </c>
      <c r="K584" s="431">
        <v>39528</v>
      </c>
      <c r="L584" s="428" t="s">
        <v>1608</v>
      </c>
      <c r="M584" s="427">
        <v>20612</v>
      </c>
      <c r="N584" s="428" t="s">
        <v>1613</v>
      </c>
      <c r="O584" s="432">
        <v>250</v>
      </c>
      <c r="P584" s="428" t="s">
        <v>1341</v>
      </c>
      <c r="Q584" s="433"/>
      <c r="R584" s="428" t="s">
        <v>1341</v>
      </c>
      <c r="S584" s="430"/>
      <c r="T584" s="428" t="s">
        <v>1341</v>
      </c>
      <c r="U584" s="428" t="s">
        <v>1341</v>
      </c>
      <c r="V584" s="427" t="b">
        <v>0</v>
      </c>
      <c r="W584" s="428" t="s">
        <v>1341</v>
      </c>
      <c r="X584" s="428" t="s">
        <v>1341</v>
      </c>
    </row>
    <row r="585" spans="2:24" x14ac:dyDescent="0.3">
      <c r="B585" t="str">
        <f t="shared" si="9"/>
        <v>South Puget Sound Fall Year</v>
      </c>
      <c r="C585" s="428" t="s">
        <v>2414</v>
      </c>
      <c r="D585" s="428" t="s">
        <v>1607</v>
      </c>
      <c r="E585" s="428" t="s">
        <v>328</v>
      </c>
      <c r="F585" s="427">
        <v>2006</v>
      </c>
      <c r="G585" s="428" t="s">
        <v>2415</v>
      </c>
      <c r="H585" s="428" t="s">
        <v>2416</v>
      </c>
      <c r="I585" s="428" t="s">
        <v>1612</v>
      </c>
      <c r="J585" s="431">
        <v>39559</v>
      </c>
      <c r="K585" s="431">
        <v>39559</v>
      </c>
      <c r="L585" s="428" t="s">
        <v>1608</v>
      </c>
      <c r="M585" s="427">
        <v>79176</v>
      </c>
      <c r="N585" s="428" t="s">
        <v>1613</v>
      </c>
      <c r="O585" s="427">
        <v>1062</v>
      </c>
      <c r="P585" s="428" t="s">
        <v>1608</v>
      </c>
      <c r="Q585" s="427">
        <v>187</v>
      </c>
      <c r="R585" s="428" t="s">
        <v>1341</v>
      </c>
      <c r="S585" s="430"/>
      <c r="T585" s="428" t="s">
        <v>1341</v>
      </c>
      <c r="U585" s="428" t="s">
        <v>1341</v>
      </c>
      <c r="V585" s="427" t="b">
        <v>0</v>
      </c>
      <c r="W585" s="428" t="s">
        <v>1341</v>
      </c>
      <c r="X585" s="428" t="s">
        <v>1341</v>
      </c>
    </row>
    <row r="586" spans="2:24" x14ac:dyDescent="0.3">
      <c r="B586" t="str">
        <f t="shared" si="9"/>
        <v>South Puget Sound Fall Year</v>
      </c>
      <c r="C586" s="428" t="s">
        <v>2413</v>
      </c>
      <c r="D586" s="428" t="s">
        <v>1607</v>
      </c>
      <c r="E586" s="428" t="s">
        <v>328</v>
      </c>
      <c r="F586" s="427">
        <v>2006</v>
      </c>
      <c r="G586" s="428" t="s">
        <v>1793</v>
      </c>
      <c r="H586" s="428" t="s">
        <v>1794</v>
      </c>
      <c r="I586" s="428" t="s">
        <v>1612</v>
      </c>
      <c r="J586" s="431">
        <v>39540</v>
      </c>
      <c r="K586" s="431">
        <v>39540</v>
      </c>
      <c r="L586" s="428" t="s">
        <v>1608</v>
      </c>
      <c r="M586" s="427">
        <v>89978</v>
      </c>
      <c r="N586" s="428" t="s">
        <v>1613</v>
      </c>
      <c r="O586" s="427">
        <v>4954</v>
      </c>
      <c r="P586" s="428" t="s">
        <v>1608</v>
      </c>
      <c r="Q586" s="427">
        <v>1262</v>
      </c>
      <c r="R586" s="428" t="s">
        <v>1341</v>
      </c>
      <c r="S586" s="430"/>
      <c r="T586" s="428" t="s">
        <v>1341</v>
      </c>
      <c r="U586" s="428" t="s">
        <v>1341</v>
      </c>
      <c r="V586" s="427" t="b">
        <v>0</v>
      </c>
      <c r="W586" s="428" t="s">
        <v>1341</v>
      </c>
      <c r="X586" s="428" t="s">
        <v>1341</v>
      </c>
    </row>
    <row r="587" spans="2:24" x14ac:dyDescent="0.3">
      <c r="B587" t="str">
        <f t="shared" si="9"/>
        <v>South Puget Sound Fall Year</v>
      </c>
      <c r="C587" s="428" t="s">
        <v>2417</v>
      </c>
      <c r="D587" s="428" t="s">
        <v>1607</v>
      </c>
      <c r="E587" s="428" t="s">
        <v>328</v>
      </c>
      <c r="F587" s="427">
        <v>2007</v>
      </c>
      <c r="G587" s="428" t="s">
        <v>2415</v>
      </c>
      <c r="H587" s="428" t="s">
        <v>2416</v>
      </c>
      <c r="I587" s="428" t="s">
        <v>1612</v>
      </c>
      <c r="J587" s="431">
        <v>39918</v>
      </c>
      <c r="K587" s="431">
        <v>39934</v>
      </c>
      <c r="L587" s="428" t="s">
        <v>1608</v>
      </c>
      <c r="M587" s="427">
        <v>101039</v>
      </c>
      <c r="N587" s="428" t="s">
        <v>1341</v>
      </c>
      <c r="O587" s="433"/>
      <c r="P587" s="428" t="s">
        <v>1608</v>
      </c>
      <c r="Q587" s="427">
        <v>192</v>
      </c>
      <c r="R587" s="428" t="s">
        <v>1341</v>
      </c>
      <c r="S587" s="430"/>
      <c r="T587" s="428" t="s">
        <v>1341</v>
      </c>
      <c r="U587" s="428" t="s">
        <v>1341</v>
      </c>
      <c r="V587" s="427" t="b">
        <v>0</v>
      </c>
      <c r="W587" s="428" t="s">
        <v>1341</v>
      </c>
      <c r="X587" s="428" t="s">
        <v>1341</v>
      </c>
    </row>
    <row r="588" spans="2:24" x14ac:dyDescent="0.3">
      <c r="B588" t="str">
        <f t="shared" si="9"/>
        <v>South Puget Sound Fall Year</v>
      </c>
      <c r="C588" s="428" t="s">
        <v>2418</v>
      </c>
      <c r="D588" s="428" t="s">
        <v>1607</v>
      </c>
      <c r="E588" s="428" t="s">
        <v>328</v>
      </c>
      <c r="F588" s="427">
        <v>2007</v>
      </c>
      <c r="G588" s="428" t="s">
        <v>1793</v>
      </c>
      <c r="H588" s="428" t="s">
        <v>1794</v>
      </c>
      <c r="I588" s="428" t="s">
        <v>1612</v>
      </c>
      <c r="J588" s="431">
        <v>39904</v>
      </c>
      <c r="K588" s="431">
        <v>39904</v>
      </c>
      <c r="L588" s="428" t="s">
        <v>1608</v>
      </c>
      <c r="M588" s="427">
        <v>91823</v>
      </c>
      <c r="N588" s="428" t="s">
        <v>1613</v>
      </c>
      <c r="O588" s="427">
        <v>1170</v>
      </c>
      <c r="P588" s="428" t="s">
        <v>1608</v>
      </c>
      <c r="Q588" s="432">
        <v>4484</v>
      </c>
      <c r="R588" s="428" t="s">
        <v>1341</v>
      </c>
      <c r="S588" s="430"/>
      <c r="T588" s="428" t="s">
        <v>1341</v>
      </c>
      <c r="U588" s="428" t="s">
        <v>1341</v>
      </c>
      <c r="V588" s="427" t="b">
        <v>0</v>
      </c>
      <c r="W588" s="428" t="s">
        <v>1341</v>
      </c>
      <c r="X588" s="428" t="s">
        <v>1341</v>
      </c>
    </row>
    <row r="589" spans="2:24" x14ac:dyDescent="0.3">
      <c r="B589" t="str">
        <f t="shared" si="9"/>
        <v>South Puget Sound Fall Year</v>
      </c>
      <c r="C589" s="428" t="s">
        <v>2420</v>
      </c>
      <c r="D589" s="428" t="s">
        <v>1607</v>
      </c>
      <c r="E589" s="428" t="s">
        <v>328</v>
      </c>
      <c r="F589" s="427">
        <v>2007</v>
      </c>
      <c r="G589" s="428" t="s">
        <v>2407</v>
      </c>
      <c r="H589" s="428" t="s">
        <v>2408</v>
      </c>
      <c r="I589" s="428" t="s">
        <v>1612</v>
      </c>
      <c r="J589" s="431">
        <v>39892</v>
      </c>
      <c r="K589" s="431">
        <v>39892</v>
      </c>
      <c r="L589" s="428" t="s">
        <v>1608</v>
      </c>
      <c r="M589" s="427">
        <v>68373</v>
      </c>
      <c r="N589" s="428" t="s">
        <v>1613</v>
      </c>
      <c r="O589" s="427">
        <v>1835</v>
      </c>
      <c r="P589" s="428" t="s">
        <v>1608</v>
      </c>
      <c r="Q589" s="427">
        <v>353</v>
      </c>
      <c r="R589" s="428" t="s">
        <v>1341</v>
      </c>
      <c r="S589" s="430"/>
      <c r="T589" s="428" t="s">
        <v>1341</v>
      </c>
      <c r="U589" s="428" t="s">
        <v>1341</v>
      </c>
      <c r="V589" s="427" t="b">
        <v>0</v>
      </c>
      <c r="W589" s="428" t="s">
        <v>1341</v>
      </c>
      <c r="X589" s="428" t="s">
        <v>1341</v>
      </c>
    </row>
    <row r="590" spans="2:24" x14ac:dyDescent="0.3">
      <c r="B590" t="str">
        <f t="shared" si="9"/>
        <v>South Puget Sound Fall Year</v>
      </c>
      <c r="C590" s="428" t="s">
        <v>1792</v>
      </c>
      <c r="D590" s="428" t="s">
        <v>1607</v>
      </c>
      <c r="E590" s="428" t="s">
        <v>328</v>
      </c>
      <c r="F590" s="427">
        <v>2008</v>
      </c>
      <c r="G590" s="428" t="s">
        <v>1793</v>
      </c>
      <c r="H590" s="428" t="s">
        <v>1794</v>
      </c>
      <c r="I590" s="428" t="s">
        <v>1612</v>
      </c>
      <c r="J590" s="431">
        <v>40274</v>
      </c>
      <c r="K590" s="431">
        <v>40274</v>
      </c>
      <c r="L590" s="428" t="s">
        <v>1608</v>
      </c>
      <c r="M590" s="427">
        <v>101067</v>
      </c>
      <c r="N590" s="428" t="s">
        <v>1613</v>
      </c>
      <c r="O590" s="427">
        <v>539</v>
      </c>
      <c r="P590" s="428" t="s">
        <v>1341</v>
      </c>
      <c r="Q590" s="433"/>
      <c r="R590" s="428" t="s">
        <v>1341</v>
      </c>
      <c r="S590" s="430"/>
      <c r="T590" s="428" t="s">
        <v>1341</v>
      </c>
      <c r="U590" s="428" t="s">
        <v>1341</v>
      </c>
      <c r="V590" s="427" t="b">
        <v>0</v>
      </c>
      <c r="W590" s="428" t="s">
        <v>1341</v>
      </c>
      <c r="X590" s="428" t="s">
        <v>1341</v>
      </c>
    </row>
    <row r="591" spans="2:24" x14ac:dyDescent="0.3">
      <c r="B591" t="str">
        <f t="shared" si="9"/>
        <v>South Puget Sound Fall Year</v>
      </c>
      <c r="C591" s="428" t="s">
        <v>2656</v>
      </c>
      <c r="D591" s="428" t="s">
        <v>1607</v>
      </c>
      <c r="E591" s="428" t="s">
        <v>328</v>
      </c>
      <c r="F591" s="427">
        <v>2008</v>
      </c>
      <c r="G591" s="428" t="s">
        <v>2415</v>
      </c>
      <c r="H591" s="428" t="s">
        <v>2657</v>
      </c>
      <c r="I591" s="428" t="s">
        <v>1612</v>
      </c>
      <c r="J591" s="431">
        <v>40283</v>
      </c>
      <c r="K591" s="431">
        <v>40291</v>
      </c>
      <c r="L591" s="428" t="s">
        <v>1608</v>
      </c>
      <c r="M591" s="427">
        <v>100169</v>
      </c>
      <c r="N591" s="428" t="s">
        <v>1613</v>
      </c>
      <c r="O591" s="427">
        <v>538</v>
      </c>
      <c r="P591" s="428" t="s">
        <v>1608</v>
      </c>
      <c r="Q591" s="427">
        <v>710</v>
      </c>
      <c r="R591" s="428" t="s">
        <v>1341</v>
      </c>
      <c r="S591" s="430"/>
      <c r="T591" s="428" t="s">
        <v>1341</v>
      </c>
      <c r="U591" s="428" t="s">
        <v>1341</v>
      </c>
      <c r="V591" s="427" t="b">
        <v>0</v>
      </c>
      <c r="W591" s="428" t="s">
        <v>1341</v>
      </c>
      <c r="X591" s="428" t="s">
        <v>1341</v>
      </c>
    </row>
    <row r="592" spans="2:24" x14ac:dyDescent="0.3">
      <c r="B592" t="str">
        <f t="shared" si="9"/>
        <v>Oregon North Coast Fall</v>
      </c>
      <c r="C592" s="428" t="s">
        <v>1001</v>
      </c>
      <c r="D592" s="428" t="s">
        <v>1607</v>
      </c>
      <c r="E592" s="428" t="s">
        <v>1470</v>
      </c>
      <c r="F592" s="427">
        <v>2005</v>
      </c>
      <c r="G592" s="428" t="s">
        <v>1665</v>
      </c>
      <c r="H592" s="428" t="s">
        <v>1666</v>
      </c>
      <c r="I592" s="428" t="s">
        <v>1612</v>
      </c>
      <c r="J592" s="431">
        <v>38949</v>
      </c>
      <c r="K592" s="431">
        <v>38949</v>
      </c>
      <c r="L592" s="428" t="s">
        <v>1608</v>
      </c>
      <c r="M592" s="427">
        <v>208080</v>
      </c>
      <c r="N592" s="428" t="s">
        <v>1613</v>
      </c>
      <c r="O592" s="427">
        <v>2420</v>
      </c>
      <c r="P592" s="428" t="s">
        <v>1613</v>
      </c>
      <c r="Q592" s="427">
        <v>806</v>
      </c>
      <c r="R592" s="428" t="s">
        <v>1341</v>
      </c>
      <c r="S592" s="430"/>
      <c r="T592" s="428" t="s">
        <v>1341</v>
      </c>
      <c r="U592" s="428" t="s">
        <v>1341</v>
      </c>
      <c r="V592" s="427" t="b">
        <v>0</v>
      </c>
      <c r="W592" s="428" t="s">
        <v>1341</v>
      </c>
      <c r="X592" s="428" t="s">
        <v>1341</v>
      </c>
    </row>
    <row r="593" spans="2:24" x14ac:dyDescent="0.3">
      <c r="B593" t="str">
        <f t="shared" si="9"/>
        <v>Oregon North Coast Fall</v>
      </c>
      <c r="C593" s="428" t="s">
        <v>1002</v>
      </c>
      <c r="D593" s="428" t="s">
        <v>1607</v>
      </c>
      <c r="E593" s="428" t="s">
        <v>1470</v>
      </c>
      <c r="F593" s="427">
        <v>2006</v>
      </c>
      <c r="G593" s="428" t="s">
        <v>1665</v>
      </c>
      <c r="H593" s="428" t="s">
        <v>1666</v>
      </c>
      <c r="I593" s="428" t="s">
        <v>1612</v>
      </c>
      <c r="J593" s="431">
        <v>39328</v>
      </c>
      <c r="K593" s="431">
        <v>39328</v>
      </c>
      <c r="L593" s="428" t="s">
        <v>1608</v>
      </c>
      <c r="M593" s="427">
        <v>207362</v>
      </c>
      <c r="N593" s="428" t="s">
        <v>1613</v>
      </c>
      <c r="O593" s="427">
        <v>1642</v>
      </c>
      <c r="P593" s="428" t="s">
        <v>1608</v>
      </c>
      <c r="Q593" s="432">
        <v>582</v>
      </c>
      <c r="R593" s="428" t="s">
        <v>1341</v>
      </c>
      <c r="S593" s="430"/>
      <c r="T593" s="428" t="s">
        <v>1341</v>
      </c>
      <c r="U593" s="428" t="s">
        <v>1341</v>
      </c>
      <c r="V593" s="427" t="b">
        <v>0</v>
      </c>
      <c r="W593" s="428" t="s">
        <v>1341</v>
      </c>
      <c r="X593" s="428" t="s">
        <v>1341</v>
      </c>
    </row>
    <row r="594" spans="2:24" x14ac:dyDescent="0.3">
      <c r="B594" t="str">
        <f t="shared" si="9"/>
        <v>Oregon North Coast Fall</v>
      </c>
      <c r="C594" s="428" t="s">
        <v>1004</v>
      </c>
      <c r="D594" s="428" t="s">
        <v>1607</v>
      </c>
      <c r="E594" s="428" t="s">
        <v>1470</v>
      </c>
      <c r="F594" s="427">
        <v>2007</v>
      </c>
      <c r="G594" s="428" t="s">
        <v>1665</v>
      </c>
      <c r="H594" s="428" t="s">
        <v>1666</v>
      </c>
      <c r="I594" s="428" t="s">
        <v>1612</v>
      </c>
      <c r="J594" s="431">
        <v>39695</v>
      </c>
      <c r="K594" s="431">
        <v>39695</v>
      </c>
      <c r="L594" s="428" t="s">
        <v>1608</v>
      </c>
      <c r="M594" s="427">
        <v>205216</v>
      </c>
      <c r="N594" s="428" t="s">
        <v>1613</v>
      </c>
      <c r="O594" s="432">
        <v>2721</v>
      </c>
      <c r="P594" s="428" t="s">
        <v>1341</v>
      </c>
      <c r="Q594" s="433"/>
      <c r="R594" s="428" t="s">
        <v>1341</v>
      </c>
      <c r="S594" s="430"/>
      <c r="T594" s="428" t="s">
        <v>1341</v>
      </c>
      <c r="U594" s="428" t="s">
        <v>1341</v>
      </c>
      <c r="V594" s="427" t="b">
        <v>0</v>
      </c>
      <c r="W594" s="428" t="s">
        <v>1341</v>
      </c>
      <c r="X594" s="428" t="s">
        <v>1341</v>
      </c>
    </row>
    <row r="595" spans="2:24" x14ac:dyDescent="0.3">
      <c r="B595" t="str">
        <f t="shared" si="9"/>
        <v>Oregon North Coast Fall</v>
      </c>
      <c r="C595" s="428" t="s">
        <v>1664</v>
      </c>
      <c r="D595" s="428" t="s">
        <v>1607</v>
      </c>
      <c r="E595" s="428" t="s">
        <v>1470</v>
      </c>
      <c r="F595" s="427">
        <v>2008</v>
      </c>
      <c r="G595" s="428" t="s">
        <v>1665</v>
      </c>
      <c r="H595" s="428" t="s">
        <v>1666</v>
      </c>
      <c r="I595" s="428" t="s">
        <v>1612</v>
      </c>
      <c r="J595" s="431">
        <v>40054</v>
      </c>
      <c r="K595" s="431">
        <v>40057</v>
      </c>
      <c r="L595" s="428" t="s">
        <v>1608</v>
      </c>
      <c r="M595" s="427">
        <v>157478</v>
      </c>
      <c r="N595" s="428" t="s">
        <v>1613</v>
      </c>
      <c r="O595" s="427">
        <v>1500</v>
      </c>
      <c r="P595" s="428" t="s">
        <v>1341</v>
      </c>
      <c r="Q595" s="433"/>
      <c r="R595" s="428" t="s">
        <v>1341</v>
      </c>
      <c r="S595" s="430"/>
      <c r="T595" s="428" t="s">
        <v>1341</v>
      </c>
      <c r="U595" s="428" t="s">
        <v>1341</v>
      </c>
      <c r="V595" s="427" t="b">
        <v>0</v>
      </c>
      <c r="W595" s="428" t="s">
        <v>1341</v>
      </c>
      <c r="X595" s="428" t="s">
        <v>1341</v>
      </c>
    </row>
    <row r="596" spans="2:24" x14ac:dyDescent="0.3">
      <c r="B596" t="str">
        <f t="shared" si="9"/>
        <v>Skagit Summer/Fall Fing</v>
      </c>
      <c r="C596" s="428" t="s">
        <v>2423</v>
      </c>
      <c r="D596" s="428" t="s">
        <v>1607</v>
      </c>
      <c r="E596" s="428" t="s">
        <v>397</v>
      </c>
      <c r="F596" s="427">
        <v>2005</v>
      </c>
      <c r="G596" s="428" t="s">
        <v>2421</v>
      </c>
      <c r="H596" s="428" t="s">
        <v>2422</v>
      </c>
      <c r="I596" s="428" t="s">
        <v>1668</v>
      </c>
      <c r="J596" s="431">
        <v>38860</v>
      </c>
      <c r="K596" s="431">
        <v>38860</v>
      </c>
      <c r="L596" s="428" t="s">
        <v>1608</v>
      </c>
      <c r="M596" s="427">
        <v>200657</v>
      </c>
      <c r="N596" s="428" t="s">
        <v>1613</v>
      </c>
      <c r="O596" s="427">
        <v>1641</v>
      </c>
      <c r="P596" s="428" t="s">
        <v>1608</v>
      </c>
      <c r="Q596" s="427">
        <v>2872</v>
      </c>
      <c r="R596" s="428" t="s">
        <v>1341</v>
      </c>
      <c r="S596" s="430"/>
      <c r="T596" s="428" t="s">
        <v>1341</v>
      </c>
      <c r="U596" s="428" t="s">
        <v>1341</v>
      </c>
      <c r="V596" s="427" t="b">
        <v>0</v>
      </c>
      <c r="W596" s="428" t="s">
        <v>1341</v>
      </c>
      <c r="X596" s="428" t="s">
        <v>1341</v>
      </c>
    </row>
    <row r="597" spans="2:24" x14ac:dyDescent="0.3">
      <c r="B597" t="str">
        <f t="shared" si="9"/>
        <v>Skagit Summer/Fall Fing</v>
      </c>
      <c r="C597" s="428" t="s">
        <v>2430</v>
      </c>
      <c r="D597" s="428" t="s">
        <v>1607</v>
      </c>
      <c r="E597" s="428" t="s">
        <v>397</v>
      </c>
      <c r="F597" s="427">
        <v>2005</v>
      </c>
      <c r="G597" s="428" t="s">
        <v>1774</v>
      </c>
      <c r="H597" s="428" t="s">
        <v>2427</v>
      </c>
      <c r="I597" s="428" t="s">
        <v>1612</v>
      </c>
      <c r="J597" s="431">
        <v>38873</v>
      </c>
      <c r="K597" s="431">
        <v>38873</v>
      </c>
      <c r="L597" s="428" t="s">
        <v>1608</v>
      </c>
      <c r="M597" s="427">
        <v>211745</v>
      </c>
      <c r="N597" s="428" t="s">
        <v>1613</v>
      </c>
      <c r="O597" s="427">
        <v>2064</v>
      </c>
      <c r="P597" s="428" t="s">
        <v>1608</v>
      </c>
      <c r="Q597" s="427">
        <v>1235</v>
      </c>
      <c r="R597" s="428" t="s">
        <v>1341</v>
      </c>
      <c r="S597" s="430"/>
      <c r="T597" s="428" t="s">
        <v>1341</v>
      </c>
      <c r="U597" s="428" t="s">
        <v>1341</v>
      </c>
      <c r="V597" s="427" t="b">
        <v>0</v>
      </c>
      <c r="W597" s="428" t="s">
        <v>1341</v>
      </c>
      <c r="X597" s="428" t="s">
        <v>1341</v>
      </c>
    </row>
    <row r="598" spans="2:24" x14ac:dyDescent="0.3">
      <c r="B598" t="str">
        <f t="shared" si="9"/>
        <v>Skagit Summer/Fall Fing</v>
      </c>
      <c r="C598" s="428" t="s">
        <v>2428</v>
      </c>
      <c r="D598" s="428" t="s">
        <v>1607</v>
      </c>
      <c r="E598" s="428" t="s">
        <v>397</v>
      </c>
      <c r="F598" s="427">
        <v>2005</v>
      </c>
      <c r="G598" s="428" t="s">
        <v>2421</v>
      </c>
      <c r="H598" s="428" t="s">
        <v>2422</v>
      </c>
      <c r="I598" s="428" t="s">
        <v>1668</v>
      </c>
      <c r="J598" s="431">
        <v>38860</v>
      </c>
      <c r="K598" s="431">
        <v>38860</v>
      </c>
      <c r="L598" s="428" t="s">
        <v>1608</v>
      </c>
      <c r="M598" s="427">
        <v>5352</v>
      </c>
      <c r="N598" s="428" t="s">
        <v>1613</v>
      </c>
      <c r="O598" s="427">
        <v>44</v>
      </c>
      <c r="P598" s="428" t="s">
        <v>1608</v>
      </c>
      <c r="Q598" s="427">
        <v>77</v>
      </c>
      <c r="R598" s="428" t="s">
        <v>1341</v>
      </c>
      <c r="S598" s="430"/>
      <c r="T598" s="428" t="s">
        <v>1341</v>
      </c>
      <c r="U598" s="428" t="s">
        <v>1341</v>
      </c>
      <c r="V598" s="427" t="b">
        <v>0</v>
      </c>
      <c r="W598" s="428" t="s">
        <v>1341</v>
      </c>
      <c r="X598" s="428" t="s">
        <v>1341</v>
      </c>
    </row>
    <row r="599" spans="2:24" x14ac:dyDescent="0.3">
      <c r="B599" t="str">
        <f t="shared" si="9"/>
        <v>Skagit Summer/Fall Fing</v>
      </c>
      <c r="C599" s="428" t="s">
        <v>2424</v>
      </c>
      <c r="D599" s="428" t="s">
        <v>1607</v>
      </c>
      <c r="E599" s="428" t="s">
        <v>397</v>
      </c>
      <c r="F599" s="427">
        <v>2006</v>
      </c>
      <c r="G599" s="428" t="s">
        <v>2421</v>
      </c>
      <c r="H599" s="428" t="s">
        <v>2425</v>
      </c>
      <c r="I599" s="428" t="s">
        <v>1668</v>
      </c>
      <c r="J599" s="431">
        <v>39227</v>
      </c>
      <c r="K599" s="431">
        <v>39227</v>
      </c>
      <c r="L599" s="428" t="s">
        <v>1608</v>
      </c>
      <c r="M599" s="427">
        <v>231662</v>
      </c>
      <c r="N599" s="428" t="s">
        <v>1341</v>
      </c>
      <c r="O599" s="433"/>
      <c r="P599" s="428" t="s">
        <v>1608</v>
      </c>
      <c r="Q599" s="427">
        <v>488</v>
      </c>
      <c r="R599" s="428" t="s">
        <v>1341</v>
      </c>
      <c r="S599" s="430"/>
      <c r="T599" s="428" t="s">
        <v>1341</v>
      </c>
      <c r="U599" s="428" t="s">
        <v>1341</v>
      </c>
      <c r="V599" s="427" t="b">
        <v>0</v>
      </c>
      <c r="W599" s="428" t="s">
        <v>1341</v>
      </c>
      <c r="X599" s="428" t="s">
        <v>1341</v>
      </c>
    </row>
    <row r="600" spans="2:24" x14ac:dyDescent="0.3">
      <c r="B600" t="str">
        <f t="shared" si="9"/>
        <v>Skagit Summer/Fall Fing</v>
      </c>
      <c r="C600" s="428" t="s">
        <v>2426</v>
      </c>
      <c r="D600" s="428" t="s">
        <v>1607</v>
      </c>
      <c r="E600" s="428" t="s">
        <v>397</v>
      </c>
      <c r="F600" s="427">
        <v>2006</v>
      </c>
      <c r="G600" s="428" t="s">
        <v>1774</v>
      </c>
      <c r="H600" s="428" t="s">
        <v>2427</v>
      </c>
      <c r="I600" s="428" t="s">
        <v>1612</v>
      </c>
      <c r="J600" s="431">
        <v>39244</v>
      </c>
      <c r="K600" s="431">
        <v>39244</v>
      </c>
      <c r="L600" s="428" t="s">
        <v>1608</v>
      </c>
      <c r="M600" s="427">
        <v>161018</v>
      </c>
      <c r="N600" s="428" t="s">
        <v>1613</v>
      </c>
      <c r="O600" s="432">
        <v>798</v>
      </c>
      <c r="P600" s="428" t="s">
        <v>1608</v>
      </c>
      <c r="Q600" s="432">
        <v>956</v>
      </c>
      <c r="R600" s="428" t="s">
        <v>1341</v>
      </c>
      <c r="S600" s="430"/>
      <c r="T600" s="428" t="s">
        <v>1341</v>
      </c>
      <c r="U600" s="428" t="s">
        <v>1341</v>
      </c>
      <c r="V600" s="427" t="b">
        <v>0</v>
      </c>
      <c r="W600" s="428" t="s">
        <v>1341</v>
      </c>
      <c r="X600" s="428" t="s">
        <v>1341</v>
      </c>
    </row>
    <row r="601" spans="2:24" x14ac:dyDescent="0.3">
      <c r="B601" t="str">
        <f t="shared" si="9"/>
        <v>Skagit Summer/Fall Fing</v>
      </c>
      <c r="C601" s="428" t="s">
        <v>2431</v>
      </c>
      <c r="D601" s="428" t="s">
        <v>1607</v>
      </c>
      <c r="E601" s="428" t="s">
        <v>397</v>
      </c>
      <c r="F601" s="427">
        <v>2007</v>
      </c>
      <c r="G601" s="428" t="s">
        <v>1774</v>
      </c>
      <c r="H601" s="428" t="s">
        <v>2427</v>
      </c>
      <c r="I601" s="428" t="s">
        <v>1612</v>
      </c>
      <c r="J601" s="431">
        <v>39611</v>
      </c>
      <c r="K601" s="431">
        <v>39611</v>
      </c>
      <c r="L601" s="428" t="s">
        <v>1608</v>
      </c>
      <c r="M601" s="427">
        <v>209402</v>
      </c>
      <c r="N601" s="428" t="s">
        <v>1341</v>
      </c>
      <c r="O601" s="433"/>
      <c r="P601" s="428" t="s">
        <v>1341</v>
      </c>
      <c r="Q601" s="433"/>
      <c r="R601" s="428" t="s">
        <v>1341</v>
      </c>
      <c r="S601" s="430"/>
      <c r="T601" s="428" t="s">
        <v>1341</v>
      </c>
      <c r="U601" s="428" t="s">
        <v>1341</v>
      </c>
      <c r="V601" s="427" t="b">
        <v>0</v>
      </c>
      <c r="W601" s="428" t="s">
        <v>1341</v>
      </c>
      <c r="X601" s="428" t="s">
        <v>1341</v>
      </c>
    </row>
    <row r="602" spans="2:24" x14ac:dyDescent="0.3">
      <c r="B602" t="str">
        <f t="shared" si="9"/>
        <v>Skagit Summer/Fall Fing</v>
      </c>
      <c r="C602" s="428" t="s">
        <v>2429</v>
      </c>
      <c r="D602" s="428" t="s">
        <v>1607</v>
      </c>
      <c r="E602" s="428" t="s">
        <v>397</v>
      </c>
      <c r="F602" s="427">
        <v>2007</v>
      </c>
      <c r="G602" s="428" t="s">
        <v>2421</v>
      </c>
      <c r="H602" s="428" t="s">
        <v>2422</v>
      </c>
      <c r="I602" s="428" t="s">
        <v>1668</v>
      </c>
      <c r="J602" s="431">
        <v>39595</v>
      </c>
      <c r="K602" s="431">
        <v>39595</v>
      </c>
      <c r="L602" s="428" t="s">
        <v>1608</v>
      </c>
      <c r="M602" s="427">
        <v>216200</v>
      </c>
      <c r="N602" s="428" t="s">
        <v>1613</v>
      </c>
      <c r="O602" s="427">
        <v>872</v>
      </c>
      <c r="P602" s="428" t="s">
        <v>1608</v>
      </c>
      <c r="Q602" s="427">
        <v>868</v>
      </c>
      <c r="R602" s="428" t="s">
        <v>1341</v>
      </c>
      <c r="S602" s="430"/>
      <c r="T602" s="428" t="s">
        <v>1341</v>
      </c>
      <c r="U602" s="428" t="s">
        <v>1341</v>
      </c>
      <c r="V602" s="427" t="b">
        <v>0</v>
      </c>
      <c r="W602" s="428" t="s">
        <v>1341</v>
      </c>
      <c r="X602" s="428" t="s">
        <v>1341</v>
      </c>
    </row>
    <row r="603" spans="2:24" x14ac:dyDescent="0.3">
      <c r="B603" t="str">
        <f t="shared" si="9"/>
        <v>Skagit Summer/Fall Fing</v>
      </c>
      <c r="C603" s="428" t="s">
        <v>2644</v>
      </c>
      <c r="D603" s="428" t="s">
        <v>1607</v>
      </c>
      <c r="E603" s="428" t="s">
        <v>397</v>
      </c>
      <c r="F603" s="427">
        <v>2008</v>
      </c>
      <c r="G603" s="428" t="s">
        <v>1774</v>
      </c>
      <c r="H603" s="428" t="s">
        <v>2427</v>
      </c>
      <c r="I603" s="428" t="s">
        <v>1612</v>
      </c>
      <c r="J603" s="431">
        <v>39981</v>
      </c>
      <c r="K603" s="431">
        <v>39981</v>
      </c>
      <c r="L603" s="428" t="s">
        <v>1608</v>
      </c>
      <c r="M603" s="427">
        <v>156592</v>
      </c>
      <c r="N603" s="428" t="s">
        <v>1613</v>
      </c>
      <c r="O603" s="427">
        <v>640</v>
      </c>
      <c r="P603" s="428" t="s">
        <v>1608</v>
      </c>
      <c r="Q603" s="432">
        <v>2882</v>
      </c>
      <c r="R603" s="428" t="s">
        <v>1341</v>
      </c>
      <c r="S603" s="430"/>
      <c r="T603" s="428" t="s">
        <v>1341</v>
      </c>
      <c r="U603" s="428" t="s">
        <v>1341</v>
      </c>
      <c r="V603" s="427" t="b">
        <v>0</v>
      </c>
      <c r="W603" s="428" t="s">
        <v>1341</v>
      </c>
      <c r="X603" s="428" t="s">
        <v>1341</v>
      </c>
    </row>
    <row r="604" spans="2:24" x14ac:dyDescent="0.3">
      <c r="B604" t="str">
        <f t="shared" si="9"/>
        <v>Skagit Summer/Fall Fing</v>
      </c>
      <c r="C604" s="428" t="s">
        <v>1773</v>
      </c>
      <c r="D604" s="428" t="s">
        <v>1607</v>
      </c>
      <c r="E604" s="428" t="s">
        <v>397</v>
      </c>
      <c r="F604" s="427">
        <v>2008</v>
      </c>
      <c r="G604" s="428" t="s">
        <v>1774</v>
      </c>
      <c r="H604" s="428" t="s">
        <v>1775</v>
      </c>
      <c r="I604" s="428" t="s">
        <v>1668</v>
      </c>
      <c r="J604" s="431">
        <v>39961</v>
      </c>
      <c r="K604" s="431">
        <v>39964</v>
      </c>
      <c r="L604" s="428" t="s">
        <v>1608</v>
      </c>
      <c r="M604" s="427">
        <v>108180</v>
      </c>
      <c r="N604" s="428" t="s">
        <v>1613</v>
      </c>
      <c r="O604" s="432">
        <v>437</v>
      </c>
      <c r="P604" s="428" t="s">
        <v>1608</v>
      </c>
      <c r="Q604" s="427">
        <v>667</v>
      </c>
      <c r="R604" s="428" t="s">
        <v>1341</v>
      </c>
      <c r="S604" s="433"/>
      <c r="T604" s="428" t="s">
        <v>1341</v>
      </c>
      <c r="U604" s="428" t="s">
        <v>1341</v>
      </c>
      <c r="V604" s="427" t="b">
        <v>0</v>
      </c>
      <c r="W604" s="428" t="s">
        <v>1341</v>
      </c>
      <c r="X604" s="428" t="s">
        <v>1341</v>
      </c>
    </row>
    <row r="605" spans="2:24" x14ac:dyDescent="0.3">
      <c r="B605" t="str">
        <f t="shared" si="9"/>
        <v>Stillaguamish Fall Fing</v>
      </c>
      <c r="C605" s="428" t="s">
        <v>2434</v>
      </c>
      <c r="D605" s="428" t="s">
        <v>1607</v>
      </c>
      <c r="E605" s="428" t="s">
        <v>472</v>
      </c>
      <c r="F605" s="427">
        <v>2005</v>
      </c>
      <c r="G605" s="428" t="s">
        <v>1768</v>
      </c>
      <c r="H605" s="428" t="s">
        <v>1769</v>
      </c>
      <c r="I605" s="428" t="s">
        <v>1668</v>
      </c>
      <c r="J605" s="431">
        <v>38841</v>
      </c>
      <c r="K605" s="431">
        <v>38882</v>
      </c>
      <c r="L605" s="428" t="s">
        <v>1608</v>
      </c>
      <c r="M605" s="427">
        <v>202669</v>
      </c>
      <c r="N605" s="428" t="s">
        <v>1613</v>
      </c>
      <c r="O605" s="427">
        <v>14228</v>
      </c>
      <c r="P605" s="428" t="s">
        <v>1608</v>
      </c>
      <c r="Q605" s="427">
        <v>3817</v>
      </c>
      <c r="R605" s="428" t="s">
        <v>1613</v>
      </c>
      <c r="S605" s="427">
        <v>348</v>
      </c>
      <c r="T605" s="428" t="s">
        <v>1341</v>
      </c>
      <c r="U605" s="428" t="s">
        <v>1341</v>
      </c>
      <c r="V605" s="427" t="b">
        <v>0</v>
      </c>
      <c r="W605" s="428" t="s">
        <v>1341</v>
      </c>
      <c r="X605" s="428" t="s">
        <v>1341</v>
      </c>
    </row>
    <row r="606" spans="2:24" x14ac:dyDescent="0.3">
      <c r="B606" t="str">
        <f t="shared" si="9"/>
        <v>Stillaguamish Fall Fing</v>
      </c>
      <c r="C606" s="428" t="s">
        <v>2432</v>
      </c>
      <c r="D606" s="428" t="s">
        <v>1607</v>
      </c>
      <c r="E606" s="428" t="s">
        <v>472</v>
      </c>
      <c r="F606" s="427">
        <v>2006</v>
      </c>
      <c r="G606" s="428" t="s">
        <v>1768</v>
      </c>
      <c r="H606" s="428" t="s">
        <v>1769</v>
      </c>
      <c r="I606" s="428" t="s">
        <v>1668</v>
      </c>
      <c r="J606" s="431">
        <v>39190</v>
      </c>
      <c r="K606" s="431">
        <v>39258</v>
      </c>
      <c r="L606" s="428" t="s">
        <v>1608</v>
      </c>
      <c r="M606" s="427">
        <v>196351</v>
      </c>
      <c r="N606" s="428" t="s">
        <v>1613</v>
      </c>
      <c r="O606" s="432">
        <v>10098</v>
      </c>
      <c r="P606" s="428" t="s">
        <v>1608</v>
      </c>
      <c r="Q606" s="427">
        <v>33668</v>
      </c>
      <c r="R606" s="428" t="s">
        <v>1613</v>
      </c>
      <c r="S606" s="432">
        <v>1064</v>
      </c>
      <c r="T606" s="428" t="s">
        <v>1341</v>
      </c>
      <c r="U606" s="428" t="s">
        <v>1341</v>
      </c>
      <c r="V606" s="427" t="b">
        <v>0</v>
      </c>
      <c r="W606" s="428" t="s">
        <v>1341</v>
      </c>
      <c r="X606" s="428" t="s">
        <v>1341</v>
      </c>
    </row>
    <row r="607" spans="2:24" x14ac:dyDescent="0.3">
      <c r="B607" t="str">
        <f t="shared" si="9"/>
        <v>Stillaguamish Fall Fing</v>
      </c>
      <c r="C607" s="428" t="s">
        <v>2433</v>
      </c>
      <c r="D607" s="428" t="s">
        <v>1607</v>
      </c>
      <c r="E607" s="428" t="s">
        <v>472</v>
      </c>
      <c r="F607" s="427">
        <v>2006</v>
      </c>
      <c r="G607" s="428" t="s">
        <v>1768</v>
      </c>
      <c r="H607" s="428" t="s">
        <v>1769</v>
      </c>
      <c r="I607" s="428" t="s">
        <v>1668</v>
      </c>
      <c r="J607" s="431">
        <v>39190</v>
      </c>
      <c r="K607" s="431">
        <v>39258</v>
      </c>
      <c r="L607" s="428" t="s">
        <v>1608</v>
      </c>
      <c r="M607" s="427">
        <v>16285</v>
      </c>
      <c r="N607" s="428" t="s">
        <v>1613</v>
      </c>
      <c r="O607" s="427">
        <v>838</v>
      </c>
      <c r="P607" s="428" t="s">
        <v>1608</v>
      </c>
      <c r="Q607" s="427">
        <v>1613</v>
      </c>
      <c r="R607" s="428" t="s">
        <v>1613</v>
      </c>
      <c r="S607" s="432">
        <v>31</v>
      </c>
      <c r="T607" s="428" t="s">
        <v>1341</v>
      </c>
      <c r="U607" s="428" t="s">
        <v>1341</v>
      </c>
      <c r="V607" s="427" t="b">
        <v>0</v>
      </c>
      <c r="W607" s="428" t="s">
        <v>1341</v>
      </c>
      <c r="X607" s="428" t="s">
        <v>1341</v>
      </c>
    </row>
    <row r="608" spans="2:24" x14ac:dyDescent="0.3">
      <c r="B608" t="str">
        <f t="shared" si="9"/>
        <v>Stillaguamish Fall Fing</v>
      </c>
      <c r="C608" s="428" t="s">
        <v>2435</v>
      </c>
      <c r="D608" s="428" t="s">
        <v>1607</v>
      </c>
      <c r="E608" s="428" t="s">
        <v>472</v>
      </c>
      <c r="F608" s="427">
        <v>2007</v>
      </c>
      <c r="G608" s="428" t="s">
        <v>1768</v>
      </c>
      <c r="H608" s="428" t="s">
        <v>1769</v>
      </c>
      <c r="I608" s="428" t="s">
        <v>1668</v>
      </c>
      <c r="J608" s="431">
        <v>39563</v>
      </c>
      <c r="K608" s="431">
        <v>39601</v>
      </c>
      <c r="L608" s="428" t="s">
        <v>1608</v>
      </c>
      <c r="M608" s="427">
        <v>17375</v>
      </c>
      <c r="N608" s="428" t="s">
        <v>1613</v>
      </c>
      <c r="O608" s="427">
        <v>290</v>
      </c>
      <c r="P608" s="428" t="s">
        <v>1608</v>
      </c>
      <c r="Q608" s="427">
        <v>1390</v>
      </c>
      <c r="R608" s="428" t="s">
        <v>1341</v>
      </c>
      <c r="S608" s="430"/>
      <c r="T608" s="428" t="s">
        <v>1341</v>
      </c>
      <c r="U608" s="428" t="s">
        <v>1341</v>
      </c>
      <c r="V608" s="427" t="b">
        <v>0</v>
      </c>
      <c r="W608" s="428" t="s">
        <v>1341</v>
      </c>
      <c r="X608" s="428" t="s">
        <v>1341</v>
      </c>
    </row>
    <row r="609" spans="2:24" x14ac:dyDescent="0.3">
      <c r="B609" t="str">
        <f t="shared" si="9"/>
        <v>Stillaguamish Fall Fing</v>
      </c>
      <c r="C609" s="428" t="s">
        <v>2436</v>
      </c>
      <c r="D609" s="428" t="s">
        <v>1607</v>
      </c>
      <c r="E609" s="428" t="s">
        <v>472</v>
      </c>
      <c r="F609" s="427">
        <v>2007</v>
      </c>
      <c r="G609" s="428" t="s">
        <v>1768</v>
      </c>
      <c r="H609" s="428" t="s">
        <v>1769</v>
      </c>
      <c r="I609" s="428" t="s">
        <v>1668</v>
      </c>
      <c r="J609" s="431">
        <v>39563</v>
      </c>
      <c r="K609" s="431">
        <v>39601</v>
      </c>
      <c r="L609" s="428" t="s">
        <v>1608</v>
      </c>
      <c r="M609" s="427">
        <v>197192</v>
      </c>
      <c r="N609" s="428" t="s">
        <v>1613</v>
      </c>
      <c r="O609" s="427">
        <v>3287</v>
      </c>
      <c r="P609" s="428" t="s">
        <v>1608</v>
      </c>
      <c r="Q609" s="427">
        <v>15775</v>
      </c>
      <c r="R609" s="428" t="s">
        <v>1341</v>
      </c>
      <c r="S609" s="430"/>
      <c r="T609" s="428" t="s">
        <v>1341</v>
      </c>
      <c r="U609" s="428" t="s">
        <v>1341</v>
      </c>
      <c r="V609" s="427" t="b">
        <v>0</v>
      </c>
      <c r="W609" s="428" t="s">
        <v>1341</v>
      </c>
      <c r="X609" s="428" t="s">
        <v>1341</v>
      </c>
    </row>
    <row r="610" spans="2:24" x14ac:dyDescent="0.3">
      <c r="B610" t="str">
        <f t="shared" si="9"/>
        <v>Stillaguamish Fall Fing</v>
      </c>
      <c r="C610" s="428" t="s">
        <v>1767</v>
      </c>
      <c r="D610" s="428" t="s">
        <v>1607</v>
      </c>
      <c r="E610" s="428" t="s">
        <v>472</v>
      </c>
      <c r="F610" s="427">
        <v>2008</v>
      </c>
      <c r="G610" s="428" t="s">
        <v>1768</v>
      </c>
      <c r="H610" s="428" t="s">
        <v>1769</v>
      </c>
      <c r="I610" s="428" t="s">
        <v>1668</v>
      </c>
      <c r="J610" s="431">
        <v>39930</v>
      </c>
      <c r="K610" s="431">
        <v>39961</v>
      </c>
      <c r="L610" s="428" t="s">
        <v>1608</v>
      </c>
      <c r="M610" s="427">
        <v>185967</v>
      </c>
      <c r="N610" s="428" t="s">
        <v>1613</v>
      </c>
      <c r="O610" s="427">
        <v>1587</v>
      </c>
      <c r="P610" s="428" t="s">
        <v>1608</v>
      </c>
      <c r="Q610" s="432">
        <v>317</v>
      </c>
      <c r="R610" s="428" t="s">
        <v>1613</v>
      </c>
      <c r="S610" s="432">
        <v>317</v>
      </c>
      <c r="T610" s="428" t="s">
        <v>1341</v>
      </c>
      <c r="U610" s="428" t="s">
        <v>1341</v>
      </c>
      <c r="V610" s="427" t="b">
        <v>0</v>
      </c>
      <c r="W610" s="428" t="s">
        <v>1341</v>
      </c>
      <c r="X610" s="428" t="s">
        <v>1341</v>
      </c>
    </row>
    <row r="611" spans="2:24" x14ac:dyDescent="0.3">
      <c r="B611" t="str">
        <f t="shared" si="9"/>
        <v>Columbia R Upriver Summer</v>
      </c>
      <c r="C611" s="428" t="s">
        <v>2439</v>
      </c>
      <c r="D611" s="428" t="s">
        <v>1607</v>
      </c>
      <c r="E611" s="428" t="s">
        <v>677</v>
      </c>
      <c r="F611" s="427">
        <v>2005</v>
      </c>
      <c r="G611" s="428" t="s">
        <v>1823</v>
      </c>
      <c r="H611" s="428" t="s">
        <v>2438</v>
      </c>
      <c r="I611" s="428" t="s">
        <v>1668</v>
      </c>
      <c r="J611" s="431">
        <v>38849</v>
      </c>
      <c r="K611" s="431">
        <v>38849</v>
      </c>
      <c r="L611" s="428" t="s">
        <v>1608</v>
      </c>
      <c r="M611" s="427">
        <v>202490</v>
      </c>
      <c r="N611" s="428" t="s">
        <v>1613</v>
      </c>
      <c r="O611" s="432">
        <v>1906</v>
      </c>
      <c r="P611" s="428" t="s">
        <v>1608</v>
      </c>
      <c r="Q611" s="427">
        <v>574</v>
      </c>
      <c r="R611" s="428" t="s">
        <v>1341</v>
      </c>
      <c r="S611" s="430"/>
      <c r="T611" s="428" t="s">
        <v>1341</v>
      </c>
      <c r="U611" s="428" t="s">
        <v>1341</v>
      </c>
      <c r="V611" s="427" t="b">
        <v>0</v>
      </c>
      <c r="W611" s="428" t="s">
        <v>1341</v>
      </c>
      <c r="X611" s="428" t="s">
        <v>1341</v>
      </c>
    </row>
    <row r="612" spans="2:24" x14ac:dyDescent="0.3">
      <c r="B612" t="str">
        <f t="shared" si="9"/>
        <v>Columbia R Upriver Summer</v>
      </c>
      <c r="C612" s="428" t="s">
        <v>2437</v>
      </c>
      <c r="D612" s="428" t="s">
        <v>1607</v>
      </c>
      <c r="E612" s="428" t="s">
        <v>677</v>
      </c>
      <c r="F612" s="427">
        <v>2005</v>
      </c>
      <c r="G612" s="428" t="s">
        <v>1823</v>
      </c>
      <c r="H612" s="428" t="s">
        <v>2438</v>
      </c>
      <c r="I612" s="428" t="s">
        <v>1668</v>
      </c>
      <c r="J612" s="431">
        <v>38882</v>
      </c>
      <c r="K612" s="431">
        <v>38882</v>
      </c>
      <c r="L612" s="428" t="s">
        <v>1608</v>
      </c>
      <c r="M612" s="427">
        <v>223048</v>
      </c>
      <c r="N612" s="428" t="s">
        <v>1613</v>
      </c>
      <c r="O612" s="427">
        <v>428</v>
      </c>
      <c r="P612" s="428" t="s">
        <v>1608</v>
      </c>
      <c r="Q612" s="427">
        <v>1757</v>
      </c>
      <c r="R612" s="428" t="s">
        <v>1341</v>
      </c>
      <c r="S612" s="430"/>
      <c r="T612" s="428" t="s">
        <v>1341</v>
      </c>
      <c r="U612" s="428" t="s">
        <v>1341</v>
      </c>
      <c r="V612" s="427" t="b">
        <v>0</v>
      </c>
      <c r="W612" s="428" t="s">
        <v>1341</v>
      </c>
      <c r="X612" s="428" t="s">
        <v>1341</v>
      </c>
    </row>
    <row r="613" spans="2:24" x14ac:dyDescent="0.3">
      <c r="B613" t="str">
        <f t="shared" si="9"/>
        <v>Columbia R Upriver Summer</v>
      </c>
      <c r="C613" s="428" t="s">
        <v>2440</v>
      </c>
      <c r="D613" s="428" t="s">
        <v>1607</v>
      </c>
      <c r="E613" s="428" t="s">
        <v>677</v>
      </c>
      <c r="F613" s="427">
        <v>2005</v>
      </c>
      <c r="G613" s="428" t="s">
        <v>1823</v>
      </c>
      <c r="H613" s="428" t="s">
        <v>2438</v>
      </c>
      <c r="I613" s="428" t="s">
        <v>1668</v>
      </c>
      <c r="J613" s="431">
        <v>39225</v>
      </c>
      <c r="K613" s="431">
        <v>39232</v>
      </c>
      <c r="L613" s="428" t="s">
        <v>1608</v>
      </c>
      <c r="M613" s="427">
        <v>322537</v>
      </c>
      <c r="N613" s="428" t="s">
        <v>1613</v>
      </c>
      <c r="O613" s="427">
        <v>6205</v>
      </c>
      <c r="P613" s="428" t="s">
        <v>1608</v>
      </c>
      <c r="Q613" s="427">
        <v>4845</v>
      </c>
      <c r="R613" s="428" t="s">
        <v>1341</v>
      </c>
      <c r="S613" s="430"/>
      <c r="T613" s="428" t="s">
        <v>1341</v>
      </c>
      <c r="U613" s="428" t="s">
        <v>1341</v>
      </c>
      <c r="V613" s="427" t="b">
        <v>0</v>
      </c>
      <c r="W613" s="428" t="s">
        <v>1341</v>
      </c>
      <c r="X613" s="428" t="s">
        <v>1341</v>
      </c>
    </row>
    <row r="614" spans="2:24" x14ac:dyDescent="0.3">
      <c r="B614" t="str">
        <f t="shared" si="9"/>
        <v>Columbia R Upriver Summer</v>
      </c>
      <c r="C614" s="428" t="s">
        <v>2444</v>
      </c>
      <c r="D614" s="428" t="s">
        <v>1607</v>
      </c>
      <c r="E614" s="428" t="s">
        <v>677</v>
      </c>
      <c r="F614" s="427">
        <v>2006</v>
      </c>
      <c r="G614" s="428" t="s">
        <v>1823</v>
      </c>
      <c r="H614" s="428" t="s">
        <v>2438</v>
      </c>
      <c r="I614" s="428" t="s">
        <v>1668</v>
      </c>
      <c r="J614" s="431">
        <v>39218</v>
      </c>
      <c r="K614" s="431">
        <v>39219</v>
      </c>
      <c r="L614" s="428" t="s">
        <v>1608</v>
      </c>
      <c r="M614" s="427">
        <v>201083</v>
      </c>
      <c r="N614" s="428" t="s">
        <v>1613</v>
      </c>
      <c r="O614" s="427">
        <v>1575</v>
      </c>
      <c r="P614" s="428" t="s">
        <v>1608</v>
      </c>
      <c r="Q614" s="432">
        <v>1867</v>
      </c>
      <c r="R614" s="428" t="s">
        <v>1341</v>
      </c>
      <c r="S614" s="430"/>
      <c r="T614" s="428" t="s">
        <v>1341</v>
      </c>
      <c r="U614" s="428" t="s">
        <v>1341</v>
      </c>
      <c r="V614" s="427" t="b">
        <v>0</v>
      </c>
      <c r="W614" s="428" t="s">
        <v>1341</v>
      </c>
      <c r="X614" s="428" t="s">
        <v>1341</v>
      </c>
    </row>
    <row r="615" spans="2:24" x14ac:dyDescent="0.3">
      <c r="B615" t="str">
        <f t="shared" si="9"/>
        <v>Columbia R Upriver Summer</v>
      </c>
      <c r="C615" s="428" t="s">
        <v>2446</v>
      </c>
      <c r="D615" s="428" t="s">
        <v>1607</v>
      </c>
      <c r="E615" s="428" t="s">
        <v>677</v>
      </c>
      <c r="F615" s="427">
        <v>2006</v>
      </c>
      <c r="G615" s="428" t="s">
        <v>1823</v>
      </c>
      <c r="H615" s="428" t="s">
        <v>2438</v>
      </c>
      <c r="I615" s="428" t="s">
        <v>1668</v>
      </c>
      <c r="J615" s="431">
        <v>39246</v>
      </c>
      <c r="K615" s="431">
        <v>39246</v>
      </c>
      <c r="L615" s="428" t="s">
        <v>1608</v>
      </c>
      <c r="M615" s="427">
        <v>189163</v>
      </c>
      <c r="N615" s="428" t="s">
        <v>1613</v>
      </c>
      <c r="O615" s="427">
        <v>1344</v>
      </c>
      <c r="P615" s="428" t="s">
        <v>1608</v>
      </c>
      <c r="Q615" s="427">
        <v>1506</v>
      </c>
      <c r="R615" s="428" t="s">
        <v>1341</v>
      </c>
      <c r="S615" s="430"/>
      <c r="T615" s="428" t="s">
        <v>1341</v>
      </c>
      <c r="U615" s="428" t="s">
        <v>1341</v>
      </c>
      <c r="V615" s="427" t="b">
        <v>0</v>
      </c>
      <c r="W615" s="428" t="s">
        <v>1341</v>
      </c>
      <c r="X615" s="428" t="s">
        <v>1341</v>
      </c>
    </row>
    <row r="616" spans="2:24" x14ac:dyDescent="0.3">
      <c r="B616" t="str">
        <f t="shared" si="9"/>
        <v>Columbia R Upriver Summer</v>
      </c>
      <c r="C616" s="428" t="s">
        <v>2442</v>
      </c>
      <c r="D616" s="428" t="s">
        <v>1607</v>
      </c>
      <c r="E616" s="428" t="s">
        <v>677</v>
      </c>
      <c r="F616" s="427">
        <v>2006</v>
      </c>
      <c r="G616" s="428" t="s">
        <v>1823</v>
      </c>
      <c r="H616" s="428" t="s">
        <v>2438</v>
      </c>
      <c r="I616" s="428" t="s">
        <v>1668</v>
      </c>
      <c r="J616" s="431">
        <v>39544</v>
      </c>
      <c r="K616" s="431">
        <v>39577</v>
      </c>
      <c r="L616" s="428" t="s">
        <v>1608</v>
      </c>
      <c r="M616" s="427">
        <v>309513</v>
      </c>
      <c r="N616" s="428" t="s">
        <v>1613</v>
      </c>
      <c r="O616" s="427">
        <v>593</v>
      </c>
      <c r="P616" s="428" t="s">
        <v>1608</v>
      </c>
      <c r="Q616" s="432">
        <v>1774</v>
      </c>
      <c r="R616" s="428" t="s">
        <v>1341</v>
      </c>
      <c r="S616" s="430"/>
      <c r="T616" s="428" t="s">
        <v>1341</v>
      </c>
      <c r="U616" s="428" t="s">
        <v>1341</v>
      </c>
      <c r="V616" s="427" t="b">
        <v>0</v>
      </c>
      <c r="W616" s="428" t="s">
        <v>1341</v>
      </c>
      <c r="X616" s="428" t="s">
        <v>1341</v>
      </c>
    </row>
    <row r="617" spans="2:24" x14ac:dyDescent="0.3">
      <c r="B617" t="str">
        <f t="shared" si="9"/>
        <v>Columbia R Upriver Summer</v>
      </c>
      <c r="C617" s="428" t="s">
        <v>2447</v>
      </c>
      <c r="D617" s="428" t="s">
        <v>1607</v>
      </c>
      <c r="E617" s="428" t="s">
        <v>677</v>
      </c>
      <c r="F617" s="427">
        <v>2007</v>
      </c>
      <c r="G617" s="428" t="s">
        <v>1823</v>
      </c>
      <c r="H617" s="428" t="s">
        <v>2438</v>
      </c>
      <c r="I617" s="428" t="s">
        <v>1668</v>
      </c>
      <c r="J617" s="431">
        <v>39615</v>
      </c>
      <c r="K617" s="431">
        <v>39615</v>
      </c>
      <c r="L617" s="428" t="s">
        <v>1608</v>
      </c>
      <c r="M617" s="427">
        <v>240925</v>
      </c>
      <c r="N617" s="428" t="s">
        <v>1613</v>
      </c>
      <c r="O617" s="432">
        <v>1198</v>
      </c>
      <c r="P617" s="428" t="s">
        <v>1608</v>
      </c>
      <c r="Q617" s="427">
        <v>2360</v>
      </c>
      <c r="R617" s="428" t="s">
        <v>1341</v>
      </c>
      <c r="S617" s="430"/>
      <c r="T617" s="428" t="s">
        <v>1341</v>
      </c>
      <c r="U617" s="428" t="s">
        <v>1341</v>
      </c>
      <c r="V617" s="427" t="b">
        <v>0</v>
      </c>
      <c r="W617" s="428" t="s">
        <v>1341</v>
      </c>
      <c r="X617" s="428" t="s">
        <v>1341</v>
      </c>
    </row>
    <row r="618" spans="2:24" x14ac:dyDescent="0.3">
      <c r="B618" t="str">
        <f t="shared" si="9"/>
        <v>Columbia R Upriver Summer</v>
      </c>
      <c r="C618" s="428" t="s">
        <v>2441</v>
      </c>
      <c r="D618" s="428" t="s">
        <v>1607</v>
      </c>
      <c r="E618" s="428" t="s">
        <v>677</v>
      </c>
      <c r="F618" s="427">
        <v>2007</v>
      </c>
      <c r="G618" s="428" t="s">
        <v>1823</v>
      </c>
      <c r="H618" s="428" t="s">
        <v>2438</v>
      </c>
      <c r="I618" s="428" t="s">
        <v>1668</v>
      </c>
      <c r="J618" s="431">
        <v>39581</v>
      </c>
      <c r="K618" s="431">
        <v>39581</v>
      </c>
      <c r="L618" s="428" t="s">
        <v>1608</v>
      </c>
      <c r="M618" s="427">
        <v>154185</v>
      </c>
      <c r="N618" s="428" t="s">
        <v>1613</v>
      </c>
      <c r="O618" s="427">
        <v>1191</v>
      </c>
      <c r="P618" s="428" t="s">
        <v>1608</v>
      </c>
      <c r="Q618" s="427">
        <v>3420</v>
      </c>
      <c r="R618" s="428" t="s">
        <v>1341</v>
      </c>
      <c r="S618" s="430"/>
      <c r="T618" s="428" t="s">
        <v>1341</v>
      </c>
      <c r="U618" s="428" t="s">
        <v>1341</v>
      </c>
      <c r="V618" s="427" t="b">
        <v>0</v>
      </c>
      <c r="W618" s="428" t="s">
        <v>1341</v>
      </c>
      <c r="X618" s="428" t="s">
        <v>1341</v>
      </c>
    </row>
    <row r="619" spans="2:24" x14ac:dyDescent="0.3">
      <c r="B619" t="str">
        <f t="shared" si="9"/>
        <v>Columbia R Upriver Summer</v>
      </c>
      <c r="C619" s="428" t="s">
        <v>2443</v>
      </c>
      <c r="D619" s="428" t="s">
        <v>1607</v>
      </c>
      <c r="E619" s="428" t="s">
        <v>677</v>
      </c>
      <c r="F619" s="427">
        <v>2007</v>
      </c>
      <c r="G619" s="428" t="s">
        <v>1823</v>
      </c>
      <c r="H619" s="428" t="s">
        <v>1824</v>
      </c>
      <c r="I619" s="428" t="s">
        <v>1668</v>
      </c>
      <c r="J619" s="431">
        <v>39918</v>
      </c>
      <c r="K619" s="431">
        <v>39989</v>
      </c>
      <c r="L619" s="428" t="s">
        <v>1608</v>
      </c>
      <c r="M619" s="427">
        <v>132885</v>
      </c>
      <c r="N619" s="428" t="s">
        <v>1613</v>
      </c>
      <c r="O619" s="427">
        <v>484</v>
      </c>
      <c r="P619" s="428" t="s">
        <v>1608</v>
      </c>
      <c r="Q619" s="427">
        <v>1198</v>
      </c>
      <c r="R619" s="428" t="s">
        <v>1341</v>
      </c>
      <c r="S619" s="430"/>
      <c r="T619" s="428" t="s">
        <v>1341</v>
      </c>
      <c r="U619" s="428" t="s">
        <v>1341</v>
      </c>
      <c r="V619" s="427" t="b">
        <v>0</v>
      </c>
      <c r="W619" s="428" t="s">
        <v>1341</v>
      </c>
      <c r="X619" s="428" t="s">
        <v>1341</v>
      </c>
    </row>
    <row r="620" spans="2:24" x14ac:dyDescent="0.3">
      <c r="B620" t="str">
        <f t="shared" si="9"/>
        <v>Columbia R Upriver Summer</v>
      </c>
      <c r="C620" s="428" t="s">
        <v>2445</v>
      </c>
      <c r="D620" s="428" t="s">
        <v>1607</v>
      </c>
      <c r="E620" s="428" t="s">
        <v>677</v>
      </c>
      <c r="F620" s="427">
        <v>2007</v>
      </c>
      <c r="G620" s="428" t="s">
        <v>1823</v>
      </c>
      <c r="H620" s="428" t="s">
        <v>1824</v>
      </c>
      <c r="I620" s="428" t="s">
        <v>1668</v>
      </c>
      <c r="J620" s="431">
        <v>39918</v>
      </c>
      <c r="K620" s="431">
        <v>39989</v>
      </c>
      <c r="L620" s="428" t="s">
        <v>1608</v>
      </c>
      <c r="M620" s="427">
        <v>173302</v>
      </c>
      <c r="N620" s="428" t="s">
        <v>1613</v>
      </c>
      <c r="O620" s="432">
        <v>632</v>
      </c>
      <c r="P620" s="428" t="s">
        <v>1608</v>
      </c>
      <c r="Q620" s="427">
        <v>1562</v>
      </c>
      <c r="R620" s="428" t="s">
        <v>1341</v>
      </c>
      <c r="S620" s="430"/>
      <c r="T620" s="428" t="s">
        <v>1341</v>
      </c>
      <c r="U620" s="428" t="s">
        <v>1341</v>
      </c>
      <c r="V620" s="427" t="b">
        <v>0</v>
      </c>
      <c r="W620" s="428" t="s">
        <v>1341</v>
      </c>
      <c r="X620" s="428" t="s">
        <v>1341</v>
      </c>
    </row>
    <row r="621" spans="2:24" x14ac:dyDescent="0.3">
      <c r="B621" t="str">
        <f t="shared" si="9"/>
        <v>Columbia R Upriver Summer</v>
      </c>
      <c r="C621" s="428" t="s">
        <v>1822</v>
      </c>
      <c r="D621" s="428" t="s">
        <v>1607</v>
      </c>
      <c r="E621" s="428" t="s">
        <v>677</v>
      </c>
      <c r="F621" s="427">
        <v>2008</v>
      </c>
      <c r="G621" s="428" t="s">
        <v>1823</v>
      </c>
      <c r="H621" s="428" t="s">
        <v>1824</v>
      </c>
      <c r="I621" s="428" t="s">
        <v>1668</v>
      </c>
      <c r="J621" s="431">
        <v>39944</v>
      </c>
      <c r="K621" s="431">
        <v>39953</v>
      </c>
      <c r="L621" s="428" t="s">
        <v>1608</v>
      </c>
      <c r="M621" s="427">
        <v>415129</v>
      </c>
      <c r="N621" s="428" t="s">
        <v>1613</v>
      </c>
      <c r="O621" s="427">
        <v>1922</v>
      </c>
      <c r="P621" s="428" t="s">
        <v>1608</v>
      </c>
      <c r="Q621" s="427">
        <v>10080</v>
      </c>
      <c r="R621" s="428" t="s">
        <v>1341</v>
      </c>
      <c r="S621" s="430"/>
      <c r="T621" s="428" t="s">
        <v>1341</v>
      </c>
      <c r="U621" s="428" t="s">
        <v>1341</v>
      </c>
      <c r="V621" s="427" t="b">
        <v>0</v>
      </c>
      <c r="W621" s="428" t="s">
        <v>1341</v>
      </c>
      <c r="X621" s="428" t="s">
        <v>1341</v>
      </c>
    </row>
    <row r="622" spans="2:24" x14ac:dyDescent="0.3">
      <c r="B622" t="str">
        <f t="shared" si="9"/>
        <v>Columbia R Upriver Summer</v>
      </c>
      <c r="C622" s="428" t="s">
        <v>1828</v>
      </c>
      <c r="D622" s="428" t="s">
        <v>1607</v>
      </c>
      <c r="E622" s="428" t="s">
        <v>677</v>
      </c>
      <c r="F622" s="427">
        <v>2008</v>
      </c>
      <c r="G622" s="428" t="s">
        <v>1823</v>
      </c>
      <c r="H622" s="428" t="s">
        <v>1824</v>
      </c>
      <c r="I622" s="428" t="s">
        <v>1668</v>
      </c>
      <c r="J622" s="431">
        <v>40284</v>
      </c>
      <c r="K622" s="431">
        <v>40289</v>
      </c>
      <c r="L622" s="428" t="s">
        <v>1608</v>
      </c>
      <c r="M622" s="427">
        <v>169077</v>
      </c>
      <c r="N622" s="428" t="s">
        <v>1613</v>
      </c>
      <c r="O622" s="432">
        <v>309</v>
      </c>
      <c r="P622" s="428" t="s">
        <v>1608</v>
      </c>
      <c r="Q622" s="427">
        <v>2423</v>
      </c>
      <c r="R622" s="428" t="s">
        <v>1341</v>
      </c>
      <c r="S622" s="430"/>
      <c r="T622" s="428" t="s">
        <v>258</v>
      </c>
      <c r="U622" s="428" t="s">
        <v>1803</v>
      </c>
      <c r="V622" s="427" t="b">
        <v>0</v>
      </c>
      <c r="W622" s="428" t="s">
        <v>1341</v>
      </c>
      <c r="X622" s="428" t="s">
        <v>1341</v>
      </c>
    </row>
    <row r="623" spans="2:24" x14ac:dyDescent="0.3">
      <c r="B623" t="str">
        <f t="shared" si="9"/>
        <v>Columbia R Upriver Summer</v>
      </c>
      <c r="C623" s="428" t="s">
        <v>1829</v>
      </c>
      <c r="D623" s="428" t="s">
        <v>1607</v>
      </c>
      <c r="E623" s="428" t="s">
        <v>677</v>
      </c>
      <c r="F623" s="427">
        <v>2008</v>
      </c>
      <c r="G623" s="428" t="s">
        <v>1823</v>
      </c>
      <c r="H623" s="428" t="s">
        <v>1824</v>
      </c>
      <c r="I623" s="428" t="s">
        <v>1668</v>
      </c>
      <c r="J623" s="431">
        <v>40284</v>
      </c>
      <c r="K623" s="431">
        <v>40289</v>
      </c>
      <c r="L623" s="428" t="s">
        <v>1608</v>
      </c>
      <c r="M623" s="427">
        <v>162447</v>
      </c>
      <c r="N623" s="428" t="s">
        <v>1613</v>
      </c>
      <c r="O623" s="427">
        <v>297</v>
      </c>
      <c r="P623" s="428" t="s">
        <v>1608</v>
      </c>
      <c r="Q623" s="427">
        <v>2328</v>
      </c>
      <c r="R623" s="428" t="s">
        <v>1341</v>
      </c>
      <c r="S623" s="430"/>
      <c r="T623" s="428" t="s">
        <v>258</v>
      </c>
      <c r="U623" s="428" t="s">
        <v>1803</v>
      </c>
      <c r="V623" s="427" t="b">
        <v>0</v>
      </c>
      <c r="W623" s="428" t="s">
        <v>1341</v>
      </c>
      <c r="X623" s="428" t="s">
        <v>1341</v>
      </c>
    </row>
    <row r="624" spans="2:24" x14ac:dyDescent="0.3">
      <c r="B624" t="str">
        <f t="shared" si="9"/>
        <v>Tulalip Fall Fing</v>
      </c>
      <c r="C624" s="428" t="s">
        <v>2451</v>
      </c>
      <c r="D624" s="428" t="s">
        <v>1607</v>
      </c>
      <c r="E624" s="428" t="s">
        <v>451</v>
      </c>
      <c r="F624" s="427">
        <v>2005</v>
      </c>
      <c r="G624" s="428" t="s">
        <v>2449</v>
      </c>
      <c r="H624" s="428" t="s">
        <v>2450</v>
      </c>
      <c r="I624" s="428" t="s">
        <v>1668</v>
      </c>
      <c r="J624" s="431">
        <v>38841</v>
      </c>
      <c r="K624" s="431">
        <v>38854</v>
      </c>
      <c r="L624" s="428" t="s">
        <v>1635</v>
      </c>
      <c r="M624" s="427">
        <v>107846</v>
      </c>
      <c r="N624" s="428" t="s">
        <v>1341</v>
      </c>
      <c r="O624" s="430"/>
      <c r="P624" s="428" t="s">
        <v>1635</v>
      </c>
      <c r="Q624" s="427">
        <v>524030</v>
      </c>
      <c r="R624" s="428" t="s">
        <v>1613</v>
      </c>
      <c r="S624" s="432">
        <v>307813</v>
      </c>
      <c r="T624" s="428" t="s">
        <v>1341</v>
      </c>
      <c r="U624" s="428" t="s">
        <v>1341</v>
      </c>
      <c r="V624" s="427" t="b">
        <v>0</v>
      </c>
      <c r="W624" s="428" t="s">
        <v>1341</v>
      </c>
      <c r="X624" s="428" t="s">
        <v>1341</v>
      </c>
    </row>
    <row r="625" spans="2:24" x14ac:dyDescent="0.3">
      <c r="B625" t="str">
        <f t="shared" si="9"/>
        <v>Tulalip Fall Fing</v>
      </c>
      <c r="C625" s="428" t="s">
        <v>2448</v>
      </c>
      <c r="D625" s="428" t="s">
        <v>1607</v>
      </c>
      <c r="E625" s="428" t="s">
        <v>451</v>
      </c>
      <c r="F625" s="427">
        <v>2007</v>
      </c>
      <c r="G625" s="428" t="s">
        <v>2449</v>
      </c>
      <c r="H625" s="428" t="s">
        <v>2450</v>
      </c>
      <c r="I625" s="428" t="s">
        <v>1668</v>
      </c>
      <c r="J625" s="431">
        <v>39587</v>
      </c>
      <c r="K625" s="431">
        <v>39587</v>
      </c>
      <c r="L625" s="428" t="s">
        <v>1608</v>
      </c>
      <c r="M625" s="427">
        <v>107152</v>
      </c>
      <c r="N625" s="428" t="s">
        <v>1613</v>
      </c>
      <c r="O625" s="432">
        <v>202</v>
      </c>
      <c r="P625" s="428" t="s">
        <v>1608</v>
      </c>
      <c r="Q625" s="432">
        <v>1347420</v>
      </c>
      <c r="R625" s="428" t="s">
        <v>1613</v>
      </c>
      <c r="S625" s="432">
        <v>330518</v>
      </c>
      <c r="T625" s="428" t="s">
        <v>1341</v>
      </c>
      <c r="U625" s="428" t="s">
        <v>1341</v>
      </c>
      <c r="V625" s="427" t="b">
        <v>0</v>
      </c>
      <c r="W625" s="428" t="s">
        <v>1341</v>
      </c>
      <c r="X625" s="428" t="s">
        <v>1341</v>
      </c>
    </row>
    <row r="626" spans="2:24" x14ac:dyDescent="0.3">
      <c r="B626" t="str">
        <f t="shared" si="9"/>
        <v>Tulalip Fall Fing</v>
      </c>
      <c r="C626" s="428" t="s">
        <v>2645</v>
      </c>
      <c r="D626" s="428" t="s">
        <v>1607</v>
      </c>
      <c r="E626" s="428" t="s">
        <v>451</v>
      </c>
      <c r="F626" s="427">
        <v>2008</v>
      </c>
      <c r="G626" s="428" t="s">
        <v>2449</v>
      </c>
      <c r="H626" s="428" t="s">
        <v>2450</v>
      </c>
      <c r="I626" s="428" t="s">
        <v>1668</v>
      </c>
      <c r="J626" s="431">
        <v>39948</v>
      </c>
      <c r="K626" s="431">
        <v>39948</v>
      </c>
      <c r="L626" s="428" t="s">
        <v>1608</v>
      </c>
      <c r="M626" s="427">
        <v>110285</v>
      </c>
      <c r="N626" s="428" t="s">
        <v>1613</v>
      </c>
      <c r="O626" s="427">
        <v>221</v>
      </c>
      <c r="P626" s="428" t="s">
        <v>1608</v>
      </c>
      <c r="Q626" s="427">
        <v>1159571</v>
      </c>
      <c r="R626" s="428" t="s">
        <v>1613</v>
      </c>
      <c r="S626" s="432">
        <v>347649</v>
      </c>
      <c r="T626" s="428" t="s">
        <v>1341</v>
      </c>
      <c r="U626" s="428" t="s">
        <v>1341</v>
      </c>
      <c r="V626" s="427" t="b">
        <v>0</v>
      </c>
      <c r="W626" s="428" t="s">
        <v>1341</v>
      </c>
      <c r="X626" s="428" t="s">
        <v>1341</v>
      </c>
    </row>
    <row r="627" spans="2:24" x14ac:dyDescent="0.3">
      <c r="B627" t="str">
        <f t="shared" si="9"/>
        <v>Columbia R Upriver Bright</v>
      </c>
      <c r="C627" s="428" t="s">
        <v>2454</v>
      </c>
      <c r="D627" s="428" t="s">
        <v>1607</v>
      </c>
      <c r="E627" s="428" t="s">
        <v>610</v>
      </c>
      <c r="F627" s="427">
        <v>2005</v>
      </c>
      <c r="G627" s="428" t="s">
        <v>1808</v>
      </c>
      <c r="H627" s="428" t="s">
        <v>2438</v>
      </c>
      <c r="I627" s="428" t="s">
        <v>1612</v>
      </c>
      <c r="J627" s="431">
        <v>38882</v>
      </c>
      <c r="K627" s="431">
        <v>38889</v>
      </c>
      <c r="L627" s="428" t="s">
        <v>1608</v>
      </c>
      <c r="M627" s="427">
        <v>199445</v>
      </c>
      <c r="N627" s="428" t="s">
        <v>1341</v>
      </c>
      <c r="O627" s="433"/>
      <c r="P627" s="428" t="s">
        <v>1608</v>
      </c>
      <c r="Q627" s="427">
        <v>1406</v>
      </c>
      <c r="R627" s="428" t="s">
        <v>1341</v>
      </c>
      <c r="S627" s="430"/>
      <c r="T627" s="428" t="s">
        <v>1341</v>
      </c>
      <c r="U627" s="428" t="s">
        <v>1341</v>
      </c>
      <c r="V627" s="427" t="b">
        <v>0</v>
      </c>
      <c r="W627" s="428" t="s">
        <v>1341</v>
      </c>
      <c r="X627" s="428" t="s">
        <v>1341</v>
      </c>
    </row>
    <row r="628" spans="2:24" x14ac:dyDescent="0.3">
      <c r="B628" t="str">
        <f t="shared" si="9"/>
        <v>Columbia R Upriver Bright</v>
      </c>
      <c r="C628" s="428" t="s">
        <v>646</v>
      </c>
      <c r="D628" s="428" t="s">
        <v>1607</v>
      </c>
      <c r="E628" s="428" t="s">
        <v>610</v>
      </c>
      <c r="F628" s="427">
        <v>2006</v>
      </c>
      <c r="G628" s="428" t="s">
        <v>2452</v>
      </c>
      <c r="H628" s="428" t="s">
        <v>2438</v>
      </c>
      <c r="I628" s="428" t="s">
        <v>1612</v>
      </c>
      <c r="J628" s="431">
        <v>39248</v>
      </c>
      <c r="K628" s="431">
        <v>39255</v>
      </c>
      <c r="L628" s="428" t="s">
        <v>1608</v>
      </c>
      <c r="M628" s="427">
        <v>222706</v>
      </c>
      <c r="N628" s="428" t="s">
        <v>1341</v>
      </c>
      <c r="O628" s="433"/>
      <c r="P628" s="428" t="s">
        <v>1341</v>
      </c>
      <c r="Q628" s="433"/>
      <c r="R628" s="428" t="s">
        <v>1341</v>
      </c>
      <c r="S628" s="430"/>
      <c r="T628" s="428" t="s">
        <v>1341</v>
      </c>
      <c r="U628" s="428" t="s">
        <v>1341</v>
      </c>
      <c r="V628" s="427" t="b">
        <v>0</v>
      </c>
      <c r="W628" s="428" t="s">
        <v>1341</v>
      </c>
      <c r="X628" s="428" t="s">
        <v>1341</v>
      </c>
    </row>
    <row r="629" spans="2:24" x14ac:dyDescent="0.3">
      <c r="B629" t="str">
        <f t="shared" si="9"/>
        <v>Columbia R Upriver Bright</v>
      </c>
      <c r="C629" s="428" t="s">
        <v>2455</v>
      </c>
      <c r="D629" s="428" t="s">
        <v>1607</v>
      </c>
      <c r="E629" s="428" t="s">
        <v>610</v>
      </c>
      <c r="F629" s="427">
        <v>2006</v>
      </c>
      <c r="G629" s="428" t="s">
        <v>1808</v>
      </c>
      <c r="H629" s="428" t="s">
        <v>2438</v>
      </c>
      <c r="I629" s="428" t="s">
        <v>1612</v>
      </c>
      <c r="J629" s="431">
        <v>39248</v>
      </c>
      <c r="K629" s="431">
        <v>39255</v>
      </c>
      <c r="L629" s="428" t="s">
        <v>1608</v>
      </c>
      <c r="M629" s="427">
        <v>202000</v>
      </c>
      <c r="N629" s="428" t="s">
        <v>1341</v>
      </c>
      <c r="O629" s="433"/>
      <c r="P629" s="428" t="s">
        <v>1341</v>
      </c>
      <c r="Q629" s="433"/>
      <c r="R629" s="428" t="s">
        <v>1341</v>
      </c>
      <c r="S629" s="430"/>
      <c r="T629" s="428" t="s">
        <v>1341</v>
      </c>
      <c r="U629" s="428" t="s">
        <v>1341</v>
      </c>
      <c r="V629" s="427" t="b">
        <v>0</v>
      </c>
      <c r="W629" s="428" t="s">
        <v>1341</v>
      </c>
      <c r="X629" s="428" t="s">
        <v>1341</v>
      </c>
    </row>
    <row r="630" spans="2:24" x14ac:dyDescent="0.3">
      <c r="B630" t="str">
        <f t="shared" si="9"/>
        <v>Columbia R Upriver Bright</v>
      </c>
      <c r="C630" s="428" t="s">
        <v>676</v>
      </c>
      <c r="D630" s="428" t="s">
        <v>1607</v>
      </c>
      <c r="E630" s="428" t="s">
        <v>610</v>
      </c>
      <c r="F630" s="427">
        <v>2007</v>
      </c>
      <c r="G630" s="428" t="s">
        <v>2452</v>
      </c>
      <c r="H630" s="428" t="s">
        <v>2438</v>
      </c>
      <c r="I630" s="428" t="s">
        <v>1612</v>
      </c>
      <c r="J630" s="431">
        <v>39615</v>
      </c>
      <c r="K630" s="431">
        <v>39626</v>
      </c>
      <c r="L630" s="428" t="s">
        <v>1608</v>
      </c>
      <c r="M630" s="427">
        <v>219754</v>
      </c>
      <c r="N630" s="428" t="s">
        <v>1613</v>
      </c>
      <c r="O630" s="427">
        <v>2197</v>
      </c>
      <c r="P630" s="428" t="s">
        <v>1341</v>
      </c>
      <c r="Q630" s="433"/>
      <c r="R630" s="428" t="s">
        <v>1341</v>
      </c>
      <c r="S630" s="430"/>
      <c r="T630" s="428" t="s">
        <v>1341</v>
      </c>
      <c r="U630" s="428" t="s">
        <v>1341</v>
      </c>
      <c r="V630" s="427" t="b">
        <v>0</v>
      </c>
      <c r="W630" s="428" t="s">
        <v>1341</v>
      </c>
      <c r="X630" s="428" t="s">
        <v>1341</v>
      </c>
    </row>
    <row r="631" spans="2:24" x14ac:dyDescent="0.3">
      <c r="B631" t="str">
        <f t="shared" si="9"/>
        <v>Columbia R Upriver Bright</v>
      </c>
      <c r="C631" s="428" t="s">
        <v>2453</v>
      </c>
      <c r="D631" s="428" t="s">
        <v>1607</v>
      </c>
      <c r="E631" s="428" t="s">
        <v>610</v>
      </c>
      <c r="F631" s="427">
        <v>2007</v>
      </c>
      <c r="G631" s="428" t="s">
        <v>1808</v>
      </c>
      <c r="H631" s="428" t="s">
        <v>1809</v>
      </c>
      <c r="I631" s="428" t="s">
        <v>1612</v>
      </c>
      <c r="J631" s="431">
        <v>39611</v>
      </c>
      <c r="K631" s="431">
        <v>39620</v>
      </c>
      <c r="L631" s="428" t="s">
        <v>1608</v>
      </c>
      <c r="M631" s="427">
        <v>202568</v>
      </c>
      <c r="N631" s="428" t="s">
        <v>1341</v>
      </c>
      <c r="O631" s="433"/>
      <c r="P631" s="428" t="s">
        <v>1608</v>
      </c>
      <c r="Q631" s="427">
        <v>813</v>
      </c>
      <c r="R631" s="428" t="s">
        <v>1341</v>
      </c>
      <c r="S631" s="430"/>
      <c r="T631" s="428" t="s">
        <v>1341</v>
      </c>
      <c r="U631" s="428" t="s">
        <v>1341</v>
      </c>
      <c r="V631" s="427" t="b">
        <v>0</v>
      </c>
      <c r="W631" s="428" t="s">
        <v>1341</v>
      </c>
      <c r="X631" s="428" t="s">
        <v>1341</v>
      </c>
    </row>
    <row r="632" spans="2:24" x14ac:dyDescent="0.3">
      <c r="B632" t="str">
        <f t="shared" si="9"/>
        <v>Columbia R Upriver Bright</v>
      </c>
      <c r="C632" s="428" t="s">
        <v>1807</v>
      </c>
      <c r="D632" s="428" t="s">
        <v>1607</v>
      </c>
      <c r="E632" s="428" t="s">
        <v>610</v>
      </c>
      <c r="F632" s="427">
        <v>2008</v>
      </c>
      <c r="G632" s="428" t="s">
        <v>1808</v>
      </c>
      <c r="H632" s="428" t="s">
        <v>1809</v>
      </c>
      <c r="I632" s="428" t="s">
        <v>1612</v>
      </c>
      <c r="J632" s="431">
        <v>39977</v>
      </c>
      <c r="K632" s="431">
        <v>39981</v>
      </c>
      <c r="L632" s="428" t="s">
        <v>1608</v>
      </c>
      <c r="M632" s="427">
        <v>216130</v>
      </c>
      <c r="N632" s="428" t="s">
        <v>1613</v>
      </c>
      <c r="O632" s="427">
        <v>1881</v>
      </c>
      <c r="P632" s="428" t="s">
        <v>1608</v>
      </c>
      <c r="Q632" s="427">
        <v>71</v>
      </c>
      <c r="R632" s="428" t="s">
        <v>1341</v>
      </c>
      <c r="S632" s="430"/>
      <c r="T632" s="428" t="s">
        <v>1341</v>
      </c>
      <c r="U632" s="428" t="s">
        <v>1341</v>
      </c>
      <c r="V632" s="427" t="b">
        <v>0</v>
      </c>
      <c r="W632" s="428" t="s">
        <v>1341</v>
      </c>
      <c r="X632" s="428" t="s">
        <v>1341</v>
      </c>
    </row>
    <row r="633" spans="2:24" x14ac:dyDescent="0.3">
      <c r="B633" t="str">
        <f t="shared" si="9"/>
        <v>CR Washington Hatchery Tule</v>
      </c>
      <c r="C633" s="428" t="s">
        <v>2458</v>
      </c>
      <c r="D633" s="428" t="s">
        <v>1607</v>
      </c>
      <c r="E633" s="428" t="s">
        <v>1361</v>
      </c>
      <c r="F633" s="427">
        <v>2005</v>
      </c>
      <c r="G633" s="428" t="s">
        <v>2189</v>
      </c>
      <c r="H633" s="428" t="s">
        <v>2190</v>
      </c>
      <c r="I633" s="428" t="s">
        <v>1612</v>
      </c>
      <c r="J633" s="431">
        <v>38884</v>
      </c>
      <c r="K633" s="431">
        <v>38910</v>
      </c>
      <c r="L633" s="428" t="s">
        <v>1608</v>
      </c>
      <c r="M633" s="427">
        <v>84095</v>
      </c>
      <c r="N633" s="428" t="s">
        <v>1613</v>
      </c>
      <c r="O633" s="427">
        <v>2004</v>
      </c>
      <c r="P633" s="428" t="s">
        <v>1608</v>
      </c>
      <c r="Q633" s="427">
        <v>5867</v>
      </c>
      <c r="R633" s="428" t="s">
        <v>1341</v>
      </c>
      <c r="S633" s="430"/>
      <c r="T633" s="428" t="s">
        <v>1341</v>
      </c>
      <c r="U633" s="428" t="s">
        <v>1341</v>
      </c>
      <c r="V633" s="427" t="b">
        <v>0</v>
      </c>
      <c r="W633" s="428" t="s">
        <v>1341</v>
      </c>
      <c r="X633" s="428" t="s">
        <v>1341</v>
      </c>
    </row>
    <row r="634" spans="2:24" x14ac:dyDescent="0.3">
      <c r="B634" t="str">
        <f t="shared" si="9"/>
        <v>CR Washington Hatchery Tule</v>
      </c>
      <c r="C634" s="428" t="s">
        <v>2456</v>
      </c>
      <c r="D634" s="428" t="s">
        <v>1607</v>
      </c>
      <c r="E634" s="428" t="s">
        <v>1361</v>
      </c>
      <c r="F634" s="427">
        <v>2006</v>
      </c>
      <c r="G634" s="428" t="s">
        <v>2189</v>
      </c>
      <c r="H634" s="428" t="s">
        <v>2190</v>
      </c>
      <c r="I634" s="428" t="s">
        <v>1612</v>
      </c>
      <c r="J634" s="431">
        <v>39251</v>
      </c>
      <c r="K634" s="431">
        <v>39258</v>
      </c>
      <c r="L634" s="428" t="s">
        <v>1608</v>
      </c>
      <c r="M634" s="427">
        <v>89092</v>
      </c>
      <c r="N634" s="428" t="s">
        <v>1613</v>
      </c>
      <c r="O634" s="427">
        <v>2661</v>
      </c>
      <c r="P634" s="428" t="s">
        <v>1341</v>
      </c>
      <c r="Q634" s="430"/>
      <c r="R634" s="428" t="s">
        <v>1341</v>
      </c>
      <c r="S634" s="430"/>
      <c r="T634" s="428" t="s">
        <v>1341</v>
      </c>
      <c r="U634" s="428" t="s">
        <v>1341</v>
      </c>
      <c r="V634" s="427" t="b">
        <v>0</v>
      </c>
      <c r="W634" s="428" t="s">
        <v>1341</v>
      </c>
      <c r="X634" s="428" t="s">
        <v>1341</v>
      </c>
    </row>
    <row r="635" spans="2:24" x14ac:dyDescent="0.3">
      <c r="B635" t="str">
        <f t="shared" si="9"/>
        <v>CR Washington Hatchery Tule</v>
      </c>
      <c r="C635" s="428" t="s">
        <v>2457</v>
      </c>
      <c r="D635" s="428" t="s">
        <v>1607</v>
      </c>
      <c r="E635" s="428" t="s">
        <v>1361</v>
      </c>
      <c r="F635" s="427">
        <v>2007</v>
      </c>
      <c r="G635" s="428" t="s">
        <v>2189</v>
      </c>
      <c r="H635" s="428" t="s">
        <v>2190</v>
      </c>
      <c r="I635" s="428" t="s">
        <v>1612</v>
      </c>
      <c r="J635" s="431">
        <v>39630</v>
      </c>
      <c r="K635" s="431">
        <v>39634</v>
      </c>
      <c r="L635" s="428" t="s">
        <v>1608</v>
      </c>
      <c r="M635" s="427">
        <v>96695</v>
      </c>
      <c r="N635" s="428" t="s">
        <v>1613</v>
      </c>
      <c r="O635" s="427">
        <v>977</v>
      </c>
      <c r="P635" s="428" t="s">
        <v>1341</v>
      </c>
      <c r="Q635" s="433"/>
      <c r="R635" s="428" t="s">
        <v>1341</v>
      </c>
      <c r="S635" s="430"/>
      <c r="T635" s="428" t="s">
        <v>1341</v>
      </c>
      <c r="U635" s="428" t="s">
        <v>1341</v>
      </c>
      <c r="V635" s="427" t="b">
        <v>0</v>
      </c>
      <c r="W635" s="428" t="s">
        <v>1341</v>
      </c>
      <c r="X635" s="428" t="s">
        <v>1341</v>
      </c>
    </row>
    <row r="636" spans="2:24" x14ac:dyDescent="0.3">
      <c r="B636" t="str">
        <f t="shared" si="9"/>
        <v>Willapa Bay</v>
      </c>
      <c r="C636" s="428" t="s">
        <v>2469</v>
      </c>
      <c r="D636" s="428" t="s">
        <v>1607</v>
      </c>
      <c r="E636" s="428" t="s">
        <v>1242</v>
      </c>
      <c r="F636" s="427">
        <v>2005</v>
      </c>
      <c r="G636" s="428" t="s">
        <v>2463</v>
      </c>
      <c r="H636" s="428" t="s">
        <v>2464</v>
      </c>
      <c r="I636" s="428" t="s">
        <v>1612</v>
      </c>
      <c r="J636" s="431">
        <v>38855</v>
      </c>
      <c r="K636" s="431">
        <v>38855</v>
      </c>
      <c r="L636" s="428" t="s">
        <v>1608</v>
      </c>
      <c r="M636" s="427">
        <v>198596</v>
      </c>
      <c r="N636" s="428" t="s">
        <v>1613</v>
      </c>
      <c r="O636" s="427">
        <v>2089</v>
      </c>
      <c r="P636" s="428" t="s">
        <v>1608</v>
      </c>
      <c r="Q636" s="432">
        <v>201</v>
      </c>
      <c r="R636" s="428" t="s">
        <v>1341</v>
      </c>
      <c r="S636" s="430"/>
      <c r="T636" s="428" t="s">
        <v>1341</v>
      </c>
      <c r="U636" s="428" t="s">
        <v>1341</v>
      </c>
      <c r="V636" s="427" t="b">
        <v>0</v>
      </c>
      <c r="W636" s="428" t="s">
        <v>1341</v>
      </c>
      <c r="X636" s="428" t="s">
        <v>1341</v>
      </c>
    </row>
    <row r="637" spans="2:24" x14ac:dyDescent="0.3">
      <c r="B637" t="str">
        <f t="shared" si="9"/>
        <v>Willapa Bay</v>
      </c>
      <c r="C637" s="428" t="s">
        <v>2466</v>
      </c>
      <c r="D637" s="428" t="s">
        <v>1607</v>
      </c>
      <c r="E637" s="428" t="s">
        <v>1242</v>
      </c>
      <c r="F637" s="427">
        <v>2005</v>
      </c>
      <c r="G637" s="428" t="s">
        <v>2467</v>
      </c>
      <c r="H637" s="428" t="s">
        <v>2468</v>
      </c>
      <c r="I637" s="428" t="s">
        <v>1612</v>
      </c>
      <c r="J637" s="431">
        <v>38863</v>
      </c>
      <c r="K637" s="431">
        <v>38868</v>
      </c>
      <c r="L637" s="428" t="s">
        <v>1608</v>
      </c>
      <c r="M637" s="427">
        <v>195273</v>
      </c>
      <c r="N637" s="428" t="s">
        <v>1613</v>
      </c>
      <c r="O637" s="427">
        <v>3638</v>
      </c>
      <c r="P637" s="428" t="s">
        <v>1608</v>
      </c>
      <c r="Q637" s="427">
        <v>3175</v>
      </c>
      <c r="R637" s="428" t="s">
        <v>1613</v>
      </c>
      <c r="S637" s="427">
        <v>484114</v>
      </c>
      <c r="T637" s="428" t="s">
        <v>1341</v>
      </c>
      <c r="U637" s="428" t="s">
        <v>1341</v>
      </c>
      <c r="V637" s="427" t="b">
        <v>0</v>
      </c>
      <c r="W637" s="428" t="s">
        <v>1341</v>
      </c>
      <c r="X637" s="428" t="s">
        <v>1341</v>
      </c>
    </row>
    <row r="638" spans="2:24" x14ac:dyDescent="0.3">
      <c r="B638" t="str">
        <f t="shared" si="9"/>
        <v>Willapa Bay</v>
      </c>
      <c r="C638" s="428" t="s">
        <v>2465</v>
      </c>
      <c r="D638" s="428" t="s">
        <v>1607</v>
      </c>
      <c r="E638" s="428" t="s">
        <v>1242</v>
      </c>
      <c r="F638" s="427">
        <v>2005</v>
      </c>
      <c r="G638" s="428" t="s">
        <v>2459</v>
      </c>
      <c r="H638" s="428" t="s">
        <v>2460</v>
      </c>
      <c r="I638" s="428" t="s">
        <v>1612</v>
      </c>
      <c r="J638" s="431">
        <v>38852</v>
      </c>
      <c r="K638" s="431">
        <v>38870</v>
      </c>
      <c r="L638" s="428" t="s">
        <v>1608</v>
      </c>
      <c r="M638" s="427">
        <v>202922</v>
      </c>
      <c r="N638" s="428" t="s">
        <v>1613</v>
      </c>
      <c r="O638" s="427">
        <v>244</v>
      </c>
      <c r="P638" s="428" t="s">
        <v>1608</v>
      </c>
      <c r="Q638" s="427">
        <v>468</v>
      </c>
      <c r="R638" s="428" t="s">
        <v>1341</v>
      </c>
      <c r="S638" s="430"/>
      <c r="T638" s="428" t="s">
        <v>1341</v>
      </c>
      <c r="U638" s="428" t="s">
        <v>1341</v>
      </c>
      <c r="V638" s="427" t="b">
        <v>0</v>
      </c>
      <c r="W638" s="428" t="s">
        <v>1341</v>
      </c>
      <c r="X638" s="428" t="s">
        <v>1341</v>
      </c>
    </row>
    <row r="639" spans="2:24" x14ac:dyDescent="0.3">
      <c r="B639" t="str">
        <f t="shared" si="9"/>
        <v>Willapa Bay</v>
      </c>
      <c r="C639" s="428" t="s">
        <v>2470</v>
      </c>
      <c r="D639" s="428" t="s">
        <v>1607</v>
      </c>
      <c r="E639" s="428" t="s">
        <v>1242</v>
      </c>
      <c r="F639" s="427">
        <v>2006</v>
      </c>
      <c r="G639" s="428" t="s">
        <v>2463</v>
      </c>
      <c r="H639" s="428" t="s">
        <v>2464</v>
      </c>
      <c r="I639" s="428" t="s">
        <v>1612</v>
      </c>
      <c r="J639" s="431">
        <v>39245</v>
      </c>
      <c r="K639" s="431">
        <v>39245</v>
      </c>
      <c r="L639" s="428" t="s">
        <v>1608</v>
      </c>
      <c r="M639" s="427">
        <v>209561</v>
      </c>
      <c r="N639" s="428" t="s">
        <v>1613</v>
      </c>
      <c r="O639" s="432">
        <v>323</v>
      </c>
      <c r="P639" s="428" t="s">
        <v>1341</v>
      </c>
      <c r="Q639" s="433"/>
      <c r="R639" s="428" t="s">
        <v>1341</v>
      </c>
      <c r="S639" s="430"/>
      <c r="T639" s="428" t="s">
        <v>1341</v>
      </c>
      <c r="U639" s="428" t="s">
        <v>1341</v>
      </c>
      <c r="V639" s="427" t="b">
        <v>0</v>
      </c>
      <c r="W639" s="428" t="s">
        <v>1341</v>
      </c>
      <c r="X639" s="428" t="s">
        <v>1341</v>
      </c>
    </row>
    <row r="640" spans="2:24" x14ac:dyDescent="0.3">
      <c r="B640" t="str">
        <f t="shared" si="9"/>
        <v>Willapa Bay</v>
      </c>
      <c r="C640" s="428" t="s">
        <v>2472</v>
      </c>
      <c r="D640" s="428" t="s">
        <v>1607</v>
      </c>
      <c r="E640" s="428" t="s">
        <v>1242</v>
      </c>
      <c r="F640" s="427">
        <v>2006</v>
      </c>
      <c r="G640" s="428" t="s">
        <v>2467</v>
      </c>
      <c r="H640" s="428" t="s">
        <v>2468</v>
      </c>
      <c r="I640" s="428" t="s">
        <v>1612</v>
      </c>
      <c r="J640" s="431">
        <v>39231</v>
      </c>
      <c r="K640" s="431">
        <v>39231</v>
      </c>
      <c r="L640" s="428" t="s">
        <v>1608</v>
      </c>
      <c r="M640" s="427">
        <v>289077</v>
      </c>
      <c r="N640" s="428" t="s">
        <v>1341</v>
      </c>
      <c r="O640" s="433"/>
      <c r="P640" s="428" t="s">
        <v>1608</v>
      </c>
      <c r="Q640" s="432">
        <v>1278</v>
      </c>
      <c r="R640" s="428" t="s">
        <v>1341</v>
      </c>
      <c r="S640" s="430"/>
      <c r="T640" s="428" t="s">
        <v>1341</v>
      </c>
      <c r="U640" s="428" t="s">
        <v>1341</v>
      </c>
      <c r="V640" s="427" t="b">
        <v>0</v>
      </c>
      <c r="W640" s="428" t="s">
        <v>1341</v>
      </c>
      <c r="X640" s="428" t="s">
        <v>1341</v>
      </c>
    </row>
    <row r="641" spans="2:24" x14ac:dyDescent="0.3">
      <c r="B641" t="str">
        <f t="shared" si="9"/>
        <v>Willapa Bay</v>
      </c>
      <c r="C641" s="428" t="s">
        <v>2471</v>
      </c>
      <c r="D641" s="428" t="s">
        <v>1607</v>
      </c>
      <c r="E641" s="428" t="s">
        <v>1242</v>
      </c>
      <c r="F641" s="427">
        <v>2006</v>
      </c>
      <c r="G641" s="428" t="s">
        <v>2459</v>
      </c>
      <c r="H641" s="428" t="s">
        <v>2460</v>
      </c>
      <c r="I641" s="428" t="s">
        <v>1612</v>
      </c>
      <c r="J641" s="431">
        <v>39232</v>
      </c>
      <c r="K641" s="431">
        <v>39232</v>
      </c>
      <c r="L641" s="428" t="s">
        <v>1608</v>
      </c>
      <c r="M641" s="427">
        <v>199782</v>
      </c>
      <c r="N641" s="428" t="s">
        <v>1613</v>
      </c>
      <c r="O641" s="432">
        <v>1818</v>
      </c>
      <c r="P641" s="428" t="s">
        <v>1608</v>
      </c>
      <c r="Q641" s="432">
        <v>400</v>
      </c>
      <c r="R641" s="428" t="s">
        <v>1341</v>
      </c>
      <c r="S641" s="430"/>
      <c r="T641" s="428" t="s">
        <v>1341</v>
      </c>
      <c r="U641" s="428" t="s">
        <v>1341</v>
      </c>
      <c r="V641" s="427" t="b">
        <v>0</v>
      </c>
      <c r="W641" s="428" t="s">
        <v>1341</v>
      </c>
      <c r="X641" s="428" t="s">
        <v>1341</v>
      </c>
    </row>
    <row r="642" spans="2:24" x14ac:dyDescent="0.3">
      <c r="B642" t="str">
        <f t="shared" si="9"/>
        <v>Willapa Bay</v>
      </c>
      <c r="C642" s="428" t="s">
        <v>2461</v>
      </c>
      <c r="D642" s="428" t="s">
        <v>1607</v>
      </c>
      <c r="E642" s="428" t="s">
        <v>1242</v>
      </c>
      <c r="F642" s="427">
        <v>2007</v>
      </c>
      <c r="G642" s="428" t="s">
        <v>2459</v>
      </c>
      <c r="H642" s="428" t="s">
        <v>2460</v>
      </c>
      <c r="I642" s="428" t="s">
        <v>1612</v>
      </c>
      <c r="J642" s="431">
        <v>39608</v>
      </c>
      <c r="K642" s="431">
        <v>39608</v>
      </c>
      <c r="L642" s="428" t="s">
        <v>1608</v>
      </c>
      <c r="M642" s="427">
        <v>201838</v>
      </c>
      <c r="N642" s="428" t="s">
        <v>1613</v>
      </c>
      <c r="O642" s="427">
        <v>404</v>
      </c>
      <c r="P642" s="428" t="s">
        <v>1341</v>
      </c>
      <c r="Q642" s="433"/>
      <c r="R642" s="428" t="s">
        <v>1341</v>
      </c>
      <c r="S642" s="430"/>
      <c r="T642" s="428" t="s">
        <v>250</v>
      </c>
      <c r="U642" s="428" t="s">
        <v>2650</v>
      </c>
      <c r="V642" s="427" t="b">
        <v>0</v>
      </c>
      <c r="W642" s="428" t="s">
        <v>1341</v>
      </c>
      <c r="X642" s="428" t="s">
        <v>1341</v>
      </c>
    </row>
    <row r="643" spans="2:24" x14ac:dyDescent="0.3">
      <c r="B643" t="str">
        <f t="shared" ref="B643:B706" si="10">VLOOKUP(E643,AD$2:AE$89,2,FALSE)</f>
        <v>Willapa Bay</v>
      </c>
      <c r="C643" s="428" t="s">
        <v>2663</v>
      </c>
      <c r="D643" s="428" t="s">
        <v>1607</v>
      </c>
      <c r="E643" s="428" t="s">
        <v>1242</v>
      </c>
      <c r="F643" s="427">
        <v>2008</v>
      </c>
      <c r="G643" s="428" t="s">
        <v>2459</v>
      </c>
      <c r="H643" s="428" t="s">
        <v>2460</v>
      </c>
      <c r="I643" s="428" t="s">
        <v>1612</v>
      </c>
      <c r="J643" s="431">
        <v>39972</v>
      </c>
      <c r="K643" s="431">
        <v>39973</v>
      </c>
      <c r="L643" s="428" t="s">
        <v>1608</v>
      </c>
      <c r="M643" s="427">
        <v>197835</v>
      </c>
      <c r="N643" s="428" t="s">
        <v>1613</v>
      </c>
      <c r="O643" s="432">
        <v>2509</v>
      </c>
      <c r="P643" s="428" t="s">
        <v>1608</v>
      </c>
      <c r="Q643" s="427">
        <v>361</v>
      </c>
      <c r="R643" s="428" t="s">
        <v>1341</v>
      </c>
      <c r="S643" s="430"/>
      <c r="T643" s="428" t="s">
        <v>250</v>
      </c>
      <c r="U643" s="428" t="s">
        <v>1798</v>
      </c>
      <c r="V643" s="427" t="b">
        <v>0</v>
      </c>
      <c r="W643" s="428" t="s">
        <v>1341</v>
      </c>
      <c r="X643" s="428" t="s">
        <v>1341</v>
      </c>
    </row>
    <row r="644" spans="2:24" x14ac:dyDescent="0.3">
      <c r="B644" t="str">
        <f t="shared" si="10"/>
        <v>Willamette River Spring</v>
      </c>
      <c r="C644" s="428" t="s">
        <v>623</v>
      </c>
      <c r="D644" s="428" t="s">
        <v>1607</v>
      </c>
      <c r="E644" s="428" t="s">
        <v>612</v>
      </c>
      <c r="F644" s="427">
        <v>2005</v>
      </c>
      <c r="G644" s="428" t="s">
        <v>1662</v>
      </c>
      <c r="H644" s="428" t="s">
        <v>2476</v>
      </c>
      <c r="I644" s="428" t="s">
        <v>1607</v>
      </c>
      <c r="J644" s="431">
        <v>38943</v>
      </c>
      <c r="K644" s="431">
        <v>38950</v>
      </c>
      <c r="L644" s="428" t="s">
        <v>1635</v>
      </c>
      <c r="M644" s="427">
        <v>15166</v>
      </c>
      <c r="N644" s="428" t="s">
        <v>1644</v>
      </c>
      <c r="O644" s="427">
        <v>497</v>
      </c>
      <c r="P644" s="428" t="s">
        <v>1635</v>
      </c>
      <c r="Q644" s="427">
        <v>8440</v>
      </c>
      <c r="R644" s="428" t="s">
        <v>1644</v>
      </c>
      <c r="S644" s="432">
        <v>271</v>
      </c>
      <c r="T644" s="428" t="s">
        <v>1341</v>
      </c>
      <c r="U644" s="428" t="s">
        <v>1341</v>
      </c>
      <c r="V644" s="427" t="b">
        <v>0</v>
      </c>
      <c r="W644" s="428" t="s">
        <v>1341</v>
      </c>
      <c r="X644" s="428" t="s">
        <v>1341</v>
      </c>
    </row>
    <row r="645" spans="2:24" x14ac:dyDescent="0.3">
      <c r="B645" t="str">
        <f t="shared" si="10"/>
        <v>Willamette River Spring</v>
      </c>
      <c r="C645" s="428" t="s">
        <v>625</v>
      </c>
      <c r="D645" s="428" t="s">
        <v>1607</v>
      </c>
      <c r="E645" s="428" t="s">
        <v>612</v>
      </c>
      <c r="F645" s="427">
        <v>2005</v>
      </c>
      <c r="G645" s="428" t="s">
        <v>1633</v>
      </c>
      <c r="H645" s="428" t="s">
        <v>1634</v>
      </c>
      <c r="I645" s="428" t="s">
        <v>1607</v>
      </c>
      <c r="J645" s="431">
        <v>39143</v>
      </c>
      <c r="K645" s="431">
        <v>39143</v>
      </c>
      <c r="L645" s="428" t="s">
        <v>1635</v>
      </c>
      <c r="M645" s="427">
        <v>31411</v>
      </c>
      <c r="N645" s="428" t="s">
        <v>1341</v>
      </c>
      <c r="O645" s="433"/>
      <c r="P645" s="428" t="s">
        <v>1635</v>
      </c>
      <c r="Q645" s="427">
        <v>510151</v>
      </c>
      <c r="R645" s="428" t="s">
        <v>1341</v>
      </c>
      <c r="S645" s="430"/>
      <c r="T645" s="428" t="s">
        <v>1341</v>
      </c>
      <c r="U645" s="428" t="s">
        <v>1341</v>
      </c>
      <c r="V645" s="427" t="b">
        <v>0</v>
      </c>
      <c r="W645" s="428" t="s">
        <v>1341</v>
      </c>
      <c r="X645" s="428" t="s">
        <v>1341</v>
      </c>
    </row>
    <row r="646" spans="2:24" x14ac:dyDescent="0.3">
      <c r="B646" t="str">
        <f t="shared" si="10"/>
        <v>Willamette River Spring</v>
      </c>
      <c r="C646" s="428" t="s">
        <v>626</v>
      </c>
      <c r="D646" s="428" t="s">
        <v>1607</v>
      </c>
      <c r="E646" s="428" t="s">
        <v>612</v>
      </c>
      <c r="F646" s="427">
        <v>2005</v>
      </c>
      <c r="G646" s="428" t="s">
        <v>1633</v>
      </c>
      <c r="H646" s="428" t="s">
        <v>1634</v>
      </c>
      <c r="I646" s="428" t="s">
        <v>1607</v>
      </c>
      <c r="J646" s="431">
        <v>39142</v>
      </c>
      <c r="K646" s="431">
        <v>39142</v>
      </c>
      <c r="L646" s="428" t="s">
        <v>1635</v>
      </c>
      <c r="M646" s="427">
        <v>31920</v>
      </c>
      <c r="N646" s="428" t="s">
        <v>1341</v>
      </c>
      <c r="O646" s="430"/>
      <c r="P646" s="428" t="s">
        <v>1635</v>
      </c>
      <c r="Q646" s="427">
        <v>176226</v>
      </c>
      <c r="R646" s="428" t="s">
        <v>1341</v>
      </c>
      <c r="S646" s="430"/>
      <c r="T646" s="428" t="s">
        <v>250</v>
      </c>
      <c r="U646" s="428" t="s">
        <v>627</v>
      </c>
      <c r="V646" s="427" t="b">
        <v>0</v>
      </c>
      <c r="W646" s="428" t="s">
        <v>1341</v>
      </c>
      <c r="X646" s="428" t="s">
        <v>1341</v>
      </c>
    </row>
    <row r="647" spans="2:24" x14ac:dyDescent="0.3">
      <c r="B647" t="str">
        <f t="shared" si="10"/>
        <v>Willamette River Spring</v>
      </c>
      <c r="C647" s="428" t="s">
        <v>628</v>
      </c>
      <c r="D647" s="428" t="s">
        <v>1607</v>
      </c>
      <c r="E647" s="428" t="s">
        <v>612</v>
      </c>
      <c r="F647" s="427">
        <v>2005</v>
      </c>
      <c r="G647" s="428" t="s">
        <v>1630</v>
      </c>
      <c r="H647" s="428" t="s">
        <v>1631</v>
      </c>
      <c r="I647" s="428" t="s">
        <v>1607</v>
      </c>
      <c r="J647" s="431">
        <v>39127</v>
      </c>
      <c r="K647" s="431">
        <v>39130</v>
      </c>
      <c r="L647" s="428" t="s">
        <v>1635</v>
      </c>
      <c r="M647" s="427">
        <v>30678</v>
      </c>
      <c r="N647" s="428" t="s">
        <v>1644</v>
      </c>
      <c r="O647" s="427">
        <v>61</v>
      </c>
      <c r="P647" s="428" t="s">
        <v>1635</v>
      </c>
      <c r="Q647" s="432">
        <v>270520</v>
      </c>
      <c r="R647" s="428" t="s">
        <v>1644</v>
      </c>
      <c r="S647" s="432">
        <v>123</v>
      </c>
      <c r="T647" s="428" t="s">
        <v>1341</v>
      </c>
      <c r="U647" s="428" t="s">
        <v>1341</v>
      </c>
      <c r="V647" s="427" t="b">
        <v>0</v>
      </c>
      <c r="W647" s="428" t="s">
        <v>1341</v>
      </c>
      <c r="X647" s="428" t="s">
        <v>1341</v>
      </c>
    </row>
    <row r="648" spans="2:24" x14ac:dyDescent="0.3">
      <c r="B648" t="str">
        <f t="shared" si="10"/>
        <v>Willamette River Spring</v>
      </c>
      <c r="C648" s="428" t="s">
        <v>629</v>
      </c>
      <c r="D648" s="428" t="s">
        <v>1607</v>
      </c>
      <c r="E648" s="428" t="s">
        <v>612</v>
      </c>
      <c r="F648" s="427">
        <v>2005</v>
      </c>
      <c r="G648" s="428" t="s">
        <v>1662</v>
      </c>
      <c r="H648" s="428" t="s">
        <v>2476</v>
      </c>
      <c r="I648" s="428" t="s">
        <v>1607</v>
      </c>
      <c r="J648" s="431">
        <v>38936</v>
      </c>
      <c r="K648" s="431">
        <v>38943</v>
      </c>
      <c r="L648" s="428" t="s">
        <v>1635</v>
      </c>
      <c r="M648" s="427">
        <v>74900</v>
      </c>
      <c r="N648" s="428" t="s">
        <v>1644</v>
      </c>
      <c r="O648" s="432">
        <v>346</v>
      </c>
      <c r="P648" s="428" t="s">
        <v>1635</v>
      </c>
      <c r="Q648" s="432">
        <v>8902</v>
      </c>
      <c r="R648" s="428" t="s">
        <v>1644</v>
      </c>
      <c r="S648" s="432">
        <v>39</v>
      </c>
      <c r="T648" s="428" t="s">
        <v>1341</v>
      </c>
      <c r="U648" s="428" t="s">
        <v>1341</v>
      </c>
      <c r="V648" s="427" t="b">
        <v>0</v>
      </c>
      <c r="W648" s="428" t="s">
        <v>1341</v>
      </c>
      <c r="X648" s="428" t="s">
        <v>1341</v>
      </c>
    </row>
    <row r="649" spans="2:24" x14ac:dyDescent="0.3">
      <c r="B649" t="str">
        <f t="shared" si="10"/>
        <v>Willamette River Spring</v>
      </c>
      <c r="C649" s="428" t="s">
        <v>630</v>
      </c>
      <c r="D649" s="428" t="s">
        <v>1607</v>
      </c>
      <c r="E649" s="428" t="s">
        <v>612</v>
      </c>
      <c r="F649" s="427">
        <v>2005</v>
      </c>
      <c r="G649" s="428" t="s">
        <v>1642</v>
      </c>
      <c r="H649" s="428" t="s">
        <v>1643</v>
      </c>
      <c r="I649" s="428" t="s">
        <v>1607</v>
      </c>
      <c r="J649" s="431">
        <v>39119</v>
      </c>
      <c r="K649" s="431">
        <v>39119</v>
      </c>
      <c r="L649" s="428" t="s">
        <v>1635</v>
      </c>
      <c r="M649" s="427">
        <v>19666</v>
      </c>
      <c r="N649" s="428" t="s">
        <v>1644</v>
      </c>
      <c r="O649" s="427">
        <v>398</v>
      </c>
      <c r="P649" s="428" t="s">
        <v>1635</v>
      </c>
      <c r="Q649" s="427">
        <v>124956</v>
      </c>
      <c r="R649" s="428" t="s">
        <v>1644</v>
      </c>
      <c r="S649" s="432">
        <v>742</v>
      </c>
      <c r="T649" s="428" t="s">
        <v>250</v>
      </c>
      <c r="U649" s="428" t="s">
        <v>624</v>
      </c>
      <c r="V649" s="427" t="b">
        <v>0</v>
      </c>
      <c r="W649" s="428" t="s">
        <v>1341</v>
      </c>
      <c r="X649" s="428" t="s">
        <v>1341</v>
      </c>
    </row>
    <row r="650" spans="2:24" x14ac:dyDescent="0.3">
      <c r="B650" t="str">
        <f t="shared" si="10"/>
        <v>Willamette River Spring</v>
      </c>
      <c r="C650" s="428" t="s">
        <v>631</v>
      </c>
      <c r="D650" s="428" t="s">
        <v>1607</v>
      </c>
      <c r="E650" s="428" t="s">
        <v>612</v>
      </c>
      <c r="F650" s="427">
        <v>2005</v>
      </c>
      <c r="G650" s="428" t="s">
        <v>1633</v>
      </c>
      <c r="H650" s="428" t="s">
        <v>1634</v>
      </c>
      <c r="I650" s="428" t="s">
        <v>1607</v>
      </c>
      <c r="J650" s="431">
        <v>39142</v>
      </c>
      <c r="K650" s="431">
        <v>39142</v>
      </c>
      <c r="L650" s="428" t="s">
        <v>1635</v>
      </c>
      <c r="M650" s="427">
        <v>21355</v>
      </c>
      <c r="N650" s="428" t="s">
        <v>1341</v>
      </c>
      <c r="O650" s="430"/>
      <c r="P650" s="428" t="s">
        <v>1644</v>
      </c>
      <c r="Q650" s="432">
        <v>171512</v>
      </c>
      <c r="R650" s="428" t="s">
        <v>1341</v>
      </c>
      <c r="S650" s="430"/>
      <c r="T650" s="428" t="s">
        <v>250</v>
      </c>
      <c r="U650" s="428" t="s">
        <v>627</v>
      </c>
      <c r="V650" s="427" t="b">
        <v>0</v>
      </c>
      <c r="W650" s="428" t="s">
        <v>1341</v>
      </c>
      <c r="X650" s="428" t="s">
        <v>1341</v>
      </c>
    </row>
    <row r="651" spans="2:24" x14ac:dyDescent="0.3">
      <c r="B651" t="str">
        <f t="shared" si="10"/>
        <v>Willamette River Spring</v>
      </c>
      <c r="C651" s="428" t="s">
        <v>632</v>
      </c>
      <c r="D651" s="428" t="s">
        <v>1607</v>
      </c>
      <c r="E651" s="428" t="s">
        <v>612</v>
      </c>
      <c r="F651" s="427">
        <v>2005</v>
      </c>
      <c r="G651" s="428" t="s">
        <v>1662</v>
      </c>
      <c r="H651" s="428" t="s">
        <v>1663</v>
      </c>
      <c r="I651" s="428" t="s">
        <v>1607</v>
      </c>
      <c r="J651" s="431">
        <v>39139</v>
      </c>
      <c r="K651" s="431">
        <v>39140</v>
      </c>
      <c r="L651" s="428" t="s">
        <v>1635</v>
      </c>
      <c r="M651" s="427">
        <v>30771</v>
      </c>
      <c r="N651" s="428" t="s">
        <v>1644</v>
      </c>
      <c r="O651" s="427">
        <v>306</v>
      </c>
      <c r="P651" s="428" t="s">
        <v>1635</v>
      </c>
      <c r="Q651" s="427">
        <v>296321</v>
      </c>
      <c r="R651" s="428" t="s">
        <v>1644</v>
      </c>
      <c r="S651" s="432">
        <v>8902</v>
      </c>
      <c r="T651" s="428" t="s">
        <v>1341</v>
      </c>
      <c r="U651" s="428" t="s">
        <v>1341</v>
      </c>
      <c r="V651" s="427" t="b">
        <v>0</v>
      </c>
      <c r="W651" s="428" t="s">
        <v>1341</v>
      </c>
      <c r="X651" s="428" t="s">
        <v>1341</v>
      </c>
    </row>
    <row r="652" spans="2:24" x14ac:dyDescent="0.3">
      <c r="B652" t="str">
        <f t="shared" si="10"/>
        <v>Willamette River Spring</v>
      </c>
      <c r="C652" s="428" t="s">
        <v>633</v>
      </c>
      <c r="D652" s="428" t="s">
        <v>1607</v>
      </c>
      <c r="E652" s="428" t="s">
        <v>612</v>
      </c>
      <c r="F652" s="427">
        <v>2005</v>
      </c>
      <c r="G652" s="428" t="s">
        <v>1642</v>
      </c>
      <c r="H652" s="428" t="s">
        <v>1643</v>
      </c>
      <c r="I652" s="428" t="s">
        <v>1607</v>
      </c>
      <c r="J652" s="431">
        <v>39119</v>
      </c>
      <c r="K652" s="431">
        <v>39119</v>
      </c>
      <c r="L652" s="428" t="s">
        <v>1635</v>
      </c>
      <c r="M652" s="427">
        <v>29453</v>
      </c>
      <c r="N652" s="428" t="s">
        <v>1644</v>
      </c>
      <c r="O652" s="427">
        <v>592</v>
      </c>
      <c r="P652" s="428" t="s">
        <v>1635</v>
      </c>
      <c r="Q652" s="427">
        <v>187490</v>
      </c>
      <c r="R652" s="428" t="s">
        <v>1644</v>
      </c>
      <c r="S652" s="432">
        <v>1111</v>
      </c>
      <c r="T652" s="428" t="s">
        <v>250</v>
      </c>
      <c r="U652" s="428" t="s">
        <v>624</v>
      </c>
      <c r="V652" s="427" t="b">
        <v>0</v>
      </c>
      <c r="W652" s="428" t="s">
        <v>1341</v>
      </c>
      <c r="X652" s="428" t="s">
        <v>1341</v>
      </c>
    </row>
    <row r="653" spans="2:24" x14ac:dyDescent="0.3">
      <c r="B653" t="str">
        <f t="shared" si="10"/>
        <v>Willamette River Spring</v>
      </c>
      <c r="C653" s="428" t="s">
        <v>634</v>
      </c>
      <c r="D653" s="428" t="s">
        <v>1607</v>
      </c>
      <c r="E653" s="428" t="s">
        <v>612</v>
      </c>
      <c r="F653" s="427">
        <v>2005</v>
      </c>
      <c r="G653" s="428" t="s">
        <v>1651</v>
      </c>
      <c r="H653" s="428" t="s">
        <v>1652</v>
      </c>
      <c r="I653" s="428" t="s">
        <v>1607</v>
      </c>
      <c r="J653" s="431">
        <v>39161</v>
      </c>
      <c r="K653" s="431">
        <v>39161</v>
      </c>
      <c r="L653" s="428" t="s">
        <v>1635</v>
      </c>
      <c r="M653" s="427">
        <v>30740</v>
      </c>
      <c r="N653" s="428" t="s">
        <v>1341</v>
      </c>
      <c r="O653" s="433"/>
      <c r="P653" s="428" t="s">
        <v>1635</v>
      </c>
      <c r="Q653" s="427">
        <v>51016</v>
      </c>
      <c r="R653" s="428" t="s">
        <v>1341</v>
      </c>
      <c r="S653" s="430"/>
      <c r="T653" s="428" t="s">
        <v>1341</v>
      </c>
      <c r="U653" s="428" t="s">
        <v>1341</v>
      </c>
      <c r="V653" s="427" t="b">
        <v>0</v>
      </c>
      <c r="W653" s="428" t="s">
        <v>1341</v>
      </c>
      <c r="X653" s="428" t="s">
        <v>1341</v>
      </c>
    </row>
    <row r="654" spans="2:24" x14ac:dyDescent="0.3">
      <c r="B654" t="str">
        <f t="shared" si="10"/>
        <v>Willamette River Spring</v>
      </c>
      <c r="C654" s="428" t="s">
        <v>635</v>
      </c>
      <c r="D654" s="428" t="s">
        <v>1607</v>
      </c>
      <c r="E654" s="428" t="s">
        <v>612</v>
      </c>
      <c r="F654" s="427">
        <v>2005</v>
      </c>
      <c r="G654" s="428" t="s">
        <v>1655</v>
      </c>
      <c r="H654" s="428" t="s">
        <v>2475</v>
      </c>
      <c r="I654" s="428" t="s">
        <v>1607</v>
      </c>
      <c r="J654" s="431">
        <v>39141</v>
      </c>
      <c r="K654" s="431">
        <v>39141</v>
      </c>
      <c r="L654" s="428" t="s">
        <v>1635</v>
      </c>
      <c r="M654" s="427">
        <v>31360</v>
      </c>
      <c r="N654" s="428" t="s">
        <v>1341</v>
      </c>
      <c r="O654" s="433"/>
      <c r="P654" s="428" t="s">
        <v>1635</v>
      </c>
      <c r="Q654" s="432">
        <v>63661</v>
      </c>
      <c r="R654" s="428" t="s">
        <v>1341</v>
      </c>
      <c r="S654" s="430"/>
      <c r="T654" s="428" t="s">
        <v>1341</v>
      </c>
      <c r="U654" s="428" t="s">
        <v>1341</v>
      </c>
      <c r="V654" s="427" t="b">
        <v>0</v>
      </c>
      <c r="W654" s="428" t="s">
        <v>1341</v>
      </c>
      <c r="X654" s="428" t="s">
        <v>1341</v>
      </c>
    </row>
    <row r="655" spans="2:24" x14ac:dyDescent="0.3">
      <c r="B655" t="str">
        <f t="shared" si="10"/>
        <v>Willamette River Spring</v>
      </c>
      <c r="C655" s="428" t="s">
        <v>636</v>
      </c>
      <c r="D655" s="428" t="s">
        <v>1607</v>
      </c>
      <c r="E655" s="428" t="s">
        <v>612</v>
      </c>
      <c r="F655" s="427">
        <v>2005</v>
      </c>
      <c r="G655" s="428" t="s">
        <v>1630</v>
      </c>
      <c r="H655" s="428" t="s">
        <v>1631</v>
      </c>
      <c r="I655" s="428" t="s">
        <v>1607</v>
      </c>
      <c r="J655" s="431">
        <v>39203</v>
      </c>
      <c r="K655" s="431">
        <v>39234</v>
      </c>
      <c r="L655" s="428" t="s">
        <v>1635</v>
      </c>
      <c r="M655" s="427">
        <v>27568</v>
      </c>
      <c r="N655" s="428" t="s">
        <v>1341</v>
      </c>
      <c r="O655" s="430"/>
      <c r="P655" s="428" t="s">
        <v>1635</v>
      </c>
      <c r="Q655" s="427">
        <v>113335</v>
      </c>
      <c r="R655" s="428" t="s">
        <v>1644</v>
      </c>
      <c r="S655" s="432">
        <v>12252</v>
      </c>
      <c r="T655" s="428" t="s">
        <v>1341</v>
      </c>
      <c r="U655" s="428" t="s">
        <v>1341</v>
      </c>
      <c r="V655" s="427" t="b">
        <v>0</v>
      </c>
      <c r="W655" s="428" t="s">
        <v>1341</v>
      </c>
      <c r="X655" s="428" t="s">
        <v>1341</v>
      </c>
    </row>
    <row r="656" spans="2:24" x14ac:dyDescent="0.3">
      <c r="B656" t="str">
        <f t="shared" si="10"/>
        <v>Willamette River Spring</v>
      </c>
      <c r="C656" s="428" t="s">
        <v>637</v>
      </c>
      <c r="D656" s="428" t="s">
        <v>1607</v>
      </c>
      <c r="E656" s="428" t="s">
        <v>612</v>
      </c>
      <c r="F656" s="427">
        <v>2005</v>
      </c>
      <c r="G656" s="428" t="s">
        <v>1655</v>
      </c>
      <c r="H656" s="428" t="s">
        <v>2477</v>
      </c>
      <c r="I656" s="428" t="s">
        <v>1607</v>
      </c>
      <c r="J656" s="431">
        <v>39142</v>
      </c>
      <c r="K656" s="431">
        <v>39142</v>
      </c>
      <c r="L656" s="428" t="s">
        <v>1635</v>
      </c>
      <c r="M656" s="427">
        <v>28813</v>
      </c>
      <c r="N656" s="428" t="s">
        <v>1341</v>
      </c>
      <c r="O656" s="433"/>
      <c r="P656" s="428" t="s">
        <v>1635</v>
      </c>
      <c r="Q656" s="427">
        <v>82427</v>
      </c>
      <c r="R656" s="428" t="s">
        <v>1341</v>
      </c>
      <c r="S656" s="430"/>
      <c r="T656" s="428" t="s">
        <v>1341</v>
      </c>
      <c r="U656" s="428" t="s">
        <v>1341</v>
      </c>
      <c r="V656" s="427" t="b">
        <v>0</v>
      </c>
      <c r="W656" s="428" t="s">
        <v>1341</v>
      </c>
      <c r="X656" s="428" t="s">
        <v>1341</v>
      </c>
    </row>
    <row r="657" spans="2:24" x14ac:dyDescent="0.3">
      <c r="B657" t="str">
        <f t="shared" si="10"/>
        <v>Willamette River Spring</v>
      </c>
      <c r="C657" s="428" t="s">
        <v>638</v>
      </c>
      <c r="D657" s="428" t="s">
        <v>1607</v>
      </c>
      <c r="E657" s="428" t="s">
        <v>612</v>
      </c>
      <c r="F657" s="427">
        <v>2005</v>
      </c>
      <c r="G657" s="428" t="s">
        <v>1651</v>
      </c>
      <c r="H657" s="428" t="s">
        <v>1652</v>
      </c>
      <c r="I657" s="428" t="s">
        <v>1607</v>
      </c>
      <c r="J657" s="431">
        <v>38910</v>
      </c>
      <c r="K657" s="431">
        <v>38910</v>
      </c>
      <c r="L657" s="428" t="s">
        <v>1635</v>
      </c>
      <c r="M657" s="427">
        <v>50552</v>
      </c>
      <c r="N657" s="428" t="s">
        <v>1644</v>
      </c>
      <c r="O657" s="427">
        <v>266</v>
      </c>
      <c r="P657" s="428" t="s">
        <v>1635</v>
      </c>
      <c r="Q657" s="427">
        <v>268109</v>
      </c>
      <c r="R657" s="428" t="s">
        <v>1644</v>
      </c>
      <c r="S657" s="432">
        <v>3510</v>
      </c>
      <c r="T657" s="428" t="s">
        <v>1341</v>
      </c>
      <c r="U657" s="428" t="s">
        <v>1341</v>
      </c>
      <c r="V657" s="427" t="b">
        <v>0</v>
      </c>
      <c r="W657" s="428" t="s">
        <v>1341</v>
      </c>
      <c r="X657" s="428" t="s">
        <v>1341</v>
      </c>
    </row>
    <row r="658" spans="2:24" x14ac:dyDescent="0.3">
      <c r="B658" t="str">
        <f t="shared" si="10"/>
        <v>Willamette River Spring</v>
      </c>
      <c r="C658" s="428" t="s">
        <v>640</v>
      </c>
      <c r="D658" s="428" t="s">
        <v>1607</v>
      </c>
      <c r="E658" s="428" t="s">
        <v>612</v>
      </c>
      <c r="F658" s="427">
        <v>2005</v>
      </c>
      <c r="G658" s="428" t="s">
        <v>1633</v>
      </c>
      <c r="H658" s="428" t="s">
        <v>1634</v>
      </c>
      <c r="I658" s="428" t="s">
        <v>1607</v>
      </c>
      <c r="J658" s="431">
        <v>39022</v>
      </c>
      <c r="K658" s="431">
        <v>39022</v>
      </c>
      <c r="L658" s="428" t="s">
        <v>1635</v>
      </c>
      <c r="M658" s="427">
        <v>51364</v>
      </c>
      <c r="N658" s="428" t="s">
        <v>1341</v>
      </c>
      <c r="O658" s="433"/>
      <c r="P658" s="428" t="s">
        <v>1635</v>
      </c>
      <c r="Q658" s="432">
        <v>272311</v>
      </c>
      <c r="R658" s="428" t="s">
        <v>1341</v>
      </c>
      <c r="S658" s="430"/>
      <c r="T658" s="428" t="s">
        <v>1341</v>
      </c>
      <c r="U658" s="428" t="s">
        <v>1341</v>
      </c>
      <c r="V658" s="427" t="b">
        <v>0</v>
      </c>
      <c r="W658" s="428" t="s">
        <v>1341</v>
      </c>
      <c r="X658" s="428" t="s">
        <v>1341</v>
      </c>
    </row>
    <row r="659" spans="2:24" x14ac:dyDescent="0.3">
      <c r="B659" t="str">
        <f t="shared" si="10"/>
        <v>Willamette River Spring</v>
      </c>
      <c r="C659" s="428" t="s">
        <v>641</v>
      </c>
      <c r="D659" s="428" t="s">
        <v>1607</v>
      </c>
      <c r="E659" s="428" t="s">
        <v>612</v>
      </c>
      <c r="F659" s="427">
        <v>2005</v>
      </c>
      <c r="G659" s="428" t="s">
        <v>1662</v>
      </c>
      <c r="H659" s="428" t="s">
        <v>1663</v>
      </c>
      <c r="I659" s="428" t="s">
        <v>1607</v>
      </c>
      <c r="J659" s="431">
        <v>39119</v>
      </c>
      <c r="K659" s="431">
        <v>39140</v>
      </c>
      <c r="L659" s="428" t="s">
        <v>1635</v>
      </c>
      <c r="M659" s="427">
        <v>32880</v>
      </c>
      <c r="N659" s="428" t="s">
        <v>1644</v>
      </c>
      <c r="O659" s="432">
        <v>201</v>
      </c>
      <c r="P659" s="428" t="s">
        <v>1635</v>
      </c>
      <c r="Q659" s="427">
        <v>296393</v>
      </c>
      <c r="R659" s="428" t="s">
        <v>1644</v>
      </c>
      <c r="S659" s="432">
        <v>8901</v>
      </c>
      <c r="T659" s="428" t="s">
        <v>1341</v>
      </c>
      <c r="U659" s="428" t="s">
        <v>1341</v>
      </c>
      <c r="V659" s="427" t="b">
        <v>0</v>
      </c>
      <c r="W659" s="428" t="s">
        <v>1341</v>
      </c>
      <c r="X659" s="428" t="s">
        <v>1341</v>
      </c>
    </row>
    <row r="660" spans="2:24" x14ac:dyDescent="0.3">
      <c r="B660" t="str">
        <f t="shared" si="10"/>
        <v>Willamette River Spring</v>
      </c>
      <c r="C660" s="428" t="s">
        <v>642</v>
      </c>
      <c r="D660" s="428" t="s">
        <v>1607</v>
      </c>
      <c r="E660" s="428" t="s">
        <v>612</v>
      </c>
      <c r="F660" s="427">
        <v>2005</v>
      </c>
      <c r="G660" s="428" t="s">
        <v>1651</v>
      </c>
      <c r="H660" s="428" t="s">
        <v>1652</v>
      </c>
      <c r="I660" s="428" t="s">
        <v>1607</v>
      </c>
      <c r="J660" s="431">
        <v>39164</v>
      </c>
      <c r="K660" s="431">
        <v>39164</v>
      </c>
      <c r="L660" s="428" t="s">
        <v>1635</v>
      </c>
      <c r="M660" s="427">
        <v>52708</v>
      </c>
      <c r="N660" s="428" t="s">
        <v>1341</v>
      </c>
      <c r="O660" s="430"/>
      <c r="P660" s="428" t="s">
        <v>1635</v>
      </c>
      <c r="Q660" s="427">
        <v>226170</v>
      </c>
      <c r="R660" s="428" t="s">
        <v>1341</v>
      </c>
      <c r="S660" s="430"/>
      <c r="T660" s="428" t="s">
        <v>1341</v>
      </c>
      <c r="U660" s="428" t="s">
        <v>1341</v>
      </c>
      <c r="V660" s="427" t="b">
        <v>0</v>
      </c>
      <c r="W660" s="428" t="s">
        <v>1341</v>
      </c>
      <c r="X660" s="428" t="s">
        <v>1341</v>
      </c>
    </row>
    <row r="661" spans="2:24" x14ac:dyDescent="0.3">
      <c r="B661" t="str">
        <f t="shared" si="10"/>
        <v>Willamette River Spring</v>
      </c>
      <c r="C661" s="428" t="s">
        <v>643</v>
      </c>
      <c r="D661" s="428" t="s">
        <v>1607</v>
      </c>
      <c r="E661" s="428" t="s">
        <v>612</v>
      </c>
      <c r="F661" s="427">
        <v>2005</v>
      </c>
      <c r="G661" s="428" t="s">
        <v>1642</v>
      </c>
      <c r="H661" s="428" t="s">
        <v>1643</v>
      </c>
      <c r="I661" s="428" t="s">
        <v>1607</v>
      </c>
      <c r="J661" s="431">
        <v>39027</v>
      </c>
      <c r="K661" s="431">
        <v>39027</v>
      </c>
      <c r="L661" s="428" t="s">
        <v>1635</v>
      </c>
      <c r="M661" s="427">
        <v>30054</v>
      </c>
      <c r="N661" s="428" t="s">
        <v>1644</v>
      </c>
      <c r="O661" s="432">
        <v>115</v>
      </c>
      <c r="P661" s="428" t="s">
        <v>1635</v>
      </c>
      <c r="Q661" s="432">
        <v>323907</v>
      </c>
      <c r="R661" s="428" t="s">
        <v>1644</v>
      </c>
      <c r="S661" s="432">
        <v>1662</v>
      </c>
      <c r="T661" s="428" t="s">
        <v>1341</v>
      </c>
      <c r="U661" s="428" t="s">
        <v>1341</v>
      </c>
      <c r="V661" s="427" t="b">
        <v>0</v>
      </c>
      <c r="W661" s="428" t="s">
        <v>1341</v>
      </c>
      <c r="X661" s="428" t="s">
        <v>1341</v>
      </c>
    </row>
    <row r="662" spans="2:24" x14ac:dyDescent="0.3">
      <c r="B662" t="str">
        <f t="shared" si="10"/>
        <v>Willamette River Spring</v>
      </c>
      <c r="C662" s="428" t="s">
        <v>644</v>
      </c>
      <c r="D662" s="428" t="s">
        <v>1607</v>
      </c>
      <c r="E662" s="428" t="s">
        <v>612</v>
      </c>
      <c r="F662" s="427">
        <v>2005</v>
      </c>
      <c r="G662" s="428" t="s">
        <v>1642</v>
      </c>
      <c r="H662" s="428" t="s">
        <v>1643</v>
      </c>
      <c r="I662" s="428" t="s">
        <v>1607</v>
      </c>
      <c r="J662" s="431">
        <v>39141</v>
      </c>
      <c r="K662" s="431">
        <v>39141</v>
      </c>
      <c r="L662" s="428" t="s">
        <v>1608</v>
      </c>
      <c r="M662" s="427">
        <v>29286</v>
      </c>
      <c r="N662" s="428" t="s">
        <v>1613</v>
      </c>
      <c r="O662" s="427">
        <v>713</v>
      </c>
      <c r="P662" s="428" t="s">
        <v>1608</v>
      </c>
      <c r="Q662" s="427">
        <v>428141</v>
      </c>
      <c r="R662" s="428" t="s">
        <v>1613</v>
      </c>
      <c r="S662" s="432">
        <v>2787</v>
      </c>
      <c r="T662" s="428" t="s">
        <v>1341</v>
      </c>
      <c r="U662" s="428" t="s">
        <v>1341</v>
      </c>
      <c r="V662" s="427" t="b">
        <v>0</v>
      </c>
      <c r="W662" s="428" t="s">
        <v>1341</v>
      </c>
      <c r="X662" s="428" t="s">
        <v>1341</v>
      </c>
    </row>
    <row r="663" spans="2:24" x14ac:dyDescent="0.3">
      <c r="B663" t="str">
        <f t="shared" si="10"/>
        <v>Willamette River Spring</v>
      </c>
      <c r="C663" s="428" t="s">
        <v>645</v>
      </c>
      <c r="D663" s="428" t="s">
        <v>1607</v>
      </c>
      <c r="E663" s="428" t="s">
        <v>612</v>
      </c>
      <c r="F663" s="427">
        <v>2005</v>
      </c>
      <c r="G663" s="428" t="s">
        <v>1630</v>
      </c>
      <c r="H663" s="428" t="s">
        <v>1631</v>
      </c>
      <c r="I663" s="428" t="s">
        <v>1607</v>
      </c>
      <c r="J663" s="431">
        <v>39021</v>
      </c>
      <c r="K663" s="431">
        <v>39025</v>
      </c>
      <c r="L663" s="428" t="s">
        <v>1635</v>
      </c>
      <c r="M663" s="427">
        <v>55342</v>
      </c>
      <c r="N663" s="428" t="s">
        <v>1341</v>
      </c>
      <c r="O663" s="433"/>
      <c r="P663" s="428" t="s">
        <v>1635</v>
      </c>
      <c r="Q663" s="427">
        <v>233199</v>
      </c>
      <c r="R663" s="428" t="s">
        <v>1341</v>
      </c>
      <c r="S663" s="430"/>
      <c r="T663" s="428" t="s">
        <v>1341</v>
      </c>
      <c r="U663" s="428" t="s">
        <v>1341</v>
      </c>
      <c r="V663" s="427" t="b">
        <v>0</v>
      </c>
      <c r="W663" s="428" t="s">
        <v>1341</v>
      </c>
      <c r="X663" s="428" t="s">
        <v>1341</v>
      </c>
    </row>
    <row r="664" spans="2:24" x14ac:dyDescent="0.3">
      <c r="B664" t="str">
        <f t="shared" si="10"/>
        <v>Willamette River Spring</v>
      </c>
      <c r="C664" s="428" t="s">
        <v>650</v>
      </c>
      <c r="D664" s="428" t="s">
        <v>1607</v>
      </c>
      <c r="E664" s="428" t="s">
        <v>612</v>
      </c>
      <c r="F664" s="427">
        <v>2006</v>
      </c>
      <c r="G664" s="428" t="s">
        <v>2474</v>
      </c>
      <c r="H664" s="428" t="s">
        <v>1652</v>
      </c>
      <c r="I664" s="428" t="s">
        <v>1607</v>
      </c>
      <c r="J664" s="431">
        <v>39363</v>
      </c>
      <c r="K664" s="431">
        <v>39363</v>
      </c>
      <c r="L664" s="428" t="s">
        <v>1635</v>
      </c>
      <c r="M664" s="427">
        <v>53021</v>
      </c>
      <c r="N664" s="428" t="s">
        <v>1341</v>
      </c>
      <c r="O664" s="433"/>
      <c r="P664" s="428" t="s">
        <v>1635</v>
      </c>
      <c r="Q664" s="427">
        <v>268316</v>
      </c>
      <c r="R664" s="428" t="s">
        <v>1341</v>
      </c>
      <c r="S664" s="430"/>
      <c r="T664" s="428" t="s">
        <v>1341</v>
      </c>
      <c r="U664" s="428" t="s">
        <v>1341</v>
      </c>
      <c r="V664" s="427" t="b">
        <v>0</v>
      </c>
      <c r="W664" s="428" t="s">
        <v>1341</v>
      </c>
      <c r="X664" s="428" t="s">
        <v>1341</v>
      </c>
    </row>
    <row r="665" spans="2:24" x14ac:dyDescent="0.3">
      <c r="B665" t="str">
        <f t="shared" si="10"/>
        <v>Willamette River Spring</v>
      </c>
      <c r="C665" s="428" t="s">
        <v>651</v>
      </c>
      <c r="D665" s="428" t="s">
        <v>1607</v>
      </c>
      <c r="E665" s="428" t="s">
        <v>612</v>
      </c>
      <c r="F665" s="427">
        <v>2006</v>
      </c>
      <c r="G665" s="428" t="s">
        <v>1633</v>
      </c>
      <c r="H665" s="428" t="s">
        <v>1634</v>
      </c>
      <c r="I665" s="428" t="s">
        <v>1607</v>
      </c>
      <c r="J665" s="431">
        <v>39479</v>
      </c>
      <c r="K665" s="431">
        <v>39479</v>
      </c>
      <c r="L665" s="428" t="s">
        <v>1635</v>
      </c>
      <c r="M665" s="427">
        <v>32549</v>
      </c>
      <c r="N665" s="428" t="s">
        <v>1341</v>
      </c>
      <c r="O665" s="433"/>
      <c r="P665" s="428" t="s">
        <v>1635</v>
      </c>
      <c r="Q665" s="427">
        <v>509938</v>
      </c>
      <c r="R665" s="428" t="s">
        <v>1341</v>
      </c>
      <c r="S665" s="430"/>
      <c r="T665" s="428" t="s">
        <v>1341</v>
      </c>
      <c r="U665" s="428" t="s">
        <v>1341</v>
      </c>
      <c r="V665" s="427" t="b">
        <v>0</v>
      </c>
      <c r="W665" s="428" t="s">
        <v>1341</v>
      </c>
      <c r="X665" s="428" t="s">
        <v>1341</v>
      </c>
    </row>
    <row r="666" spans="2:24" x14ac:dyDescent="0.3">
      <c r="B666" t="str">
        <f t="shared" si="10"/>
        <v>Willamette River Spring</v>
      </c>
      <c r="C666" s="428" t="s">
        <v>652</v>
      </c>
      <c r="D666" s="428" t="s">
        <v>1607</v>
      </c>
      <c r="E666" s="428" t="s">
        <v>612</v>
      </c>
      <c r="F666" s="427">
        <v>2006</v>
      </c>
      <c r="G666" s="428" t="s">
        <v>1655</v>
      </c>
      <c r="H666" s="428" t="s">
        <v>1634</v>
      </c>
      <c r="I666" s="428" t="s">
        <v>1607</v>
      </c>
      <c r="J666" s="431">
        <v>39512</v>
      </c>
      <c r="K666" s="431">
        <v>39512</v>
      </c>
      <c r="L666" s="428" t="s">
        <v>1635</v>
      </c>
      <c r="M666" s="427">
        <v>31726</v>
      </c>
      <c r="N666" s="428" t="s">
        <v>1341</v>
      </c>
      <c r="O666" s="430"/>
      <c r="P666" s="428" t="s">
        <v>1635</v>
      </c>
      <c r="Q666" s="427">
        <v>197851</v>
      </c>
      <c r="R666" s="428" t="s">
        <v>1341</v>
      </c>
      <c r="S666" s="430"/>
      <c r="T666" s="428" t="s">
        <v>1341</v>
      </c>
      <c r="U666" s="428" t="s">
        <v>1341</v>
      </c>
      <c r="V666" s="427" t="b">
        <v>0</v>
      </c>
      <c r="W666" s="428" t="s">
        <v>1341</v>
      </c>
      <c r="X666" s="428" t="s">
        <v>1341</v>
      </c>
    </row>
    <row r="667" spans="2:24" x14ac:dyDescent="0.3">
      <c r="B667" t="str">
        <f t="shared" si="10"/>
        <v>Willamette River Spring</v>
      </c>
      <c r="C667" s="428" t="s">
        <v>653</v>
      </c>
      <c r="D667" s="428" t="s">
        <v>1607</v>
      </c>
      <c r="E667" s="428" t="s">
        <v>612</v>
      </c>
      <c r="F667" s="427">
        <v>2006</v>
      </c>
      <c r="G667" s="428" t="s">
        <v>1630</v>
      </c>
      <c r="H667" s="428" t="s">
        <v>1631</v>
      </c>
      <c r="I667" s="428" t="s">
        <v>1607</v>
      </c>
      <c r="J667" s="431">
        <v>39493</v>
      </c>
      <c r="K667" s="431">
        <v>39493</v>
      </c>
      <c r="L667" s="428" t="s">
        <v>1635</v>
      </c>
      <c r="M667" s="427">
        <v>30802</v>
      </c>
      <c r="N667" s="428" t="s">
        <v>1644</v>
      </c>
      <c r="O667" s="427">
        <v>293</v>
      </c>
      <c r="P667" s="428" t="s">
        <v>1635</v>
      </c>
      <c r="Q667" s="427">
        <v>260147</v>
      </c>
      <c r="R667" s="428" t="s">
        <v>1644</v>
      </c>
      <c r="S667" s="432">
        <v>22331</v>
      </c>
      <c r="T667" s="428" t="s">
        <v>1341</v>
      </c>
      <c r="U667" s="428" t="s">
        <v>1341</v>
      </c>
      <c r="V667" s="427" t="b">
        <v>0</v>
      </c>
      <c r="W667" s="428" t="s">
        <v>1341</v>
      </c>
      <c r="X667" s="428" t="s">
        <v>1341</v>
      </c>
    </row>
    <row r="668" spans="2:24" x14ac:dyDescent="0.3">
      <c r="B668" t="str">
        <f t="shared" si="10"/>
        <v>Willamette River Spring</v>
      </c>
      <c r="C668" s="428" t="s">
        <v>654</v>
      </c>
      <c r="D668" s="428" t="s">
        <v>1607</v>
      </c>
      <c r="E668" s="428" t="s">
        <v>612</v>
      </c>
      <c r="F668" s="427">
        <v>2006</v>
      </c>
      <c r="G668" s="428" t="s">
        <v>1655</v>
      </c>
      <c r="H668" s="428" t="s">
        <v>1631</v>
      </c>
      <c r="I668" s="428" t="s">
        <v>1607</v>
      </c>
      <c r="J668" s="431">
        <v>39504</v>
      </c>
      <c r="K668" s="431">
        <v>39504</v>
      </c>
      <c r="L668" s="428" t="s">
        <v>1635</v>
      </c>
      <c r="M668" s="427">
        <v>31821</v>
      </c>
      <c r="N668" s="428" t="s">
        <v>1341</v>
      </c>
      <c r="O668" s="430"/>
      <c r="P668" s="428" t="s">
        <v>1635</v>
      </c>
      <c r="Q668" s="427">
        <v>264863</v>
      </c>
      <c r="R668" s="428" t="s">
        <v>1341</v>
      </c>
      <c r="S668" s="430"/>
      <c r="T668" s="428" t="s">
        <v>1341</v>
      </c>
      <c r="U668" s="428" t="s">
        <v>1341</v>
      </c>
      <c r="V668" s="427" t="b">
        <v>0</v>
      </c>
      <c r="W668" s="428" t="s">
        <v>1341</v>
      </c>
      <c r="X668" s="428" t="s">
        <v>1341</v>
      </c>
    </row>
    <row r="669" spans="2:24" x14ac:dyDescent="0.3">
      <c r="B669" t="str">
        <f t="shared" si="10"/>
        <v>Willamette River Spring</v>
      </c>
      <c r="C669" s="428" t="s">
        <v>655</v>
      </c>
      <c r="D669" s="428" t="s">
        <v>1607</v>
      </c>
      <c r="E669" s="428" t="s">
        <v>612</v>
      </c>
      <c r="F669" s="427">
        <v>2006</v>
      </c>
      <c r="G669" s="428" t="s">
        <v>1655</v>
      </c>
      <c r="H669" s="428" t="s">
        <v>1634</v>
      </c>
      <c r="I669" s="428" t="s">
        <v>1607</v>
      </c>
      <c r="J669" s="431">
        <v>39512</v>
      </c>
      <c r="K669" s="431">
        <v>39512</v>
      </c>
      <c r="L669" s="428" t="s">
        <v>1635</v>
      </c>
      <c r="M669" s="427">
        <v>20235</v>
      </c>
      <c r="N669" s="428" t="s">
        <v>1341</v>
      </c>
      <c r="O669" s="433"/>
      <c r="P669" s="428" t="s">
        <v>1341</v>
      </c>
      <c r="Q669" s="433"/>
      <c r="R669" s="428" t="s">
        <v>1341</v>
      </c>
      <c r="S669" s="433"/>
      <c r="T669" s="428" t="s">
        <v>1341</v>
      </c>
      <c r="U669" s="428" t="s">
        <v>1341</v>
      </c>
      <c r="V669" s="427" t="b">
        <v>0</v>
      </c>
      <c r="W669" s="428" t="s">
        <v>1341</v>
      </c>
      <c r="X669" s="428" t="s">
        <v>1341</v>
      </c>
    </row>
    <row r="670" spans="2:24" x14ac:dyDescent="0.3">
      <c r="B670" t="str">
        <f t="shared" si="10"/>
        <v>Willamette River Spring</v>
      </c>
      <c r="C670" s="428" t="s">
        <v>656</v>
      </c>
      <c r="D670" s="428" t="s">
        <v>1607</v>
      </c>
      <c r="E670" s="428" t="s">
        <v>612</v>
      </c>
      <c r="F670" s="427">
        <v>2006</v>
      </c>
      <c r="G670" s="428" t="s">
        <v>2474</v>
      </c>
      <c r="H670" s="428" t="s">
        <v>1652</v>
      </c>
      <c r="I670" s="428" t="s">
        <v>1607</v>
      </c>
      <c r="J670" s="431">
        <v>39524</v>
      </c>
      <c r="K670" s="431">
        <v>39524</v>
      </c>
      <c r="L670" s="428" t="s">
        <v>1635</v>
      </c>
      <c r="M670" s="427">
        <v>31225</v>
      </c>
      <c r="N670" s="428" t="s">
        <v>1341</v>
      </c>
      <c r="O670" s="433"/>
      <c r="P670" s="428" t="s">
        <v>1635</v>
      </c>
      <c r="Q670" s="427">
        <v>51819</v>
      </c>
      <c r="R670" s="428" t="s">
        <v>1341</v>
      </c>
      <c r="S670" s="433"/>
      <c r="T670" s="428" t="s">
        <v>1341</v>
      </c>
      <c r="U670" s="428" t="s">
        <v>1341</v>
      </c>
      <c r="V670" s="427" t="b">
        <v>0</v>
      </c>
      <c r="W670" s="428" t="s">
        <v>1341</v>
      </c>
      <c r="X670" s="428" t="s">
        <v>1341</v>
      </c>
    </row>
    <row r="671" spans="2:24" x14ac:dyDescent="0.3">
      <c r="B671" t="str">
        <f t="shared" si="10"/>
        <v>Willamette River Spring</v>
      </c>
      <c r="C671" s="428" t="s">
        <v>657</v>
      </c>
      <c r="D671" s="428" t="s">
        <v>1607</v>
      </c>
      <c r="E671" s="428" t="s">
        <v>612</v>
      </c>
      <c r="F671" s="427">
        <v>2006</v>
      </c>
      <c r="G671" s="428" t="s">
        <v>1633</v>
      </c>
      <c r="H671" s="428" t="s">
        <v>1634</v>
      </c>
      <c r="I671" s="428" t="s">
        <v>1607</v>
      </c>
      <c r="J671" s="431">
        <v>39387</v>
      </c>
      <c r="K671" s="431">
        <v>39387</v>
      </c>
      <c r="L671" s="428" t="s">
        <v>1635</v>
      </c>
      <c r="M671" s="427">
        <v>53309</v>
      </c>
      <c r="N671" s="428" t="s">
        <v>1341</v>
      </c>
      <c r="O671" s="433"/>
      <c r="P671" s="428" t="s">
        <v>1635</v>
      </c>
      <c r="Q671" s="427">
        <v>263740</v>
      </c>
      <c r="R671" s="428" t="s">
        <v>1341</v>
      </c>
      <c r="S671" s="430"/>
      <c r="T671" s="428" t="s">
        <v>1341</v>
      </c>
      <c r="U671" s="428" t="s">
        <v>1341</v>
      </c>
      <c r="V671" s="427" t="b">
        <v>0</v>
      </c>
      <c r="W671" s="428" t="s">
        <v>1341</v>
      </c>
      <c r="X671" s="428" t="s">
        <v>1341</v>
      </c>
    </row>
    <row r="672" spans="2:24" x14ac:dyDescent="0.3">
      <c r="B672" t="str">
        <f t="shared" si="10"/>
        <v>Willamette River Spring</v>
      </c>
      <c r="C672" s="428" t="s">
        <v>658</v>
      </c>
      <c r="D672" s="428" t="s">
        <v>1607</v>
      </c>
      <c r="E672" s="428" t="s">
        <v>612</v>
      </c>
      <c r="F672" s="427">
        <v>2006</v>
      </c>
      <c r="G672" s="428" t="s">
        <v>1655</v>
      </c>
      <c r="H672" s="428" t="s">
        <v>1634</v>
      </c>
      <c r="I672" s="428" t="s">
        <v>1607</v>
      </c>
      <c r="J672" s="431">
        <v>39512</v>
      </c>
      <c r="K672" s="431">
        <v>39512</v>
      </c>
      <c r="L672" s="428" t="s">
        <v>1635</v>
      </c>
      <c r="M672" s="427">
        <v>32528</v>
      </c>
      <c r="N672" s="428" t="s">
        <v>1341</v>
      </c>
      <c r="O672" s="433"/>
      <c r="P672" s="428" t="s">
        <v>1635</v>
      </c>
      <c r="Q672" s="432">
        <v>225631</v>
      </c>
      <c r="R672" s="428" t="s">
        <v>1341</v>
      </c>
      <c r="S672" s="430"/>
      <c r="T672" s="428" t="s">
        <v>1341</v>
      </c>
      <c r="U672" s="428" t="s">
        <v>1341</v>
      </c>
      <c r="V672" s="427" t="b">
        <v>0</v>
      </c>
      <c r="W672" s="428" t="s">
        <v>1341</v>
      </c>
      <c r="X672" s="428" t="s">
        <v>1341</v>
      </c>
    </row>
    <row r="673" spans="2:24" x14ac:dyDescent="0.3">
      <c r="B673" t="str">
        <f t="shared" si="10"/>
        <v>Willamette River Spring</v>
      </c>
      <c r="C673" s="428" t="s">
        <v>659</v>
      </c>
      <c r="D673" s="428" t="s">
        <v>1607</v>
      </c>
      <c r="E673" s="428" t="s">
        <v>612</v>
      </c>
      <c r="F673" s="427">
        <v>2006</v>
      </c>
      <c r="G673" s="428" t="s">
        <v>1630</v>
      </c>
      <c r="H673" s="428" t="s">
        <v>1631</v>
      </c>
      <c r="I673" s="428" t="s">
        <v>1607</v>
      </c>
      <c r="J673" s="431">
        <v>39519</v>
      </c>
      <c r="K673" s="431">
        <v>39519</v>
      </c>
      <c r="L673" s="428" t="s">
        <v>1635</v>
      </c>
      <c r="M673" s="427">
        <v>30440</v>
      </c>
      <c r="N673" s="428" t="s">
        <v>1644</v>
      </c>
      <c r="O673" s="427">
        <v>754</v>
      </c>
      <c r="P673" s="428" t="s">
        <v>1635</v>
      </c>
      <c r="Q673" s="427">
        <v>127706</v>
      </c>
      <c r="R673" s="428" t="s">
        <v>1644</v>
      </c>
      <c r="S673" s="432">
        <v>6632</v>
      </c>
      <c r="T673" s="428" t="s">
        <v>1341</v>
      </c>
      <c r="U673" s="428" t="s">
        <v>1341</v>
      </c>
      <c r="V673" s="427" t="b">
        <v>0</v>
      </c>
      <c r="W673" s="428" t="s">
        <v>1341</v>
      </c>
      <c r="X673" s="428" t="s">
        <v>1341</v>
      </c>
    </row>
    <row r="674" spans="2:24" x14ac:dyDescent="0.3">
      <c r="B674" t="str">
        <f t="shared" si="10"/>
        <v>Willamette River Spring</v>
      </c>
      <c r="C674" s="428" t="s">
        <v>660</v>
      </c>
      <c r="D674" s="428" t="s">
        <v>1607</v>
      </c>
      <c r="E674" s="428" t="s">
        <v>612</v>
      </c>
      <c r="F674" s="427">
        <v>2006</v>
      </c>
      <c r="G674" s="428" t="s">
        <v>1655</v>
      </c>
      <c r="H674" s="428" t="s">
        <v>2477</v>
      </c>
      <c r="I674" s="428" t="s">
        <v>1607</v>
      </c>
      <c r="J674" s="431">
        <v>39512</v>
      </c>
      <c r="K674" s="431">
        <v>39514</v>
      </c>
      <c r="L674" s="428" t="s">
        <v>1635</v>
      </c>
      <c r="M674" s="427">
        <v>31755</v>
      </c>
      <c r="N674" s="428" t="s">
        <v>1341</v>
      </c>
      <c r="O674" s="433"/>
      <c r="P674" s="428" t="s">
        <v>1635</v>
      </c>
      <c r="Q674" s="427">
        <v>78929</v>
      </c>
      <c r="R674" s="428" t="s">
        <v>1341</v>
      </c>
      <c r="S674" s="430"/>
      <c r="T674" s="428" t="s">
        <v>1341</v>
      </c>
      <c r="U674" s="428" t="s">
        <v>1341</v>
      </c>
      <c r="V674" s="427" t="b">
        <v>0</v>
      </c>
      <c r="W674" s="428" t="s">
        <v>1341</v>
      </c>
      <c r="X674" s="428" t="s">
        <v>1341</v>
      </c>
    </row>
    <row r="675" spans="2:24" x14ac:dyDescent="0.3">
      <c r="B675" t="str">
        <f t="shared" si="10"/>
        <v>Willamette River Spring</v>
      </c>
      <c r="C675" s="428" t="s">
        <v>661</v>
      </c>
      <c r="D675" s="428" t="s">
        <v>1607</v>
      </c>
      <c r="E675" s="428" t="s">
        <v>612</v>
      </c>
      <c r="F675" s="427">
        <v>2006</v>
      </c>
      <c r="G675" s="428" t="s">
        <v>1655</v>
      </c>
      <c r="H675" s="428" t="s">
        <v>1634</v>
      </c>
      <c r="I675" s="428" t="s">
        <v>1607</v>
      </c>
      <c r="J675" s="431">
        <v>39512</v>
      </c>
      <c r="K675" s="431">
        <v>39512</v>
      </c>
      <c r="L675" s="428" t="s">
        <v>1635</v>
      </c>
      <c r="M675" s="427">
        <v>51301</v>
      </c>
      <c r="N675" s="428" t="s">
        <v>1341</v>
      </c>
      <c r="O675" s="430"/>
      <c r="P675" s="428" t="s">
        <v>1635</v>
      </c>
      <c r="Q675" s="432">
        <v>205204</v>
      </c>
      <c r="R675" s="428" t="s">
        <v>1341</v>
      </c>
      <c r="S675" s="430"/>
      <c r="T675" s="428" t="s">
        <v>1341</v>
      </c>
      <c r="U675" s="428" t="s">
        <v>1341</v>
      </c>
      <c r="V675" s="427" t="b">
        <v>0</v>
      </c>
      <c r="W675" s="428" t="s">
        <v>1341</v>
      </c>
      <c r="X675" s="428" t="s">
        <v>1341</v>
      </c>
    </row>
    <row r="676" spans="2:24" x14ac:dyDescent="0.3">
      <c r="B676" t="str">
        <f t="shared" si="10"/>
        <v>Willamette River Spring</v>
      </c>
      <c r="C676" s="428" t="s">
        <v>662</v>
      </c>
      <c r="D676" s="428" t="s">
        <v>1607</v>
      </c>
      <c r="E676" s="428" t="s">
        <v>612</v>
      </c>
      <c r="F676" s="427">
        <v>2006</v>
      </c>
      <c r="G676" s="428" t="s">
        <v>1662</v>
      </c>
      <c r="H676" s="428" t="s">
        <v>1663</v>
      </c>
      <c r="I676" s="428" t="s">
        <v>1607</v>
      </c>
      <c r="J676" s="431">
        <v>39506</v>
      </c>
      <c r="K676" s="431">
        <v>39506</v>
      </c>
      <c r="L676" s="428" t="s">
        <v>1608</v>
      </c>
      <c r="M676" s="427">
        <v>30171</v>
      </c>
      <c r="N676" s="428" t="s">
        <v>1341</v>
      </c>
      <c r="O676" s="433"/>
      <c r="P676" s="428" t="s">
        <v>1608</v>
      </c>
      <c r="Q676" s="427">
        <v>305058</v>
      </c>
      <c r="R676" s="428" t="s">
        <v>1341</v>
      </c>
      <c r="S676" s="430"/>
      <c r="T676" s="428" t="s">
        <v>1341</v>
      </c>
      <c r="U676" s="428" t="s">
        <v>1341</v>
      </c>
      <c r="V676" s="427" t="b">
        <v>0</v>
      </c>
      <c r="W676" s="428" t="s">
        <v>1341</v>
      </c>
      <c r="X676" s="428" t="s">
        <v>1341</v>
      </c>
    </row>
    <row r="677" spans="2:24" x14ac:dyDescent="0.3">
      <c r="B677" t="str">
        <f t="shared" si="10"/>
        <v>Willamette River Spring</v>
      </c>
      <c r="C677" s="428" t="s">
        <v>663</v>
      </c>
      <c r="D677" s="428" t="s">
        <v>1607</v>
      </c>
      <c r="E677" s="428" t="s">
        <v>612</v>
      </c>
      <c r="F677" s="427">
        <v>2006</v>
      </c>
      <c r="G677" s="428" t="s">
        <v>1662</v>
      </c>
      <c r="H677" s="428" t="s">
        <v>1663</v>
      </c>
      <c r="I677" s="428" t="s">
        <v>1607</v>
      </c>
      <c r="J677" s="431">
        <v>39506</v>
      </c>
      <c r="K677" s="431">
        <v>39506</v>
      </c>
      <c r="L677" s="428" t="s">
        <v>1608</v>
      </c>
      <c r="M677" s="427">
        <v>30841</v>
      </c>
      <c r="N677" s="428" t="s">
        <v>1341</v>
      </c>
      <c r="O677" s="430"/>
      <c r="P677" s="428" t="s">
        <v>1608</v>
      </c>
      <c r="Q677" s="427">
        <v>304388</v>
      </c>
      <c r="R677" s="428" t="s">
        <v>1341</v>
      </c>
      <c r="S677" s="430"/>
      <c r="T677" s="428" t="s">
        <v>1341</v>
      </c>
      <c r="U677" s="428" t="s">
        <v>1341</v>
      </c>
      <c r="V677" s="427" t="b">
        <v>0</v>
      </c>
      <c r="W677" s="428" t="s">
        <v>1341</v>
      </c>
      <c r="X677" s="428" t="s">
        <v>1341</v>
      </c>
    </row>
    <row r="678" spans="2:24" x14ac:dyDescent="0.3">
      <c r="B678" t="str">
        <f t="shared" si="10"/>
        <v>Willamette River Spring</v>
      </c>
      <c r="C678" s="428" t="s">
        <v>664</v>
      </c>
      <c r="D678" s="428" t="s">
        <v>1607</v>
      </c>
      <c r="E678" s="428" t="s">
        <v>612</v>
      </c>
      <c r="F678" s="427">
        <v>2006</v>
      </c>
      <c r="G678" s="428" t="s">
        <v>1651</v>
      </c>
      <c r="H678" s="428" t="s">
        <v>1652</v>
      </c>
      <c r="I678" s="428" t="s">
        <v>1607</v>
      </c>
      <c r="J678" s="431">
        <v>39743</v>
      </c>
      <c r="K678" s="431">
        <v>39747</v>
      </c>
      <c r="L678" s="428" t="s">
        <v>1635</v>
      </c>
      <c r="M678" s="427">
        <v>52357</v>
      </c>
      <c r="N678" s="428" t="s">
        <v>1341</v>
      </c>
      <c r="O678" s="433"/>
      <c r="P678" s="428" t="s">
        <v>1635</v>
      </c>
      <c r="Q678" s="432">
        <v>236907</v>
      </c>
      <c r="R678" s="428" t="s">
        <v>1341</v>
      </c>
      <c r="S678" s="430"/>
      <c r="T678" s="428" t="s">
        <v>1341</v>
      </c>
      <c r="U678" s="428" t="s">
        <v>1341</v>
      </c>
      <c r="V678" s="427" t="b">
        <v>0</v>
      </c>
      <c r="W678" s="428" t="s">
        <v>1341</v>
      </c>
      <c r="X678" s="428" t="s">
        <v>1341</v>
      </c>
    </row>
    <row r="679" spans="2:24" x14ac:dyDescent="0.3">
      <c r="B679" t="str">
        <f t="shared" si="10"/>
        <v>Willamette River Spring</v>
      </c>
      <c r="C679" s="428" t="s">
        <v>665</v>
      </c>
      <c r="D679" s="428" t="s">
        <v>1607</v>
      </c>
      <c r="E679" s="428" t="s">
        <v>612</v>
      </c>
      <c r="F679" s="427">
        <v>2006</v>
      </c>
      <c r="G679" s="428" t="s">
        <v>1642</v>
      </c>
      <c r="H679" s="428" t="s">
        <v>1643</v>
      </c>
      <c r="I679" s="428" t="s">
        <v>1607</v>
      </c>
      <c r="J679" s="431">
        <v>39402</v>
      </c>
      <c r="K679" s="431">
        <v>39402</v>
      </c>
      <c r="L679" s="428" t="s">
        <v>1635</v>
      </c>
      <c r="M679" s="427">
        <v>30243</v>
      </c>
      <c r="N679" s="428" t="s">
        <v>1341</v>
      </c>
      <c r="O679" s="433"/>
      <c r="P679" s="428" t="s">
        <v>1635</v>
      </c>
      <c r="Q679" s="427">
        <v>307716</v>
      </c>
      <c r="R679" s="428" t="s">
        <v>1644</v>
      </c>
      <c r="S679" s="432">
        <v>5254</v>
      </c>
      <c r="T679" s="428" t="s">
        <v>1341</v>
      </c>
      <c r="U679" s="428" t="s">
        <v>1341</v>
      </c>
      <c r="V679" s="427" t="b">
        <v>0</v>
      </c>
      <c r="W679" s="428" t="s">
        <v>1341</v>
      </c>
      <c r="X679" s="428" t="s">
        <v>1341</v>
      </c>
    </row>
    <row r="680" spans="2:24" x14ac:dyDescent="0.3">
      <c r="B680" t="str">
        <f t="shared" si="10"/>
        <v>Willamette River Spring</v>
      </c>
      <c r="C680" s="428" t="s">
        <v>666</v>
      </c>
      <c r="D680" s="428" t="s">
        <v>1607</v>
      </c>
      <c r="E680" s="428" t="s">
        <v>612</v>
      </c>
      <c r="F680" s="427">
        <v>2006</v>
      </c>
      <c r="G680" s="428" t="s">
        <v>1642</v>
      </c>
      <c r="H680" s="428" t="s">
        <v>1643</v>
      </c>
      <c r="I680" s="428" t="s">
        <v>1607</v>
      </c>
      <c r="J680" s="431">
        <v>39517</v>
      </c>
      <c r="K680" s="431">
        <v>39518</v>
      </c>
      <c r="L680" s="428" t="s">
        <v>1635</v>
      </c>
      <c r="M680" s="427">
        <v>27321</v>
      </c>
      <c r="N680" s="428" t="s">
        <v>1644</v>
      </c>
      <c r="O680" s="427">
        <v>265</v>
      </c>
      <c r="P680" s="428" t="s">
        <v>1635</v>
      </c>
      <c r="Q680" s="427">
        <v>392498</v>
      </c>
      <c r="R680" s="428" t="s">
        <v>1644</v>
      </c>
      <c r="S680" s="432">
        <v>4272</v>
      </c>
      <c r="T680" s="428" t="s">
        <v>1341</v>
      </c>
      <c r="U680" s="428" t="s">
        <v>1341</v>
      </c>
      <c r="V680" s="427" t="b">
        <v>0</v>
      </c>
      <c r="W680" s="428" t="s">
        <v>1341</v>
      </c>
      <c r="X680" s="428" t="s">
        <v>1341</v>
      </c>
    </row>
    <row r="681" spans="2:24" x14ac:dyDescent="0.3">
      <c r="B681" t="str">
        <f t="shared" si="10"/>
        <v>Willamette River Spring</v>
      </c>
      <c r="C681" s="428" t="s">
        <v>667</v>
      </c>
      <c r="D681" s="428" t="s">
        <v>1607</v>
      </c>
      <c r="E681" s="428" t="s">
        <v>612</v>
      </c>
      <c r="F681" s="427">
        <v>2006</v>
      </c>
      <c r="G681" s="428" t="s">
        <v>1642</v>
      </c>
      <c r="H681" s="428" t="s">
        <v>1643</v>
      </c>
      <c r="I681" s="428" t="s">
        <v>1607</v>
      </c>
      <c r="J681" s="431">
        <v>39488</v>
      </c>
      <c r="K681" s="431">
        <v>39488</v>
      </c>
      <c r="L681" s="428" t="s">
        <v>1635</v>
      </c>
      <c r="M681" s="427">
        <v>50426</v>
      </c>
      <c r="N681" s="428" t="s">
        <v>1644</v>
      </c>
      <c r="O681" s="427">
        <v>561</v>
      </c>
      <c r="P681" s="428" t="s">
        <v>1635</v>
      </c>
      <c r="Q681" s="427">
        <v>298312</v>
      </c>
      <c r="R681" s="428" t="s">
        <v>1644</v>
      </c>
      <c r="S681" s="432">
        <v>5460</v>
      </c>
      <c r="T681" s="428" t="s">
        <v>250</v>
      </c>
      <c r="U681" s="428" t="s">
        <v>668</v>
      </c>
      <c r="V681" s="427" t="b">
        <v>0</v>
      </c>
      <c r="W681" s="428" t="s">
        <v>1341</v>
      </c>
      <c r="X681" s="428" t="s">
        <v>1341</v>
      </c>
    </row>
    <row r="682" spans="2:24" x14ac:dyDescent="0.3">
      <c r="B682" t="str">
        <f t="shared" si="10"/>
        <v>Willamette River Spring</v>
      </c>
      <c r="C682" s="428" t="s">
        <v>669</v>
      </c>
      <c r="D682" s="428" t="s">
        <v>1607</v>
      </c>
      <c r="E682" s="428" t="s">
        <v>612</v>
      </c>
      <c r="F682" s="427">
        <v>2006</v>
      </c>
      <c r="G682" s="428" t="s">
        <v>1630</v>
      </c>
      <c r="H682" s="428" t="s">
        <v>1631</v>
      </c>
      <c r="I682" s="428" t="s">
        <v>1607</v>
      </c>
      <c r="J682" s="431">
        <v>39386</v>
      </c>
      <c r="K682" s="431">
        <v>39386</v>
      </c>
      <c r="L682" s="428" t="s">
        <v>1635</v>
      </c>
      <c r="M682" s="427">
        <v>48744</v>
      </c>
      <c r="N682" s="428" t="s">
        <v>1644</v>
      </c>
      <c r="O682" s="427">
        <v>323</v>
      </c>
      <c r="P682" s="428" t="s">
        <v>1635</v>
      </c>
      <c r="Q682" s="427">
        <v>266213</v>
      </c>
      <c r="R682" s="428" t="s">
        <v>1644</v>
      </c>
      <c r="S682" s="432">
        <v>1510</v>
      </c>
      <c r="T682" s="428" t="s">
        <v>1341</v>
      </c>
      <c r="U682" s="428" t="s">
        <v>1341</v>
      </c>
      <c r="V682" s="427" t="b">
        <v>0</v>
      </c>
      <c r="W682" s="428" t="s">
        <v>1341</v>
      </c>
      <c r="X682" s="428" t="s">
        <v>1341</v>
      </c>
    </row>
    <row r="683" spans="2:24" x14ac:dyDescent="0.3">
      <c r="B683" t="str">
        <f t="shared" si="10"/>
        <v>Willamette River Spring</v>
      </c>
      <c r="C683" s="428" t="s">
        <v>611</v>
      </c>
      <c r="D683" s="428" t="s">
        <v>1607</v>
      </c>
      <c r="E683" s="428" t="s">
        <v>612</v>
      </c>
      <c r="F683" s="427">
        <v>2007</v>
      </c>
      <c r="G683" s="428" t="s">
        <v>1655</v>
      </c>
      <c r="H683" s="428" t="s">
        <v>2477</v>
      </c>
      <c r="I683" s="428" t="s">
        <v>1607</v>
      </c>
      <c r="J683" s="431">
        <v>39875</v>
      </c>
      <c r="K683" s="431">
        <v>39876</v>
      </c>
      <c r="L683" s="428" t="s">
        <v>1635</v>
      </c>
      <c r="M683" s="427">
        <v>30721</v>
      </c>
      <c r="N683" s="428" t="s">
        <v>1644</v>
      </c>
      <c r="O683" s="427">
        <v>139</v>
      </c>
      <c r="P683" s="428" t="s">
        <v>1635</v>
      </c>
      <c r="Q683" s="427">
        <v>81249</v>
      </c>
      <c r="R683" s="428" t="s">
        <v>1644</v>
      </c>
      <c r="S683" s="432">
        <v>261</v>
      </c>
      <c r="T683" s="428" t="s">
        <v>1341</v>
      </c>
      <c r="U683" s="428" t="s">
        <v>1341</v>
      </c>
      <c r="V683" s="427" t="b">
        <v>0</v>
      </c>
      <c r="W683" s="428" t="s">
        <v>1341</v>
      </c>
      <c r="X683" s="428" t="s">
        <v>1341</v>
      </c>
    </row>
    <row r="684" spans="2:24" x14ac:dyDescent="0.3">
      <c r="B684" t="str">
        <f t="shared" si="10"/>
        <v>Willamette River Spring</v>
      </c>
      <c r="C684" s="428" t="s">
        <v>613</v>
      </c>
      <c r="D684" s="428" t="s">
        <v>1607</v>
      </c>
      <c r="E684" s="428" t="s">
        <v>612</v>
      </c>
      <c r="F684" s="427">
        <v>2007</v>
      </c>
      <c r="G684" s="428" t="s">
        <v>1662</v>
      </c>
      <c r="H684" s="428" t="s">
        <v>1663</v>
      </c>
      <c r="I684" s="428" t="s">
        <v>1607</v>
      </c>
      <c r="J684" s="431">
        <v>39860</v>
      </c>
      <c r="K684" s="431">
        <v>39872</v>
      </c>
      <c r="L684" s="428" t="s">
        <v>1635</v>
      </c>
      <c r="M684" s="427">
        <v>30001</v>
      </c>
      <c r="N684" s="428" t="s">
        <v>1644</v>
      </c>
      <c r="O684" s="432">
        <v>437</v>
      </c>
      <c r="P684" s="428" t="s">
        <v>1635</v>
      </c>
      <c r="Q684" s="427">
        <v>635810</v>
      </c>
      <c r="R684" s="428" t="s">
        <v>1644</v>
      </c>
      <c r="S684" s="432">
        <v>11206</v>
      </c>
      <c r="T684" s="428" t="s">
        <v>1341</v>
      </c>
      <c r="U684" s="428" t="s">
        <v>1341</v>
      </c>
      <c r="V684" s="427" t="b">
        <v>0</v>
      </c>
      <c r="W684" s="428" t="s">
        <v>1341</v>
      </c>
      <c r="X684" s="428" t="s">
        <v>1341</v>
      </c>
    </row>
    <row r="685" spans="2:24" x14ac:dyDescent="0.3">
      <c r="B685" t="str">
        <f t="shared" si="10"/>
        <v>Willamette River Spring</v>
      </c>
      <c r="C685" s="428" t="s">
        <v>614</v>
      </c>
      <c r="D685" s="428" t="s">
        <v>1607</v>
      </c>
      <c r="E685" s="428" t="s">
        <v>612</v>
      </c>
      <c r="F685" s="427">
        <v>2007</v>
      </c>
      <c r="G685" s="428" t="s">
        <v>1651</v>
      </c>
      <c r="H685" s="428" t="s">
        <v>2473</v>
      </c>
      <c r="I685" s="428" t="s">
        <v>1607</v>
      </c>
      <c r="J685" s="431">
        <v>39885</v>
      </c>
      <c r="K685" s="431">
        <v>39889</v>
      </c>
      <c r="L685" s="428" t="s">
        <v>1608</v>
      </c>
      <c r="M685" s="427">
        <v>43408</v>
      </c>
      <c r="N685" s="428" t="s">
        <v>1613</v>
      </c>
      <c r="O685" s="427">
        <v>345</v>
      </c>
      <c r="P685" s="428" t="s">
        <v>1608</v>
      </c>
      <c r="Q685" s="427">
        <v>222527</v>
      </c>
      <c r="R685" s="428" t="s">
        <v>1613</v>
      </c>
      <c r="S685" s="432">
        <v>5403</v>
      </c>
      <c r="T685" s="428" t="s">
        <v>1341</v>
      </c>
      <c r="U685" s="428" t="s">
        <v>1341</v>
      </c>
      <c r="V685" s="427" t="b">
        <v>0</v>
      </c>
      <c r="W685" s="428" t="s">
        <v>1341</v>
      </c>
      <c r="X685" s="428" t="s">
        <v>1341</v>
      </c>
    </row>
    <row r="686" spans="2:24" x14ac:dyDescent="0.3">
      <c r="B686" t="str">
        <f t="shared" si="10"/>
        <v>Willamette River Spring</v>
      </c>
      <c r="C686" s="428" t="s">
        <v>615</v>
      </c>
      <c r="D686" s="428" t="s">
        <v>1607</v>
      </c>
      <c r="E686" s="428" t="s">
        <v>612</v>
      </c>
      <c r="F686" s="427">
        <v>2007</v>
      </c>
      <c r="G686" s="428" t="s">
        <v>1651</v>
      </c>
      <c r="H686" s="428" t="s">
        <v>1652</v>
      </c>
      <c r="I686" s="428" t="s">
        <v>1607</v>
      </c>
      <c r="J686" s="431">
        <v>39888</v>
      </c>
      <c r="K686" s="431">
        <v>39897</v>
      </c>
      <c r="L686" s="428" t="s">
        <v>1635</v>
      </c>
      <c r="M686" s="427">
        <v>41819</v>
      </c>
      <c r="N686" s="428" t="s">
        <v>1644</v>
      </c>
      <c r="O686" s="432">
        <v>698</v>
      </c>
      <c r="P686" s="428" t="s">
        <v>1635</v>
      </c>
      <c r="Q686" s="427">
        <v>270581</v>
      </c>
      <c r="R686" s="428" t="s">
        <v>1341</v>
      </c>
      <c r="S686" s="430"/>
      <c r="T686" s="428" t="s">
        <v>1341</v>
      </c>
      <c r="U686" s="428" t="s">
        <v>1341</v>
      </c>
      <c r="V686" s="427" t="b">
        <v>0</v>
      </c>
      <c r="W686" s="428" t="s">
        <v>1341</v>
      </c>
      <c r="X686" s="428" t="s">
        <v>1341</v>
      </c>
    </row>
    <row r="687" spans="2:24" x14ac:dyDescent="0.3">
      <c r="B687" t="str">
        <f t="shared" si="10"/>
        <v>Willamette River Spring</v>
      </c>
      <c r="C687" s="428" t="s">
        <v>616</v>
      </c>
      <c r="D687" s="428" t="s">
        <v>1607</v>
      </c>
      <c r="E687" s="428" t="s">
        <v>612</v>
      </c>
      <c r="F687" s="427">
        <v>2007</v>
      </c>
      <c r="G687" s="428" t="s">
        <v>1642</v>
      </c>
      <c r="H687" s="428" t="s">
        <v>1643</v>
      </c>
      <c r="I687" s="428" t="s">
        <v>1607</v>
      </c>
      <c r="J687" s="431">
        <v>39759</v>
      </c>
      <c r="K687" s="431">
        <v>39759</v>
      </c>
      <c r="L687" s="428" t="s">
        <v>1635</v>
      </c>
      <c r="M687" s="427">
        <v>82691</v>
      </c>
      <c r="N687" s="428" t="s">
        <v>1341</v>
      </c>
      <c r="O687" s="433"/>
      <c r="P687" s="428" t="s">
        <v>1635</v>
      </c>
      <c r="Q687" s="427">
        <v>1364</v>
      </c>
      <c r="R687" s="428" t="s">
        <v>1341</v>
      </c>
      <c r="S687" s="430"/>
      <c r="T687" s="428" t="s">
        <v>258</v>
      </c>
      <c r="U687" s="428" t="s">
        <v>617</v>
      </c>
      <c r="V687" s="427" t="b">
        <v>0</v>
      </c>
      <c r="W687" s="428" t="s">
        <v>1341</v>
      </c>
      <c r="X687" s="428" t="s">
        <v>1341</v>
      </c>
    </row>
    <row r="688" spans="2:24" x14ac:dyDescent="0.3">
      <c r="B688" t="str">
        <f t="shared" si="10"/>
        <v>Willamette River Spring</v>
      </c>
      <c r="C688" s="428" t="s">
        <v>618</v>
      </c>
      <c r="D688" s="428" t="s">
        <v>1607</v>
      </c>
      <c r="E688" s="428" t="s">
        <v>612</v>
      </c>
      <c r="F688" s="427">
        <v>2007</v>
      </c>
      <c r="G688" s="428" t="s">
        <v>1662</v>
      </c>
      <c r="H688" s="428" t="s">
        <v>2476</v>
      </c>
      <c r="I688" s="428" t="s">
        <v>1607</v>
      </c>
      <c r="J688" s="431">
        <v>39658</v>
      </c>
      <c r="K688" s="431">
        <v>39669</v>
      </c>
      <c r="L688" s="428" t="s">
        <v>1635</v>
      </c>
      <c r="M688" s="427">
        <v>107788</v>
      </c>
      <c r="N688" s="428" t="s">
        <v>1644</v>
      </c>
      <c r="O688" s="432">
        <v>218</v>
      </c>
      <c r="P688" s="428" t="s">
        <v>1635</v>
      </c>
      <c r="Q688" s="427">
        <v>38441</v>
      </c>
      <c r="R688" s="428" t="s">
        <v>1644</v>
      </c>
      <c r="S688" s="432">
        <v>1548</v>
      </c>
      <c r="T688" s="428" t="s">
        <v>1341</v>
      </c>
      <c r="U688" s="428" t="s">
        <v>1341</v>
      </c>
      <c r="V688" s="427" t="b">
        <v>0</v>
      </c>
      <c r="W688" s="428" t="s">
        <v>1341</v>
      </c>
      <c r="X688" s="428" t="s">
        <v>1341</v>
      </c>
    </row>
    <row r="689" spans="2:24" x14ac:dyDescent="0.3">
      <c r="B689" t="str">
        <f t="shared" si="10"/>
        <v>Willamette River Spring</v>
      </c>
      <c r="C689" s="428" t="s">
        <v>619</v>
      </c>
      <c r="D689" s="428" t="s">
        <v>1607</v>
      </c>
      <c r="E689" s="428" t="s">
        <v>612</v>
      </c>
      <c r="F689" s="427">
        <v>2007</v>
      </c>
      <c r="G689" s="428" t="s">
        <v>1642</v>
      </c>
      <c r="H689" s="428" t="s">
        <v>1643</v>
      </c>
      <c r="I689" s="428" t="s">
        <v>1607</v>
      </c>
      <c r="J689" s="431">
        <v>39858</v>
      </c>
      <c r="K689" s="431">
        <v>39874</v>
      </c>
      <c r="L689" s="428" t="s">
        <v>1635</v>
      </c>
      <c r="M689" s="427">
        <v>104073</v>
      </c>
      <c r="N689" s="428" t="s">
        <v>1644</v>
      </c>
      <c r="O689" s="427">
        <v>3529</v>
      </c>
      <c r="P689" s="428" t="s">
        <v>1341</v>
      </c>
      <c r="Q689" s="433"/>
      <c r="R689" s="428" t="s">
        <v>1341</v>
      </c>
      <c r="S689" s="430"/>
      <c r="T689" s="428" t="s">
        <v>258</v>
      </c>
      <c r="U689" s="428" t="s">
        <v>620</v>
      </c>
      <c r="V689" s="427" t="b">
        <v>0</v>
      </c>
      <c r="W689" s="428" t="s">
        <v>1341</v>
      </c>
      <c r="X689" s="428" t="s">
        <v>1341</v>
      </c>
    </row>
    <row r="690" spans="2:24" x14ac:dyDescent="0.3">
      <c r="B690" t="str">
        <f t="shared" si="10"/>
        <v>Willamette River Spring</v>
      </c>
      <c r="C690" s="428" t="s">
        <v>621</v>
      </c>
      <c r="D690" s="428" t="s">
        <v>1607</v>
      </c>
      <c r="E690" s="428" t="s">
        <v>612</v>
      </c>
      <c r="F690" s="427">
        <v>2007</v>
      </c>
      <c r="G690" s="428" t="s">
        <v>1642</v>
      </c>
      <c r="H690" s="428" t="s">
        <v>1643</v>
      </c>
      <c r="I690" s="428" t="s">
        <v>1607</v>
      </c>
      <c r="J690" s="431">
        <v>39850</v>
      </c>
      <c r="K690" s="431">
        <v>39850</v>
      </c>
      <c r="L690" s="428" t="s">
        <v>1635</v>
      </c>
      <c r="M690" s="427">
        <v>92537</v>
      </c>
      <c r="N690" s="428" t="s">
        <v>1644</v>
      </c>
      <c r="O690" s="427">
        <v>2736</v>
      </c>
      <c r="P690" s="428" t="s">
        <v>1635</v>
      </c>
      <c r="Q690" s="427">
        <v>6673</v>
      </c>
      <c r="R690" s="428" t="s">
        <v>1644</v>
      </c>
      <c r="S690" s="432">
        <v>1374</v>
      </c>
      <c r="T690" s="428" t="s">
        <v>258</v>
      </c>
      <c r="U690" s="428" t="s">
        <v>622</v>
      </c>
      <c r="V690" s="427" t="b">
        <v>0</v>
      </c>
      <c r="W690" s="428" t="s">
        <v>1341</v>
      </c>
      <c r="X690" s="428" t="s">
        <v>1341</v>
      </c>
    </row>
    <row r="691" spans="2:24" x14ac:dyDescent="0.3">
      <c r="B691" t="str">
        <f t="shared" si="10"/>
        <v>Willamette River Spring</v>
      </c>
      <c r="C691" s="428" t="s">
        <v>649</v>
      </c>
      <c r="D691" s="428" t="s">
        <v>1607</v>
      </c>
      <c r="E691" s="428" t="s">
        <v>612</v>
      </c>
      <c r="F691" s="427">
        <v>2007</v>
      </c>
      <c r="G691" s="428" t="s">
        <v>1630</v>
      </c>
      <c r="H691" s="428" t="s">
        <v>1631</v>
      </c>
      <c r="I691" s="428" t="s">
        <v>1607</v>
      </c>
      <c r="J691" s="431">
        <v>39888</v>
      </c>
      <c r="K691" s="431">
        <v>39889</v>
      </c>
      <c r="L691" s="428" t="s">
        <v>1635</v>
      </c>
      <c r="M691" s="427">
        <v>30709</v>
      </c>
      <c r="N691" s="428" t="s">
        <v>1644</v>
      </c>
      <c r="O691" s="432">
        <v>123</v>
      </c>
      <c r="P691" s="428" t="s">
        <v>1635</v>
      </c>
      <c r="Q691" s="427">
        <v>399381</v>
      </c>
      <c r="R691" s="428" t="s">
        <v>1644</v>
      </c>
      <c r="S691" s="432">
        <v>19013</v>
      </c>
      <c r="T691" s="428" t="s">
        <v>1341</v>
      </c>
      <c r="U691" s="428" t="s">
        <v>1341</v>
      </c>
      <c r="V691" s="427" t="b">
        <v>0</v>
      </c>
      <c r="W691" s="428" t="s">
        <v>1341</v>
      </c>
      <c r="X691" s="428" t="s">
        <v>1341</v>
      </c>
    </row>
    <row r="692" spans="2:24" x14ac:dyDescent="0.3">
      <c r="B692" t="str">
        <f t="shared" si="10"/>
        <v>Willamette River Spring</v>
      </c>
      <c r="C692" s="428" t="s">
        <v>672</v>
      </c>
      <c r="D692" s="428" t="s">
        <v>1607</v>
      </c>
      <c r="E692" s="428" t="s">
        <v>612</v>
      </c>
      <c r="F692" s="427">
        <v>2007</v>
      </c>
      <c r="G692" s="428" t="s">
        <v>1655</v>
      </c>
      <c r="H692" s="428" t="s">
        <v>1634</v>
      </c>
      <c r="I692" s="428" t="s">
        <v>1607</v>
      </c>
      <c r="J692" s="431">
        <v>39755</v>
      </c>
      <c r="K692" s="431">
        <v>39770</v>
      </c>
      <c r="L692" s="428" t="s">
        <v>1635</v>
      </c>
      <c r="M692" s="427">
        <v>48629</v>
      </c>
      <c r="N692" s="428" t="s">
        <v>1644</v>
      </c>
      <c r="O692" s="427">
        <v>1071</v>
      </c>
      <c r="P692" s="428" t="s">
        <v>1635</v>
      </c>
      <c r="Q692" s="427">
        <v>229921</v>
      </c>
      <c r="R692" s="428" t="s">
        <v>1644</v>
      </c>
      <c r="S692" s="432">
        <v>3454</v>
      </c>
      <c r="T692" s="428" t="s">
        <v>1341</v>
      </c>
      <c r="U692" s="428" t="s">
        <v>1341</v>
      </c>
      <c r="V692" s="427" t="b">
        <v>0</v>
      </c>
      <c r="W692" s="428" t="s">
        <v>1341</v>
      </c>
      <c r="X692" s="428" t="s">
        <v>1341</v>
      </c>
    </row>
    <row r="693" spans="2:24" x14ac:dyDescent="0.3">
      <c r="B693" t="str">
        <f t="shared" si="10"/>
        <v>Willamette River Spring</v>
      </c>
      <c r="C693" s="428" t="s">
        <v>673</v>
      </c>
      <c r="D693" s="428" t="s">
        <v>1607</v>
      </c>
      <c r="E693" s="428" t="s">
        <v>612</v>
      </c>
      <c r="F693" s="427">
        <v>2007</v>
      </c>
      <c r="G693" s="428" t="s">
        <v>1633</v>
      </c>
      <c r="H693" s="428" t="s">
        <v>1634</v>
      </c>
      <c r="I693" s="428" t="s">
        <v>1607</v>
      </c>
      <c r="J693" s="431">
        <v>39853</v>
      </c>
      <c r="K693" s="431">
        <v>39875</v>
      </c>
      <c r="L693" s="428" t="s">
        <v>1635</v>
      </c>
      <c r="M693" s="427">
        <v>25269</v>
      </c>
      <c r="N693" s="428" t="s">
        <v>1644</v>
      </c>
      <c r="O693" s="427">
        <v>47</v>
      </c>
      <c r="P693" s="428" t="s">
        <v>1635</v>
      </c>
      <c r="Q693" s="427">
        <v>1335847</v>
      </c>
      <c r="R693" s="428" t="s">
        <v>1644</v>
      </c>
      <c r="S693" s="432">
        <v>4841</v>
      </c>
      <c r="T693" s="428" t="s">
        <v>1341</v>
      </c>
      <c r="U693" s="428" t="s">
        <v>1341</v>
      </c>
      <c r="V693" s="427" t="b">
        <v>0</v>
      </c>
      <c r="W693" s="428" t="s">
        <v>1341</v>
      </c>
      <c r="X693" s="428" t="s">
        <v>1341</v>
      </c>
    </row>
    <row r="694" spans="2:24" x14ac:dyDescent="0.3">
      <c r="B694" t="str">
        <f t="shared" si="10"/>
        <v>Willamette River Spring</v>
      </c>
      <c r="C694" s="428" t="s">
        <v>674</v>
      </c>
      <c r="D694" s="428" t="s">
        <v>1607</v>
      </c>
      <c r="E694" s="428" t="s">
        <v>612</v>
      </c>
      <c r="F694" s="427">
        <v>2007</v>
      </c>
      <c r="G694" s="428" t="s">
        <v>1642</v>
      </c>
      <c r="H694" s="428" t="s">
        <v>1643</v>
      </c>
      <c r="I694" s="428" t="s">
        <v>1607</v>
      </c>
      <c r="J694" s="431">
        <v>39759</v>
      </c>
      <c r="K694" s="431">
        <v>39759</v>
      </c>
      <c r="L694" s="428" t="s">
        <v>1635</v>
      </c>
      <c r="M694" s="427">
        <v>30744</v>
      </c>
      <c r="N694" s="428" t="s">
        <v>1644</v>
      </c>
      <c r="O694" s="427">
        <v>577</v>
      </c>
      <c r="P694" s="428" t="s">
        <v>1341</v>
      </c>
      <c r="Q694" s="433"/>
      <c r="R694" s="428" t="s">
        <v>1341</v>
      </c>
      <c r="S694" s="430"/>
      <c r="T694" s="428" t="s">
        <v>258</v>
      </c>
      <c r="U694" s="428" t="s">
        <v>617</v>
      </c>
      <c r="V694" s="427" t="b">
        <v>0</v>
      </c>
      <c r="W694" s="428" t="s">
        <v>1341</v>
      </c>
      <c r="X694" s="428" t="s">
        <v>1341</v>
      </c>
    </row>
    <row r="695" spans="2:24" x14ac:dyDescent="0.3">
      <c r="B695" t="str">
        <f t="shared" si="10"/>
        <v>Willamette River Spring</v>
      </c>
      <c r="C695" s="428" t="s">
        <v>675</v>
      </c>
      <c r="D695" s="428" t="s">
        <v>1607</v>
      </c>
      <c r="E695" s="428" t="s">
        <v>612</v>
      </c>
      <c r="F695" s="427">
        <v>2007</v>
      </c>
      <c r="G695" s="428" t="s">
        <v>1630</v>
      </c>
      <c r="H695" s="428" t="s">
        <v>1631</v>
      </c>
      <c r="I695" s="428" t="s">
        <v>1607</v>
      </c>
      <c r="J695" s="431">
        <v>39748</v>
      </c>
      <c r="K695" s="431">
        <v>39748</v>
      </c>
      <c r="L695" s="428" t="s">
        <v>1608</v>
      </c>
      <c r="M695" s="427">
        <v>53618</v>
      </c>
      <c r="N695" s="428" t="s">
        <v>1341</v>
      </c>
      <c r="O695" s="433"/>
      <c r="P695" s="428" t="s">
        <v>1608</v>
      </c>
      <c r="Q695" s="427">
        <v>249845</v>
      </c>
      <c r="R695" s="428" t="s">
        <v>1613</v>
      </c>
      <c r="S695" s="432">
        <v>284</v>
      </c>
      <c r="T695" s="428" t="s">
        <v>1341</v>
      </c>
      <c r="U695" s="428" t="s">
        <v>1341</v>
      </c>
      <c r="V695" s="427" t="b">
        <v>0</v>
      </c>
      <c r="W695" s="428" t="s">
        <v>1341</v>
      </c>
      <c r="X695" s="428" t="s">
        <v>1341</v>
      </c>
    </row>
    <row r="696" spans="2:24" x14ac:dyDescent="0.3">
      <c r="B696" t="str">
        <f t="shared" si="10"/>
        <v>Willamette River Spring</v>
      </c>
      <c r="C696" s="428" t="s">
        <v>1629</v>
      </c>
      <c r="D696" s="428" t="s">
        <v>1607</v>
      </c>
      <c r="E696" s="428" t="s">
        <v>612</v>
      </c>
      <c r="F696" s="427">
        <v>2008</v>
      </c>
      <c r="G696" s="428" t="s">
        <v>1630</v>
      </c>
      <c r="H696" s="428" t="s">
        <v>1631</v>
      </c>
      <c r="I696" s="428" t="s">
        <v>1607</v>
      </c>
      <c r="J696" s="431">
        <v>40116</v>
      </c>
      <c r="K696" s="431">
        <v>40118</v>
      </c>
      <c r="L696" s="428" t="s">
        <v>1608</v>
      </c>
      <c r="M696" s="427">
        <v>49845</v>
      </c>
      <c r="N696" s="428" t="s">
        <v>1341</v>
      </c>
      <c r="O696" s="433"/>
      <c r="P696" s="428" t="s">
        <v>1608</v>
      </c>
      <c r="Q696" s="427">
        <v>259204</v>
      </c>
      <c r="R696" s="428" t="s">
        <v>1613</v>
      </c>
      <c r="S696" s="432">
        <v>508</v>
      </c>
      <c r="T696" s="428" t="s">
        <v>1341</v>
      </c>
      <c r="U696" s="428" t="s">
        <v>1341</v>
      </c>
      <c r="V696" s="427" t="b">
        <v>0</v>
      </c>
      <c r="W696" s="428" t="s">
        <v>1341</v>
      </c>
      <c r="X696" s="428" t="s">
        <v>1341</v>
      </c>
    </row>
    <row r="697" spans="2:24" x14ac:dyDescent="0.3">
      <c r="B697" t="str">
        <f t="shared" si="10"/>
        <v>Willamette River Spring</v>
      </c>
      <c r="C697" s="428" t="s">
        <v>1632</v>
      </c>
      <c r="D697" s="428" t="s">
        <v>1607</v>
      </c>
      <c r="E697" s="428" t="s">
        <v>612</v>
      </c>
      <c r="F697" s="427">
        <v>2008</v>
      </c>
      <c r="G697" s="428" t="s">
        <v>1633</v>
      </c>
      <c r="H697" s="428" t="s">
        <v>1634</v>
      </c>
      <c r="I697" s="428" t="s">
        <v>1607</v>
      </c>
      <c r="J697" s="431">
        <v>40206</v>
      </c>
      <c r="K697" s="431">
        <v>40206</v>
      </c>
      <c r="L697" s="428" t="s">
        <v>1635</v>
      </c>
      <c r="M697" s="427">
        <v>34885</v>
      </c>
      <c r="N697" s="428" t="s">
        <v>1341</v>
      </c>
      <c r="O697" s="433"/>
      <c r="P697" s="428" t="s">
        <v>1635</v>
      </c>
      <c r="Q697" s="427">
        <v>649129</v>
      </c>
      <c r="R697" s="428" t="s">
        <v>1341</v>
      </c>
      <c r="S697" s="430"/>
      <c r="T697" s="428" t="s">
        <v>1341</v>
      </c>
      <c r="U697" s="428" t="s">
        <v>1341</v>
      </c>
      <c r="V697" s="427" t="b">
        <v>0</v>
      </c>
      <c r="W697" s="428" t="s">
        <v>1341</v>
      </c>
      <c r="X697" s="428" t="s">
        <v>1341</v>
      </c>
    </row>
    <row r="698" spans="2:24" x14ac:dyDescent="0.3">
      <c r="B698" t="str">
        <f t="shared" si="10"/>
        <v>Willamette River Spring</v>
      </c>
      <c r="C698" s="428" t="s">
        <v>1636</v>
      </c>
      <c r="D698" s="428" t="s">
        <v>1607</v>
      </c>
      <c r="E698" s="428" t="s">
        <v>612</v>
      </c>
      <c r="F698" s="427">
        <v>2008</v>
      </c>
      <c r="G698" s="428" t="s">
        <v>1630</v>
      </c>
      <c r="H698" s="428" t="s">
        <v>1631</v>
      </c>
      <c r="I698" s="428" t="s">
        <v>1607</v>
      </c>
      <c r="J698" s="431">
        <v>40268</v>
      </c>
      <c r="K698" s="431">
        <v>40276</v>
      </c>
      <c r="L698" s="428" t="s">
        <v>1608</v>
      </c>
      <c r="M698" s="427">
        <v>43649</v>
      </c>
      <c r="N698" s="428" t="s">
        <v>1341</v>
      </c>
      <c r="O698" s="433"/>
      <c r="P698" s="428" t="s">
        <v>1608</v>
      </c>
      <c r="Q698" s="427">
        <v>387385</v>
      </c>
      <c r="R698" s="428" t="s">
        <v>1341</v>
      </c>
      <c r="S698" s="430"/>
      <c r="T698" s="428" t="s">
        <v>1341</v>
      </c>
      <c r="U698" s="428" t="s">
        <v>1341</v>
      </c>
      <c r="V698" s="427" t="b">
        <v>0</v>
      </c>
      <c r="W698" s="428" t="s">
        <v>1341</v>
      </c>
      <c r="X698" s="428" t="s">
        <v>1341</v>
      </c>
    </row>
    <row r="699" spans="2:24" x14ac:dyDescent="0.3">
      <c r="B699" t="str">
        <f t="shared" si="10"/>
        <v>Willamette River Spring</v>
      </c>
      <c r="C699" s="428" t="s">
        <v>1637</v>
      </c>
      <c r="D699" s="428" t="s">
        <v>1607</v>
      </c>
      <c r="E699" s="428" t="s">
        <v>612</v>
      </c>
      <c r="F699" s="427">
        <v>2008</v>
      </c>
      <c r="G699" s="428" t="s">
        <v>1630</v>
      </c>
      <c r="H699" s="428" t="s">
        <v>1631</v>
      </c>
      <c r="I699" s="428" t="s">
        <v>1607</v>
      </c>
      <c r="J699" s="431">
        <v>40214</v>
      </c>
      <c r="K699" s="431">
        <v>40217</v>
      </c>
      <c r="L699" s="428" t="s">
        <v>1608</v>
      </c>
      <c r="M699" s="427">
        <v>55897</v>
      </c>
      <c r="N699" s="428" t="s">
        <v>1341</v>
      </c>
      <c r="O699" s="433"/>
      <c r="P699" s="428" t="s">
        <v>1608</v>
      </c>
      <c r="Q699" s="427">
        <v>249743</v>
      </c>
      <c r="R699" s="428" t="s">
        <v>1341</v>
      </c>
      <c r="S699" s="433"/>
      <c r="T699" s="428" t="s">
        <v>1341</v>
      </c>
      <c r="U699" s="428" t="s">
        <v>1341</v>
      </c>
      <c r="V699" s="427" t="b">
        <v>0</v>
      </c>
      <c r="W699" s="428" t="s">
        <v>1341</v>
      </c>
      <c r="X699" s="428" t="s">
        <v>1341</v>
      </c>
    </row>
    <row r="700" spans="2:24" x14ac:dyDescent="0.3">
      <c r="B700" t="str">
        <f t="shared" si="10"/>
        <v>Willamette River Spring</v>
      </c>
      <c r="C700" s="428" t="s">
        <v>1641</v>
      </c>
      <c r="D700" s="428" t="s">
        <v>1607</v>
      </c>
      <c r="E700" s="428" t="s">
        <v>612</v>
      </c>
      <c r="F700" s="427">
        <v>2008</v>
      </c>
      <c r="G700" s="428" t="s">
        <v>1642</v>
      </c>
      <c r="H700" s="428" t="s">
        <v>1643</v>
      </c>
      <c r="I700" s="428" t="s">
        <v>1607</v>
      </c>
      <c r="J700" s="431">
        <v>40200</v>
      </c>
      <c r="K700" s="431">
        <v>40214</v>
      </c>
      <c r="L700" s="428" t="s">
        <v>1635</v>
      </c>
      <c r="M700" s="427">
        <v>101401</v>
      </c>
      <c r="N700" s="428" t="s">
        <v>1644</v>
      </c>
      <c r="O700" s="427">
        <v>543</v>
      </c>
      <c r="P700" s="428" t="s">
        <v>1644</v>
      </c>
      <c r="Q700" s="427">
        <v>1771</v>
      </c>
      <c r="R700" s="428" t="s">
        <v>1341</v>
      </c>
      <c r="S700" s="430"/>
      <c r="T700" s="428" t="s">
        <v>258</v>
      </c>
      <c r="U700" s="428" t="s">
        <v>1645</v>
      </c>
      <c r="V700" s="427" t="b">
        <v>0</v>
      </c>
      <c r="W700" s="428" t="s">
        <v>1341</v>
      </c>
      <c r="X700" s="428" t="s">
        <v>1341</v>
      </c>
    </row>
    <row r="701" spans="2:24" x14ac:dyDescent="0.3">
      <c r="B701" t="str">
        <f t="shared" si="10"/>
        <v>Willamette River Spring</v>
      </c>
      <c r="C701" s="428" t="s">
        <v>1646</v>
      </c>
      <c r="D701" s="428" t="s">
        <v>1607</v>
      </c>
      <c r="E701" s="428" t="s">
        <v>612</v>
      </c>
      <c r="F701" s="427">
        <v>2008</v>
      </c>
      <c r="G701" s="428" t="s">
        <v>1642</v>
      </c>
      <c r="H701" s="428" t="s">
        <v>1643</v>
      </c>
      <c r="I701" s="428" t="s">
        <v>1607</v>
      </c>
      <c r="J701" s="431">
        <v>40240</v>
      </c>
      <c r="K701" s="431">
        <v>40246</v>
      </c>
      <c r="L701" s="428" t="s">
        <v>1635</v>
      </c>
      <c r="M701" s="427">
        <v>93527</v>
      </c>
      <c r="N701" s="428" t="s">
        <v>1644</v>
      </c>
      <c r="O701" s="427">
        <v>5558</v>
      </c>
      <c r="P701" s="428" t="s">
        <v>1644</v>
      </c>
      <c r="Q701" s="427">
        <v>4109</v>
      </c>
      <c r="R701" s="428" t="s">
        <v>1341</v>
      </c>
      <c r="S701" s="433"/>
      <c r="T701" s="428" t="s">
        <v>258</v>
      </c>
      <c r="U701" s="428" t="s">
        <v>1647</v>
      </c>
      <c r="V701" s="427" t="b">
        <v>0</v>
      </c>
      <c r="W701" s="428" t="s">
        <v>1341</v>
      </c>
      <c r="X701" s="428" t="s">
        <v>1341</v>
      </c>
    </row>
    <row r="702" spans="2:24" x14ac:dyDescent="0.3">
      <c r="B702" t="str">
        <f t="shared" si="10"/>
        <v>Willamette River Spring</v>
      </c>
      <c r="C702" s="428" t="s">
        <v>1648</v>
      </c>
      <c r="D702" s="428" t="s">
        <v>1607</v>
      </c>
      <c r="E702" s="428" t="s">
        <v>612</v>
      </c>
      <c r="F702" s="427">
        <v>2008</v>
      </c>
      <c r="G702" s="428" t="s">
        <v>1642</v>
      </c>
      <c r="H702" s="428" t="s">
        <v>1643</v>
      </c>
      <c r="I702" s="428" t="s">
        <v>1607</v>
      </c>
      <c r="J702" s="431">
        <v>40125</v>
      </c>
      <c r="K702" s="431">
        <v>40125</v>
      </c>
      <c r="L702" s="428" t="s">
        <v>1635</v>
      </c>
      <c r="M702" s="427">
        <v>105942</v>
      </c>
      <c r="N702" s="428" t="s">
        <v>1644</v>
      </c>
      <c r="O702" s="427">
        <v>62</v>
      </c>
      <c r="P702" s="428" t="s">
        <v>1635</v>
      </c>
      <c r="Q702" s="427">
        <v>949</v>
      </c>
      <c r="R702" s="428" t="s">
        <v>1644</v>
      </c>
      <c r="S702" s="427">
        <v>657</v>
      </c>
      <c r="T702" s="428" t="s">
        <v>258</v>
      </c>
      <c r="U702" s="428" t="s">
        <v>1649</v>
      </c>
      <c r="V702" s="427" t="b">
        <v>0</v>
      </c>
      <c r="W702" s="428" t="s">
        <v>1341</v>
      </c>
      <c r="X702" s="428" t="s">
        <v>1341</v>
      </c>
    </row>
    <row r="703" spans="2:24" x14ac:dyDescent="0.3">
      <c r="B703" t="str">
        <f t="shared" si="10"/>
        <v>Willamette River Spring</v>
      </c>
      <c r="C703" s="428" t="s">
        <v>1650</v>
      </c>
      <c r="D703" s="428" t="s">
        <v>1607</v>
      </c>
      <c r="E703" s="428" t="s">
        <v>612</v>
      </c>
      <c r="F703" s="427">
        <v>2008</v>
      </c>
      <c r="G703" s="428" t="s">
        <v>1651</v>
      </c>
      <c r="H703" s="428" t="s">
        <v>1652</v>
      </c>
      <c r="I703" s="428" t="s">
        <v>1607</v>
      </c>
      <c r="J703" s="431">
        <v>40098</v>
      </c>
      <c r="K703" s="431">
        <v>40098</v>
      </c>
      <c r="L703" s="428" t="s">
        <v>1608</v>
      </c>
      <c r="M703" s="427">
        <v>47308</v>
      </c>
      <c r="N703" s="428" t="s">
        <v>1613</v>
      </c>
      <c r="O703" s="432">
        <v>776</v>
      </c>
      <c r="P703" s="428" t="s">
        <v>1608</v>
      </c>
      <c r="Q703" s="427">
        <v>151953</v>
      </c>
      <c r="R703" s="428" t="s">
        <v>1341</v>
      </c>
      <c r="S703" s="430"/>
      <c r="T703" s="428" t="s">
        <v>1341</v>
      </c>
      <c r="U703" s="428" t="s">
        <v>1341</v>
      </c>
      <c r="V703" s="427" t="b">
        <v>0</v>
      </c>
      <c r="W703" s="428" t="s">
        <v>1341</v>
      </c>
      <c r="X703" s="428" t="s">
        <v>1341</v>
      </c>
    </row>
    <row r="704" spans="2:24" x14ac:dyDescent="0.3">
      <c r="B704" t="str">
        <f t="shared" si="10"/>
        <v>Willamette River Spring</v>
      </c>
      <c r="C704" s="428" t="s">
        <v>1653</v>
      </c>
      <c r="D704" s="428" t="s">
        <v>1607</v>
      </c>
      <c r="E704" s="428" t="s">
        <v>612</v>
      </c>
      <c r="F704" s="427">
        <v>2008</v>
      </c>
      <c r="G704" s="428" t="s">
        <v>1651</v>
      </c>
      <c r="H704" s="428" t="s">
        <v>1652</v>
      </c>
      <c r="I704" s="428" t="s">
        <v>1607</v>
      </c>
      <c r="J704" s="431">
        <v>40219</v>
      </c>
      <c r="K704" s="431">
        <v>40219</v>
      </c>
      <c r="L704" s="428" t="s">
        <v>1608</v>
      </c>
      <c r="M704" s="427">
        <v>47180</v>
      </c>
      <c r="N704" s="428" t="s">
        <v>1613</v>
      </c>
      <c r="O704" s="432">
        <v>96</v>
      </c>
      <c r="P704" s="428" t="s">
        <v>1608</v>
      </c>
      <c r="Q704" s="427">
        <v>308893</v>
      </c>
      <c r="R704" s="428" t="s">
        <v>1341</v>
      </c>
      <c r="S704" s="433"/>
      <c r="T704" s="428" t="s">
        <v>1341</v>
      </c>
      <c r="U704" s="428" t="s">
        <v>1341</v>
      </c>
      <c r="V704" s="427" t="b">
        <v>0</v>
      </c>
      <c r="W704" s="428" t="s">
        <v>1341</v>
      </c>
      <c r="X704" s="428" t="s">
        <v>1341</v>
      </c>
    </row>
    <row r="705" spans="2:24" x14ac:dyDescent="0.3">
      <c r="B705" t="str">
        <f t="shared" si="10"/>
        <v>Willamette River Spring</v>
      </c>
      <c r="C705" s="428" t="s">
        <v>1654</v>
      </c>
      <c r="D705" s="428" t="s">
        <v>1607</v>
      </c>
      <c r="E705" s="428" t="s">
        <v>612</v>
      </c>
      <c r="F705" s="427">
        <v>2008</v>
      </c>
      <c r="G705" s="428" t="s">
        <v>1655</v>
      </c>
      <c r="H705" s="428" t="s">
        <v>1634</v>
      </c>
      <c r="I705" s="428" t="s">
        <v>1607</v>
      </c>
      <c r="J705" s="431">
        <v>40247</v>
      </c>
      <c r="K705" s="431">
        <v>40247</v>
      </c>
      <c r="L705" s="428" t="s">
        <v>1635</v>
      </c>
      <c r="M705" s="427">
        <v>112211</v>
      </c>
      <c r="N705" s="428" t="s">
        <v>1644</v>
      </c>
      <c r="O705" s="427">
        <v>428</v>
      </c>
      <c r="P705" s="428" t="s">
        <v>1635</v>
      </c>
      <c r="Q705" s="427">
        <v>265750</v>
      </c>
      <c r="R705" s="428" t="s">
        <v>1341</v>
      </c>
      <c r="S705" s="430"/>
      <c r="T705" s="428" t="s">
        <v>1341</v>
      </c>
      <c r="U705" s="428" t="s">
        <v>1341</v>
      </c>
      <c r="V705" s="427" t="b">
        <v>0</v>
      </c>
      <c r="W705" s="428" t="s">
        <v>1341</v>
      </c>
      <c r="X705" s="428" t="s">
        <v>1341</v>
      </c>
    </row>
    <row r="706" spans="2:24" x14ac:dyDescent="0.3">
      <c r="B706" t="str">
        <f t="shared" si="10"/>
        <v>Willamette River Spring</v>
      </c>
      <c r="C706" s="428" t="s">
        <v>1656</v>
      </c>
      <c r="D706" s="428" t="s">
        <v>1607</v>
      </c>
      <c r="E706" s="428" t="s">
        <v>612</v>
      </c>
      <c r="F706" s="427">
        <v>2008</v>
      </c>
      <c r="G706" s="428" t="s">
        <v>1633</v>
      </c>
      <c r="H706" s="428" t="s">
        <v>1634</v>
      </c>
      <c r="I706" s="428" t="s">
        <v>1607</v>
      </c>
      <c r="J706" s="431">
        <v>40247</v>
      </c>
      <c r="K706" s="431">
        <v>40247</v>
      </c>
      <c r="L706" s="428" t="s">
        <v>1635</v>
      </c>
      <c r="M706" s="427">
        <v>112539</v>
      </c>
      <c r="N706" s="428" t="s">
        <v>1341</v>
      </c>
      <c r="O706" s="433"/>
      <c r="P706" s="428" t="s">
        <v>1635</v>
      </c>
      <c r="Q706" s="427">
        <v>508908</v>
      </c>
      <c r="R706" s="428" t="s">
        <v>1341</v>
      </c>
      <c r="S706" s="430"/>
      <c r="T706" s="428" t="s">
        <v>1341</v>
      </c>
      <c r="U706" s="428" t="s">
        <v>1341</v>
      </c>
      <c r="V706" s="427" t="b">
        <v>0</v>
      </c>
      <c r="W706" s="428" t="s">
        <v>1341</v>
      </c>
      <c r="X706" s="428" t="s">
        <v>1341</v>
      </c>
    </row>
    <row r="707" spans="2:24" x14ac:dyDescent="0.3">
      <c r="B707" t="str">
        <f t="shared" ref="B707:B708" si="11">VLOOKUP(E707,AD$2:AE$89,2,FALSE)</f>
        <v>Willamette River Spring</v>
      </c>
      <c r="C707" s="428" t="s">
        <v>1657</v>
      </c>
      <c r="D707" s="428" t="s">
        <v>1607</v>
      </c>
      <c r="E707" s="428" t="s">
        <v>612</v>
      </c>
      <c r="F707" s="427">
        <v>2008</v>
      </c>
      <c r="G707" s="428" t="s">
        <v>1633</v>
      </c>
      <c r="H707" s="428" t="s">
        <v>1634</v>
      </c>
      <c r="I707" s="428" t="s">
        <v>1607</v>
      </c>
      <c r="J707" s="431">
        <v>40270</v>
      </c>
      <c r="K707" s="431">
        <v>40270</v>
      </c>
      <c r="L707" s="428" t="s">
        <v>1635</v>
      </c>
      <c r="M707" s="427">
        <v>11453</v>
      </c>
      <c r="N707" s="428" t="s">
        <v>1341</v>
      </c>
      <c r="O707" s="430"/>
      <c r="P707" s="428" t="s">
        <v>1635</v>
      </c>
      <c r="Q707" s="427">
        <v>128747</v>
      </c>
      <c r="R707" s="428" t="s">
        <v>1341</v>
      </c>
      <c r="S707" s="430"/>
      <c r="T707" s="428" t="s">
        <v>1341</v>
      </c>
      <c r="U707" s="428" t="s">
        <v>1341</v>
      </c>
      <c r="V707" s="427" t="b">
        <v>0</v>
      </c>
      <c r="W707" s="428" t="s">
        <v>1341</v>
      </c>
      <c r="X707" s="428" t="s">
        <v>1341</v>
      </c>
    </row>
    <row r="708" spans="2:24" x14ac:dyDescent="0.3">
      <c r="B708" t="str">
        <f t="shared" si="11"/>
        <v>Willamette River Spring</v>
      </c>
      <c r="C708" s="428" t="s">
        <v>1661</v>
      </c>
      <c r="D708" s="428" t="s">
        <v>1607</v>
      </c>
      <c r="E708" s="428" t="s">
        <v>612</v>
      </c>
      <c r="F708" s="427">
        <v>2008</v>
      </c>
      <c r="G708" s="428" t="s">
        <v>1662</v>
      </c>
      <c r="H708" s="428" t="s">
        <v>1663</v>
      </c>
      <c r="I708" s="428" t="s">
        <v>1607</v>
      </c>
      <c r="J708" s="431">
        <v>40231</v>
      </c>
      <c r="K708" s="431">
        <v>40245</v>
      </c>
      <c r="L708" s="428" t="s">
        <v>1635</v>
      </c>
      <c r="M708" s="427">
        <v>30230</v>
      </c>
      <c r="N708" s="428" t="s">
        <v>1644</v>
      </c>
      <c r="O708" s="432">
        <v>373</v>
      </c>
      <c r="P708" s="428" t="s">
        <v>1635</v>
      </c>
      <c r="Q708" s="427">
        <v>639533</v>
      </c>
      <c r="R708" s="428" t="s">
        <v>1644</v>
      </c>
      <c r="S708" s="432">
        <v>1891</v>
      </c>
      <c r="T708" s="428" t="s">
        <v>1341</v>
      </c>
      <c r="U708" s="428" t="s">
        <v>1341</v>
      </c>
      <c r="V708" s="427" t="b">
        <v>0</v>
      </c>
      <c r="W708" s="428" t="s">
        <v>1341</v>
      </c>
      <c r="X708" s="428" t="s">
        <v>1341</v>
      </c>
    </row>
  </sheetData>
  <autoFilter ref="A1:X708" xr:uid="{00000000-0009-0000-0000-000000000000}">
    <filterColumn colId="0">
      <filters blank="1"/>
    </filterColumn>
  </autoFilter>
  <sortState xmlns:xlrd2="http://schemas.microsoft.com/office/spreadsheetml/2017/richdata2" ref="C2:X708">
    <sortCondition ref="E2:E708"/>
    <sortCondition ref="F2:F708"/>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2">
    <tabColor theme="1"/>
  </sheetPr>
  <dimension ref="A1:AK965"/>
  <sheetViews>
    <sheetView workbookViewId="0">
      <pane ySplit="2" topLeftCell="A683" activePane="bottomLeft" state="frozen"/>
      <selection activeCell="L39" sqref="L39"/>
      <selection pane="bottomLeft" activeCell="L39" sqref="L39"/>
    </sheetView>
  </sheetViews>
  <sheetFormatPr defaultRowHeight="14.4" x14ac:dyDescent="0.3"/>
  <cols>
    <col min="1" max="2" width="4.109375" customWidth="1"/>
    <col min="3" max="3" width="7.44140625" bestFit="1" customWidth="1"/>
    <col min="4" max="4" width="7" bestFit="1" customWidth="1"/>
    <col min="5" max="5" width="10.44140625" bestFit="1" customWidth="1"/>
    <col min="7" max="7" width="10.44140625" bestFit="1" customWidth="1"/>
    <col min="8" max="8" width="6.6640625" bestFit="1" customWidth="1"/>
    <col min="9" max="9" width="7.44140625" bestFit="1" customWidth="1"/>
    <col min="10" max="10" width="10.44140625" bestFit="1" customWidth="1"/>
    <col min="11" max="11" width="7" bestFit="1" customWidth="1"/>
    <col min="12" max="12" width="7" customWidth="1"/>
    <col min="13" max="14" width="10.44140625" customWidth="1"/>
    <col min="15" max="15" width="10" style="389" bestFit="1" customWidth="1"/>
  </cols>
  <sheetData>
    <row r="1" spans="1:37" x14ac:dyDescent="0.3">
      <c r="A1" t="s">
        <v>2491</v>
      </c>
      <c r="G1" s="408" t="s">
        <v>2538</v>
      </c>
      <c r="H1" s="408"/>
      <c r="I1" s="408"/>
      <c r="J1" s="408"/>
      <c r="K1" s="408"/>
      <c r="L1" s="408"/>
    </row>
    <row r="2" spans="1:37" x14ac:dyDescent="0.3">
      <c r="A2" t="s">
        <v>2482</v>
      </c>
      <c r="B2" t="s">
        <v>2483</v>
      </c>
      <c r="C2" t="s">
        <v>2484</v>
      </c>
      <c r="D2" t="s">
        <v>2485</v>
      </c>
      <c r="E2" t="s">
        <v>2486</v>
      </c>
      <c r="G2" s="407" t="s">
        <v>2482</v>
      </c>
      <c r="H2" s="407" t="s">
        <v>2483</v>
      </c>
      <c r="I2" s="407" t="s">
        <v>2484</v>
      </c>
      <c r="J2" s="407" t="s">
        <v>2486</v>
      </c>
      <c r="K2" s="407" t="s">
        <v>2485</v>
      </c>
      <c r="L2" s="407"/>
      <c r="O2" s="381" t="s">
        <v>1590</v>
      </c>
      <c r="P2" s="381" t="s">
        <v>1538</v>
      </c>
      <c r="Q2" s="381" t="s">
        <v>1329</v>
      </c>
      <c r="R2" s="381" t="s">
        <v>1591</v>
      </c>
      <c r="S2" s="381" t="s">
        <v>1592</v>
      </c>
      <c r="T2" s="381" t="s">
        <v>1593</v>
      </c>
      <c r="U2" s="381" t="s">
        <v>1594</v>
      </c>
      <c r="V2" s="381" t="s">
        <v>1595</v>
      </c>
      <c r="W2" s="381" t="s">
        <v>1596</v>
      </c>
      <c r="X2" s="381" t="s">
        <v>1597</v>
      </c>
      <c r="Y2" s="381" t="s">
        <v>1598</v>
      </c>
      <c r="Z2" s="381" t="s">
        <v>1599</v>
      </c>
      <c r="AA2" s="381" t="s">
        <v>1600</v>
      </c>
      <c r="AB2" s="381" t="s">
        <v>1601</v>
      </c>
      <c r="AC2" s="381" t="s">
        <v>1602</v>
      </c>
      <c r="AD2" s="381" t="s">
        <v>1603</v>
      </c>
      <c r="AE2" s="381" t="s">
        <v>1604</v>
      </c>
      <c r="AF2" s="381" t="s">
        <v>1605</v>
      </c>
      <c r="AG2" s="381" t="s">
        <v>1606</v>
      </c>
      <c r="AH2" s="381" t="s">
        <v>2023</v>
      </c>
      <c r="AI2" s="381" t="s">
        <v>2024</v>
      </c>
      <c r="AJ2" s="381" t="s">
        <v>2025</v>
      </c>
      <c r="AK2" s="391" t="s">
        <v>2480</v>
      </c>
    </row>
    <row r="3" spans="1:37" x14ac:dyDescent="0.3">
      <c r="A3" t="s">
        <v>2487</v>
      </c>
      <c r="B3" t="s">
        <v>260</v>
      </c>
      <c r="C3">
        <v>1971</v>
      </c>
      <c r="D3">
        <v>150010</v>
      </c>
      <c r="E3">
        <v>5000</v>
      </c>
      <c r="G3" t="s">
        <v>2489</v>
      </c>
      <c r="H3" t="s">
        <v>1403</v>
      </c>
      <c r="I3">
        <v>2005</v>
      </c>
      <c r="J3">
        <v>5000</v>
      </c>
      <c r="K3" t="s">
        <v>2032</v>
      </c>
      <c r="L3">
        <v>1</v>
      </c>
      <c r="O3" s="388" t="s">
        <v>2032</v>
      </c>
      <c r="P3" s="382" t="s">
        <v>1607</v>
      </c>
      <c r="Q3" s="382" t="s">
        <v>1403</v>
      </c>
      <c r="R3" s="383">
        <v>2005</v>
      </c>
      <c r="S3" s="382" t="s">
        <v>1670</v>
      </c>
      <c r="T3" s="382" t="s">
        <v>1671</v>
      </c>
      <c r="U3" s="382" t="s">
        <v>1612</v>
      </c>
      <c r="V3" s="384">
        <v>38861</v>
      </c>
      <c r="W3" s="384">
        <v>38884</v>
      </c>
      <c r="X3" s="382" t="s">
        <v>1608</v>
      </c>
      <c r="Y3" s="383">
        <v>21692</v>
      </c>
      <c r="Z3" s="382" t="s">
        <v>1341</v>
      </c>
      <c r="AA3" s="396"/>
      <c r="AB3" s="382" t="s">
        <v>1613</v>
      </c>
      <c r="AC3" s="383">
        <v>304276</v>
      </c>
      <c r="AD3" s="382" t="s">
        <v>1608</v>
      </c>
      <c r="AE3" s="383">
        <v>219</v>
      </c>
      <c r="AF3" s="382" t="s">
        <v>1341</v>
      </c>
      <c r="AG3" s="382" t="s">
        <v>1341</v>
      </c>
      <c r="AH3" s="383" t="b">
        <v>0</v>
      </c>
      <c r="AI3" s="382" t="s">
        <v>1341</v>
      </c>
      <c r="AJ3" s="382" t="s">
        <v>1341</v>
      </c>
    </row>
    <row r="4" spans="1:37" x14ac:dyDescent="0.3">
      <c r="A4" t="s">
        <v>2490</v>
      </c>
      <c r="B4" t="s">
        <v>1466</v>
      </c>
      <c r="C4">
        <v>2007</v>
      </c>
      <c r="D4">
        <v>90165</v>
      </c>
      <c r="E4">
        <v>5000</v>
      </c>
      <c r="G4" t="s">
        <v>2489</v>
      </c>
      <c r="H4" t="s">
        <v>1403</v>
      </c>
      <c r="I4">
        <v>2005</v>
      </c>
      <c r="J4">
        <v>5000</v>
      </c>
      <c r="K4" t="s">
        <v>2033</v>
      </c>
      <c r="L4">
        <v>2</v>
      </c>
      <c r="O4" s="388" t="s">
        <v>2033</v>
      </c>
      <c r="P4" s="382" t="s">
        <v>1607</v>
      </c>
      <c r="Q4" s="382" t="s">
        <v>1403</v>
      </c>
      <c r="R4" s="383">
        <v>2005</v>
      </c>
      <c r="S4" s="382" t="s">
        <v>1670</v>
      </c>
      <c r="T4" s="382" t="s">
        <v>1671</v>
      </c>
      <c r="U4" s="382" t="s">
        <v>1612</v>
      </c>
      <c r="V4" s="384">
        <v>38861</v>
      </c>
      <c r="W4" s="384">
        <v>38884</v>
      </c>
      <c r="X4" s="382" t="s">
        <v>1608</v>
      </c>
      <c r="Y4" s="383">
        <v>22865</v>
      </c>
      <c r="Z4" s="382" t="s">
        <v>1341</v>
      </c>
      <c r="AA4" s="396"/>
      <c r="AB4" s="382" t="s">
        <v>1613</v>
      </c>
      <c r="AC4" s="383">
        <v>320739</v>
      </c>
      <c r="AD4" s="382" t="s">
        <v>1608</v>
      </c>
      <c r="AE4" s="383">
        <v>231</v>
      </c>
      <c r="AF4" s="382" t="s">
        <v>1341</v>
      </c>
      <c r="AG4" s="382" t="s">
        <v>1341</v>
      </c>
      <c r="AH4" s="383" t="b">
        <v>0</v>
      </c>
      <c r="AI4" s="382" t="s">
        <v>1341</v>
      </c>
      <c r="AJ4" s="382" t="s">
        <v>1341</v>
      </c>
    </row>
    <row r="5" spans="1:37" x14ac:dyDescent="0.3">
      <c r="A5" t="s">
        <v>2488</v>
      </c>
      <c r="B5" t="s">
        <v>997</v>
      </c>
      <c r="C5">
        <v>2005</v>
      </c>
      <c r="D5">
        <v>633582</v>
      </c>
      <c r="E5">
        <v>5000</v>
      </c>
      <c r="G5" t="s">
        <v>2489</v>
      </c>
      <c r="H5" t="s">
        <v>1403</v>
      </c>
      <c r="I5">
        <v>2005</v>
      </c>
      <c r="J5">
        <v>5000</v>
      </c>
      <c r="K5" t="s">
        <v>2034</v>
      </c>
      <c r="L5">
        <v>3</v>
      </c>
      <c r="O5" s="388" t="s">
        <v>2034</v>
      </c>
      <c r="P5" s="382" t="s">
        <v>1607</v>
      </c>
      <c r="Q5" s="382" t="s">
        <v>1403</v>
      </c>
      <c r="R5" s="383">
        <v>2005</v>
      </c>
      <c r="S5" s="382" t="s">
        <v>1670</v>
      </c>
      <c r="T5" s="382" t="s">
        <v>1671</v>
      </c>
      <c r="U5" s="382" t="s">
        <v>1612</v>
      </c>
      <c r="V5" s="384">
        <v>38860</v>
      </c>
      <c r="W5" s="384">
        <v>38884</v>
      </c>
      <c r="X5" s="382" t="s">
        <v>1608</v>
      </c>
      <c r="Y5" s="383">
        <v>29199</v>
      </c>
      <c r="Z5" s="382" t="s">
        <v>1341</v>
      </c>
      <c r="AA5" s="396"/>
      <c r="AB5" s="382" t="s">
        <v>1613</v>
      </c>
      <c r="AC5" s="383">
        <v>548593</v>
      </c>
      <c r="AD5" s="382" t="s">
        <v>1341</v>
      </c>
      <c r="AE5" s="387"/>
      <c r="AF5" s="382" t="s">
        <v>1341</v>
      </c>
      <c r="AG5" s="382" t="s">
        <v>1341</v>
      </c>
      <c r="AH5" s="383" t="b">
        <v>0</v>
      </c>
      <c r="AI5" s="382" t="s">
        <v>1341</v>
      </c>
      <c r="AJ5" s="382" t="s">
        <v>1341</v>
      </c>
    </row>
    <row r="6" spans="1:37" x14ac:dyDescent="0.3">
      <c r="A6" t="s">
        <v>2489</v>
      </c>
      <c r="B6" t="s">
        <v>1512</v>
      </c>
      <c r="C6">
        <v>2005</v>
      </c>
      <c r="D6">
        <v>185257</v>
      </c>
      <c r="E6">
        <v>5000</v>
      </c>
      <c r="G6" t="s">
        <v>2489</v>
      </c>
      <c r="H6" t="s">
        <v>1403</v>
      </c>
      <c r="I6">
        <v>2005</v>
      </c>
      <c r="J6">
        <v>5000</v>
      </c>
      <c r="K6" t="s">
        <v>2035</v>
      </c>
      <c r="L6">
        <v>4</v>
      </c>
      <c r="O6" s="388" t="s">
        <v>2035</v>
      </c>
      <c r="P6" s="382" t="s">
        <v>1607</v>
      </c>
      <c r="Q6" s="382" t="s">
        <v>1403</v>
      </c>
      <c r="R6" s="383">
        <v>2005</v>
      </c>
      <c r="S6" s="382" t="s">
        <v>1670</v>
      </c>
      <c r="T6" s="382" t="s">
        <v>1671</v>
      </c>
      <c r="U6" s="382" t="s">
        <v>1612</v>
      </c>
      <c r="V6" s="384">
        <v>38861</v>
      </c>
      <c r="W6" s="384">
        <v>38884</v>
      </c>
      <c r="X6" s="382" t="s">
        <v>1608</v>
      </c>
      <c r="Y6" s="383">
        <v>29010</v>
      </c>
      <c r="Z6" s="382" t="s">
        <v>1341</v>
      </c>
      <c r="AA6" s="396"/>
      <c r="AB6" s="382" t="s">
        <v>1613</v>
      </c>
      <c r="AC6" s="383">
        <v>543720</v>
      </c>
      <c r="AD6" s="382" t="s">
        <v>1608</v>
      </c>
      <c r="AE6" s="383">
        <v>293</v>
      </c>
      <c r="AF6" s="382" t="s">
        <v>1341</v>
      </c>
      <c r="AG6" s="382" t="s">
        <v>1341</v>
      </c>
      <c r="AH6" s="383" t="b">
        <v>0</v>
      </c>
      <c r="AI6" s="382" t="s">
        <v>1341</v>
      </c>
      <c r="AJ6" s="382" t="s">
        <v>1341</v>
      </c>
    </row>
    <row r="7" spans="1:37" ht="15" thickBot="1" x14ac:dyDescent="0.35">
      <c r="G7" t="s">
        <v>2489</v>
      </c>
      <c r="H7" t="s">
        <v>1403</v>
      </c>
      <c r="I7">
        <v>2005</v>
      </c>
      <c r="J7">
        <v>5000</v>
      </c>
      <c r="K7" t="s">
        <v>2036</v>
      </c>
      <c r="L7">
        <v>5</v>
      </c>
      <c r="O7" s="388" t="s">
        <v>2036</v>
      </c>
      <c r="P7" s="382" t="s">
        <v>1607</v>
      </c>
      <c r="Q7" s="382" t="s">
        <v>1403</v>
      </c>
      <c r="R7" s="383">
        <v>2005</v>
      </c>
      <c r="S7" s="382" t="s">
        <v>1670</v>
      </c>
      <c r="T7" s="382" t="s">
        <v>1671</v>
      </c>
      <c r="U7" s="382" t="s">
        <v>1612</v>
      </c>
      <c r="V7" s="384">
        <v>38862</v>
      </c>
      <c r="W7" s="384">
        <v>38884</v>
      </c>
      <c r="X7" s="382" t="s">
        <v>1608</v>
      </c>
      <c r="Y7" s="383">
        <v>29512</v>
      </c>
      <c r="Z7" s="382" t="s">
        <v>1341</v>
      </c>
      <c r="AA7" s="396"/>
      <c r="AB7" s="382" t="s">
        <v>1613</v>
      </c>
      <c r="AC7" s="383">
        <v>510517</v>
      </c>
      <c r="AD7" s="382" t="s">
        <v>1341</v>
      </c>
      <c r="AE7" s="387"/>
      <c r="AF7" s="382" t="s">
        <v>1341</v>
      </c>
      <c r="AG7" s="382" t="s">
        <v>1341</v>
      </c>
      <c r="AH7" s="383" t="b">
        <v>0</v>
      </c>
      <c r="AI7" s="382" t="s">
        <v>1341</v>
      </c>
      <c r="AJ7" s="382" t="s">
        <v>1341</v>
      </c>
    </row>
    <row r="8" spans="1:37" x14ac:dyDescent="0.3">
      <c r="A8" s="413" t="s">
        <v>2596</v>
      </c>
      <c r="B8" s="414"/>
      <c r="C8" s="414"/>
      <c r="D8" s="414" t="s">
        <v>2597</v>
      </c>
      <c r="E8" s="415"/>
      <c r="G8" t="s">
        <v>2489</v>
      </c>
      <c r="H8" t="s">
        <v>1403</v>
      </c>
      <c r="I8">
        <v>2005</v>
      </c>
      <c r="J8">
        <v>5000</v>
      </c>
      <c r="K8" t="s">
        <v>2038</v>
      </c>
      <c r="L8">
        <v>6</v>
      </c>
      <c r="O8" s="388" t="s">
        <v>2038</v>
      </c>
      <c r="P8" s="382" t="s">
        <v>1607</v>
      </c>
      <c r="Q8" s="382" t="s">
        <v>1403</v>
      </c>
      <c r="R8" s="383">
        <v>2005</v>
      </c>
      <c r="S8" s="382" t="s">
        <v>1670</v>
      </c>
      <c r="T8" s="382" t="s">
        <v>1671</v>
      </c>
      <c r="U8" s="382" t="s">
        <v>1612</v>
      </c>
      <c r="V8" s="384">
        <v>38861</v>
      </c>
      <c r="W8" s="384">
        <v>38884</v>
      </c>
      <c r="X8" s="382" t="s">
        <v>1608</v>
      </c>
      <c r="Y8" s="383">
        <v>22309</v>
      </c>
      <c r="Z8" s="382" t="s">
        <v>1341</v>
      </c>
      <c r="AA8" s="396"/>
      <c r="AB8" s="382" t="s">
        <v>1613</v>
      </c>
      <c r="AC8" s="383">
        <v>316131</v>
      </c>
      <c r="AD8" s="382" t="s">
        <v>1608</v>
      </c>
      <c r="AE8" s="383">
        <v>455</v>
      </c>
      <c r="AF8" s="382" t="s">
        <v>1341</v>
      </c>
      <c r="AG8" s="382" t="s">
        <v>1341</v>
      </c>
      <c r="AH8" s="383" t="b">
        <v>0</v>
      </c>
      <c r="AI8" s="382" t="s">
        <v>1341</v>
      </c>
      <c r="AJ8" s="382" t="s">
        <v>1341</v>
      </c>
    </row>
    <row r="9" spans="1:37" x14ac:dyDescent="0.3">
      <c r="A9" s="416" t="s">
        <v>2598</v>
      </c>
      <c r="B9" s="261"/>
      <c r="C9" s="261"/>
      <c r="D9" s="261" t="s">
        <v>146</v>
      </c>
      <c r="E9" s="417"/>
      <c r="G9" t="s">
        <v>2489</v>
      </c>
      <c r="H9" t="s">
        <v>1403</v>
      </c>
      <c r="I9">
        <v>2005</v>
      </c>
      <c r="J9">
        <v>5000</v>
      </c>
      <c r="K9" t="s">
        <v>2050</v>
      </c>
      <c r="L9">
        <v>7</v>
      </c>
      <c r="O9" s="388" t="s">
        <v>2050</v>
      </c>
      <c r="P9" s="382" t="s">
        <v>1607</v>
      </c>
      <c r="Q9" s="382" t="s">
        <v>1403</v>
      </c>
      <c r="R9" s="383">
        <v>2005</v>
      </c>
      <c r="S9" s="382" t="s">
        <v>1670</v>
      </c>
      <c r="T9" s="382" t="s">
        <v>1671</v>
      </c>
      <c r="U9" s="382" t="s">
        <v>1612</v>
      </c>
      <c r="V9" s="384">
        <v>38861</v>
      </c>
      <c r="W9" s="384">
        <v>38884</v>
      </c>
      <c r="X9" s="382" t="s">
        <v>1608</v>
      </c>
      <c r="Y9" s="383">
        <v>22831</v>
      </c>
      <c r="Z9" s="382" t="s">
        <v>1341</v>
      </c>
      <c r="AA9" s="385"/>
      <c r="AB9" s="382" t="s">
        <v>1613</v>
      </c>
      <c r="AC9" s="383">
        <v>244309</v>
      </c>
      <c r="AD9" s="382" t="s">
        <v>1608</v>
      </c>
      <c r="AE9" s="386">
        <v>466</v>
      </c>
      <c r="AF9" s="382" t="s">
        <v>1341</v>
      </c>
      <c r="AG9" s="382" t="s">
        <v>1341</v>
      </c>
      <c r="AH9" s="383" t="b">
        <v>0</v>
      </c>
      <c r="AI9" s="382" t="s">
        <v>1341</v>
      </c>
      <c r="AJ9" s="382" t="s">
        <v>1341</v>
      </c>
    </row>
    <row r="10" spans="1:37" x14ac:dyDescent="0.3">
      <c r="A10" s="416" t="s">
        <v>2599</v>
      </c>
      <c r="B10" s="261"/>
      <c r="C10" s="261"/>
      <c r="D10" s="261" t="s">
        <v>152</v>
      </c>
      <c r="E10" s="417"/>
      <c r="G10" t="s">
        <v>2489</v>
      </c>
      <c r="H10" t="s">
        <v>1403</v>
      </c>
      <c r="I10">
        <v>2005</v>
      </c>
      <c r="J10">
        <v>5000</v>
      </c>
      <c r="K10" t="s">
        <v>2040</v>
      </c>
      <c r="L10">
        <v>8</v>
      </c>
      <c r="O10" s="388" t="s">
        <v>2040</v>
      </c>
      <c r="P10" s="382" t="s">
        <v>1607</v>
      </c>
      <c r="Q10" s="382" t="s">
        <v>1403</v>
      </c>
      <c r="R10" s="383">
        <v>2005</v>
      </c>
      <c r="S10" s="382" t="s">
        <v>1670</v>
      </c>
      <c r="T10" s="382" t="s">
        <v>1671</v>
      </c>
      <c r="U10" s="382" t="s">
        <v>1612</v>
      </c>
      <c r="V10" s="384">
        <v>38861</v>
      </c>
      <c r="W10" s="384">
        <v>38884</v>
      </c>
      <c r="X10" s="382" t="s">
        <v>1608</v>
      </c>
      <c r="Y10" s="383">
        <v>23136</v>
      </c>
      <c r="Z10" s="382" t="s">
        <v>1341</v>
      </c>
      <c r="AA10" s="396"/>
      <c r="AB10" s="382" t="s">
        <v>1613</v>
      </c>
      <c r="AC10" s="383">
        <v>242619</v>
      </c>
      <c r="AD10" s="382" t="s">
        <v>1341</v>
      </c>
      <c r="AE10" s="396"/>
      <c r="AF10" s="382" t="s">
        <v>1341</v>
      </c>
      <c r="AG10" s="382" t="s">
        <v>1341</v>
      </c>
      <c r="AH10" s="383" t="b">
        <v>0</v>
      </c>
      <c r="AI10" s="382" t="s">
        <v>1341</v>
      </c>
      <c r="AJ10" s="382" t="s">
        <v>1341</v>
      </c>
    </row>
    <row r="11" spans="1:37" x14ac:dyDescent="0.3">
      <c r="A11" s="416" t="s">
        <v>2600</v>
      </c>
      <c r="B11" s="261"/>
      <c r="C11" s="261"/>
      <c r="D11" s="261" t="s">
        <v>153</v>
      </c>
      <c r="E11" s="417"/>
      <c r="G11" t="s">
        <v>2489</v>
      </c>
      <c r="H11" t="s">
        <v>1403</v>
      </c>
      <c r="I11">
        <v>2005</v>
      </c>
      <c r="J11">
        <v>5000</v>
      </c>
      <c r="K11" t="s">
        <v>2030</v>
      </c>
      <c r="L11">
        <v>9</v>
      </c>
      <c r="O11" s="388" t="s">
        <v>2030</v>
      </c>
      <c r="P11" s="382" t="s">
        <v>1607</v>
      </c>
      <c r="Q11" s="382" t="s">
        <v>1403</v>
      </c>
      <c r="R11" s="383">
        <v>2005</v>
      </c>
      <c r="S11" s="382" t="s">
        <v>1670</v>
      </c>
      <c r="T11" s="382" t="s">
        <v>1671</v>
      </c>
      <c r="U11" s="382" t="s">
        <v>1612</v>
      </c>
      <c r="V11" s="384">
        <v>38861</v>
      </c>
      <c r="W11" s="384">
        <v>38884</v>
      </c>
      <c r="X11" s="382" t="s">
        <v>1608</v>
      </c>
      <c r="Y11" s="383">
        <v>22530</v>
      </c>
      <c r="Z11" s="382" t="s">
        <v>1341</v>
      </c>
      <c r="AA11" s="385"/>
      <c r="AB11" s="382" t="s">
        <v>1613</v>
      </c>
      <c r="AC11" s="383">
        <v>241088</v>
      </c>
      <c r="AD11" s="382" t="s">
        <v>1608</v>
      </c>
      <c r="AE11" s="386">
        <v>460</v>
      </c>
      <c r="AF11" s="382" t="s">
        <v>1341</v>
      </c>
      <c r="AG11" s="382" t="s">
        <v>1341</v>
      </c>
      <c r="AH11" s="383" t="b">
        <v>0</v>
      </c>
      <c r="AI11" s="382" t="s">
        <v>1341</v>
      </c>
      <c r="AJ11" s="382" t="s">
        <v>1341</v>
      </c>
    </row>
    <row r="12" spans="1:37" x14ac:dyDescent="0.3">
      <c r="A12" s="416" t="s">
        <v>2601</v>
      </c>
      <c r="B12" s="261"/>
      <c r="C12" s="261"/>
      <c r="D12" s="261" t="s">
        <v>154</v>
      </c>
      <c r="E12" s="417"/>
      <c r="G12" t="s">
        <v>2489</v>
      </c>
      <c r="H12" t="s">
        <v>1403</v>
      </c>
      <c r="I12">
        <v>2006</v>
      </c>
      <c r="J12">
        <v>5000</v>
      </c>
      <c r="K12" t="s">
        <v>2037</v>
      </c>
      <c r="L12">
        <v>10</v>
      </c>
      <c r="O12" s="388" t="s">
        <v>2037</v>
      </c>
      <c r="P12" s="382" t="s">
        <v>1607</v>
      </c>
      <c r="Q12" s="382" t="s">
        <v>1403</v>
      </c>
      <c r="R12" s="383">
        <v>2006</v>
      </c>
      <c r="S12" s="382" t="s">
        <v>1670</v>
      </c>
      <c r="T12" s="382" t="s">
        <v>1671</v>
      </c>
      <c r="U12" s="382" t="s">
        <v>1612</v>
      </c>
      <c r="V12" s="384">
        <v>39231</v>
      </c>
      <c r="W12" s="384">
        <v>39231</v>
      </c>
      <c r="X12" s="382" t="s">
        <v>1608</v>
      </c>
      <c r="Y12" s="383">
        <v>15082</v>
      </c>
      <c r="Z12" s="382" t="s">
        <v>1341</v>
      </c>
      <c r="AA12" s="396"/>
      <c r="AB12" s="382" t="s">
        <v>1613</v>
      </c>
      <c r="AC12" s="386">
        <v>259693</v>
      </c>
      <c r="AD12" s="382" t="s">
        <v>1341</v>
      </c>
      <c r="AE12" s="396"/>
      <c r="AF12" s="382" t="s">
        <v>1341</v>
      </c>
      <c r="AG12" s="382" t="s">
        <v>1341</v>
      </c>
      <c r="AH12" s="383" t="b">
        <v>0</v>
      </c>
      <c r="AI12" s="382" t="s">
        <v>1341</v>
      </c>
      <c r="AJ12" s="382" t="s">
        <v>1341</v>
      </c>
    </row>
    <row r="13" spans="1:37" x14ac:dyDescent="0.3">
      <c r="A13" s="416" t="s">
        <v>152</v>
      </c>
      <c r="B13" s="261"/>
      <c r="C13" s="261"/>
      <c r="D13" s="261" t="s">
        <v>157</v>
      </c>
      <c r="E13" s="417"/>
      <c r="G13" t="s">
        <v>2489</v>
      </c>
      <c r="H13" t="s">
        <v>1403</v>
      </c>
      <c r="I13">
        <v>2006</v>
      </c>
      <c r="J13">
        <v>5000</v>
      </c>
      <c r="K13" t="s">
        <v>2031</v>
      </c>
      <c r="L13">
        <v>11</v>
      </c>
      <c r="O13" s="388" t="s">
        <v>2031</v>
      </c>
      <c r="P13" s="382" t="s">
        <v>1607</v>
      </c>
      <c r="Q13" s="382" t="s">
        <v>1403</v>
      </c>
      <c r="R13" s="383">
        <v>2006</v>
      </c>
      <c r="S13" s="382" t="s">
        <v>1670</v>
      </c>
      <c r="T13" s="382" t="s">
        <v>1671</v>
      </c>
      <c r="U13" s="382" t="s">
        <v>1612</v>
      </c>
      <c r="V13" s="384">
        <v>39231</v>
      </c>
      <c r="W13" s="384">
        <v>39231</v>
      </c>
      <c r="X13" s="382" t="s">
        <v>1608</v>
      </c>
      <c r="Y13" s="383">
        <v>28289</v>
      </c>
      <c r="Z13" s="382" t="s">
        <v>1341</v>
      </c>
      <c r="AA13" s="396"/>
      <c r="AB13" s="382" t="s">
        <v>1613</v>
      </c>
      <c r="AC13" s="383">
        <v>492032</v>
      </c>
      <c r="AD13" s="382" t="s">
        <v>1608</v>
      </c>
      <c r="AE13" s="383">
        <v>286</v>
      </c>
      <c r="AF13" s="382" t="s">
        <v>1341</v>
      </c>
      <c r="AG13" s="382" t="s">
        <v>1341</v>
      </c>
      <c r="AH13" s="383" t="b">
        <v>0</v>
      </c>
      <c r="AI13" s="382" t="s">
        <v>1341</v>
      </c>
      <c r="AJ13" s="382" t="s">
        <v>1341</v>
      </c>
    </row>
    <row r="14" spans="1:37" x14ac:dyDescent="0.3">
      <c r="A14" s="416" t="s">
        <v>2602</v>
      </c>
      <c r="B14" s="261"/>
      <c r="C14" s="261"/>
      <c r="D14" s="261" t="s">
        <v>155</v>
      </c>
      <c r="E14" s="417"/>
      <c r="G14" t="s">
        <v>2489</v>
      </c>
      <c r="H14" t="s">
        <v>1403</v>
      </c>
      <c r="I14">
        <v>2006</v>
      </c>
      <c r="J14">
        <v>5000</v>
      </c>
      <c r="K14" t="s">
        <v>2042</v>
      </c>
      <c r="L14">
        <v>12</v>
      </c>
      <c r="O14" s="388" t="s">
        <v>2042</v>
      </c>
      <c r="P14" s="382" t="s">
        <v>1607</v>
      </c>
      <c r="Q14" s="382" t="s">
        <v>1403</v>
      </c>
      <c r="R14" s="383">
        <v>2006</v>
      </c>
      <c r="S14" s="382" t="s">
        <v>1670</v>
      </c>
      <c r="T14" s="382" t="s">
        <v>1671</v>
      </c>
      <c r="U14" s="382" t="s">
        <v>1612</v>
      </c>
      <c r="V14" s="384">
        <v>39231</v>
      </c>
      <c r="W14" s="384">
        <v>39231</v>
      </c>
      <c r="X14" s="382" t="s">
        <v>1608</v>
      </c>
      <c r="Y14" s="383">
        <v>28658</v>
      </c>
      <c r="Z14" s="382" t="s">
        <v>1341</v>
      </c>
      <c r="AA14" s="396"/>
      <c r="AB14" s="382" t="s">
        <v>1613</v>
      </c>
      <c r="AC14" s="383">
        <v>493459</v>
      </c>
      <c r="AD14" s="382" t="s">
        <v>1341</v>
      </c>
      <c r="AE14" s="385"/>
      <c r="AF14" s="382" t="s">
        <v>1341</v>
      </c>
      <c r="AG14" s="382" t="s">
        <v>1341</v>
      </c>
      <c r="AH14" s="383" t="b">
        <v>0</v>
      </c>
      <c r="AI14" s="382" t="s">
        <v>1341</v>
      </c>
      <c r="AJ14" s="382" t="s">
        <v>1341</v>
      </c>
    </row>
    <row r="15" spans="1:37" x14ac:dyDescent="0.3">
      <c r="A15" s="416" t="s">
        <v>2603</v>
      </c>
      <c r="B15" s="261"/>
      <c r="C15" s="261"/>
      <c r="D15" s="261" t="s">
        <v>156</v>
      </c>
      <c r="E15" s="417"/>
      <c r="G15" t="s">
        <v>2489</v>
      </c>
      <c r="H15" t="s">
        <v>1403</v>
      </c>
      <c r="I15">
        <v>2006</v>
      </c>
      <c r="J15">
        <v>5000</v>
      </c>
      <c r="K15" t="s">
        <v>2043</v>
      </c>
      <c r="L15">
        <v>13</v>
      </c>
      <c r="O15" s="388" t="s">
        <v>2043</v>
      </c>
      <c r="P15" s="382" t="s">
        <v>1607</v>
      </c>
      <c r="Q15" s="382" t="s">
        <v>1403</v>
      </c>
      <c r="R15" s="383">
        <v>2006</v>
      </c>
      <c r="S15" s="382" t="s">
        <v>1670</v>
      </c>
      <c r="T15" s="382" t="s">
        <v>1671</v>
      </c>
      <c r="U15" s="382" t="s">
        <v>1612</v>
      </c>
      <c r="V15" s="384">
        <v>39231</v>
      </c>
      <c r="W15" s="384">
        <v>39231</v>
      </c>
      <c r="X15" s="382" t="s">
        <v>1608</v>
      </c>
      <c r="Y15" s="383">
        <v>25326</v>
      </c>
      <c r="Z15" s="382" t="s">
        <v>1341</v>
      </c>
      <c r="AA15" s="396"/>
      <c r="AB15" s="382" t="s">
        <v>1613</v>
      </c>
      <c r="AC15" s="386">
        <v>436092</v>
      </c>
      <c r="AD15" s="382" t="s">
        <v>1341</v>
      </c>
      <c r="AE15" s="396"/>
      <c r="AF15" s="382" t="s">
        <v>1341</v>
      </c>
      <c r="AG15" s="382" t="s">
        <v>1341</v>
      </c>
      <c r="AH15" s="383" t="b">
        <v>0</v>
      </c>
      <c r="AI15" s="382" t="s">
        <v>1341</v>
      </c>
      <c r="AJ15" s="382" t="s">
        <v>1341</v>
      </c>
    </row>
    <row r="16" spans="1:37" x14ac:dyDescent="0.3">
      <c r="A16" s="416" t="s">
        <v>2604</v>
      </c>
      <c r="B16" s="261"/>
      <c r="C16" s="261"/>
      <c r="D16" s="261" t="s">
        <v>167</v>
      </c>
      <c r="E16" s="417"/>
      <c r="G16" t="s">
        <v>2489</v>
      </c>
      <c r="H16" t="s">
        <v>1403</v>
      </c>
      <c r="I16">
        <v>2006</v>
      </c>
      <c r="J16">
        <v>5000</v>
      </c>
      <c r="K16" t="s">
        <v>2044</v>
      </c>
      <c r="L16">
        <v>14</v>
      </c>
      <c r="O16" s="388" t="s">
        <v>2044</v>
      </c>
      <c r="P16" s="382" t="s">
        <v>1607</v>
      </c>
      <c r="Q16" s="382" t="s">
        <v>1403</v>
      </c>
      <c r="R16" s="383">
        <v>2006</v>
      </c>
      <c r="S16" s="382" t="s">
        <v>1670</v>
      </c>
      <c r="T16" s="382" t="s">
        <v>1671</v>
      </c>
      <c r="U16" s="382" t="s">
        <v>1612</v>
      </c>
      <c r="V16" s="384">
        <v>39231</v>
      </c>
      <c r="W16" s="384">
        <v>39231</v>
      </c>
      <c r="X16" s="382" t="s">
        <v>1608</v>
      </c>
      <c r="Y16" s="383">
        <v>28001</v>
      </c>
      <c r="Z16" s="382" t="s">
        <v>1341</v>
      </c>
      <c r="AA16" s="385"/>
      <c r="AB16" s="382" t="s">
        <v>1613</v>
      </c>
      <c r="AC16" s="383">
        <v>491998</v>
      </c>
      <c r="AD16" s="382" t="s">
        <v>1608</v>
      </c>
      <c r="AE16" s="386">
        <v>571</v>
      </c>
      <c r="AF16" s="382" t="s">
        <v>1341</v>
      </c>
      <c r="AG16" s="382" t="s">
        <v>1341</v>
      </c>
      <c r="AH16" s="383" t="b">
        <v>0</v>
      </c>
      <c r="AI16" s="382" t="s">
        <v>1341</v>
      </c>
      <c r="AJ16" s="382" t="s">
        <v>1341</v>
      </c>
    </row>
    <row r="17" spans="1:36" x14ac:dyDescent="0.3">
      <c r="A17" s="416" t="s">
        <v>2605</v>
      </c>
      <c r="B17" s="261"/>
      <c r="C17" s="261"/>
      <c r="D17" s="261" t="s">
        <v>168</v>
      </c>
      <c r="E17" s="417"/>
      <c r="G17" t="s">
        <v>2489</v>
      </c>
      <c r="H17" t="s">
        <v>1403</v>
      </c>
      <c r="I17">
        <v>2006</v>
      </c>
      <c r="J17">
        <v>5000</v>
      </c>
      <c r="K17" t="s">
        <v>2046</v>
      </c>
      <c r="L17">
        <v>15</v>
      </c>
      <c r="O17" s="388" t="s">
        <v>2046</v>
      </c>
      <c r="P17" s="382" t="s">
        <v>1607</v>
      </c>
      <c r="Q17" s="382" t="s">
        <v>1403</v>
      </c>
      <c r="R17" s="383">
        <v>2006</v>
      </c>
      <c r="S17" s="382" t="s">
        <v>1670</v>
      </c>
      <c r="T17" s="382" t="s">
        <v>1671</v>
      </c>
      <c r="U17" s="382" t="s">
        <v>1612</v>
      </c>
      <c r="V17" s="384">
        <v>39231</v>
      </c>
      <c r="W17" s="384">
        <v>39231</v>
      </c>
      <c r="X17" s="382" t="s">
        <v>1608</v>
      </c>
      <c r="Y17" s="383">
        <v>25172</v>
      </c>
      <c r="Z17" s="382" t="s">
        <v>1341</v>
      </c>
      <c r="AA17" s="396"/>
      <c r="AB17" s="382" t="s">
        <v>1613</v>
      </c>
      <c r="AC17" s="383">
        <v>433441</v>
      </c>
      <c r="AD17" s="382" t="s">
        <v>1341</v>
      </c>
      <c r="AE17" s="396"/>
      <c r="AF17" s="382" t="s">
        <v>1341</v>
      </c>
      <c r="AG17" s="382" t="s">
        <v>1341</v>
      </c>
      <c r="AH17" s="383" t="b">
        <v>0</v>
      </c>
      <c r="AI17" s="382" t="s">
        <v>1341</v>
      </c>
      <c r="AJ17" s="382" t="s">
        <v>1341</v>
      </c>
    </row>
    <row r="18" spans="1:36" x14ac:dyDescent="0.3">
      <c r="A18" s="416" t="s">
        <v>2606</v>
      </c>
      <c r="B18" s="261"/>
      <c r="C18" s="261"/>
      <c r="D18" s="261" t="s">
        <v>169</v>
      </c>
      <c r="E18" s="417"/>
      <c r="G18" t="s">
        <v>2489</v>
      </c>
      <c r="H18" t="s">
        <v>1403</v>
      </c>
      <c r="I18">
        <v>2006</v>
      </c>
      <c r="J18">
        <v>5000</v>
      </c>
      <c r="K18" t="s">
        <v>2047</v>
      </c>
      <c r="L18">
        <v>16</v>
      </c>
      <c r="O18" s="388" t="s">
        <v>2047</v>
      </c>
      <c r="P18" s="382" t="s">
        <v>1607</v>
      </c>
      <c r="Q18" s="382" t="s">
        <v>1403</v>
      </c>
      <c r="R18" s="383">
        <v>2006</v>
      </c>
      <c r="S18" s="382" t="s">
        <v>1670</v>
      </c>
      <c r="T18" s="382" t="s">
        <v>1671</v>
      </c>
      <c r="U18" s="382" t="s">
        <v>1612</v>
      </c>
      <c r="V18" s="384">
        <v>39231</v>
      </c>
      <c r="W18" s="384">
        <v>39231</v>
      </c>
      <c r="X18" s="382" t="s">
        <v>1608</v>
      </c>
      <c r="Y18" s="383">
        <v>25274</v>
      </c>
      <c r="Z18" s="382" t="s">
        <v>1341</v>
      </c>
      <c r="AA18" s="396"/>
      <c r="AB18" s="382" t="s">
        <v>1613</v>
      </c>
      <c r="AC18" s="383">
        <v>435188</v>
      </c>
      <c r="AD18" s="382" t="s">
        <v>1341</v>
      </c>
      <c r="AE18" s="385"/>
      <c r="AF18" s="382" t="s">
        <v>1341</v>
      </c>
      <c r="AG18" s="382" t="s">
        <v>1341</v>
      </c>
      <c r="AH18" s="383" t="b">
        <v>0</v>
      </c>
      <c r="AI18" s="382" t="s">
        <v>1341</v>
      </c>
      <c r="AJ18" s="382" t="s">
        <v>1341</v>
      </c>
    </row>
    <row r="19" spans="1:36" x14ac:dyDescent="0.3">
      <c r="A19" s="416" t="s">
        <v>2607</v>
      </c>
      <c r="B19" s="261"/>
      <c r="C19" s="261"/>
      <c r="D19" s="261" t="s">
        <v>170</v>
      </c>
      <c r="E19" s="417"/>
      <c r="G19" t="s">
        <v>2489</v>
      </c>
      <c r="H19" t="s">
        <v>1403</v>
      </c>
      <c r="I19">
        <v>2006</v>
      </c>
      <c r="J19">
        <v>5000</v>
      </c>
      <c r="K19" t="s">
        <v>2048</v>
      </c>
      <c r="L19">
        <v>17</v>
      </c>
      <c r="O19" s="388" t="s">
        <v>2048</v>
      </c>
      <c r="P19" s="382" t="s">
        <v>1607</v>
      </c>
      <c r="Q19" s="382" t="s">
        <v>1403</v>
      </c>
      <c r="R19" s="383">
        <v>2006</v>
      </c>
      <c r="S19" s="382" t="s">
        <v>1670</v>
      </c>
      <c r="T19" s="382" t="s">
        <v>1671</v>
      </c>
      <c r="U19" s="382" t="s">
        <v>1612</v>
      </c>
      <c r="V19" s="384">
        <v>39231</v>
      </c>
      <c r="W19" s="384">
        <v>39231</v>
      </c>
      <c r="X19" s="382" t="s">
        <v>1608</v>
      </c>
      <c r="Y19" s="383">
        <v>23817</v>
      </c>
      <c r="Z19" s="382" t="s">
        <v>1341</v>
      </c>
      <c r="AA19" s="396"/>
      <c r="AB19" s="382" t="s">
        <v>1613</v>
      </c>
      <c r="AC19" s="383">
        <v>410103</v>
      </c>
      <c r="AD19" s="382" t="s">
        <v>1341</v>
      </c>
      <c r="AE19" s="396"/>
      <c r="AF19" s="382" t="s">
        <v>1341</v>
      </c>
      <c r="AG19" s="382" t="s">
        <v>1341</v>
      </c>
      <c r="AH19" s="383" t="b">
        <v>0</v>
      </c>
      <c r="AI19" s="382" t="s">
        <v>1341</v>
      </c>
      <c r="AJ19" s="382" t="s">
        <v>1341</v>
      </c>
    </row>
    <row r="20" spans="1:36" x14ac:dyDescent="0.3">
      <c r="A20" s="416" t="s">
        <v>2608</v>
      </c>
      <c r="B20" s="261"/>
      <c r="C20" s="261"/>
      <c r="D20" s="261" t="s">
        <v>171</v>
      </c>
      <c r="E20" s="417"/>
      <c r="G20" t="s">
        <v>2489</v>
      </c>
      <c r="H20" t="s">
        <v>1403</v>
      </c>
      <c r="I20">
        <v>2007</v>
      </c>
      <c r="J20">
        <v>5000</v>
      </c>
      <c r="K20" t="s">
        <v>2041</v>
      </c>
      <c r="L20">
        <v>18</v>
      </c>
      <c r="O20" s="388" t="s">
        <v>2041</v>
      </c>
      <c r="P20" s="382" t="s">
        <v>1607</v>
      </c>
      <c r="Q20" s="382" t="s">
        <v>1403</v>
      </c>
      <c r="R20" s="383">
        <v>2007</v>
      </c>
      <c r="S20" s="382" t="s">
        <v>1670</v>
      </c>
      <c r="T20" s="382" t="s">
        <v>1671</v>
      </c>
      <c r="U20" s="382" t="s">
        <v>1612</v>
      </c>
      <c r="V20" s="384">
        <v>39596</v>
      </c>
      <c r="W20" s="384">
        <v>39596</v>
      </c>
      <c r="X20" s="382" t="s">
        <v>1608</v>
      </c>
      <c r="Y20" s="383">
        <v>17531</v>
      </c>
      <c r="Z20" s="382" t="s">
        <v>1341</v>
      </c>
      <c r="AA20" s="385"/>
      <c r="AB20" s="382" t="s">
        <v>1613</v>
      </c>
      <c r="AC20" s="386">
        <v>275762</v>
      </c>
      <c r="AD20" s="382" t="s">
        <v>1341</v>
      </c>
      <c r="AE20" s="385"/>
      <c r="AF20" s="382" t="s">
        <v>1341</v>
      </c>
      <c r="AG20" s="382" t="s">
        <v>1341</v>
      </c>
      <c r="AH20" s="383" t="b">
        <v>0</v>
      </c>
      <c r="AI20" s="382" t="s">
        <v>1341</v>
      </c>
      <c r="AJ20" s="382" t="s">
        <v>1341</v>
      </c>
    </row>
    <row r="21" spans="1:36" x14ac:dyDescent="0.3">
      <c r="A21" s="416" t="s">
        <v>2609</v>
      </c>
      <c r="B21" s="261"/>
      <c r="C21" s="261"/>
      <c r="D21" s="261" t="s">
        <v>172</v>
      </c>
      <c r="E21" s="417"/>
      <c r="G21" t="s">
        <v>2489</v>
      </c>
      <c r="H21" t="s">
        <v>1403</v>
      </c>
      <c r="I21">
        <v>2007</v>
      </c>
      <c r="J21">
        <v>5000</v>
      </c>
      <c r="K21" t="s">
        <v>2039</v>
      </c>
      <c r="L21">
        <v>19</v>
      </c>
      <c r="O21" s="388" t="s">
        <v>2039</v>
      </c>
      <c r="P21" s="382" t="s">
        <v>1607</v>
      </c>
      <c r="Q21" s="382" t="s">
        <v>1403</v>
      </c>
      <c r="R21" s="383">
        <v>2007</v>
      </c>
      <c r="S21" s="382" t="s">
        <v>1670</v>
      </c>
      <c r="T21" s="382" t="s">
        <v>1671</v>
      </c>
      <c r="U21" s="382" t="s">
        <v>1612</v>
      </c>
      <c r="V21" s="384">
        <v>39596</v>
      </c>
      <c r="W21" s="384">
        <v>39596</v>
      </c>
      <c r="X21" s="382" t="s">
        <v>1608</v>
      </c>
      <c r="Y21" s="383">
        <v>25753</v>
      </c>
      <c r="Z21" s="382" t="s">
        <v>1341</v>
      </c>
      <c r="AA21" s="396"/>
      <c r="AB21" s="382" t="s">
        <v>1613</v>
      </c>
      <c r="AC21" s="383">
        <v>405092</v>
      </c>
      <c r="AD21" s="382" t="s">
        <v>1341</v>
      </c>
      <c r="AE21" s="396"/>
      <c r="AF21" s="382" t="s">
        <v>1341</v>
      </c>
      <c r="AG21" s="382" t="s">
        <v>1341</v>
      </c>
      <c r="AH21" s="383" t="b">
        <v>0</v>
      </c>
      <c r="AI21" s="382" t="s">
        <v>1341</v>
      </c>
      <c r="AJ21" s="382" t="s">
        <v>1341</v>
      </c>
    </row>
    <row r="22" spans="1:36" x14ac:dyDescent="0.3">
      <c r="A22" s="416" t="s">
        <v>2610</v>
      </c>
      <c r="B22" s="261"/>
      <c r="C22" s="261"/>
      <c r="D22" s="261" t="s">
        <v>173</v>
      </c>
      <c r="E22" s="417"/>
      <c r="G22" t="s">
        <v>2489</v>
      </c>
      <c r="H22" t="s">
        <v>1403</v>
      </c>
      <c r="I22">
        <v>2007</v>
      </c>
      <c r="J22">
        <v>5000</v>
      </c>
      <c r="K22" t="s">
        <v>2026</v>
      </c>
      <c r="L22">
        <v>20</v>
      </c>
      <c r="O22" s="388" t="s">
        <v>2026</v>
      </c>
      <c r="P22" s="382" t="s">
        <v>1607</v>
      </c>
      <c r="Q22" s="382" t="s">
        <v>1403</v>
      </c>
      <c r="R22" s="383">
        <v>2007</v>
      </c>
      <c r="S22" s="382" t="s">
        <v>1670</v>
      </c>
      <c r="T22" s="382" t="s">
        <v>1671</v>
      </c>
      <c r="U22" s="382" t="s">
        <v>1612</v>
      </c>
      <c r="V22" s="384">
        <v>39596</v>
      </c>
      <c r="W22" s="384">
        <v>39596</v>
      </c>
      <c r="X22" s="382" t="s">
        <v>1608</v>
      </c>
      <c r="Y22" s="383">
        <v>28120</v>
      </c>
      <c r="Z22" s="382" t="s">
        <v>1341</v>
      </c>
      <c r="AA22" s="396"/>
      <c r="AB22" s="382" t="s">
        <v>1613</v>
      </c>
      <c r="AC22" s="383">
        <v>442329</v>
      </c>
      <c r="AD22" s="382" t="s">
        <v>1341</v>
      </c>
      <c r="AE22" s="396"/>
      <c r="AF22" s="382" t="s">
        <v>1341</v>
      </c>
      <c r="AG22" s="382" t="s">
        <v>1341</v>
      </c>
      <c r="AH22" s="383" t="b">
        <v>0</v>
      </c>
      <c r="AI22" s="382" t="s">
        <v>1341</v>
      </c>
      <c r="AJ22" s="382" t="s">
        <v>1341</v>
      </c>
    </row>
    <row r="23" spans="1:36" x14ac:dyDescent="0.3">
      <c r="A23" s="416" t="s">
        <v>2611</v>
      </c>
      <c r="B23" s="261"/>
      <c r="C23" s="261"/>
      <c r="D23" s="261" t="s">
        <v>174</v>
      </c>
      <c r="E23" s="417"/>
      <c r="G23" t="s">
        <v>2489</v>
      </c>
      <c r="H23" t="s">
        <v>1403</v>
      </c>
      <c r="I23">
        <v>2007</v>
      </c>
      <c r="J23">
        <v>5000</v>
      </c>
      <c r="K23" t="s">
        <v>2027</v>
      </c>
      <c r="L23">
        <v>21</v>
      </c>
      <c r="O23" s="388" t="s">
        <v>2027</v>
      </c>
      <c r="P23" s="382" t="s">
        <v>1607</v>
      </c>
      <c r="Q23" s="382" t="s">
        <v>1403</v>
      </c>
      <c r="R23" s="383">
        <v>2007</v>
      </c>
      <c r="S23" s="382" t="s">
        <v>1670</v>
      </c>
      <c r="T23" s="382" t="s">
        <v>1671</v>
      </c>
      <c r="U23" s="382" t="s">
        <v>1612</v>
      </c>
      <c r="V23" s="384">
        <v>39596</v>
      </c>
      <c r="W23" s="384">
        <v>39596</v>
      </c>
      <c r="X23" s="382" t="s">
        <v>1608</v>
      </c>
      <c r="Y23" s="383">
        <v>28656</v>
      </c>
      <c r="Z23" s="382" t="s">
        <v>1341</v>
      </c>
      <c r="AA23" s="396"/>
      <c r="AB23" s="382" t="s">
        <v>1613</v>
      </c>
      <c r="AC23" s="383">
        <v>457617</v>
      </c>
      <c r="AD23" s="382" t="s">
        <v>1608</v>
      </c>
      <c r="AE23" s="383">
        <v>436</v>
      </c>
      <c r="AF23" s="382" t="s">
        <v>1341</v>
      </c>
      <c r="AG23" s="382" t="s">
        <v>1341</v>
      </c>
      <c r="AH23" s="383" t="b">
        <v>0</v>
      </c>
      <c r="AI23" s="382" t="s">
        <v>1341</v>
      </c>
      <c r="AJ23" s="382" t="s">
        <v>1341</v>
      </c>
    </row>
    <row r="24" spans="1:36" x14ac:dyDescent="0.3">
      <c r="A24" s="416" t="s">
        <v>2612</v>
      </c>
      <c r="B24" s="261"/>
      <c r="C24" s="261"/>
      <c r="D24" s="261" t="s">
        <v>158</v>
      </c>
      <c r="E24" s="417"/>
      <c r="G24" t="s">
        <v>2489</v>
      </c>
      <c r="H24" t="s">
        <v>1403</v>
      </c>
      <c r="I24">
        <v>2007</v>
      </c>
      <c r="J24">
        <v>5000</v>
      </c>
      <c r="K24" t="s">
        <v>2028</v>
      </c>
      <c r="L24">
        <v>22</v>
      </c>
      <c r="O24" s="388" t="s">
        <v>2028</v>
      </c>
      <c r="P24" s="382" t="s">
        <v>1607</v>
      </c>
      <c r="Q24" s="382" t="s">
        <v>1403</v>
      </c>
      <c r="R24" s="383">
        <v>2007</v>
      </c>
      <c r="S24" s="382" t="s">
        <v>1670</v>
      </c>
      <c r="T24" s="382" t="s">
        <v>1671</v>
      </c>
      <c r="U24" s="382" t="s">
        <v>1612</v>
      </c>
      <c r="V24" s="384">
        <v>39596</v>
      </c>
      <c r="W24" s="384">
        <v>39596</v>
      </c>
      <c r="X24" s="382" t="s">
        <v>1608</v>
      </c>
      <c r="Y24" s="383">
        <v>26393</v>
      </c>
      <c r="Z24" s="382" t="s">
        <v>1341</v>
      </c>
      <c r="AA24" s="396"/>
      <c r="AB24" s="382" t="s">
        <v>1613</v>
      </c>
      <c r="AC24" s="383">
        <v>415161</v>
      </c>
      <c r="AD24" s="382" t="s">
        <v>1341</v>
      </c>
      <c r="AE24" s="396"/>
      <c r="AF24" s="382" t="s">
        <v>1341</v>
      </c>
      <c r="AG24" s="382" t="s">
        <v>1341</v>
      </c>
      <c r="AH24" s="383" t="b">
        <v>0</v>
      </c>
      <c r="AI24" s="382" t="s">
        <v>1341</v>
      </c>
      <c r="AJ24" s="382" t="s">
        <v>1341</v>
      </c>
    </row>
    <row r="25" spans="1:36" x14ac:dyDescent="0.3">
      <c r="A25" s="416" t="s">
        <v>2613</v>
      </c>
      <c r="B25" s="261"/>
      <c r="C25" s="261"/>
      <c r="D25" s="261" t="s">
        <v>183</v>
      </c>
      <c r="E25" s="417"/>
      <c r="G25" t="s">
        <v>2489</v>
      </c>
      <c r="H25" t="s">
        <v>1403</v>
      </c>
      <c r="I25">
        <v>2007</v>
      </c>
      <c r="J25">
        <v>5000</v>
      </c>
      <c r="K25" t="s">
        <v>2029</v>
      </c>
      <c r="L25">
        <v>23</v>
      </c>
      <c r="O25" s="388" t="s">
        <v>2029</v>
      </c>
      <c r="P25" s="382" t="s">
        <v>1607</v>
      </c>
      <c r="Q25" s="382" t="s">
        <v>1403</v>
      </c>
      <c r="R25" s="383">
        <v>2007</v>
      </c>
      <c r="S25" s="382" t="s">
        <v>1670</v>
      </c>
      <c r="T25" s="382" t="s">
        <v>1671</v>
      </c>
      <c r="U25" s="382" t="s">
        <v>1612</v>
      </c>
      <c r="V25" s="384">
        <v>39596</v>
      </c>
      <c r="W25" s="384">
        <v>39596</v>
      </c>
      <c r="X25" s="382" t="s">
        <v>1608</v>
      </c>
      <c r="Y25" s="383">
        <v>26370</v>
      </c>
      <c r="Z25" s="382" t="s">
        <v>1341</v>
      </c>
      <c r="AA25" s="396"/>
      <c r="AB25" s="382" t="s">
        <v>1613</v>
      </c>
      <c r="AC25" s="383">
        <v>414803</v>
      </c>
      <c r="AD25" s="382" t="s">
        <v>1341</v>
      </c>
      <c r="AE25" s="396"/>
      <c r="AF25" s="382" t="s">
        <v>1341</v>
      </c>
      <c r="AG25" s="382" t="s">
        <v>1341</v>
      </c>
      <c r="AH25" s="383" t="b">
        <v>0</v>
      </c>
      <c r="AI25" s="382" t="s">
        <v>1341</v>
      </c>
      <c r="AJ25" s="382" t="s">
        <v>1341</v>
      </c>
    </row>
    <row r="26" spans="1:36" x14ac:dyDescent="0.3">
      <c r="A26" s="416" t="s">
        <v>2614</v>
      </c>
      <c r="B26" s="261"/>
      <c r="C26" s="261"/>
      <c r="D26" s="261" t="s">
        <v>150</v>
      </c>
      <c r="E26" s="417"/>
      <c r="G26" t="s">
        <v>2489</v>
      </c>
      <c r="H26" t="s">
        <v>1403</v>
      </c>
      <c r="I26">
        <v>2007</v>
      </c>
      <c r="J26">
        <v>5000</v>
      </c>
      <c r="K26" t="s">
        <v>2049</v>
      </c>
      <c r="L26">
        <v>24</v>
      </c>
      <c r="O26" s="388" t="s">
        <v>2049</v>
      </c>
      <c r="P26" s="382" t="s">
        <v>1607</v>
      </c>
      <c r="Q26" s="382" t="s">
        <v>1403</v>
      </c>
      <c r="R26" s="383">
        <v>2007</v>
      </c>
      <c r="S26" s="382" t="s">
        <v>1670</v>
      </c>
      <c r="T26" s="382" t="s">
        <v>1671</v>
      </c>
      <c r="U26" s="382" t="s">
        <v>1612</v>
      </c>
      <c r="V26" s="384">
        <v>39596</v>
      </c>
      <c r="W26" s="384">
        <v>39596</v>
      </c>
      <c r="X26" s="382" t="s">
        <v>1608</v>
      </c>
      <c r="Y26" s="383">
        <v>27849</v>
      </c>
      <c r="Z26" s="382" t="s">
        <v>1341</v>
      </c>
      <c r="AA26" s="396"/>
      <c r="AB26" s="382" t="s">
        <v>1613</v>
      </c>
      <c r="AC26" s="383">
        <v>438062</v>
      </c>
      <c r="AD26" s="382" t="s">
        <v>1341</v>
      </c>
      <c r="AE26" s="385"/>
      <c r="AF26" s="382" t="s">
        <v>1341</v>
      </c>
      <c r="AG26" s="382" t="s">
        <v>1341</v>
      </c>
      <c r="AH26" s="383" t="b">
        <v>0</v>
      </c>
      <c r="AI26" s="382" t="s">
        <v>1341</v>
      </c>
      <c r="AJ26" s="382" t="s">
        <v>1341</v>
      </c>
    </row>
    <row r="27" spans="1:36" x14ac:dyDescent="0.3">
      <c r="A27" s="416" t="s">
        <v>2615</v>
      </c>
      <c r="B27" s="261"/>
      <c r="C27" s="261"/>
      <c r="D27" s="261" t="s">
        <v>151</v>
      </c>
      <c r="E27" s="417"/>
      <c r="G27" t="s">
        <v>2489</v>
      </c>
      <c r="H27" t="s">
        <v>1403</v>
      </c>
      <c r="I27">
        <v>2007</v>
      </c>
      <c r="J27">
        <v>5000</v>
      </c>
      <c r="K27" t="s">
        <v>2045</v>
      </c>
      <c r="L27">
        <v>25</v>
      </c>
      <c r="O27" s="388" t="s">
        <v>2045</v>
      </c>
      <c r="P27" s="382" t="s">
        <v>1607</v>
      </c>
      <c r="Q27" s="382" t="s">
        <v>1403</v>
      </c>
      <c r="R27" s="383">
        <v>2007</v>
      </c>
      <c r="S27" s="382" t="s">
        <v>1670</v>
      </c>
      <c r="T27" s="382" t="s">
        <v>1671</v>
      </c>
      <c r="U27" s="382" t="s">
        <v>1612</v>
      </c>
      <c r="V27" s="384">
        <v>39596</v>
      </c>
      <c r="W27" s="384">
        <v>39596</v>
      </c>
      <c r="X27" s="382" t="s">
        <v>1608</v>
      </c>
      <c r="Y27" s="383">
        <v>25185</v>
      </c>
      <c r="Z27" s="382" t="s">
        <v>1341</v>
      </c>
      <c r="AA27" s="396"/>
      <c r="AB27" s="382" t="s">
        <v>1613</v>
      </c>
      <c r="AC27" s="383">
        <v>396160</v>
      </c>
      <c r="AD27" s="382" t="s">
        <v>1341</v>
      </c>
      <c r="AE27" s="385"/>
      <c r="AF27" s="382" t="s">
        <v>1341</v>
      </c>
      <c r="AG27" s="382" t="s">
        <v>1341</v>
      </c>
      <c r="AH27" s="383" t="b">
        <v>0</v>
      </c>
      <c r="AI27" s="382" t="s">
        <v>1341</v>
      </c>
      <c r="AJ27" s="382" t="s">
        <v>1341</v>
      </c>
    </row>
    <row r="28" spans="1:36" x14ac:dyDescent="0.3">
      <c r="A28" s="416" t="s">
        <v>2616</v>
      </c>
      <c r="B28" s="261"/>
      <c r="C28" s="261"/>
      <c r="D28" s="261"/>
      <c r="E28" s="417"/>
      <c r="G28" t="s">
        <v>2489</v>
      </c>
      <c r="H28" t="s">
        <v>1403</v>
      </c>
      <c r="I28">
        <v>2008</v>
      </c>
      <c r="J28">
        <v>5000</v>
      </c>
      <c r="K28">
        <v>180273</v>
      </c>
      <c r="L28">
        <v>26</v>
      </c>
      <c r="O28" s="392">
        <v>180273</v>
      </c>
      <c r="P28" s="335"/>
      <c r="Q28" s="335" t="s">
        <v>1403</v>
      </c>
      <c r="R28" s="335">
        <v>2008</v>
      </c>
      <c r="S28" s="382" t="s">
        <v>2492</v>
      </c>
      <c r="T28" s="335"/>
      <c r="U28" s="335"/>
      <c r="V28" s="335"/>
      <c r="W28" s="335"/>
      <c r="X28" s="335"/>
      <c r="Y28" s="335"/>
      <c r="Z28" s="335"/>
      <c r="AB28" s="335"/>
      <c r="AC28" s="335"/>
      <c r="AD28" s="335"/>
      <c r="AE28" s="252"/>
      <c r="AF28" s="335"/>
      <c r="AG28" s="335"/>
      <c r="AH28" s="335"/>
      <c r="AI28" s="335"/>
      <c r="AJ28" s="335" t="s">
        <v>2479</v>
      </c>
    </row>
    <row r="29" spans="1:36" x14ac:dyDescent="0.3">
      <c r="A29" s="416" t="s">
        <v>143</v>
      </c>
      <c r="B29" s="261"/>
      <c r="C29" s="261"/>
      <c r="D29" s="261"/>
      <c r="E29" s="417"/>
      <c r="G29" t="s">
        <v>2489</v>
      </c>
      <c r="H29" t="s">
        <v>1403</v>
      </c>
      <c r="I29">
        <v>2008</v>
      </c>
      <c r="J29">
        <v>5000</v>
      </c>
      <c r="K29">
        <v>183855</v>
      </c>
      <c r="L29">
        <v>27</v>
      </c>
      <c r="O29" s="392">
        <v>183855</v>
      </c>
      <c r="P29" s="335"/>
      <c r="Q29" s="335" t="s">
        <v>1403</v>
      </c>
      <c r="R29" s="335">
        <v>2008</v>
      </c>
      <c r="S29" s="382" t="s">
        <v>2493</v>
      </c>
      <c r="T29" s="335"/>
      <c r="U29" s="335"/>
      <c r="V29" s="335"/>
      <c r="W29" s="335"/>
      <c r="X29" s="335"/>
      <c r="Y29" s="335"/>
      <c r="Z29" s="335"/>
      <c r="AB29" s="335"/>
      <c r="AC29" s="335"/>
      <c r="AD29" s="335"/>
      <c r="AF29" s="335"/>
      <c r="AG29" s="335"/>
      <c r="AH29" s="335"/>
      <c r="AI29" s="335"/>
      <c r="AJ29" s="335" t="s">
        <v>2479</v>
      </c>
    </row>
    <row r="30" spans="1:36" x14ac:dyDescent="0.3">
      <c r="A30" s="416" t="s">
        <v>2617</v>
      </c>
      <c r="B30" s="261"/>
      <c r="C30" s="261"/>
      <c r="D30" s="261"/>
      <c r="E30" s="417"/>
      <c r="G30" t="s">
        <v>2489</v>
      </c>
      <c r="H30" t="s">
        <v>1403</v>
      </c>
      <c r="I30">
        <v>2008</v>
      </c>
      <c r="J30">
        <v>5000</v>
      </c>
      <c r="K30">
        <v>185360</v>
      </c>
      <c r="L30">
        <v>28</v>
      </c>
      <c r="O30" s="392">
        <v>185360</v>
      </c>
      <c r="P30" s="335"/>
      <c r="Q30" s="335" t="s">
        <v>1403</v>
      </c>
      <c r="R30" s="335">
        <v>2008</v>
      </c>
      <c r="S30" s="382" t="s">
        <v>2494</v>
      </c>
      <c r="T30" s="335"/>
      <c r="U30" s="335"/>
      <c r="V30" s="335"/>
      <c r="W30" s="335"/>
      <c r="X30" s="335"/>
      <c r="Y30" s="335"/>
      <c r="Z30" s="335"/>
      <c r="AB30" s="335"/>
      <c r="AC30" s="335"/>
      <c r="AD30" s="335"/>
      <c r="AF30" s="335"/>
      <c r="AG30" s="335"/>
      <c r="AH30" s="335"/>
      <c r="AI30" s="335"/>
      <c r="AJ30" s="335" t="s">
        <v>2479</v>
      </c>
    </row>
    <row r="31" spans="1:36" ht="15" thickBot="1" x14ac:dyDescent="0.35">
      <c r="A31" s="418"/>
      <c r="B31" s="419"/>
      <c r="C31" s="419"/>
      <c r="D31" s="419"/>
      <c r="E31" s="420"/>
      <c r="G31" t="s">
        <v>2489</v>
      </c>
      <c r="H31" t="s">
        <v>1403</v>
      </c>
      <c r="I31">
        <v>2008</v>
      </c>
      <c r="J31">
        <v>5000</v>
      </c>
      <c r="K31">
        <v>185956</v>
      </c>
      <c r="L31">
        <v>29</v>
      </c>
      <c r="O31" s="392">
        <v>185956</v>
      </c>
      <c r="P31" s="335"/>
      <c r="Q31" s="335" t="s">
        <v>1403</v>
      </c>
      <c r="R31" s="335">
        <v>2008</v>
      </c>
      <c r="S31" s="382" t="s">
        <v>2495</v>
      </c>
      <c r="T31" s="335"/>
      <c r="U31" s="335"/>
      <c r="V31" s="335"/>
      <c r="W31" s="335"/>
      <c r="X31" s="335"/>
      <c r="Y31" s="335"/>
      <c r="Z31" s="335"/>
      <c r="AB31" s="335"/>
      <c r="AC31" s="335"/>
      <c r="AD31" s="335"/>
      <c r="AE31" s="252"/>
      <c r="AF31" s="335"/>
      <c r="AG31" s="335"/>
      <c r="AH31" s="335"/>
      <c r="AI31" s="335"/>
      <c r="AJ31" s="335" t="s">
        <v>2479</v>
      </c>
    </row>
    <row r="32" spans="1:36" x14ac:dyDescent="0.3">
      <c r="G32" t="s">
        <v>2489</v>
      </c>
      <c r="H32" t="s">
        <v>1403</v>
      </c>
      <c r="I32">
        <v>2008</v>
      </c>
      <c r="J32">
        <v>5000</v>
      </c>
      <c r="K32">
        <v>185957</v>
      </c>
      <c r="L32">
        <v>30</v>
      </c>
      <c r="O32" s="392">
        <v>185957</v>
      </c>
      <c r="P32" s="335"/>
      <c r="Q32" s="335" t="s">
        <v>1403</v>
      </c>
      <c r="R32" s="335">
        <v>2008</v>
      </c>
      <c r="S32" s="382" t="s">
        <v>1713</v>
      </c>
      <c r="T32" s="335"/>
      <c r="U32" s="335"/>
      <c r="V32" s="335"/>
      <c r="W32" s="335"/>
      <c r="X32" s="335"/>
      <c r="Y32" s="335"/>
      <c r="Z32" s="335"/>
      <c r="AB32" s="335"/>
      <c r="AC32" s="335"/>
      <c r="AD32" s="335"/>
      <c r="AE32" s="335"/>
      <c r="AF32" s="335"/>
      <c r="AG32" s="335"/>
      <c r="AH32" s="335"/>
      <c r="AI32" s="335"/>
      <c r="AJ32" s="335" t="s">
        <v>2479</v>
      </c>
    </row>
    <row r="33" spans="7:36" x14ac:dyDescent="0.3">
      <c r="G33" t="s">
        <v>2489</v>
      </c>
      <c r="H33" t="s">
        <v>1403</v>
      </c>
      <c r="I33">
        <v>2008</v>
      </c>
      <c r="J33">
        <v>5000</v>
      </c>
      <c r="K33">
        <v>185958</v>
      </c>
      <c r="L33">
        <v>31</v>
      </c>
      <c r="O33" s="392">
        <v>185958</v>
      </c>
      <c r="P33" s="335"/>
      <c r="Q33" s="335" t="s">
        <v>1403</v>
      </c>
      <c r="R33" s="335">
        <v>2008</v>
      </c>
      <c r="S33" s="382" t="s">
        <v>2496</v>
      </c>
      <c r="T33" s="335"/>
      <c r="U33" s="335"/>
      <c r="V33" s="335"/>
      <c r="W33" s="335"/>
      <c r="X33" s="335"/>
      <c r="Y33" s="335"/>
      <c r="Z33" s="335"/>
      <c r="AA33" s="252"/>
      <c r="AB33" s="335"/>
      <c r="AC33" s="335"/>
      <c r="AD33" s="335"/>
      <c r="AF33" s="335"/>
      <c r="AG33" s="335"/>
      <c r="AH33" s="335"/>
      <c r="AI33" s="335"/>
      <c r="AJ33" s="335" t="s">
        <v>2479</v>
      </c>
    </row>
    <row r="34" spans="7:36" x14ac:dyDescent="0.3">
      <c r="G34" t="s">
        <v>2489</v>
      </c>
      <c r="H34" t="s">
        <v>1403</v>
      </c>
      <c r="I34">
        <v>2008</v>
      </c>
      <c r="J34">
        <v>5000</v>
      </c>
      <c r="K34">
        <v>185959</v>
      </c>
      <c r="L34">
        <v>32</v>
      </c>
      <c r="O34" s="392">
        <v>185959</v>
      </c>
      <c r="P34" s="335"/>
      <c r="Q34" s="335" t="s">
        <v>1403</v>
      </c>
      <c r="R34" s="335">
        <v>2008</v>
      </c>
      <c r="S34" s="382" t="s">
        <v>2497</v>
      </c>
      <c r="T34" s="335"/>
      <c r="U34" s="335"/>
      <c r="V34" s="335"/>
      <c r="W34" s="335"/>
      <c r="X34" s="335"/>
      <c r="Y34" s="335"/>
      <c r="Z34" s="335"/>
      <c r="AA34" s="252"/>
      <c r="AB34" s="335"/>
      <c r="AC34" s="335"/>
      <c r="AD34" s="335"/>
      <c r="AF34" s="335"/>
      <c r="AG34" s="335"/>
      <c r="AH34" s="335"/>
      <c r="AI34" s="335"/>
      <c r="AJ34" s="335" t="s">
        <v>2479</v>
      </c>
    </row>
    <row r="35" spans="7:36" x14ac:dyDescent="0.3">
      <c r="G35" t="s">
        <v>2489</v>
      </c>
      <c r="H35" t="s">
        <v>1376</v>
      </c>
      <c r="I35">
        <v>2005</v>
      </c>
      <c r="J35">
        <v>5000</v>
      </c>
      <c r="K35" t="s">
        <v>2063</v>
      </c>
      <c r="L35">
        <v>33</v>
      </c>
      <c r="O35" s="388" t="s">
        <v>2063</v>
      </c>
      <c r="P35" s="382" t="s">
        <v>1607</v>
      </c>
      <c r="Q35" s="382" t="s">
        <v>1376</v>
      </c>
      <c r="R35" s="383">
        <v>2005</v>
      </c>
      <c r="S35" s="382" t="s">
        <v>1717</v>
      </c>
      <c r="T35" s="382" t="s">
        <v>1718</v>
      </c>
      <c r="U35" s="382" t="s">
        <v>1612</v>
      </c>
      <c r="V35" s="384">
        <v>38839</v>
      </c>
      <c r="W35" s="384">
        <v>38852</v>
      </c>
      <c r="X35" s="382" t="s">
        <v>1608</v>
      </c>
      <c r="Y35" s="383">
        <v>23925</v>
      </c>
      <c r="Z35" s="382" t="s">
        <v>1341</v>
      </c>
      <c r="AA35" s="385"/>
      <c r="AB35" s="382" t="s">
        <v>1613</v>
      </c>
      <c r="AC35" s="383">
        <v>131078</v>
      </c>
      <c r="AD35" s="382" t="s">
        <v>1608</v>
      </c>
      <c r="AE35" s="386">
        <v>863</v>
      </c>
      <c r="AF35" s="382" t="s">
        <v>250</v>
      </c>
      <c r="AG35" s="382" t="s">
        <v>2060</v>
      </c>
      <c r="AH35" s="383" t="b">
        <v>0</v>
      </c>
      <c r="AI35" s="382" t="s">
        <v>1341</v>
      </c>
      <c r="AJ35" s="382" t="s">
        <v>1341</v>
      </c>
    </row>
    <row r="36" spans="7:36" x14ac:dyDescent="0.3">
      <c r="G36" t="s">
        <v>2489</v>
      </c>
      <c r="H36" t="s">
        <v>1376</v>
      </c>
      <c r="I36">
        <v>2005</v>
      </c>
      <c r="J36">
        <v>5000</v>
      </c>
      <c r="K36" t="s">
        <v>2062</v>
      </c>
      <c r="L36">
        <v>34</v>
      </c>
      <c r="O36" s="388" t="s">
        <v>2062</v>
      </c>
      <c r="P36" s="382" t="s">
        <v>1607</v>
      </c>
      <c r="Q36" s="382" t="s">
        <v>1376</v>
      </c>
      <c r="R36" s="383">
        <v>2005</v>
      </c>
      <c r="S36" s="382" t="s">
        <v>1717</v>
      </c>
      <c r="T36" s="382" t="s">
        <v>1718</v>
      </c>
      <c r="U36" s="382" t="s">
        <v>1612</v>
      </c>
      <c r="V36" s="384">
        <v>38839</v>
      </c>
      <c r="W36" s="384">
        <v>38849</v>
      </c>
      <c r="X36" s="382" t="s">
        <v>1608</v>
      </c>
      <c r="Y36" s="383">
        <v>14438</v>
      </c>
      <c r="Z36" s="382" t="s">
        <v>1341</v>
      </c>
      <c r="AA36" s="385"/>
      <c r="AB36" s="382" t="s">
        <v>1613</v>
      </c>
      <c r="AC36" s="386">
        <v>79119</v>
      </c>
      <c r="AD36" s="382" t="s">
        <v>1608</v>
      </c>
      <c r="AE36" s="386">
        <v>524</v>
      </c>
      <c r="AF36" s="382" t="s">
        <v>250</v>
      </c>
      <c r="AG36" s="382" t="s">
        <v>2060</v>
      </c>
      <c r="AH36" s="383" t="b">
        <v>0</v>
      </c>
      <c r="AI36" s="382" t="s">
        <v>1341</v>
      </c>
      <c r="AJ36" s="382" t="s">
        <v>1341</v>
      </c>
    </row>
    <row r="37" spans="7:36" x14ac:dyDescent="0.3">
      <c r="G37" t="s">
        <v>2489</v>
      </c>
      <c r="H37" t="s">
        <v>1376</v>
      </c>
      <c r="I37">
        <v>2005</v>
      </c>
      <c r="J37">
        <v>5000</v>
      </c>
      <c r="K37" t="s">
        <v>2061</v>
      </c>
      <c r="L37">
        <v>35</v>
      </c>
      <c r="O37" s="388" t="s">
        <v>2061</v>
      </c>
      <c r="P37" s="382" t="s">
        <v>1607</v>
      </c>
      <c r="Q37" s="382" t="s">
        <v>1376</v>
      </c>
      <c r="R37" s="383">
        <v>2005</v>
      </c>
      <c r="S37" s="382" t="s">
        <v>1717</v>
      </c>
      <c r="T37" s="382" t="s">
        <v>1718</v>
      </c>
      <c r="U37" s="382" t="s">
        <v>1612</v>
      </c>
      <c r="V37" s="384">
        <v>38839</v>
      </c>
      <c r="W37" s="384">
        <v>38852</v>
      </c>
      <c r="X37" s="382" t="s">
        <v>1608</v>
      </c>
      <c r="Y37" s="383">
        <v>24719</v>
      </c>
      <c r="Z37" s="382" t="s">
        <v>1341</v>
      </c>
      <c r="AA37" s="396"/>
      <c r="AB37" s="382" t="s">
        <v>1613</v>
      </c>
      <c r="AC37" s="383">
        <v>132638</v>
      </c>
      <c r="AD37" s="382" t="s">
        <v>1608</v>
      </c>
      <c r="AE37" s="386">
        <v>364</v>
      </c>
      <c r="AF37" s="382" t="s">
        <v>250</v>
      </c>
      <c r="AG37" s="382" t="s">
        <v>2060</v>
      </c>
      <c r="AH37" s="383" t="b">
        <v>0</v>
      </c>
      <c r="AI37" s="382" t="s">
        <v>1341</v>
      </c>
      <c r="AJ37" s="382" t="s">
        <v>1341</v>
      </c>
    </row>
    <row r="38" spans="7:36" x14ac:dyDescent="0.3">
      <c r="G38" t="s">
        <v>2489</v>
      </c>
      <c r="H38" t="s">
        <v>1376</v>
      </c>
      <c r="I38">
        <v>2005</v>
      </c>
      <c r="J38">
        <v>5000</v>
      </c>
      <c r="K38" t="s">
        <v>2059</v>
      </c>
      <c r="L38">
        <v>36</v>
      </c>
      <c r="O38" s="388" t="s">
        <v>2059</v>
      </c>
      <c r="P38" s="382" t="s">
        <v>1607</v>
      </c>
      <c r="Q38" s="382" t="s">
        <v>1376</v>
      </c>
      <c r="R38" s="383">
        <v>2005</v>
      </c>
      <c r="S38" s="382" t="s">
        <v>1717</v>
      </c>
      <c r="T38" s="382" t="s">
        <v>1718</v>
      </c>
      <c r="U38" s="382" t="s">
        <v>1612</v>
      </c>
      <c r="V38" s="384">
        <v>38839</v>
      </c>
      <c r="W38" s="384">
        <v>38839</v>
      </c>
      <c r="X38" s="382" t="s">
        <v>1608</v>
      </c>
      <c r="Y38" s="383">
        <v>24719</v>
      </c>
      <c r="Z38" s="382" t="s">
        <v>1341</v>
      </c>
      <c r="AA38" s="396"/>
      <c r="AB38" s="382" t="s">
        <v>1613</v>
      </c>
      <c r="AC38" s="383">
        <v>132607</v>
      </c>
      <c r="AD38" s="382" t="s">
        <v>1608</v>
      </c>
      <c r="AE38" s="386">
        <v>358</v>
      </c>
      <c r="AF38" s="382" t="s">
        <v>250</v>
      </c>
      <c r="AG38" s="382" t="s">
        <v>2060</v>
      </c>
      <c r="AH38" s="383" t="b">
        <v>0</v>
      </c>
      <c r="AI38" s="382" t="s">
        <v>1341</v>
      </c>
      <c r="AJ38" s="382" t="s">
        <v>1341</v>
      </c>
    </row>
    <row r="39" spans="7:36" x14ac:dyDescent="0.3">
      <c r="G39" t="s">
        <v>2489</v>
      </c>
      <c r="H39" t="s">
        <v>1376</v>
      </c>
      <c r="I39">
        <v>2006</v>
      </c>
      <c r="J39">
        <v>5000</v>
      </c>
      <c r="K39" t="s">
        <v>2051</v>
      </c>
      <c r="L39">
        <v>37</v>
      </c>
      <c r="O39" s="388" t="s">
        <v>2051</v>
      </c>
      <c r="P39" s="382" t="s">
        <v>1607</v>
      </c>
      <c r="Q39" s="382" t="s">
        <v>1376</v>
      </c>
      <c r="R39" s="383">
        <v>2006</v>
      </c>
      <c r="S39" s="382" t="s">
        <v>1717</v>
      </c>
      <c r="T39" s="382" t="s">
        <v>1718</v>
      </c>
      <c r="U39" s="382" t="s">
        <v>1612</v>
      </c>
      <c r="V39" s="384">
        <v>39218</v>
      </c>
      <c r="W39" s="384">
        <v>39225</v>
      </c>
      <c r="X39" s="382" t="s">
        <v>1608</v>
      </c>
      <c r="Y39" s="383">
        <v>24174</v>
      </c>
      <c r="Z39" s="382" t="s">
        <v>1341</v>
      </c>
      <c r="AA39" s="396"/>
      <c r="AB39" s="382" t="s">
        <v>1613</v>
      </c>
      <c r="AC39" s="383">
        <v>134398</v>
      </c>
      <c r="AD39" s="382" t="s">
        <v>1608</v>
      </c>
      <c r="AE39" s="383">
        <v>831</v>
      </c>
      <c r="AF39" s="382" t="s">
        <v>250</v>
      </c>
      <c r="AG39" s="382" t="s">
        <v>2052</v>
      </c>
      <c r="AH39" s="383" t="b">
        <v>0</v>
      </c>
      <c r="AI39" s="382" t="s">
        <v>1341</v>
      </c>
      <c r="AJ39" s="382" t="s">
        <v>1341</v>
      </c>
    </row>
    <row r="40" spans="7:36" x14ac:dyDescent="0.3">
      <c r="G40" t="s">
        <v>2489</v>
      </c>
      <c r="H40" t="s">
        <v>1376</v>
      </c>
      <c r="I40">
        <v>2006</v>
      </c>
      <c r="J40">
        <v>5000</v>
      </c>
      <c r="K40" t="s">
        <v>2053</v>
      </c>
      <c r="L40">
        <v>38</v>
      </c>
      <c r="O40" s="388" t="s">
        <v>2053</v>
      </c>
      <c r="P40" s="382" t="s">
        <v>1607</v>
      </c>
      <c r="Q40" s="382" t="s">
        <v>1376</v>
      </c>
      <c r="R40" s="383">
        <v>2006</v>
      </c>
      <c r="S40" s="382" t="s">
        <v>1717</v>
      </c>
      <c r="T40" s="382" t="s">
        <v>1718</v>
      </c>
      <c r="U40" s="382" t="s">
        <v>1612</v>
      </c>
      <c r="V40" s="384">
        <v>39218</v>
      </c>
      <c r="W40" s="384">
        <v>39225</v>
      </c>
      <c r="X40" s="382" t="s">
        <v>1608</v>
      </c>
      <c r="Y40" s="383">
        <v>23993</v>
      </c>
      <c r="Z40" s="382" t="s">
        <v>1341</v>
      </c>
      <c r="AA40" s="387"/>
      <c r="AB40" s="382" t="s">
        <v>1613</v>
      </c>
      <c r="AC40" s="383">
        <v>133810</v>
      </c>
      <c r="AD40" s="382" t="s">
        <v>1608</v>
      </c>
      <c r="AE40" s="383">
        <v>902</v>
      </c>
      <c r="AF40" s="382" t="s">
        <v>250</v>
      </c>
      <c r="AG40" s="382" t="s">
        <v>2052</v>
      </c>
      <c r="AH40" s="383" t="b">
        <v>0</v>
      </c>
      <c r="AI40" s="382" t="s">
        <v>1341</v>
      </c>
      <c r="AJ40" s="382" t="s">
        <v>1341</v>
      </c>
    </row>
    <row r="41" spans="7:36" x14ac:dyDescent="0.3">
      <c r="G41" t="s">
        <v>2489</v>
      </c>
      <c r="H41" t="s">
        <v>1376</v>
      </c>
      <c r="I41">
        <v>2006</v>
      </c>
      <c r="J41">
        <v>5000</v>
      </c>
      <c r="K41" t="s">
        <v>2054</v>
      </c>
      <c r="L41">
        <v>39</v>
      </c>
      <c r="O41" s="388" t="s">
        <v>2054</v>
      </c>
      <c r="P41" s="382" t="s">
        <v>1607</v>
      </c>
      <c r="Q41" s="382" t="s">
        <v>1376</v>
      </c>
      <c r="R41" s="383">
        <v>2006</v>
      </c>
      <c r="S41" s="382" t="s">
        <v>1717</v>
      </c>
      <c r="T41" s="382" t="s">
        <v>1718</v>
      </c>
      <c r="U41" s="382" t="s">
        <v>1612</v>
      </c>
      <c r="V41" s="384">
        <v>39218</v>
      </c>
      <c r="W41" s="384">
        <v>39237</v>
      </c>
      <c r="X41" s="382" t="s">
        <v>1608</v>
      </c>
      <c r="Y41" s="383">
        <v>23603</v>
      </c>
      <c r="Z41" s="382" t="s">
        <v>1341</v>
      </c>
      <c r="AA41" s="387"/>
      <c r="AB41" s="382" t="s">
        <v>1613</v>
      </c>
      <c r="AC41" s="383">
        <v>116483</v>
      </c>
      <c r="AD41" s="382" t="s">
        <v>1608</v>
      </c>
      <c r="AE41" s="386">
        <v>1311</v>
      </c>
      <c r="AF41" s="382" t="s">
        <v>250</v>
      </c>
      <c r="AG41" s="382" t="s">
        <v>2052</v>
      </c>
      <c r="AH41" s="383" t="b">
        <v>0</v>
      </c>
      <c r="AI41" s="382" t="s">
        <v>1341</v>
      </c>
      <c r="AJ41" s="382" t="s">
        <v>1341</v>
      </c>
    </row>
    <row r="42" spans="7:36" x14ac:dyDescent="0.3">
      <c r="G42" t="s">
        <v>2489</v>
      </c>
      <c r="H42" t="s">
        <v>1376</v>
      </c>
      <c r="I42">
        <v>2006</v>
      </c>
      <c r="J42">
        <v>5000</v>
      </c>
      <c r="K42" t="s">
        <v>2057</v>
      </c>
      <c r="L42">
        <v>40</v>
      </c>
      <c r="O42" s="388" t="s">
        <v>2057</v>
      </c>
      <c r="P42" s="382" t="s">
        <v>1607</v>
      </c>
      <c r="Q42" s="382" t="s">
        <v>1376</v>
      </c>
      <c r="R42" s="383">
        <v>2006</v>
      </c>
      <c r="S42" s="382" t="s">
        <v>1717</v>
      </c>
      <c r="T42" s="382" t="s">
        <v>1718</v>
      </c>
      <c r="U42" s="382" t="s">
        <v>1612</v>
      </c>
      <c r="V42" s="384">
        <v>39218</v>
      </c>
      <c r="W42" s="384">
        <v>39237</v>
      </c>
      <c r="X42" s="382" t="s">
        <v>1608</v>
      </c>
      <c r="Y42" s="383">
        <v>23612</v>
      </c>
      <c r="Z42" s="382" t="s">
        <v>1341</v>
      </c>
      <c r="AA42" s="396"/>
      <c r="AB42" s="382" t="s">
        <v>1613</v>
      </c>
      <c r="AC42" s="383">
        <v>116483</v>
      </c>
      <c r="AD42" s="382" t="s">
        <v>1608</v>
      </c>
      <c r="AE42" s="383">
        <v>1309</v>
      </c>
      <c r="AF42" s="382" t="s">
        <v>250</v>
      </c>
      <c r="AG42" s="382" t="s">
        <v>2052</v>
      </c>
      <c r="AH42" s="383" t="b">
        <v>0</v>
      </c>
      <c r="AI42" s="382" t="s">
        <v>1341</v>
      </c>
      <c r="AJ42" s="382" t="s">
        <v>1341</v>
      </c>
    </row>
    <row r="43" spans="7:36" x14ac:dyDescent="0.3">
      <c r="G43" t="s">
        <v>2489</v>
      </c>
      <c r="H43" t="s">
        <v>1376</v>
      </c>
      <c r="I43">
        <v>2007</v>
      </c>
      <c r="J43">
        <v>5000</v>
      </c>
      <c r="K43" t="s">
        <v>2058</v>
      </c>
      <c r="L43">
        <v>41</v>
      </c>
      <c r="O43" s="388" t="s">
        <v>2058</v>
      </c>
      <c r="P43" s="382" t="s">
        <v>1607</v>
      </c>
      <c r="Q43" s="382" t="s">
        <v>1376</v>
      </c>
      <c r="R43" s="383">
        <v>2007</v>
      </c>
      <c r="S43" s="382" t="s">
        <v>1717</v>
      </c>
      <c r="T43" s="382" t="s">
        <v>1718</v>
      </c>
      <c r="U43" s="382" t="s">
        <v>1612</v>
      </c>
      <c r="V43" s="384">
        <v>39588</v>
      </c>
      <c r="W43" s="384">
        <v>39598</v>
      </c>
      <c r="X43" s="382" t="s">
        <v>1608</v>
      </c>
      <c r="Y43" s="383">
        <v>49673</v>
      </c>
      <c r="Z43" s="382" t="s">
        <v>1341</v>
      </c>
      <c r="AA43" s="387"/>
      <c r="AB43" s="382" t="s">
        <v>1613</v>
      </c>
      <c r="AC43" s="383">
        <v>278696</v>
      </c>
      <c r="AD43" s="382" t="s">
        <v>1608</v>
      </c>
      <c r="AE43" s="386">
        <v>447</v>
      </c>
      <c r="AF43" s="382" t="s">
        <v>250</v>
      </c>
      <c r="AG43" s="382" t="s">
        <v>2056</v>
      </c>
      <c r="AH43" s="383" t="b">
        <v>0</v>
      </c>
      <c r="AI43" s="382" t="s">
        <v>1341</v>
      </c>
      <c r="AJ43" s="382" t="s">
        <v>1341</v>
      </c>
    </row>
    <row r="44" spans="7:36" x14ac:dyDescent="0.3">
      <c r="G44" t="s">
        <v>2489</v>
      </c>
      <c r="H44" t="s">
        <v>1376</v>
      </c>
      <c r="I44">
        <v>2007</v>
      </c>
      <c r="J44">
        <v>5000</v>
      </c>
      <c r="K44" t="s">
        <v>2055</v>
      </c>
      <c r="L44">
        <v>42</v>
      </c>
      <c r="O44" s="388" t="s">
        <v>2055</v>
      </c>
      <c r="P44" s="382" t="s">
        <v>1607</v>
      </c>
      <c r="Q44" s="382" t="s">
        <v>1376</v>
      </c>
      <c r="R44" s="383">
        <v>2007</v>
      </c>
      <c r="S44" s="382" t="s">
        <v>1717</v>
      </c>
      <c r="T44" s="382" t="s">
        <v>1718</v>
      </c>
      <c r="U44" s="382" t="s">
        <v>1612</v>
      </c>
      <c r="V44" s="384">
        <v>39588</v>
      </c>
      <c r="W44" s="384">
        <v>39588</v>
      </c>
      <c r="X44" s="382" t="s">
        <v>1608</v>
      </c>
      <c r="Y44" s="383">
        <v>49792</v>
      </c>
      <c r="Z44" s="382" t="s">
        <v>1341</v>
      </c>
      <c r="AA44" s="396"/>
      <c r="AB44" s="382" t="s">
        <v>1613</v>
      </c>
      <c r="AC44" s="383">
        <v>267974</v>
      </c>
      <c r="AD44" s="382" t="s">
        <v>1608</v>
      </c>
      <c r="AE44" s="386">
        <v>225</v>
      </c>
      <c r="AF44" s="382" t="s">
        <v>250</v>
      </c>
      <c r="AG44" s="382" t="s">
        <v>2056</v>
      </c>
      <c r="AH44" s="383" t="b">
        <v>0</v>
      </c>
      <c r="AI44" s="382" t="s">
        <v>1341</v>
      </c>
      <c r="AJ44" s="382" t="s">
        <v>1341</v>
      </c>
    </row>
    <row r="45" spans="7:36" x14ac:dyDescent="0.3">
      <c r="G45" t="s">
        <v>2489</v>
      </c>
      <c r="H45" t="s">
        <v>1376</v>
      </c>
      <c r="I45">
        <v>2008</v>
      </c>
      <c r="J45">
        <v>5000</v>
      </c>
      <c r="K45">
        <v>180480</v>
      </c>
      <c r="L45">
        <v>43</v>
      </c>
      <c r="O45" s="392">
        <v>180480</v>
      </c>
      <c r="P45" s="335"/>
      <c r="Q45" s="335" t="s">
        <v>1376</v>
      </c>
      <c r="R45" s="335">
        <v>2008</v>
      </c>
      <c r="S45" s="382" t="s">
        <v>2498</v>
      </c>
      <c r="T45" s="335"/>
      <c r="U45" s="335"/>
      <c r="V45" s="335"/>
      <c r="W45" s="335"/>
      <c r="X45" s="335"/>
      <c r="Y45" s="335"/>
      <c r="Z45" s="335"/>
      <c r="AA45" s="335"/>
      <c r="AB45" s="335"/>
      <c r="AC45" s="252"/>
      <c r="AD45" s="335"/>
      <c r="AF45" s="335"/>
      <c r="AG45" s="335"/>
      <c r="AH45" s="335"/>
      <c r="AI45" s="335"/>
      <c r="AJ45" s="335" t="s">
        <v>2479</v>
      </c>
    </row>
    <row r="46" spans="7:36" x14ac:dyDescent="0.3">
      <c r="G46" t="s">
        <v>2489</v>
      </c>
      <c r="H46" t="s">
        <v>1376</v>
      </c>
      <c r="I46">
        <v>2008</v>
      </c>
      <c r="J46">
        <v>5000</v>
      </c>
      <c r="K46">
        <v>180482</v>
      </c>
      <c r="L46">
        <v>44</v>
      </c>
      <c r="O46" s="392">
        <v>180482</v>
      </c>
      <c r="P46" s="335"/>
      <c r="Q46" s="335" t="s">
        <v>1376</v>
      </c>
      <c r="R46" s="335">
        <v>2008</v>
      </c>
      <c r="S46" s="382" t="s">
        <v>2499</v>
      </c>
      <c r="T46" s="335"/>
      <c r="U46" s="335"/>
      <c r="V46" s="335"/>
      <c r="W46" s="335"/>
      <c r="X46" s="335"/>
      <c r="Y46" s="335"/>
      <c r="Z46" s="335"/>
      <c r="AB46" s="335"/>
      <c r="AC46" s="252"/>
      <c r="AD46" s="335"/>
      <c r="AE46" s="252"/>
      <c r="AF46" s="335"/>
      <c r="AG46" s="335"/>
      <c r="AH46" s="335"/>
      <c r="AI46" s="335"/>
      <c r="AJ46" s="335" t="s">
        <v>2479</v>
      </c>
    </row>
    <row r="47" spans="7:36" x14ac:dyDescent="0.3">
      <c r="G47" t="s">
        <v>2489</v>
      </c>
      <c r="H47" t="s">
        <v>1399</v>
      </c>
      <c r="I47">
        <v>2005</v>
      </c>
      <c r="J47">
        <v>5000</v>
      </c>
      <c r="K47" t="s">
        <v>2076</v>
      </c>
      <c r="L47">
        <v>45</v>
      </c>
      <c r="O47" s="388" t="s">
        <v>2076</v>
      </c>
      <c r="P47" s="382" t="s">
        <v>1607</v>
      </c>
      <c r="Q47" s="382" t="s">
        <v>1399</v>
      </c>
      <c r="R47" s="383">
        <v>2005</v>
      </c>
      <c r="S47" s="382" t="s">
        <v>1686</v>
      </c>
      <c r="T47" s="382" t="s">
        <v>2065</v>
      </c>
      <c r="U47" s="382" t="s">
        <v>1612</v>
      </c>
      <c r="V47" s="384">
        <v>38832</v>
      </c>
      <c r="W47" s="384">
        <v>38832</v>
      </c>
      <c r="X47" s="382" t="s">
        <v>1608</v>
      </c>
      <c r="Y47" s="383">
        <v>14825</v>
      </c>
      <c r="Z47" s="382" t="s">
        <v>1341</v>
      </c>
      <c r="AA47" s="396"/>
      <c r="AB47" s="382" t="s">
        <v>1613</v>
      </c>
      <c r="AC47" s="383">
        <v>112610</v>
      </c>
      <c r="AD47" s="382" t="s">
        <v>1341</v>
      </c>
      <c r="AE47" s="396"/>
      <c r="AF47" s="382" t="s">
        <v>1341</v>
      </c>
      <c r="AG47" s="382" t="s">
        <v>1341</v>
      </c>
      <c r="AH47" s="383" t="b">
        <v>0</v>
      </c>
      <c r="AI47" s="382" t="s">
        <v>1341</v>
      </c>
      <c r="AJ47" s="382" t="s">
        <v>1341</v>
      </c>
    </row>
    <row r="48" spans="7:36" x14ac:dyDescent="0.3">
      <c r="G48" t="s">
        <v>2489</v>
      </c>
      <c r="H48" t="s">
        <v>1399</v>
      </c>
      <c r="I48">
        <v>2005</v>
      </c>
      <c r="J48">
        <v>5000</v>
      </c>
      <c r="K48" t="s">
        <v>2075</v>
      </c>
      <c r="L48">
        <v>46</v>
      </c>
      <c r="O48" s="388" t="s">
        <v>2075</v>
      </c>
      <c r="P48" s="382" t="s">
        <v>1607</v>
      </c>
      <c r="Q48" s="382" t="s">
        <v>1399</v>
      </c>
      <c r="R48" s="383">
        <v>2005</v>
      </c>
      <c r="S48" s="382" t="s">
        <v>1686</v>
      </c>
      <c r="T48" s="382" t="s">
        <v>2065</v>
      </c>
      <c r="U48" s="382" t="s">
        <v>1612</v>
      </c>
      <c r="V48" s="384">
        <v>38852</v>
      </c>
      <c r="W48" s="384">
        <v>38852</v>
      </c>
      <c r="X48" s="382" t="s">
        <v>1608</v>
      </c>
      <c r="Y48" s="383">
        <v>14589</v>
      </c>
      <c r="Z48" s="382" t="s">
        <v>1341</v>
      </c>
      <c r="AA48" s="387"/>
      <c r="AB48" s="382" t="s">
        <v>1613</v>
      </c>
      <c r="AC48" s="383">
        <v>111009</v>
      </c>
      <c r="AD48" s="382" t="s">
        <v>1341</v>
      </c>
      <c r="AE48" s="396"/>
      <c r="AF48" s="382" t="s">
        <v>1341</v>
      </c>
      <c r="AG48" s="382" t="s">
        <v>1341</v>
      </c>
      <c r="AH48" s="383" t="b">
        <v>0</v>
      </c>
      <c r="AI48" s="382" t="s">
        <v>1341</v>
      </c>
      <c r="AJ48" s="382" t="s">
        <v>1341</v>
      </c>
    </row>
    <row r="49" spans="7:36" x14ac:dyDescent="0.3">
      <c r="G49" t="s">
        <v>2489</v>
      </c>
      <c r="H49" t="s">
        <v>1399</v>
      </c>
      <c r="I49">
        <v>2005</v>
      </c>
      <c r="J49">
        <v>5000</v>
      </c>
      <c r="K49" t="s">
        <v>2067</v>
      </c>
      <c r="L49">
        <v>47</v>
      </c>
      <c r="O49" s="388" t="s">
        <v>2067</v>
      </c>
      <c r="P49" s="382" t="s">
        <v>1607</v>
      </c>
      <c r="Q49" s="382" t="s">
        <v>1399</v>
      </c>
      <c r="R49" s="383">
        <v>2005</v>
      </c>
      <c r="S49" s="382" t="s">
        <v>1686</v>
      </c>
      <c r="T49" s="382" t="s">
        <v>2065</v>
      </c>
      <c r="U49" s="382" t="s">
        <v>1612</v>
      </c>
      <c r="V49" s="384">
        <v>38852</v>
      </c>
      <c r="W49" s="384">
        <v>38852</v>
      </c>
      <c r="X49" s="382" t="s">
        <v>1608</v>
      </c>
      <c r="Y49" s="383">
        <v>29646</v>
      </c>
      <c r="Z49" s="382" t="s">
        <v>1341</v>
      </c>
      <c r="AA49" s="387"/>
      <c r="AB49" s="382" t="s">
        <v>1613</v>
      </c>
      <c r="AC49" s="383">
        <v>225579</v>
      </c>
      <c r="AD49" s="382" t="s">
        <v>1341</v>
      </c>
      <c r="AE49" s="396"/>
      <c r="AF49" s="382" t="s">
        <v>1341</v>
      </c>
      <c r="AG49" s="382" t="s">
        <v>1341</v>
      </c>
      <c r="AH49" s="383" t="b">
        <v>0</v>
      </c>
      <c r="AI49" s="382" t="s">
        <v>1341</v>
      </c>
      <c r="AJ49" s="382" t="s">
        <v>1341</v>
      </c>
    </row>
    <row r="50" spans="7:36" x14ac:dyDescent="0.3">
      <c r="G50" t="s">
        <v>2489</v>
      </c>
      <c r="H50" t="s">
        <v>1399</v>
      </c>
      <c r="I50">
        <v>2005</v>
      </c>
      <c r="J50">
        <v>5000</v>
      </c>
      <c r="K50" t="s">
        <v>2064</v>
      </c>
      <c r="L50">
        <v>48</v>
      </c>
      <c r="O50" s="388" t="s">
        <v>2064</v>
      </c>
      <c r="P50" s="382" t="s">
        <v>1607</v>
      </c>
      <c r="Q50" s="382" t="s">
        <v>1399</v>
      </c>
      <c r="R50" s="383">
        <v>2005</v>
      </c>
      <c r="S50" s="382" t="s">
        <v>1686</v>
      </c>
      <c r="T50" s="382" t="s">
        <v>2065</v>
      </c>
      <c r="U50" s="382" t="s">
        <v>1612</v>
      </c>
      <c r="V50" s="384">
        <v>38852</v>
      </c>
      <c r="W50" s="384">
        <v>38852</v>
      </c>
      <c r="X50" s="382" t="s">
        <v>1608</v>
      </c>
      <c r="Y50" s="383">
        <v>29364</v>
      </c>
      <c r="Z50" s="382" t="s">
        <v>1341</v>
      </c>
      <c r="AA50" s="396"/>
      <c r="AB50" s="382" t="s">
        <v>1613</v>
      </c>
      <c r="AC50" s="383">
        <v>223434</v>
      </c>
      <c r="AD50" s="382" t="s">
        <v>1341</v>
      </c>
      <c r="AE50" s="385"/>
      <c r="AF50" s="382" t="s">
        <v>1341</v>
      </c>
      <c r="AG50" s="382" t="s">
        <v>1341</v>
      </c>
      <c r="AH50" s="383" t="b">
        <v>0</v>
      </c>
      <c r="AI50" s="382" t="s">
        <v>1341</v>
      </c>
      <c r="AJ50" s="382" t="s">
        <v>1341</v>
      </c>
    </row>
    <row r="51" spans="7:36" x14ac:dyDescent="0.3">
      <c r="G51" t="s">
        <v>2489</v>
      </c>
      <c r="H51" t="s">
        <v>1399</v>
      </c>
      <c r="I51">
        <v>2005</v>
      </c>
      <c r="J51">
        <v>5000</v>
      </c>
      <c r="K51" t="s">
        <v>2066</v>
      </c>
      <c r="L51">
        <v>49</v>
      </c>
      <c r="O51" s="388" t="s">
        <v>2066</v>
      </c>
      <c r="P51" s="382" t="s">
        <v>1607</v>
      </c>
      <c r="Q51" s="382" t="s">
        <v>1399</v>
      </c>
      <c r="R51" s="383">
        <v>2005</v>
      </c>
      <c r="S51" s="382" t="s">
        <v>1686</v>
      </c>
      <c r="T51" s="382" t="s">
        <v>2065</v>
      </c>
      <c r="U51" s="382" t="s">
        <v>1612</v>
      </c>
      <c r="V51" s="384">
        <v>38852</v>
      </c>
      <c r="W51" s="384">
        <v>38852</v>
      </c>
      <c r="X51" s="382" t="s">
        <v>1608</v>
      </c>
      <c r="Y51" s="383">
        <v>26464</v>
      </c>
      <c r="Z51" s="382" t="s">
        <v>1341</v>
      </c>
      <c r="AA51" s="387"/>
      <c r="AB51" s="382" t="s">
        <v>1613</v>
      </c>
      <c r="AC51" s="383">
        <v>201367</v>
      </c>
      <c r="AD51" s="382" t="s">
        <v>1341</v>
      </c>
      <c r="AE51" s="387"/>
      <c r="AF51" s="382" t="s">
        <v>1341</v>
      </c>
      <c r="AG51" s="382" t="s">
        <v>1341</v>
      </c>
      <c r="AH51" s="383" t="b">
        <v>0</v>
      </c>
      <c r="AI51" s="382" t="s">
        <v>1341</v>
      </c>
      <c r="AJ51" s="382" t="s">
        <v>1341</v>
      </c>
    </row>
    <row r="52" spans="7:36" x14ac:dyDescent="0.3">
      <c r="G52" t="s">
        <v>2489</v>
      </c>
      <c r="H52" t="s">
        <v>1399</v>
      </c>
      <c r="I52">
        <v>2005</v>
      </c>
      <c r="J52">
        <v>5000</v>
      </c>
      <c r="K52" t="s">
        <v>2069</v>
      </c>
      <c r="L52">
        <v>50</v>
      </c>
      <c r="O52" s="388" t="s">
        <v>2069</v>
      </c>
      <c r="P52" s="382" t="s">
        <v>1607</v>
      </c>
      <c r="Q52" s="382" t="s">
        <v>1399</v>
      </c>
      <c r="R52" s="383">
        <v>2005</v>
      </c>
      <c r="S52" s="382" t="s">
        <v>1686</v>
      </c>
      <c r="T52" s="382" t="s">
        <v>2065</v>
      </c>
      <c r="U52" s="382" t="s">
        <v>1612</v>
      </c>
      <c r="V52" s="384">
        <v>38832</v>
      </c>
      <c r="W52" s="384">
        <v>38832</v>
      </c>
      <c r="X52" s="382" t="s">
        <v>1608</v>
      </c>
      <c r="Y52" s="383">
        <v>29556</v>
      </c>
      <c r="Z52" s="382" t="s">
        <v>1341</v>
      </c>
      <c r="AA52" s="396"/>
      <c r="AB52" s="382" t="s">
        <v>1613</v>
      </c>
      <c r="AC52" s="383">
        <v>224505</v>
      </c>
      <c r="AD52" s="382" t="s">
        <v>1341</v>
      </c>
      <c r="AE52" s="387"/>
      <c r="AF52" s="382" t="s">
        <v>1341</v>
      </c>
      <c r="AG52" s="382" t="s">
        <v>1341</v>
      </c>
      <c r="AH52" s="383" t="b">
        <v>0</v>
      </c>
      <c r="AI52" s="382" t="s">
        <v>1341</v>
      </c>
      <c r="AJ52" s="382" t="s">
        <v>1341</v>
      </c>
    </row>
    <row r="53" spans="7:36" x14ac:dyDescent="0.3">
      <c r="G53" t="s">
        <v>2489</v>
      </c>
      <c r="H53" t="s">
        <v>1399</v>
      </c>
      <c r="I53">
        <v>2005</v>
      </c>
      <c r="J53">
        <v>5000</v>
      </c>
      <c r="K53" t="s">
        <v>2081</v>
      </c>
      <c r="L53">
        <v>51</v>
      </c>
      <c r="O53" s="388" t="s">
        <v>2081</v>
      </c>
      <c r="P53" s="382" t="s">
        <v>1607</v>
      </c>
      <c r="Q53" s="382" t="s">
        <v>1399</v>
      </c>
      <c r="R53" s="383">
        <v>2005</v>
      </c>
      <c r="S53" s="382" t="s">
        <v>1686</v>
      </c>
      <c r="T53" s="382" t="s">
        <v>2065</v>
      </c>
      <c r="U53" s="382" t="s">
        <v>1612</v>
      </c>
      <c r="V53" s="384">
        <v>38832</v>
      </c>
      <c r="W53" s="384">
        <v>38832</v>
      </c>
      <c r="X53" s="382" t="s">
        <v>1608</v>
      </c>
      <c r="Y53" s="383">
        <v>29313</v>
      </c>
      <c r="Z53" s="382" t="s">
        <v>1341</v>
      </c>
      <c r="AA53" s="396"/>
      <c r="AB53" s="382" t="s">
        <v>1613</v>
      </c>
      <c r="AC53" s="383">
        <v>222660</v>
      </c>
      <c r="AD53" s="382" t="s">
        <v>1341</v>
      </c>
      <c r="AE53" s="396"/>
      <c r="AF53" s="382" t="s">
        <v>1341</v>
      </c>
      <c r="AG53" s="382" t="s">
        <v>1341</v>
      </c>
      <c r="AH53" s="383" t="b">
        <v>0</v>
      </c>
      <c r="AI53" s="382" t="s">
        <v>1341</v>
      </c>
      <c r="AJ53" s="382" t="s">
        <v>1341</v>
      </c>
    </row>
    <row r="54" spans="7:36" x14ac:dyDescent="0.3">
      <c r="G54" t="s">
        <v>2489</v>
      </c>
      <c r="H54" t="s">
        <v>1399</v>
      </c>
      <c r="I54">
        <v>2005</v>
      </c>
      <c r="J54">
        <v>5000</v>
      </c>
      <c r="K54" t="s">
        <v>2082</v>
      </c>
      <c r="L54">
        <v>52</v>
      </c>
      <c r="O54" s="388" t="s">
        <v>2082</v>
      </c>
      <c r="P54" s="382" t="s">
        <v>1607</v>
      </c>
      <c r="Q54" s="382" t="s">
        <v>1399</v>
      </c>
      <c r="R54" s="383">
        <v>2005</v>
      </c>
      <c r="S54" s="382" t="s">
        <v>1686</v>
      </c>
      <c r="T54" s="382" t="s">
        <v>2065</v>
      </c>
      <c r="U54" s="382" t="s">
        <v>1612</v>
      </c>
      <c r="V54" s="384">
        <v>38832</v>
      </c>
      <c r="W54" s="384">
        <v>38832</v>
      </c>
      <c r="X54" s="382" t="s">
        <v>1608</v>
      </c>
      <c r="Y54" s="383">
        <v>26426</v>
      </c>
      <c r="Z54" s="382" t="s">
        <v>1341</v>
      </c>
      <c r="AA54" s="387"/>
      <c r="AB54" s="382" t="s">
        <v>1613</v>
      </c>
      <c r="AC54" s="383">
        <v>201740</v>
      </c>
      <c r="AD54" s="382" t="s">
        <v>1608</v>
      </c>
      <c r="AE54" s="386">
        <v>133</v>
      </c>
      <c r="AF54" s="382" t="s">
        <v>1341</v>
      </c>
      <c r="AG54" s="382" t="s">
        <v>1341</v>
      </c>
      <c r="AH54" s="383" t="b">
        <v>0</v>
      </c>
      <c r="AI54" s="382" t="s">
        <v>1341</v>
      </c>
      <c r="AJ54" s="382" t="s">
        <v>1341</v>
      </c>
    </row>
    <row r="55" spans="7:36" x14ac:dyDescent="0.3">
      <c r="G55" t="s">
        <v>2489</v>
      </c>
      <c r="H55" t="s">
        <v>1399</v>
      </c>
      <c r="I55">
        <v>2006</v>
      </c>
      <c r="J55">
        <v>5000</v>
      </c>
      <c r="K55" t="s">
        <v>2083</v>
      </c>
      <c r="L55">
        <v>53</v>
      </c>
      <c r="O55" s="388" t="s">
        <v>2083</v>
      </c>
      <c r="P55" s="382" t="s">
        <v>1607</v>
      </c>
      <c r="Q55" s="382" t="s">
        <v>1399</v>
      </c>
      <c r="R55" s="383">
        <v>2006</v>
      </c>
      <c r="S55" s="382" t="s">
        <v>1686</v>
      </c>
      <c r="T55" s="382" t="s">
        <v>2065</v>
      </c>
      <c r="U55" s="382" t="s">
        <v>1612</v>
      </c>
      <c r="V55" s="384">
        <v>39225</v>
      </c>
      <c r="W55" s="384">
        <v>39225</v>
      </c>
      <c r="X55" s="382" t="s">
        <v>1608</v>
      </c>
      <c r="Y55" s="383">
        <v>25040</v>
      </c>
      <c r="Z55" s="382" t="s">
        <v>1341</v>
      </c>
      <c r="AA55" s="387"/>
      <c r="AB55" s="382" t="s">
        <v>1613</v>
      </c>
      <c r="AC55" s="383">
        <v>46295</v>
      </c>
      <c r="AD55" s="382" t="s">
        <v>1341</v>
      </c>
      <c r="AE55" s="396"/>
      <c r="AF55" s="382" t="s">
        <v>1341</v>
      </c>
      <c r="AG55" s="382" t="s">
        <v>1341</v>
      </c>
      <c r="AH55" s="383" t="b">
        <v>0</v>
      </c>
      <c r="AI55" s="382" t="s">
        <v>1341</v>
      </c>
      <c r="AJ55" s="382" t="s">
        <v>1341</v>
      </c>
    </row>
    <row r="56" spans="7:36" x14ac:dyDescent="0.3">
      <c r="G56" t="s">
        <v>2489</v>
      </c>
      <c r="H56" t="s">
        <v>1399</v>
      </c>
      <c r="I56">
        <v>2006</v>
      </c>
      <c r="J56">
        <v>5000</v>
      </c>
      <c r="K56" t="s">
        <v>2084</v>
      </c>
      <c r="L56">
        <v>54</v>
      </c>
      <c r="O56" s="388" t="s">
        <v>2084</v>
      </c>
      <c r="P56" s="382" t="s">
        <v>1607</v>
      </c>
      <c r="Q56" s="382" t="s">
        <v>1399</v>
      </c>
      <c r="R56" s="383">
        <v>2006</v>
      </c>
      <c r="S56" s="382" t="s">
        <v>1686</v>
      </c>
      <c r="T56" s="382" t="s">
        <v>2065</v>
      </c>
      <c r="U56" s="382" t="s">
        <v>1612</v>
      </c>
      <c r="V56" s="384">
        <v>39225</v>
      </c>
      <c r="W56" s="384">
        <v>39225</v>
      </c>
      <c r="X56" s="382" t="s">
        <v>1608</v>
      </c>
      <c r="Y56" s="383">
        <v>24989</v>
      </c>
      <c r="Z56" s="382" t="s">
        <v>1341</v>
      </c>
      <c r="AA56" s="387"/>
      <c r="AB56" s="382" t="s">
        <v>1613</v>
      </c>
      <c r="AC56" s="383">
        <v>46201</v>
      </c>
      <c r="AD56" s="382" t="s">
        <v>1341</v>
      </c>
      <c r="AE56" s="396"/>
      <c r="AF56" s="382" t="s">
        <v>1341</v>
      </c>
      <c r="AG56" s="382" t="s">
        <v>1341</v>
      </c>
      <c r="AH56" s="383" t="b">
        <v>0</v>
      </c>
      <c r="AI56" s="382" t="s">
        <v>1341</v>
      </c>
      <c r="AJ56" s="382" t="s">
        <v>1341</v>
      </c>
    </row>
    <row r="57" spans="7:36" x14ac:dyDescent="0.3">
      <c r="G57" t="s">
        <v>2489</v>
      </c>
      <c r="H57" t="s">
        <v>1399</v>
      </c>
      <c r="I57">
        <v>2006</v>
      </c>
      <c r="J57">
        <v>5000</v>
      </c>
      <c r="K57" t="s">
        <v>2085</v>
      </c>
      <c r="L57">
        <v>55</v>
      </c>
      <c r="O57" s="388" t="s">
        <v>2085</v>
      </c>
      <c r="P57" s="382" t="s">
        <v>1607</v>
      </c>
      <c r="Q57" s="382" t="s">
        <v>1399</v>
      </c>
      <c r="R57" s="383">
        <v>2006</v>
      </c>
      <c r="S57" s="382" t="s">
        <v>1686</v>
      </c>
      <c r="T57" s="382" t="s">
        <v>2065</v>
      </c>
      <c r="U57" s="382" t="s">
        <v>1612</v>
      </c>
      <c r="V57" s="384">
        <v>39225</v>
      </c>
      <c r="W57" s="384">
        <v>39225</v>
      </c>
      <c r="X57" s="382" t="s">
        <v>1608</v>
      </c>
      <c r="Y57" s="383">
        <v>24923</v>
      </c>
      <c r="Z57" s="382" t="s">
        <v>1341</v>
      </c>
      <c r="AA57" s="387"/>
      <c r="AB57" s="382" t="s">
        <v>1613</v>
      </c>
      <c r="AC57" s="383">
        <v>46079</v>
      </c>
      <c r="AD57" s="382" t="s">
        <v>1341</v>
      </c>
      <c r="AE57" s="387"/>
      <c r="AF57" s="382" t="s">
        <v>1341</v>
      </c>
      <c r="AG57" s="382" t="s">
        <v>1341</v>
      </c>
      <c r="AH57" s="383" t="b">
        <v>0</v>
      </c>
      <c r="AI57" s="382" t="s">
        <v>1341</v>
      </c>
      <c r="AJ57" s="382" t="s">
        <v>1341</v>
      </c>
    </row>
    <row r="58" spans="7:36" x14ac:dyDescent="0.3">
      <c r="G58" t="s">
        <v>2489</v>
      </c>
      <c r="H58" t="s">
        <v>1399</v>
      </c>
      <c r="I58">
        <v>2006</v>
      </c>
      <c r="J58">
        <v>5000</v>
      </c>
      <c r="K58" t="s">
        <v>2071</v>
      </c>
      <c r="L58">
        <v>56</v>
      </c>
      <c r="O58" s="388" t="s">
        <v>2071</v>
      </c>
      <c r="P58" s="382" t="s">
        <v>1607</v>
      </c>
      <c r="Q58" s="382" t="s">
        <v>1399</v>
      </c>
      <c r="R58" s="383">
        <v>2006</v>
      </c>
      <c r="S58" s="382" t="s">
        <v>1686</v>
      </c>
      <c r="T58" s="382" t="s">
        <v>2065</v>
      </c>
      <c r="U58" s="382" t="s">
        <v>1612</v>
      </c>
      <c r="V58" s="384">
        <v>39225</v>
      </c>
      <c r="W58" s="384">
        <v>39225</v>
      </c>
      <c r="X58" s="382" t="s">
        <v>1608</v>
      </c>
      <c r="Y58" s="383">
        <v>25078</v>
      </c>
      <c r="Z58" s="382" t="s">
        <v>1341</v>
      </c>
      <c r="AA58" s="387"/>
      <c r="AB58" s="382" t="s">
        <v>1613</v>
      </c>
      <c r="AC58" s="383">
        <v>46366</v>
      </c>
      <c r="AD58" s="382" t="s">
        <v>1341</v>
      </c>
      <c r="AE58" s="387"/>
      <c r="AF58" s="382" t="s">
        <v>1341</v>
      </c>
      <c r="AG58" s="382" t="s">
        <v>1341</v>
      </c>
      <c r="AH58" s="383" t="b">
        <v>0</v>
      </c>
      <c r="AI58" s="382" t="s">
        <v>1341</v>
      </c>
      <c r="AJ58" s="382" t="s">
        <v>1341</v>
      </c>
    </row>
    <row r="59" spans="7:36" x14ac:dyDescent="0.3">
      <c r="G59" t="s">
        <v>2489</v>
      </c>
      <c r="H59" t="s">
        <v>1399</v>
      </c>
      <c r="I59">
        <v>2006</v>
      </c>
      <c r="J59">
        <v>5000</v>
      </c>
      <c r="K59" t="s">
        <v>2094</v>
      </c>
      <c r="L59">
        <v>57</v>
      </c>
      <c r="O59" s="388" t="s">
        <v>2094</v>
      </c>
      <c r="P59" s="382" t="s">
        <v>1607</v>
      </c>
      <c r="Q59" s="382" t="s">
        <v>1399</v>
      </c>
      <c r="R59" s="383">
        <v>2006</v>
      </c>
      <c r="S59" s="382" t="s">
        <v>1686</v>
      </c>
      <c r="T59" s="382" t="s">
        <v>2065</v>
      </c>
      <c r="U59" s="382" t="s">
        <v>1612</v>
      </c>
      <c r="V59" s="384">
        <v>39225</v>
      </c>
      <c r="W59" s="384">
        <v>39225</v>
      </c>
      <c r="X59" s="382" t="s">
        <v>1608</v>
      </c>
      <c r="Y59" s="383">
        <v>25222</v>
      </c>
      <c r="Z59" s="382" t="s">
        <v>1341</v>
      </c>
      <c r="AA59" s="385"/>
      <c r="AB59" s="382" t="s">
        <v>1613</v>
      </c>
      <c r="AC59" s="386">
        <v>46632</v>
      </c>
      <c r="AD59" s="382" t="s">
        <v>1341</v>
      </c>
      <c r="AE59" s="385"/>
      <c r="AF59" s="382" t="s">
        <v>1341</v>
      </c>
      <c r="AG59" s="382" t="s">
        <v>1341</v>
      </c>
      <c r="AH59" s="383" t="b">
        <v>0</v>
      </c>
      <c r="AI59" s="382" t="s">
        <v>1341</v>
      </c>
      <c r="AJ59" s="382" t="s">
        <v>1341</v>
      </c>
    </row>
    <row r="60" spans="7:36" x14ac:dyDescent="0.3">
      <c r="G60" t="s">
        <v>2489</v>
      </c>
      <c r="H60" t="s">
        <v>1399</v>
      </c>
      <c r="I60">
        <v>2006</v>
      </c>
      <c r="J60">
        <v>5000</v>
      </c>
      <c r="K60" t="s">
        <v>2087</v>
      </c>
      <c r="L60">
        <v>58</v>
      </c>
      <c r="O60" s="388" t="s">
        <v>2087</v>
      </c>
      <c r="P60" s="382" t="s">
        <v>1607</v>
      </c>
      <c r="Q60" s="382" t="s">
        <v>1399</v>
      </c>
      <c r="R60" s="383">
        <v>2006</v>
      </c>
      <c r="S60" s="382" t="s">
        <v>1686</v>
      </c>
      <c r="T60" s="382" t="s">
        <v>2065</v>
      </c>
      <c r="U60" s="382" t="s">
        <v>1612</v>
      </c>
      <c r="V60" s="384">
        <v>39225</v>
      </c>
      <c r="W60" s="384">
        <v>39225</v>
      </c>
      <c r="X60" s="382" t="s">
        <v>1608</v>
      </c>
      <c r="Y60" s="383">
        <v>25005</v>
      </c>
      <c r="Z60" s="382" t="s">
        <v>1341</v>
      </c>
      <c r="AA60" s="396"/>
      <c r="AB60" s="382" t="s">
        <v>1613</v>
      </c>
      <c r="AC60" s="386">
        <v>46230</v>
      </c>
      <c r="AD60" s="382" t="s">
        <v>1341</v>
      </c>
      <c r="AE60" s="396"/>
      <c r="AF60" s="382" t="s">
        <v>1341</v>
      </c>
      <c r="AG60" s="382" t="s">
        <v>1341</v>
      </c>
      <c r="AH60" s="383" t="b">
        <v>0</v>
      </c>
      <c r="AI60" s="382" t="s">
        <v>1341</v>
      </c>
      <c r="AJ60" s="382" t="s">
        <v>1341</v>
      </c>
    </row>
    <row r="61" spans="7:36" x14ac:dyDescent="0.3">
      <c r="G61" t="s">
        <v>2489</v>
      </c>
      <c r="H61" t="s">
        <v>1399</v>
      </c>
      <c r="I61">
        <v>2006</v>
      </c>
      <c r="J61">
        <v>5000</v>
      </c>
      <c r="K61" t="s">
        <v>2080</v>
      </c>
      <c r="L61">
        <v>59</v>
      </c>
      <c r="O61" s="388" t="s">
        <v>2080</v>
      </c>
      <c r="P61" s="382" t="s">
        <v>1607</v>
      </c>
      <c r="Q61" s="382" t="s">
        <v>1399</v>
      </c>
      <c r="R61" s="383">
        <v>2006</v>
      </c>
      <c r="S61" s="382" t="s">
        <v>1686</v>
      </c>
      <c r="T61" s="382" t="s">
        <v>2065</v>
      </c>
      <c r="U61" s="382" t="s">
        <v>1612</v>
      </c>
      <c r="V61" s="384">
        <v>39225</v>
      </c>
      <c r="W61" s="384">
        <v>39225</v>
      </c>
      <c r="X61" s="382" t="s">
        <v>1608</v>
      </c>
      <c r="Y61" s="383">
        <v>25015</v>
      </c>
      <c r="Z61" s="382" t="s">
        <v>1341</v>
      </c>
      <c r="AA61" s="396"/>
      <c r="AB61" s="382" t="s">
        <v>1613</v>
      </c>
      <c r="AC61" s="386">
        <v>46249</v>
      </c>
      <c r="AD61" s="382" t="s">
        <v>1341</v>
      </c>
      <c r="AE61" s="396"/>
      <c r="AF61" s="382" t="s">
        <v>1341</v>
      </c>
      <c r="AG61" s="382" t="s">
        <v>1341</v>
      </c>
      <c r="AH61" s="383" t="b">
        <v>0</v>
      </c>
      <c r="AI61" s="382" t="s">
        <v>1341</v>
      </c>
      <c r="AJ61" s="382" t="s">
        <v>1341</v>
      </c>
    </row>
    <row r="62" spans="7:36" x14ac:dyDescent="0.3">
      <c r="G62" t="s">
        <v>2489</v>
      </c>
      <c r="H62" t="s">
        <v>1399</v>
      </c>
      <c r="I62">
        <v>2006</v>
      </c>
      <c r="J62">
        <v>5000</v>
      </c>
      <c r="K62" t="s">
        <v>2089</v>
      </c>
      <c r="L62">
        <v>60</v>
      </c>
      <c r="O62" s="388" t="s">
        <v>2089</v>
      </c>
      <c r="P62" s="382" t="s">
        <v>1607</v>
      </c>
      <c r="Q62" s="382" t="s">
        <v>1399</v>
      </c>
      <c r="R62" s="383">
        <v>2006</v>
      </c>
      <c r="S62" s="382" t="s">
        <v>1686</v>
      </c>
      <c r="T62" s="382" t="s">
        <v>2090</v>
      </c>
      <c r="U62" s="382" t="s">
        <v>1612</v>
      </c>
      <c r="V62" s="384">
        <v>39211</v>
      </c>
      <c r="W62" s="384">
        <v>39211</v>
      </c>
      <c r="X62" s="382" t="s">
        <v>1608</v>
      </c>
      <c r="Y62" s="383">
        <v>25018</v>
      </c>
      <c r="Z62" s="382" t="s">
        <v>1341</v>
      </c>
      <c r="AA62" s="396"/>
      <c r="AB62" s="382" t="s">
        <v>1613</v>
      </c>
      <c r="AC62" s="386">
        <v>124946</v>
      </c>
      <c r="AD62" s="382" t="s">
        <v>1341</v>
      </c>
      <c r="AE62" s="385"/>
      <c r="AF62" s="382" t="s">
        <v>1341</v>
      </c>
      <c r="AG62" s="382" t="s">
        <v>1341</v>
      </c>
      <c r="AH62" s="383" t="b">
        <v>0</v>
      </c>
      <c r="AI62" s="382" t="s">
        <v>1341</v>
      </c>
      <c r="AJ62" s="382" t="s">
        <v>1341</v>
      </c>
    </row>
    <row r="63" spans="7:36" x14ac:dyDescent="0.3">
      <c r="G63" t="s">
        <v>2489</v>
      </c>
      <c r="H63" t="s">
        <v>1399</v>
      </c>
      <c r="I63">
        <v>2007</v>
      </c>
      <c r="J63">
        <v>5000</v>
      </c>
      <c r="K63" t="s">
        <v>2074</v>
      </c>
      <c r="L63">
        <v>61</v>
      </c>
      <c r="O63" s="388" t="s">
        <v>2074</v>
      </c>
      <c r="P63" s="382" t="s">
        <v>1607</v>
      </c>
      <c r="Q63" s="382" t="s">
        <v>1399</v>
      </c>
      <c r="R63" s="383">
        <v>2007</v>
      </c>
      <c r="S63" s="382" t="s">
        <v>1686</v>
      </c>
      <c r="T63" s="382" t="s">
        <v>2065</v>
      </c>
      <c r="U63" s="382" t="s">
        <v>1612</v>
      </c>
      <c r="V63" s="384">
        <v>39563</v>
      </c>
      <c r="W63" s="384">
        <v>39563</v>
      </c>
      <c r="X63" s="382" t="s">
        <v>1608</v>
      </c>
      <c r="Y63" s="383">
        <v>40783</v>
      </c>
      <c r="Z63" s="382" t="s">
        <v>1341</v>
      </c>
      <c r="AA63" s="396"/>
      <c r="AB63" s="382" t="s">
        <v>1341</v>
      </c>
      <c r="AC63" s="396"/>
      <c r="AD63" s="382" t="s">
        <v>1341</v>
      </c>
      <c r="AE63" s="396"/>
      <c r="AF63" s="382" t="s">
        <v>1341</v>
      </c>
      <c r="AG63" s="382" t="s">
        <v>1341</v>
      </c>
      <c r="AH63" s="383" t="b">
        <v>0</v>
      </c>
      <c r="AI63" s="382" t="s">
        <v>1341</v>
      </c>
      <c r="AJ63" s="382" t="s">
        <v>1341</v>
      </c>
    </row>
    <row r="64" spans="7:36" x14ac:dyDescent="0.3">
      <c r="G64" t="s">
        <v>2489</v>
      </c>
      <c r="H64" t="s">
        <v>1399</v>
      </c>
      <c r="I64">
        <v>2007</v>
      </c>
      <c r="J64">
        <v>5000</v>
      </c>
      <c r="K64" t="s">
        <v>2073</v>
      </c>
      <c r="L64">
        <v>62</v>
      </c>
      <c r="O64" s="388" t="s">
        <v>2073</v>
      </c>
      <c r="P64" s="382" t="s">
        <v>1607</v>
      </c>
      <c r="Q64" s="382" t="s">
        <v>1399</v>
      </c>
      <c r="R64" s="383">
        <v>2007</v>
      </c>
      <c r="S64" s="382" t="s">
        <v>1686</v>
      </c>
      <c r="T64" s="382" t="s">
        <v>1687</v>
      </c>
      <c r="U64" s="382" t="s">
        <v>1612</v>
      </c>
      <c r="V64" s="384">
        <v>39563</v>
      </c>
      <c r="W64" s="384">
        <v>39563</v>
      </c>
      <c r="X64" s="382" t="s">
        <v>1608</v>
      </c>
      <c r="Y64" s="383">
        <v>41037</v>
      </c>
      <c r="Z64" s="382" t="s">
        <v>1341</v>
      </c>
      <c r="AA64" s="396"/>
      <c r="AB64" s="382" t="s">
        <v>1341</v>
      </c>
      <c r="AC64" s="387"/>
      <c r="AD64" s="382" t="s">
        <v>1341</v>
      </c>
      <c r="AE64" s="385"/>
      <c r="AF64" s="382" t="s">
        <v>1341</v>
      </c>
      <c r="AG64" s="382" t="s">
        <v>1341</v>
      </c>
      <c r="AH64" s="383" t="b">
        <v>0</v>
      </c>
      <c r="AI64" s="382" t="s">
        <v>1341</v>
      </c>
      <c r="AJ64" s="382" t="s">
        <v>1341</v>
      </c>
    </row>
    <row r="65" spans="7:36" x14ac:dyDescent="0.3">
      <c r="G65" t="s">
        <v>2489</v>
      </c>
      <c r="H65" t="s">
        <v>1399</v>
      </c>
      <c r="I65">
        <v>2007</v>
      </c>
      <c r="J65">
        <v>5000</v>
      </c>
      <c r="K65" t="s">
        <v>2072</v>
      </c>
      <c r="L65">
        <v>63</v>
      </c>
      <c r="O65" s="388" t="s">
        <v>2072</v>
      </c>
      <c r="P65" s="382" t="s">
        <v>1607</v>
      </c>
      <c r="Q65" s="382" t="s">
        <v>1399</v>
      </c>
      <c r="R65" s="383">
        <v>2007</v>
      </c>
      <c r="S65" s="382" t="s">
        <v>1686</v>
      </c>
      <c r="T65" s="382" t="s">
        <v>2065</v>
      </c>
      <c r="U65" s="382" t="s">
        <v>1612</v>
      </c>
      <c r="V65" s="384">
        <v>39563</v>
      </c>
      <c r="W65" s="384">
        <v>39563</v>
      </c>
      <c r="X65" s="382" t="s">
        <v>1608</v>
      </c>
      <c r="Y65" s="383">
        <v>40850</v>
      </c>
      <c r="Z65" s="382" t="s">
        <v>1341</v>
      </c>
      <c r="AA65" s="387"/>
      <c r="AB65" s="382" t="s">
        <v>1341</v>
      </c>
      <c r="AC65" s="387"/>
      <c r="AD65" s="382" t="s">
        <v>1341</v>
      </c>
      <c r="AE65" s="385"/>
      <c r="AF65" s="382" t="s">
        <v>1341</v>
      </c>
      <c r="AG65" s="382" t="s">
        <v>1341</v>
      </c>
      <c r="AH65" s="383" t="b">
        <v>0</v>
      </c>
      <c r="AI65" s="382" t="s">
        <v>1341</v>
      </c>
      <c r="AJ65" s="382" t="s">
        <v>1341</v>
      </c>
    </row>
    <row r="66" spans="7:36" x14ac:dyDescent="0.3">
      <c r="G66" t="s">
        <v>2489</v>
      </c>
      <c r="H66" t="s">
        <v>1399</v>
      </c>
      <c r="I66">
        <v>2007</v>
      </c>
      <c r="J66">
        <v>5000</v>
      </c>
      <c r="K66" t="s">
        <v>2068</v>
      </c>
      <c r="L66">
        <v>64</v>
      </c>
      <c r="O66" s="388" t="s">
        <v>2068</v>
      </c>
      <c r="P66" s="382" t="s">
        <v>1607</v>
      </c>
      <c r="Q66" s="382" t="s">
        <v>1399</v>
      </c>
      <c r="R66" s="383">
        <v>2007</v>
      </c>
      <c r="S66" s="382" t="s">
        <v>1686</v>
      </c>
      <c r="T66" s="382" t="s">
        <v>2065</v>
      </c>
      <c r="U66" s="382" t="s">
        <v>1612</v>
      </c>
      <c r="V66" s="384">
        <v>39597</v>
      </c>
      <c r="W66" s="384">
        <v>39597</v>
      </c>
      <c r="X66" s="382" t="s">
        <v>1608</v>
      </c>
      <c r="Y66" s="383">
        <v>35061</v>
      </c>
      <c r="Z66" s="382" t="s">
        <v>1341</v>
      </c>
      <c r="AA66" s="396"/>
      <c r="AB66" s="382" t="s">
        <v>1341</v>
      </c>
      <c r="AC66" s="396"/>
      <c r="AD66" s="382" t="s">
        <v>1341</v>
      </c>
      <c r="AE66" s="385"/>
      <c r="AF66" s="382" t="s">
        <v>1341</v>
      </c>
      <c r="AG66" s="382" t="s">
        <v>1341</v>
      </c>
      <c r="AH66" s="383" t="b">
        <v>0</v>
      </c>
      <c r="AI66" s="382" t="s">
        <v>1341</v>
      </c>
      <c r="AJ66" s="382" t="s">
        <v>1341</v>
      </c>
    </row>
    <row r="67" spans="7:36" x14ac:dyDescent="0.3">
      <c r="G67" t="s">
        <v>2489</v>
      </c>
      <c r="H67" t="s">
        <v>1399</v>
      </c>
      <c r="I67">
        <v>2007</v>
      </c>
      <c r="J67">
        <v>5000</v>
      </c>
      <c r="K67" t="s">
        <v>2070</v>
      </c>
      <c r="L67">
        <v>65</v>
      </c>
      <c r="O67" s="388" t="s">
        <v>2070</v>
      </c>
      <c r="P67" s="382" t="s">
        <v>1607</v>
      </c>
      <c r="Q67" s="382" t="s">
        <v>1399</v>
      </c>
      <c r="R67" s="383">
        <v>2007</v>
      </c>
      <c r="S67" s="382" t="s">
        <v>1686</v>
      </c>
      <c r="T67" s="382" t="s">
        <v>2065</v>
      </c>
      <c r="U67" s="382" t="s">
        <v>1612</v>
      </c>
      <c r="V67" s="384">
        <v>39597</v>
      </c>
      <c r="W67" s="384">
        <v>39597</v>
      </c>
      <c r="X67" s="382" t="s">
        <v>1608</v>
      </c>
      <c r="Y67" s="383">
        <v>41095</v>
      </c>
      <c r="Z67" s="382" t="s">
        <v>1341</v>
      </c>
      <c r="AA67" s="396"/>
      <c r="AB67" s="382" t="s">
        <v>1608</v>
      </c>
      <c r="AC67" s="383">
        <v>103</v>
      </c>
      <c r="AD67" s="382" t="s">
        <v>1341</v>
      </c>
      <c r="AE67" s="387"/>
      <c r="AF67" s="382" t="s">
        <v>1341</v>
      </c>
      <c r="AG67" s="382" t="s">
        <v>1341</v>
      </c>
      <c r="AH67" s="383" t="b">
        <v>0</v>
      </c>
      <c r="AI67" s="382" t="s">
        <v>1341</v>
      </c>
      <c r="AJ67" s="382" t="s">
        <v>1341</v>
      </c>
    </row>
    <row r="68" spans="7:36" x14ac:dyDescent="0.3">
      <c r="G68" t="s">
        <v>2489</v>
      </c>
      <c r="H68" t="s">
        <v>1399</v>
      </c>
      <c r="I68">
        <v>2007</v>
      </c>
      <c r="J68">
        <v>5000</v>
      </c>
      <c r="K68" t="s">
        <v>2077</v>
      </c>
      <c r="L68">
        <v>66</v>
      </c>
      <c r="O68" s="388" t="s">
        <v>2077</v>
      </c>
      <c r="P68" s="382" t="s">
        <v>1607</v>
      </c>
      <c r="Q68" s="382" t="s">
        <v>1399</v>
      </c>
      <c r="R68" s="383">
        <v>2007</v>
      </c>
      <c r="S68" s="382" t="s">
        <v>1686</v>
      </c>
      <c r="T68" s="382" t="s">
        <v>2065</v>
      </c>
      <c r="U68" s="382" t="s">
        <v>1612</v>
      </c>
      <c r="V68" s="384">
        <v>39597</v>
      </c>
      <c r="W68" s="384">
        <v>39597</v>
      </c>
      <c r="X68" s="382" t="s">
        <v>1608</v>
      </c>
      <c r="Y68" s="383">
        <v>41715</v>
      </c>
      <c r="Z68" s="382" t="s">
        <v>1341</v>
      </c>
      <c r="AA68" s="396"/>
      <c r="AB68" s="382" t="s">
        <v>1341</v>
      </c>
      <c r="AC68" s="387"/>
      <c r="AD68" s="382" t="s">
        <v>1341</v>
      </c>
      <c r="AE68" s="387"/>
      <c r="AF68" s="382" t="s">
        <v>1341</v>
      </c>
      <c r="AG68" s="382" t="s">
        <v>1341</v>
      </c>
      <c r="AH68" s="383" t="b">
        <v>0</v>
      </c>
      <c r="AI68" s="382" t="s">
        <v>1341</v>
      </c>
      <c r="AJ68" s="382" t="s">
        <v>1341</v>
      </c>
    </row>
    <row r="69" spans="7:36" x14ac:dyDescent="0.3">
      <c r="G69" t="s">
        <v>2489</v>
      </c>
      <c r="H69" t="s">
        <v>1399</v>
      </c>
      <c r="I69">
        <v>2007</v>
      </c>
      <c r="J69">
        <v>5000</v>
      </c>
      <c r="K69" t="s">
        <v>2078</v>
      </c>
      <c r="L69">
        <v>67</v>
      </c>
      <c r="O69" s="388" t="s">
        <v>2078</v>
      </c>
      <c r="P69" s="382" t="s">
        <v>1607</v>
      </c>
      <c r="Q69" s="382" t="s">
        <v>1399</v>
      </c>
      <c r="R69" s="383">
        <v>2007</v>
      </c>
      <c r="S69" s="382" t="s">
        <v>1686</v>
      </c>
      <c r="T69" s="382" t="s">
        <v>2065</v>
      </c>
      <c r="U69" s="382" t="s">
        <v>1612</v>
      </c>
      <c r="V69" s="384">
        <v>39563</v>
      </c>
      <c r="W69" s="384">
        <v>39563</v>
      </c>
      <c r="X69" s="382" t="s">
        <v>1608</v>
      </c>
      <c r="Y69" s="383">
        <v>10816</v>
      </c>
      <c r="Z69" s="382" t="s">
        <v>1341</v>
      </c>
      <c r="AA69" s="396"/>
      <c r="AB69" s="382" t="s">
        <v>1341</v>
      </c>
      <c r="AC69" s="387"/>
      <c r="AD69" s="382" t="s">
        <v>1341</v>
      </c>
      <c r="AE69" s="387"/>
      <c r="AF69" s="382" t="s">
        <v>1341</v>
      </c>
      <c r="AG69" s="382" t="s">
        <v>1341</v>
      </c>
      <c r="AH69" s="383" t="b">
        <v>0</v>
      </c>
      <c r="AI69" s="382" t="s">
        <v>1341</v>
      </c>
      <c r="AJ69" s="382" t="s">
        <v>1341</v>
      </c>
    </row>
    <row r="70" spans="7:36" x14ac:dyDescent="0.3">
      <c r="G70" t="s">
        <v>2489</v>
      </c>
      <c r="H70" t="s">
        <v>1399</v>
      </c>
      <c r="I70">
        <v>2007</v>
      </c>
      <c r="J70">
        <v>5000</v>
      </c>
      <c r="K70" t="s">
        <v>2086</v>
      </c>
      <c r="L70">
        <v>68</v>
      </c>
      <c r="O70" s="388" t="s">
        <v>2086</v>
      </c>
      <c r="P70" s="382" t="s">
        <v>1607</v>
      </c>
      <c r="Q70" s="382" t="s">
        <v>1399</v>
      </c>
      <c r="R70" s="383">
        <v>2007</v>
      </c>
      <c r="S70" s="382" t="s">
        <v>1686</v>
      </c>
      <c r="T70" s="382" t="s">
        <v>2065</v>
      </c>
      <c r="U70" s="382" t="s">
        <v>1612</v>
      </c>
      <c r="V70" s="384">
        <v>39563</v>
      </c>
      <c r="W70" s="384">
        <v>39563</v>
      </c>
      <c r="X70" s="382" t="s">
        <v>1608</v>
      </c>
      <c r="Y70" s="383">
        <v>10822</v>
      </c>
      <c r="Z70" s="382" t="s">
        <v>1341</v>
      </c>
      <c r="AA70" s="396"/>
      <c r="AB70" s="382" t="s">
        <v>1341</v>
      </c>
      <c r="AC70" s="387"/>
      <c r="AD70" s="382" t="s">
        <v>1341</v>
      </c>
      <c r="AE70" s="387"/>
      <c r="AF70" s="382" t="s">
        <v>1341</v>
      </c>
      <c r="AG70" s="382" t="s">
        <v>1341</v>
      </c>
      <c r="AH70" s="383" t="b">
        <v>0</v>
      </c>
      <c r="AI70" s="382" t="s">
        <v>1341</v>
      </c>
      <c r="AJ70" s="382" t="s">
        <v>1341</v>
      </c>
    </row>
    <row r="71" spans="7:36" x14ac:dyDescent="0.3">
      <c r="G71" t="s">
        <v>2489</v>
      </c>
      <c r="H71" t="s">
        <v>1399</v>
      </c>
      <c r="I71">
        <v>2007</v>
      </c>
      <c r="J71">
        <v>5000</v>
      </c>
      <c r="K71" t="s">
        <v>2091</v>
      </c>
      <c r="L71">
        <v>69</v>
      </c>
      <c r="O71" s="388" t="s">
        <v>2091</v>
      </c>
      <c r="P71" s="382" t="s">
        <v>1607</v>
      </c>
      <c r="Q71" s="382" t="s">
        <v>1399</v>
      </c>
      <c r="R71" s="383">
        <v>2007</v>
      </c>
      <c r="S71" s="382" t="s">
        <v>1686</v>
      </c>
      <c r="T71" s="382" t="s">
        <v>2065</v>
      </c>
      <c r="U71" s="382" t="s">
        <v>1612</v>
      </c>
      <c r="V71" s="384">
        <v>39563</v>
      </c>
      <c r="W71" s="384">
        <v>39563</v>
      </c>
      <c r="X71" s="382" t="s">
        <v>1608</v>
      </c>
      <c r="Y71" s="383">
        <v>29848</v>
      </c>
      <c r="Z71" s="382" t="s">
        <v>1341</v>
      </c>
      <c r="AA71" s="396"/>
      <c r="AB71" s="382" t="s">
        <v>1341</v>
      </c>
      <c r="AC71" s="396"/>
      <c r="AD71" s="382" t="s">
        <v>1341</v>
      </c>
      <c r="AE71" s="396"/>
      <c r="AF71" s="382" t="s">
        <v>1341</v>
      </c>
      <c r="AG71" s="382" t="s">
        <v>1341</v>
      </c>
      <c r="AH71" s="383" t="b">
        <v>0</v>
      </c>
      <c r="AI71" s="382" t="s">
        <v>1341</v>
      </c>
      <c r="AJ71" s="382" t="s">
        <v>1341</v>
      </c>
    </row>
    <row r="72" spans="7:36" x14ac:dyDescent="0.3">
      <c r="G72" t="s">
        <v>2489</v>
      </c>
      <c r="H72" t="s">
        <v>1399</v>
      </c>
      <c r="I72">
        <v>2007</v>
      </c>
      <c r="J72">
        <v>5000</v>
      </c>
      <c r="K72" t="s">
        <v>2092</v>
      </c>
      <c r="L72">
        <v>70</v>
      </c>
      <c r="O72" s="388" t="s">
        <v>2092</v>
      </c>
      <c r="P72" s="382" t="s">
        <v>1607</v>
      </c>
      <c r="Q72" s="382" t="s">
        <v>1399</v>
      </c>
      <c r="R72" s="383">
        <v>2007</v>
      </c>
      <c r="S72" s="382" t="s">
        <v>1686</v>
      </c>
      <c r="T72" s="382" t="s">
        <v>2065</v>
      </c>
      <c r="U72" s="382" t="s">
        <v>1612</v>
      </c>
      <c r="V72" s="384">
        <v>39563</v>
      </c>
      <c r="W72" s="384">
        <v>39563</v>
      </c>
      <c r="X72" s="382" t="s">
        <v>1608</v>
      </c>
      <c r="Y72" s="383">
        <v>29978</v>
      </c>
      <c r="Z72" s="382" t="s">
        <v>1341</v>
      </c>
      <c r="AA72" s="385"/>
      <c r="AB72" s="382" t="s">
        <v>1341</v>
      </c>
      <c r="AC72" s="396"/>
      <c r="AD72" s="382" t="s">
        <v>1341</v>
      </c>
      <c r="AE72" s="385"/>
      <c r="AF72" s="382" t="s">
        <v>1341</v>
      </c>
      <c r="AG72" s="382" t="s">
        <v>1341</v>
      </c>
      <c r="AH72" s="383" t="b">
        <v>0</v>
      </c>
      <c r="AI72" s="382" t="s">
        <v>1341</v>
      </c>
      <c r="AJ72" s="382" t="s">
        <v>1341</v>
      </c>
    </row>
    <row r="73" spans="7:36" x14ac:dyDescent="0.3">
      <c r="G73" t="s">
        <v>2489</v>
      </c>
      <c r="H73" t="s">
        <v>1399</v>
      </c>
      <c r="I73">
        <v>2007</v>
      </c>
      <c r="J73">
        <v>5000</v>
      </c>
      <c r="K73" t="s">
        <v>2093</v>
      </c>
      <c r="L73">
        <v>71</v>
      </c>
      <c r="O73" s="388" t="s">
        <v>2093</v>
      </c>
      <c r="P73" s="382" t="s">
        <v>1607</v>
      </c>
      <c r="Q73" s="382" t="s">
        <v>1399</v>
      </c>
      <c r="R73" s="383">
        <v>2007</v>
      </c>
      <c r="S73" s="382" t="s">
        <v>1686</v>
      </c>
      <c r="T73" s="382" t="s">
        <v>1687</v>
      </c>
      <c r="U73" s="382" t="s">
        <v>1612</v>
      </c>
      <c r="V73" s="384">
        <v>39597</v>
      </c>
      <c r="W73" s="384">
        <v>39597</v>
      </c>
      <c r="X73" s="382" t="s">
        <v>1608</v>
      </c>
      <c r="Y73" s="383">
        <v>29833</v>
      </c>
      <c r="Z73" s="382" t="s">
        <v>1341</v>
      </c>
      <c r="AA73" s="396"/>
      <c r="AB73" s="382" t="s">
        <v>1341</v>
      </c>
      <c r="AC73" s="396"/>
      <c r="AD73" s="382" t="s">
        <v>1341</v>
      </c>
      <c r="AE73" s="396"/>
      <c r="AF73" s="382" t="s">
        <v>1341</v>
      </c>
      <c r="AG73" s="382" t="s">
        <v>1341</v>
      </c>
      <c r="AH73" s="383" t="b">
        <v>0</v>
      </c>
      <c r="AI73" s="382" t="s">
        <v>1341</v>
      </c>
      <c r="AJ73" s="382" t="s">
        <v>1341</v>
      </c>
    </row>
    <row r="74" spans="7:36" x14ac:dyDescent="0.3">
      <c r="G74" t="s">
        <v>2489</v>
      </c>
      <c r="H74" t="s">
        <v>1399</v>
      </c>
      <c r="I74">
        <v>2007</v>
      </c>
      <c r="J74">
        <v>5000</v>
      </c>
      <c r="K74" t="s">
        <v>2088</v>
      </c>
      <c r="L74">
        <v>72</v>
      </c>
      <c r="O74" s="388" t="s">
        <v>2088</v>
      </c>
      <c r="P74" s="382" t="s">
        <v>1607</v>
      </c>
      <c r="Q74" s="382" t="s">
        <v>1399</v>
      </c>
      <c r="R74" s="383">
        <v>2007</v>
      </c>
      <c r="S74" s="382" t="s">
        <v>1686</v>
      </c>
      <c r="T74" s="382" t="s">
        <v>1687</v>
      </c>
      <c r="U74" s="382" t="s">
        <v>1612</v>
      </c>
      <c r="V74" s="384">
        <v>39597</v>
      </c>
      <c r="W74" s="384">
        <v>39597</v>
      </c>
      <c r="X74" s="382" t="s">
        <v>1608</v>
      </c>
      <c r="Y74" s="383">
        <v>29594</v>
      </c>
      <c r="Z74" s="382" t="s">
        <v>1341</v>
      </c>
      <c r="AA74" s="385"/>
      <c r="AB74" s="382" t="s">
        <v>1608</v>
      </c>
      <c r="AC74" s="386">
        <v>149</v>
      </c>
      <c r="AD74" s="382" t="s">
        <v>1341</v>
      </c>
      <c r="AE74" s="385"/>
      <c r="AF74" s="382" t="s">
        <v>1341</v>
      </c>
      <c r="AG74" s="382" t="s">
        <v>1341</v>
      </c>
      <c r="AH74" s="383" t="b">
        <v>0</v>
      </c>
      <c r="AI74" s="382" t="s">
        <v>1341</v>
      </c>
      <c r="AJ74" s="382" t="s">
        <v>1341</v>
      </c>
    </row>
    <row r="75" spans="7:36" x14ac:dyDescent="0.3">
      <c r="G75" t="s">
        <v>2489</v>
      </c>
      <c r="H75" t="s">
        <v>1399</v>
      </c>
      <c r="I75">
        <v>2007</v>
      </c>
      <c r="J75">
        <v>5000</v>
      </c>
      <c r="K75" t="s">
        <v>2079</v>
      </c>
      <c r="L75">
        <v>73</v>
      </c>
      <c r="O75" s="388" t="s">
        <v>2079</v>
      </c>
      <c r="P75" s="382" t="s">
        <v>1607</v>
      </c>
      <c r="Q75" s="382" t="s">
        <v>1399</v>
      </c>
      <c r="R75" s="383">
        <v>2007</v>
      </c>
      <c r="S75" s="382" t="s">
        <v>1686</v>
      </c>
      <c r="T75" s="382" t="s">
        <v>1687</v>
      </c>
      <c r="U75" s="382" t="s">
        <v>1612</v>
      </c>
      <c r="V75" s="384">
        <v>39597</v>
      </c>
      <c r="W75" s="384">
        <v>39597</v>
      </c>
      <c r="X75" s="382" t="s">
        <v>1608</v>
      </c>
      <c r="Y75" s="383">
        <v>27417</v>
      </c>
      <c r="Z75" s="382" t="s">
        <v>1341</v>
      </c>
      <c r="AA75" s="385"/>
      <c r="AB75" s="382" t="s">
        <v>1341</v>
      </c>
      <c r="AC75" s="387"/>
      <c r="AD75" s="382" t="s">
        <v>1341</v>
      </c>
      <c r="AE75" s="396"/>
      <c r="AF75" s="382" t="s">
        <v>1341</v>
      </c>
      <c r="AG75" s="382" t="s">
        <v>1341</v>
      </c>
      <c r="AH75" s="383" t="b">
        <v>0</v>
      </c>
      <c r="AI75" s="382" t="s">
        <v>1341</v>
      </c>
      <c r="AJ75" s="382" t="s">
        <v>1341</v>
      </c>
    </row>
    <row r="76" spans="7:36" x14ac:dyDescent="0.3">
      <c r="G76" t="s">
        <v>2489</v>
      </c>
      <c r="H76" t="s">
        <v>1399</v>
      </c>
      <c r="I76">
        <v>2008</v>
      </c>
      <c r="J76">
        <v>5000</v>
      </c>
      <c r="K76">
        <v>180377</v>
      </c>
      <c r="L76">
        <v>74</v>
      </c>
      <c r="O76" s="392">
        <v>180377</v>
      </c>
      <c r="P76" s="335"/>
      <c r="Q76" s="335" t="s">
        <v>1399</v>
      </c>
      <c r="R76" s="335">
        <v>2008</v>
      </c>
      <c r="S76" s="382" t="s">
        <v>2500</v>
      </c>
      <c r="T76" s="335"/>
      <c r="U76" s="335"/>
      <c r="V76" s="335"/>
      <c r="W76" s="335"/>
      <c r="X76" s="335"/>
      <c r="Y76" s="335"/>
      <c r="Z76" s="335"/>
      <c r="AB76" s="335"/>
      <c r="AC76" s="335"/>
      <c r="AD76" s="335"/>
      <c r="AE76" s="335"/>
      <c r="AF76" s="335"/>
      <c r="AG76" s="335"/>
      <c r="AH76" s="335"/>
      <c r="AI76" s="335"/>
      <c r="AJ76" s="335" t="s">
        <v>2479</v>
      </c>
    </row>
    <row r="77" spans="7:36" x14ac:dyDescent="0.3">
      <c r="G77" t="s">
        <v>2489</v>
      </c>
      <c r="H77" t="s">
        <v>1399</v>
      </c>
      <c r="I77">
        <v>2008</v>
      </c>
      <c r="J77">
        <v>5000</v>
      </c>
      <c r="K77">
        <v>180395</v>
      </c>
      <c r="L77">
        <v>75</v>
      </c>
      <c r="O77" s="392">
        <v>180395</v>
      </c>
      <c r="P77" s="335"/>
      <c r="Q77" s="335" t="s">
        <v>1399</v>
      </c>
      <c r="R77" s="335">
        <v>2008</v>
      </c>
      <c r="S77" s="382" t="s">
        <v>2501</v>
      </c>
      <c r="T77" s="335"/>
      <c r="U77" s="335"/>
      <c r="V77" s="335"/>
      <c r="W77" s="335"/>
      <c r="X77" s="335"/>
      <c r="Y77" s="335"/>
      <c r="Z77" s="335"/>
      <c r="AB77" s="335"/>
      <c r="AC77" s="335"/>
      <c r="AD77" s="335"/>
      <c r="AF77" s="335"/>
      <c r="AG77" s="335"/>
      <c r="AH77" s="335"/>
      <c r="AI77" s="335"/>
      <c r="AJ77" s="335" t="s">
        <v>2479</v>
      </c>
    </row>
    <row r="78" spans="7:36" x14ac:dyDescent="0.3">
      <c r="G78" t="s">
        <v>2489</v>
      </c>
      <c r="H78" t="s">
        <v>1399</v>
      </c>
      <c r="I78">
        <v>2008</v>
      </c>
      <c r="J78">
        <v>5000</v>
      </c>
      <c r="K78">
        <v>180396</v>
      </c>
      <c r="L78">
        <v>76</v>
      </c>
      <c r="O78" s="392">
        <v>180396</v>
      </c>
      <c r="P78" s="335"/>
      <c r="Q78" s="335" t="s">
        <v>1399</v>
      </c>
      <c r="R78" s="335">
        <v>2008</v>
      </c>
      <c r="S78" s="382" t="s">
        <v>2502</v>
      </c>
      <c r="T78" s="335"/>
      <c r="U78" s="335"/>
      <c r="V78" s="335"/>
      <c r="W78" s="335"/>
      <c r="X78" s="335"/>
      <c r="Y78" s="335"/>
      <c r="Z78" s="335"/>
      <c r="AB78" s="335"/>
      <c r="AC78" s="335"/>
      <c r="AD78" s="335"/>
      <c r="AE78" s="335"/>
      <c r="AF78" s="335"/>
      <c r="AG78" s="335"/>
      <c r="AH78" s="335"/>
      <c r="AI78" s="335"/>
      <c r="AJ78" s="335" t="s">
        <v>2479</v>
      </c>
    </row>
    <row r="79" spans="7:36" x14ac:dyDescent="0.3">
      <c r="G79" t="s">
        <v>2489</v>
      </c>
      <c r="H79" t="s">
        <v>1399</v>
      </c>
      <c r="I79">
        <v>2008</v>
      </c>
      <c r="J79">
        <v>5000</v>
      </c>
      <c r="K79">
        <v>180469</v>
      </c>
      <c r="L79">
        <v>77</v>
      </c>
      <c r="O79" s="392">
        <v>180469</v>
      </c>
      <c r="P79" s="335"/>
      <c r="Q79" s="335" t="s">
        <v>1399</v>
      </c>
      <c r="R79" s="335">
        <v>2008</v>
      </c>
      <c r="S79" s="382" t="s">
        <v>2503</v>
      </c>
      <c r="T79" s="335"/>
      <c r="U79" s="335"/>
      <c r="V79" s="335"/>
      <c r="W79" s="335"/>
      <c r="X79" s="335"/>
      <c r="Y79" s="335"/>
      <c r="Z79" s="335"/>
      <c r="AA79" s="335"/>
      <c r="AB79" s="335"/>
      <c r="AC79" s="335"/>
      <c r="AD79" s="335"/>
      <c r="AF79" s="335"/>
      <c r="AG79" s="335"/>
      <c r="AH79" s="335"/>
      <c r="AI79" s="335"/>
      <c r="AJ79" s="335" t="s">
        <v>2479</v>
      </c>
    </row>
    <row r="80" spans="7:36" x14ac:dyDescent="0.3">
      <c r="G80" t="s">
        <v>2489</v>
      </c>
      <c r="H80" t="s">
        <v>1399</v>
      </c>
      <c r="I80">
        <v>2008</v>
      </c>
      <c r="J80">
        <v>5000</v>
      </c>
      <c r="K80">
        <v>180470</v>
      </c>
      <c r="L80">
        <v>78</v>
      </c>
      <c r="O80" s="392">
        <v>180470</v>
      </c>
      <c r="P80" s="335"/>
      <c r="Q80" s="335" t="s">
        <v>1399</v>
      </c>
      <c r="R80" s="335">
        <v>2008</v>
      </c>
      <c r="S80" s="382" t="s">
        <v>2504</v>
      </c>
      <c r="T80" s="335"/>
      <c r="U80" s="335"/>
      <c r="V80" s="335"/>
      <c r="W80" s="335"/>
      <c r="X80" s="335"/>
      <c r="Y80" s="335"/>
      <c r="Z80" s="335"/>
      <c r="AB80" s="335"/>
      <c r="AC80" s="335"/>
      <c r="AD80" s="335"/>
      <c r="AF80" s="335"/>
      <c r="AG80" s="335"/>
      <c r="AH80" s="335"/>
      <c r="AI80" s="335"/>
      <c r="AJ80" s="335" t="s">
        <v>2479</v>
      </c>
    </row>
    <row r="81" spans="7:36" x14ac:dyDescent="0.3">
      <c r="G81" t="s">
        <v>2489</v>
      </c>
      <c r="H81" t="s">
        <v>1399</v>
      </c>
      <c r="I81">
        <v>2008</v>
      </c>
      <c r="J81">
        <v>5000</v>
      </c>
      <c r="K81">
        <v>180471</v>
      </c>
      <c r="L81">
        <v>79</v>
      </c>
      <c r="O81" s="392">
        <v>180471</v>
      </c>
      <c r="P81" s="335"/>
      <c r="Q81" s="335" t="s">
        <v>1399</v>
      </c>
      <c r="R81" s="335">
        <v>2008</v>
      </c>
      <c r="S81" s="382" t="s">
        <v>2505</v>
      </c>
      <c r="T81" s="335"/>
      <c r="U81" s="335"/>
      <c r="V81" s="335"/>
      <c r="W81" s="335"/>
      <c r="X81" s="335"/>
      <c r="Y81" s="335"/>
      <c r="Z81" s="335"/>
      <c r="AB81" s="335"/>
      <c r="AC81" s="335"/>
      <c r="AD81" s="335"/>
      <c r="AE81" s="335"/>
      <c r="AF81" s="335"/>
      <c r="AG81" s="335"/>
      <c r="AH81" s="335"/>
      <c r="AI81" s="335"/>
      <c r="AJ81" s="335" t="s">
        <v>2479</v>
      </c>
    </row>
    <row r="82" spans="7:36" x14ac:dyDescent="0.3">
      <c r="G82" t="s">
        <v>2489</v>
      </c>
      <c r="H82" t="s">
        <v>1399</v>
      </c>
      <c r="I82">
        <v>2008</v>
      </c>
      <c r="J82">
        <v>5000</v>
      </c>
      <c r="K82">
        <v>180472</v>
      </c>
      <c r="L82">
        <v>80</v>
      </c>
      <c r="O82" s="392">
        <v>180472</v>
      </c>
      <c r="P82" s="335"/>
      <c r="Q82" s="335" t="s">
        <v>1399</v>
      </c>
      <c r="R82" s="335">
        <v>2008</v>
      </c>
      <c r="S82" s="382" t="s">
        <v>2506</v>
      </c>
      <c r="T82" s="335"/>
      <c r="U82" s="335"/>
      <c r="V82" s="335"/>
      <c r="W82" s="335"/>
      <c r="X82" s="335"/>
      <c r="Y82" s="335"/>
      <c r="Z82" s="335"/>
      <c r="AB82" s="335"/>
      <c r="AC82" s="335"/>
      <c r="AD82" s="335"/>
      <c r="AF82" s="335"/>
      <c r="AG82" s="335"/>
      <c r="AH82" s="335"/>
      <c r="AI82" s="335"/>
      <c r="AJ82" s="335" t="s">
        <v>2479</v>
      </c>
    </row>
    <row r="83" spans="7:36" x14ac:dyDescent="0.3">
      <c r="G83" t="s">
        <v>2489</v>
      </c>
      <c r="H83" t="s">
        <v>1399</v>
      </c>
      <c r="I83">
        <v>2008</v>
      </c>
      <c r="J83">
        <v>5000</v>
      </c>
      <c r="K83">
        <v>180473</v>
      </c>
      <c r="L83">
        <v>81</v>
      </c>
      <c r="O83" s="392">
        <v>180473</v>
      </c>
      <c r="P83" s="335"/>
      <c r="Q83" s="335" t="s">
        <v>1399</v>
      </c>
      <c r="R83" s="335">
        <v>2008</v>
      </c>
      <c r="S83" s="382" t="s">
        <v>2219</v>
      </c>
      <c r="T83" s="335"/>
      <c r="U83" s="335"/>
      <c r="V83" s="335"/>
      <c r="W83" s="335"/>
      <c r="X83" s="335"/>
      <c r="Y83" s="335"/>
      <c r="Z83" s="335"/>
      <c r="AA83" s="335"/>
      <c r="AB83" s="335"/>
      <c r="AC83" s="335"/>
      <c r="AD83" s="335"/>
      <c r="AE83" s="335"/>
      <c r="AF83" s="335"/>
      <c r="AG83" s="335"/>
      <c r="AH83" s="335"/>
      <c r="AI83" s="335"/>
      <c r="AJ83" s="335" t="s">
        <v>2479</v>
      </c>
    </row>
    <row r="84" spans="7:36" x14ac:dyDescent="0.3">
      <c r="G84" t="s">
        <v>2489</v>
      </c>
      <c r="H84" t="s">
        <v>1399</v>
      </c>
      <c r="I84">
        <v>2008</v>
      </c>
      <c r="J84">
        <v>5000</v>
      </c>
      <c r="K84">
        <v>185344</v>
      </c>
      <c r="L84">
        <v>82</v>
      </c>
      <c r="O84" s="392">
        <v>185344</v>
      </c>
      <c r="P84" s="335"/>
      <c r="Q84" s="335" t="s">
        <v>1399</v>
      </c>
      <c r="R84" s="335">
        <v>2008</v>
      </c>
      <c r="S84" s="382" t="s">
        <v>2507</v>
      </c>
      <c r="T84" s="335"/>
      <c r="U84" s="335"/>
      <c r="V84" s="335"/>
      <c r="W84" s="335"/>
      <c r="X84" s="335"/>
      <c r="Y84" s="335"/>
      <c r="Z84" s="335"/>
      <c r="AA84" s="252"/>
      <c r="AB84" s="335"/>
      <c r="AC84" s="335"/>
      <c r="AD84" s="335"/>
      <c r="AE84" s="335"/>
      <c r="AF84" s="335"/>
      <c r="AG84" s="335"/>
      <c r="AH84" s="335"/>
      <c r="AI84" s="335"/>
      <c r="AJ84" s="335" t="s">
        <v>2479</v>
      </c>
    </row>
    <row r="85" spans="7:36" x14ac:dyDescent="0.3">
      <c r="G85" t="s">
        <v>2489</v>
      </c>
      <c r="H85" t="s">
        <v>1399</v>
      </c>
      <c r="I85">
        <v>2008</v>
      </c>
      <c r="J85">
        <v>5000</v>
      </c>
      <c r="K85">
        <v>185345</v>
      </c>
      <c r="L85">
        <v>83</v>
      </c>
      <c r="O85" s="392">
        <v>185345</v>
      </c>
      <c r="P85" s="335"/>
      <c r="Q85" s="335" t="s">
        <v>1399</v>
      </c>
      <c r="R85" s="335">
        <v>2008</v>
      </c>
      <c r="S85" s="382" t="s">
        <v>2508</v>
      </c>
      <c r="T85" s="335"/>
      <c r="U85" s="335"/>
      <c r="V85" s="335"/>
      <c r="W85" s="335"/>
      <c r="X85" s="335"/>
      <c r="Y85" s="335"/>
      <c r="Z85" s="335"/>
      <c r="AA85" s="252"/>
      <c r="AB85" s="335"/>
      <c r="AC85" s="335"/>
      <c r="AD85" s="335"/>
      <c r="AE85" s="335"/>
      <c r="AF85" s="335"/>
      <c r="AG85" s="335"/>
      <c r="AH85" s="335"/>
      <c r="AI85" s="335"/>
      <c r="AJ85" s="335" t="s">
        <v>2479</v>
      </c>
    </row>
    <row r="86" spans="7:36" x14ac:dyDescent="0.3">
      <c r="G86" t="s">
        <v>2489</v>
      </c>
      <c r="H86" t="s">
        <v>1399</v>
      </c>
      <c r="I86">
        <v>2008</v>
      </c>
      <c r="J86">
        <v>5000</v>
      </c>
      <c r="K86">
        <v>185705</v>
      </c>
      <c r="L86">
        <v>84</v>
      </c>
      <c r="O86" s="392">
        <v>185705</v>
      </c>
      <c r="P86" s="335"/>
      <c r="Q86" s="335" t="s">
        <v>1399</v>
      </c>
      <c r="R86" s="335">
        <v>2008</v>
      </c>
      <c r="S86" s="382" t="s">
        <v>2509</v>
      </c>
      <c r="T86" s="335"/>
      <c r="U86" s="335"/>
      <c r="V86" s="335"/>
      <c r="W86" s="335"/>
      <c r="X86" s="335"/>
      <c r="Y86" s="335"/>
      <c r="Z86" s="335"/>
      <c r="AA86" s="252"/>
      <c r="AB86" s="335"/>
      <c r="AC86" s="335"/>
      <c r="AD86" s="335"/>
      <c r="AE86" s="335"/>
      <c r="AF86" s="335"/>
      <c r="AG86" s="335"/>
      <c r="AH86" s="335"/>
      <c r="AI86" s="335"/>
      <c r="AJ86" s="335" t="s">
        <v>2479</v>
      </c>
    </row>
    <row r="87" spans="7:36" x14ac:dyDescent="0.3">
      <c r="G87" t="s">
        <v>2489</v>
      </c>
      <c r="H87" t="s">
        <v>1399</v>
      </c>
      <c r="I87">
        <v>2008</v>
      </c>
      <c r="J87">
        <v>5000</v>
      </c>
      <c r="K87">
        <v>186137</v>
      </c>
      <c r="L87">
        <v>85</v>
      </c>
      <c r="O87" s="392">
        <v>186137</v>
      </c>
      <c r="P87" s="335"/>
      <c r="Q87" s="335" t="s">
        <v>1399</v>
      </c>
      <c r="R87" s="335">
        <v>2008</v>
      </c>
      <c r="S87" s="382" t="s">
        <v>2510</v>
      </c>
      <c r="T87" s="335"/>
      <c r="U87" s="335"/>
      <c r="V87" s="335"/>
      <c r="W87" s="335"/>
      <c r="X87" s="335"/>
      <c r="Y87" s="335"/>
      <c r="Z87" s="335"/>
      <c r="AB87" s="335"/>
      <c r="AC87" s="335"/>
      <c r="AD87" s="335"/>
      <c r="AF87" s="335"/>
      <c r="AG87" s="335"/>
      <c r="AH87" s="335"/>
      <c r="AI87" s="335"/>
      <c r="AJ87" s="335" t="s">
        <v>2479</v>
      </c>
    </row>
    <row r="88" spans="7:36" x14ac:dyDescent="0.3">
      <c r="G88" t="s">
        <v>2489</v>
      </c>
      <c r="H88" t="s">
        <v>1399</v>
      </c>
      <c r="I88">
        <v>2008</v>
      </c>
      <c r="J88">
        <v>5000</v>
      </c>
      <c r="K88">
        <v>186311</v>
      </c>
      <c r="L88">
        <v>86</v>
      </c>
      <c r="O88" s="392">
        <v>186311</v>
      </c>
      <c r="P88" s="335"/>
      <c r="Q88" s="335" t="s">
        <v>1399</v>
      </c>
      <c r="R88" s="335">
        <v>2008</v>
      </c>
      <c r="S88" s="382" t="s">
        <v>2511</v>
      </c>
      <c r="T88" s="335"/>
      <c r="U88" s="335"/>
      <c r="V88" s="335"/>
      <c r="W88" s="335"/>
      <c r="X88" s="335"/>
      <c r="Y88" s="335"/>
      <c r="Z88" s="335"/>
      <c r="AB88" s="335"/>
      <c r="AC88" s="335"/>
      <c r="AD88" s="335"/>
      <c r="AE88" s="335"/>
      <c r="AF88" s="335"/>
      <c r="AG88" s="335"/>
      <c r="AH88" s="335"/>
      <c r="AI88" s="335"/>
      <c r="AJ88" s="335" t="s">
        <v>2479</v>
      </c>
    </row>
    <row r="89" spans="7:36" x14ac:dyDescent="0.3">
      <c r="G89" t="s">
        <v>2489</v>
      </c>
      <c r="H89" t="s">
        <v>1399</v>
      </c>
      <c r="I89">
        <v>2008</v>
      </c>
      <c r="J89">
        <v>5000</v>
      </c>
      <c r="K89">
        <v>186312</v>
      </c>
      <c r="L89">
        <v>87</v>
      </c>
      <c r="O89" s="392">
        <v>186312</v>
      </c>
      <c r="P89" s="335"/>
      <c r="Q89" s="335" t="s">
        <v>1399</v>
      </c>
      <c r="R89" s="335">
        <v>2008</v>
      </c>
      <c r="S89" s="382" t="s">
        <v>2512</v>
      </c>
      <c r="T89" s="335"/>
      <c r="U89" s="335"/>
      <c r="V89" s="335"/>
      <c r="W89" s="335"/>
      <c r="X89" s="335"/>
      <c r="Y89" s="335"/>
      <c r="Z89" s="335"/>
      <c r="AB89" s="335"/>
      <c r="AC89" s="335"/>
      <c r="AD89" s="335"/>
      <c r="AE89" s="335"/>
      <c r="AF89" s="335"/>
      <c r="AG89" s="335"/>
      <c r="AH89" s="335"/>
      <c r="AI89" s="335"/>
      <c r="AJ89" s="335" t="s">
        <v>2479</v>
      </c>
    </row>
    <row r="90" spans="7:36" x14ac:dyDescent="0.3">
      <c r="G90" t="s">
        <v>2489</v>
      </c>
      <c r="H90" t="s">
        <v>1399</v>
      </c>
      <c r="I90">
        <v>2008</v>
      </c>
      <c r="J90">
        <v>5000</v>
      </c>
      <c r="K90">
        <v>186313</v>
      </c>
      <c r="L90">
        <v>88</v>
      </c>
      <c r="O90" s="392">
        <v>186313</v>
      </c>
      <c r="P90" s="335"/>
      <c r="Q90" s="335" t="s">
        <v>1399</v>
      </c>
      <c r="R90" s="335">
        <v>2008</v>
      </c>
      <c r="S90" s="382" t="s">
        <v>2513</v>
      </c>
      <c r="T90" s="335"/>
      <c r="U90" s="335"/>
      <c r="V90" s="335"/>
      <c r="W90" s="335"/>
      <c r="X90" s="335"/>
      <c r="Y90" s="335"/>
      <c r="Z90" s="335"/>
      <c r="AB90" s="335"/>
      <c r="AC90" s="335"/>
      <c r="AD90" s="335"/>
      <c r="AE90" s="335"/>
      <c r="AF90" s="335"/>
      <c r="AG90" s="335"/>
      <c r="AH90" s="335"/>
      <c r="AI90" s="335"/>
      <c r="AJ90" s="335" t="s">
        <v>2479</v>
      </c>
    </row>
    <row r="91" spans="7:36" x14ac:dyDescent="0.3">
      <c r="G91" t="s">
        <v>2489</v>
      </c>
      <c r="H91" t="s">
        <v>1399</v>
      </c>
      <c r="I91">
        <v>2008</v>
      </c>
      <c r="J91">
        <v>5000</v>
      </c>
      <c r="K91">
        <v>186314</v>
      </c>
      <c r="L91">
        <v>89</v>
      </c>
      <c r="O91" s="392">
        <v>186314</v>
      </c>
      <c r="P91" s="335"/>
      <c r="Q91" s="335" t="s">
        <v>1399</v>
      </c>
      <c r="R91" s="335">
        <v>2008</v>
      </c>
      <c r="S91" s="382" t="s">
        <v>2514</v>
      </c>
      <c r="T91" s="335"/>
      <c r="U91" s="335"/>
      <c r="V91" s="335"/>
      <c r="W91" s="335"/>
      <c r="X91" s="335"/>
      <c r="Y91" s="335"/>
      <c r="Z91" s="335"/>
      <c r="AB91" s="335"/>
      <c r="AC91" s="335"/>
      <c r="AD91" s="335"/>
      <c r="AE91" s="335"/>
      <c r="AF91" s="335"/>
      <c r="AG91" s="335"/>
      <c r="AH91" s="335"/>
      <c r="AI91" s="335"/>
      <c r="AJ91" s="335" t="s">
        <v>2479</v>
      </c>
    </row>
    <row r="92" spans="7:36" x14ac:dyDescent="0.3">
      <c r="G92" t="s">
        <v>2489</v>
      </c>
      <c r="H92" t="s">
        <v>1399</v>
      </c>
      <c r="I92">
        <v>2008</v>
      </c>
      <c r="J92">
        <v>5000</v>
      </c>
      <c r="K92">
        <v>186315</v>
      </c>
      <c r="L92">
        <v>90</v>
      </c>
      <c r="O92" s="392">
        <v>186315</v>
      </c>
      <c r="P92" s="335"/>
      <c r="Q92" s="335" t="s">
        <v>1399</v>
      </c>
      <c r="R92" s="335">
        <v>2008</v>
      </c>
      <c r="S92" s="382" t="s">
        <v>2515</v>
      </c>
      <c r="T92" s="335"/>
      <c r="U92" s="335"/>
      <c r="V92" s="335"/>
      <c r="W92" s="335"/>
      <c r="X92" s="335"/>
      <c r="Y92" s="335"/>
      <c r="Z92" s="335"/>
      <c r="AB92" s="335"/>
      <c r="AC92" s="335"/>
      <c r="AD92" s="335"/>
      <c r="AE92" s="335"/>
      <c r="AF92" s="335"/>
      <c r="AG92" s="335"/>
      <c r="AH92" s="335"/>
      <c r="AI92" s="335"/>
      <c r="AJ92" s="335" t="s">
        <v>2479</v>
      </c>
    </row>
    <row r="93" spans="7:36" x14ac:dyDescent="0.3">
      <c r="G93" t="s">
        <v>2489</v>
      </c>
      <c r="H93" t="s">
        <v>1399</v>
      </c>
      <c r="I93">
        <v>2008</v>
      </c>
      <c r="J93">
        <v>5000</v>
      </c>
      <c r="K93">
        <v>186316</v>
      </c>
      <c r="L93">
        <v>91</v>
      </c>
      <c r="O93" s="392">
        <v>186316</v>
      </c>
      <c r="P93" s="335"/>
      <c r="Q93" s="335" t="s">
        <v>1399</v>
      </c>
      <c r="R93" s="335">
        <v>2008</v>
      </c>
      <c r="S93" s="382" t="s">
        <v>2516</v>
      </c>
      <c r="T93" s="335"/>
      <c r="U93" s="335"/>
      <c r="V93" s="335"/>
      <c r="W93" s="335"/>
      <c r="X93" s="335"/>
      <c r="Y93" s="335"/>
      <c r="Z93" s="335"/>
      <c r="AA93" s="252"/>
      <c r="AB93" s="335"/>
      <c r="AC93" s="335"/>
      <c r="AD93" s="335"/>
      <c r="AE93" s="335"/>
      <c r="AF93" s="335"/>
      <c r="AG93" s="335"/>
      <c r="AH93" s="335"/>
      <c r="AI93" s="335"/>
      <c r="AJ93" s="335" t="s">
        <v>2479</v>
      </c>
    </row>
    <row r="94" spans="7:36" x14ac:dyDescent="0.3">
      <c r="G94" t="s">
        <v>2489</v>
      </c>
      <c r="H94" t="s">
        <v>1399</v>
      </c>
      <c r="I94">
        <v>2008</v>
      </c>
      <c r="J94">
        <v>5000</v>
      </c>
      <c r="K94">
        <v>186317</v>
      </c>
      <c r="L94">
        <v>92</v>
      </c>
      <c r="O94" s="392">
        <v>186317</v>
      </c>
      <c r="P94" s="335"/>
      <c r="Q94" s="335" t="s">
        <v>1399</v>
      </c>
      <c r="R94" s="335">
        <v>2008</v>
      </c>
      <c r="S94" s="382" t="s">
        <v>2517</v>
      </c>
      <c r="T94" s="335"/>
      <c r="U94" s="335"/>
      <c r="V94" s="335"/>
      <c r="W94" s="335"/>
      <c r="X94" s="335"/>
      <c r="Y94" s="335"/>
      <c r="Z94" s="335"/>
      <c r="AB94" s="335"/>
      <c r="AC94" s="335"/>
      <c r="AD94" s="335"/>
      <c r="AF94" s="335"/>
      <c r="AG94" s="335"/>
      <c r="AH94" s="335"/>
      <c r="AI94" s="335"/>
      <c r="AJ94" s="335" t="s">
        <v>2479</v>
      </c>
    </row>
    <row r="95" spans="7:36" x14ac:dyDescent="0.3">
      <c r="G95" t="s">
        <v>2489</v>
      </c>
      <c r="H95" t="s">
        <v>1399</v>
      </c>
      <c r="I95">
        <v>2008</v>
      </c>
      <c r="J95">
        <v>5000</v>
      </c>
      <c r="K95">
        <v>186318</v>
      </c>
      <c r="L95">
        <v>93</v>
      </c>
      <c r="O95" s="392">
        <v>186318</v>
      </c>
      <c r="P95" s="335"/>
      <c r="Q95" s="335" t="s">
        <v>1399</v>
      </c>
      <c r="R95" s="335">
        <v>2008</v>
      </c>
      <c r="S95" s="382" t="s">
        <v>2518</v>
      </c>
      <c r="T95" s="335"/>
      <c r="U95" s="335"/>
      <c r="V95" s="335"/>
      <c r="W95" s="335"/>
      <c r="X95" s="335"/>
      <c r="Y95" s="335"/>
      <c r="Z95" s="335"/>
      <c r="AB95" s="335"/>
      <c r="AC95" s="335"/>
      <c r="AD95" s="335"/>
      <c r="AE95" s="252"/>
      <c r="AF95" s="335"/>
      <c r="AG95" s="335"/>
      <c r="AH95" s="335"/>
      <c r="AI95" s="335"/>
      <c r="AJ95" s="335" t="s">
        <v>2479</v>
      </c>
    </row>
    <row r="96" spans="7:36" x14ac:dyDescent="0.3">
      <c r="G96" t="s">
        <v>2489</v>
      </c>
      <c r="H96" t="s">
        <v>1371</v>
      </c>
      <c r="I96">
        <v>2005</v>
      </c>
      <c r="J96">
        <v>5000</v>
      </c>
      <c r="K96" t="s">
        <v>1028</v>
      </c>
      <c r="L96">
        <v>94</v>
      </c>
      <c r="O96" s="388" t="s">
        <v>1028</v>
      </c>
      <c r="P96" s="382" t="s">
        <v>1607</v>
      </c>
      <c r="Q96" s="382" t="s">
        <v>1371</v>
      </c>
      <c r="R96" s="383">
        <v>2005</v>
      </c>
      <c r="S96" s="382" t="s">
        <v>1722</v>
      </c>
      <c r="T96" s="382" t="s">
        <v>1723</v>
      </c>
      <c r="U96" s="382" t="s">
        <v>1612</v>
      </c>
      <c r="V96" s="384">
        <v>38869</v>
      </c>
      <c r="W96" s="384">
        <v>38875</v>
      </c>
      <c r="X96" s="382" t="s">
        <v>1608</v>
      </c>
      <c r="Y96" s="383">
        <v>53222</v>
      </c>
      <c r="Z96" s="382" t="s">
        <v>1341</v>
      </c>
      <c r="AA96" s="385"/>
      <c r="AB96" s="382" t="s">
        <v>1608</v>
      </c>
      <c r="AC96" s="383">
        <v>1799</v>
      </c>
      <c r="AD96" s="382" t="s">
        <v>1341</v>
      </c>
      <c r="AE96" s="396"/>
      <c r="AF96" s="382" t="s">
        <v>1341</v>
      </c>
      <c r="AG96" s="382" t="s">
        <v>1341</v>
      </c>
      <c r="AH96" s="383" t="b">
        <v>0</v>
      </c>
      <c r="AI96" s="382" t="s">
        <v>1341</v>
      </c>
      <c r="AJ96" s="382" t="s">
        <v>1341</v>
      </c>
    </row>
    <row r="97" spans="7:36" x14ac:dyDescent="0.3">
      <c r="G97" t="s">
        <v>2489</v>
      </c>
      <c r="H97" t="s">
        <v>1371</v>
      </c>
      <c r="I97">
        <v>2005</v>
      </c>
      <c r="J97">
        <v>5000</v>
      </c>
      <c r="K97" t="s">
        <v>1027</v>
      </c>
      <c r="L97">
        <v>95</v>
      </c>
      <c r="O97" s="388" t="s">
        <v>1027</v>
      </c>
      <c r="P97" s="382" t="s">
        <v>1607</v>
      </c>
      <c r="Q97" s="382" t="s">
        <v>1371</v>
      </c>
      <c r="R97" s="383">
        <v>2005</v>
      </c>
      <c r="S97" s="382" t="s">
        <v>1722</v>
      </c>
      <c r="T97" s="382" t="s">
        <v>1723</v>
      </c>
      <c r="U97" s="382" t="s">
        <v>1612</v>
      </c>
      <c r="V97" s="384">
        <v>38874</v>
      </c>
      <c r="W97" s="384">
        <v>38875</v>
      </c>
      <c r="X97" s="382" t="s">
        <v>1608</v>
      </c>
      <c r="Y97" s="383">
        <v>49090</v>
      </c>
      <c r="Z97" s="382" t="s">
        <v>1341</v>
      </c>
      <c r="AA97" s="385"/>
      <c r="AB97" s="382" t="s">
        <v>1608</v>
      </c>
      <c r="AC97" s="383">
        <v>3943</v>
      </c>
      <c r="AD97" s="382" t="s">
        <v>1341</v>
      </c>
      <c r="AE97" s="385"/>
      <c r="AF97" s="382" t="s">
        <v>1341</v>
      </c>
      <c r="AG97" s="382" t="s">
        <v>1341</v>
      </c>
      <c r="AH97" s="383" t="b">
        <v>0</v>
      </c>
      <c r="AI97" s="382" t="s">
        <v>1341</v>
      </c>
      <c r="AJ97" s="382" t="s">
        <v>1341</v>
      </c>
    </row>
    <row r="98" spans="7:36" x14ac:dyDescent="0.3">
      <c r="G98" t="s">
        <v>2489</v>
      </c>
      <c r="H98" t="s">
        <v>1371</v>
      </c>
      <c r="I98">
        <v>2006</v>
      </c>
      <c r="J98">
        <v>5000</v>
      </c>
      <c r="K98" t="s">
        <v>2157</v>
      </c>
      <c r="L98">
        <v>96</v>
      </c>
      <c r="O98" s="388" t="s">
        <v>2157</v>
      </c>
      <c r="P98" s="382" t="s">
        <v>1607</v>
      </c>
      <c r="Q98" s="382" t="s">
        <v>1371</v>
      </c>
      <c r="R98" s="383">
        <v>2006</v>
      </c>
      <c r="S98" s="382" t="s">
        <v>1722</v>
      </c>
      <c r="T98" s="382" t="s">
        <v>1723</v>
      </c>
      <c r="U98" s="382" t="s">
        <v>1612</v>
      </c>
      <c r="V98" s="384">
        <v>39238</v>
      </c>
      <c r="W98" s="384">
        <v>39238</v>
      </c>
      <c r="X98" s="382" t="s">
        <v>1608</v>
      </c>
      <c r="Y98" s="383">
        <v>51746</v>
      </c>
      <c r="Z98" s="382" t="s">
        <v>1341</v>
      </c>
      <c r="AA98" s="385"/>
      <c r="AB98" s="382" t="s">
        <v>1608</v>
      </c>
      <c r="AC98" s="383">
        <v>154</v>
      </c>
      <c r="AD98" s="382" t="s">
        <v>1341</v>
      </c>
      <c r="AE98" s="396"/>
      <c r="AF98" s="382" t="s">
        <v>1341</v>
      </c>
      <c r="AG98" s="382" t="s">
        <v>1341</v>
      </c>
      <c r="AH98" s="383" t="b">
        <v>0</v>
      </c>
      <c r="AI98" s="382" t="s">
        <v>1341</v>
      </c>
      <c r="AJ98" s="382" t="s">
        <v>1341</v>
      </c>
    </row>
    <row r="99" spans="7:36" x14ac:dyDescent="0.3">
      <c r="G99" t="s">
        <v>2489</v>
      </c>
      <c r="H99" t="s">
        <v>1371</v>
      </c>
      <c r="I99">
        <v>2006</v>
      </c>
      <c r="J99">
        <v>5000</v>
      </c>
      <c r="K99" t="s">
        <v>2153</v>
      </c>
      <c r="L99">
        <v>97</v>
      </c>
      <c r="O99" s="388" t="s">
        <v>2153</v>
      </c>
      <c r="P99" s="382" t="s">
        <v>1607</v>
      </c>
      <c r="Q99" s="382" t="s">
        <v>1371</v>
      </c>
      <c r="R99" s="383">
        <v>2006</v>
      </c>
      <c r="S99" s="382" t="s">
        <v>1722</v>
      </c>
      <c r="T99" s="382" t="s">
        <v>1723</v>
      </c>
      <c r="U99" s="382" t="s">
        <v>1612</v>
      </c>
      <c r="V99" s="384">
        <v>39233</v>
      </c>
      <c r="W99" s="384">
        <v>39233</v>
      </c>
      <c r="X99" s="382" t="s">
        <v>1608</v>
      </c>
      <c r="Y99" s="383">
        <v>25812</v>
      </c>
      <c r="Z99" s="382" t="s">
        <v>1341</v>
      </c>
      <c r="AA99" s="396"/>
      <c r="AB99" s="382" t="s">
        <v>1608</v>
      </c>
      <c r="AC99" s="383">
        <v>140</v>
      </c>
      <c r="AD99" s="382" t="s">
        <v>1341</v>
      </c>
      <c r="AE99" s="396"/>
      <c r="AF99" s="382" t="s">
        <v>1341</v>
      </c>
      <c r="AG99" s="382" t="s">
        <v>1341</v>
      </c>
      <c r="AH99" s="383" t="b">
        <v>0</v>
      </c>
      <c r="AI99" s="382" t="s">
        <v>1341</v>
      </c>
      <c r="AJ99" s="382" t="s">
        <v>1341</v>
      </c>
    </row>
    <row r="100" spans="7:36" x14ac:dyDescent="0.3">
      <c r="G100" t="s">
        <v>2489</v>
      </c>
      <c r="H100" t="s">
        <v>1371</v>
      </c>
      <c r="I100">
        <v>2006</v>
      </c>
      <c r="J100">
        <v>5000</v>
      </c>
      <c r="K100" t="s">
        <v>2152</v>
      </c>
      <c r="L100">
        <v>98</v>
      </c>
      <c r="O100" s="388" t="s">
        <v>2152</v>
      </c>
      <c r="P100" s="382" t="s">
        <v>1607</v>
      </c>
      <c r="Q100" s="382" t="s">
        <v>1371</v>
      </c>
      <c r="R100" s="383">
        <v>2006</v>
      </c>
      <c r="S100" s="382" t="s">
        <v>1722</v>
      </c>
      <c r="T100" s="382" t="s">
        <v>1723</v>
      </c>
      <c r="U100" s="382" t="s">
        <v>1612</v>
      </c>
      <c r="V100" s="384">
        <v>39234</v>
      </c>
      <c r="W100" s="384">
        <v>39234</v>
      </c>
      <c r="X100" s="382" t="s">
        <v>1608</v>
      </c>
      <c r="Y100" s="383">
        <v>25899</v>
      </c>
      <c r="Z100" s="382" t="s">
        <v>1341</v>
      </c>
      <c r="AA100" s="396"/>
      <c r="AB100" s="382" t="s">
        <v>1608</v>
      </c>
      <c r="AC100" s="383">
        <v>59</v>
      </c>
      <c r="AD100" s="382" t="s">
        <v>1341</v>
      </c>
      <c r="AE100" s="387"/>
      <c r="AF100" s="382" t="s">
        <v>1341</v>
      </c>
      <c r="AG100" s="382" t="s">
        <v>1341</v>
      </c>
      <c r="AH100" s="383" t="b">
        <v>0</v>
      </c>
      <c r="AI100" s="382" t="s">
        <v>1341</v>
      </c>
      <c r="AJ100" s="382" t="s">
        <v>1341</v>
      </c>
    </row>
    <row r="101" spans="7:36" x14ac:dyDescent="0.3">
      <c r="G101" t="s">
        <v>2489</v>
      </c>
      <c r="H101" t="s">
        <v>1371</v>
      </c>
      <c r="I101">
        <v>2006</v>
      </c>
      <c r="J101">
        <v>5000</v>
      </c>
      <c r="K101" t="s">
        <v>2151</v>
      </c>
      <c r="L101">
        <v>99</v>
      </c>
      <c r="O101" s="388" t="s">
        <v>2151</v>
      </c>
      <c r="P101" s="382" t="s">
        <v>1607</v>
      </c>
      <c r="Q101" s="382" t="s">
        <v>1371</v>
      </c>
      <c r="R101" s="383">
        <v>2006</v>
      </c>
      <c r="S101" s="382" t="s">
        <v>1722</v>
      </c>
      <c r="T101" s="382" t="s">
        <v>1723</v>
      </c>
      <c r="U101" s="382" t="s">
        <v>1612</v>
      </c>
      <c r="V101" s="384">
        <v>39237</v>
      </c>
      <c r="W101" s="384">
        <v>39237</v>
      </c>
      <c r="X101" s="382" t="s">
        <v>1608</v>
      </c>
      <c r="Y101" s="383">
        <v>25965</v>
      </c>
      <c r="Z101" s="382" t="s">
        <v>1341</v>
      </c>
      <c r="AA101" s="385"/>
      <c r="AB101" s="382" t="s">
        <v>1608</v>
      </c>
      <c r="AC101" s="383">
        <v>21</v>
      </c>
      <c r="AD101" s="382" t="s">
        <v>1341</v>
      </c>
      <c r="AE101" s="387"/>
      <c r="AF101" s="382" t="s">
        <v>1341</v>
      </c>
      <c r="AG101" s="382" t="s">
        <v>1341</v>
      </c>
      <c r="AH101" s="383" t="b">
        <v>0</v>
      </c>
      <c r="AI101" s="382" t="s">
        <v>1341</v>
      </c>
      <c r="AJ101" s="382" t="s">
        <v>1341</v>
      </c>
    </row>
    <row r="102" spans="7:36" x14ac:dyDescent="0.3">
      <c r="G102" t="s">
        <v>2489</v>
      </c>
      <c r="H102" t="s">
        <v>1371</v>
      </c>
      <c r="I102">
        <v>2006</v>
      </c>
      <c r="J102">
        <v>5000</v>
      </c>
      <c r="K102" t="s">
        <v>2159</v>
      </c>
      <c r="L102">
        <v>100</v>
      </c>
      <c r="O102" s="388" t="s">
        <v>2159</v>
      </c>
      <c r="P102" s="382" t="s">
        <v>1607</v>
      </c>
      <c r="Q102" s="382" t="s">
        <v>1371</v>
      </c>
      <c r="R102" s="383">
        <v>2006</v>
      </c>
      <c r="S102" s="382" t="s">
        <v>1722</v>
      </c>
      <c r="T102" s="382" t="s">
        <v>1723</v>
      </c>
      <c r="U102" s="382" t="s">
        <v>1612</v>
      </c>
      <c r="V102" s="384">
        <v>39225</v>
      </c>
      <c r="W102" s="384">
        <v>39225</v>
      </c>
      <c r="X102" s="382" t="s">
        <v>1608</v>
      </c>
      <c r="Y102" s="383">
        <v>24493</v>
      </c>
      <c r="Z102" s="382" t="s">
        <v>1341</v>
      </c>
      <c r="AA102" s="396"/>
      <c r="AB102" s="382" t="s">
        <v>1608</v>
      </c>
      <c r="AC102" s="383">
        <v>443</v>
      </c>
      <c r="AD102" s="382" t="s">
        <v>1341</v>
      </c>
      <c r="AE102" s="396"/>
      <c r="AF102" s="382" t="s">
        <v>1341</v>
      </c>
      <c r="AG102" s="382" t="s">
        <v>1341</v>
      </c>
      <c r="AH102" s="383" t="b">
        <v>0</v>
      </c>
      <c r="AI102" s="382" t="s">
        <v>1341</v>
      </c>
      <c r="AJ102" s="382" t="s">
        <v>1341</v>
      </c>
    </row>
    <row r="103" spans="7:36" x14ac:dyDescent="0.3">
      <c r="G103" t="s">
        <v>2489</v>
      </c>
      <c r="H103" t="s">
        <v>1371</v>
      </c>
      <c r="I103">
        <v>2006</v>
      </c>
      <c r="J103">
        <v>5000</v>
      </c>
      <c r="K103" t="s">
        <v>2161</v>
      </c>
      <c r="L103">
        <v>101</v>
      </c>
      <c r="O103" s="388" t="s">
        <v>2161</v>
      </c>
      <c r="P103" s="382" t="s">
        <v>1607</v>
      </c>
      <c r="Q103" s="382" t="s">
        <v>1371</v>
      </c>
      <c r="R103" s="383">
        <v>2006</v>
      </c>
      <c r="S103" s="382" t="s">
        <v>1722</v>
      </c>
      <c r="T103" s="382" t="s">
        <v>1723</v>
      </c>
      <c r="U103" s="382" t="s">
        <v>1612</v>
      </c>
      <c r="V103" s="384">
        <v>39226</v>
      </c>
      <c r="W103" s="384">
        <v>39226</v>
      </c>
      <c r="X103" s="382" t="s">
        <v>1608</v>
      </c>
      <c r="Y103" s="383">
        <v>25699</v>
      </c>
      <c r="Z103" s="382" t="s">
        <v>1341</v>
      </c>
      <c r="AA103" s="385"/>
      <c r="AB103" s="382" t="s">
        <v>1608</v>
      </c>
      <c r="AC103" s="383">
        <v>347</v>
      </c>
      <c r="AD103" s="382" t="s">
        <v>1341</v>
      </c>
      <c r="AE103" s="396"/>
      <c r="AF103" s="382" t="s">
        <v>1341</v>
      </c>
      <c r="AG103" s="382" t="s">
        <v>1341</v>
      </c>
      <c r="AH103" s="383" t="b">
        <v>0</v>
      </c>
      <c r="AI103" s="382" t="s">
        <v>1341</v>
      </c>
      <c r="AJ103" s="382" t="s">
        <v>1341</v>
      </c>
    </row>
    <row r="104" spans="7:36" x14ac:dyDescent="0.3">
      <c r="G104" t="s">
        <v>2489</v>
      </c>
      <c r="H104" t="s">
        <v>1371</v>
      </c>
      <c r="I104">
        <v>2006</v>
      </c>
      <c r="J104">
        <v>5000</v>
      </c>
      <c r="K104" t="s">
        <v>2160</v>
      </c>
      <c r="L104">
        <v>102</v>
      </c>
      <c r="O104" s="388" t="s">
        <v>2160</v>
      </c>
      <c r="P104" s="382" t="s">
        <v>1607</v>
      </c>
      <c r="Q104" s="382" t="s">
        <v>1371</v>
      </c>
      <c r="R104" s="383">
        <v>2006</v>
      </c>
      <c r="S104" s="382" t="s">
        <v>1722</v>
      </c>
      <c r="T104" s="382" t="s">
        <v>1723</v>
      </c>
      <c r="U104" s="382" t="s">
        <v>1612</v>
      </c>
      <c r="V104" s="384">
        <v>39232</v>
      </c>
      <c r="W104" s="384">
        <v>39232</v>
      </c>
      <c r="X104" s="382" t="s">
        <v>1608</v>
      </c>
      <c r="Y104" s="383">
        <v>25782</v>
      </c>
      <c r="Z104" s="382" t="s">
        <v>1341</v>
      </c>
      <c r="AA104" s="396"/>
      <c r="AB104" s="382" t="s">
        <v>1608</v>
      </c>
      <c r="AC104" s="383">
        <v>163</v>
      </c>
      <c r="AD104" s="382" t="s">
        <v>1341</v>
      </c>
      <c r="AE104" s="396"/>
      <c r="AF104" s="382" t="s">
        <v>1341</v>
      </c>
      <c r="AG104" s="382" t="s">
        <v>1341</v>
      </c>
      <c r="AH104" s="383" t="b">
        <v>0</v>
      </c>
      <c r="AI104" s="382" t="s">
        <v>1341</v>
      </c>
      <c r="AJ104" s="382" t="s">
        <v>1341</v>
      </c>
    </row>
    <row r="105" spans="7:36" x14ac:dyDescent="0.3">
      <c r="G105" t="s">
        <v>2489</v>
      </c>
      <c r="H105" t="s">
        <v>1371</v>
      </c>
      <c r="I105">
        <v>2007</v>
      </c>
      <c r="J105">
        <v>5000</v>
      </c>
      <c r="K105" t="s">
        <v>2156</v>
      </c>
      <c r="L105">
        <v>103</v>
      </c>
      <c r="O105" s="388" t="s">
        <v>2156</v>
      </c>
      <c r="P105" s="382" t="s">
        <v>1607</v>
      </c>
      <c r="Q105" s="382" t="s">
        <v>1371</v>
      </c>
      <c r="R105" s="383">
        <v>2007</v>
      </c>
      <c r="S105" s="382" t="s">
        <v>1722</v>
      </c>
      <c r="T105" s="382" t="s">
        <v>1723</v>
      </c>
      <c r="U105" s="382" t="s">
        <v>1612</v>
      </c>
      <c r="V105" s="384">
        <v>39609</v>
      </c>
      <c r="W105" s="384">
        <v>39609</v>
      </c>
      <c r="X105" s="382" t="s">
        <v>1608</v>
      </c>
      <c r="Y105" s="383">
        <v>25530</v>
      </c>
      <c r="Z105" s="382" t="s">
        <v>1341</v>
      </c>
      <c r="AA105" s="396"/>
      <c r="AB105" s="382" t="s">
        <v>1608</v>
      </c>
      <c r="AC105" s="383">
        <v>415</v>
      </c>
      <c r="AD105" s="382" t="s">
        <v>1341</v>
      </c>
      <c r="AE105" s="396"/>
      <c r="AF105" s="382" t="s">
        <v>1341</v>
      </c>
      <c r="AG105" s="382" t="s">
        <v>1341</v>
      </c>
      <c r="AH105" s="383" t="b">
        <v>0</v>
      </c>
      <c r="AI105" s="382" t="s">
        <v>1341</v>
      </c>
      <c r="AJ105" s="382" t="s">
        <v>1341</v>
      </c>
    </row>
    <row r="106" spans="7:36" x14ac:dyDescent="0.3">
      <c r="G106" t="s">
        <v>2489</v>
      </c>
      <c r="H106" t="s">
        <v>1371</v>
      </c>
      <c r="I106">
        <v>2007</v>
      </c>
      <c r="J106">
        <v>5000</v>
      </c>
      <c r="K106" t="s">
        <v>2155</v>
      </c>
      <c r="L106">
        <v>104</v>
      </c>
      <c r="O106" s="388" t="s">
        <v>2155</v>
      </c>
      <c r="P106" s="382" t="s">
        <v>1607</v>
      </c>
      <c r="Q106" s="382" t="s">
        <v>1371</v>
      </c>
      <c r="R106" s="383">
        <v>2007</v>
      </c>
      <c r="S106" s="382" t="s">
        <v>1722</v>
      </c>
      <c r="T106" s="382" t="s">
        <v>1723</v>
      </c>
      <c r="U106" s="382" t="s">
        <v>1612</v>
      </c>
      <c r="V106" s="384">
        <v>39617</v>
      </c>
      <c r="W106" s="384">
        <v>39617</v>
      </c>
      <c r="X106" s="382" t="s">
        <v>1608</v>
      </c>
      <c r="Y106" s="383">
        <v>27829</v>
      </c>
      <c r="Z106" s="382" t="s">
        <v>1341</v>
      </c>
      <c r="AA106" s="396"/>
      <c r="AB106" s="382" t="s">
        <v>1341</v>
      </c>
      <c r="AC106" s="387"/>
      <c r="AD106" s="382" t="s">
        <v>1341</v>
      </c>
      <c r="AE106" s="385"/>
      <c r="AF106" s="382" t="s">
        <v>1341</v>
      </c>
      <c r="AG106" s="382" t="s">
        <v>1341</v>
      </c>
      <c r="AH106" s="383" t="b">
        <v>0</v>
      </c>
      <c r="AI106" s="382" t="s">
        <v>1341</v>
      </c>
      <c r="AJ106" s="382" t="s">
        <v>1341</v>
      </c>
    </row>
    <row r="107" spans="7:36" x14ac:dyDescent="0.3">
      <c r="G107" t="s">
        <v>2489</v>
      </c>
      <c r="H107" t="s">
        <v>1371</v>
      </c>
      <c r="I107">
        <v>2007</v>
      </c>
      <c r="J107">
        <v>5000</v>
      </c>
      <c r="K107" t="s">
        <v>2154</v>
      </c>
      <c r="L107">
        <v>105</v>
      </c>
      <c r="O107" s="388" t="s">
        <v>2154</v>
      </c>
      <c r="P107" s="382" t="s">
        <v>1607</v>
      </c>
      <c r="Q107" s="382" t="s">
        <v>1371</v>
      </c>
      <c r="R107" s="383">
        <v>2007</v>
      </c>
      <c r="S107" s="382" t="s">
        <v>1722</v>
      </c>
      <c r="T107" s="382" t="s">
        <v>1723</v>
      </c>
      <c r="U107" s="382" t="s">
        <v>1612</v>
      </c>
      <c r="V107" s="384">
        <v>39615</v>
      </c>
      <c r="W107" s="384">
        <v>39615</v>
      </c>
      <c r="X107" s="382" t="s">
        <v>1608</v>
      </c>
      <c r="Y107" s="383">
        <v>26026</v>
      </c>
      <c r="Z107" s="382" t="s">
        <v>1341</v>
      </c>
      <c r="AA107" s="396"/>
      <c r="AB107" s="382" t="s">
        <v>1608</v>
      </c>
      <c r="AC107" s="383">
        <v>105</v>
      </c>
      <c r="AD107" s="382" t="s">
        <v>1341</v>
      </c>
      <c r="AE107" s="385"/>
      <c r="AF107" s="382" t="s">
        <v>1341</v>
      </c>
      <c r="AG107" s="382" t="s">
        <v>1341</v>
      </c>
      <c r="AH107" s="383" t="b">
        <v>0</v>
      </c>
      <c r="AI107" s="382" t="s">
        <v>1341</v>
      </c>
      <c r="AJ107" s="382" t="s">
        <v>1341</v>
      </c>
    </row>
    <row r="108" spans="7:36" x14ac:dyDescent="0.3">
      <c r="G108" t="s">
        <v>2489</v>
      </c>
      <c r="H108" t="s">
        <v>1371</v>
      </c>
      <c r="I108">
        <v>2007</v>
      </c>
      <c r="J108">
        <v>5000</v>
      </c>
      <c r="K108" t="s">
        <v>2150</v>
      </c>
      <c r="L108">
        <v>106</v>
      </c>
      <c r="O108" s="388" t="s">
        <v>2150</v>
      </c>
      <c r="P108" s="382" t="s">
        <v>1607</v>
      </c>
      <c r="Q108" s="382" t="s">
        <v>1371</v>
      </c>
      <c r="R108" s="383">
        <v>2007</v>
      </c>
      <c r="S108" s="382" t="s">
        <v>1722</v>
      </c>
      <c r="T108" s="382" t="s">
        <v>1723</v>
      </c>
      <c r="U108" s="382" t="s">
        <v>1612</v>
      </c>
      <c r="V108" s="384">
        <v>39601</v>
      </c>
      <c r="W108" s="384">
        <v>39601</v>
      </c>
      <c r="X108" s="382" t="s">
        <v>1608</v>
      </c>
      <c r="Y108" s="383">
        <v>25857</v>
      </c>
      <c r="Z108" s="382" t="s">
        <v>1341</v>
      </c>
      <c r="AA108" s="396"/>
      <c r="AB108" s="382" t="s">
        <v>1608</v>
      </c>
      <c r="AC108" s="383">
        <v>104</v>
      </c>
      <c r="AD108" s="382" t="s">
        <v>1341</v>
      </c>
      <c r="AE108" s="396"/>
      <c r="AF108" s="382" t="s">
        <v>1341</v>
      </c>
      <c r="AG108" s="382" t="s">
        <v>1341</v>
      </c>
      <c r="AH108" s="383" t="b">
        <v>0</v>
      </c>
      <c r="AI108" s="382" t="s">
        <v>1341</v>
      </c>
      <c r="AJ108" s="382" t="s">
        <v>1341</v>
      </c>
    </row>
    <row r="109" spans="7:36" x14ac:dyDescent="0.3">
      <c r="G109" t="s">
        <v>2489</v>
      </c>
      <c r="H109" t="s">
        <v>1371</v>
      </c>
      <c r="I109">
        <v>2007</v>
      </c>
      <c r="J109">
        <v>5000</v>
      </c>
      <c r="K109" t="s">
        <v>2147</v>
      </c>
      <c r="L109">
        <v>107</v>
      </c>
      <c r="O109" s="388" t="s">
        <v>2147</v>
      </c>
      <c r="P109" s="382" t="s">
        <v>1607</v>
      </c>
      <c r="Q109" s="382" t="s">
        <v>1371</v>
      </c>
      <c r="R109" s="383">
        <v>2007</v>
      </c>
      <c r="S109" s="382" t="s">
        <v>1722</v>
      </c>
      <c r="T109" s="382" t="s">
        <v>1723</v>
      </c>
      <c r="U109" s="382" t="s">
        <v>1612</v>
      </c>
      <c r="V109" s="384">
        <v>39602</v>
      </c>
      <c r="W109" s="384">
        <v>39602</v>
      </c>
      <c r="X109" s="382" t="s">
        <v>1608</v>
      </c>
      <c r="Y109" s="383">
        <v>25630</v>
      </c>
      <c r="Z109" s="382" t="s">
        <v>1341</v>
      </c>
      <c r="AA109" s="385"/>
      <c r="AB109" s="382" t="s">
        <v>1608</v>
      </c>
      <c r="AC109" s="383">
        <v>311</v>
      </c>
      <c r="AD109" s="382" t="s">
        <v>1341</v>
      </c>
      <c r="AE109" s="396"/>
      <c r="AF109" s="382" t="s">
        <v>1341</v>
      </c>
      <c r="AG109" s="382" t="s">
        <v>1341</v>
      </c>
      <c r="AH109" s="383" t="b">
        <v>0</v>
      </c>
      <c r="AI109" s="382" t="s">
        <v>1341</v>
      </c>
      <c r="AJ109" s="382" t="s">
        <v>1341</v>
      </c>
    </row>
    <row r="110" spans="7:36" x14ac:dyDescent="0.3">
      <c r="G110" t="s">
        <v>2489</v>
      </c>
      <c r="H110" t="s">
        <v>1371</v>
      </c>
      <c r="I110">
        <v>2007</v>
      </c>
      <c r="J110">
        <v>5000</v>
      </c>
      <c r="K110" t="s">
        <v>2148</v>
      </c>
      <c r="L110">
        <v>108</v>
      </c>
      <c r="O110" s="388" t="s">
        <v>2148</v>
      </c>
      <c r="P110" s="382" t="s">
        <v>1607</v>
      </c>
      <c r="Q110" s="382" t="s">
        <v>1371</v>
      </c>
      <c r="R110" s="383">
        <v>2007</v>
      </c>
      <c r="S110" s="382" t="s">
        <v>1722</v>
      </c>
      <c r="T110" s="382" t="s">
        <v>1723</v>
      </c>
      <c r="U110" s="382" t="s">
        <v>1612</v>
      </c>
      <c r="V110" s="384">
        <v>39602</v>
      </c>
      <c r="W110" s="384">
        <v>39602</v>
      </c>
      <c r="X110" s="382" t="s">
        <v>1608</v>
      </c>
      <c r="Y110" s="383">
        <v>25635</v>
      </c>
      <c r="Z110" s="382" t="s">
        <v>1341</v>
      </c>
      <c r="AA110" s="396"/>
      <c r="AB110" s="382" t="s">
        <v>1608</v>
      </c>
      <c r="AC110" s="383">
        <v>259</v>
      </c>
      <c r="AD110" s="382" t="s">
        <v>1341</v>
      </c>
      <c r="AE110" s="396"/>
      <c r="AF110" s="382" t="s">
        <v>1341</v>
      </c>
      <c r="AG110" s="382" t="s">
        <v>1341</v>
      </c>
      <c r="AH110" s="383" t="b">
        <v>0</v>
      </c>
      <c r="AI110" s="382" t="s">
        <v>1341</v>
      </c>
      <c r="AJ110" s="382" t="s">
        <v>1341</v>
      </c>
    </row>
    <row r="111" spans="7:36" x14ac:dyDescent="0.3">
      <c r="G111" t="s">
        <v>2489</v>
      </c>
      <c r="H111" t="s">
        <v>1371</v>
      </c>
      <c r="I111">
        <v>2007</v>
      </c>
      <c r="J111">
        <v>5000</v>
      </c>
      <c r="K111" t="s">
        <v>2149</v>
      </c>
      <c r="L111">
        <v>109</v>
      </c>
      <c r="O111" s="388" t="s">
        <v>2149</v>
      </c>
      <c r="P111" s="382" t="s">
        <v>1607</v>
      </c>
      <c r="Q111" s="382" t="s">
        <v>1371</v>
      </c>
      <c r="R111" s="383">
        <v>2007</v>
      </c>
      <c r="S111" s="382" t="s">
        <v>1722</v>
      </c>
      <c r="T111" s="382" t="s">
        <v>1723</v>
      </c>
      <c r="U111" s="382" t="s">
        <v>1612</v>
      </c>
      <c r="V111" s="384">
        <v>39603</v>
      </c>
      <c r="W111" s="384">
        <v>39603</v>
      </c>
      <c r="X111" s="382" t="s">
        <v>1608</v>
      </c>
      <c r="Y111" s="383">
        <v>25727</v>
      </c>
      <c r="Z111" s="382" t="s">
        <v>1341</v>
      </c>
      <c r="AA111" s="396"/>
      <c r="AB111" s="382" t="s">
        <v>1608</v>
      </c>
      <c r="AC111" s="383">
        <v>260</v>
      </c>
      <c r="AD111" s="382" t="s">
        <v>1341</v>
      </c>
      <c r="AE111" s="387"/>
      <c r="AF111" s="382" t="s">
        <v>1341</v>
      </c>
      <c r="AG111" s="382" t="s">
        <v>1341</v>
      </c>
      <c r="AH111" s="383" t="b">
        <v>0</v>
      </c>
      <c r="AI111" s="382" t="s">
        <v>1341</v>
      </c>
      <c r="AJ111" s="382" t="s">
        <v>1341</v>
      </c>
    </row>
    <row r="112" spans="7:36" x14ac:dyDescent="0.3">
      <c r="G112" t="s">
        <v>2489</v>
      </c>
      <c r="H112" t="s">
        <v>1371</v>
      </c>
      <c r="I112">
        <v>2007</v>
      </c>
      <c r="J112">
        <v>5000</v>
      </c>
      <c r="K112" t="s">
        <v>2158</v>
      </c>
      <c r="L112">
        <v>110</v>
      </c>
      <c r="O112" s="388" t="s">
        <v>2158</v>
      </c>
      <c r="P112" s="382" t="s">
        <v>1607</v>
      </c>
      <c r="Q112" s="382" t="s">
        <v>1371</v>
      </c>
      <c r="R112" s="383">
        <v>2007</v>
      </c>
      <c r="S112" s="382" t="s">
        <v>1722</v>
      </c>
      <c r="T112" s="382" t="s">
        <v>1723</v>
      </c>
      <c r="U112" s="382" t="s">
        <v>1612</v>
      </c>
      <c r="V112" s="384">
        <v>39605</v>
      </c>
      <c r="W112" s="384">
        <v>39605</v>
      </c>
      <c r="X112" s="382" t="s">
        <v>1608</v>
      </c>
      <c r="Y112" s="383">
        <v>25945</v>
      </c>
      <c r="Z112" s="382" t="s">
        <v>1341</v>
      </c>
      <c r="AA112" s="396"/>
      <c r="AB112" s="382" t="s">
        <v>1341</v>
      </c>
      <c r="AC112" s="387"/>
      <c r="AD112" s="382" t="s">
        <v>1341</v>
      </c>
      <c r="AE112" s="396"/>
      <c r="AF112" s="382" t="s">
        <v>1341</v>
      </c>
      <c r="AG112" s="382" t="s">
        <v>1341</v>
      </c>
      <c r="AH112" s="383" t="b">
        <v>0</v>
      </c>
      <c r="AI112" s="382" t="s">
        <v>1341</v>
      </c>
      <c r="AJ112" s="382" t="s">
        <v>1341</v>
      </c>
    </row>
    <row r="113" spans="7:36" x14ac:dyDescent="0.3">
      <c r="G113" t="s">
        <v>2489</v>
      </c>
      <c r="H113" t="s">
        <v>1371</v>
      </c>
      <c r="I113">
        <v>2008</v>
      </c>
      <c r="J113">
        <v>5000</v>
      </c>
      <c r="K113">
        <v>180484</v>
      </c>
      <c r="L113">
        <v>111</v>
      </c>
      <c r="O113" s="392">
        <v>180484</v>
      </c>
      <c r="P113" s="335"/>
      <c r="Q113" s="335" t="s">
        <v>1371</v>
      </c>
      <c r="R113" s="335">
        <v>2008</v>
      </c>
      <c r="S113" s="382" t="s">
        <v>1722</v>
      </c>
      <c r="T113" s="335"/>
      <c r="U113" s="335"/>
      <c r="V113" s="335"/>
      <c r="W113" s="335"/>
      <c r="X113" s="335"/>
      <c r="Y113" s="335"/>
      <c r="Z113" s="335"/>
      <c r="AB113" s="335"/>
      <c r="AC113" s="335"/>
      <c r="AD113" s="335"/>
      <c r="AF113" s="335"/>
      <c r="AG113" s="335"/>
      <c r="AH113" s="335"/>
      <c r="AI113" s="335"/>
      <c r="AJ113" s="335" t="s">
        <v>2479</v>
      </c>
    </row>
    <row r="114" spans="7:36" x14ac:dyDescent="0.3">
      <c r="G114" t="s">
        <v>2489</v>
      </c>
      <c r="H114" t="s">
        <v>1371</v>
      </c>
      <c r="I114">
        <v>2008</v>
      </c>
      <c r="J114">
        <v>5000</v>
      </c>
      <c r="K114">
        <v>180485</v>
      </c>
      <c r="L114">
        <v>112</v>
      </c>
      <c r="O114" s="392">
        <v>180485</v>
      </c>
      <c r="P114" s="335"/>
      <c r="Q114" s="335" t="s">
        <v>1371</v>
      </c>
      <c r="R114" s="335">
        <v>2008</v>
      </c>
      <c r="S114" s="382" t="s">
        <v>1722</v>
      </c>
      <c r="T114" s="335"/>
      <c r="U114" s="335"/>
      <c r="V114" s="335"/>
      <c r="W114" s="335"/>
      <c r="X114" s="335"/>
      <c r="Y114" s="335"/>
      <c r="Z114" s="335"/>
      <c r="AB114" s="335"/>
      <c r="AC114" s="335"/>
      <c r="AD114" s="335"/>
      <c r="AE114" s="335"/>
      <c r="AF114" s="335"/>
      <c r="AG114" s="335"/>
      <c r="AH114" s="335"/>
      <c r="AI114" s="335"/>
      <c r="AJ114" s="335" t="s">
        <v>2479</v>
      </c>
    </row>
    <row r="115" spans="7:36" x14ac:dyDescent="0.3">
      <c r="G115" t="s">
        <v>2489</v>
      </c>
      <c r="H115" t="s">
        <v>1371</v>
      </c>
      <c r="I115">
        <v>2008</v>
      </c>
      <c r="J115">
        <v>5000</v>
      </c>
      <c r="K115">
        <v>180486</v>
      </c>
      <c r="L115">
        <v>113</v>
      </c>
      <c r="O115" s="392">
        <v>180486</v>
      </c>
      <c r="P115" s="335"/>
      <c r="Q115" s="335" t="s">
        <v>1371</v>
      </c>
      <c r="R115" s="335">
        <v>2008</v>
      </c>
      <c r="S115" s="382" t="s">
        <v>1722</v>
      </c>
      <c r="T115" s="335"/>
      <c r="U115" s="335"/>
      <c r="V115" s="335"/>
      <c r="W115" s="335"/>
      <c r="X115" s="335"/>
      <c r="Y115" s="335"/>
      <c r="Z115" s="335"/>
      <c r="AB115" s="335"/>
      <c r="AC115" s="335"/>
      <c r="AD115" s="335"/>
      <c r="AF115" s="335"/>
      <c r="AG115" s="335"/>
      <c r="AH115" s="335"/>
      <c r="AI115" s="335"/>
      <c r="AJ115" s="335" t="s">
        <v>2479</v>
      </c>
    </row>
    <row r="116" spans="7:36" x14ac:dyDescent="0.3">
      <c r="G116" t="s">
        <v>2489</v>
      </c>
      <c r="H116" t="s">
        <v>1371</v>
      </c>
      <c r="I116">
        <v>2008</v>
      </c>
      <c r="J116">
        <v>5000</v>
      </c>
      <c r="K116">
        <v>180487</v>
      </c>
      <c r="L116">
        <v>114</v>
      </c>
      <c r="O116" s="392">
        <v>180487</v>
      </c>
      <c r="P116" s="335"/>
      <c r="Q116" s="335" t="s">
        <v>1371</v>
      </c>
      <c r="R116" s="335">
        <v>2008</v>
      </c>
      <c r="S116" s="382" t="s">
        <v>1722</v>
      </c>
      <c r="T116" s="335"/>
      <c r="U116" s="335"/>
      <c r="V116" s="335"/>
      <c r="W116" s="335"/>
      <c r="X116" s="335"/>
      <c r="Y116" s="335"/>
      <c r="Z116" s="335"/>
      <c r="AB116" s="335"/>
      <c r="AC116" s="335"/>
      <c r="AD116" s="335"/>
      <c r="AE116" s="252"/>
      <c r="AF116" s="335"/>
      <c r="AG116" s="335"/>
      <c r="AH116" s="335"/>
      <c r="AI116" s="335"/>
      <c r="AJ116" s="335" t="s">
        <v>2479</v>
      </c>
    </row>
    <row r="117" spans="7:36" x14ac:dyDescent="0.3">
      <c r="G117" t="s">
        <v>2489</v>
      </c>
      <c r="H117" t="s">
        <v>1367</v>
      </c>
      <c r="I117">
        <v>2005</v>
      </c>
      <c r="J117">
        <v>5000</v>
      </c>
      <c r="K117" t="s">
        <v>2222</v>
      </c>
      <c r="L117">
        <v>115</v>
      </c>
      <c r="O117" s="388" t="s">
        <v>2222</v>
      </c>
      <c r="P117" s="382" t="s">
        <v>1607</v>
      </c>
      <c r="Q117" s="382" t="s">
        <v>1367</v>
      </c>
      <c r="R117" s="383">
        <v>2005</v>
      </c>
      <c r="S117" s="382" t="s">
        <v>1735</v>
      </c>
      <c r="T117" s="382" t="s">
        <v>1736</v>
      </c>
      <c r="U117" s="382" t="s">
        <v>1607</v>
      </c>
      <c r="V117" s="384">
        <v>39196</v>
      </c>
      <c r="W117" s="384">
        <v>39196</v>
      </c>
      <c r="X117" s="382" t="s">
        <v>1608</v>
      </c>
      <c r="Y117" s="383">
        <v>29584</v>
      </c>
      <c r="Z117" s="382" t="s">
        <v>1341</v>
      </c>
      <c r="AA117" s="385"/>
      <c r="AB117" s="382" t="s">
        <v>1341</v>
      </c>
      <c r="AC117" s="387"/>
      <c r="AD117" s="382" t="s">
        <v>1341</v>
      </c>
      <c r="AE117" s="396"/>
      <c r="AF117" s="382" t="s">
        <v>1341</v>
      </c>
      <c r="AG117" s="382" t="s">
        <v>1341</v>
      </c>
      <c r="AH117" s="383" t="b">
        <v>0</v>
      </c>
      <c r="AI117" s="382" t="s">
        <v>1341</v>
      </c>
      <c r="AJ117" s="382" t="s">
        <v>1341</v>
      </c>
    </row>
    <row r="118" spans="7:36" x14ac:dyDescent="0.3">
      <c r="G118" t="s">
        <v>2489</v>
      </c>
      <c r="H118" t="s">
        <v>1367</v>
      </c>
      <c r="I118">
        <v>2005</v>
      </c>
      <c r="J118">
        <v>5000</v>
      </c>
      <c r="K118" t="s">
        <v>2223</v>
      </c>
      <c r="L118">
        <v>116</v>
      </c>
      <c r="O118" s="388" t="s">
        <v>2223</v>
      </c>
      <c r="P118" s="382" t="s">
        <v>1607</v>
      </c>
      <c r="Q118" s="382" t="s">
        <v>1367</v>
      </c>
      <c r="R118" s="383">
        <v>2005</v>
      </c>
      <c r="S118" s="382" t="s">
        <v>1735</v>
      </c>
      <c r="T118" s="382" t="s">
        <v>1736</v>
      </c>
      <c r="U118" s="382" t="s">
        <v>1607</v>
      </c>
      <c r="V118" s="384">
        <v>39196</v>
      </c>
      <c r="W118" s="384">
        <v>39196</v>
      </c>
      <c r="X118" s="382" t="s">
        <v>1608</v>
      </c>
      <c r="Y118" s="383">
        <v>21830</v>
      </c>
      <c r="Z118" s="382" t="s">
        <v>1341</v>
      </c>
      <c r="AA118" s="396"/>
      <c r="AB118" s="382" t="s">
        <v>1608</v>
      </c>
      <c r="AC118" s="383">
        <v>66</v>
      </c>
      <c r="AD118" s="382" t="s">
        <v>1341</v>
      </c>
      <c r="AE118" s="396"/>
      <c r="AF118" s="382" t="s">
        <v>1341</v>
      </c>
      <c r="AG118" s="382" t="s">
        <v>1341</v>
      </c>
      <c r="AH118" s="383" t="b">
        <v>0</v>
      </c>
      <c r="AI118" s="382" t="s">
        <v>1341</v>
      </c>
      <c r="AJ118" s="382" t="s">
        <v>1341</v>
      </c>
    </row>
    <row r="119" spans="7:36" x14ac:dyDescent="0.3">
      <c r="G119" t="s">
        <v>2489</v>
      </c>
      <c r="H119" t="s">
        <v>1367</v>
      </c>
      <c r="I119">
        <v>2005</v>
      </c>
      <c r="J119">
        <v>5000</v>
      </c>
      <c r="K119" t="s">
        <v>2224</v>
      </c>
      <c r="L119">
        <v>117</v>
      </c>
      <c r="O119" s="388" t="s">
        <v>2224</v>
      </c>
      <c r="P119" s="382" t="s">
        <v>1607</v>
      </c>
      <c r="Q119" s="382" t="s">
        <v>1367</v>
      </c>
      <c r="R119" s="383">
        <v>2005</v>
      </c>
      <c r="S119" s="382" t="s">
        <v>1735</v>
      </c>
      <c r="T119" s="382" t="s">
        <v>1736</v>
      </c>
      <c r="U119" s="382" t="s">
        <v>1607</v>
      </c>
      <c r="V119" s="384">
        <v>39196</v>
      </c>
      <c r="W119" s="384">
        <v>39197</v>
      </c>
      <c r="X119" s="382" t="s">
        <v>1608</v>
      </c>
      <c r="Y119" s="383">
        <v>26102</v>
      </c>
      <c r="Z119" s="382" t="s">
        <v>1341</v>
      </c>
      <c r="AA119" s="385"/>
      <c r="AB119" s="382" t="s">
        <v>1608</v>
      </c>
      <c r="AC119" s="383">
        <v>1130</v>
      </c>
      <c r="AD119" s="382" t="s">
        <v>1341</v>
      </c>
      <c r="AE119" s="396"/>
      <c r="AF119" s="382" t="s">
        <v>1341</v>
      </c>
      <c r="AG119" s="382" t="s">
        <v>1341</v>
      </c>
      <c r="AH119" s="383" t="b">
        <v>0</v>
      </c>
      <c r="AI119" s="382" t="s">
        <v>1341</v>
      </c>
      <c r="AJ119" s="382" t="s">
        <v>1341</v>
      </c>
    </row>
    <row r="120" spans="7:36" x14ac:dyDescent="0.3">
      <c r="G120" t="s">
        <v>2489</v>
      </c>
      <c r="H120" t="s">
        <v>1367</v>
      </c>
      <c r="I120">
        <v>2005</v>
      </c>
      <c r="J120">
        <v>5000</v>
      </c>
      <c r="K120" t="s">
        <v>2226</v>
      </c>
      <c r="L120">
        <v>118</v>
      </c>
      <c r="O120" s="388" t="s">
        <v>2226</v>
      </c>
      <c r="P120" s="382" t="s">
        <v>1607</v>
      </c>
      <c r="Q120" s="382" t="s">
        <v>1367</v>
      </c>
      <c r="R120" s="383">
        <v>2005</v>
      </c>
      <c r="S120" s="382" t="s">
        <v>1735</v>
      </c>
      <c r="T120" s="382" t="s">
        <v>1736</v>
      </c>
      <c r="U120" s="382" t="s">
        <v>1607</v>
      </c>
      <c r="V120" s="384">
        <v>39197</v>
      </c>
      <c r="W120" s="384">
        <v>39197</v>
      </c>
      <c r="X120" s="382" t="s">
        <v>1608</v>
      </c>
      <c r="Y120" s="383">
        <v>27776</v>
      </c>
      <c r="Z120" s="382" t="s">
        <v>1341</v>
      </c>
      <c r="AA120" s="396"/>
      <c r="AB120" s="382" t="s">
        <v>1608</v>
      </c>
      <c r="AC120" s="383">
        <v>92</v>
      </c>
      <c r="AD120" s="382" t="s">
        <v>1341</v>
      </c>
      <c r="AE120" s="396"/>
      <c r="AF120" s="382" t="s">
        <v>1341</v>
      </c>
      <c r="AG120" s="382" t="s">
        <v>1341</v>
      </c>
      <c r="AH120" s="383" t="b">
        <v>0</v>
      </c>
      <c r="AI120" s="382" t="s">
        <v>1341</v>
      </c>
      <c r="AJ120" s="382" t="s">
        <v>1341</v>
      </c>
    </row>
    <row r="121" spans="7:36" x14ac:dyDescent="0.3">
      <c r="G121" t="s">
        <v>2489</v>
      </c>
      <c r="H121" t="s">
        <v>1367</v>
      </c>
      <c r="I121">
        <v>2005</v>
      </c>
      <c r="J121">
        <v>5000</v>
      </c>
      <c r="K121" t="s">
        <v>2220</v>
      </c>
      <c r="L121">
        <v>119</v>
      </c>
      <c r="O121" s="388" t="s">
        <v>2220</v>
      </c>
      <c r="P121" s="382" t="s">
        <v>1607</v>
      </c>
      <c r="Q121" s="382" t="s">
        <v>1367</v>
      </c>
      <c r="R121" s="383">
        <v>2005</v>
      </c>
      <c r="S121" s="382" t="s">
        <v>1735</v>
      </c>
      <c r="T121" s="382" t="s">
        <v>1736</v>
      </c>
      <c r="U121" s="382" t="s">
        <v>1607</v>
      </c>
      <c r="V121" s="384">
        <v>39196</v>
      </c>
      <c r="W121" s="384">
        <v>39197</v>
      </c>
      <c r="X121" s="382" t="s">
        <v>1608</v>
      </c>
      <c r="Y121" s="383">
        <v>33436</v>
      </c>
      <c r="Z121" s="382" t="s">
        <v>1341</v>
      </c>
      <c r="AA121" s="385"/>
      <c r="AB121" s="382" t="s">
        <v>1613</v>
      </c>
      <c r="AC121" s="383">
        <v>285</v>
      </c>
      <c r="AD121" s="382" t="s">
        <v>1608</v>
      </c>
      <c r="AE121" s="383">
        <v>222</v>
      </c>
      <c r="AF121" s="382" t="s">
        <v>1341</v>
      </c>
      <c r="AG121" s="382" t="s">
        <v>1341</v>
      </c>
      <c r="AH121" s="383" t="b">
        <v>0</v>
      </c>
      <c r="AI121" s="382" t="s">
        <v>1341</v>
      </c>
      <c r="AJ121" s="382" t="s">
        <v>1341</v>
      </c>
    </row>
    <row r="122" spans="7:36" x14ac:dyDescent="0.3">
      <c r="G122" t="s">
        <v>2489</v>
      </c>
      <c r="H122" t="s">
        <v>1367</v>
      </c>
      <c r="I122">
        <v>2006</v>
      </c>
      <c r="J122">
        <v>5000</v>
      </c>
      <c r="K122" t="s">
        <v>2230</v>
      </c>
      <c r="L122">
        <v>120</v>
      </c>
      <c r="O122" s="388" t="s">
        <v>2230</v>
      </c>
      <c r="P122" s="382" t="s">
        <v>1607</v>
      </c>
      <c r="Q122" s="382" t="s">
        <v>1367</v>
      </c>
      <c r="R122" s="383">
        <v>2006</v>
      </c>
      <c r="S122" s="382" t="s">
        <v>1735</v>
      </c>
      <c r="T122" s="382" t="s">
        <v>1736</v>
      </c>
      <c r="U122" s="382" t="s">
        <v>1607</v>
      </c>
      <c r="V122" s="384">
        <v>39561</v>
      </c>
      <c r="W122" s="384">
        <v>39563</v>
      </c>
      <c r="X122" s="382" t="s">
        <v>1608</v>
      </c>
      <c r="Y122" s="383">
        <v>44970</v>
      </c>
      <c r="Z122" s="382" t="s">
        <v>1341</v>
      </c>
      <c r="AA122" s="385"/>
      <c r="AB122" s="382" t="s">
        <v>1613</v>
      </c>
      <c r="AC122" s="383">
        <v>2230</v>
      </c>
      <c r="AD122" s="382" t="s">
        <v>1608</v>
      </c>
      <c r="AE122" s="383">
        <v>455</v>
      </c>
      <c r="AF122" s="382" t="s">
        <v>1341</v>
      </c>
      <c r="AG122" s="382" t="s">
        <v>1341</v>
      </c>
      <c r="AH122" s="383" t="b">
        <v>0</v>
      </c>
      <c r="AI122" s="382" t="s">
        <v>1341</v>
      </c>
      <c r="AJ122" s="382" t="s">
        <v>1341</v>
      </c>
    </row>
    <row r="123" spans="7:36" x14ac:dyDescent="0.3">
      <c r="G123" t="s">
        <v>2489</v>
      </c>
      <c r="H123" t="s">
        <v>1367</v>
      </c>
      <c r="I123">
        <v>2006</v>
      </c>
      <c r="J123">
        <v>5000</v>
      </c>
      <c r="K123" t="s">
        <v>2225</v>
      </c>
      <c r="L123">
        <v>121</v>
      </c>
      <c r="O123" s="388" t="s">
        <v>2225</v>
      </c>
      <c r="P123" s="382" t="s">
        <v>1607</v>
      </c>
      <c r="Q123" s="382" t="s">
        <v>1367</v>
      </c>
      <c r="R123" s="383">
        <v>2006</v>
      </c>
      <c r="S123" s="382" t="s">
        <v>1735</v>
      </c>
      <c r="T123" s="382" t="s">
        <v>1736</v>
      </c>
      <c r="U123" s="382" t="s">
        <v>1607</v>
      </c>
      <c r="V123" s="384">
        <v>39561</v>
      </c>
      <c r="W123" s="384">
        <v>39563</v>
      </c>
      <c r="X123" s="382" t="s">
        <v>1608</v>
      </c>
      <c r="Y123" s="383">
        <v>56661</v>
      </c>
      <c r="Z123" s="382" t="s">
        <v>1341</v>
      </c>
      <c r="AA123" s="387"/>
      <c r="AB123" s="382" t="s">
        <v>1613</v>
      </c>
      <c r="AC123" s="383">
        <v>2230</v>
      </c>
      <c r="AD123" s="382" t="s">
        <v>1341</v>
      </c>
      <c r="AE123" s="387"/>
      <c r="AF123" s="382" t="s">
        <v>1341</v>
      </c>
      <c r="AG123" s="382" t="s">
        <v>1341</v>
      </c>
      <c r="AH123" s="383" t="b">
        <v>0</v>
      </c>
      <c r="AI123" s="382" t="s">
        <v>1341</v>
      </c>
      <c r="AJ123" s="382" t="s">
        <v>1341</v>
      </c>
    </row>
    <row r="124" spans="7:36" x14ac:dyDescent="0.3">
      <c r="G124" t="s">
        <v>2489</v>
      </c>
      <c r="H124" t="s">
        <v>1367</v>
      </c>
      <c r="I124">
        <v>2006</v>
      </c>
      <c r="J124">
        <v>5000</v>
      </c>
      <c r="K124" t="s">
        <v>2221</v>
      </c>
      <c r="L124">
        <v>122</v>
      </c>
      <c r="O124" s="388" t="s">
        <v>2221</v>
      </c>
      <c r="P124" s="382" t="s">
        <v>1607</v>
      </c>
      <c r="Q124" s="382" t="s">
        <v>1367</v>
      </c>
      <c r="R124" s="383">
        <v>2006</v>
      </c>
      <c r="S124" s="382" t="s">
        <v>1735</v>
      </c>
      <c r="T124" s="382" t="s">
        <v>1736</v>
      </c>
      <c r="U124" s="382" t="s">
        <v>1607</v>
      </c>
      <c r="V124" s="384">
        <v>39561</v>
      </c>
      <c r="W124" s="384">
        <v>39563</v>
      </c>
      <c r="X124" s="382" t="s">
        <v>1608</v>
      </c>
      <c r="Y124" s="383">
        <v>44845</v>
      </c>
      <c r="Z124" s="382" t="s">
        <v>1341</v>
      </c>
      <c r="AA124" s="396"/>
      <c r="AB124" s="382" t="s">
        <v>1613</v>
      </c>
      <c r="AC124" s="383">
        <v>2230</v>
      </c>
      <c r="AD124" s="382" t="s">
        <v>1608</v>
      </c>
      <c r="AE124" s="383">
        <v>1245</v>
      </c>
      <c r="AF124" s="382" t="s">
        <v>1341</v>
      </c>
      <c r="AG124" s="382" t="s">
        <v>1341</v>
      </c>
      <c r="AH124" s="383" t="b">
        <v>0</v>
      </c>
      <c r="AI124" s="382" t="s">
        <v>1341</v>
      </c>
      <c r="AJ124" s="382" t="s">
        <v>1341</v>
      </c>
    </row>
    <row r="125" spans="7:36" x14ac:dyDescent="0.3">
      <c r="G125" t="s">
        <v>2489</v>
      </c>
      <c r="H125" t="s">
        <v>1367</v>
      </c>
      <c r="I125">
        <v>2007</v>
      </c>
      <c r="J125">
        <v>5000</v>
      </c>
      <c r="K125" t="s">
        <v>2227</v>
      </c>
      <c r="L125">
        <v>123</v>
      </c>
      <c r="O125" s="388" t="s">
        <v>2227</v>
      </c>
      <c r="P125" s="382" t="s">
        <v>1607</v>
      </c>
      <c r="Q125" s="382" t="s">
        <v>1367</v>
      </c>
      <c r="R125" s="383">
        <v>2007</v>
      </c>
      <c r="S125" s="382" t="s">
        <v>1735</v>
      </c>
      <c r="T125" s="382" t="s">
        <v>1736</v>
      </c>
      <c r="U125" s="382" t="s">
        <v>1607</v>
      </c>
      <c r="V125" s="384">
        <v>39926</v>
      </c>
      <c r="W125" s="384">
        <v>39926</v>
      </c>
      <c r="X125" s="382" t="s">
        <v>1608</v>
      </c>
      <c r="Y125" s="383">
        <v>49226</v>
      </c>
      <c r="Z125" s="382" t="s">
        <v>1341</v>
      </c>
      <c r="AA125" s="387"/>
      <c r="AB125" s="382" t="s">
        <v>1608</v>
      </c>
      <c r="AC125" s="383">
        <v>2051</v>
      </c>
      <c r="AD125" s="382" t="s">
        <v>1613</v>
      </c>
      <c r="AE125" s="383">
        <v>222</v>
      </c>
      <c r="AF125" s="382" t="s">
        <v>1341</v>
      </c>
      <c r="AG125" s="382" t="s">
        <v>1341</v>
      </c>
      <c r="AH125" s="383" t="b">
        <v>0</v>
      </c>
      <c r="AI125" s="382" t="s">
        <v>1341</v>
      </c>
      <c r="AJ125" s="382" t="s">
        <v>1341</v>
      </c>
    </row>
    <row r="126" spans="7:36" x14ac:dyDescent="0.3">
      <c r="G126" t="s">
        <v>2489</v>
      </c>
      <c r="H126" t="s">
        <v>1367</v>
      </c>
      <c r="I126">
        <v>2007</v>
      </c>
      <c r="J126">
        <v>5000</v>
      </c>
      <c r="K126" t="s">
        <v>2228</v>
      </c>
      <c r="L126">
        <v>124</v>
      </c>
      <c r="O126" s="388" t="s">
        <v>2228</v>
      </c>
      <c r="P126" s="382" t="s">
        <v>1607</v>
      </c>
      <c r="Q126" s="382" t="s">
        <v>1367</v>
      </c>
      <c r="R126" s="383">
        <v>2007</v>
      </c>
      <c r="S126" s="382" t="s">
        <v>1735</v>
      </c>
      <c r="T126" s="382" t="s">
        <v>1736</v>
      </c>
      <c r="U126" s="382" t="s">
        <v>1607</v>
      </c>
      <c r="V126" s="384">
        <v>39927</v>
      </c>
      <c r="W126" s="384">
        <v>39930</v>
      </c>
      <c r="X126" s="382" t="s">
        <v>1608</v>
      </c>
      <c r="Y126" s="383">
        <v>53692</v>
      </c>
      <c r="Z126" s="382" t="s">
        <v>1341</v>
      </c>
      <c r="AA126" s="396"/>
      <c r="AB126" s="382" t="s">
        <v>1608</v>
      </c>
      <c r="AC126" s="383">
        <v>984</v>
      </c>
      <c r="AD126" s="382" t="s">
        <v>1613</v>
      </c>
      <c r="AE126" s="386">
        <v>242</v>
      </c>
      <c r="AF126" s="382" t="s">
        <v>1341</v>
      </c>
      <c r="AG126" s="382" t="s">
        <v>1341</v>
      </c>
      <c r="AH126" s="383" t="b">
        <v>0</v>
      </c>
      <c r="AI126" s="382" t="s">
        <v>1341</v>
      </c>
      <c r="AJ126" s="382" t="s">
        <v>1341</v>
      </c>
    </row>
    <row r="127" spans="7:36" x14ac:dyDescent="0.3">
      <c r="G127" t="s">
        <v>2489</v>
      </c>
      <c r="H127" t="s">
        <v>1367</v>
      </c>
      <c r="I127">
        <v>2007</v>
      </c>
      <c r="J127">
        <v>5000</v>
      </c>
      <c r="K127" t="s">
        <v>2229</v>
      </c>
      <c r="L127">
        <v>125</v>
      </c>
      <c r="O127" s="388" t="s">
        <v>2229</v>
      </c>
      <c r="P127" s="382" t="s">
        <v>1607</v>
      </c>
      <c r="Q127" s="382" t="s">
        <v>1367</v>
      </c>
      <c r="R127" s="383">
        <v>2007</v>
      </c>
      <c r="S127" s="382" t="s">
        <v>1735</v>
      </c>
      <c r="T127" s="382" t="s">
        <v>1736</v>
      </c>
      <c r="U127" s="382" t="s">
        <v>1607</v>
      </c>
      <c r="V127" s="384">
        <v>39926</v>
      </c>
      <c r="W127" s="384">
        <v>39930</v>
      </c>
      <c r="X127" s="382" t="s">
        <v>1608</v>
      </c>
      <c r="Y127" s="383">
        <v>40260</v>
      </c>
      <c r="Z127" s="382" t="s">
        <v>1341</v>
      </c>
      <c r="AA127" s="396"/>
      <c r="AB127" s="382" t="s">
        <v>1608</v>
      </c>
      <c r="AC127" s="383">
        <v>407</v>
      </c>
      <c r="AD127" s="382" t="s">
        <v>1613</v>
      </c>
      <c r="AE127" s="383">
        <v>182</v>
      </c>
      <c r="AF127" s="382" t="s">
        <v>1341</v>
      </c>
      <c r="AG127" s="382" t="s">
        <v>1341</v>
      </c>
      <c r="AH127" s="383" t="b">
        <v>0</v>
      </c>
      <c r="AI127" s="382" t="s">
        <v>1341</v>
      </c>
      <c r="AJ127" s="382" t="s">
        <v>1341</v>
      </c>
    </row>
    <row r="128" spans="7:36" x14ac:dyDescent="0.3">
      <c r="G128" t="s">
        <v>2489</v>
      </c>
      <c r="H128" t="s">
        <v>1367</v>
      </c>
      <c r="I128">
        <v>2008</v>
      </c>
      <c r="J128">
        <v>5000</v>
      </c>
      <c r="K128">
        <v>180965</v>
      </c>
      <c r="L128">
        <v>126</v>
      </c>
      <c r="O128" s="392">
        <v>180965</v>
      </c>
      <c r="P128" s="335"/>
      <c r="Q128" s="335" t="s">
        <v>1367</v>
      </c>
      <c r="R128" s="335">
        <v>2008</v>
      </c>
      <c r="S128" s="382" t="s">
        <v>1735</v>
      </c>
      <c r="T128" s="335"/>
      <c r="U128" s="335"/>
      <c r="V128" s="335"/>
      <c r="W128" s="335"/>
      <c r="X128" s="335"/>
      <c r="Y128" s="335"/>
      <c r="Z128" s="335"/>
      <c r="AA128" s="252"/>
      <c r="AB128" s="335"/>
      <c r="AC128" s="335"/>
      <c r="AD128" s="335"/>
      <c r="AF128" s="335"/>
      <c r="AG128" s="335"/>
      <c r="AH128" s="335"/>
      <c r="AI128" s="335"/>
      <c r="AJ128" s="335" t="s">
        <v>2479</v>
      </c>
    </row>
    <row r="129" spans="7:36" x14ac:dyDescent="0.3">
      <c r="G129" t="s">
        <v>2489</v>
      </c>
      <c r="H129" t="s">
        <v>1367</v>
      </c>
      <c r="I129">
        <v>2008</v>
      </c>
      <c r="J129">
        <v>5000</v>
      </c>
      <c r="K129">
        <v>180966</v>
      </c>
      <c r="L129">
        <v>127</v>
      </c>
      <c r="O129" s="392">
        <v>180966</v>
      </c>
      <c r="P129" s="335"/>
      <c r="Q129" s="335" t="s">
        <v>1367</v>
      </c>
      <c r="R129" s="335">
        <v>2008</v>
      </c>
      <c r="S129" s="382" t="s">
        <v>1735</v>
      </c>
      <c r="T129" s="335"/>
      <c r="U129" s="335"/>
      <c r="V129" s="335"/>
      <c r="W129" s="335"/>
      <c r="X129" s="335"/>
      <c r="Y129" s="335"/>
      <c r="Z129" s="335"/>
      <c r="AA129" s="335"/>
      <c r="AB129" s="335"/>
      <c r="AC129" s="335"/>
      <c r="AD129" s="335"/>
      <c r="AF129" s="335"/>
      <c r="AG129" s="335"/>
      <c r="AH129" s="335"/>
      <c r="AI129" s="335"/>
      <c r="AJ129" s="335" t="s">
        <v>2479</v>
      </c>
    </row>
    <row r="130" spans="7:36" x14ac:dyDescent="0.3">
      <c r="G130" t="s">
        <v>2489</v>
      </c>
      <c r="H130" t="s">
        <v>1367</v>
      </c>
      <c r="I130">
        <v>2008</v>
      </c>
      <c r="J130">
        <v>5000</v>
      </c>
      <c r="K130">
        <v>180990</v>
      </c>
      <c r="L130">
        <v>128</v>
      </c>
      <c r="O130" s="392">
        <v>180990</v>
      </c>
      <c r="P130" s="335"/>
      <c r="Q130" s="335" t="s">
        <v>1367</v>
      </c>
      <c r="R130" s="335">
        <v>2008</v>
      </c>
      <c r="S130" s="382" t="s">
        <v>1735</v>
      </c>
      <c r="T130" s="335"/>
      <c r="U130" s="335"/>
      <c r="V130" s="335"/>
      <c r="W130" s="335"/>
      <c r="X130" s="335"/>
      <c r="Y130" s="335"/>
      <c r="Z130" s="335"/>
      <c r="AB130" s="335"/>
      <c r="AC130" s="335"/>
      <c r="AD130" s="335"/>
      <c r="AE130" s="335"/>
      <c r="AF130" s="335"/>
      <c r="AG130" s="335"/>
      <c r="AH130" s="335"/>
      <c r="AI130" s="335"/>
      <c r="AJ130" s="335" t="s">
        <v>2479</v>
      </c>
    </row>
    <row r="131" spans="7:36" x14ac:dyDescent="0.3">
      <c r="G131" t="s">
        <v>2489</v>
      </c>
      <c r="H131" t="s">
        <v>1397</v>
      </c>
      <c r="I131">
        <v>2005</v>
      </c>
      <c r="J131">
        <v>5000</v>
      </c>
      <c r="K131" t="s">
        <v>1031</v>
      </c>
      <c r="L131">
        <v>129</v>
      </c>
      <c r="O131" s="388" t="s">
        <v>1031</v>
      </c>
      <c r="P131" s="382" t="s">
        <v>1607</v>
      </c>
      <c r="Q131" s="382" t="s">
        <v>1397</v>
      </c>
      <c r="R131" s="383">
        <v>2005</v>
      </c>
      <c r="S131" s="382" t="s">
        <v>2251</v>
      </c>
      <c r="T131" s="382" t="s">
        <v>2252</v>
      </c>
      <c r="U131" s="382" t="s">
        <v>1668</v>
      </c>
      <c r="V131" s="384">
        <v>38876</v>
      </c>
      <c r="W131" s="384">
        <v>38876</v>
      </c>
      <c r="X131" s="382" t="s">
        <v>1608</v>
      </c>
      <c r="Y131" s="383">
        <v>16454</v>
      </c>
      <c r="Z131" s="382" t="s">
        <v>1341</v>
      </c>
      <c r="AA131" s="396"/>
      <c r="AB131" s="382" t="s">
        <v>1613</v>
      </c>
      <c r="AC131" s="383">
        <v>35646</v>
      </c>
      <c r="AD131" s="382" t="s">
        <v>1341</v>
      </c>
      <c r="AE131" s="396"/>
      <c r="AF131" s="382" t="s">
        <v>1341</v>
      </c>
      <c r="AG131" s="382" t="s">
        <v>1341</v>
      </c>
      <c r="AH131" s="383" t="b">
        <v>0</v>
      </c>
      <c r="AI131" s="382" t="s">
        <v>1341</v>
      </c>
      <c r="AJ131" s="382" t="s">
        <v>1341</v>
      </c>
    </row>
    <row r="132" spans="7:36" x14ac:dyDescent="0.3">
      <c r="G132" t="s">
        <v>2489</v>
      </c>
      <c r="H132" t="s">
        <v>1397</v>
      </c>
      <c r="I132">
        <v>2005</v>
      </c>
      <c r="J132">
        <v>5000</v>
      </c>
      <c r="K132" t="s">
        <v>1038</v>
      </c>
      <c r="L132">
        <v>130</v>
      </c>
      <c r="O132" s="388" t="s">
        <v>1038</v>
      </c>
      <c r="P132" s="382" t="s">
        <v>1607</v>
      </c>
      <c r="Q132" s="382" t="s">
        <v>1397</v>
      </c>
      <c r="R132" s="383">
        <v>2005</v>
      </c>
      <c r="S132" s="382" t="s">
        <v>2251</v>
      </c>
      <c r="T132" s="382" t="s">
        <v>2252</v>
      </c>
      <c r="U132" s="382" t="s">
        <v>1668</v>
      </c>
      <c r="V132" s="384">
        <v>38876</v>
      </c>
      <c r="W132" s="384">
        <v>38876</v>
      </c>
      <c r="X132" s="382" t="s">
        <v>1608</v>
      </c>
      <c r="Y132" s="383">
        <v>16515</v>
      </c>
      <c r="Z132" s="382" t="s">
        <v>1341</v>
      </c>
      <c r="AA132" s="396"/>
      <c r="AB132" s="382" t="s">
        <v>1613</v>
      </c>
      <c r="AC132" s="383">
        <v>35646</v>
      </c>
      <c r="AD132" s="382" t="s">
        <v>1341</v>
      </c>
      <c r="AE132" s="387"/>
      <c r="AF132" s="382" t="s">
        <v>1341</v>
      </c>
      <c r="AG132" s="382" t="s">
        <v>1341</v>
      </c>
      <c r="AH132" s="383" t="b">
        <v>0</v>
      </c>
      <c r="AI132" s="382" t="s">
        <v>1341</v>
      </c>
      <c r="AJ132" s="382" t="s">
        <v>1341</v>
      </c>
    </row>
    <row r="133" spans="7:36" x14ac:dyDescent="0.3">
      <c r="G133" t="s">
        <v>2489</v>
      </c>
      <c r="H133" t="s">
        <v>1397</v>
      </c>
      <c r="I133">
        <v>2005</v>
      </c>
      <c r="J133">
        <v>5000</v>
      </c>
      <c r="K133" t="s">
        <v>1037</v>
      </c>
      <c r="L133">
        <v>131</v>
      </c>
      <c r="O133" s="388" t="s">
        <v>1037</v>
      </c>
      <c r="P133" s="382" t="s">
        <v>1607</v>
      </c>
      <c r="Q133" s="382" t="s">
        <v>1397</v>
      </c>
      <c r="R133" s="383">
        <v>2005</v>
      </c>
      <c r="S133" s="382" t="s">
        <v>2251</v>
      </c>
      <c r="T133" s="382" t="s">
        <v>2252</v>
      </c>
      <c r="U133" s="382" t="s">
        <v>1668</v>
      </c>
      <c r="V133" s="384">
        <v>38876</v>
      </c>
      <c r="W133" s="384">
        <v>38876</v>
      </c>
      <c r="X133" s="382" t="s">
        <v>1608</v>
      </c>
      <c r="Y133" s="383">
        <v>16285</v>
      </c>
      <c r="Z133" s="382" t="s">
        <v>1341</v>
      </c>
      <c r="AA133" s="385"/>
      <c r="AB133" s="382" t="s">
        <v>1613</v>
      </c>
      <c r="AC133" s="383">
        <v>32668</v>
      </c>
      <c r="AD133" s="382" t="s">
        <v>1341</v>
      </c>
      <c r="AE133" s="387"/>
      <c r="AF133" s="382" t="s">
        <v>1341</v>
      </c>
      <c r="AG133" s="382" t="s">
        <v>1341</v>
      </c>
      <c r="AH133" s="383" t="b">
        <v>0</v>
      </c>
      <c r="AI133" s="382" t="s">
        <v>1341</v>
      </c>
      <c r="AJ133" s="382" t="s">
        <v>1341</v>
      </c>
    </row>
    <row r="134" spans="7:36" x14ac:dyDescent="0.3">
      <c r="G134" t="s">
        <v>2489</v>
      </c>
      <c r="H134" t="s">
        <v>1397</v>
      </c>
      <c r="I134">
        <v>2005</v>
      </c>
      <c r="J134">
        <v>5000</v>
      </c>
      <c r="K134" t="s">
        <v>1036</v>
      </c>
      <c r="L134">
        <v>132</v>
      </c>
      <c r="O134" s="388" t="s">
        <v>1036</v>
      </c>
      <c r="P134" s="382" t="s">
        <v>1607</v>
      </c>
      <c r="Q134" s="382" t="s">
        <v>1397</v>
      </c>
      <c r="R134" s="383">
        <v>2005</v>
      </c>
      <c r="S134" s="382" t="s">
        <v>2251</v>
      </c>
      <c r="T134" s="382" t="s">
        <v>2252</v>
      </c>
      <c r="U134" s="382" t="s">
        <v>1668</v>
      </c>
      <c r="V134" s="384">
        <v>38876</v>
      </c>
      <c r="W134" s="384">
        <v>38876</v>
      </c>
      <c r="X134" s="382" t="s">
        <v>1608</v>
      </c>
      <c r="Y134" s="383">
        <v>16770</v>
      </c>
      <c r="Z134" s="382" t="s">
        <v>1341</v>
      </c>
      <c r="AA134" s="396"/>
      <c r="AB134" s="382" t="s">
        <v>1613</v>
      </c>
      <c r="AC134" s="383">
        <v>33642</v>
      </c>
      <c r="AD134" s="382" t="s">
        <v>1341</v>
      </c>
      <c r="AE134" s="396"/>
      <c r="AF134" s="382" t="s">
        <v>1341</v>
      </c>
      <c r="AG134" s="382" t="s">
        <v>1341</v>
      </c>
      <c r="AH134" s="383" t="b">
        <v>0</v>
      </c>
      <c r="AI134" s="382" t="s">
        <v>1341</v>
      </c>
      <c r="AJ134" s="382" t="s">
        <v>1341</v>
      </c>
    </row>
    <row r="135" spans="7:36" x14ac:dyDescent="0.3">
      <c r="G135" t="s">
        <v>2489</v>
      </c>
      <c r="H135" t="s">
        <v>1397</v>
      </c>
      <c r="I135">
        <v>2005</v>
      </c>
      <c r="J135">
        <v>5000</v>
      </c>
      <c r="K135" t="s">
        <v>1035</v>
      </c>
      <c r="L135">
        <v>133</v>
      </c>
      <c r="O135" s="388" t="s">
        <v>1035</v>
      </c>
      <c r="P135" s="382" t="s">
        <v>1607</v>
      </c>
      <c r="Q135" s="382" t="s">
        <v>1397</v>
      </c>
      <c r="R135" s="383">
        <v>2005</v>
      </c>
      <c r="S135" s="382" t="s">
        <v>1713</v>
      </c>
      <c r="T135" s="382" t="s">
        <v>1714</v>
      </c>
      <c r="U135" s="382" t="s">
        <v>1668</v>
      </c>
      <c r="V135" s="384">
        <v>38882</v>
      </c>
      <c r="W135" s="384">
        <v>38882</v>
      </c>
      <c r="X135" s="382" t="s">
        <v>1608</v>
      </c>
      <c r="Y135" s="383">
        <v>16240</v>
      </c>
      <c r="Z135" s="382" t="s">
        <v>1341</v>
      </c>
      <c r="AA135" s="396"/>
      <c r="AB135" s="382" t="s">
        <v>1613</v>
      </c>
      <c r="AC135" s="383">
        <v>91367</v>
      </c>
      <c r="AD135" s="382" t="s">
        <v>1608</v>
      </c>
      <c r="AE135" s="386">
        <v>113</v>
      </c>
      <c r="AF135" s="382" t="s">
        <v>1341</v>
      </c>
      <c r="AG135" s="382" t="s">
        <v>1341</v>
      </c>
      <c r="AH135" s="383" t="b">
        <v>0</v>
      </c>
      <c r="AI135" s="382" t="s">
        <v>1341</v>
      </c>
      <c r="AJ135" s="382" t="s">
        <v>1341</v>
      </c>
    </row>
    <row r="136" spans="7:36" x14ac:dyDescent="0.3">
      <c r="G136" t="s">
        <v>2489</v>
      </c>
      <c r="H136" t="s">
        <v>1397</v>
      </c>
      <c r="I136">
        <v>2005</v>
      </c>
      <c r="J136">
        <v>5000</v>
      </c>
      <c r="K136" t="s">
        <v>1034</v>
      </c>
      <c r="L136">
        <v>134</v>
      </c>
      <c r="O136" s="388" t="s">
        <v>1034</v>
      </c>
      <c r="P136" s="382" t="s">
        <v>1607</v>
      </c>
      <c r="Q136" s="382" t="s">
        <v>1397</v>
      </c>
      <c r="R136" s="383">
        <v>2005</v>
      </c>
      <c r="S136" s="382" t="s">
        <v>1713</v>
      </c>
      <c r="T136" s="382" t="s">
        <v>1714</v>
      </c>
      <c r="U136" s="382" t="s">
        <v>1668</v>
      </c>
      <c r="V136" s="384">
        <v>38882</v>
      </c>
      <c r="W136" s="384">
        <v>38882</v>
      </c>
      <c r="X136" s="382" t="s">
        <v>1608</v>
      </c>
      <c r="Y136" s="383">
        <v>14648</v>
      </c>
      <c r="Z136" s="382" t="s">
        <v>1341</v>
      </c>
      <c r="AA136" s="396"/>
      <c r="AB136" s="382" t="s">
        <v>1613</v>
      </c>
      <c r="AC136" s="383">
        <v>84224</v>
      </c>
      <c r="AD136" s="382" t="s">
        <v>1608</v>
      </c>
      <c r="AE136" s="386">
        <v>426</v>
      </c>
      <c r="AF136" s="382" t="s">
        <v>1341</v>
      </c>
      <c r="AG136" s="382" t="s">
        <v>1341</v>
      </c>
      <c r="AH136" s="383" t="b">
        <v>0</v>
      </c>
      <c r="AI136" s="382" t="s">
        <v>1341</v>
      </c>
      <c r="AJ136" s="382" t="s">
        <v>1341</v>
      </c>
    </row>
    <row r="137" spans="7:36" x14ac:dyDescent="0.3">
      <c r="G137" t="s">
        <v>2489</v>
      </c>
      <c r="H137" t="s">
        <v>1397</v>
      </c>
      <c r="I137">
        <v>2005</v>
      </c>
      <c r="J137">
        <v>5000</v>
      </c>
      <c r="K137" t="s">
        <v>1033</v>
      </c>
      <c r="L137">
        <v>135</v>
      </c>
      <c r="O137" s="388" t="s">
        <v>1033</v>
      </c>
      <c r="P137" s="382" t="s">
        <v>1607</v>
      </c>
      <c r="Q137" s="382" t="s">
        <v>1397</v>
      </c>
      <c r="R137" s="383">
        <v>2005</v>
      </c>
      <c r="S137" s="382" t="s">
        <v>1713</v>
      </c>
      <c r="T137" s="382" t="s">
        <v>1714</v>
      </c>
      <c r="U137" s="382" t="s">
        <v>1668</v>
      </c>
      <c r="V137" s="384">
        <v>38882</v>
      </c>
      <c r="W137" s="384">
        <v>38882</v>
      </c>
      <c r="X137" s="382" t="s">
        <v>1608</v>
      </c>
      <c r="Y137" s="383">
        <v>15033</v>
      </c>
      <c r="Z137" s="382" t="s">
        <v>1341</v>
      </c>
      <c r="AA137" s="385"/>
      <c r="AB137" s="382" t="s">
        <v>1613</v>
      </c>
      <c r="AC137" s="383">
        <v>84669</v>
      </c>
      <c r="AD137" s="382" t="s">
        <v>1608</v>
      </c>
      <c r="AE137" s="386">
        <v>121</v>
      </c>
      <c r="AF137" s="382" t="s">
        <v>1341</v>
      </c>
      <c r="AG137" s="382" t="s">
        <v>1341</v>
      </c>
      <c r="AH137" s="383" t="b">
        <v>0</v>
      </c>
      <c r="AI137" s="382" t="s">
        <v>1341</v>
      </c>
      <c r="AJ137" s="382" t="s">
        <v>1341</v>
      </c>
    </row>
    <row r="138" spans="7:36" x14ac:dyDescent="0.3">
      <c r="G138" t="s">
        <v>2489</v>
      </c>
      <c r="H138" t="s">
        <v>1397</v>
      </c>
      <c r="I138">
        <v>2005</v>
      </c>
      <c r="J138">
        <v>5000</v>
      </c>
      <c r="K138" t="s">
        <v>1032</v>
      </c>
      <c r="L138">
        <v>136</v>
      </c>
      <c r="O138" s="388" t="s">
        <v>1032</v>
      </c>
      <c r="P138" s="382" t="s">
        <v>1607</v>
      </c>
      <c r="Q138" s="382" t="s">
        <v>1397</v>
      </c>
      <c r="R138" s="383">
        <v>2005</v>
      </c>
      <c r="S138" s="382" t="s">
        <v>1713</v>
      </c>
      <c r="T138" s="382" t="s">
        <v>1714</v>
      </c>
      <c r="U138" s="382" t="s">
        <v>1668</v>
      </c>
      <c r="V138" s="384">
        <v>38882</v>
      </c>
      <c r="W138" s="384">
        <v>38882</v>
      </c>
      <c r="X138" s="382" t="s">
        <v>1608</v>
      </c>
      <c r="Y138" s="383">
        <v>15123</v>
      </c>
      <c r="Z138" s="382" t="s">
        <v>1341</v>
      </c>
      <c r="AA138" s="396"/>
      <c r="AB138" s="382" t="s">
        <v>1613</v>
      </c>
      <c r="AC138" s="383">
        <v>84831</v>
      </c>
      <c r="AD138" s="382" t="s">
        <v>1608</v>
      </c>
      <c r="AE138" s="386">
        <v>60</v>
      </c>
      <c r="AF138" s="382" t="s">
        <v>1341</v>
      </c>
      <c r="AG138" s="382" t="s">
        <v>1341</v>
      </c>
      <c r="AH138" s="383" t="b">
        <v>0</v>
      </c>
      <c r="AI138" s="382" t="s">
        <v>1341</v>
      </c>
      <c r="AJ138" s="382" t="s">
        <v>1341</v>
      </c>
    </row>
    <row r="139" spans="7:36" x14ac:dyDescent="0.3">
      <c r="G139" t="s">
        <v>2489</v>
      </c>
      <c r="H139" t="s">
        <v>1397</v>
      </c>
      <c r="I139">
        <v>2005</v>
      </c>
      <c r="J139">
        <v>5000</v>
      </c>
      <c r="K139" t="s">
        <v>2247</v>
      </c>
      <c r="L139">
        <v>137</v>
      </c>
      <c r="O139" s="388" t="s">
        <v>2247</v>
      </c>
      <c r="P139" s="382" t="s">
        <v>1607</v>
      </c>
      <c r="Q139" s="382" t="s">
        <v>1397</v>
      </c>
      <c r="R139" s="383">
        <v>2005</v>
      </c>
      <c r="S139" s="382" t="s">
        <v>1713</v>
      </c>
      <c r="T139" s="382" t="s">
        <v>1714</v>
      </c>
      <c r="U139" s="382" t="s">
        <v>1668</v>
      </c>
      <c r="V139" s="384">
        <v>38881</v>
      </c>
      <c r="W139" s="384">
        <v>38881</v>
      </c>
      <c r="X139" s="382" t="s">
        <v>1608</v>
      </c>
      <c r="Y139" s="383">
        <v>29367</v>
      </c>
      <c r="Z139" s="382" t="s">
        <v>1341</v>
      </c>
      <c r="AA139" s="385"/>
      <c r="AB139" s="382" t="s">
        <v>1613</v>
      </c>
      <c r="AC139" s="383">
        <v>11911</v>
      </c>
      <c r="AD139" s="382" t="s">
        <v>1608</v>
      </c>
      <c r="AE139" s="386">
        <v>44</v>
      </c>
      <c r="AF139" s="382" t="s">
        <v>1341</v>
      </c>
      <c r="AG139" s="382" t="s">
        <v>1341</v>
      </c>
      <c r="AH139" s="383" t="b">
        <v>0</v>
      </c>
      <c r="AI139" s="382" t="s">
        <v>1341</v>
      </c>
      <c r="AJ139" s="382" t="s">
        <v>1341</v>
      </c>
    </row>
    <row r="140" spans="7:36" x14ac:dyDescent="0.3">
      <c r="G140" t="s">
        <v>2489</v>
      </c>
      <c r="H140" t="s">
        <v>1397</v>
      </c>
      <c r="I140">
        <v>2005</v>
      </c>
      <c r="J140">
        <v>5000</v>
      </c>
      <c r="K140" t="s">
        <v>2248</v>
      </c>
      <c r="L140">
        <v>138</v>
      </c>
      <c r="O140" s="388" t="s">
        <v>2248</v>
      </c>
      <c r="P140" s="382" t="s">
        <v>1607</v>
      </c>
      <c r="Q140" s="382" t="s">
        <v>1397</v>
      </c>
      <c r="R140" s="383">
        <v>2005</v>
      </c>
      <c r="S140" s="382" t="s">
        <v>1713</v>
      </c>
      <c r="T140" s="382" t="s">
        <v>1714</v>
      </c>
      <c r="U140" s="382" t="s">
        <v>1668</v>
      </c>
      <c r="V140" s="384">
        <v>38881</v>
      </c>
      <c r="W140" s="384">
        <v>38881</v>
      </c>
      <c r="X140" s="382" t="s">
        <v>1608</v>
      </c>
      <c r="Y140" s="383">
        <v>28850</v>
      </c>
      <c r="Z140" s="382" t="s">
        <v>1341</v>
      </c>
      <c r="AA140" s="396"/>
      <c r="AB140" s="382" t="s">
        <v>1613</v>
      </c>
      <c r="AC140" s="383">
        <v>11722</v>
      </c>
      <c r="AD140" s="382" t="s">
        <v>1608</v>
      </c>
      <c r="AE140" s="386">
        <v>93</v>
      </c>
      <c r="AF140" s="382" t="s">
        <v>1341</v>
      </c>
      <c r="AG140" s="382" t="s">
        <v>1341</v>
      </c>
      <c r="AH140" s="383" t="b">
        <v>0</v>
      </c>
      <c r="AI140" s="382" t="s">
        <v>1341</v>
      </c>
      <c r="AJ140" s="382" t="s">
        <v>1341</v>
      </c>
    </row>
    <row r="141" spans="7:36" x14ac:dyDescent="0.3">
      <c r="G141" t="s">
        <v>2489</v>
      </c>
      <c r="H141" t="s">
        <v>1397</v>
      </c>
      <c r="I141">
        <v>2006</v>
      </c>
      <c r="J141">
        <v>5000</v>
      </c>
      <c r="K141" t="s">
        <v>2262</v>
      </c>
      <c r="L141">
        <v>139</v>
      </c>
      <c r="O141" s="388" t="s">
        <v>2262</v>
      </c>
      <c r="P141" s="382" t="s">
        <v>1607</v>
      </c>
      <c r="Q141" s="382" t="s">
        <v>1397</v>
      </c>
      <c r="R141" s="383">
        <v>2006</v>
      </c>
      <c r="S141" s="382" t="s">
        <v>2251</v>
      </c>
      <c r="T141" s="382" t="s">
        <v>2252</v>
      </c>
      <c r="U141" s="382" t="s">
        <v>1668</v>
      </c>
      <c r="V141" s="384">
        <v>39243</v>
      </c>
      <c r="W141" s="384">
        <v>39243</v>
      </c>
      <c r="X141" s="382" t="s">
        <v>1608</v>
      </c>
      <c r="Y141" s="383">
        <v>22293</v>
      </c>
      <c r="Z141" s="382" t="s">
        <v>1341</v>
      </c>
      <c r="AA141" s="396"/>
      <c r="AB141" s="382" t="s">
        <v>1613</v>
      </c>
      <c r="AC141" s="383">
        <v>28301</v>
      </c>
      <c r="AD141" s="382" t="s">
        <v>1608</v>
      </c>
      <c r="AE141" s="386">
        <v>90</v>
      </c>
      <c r="AF141" s="382" t="s">
        <v>1341</v>
      </c>
      <c r="AG141" s="382" t="s">
        <v>1341</v>
      </c>
      <c r="AH141" s="383" t="b">
        <v>0</v>
      </c>
      <c r="AI141" s="382" t="s">
        <v>1341</v>
      </c>
      <c r="AJ141" s="382" t="s">
        <v>1341</v>
      </c>
    </row>
    <row r="142" spans="7:36" x14ac:dyDescent="0.3">
      <c r="G142" t="s">
        <v>2489</v>
      </c>
      <c r="H142" t="s">
        <v>1397</v>
      </c>
      <c r="I142">
        <v>2006</v>
      </c>
      <c r="J142">
        <v>5000</v>
      </c>
      <c r="K142" t="s">
        <v>2258</v>
      </c>
      <c r="L142">
        <v>140</v>
      </c>
      <c r="O142" s="388" t="s">
        <v>2258</v>
      </c>
      <c r="P142" s="382" t="s">
        <v>1607</v>
      </c>
      <c r="Q142" s="382" t="s">
        <v>1397</v>
      </c>
      <c r="R142" s="383">
        <v>2006</v>
      </c>
      <c r="S142" s="382" t="s">
        <v>2251</v>
      </c>
      <c r="T142" s="382" t="s">
        <v>2252</v>
      </c>
      <c r="U142" s="382" t="s">
        <v>1668</v>
      </c>
      <c r="V142" s="384">
        <v>39243</v>
      </c>
      <c r="W142" s="384">
        <v>39243</v>
      </c>
      <c r="X142" s="382" t="s">
        <v>1608</v>
      </c>
      <c r="Y142" s="383">
        <v>22399</v>
      </c>
      <c r="Z142" s="382" t="s">
        <v>1341</v>
      </c>
      <c r="AA142" s="396"/>
      <c r="AB142" s="382" t="s">
        <v>1613</v>
      </c>
      <c r="AC142" s="383">
        <v>28435</v>
      </c>
      <c r="AD142" s="382" t="s">
        <v>1608</v>
      </c>
      <c r="AE142" s="386">
        <v>90</v>
      </c>
      <c r="AF142" s="382" t="s">
        <v>1341</v>
      </c>
      <c r="AG142" s="382" t="s">
        <v>1341</v>
      </c>
      <c r="AH142" s="383" t="b">
        <v>0</v>
      </c>
      <c r="AI142" s="382" t="s">
        <v>1341</v>
      </c>
      <c r="AJ142" s="382" t="s">
        <v>1341</v>
      </c>
    </row>
    <row r="143" spans="7:36" x14ac:dyDescent="0.3">
      <c r="G143" t="s">
        <v>2489</v>
      </c>
      <c r="H143" t="s">
        <v>1397</v>
      </c>
      <c r="I143">
        <v>2006</v>
      </c>
      <c r="J143">
        <v>5000</v>
      </c>
      <c r="K143" t="s">
        <v>2257</v>
      </c>
      <c r="L143">
        <v>141</v>
      </c>
      <c r="O143" s="388" t="s">
        <v>2257</v>
      </c>
      <c r="P143" s="382" t="s">
        <v>1607</v>
      </c>
      <c r="Q143" s="382" t="s">
        <v>1397</v>
      </c>
      <c r="R143" s="383">
        <v>2006</v>
      </c>
      <c r="S143" s="382" t="s">
        <v>2251</v>
      </c>
      <c r="T143" s="382" t="s">
        <v>2252</v>
      </c>
      <c r="U143" s="382" t="s">
        <v>1668</v>
      </c>
      <c r="V143" s="384">
        <v>39243</v>
      </c>
      <c r="W143" s="384">
        <v>39243</v>
      </c>
      <c r="X143" s="382" t="s">
        <v>1608</v>
      </c>
      <c r="Y143" s="383">
        <v>22329</v>
      </c>
      <c r="Z143" s="382" t="s">
        <v>1341</v>
      </c>
      <c r="AA143" s="396"/>
      <c r="AB143" s="382" t="s">
        <v>1613</v>
      </c>
      <c r="AC143" s="383">
        <v>28347</v>
      </c>
      <c r="AD143" s="382" t="s">
        <v>1608</v>
      </c>
      <c r="AE143" s="386">
        <v>90</v>
      </c>
      <c r="AF143" s="382" t="s">
        <v>1341</v>
      </c>
      <c r="AG143" s="382" t="s">
        <v>1341</v>
      </c>
      <c r="AH143" s="383" t="b">
        <v>0</v>
      </c>
      <c r="AI143" s="382" t="s">
        <v>1341</v>
      </c>
      <c r="AJ143" s="382" t="s">
        <v>1341</v>
      </c>
    </row>
    <row r="144" spans="7:36" x14ac:dyDescent="0.3">
      <c r="G144" t="s">
        <v>2489</v>
      </c>
      <c r="H144" t="s">
        <v>1397</v>
      </c>
      <c r="I144">
        <v>2006</v>
      </c>
      <c r="J144">
        <v>5000</v>
      </c>
      <c r="K144" t="s">
        <v>2256</v>
      </c>
      <c r="L144">
        <v>142</v>
      </c>
      <c r="O144" s="388" t="s">
        <v>2256</v>
      </c>
      <c r="P144" s="382" t="s">
        <v>1607</v>
      </c>
      <c r="Q144" s="382" t="s">
        <v>1397</v>
      </c>
      <c r="R144" s="383">
        <v>2006</v>
      </c>
      <c r="S144" s="382" t="s">
        <v>2251</v>
      </c>
      <c r="T144" s="382" t="s">
        <v>2252</v>
      </c>
      <c r="U144" s="382" t="s">
        <v>1668</v>
      </c>
      <c r="V144" s="384">
        <v>39243</v>
      </c>
      <c r="W144" s="384">
        <v>39243</v>
      </c>
      <c r="X144" s="382" t="s">
        <v>1608</v>
      </c>
      <c r="Y144" s="383">
        <v>22376</v>
      </c>
      <c r="Z144" s="382" t="s">
        <v>1341</v>
      </c>
      <c r="AA144" s="396"/>
      <c r="AB144" s="382" t="s">
        <v>1613</v>
      </c>
      <c r="AC144" s="383">
        <v>28406</v>
      </c>
      <c r="AD144" s="382" t="s">
        <v>1608</v>
      </c>
      <c r="AE144" s="386">
        <v>90</v>
      </c>
      <c r="AF144" s="382" t="s">
        <v>1341</v>
      </c>
      <c r="AG144" s="382" t="s">
        <v>1341</v>
      </c>
      <c r="AH144" s="383" t="b">
        <v>0</v>
      </c>
      <c r="AI144" s="382" t="s">
        <v>1341</v>
      </c>
      <c r="AJ144" s="382" t="s">
        <v>1341</v>
      </c>
    </row>
    <row r="145" spans="7:36" x14ac:dyDescent="0.3">
      <c r="G145" t="s">
        <v>2489</v>
      </c>
      <c r="H145" t="s">
        <v>1397</v>
      </c>
      <c r="I145">
        <v>2006</v>
      </c>
      <c r="J145">
        <v>5000</v>
      </c>
      <c r="K145" t="s">
        <v>2255</v>
      </c>
      <c r="L145">
        <v>143</v>
      </c>
      <c r="O145" s="388" t="s">
        <v>2255</v>
      </c>
      <c r="P145" s="382" t="s">
        <v>1607</v>
      </c>
      <c r="Q145" s="382" t="s">
        <v>1397</v>
      </c>
      <c r="R145" s="383">
        <v>2006</v>
      </c>
      <c r="S145" s="382" t="s">
        <v>1713</v>
      </c>
      <c r="T145" s="382" t="s">
        <v>1714</v>
      </c>
      <c r="U145" s="382" t="s">
        <v>1668</v>
      </c>
      <c r="V145" s="384">
        <v>39236</v>
      </c>
      <c r="W145" s="384">
        <v>39236</v>
      </c>
      <c r="X145" s="382" t="s">
        <v>1608</v>
      </c>
      <c r="Y145" s="383">
        <v>22444</v>
      </c>
      <c r="Z145" s="382" t="s">
        <v>1341</v>
      </c>
      <c r="AA145" s="396"/>
      <c r="AB145" s="382" t="s">
        <v>1613</v>
      </c>
      <c r="AC145" s="383">
        <v>165754</v>
      </c>
      <c r="AD145" s="382" t="s">
        <v>1608</v>
      </c>
      <c r="AE145" s="386">
        <v>90</v>
      </c>
      <c r="AF145" s="382" t="s">
        <v>1341</v>
      </c>
      <c r="AG145" s="382" t="s">
        <v>1341</v>
      </c>
      <c r="AH145" s="383" t="b">
        <v>0</v>
      </c>
      <c r="AI145" s="382" t="s">
        <v>1341</v>
      </c>
      <c r="AJ145" s="382" t="s">
        <v>1341</v>
      </c>
    </row>
    <row r="146" spans="7:36" x14ac:dyDescent="0.3">
      <c r="G146" t="s">
        <v>2489</v>
      </c>
      <c r="H146" t="s">
        <v>1397</v>
      </c>
      <c r="I146">
        <v>2006</v>
      </c>
      <c r="J146">
        <v>5000</v>
      </c>
      <c r="K146" t="s">
        <v>2246</v>
      </c>
      <c r="L146">
        <v>144</v>
      </c>
      <c r="O146" s="388" t="s">
        <v>2246</v>
      </c>
      <c r="P146" s="382" t="s">
        <v>1607</v>
      </c>
      <c r="Q146" s="382" t="s">
        <v>1397</v>
      </c>
      <c r="R146" s="383">
        <v>2006</v>
      </c>
      <c r="S146" s="382" t="s">
        <v>1713</v>
      </c>
      <c r="T146" s="382" t="s">
        <v>1714</v>
      </c>
      <c r="U146" s="382" t="s">
        <v>1668</v>
      </c>
      <c r="V146" s="384">
        <v>39236</v>
      </c>
      <c r="W146" s="384">
        <v>39236</v>
      </c>
      <c r="X146" s="382" t="s">
        <v>1608</v>
      </c>
      <c r="Y146" s="383">
        <v>22366</v>
      </c>
      <c r="Z146" s="382" t="s">
        <v>1341</v>
      </c>
      <c r="AA146" s="396"/>
      <c r="AB146" s="382" t="s">
        <v>1613</v>
      </c>
      <c r="AC146" s="383">
        <v>165180</v>
      </c>
      <c r="AD146" s="382" t="s">
        <v>1608</v>
      </c>
      <c r="AE146" s="386">
        <v>90</v>
      </c>
      <c r="AF146" s="382" t="s">
        <v>1341</v>
      </c>
      <c r="AG146" s="382" t="s">
        <v>1341</v>
      </c>
      <c r="AH146" s="383" t="b">
        <v>0</v>
      </c>
      <c r="AI146" s="382" t="s">
        <v>1341</v>
      </c>
      <c r="AJ146" s="382" t="s">
        <v>1341</v>
      </c>
    </row>
    <row r="147" spans="7:36" x14ac:dyDescent="0.3">
      <c r="G147" t="s">
        <v>2489</v>
      </c>
      <c r="H147" t="s">
        <v>1397</v>
      </c>
      <c r="I147">
        <v>2006</v>
      </c>
      <c r="J147">
        <v>5000</v>
      </c>
      <c r="K147" t="s">
        <v>2254</v>
      </c>
      <c r="L147">
        <v>145</v>
      </c>
      <c r="O147" s="388" t="s">
        <v>2254</v>
      </c>
      <c r="P147" s="382" t="s">
        <v>1607</v>
      </c>
      <c r="Q147" s="382" t="s">
        <v>1397</v>
      </c>
      <c r="R147" s="383">
        <v>2006</v>
      </c>
      <c r="S147" s="382" t="s">
        <v>1713</v>
      </c>
      <c r="T147" s="382" t="s">
        <v>1714</v>
      </c>
      <c r="U147" s="382" t="s">
        <v>1668</v>
      </c>
      <c r="V147" s="384">
        <v>39236</v>
      </c>
      <c r="W147" s="384">
        <v>39236</v>
      </c>
      <c r="X147" s="382" t="s">
        <v>1608</v>
      </c>
      <c r="Y147" s="383">
        <v>22440</v>
      </c>
      <c r="Z147" s="382" t="s">
        <v>1341</v>
      </c>
      <c r="AA147" s="396"/>
      <c r="AB147" s="382" t="s">
        <v>1613</v>
      </c>
      <c r="AC147" s="383">
        <v>165724</v>
      </c>
      <c r="AD147" s="382" t="s">
        <v>1608</v>
      </c>
      <c r="AE147" s="386">
        <v>90</v>
      </c>
      <c r="AF147" s="382" t="s">
        <v>1341</v>
      </c>
      <c r="AG147" s="382" t="s">
        <v>1341</v>
      </c>
      <c r="AH147" s="383" t="b">
        <v>0</v>
      </c>
      <c r="AI147" s="382" t="s">
        <v>1341</v>
      </c>
      <c r="AJ147" s="382" t="s">
        <v>1341</v>
      </c>
    </row>
    <row r="148" spans="7:36" x14ac:dyDescent="0.3">
      <c r="G148" t="s">
        <v>2489</v>
      </c>
      <c r="H148" t="s">
        <v>1397</v>
      </c>
      <c r="I148">
        <v>2006</v>
      </c>
      <c r="J148">
        <v>5000</v>
      </c>
      <c r="K148" t="s">
        <v>2259</v>
      </c>
      <c r="L148">
        <v>146</v>
      </c>
      <c r="O148" s="388" t="s">
        <v>2259</v>
      </c>
      <c r="P148" s="382" t="s">
        <v>1607</v>
      </c>
      <c r="Q148" s="382" t="s">
        <v>1397</v>
      </c>
      <c r="R148" s="383">
        <v>2006</v>
      </c>
      <c r="S148" s="382" t="s">
        <v>1713</v>
      </c>
      <c r="T148" s="382" t="s">
        <v>1714</v>
      </c>
      <c r="U148" s="382" t="s">
        <v>1668</v>
      </c>
      <c r="V148" s="384">
        <v>39236</v>
      </c>
      <c r="W148" s="384">
        <v>39236</v>
      </c>
      <c r="X148" s="382" t="s">
        <v>1608</v>
      </c>
      <c r="Y148" s="383">
        <v>22580</v>
      </c>
      <c r="Z148" s="382" t="s">
        <v>1341</v>
      </c>
      <c r="AA148" s="396"/>
      <c r="AB148" s="382" t="s">
        <v>1613</v>
      </c>
      <c r="AC148" s="383">
        <v>166761</v>
      </c>
      <c r="AD148" s="382" t="s">
        <v>1608</v>
      </c>
      <c r="AE148" s="386">
        <v>91</v>
      </c>
      <c r="AF148" s="382" t="s">
        <v>1341</v>
      </c>
      <c r="AG148" s="382" t="s">
        <v>1341</v>
      </c>
      <c r="AH148" s="383" t="b">
        <v>0</v>
      </c>
      <c r="AI148" s="382" t="s">
        <v>1341</v>
      </c>
      <c r="AJ148" s="382" t="s">
        <v>1341</v>
      </c>
    </row>
    <row r="149" spans="7:36" x14ac:dyDescent="0.3">
      <c r="G149" t="s">
        <v>2489</v>
      </c>
      <c r="H149" t="s">
        <v>1397</v>
      </c>
      <c r="I149">
        <v>2007</v>
      </c>
      <c r="J149">
        <v>5000</v>
      </c>
      <c r="K149" t="s">
        <v>2263</v>
      </c>
      <c r="L149">
        <v>147</v>
      </c>
      <c r="O149" s="388" t="s">
        <v>2263</v>
      </c>
      <c r="P149" s="382" t="s">
        <v>1607</v>
      </c>
      <c r="Q149" s="382" t="s">
        <v>1397</v>
      </c>
      <c r="R149" s="383">
        <v>2007</v>
      </c>
      <c r="S149" s="382" t="s">
        <v>1713</v>
      </c>
      <c r="T149" s="382" t="s">
        <v>1714</v>
      </c>
      <c r="U149" s="382" t="s">
        <v>1668</v>
      </c>
      <c r="V149" s="384">
        <v>39629</v>
      </c>
      <c r="W149" s="384">
        <v>39629</v>
      </c>
      <c r="X149" s="382" t="s">
        <v>1608</v>
      </c>
      <c r="Y149" s="383">
        <v>29035</v>
      </c>
      <c r="Z149" s="382" t="s">
        <v>1341</v>
      </c>
      <c r="AA149" s="387"/>
      <c r="AB149" s="382" t="s">
        <v>1613</v>
      </c>
      <c r="AC149" s="383">
        <v>84087</v>
      </c>
      <c r="AD149" s="382" t="s">
        <v>1608</v>
      </c>
      <c r="AE149" s="386">
        <v>1037</v>
      </c>
      <c r="AF149" s="382" t="s">
        <v>1341</v>
      </c>
      <c r="AG149" s="382" t="s">
        <v>1341</v>
      </c>
      <c r="AH149" s="383" t="b">
        <v>0</v>
      </c>
      <c r="AI149" s="382" t="s">
        <v>1341</v>
      </c>
      <c r="AJ149" s="382" t="s">
        <v>1341</v>
      </c>
    </row>
    <row r="150" spans="7:36" x14ac:dyDescent="0.3">
      <c r="G150" t="s">
        <v>2489</v>
      </c>
      <c r="H150" t="s">
        <v>1397</v>
      </c>
      <c r="I150">
        <v>2007</v>
      </c>
      <c r="J150">
        <v>5000</v>
      </c>
      <c r="K150" t="s">
        <v>2253</v>
      </c>
      <c r="L150">
        <v>148</v>
      </c>
      <c r="O150" s="388" t="s">
        <v>2253</v>
      </c>
      <c r="P150" s="382" t="s">
        <v>1607</v>
      </c>
      <c r="Q150" s="382" t="s">
        <v>1397</v>
      </c>
      <c r="R150" s="383">
        <v>2007</v>
      </c>
      <c r="S150" s="382" t="s">
        <v>2251</v>
      </c>
      <c r="T150" s="382" t="s">
        <v>2252</v>
      </c>
      <c r="U150" s="382" t="s">
        <v>1668</v>
      </c>
      <c r="V150" s="384">
        <v>39601</v>
      </c>
      <c r="W150" s="384">
        <v>39601</v>
      </c>
      <c r="X150" s="382" t="s">
        <v>1608</v>
      </c>
      <c r="Y150" s="383">
        <v>29925</v>
      </c>
      <c r="Z150" s="382" t="s">
        <v>1341</v>
      </c>
      <c r="AA150" s="396"/>
      <c r="AB150" s="382" t="s">
        <v>1613</v>
      </c>
      <c r="AC150" s="383">
        <v>73500</v>
      </c>
      <c r="AD150" s="382" t="s">
        <v>1608</v>
      </c>
      <c r="AE150" s="386">
        <v>152</v>
      </c>
      <c r="AF150" s="382" t="s">
        <v>1341</v>
      </c>
      <c r="AG150" s="382" t="s">
        <v>1341</v>
      </c>
      <c r="AH150" s="383" t="b">
        <v>0</v>
      </c>
      <c r="AI150" s="382" t="s">
        <v>1341</v>
      </c>
      <c r="AJ150" s="382" t="s">
        <v>1341</v>
      </c>
    </row>
    <row r="151" spans="7:36" x14ac:dyDescent="0.3">
      <c r="G151" t="s">
        <v>2489</v>
      </c>
      <c r="H151" t="s">
        <v>1397</v>
      </c>
      <c r="I151">
        <v>2007</v>
      </c>
      <c r="J151">
        <v>5000</v>
      </c>
      <c r="K151" t="s">
        <v>2250</v>
      </c>
      <c r="L151">
        <v>149</v>
      </c>
      <c r="O151" s="388" t="s">
        <v>2250</v>
      </c>
      <c r="P151" s="382" t="s">
        <v>1607</v>
      </c>
      <c r="Q151" s="382" t="s">
        <v>1397</v>
      </c>
      <c r="R151" s="383">
        <v>2007</v>
      </c>
      <c r="S151" s="382" t="s">
        <v>2251</v>
      </c>
      <c r="T151" s="382" t="s">
        <v>2252</v>
      </c>
      <c r="U151" s="382" t="s">
        <v>1668</v>
      </c>
      <c r="V151" s="384">
        <v>39601</v>
      </c>
      <c r="W151" s="384">
        <v>39601</v>
      </c>
      <c r="X151" s="382" t="s">
        <v>1608</v>
      </c>
      <c r="Y151" s="383">
        <v>30104</v>
      </c>
      <c r="Z151" s="382" t="s">
        <v>1341</v>
      </c>
      <c r="AA151" s="396"/>
      <c r="AB151" s="382" t="s">
        <v>1613</v>
      </c>
      <c r="AC151" s="383">
        <v>73754</v>
      </c>
      <c r="AD151" s="382" t="s">
        <v>1608</v>
      </c>
      <c r="AE151" s="383">
        <v>76</v>
      </c>
      <c r="AF151" s="382" t="s">
        <v>1341</v>
      </c>
      <c r="AG151" s="382" t="s">
        <v>1341</v>
      </c>
      <c r="AH151" s="383" t="b">
        <v>0</v>
      </c>
      <c r="AI151" s="382" t="s">
        <v>1341</v>
      </c>
      <c r="AJ151" s="382" t="s">
        <v>1341</v>
      </c>
    </row>
    <row r="152" spans="7:36" x14ac:dyDescent="0.3">
      <c r="G152" t="s">
        <v>2489</v>
      </c>
      <c r="H152" t="s">
        <v>1397</v>
      </c>
      <c r="I152">
        <v>2007</v>
      </c>
      <c r="J152">
        <v>5000</v>
      </c>
      <c r="K152" t="s">
        <v>2249</v>
      </c>
      <c r="L152">
        <v>150</v>
      </c>
      <c r="O152" s="388" t="s">
        <v>2249</v>
      </c>
      <c r="P152" s="382" t="s">
        <v>1607</v>
      </c>
      <c r="Q152" s="382" t="s">
        <v>1397</v>
      </c>
      <c r="R152" s="383">
        <v>2007</v>
      </c>
      <c r="S152" s="382" t="s">
        <v>1713</v>
      </c>
      <c r="T152" s="382" t="s">
        <v>1714</v>
      </c>
      <c r="U152" s="382" t="s">
        <v>1668</v>
      </c>
      <c r="V152" s="384">
        <v>39629</v>
      </c>
      <c r="W152" s="384">
        <v>39629</v>
      </c>
      <c r="X152" s="382" t="s">
        <v>1608</v>
      </c>
      <c r="Y152" s="383">
        <v>29304</v>
      </c>
      <c r="Z152" s="382" t="s">
        <v>1341</v>
      </c>
      <c r="AA152" s="396"/>
      <c r="AB152" s="382" t="s">
        <v>1613</v>
      </c>
      <c r="AC152" s="383">
        <v>84078</v>
      </c>
      <c r="AD152" s="382" t="s">
        <v>1608</v>
      </c>
      <c r="AE152" s="383">
        <v>764</v>
      </c>
      <c r="AF152" s="382" t="s">
        <v>1341</v>
      </c>
      <c r="AG152" s="382" t="s">
        <v>1341</v>
      </c>
      <c r="AH152" s="383" t="b">
        <v>0</v>
      </c>
      <c r="AI152" s="382" t="s">
        <v>1341</v>
      </c>
      <c r="AJ152" s="382" t="s">
        <v>1341</v>
      </c>
    </row>
    <row r="153" spans="7:36" x14ac:dyDescent="0.3">
      <c r="G153" t="s">
        <v>2489</v>
      </c>
      <c r="H153" t="s">
        <v>1397</v>
      </c>
      <c r="I153">
        <v>2007</v>
      </c>
      <c r="J153">
        <v>5000</v>
      </c>
      <c r="K153" t="s">
        <v>2261</v>
      </c>
      <c r="L153">
        <v>151</v>
      </c>
      <c r="O153" s="388" t="s">
        <v>2261</v>
      </c>
      <c r="P153" s="382" t="s">
        <v>1607</v>
      </c>
      <c r="Q153" s="382" t="s">
        <v>1397</v>
      </c>
      <c r="R153" s="383">
        <v>2007</v>
      </c>
      <c r="S153" s="382" t="s">
        <v>1713</v>
      </c>
      <c r="T153" s="382" t="s">
        <v>1714</v>
      </c>
      <c r="U153" s="382" t="s">
        <v>1668</v>
      </c>
      <c r="V153" s="384">
        <v>39629</v>
      </c>
      <c r="W153" s="384">
        <v>39629</v>
      </c>
      <c r="X153" s="382" t="s">
        <v>1608</v>
      </c>
      <c r="Y153" s="383">
        <v>30266</v>
      </c>
      <c r="Z153" s="382" t="s">
        <v>1341</v>
      </c>
      <c r="AA153" s="396"/>
      <c r="AB153" s="382" t="s">
        <v>1613</v>
      </c>
      <c r="AC153" s="383">
        <v>86839</v>
      </c>
      <c r="AD153" s="382" t="s">
        <v>1608</v>
      </c>
      <c r="AE153" s="383">
        <v>790</v>
      </c>
      <c r="AF153" s="382" t="s">
        <v>1341</v>
      </c>
      <c r="AG153" s="382" t="s">
        <v>1341</v>
      </c>
      <c r="AH153" s="383" t="b">
        <v>0</v>
      </c>
      <c r="AI153" s="382" t="s">
        <v>1341</v>
      </c>
      <c r="AJ153" s="382" t="s">
        <v>1341</v>
      </c>
    </row>
    <row r="154" spans="7:36" x14ac:dyDescent="0.3">
      <c r="G154" t="s">
        <v>2489</v>
      </c>
      <c r="H154" t="s">
        <v>1397</v>
      </c>
      <c r="I154">
        <v>2007</v>
      </c>
      <c r="J154">
        <v>5000</v>
      </c>
      <c r="K154" t="s">
        <v>2260</v>
      </c>
      <c r="L154">
        <v>152</v>
      </c>
      <c r="O154" s="388" t="s">
        <v>2260</v>
      </c>
      <c r="P154" s="382" t="s">
        <v>1607</v>
      </c>
      <c r="Q154" s="382" t="s">
        <v>1397</v>
      </c>
      <c r="R154" s="383">
        <v>2007</v>
      </c>
      <c r="S154" s="382" t="s">
        <v>1713</v>
      </c>
      <c r="T154" s="382" t="s">
        <v>1714</v>
      </c>
      <c r="U154" s="382" t="s">
        <v>1668</v>
      </c>
      <c r="V154" s="384">
        <v>39629</v>
      </c>
      <c r="W154" s="384">
        <v>39629</v>
      </c>
      <c r="X154" s="382" t="s">
        <v>1608</v>
      </c>
      <c r="Y154" s="383">
        <v>28452</v>
      </c>
      <c r="Z154" s="382" t="s">
        <v>1341</v>
      </c>
      <c r="AA154" s="396"/>
      <c r="AB154" s="382" t="s">
        <v>1613</v>
      </c>
      <c r="AC154" s="383">
        <v>81287</v>
      </c>
      <c r="AD154" s="382" t="s">
        <v>1608</v>
      </c>
      <c r="AE154" s="383">
        <v>619</v>
      </c>
      <c r="AF154" s="382" t="s">
        <v>1341</v>
      </c>
      <c r="AG154" s="382" t="s">
        <v>1341</v>
      </c>
      <c r="AH154" s="383" t="b">
        <v>0</v>
      </c>
      <c r="AI154" s="382" t="s">
        <v>1341</v>
      </c>
      <c r="AJ154" s="382" t="s">
        <v>1341</v>
      </c>
    </row>
    <row r="155" spans="7:36" x14ac:dyDescent="0.3">
      <c r="G155" t="s">
        <v>2489</v>
      </c>
      <c r="H155" t="s">
        <v>1397</v>
      </c>
      <c r="I155">
        <v>2008</v>
      </c>
      <c r="J155">
        <v>5000</v>
      </c>
      <c r="K155">
        <v>180474</v>
      </c>
      <c r="L155">
        <v>153</v>
      </c>
      <c r="O155" s="392">
        <v>180474</v>
      </c>
      <c r="P155" s="335"/>
      <c r="Q155" s="335" t="s">
        <v>1397</v>
      </c>
      <c r="R155" s="335">
        <v>2008</v>
      </c>
      <c r="S155" s="335"/>
      <c r="T155" s="335"/>
      <c r="U155" s="335"/>
      <c r="V155" s="335"/>
      <c r="W155" s="335"/>
      <c r="X155" s="335"/>
      <c r="Y155" s="335"/>
      <c r="Z155" s="335"/>
      <c r="AB155" s="335"/>
      <c r="AC155" s="335"/>
      <c r="AD155" s="335"/>
      <c r="AE155" s="335"/>
      <c r="AF155" s="335"/>
      <c r="AG155" s="335"/>
      <c r="AH155" s="335"/>
      <c r="AI155" s="335"/>
      <c r="AJ155" s="335" t="s">
        <v>2479</v>
      </c>
    </row>
    <row r="156" spans="7:36" x14ac:dyDescent="0.3">
      <c r="G156" t="s">
        <v>2489</v>
      </c>
      <c r="H156" t="s">
        <v>1397</v>
      </c>
      <c r="I156">
        <v>2008</v>
      </c>
      <c r="J156">
        <v>5000</v>
      </c>
      <c r="K156">
        <v>180475</v>
      </c>
      <c r="L156">
        <v>154</v>
      </c>
      <c r="O156" s="392">
        <v>180475</v>
      </c>
      <c r="P156" s="335"/>
      <c r="Q156" s="335" t="s">
        <v>1397</v>
      </c>
      <c r="R156" s="335">
        <v>2008</v>
      </c>
      <c r="S156" s="335"/>
      <c r="T156" s="335"/>
      <c r="U156" s="335"/>
      <c r="V156" s="335"/>
      <c r="W156" s="335"/>
      <c r="X156" s="335"/>
      <c r="Y156" s="335"/>
      <c r="Z156" s="335"/>
      <c r="AB156" s="335"/>
      <c r="AC156" s="335"/>
      <c r="AD156" s="335"/>
      <c r="AE156" s="335"/>
      <c r="AF156" s="335"/>
      <c r="AG156" s="335"/>
      <c r="AH156" s="335"/>
      <c r="AI156" s="335"/>
      <c r="AJ156" s="335" t="s">
        <v>2479</v>
      </c>
    </row>
    <row r="157" spans="7:36" x14ac:dyDescent="0.3">
      <c r="G157" t="s">
        <v>2489</v>
      </c>
      <c r="H157" t="s">
        <v>1397</v>
      </c>
      <c r="I157">
        <v>2008</v>
      </c>
      <c r="J157">
        <v>5000</v>
      </c>
      <c r="K157">
        <v>180491</v>
      </c>
      <c r="L157">
        <v>155</v>
      </c>
      <c r="O157" s="392">
        <v>180491</v>
      </c>
      <c r="P157" s="335"/>
      <c r="Q157" s="335" t="s">
        <v>1397</v>
      </c>
      <c r="R157" s="335">
        <v>2008</v>
      </c>
      <c r="S157" s="335"/>
      <c r="T157" s="335"/>
      <c r="U157" s="335"/>
      <c r="V157" s="335"/>
      <c r="W157" s="335"/>
      <c r="X157" s="335"/>
      <c r="Y157" s="335"/>
      <c r="Z157" s="335"/>
      <c r="AB157" s="335"/>
      <c r="AC157" s="335"/>
      <c r="AD157" s="335"/>
      <c r="AE157" s="335"/>
      <c r="AF157" s="335"/>
      <c r="AG157" s="335"/>
      <c r="AH157" s="335"/>
      <c r="AI157" s="335"/>
      <c r="AJ157" s="335" t="s">
        <v>2479</v>
      </c>
    </row>
    <row r="158" spans="7:36" x14ac:dyDescent="0.3">
      <c r="G158" t="s">
        <v>2489</v>
      </c>
      <c r="H158" t="s">
        <v>1512</v>
      </c>
      <c r="I158">
        <v>2005</v>
      </c>
      <c r="J158">
        <v>5000</v>
      </c>
      <c r="K158" t="s">
        <v>2311</v>
      </c>
      <c r="L158">
        <v>156</v>
      </c>
      <c r="O158" s="388" t="s">
        <v>2311</v>
      </c>
      <c r="P158" s="382" t="s">
        <v>1607</v>
      </c>
      <c r="Q158" s="382" t="s">
        <v>1512</v>
      </c>
      <c r="R158" s="383">
        <v>2005</v>
      </c>
      <c r="S158" s="382" t="s">
        <v>1695</v>
      </c>
      <c r="T158" s="382" t="s">
        <v>1696</v>
      </c>
      <c r="U158" s="382" t="s">
        <v>1612</v>
      </c>
      <c r="V158" s="384">
        <v>38855</v>
      </c>
      <c r="W158" s="384">
        <v>38865</v>
      </c>
      <c r="X158" s="382" t="s">
        <v>1608</v>
      </c>
      <c r="Y158" s="383">
        <v>25145</v>
      </c>
      <c r="Z158" s="382" t="s">
        <v>1341</v>
      </c>
      <c r="AA158" s="396"/>
      <c r="AB158" s="382" t="s">
        <v>1613</v>
      </c>
      <c r="AC158" s="383">
        <v>692768</v>
      </c>
      <c r="AD158" s="382" t="s">
        <v>1341</v>
      </c>
      <c r="AE158" s="385"/>
      <c r="AF158" s="382" t="s">
        <v>1341</v>
      </c>
      <c r="AG158" s="382" t="s">
        <v>1341</v>
      </c>
      <c r="AH158" s="383" t="b">
        <v>0</v>
      </c>
      <c r="AI158" s="382" t="s">
        <v>1341</v>
      </c>
      <c r="AJ158" s="382" t="s">
        <v>1341</v>
      </c>
    </row>
    <row r="159" spans="7:36" x14ac:dyDescent="0.3">
      <c r="G159" t="s">
        <v>2489</v>
      </c>
      <c r="H159" t="s">
        <v>1512</v>
      </c>
      <c r="I159">
        <v>2005</v>
      </c>
      <c r="J159">
        <v>5000</v>
      </c>
      <c r="K159" t="s">
        <v>2312</v>
      </c>
      <c r="L159">
        <v>157</v>
      </c>
      <c r="O159" s="388" t="s">
        <v>2312</v>
      </c>
      <c r="P159" s="382" t="s">
        <v>1607</v>
      </c>
      <c r="Q159" s="382" t="s">
        <v>1512</v>
      </c>
      <c r="R159" s="383">
        <v>2005</v>
      </c>
      <c r="S159" s="382" t="s">
        <v>1695</v>
      </c>
      <c r="T159" s="382" t="s">
        <v>1696</v>
      </c>
      <c r="U159" s="382" t="s">
        <v>1612</v>
      </c>
      <c r="V159" s="384">
        <v>38860</v>
      </c>
      <c r="W159" s="384">
        <v>38864</v>
      </c>
      <c r="X159" s="382" t="s">
        <v>1608</v>
      </c>
      <c r="Y159" s="383">
        <v>25022</v>
      </c>
      <c r="Z159" s="382" t="s">
        <v>1341</v>
      </c>
      <c r="AA159" s="396"/>
      <c r="AB159" s="382" t="s">
        <v>1613</v>
      </c>
      <c r="AC159" s="383">
        <v>701743</v>
      </c>
      <c r="AD159" s="382" t="s">
        <v>1341</v>
      </c>
      <c r="AE159" s="396"/>
      <c r="AF159" s="382" t="s">
        <v>1341</v>
      </c>
      <c r="AG159" s="382" t="s">
        <v>1341</v>
      </c>
      <c r="AH159" s="383" t="b">
        <v>0</v>
      </c>
      <c r="AI159" s="382" t="s">
        <v>1341</v>
      </c>
      <c r="AJ159" s="382" t="s">
        <v>1341</v>
      </c>
    </row>
    <row r="160" spans="7:36" x14ac:dyDescent="0.3">
      <c r="G160" t="s">
        <v>2489</v>
      </c>
      <c r="H160" t="s">
        <v>1512</v>
      </c>
      <c r="I160">
        <v>2005</v>
      </c>
      <c r="J160">
        <v>5000</v>
      </c>
      <c r="K160" t="s">
        <v>2310</v>
      </c>
      <c r="L160">
        <v>158</v>
      </c>
      <c r="O160" s="388" t="s">
        <v>2310</v>
      </c>
      <c r="P160" s="382" t="s">
        <v>1607</v>
      </c>
      <c r="Q160" s="382" t="s">
        <v>1512</v>
      </c>
      <c r="R160" s="383">
        <v>2005</v>
      </c>
      <c r="S160" s="382" t="s">
        <v>1695</v>
      </c>
      <c r="T160" s="382" t="s">
        <v>1696</v>
      </c>
      <c r="U160" s="382" t="s">
        <v>1612</v>
      </c>
      <c r="V160" s="384">
        <v>38856</v>
      </c>
      <c r="W160" s="384">
        <v>38865</v>
      </c>
      <c r="X160" s="382" t="s">
        <v>1608</v>
      </c>
      <c r="Y160" s="383">
        <v>25085</v>
      </c>
      <c r="Z160" s="382" t="s">
        <v>1341</v>
      </c>
      <c r="AA160" s="396"/>
      <c r="AB160" s="382" t="s">
        <v>1613</v>
      </c>
      <c r="AC160" s="383">
        <v>1212206</v>
      </c>
      <c r="AD160" s="382" t="s">
        <v>1341</v>
      </c>
      <c r="AE160" s="385"/>
      <c r="AF160" s="382" t="s">
        <v>1341</v>
      </c>
      <c r="AG160" s="382" t="s">
        <v>1341</v>
      </c>
      <c r="AH160" s="383" t="b">
        <v>0</v>
      </c>
      <c r="AI160" s="382" t="s">
        <v>1341</v>
      </c>
      <c r="AJ160" s="382" t="s">
        <v>1341</v>
      </c>
    </row>
    <row r="161" spans="7:36" x14ac:dyDescent="0.3">
      <c r="G161" t="s">
        <v>2489</v>
      </c>
      <c r="H161" t="s">
        <v>1512</v>
      </c>
      <c r="I161">
        <v>2005</v>
      </c>
      <c r="J161">
        <v>5000</v>
      </c>
      <c r="K161" t="s">
        <v>2307</v>
      </c>
      <c r="L161">
        <v>159</v>
      </c>
      <c r="O161" s="388" t="s">
        <v>2307</v>
      </c>
      <c r="P161" s="382" t="s">
        <v>1607</v>
      </c>
      <c r="Q161" s="382" t="s">
        <v>1512</v>
      </c>
      <c r="R161" s="383">
        <v>2005</v>
      </c>
      <c r="S161" s="382" t="s">
        <v>1695</v>
      </c>
      <c r="T161" s="382" t="s">
        <v>1696</v>
      </c>
      <c r="U161" s="382" t="s">
        <v>1612</v>
      </c>
      <c r="V161" s="384">
        <v>38856</v>
      </c>
      <c r="W161" s="384">
        <v>38865</v>
      </c>
      <c r="X161" s="382" t="s">
        <v>1608</v>
      </c>
      <c r="Y161" s="383">
        <v>25027</v>
      </c>
      <c r="Z161" s="382" t="s">
        <v>1341</v>
      </c>
      <c r="AA161" s="396"/>
      <c r="AB161" s="382" t="s">
        <v>1613</v>
      </c>
      <c r="AC161" s="383">
        <v>1191448</v>
      </c>
      <c r="AD161" s="382" t="s">
        <v>1608</v>
      </c>
      <c r="AE161" s="383">
        <v>126</v>
      </c>
      <c r="AF161" s="382" t="s">
        <v>1341</v>
      </c>
      <c r="AG161" s="382" t="s">
        <v>1341</v>
      </c>
      <c r="AH161" s="383" t="b">
        <v>0</v>
      </c>
      <c r="AI161" s="382" t="s">
        <v>1341</v>
      </c>
      <c r="AJ161" s="382" t="s">
        <v>1341</v>
      </c>
    </row>
    <row r="162" spans="7:36" x14ac:dyDescent="0.3">
      <c r="G162" t="s">
        <v>2489</v>
      </c>
      <c r="H162" t="s">
        <v>1512</v>
      </c>
      <c r="I162">
        <v>2005</v>
      </c>
      <c r="J162">
        <v>5000</v>
      </c>
      <c r="K162" t="s">
        <v>2308</v>
      </c>
      <c r="L162">
        <v>160</v>
      </c>
      <c r="O162" s="388" t="s">
        <v>2308</v>
      </c>
      <c r="P162" s="382" t="s">
        <v>1607</v>
      </c>
      <c r="Q162" s="382" t="s">
        <v>1512</v>
      </c>
      <c r="R162" s="383">
        <v>2005</v>
      </c>
      <c r="S162" s="382" t="s">
        <v>1695</v>
      </c>
      <c r="T162" s="382" t="s">
        <v>1696</v>
      </c>
      <c r="U162" s="382" t="s">
        <v>1612</v>
      </c>
      <c r="V162" s="384">
        <v>38862</v>
      </c>
      <c r="W162" s="384">
        <v>38866</v>
      </c>
      <c r="X162" s="382" t="s">
        <v>1608</v>
      </c>
      <c r="Y162" s="383">
        <v>25323</v>
      </c>
      <c r="Z162" s="382" t="s">
        <v>1341</v>
      </c>
      <c r="AA162" s="396"/>
      <c r="AB162" s="382" t="s">
        <v>1613</v>
      </c>
      <c r="AC162" s="383">
        <v>979109</v>
      </c>
      <c r="AD162" s="382" t="s">
        <v>1341</v>
      </c>
      <c r="AE162" s="396"/>
      <c r="AF162" s="382" t="s">
        <v>1341</v>
      </c>
      <c r="AG162" s="382" t="s">
        <v>1341</v>
      </c>
      <c r="AH162" s="383" t="b">
        <v>0</v>
      </c>
      <c r="AI162" s="382" t="s">
        <v>1341</v>
      </c>
      <c r="AJ162" s="382" t="s">
        <v>1341</v>
      </c>
    </row>
    <row r="163" spans="7:36" x14ac:dyDescent="0.3">
      <c r="G163" t="s">
        <v>2489</v>
      </c>
      <c r="H163" t="s">
        <v>1512</v>
      </c>
      <c r="I163">
        <v>2005</v>
      </c>
      <c r="J163">
        <v>5000</v>
      </c>
      <c r="K163" t="s">
        <v>2299</v>
      </c>
      <c r="L163">
        <v>161</v>
      </c>
      <c r="O163" s="388" t="s">
        <v>2299</v>
      </c>
      <c r="P163" s="382" t="s">
        <v>1607</v>
      </c>
      <c r="Q163" s="382" t="s">
        <v>1512</v>
      </c>
      <c r="R163" s="383">
        <v>2005</v>
      </c>
      <c r="S163" s="382" t="s">
        <v>1695</v>
      </c>
      <c r="T163" s="382" t="s">
        <v>1696</v>
      </c>
      <c r="U163" s="382" t="s">
        <v>1612</v>
      </c>
      <c r="V163" s="384">
        <v>38862</v>
      </c>
      <c r="W163" s="384">
        <v>38866</v>
      </c>
      <c r="X163" s="382" t="s">
        <v>1608</v>
      </c>
      <c r="Y163" s="383">
        <v>24991</v>
      </c>
      <c r="Z163" s="382" t="s">
        <v>1341</v>
      </c>
      <c r="AA163" s="385"/>
      <c r="AB163" s="382" t="s">
        <v>1608</v>
      </c>
      <c r="AC163" s="383">
        <v>126</v>
      </c>
      <c r="AD163" s="382" t="s">
        <v>1341</v>
      </c>
      <c r="AE163" s="396"/>
      <c r="AF163" s="382" t="s">
        <v>1341</v>
      </c>
      <c r="AG163" s="382" t="s">
        <v>1341</v>
      </c>
      <c r="AH163" s="383" t="b">
        <v>0</v>
      </c>
      <c r="AI163" s="382" t="s">
        <v>1341</v>
      </c>
      <c r="AJ163" s="382" t="s">
        <v>1341</v>
      </c>
    </row>
    <row r="164" spans="7:36" x14ac:dyDescent="0.3">
      <c r="G164" t="s">
        <v>2489</v>
      </c>
      <c r="H164" t="s">
        <v>1512</v>
      </c>
      <c r="I164">
        <v>2005</v>
      </c>
      <c r="J164">
        <v>5000</v>
      </c>
      <c r="K164" t="s">
        <v>2301</v>
      </c>
      <c r="L164">
        <v>162</v>
      </c>
      <c r="O164" s="388" t="s">
        <v>2301</v>
      </c>
      <c r="P164" s="382" t="s">
        <v>1607</v>
      </c>
      <c r="Q164" s="382" t="s">
        <v>1512</v>
      </c>
      <c r="R164" s="383">
        <v>2005</v>
      </c>
      <c r="S164" s="382" t="s">
        <v>1695</v>
      </c>
      <c r="T164" s="382" t="s">
        <v>1696</v>
      </c>
      <c r="U164" s="382" t="s">
        <v>1612</v>
      </c>
      <c r="V164" s="384">
        <v>38862</v>
      </c>
      <c r="W164" s="384">
        <v>38866</v>
      </c>
      <c r="X164" s="382" t="s">
        <v>1608</v>
      </c>
      <c r="Y164" s="383">
        <v>25228</v>
      </c>
      <c r="Z164" s="382" t="s">
        <v>1341</v>
      </c>
      <c r="AA164" s="385"/>
      <c r="AB164" s="382" t="s">
        <v>1613</v>
      </c>
      <c r="AC164" s="383">
        <v>1164137</v>
      </c>
      <c r="AD164" s="382" t="s">
        <v>1341</v>
      </c>
      <c r="AE164" s="396"/>
      <c r="AF164" s="382" t="s">
        <v>1341</v>
      </c>
      <c r="AG164" s="382" t="s">
        <v>1341</v>
      </c>
      <c r="AH164" s="383" t="b">
        <v>0</v>
      </c>
      <c r="AI164" s="382" t="s">
        <v>1341</v>
      </c>
      <c r="AJ164" s="382" t="s">
        <v>1341</v>
      </c>
    </row>
    <row r="165" spans="7:36" x14ac:dyDescent="0.3">
      <c r="G165" t="s">
        <v>2489</v>
      </c>
      <c r="H165" t="s">
        <v>1512</v>
      </c>
      <c r="I165">
        <v>2005</v>
      </c>
      <c r="J165">
        <v>5000</v>
      </c>
      <c r="K165" t="s">
        <v>2298</v>
      </c>
      <c r="L165">
        <v>163</v>
      </c>
      <c r="O165" s="388" t="s">
        <v>2298</v>
      </c>
      <c r="P165" s="382" t="s">
        <v>1607</v>
      </c>
      <c r="Q165" s="382" t="s">
        <v>1512</v>
      </c>
      <c r="R165" s="383">
        <v>2005</v>
      </c>
      <c r="S165" s="382" t="s">
        <v>1695</v>
      </c>
      <c r="T165" s="382" t="s">
        <v>1696</v>
      </c>
      <c r="U165" s="382" t="s">
        <v>1612</v>
      </c>
      <c r="V165" s="384">
        <v>38862</v>
      </c>
      <c r="W165" s="384">
        <v>38866</v>
      </c>
      <c r="X165" s="382" t="s">
        <v>1608</v>
      </c>
      <c r="Y165" s="383">
        <v>25192</v>
      </c>
      <c r="Z165" s="382" t="s">
        <v>1341</v>
      </c>
      <c r="AA165" s="385"/>
      <c r="AB165" s="382" t="s">
        <v>1341</v>
      </c>
      <c r="AC165" s="387"/>
      <c r="AD165" s="382" t="s">
        <v>1341</v>
      </c>
      <c r="AE165" s="387"/>
      <c r="AF165" s="382" t="s">
        <v>1341</v>
      </c>
      <c r="AG165" s="382" t="s">
        <v>1341</v>
      </c>
      <c r="AH165" s="383" t="b">
        <v>0</v>
      </c>
      <c r="AI165" s="382" t="s">
        <v>1341</v>
      </c>
      <c r="AJ165" s="382" t="s">
        <v>1341</v>
      </c>
    </row>
    <row r="166" spans="7:36" x14ac:dyDescent="0.3">
      <c r="G166" t="s">
        <v>2489</v>
      </c>
      <c r="H166" t="s">
        <v>1512</v>
      </c>
      <c r="I166">
        <v>2006</v>
      </c>
      <c r="J166">
        <v>5000</v>
      </c>
      <c r="K166" t="s">
        <v>2320</v>
      </c>
      <c r="L166">
        <v>164</v>
      </c>
      <c r="O166" s="388" t="s">
        <v>2320</v>
      </c>
      <c r="P166" s="382" t="s">
        <v>1607</v>
      </c>
      <c r="Q166" s="382" t="s">
        <v>1512</v>
      </c>
      <c r="R166" s="383">
        <v>2006</v>
      </c>
      <c r="S166" s="382" t="s">
        <v>1695</v>
      </c>
      <c r="T166" s="382" t="s">
        <v>1696</v>
      </c>
      <c r="U166" s="382" t="s">
        <v>1612</v>
      </c>
      <c r="V166" s="384">
        <v>39230</v>
      </c>
      <c r="W166" s="384">
        <v>39235</v>
      </c>
      <c r="X166" s="382" t="s">
        <v>1608</v>
      </c>
      <c r="Y166" s="383">
        <v>25174</v>
      </c>
      <c r="Z166" s="382" t="s">
        <v>1341</v>
      </c>
      <c r="AA166" s="396"/>
      <c r="AB166" s="382" t="s">
        <v>1613</v>
      </c>
      <c r="AC166" s="383">
        <v>738544</v>
      </c>
      <c r="AD166" s="382" t="s">
        <v>1341</v>
      </c>
      <c r="AE166" s="387"/>
      <c r="AF166" s="382" t="s">
        <v>1341</v>
      </c>
      <c r="AG166" s="382" t="s">
        <v>1341</v>
      </c>
      <c r="AH166" s="383" t="b">
        <v>0</v>
      </c>
      <c r="AI166" s="382" t="s">
        <v>1341</v>
      </c>
      <c r="AJ166" s="382" t="s">
        <v>1341</v>
      </c>
    </row>
    <row r="167" spans="7:36" x14ac:dyDescent="0.3">
      <c r="G167" t="s">
        <v>2489</v>
      </c>
      <c r="H167" t="s">
        <v>1512</v>
      </c>
      <c r="I167">
        <v>2006</v>
      </c>
      <c r="J167">
        <v>5000</v>
      </c>
      <c r="K167" t="s">
        <v>2319</v>
      </c>
      <c r="L167">
        <v>165</v>
      </c>
      <c r="O167" s="388" t="s">
        <v>2319</v>
      </c>
      <c r="P167" s="382" t="s">
        <v>1607</v>
      </c>
      <c r="Q167" s="382" t="s">
        <v>1512</v>
      </c>
      <c r="R167" s="383">
        <v>2006</v>
      </c>
      <c r="S167" s="382" t="s">
        <v>1695</v>
      </c>
      <c r="T167" s="382" t="s">
        <v>1696</v>
      </c>
      <c r="U167" s="382" t="s">
        <v>1612</v>
      </c>
      <c r="V167" s="384">
        <v>39230</v>
      </c>
      <c r="W167" s="384">
        <v>39235</v>
      </c>
      <c r="X167" s="382" t="s">
        <v>1608</v>
      </c>
      <c r="Y167" s="383">
        <v>25159</v>
      </c>
      <c r="Z167" s="382" t="s">
        <v>1341</v>
      </c>
      <c r="AA167" s="396"/>
      <c r="AB167" s="382" t="s">
        <v>1613</v>
      </c>
      <c r="AC167" s="383">
        <v>738104</v>
      </c>
      <c r="AD167" s="382" t="s">
        <v>1341</v>
      </c>
      <c r="AE167" s="387"/>
      <c r="AF167" s="382" t="s">
        <v>1341</v>
      </c>
      <c r="AG167" s="382" t="s">
        <v>1341</v>
      </c>
      <c r="AH167" s="383" t="b">
        <v>0</v>
      </c>
      <c r="AI167" s="382" t="s">
        <v>1341</v>
      </c>
      <c r="AJ167" s="382" t="s">
        <v>1341</v>
      </c>
    </row>
    <row r="168" spans="7:36" x14ac:dyDescent="0.3">
      <c r="G168" t="s">
        <v>2489</v>
      </c>
      <c r="H168" t="s">
        <v>1512</v>
      </c>
      <c r="I168">
        <v>2006</v>
      </c>
      <c r="J168">
        <v>5000</v>
      </c>
      <c r="K168" t="s">
        <v>2318</v>
      </c>
      <c r="L168">
        <v>166</v>
      </c>
      <c r="O168" s="388" t="s">
        <v>2318</v>
      </c>
      <c r="P168" s="382" t="s">
        <v>1607</v>
      </c>
      <c r="Q168" s="382" t="s">
        <v>1512</v>
      </c>
      <c r="R168" s="383">
        <v>2006</v>
      </c>
      <c r="S168" s="382" t="s">
        <v>1695</v>
      </c>
      <c r="T168" s="382" t="s">
        <v>1696</v>
      </c>
      <c r="U168" s="382" t="s">
        <v>1612</v>
      </c>
      <c r="V168" s="384">
        <v>39230</v>
      </c>
      <c r="W168" s="384">
        <v>39235</v>
      </c>
      <c r="X168" s="382" t="s">
        <v>1608</v>
      </c>
      <c r="Y168" s="383">
        <v>25200</v>
      </c>
      <c r="Z168" s="382" t="s">
        <v>1341</v>
      </c>
      <c r="AA168" s="385"/>
      <c r="AB168" s="382" t="s">
        <v>1613</v>
      </c>
      <c r="AC168" s="383">
        <v>739307</v>
      </c>
      <c r="AD168" s="382" t="s">
        <v>1341</v>
      </c>
      <c r="AE168" s="387"/>
      <c r="AF168" s="382" t="s">
        <v>1341</v>
      </c>
      <c r="AG168" s="382" t="s">
        <v>1341</v>
      </c>
      <c r="AH168" s="383" t="b">
        <v>0</v>
      </c>
      <c r="AI168" s="382" t="s">
        <v>1341</v>
      </c>
      <c r="AJ168" s="382" t="s">
        <v>1341</v>
      </c>
    </row>
    <row r="169" spans="7:36" x14ac:dyDescent="0.3">
      <c r="G169" t="s">
        <v>2489</v>
      </c>
      <c r="H169" t="s">
        <v>1512</v>
      </c>
      <c r="I169">
        <v>2006</v>
      </c>
      <c r="J169">
        <v>5000</v>
      </c>
      <c r="K169" t="s">
        <v>2313</v>
      </c>
      <c r="L169">
        <v>167</v>
      </c>
      <c r="O169" s="388" t="s">
        <v>2313</v>
      </c>
      <c r="P169" s="382" t="s">
        <v>1607</v>
      </c>
      <c r="Q169" s="382" t="s">
        <v>1512</v>
      </c>
      <c r="R169" s="383">
        <v>2006</v>
      </c>
      <c r="S169" s="382" t="s">
        <v>1695</v>
      </c>
      <c r="T169" s="382" t="s">
        <v>1696</v>
      </c>
      <c r="U169" s="382" t="s">
        <v>1612</v>
      </c>
      <c r="V169" s="384">
        <v>39230</v>
      </c>
      <c r="W169" s="384">
        <v>39235</v>
      </c>
      <c r="X169" s="382" t="s">
        <v>1608</v>
      </c>
      <c r="Y169" s="383">
        <v>25161</v>
      </c>
      <c r="Z169" s="382" t="s">
        <v>1341</v>
      </c>
      <c r="AA169" s="396"/>
      <c r="AB169" s="382" t="s">
        <v>1613</v>
      </c>
      <c r="AC169" s="383">
        <v>656649</v>
      </c>
      <c r="AD169" s="382" t="s">
        <v>1341</v>
      </c>
      <c r="AE169" s="396"/>
      <c r="AF169" s="382" t="s">
        <v>1341</v>
      </c>
      <c r="AG169" s="382" t="s">
        <v>1341</v>
      </c>
      <c r="AH169" s="383" t="b">
        <v>0</v>
      </c>
      <c r="AI169" s="382" t="s">
        <v>1341</v>
      </c>
      <c r="AJ169" s="382" t="s">
        <v>1341</v>
      </c>
    </row>
    <row r="170" spans="7:36" x14ac:dyDescent="0.3">
      <c r="G170" t="s">
        <v>2489</v>
      </c>
      <c r="H170" t="s">
        <v>1512</v>
      </c>
      <c r="I170">
        <v>2006</v>
      </c>
      <c r="J170">
        <v>5000</v>
      </c>
      <c r="K170" t="s">
        <v>2317</v>
      </c>
      <c r="L170">
        <v>168</v>
      </c>
      <c r="O170" s="388" t="s">
        <v>2317</v>
      </c>
      <c r="P170" s="382" t="s">
        <v>1607</v>
      </c>
      <c r="Q170" s="382" t="s">
        <v>1512</v>
      </c>
      <c r="R170" s="383">
        <v>2006</v>
      </c>
      <c r="S170" s="382" t="s">
        <v>1695</v>
      </c>
      <c r="T170" s="382" t="s">
        <v>1696</v>
      </c>
      <c r="U170" s="382" t="s">
        <v>1612</v>
      </c>
      <c r="V170" s="384">
        <v>39230</v>
      </c>
      <c r="W170" s="384">
        <v>39235</v>
      </c>
      <c r="X170" s="382" t="s">
        <v>1608</v>
      </c>
      <c r="Y170" s="383">
        <v>25156</v>
      </c>
      <c r="Z170" s="382" t="s">
        <v>1341</v>
      </c>
      <c r="AA170" s="385"/>
      <c r="AB170" s="382" t="s">
        <v>1613</v>
      </c>
      <c r="AC170" s="383">
        <v>658788</v>
      </c>
      <c r="AD170" s="382" t="s">
        <v>1341</v>
      </c>
      <c r="AE170" s="396"/>
      <c r="AF170" s="382" t="s">
        <v>1341</v>
      </c>
      <c r="AG170" s="382" t="s">
        <v>1341</v>
      </c>
      <c r="AH170" s="383" t="b">
        <v>0</v>
      </c>
      <c r="AI170" s="382" t="s">
        <v>1341</v>
      </c>
      <c r="AJ170" s="382" t="s">
        <v>1341</v>
      </c>
    </row>
    <row r="171" spans="7:36" x14ac:dyDescent="0.3">
      <c r="G171" t="s">
        <v>2489</v>
      </c>
      <c r="H171" t="s">
        <v>1512</v>
      </c>
      <c r="I171">
        <v>2006</v>
      </c>
      <c r="J171">
        <v>5000</v>
      </c>
      <c r="K171" t="s">
        <v>2316</v>
      </c>
      <c r="L171">
        <v>169</v>
      </c>
      <c r="O171" s="388" t="s">
        <v>2316</v>
      </c>
      <c r="P171" s="382" t="s">
        <v>1607</v>
      </c>
      <c r="Q171" s="382" t="s">
        <v>1512</v>
      </c>
      <c r="R171" s="383">
        <v>2006</v>
      </c>
      <c r="S171" s="382" t="s">
        <v>1695</v>
      </c>
      <c r="T171" s="382" t="s">
        <v>1696</v>
      </c>
      <c r="U171" s="382" t="s">
        <v>1612</v>
      </c>
      <c r="V171" s="384">
        <v>39230</v>
      </c>
      <c r="W171" s="384">
        <v>39235</v>
      </c>
      <c r="X171" s="382" t="s">
        <v>1608</v>
      </c>
      <c r="Y171" s="383">
        <v>25233</v>
      </c>
      <c r="Z171" s="382" t="s">
        <v>1341</v>
      </c>
      <c r="AA171" s="396"/>
      <c r="AB171" s="382" t="s">
        <v>1613</v>
      </c>
      <c r="AC171" s="383">
        <v>679367</v>
      </c>
      <c r="AD171" s="382" t="s">
        <v>1341</v>
      </c>
      <c r="AE171" s="396"/>
      <c r="AF171" s="382" t="s">
        <v>1341</v>
      </c>
      <c r="AG171" s="382" t="s">
        <v>1341</v>
      </c>
      <c r="AH171" s="383" t="b">
        <v>0</v>
      </c>
      <c r="AI171" s="382" t="s">
        <v>1341</v>
      </c>
      <c r="AJ171" s="382" t="s">
        <v>1341</v>
      </c>
    </row>
    <row r="172" spans="7:36" x14ac:dyDescent="0.3">
      <c r="G172" t="s">
        <v>2489</v>
      </c>
      <c r="H172" t="s">
        <v>1512</v>
      </c>
      <c r="I172">
        <v>2006</v>
      </c>
      <c r="J172">
        <v>5000</v>
      </c>
      <c r="K172" t="s">
        <v>2315</v>
      </c>
      <c r="L172">
        <v>170</v>
      </c>
      <c r="O172" s="388" t="s">
        <v>2315</v>
      </c>
      <c r="P172" s="382" t="s">
        <v>1607</v>
      </c>
      <c r="Q172" s="382" t="s">
        <v>1512</v>
      </c>
      <c r="R172" s="383">
        <v>2006</v>
      </c>
      <c r="S172" s="382" t="s">
        <v>1695</v>
      </c>
      <c r="T172" s="382" t="s">
        <v>1696</v>
      </c>
      <c r="U172" s="382" t="s">
        <v>1612</v>
      </c>
      <c r="V172" s="384">
        <v>39230</v>
      </c>
      <c r="W172" s="384">
        <v>39235</v>
      </c>
      <c r="X172" s="382" t="s">
        <v>1608</v>
      </c>
      <c r="Y172" s="383">
        <v>25200</v>
      </c>
      <c r="Z172" s="382" t="s">
        <v>1341</v>
      </c>
      <c r="AA172" s="396"/>
      <c r="AB172" s="382" t="s">
        <v>1613</v>
      </c>
      <c r="AC172" s="386">
        <v>675989</v>
      </c>
      <c r="AD172" s="382" t="s">
        <v>1341</v>
      </c>
      <c r="AE172" s="396"/>
      <c r="AF172" s="382" t="s">
        <v>1341</v>
      </c>
      <c r="AG172" s="382" t="s">
        <v>1341</v>
      </c>
      <c r="AH172" s="383" t="b">
        <v>0</v>
      </c>
      <c r="AI172" s="382" t="s">
        <v>1341</v>
      </c>
      <c r="AJ172" s="382" t="s">
        <v>1341</v>
      </c>
    </row>
    <row r="173" spans="7:36" x14ac:dyDescent="0.3">
      <c r="G173" t="s">
        <v>2489</v>
      </c>
      <c r="H173" t="s">
        <v>1512</v>
      </c>
      <c r="I173">
        <v>2006</v>
      </c>
      <c r="J173">
        <v>5000</v>
      </c>
      <c r="K173" t="s">
        <v>2314</v>
      </c>
      <c r="L173">
        <v>171</v>
      </c>
      <c r="O173" s="388" t="s">
        <v>2314</v>
      </c>
      <c r="P173" s="382" t="s">
        <v>1607</v>
      </c>
      <c r="Q173" s="382" t="s">
        <v>1512</v>
      </c>
      <c r="R173" s="383">
        <v>2006</v>
      </c>
      <c r="S173" s="382" t="s">
        <v>1695</v>
      </c>
      <c r="T173" s="382" t="s">
        <v>1696</v>
      </c>
      <c r="U173" s="382" t="s">
        <v>1612</v>
      </c>
      <c r="V173" s="384">
        <v>39230</v>
      </c>
      <c r="W173" s="384">
        <v>39235</v>
      </c>
      <c r="X173" s="382" t="s">
        <v>1608</v>
      </c>
      <c r="Y173" s="383">
        <v>25241</v>
      </c>
      <c r="Z173" s="382" t="s">
        <v>1341</v>
      </c>
      <c r="AA173" s="396"/>
      <c r="AB173" s="382" t="s">
        <v>1613</v>
      </c>
      <c r="AC173" s="386">
        <v>1161720</v>
      </c>
      <c r="AD173" s="382" t="s">
        <v>1341</v>
      </c>
      <c r="AE173" s="396"/>
      <c r="AF173" s="382" t="s">
        <v>1341</v>
      </c>
      <c r="AG173" s="382" t="s">
        <v>1341</v>
      </c>
      <c r="AH173" s="383" t="b">
        <v>0</v>
      </c>
      <c r="AI173" s="382" t="s">
        <v>1341</v>
      </c>
      <c r="AJ173" s="382" t="s">
        <v>1341</v>
      </c>
    </row>
    <row r="174" spans="7:36" x14ac:dyDescent="0.3">
      <c r="G174" t="s">
        <v>2489</v>
      </c>
      <c r="H174" t="s">
        <v>1512</v>
      </c>
      <c r="I174">
        <v>2007</v>
      </c>
      <c r="J174">
        <v>5000</v>
      </c>
      <c r="K174" t="s">
        <v>2309</v>
      </c>
      <c r="L174">
        <v>172</v>
      </c>
      <c r="O174" s="388" t="s">
        <v>2309</v>
      </c>
      <c r="P174" s="382" t="s">
        <v>1607</v>
      </c>
      <c r="Q174" s="382" t="s">
        <v>1512</v>
      </c>
      <c r="R174" s="383">
        <v>2007</v>
      </c>
      <c r="S174" s="382" t="s">
        <v>1695</v>
      </c>
      <c r="T174" s="382" t="s">
        <v>1696</v>
      </c>
      <c r="U174" s="382" t="s">
        <v>1612</v>
      </c>
      <c r="V174" s="384">
        <v>39594</v>
      </c>
      <c r="W174" s="384">
        <v>39600</v>
      </c>
      <c r="X174" s="382" t="s">
        <v>1608</v>
      </c>
      <c r="Y174" s="383">
        <v>15105</v>
      </c>
      <c r="Z174" s="382" t="s">
        <v>1341</v>
      </c>
      <c r="AA174" s="396"/>
      <c r="AB174" s="382" t="s">
        <v>1613</v>
      </c>
      <c r="AC174" s="383">
        <v>373435</v>
      </c>
      <c r="AD174" s="382" t="s">
        <v>1341</v>
      </c>
      <c r="AE174" s="396"/>
      <c r="AF174" s="382" t="s">
        <v>1341</v>
      </c>
      <c r="AG174" s="382" t="s">
        <v>1341</v>
      </c>
      <c r="AH174" s="383" t="b">
        <v>0</v>
      </c>
      <c r="AI174" s="382" t="s">
        <v>1341</v>
      </c>
      <c r="AJ174" s="382" t="s">
        <v>1341</v>
      </c>
    </row>
    <row r="175" spans="7:36" x14ac:dyDescent="0.3">
      <c r="G175" t="s">
        <v>2489</v>
      </c>
      <c r="H175" t="s">
        <v>1512</v>
      </c>
      <c r="I175">
        <v>2007</v>
      </c>
      <c r="J175">
        <v>5000</v>
      </c>
      <c r="K175" t="s">
        <v>2303</v>
      </c>
      <c r="L175">
        <v>173</v>
      </c>
      <c r="O175" s="388" t="s">
        <v>2303</v>
      </c>
      <c r="P175" s="382" t="s">
        <v>1607</v>
      </c>
      <c r="Q175" s="382" t="s">
        <v>1512</v>
      </c>
      <c r="R175" s="383">
        <v>2007</v>
      </c>
      <c r="S175" s="382" t="s">
        <v>1695</v>
      </c>
      <c r="T175" s="382" t="s">
        <v>1696</v>
      </c>
      <c r="U175" s="382" t="s">
        <v>1612</v>
      </c>
      <c r="V175" s="384">
        <v>39594</v>
      </c>
      <c r="W175" s="384">
        <v>39600</v>
      </c>
      <c r="X175" s="382" t="s">
        <v>1608</v>
      </c>
      <c r="Y175" s="383">
        <v>25161</v>
      </c>
      <c r="Z175" s="382" t="s">
        <v>1341</v>
      </c>
      <c r="AA175" s="396"/>
      <c r="AB175" s="382" t="s">
        <v>1613</v>
      </c>
      <c r="AC175" s="383">
        <v>622046</v>
      </c>
      <c r="AD175" s="382" t="s">
        <v>1341</v>
      </c>
      <c r="AE175" s="396"/>
      <c r="AF175" s="382" t="s">
        <v>1341</v>
      </c>
      <c r="AG175" s="382" t="s">
        <v>1341</v>
      </c>
      <c r="AH175" s="383" t="b">
        <v>0</v>
      </c>
      <c r="AI175" s="382" t="s">
        <v>1341</v>
      </c>
      <c r="AJ175" s="382" t="s">
        <v>1341</v>
      </c>
    </row>
    <row r="176" spans="7:36" x14ac:dyDescent="0.3">
      <c r="G176" t="s">
        <v>2489</v>
      </c>
      <c r="H176" t="s">
        <v>1512</v>
      </c>
      <c r="I176">
        <v>2007</v>
      </c>
      <c r="J176">
        <v>5000</v>
      </c>
      <c r="K176" t="s">
        <v>2300</v>
      </c>
      <c r="L176">
        <v>174</v>
      </c>
      <c r="O176" s="388" t="s">
        <v>2300</v>
      </c>
      <c r="P176" s="382" t="s">
        <v>1607</v>
      </c>
      <c r="Q176" s="382" t="s">
        <v>1512</v>
      </c>
      <c r="R176" s="383">
        <v>2007</v>
      </c>
      <c r="S176" s="382" t="s">
        <v>1695</v>
      </c>
      <c r="T176" s="382" t="s">
        <v>1696</v>
      </c>
      <c r="U176" s="382" t="s">
        <v>1612</v>
      </c>
      <c r="V176" s="384">
        <v>39594</v>
      </c>
      <c r="W176" s="384">
        <v>39600</v>
      </c>
      <c r="X176" s="382" t="s">
        <v>1608</v>
      </c>
      <c r="Y176" s="383">
        <v>25108</v>
      </c>
      <c r="Z176" s="382" t="s">
        <v>1341</v>
      </c>
      <c r="AA176" s="396"/>
      <c r="AB176" s="382" t="s">
        <v>1613</v>
      </c>
      <c r="AC176" s="383">
        <v>1075887</v>
      </c>
      <c r="AD176" s="382" t="s">
        <v>1608</v>
      </c>
      <c r="AE176" s="383">
        <v>126</v>
      </c>
      <c r="AF176" s="382" t="s">
        <v>1341</v>
      </c>
      <c r="AG176" s="382" t="s">
        <v>1341</v>
      </c>
      <c r="AH176" s="383" t="b">
        <v>0</v>
      </c>
      <c r="AI176" s="382" t="s">
        <v>1341</v>
      </c>
      <c r="AJ176" s="382" t="s">
        <v>1341</v>
      </c>
    </row>
    <row r="177" spans="1:37" x14ac:dyDescent="0.3">
      <c r="G177" t="s">
        <v>2489</v>
      </c>
      <c r="H177" t="s">
        <v>1512</v>
      </c>
      <c r="I177">
        <v>2007</v>
      </c>
      <c r="J177">
        <v>5000</v>
      </c>
      <c r="K177" t="s">
        <v>2304</v>
      </c>
      <c r="L177">
        <v>175</v>
      </c>
      <c r="O177" s="388" t="s">
        <v>2304</v>
      </c>
      <c r="P177" s="382" t="s">
        <v>1607</v>
      </c>
      <c r="Q177" s="382" t="s">
        <v>1512</v>
      </c>
      <c r="R177" s="383">
        <v>2007</v>
      </c>
      <c r="S177" s="382" t="s">
        <v>1695</v>
      </c>
      <c r="T177" s="382" t="s">
        <v>1696</v>
      </c>
      <c r="U177" s="382" t="s">
        <v>1612</v>
      </c>
      <c r="V177" s="384">
        <v>39597</v>
      </c>
      <c r="W177" s="384">
        <v>39602</v>
      </c>
      <c r="X177" s="382" t="s">
        <v>1608</v>
      </c>
      <c r="Y177" s="383">
        <v>25190</v>
      </c>
      <c r="Z177" s="382" t="s">
        <v>1341</v>
      </c>
      <c r="AA177" s="396"/>
      <c r="AB177" s="382" t="s">
        <v>1613</v>
      </c>
      <c r="AC177" s="383">
        <v>643662</v>
      </c>
      <c r="AD177" s="382" t="s">
        <v>1341</v>
      </c>
      <c r="AE177" s="387"/>
      <c r="AF177" s="382" t="s">
        <v>1341</v>
      </c>
      <c r="AG177" s="382" t="s">
        <v>1341</v>
      </c>
      <c r="AH177" s="383" t="b">
        <v>0</v>
      </c>
      <c r="AI177" s="382" t="s">
        <v>1341</v>
      </c>
      <c r="AJ177" s="382" t="s">
        <v>1341</v>
      </c>
    </row>
    <row r="178" spans="1:37" x14ac:dyDescent="0.3">
      <c r="G178" t="s">
        <v>2489</v>
      </c>
      <c r="H178" t="s">
        <v>1512</v>
      </c>
      <c r="I178">
        <v>2007</v>
      </c>
      <c r="J178">
        <v>5000</v>
      </c>
      <c r="K178" t="s">
        <v>2305</v>
      </c>
      <c r="L178">
        <v>176</v>
      </c>
      <c r="O178" s="388" t="s">
        <v>2305</v>
      </c>
      <c r="P178" s="382" t="s">
        <v>1607</v>
      </c>
      <c r="Q178" s="382" t="s">
        <v>1512</v>
      </c>
      <c r="R178" s="383">
        <v>2007</v>
      </c>
      <c r="S178" s="382" t="s">
        <v>1695</v>
      </c>
      <c r="T178" s="382" t="s">
        <v>1696</v>
      </c>
      <c r="U178" s="382" t="s">
        <v>1612</v>
      </c>
      <c r="V178" s="384">
        <v>39597</v>
      </c>
      <c r="W178" s="384">
        <v>39602</v>
      </c>
      <c r="X178" s="382" t="s">
        <v>1608</v>
      </c>
      <c r="Y178" s="383">
        <v>25083</v>
      </c>
      <c r="Z178" s="382" t="s">
        <v>1341</v>
      </c>
      <c r="AA178" s="396"/>
      <c r="AB178" s="382" t="s">
        <v>1613</v>
      </c>
      <c r="AC178" s="383">
        <v>640928</v>
      </c>
      <c r="AD178" s="382" t="s">
        <v>1341</v>
      </c>
      <c r="AE178" s="387"/>
      <c r="AF178" s="382" t="s">
        <v>1341</v>
      </c>
      <c r="AG178" s="382" t="s">
        <v>1341</v>
      </c>
      <c r="AH178" s="383" t="b">
        <v>0</v>
      </c>
      <c r="AI178" s="382" t="s">
        <v>1341</v>
      </c>
      <c r="AJ178" s="382" t="s">
        <v>1341</v>
      </c>
    </row>
    <row r="179" spans="1:37" x14ac:dyDescent="0.3">
      <c r="G179" t="s">
        <v>2489</v>
      </c>
      <c r="H179" t="s">
        <v>1512</v>
      </c>
      <c r="I179">
        <v>2007</v>
      </c>
      <c r="J179">
        <v>5000</v>
      </c>
      <c r="K179" t="s">
        <v>2306</v>
      </c>
      <c r="L179">
        <v>177</v>
      </c>
      <c r="O179" s="388" t="s">
        <v>2306</v>
      </c>
      <c r="P179" s="382" t="s">
        <v>1607</v>
      </c>
      <c r="Q179" s="382" t="s">
        <v>1512</v>
      </c>
      <c r="R179" s="383">
        <v>2007</v>
      </c>
      <c r="S179" s="382" t="s">
        <v>1695</v>
      </c>
      <c r="T179" s="382" t="s">
        <v>1696</v>
      </c>
      <c r="U179" s="382" t="s">
        <v>1612</v>
      </c>
      <c r="V179" s="384">
        <v>39597</v>
      </c>
      <c r="W179" s="384">
        <v>39602</v>
      </c>
      <c r="X179" s="382" t="s">
        <v>1608</v>
      </c>
      <c r="Y179" s="383">
        <v>25153</v>
      </c>
      <c r="Z179" s="382" t="s">
        <v>1341</v>
      </c>
      <c r="AA179" s="396"/>
      <c r="AB179" s="382" t="s">
        <v>1613</v>
      </c>
      <c r="AC179" s="383">
        <v>710962</v>
      </c>
      <c r="AD179" s="382" t="s">
        <v>1341</v>
      </c>
      <c r="AE179" s="387"/>
      <c r="AF179" s="382" t="s">
        <v>1341</v>
      </c>
      <c r="AG179" s="382" t="s">
        <v>1341</v>
      </c>
      <c r="AH179" s="383" t="b">
        <v>0</v>
      </c>
      <c r="AI179" s="382" t="s">
        <v>1341</v>
      </c>
      <c r="AJ179" s="382" t="s">
        <v>1341</v>
      </c>
    </row>
    <row r="180" spans="1:37" x14ac:dyDescent="0.3">
      <c r="G180" t="s">
        <v>2489</v>
      </c>
      <c r="H180" t="s">
        <v>1512</v>
      </c>
      <c r="I180">
        <v>2007</v>
      </c>
      <c r="J180">
        <v>5000</v>
      </c>
      <c r="K180" t="s">
        <v>2302</v>
      </c>
      <c r="L180">
        <v>178</v>
      </c>
      <c r="O180" s="388" t="s">
        <v>2302</v>
      </c>
      <c r="P180" s="382" t="s">
        <v>1607</v>
      </c>
      <c r="Q180" s="382" t="s">
        <v>1512</v>
      </c>
      <c r="R180" s="383">
        <v>2007</v>
      </c>
      <c r="S180" s="382" t="s">
        <v>1695</v>
      </c>
      <c r="T180" s="382" t="s">
        <v>1696</v>
      </c>
      <c r="U180" s="382" t="s">
        <v>1612</v>
      </c>
      <c r="V180" s="384">
        <v>39597</v>
      </c>
      <c r="W180" s="384">
        <v>39602</v>
      </c>
      <c r="X180" s="382" t="s">
        <v>1608</v>
      </c>
      <c r="Y180" s="383">
        <v>25168</v>
      </c>
      <c r="Z180" s="382" t="s">
        <v>1341</v>
      </c>
      <c r="AA180" s="387"/>
      <c r="AB180" s="382" t="s">
        <v>1613</v>
      </c>
      <c r="AC180" s="383">
        <v>685859</v>
      </c>
      <c r="AD180" s="382" t="s">
        <v>1341</v>
      </c>
      <c r="AE180" s="387"/>
      <c r="AF180" s="382" t="s">
        <v>1341</v>
      </c>
      <c r="AG180" s="382" t="s">
        <v>1341</v>
      </c>
      <c r="AH180" s="383" t="b">
        <v>0</v>
      </c>
      <c r="AI180" s="382" t="s">
        <v>1341</v>
      </c>
      <c r="AJ180" s="382" t="s">
        <v>1341</v>
      </c>
    </row>
    <row r="181" spans="1:37" x14ac:dyDescent="0.3">
      <c r="G181" t="s">
        <v>2489</v>
      </c>
      <c r="H181" t="s">
        <v>1512</v>
      </c>
      <c r="I181">
        <v>2007</v>
      </c>
      <c r="J181">
        <v>5000</v>
      </c>
      <c r="K181" t="s">
        <v>2296</v>
      </c>
      <c r="L181">
        <v>179</v>
      </c>
      <c r="O181" s="388" t="s">
        <v>2296</v>
      </c>
      <c r="P181" s="382" t="s">
        <v>1607</v>
      </c>
      <c r="Q181" s="382" t="s">
        <v>1512</v>
      </c>
      <c r="R181" s="383">
        <v>2007</v>
      </c>
      <c r="S181" s="382" t="s">
        <v>1695</v>
      </c>
      <c r="T181" s="382" t="s">
        <v>1696</v>
      </c>
      <c r="U181" s="382" t="s">
        <v>1612</v>
      </c>
      <c r="V181" s="384">
        <v>39594</v>
      </c>
      <c r="W181" s="384">
        <v>39600</v>
      </c>
      <c r="X181" s="382" t="s">
        <v>1608</v>
      </c>
      <c r="Y181" s="383">
        <v>25258</v>
      </c>
      <c r="Z181" s="382" t="s">
        <v>1341</v>
      </c>
      <c r="AA181" s="396"/>
      <c r="AB181" s="382" t="s">
        <v>1613</v>
      </c>
      <c r="AC181" s="383">
        <v>637354</v>
      </c>
      <c r="AD181" s="382" t="s">
        <v>1341</v>
      </c>
      <c r="AE181" s="387"/>
      <c r="AF181" s="382" t="s">
        <v>1341</v>
      </c>
      <c r="AG181" s="382" t="s">
        <v>1341</v>
      </c>
      <c r="AH181" s="383" t="b">
        <v>0</v>
      </c>
      <c r="AI181" s="382" t="s">
        <v>1341</v>
      </c>
      <c r="AJ181" s="382" t="s">
        <v>1341</v>
      </c>
    </row>
    <row r="182" spans="1:37" x14ac:dyDescent="0.3">
      <c r="G182" t="s">
        <v>2489</v>
      </c>
      <c r="H182" t="s">
        <v>1512</v>
      </c>
      <c r="I182">
        <v>2007</v>
      </c>
      <c r="J182">
        <v>5000</v>
      </c>
      <c r="K182" t="s">
        <v>2297</v>
      </c>
      <c r="L182">
        <v>180</v>
      </c>
      <c r="M182" t="s">
        <v>2595</v>
      </c>
      <c r="O182" s="388" t="s">
        <v>2297</v>
      </c>
      <c r="P182" s="382" t="s">
        <v>1607</v>
      </c>
      <c r="Q182" s="382" t="s">
        <v>1512</v>
      </c>
      <c r="R182" s="383">
        <v>2007</v>
      </c>
      <c r="S182" s="382" t="s">
        <v>1695</v>
      </c>
      <c r="T182" s="382" t="s">
        <v>1696</v>
      </c>
      <c r="U182" s="382" t="s">
        <v>1612</v>
      </c>
      <c r="V182" s="384">
        <v>39594</v>
      </c>
      <c r="W182" s="384">
        <v>39600</v>
      </c>
      <c r="X182" s="382" t="s">
        <v>1608</v>
      </c>
      <c r="Y182" s="383">
        <v>25216</v>
      </c>
      <c r="Z182" s="382" t="s">
        <v>1341</v>
      </c>
      <c r="AA182" s="387"/>
      <c r="AB182" s="382" t="s">
        <v>1613</v>
      </c>
      <c r="AC182" s="383">
        <v>636294</v>
      </c>
      <c r="AD182" s="382" t="s">
        <v>1341</v>
      </c>
      <c r="AE182" s="387"/>
      <c r="AF182" s="382" t="s">
        <v>1341</v>
      </c>
      <c r="AG182" s="382" t="s">
        <v>1341</v>
      </c>
      <c r="AH182" s="383" t="b">
        <v>0</v>
      </c>
      <c r="AI182" s="382" t="s">
        <v>1341</v>
      </c>
      <c r="AJ182" s="382" t="s">
        <v>1341</v>
      </c>
    </row>
    <row r="183" spans="1:37" x14ac:dyDescent="0.3">
      <c r="G183" t="s">
        <v>2489</v>
      </c>
      <c r="H183" t="s">
        <v>1512</v>
      </c>
      <c r="I183">
        <v>2008</v>
      </c>
      <c r="J183">
        <v>5000</v>
      </c>
      <c r="K183">
        <v>180386</v>
      </c>
      <c r="L183">
        <v>1</v>
      </c>
      <c r="O183" s="392">
        <v>180386</v>
      </c>
      <c r="P183" s="335"/>
      <c r="Q183" s="335" t="s">
        <v>1512</v>
      </c>
      <c r="R183" s="335">
        <v>2008</v>
      </c>
      <c r="S183" s="382" t="s">
        <v>2520</v>
      </c>
      <c r="T183" s="335"/>
      <c r="U183" s="335"/>
      <c r="V183" s="335"/>
      <c r="W183" s="335"/>
      <c r="X183" s="335"/>
      <c r="Y183" s="335"/>
      <c r="Z183" s="335"/>
      <c r="AA183" s="252"/>
      <c r="AB183" s="335"/>
      <c r="AC183" s="335"/>
      <c r="AD183" s="335"/>
      <c r="AE183" s="252"/>
      <c r="AF183" s="335"/>
      <c r="AG183" s="335"/>
      <c r="AH183" s="335"/>
      <c r="AI183" s="335"/>
      <c r="AJ183" s="335" t="s">
        <v>2479</v>
      </c>
    </row>
    <row r="184" spans="1:37" x14ac:dyDescent="0.3">
      <c r="G184" t="s">
        <v>2489</v>
      </c>
      <c r="H184" t="s">
        <v>1512</v>
      </c>
      <c r="I184">
        <v>2008</v>
      </c>
      <c r="J184">
        <v>5000</v>
      </c>
      <c r="K184">
        <v>180387</v>
      </c>
      <c r="L184">
        <v>2</v>
      </c>
      <c r="O184" s="392">
        <v>180387</v>
      </c>
      <c r="P184" s="335"/>
      <c r="Q184" s="335" t="s">
        <v>1512</v>
      </c>
      <c r="R184" s="335">
        <v>2008</v>
      </c>
      <c r="S184" s="382" t="s">
        <v>2521</v>
      </c>
      <c r="T184" s="335"/>
      <c r="U184" s="335"/>
      <c r="V184" s="335"/>
      <c r="W184" s="335"/>
      <c r="X184" s="335"/>
      <c r="Y184" s="335"/>
      <c r="Z184" s="335"/>
      <c r="AA184" s="335"/>
      <c r="AB184" s="335"/>
      <c r="AC184" s="335"/>
      <c r="AD184" s="335"/>
      <c r="AF184" s="335"/>
      <c r="AG184" s="335"/>
      <c r="AH184" s="335"/>
      <c r="AI184" s="335"/>
      <c r="AJ184" s="335" t="s">
        <v>2479</v>
      </c>
    </row>
    <row r="185" spans="1:37" x14ac:dyDescent="0.3">
      <c r="A185" s="267"/>
      <c r="B185" s="267"/>
      <c r="C185" s="267"/>
      <c r="D185" s="267"/>
      <c r="E185" s="267"/>
      <c r="G185" t="s">
        <v>2489</v>
      </c>
      <c r="H185" t="s">
        <v>1512</v>
      </c>
      <c r="I185">
        <v>2008</v>
      </c>
      <c r="J185">
        <v>5000</v>
      </c>
      <c r="K185">
        <v>180388</v>
      </c>
      <c r="L185">
        <v>3</v>
      </c>
      <c r="O185" s="392">
        <v>180388</v>
      </c>
      <c r="P185" s="335"/>
      <c r="Q185" s="335" t="s">
        <v>1512</v>
      </c>
      <c r="R185" s="335">
        <v>2008</v>
      </c>
      <c r="S185" s="382" t="s">
        <v>2522</v>
      </c>
      <c r="T185" s="335"/>
      <c r="U185" s="335"/>
      <c r="V185" s="335"/>
      <c r="W185" s="335"/>
      <c r="X185" s="335"/>
      <c r="Y185" s="335"/>
      <c r="Z185" s="335"/>
      <c r="AB185" s="335"/>
      <c r="AC185" s="335"/>
      <c r="AD185" s="335"/>
      <c r="AE185" s="335"/>
      <c r="AF185" s="335"/>
      <c r="AG185" s="335"/>
      <c r="AH185" s="335"/>
      <c r="AI185" s="335"/>
      <c r="AJ185" s="335" t="s">
        <v>2479</v>
      </c>
    </row>
    <row r="186" spans="1:37" x14ac:dyDescent="0.3">
      <c r="A186" s="267"/>
      <c r="B186" s="267"/>
      <c r="C186" s="267"/>
      <c r="D186" s="267"/>
      <c r="E186" s="267"/>
      <c r="G186" t="s">
        <v>2489</v>
      </c>
      <c r="H186" t="s">
        <v>1512</v>
      </c>
      <c r="I186">
        <v>2008</v>
      </c>
      <c r="J186">
        <v>5000</v>
      </c>
      <c r="K186">
        <v>180389</v>
      </c>
      <c r="L186">
        <v>4</v>
      </c>
      <c r="O186" s="392">
        <v>180389</v>
      </c>
      <c r="P186" s="335"/>
      <c r="Q186" s="335" t="s">
        <v>1512</v>
      </c>
      <c r="R186" s="335">
        <v>2008</v>
      </c>
      <c r="S186" s="382" t="s">
        <v>2523</v>
      </c>
      <c r="T186" s="335"/>
      <c r="U186" s="335"/>
      <c r="V186" s="335"/>
      <c r="W186" s="335"/>
      <c r="X186" s="335"/>
      <c r="Y186" s="335"/>
      <c r="Z186" s="335"/>
      <c r="AA186" s="252"/>
      <c r="AB186" s="335"/>
      <c r="AC186" s="335"/>
      <c r="AD186" s="335"/>
      <c r="AE186" s="335"/>
      <c r="AF186" s="335"/>
      <c r="AG186" s="335"/>
      <c r="AH186" s="335"/>
      <c r="AI186" s="335"/>
      <c r="AJ186" s="335" t="s">
        <v>2479</v>
      </c>
    </row>
    <row r="187" spans="1:37" x14ac:dyDescent="0.3">
      <c r="A187" s="267"/>
      <c r="B187" s="267"/>
      <c r="C187" s="267"/>
      <c r="D187" s="267"/>
      <c r="E187" s="267"/>
      <c r="G187" t="s">
        <v>2489</v>
      </c>
      <c r="H187" t="s">
        <v>1512</v>
      </c>
      <c r="I187">
        <v>2008</v>
      </c>
      <c r="J187">
        <v>5000</v>
      </c>
      <c r="K187">
        <v>180390</v>
      </c>
      <c r="L187">
        <v>5</v>
      </c>
      <c r="O187" s="392">
        <v>180390</v>
      </c>
      <c r="P187" s="335"/>
      <c r="Q187" s="335" t="s">
        <v>1512</v>
      </c>
      <c r="R187" s="335">
        <v>2008</v>
      </c>
      <c r="S187" s="382" t="s">
        <v>2524</v>
      </c>
      <c r="T187" s="335"/>
      <c r="U187" s="335"/>
      <c r="V187" s="335"/>
      <c r="W187" s="335"/>
      <c r="X187" s="335"/>
      <c r="Y187" s="335"/>
      <c r="Z187" s="335"/>
      <c r="AA187" s="252"/>
      <c r="AB187" s="335"/>
      <c r="AC187" s="335"/>
      <c r="AD187" s="335"/>
      <c r="AF187" s="335"/>
      <c r="AG187" s="335"/>
      <c r="AH187" s="335"/>
      <c r="AI187" s="335"/>
      <c r="AJ187" s="335" t="s">
        <v>2479</v>
      </c>
    </row>
    <row r="188" spans="1:37" x14ac:dyDescent="0.3">
      <c r="A188" s="267"/>
      <c r="B188" s="267"/>
      <c r="C188" s="267"/>
      <c r="D188" s="267"/>
      <c r="E188" s="267"/>
      <c r="G188" t="s">
        <v>2489</v>
      </c>
      <c r="H188" t="s">
        <v>1512</v>
      </c>
      <c r="I188">
        <v>2008</v>
      </c>
      <c r="J188">
        <v>5000</v>
      </c>
      <c r="K188">
        <v>180391</v>
      </c>
      <c r="L188">
        <v>6</v>
      </c>
      <c r="O188" s="392">
        <v>180391</v>
      </c>
      <c r="P188" s="335"/>
      <c r="Q188" s="335" t="s">
        <v>1512</v>
      </c>
      <c r="R188" s="335">
        <v>2008</v>
      </c>
      <c r="S188" s="382" t="s">
        <v>2525</v>
      </c>
      <c r="T188" s="335"/>
      <c r="U188" s="335"/>
      <c r="V188" s="335"/>
      <c r="W188" s="335"/>
      <c r="X188" s="335"/>
      <c r="Y188" s="335"/>
      <c r="Z188" s="335"/>
      <c r="AA188" s="335"/>
      <c r="AB188" s="335"/>
      <c r="AC188" s="335"/>
      <c r="AD188" s="335"/>
      <c r="AE188" s="335"/>
      <c r="AF188" s="335"/>
      <c r="AG188" s="335"/>
      <c r="AH188" s="335"/>
      <c r="AI188" s="335"/>
      <c r="AJ188" s="335" t="s">
        <v>2479</v>
      </c>
    </row>
    <row r="189" spans="1:37" x14ac:dyDescent="0.3">
      <c r="A189" s="267"/>
      <c r="B189" s="267"/>
      <c r="C189" s="267"/>
      <c r="D189" s="267"/>
      <c r="E189" s="267"/>
      <c r="G189" t="s">
        <v>2489</v>
      </c>
      <c r="H189" t="s">
        <v>1512</v>
      </c>
      <c r="I189">
        <v>2008</v>
      </c>
      <c r="J189">
        <v>5000</v>
      </c>
      <c r="K189">
        <v>180392</v>
      </c>
      <c r="L189">
        <v>7</v>
      </c>
      <c r="O189" s="392">
        <v>180392</v>
      </c>
      <c r="P189" s="335"/>
      <c r="Q189" s="335" t="s">
        <v>1512</v>
      </c>
      <c r="R189" s="335">
        <v>2008</v>
      </c>
      <c r="S189" s="382" t="s">
        <v>2526</v>
      </c>
      <c r="T189" s="335"/>
      <c r="U189" s="335"/>
      <c r="V189" s="335"/>
      <c r="W189" s="335"/>
      <c r="X189" s="335"/>
      <c r="Y189" s="335"/>
      <c r="Z189" s="335"/>
      <c r="AA189" s="335"/>
      <c r="AB189" s="335"/>
      <c r="AC189" s="335"/>
      <c r="AD189" s="335"/>
      <c r="AF189" s="335"/>
      <c r="AG189" s="335"/>
      <c r="AH189" s="335"/>
      <c r="AI189" s="335"/>
      <c r="AJ189" s="335" t="s">
        <v>2479</v>
      </c>
    </row>
    <row r="190" spans="1:37" s="397" customFormat="1" x14ac:dyDescent="0.3">
      <c r="A190" s="267"/>
      <c r="B190" s="267"/>
      <c r="C190" s="267"/>
      <c r="D190" s="267"/>
      <c r="E190" s="267"/>
      <c r="F190"/>
      <c r="G190" t="s">
        <v>2489</v>
      </c>
      <c r="H190" t="s">
        <v>1512</v>
      </c>
      <c r="I190">
        <v>2008</v>
      </c>
      <c r="J190">
        <v>5000</v>
      </c>
      <c r="K190">
        <v>180393</v>
      </c>
      <c r="L190">
        <v>8</v>
      </c>
      <c r="M190"/>
      <c r="N190"/>
      <c r="O190" s="392">
        <v>180393</v>
      </c>
      <c r="P190" s="335"/>
      <c r="Q190" s="335" t="s">
        <v>1512</v>
      </c>
      <c r="R190" s="335">
        <v>2008</v>
      </c>
      <c r="S190" s="382" t="s">
        <v>2527</v>
      </c>
      <c r="T190" s="335"/>
      <c r="U190" s="335"/>
      <c r="V190" s="335"/>
      <c r="W190" s="335"/>
      <c r="X190" s="335"/>
      <c r="Y190" s="335"/>
      <c r="Z190" s="335"/>
      <c r="AA190" s="335"/>
      <c r="AB190" s="335"/>
      <c r="AC190" s="335"/>
      <c r="AD190" s="335"/>
      <c r="AE190"/>
      <c r="AF190" s="335"/>
      <c r="AG190" s="335"/>
      <c r="AH190" s="335"/>
      <c r="AI190" s="335"/>
      <c r="AJ190" s="335" t="s">
        <v>2479</v>
      </c>
      <c r="AK190"/>
    </row>
    <row r="191" spans="1:37" s="397" customFormat="1" x14ac:dyDescent="0.3">
      <c r="A191" s="267"/>
      <c r="B191" s="267"/>
      <c r="C191" s="267"/>
      <c r="D191" s="267"/>
      <c r="E191" s="267"/>
      <c r="F191"/>
      <c r="G191" t="s">
        <v>2489</v>
      </c>
      <c r="H191" t="s">
        <v>1512</v>
      </c>
      <c r="I191">
        <v>2008</v>
      </c>
      <c r="J191">
        <v>5000</v>
      </c>
      <c r="K191">
        <v>180394</v>
      </c>
      <c r="L191">
        <v>9</v>
      </c>
      <c r="M191"/>
      <c r="N191"/>
      <c r="O191" s="392">
        <v>180394</v>
      </c>
      <c r="P191" s="335"/>
      <c r="Q191" s="335" t="s">
        <v>1512</v>
      </c>
      <c r="R191" s="335">
        <v>2008</v>
      </c>
      <c r="S191" s="382" t="s">
        <v>2528</v>
      </c>
      <c r="T191" s="335"/>
      <c r="U191" s="335"/>
      <c r="V191" s="335"/>
      <c r="W191" s="335"/>
      <c r="X191" s="335"/>
      <c r="Y191" s="335"/>
      <c r="Z191" s="335"/>
      <c r="AA191" s="335"/>
      <c r="AB191" s="335"/>
      <c r="AC191" s="252"/>
      <c r="AD191" s="335"/>
      <c r="AE191"/>
      <c r="AF191" s="335"/>
      <c r="AG191" s="335"/>
      <c r="AH191" s="335"/>
      <c r="AI191" s="335"/>
      <c r="AJ191" s="335" t="s">
        <v>2479</v>
      </c>
      <c r="AK191"/>
    </row>
    <row r="192" spans="1:37" s="397" customFormat="1" x14ac:dyDescent="0.3">
      <c r="A192" s="267"/>
      <c r="B192" s="267"/>
      <c r="C192" s="267"/>
      <c r="D192" s="267"/>
      <c r="E192" s="267"/>
      <c r="F192"/>
      <c r="G192" t="s">
        <v>2489</v>
      </c>
      <c r="H192" t="s">
        <v>1512</v>
      </c>
      <c r="I192">
        <v>2008</v>
      </c>
      <c r="J192">
        <v>5000</v>
      </c>
      <c r="K192">
        <v>180685</v>
      </c>
      <c r="L192">
        <v>10</v>
      </c>
      <c r="M192"/>
      <c r="N192"/>
      <c r="O192" s="392">
        <v>180685</v>
      </c>
      <c r="P192" s="335"/>
      <c r="Q192" s="335" t="s">
        <v>1512</v>
      </c>
      <c r="R192" s="335">
        <v>2008</v>
      </c>
      <c r="S192" s="382" t="s">
        <v>2529</v>
      </c>
      <c r="T192" s="335"/>
      <c r="U192" s="335"/>
      <c r="V192" s="335"/>
      <c r="W192" s="335"/>
      <c r="X192" s="335"/>
      <c r="Y192" s="335"/>
      <c r="Z192" s="335"/>
      <c r="AA192"/>
      <c r="AB192" s="335"/>
      <c r="AC192" s="252"/>
      <c r="AD192" s="335"/>
      <c r="AE192"/>
      <c r="AF192" s="335"/>
      <c r="AG192" s="335"/>
      <c r="AH192" s="335"/>
      <c r="AI192" s="335"/>
      <c r="AJ192" s="335" t="s">
        <v>2479</v>
      </c>
      <c r="AK192"/>
    </row>
    <row r="193" spans="1:37" s="397" customFormat="1" x14ac:dyDescent="0.3">
      <c r="A193" s="267"/>
      <c r="B193" s="267"/>
      <c r="C193" s="267"/>
      <c r="D193" s="267"/>
      <c r="E193" s="267"/>
      <c r="F193"/>
      <c r="G193" t="s">
        <v>2489</v>
      </c>
      <c r="H193" t="s">
        <v>1512</v>
      </c>
      <c r="I193">
        <v>2008</v>
      </c>
      <c r="J193">
        <v>5000</v>
      </c>
      <c r="K193">
        <v>180881</v>
      </c>
      <c r="L193">
        <v>11</v>
      </c>
      <c r="M193"/>
      <c r="N193"/>
      <c r="O193" s="392">
        <v>180881</v>
      </c>
      <c r="P193" s="335"/>
      <c r="Q193" s="335" t="s">
        <v>1512</v>
      </c>
      <c r="R193" s="335">
        <v>2008</v>
      </c>
      <c r="S193" s="382" t="s">
        <v>2530</v>
      </c>
      <c r="T193" s="335"/>
      <c r="U193" s="335"/>
      <c r="V193" s="335"/>
      <c r="W193" s="335"/>
      <c r="X193" s="335"/>
      <c r="Y193" s="335"/>
      <c r="Z193" s="335"/>
      <c r="AA193" s="252"/>
      <c r="AB193" s="335"/>
      <c r="AC193" s="252"/>
      <c r="AD193" s="335"/>
      <c r="AE193" s="252"/>
      <c r="AF193" s="335"/>
      <c r="AG193" s="335"/>
      <c r="AH193" s="335"/>
      <c r="AI193" s="335"/>
      <c r="AJ193" s="335" t="s">
        <v>2479</v>
      </c>
      <c r="AK193"/>
    </row>
    <row r="194" spans="1:37" s="397" customFormat="1" x14ac:dyDescent="0.3">
      <c r="A194" s="267"/>
      <c r="B194" s="267"/>
      <c r="C194" s="267"/>
      <c r="D194" s="267"/>
      <c r="E194" s="267"/>
      <c r="F194"/>
      <c r="G194" t="s">
        <v>2489</v>
      </c>
      <c r="H194" t="s">
        <v>1512</v>
      </c>
      <c r="I194">
        <v>2008</v>
      </c>
      <c r="J194">
        <v>5000</v>
      </c>
      <c r="K194">
        <v>180882</v>
      </c>
      <c r="L194">
        <v>12</v>
      </c>
      <c r="M194"/>
      <c r="N194"/>
      <c r="O194" s="392">
        <v>180882</v>
      </c>
      <c r="P194" s="335"/>
      <c r="Q194" s="335" t="s">
        <v>1512</v>
      </c>
      <c r="R194" s="335">
        <v>2008</v>
      </c>
      <c r="S194" s="382" t="s">
        <v>2531</v>
      </c>
      <c r="T194" s="335"/>
      <c r="U194" s="335"/>
      <c r="V194" s="335"/>
      <c r="W194" s="335"/>
      <c r="X194" s="335"/>
      <c r="Y194" s="335"/>
      <c r="Z194" s="335"/>
      <c r="AA194" s="335"/>
      <c r="AB194" s="335"/>
      <c r="AC194" s="335"/>
      <c r="AD194" s="335"/>
      <c r="AE194" s="252"/>
      <c r="AF194" s="335"/>
      <c r="AG194" s="335"/>
      <c r="AH194" s="335"/>
      <c r="AI194" s="335"/>
      <c r="AJ194" s="335" t="s">
        <v>2479</v>
      </c>
      <c r="AK194"/>
    </row>
    <row r="195" spans="1:37" s="397" customFormat="1" x14ac:dyDescent="0.3">
      <c r="A195" s="267"/>
      <c r="B195" s="267"/>
      <c r="C195" s="267"/>
      <c r="D195" s="267"/>
      <c r="E195" s="267"/>
      <c r="F195"/>
      <c r="G195" t="s">
        <v>2489</v>
      </c>
      <c r="H195" t="s">
        <v>1512</v>
      </c>
      <c r="I195">
        <v>2008</v>
      </c>
      <c r="J195">
        <v>5000</v>
      </c>
      <c r="K195">
        <v>180883</v>
      </c>
      <c r="L195">
        <v>13</v>
      </c>
      <c r="M195"/>
      <c r="N195"/>
      <c r="O195" s="392">
        <v>180883</v>
      </c>
      <c r="P195" s="335"/>
      <c r="Q195" s="335" t="s">
        <v>1512</v>
      </c>
      <c r="R195" s="335">
        <v>2008</v>
      </c>
      <c r="S195" s="382" t="s">
        <v>2532</v>
      </c>
      <c r="T195" s="335"/>
      <c r="U195" s="335"/>
      <c r="V195" s="335"/>
      <c r="W195" s="335"/>
      <c r="X195" s="335"/>
      <c r="Y195" s="335"/>
      <c r="Z195" s="335"/>
      <c r="AA195" s="252"/>
      <c r="AB195" s="335"/>
      <c r="AC195" s="335"/>
      <c r="AD195" s="335"/>
      <c r="AE195"/>
      <c r="AF195" s="335"/>
      <c r="AG195" s="335"/>
      <c r="AH195" s="335"/>
      <c r="AI195" s="335"/>
      <c r="AJ195" s="335" t="s">
        <v>2479</v>
      </c>
      <c r="AK195"/>
    </row>
    <row r="196" spans="1:37" s="397" customFormat="1" x14ac:dyDescent="0.3">
      <c r="A196" s="267"/>
      <c r="B196" s="267"/>
      <c r="C196" s="267"/>
      <c r="D196" s="267"/>
      <c r="E196" s="267"/>
      <c r="F196"/>
      <c r="G196" t="s">
        <v>2489</v>
      </c>
      <c r="H196" t="s">
        <v>1512</v>
      </c>
      <c r="I196">
        <v>2008</v>
      </c>
      <c r="J196">
        <v>5000</v>
      </c>
      <c r="K196">
        <v>180884</v>
      </c>
      <c r="L196">
        <v>14</v>
      </c>
      <c r="M196"/>
      <c r="N196"/>
      <c r="O196" s="392">
        <v>180884</v>
      </c>
      <c r="P196" s="335"/>
      <c r="Q196" s="335" t="s">
        <v>1512</v>
      </c>
      <c r="R196" s="335">
        <v>2008</v>
      </c>
      <c r="S196" s="382" t="s">
        <v>2533</v>
      </c>
      <c r="T196" s="335"/>
      <c r="U196" s="335"/>
      <c r="V196" s="335"/>
      <c r="W196" s="335"/>
      <c r="X196" s="335"/>
      <c r="Y196" s="335"/>
      <c r="Z196" s="335"/>
      <c r="AA196" s="335"/>
      <c r="AB196" s="335"/>
      <c r="AC196" s="335"/>
      <c r="AD196" s="335"/>
      <c r="AE196" s="252"/>
      <c r="AF196" s="335"/>
      <c r="AG196" s="335"/>
      <c r="AH196" s="335"/>
      <c r="AI196" s="335"/>
      <c r="AJ196" s="335" t="s">
        <v>2479</v>
      </c>
      <c r="AK196"/>
    </row>
    <row r="197" spans="1:37" s="397" customFormat="1" x14ac:dyDescent="0.3">
      <c r="A197" s="267"/>
      <c r="B197" s="267"/>
      <c r="C197" s="267"/>
      <c r="D197" s="267"/>
      <c r="E197" s="267"/>
      <c r="F197"/>
      <c r="G197" t="s">
        <v>2489</v>
      </c>
      <c r="H197" t="s">
        <v>1512</v>
      </c>
      <c r="I197">
        <v>2008</v>
      </c>
      <c r="J197">
        <v>5000</v>
      </c>
      <c r="K197">
        <v>180885</v>
      </c>
      <c r="L197">
        <v>15</v>
      </c>
      <c r="M197"/>
      <c r="N197"/>
      <c r="O197" s="392">
        <v>180885</v>
      </c>
      <c r="P197" s="335"/>
      <c r="Q197" s="335" t="s">
        <v>1512</v>
      </c>
      <c r="R197" s="335">
        <v>2008</v>
      </c>
      <c r="S197" s="382" t="s">
        <v>2534</v>
      </c>
      <c r="T197" s="335"/>
      <c r="U197" s="335"/>
      <c r="V197" s="335"/>
      <c r="W197" s="335"/>
      <c r="X197" s="335"/>
      <c r="Y197" s="335"/>
      <c r="Z197" s="335"/>
      <c r="AA197" s="252"/>
      <c r="AB197" s="335"/>
      <c r="AC197" s="335"/>
      <c r="AD197" s="335"/>
      <c r="AE197" s="335"/>
      <c r="AF197" s="335"/>
      <c r="AG197" s="335"/>
      <c r="AH197" s="335"/>
      <c r="AI197" s="335"/>
      <c r="AJ197" s="335" t="s">
        <v>2479</v>
      </c>
      <c r="AK197"/>
    </row>
    <row r="198" spans="1:37" s="397" customFormat="1" x14ac:dyDescent="0.3">
      <c r="A198" s="267"/>
      <c r="B198" s="267"/>
      <c r="C198" s="267"/>
      <c r="D198" s="267"/>
      <c r="E198" s="267"/>
      <c r="F198"/>
      <c r="G198" t="s">
        <v>2489</v>
      </c>
      <c r="H198" t="s">
        <v>1512</v>
      </c>
      <c r="I198">
        <v>2008</v>
      </c>
      <c r="J198">
        <v>5000</v>
      </c>
      <c r="K198">
        <v>185960</v>
      </c>
      <c r="L198">
        <v>16</v>
      </c>
      <c r="M198"/>
      <c r="N198"/>
      <c r="O198" s="392">
        <v>185960</v>
      </c>
      <c r="P198" s="335"/>
      <c r="Q198" s="335" t="s">
        <v>1512</v>
      </c>
      <c r="R198" s="335">
        <v>2008</v>
      </c>
      <c r="S198" s="382" t="s">
        <v>2535</v>
      </c>
      <c r="T198" s="335"/>
      <c r="U198" s="335"/>
      <c r="V198" s="335"/>
      <c r="W198" s="335"/>
      <c r="X198" s="335"/>
      <c r="Y198" s="335"/>
      <c r="Z198" s="335"/>
      <c r="AA198" s="252"/>
      <c r="AB198" s="335"/>
      <c r="AC198" s="335"/>
      <c r="AD198" s="335"/>
      <c r="AE198" s="335"/>
      <c r="AF198" s="335"/>
      <c r="AG198" s="335"/>
      <c r="AH198" s="335"/>
      <c r="AI198" s="335"/>
      <c r="AJ198" s="335" t="s">
        <v>2479</v>
      </c>
      <c r="AK198"/>
    </row>
    <row r="199" spans="1:37" s="397" customFormat="1" x14ac:dyDescent="0.3">
      <c r="A199" s="267"/>
      <c r="B199" s="267"/>
      <c r="C199" s="267"/>
      <c r="D199" s="267"/>
      <c r="E199" s="267"/>
      <c r="F199"/>
      <c r="G199" t="s">
        <v>2489</v>
      </c>
      <c r="H199" t="s">
        <v>1512</v>
      </c>
      <c r="I199">
        <v>2008</v>
      </c>
      <c r="J199">
        <v>5000</v>
      </c>
      <c r="K199">
        <v>185961</v>
      </c>
      <c r="L199">
        <v>17</v>
      </c>
      <c r="M199"/>
      <c r="N199"/>
      <c r="O199" s="392">
        <v>185961</v>
      </c>
      <c r="P199" s="335"/>
      <c r="Q199" s="335" t="s">
        <v>1512</v>
      </c>
      <c r="R199" s="335">
        <v>2008</v>
      </c>
      <c r="S199" s="382" t="s">
        <v>2536</v>
      </c>
      <c r="T199" s="335"/>
      <c r="U199" s="335"/>
      <c r="V199" s="335"/>
      <c r="W199" s="335"/>
      <c r="X199" s="335"/>
      <c r="Y199" s="335"/>
      <c r="Z199" s="335"/>
      <c r="AA199" s="252"/>
      <c r="AB199" s="335"/>
      <c r="AC199" s="335"/>
      <c r="AD199" s="335"/>
      <c r="AE199" s="335"/>
      <c r="AF199" s="335"/>
      <c r="AG199" s="335"/>
      <c r="AH199" s="335"/>
      <c r="AI199" s="335"/>
      <c r="AJ199" s="335" t="s">
        <v>2479</v>
      </c>
      <c r="AK199"/>
    </row>
    <row r="200" spans="1:37" s="397" customFormat="1" x14ac:dyDescent="0.3">
      <c r="A200" s="267"/>
      <c r="B200" s="267"/>
      <c r="C200" s="267"/>
      <c r="D200" s="267"/>
      <c r="E200" s="267"/>
      <c r="F200"/>
      <c r="G200" t="s">
        <v>2489</v>
      </c>
      <c r="H200" t="s">
        <v>1512</v>
      </c>
      <c r="I200">
        <v>2008</v>
      </c>
      <c r="J200">
        <v>5000</v>
      </c>
      <c r="K200">
        <v>185962</v>
      </c>
      <c r="L200">
        <v>18</v>
      </c>
      <c r="M200"/>
      <c r="N200"/>
      <c r="O200" s="392">
        <v>185962</v>
      </c>
      <c r="P200" s="335"/>
      <c r="Q200" s="335" t="s">
        <v>1512</v>
      </c>
      <c r="R200" s="335">
        <v>2008</v>
      </c>
      <c r="S200" s="382" t="s">
        <v>2537</v>
      </c>
      <c r="T200" s="335"/>
      <c r="U200" s="335"/>
      <c r="V200" s="335"/>
      <c r="W200" s="335"/>
      <c r="X200" s="335"/>
      <c r="Y200" s="335"/>
      <c r="Z200" s="335"/>
      <c r="AA200" s="252"/>
      <c r="AB200" s="335"/>
      <c r="AC200" s="335"/>
      <c r="AD200" s="335"/>
      <c r="AE200" s="335"/>
      <c r="AF200" s="335"/>
      <c r="AG200" s="335"/>
      <c r="AH200" s="335"/>
      <c r="AI200" s="335"/>
      <c r="AJ200" s="335" t="s">
        <v>2479</v>
      </c>
      <c r="AK200"/>
    </row>
    <row r="201" spans="1:37" s="397" customFormat="1" x14ac:dyDescent="0.3">
      <c r="A201" s="267"/>
      <c r="B201" s="267"/>
      <c r="C201" s="267"/>
      <c r="D201" s="267"/>
      <c r="E201" s="267"/>
      <c r="F201"/>
      <c r="G201" t="s">
        <v>2489</v>
      </c>
      <c r="H201" t="s">
        <v>1369</v>
      </c>
      <c r="I201">
        <v>2005</v>
      </c>
      <c r="J201">
        <v>5000</v>
      </c>
      <c r="K201" t="s">
        <v>1030</v>
      </c>
      <c r="L201">
        <v>19</v>
      </c>
      <c r="M201"/>
      <c r="N201"/>
      <c r="O201" s="388" t="s">
        <v>1030</v>
      </c>
      <c r="P201" s="382" t="s">
        <v>1607</v>
      </c>
      <c r="Q201" s="382" t="s">
        <v>1369</v>
      </c>
      <c r="R201" s="383">
        <v>2005</v>
      </c>
      <c r="S201" s="382" t="s">
        <v>1667</v>
      </c>
      <c r="T201" s="382" t="s">
        <v>1673</v>
      </c>
      <c r="U201" s="382" t="s">
        <v>1668</v>
      </c>
      <c r="V201" s="384">
        <v>38847</v>
      </c>
      <c r="W201" s="384">
        <v>38848</v>
      </c>
      <c r="X201" s="382" t="s">
        <v>1608</v>
      </c>
      <c r="Y201" s="383">
        <v>50529</v>
      </c>
      <c r="Z201" s="382" t="s">
        <v>1341</v>
      </c>
      <c r="AA201" s="396"/>
      <c r="AB201" s="382" t="s">
        <v>1613</v>
      </c>
      <c r="AC201" s="383">
        <v>78872</v>
      </c>
      <c r="AD201" s="382" t="s">
        <v>1608</v>
      </c>
      <c r="AE201" s="386">
        <v>1031</v>
      </c>
      <c r="AF201" s="382" t="s">
        <v>1341</v>
      </c>
      <c r="AG201" s="382" t="s">
        <v>1341</v>
      </c>
      <c r="AH201" s="383" t="b">
        <v>0</v>
      </c>
      <c r="AI201" s="382" t="s">
        <v>1341</v>
      </c>
      <c r="AJ201" s="382" t="s">
        <v>1341</v>
      </c>
      <c r="AK201"/>
    </row>
    <row r="202" spans="1:37" x14ac:dyDescent="0.3">
      <c r="A202" s="267"/>
      <c r="B202" s="267"/>
      <c r="C202" s="267"/>
      <c r="D202" s="267"/>
      <c r="E202" s="267"/>
      <c r="G202" t="s">
        <v>2489</v>
      </c>
      <c r="H202" t="s">
        <v>1369</v>
      </c>
      <c r="I202">
        <v>2005</v>
      </c>
      <c r="J202">
        <v>5000</v>
      </c>
      <c r="K202" t="s">
        <v>1029</v>
      </c>
      <c r="L202">
        <v>20</v>
      </c>
      <c r="O202" s="388" t="s">
        <v>1029</v>
      </c>
      <c r="P202" s="382" t="s">
        <v>1607</v>
      </c>
      <c r="Q202" s="382" t="s">
        <v>1369</v>
      </c>
      <c r="R202" s="383">
        <v>2005</v>
      </c>
      <c r="S202" s="382" t="s">
        <v>1667</v>
      </c>
      <c r="T202" s="382" t="s">
        <v>1673</v>
      </c>
      <c r="U202" s="382" t="s">
        <v>1668</v>
      </c>
      <c r="V202" s="384">
        <v>38847</v>
      </c>
      <c r="W202" s="384">
        <v>38848</v>
      </c>
      <c r="X202" s="382" t="s">
        <v>1608</v>
      </c>
      <c r="Y202" s="383">
        <v>45854</v>
      </c>
      <c r="Z202" s="382" t="s">
        <v>1341</v>
      </c>
      <c r="AA202" s="396"/>
      <c r="AB202" s="382" t="s">
        <v>1613</v>
      </c>
      <c r="AC202" s="383">
        <v>71575</v>
      </c>
      <c r="AD202" s="382" t="s">
        <v>1608</v>
      </c>
      <c r="AE202" s="383">
        <v>936</v>
      </c>
      <c r="AF202" s="382" t="s">
        <v>1341</v>
      </c>
      <c r="AG202" s="382" t="s">
        <v>1341</v>
      </c>
      <c r="AH202" s="383" t="b">
        <v>0</v>
      </c>
      <c r="AI202" s="382" t="s">
        <v>1341</v>
      </c>
      <c r="AJ202" s="382" t="s">
        <v>1341</v>
      </c>
    </row>
    <row r="203" spans="1:37" x14ac:dyDescent="0.3">
      <c r="A203" s="267"/>
      <c r="B203" s="267"/>
      <c r="C203" s="267"/>
      <c r="D203" s="267"/>
      <c r="E203" s="267"/>
      <c r="G203" t="s">
        <v>2489</v>
      </c>
      <c r="H203" t="s">
        <v>1369</v>
      </c>
      <c r="I203">
        <v>2005</v>
      </c>
      <c r="J203">
        <v>5000</v>
      </c>
      <c r="K203" t="s">
        <v>2336</v>
      </c>
      <c r="L203">
        <v>21</v>
      </c>
      <c r="O203" s="388" t="s">
        <v>2336</v>
      </c>
      <c r="P203" s="382" t="s">
        <v>1607</v>
      </c>
      <c r="Q203" s="382" t="s">
        <v>1369</v>
      </c>
      <c r="R203" s="383">
        <v>2005</v>
      </c>
      <c r="S203" s="382" t="s">
        <v>1667</v>
      </c>
      <c r="T203" s="382" t="s">
        <v>1673</v>
      </c>
      <c r="U203" s="382" t="s">
        <v>1668</v>
      </c>
      <c r="V203" s="384">
        <v>38847</v>
      </c>
      <c r="W203" s="384">
        <v>38848</v>
      </c>
      <c r="X203" s="382" t="s">
        <v>1608</v>
      </c>
      <c r="Y203" s="383">
        <v>48216</v>
      </c>
      <c r="Z203" s="382" t="s">
        <v>1341</v>
      </c>
      <c r="AA203" s="396"/>
      <c r="AB203" s="382" t="s">
        <v>1613</v>
      </c>
      <c r="AC203" s="383">
        <v>76829</v>
      </c>
      <c r="AD203" s="382" t="s">
        <v>1608</v>
      </c>
      <c r="AE203" s="383">
        <v>2009</v>
      </c>
      <c r="AF203" s="382" t="s">
        <v>1341</v>
      </c>
      <c r="AG203" s="382" t="s">
        <v>1341</v>
      </c>
      <c r="AH203" s="383" t="b">
        <v>0</v>
      </c>
      <c r="AI203" s="382" t="s">
        <v>1341</v>
      </c>
      <c r="AJ203" s="382" t="s">
        <v>1341</v>
      </c>
    </row>
    <row r="204" spans="1:37" x14ac:dyDescent="0.3">
      <c r="A204" s="267"/>
      <c r="B204" s="267"/>
      <c r="C204" s="267"/>
      <c r="D204" s="267"/>
      <c r="E204" s="267"/>
      <c r="G204" t="s">
        <v>2489</v>
      </c>
      <c r="H204" t="s">
        <v>1369</v>
      </c>
      <c r="I204">
        <v>2005</v>
      </c>
      <c r="J204">
        <v>5000</v>
      </c>
      <c r="K204" t="s">
        <v>2335</v>
      </c>
      <c r="L204">
        <v>22</v>
      </c>
      <c r="O204" s="388" t="s">
        <v>2335</v>
      </c>
      <c r="P204" s="382" t="s">
        <v>1607</v>
      </c>
      <c r="Q204" s="382" t="s">
        <v>1369</v>
      </c>
      <c r="R204" s="383">
        <v>2005</v>
      </c>
      <c r="S204" s="382" t="s">
        <v>1667</v>
      </c>
      <c r="T204" s="382" t="s">
        <v>1673</v>
      </c>
      <c r="U204" s="382" t="s">
        <v>1668</v>
      </c>
      <c r="V204" s="384">
        <v>38847</v>
      </c>
      <c r="W204" s="384">
        <v>38848</v>
      </c>
      <c r="X204" s="382" t="s">
        <v>1608</v>
      </c>
      <c r="Y204" s="383">
        <v>24211</v>
      </c>
      <c r="Z204" s="382" t="s">
        <v>1341</v>
      </c>
      <c r="AA204" s="396"/>
      <c r="AB204" s="382" t="s">
        <v>1613</v>
      </c>
      <c r="AC204" s="383">
        <v>38579</v>
      </c>
      <c r="AD204" s="382" t="s">
        <v>1608</v>
      </c>
      <c r="AE204" s="383">
        <v>1006</v>
      </c>
      <c r="AF204" s="382" t="s">
        <v>1341</v>
      </c>
      <c r="AG204" s="382" t="s">
        <v>1341</v>
      </c>
      <c r="AH204" s="383" t="b">
        <v>0</v>
      </c>
      <c r="AI204" s="382" t="s">
        <v>1341</v>
      </c>
      <c r="AJ204" s="382" t="s">
        <v>1341</v>
      </c>
    </row>
    <row r="205" spans="1:37" x14ac:dyDescent="0.3">
      <c r="A205" s="267"/>
      <c r="B205" s="267"/>
      <c r="C205" s="267"/>
      <c r="D205" s="267"/>
      <c r="E205" s="267"/>
      <c r="G205" t="s">
        <v>2489</v>
      </c>
      <c r="H205" t="s">
        <v>1369</v>
      </c>
      <c r="I205">
        <v>2005</v>
      </c>
      <c r="J205">
        <v>5000</v>
      </c>
      <c r="K205" t="s">
        <v>2334</v>
      </c>
      <c r="L205">
        <v>23</v>
      </c>
      <c r="O205" s="388" t="s">
        <v>2334</v>
      </c>
      <c r="P205" s="382" t="s">
        <v>1607</v>
      </c>
      <c r="Q205" s="382" t="s">
        <v>1369</v>
      </c>
      <c r="R205" s="383">
        <v>2005</v>
      </c>
      <c r="S205" s="382" t="s">
        <v>1667</v>
      </c>
      <c r="T205" s="382" t="s">
        <v>1673</v>
      </c>
      <c r="U205" s="382" t="s">
        <v>1668</v>
      </c>
      <c r="V205" s="384">
        <v>38847</v>
      </c>
      <c r="W205" s="384">
        <v>38848</v>
      </c>
      <c r="X205" s="382" t="s">
        <v>1608</v>
      </c>
      <c r="Y205" s="383">
        <v>24230</v>
      </c>
      <c r="Z205" s="382" t="s">
        <v>1341</v>
      </c>
      <c r="AA205" s="396"/>
      <c r="AB205" s="382" t="s">
        <v>1613</v>
      </c>
      <c r="AC205" s="383">
        <v>38610</v>
      </c>
      <c r="AD205" s="382" t="s">
        <v>1608</v>
      </c>
      <c r="AE205" s="383">
        <v>1010</v>
      </c>
      <c r="AF205" s="382" t="s">
        <v>1341</v>
      </c>
      <c r="AG205" s="382" t="s">
        <v>1341</v>
      </c>
      <c r="AH205" s="383" t="b">
        <v>0</v>
      </c>
      <c r="AI205" s="382" t="s">
        <v>1341</v>
      </c>
      <c r="AJ205" s="382" t="s">
        <v>1341</v>
      </c>
    </row>
    <row r="206" spans="1:37" x14ac:dyDescent="0.3">
      <c r="G206" t="s">
        <v>2489</v>
      </c>
      <c r="H206" t="s">
        <v>1369</v>
      </c>
      <c r="I206">
        <v>2006</v>
      </c>
      <c r="J206">
        <v>5000</v>
      </c>
      <c r="K206" t="s">
        <v>2333</v>
      </c>
      <c r="L206">
        <v>24</v>
      </c>
      <c r="O206" s="388" t="s">
        <v>2333</v>
      </c>
      <c r="P206" s="382" t="s">
        <v>1607</v>
      </c>
      <c r="Q206" s="382" t="s">
        <v>1369</v>
      </c>
      <c r="R206" s="383">
        <v>2006</v>
      </c>
      <c r="S206" s="382" t="s">
        <v>1667</v>
      </c>
      <c r="T206" s="382" t="s">
        <v>1673</v>
      </c>
      <c r="U206" s="382" t="s">
        <v>1668</v>
      </c>
      <c r="V206" s="384">
        <v>39212</v>
      </c>
      <c r="W206" s="384">
        <v>39213</v>
      </c>
      <c r="X206" s="382" t="s">
        <v>1608</v>
      </c>
      <c r="Y206" s="383">
        <v>24675</v>
      </c>
      <c r="Z206" s="382" t="s">
        <v>1341</v>
      </c>
      <c r="AA206" s="385"/>
      <c r="AB206" s="382" t="s">
        <v>1613</v>
      </c>
      <c r="AC206" s="383">
        <v>43677</v>
      </c>
      <c r="AD206" s="382" t="s">
        <v>1608</v>
      </c>
      <c r="AE206" s="383">
        <v>763</v>
      </c>
      <c r="AF206" s="382" t="s">
        <v>1341</v>
      </c>
      <c r="AG206" s="382" t="s">
        <v>1341</v>
      </c>
      <c r="AH206" s="383" t="b">
        <v>0</v>
      </c>
      <c r="AI206" s="382" t="s">
        <v>1341</v>
      </c>
      <c r="AJ206" s="382" t="s">
        <v>1341</v>
      </c>
    </row>
    <row r="207" spans="1:37" x14ac:dyDescent="0.3">
      <c r="G207" t="s">
        <v>2489</v>
      </c>
      <c r="H207" t="s">
        <v>1369</v>
      </c>
      <c r="I207">
        <v>2006</v>
      </c>
      <c r="J207">
        <v>5000</v>
      </c>
      <c r="K207" t="s">
        <v>2339</v>
      </c>
      <c r="L207">
        <v>25</v>
      </c>
      <c r="O207" s="388" t="s">
        <v>2339</v>
      </c>
      <c r="P207" s="382" t="s">
        <v>1607</v>
      </c>
      <c r="Q207" s="382" t="s">
        <v>1369</v>
      </c>
      <c r="R207" s="383">
        <v>2006</v>
      </c>
      <c r="S207" s="382" t="s">
        <v>1667</v>
      </c>
      <c r="T207" s="382" t="s">
        <v>1673</v>
      </c>
      <c r="U207" s="382" t="s">
        <v>1668</v>
      </c>
      <c r="V207" s="384">
        <v>39212</v>
      </c>
      <c r="W207" s="384">
        <v>39212</v>
      </c>
      <c r="X207" s="382" t="s">
        <v>1608</v>
      </c>
      <c r="Y207" s="383">
        <v>24876</v>
      </c>
      <c r="Z207" s="382" t="s">
        <v>1341</v>
      </c>
      <c r="AA207" s="396"/>
      <c r="AB207" s="382" t="s">
        <v>1613</v>
      </c>
      <c r="AC207" s="383">
        <v>44032</v>
      </c>
      <c r="AD207" s="382" t="s">
        <v>1608</v>
      </c>
      <c r="AE207" s="383">
        <v>769</v>
      </c>
      <c r="AF207" s="382" t="s">
        <v>1341</v>
      </c>
      <c r="AG207" s="382" t="s">
        <v>1341</v>
      </c>
      <c r="AH207" s="383" t="b">
        <v>0</v>
      </c>
      <c r="AI207" s="382" t="s">
        <v>1341</v>
      </c>
      <c r="AJ207" s="382" t="s">
        <v>1341</v>
      </c>
    </row>
    <row r="208" spans="1:37" x14ac:dyDescent="0.3">
      <c r="G208" t="s">
        <v>2489</v>
      </c>
      <c r="H208" t="s">
        <v>1369</v>
      </c>
      <c r="I208">
        <v>2006</v>
      </c>
      <c r="J208">
        <v>5000</v>
      </c>
      <c r="K208" t="s">
        <v>2343</v>
      </c>
      <c r="L208">
        <v>26</v>
      </c>
      <c r="O208" s="388" t="s">
        <v>2343</v>
      </c>
      <c r="P208" s="382" t="s">
        <v>1607</v>
      </c>
      <c r="Q208" s="382" t="s">
        <v>1369</v>
      </c>
      <c r="R208" s="383">
        <v>2006</v>
      </c>
      <c r="S208" s="382" t="s">
        <v>1667</v>
      </c>
      <c r="T208" s="382" t="s">
        <v>1673</v>
      </c>
      <c r="U208" s="382" t="s">
        <v>1668</v>
      </c>
      <c r="V208" s="384">
        <v>39212</v>
      </c>
      <c r="W208" s="384">
        <v>39212</v>
      </c>
      <c r="X208" s="382" t="s">
        <v>1608</v>
      </c>
      <c r="Y208" s="383">
        <v>24655</v>
      </c>
      <c r="Z208" s="382" t="s">
        <v>1341</v>
      </c>
      <c r="AA208" s="396"/>
      <c r="AB208" s="382" t="s">
        <v>1613</v>
      </c>
      <c r="AC208" s="383">
        <v>43641</v>
      </c>
      <c r="AD208" s="382" t="s">
        <v>1608</v>
      </c>
      <c r="AE208" s="383">
        <v>763</v>
      </c>
      <c r="AF208" s="382" t="s">
        <v>1341</v>
      </c>
      <c r="AG208" s="382" t="s">
        <v>1341</v>
      </c>
      <c r="AH208" s="383" t="b">
        <v>0</v>
      </c>
      <c r="AI208" s="382" t="s">
        <v>1341</v>
      </c>
      <c r="AJ208" s="382" t="s">
        <v>1341</v>
      </c>
    </row>
    <row r="209" spans="7:36" x14ac:dyDescent="0.3">
      <c r="G209" t="s">
        <v>2489</v>
      </c>
      <c r="H209" t="s">
        <v>1369</v>
      </c>
      <c r="I209">
        <v>2006</v>
      </c>
      <c r="J209">
        <v>5000</v>
      </c>
      <c r="K209" t="s">
        <v>2345</v>
      </c>
      <c r="L209">
        <v>27</v>
      </c>
      <c r="O209" s="388" t="s">
        <v>2345</v>
      </c>
      <c r="P209" s="382" t="s">
        <v>1607</v>
      </c>
      <c r="Q209" s="382" t="s">
        <v>1369</v>
      </c>
      <c r="R209" s="383">
        <v>2006</v>
      </c>
      <c r="S209" s="382" t="s">
        <v>1667</v>
      </c>
      <c r="T209" s="382" t="s">
        <v>1673</v>
      </c>
      <c r="U209" s="382" t="s">
        <v>1668</v>
      </c>
      <c r="V209" s="384">
        <v>39212</v>
      </c>
      <c r="W209" s="384">
        <v>39213</v>
      </c>
      <c r="X209" s="382" t="s">
        <v>1608</v>
      </c>
      <c r="Y209" s="383">
        <v>24803</v>
      </c>
      <c r="Z209" s="382" t="s">
        <v>1341</v>
      </c>
      <c r="AA209" s="396"/>
      <c r="AB209" s="382" t="s">
        <v>1613</v>
      </c>
      <c r="AC209" s="383">
        <v>43903</v>
      </c>
      <c r="AD209" s="382" t="s">
        <v>1608</v>
      </c>
      <c r="AE209" s="383">
        <v>767</v>
      </c>
      <c r="AF209" s="382" t="s">
        <v>1341</v>
      </c>
      <c r="AG209" s="382" t="s">
        <v>1341</v>
      </c>
      <c r="AH209" s="383" t="b">
        <v>0</v>
      </c>
      <c r="AI209" s="382" t="s">
        <v>1341</v>
      </c>
      <c r="AJ209" s="382" t="s">
        <v>1341</v>
      </c>
    </row>
    <row r="210" spans="7:36" x14ac:dyDescent="0.3">
      <c r="G210" t="s">
        <v>2489</v>
      </c>
      <c r="H210" t="s">
        <v>1369</v>
      </c>
      <c r="I210">
        <v>2006</v>
      </c>
      <c r="J210">
        <v>5000</v>
      </c>
      <c r="K210" t="s">
        <v>2329</v>
      </c>
      <c r="L210">
        <v>28</v>
      </c>
      <c r="O210" s="388" t="s">
        <v>2329</v>
      </c>
      <c r="P210" s="382" t="s">
        <v>1607</v>
      </c>
      <c r="Q210" s="382" t="s">
        <v>1369</v>
      </c>
      <c r="R210" s="383">
        <v>2006</v>
      </c>
      <c r="S210" s="382" t="s">
        <v>1667</v>
      </c>
      <c r="T210" s="382" t="s">
        <v>1673</v>
      </c>
      <c r="U210" s="382" t="s">
        <v>1668</v>
      </c>
      <c r="V210" s="384">
        <v>39212</v>
      </c>
      <c r="W210" s="384">
        <v>39212</v>
      </c>
      <c r="X210" s="382" t="s">
        <v>1608</v>
      </c>
      <c r="Y210" s="383">
        <v>50145</v>
      </c>
      <c r="Z210" s="382" t="s">
        <v>1341</v>
      </c>
      <c r="AA210" s="396"/>
      <c r="AB210" s="382" t="s">
        <v>1613</v>
      </c>
      <c r="AC210" s="383">
        <v>88761</v>
      </c>
      <c r="AD210" s="382" t="s">
        <v>1608</v>
      </c>
      <c r="AE210" s="383">
        <v>1551</v>
      </c>
      <c r="AF210" s="382" t="s">
        <v>1341</v>
      </c>
      <c r="AG210" s="382" t="s">
        <v>1341</v>
      </c>
      <c r="AH210" s="383" t="b">
        <v>0</v>
      </c>
      <c r="AI210" s="382" t="s">
        <v>1341</v>
      </c>
      <c r="AJ210" s="382" t="s">
        <v>1341</v>
      </c>
    </row>
    <row r="211" spans="7:36" x14ac:dyDescent="0.3">
      <c r="G211" t="s">
        <v>2489</v>
      </c>
      <c r="H211" t="s">
        <v>1369</v>
      </c>
      <c r="I211">
        <v>2006</v>
      </c>
      <c r="J211">
        <v>5000</v>
      </c>
      <c r="K211" t="s">
        <v>2327</v>
      </c>
      <c r="L211">
        <v>29</v>
      </c>
      <c r="O211" s="388" t="s">
        <v>2327</v>
      </c>
      <c r="P211" s="382" t="s">
        <v>1607</v>
      </c>
      <c r="Q211" s="382" t="s">
        <v>1369</v>
      </c>
      <c r="R211" s="383">
        <v>2006</v>
      </c>
      <c r="S211" s="382" t="s">
        <v>1667</v>
      </c>
      <c r="T211" s="382" t="s">
        <v>1673</v>
      </c>
      <c r="U211" s="382" t="s">
        <v>1668</v>
      </c>
      <c r="V211" s="384">
        <v>39212</v>
      </c>
      <c r="W211" s="384">
        <v>39213</v>
      </c>
      <c r="X211" s="382" t="s">
        <v>1608</v>
      </c>
      <c r="Y211" s="383">
        <v>50203</v>
      </c>
      <c r="Z211" s="382" t="s">
        <v>1341</v>
      </c>
      <c r="AA211" s="385"/>
      <c r="AB211" s="382" t="s">
        <v>1613</v>
      </c>
      <c r="AC211" s="383">
        <v>88863</v>
      </c>
      <c r="AD211" s="382" t="s">
        <v>1608</v>
      </c>
      <c r="AE211" s="383">
        <v>1553</v>
      </c>
      <c r="AF211" s="382" t="s">
        <v>1341</v>
      </c>
      <c r="AG211" s="382" t="s">
        <v>1341</v>
      </c>
      <c r="AH211" s="383" t="b">
        <v>0</v>
      </c>
      <c r="AI211" s="382" t="s">
        <v>1341</v>
      </c>
      <c r="AJ211" s="382" t="s">
        <v>1341</v>
      </c>
    </row>
    <row r="212" spans="7:36" x14ac:dyDescent="0.3">
      <c r="G212" t="s">
        <v>2489</v>
      </c>
      <c r="H212" t="s">
        <v>1369</v>
      </c>
      <c r="I212">
        <v>2007</v>
      </c>
      <c r="J212">
        <v>5000</v>
      </c>
      <c r="K212" t="s">
        <v>2338</v>
      </c>
      <c r="L212">
        <v>30</v>
      </c>
      <c r="O212" s="388" t="s">
        <v>2338</v>
      </c>
      <c r="P212" s="382" t="s">
        <v>1607</v>
      </c>
      <c r="Q212" s="382" t="s">
        <v>1369</v>
      </c>
      <c r="R212" s="383">
        <v>2007</v>
      </c>
      <c r="S212" s="382" t="s">
        <v>1667</v>
      </c>
      <c r="T212" s="382" t="s">
        <v>1673</v>
      </c>
      <c r="U212" s="382" t="s">
        <v>1668</v>
      </c>
      <c r="V212" s="384">
        <v>39582</v>
      </c>
      <c r="W212" s="384">
        <v>39583</v>
      </c>
      <c r="X212" s="382" t="s">
        <v>1608</v>
      </c>
      <c r="Y212" s="383">
        <v>20016</v>
      </c>
      <c r="Z212" s="382" t="s">
        <v>1341</v>
      </c>
      <c r="AA212" s="396"/>
      <c r="AB212" s="382" t="s">
        <v>1613</v>
      </c>
      <c r="AC212" s="383">
        <v>17360</v>
      </c>
      <c r="AD212" s="382" t="s">
        <v>1608</v>
      </c>
      <c r="AE212" s="383">
        <v>619</v>
      </c>
      <c r="AF212" s="382" t="s">
        <v>1341</v>
      </c>
      <c r="AG212" s="382" t="s">
        <v>1341</v>
      </c>
      <c r="AH212" s="383" t="b">
        <v>0</v>
      </c>
      <c r="AI212" s="382" t="s">
        <v>1341</v>
      </c>
      <c r="AJ212" s="382" t="s">
        <v>1341</v>
      </c>
    </row>
    <row r="213" spans="7:36" x14ac:dyDescent="0.3">
      <c r="G213" t="s">
        <v>2489</v>
      </c>
      <c r="H213" t="s">
        <v>1369</v>
      </c>
      <c r="I213">
        <v>2007</v>
      </c>
      <c r="J213">
        <v>5000</v>
      </c>
      <c r="K213" t="s">
        <v>2346</v>
      </c>
      <c r="L213">
        <v>31</v>
      </c>
      <c r="O213" s="388" t="s">
        <v>2346</v>
      </c>
      <c r="P213" s="382" t="s">
        <v>1607</v>
      </c>
      <c r="Q213" s="382" t="s">
        <v>1369</v>
      </c>
      <c r="R213" s="383">
        <v>2007</v>
      </c>
      <c r="S213" s="382" t="s">
        <v>1667</v>
      </c>
      <c r="T213" s="382" t="s">
        <v>1673</v>
      </c>
      <c r="U213" s="382" t="s">
        <v>1668</v>
      </c>
      <c r="V213" s="384">
        <v>39582</v>
      </c>
      <c r="W213" s="384">
        <v>39583</v>
      </c>
      <c r="X213" s="382" t="s">
        <v>1608</v>
      </c>
      <c r="Y213" s="383">
        <v>23944</v>
      </c>
      <c r="Z213" s="382" t="s">
        <v>1341</v>
      </c>
      <c r="AA213" s="396"/>
      <c r="AB213" s="382" t="s">
        <v>1613</v>
      </c>
      <c r="AC213" s="383">
        <v>20767</v>
      </c>
      <c r="AD213" s="382" t="s">
        <v>1608</v>
      </c>
      <c r="AE213" s="383">
        <v>741</v>
      </c>
      <c r="AF213" s="382" t="s">
        <v>1341</v>
      </c>
      <c r="AG213" s="382" t="s">
        <v>1341</v>
      </c>
      <c r="AH213" s="383" t="b">
        <v>0</v>
      </c>
      <c r="AI213" s="382" t="s">
        <v>1341</v>
      </c>
      <c r="AJ213" s="382" t="s">
        <v>1341</v>
      </c>
    </row>
    <row r="214" spans="7:36" x14ac:dyDescent="0.3">
      <c r="G214" t="s">
        <v>2489</v>
      </c>
      <c r="H214" t="s">
        <v>1369</v>
      </c>
      <c r="I214">
        <v>2007</v>
      </c>
      <c r="J214">
        <v>5000</v>
      </c>
      <c r="K214" t="s">
        <v>2331</v>
      </c>
      <c r="L214">
        <v>32</v>
      </c>
      <c r="O214" s="388" t="s">
        <v>2331</v>
      </c>
      <c r="P214" s="382" t="s">
        <v>1607</v>
      </c>
      <c r="Q214" s="382" t="s">
        <v>1369</v>
      </c>
      <c r="R214" s="383">
        <v>2007</v>
      </c>
      <c r="S214" s="382" t="s">
        <v>1667</v>
      </c>
      <c r="T214" s="382" t="s">
        <v>1673</v>
      </c>
      <c r="U214" s="382" t="s">
        <v>1668</v>
      </c>
      <c r="V214" s="384">
        <v>39582</v>
      </c>
      <c r="W214" s="384">
        <v>39583</v>
      </c>
      <c r="X214" s="382" t="s">
        <v>1608</v>
      </c>
      <c r="Y214" s="383">
        <v>24964</v>
      </c>
      <c r="Z214" s="382" t="s">
        <v>1341</v>
      </c>
      <c r="AA214" s="396"/>
      <c r="AB214" s="382" t="s">
        <v>1613</v>
      </c>
      <c r="AC214" s="383">
        <v>21651</v>
      </c>
      <c r="AD214" s="382" t="s">
        <v>1608</v>
      </c>
      <c r="AE214" s="383">
        <v>772</v>
      </c>
      <c r="AF214" s="382" t="s">
        <v>1341</v>
      </c>
      <c r="AG214" s="382" t="s">
        <v>1341</v>
      </c>
      <c r="AH214" s="383" t="b">
        <v>0</v>
      </c>
      <c r="AI214" s="382" t="s">
        <v>1341</v>
      </c>
      <c r="AJ214" s="382" t="s">
        <v>1341</v>
      </c>
    </row>
    <row r="215" spans="7:36" x14ac:dyDescent="0.3">
      <c r="G215" t="s">
        <v>2489</v>
      </c>
      <c r="H215" t="s">
        <v>1369</v>
      </c>
      <c r="I215">
        <v>2007</v>
      </c>
      <c r="J215">
        <v>5000</v>
      </c>
      <c r="K215" t="s">
        <v>2344</v>
      </c>
      <c r="L215">
        <v>33</v>
      </c>
      <c r="O215" s="388" t="s">
        <v>2344</v>
      </c>
      <c r="P215" s="382" t="s">
        <v>1607</v>
      </c>
      <c r="Q215" s="382" t="s">
        <v>1369</v>
      </c>
      <c r="R215" s="383">
        <v>2007</v>
      </c>
      <c r="S215" s="382" t="s">
        <v>1667</v>
      </c>
      <c r="T215" s="382" t="s">
        <v>1673</v>
      </c>
      <c r="U215" s="382" t="s">
        <v>1668</v>
      </c>
      <c r="V215" s="384">
        <v>39582</v>
      </c>
      <c r="W215" s="384">
        <v>39583</v>
      </c>
      <c r="X215" s="382" t="s">
        <v>1608</v>
      </c>
      <c r="Y215" s="383">
        <v>24738</v>
      </c>
      <c r="Z215" s="382" t="s">
        <v>1341</v>
      </c>
      <c r="AA215" s="396"/>
      <c r="AB215" s="382" t="s">
        <v>1613</v>
      </c>
      <c r="AC215" s="383">
        <v>21455</v>
      </c>
      <c r="AD215" s="382" t="s">
        <v>1608</v>
      </c>
      <c r="AE215" s="383">
        <v>765</v>
      </c>
      <c r="AF215" s="382" t="s">
        <v>1341</v>
      </c>
      <c r="AG215" s="382" t="s">
        <v>1341</v>
      </c>
      <c r="AH215" s="383" t="b">
        <v>0</v>
      </c>
      <c r="AI215" s="382" t="s">
        <v>1341</v>
      </c>
      <c r="AJ215" s="382" t="s">
        <v>1341</v>
      </c>
    </row>
    <row r="216" spans="7:36" x14ac:dyDescent="0.3">
      <c r="G216" t="s">
        <v>2489</v>
      </c>
      <c r="H216" t="s">
        <v>1369</v>
      </c>
      <c r="I216">
        <v>2007</v>
      </c>
      <c r="J216">
        <v>5000</v>
      </c>
      <c r="K216" t="s">
        <v>2337</v>
      </c>
      <c r="L216">
        <v>34</v>
      </c>
      <c r="O216" s="388" t="s">
        <v>2337</v>
      </c>
      <c r="P216" s="382" t="s">
        <v>1607</v>
      </c>
      <c r="Q216" s="382" t="s">
        <v>1369</v>
      </c>
      <c r="R216" s="383">
        <v>2007</v>
      </c>
      <c r="S216" s="382" t="s">
        <v>1667</v>
      </c>
      <c r="T216" s="382" t="s">
        <v>1673</v>
      </c>
      <c r="U216" s="382" t="s">
        <v>1668</v>
      </c>
      <c r="V216" s="384">
        <v>39582</v>
      </c>
      <c r="W216" s="384">
        <v>39583</v>
      </c>
      <c r="X216" s="382" t="s">
        <v>1608</v>
      </c>
      <c r="Y216" s="383">
        <v>24667</v>
      </c>
      <c r="Z216" s="382" t="s">
        <v>1341</v>
      </c>
      <c r="AA216" s="396"/>
      <c r="AB216" s="382" t="s">
        <v>1613</v>
      </c>
      <c r="AC216" s="383">
        <v>21393</v>
      </c>
      <c r="AD216" s="382" t="s">
        <v>1608</v>
      </c>
      <c r="AE216" s="383">
        <v>763</v>
      </c>
      <c r="AF216" s="382" t="s">
        <v>1341</v>
      </c>
      <c r="AG216" s="382" t="s">
        <v>1341</v>
      </c>
      <c r="AH216" s="383" t="b">
        <v>0</v>
      </c>
      <c r="AI216" s="382" t="s">
        <v>1341</v>
      </c>
      <c r="AJ216" s="382" t="s">
        <v>1341</v>
      </c>
    </row>
    <row r="217" spans="7:36" x14ac:dyDescent="0.3">
      <c r="G217" t="s">
        <v>2489</v>
      </c>
      <c r="H217" t="s">
        <v>1369</v>
      </c>
      <c r="I217">
        <v>2007</v>
      </c>
      <c r="J217">
        <v>5000</v>
      </c>
      <c r="K217" t="s">
        <v>2330</v>
      </c>
      <c r="L217">
        <v>35</v>
      </c>
      <c r="O217" s="388" t="s">
        <v>2330</v>
      </c>
      <c r="P217" s="382" t="s">
        <v>1607</v>
      </c>
      <c r="Q217" s="382" t="s">
        <v>1369</v>
      </c>
      <c r="R217" s="383">
        <v>2007</v>
      </c>
      <c r="S217" s="382" t="s">
        <v>1667</v>
      </c>
      <c r="T217" s="382" t="s">
        <v>1673</v>
      </c>
      <c r="U217" s="382" t="s">
        <v>1668</v>
      </c>
      <c r="V217" s="384">
        <v>39582</v>
      </c>
      <c r="W217" s="384">
        <v>39583</v>
      </c>
      <c r="X217" s="382" t="s">
        <v>1608</v>
      </c>
      <c r="Y217" s="383">
        <v>25399</v>
      </c>
      <c r="Z217" s="382" t="s">
        <v>1341</v>
      </c>
      <c r="AA217" s="396"/>
      <c r="AB217" s="382" t="s">
        <v>1613</v>
      </c>
      <c r="AC217" s="383">
        <v>22028</v>
      </c>
      <c r="AD217" s="382" t="s">
        <v>1608</v>
      </c>
      <c r="AE217" s="383">
        <v>677</v>
      </c>
      <c r="AF217" s="382" t="s">
        <v>1341</v>
      </c>
      <c r="AG217" s="382" t="s">
        <v>1341</v>
      </c>
      <c r="AH217" s="383" t="b">
        <v>0</v>
      </c>
      <c r="AI217" s="382" t="s">
        <v>1341</v>
      </c>
      <c r="AJ217" s="382" t="s">
        <v>1341</v>
      </c>
    </row>
    <row r="218" spans="7:36" x14ac:dyDescent="0.3">
      <c r="G218" t="s">
        <v>2489</v>
      </c>
      <c r="H218" t="s">
        <v>1369</v>
      </c>
      <c r="I218">
        <v>2007</v>
      </c>
      <c r="J218">
        <v>5000</v>
      </c>
      <c r="K218" t="s">
        <v>2328</v>
      </c>
      <c r="L218">
        <v>36</v>
      </c>
      <c r="O218" s="388" t="s">
        <v>2328</v>
      </c>
      <c r="P218" s="382" t="s">
        <v>1607</v>
      </c>
      <c r="Q218" s="382" t="s">
        <v>1369</v>
      </c>
      <c r="R218" s="383">
        <v>2007</v>
      </c>
      <c r="S218" s="382" t="s">
        <v>1667</v>
      </c>
      <c r="T218" s="382" t="s">
        <v>1673</v>
      </c>
      <c r="U218" s="382" t="s">
        <v>1668</v>
      </c>
      <c r="V218" s="384">
        <v>39582</v>
      </c>
      <c r="W218" s="384">
        <v>39583</v>
      </c>
      <c r="X218" s="382" t="s">
        <v>1608</v>
      </c>
      <c r="Y218" s="383">
        <v>25057</v>
      </c>
      <c r="Z218" s="382" t="s">
        <v>1341</v>
      </c>
      <c r="AA218" s="396"/>
      <c r="AB218" s="382" t="s">
        <v>1613</v>
      </c>
      <c r="AC218" s="383">
        <v>21732</v>
      </c>
      <c r="AD218" s="382" t="s">
        <v>1608</v>
      </c>
      <c r="AE218" s="383">
        <v>511</v>
      </c>
      <c r="AF218" s="382" t="s">
        <v>1341</v>
      </c>
      <c r="AG218" s="382" t="s">
        <v>1341</v>
      </c>
      <c r="AH218" s="383" t="b">
        <v>0</v>
      </c>
      <c r="AI218" s="382" t="s">
        <v>1341</v>
      </c>
      <c r="AJ218" s="382" t="s">
        <v>1341</v>
      </c>
    </row>
    <row r="219" spans="7:36" x14ac:dyDescent="0.3">
      <c r="G219" t="s">
        <v>2489</v>
      </c>
      <c r="H219" t="s">
        <v>1369</v>
      </c>
      <c r="I219">
        <v>2007</v>
      </c>
      <c r="J219">
        <v>5000</v>
      </c>
      <c r="K219" t="s">
        <v>2342</v>
      </c>
      <c r="L219">
        <v>37</v>
      </c>
      <c r="O219" s="388" t="s">
        <v>2342</v>
      </c>
      <c r="P219" s="382" t="s">
        <v>1607</v>
      </c>
      <c r="Q219" s="382" t="s">
        <v>1369</v>
      </c>
      <c r="R219" s="383">
        <v>2007</v>
      </c>
      <c r="S219" s="382" t="s">
        <v>1667</v>
      </c>
      <c r="T219" s="382" t="s">
        <v>1673</v>
      </c>
      <c r="U219" s="382" t="s">
        <v>1668</v>
      </c>
      <c r="V219" s="384">
        <v>39582</v>
      </c>
      <c r="W219" s="384">
        <v>39583</v>
      </c>
      <c r="X219" s="382" t="s">
        <v>1608</v>
      </c>
      <c r="Y219" s="383">
        <v>24997</v>
      </c>
      <c r="Z219" s="382" t="s">
        <v>1341</v>
      </c>
      <c r="AA219" s="396"/>
      <c r="AB219" s="382" t="s">
        <v>1613</v>
      </c>
      <c r="AC219" s="383">
        <v>21680</v>
      </c>
      <c r="AD219" s="382" t="s">
        <v>1608</v>
      </c>
      <c r="AE219" s="386">
        <v>510</v>
      </c>
      <c r="AF219" s="382" t="s">
        <v>1341</v>
      </c>
      <c r="AG219" s="382" t="s">
        <v>1341</v>
      </c>
      <c r="AH219" s="383" t="b">
        <v>0</v>
      </c>
      <c r="AI219" s="382" t="s">
        <v>1341</v>
      </c>
      <c r="AJ219" s="382" t="s">
        <v>1341</v>
      </c>
    </row>
    <row r="220" spans="7:36" x14ac:dyDescent="0.3">
      <c r="G220" t="s">
        <v>2489</v>
      </c>
      <c r="H220" t="s">
        <v>1369</v>
      </c>
      <c r="I220">
        <v>2007</v>
      </c>
      <c r="J220">
        <v>5000</v>
      </c>
      <c r="K220" t="s">
        <v>2341</v>
      </c>
      <c r="L220">
        <v>38</v>
      </c>
      <c r="O220" s="388" t="s">
        <v>2341</v>
      </c>
      <c r="P220" s="382" t="s">
        <v>1607</v>
      </c>
      <c r="Q220" s="382" t="s">
        <v>1369</v>
      </c>
      <c r="R220" s="383">
        <v>2007</v>
      </c>
      <c r="S220" s="382" t="s">
        <v>1667</v>
      </c>
      <c r="T220" s="382" t="s">
        <v>1673</v>
      </c>
      <c r="U220" s="382" t="s">
        <v>1668</v>
      </c>
      <c r="V220" s="384">
        <v>39582</v>
      </c>
      <c r="W220" s="384">
        <v>39583</v>
      </c>
      <c r="X220" s="382" t="s">
        <v>1608</v>
      </c>
      <c r="Y220" s="383">
        <v>25015</v>
      </c>
      <c r="Z220" s="382" t="s">
        <v>1341</v>
      </c>
      <c r="AA220" s="396"/>
      <c r="AB220" s="382" t="s">
        <v>1613</v>
      </c>
      <c r="AC220" s="383">
        <v>21695</v>
      </c>
      <c r="AD220" s="382" t="s">
        <v>1608</v>
      </c>
      <c r="AE220" s="386">
        <v>511</v>
      </c>
      <c r="AF220" s="382" t="s">
        <v>1341</v>
      </c>
      <c r="AG220" s="382" t="s">
        <v>1341</v>
      </c>
      <c r="AH220" s="383" t="b">
        <v>0</v>
      </c>
      <c r="AI220" s="382" t="s">
        <v>1341</v>
      </c>
      <c r="AJ220" s="382" t="s">
        <v>1341</v>
      </c>
    </row>
    <row r="221" spans="7:36" x14ac:dyDescent="0.3">
      <c r="G221" t="s">
        <v>2489</v>
      </c>
      <c r="H221" t="s">
        <v>1369</v>
      </c>
      <c r="I221">
        <v>2007</v>
      </c>
      <c r="J221">
        <v>5000</v>
      </c>
      <c r="K221" t="s">
        <v>2340</v>
      </c>
      <c r="L221">
        <v>39</v>
      </c>
      <c r="O221" s="388" t="s">
        <v>2340</v>
      </c>
      <c r="P221" s="382" t="s">
        <v>1607</v>
      </c>
      <c r="Q221" s="382" t="s">
        <v>1369</v>
      </c>
      <c r="R221" s="383">
        <v>2007</v>
      </c>
      <c r="S221" s="382" t="s">
        <v>1667</v>
      </c>
      <c r="T221" s="382" t="s">
        <v>1673</v>
      </c>
      <c r="U221" s="382" t="s">
        <v>1668</v>
      </c>
      <c r="V221" s="384">
        <v>39582</v>
      </c>
      <c r="W221" s="384">
        <v>39583</v>
      </c>
      <c r="X221" s="382" t="s">
        <v>1608</v>
      </c>
      <c r="Y221" s="383">
        <v>25053</v>
      </c>
      <c r="Z221" s="382" t="s">
        <v>1341</v>
      </c>
      <c r="AA221" s="396"/>
      <c r="AB221" s="382" t="s">
        <v>1613</v>
      </c>
      <c r="AC221" s="383">
        <v>21728</v>
      </c>
      <c r="AD221" s="382" t="s">
        <v>1608</v>
      </c>
      <c r="AE221" s="383">
        <v>511</v>
      </c>
      <c r="AF221" s="382" t="s">
        <v>1341</v>
      </c>
      <c r="AG221" s="382" t="s">
        <v>1341</v>
      </c>
      <c r="AH221" s="383" t="b">
        <v>0</v>
      </c>
      <c r="AI221" s="382" t="s">
        <v>1341</v>
      </c>
      <c r="AJ221" s="382" t="s">
        <v>1341</v>
      </c>
    </row>
    <row r="222" spans="7:36" x14ac:dyDescent="0.3">
      <c r="G222" t="s">
        <v>2489</v>
      </c>
      <c r="H222" t="s">
        <v>1369</v>
      </c>
      <c r="I222">
        <v>2007</v>
      </c>
      <c r="J222">
        <v>5000</v>
      </c>
      <c r="K222" t="s">
        <v>2332</v>
      </c>
      <c r="L222">
        <v>40</v>
      </c>
      <c r="O222" s="388" t="s">
        <v>2332</v>
      </c>
      <c r="P222" s="382" t="s">
        <v>1607</v>
      </c>
      <c r="Q222" s="382" t="s">
        <v>1369</v>
      </c>
      <c r="R222" s="383">
        <v>2007</v>
      </c>
      <c r="S222" s="382" t="s">
        <v>1667</v>
      </c>
      <c r="T222" s="382" t="s">
        <v>1673</v>
      </c>
      <c r="U222" s="382" t="s">
        <v>1668</v>
      </c>
      <c r="V222" s="384">
        <v>39582</v>
      </c>
      <c r="W222" s="384">
        <v>39583</v>
      </c>
      <c r="X222" s="382" t="s">
        <v>1608</v>
      </c>
      <c r="Y222" s="383">
        <v>24994</v>
      </c>
      <c r="Z222" s="382" t="s">
        <v>1341</v>
      </c>
      <c r="AA222" s="396"/>
      <c r="AB222" s="382" t="s">
        <v>1613</v>
      </c>
      <c r="AC222" s="383">
        <v>21677</v>
      </c>
      <c r="AD222" s="382" t="s">
        <v>1608</v>
      </c>
      <c r="AE222" s="383">
        <v>510</v>
      </c>
      <c r="AF222" s="382" t="s">
        <v>1341</v>
      </c>
      <c r="AG222" s="382" t="s">
        <v>1341</v>
      </c>
      <c r="AH222" s="383" t="b">
        <v>0</v>
      </c>
      <c r="AI222" s="382" t="s">
        <v>1341</v>
      </c>
      <c r="AJ222" s="382" t="s">
        <v>1341</v>
      </c>
    </row>
    <row r="223" spans="7:36" x14ac:dyDescent="0.3">
      <c r="G223" t="s">
        <v>2489</v>
      </c>
      <c r="H223" t="s">
        <v>1369</v>
      </c>
      <c r="I223">
        <v>2008</v>
      </c>
      <c r="J223">
        <v>5000</v>
      </c>
      <c r="K223">
        <v>180276</v>
      </c>
      <c r="L223">
        <v>41</v>
      </c>
      <c r="O223" s="392">
        <v>180276</v>
      </c>
      <c r="P223" s="335"/>
      <c r="Q223" s="335" t="s">
        <v>1369</v>
      </c>
      <c r="R223" s="335">
        <v>2008</v>
      </c>
      <c r="S223" s="335"/>
      <c r="T223" s="335"/>
      <c r="U223" s="335"/>
      <c r="V223" s="335"/>
      <c r="W223" s="335"/>
      <c r="X223" s="335"/>
      <c r="Y223" s="335"/>
      <c r="Z223" s="335"/>
      <c r="AB223" s="335"/>
      <c r="AC223" s="335"/>
      <c r="AD223" s="335"/>
      <c r="AE223" s="335"/>
      <c r="AF223" s="335"/>
      <c r="AG223" s="335"/>
      <c r="AH223" s="335"/>
      <c r="AI223" s="335"/>
      <c r="AJ223" s="335" t="s">
        <v>2479</v>
      </c>
    </row>
    <row r="224" spans="7:36" x14ac:dyDescent="0.3">
      <c r="G224" t="s">
        <v>2489</v>
      </c>
      <c r="H224" t="s">
        <v>1369</v>
      </c>
      <c r="I224">
        <v>2008</v>
      </c>
      <c r="J224">
        <v>5000</v>
      </c>
      <c r="K224">
        <v>180277</v>
      </c>
      <c r="L224">
        <v>42</v>
      </c>
      <c r="O224" s="392">
        <v>180277</v>
      </c>
      <c r="P224" s="335"/>
      <c r="Q224" s="335" t="s">
        <v>1369</v>
      </c>
      <c r="R224" s="335">
        <v>2008</v>
      </c>
      <c r="S224" s="335"/>
      <c r="T224" s="335"/>
      <c r="U224" s="335"/>
      <c r="V224" s="335"/>
      <c r="W224" s="335"/>
      <c r="X224" s="335"/>
      <c r="Y224" s="335"/>
      <c r="Z224" s="335"/>
      <c r="AA224" s="252"/>
      <c r="AB224" s="335"/>
      <c r="AC224" s="335"/>
      <c r="AD224" s="335"/>
      <c r="AE224" s="335"/>
      <c r="AF224" s="335"/>
      <c r="AG224" s="335"/>
      <c r="AH224" s="335"/>
      <c r="AI224" s="335"/>
      <c r="AJ224" s="335" t="s">
        <v>2479</v>
      </c>
    </row>
    <row r="225" spans="7:36" x14ac:dyDescent="0.3">
      <c r="G225" t="s">
        <v>2489</v>
      </c>
      <c r="H225" t="s">
        <v>1369</v>
      </c>
      <c r="I225">
        <v>2008</v>
      </c>
      <c r="J225">
        <v>5000</v>
      </c>
      <c r="K225">
        <v>180380</v>
      </c>
      <c r="L225">
        <v>43</v>
      </c>
      <c r="O225" s="392">
        <v>180380</v>
      </c>
      <c r="P225" s="335"/>
      <c r="Q225" s="335" t="s">
        <v>1369</v>
      </c>
      <c r="R225" s="335">
        <v>2008</v>
      </c>
      <c r="S225" s="335"/>
      <c r="T225" s="335"/>
      <c r="U225" s="335"/>
      <c r="V225" s="335"/>
      <c r="W225" s="335"/>
      <c r="X225" s="335"/>
      <c r="Y225" s="335"/>
      <c r="Z225" s="335"/>
      <c r="AA225" s="252"/>
      <c r="AB225" s="335"/>
      <c r="AC225" s="335"/>
      <c r="AD225" s="335"/>
      <c r="AE225" s="335"/>
      <c r="AF225" s="335"/>
      <c r="AG225" s="335"/>
      <c r="AH225" s="335"/>
      <c r="AI225" s="335"/>
      <c r="AJ225" s="335" t="s">
        <v>2479</v>
      </c>
    </row>
    <row r="226" spans="7:36" x14ac:dyDescent="0.3">
      <c r="G226" t="s">
        <v>2489</v>
      </c>
      <c r="H226" t="s">
        <v>1369</v>
      </c>
      <c r="I226">
        <v>2008</v>
      </c>
      <c r="J226">
        <v>5000</v>
      </c>
      <c r="K226">
        <v>180381</v>
      </c>
      <c r="L226">
        <v>44</v>
      </c>
      <c r="O226" s="392">
        <v>180381</v>
      </c>
      <c r="P226" s="335"/>
      <c r="Q226" s="335" t="s">
        <v>1369</v>
      </c>
      <c r="R226" s="335">
        <v>2008</v>
      </c>
      <c r="S226" s="335"/>
      <c r="T226" s="335"/>
      <c r="U226" s="335"/>
      <c r="V226" s="335"/>
      <c r="W226" s="335"/>
      <c r="X226" s="335"/>
      <c r="Y226" s="335"/>
      <c r="Z226" s="335"/>
      <c r="AA226" s="252"/>
      <c r="AB226" s="335"/>
      <c r="AC226" s="335"/>
      <c r="AD226" s="335"/>
      <c r="AE226" s="335"/>
      <c r="AF226" s="335"/>
      <c r="AG226" s="335"/>
      <c r="AH226" s="335"/>
      <c r="AI226" s="335"/>
      <c r="AJ226" s="335" t="s">
        <v>2479</v>
      </c>
    </row>
    <row r="227" spans="7:36" x14ac:dyDescent="0.3">
      <c r="G227" t="s">
        <v>2489</v>
      </c>
      <c r="H227" t="s">
        <v>1369</v>
      </c>
      <c r="I227">
        <v>2008</v>
      </c>
      <c r="J227">
        <v>5000</v>
      </c>
      <c r="K227">
        <v>180382</v>
      </c>
      <c r="L227">
        <v>45</v>
      </c>
      <c r="O227" s="392">
        <v>180382</v>
      </c>
      <c r="P227" s="335"/>
      <c r="Q227" s="335" t="s">
        <v>1369</v>
      </c>
      <c r="R227" s="335">
        <v>2008</v>
      </c>
      <c r="S227" s="335"/>
      <c r="T227" s="335"/>
      <c r="U227" s="335"/>
      <c r="V227" s="335"/>
      <c r="W227" s="335"/>
      <c r="X227" s="335"/>
      <c r="Y227" s="335"/>
      <c r="Z227" s="335"/>
      <c r="AB227" s="335"/>
      <c r="AC227" s="335"/>
      <c r="AD227" s="335"/>
      <c r="AE227" s="335"/>
      <c r="AF227" s="335"/>
      <c r="AG227" s="335"/>
      <c r="AH227" s="335"/>
      <c r="AI227" s="335"/>
      <c r="AJ227" s="335" t="s">
        <v>2479</v>
      </c>
    </row>
    <row r="228" spans="7:36" x14ac:dyDescent="0.3">
      <c r="G228" t="s">
        <v>2489</v>
      </c>
      <c r="H228" t="s">
        <v>1369</v>
      </c>
      <c r="I228">
        <v>2008</v>
      </c>
      <c r="J228">
        <v>5000</v>
      </c>
      <c r="K228">
        <v>180383</v>
      </c>
      <c r="L228">
        <v>46</v>
      </c>
      <c r="O228" s="392">
        <v>180383</v>
      </c>
      <c r="P228" s="335"/>
      <c r="Q228" s="335" t="s">
        <v>1369</v>
      </c>
      <c r="R228" s="335">
        <v>2008</v>
      </c>
      <c r="S228" s="335"/>
      <c r="T228" s="335"/>
      <c r="U228" s="335"/>
      <c r="V228" s="335"/>
      <c r="W228" s="335"/>
      <c r="X228" s="335"/>
      <c r="Y228" s="335"/>
      <c r="Z228" s="335"/>
      <c r="AB228" s="335"/>
      <c r="AC228" s="335"/>
      <c r="AD228" s="335"/>
      <c r="AE228" s="335"/>
      <c r="AF228" s="335"/>
      <c r="AG228" s="335"/>
      <c r="AH228" s="335"/>
      <c r="AI228" s="335"/>
      <c r="AJ228" s="335" t="s">
        <v>2479</v>
      </c>
    </row>
    <row r="229" spans="7:36" x14ac:dyDescent="0.3">
      <c r="G229" t="s">
        <v>2489</v>
      </c>
      <c r="H229" t="s">
        <v>1369</v>
      </c>
      <c r="I229">
        <v>2008</v>
      </c>
      <c r="J229">
        <v>5000</v>
      </c>
      <c r="K229">
        <v>180384</v>
      </c>
      <c r="L229">
        <v>47</v>
      </c>
      <c r="O229" s="392">
        <v>180384</v>
      </c>
      <c r="P229" s="335"/>
      <c r="Q229" s="335" t="s">
        <v>1369</v>
      </c>
      <c r="R229" s="335">
        <v>2008</v>
      </c>
      <c r="S229" s="335"/>
      <c r="T229" s="335"/>
      <c r="U229" s="335"/>
      <c r="V229" s="335"/>
      <c r="W229" s="335"/>
      <c r="X229" s="335"/>
      <c r="Y229" s="335"/>
      <c r="Z229" s="335"/>
      <c r="AB229" s="335"/>
      <c r="AC229" s="335"/>
      <c r="AD229" s="335"/>
      <c r="AE229" s="335"/>
      <c r="AF229" s="335"/>
      <c r="AG229" s="335"/>
      <c r="AH229" s="335"/>
      <c r="AI229" s="335"/>
      <c r="AJ229" s="335" t="s">
        <v>2479</v>
      </c>
    </row>
    <row r="230" spans="7:36" x14ac:dyDescent="0.3">
      <c r="G230" t="s">
        <v>2489</v>
      </c>
      <c r="H230" t="s">
        <v>1369</v>
      </c>
      <c r="I230">
        <v>2008</v>
      </c>
      <c r="J230">
        <v>5000</v>
      </c>
      <c r="K230">
        <v>180385</v>
      </c>
      <c r="L230">
        <v>48</v>
      </c>
      <c r="O230" s="392">
        <v>180385</v>
      </c>
      <c r="P230" s="335"/>
      <c r="Q230" s="335" t="s">
        <v>1369</v>
      </c>
      <c r="R230" s="335">
        <v>2008</v>
      </c>
      <c r="S230" s="335"/>
      <c r="T230" s="335"/>
      <c r="U230" s="335"/>
      <c r="V230" s="335"/>
      <c r="W230" s="335"/>
      <c r="X230" s="335"/>
      <c r="Y230" s="335"/>
      <c r="Z230" s="335"/>
      <c r="AA230" s="252"/>
      <c r="AB230" s="335"/>
      <c r="AC230" s="335"/>
      <c r="AD230" s="335"/>
      <c r="AE230" s="335"/>
      <c r="AF230" s="335"/>
      <c r="AG230" s="335"/>
      <c r="AH230" s="335"/>
      <c r="AI230" s="335"/>
      <c r="AJ230" s="335" t="s">
        <v>2479</v>
      </c>
    </row>
    <row r="231" spans="7:36" x14ac:dyDescent="0.3">
      <c r="G231" t="s">
        <v>2488</v>
      </c>
      <c r="H231" t="s">
        <v>1362</v>
      </c>
      <c r="I231">
        <v>2005</v>
      </c>
      <c r="J231">
        <v>5000</v>
      </c>
      <c r="K231" t="s">
        <v>2096</v>
      </c>
      <c r="L231">
        <v>49</v>
      </c>
      <c r="O231" s="388" t="s">
        <v>2096</v>
      </c>
      <c r="P231" s="382" t="s">
        <v>1607</v>
      </c>
      <c r="Q231" s="382" t="s">
        <v>1362</v>
      </c>
      <c r="R231" s="383">
        <v>2005</v>
      </c>
      <c r="S231" s="382" t="s">
        <v>1796</v>
      </c>
      <c r="T231" s="382" t="s">
        <v>1797</v>
      </c>
      <c r="U231" s="382" t="s">
        <v>1612</v>
      </c>
      <c r="V231" s="384">
        <v>38887</v>
      </c>
      <c r="W231" s="384">
        <v>38901</v>
      </c>
      <c r="X231" s="382" t="s">
        <v>1608</v>
      </c>
      <c r="Y231" s="383">
        <v>178376</v>
      </c>
      <c r="Z231" s="382" t="s">
        <v>1341</v>
      </c>
      <c r="AA231" s="385"/>
      <c r="AB231" s="382" t="s">
        <v>1608</v>
      </c>
      <c r="AC231" s="383">
        <v>26253</v>
      </c>
      <c r="AD231" s="382" t="s">
        <v>1613</v>
      </c>
      <c r="AE231" s="383">
        <v>4553523</v>
      </c>
      <c r="AF231" s="382" t="s">
        <v>1341</v>
      </c>
      <c r="AG231" s="382" t="s">
        <v>1341</v>
      </c>
      <c r="AH231" s="383" t="b">
        <v>0</v>
      </c>
      <c r="AI231" s="382" t="s">
        <v>1341</v>
      </c>
      <c r="AJ231" s="382" t="s">
        <v>1341</v>
      </c>
    </row>
    <row r="232" spans="7:36" x14ac:dyDescent="0.3">
      <c r="G232" t="s">
        <v>2488</v>
      </c>
      <c r="H232" t="s">
        <v>1362</v>
      </c>
      <c r="I232">
        <v>2006</v>
      </c>
      <c r="J232">
        <v>5000</v>
      </c>
      <c r="K232" t="s">
        <v>2095</v>
      </c>
      <c r="L232">
        <v>50</v>
      </c>
      <c r="O232" s="388" t="s">
        <v>2095</v>
      </c>
      <c r="P232" s="382" t="s">
        <v>1607</v>
      </c>
      <c r="Q232" s="382" t="s">
        <v>1362</v>
      </c>
      <c r="R232" s="383">
        <v>2006</v>
      </c>
      <c r="S232" s="382" t="s">
        <v>1796</v>
      </c>
      <c r="T232" s="382" t="s">
        <v>1797</v>
      </c>
      <c r="U232" s="382" t="s">
        <v>1612</v>
      </c>
      <c r="V232" s="384">
        <v>39252</v>
      </c>
      <c r="W232" s="384">
        <v>39260</v>
      </c>
      <c r="X232" s="382" t="s">
        <v>1608</v>
      </c>
      <c r="Y232" s="383">
        <v>201746</v>
      </c>
      <c r="Z232" s="382" t="s">
        <v>1613</v>
      </c>
      <c r="AA232" s="386">
        <v>368</v>
      </c>
      <c r="AB232" s="382" t="s">
        <v>1608</v>
      </c>
      <c r="AC232" s="383">
        <v>1101</v>
      </c>
      <c r="AD232" s="382" t="s">
        <v>1341</v>
      </c>
      <c r="AE232" s="387"/>
      <c r="AF232" s="382" t="s">
        <v>1341</v>
      </c>
      <c r="AG232" s="382" t="s">
        <v>1341</v>
      </c>
      <c r="AH232" s="383" t="b">
        <v>0</v>
      </c>
      <c r="AI232" s="382" t="s">
        <v>1341</v>
      </c>
      <c r="AJ232" s="382" t="s">
        <v>1341</v>
      </c>
    </row>
    <row r="233" spans="7:36" x14ac:dyDescent="0.3">
      <c r="G233" t="s">
        <v>2488</v>
      </c>
      <c r="H233" t="s">
        <v>1362</v>
      </c>
      <c r="I233">
        <v>2007</v>
      </c>
      <c r="J233">
        <v>5000</v>
      </c>
      <c r="K233" t="s">
        <v>2097</v>
      </c>
      <c r="L233">
        <v>51</v>
      </c>
      <c r="O233" s="388" t="s">
        <v>2097</v>
      </c>
      <c r="P233" s="382" t="s">
        <v>1607</v>
      </c>
      <c r="Q233" s="382" t="s">
        <v>1362</v>
      </c>
      <c r="R233" s="383">
        <v>2007</v>
      </c>
      <c r="S233" s="382" t="s">
        <v>1796</v>
      </c>
      <c r="T233" s="382" t="s">
        <v>1797</v>
      </c>
      <c r="U233" s="382" t="s">
        <v>1612</v>
      </c>
      <c r="V233" s="384">
        <v>39617</v>
      </c>
      <c r="W233" s="384">
        <v>39637</v>
      </c>
      <c r="X233" s="382" t="s">
        <v>1608</v>
      </c>
      <c r="Y233" s="383">
        <v>202953</v>
      </c>
      <c r="Z233" s="382" t="s">
        <v>1341</v>
      </c>
      <c r="AA233" s="385"/>
      <c r="AB233" s="382" t="s">
        <v>1608</v>
      </c>
      <c r="AC233" s="383">
        <v>723</v>
      </c>
      <c r="AD233" s="382" t="s">
        <v>1341</v>
      </c>
      <c r="AE233" s="387"/>
      <c r="AF233" s="382" t="s">
        <v>1341</v>
      </c>
      <c r="AG233" s="382" t="s">
        <v>1341</v>
      </c>
      <c r="AH233" s="383" t="b">
        <v>0</v>
      </c>
      <c r="AI233" s="382" t="s">
        <v>1341</v>
      </c>
      <c r="AJ233" s="382" t="s">
        <v>1341</v>
      </c>
    </row>
    <row r="234" spans="7:36" x14ac:dyDescent="0.3">
      <c r="G234" t="s">
        <v>2488</v>
      </c>
      <c r="H234" t="s">
        <v>1362</v>
      </c>
      <c r="I234">
        <v>2008</v>
      </c>
      <c r="J234">
        <v>5000</v>
      </c>
      <c r="K234">
        <v>634279</v>
      </c>
      <c r="L234">
        <v>52</v>
      </c>
      <c r="O234" s="392">
        <v>634279</v>
      </c>
      <c r="P234" s="335"/>
      <c r="Q234" s="335" t="s">
        <v>1362</v>
      </c>
      <c r="R234" s="335">
        <v>2008</v>
      </c>
      <c r="S234" s="382" t="s">
        <v>2519</v>
      </c>
      <c r="T234" s="335"/>
      <c r="U234" s="335"/>
      <c r="V234" s="335"/>
      <c r="W234" s="335"/>
      <c r="X234" s="335"/>
      <c r="Y234" s="335"/>
      <c r="Z234" s="335"/>
      <c r="AA234" s="335"/>
      <c r="AB234" s="335"/>
      <c r="AC234" s="252"/>
      <c r="AD234" s="335"/>
      <c r="AE234" s="252"/>
      <c r="AF234" s="335"/>
      <c r="AG234" s="335"/>
      <c r="AH234" s="335"/>
      <c r="AI234" s="335"/>
      <c r="AJ234" s="335" t="s">
        <v>2479</v>
      </c>
    </row>
    <row r="235" spans="7:36" x14ac:dyDescent="0.3">
      <c r="G235" t="s">
        <v>2488</v>
      </c>
      <c r="H235" t="s">
        <v>913</v>
      </c>
      <c r="I235">
        <v>2005</v>
      </c>
      <c r="J235">
        <v>5000</v>
      </c>
      <c r="K235" t="s">
        <v>2105</v>
      </c>
      <c r="L235">
        <v>53</v>
      </c>
      <c r="O235" s="388" t="s">
        <v>2105</v>
      </c>
      <c r="P235" s="382" t="s">
        <v>1607</v>
      </c>
      <c r="Q235" s="382" t="s">
        <v>913</v>
      </c>
      <c r="R235" s="383">
        <v>2005</v>
      </c>
      <c r="S235" s="382" t="s">
        <v>2100</v>
      </c>
      <c r="T235" s="382" t="s">
        <v>1799</v>
      </c>
      <c r="U235" s="382" t="s">
        <v>1607</v>
      </c>
      <c r="V235" s="384">
        <v>39160</v>
      </c>
      <c r="W235" s="384">
        <v>39160</v>
      </c>
      <c r="X235" s="382" t="s">
        <v>1608</v>
      </c>
      <c r="Y235" s="383">
        <v>149923</v>
      </c>
      <c r="Z235" s="382" t="s">
        <v>1613</v>
      </c>
      <c r="AA235" s="386">
        <v>1219</v>
      </c>
      <c r="AB235" s="382" t="s">
        <v>1608</v>
      </c>
      <c r="AC235" s="383">
        <v>1209</v>
      </c>
      <c r="AD235" s="382" t="s">
        <v>1341</v>
      </c>
      <c r="AE235" s="396"/>
      <c r="AF235" s="382" t="s">
        <v>250</v>
      </c>
      <c r="AG235" s="382" t="s">
        <v>2106</v>
      </c>
      <c r="AH235" s="383" t="b">
        <v>0</v>
      </c>
      <c r="AI235" s="382" t="s">
        <v>1341</v>
      </c>
      <c r="AJ235" s="382" t="s">
        <v>1341</v>
      </c>
    </row>
    <row r="236" spans="7:36" x14ac:dyDescent="0.3">
      <c r="G236" t="s">
        <v>2488</v>
      </c>
      <c r="H236" t="s">
        <v>913</v>
      </c>
      <c r="I236">
        <v>2005</v>
      </c>
      <c r="J236">
        <v>5000</v>
      </c>
      <c r="K236" t="s">
        <v>2109</v>
      </c>
      <c r="L236">
        <v>54</v>
      </c>
      <c r="O236" s="388" t="s">
        <v>2109</v>
      </c>
      <c r="P236" s="382" t="s">
        <v>1607</v>
      </c>
      <c r="Q236" s="382" t="s">
        <v>913</v>
      </c>
      <c r="R236" s="383">
        <v>2005</v>
      </c>
      <c r="S236" s="382" t="s">
        <v>2101</v>
      </c>
      <c r="T236" s="382" t="s">
        <v>2102</v>
      </c>
      <c r="U236" s="382" t="s">
        <v>1607</v>
      </c>
      <c r="V236" s="384">
        <v>39142</v>
      </c>
      <c r="W236" s="384">
        <v>39151</v>
      </c>
      <c r="X236" s="382" t="s">
        <v>1608</v>
      </c>
      <c r="Y236" s="383">
        <v>122564</v>
      </c>
      <c r="Z236" s="382" t="s">
        <v>1613</v>
      </c>
      <c r="AA236" s="386">
        <v>2363</v>
      </c>
      <c r="AB236" s="382" t="s">
        <v>1608</v>
      </c>
      <c r="AC236" s="383">
        <v>123</v>
      </c>
      <c r="AD236" s="382" t="s">
        <v>1341</v>
      </c>
      <c r="AE236" s="396"/>
      <c r="AF236" s="382" t="s">
        <v>1341</v>
      </c>
      <c r="AG236" s="382" t="s">
        <v>1341</v>
      </c>
      <c r="AH236" s="383" t="b">
        <v>0</v>
      </c>
      <c r="AI236" s="382" t="s">
        <v>1341</v>
      </c>
      <c r="AJ236" s="382" t="s">
        <v>1341</v>
      </c>
    </row>
    <row r="237" spans="7:36" x14ac:dyDescent="0.3">
      <c r="G237" t="s">
        <v>2488</v>
      </c>
      <c r="H237" t="s">
        <v>913</v>
      </c>
      <c r="I237">
        <v>2005</v>
      </c>
      <c r="J237">
        <v>5000</v>
      </c>
      <c r="K237" t="s">
        <v>2114</v>
      </c>
      <c r="L237">
        <v>55</v>
      </c>
      <c r="O237" s="388" t="s">
        <v>2114</v>
      </c>
      <c r="P237" s="382" t="s">
        <v>1607</v>
      </c>
      <c r="Q237" s="382" t="s">
        <v>913</v>
      </c>
      <c r="R237" s="383">
        <v>2005</v>
      </c>
      <c r="S237" s="382" t="s">
        <v>1796</v>
      </c>
      <c r="T237" s="382" t="s">
        <v>1797</v>
      </c>
      <c r="U237" s="382" t="s">
        <v>1607</v>
      </c>
      <c r="V237" s="384">
        <v>39161</v>
      </c>
      <c r="W237" s="384">
        <v>39174</v>
      </c>
      <c r="X237" s="382" t="s">
        <v>1608</v>
      </c>
      <c r="Y237" s="383">
        <v>105537</v>
      </c>
      <c r="Z237" s="382" t="s">
        <v>1613</v>
      </c>
      <c r="AA237" s="383">
        <v>217</v>
      </c>
      <c r="AB237" s="382" t="s">
        <v>1608</v>
      </c>
      <c r="AC237" s="386">
        <v>745</v>
      </c>
      <c r="AD237" s="382" t="s">
        <v>1341</v>
      </c>
      <c r="AE237" s="385"/>
      <c r="AF237" s="382" t="s">
        <v>1341</v>
      </c>
      <c r="AG237" s="382" t="s">
        <v>1341</v>
      </c>
      <c r="AH237" s="383" t="b">
        <v>0</v>
      </c>
      <c r="AI237" s="382" t="s">
        <v>1341</v>
      </c>
      <c r="AJ237" s="382" t="s">
        <v>1341</v>
      </c>
    </row>
    <row r="238" spans="7:36" x14ac:dyDescent="0.3">
      <c r="G238" t="s">
        <v>2488</v>
      </c>
      <c r="H238" t="s">
        <v>913</v>
      </c>
      <c r="I238">
        <v>2006</v>
      </c>
      <c r="J238">
        <v>5000</v>
      </c>
      <c r="K238" t="s">
        <v>2111</v>
      </c>
      <c r="L238">
        <v>56</v>
      </c>
      <c r="O238" s="388" t="s">
        <v>2111</v>
      </c>
      <c r="P238" s="382" t="s">
        <v>1607</v>
      </c>
      <c r="Q238" s="382" t="s">
        <v>913</v>
      </c>
      <c r="R238" s="383">
        <v>2006</v>
      </c>
      <c r="S238" s="382" t="s">
        <v>2100</v>
      </c>
      <c r="T238" s="382" t="s">
        <v>1799</v>
      </c>
      <c r="U238" s="382" t="s">
        <v>1607</v>
      </c>
      <c r="V238" s="384">
        <v>39524</v>
      </c>
      <c r="W238" s="384">
        <v>39524</v>
      </c>
      <c r="X238" s="382" t="s">
        <v>1608</v>
      </c>
      <c r="Y238" s="383">
        <v>138407</v>
      </c>
      <c r="Z238" s="382" t="s">
        <v>1613</v>
      </c>
      <c r="AA238" s="383">
        <v>1378</v>
      </c>
      <c r="AB238" s="382" t="s">
        <v>1608</v>
      </c>
      <c r="AC238" s="383">
        <v>8476</v>
      </c>
      <c r="AD238" s="382" t="s">
        <v>1341</v>
      </c>
      <c r="AE238" s="385"/>
      <c r="AF238" s="382" t="s">
        <v>250</v>
      </c>
      <c r="AG238" s="382" t="s">
        <v>2112</v>
      </c>
      <c r="AH238" s="383" t="b">
        <v>0</v>
      </c>
      <c r="AI238" s="382" t="s">
        <v>1341</v>
      </c>
      <c r="AJ238" s="382" t="s">
        <v>1341</v>
      </c>
    </row>
    <row r="239" spans="7:36" x14ac:dyDescent="0.3">
      <c r="G239" t="s">
        <v>2488</v>
      </c>
      <c r="H239" t="s">
        <v>913</v>
      </c>
      <c r="I239">
        <v>2006</v>
      </c>
      <c r="J239">
        <v>5000</v>
      </c>
      <c r="K239" t="s">
        <v>2108</v>
      </c>
      <c r="L239">
        <v>57</v>
      </c>
      <c r="O239" s="388" t="s">
        <v>2108</v>
      </c>
      <c r="P239" s="382" t="s">
        <v>1607</v>
      </c>
      <c r="Q239" s="382" t="s">
        <v>913</v>
      </c>
      <c r="R239" s="383">
        <v>2006</v>
      </c>
      <c r="S239" s="382" t="s">
        <v>2101</v>
      </c>
      <c r="T239" s="382" t="s">
        <v>2102</v>
      </c>
      <c r="U239" s="382" t="s">
        <v>1607</v>
      </c>
      <c r="V239" s="384">
        <v>39508</v>
      </c>
      <c r="W239" s="384">
        <v>39517</v>
      </c>
      <c r="X239" s="382" t="s">
        <v>1608</v>
      </c>
      <c r="Y239" s="383">
        <v>119987</v>
      </c>
      <c r="Z239" s="382" t="s">
        <v>1613</v>
      </c>
      <c r="AA239" s="383">
        <v>494</v>
      </c>
      <c r="AB239" s="382" t="s">
        <v>1341</v>
      </c>
      <c r="AC239" s="387"/>
      <c r="AD239" s="382" t="s">
        <v>1341</v>
      </c>
      <c r="AE239" s="385"/>
      <c r="AF239" s="382" t="s">
        <v>1341</v>
      </c>
      <c r="AG239" s="382" t="s">
        <v>1341</v>
      </c>
      <c r="AH239" s="383" t="b">
        <v>0</v>
      </c>
      <c r="AI239" s="382" t="s">
        <v>1341</v>
      </c>
      <c r="AJ239" s="382" t="s">
        <v>1341</v>
      </c>
    </row>
    <row r="240" spans="7:36" x14ac:dyDescent="0.3">
      <c r="G240" t="s">
        <v>2488</v>
      </c>
      <c r="H240" t="s">
        <v>913</v>
      </c>
      <c r="I240">
        <v>2006</v>
      </c>
      <c r="J240">
        <v>5000</v>
      </c>
      <c r="K240" t="s">
        <v>2107</v>
      </c>
      <c r="L240">
        <v>58</v>
      </c>
      <c r="O240" s="388" t="s">
        <v>2107</v>
      </c>
      <c r="P240" s="382" t="s">
        <v>1607</v>
      </c>
      <c r="Q240" s="382" t="s">
        <v>913</v>
      </c>
      <c r="R240" s="383">
        <v>2006</v>
      </c>
      <c r="S240" s="382" t="s">
        <v>1796</v>
      </c>
      <c r="T240" s="382" t="s">
        <v>1797</v>
      </c>
      <c r="U240" s="382" t="s">
        <v>1607</v>
      </c>
      <c r="V240" s="384">
        <v>39532</v>
      </c>
      <c r="W240" s="384">
        <v>39542</v>
      </c>
      <c r="X240" s="382" t="s">
        <v>1608</v>
      </c>
      <c r="Y240" s="383">
        <v>86283</v>
      </c>
      <c r="Z240" s="382" t="s">
        <v>1613</v>
      </c>
      <c r="AA240" s="386">
        <v>158</v>
      </c>
      <c r="AB240" s="382" t="s">
        <v>1608</v>
      </c>
      <c r="AC240" s="383">
        <v>1401</v>
      </c>
      <c r="AD240" s="382" t="s">
        <v>1341</v>
      </c>
      <c r="AE240" s="385"/>
      <c r="AF240" s="382" t="s">
        <v>1341</v>
      </c>
      <c r="AG240" s="382" t="s">
        <v>1341</v>
      </c>
      <c r="AH240" s="383" t="b">
        <v>0</v>
      </c>
      <c r="AI240" s="382" t="s">
        <v>1341</v>
      </c>
      <c r="AJ240" s="382" t="s">
        <v>1341</v>
      </c>
    </row>
    <row r="241" spans="7:37" x14ac:dyDescent="0.3">
      <c r="G241" t="s">
        <v>2488</v>
      </c>
      <c r="H241" t="s">
        <v>913</v>
      </c>
      <c r="I241">
        <v>2007</v>
      </c>
      <c r="J241">
        <v>5000</v>
      </c>
      <c r="K241" t="s">
        <v>2110</v>
      </c>
      <c r="L241">
        <v>59</v>
      </c>
      <c r="O241" s="388" t="s">
        <v>2110</v>
      </c>
      <c r="P241" s="382" t="s">
        <v>1607</v>
      </c>
      <c r="Q241" s="382" t="s">
        <v>913</v>
      </c>
      <c r="R241" s="383">
        <v>2007</v>
      </c>
      <c r="S241" s="382" t="s">
        <v>1796</v>
      </c>
      <c r="T241" s="382" t="s">
        <v>1797</v>
      </c>
      <c r="U241" s="382" t="s">
        <v>1607</v>
      </c>
      <c r="V241" s="384">
        <v>39902</v>
      </c>
      <c r="W241" s="384">
        <v>39903</v>
      </c>
      <c r="X241" s="382" t="s">
        <v>1608</v>
      </c>
      <c r="Y241" s="383">
        <v>88963</v>
      </c>
      <c r="Z241" s="382" t="s">
        <v>1613</v>
      </c>
      <c r="AA241" s="386">
        <v>353</v>
      </c>
      <c r="AB241" s="382" t="s">
        <v>1608</v>
      </c>
      <c r="AC241" s="383">
        <v>153</v>
      </c>
      <c r="AD241" s="382" t="s">
        <v>1341</v>
      </c>
      <c r="AE241" s="385"/>
      <c r="AF241" s="382" t="s">
        <v>1341</v>
      </c>
      <c r="AG241" s="382" t="s">
        <v>1341</v>
      </c>
      <c r="AH241" s="383" t="b">
        <v>0</v>
      </c>
      <c r="AI241" s="382" t="s">
        <v>1341</v>
      </c>
      <c r="AJ241" s="382" t="s">
        <v>1341</v>
      </c>
    </row>
    <row r="242" spans="7:37" x14ac:dyDescent="0.3">
      <c r="G242" t="s">
        <v>2488</v>
      </c>
      <c r="H242" t="s">
        <v>913</v>
      </c>
      <c r="I242">
        <v>2007</v>
      </c>
      <c r="J242">
        <v>5000</v>
      </c>
      <c r="K242" t="s">
        <v>2113</v>
      </c>
      <c r="L242">
        <v>60</v>
      </c>
      <c r="O242" s="388" t="s">
        <v>2113</v>
      </c>
      <c r="P242" s="382" t="s">
        <v>1607</v>
      </c>
      <c r="Q242" s="382" t="s">
        <v>913</v>
      </c>
      <c r="R242" s="383">
        <v>2007</v>
      </c>
      <c r="S242" s="382" t="s">
        <v>2101</v>
      </c>
      <c r="T242" s="382" t="s">
        <v>2102</v>
      </c>
      <c r="U242" s="382" t="s">
        <v>1607</v>
      </c>
      <c r="V242" s="384">
        <v>39873</v>
      </c>
      <c r="W242" s="384">
        <v>39884</v>
      </c>
      <c r="X242" s="382" t="s">
        <v>1608</v>
      </c>
      <c r="Y242" s="383">
        <v>121520</v>
      </c>
      <c r="Z242" s="382" t="s">
        <v>1613</v>
      </c>
      <c r="AA242" s="386">
        <v>1163</v>
      </c>
      <c r="AB242" s="382" t="s">
        <v>1608</v>
      </c>
      <c r="AC242" s="383">
        <v>989</v>
      </c>
      <c r="AD242" s="382" t="s">
        <v>1341</v>
      </c>
      <c r="AE242" s="385"/>
      <c r="AF242" s="382" t="s">
        <v>1341</v>
      </c>
      <c r="AG242" s="382" t="s">
        <v>1341</v>
      </c>
      <c r="AH242" s="383" t="b">
        <v>0</v>
      </c>
      <c r="AI242" s="382" t="s">
        <v>1341</v>
      </c>
      <c r="AJ242" s="382" t="s">
        <v>1341</v>
      </c>
    </row>
    <row r="243" spans="7:37" x14ac:dyDescent="0.3">
      <c r="G243" t="s">
        <v>2488</v>
      </c>
      <c r="H243" t="s">
        <v>913</v>
      </c>
      <c r="I243">
        <v>2007</v>
      </c>
      <c r="J243">
        <v>5000</v>
      </c>
      <c r="K243" t="s">
        <v>2103</v>
      </c>
      <c r="L243">
        <v>61</v>
      </c>
      <c r="O243" s="388" t="s">
        <v>2103</v>
      </c>
      <c r="P243" s="382" t="s">
        <v>1607</v>
      </c>
      <c r="Q243" s="382" t="s">
        <v>913</v>
      </c>
      <c r="R243" s="383">
        <v>2007</v>
      </c>
      <c r="S243" s="382" t="s">
        <v>2100</v>
      </c>
      <c r="T243" s="382" t="s">
        <v>1799</v>
      </c>
      <c r="U243" s="382" t="s">
        <v>1607</v>
      </c>
      <c r="V243" s="384">
        <v>39861</v>
      </c>
      <c r="W243" s="384">
        <v>39895</v>
      </c>
      <c r="X243" s="382" t="s">
        <v>1608</v>
      </c>
      <c r="Y243" s="383">
        <v>136444</v>
      </c>
      <c r="Z243" s="382" t="s">
        <v>1613</v>
      </c>
      <c r="AA243" s="383">
        <v>8501</v>
      </c>
      <c r="AB243" s="382" t="s">
        <v>1608</v>
      </c>
      <c r="AC243" s="383">
        <v>8501</v>
      </c>
      <c r="AD243" s="382" t="s">
        <v>1341</v>
      </c>
      <c r="AE243" s="385"/>
      <c r="AF243" s="382" t="s">
        <v>250</v>
      </c>
      <c r="AG243" s="382" t="s">
        <v>2104</v>
      </c>
      <c r="AH243" s="383" t="b">
        <v>0</v>
      </c>
      <c r="AI243" s="382" t="s">
        <v>1341</v>
      </c>
      <c r="AJ243" s="382" t="s">
        <v>1341</v>
      </c>
    </row>
    <row r="244" spans="7:37" x14ac:dyDescent="0.3">
      <c r="G244" t="s">
        <v>2488</v>
      </c>
      <c r="H244" t="s">
        <v>913</v>
      </c>
      <c r="I244">
        <v>2008</v>
      </c>
      <c r="J244">
        <v>5000</v>
      </c>
      <c r="K244">
        <v>634776</v>
      </c>
      <c r="L244">
        <v>62</v>
      </c>
      <c r="O244" s="392">
        <v>634776</v>
      </c>
      <c r="P244" s="335"/>
      <c r="Q244" s="335" t="s">
        <v>913</v>
      </c>
      <c r="R244" s="335">
        <v>2008</v>
      </c>
      <c r="S244" s="335"/>
      <c r="T244" s="335"/>
      <c r="U244" s="335"/>
      <c r="V244" s="335"/>
      <c r="W244" s="335"/>
      <c r="X244" s="335"/>
      <c r="Y244" s="335"/>
      <c r="Z244" s="335"/>
      <c r="AB244" s="335"/>
      <c r="AC244" s="252"/>
      <c r="AD244" s="335"/>
      <c r="AE244" s="252"/>
      <c r="AF244" s="335"/>
      <c r="AG244" s="335"/>
      <c r="AH244" s="335"/>
      <c r="AI244" s="335"/>
      <c r="AJ244" s="335" t="s">
        <v>2479</v>
      </c>
    </row>
    <row r="245" spans="7:37" x14ac:dyDescent="0.3">
      <c r="G245" t="s">
        <v>2488</v>
      </c>
      <c r="H245" t="s">
        <v>913</v>
      </c>
      <c r="I245">
        <v>2008</v>
      </c>
      <c r="J245">
        <v>5000</v>
      </c>
      <c r="K245">
        <v>634787</v>
      </c>
      <c r="L245">
        <v>63</v>
      </c>
      <c r="O245" s="392">
        <v>634787</v>
      </c>
      <c r="P245" s="335"/>
      <c r="Q245" s="335" t="s">
        <v>913</v>
      </c>
      <c r="R245" s="335">
        <v>2008</v>
      </c>
      <c r="S245" s="335"/>
      <c r="T245" s="335"/>
      <c r="U245" s="335"/>
      <c r="V245" s="335"/>
      <c r="W245" s="335"/>
      <c r="X245" s="335"/>
      <c r="Y245" s="335"/>
      <c r="Z245" s="335"/>
      <c r="AA245" s="335"/>
      <c r="AB245" s="335"/>
      <c r="AC245" s="335"/>
      <c r="AD245" s="335"/>
      <c r="AF245" s="335"/>
      <c r="AG245" s="335"/>
      <c r="AH245" s="335"/>
      <c r="AI245" s="335"/>
      <c r="AJ245" s="335" t="s">
        <v>2479</v>
      </c>
    </row>
    <row r="246" spans="7:37" x14ac:dyDescent="0.3">
      <c r="G246" t="s">
        <v>2488</v>
      </c>
      <c r="H246" t="s">
        <v>913</v>
      </c>
      <c r="I246">
        <v>2008</v>
      </c>
      <c r="J246">
        <v>5000</v>
      </c>
      <c r="K246">
        <v>634790</v>
      </c>
      <c r="L246">
        <v>64</v>
      </c>
      <c r="O246" s="392">
        <v>634790</v>
      </c>
      <c r="P246" s="335"/>
      <c r="Q246" s="335" t="s">
        <v>913</v>
      </c>
      <c r="R246" s="335">
        <v>2008</v>
      </c>
      <c r="S246" s="335"/>
      <c r="T246" s="335"/>
      <c r="U246" s="335"/>
      <c r="V246" s="335"/>
      <c r="W246" s="335"/>
      <c r="X246" s="335"/>
      <c r="Y246" s="335"/>
      <c r="Z246" s="335"/>
      <c r="AA246" s="335"/>
      <c r="AB246" s="335"/>
      <c r="AC246" s="335"/>
      <c r="AD246" s="335"/>
      <c r="AE246" s="252"/>
      <c r="AF246" s="335"/>
      <c r="AG246" s="335"/>
      <c r="AH246" s="335"/>
      <c r="AI246" s="335"/>
      <c r="AJ246" s="335" t="s">
        <v>2479</v>
      </c>
    </row>
    <row r="247" spans="7:37" x14ac:dyDescent="0.3">
      <c r="G247" t="s">
        <v>2488</v>
      </c>
      <c r="H247" t="s">
        <v>1344</v>
      </c>
      <c r="I247">
        <v>2008</v>
      </c>
      <c r="J247">
        <v>5000</v>
      </c>
      <c r="K247">
        <v>610422</v>
      </c>
      <c r="L247">
        <v>65</v>
      </c>
      <c r="O247" s="392">
        <v>610422</v>
      </c>
      <c r="P247" s="335"/>
      <c r="Q247" s="335" t="s">
        <v>1344</v>
      </c>
      <c r="R247" s="335">
        <v>2008</v>
      </c>
      <c r="S247" s="335"/>
      <c r="T247" s="335"/>
      <c r="U247" s="335"/>
      <c r="V247" s="335"/>
      <c r="W247" s="335"/>
      <c r="X247" s="335"/>
      <c r="Y247" s="335"/>
      <c r="Z247" s="335"/>
      <c r="AA247" s="335"/>
      <c r="AB247" s="335"/>
      <c r="AC247" s="335"/>
      <c r="AD247" s="335"/>
      <c r="AF247" s="335"/>
      <c r="AG247" s="335"/>
      <c r="AH247" s="335"/>
      <c r="AI247" s="335"/>
      <c r="AJ247" s="335" t="s">
        <v>2479</v>
      </c>
      <c r="AK247" t="s">
        <v>2481</v>
      </c>
    </row>
    <row r="248" spans="7:37" x14ac:dyDescent="0.3">
      <c r="G248" t="s">
        <v>2488</v>
      </c>
      <c r="H248" t="s">
        <v>1344</v>
      </c>
      <c r="I248">
        <v>2008</v>
      </c>
      <c r="J248">
        <v>5000</v>
      </c>
      <c r="K248">
        <v>610424</v>
      </c>
      <c r="L248">
        <v>66</v>
      </c>
      <c r="O248" s="392">
        <v>610424</v>
      </c>
      <c r="P248" s="335"/>
      <c r="Q248" s="335" t="s">
        <v>1344</v>
      </c>
      <c r="R248" s="335">
        <v>2008</v>
      </c>
      <c r="S248" s="335"/>
      <c r="T248" s="335"/>
      <c r="U248" s="335"/>
      <c r="V248" s="335"/>
      <c r="W248" s="335"/>
      <c r="X248" s="335"/>
      <c r="Y248" s="335"/>
      <c r="Z248" s="335"/>
      <c r="AA248" s="335"/>
      <c r="AB248" s="335"/>
      <c r="AC248" s="335"/>
      <c r="AD248" s="335"/>
      <c r="AE248" s="252"/>
      <c r="AF248" s="335"/>
      <c r="AG248" s="335"/>
      <c r="AH248" s="335"/>
      <c r="AI248" s="335"/>
      <c r="AJ248" s="335" t="s">
        <v>2479</v>
      </c>
      <c r="AK248" t="s">
        <v>2481</v>
      </c>
    </row>
    <row r="249" spans="7:37" x14ac:dyDescent="0.3">
      <c r="G249" t="s">
        <v>2488</v>
      </c>
      <c r="H249" t="s">
        <v>1344</v>
      </c>
      <c r="I249">
        <v>2008</v>
      </c>
      <c r="J249">
        <v>5000</v>
      </c>
      <c r="K249">
        <v>610428</v>
      </c>
      <c r="L249">
        <v>67</v>
      </c>
      <c r="O249" s="392">
        <v>610428</v>
      </c>
      <c r="P249" s="335"/>
      <c r="Q249" s="335" t="s">
        <v>1344</v>
      </c>
      <c r="R249" s="335">
        <v>2008</v>
      </c>
      <c r="S249" s="335"/>
      <c r="T249" s="335"/>
      <c r="U249" s="335"/>
      <c r="V249" s="335"/>
      <c r="W249" s="335"/>
      <c r="X249" s="335"/>
      <c r="Y249" s="335"/>
      <c r="Z249" s="335"/>
      <c r="AA249" s="252"/>
      <c r="AB249" s="335"/>
      <c r="AC249" s="335"/>
      <c r="AD249" s="335"/>
      <c r="AF249" s="335"/>
      <c r="AG249" s="335"/>
      <c r="AH249" s="335"/>
      <c r="AI249" s="335"/>
      <c r="AJ249" s="335" t="s">
        <v>2479</v>
      </c>
      <c r="AK249" t="s">
        <v>2481</v>
      </c>
    </row>
    <row r="250" spans="7:37" x14ac:dyDescent="0.3">
      <c r="G250" t="s">
        <v>2488</v>
      </c>
      <c r="H250" t="s">
        <v>1344</v>
      </c>
      <c r="I250">
        <v>2008</v>
      </c>
      <c r="J250">
        <v>5000</v>
      </c>
      <c r="K250">
        <v>610429</v>
      </c>
      <c r="L250">
        <v>68</v>
      </c>
      <c r="O250" s="392">
        <v>610429</v>
      </c>
      <c r="P250" s="335"/>
      <c r="Q250" s="335" t="s">
        <v>1344</v>
      </c>
      <c r="R250" s="335">
        <v>2008</v>
      </c>
      <c r="S250" s="335"/>
      <c r="T250" s="335"/>
      <c r="U250" s="335"/>
      <c r="V250" s="335"/>
      <c r="W250" s="335"/>
      <c r="X250" s="335"/>
      <c r="Y250" s="335"/>
      <c r="Z250" s="335"/>
      <c r="AA250" s="335"/>
      <c r="AB250" s="335"/>
      <c r="AC250" s="335"/>
      <c r="AD250" s="335"/>
      <c r="AE250" s="335"/>
      <c r="AF250" s="335"/>
      <c r="AG250" s="335"/>
      <c r="AH250" s="335"/>
      <c r="AI250" s="335"/>
      <c r="AJ250" s="335" t="s">
        <v>2479</v>
      </c>
      <c r="AK250" t="s">
        <v>2481</v>
      </c>
    </row>
    <row r="251" spans="7:37" x14ac:dyDescent="0.3">
      <c r="G251" t="s">
        <v>2488</v>
      </c>
      <c r="H251" t="s">
        <v>1344</v>
      </c>
      <c r="I251">
        <v>2008</v>
      </c>
      <c r="J251">
        <v>5000</v>
      </c>
      <c r="K251">
        <v>610430</v>
      </c>
      <c r="L251">
        <v>69</v>
      </c>
      <c r="O251" s="392">
        <v>610430</v>
      </c>
      <c r="P251" s="335"/>
      <c r="Q251" s="335" t="s">
        <v>1344</v>
      </c>
      <c r="R251" s="335">
        <v>2008</v>
      </c>
      <c r="S251" s="335"/>
      <c r="T251" s="335"/>
      <c r="U251" s="335"/>
      <c r="V251" s="335"/>
      <c r="W251" s="335"/>
      <c r="X251" s="335"/>
      <c r="Y251" s="335"/>
      <c r="Z251" s="335"/>
      <c r="AA251" s="335"/>
      <c r="AB251" s="335"/>
      <c r="AC251" s="252"/>
      <c r="AD251" s="335"/>
      <c r="AE251" s="252"/>
      <c r="AF251" s="335"/>
      <c r="AG251" s="335"/>
      <c r="AH251" s="335"/>
      <c r="AI251" s="335"/>
      <c r="AJ251" s="335" t="s">
        <v>2479</v>
      </c>
      <c r="AK251" t="s">
        <v>2481</v>
      </c>
    </row>
    <row r="252" spans="7:37" x14ac:dyDescent="0.3">
      <c r="G252" t="s">
        <v>2488</v>
      </c>
      <c r="H252" t="s">
        <v>1344</v>
      </c>
      <c r="I252">
        <v>2008</v>
      </c>
      <c r="J252">
        <v>5000</v>
      </c>
      <c r="K252">
        <v>610431</v>
      </c>
      <c r="L252">
        <v>70</v>
      </c>
      <c r="O252" s="392">
        <v>610431</v>
      </c>
      <c r="P252" s="335"/>
      <c r="Q252" s="335" t="s">
        <v>1344</v>
      </c>
      <c r="R252" s="335">
        <v>2008</v>
      </c>
      <c r="S252" s="335"/>
      <c r="T252" s="335"/>
      <c r="U252" s="335"/>
      <c r="V252" s="335"/>
      <c r="W252" s="335"/>
      <c r="X252" s="335"/>
      <c r="Y252" s="335"/>
      <c r="Z252" s="335"/>
      <c r="AA252" s="335"/>
      <c r="AB252" s="335"/>
      <c r="AC252" s="335"/>
      <c r="AD252" s="335"/>
      <c r="AF252" s="335"/>
      <c r="AG252" s="335"/>
      <c r="AH252" s="335"/>
      <c r="AI252" s="335"/>
      <c r="AJ252" s="335" t="s">
        <v>2479</v>
      </c>
      <c r="AK252" t="s">
        <v>2481</v>
      </c>
    </row>
    <row r="253" spans="7:37" x14ac:dyDescent="0.3">
      <c r="G253" t="s">
        <v>2488</v>
      </c>
      <c r="H253" t="s">
        <v>1359</v>
      </c>
      <c r="I253">
        <v>2005</v>
      </c>
      <c r="J253">
        <v>5000</v>
      </c>
      <c r="K253" t="s">
        <v>2185</v>
      </c>
      <c r="L253">
        <v>71</v>
      </c>
      <c r="O253" s="388" t="s">
        <v>2185</v>
      </c>
      <c r="P253" s="382" t="s">
        <v>1607</v>
      </c>
      <c r="Q253" s="382" t="s">
        <v>1359</v>
      </c>
      <c r="R253" s="383">
        <v>2005</v>
      </c>
      <c r="S253" s="382" t="s">
        <v>2098</v>
      </c>
      <c r="T253" s="382" t="s">
        <v>2099</v>
      </c>
      <c r="U253" s="382" t="s">
        <v>1612</v>
      </c>
      <c r="V253" s="384">
        <v>38909</v>
      </c>
      <c r="W253" s="384">
        <v>38909</v>
      </c>
      <c r="X253" s="382" t="s">
        <v>1608</v>
      </c>
      <c r="Y253" s="383">
        <v>91240</v>
      </c>
      <c r="Z253" s="382" t="s">
        <v>1341</v>
      </c>
      <c r="AA253" s="387"/>
      <c r="AB253" s="382" t="s">
        <v>1608</v>
      </c>
      <c r="AC253" s="383">
        <v>546</v>
      </c>
      <c r="AD253" s="382" t="s">
        <v>1341</v>
      </c>
      <c r="AE253" s="396"/>
      <c r="AF253" s="382" t="s">
        <v>1341</v>
      </c>
      <c r="AG253" s="382" t="s">
        <v>1341</v>
      </c>
      <c r="AH253" s="383" t="b">
        <v>0</v>
      </c>
      <c r="AI253" s="382" t="s">
        <v>1341</v>
      </c>
      <c r="AJ253" s="382" t="s">
        <v>1341</v>
      </c>
    </row>
    <row r="254" spans="7:37" x14ac:dyDescent="0.3">
      <c r="G254" t="s">
        <v>2488</v>
      </c>
      <c r="H254" t="s">
        <v>1359</v>
      </c>
      <c r="I254">
        <v>2006</v>
      </c>
      <c r="J254">
        <v>5000</v>
      </c>
      <c r="K254" t="s">
        <v>2186</v>
      </c>
      <c r="L254">
        <v>72</v>
      </c>
      <c r="O254" s="388" t="s">
        <v>2186</v>
      </c>
      <c r="P254" s="382" t="s">
        <v>1607</v>
      </c>
      <c r="Q254" s="382" t="s">
        <v>1359</v>
      </c>
      <c r="R254" s="383">
        <v>2006</v>
      </c>
      <c r="S254" s="382" t="s">
        <v>2098</v>
      </c>
      <c r="T254" s="382" t="s">
        <v>2099</v>
      </c>
      <c r="U254" s="382" t="s">
        <v>1612</v>
      </c>
      <c r="V254" s="384">
        <v>39261</v>
      </c>
      <c r="W254" s="384">
        <v>39261</v>
      </c>
      <c r="X254" s="382" t="s">
        <v>1608</v>
      </c>
      <c r="Y254" s="383">
        <v>92009</v>
      </c>
      <c r="Z254" s="382" t="s">
        <v>1613</v>
      </c>
      <c r="AA254" s="386">
        <v>466</v>
      </c>
      <c r="AB254" s="382" t="s">
        <v>1608</v>
      </c>
      <c r="AC254" s="383">
        <v>295</v>
      </c>
      <c r="AD254" s="382" t="s">
        <v>1341</v>
      </c>
      <c r="AE254" s="396"/>
      <c r="AF254" s="382" t="s">
        <v>1341</v>
      </c>
      <c r="AG254" s="382" t="s">
        <v>1341</v>
      </c>
      <c r="AH254" s="383" t="b">
        <v>0</v>
      </c>
      <c r="AI254" s="382" t="s">
        <v>1341</v>
      </c>
      <c r="AJ254" s="382" t="s">
        <v>1341</v>
      </c>
    </row>
    <row r="255" spans="7:37" x14ac:dyDescent="0.3">
      <c r="G255" t="s">
        <v>2488</v>
      </c>
      <c r="H255" t="s">
        <v>1359</v>
      </c>
      <c r="I255">
        <v>2007</v>
      </c>
      <c r="J255">
        <v>5000</v>
      </c>
      <c r="K255" t="s">
        <v>2187</v>
      </c>
      <c r="L255">
        <v>73</v>
      </c>
      <c r="O255" s="388" t="s">
        <v>2187</v>
      </c>
      <c r="P255" s="382" t="s">
        <v>1607</v>
      </c>
      <c r="Q255" s="382" t="s">
        <v>1359</v>
      </c>
      <c r="R255" s="383">
        <v>2007</v>
      </c>
      <c r="S255" s="382" t="s">
        <v>2098</v>
      </c>
      <c r="T255" s="382" t="s">
        <v>2099</v>
      </c>
      <c r="U255" s="382" t="s">
        <v>1612</v>
      </c>
      <c r="V255" s="384">
        <v>39624</v>
      </c>
      <c r="W255" s="384">
        <v>39636</v>
      </c>
      <c r="X255" s="382" t="s">
        <v>1608</v>
      </c>
      <c r="Y255" s="383">
        <v>80785</v>
      </c>
      <c r="Z255" s="382" t="s">
        <v>1341</v>
      </c>
      <c r="AA255" s="387"/>
      <c r="AB255" s="382" t="s">
        <v>1608</v>
      </c>
      <c r="AC255" s="386">
        <v>7025</v>
      </c>
      <c r="AD255" s="382" t="s">
        <v>1341</v>
      </c>
      <c r="AE255" s="396"/>
      <c r="AF255" s="382" t="s">
        <v>1341</v>
      </c>
      <c r="AG255" s="382" t="s">
        <v>1341</v>
      </c>
      <c r="AH255" s="383" t="b">
        <v>0</v>
      </c>
      <c r="AI255" s="382" t="s">
        <v>1341</v>
      </c>
      <c r="AJ255" s="382" t="s">
        <v>1341</v>
      </c>
    </row>
    <row r="256" spans="7:37" x14ac:dyDescent="0.3">
      <c r="G256" t="s">
        <v>2488</v>
      </c>
      <c r="H256" t="s">
        <v>840</v>
      </c>
      <c r="I256">
        <v>2008</v>
      </c>
      <c r="J256">
        <v>5000</v>
      </c>
      <c r="K256">
        <v>634385</v>
      </c>
      <c r="L256">
        <v>74</v>
      </c>
      <c r="O256" s="392">
        <v>634385</v>
      </c>
      <c r="P256" s="335"/>
      <c r="Q256" s="335" t="s">
        <v>840</v>
      </c>
      <c r="R256" s="335">
        <v>2008</v>
      </c>
      <c r="S256" s="335"/>
      <c r="T256" s="335"/>
      <c r="U256" s="335"/>
      <c r="V256" s="335"/>
      <c r="W256" s="335"/>
      <c r="X256" s="335"/>
      <c r="Y256" s="335"/>
      <c r="Z256" s="335"/>
      <c r="AB256" s="335"/>
      <c r="AC256" s="335"/>
      <c r="AD256" s="335"/>
      <c r="AE256" s="335"/>
      <c r="AF256" s="335"/>
      <c r="AG256" s="335"/>
      <c r="AH256" s="335"/>
      <c r="AI256" s="335"/>
      <c r="AJ256" s="335" t="s">
        <v>2479</v>
      </c>
    </row>
    <row r="257" spans="7:37" x14ac:dyDescent="0.3">
      <c r="G257" t="s">
        <v>2488</v>
      </c>
      <c r="H257" t="s">
        <v>840</v>
      </c>
      <c r="I257">
        <v>2008</v>
      </c>
      <c r="J257">
        <v>5000</v>
      </c>
      <c r="K257">
        <v>634774</v>
      </c>
      <c r="L257">
        <v>75</v>
      </c>
      <c r="O257" s="392">
        <v>634774</v>
      </c>
      <c r="P257" s="335"/>
      <c r="Q257" s="335" t="s">
        <v>840</v>
      </c>
      <c r="R257" s="335">
        <v>2008</v>
      </c>
      <c r="S257" s="335"/>
      <c r="T257" s="335"/>
      <c r="U257" s="335"/>
      <c r="V257" s="335"/>
      <c r="W257" s="335"/>
      <c r="X257" s="335"/>
      <c r="Y257" s="335"/>
      <c r="Z257" s="335"/>
      <c r="AB257" s="335"/>
      <c r="AC257" s="335"/>
      <c r="AD257" s="335"/>
      <c r="AE257" s="335"/>
      <c r="AF257" s="335"/>
      <c r="AG257" s="335"/>
      <c r="AH257" s="335"/>
      <c r="AI257" s="335"/>
      <c r="AJ257" s="335" t="s">
        <v>2479</v>
      </c>
    </row>
    <row r="258" spans="7:37" x14ac:dyDescent="0.3">
      <c r="G258" t="s">
        <v>2488</v>
      </c>
      <c r="H258" t="s">
        <v>840</v>
      </c>
      <c r="I258">
        <v>2008</v>
      </c>
      <c r="J258">
        <v>5000</v>
      </c>
      <c r="K258">
        <v>634775</v>
      </c>
      <c r="L258">
        <v>76</v>
      </c>
      <c r="O258" s="392">
        <v>634775</v>
      </c>
      <c r="P258" s="335"/>
      <c r="Q258" s="335" t="s">
        <v>840</v>
      </c>
      <c r="R258" s="335">
        <v>2008</v>
      </c>
      <c r="S258" s="335"/>
      <c r="T258" s="335"/>
      <c r="U258" s="335"/>
      <c r="V258" s="335"/>
      <c r="W258" s="335"/>
      <c r="X258" s="335"/>
      <c r="Y258" s="335"/>
      <c r="Z258" s="335"/>
      <c r="AB258" s="335"/>
      <c r="AC258" s="335"/>
      <c r="AD258" s="335"/>
      <c r="AE258" s="335"/>
      <c r="AF258" s="335"/>
      <c r="AG258" s="335"/>
      <c r="AH258" s="335"/>
      <c r="AI258" s="335"/>
      <c r="AJ258" s="335" t="s">
        <v>2479</v>
      </c>
    </row>
    <row r="259" spans="7:37" x14ac:dyDescent="0.3">
      <c r="G259" t="s">
        <v>2488</v>
      </c>
      <c r="H259" t="s">
        <v>1353</v>
      </c>
      <c r="I259">
        <v>2005</v>
      </c>
      <c r="J259">
        <v>5000</v>
      </c>
      <c r="K259" t="s">
        <v>639</v>
      </c>
      <c r="L259">
        <v>77</v>
      </c>
      <c r="O259" s="388" t="s">
        <v>639</v>
      </c>
      <c r="P259" s="382" t="s">
        <v>1607</v>
      </c>
      <c r="Q259" s="382" t="s">
        <v>1353</v>
      </c>
      <c r="R259" s="383">
        <v>2005</v>
      </c>
      <c r="S259" s="382" t="s">
        <v>1639</v>
      </c>
      <c r="T259" s="382" t="s">
        <v>1640</v>
      </c>
      <c r="U259" s="382" t="s">
        <v>1612</v>
      </c>
      <c r="V259" s="384">
        <v>38839</v>
      </c>
      <c r="W259" s="384">
        <v>38849</v>
      </c>
      <c r="X259" s="382" t="s">
        <v>1608</v>
      </c>
      <c r="Y259" s="383">
        <v>230174</v>
      </c>
      <c r="Z259" s="382" t="s">
        <v>1613</v>
      </c>
      <c r="AA259" s="386">
        <v>426</v>
      </c>
      <c r="AB259" s="382" t="s">
        <v>1613</v>
      </c>
      <c r="AC259" s="383">
        <v>5619619</v>
      </c>
      <c r="AD259" s="382" t="s">
        <v>1341</v>
      </c>
      <c r="AE259" s="387"/>
      <c r="AF259" s="382" t="s">
        <v>1341</v>
      </c>
      <c r="AG259" s="382" t="s">
        <v>1341</v>
      </c>
      <c r="AH259" s="383" t="b">
        <v>0</v>
      </c>
      <c r="AI259" s="382" t="s">
        <v>1341</v>
      </c>
      <c r="AJ259" s="382" t="s">
        <v>1341</v>
      </c>
    </row>
    <row r="260" spans="7:37" x14ac:dyDescent="0.3">
      <c r="G260" t="s">
        <v>2488</v>
      </c>
      <c r="H260" t="s">
        <v>1353</v>
      </c>
      <c r="I260">
        <v>2006</v>
      </c>
      <c r="J260">
        <v>5000</v>
      </c>
      <c r="K260" t="s">
        <v>647</v>
      </c>
      <c r="L260">
        <v>78</v>
      </c>
      <c r="O260" s="388" t="s">
        <v>647</v>
      </c>
      <c r="P260" s="382" t="s">
        <v>1607</v>
      </c>
      <c r="Q260" s="382" t="s">
        <v>1353</v>
      </c>
      <c r="R260" s="383">
        <v>2006</v>
      </c>
      <c r="S260" s="382" t="s">
        <v>1639</v>
      </c>
      <c r="T260" s="382" t="s">
        <v>1640</v>
      </c>
      <c r="U260" s="382" t="s">
        <v>1612</v>
      </c>
      <c r="V260" s="384">
        <v>39203</v>
      </c>
      <c r="W260" s="384">
        <v>39203</v>
      </c>
      <c r="X260" s="382" t="s">
        <v>1608</v>
      </c>
      <c r="Y260" s="383">
        <v>222476</v>
      </c>
      <c r="Z260" s="382" t="s">
        <v>1613</v>
      </c>
      <c r="AA260" s="386">
        <v>1190</v>
      </c>
      <c r="AB260" s="382" t="s">
        <v>1608</v>
      </c>
      <c r="AC260" s="383">
        <v>3987789</v>
      </c>
      <c r="AD260" s="382" t="s">
        <v>1613</v>
      </c>
      <c r="AE260" s="383">
        <v>31679</v>
      </c>
      <c r="AF260" s="382" t="s">
        <v>250</v>
      </c>
      <c r="AG260" s="382" t="s">
        <v>648</v>
      </c>
      <c r="AH260" s="383" t="b">
        <v>0</v>
      </c>
      <c r="AI260" s="382" t="s">
        <v>1341</v>
      </c>
      <c r="AJ260" s="382" t="s">
        <v>1341</v>
      </c>
    </row>
    <row r="261" spans="7:37" x14ac:dyDescent="0.3">
      <c r="G261" t="s">
        <v>2488</v>
      </c>
      <c r="H261" t="s">
        <v>1353</v>
      </c>
      <c r="I261">
        <v>2007</v>
      </c>
      <c r="J261">
        <v>5000</v>
      </c>
      <c r="K261" t="s">
        <v>670</v>
      </c>
      <c r="L261">
        <v>79</v>
      </c>
      <c r="O261" s="388" t="s">
        <v>670</v>
      </c>
      <c r="P261" s="382" t="s">
        <v>1607</v>
      </c>
      <c r="Q261" s="382" t="s">
        <v>1353</v>
      </c>
      <c r="R261" s="383">
        <v>2007</v>
      </c>
      <c r="S261" s="382" t="s">
        <v>1639</v>
      </c>
      <c r="T261" s="382" t="s">
        <v>1640</v>
      </c>
      <c r="U261" s="382" t="s">
        <v>1612</v>
      </c>
      <c r="V261" s="384">
        <v>39582</v>
      </c>
      <c r="W261" s="384">
        <v>39587</v>
      </c>
      <c r="X261" s="382" t="s">
        <v>1608</v>
      </c>
      <c r="Y261" s="383">
        <v>227193</v>
      </c>
      <c r="Z261" s="382" t="s">
        <v>1613</v>
      </c>
      <c r="AA261" s="386">
        <v>1213</v>
      </c>
      <c r="AB261" s="382" t="s">
        <v>1608</v>
      </c>
      <c r="AC261" s="383">
        <v>3791061</v>
      </c>
      <c r="AD261" s="382" t="s">
        <v>1613</v>
      </c>
      <c r="AE261" s="383">
        <v>38303</v>
      </c>
      <c r="AF261" s="382" t="s">
        <v>250</v>
      </c>
      <c r="AG261" s="382" t="s">
        <v>671</v>
      </c>
      <c r="AH261" s="383" t="b">
        <v>0</v>
      </c>
      <c r="AI261" s="382" t="s">
        <v>1341</v>
      </c>
      <c r="AJ261" s="382" t="s">
        <v>1341</v>
      </c>
    </row>
    <row r="262" spans="7:37" x14ac:dyDescent="0.3">
      <c r="G262" s="267" t="s">
        <v>2488</v>
      </c>
      <c r="H262" s="267" t="s">
        <v>1353</v>
      </c>
      <c r="I262" s="267">
        <v>2008</v>
      </c>
      <c r="J262" s="267">
        <v>5000</v>
      </c>
      <c r="K262" s="267" t="s">
        <v>1638</v>
      </c>
      <c r="L262">
        <v>80</v>
      </c>
      <c r="O262" s="411" t="s">
        <v>1638</v>
      </c>
      <c r="P262" s="412"/>
      <c r="Q262" s="412" t="s">
        <v>1353</v>
      </c>
      <c r="R262" s="412">
        <v>2008</v>
      </c>
      <c r="S262" s="412"/>
      <c r="T262" s="412"/>
      <c r="U262" s="412"/>
      <c r="V262" s="412"/>
      <c r="W262" s="412"/>
      <c r="X262" s="412"/>
      <c r="Y262" s="412"/>
      <c r="Z262" s="412"/>
      <c r="AA262" s="267"/>
      <c r="AB262" s="412"/>
      <c r="AC262" s="412"/>
      <c r="AD262" s="412"/>
      <c r="AE262" s="412"/>
      <c r="AF262" s="412"/>
      <c r="AG262" s="412"/>
      <c r="AH262" s="412"/>
      <c r="AI262" s="412"/>
      <c r="AJ262" s="412" t="s">
        <v>2479</v>
      </c>
      <c r="AK262" s="267"/>
    </row>
    <row r="263" spans="7:37" x14ac:dyDescent="0.3">
      <c r="G263" t="s">
        <v>2488</v>
      </c>
      <c r="H263" t="s">
        <v>553</v>
      </c>
      <c r="I263">
        <v>2005</v>
      </c>
      <c r="J263">
        <v>5000</v>
      </c>
      <c r="K263" t="s">
        <v>2205</v>
      </c>
      <c r="L263">
        <v>81</v>
      </c>
      <c r="O263" s="388" t="s">
        <v>2205</v>
      </c>
      <c r="P263" s="382" t="s">
        <v>1607</v>
      </c>
      <c r="Q263" s="382" t="s">
        <v>553</v>
      </c>
      <c r="R263" s="383">
        <v>2005</v>
      </c>
      <c r="S263" s="382" t="s">
        <v>1341</v>
      </c>
      <c r="T263" s="382" t="s">
        <v>2202</v>
      </c>
      <c r="U263" s="382" t="s">
        <v>1612</v>
      </c>
      <c r="V263" s="384">
        <v>38869</v>
      </c>
      <c r="W263" s="384">
        <v>38869</v>
      </c>
      <c r="X263" s="382" t="s">
        <v>1608</v>
      </c>
      <c r="Y263" s="383">
        <v>51864</v>
      </c>
      <c r="Z263" s="382" t="s">
        <v>1341</v>
      </c>
      <c r="AA263" s="385"/>
      <c r="AB263" s="382" t="s">
        <v>1341</v>
      </c>
      <c r="AC263" s="387"/>
      <c r="AD263" s="382" t="s">
        <v>1341</v>
      </c>
      <c r="AE263" s="387"/>
      <c r="AF263" s="382" t="s">
        <v>1341</v>
      </c>
      <c r="AG263" s="382" t="s">
        <v>1341</v>
      </c>
      <c r="AH263" s="383" t="b">
        <v>0</v>
      </c>
      <c r="AI263" s="382" t="s">
        <v>1341</v>
      </c>
      <c r="AJ263" s="382" t="s">
        <v>1341</v>
      </c>
    </row>
    <row r="264" spans="7:37" x14ac:dyDescent="0.3">
      <c r="G264" t="s">
        <v>2488</v>
      </c>
      <c r="H264" t="s">
        <v>553</v>
      </c>
      <c r="I264">
        <v>2006</v>
      </c>
      <c r="J264">
        <v>5000</v>
      </c>
      <c r="K264" t="s">
        <v>2204</v>
      </c>
      <c r="L264">
        <v>82</v>
      </c>
      <c r="O264" s="388" t="s">
        <v>2204</v>
      </c>
      <c r="P264" s="382" t="s">
        <v>1607</v>
      </c>
      <c r="Q264" s="382" t="s">
        <v>553</v>
      </c>
      <c r="R264" s="383">
        <v>2006</v>
      </c>
      <c r="S264" s="382" t="s">
        <v>1341</v>
      </c>
      <c r="T264" s="382" t="s">
        <v>1799</v>
      </c>
      <c r="U264" s="382" t="s">
        <v>1612</v>
      </c>
      <c r="V264" s="384">
        <v>39261</v>
      </c>
      <c r="W264" s="384">
        <v>39265</v>
      </c>
      <c r="X264" s="382" t="s">
        <v>1608</v>
      </c>
      <c r="Y264" s="383">
        <v>26122</v>
      </c>
      <c r="Z264" s="382" t="s">
        <v>1341</v>
      </c>
      <c r="AA264" s="385"/>
      <c r="AB264" s="382" t="s">
        <v>1341</v>
      </c>
      <c r="AC264" s="387"/>
      <c r="AD264" s="382" t="s">
        <v>1341</v>
      </c>
      <c r="AE264" s="387"/>
      <c r="AF264" s="382" t="s">
        <v>1341</v>
      </c>
      <c r="AG264" s="382" t="s">
        <v>1341</v>
      </c>
      <c r="AH264" s="383" t="b">
        <v>0</v>
      </c>
      <c r="AI264" s="382" t="s">
        <v>1341</v>
      </c>
      <c r="AJ264" s="382" t="s">
        <v>1341</v>
      </c>
    </row>
    <row r="265" spans="7:37" x14ac:dyDescent="0.3">
      <c r="G265" t="s">
        <v>2488</v>
      </c>
      <c r="H265" t="s">
        <v>553</v>
      </c>
      <c r="I265">
        <v>2006</v>
      </c>
      <c r="J265">
        <v>5000</v>
      </c>
      <c r="K265" t="s">
        <v>2203</v>
      </c>
      <c r="L265">
        <v>83</v>
      </c>
      <c r="O265" s="388" t="s">
        <v>2203</v>
      </c>
      <c r="P265" s="382" t="s">
        <v>1607</v>
      </c>
      <c r="Q265" s="382" t="s">
        <v>553</v>
      </c>
      <c r="R265" s="383">
        <v>2006</v>
      </c>
      <c r="S265" s="382" t="s">
        <v>1341</v>
      </c>
      <c r="T265" s="382" t="s">
        <v>1799</v>
      </c>
      <c r="U265" s="382" t="s">
        <v>1612</v>
      </c>
      <c r="V265" s="384">
        <v>39238</v>
      </c>
      <c r="W265" s="384">
        <v>39238</v>
      </c>
      <c r="X265" s="382" t="s">
        <v>1608</v>
      </c>
      <c r="Y265" s="383">
        <v>51507</v>
      </c>
      <c r="Z265" s="382" t="s">
        <v>1613</v>
      </c>
      <c r="AA265" s="386">
        <v>1160</v>
      </c>
      <c r="AB265" s="382" t="s">
        <v>1341</v>
      </c>
      <c r="AC265" s="387"/>
      <c r="AD265" s="382" t="s">
        <v>1341</v>
      </c>
      <c r="AE265" s="387"/>
      <c r="AF265" s="382" t="s">
        <v>1341</v>
      </c>
      <c r="AG265" s="382" t="s">
        <v>1341</v>
      </c>
      <c r="AH265" s="383" t="b">
        <v>0</v>
      </c>
      <c r="AI265" s="382" t="s">
        <v>1341</v>
      </c>
      <c r="AJ265" s="382" t="s">
        <v>1341</v>
      </c>
    </row>
    <row r="266" spans="7:37" x14ac:dyDescent="0.3">
      <c r="G266" t="s">
        <v>2488</v>
      </c>
      <c r="H266" t="s">
        <v>553</v>
      </c>
      <c r="I266">
        <v>2007</v>
      </c>
      <c r="J266">
        <v>5000</v>
      </c>
      <c r="K266" t="s">
        <v>2206</v>
      </c>
      <c r="L266">
        <v>84</v>
      </c>
      <c r="O266" s="388" t="s">
        <v>2206</v>
      </c>
      <c r="P266" s="382" t="s">
        <v>1607</v>
      </c>
      <c r="Q266" s="382" t="s">
        <v>553</v>
      </c>
      <c r="R266" s="383">
        <v>2007</v>
      </c>
      <c r="S266" s="382" t="s">
        <v>1341</v>
      </c>
      <c r="T266" s="382" t="s">
        <v>1799</v>
      </c>
      <c r="U266" s="382" t="s">
        <v>1612</v>
      </c>
      <c r="V266" s="384">
        <v>39612</v>
      </c>
      <c r="W266" s="384">
        <v>39644</v>
      </c>
      <c r="X266" s="382" t="s">
        <v>1608</v>
      </c>
      <c r="Y266" s="383">
        <v>54717</v>
      </c>
      <c r="Z266" s="382" t="s">
        <v>1341</v>
      </c>
      <c r="AA266" s="385"/>
      <c r="AB266" s="382" t="s">
        <v>1341</v>
      </c>
      <c r="AC266" s="387"/>
      <c r="AD266" s="382" t="s">
        <v>1341</v>
      </c>
      <c r="AE266" s="387"/>
      <c r="AF266" s="382" t="s">
        <v>1341</v>
      </c>
      <c r="AG266" s="382" t="s">
        <v>1341</v>
      </c>
      <c r="AH266" s="383" t="b">
        <v>0</v>
      </c>
      <c r="AI266" s="382" t="s">
        <v>1341</v>
      </c>
      <c r="AJ266" s="382" t="s">
        <v>1341</v>
      </c>
    </row>
    <row r="267" spans="7:37" x14ac:dyDescent="0.3">
      <c r="G267" t="s">
        <v>2488</v>
      </c>
      <c r="H267" t="s">
        <v>553</v>
      </c>
      <c r="I267">
        <v>2008</v>
      </c>
      <c r="J267">
        <v>5000</v>
      </c>
      <c r="K267">
        <v>634382</v>
      </c>
      <c r="L267">
        <v>85</v>
      </c>
      <c r="O267" s="392">
        <v>634382</v>
      </c>
      <c r="P267" s="335"/>
      <c r="Q267" s="335" t="s">
        <v>553</v>
      </c>
      <c r="R267" s="335">
        <v>2008</v>
      </c>
      <c r="S267" s="335"/>
      <c r="T267" s="335"/>
      <c r="U267" s="335"/>
      <c r="V267" s="335"/>
      <c r="W267" s="335"/>
      <c r="X267" s="335"/>
      <c r="Y267" s="335"/>
      <c r="Z267" s="335"/>
      <c r="AB267" s="335"/>
      <c r="AC267" s="335"/>
      <c r="AD267" s="335"/>
      <c r="AE267" s="335"/>
      <c r="AF267" s="335"/>
      <c r="AG267" s="335"/>
      <c r="AH267" s="335"/>
      <c r="AI267" s="335"/>
      <c r="AJ267" s="335" t="s">
        <v>2479</v>
      </c>
    </row>
    <row r="268" spans="7:37" x14ac:dyDescent="0.3">
      <c r="G268" t="s">
        <v>2488</v>
      </c>
      <c r="H268" t="s">
        <v>1481</v>
      </c>
      <c r="I268">
        <v>2005</v>
      </c>
      <c r="J268">
        <v>5000</v>
      </c>
      <c r="K268" t="s">
        <v>2207</v>
      </c>
      <c r="L268">
        <v>86</v>
      </c>
      <c r="O268" s="388" t="s">
        <v>2207</v>
      </c>
      <c r="P268" s="382" t="s">
        <v>1607</v>
      </c>
      <c r="Q268" s="382" t="s">
        <v>1481</v>
      </c>
      <c r="R268" s="383">
        <v>2005</v>
      </c>
      <c r="S268" s="382" t="s">
        <v>1826</v>
      </c>
      <c r="T268" s="382" t="s">
        <v>2208</v>
      </c>
      <c r="U268" s="382" t="s">
        <v>1612</v>
      </c>
      <c r="V268" s="384">
        <v>38869</v>
      </c>
      <c r="W268" s="384">
        <v>38869</v>
      </c>
      <c r="X268" s="382" t="s">
        <v>1608</v>
      </c>
      <c r="Y268" s="383">
        <v>200369</v>
      </c>
      <c r="Z268" s="382" t="s">
        <v>1613</v>
      </c>
      <c r="AA268" s="386">
        <v>789</v>
      </c>
      <c r="AB268" s="382" t="s">
        <v>1608</v>
      </c>
      <c r="AC268" s="383">
        <v>790</v>
      </c>
      <c r="AD268" s="382" t="s">
        <v>1613</v>
      </c>
      <c r="AE268" s="383">
        <v>263</v>
      </c>
      <c r="AF268" s="382" t="s">
        <v>258</v>
      </c>
      <c r="AG268" s="382" t="s">
        <v>2209</v>
      </c>
      <c r="AH268" s="383" t="b">
        <v>0</v>
      </c>
      <c r="AI268" s="382" t="s">
        <v>1341</v>
      </c>
      <c r="AJ268" s="382" t="s">
        <v>1341</v>
      </c>
    </row>
    <row r="269" spans="7:37" x14ac:dyDescent="0.3">
      <c r="G269" t="s">
        <v>2488</v>
      </c>
      <c r="H269" t="s">
        <v>1481</v>
      </c>
      <c r="I269">
        <v>2006</v>
      </c>
      <c r="J269">
        <v>5000</v>
      </c>
      <c r="K269" t="s">
        <v>2213</v>
      </c>
      <c r="L269">
        <v>87</v>
      </c>
      <c r="O269" s="388" t="s">
        <v>2213</v>
      </c>
      <c r="P269" s="382" t="s">
        <v>1607</v>
      </c>
      <c r="Q269" s="382" t="s">
        <v>1481</v>
      </c>
      <c r="R269" s="383">
        <v>2006</v>
      </c>
      <c r="S269" s="382" t="s">
        <v>1826</v>
      </c>
      <c r="T269" s="382" t="s">
        <v>2208</v>
      </c>
      <c r="U269" s="382" t="s">
        <v>1612</v>
      </c>
      <c r="V269" s="384">
        <v>39225</v>
      </c>
      <c r="W269" s="384">
        <v>39225</v>
      </c>
      <c r="X269" s="382" t="s">
        <v>1608</v>
      </c>
      <c r="Y269" s="383">
        <v>191436</v>
      </c>
      <c r="Z269" s="382" t="s">
        <v>1613</v>
      </c>
      <c r="AA269" s="386">
        <v>6000</v>
      </c>
      <c r="AB269" s="382" t="s">
        <v>1608</v>
      </c>
      <c r="AC269" s="383">
        <v>1810</v>
      </c>
      <c r="AD269" s="382" t="s">
        <v>1613</v>
      </c>
      <c r="AE269" s="383">
        <v>571</v>
      </c>
      <c r="AF269" s="382" t="s">
        <v>1341</v>
      </c>
      <c r="AG269" s="382" t="s">
        <v>1341</v>
      </c>
      <c r="AH269" s="383" t="b">
        <v>0</v>
      </c>
      <c r="AI269" s="382" t="s">
        <v>1341</v>
      </c>
      <c r="AJ269" s="382" t="s">
        <v>1341</v>
      </c>
    </row>
    <row r="270" spans="7:37" x14ac:dyDescent="0.3">
      <c r="G270" t="s">
        <v>2488</v>
      </c>
      <c r="H270" t="s">
        <v>1481</v>
      </c>
      <c r="I270">
        <v>2007</v>
      </c>
      <c r="J270">
        <v>5000</v>
      </c>
      <c r="K270" t="s">
        <v>2211</v>
      </c>
      <c r="L270">
        <v>88</v>
      </c>
      <c r="O270" s="388" t="s">
        <v>2211</v>
      </c>
      <c r="P270" s="382" t="s">
        <v>1607</v>
      </c>
      <c r="Q270" s="382" t="s">
        <v>1481</v>
      </c>
      <c r="R270" s="383">
        <v>2007</v>
      </c>
      <c r="S270" s="382" t="s">
        <v>1826</v>
      </c>
      <c r="T270" s="382" t="s">
        <v>2212</v>
      </c>
      <c r="U270" s="382" t="s">
        <v>1612</v>
      </c>
      <c r="V270" s="384">
        <v>39596</v>
      </c>
      <c r="W270" s="384">
        <v>39596</v>
      </c>
      <c r="X270" s="382" t="s">
        <v>1608</v>
      </c>
      <c r="Y270" s="383">
        <v>195095</v>
      </c>
      <c r="Z270" s="382" t="s">
        <v>1613</v>
      </c>
      <c r="AA270" s="386">
        <v>2129</v>
      </c>
      <c r="AB270" s="382" t="s">
        <v>1608</v>
      </c>
      <c r="AC270" s="383">
        <v>2757</v>
      </c>
      <c r="AD270" s="382" t="s">
        <v>1613</v>
      </c>
      <c r="AE270" s="383">
        <v>532</v>
      </c>
      <c r="AF270" s="382" t="s">
        <v>1341</v>
      </c>
      <c r="AG270" s="382" t="s">
        <v>1341</v>
      </c>
      <c r="AH270" s="383" t="b">
        <v>0</v>
      </c>
      <c r="AI270" s="382" t="s">
        <v>1341</v>
      </c>
      <c r="AJ270" s="382" t="s">
        <v>1341</v>
      </c>
    </row>
    <row r="271" spans="7:37" x14ac:dyDescent="0.3">
      <c r="G271" t="s">
        <v>2488</v>
      </c>
      <c r="H271" t="s">
        <v>1481</v>
      </c>
      <c r="I271">
        <v>2007</v>
      </c>
      <c r="J271">
        <v>5000</v>
      </c>
      <c r="K271" t="s">
        <v>2210</v>
      </c>
      <c r="L271">
        <v>89</v>
      </c>
      <c r="O271" s="388" t="s">
        <v>2210</v>
      </c>
      <c r="P271" s="382" t="s">
        <v>1607</v>
      </c>
      <c r="Q271" s="382" t="s">
        <v>1481</v>
      </c>
      <c r="R271" s="383">
        <v>2007</v>
      </c>
      <c r="S271" s="382" t="s">
        <v>1826</v>
      </c>
      <c r="T271" s="382" t="s">
        <v>2208</v>
      </c>
      <c r="U271" s="382" t="s">
        <v>1612</v>
      </c>
      <c r="V271" s="384">
        <v>39601</v>
      </c>
      <c r="W271" s="384">
        <v>39601</v>
      </c>
      <c r="X271" s="382" t="s">
        <v>1608</v>
      </c>
      <c r="Y271" s="383">
        <v>194762</v>
      </c>
      <c r="Z271" s="382" t="s">
        <v>1613</v>
      </c>
      <c r="AA271" s="386">
        <v>3606</v>
      </c>
      <c r="AB271" s="382" t="s">
        <v>1608</v>
      </c>
      <c r="AC271" s="383">
        <v>2232</v>
      </c>
      <c r="AD271" s="382" t="s">
        <v>1613</v>
      </c>
      <c r="AE271" s="383">
        <v>133</v>
      </c>
      <c r="AF271" s="382" t="s">
        <v>1341</v>
      </c>
      <c r="AG271" s="382" t="s">
        <v>1341</v>
      </c>
      <c r="AH271" s="383" t="b">
        <v>0</v>
      </c>
      <c r="AI271" s="382" t="s">
        <v>1341</v>
      </c>
      <c r="AJ271" s="382" t="s">
        <v>1341</v>
      </c>
    </row>
    <row r="272" spans="7:37" x14ac:dyDescent="0.3">
      <c r="G272" t="s">
        <v>2488</v>
      </c>
      <c r="H272" t="s">
        <v>1481</v>
      </c>
      <c r="I272">
        <v>2008</v>
      </c>
      <c r="J272">
        <v>5000</v>
      </c>
      <c r="K272">
        <v>634995</v>
      </c>
      <c r="L272">
        <v>90</v>
      </c>
      <c r="O272" s="392">
        <v>634995</v>
      </c>
      <c r="P272" s="335"/>
      <c r="Q272" s="335" t="s">
        <v>1481</v>
      </c>
      <c r="R272" s="335">
        <v>2008</v>
      </c>
      <c r="S272" s="335"/>
      <c r="T272" s="335"/>
      <c r="U272" s="335"/>
      <c r="V272" s="335"/>
      <c r="W272" s="335"/>
      <c r="X272" s="335"/>
      <c r="Y272" s="335"/>
      <c r="Z272" s="335"/>
      <c r="AB272" s="335"/>
      <c r="AC272" s="335"/>
      <c r="AD272" s="335"/>
      <c r="AE272" s="335"/>
      <c r="AF272" s="335"/>
      <c r="AG272" s="335"/>
      <c r="AH272" s="335"/>
      <c r="AI272" s="335"/>
      <c r="AJ272" s="335" t="s">
        <v>2479</v>
      </c>
    </row>
    <row r="273" spans="7:37" x14ac:dyDescent="0.3">
      <c r="G273" t="s">
        <v>2488</v>
      </c>
      <c r="H273" t="s">
        <v>1479</v>
      </c>
      <c r="I273">
        <v>2005</v>
      </c>
      <c r="J273">
        <v>5000</v>
      </c>
      <c r="K273" t="s">
        <v>2218</v>
      </c>
      <c r="L273">
        <v>91</v>
      </c>
      <c r="O273" s="388" t="s">
        <v>2218</v>
      </c>
      <c r="P273" s="382" t="s">
        <v>1607</v>
      </c>
      <c r="Q273" s="382" t="s">
        <v>1479</v>
      </c>
      <c r="R273" s="383">
        <v>2005</v>
      </c>
      <c r="S273" s="382" t="s">
        <v>1826</v>
      </c>
      <c r="T273" s="382" t="s">
        <v>2208</v>
      </c>
      <c r="U273" s="382" t="s">
        <v>1612</v>
      </c>
      <c r="V273" s="384">
        <v>39174</v>
      </c>
      <c r="W273" s="384">
        <v>39178</v>
      </c>
      <c r="X273" s="382" t="s">
        <v>2215</v>
      </c>
      <c r="Y273" s="383">
        <v>226442</v>
      </c>
      <c r="Z273" s="382" t="s">
        <v>1341</v>
      </c>
      <c r="AA273" s="385"/>
      <c r="AB273" s="382" t="s">
        <v>2215</v>
      </c>
      <c r="AC273" s="383">
        <v>1805</v>
      </c>
      <c r="AD273" s="382" t="s">
        <v>2216</v>
      </c>
      <c r="AE273" s="383">
        <v>24143</v>
      </c>
      <c r="AF273" s="382" t="s">
        <v>1341</v>
      </c>
      <c r="AG273" s="382" t="s">
        <v>1341</v>
      </c>
      <c r="AH273" s="383" t="b">
        <v>0</v>
      </c>
      <c r="AI273" s="382" t="s">
        <v>1341</v>
      </c>
      <c r="AJ273" s="382" t="s">
        <v>1341</v>
      </c>
    </row>
    <row r="274" spans="7:37" x14ac:dyDescent="0.3">
      <c r="G274" t="s">
        <v>2488</v>
      </c>
      <c r="H274" t="s">
        <v>1479</v>
      </c>
      <c r="I274">
        <v>2006</v>
      </c>
      <c r="J274">
        <v>5000</v>
      </c>
      <c r="K274" t="s">
        <v>2217</v>
      </c>
      <c r="L274">
        <v>92</v>
      </c>
      <c r="O274" s="388" t="s">
        <v>2217</v>
      </c>
      <c r="P274" s="382" t="s">
        <v>1607</v>
      </c>
      <c r="Q274" s="382" t="s">
        <v>1479</v>
      </c>
      <c r="R274" s="383">
        <v>2006</v>
      </c>
      <c r="S274" s="382" t="s">
        <v>1826</v>
      </c>
      <c r="T274" s="382" t="s">
        <v>2208</v>
      </c>
      <c r="U274" s="382" t="s">
        <v>1612</v>
      </c>
      <c r="V274" s="384">
        <v>39545</v>
      </c>
      <c r="W274" s="384">
        <v>39548</v>
      </c>
      <c r="X274" s="382" t="s">
        <v>2215</v>
      </c>
      <c r="Y274" s="383">
        <v>231534</v>
      </c>
      <c r="Z274" s="382" t="s">
        <v>2216</v>
      </c>
      <c r="AA274" s="386">
        <v>456</v>
      </c>
      <c r="AB274" s="382" t="s">
        <v>2215</v>
      </c>
      <c r="AC274" s="383">
        <v>1673</v>
      </c>
      <c r="AD274" s="382" t="s">
        <v>1341</v>
      </c>
      <c r="AE274" s="387"/>
      <c r="AF274" s="382" t="s">
        <v>1341</v>
      </c>
      <c r="AG274" s="382" t="s">
        <v>1341</v>
      </c>
      <c r="AH274" s="383" t="b">
        <v>0</v>
      </c>
      <c r="AI274" s="382" t="s">
        <v>1341</v>
      </c>
      <c r="AJ274" s="382" t="s">
        <v>1341</v>
      </c>
    </row>
    <row r="275" spans="7:37" x14ac:dyDescent="0.3">
      <c r="G275" t="s">
        <v>2488</v>
      </c>
      <c r="H275" t="s">
        <v>1479</v>
      </c>
      <c r="I275">
        <v>2007</v>
      </c>
      <c r="J275">
        <v>5000</v>
      </c>
      <c r="K275" t="s">
        <v>2214</v>
      </c>
      <c r="L275">
        <v>93</v>
      </c>
      <c r="O275" s="388" t="s">
        <v>2214</v>
      </c>
      <c r="P275" s="382" t="s">
        <v>1607</v>
      </c>
      <c r="Q275" s="382" t="s">
        <v>1479</v>
      </c>
      <c r="R275" s="383">
        <v>2007</v>
      </c>
      <c r="S275" s="382" t="s">
        <v>1826</v>
      </c>
      <c r="T275" s="382" t="s">
        <v>1827</v>
      </c>
      <c r="U275" s="382" t="s">
        <v>1612</v>
      </c>
      <c r="V275" s="384">
        <v>39909</v>
      </c>
      <c r="W275" s="384">
        <v>39909</v>
      </c>
      <c r="X275" s="382" t="s">
        <v>1608</v>
      </c>
      <c r="Y275" s="383">
        <v>220723</v>
      </c>
      <c r="Z275" s="382" t="s">
        <v>1613</v>
      </c>
      <c r="AA275" s="386">
        <v>424</v>
      </c>
      <c r="AB275" s="382" t="s">
        <v>1341</v>
      </c>
      <c r="AC275" s="387"/>
      <c r="AD275" s="382" t="s">
        <v>1341</v>
      </c>
      <c r="AE275" s="387"/>
      <c r="AF275" s="382" t="s">
        <v>1341</v>
      </c>
      <c r="AG275" s="382" t="s">
        <v>1341</v>
      </c>
      <c r="AH275" s="383" t="b">
        <v>0</v>
      </c>
      <c r="AI275" s="382" t="s">
        <v>1341</v>
      </c>
      <c r="AJ275" s="382" t="s">
        <v>1341</v>
      </c>
    </row>
    <row r="276" spans="7:37" x14ac:dyDescent="0.3">
      <c r="G276" t="s">
        <v>2488</v>
      </c>
      <c r="H276" t="s">
        <v>1479</v>
      </c>
      <c r="I276">
        <v>2008</v>
      </c>
      <c r="J276">
        <v>5000</v>
      </c>
      <c r="K276">
        <v>635166</v>
      </c>
      <c r="L276">
        <v>94</v>
      </c>
      <c r="O276" s="392">
        <v>635166</v>
      </c>
      <c r="P276" s="335"/>
      <c r="Q276" s="335" t="s">
        <v>1479</v>
      </c>
      <c r="R276" s="335">
        <v>2008</v>
      </c>
      <c r="S276" s="335"/>
      <c r="T276" s="335"/>
      <c r="U276" s="335"/>
      <c r="V276" s="335"/>
      <c r="W276" s="335"/>
      <c r="X276" s="335"/>
      <c r="Y276" s="335"/>
      <c r="Z276" s="335"/>
      <c r="AB276" s="335"/>
      <c r="AC276" s="335"/>
      <c r="AD276" s="335"/>
      <c r="AE276" s="335"/>
      <c r="AF276" s="335"/>
      <c r="AG276" s="335"/>
      <c r="AH276" s="335"/>
      <c r="AI276" s="335"/>
      <c r="AJ276" s="335" t="s">
        <v>2479</v>
      </c>
    </row>
    <row r="277" spans="7:37" x14ac:dyDescent="0.3">
      <c r="G277" t="s">
        <v>2488</v>
      </c>
      <c r="H277" t="s">
        <v>124</v>
      </c>
      <c r="I277">
        <v>2001</v>
      </c>
      <c r="J277">
        <v>5000</v>
      </c>
      <c r="K277" t="s">
        <v>2005</v>
      </c>
      <c r="L277">
        <v>95</v>
      </c>
      <c r="O277" s="388" t="s">
        <v>2005</v>
      </c>
      <c r="P277" s="382" t="s">
        <v>1607</v>
      </c>
      <c r="Q277" s="382" t="s">
        <v>124</v>
      </c>
      <c r="R277" s="383">
        <v>2001</v>
      </c>
      <c r="S277" s="382" t="s">
        <v>190</v>
      </c>
      <c r="T277" s="382" t="s">
        <v>190</v>
      </c>
      <c r="U277" s="382" t="s">
        <v>1612</v>
      </c>
      <c r="V277" s="384">
        <v>37371</v>
      </c>
      <c r="W277" s="384">
        <v>37371</v>
      </c>
      <c r="X277" s="382" t="s">
        <v>1608</v>
      </c>
      <c r="Y277" s="383">
        <v>70307</v>
      </c>
      <c r="Z277" s="382" t="s">
        <v>1613</v>
      </c>
      <c r="AA277" s="386">
        <v>355</v>
      </c>
      <c r="AB277" s="382" t="s">
        <v>1608</v>
      </c>
      <c r="AC277" s="383">
        <v>1420</v>
      </c>
      <c r="AD277" s="382" t="s">
        <v>1613</v>
      </c>
      <c r="AE277" s="383">
        <v>226898</v>
      </c>
      <c r="AF277" s="382" t="s">
        <v>1341</v>
      </c>
      <c r="AG277" s="382" t="s">
        <v>1341</v>
      </c>
      <c r="AH277" s="383" t="b">
        <v>0</v>
      </c>
      <c r="AI277" s="382" t="s">
        <v>1341</v>
      </c>
      <c r="AJ277" s="382" t="s">
        <v>2478</v>
      </c>
      <c r="AK277" t="s">
        <v>2481</v>
      </c>
    </row>
    <row r="278" spans="7:37" x14ac:dyDescent="0.3">
      <c r="G278" t="s">
        <v>2488</v>
      </c>
      <c r="H278" t="s">
        <v>124</v>
      </c>
      <c r="I278">
        <v>2001</v>
      </c>
      <c r="J278">
        <v>5000</v>
      </c>
      <c r="K278" t="s">
        <v>1996</v>
      </c>
      <c r="L278">
        <v>96</v>
      </c>
      <c r="O278" s="388" t="s">
        <v>1996</v>
      </c>
      <c r="P278" s="382" t="s">
        <v>1607</v>
      </c>
      <c r="Q278" s="382" t="s">
        <v>124</v>
      </c>
      <c r="R278" s="383">
        <v>2001</v>
      </c>
      <c r="S278" s="382" t="s">
        <v>190</v>
      </c>
      <c r="T278" s="382" t="s">
        <v>190</v>
      </c>
      <c r="U278" s="382" t="s">
        <v>1612</v>
      </c>
      <c r="V278" s="384">
        <v>37371</v>
      </c>
      <c r="W278" s="384">
        <v>37371</v>
      </c>
      <c r="X278" s="382" t="s">
        <v>1608</v>
      </c>
      <c r="Y278" s="383">
        <v>70928</v>
      </c>
      <c r="Z278" s="382" t="s">
        <v>1613</v>
      </c>
      <c r="AA278" s="386">
        <v>377</v>
      </c>
      <c r="AB278" s="382" t="s">
        <v>1608</v>
      </c>
      <c r="AC278" s="383">
        <v>1886</v>
      </c>
      <c r="AD278" s="382" t="s">
        <v>1613</v>
      </c>
      <c r="AE278" s="383">
        <v>303979</v>
      </c>
      <c r="AF278" s="382" t="s">
        <v>1341</v>
      </c>
      <c r="AG278" s="382" t="s">
        <v>1341</v>
      </c>
      <c r="AH278" s="383" t="b">
        <v>0</v>
      </c>
      <c r="AI278" s="382" t="s">
        <v>1341</v>
      </c>
      <c r="AJ278" s="382" t="s">
        <v>2478</v>
      </c>
      <c r="AK278" t="s">
        <v>2481</v>
      </c>
    </row>
    <row r="279" spans="7:37" x14ac:dyDescent="0.3">
      <c r="G279" t="s">
        <v>2488</v>
      </c>
      <c r="H279" t="s">
        <v>124</v>
      </c>
      <c r="I279">
        <v>2001</v>
      </c>
      <c r="J279">
        <v>5000</v>
      </c>
      <c r="K279" t="s">
        <v>2006</v>
      </c>
      <c r="L279">
        <v>97</v>
      </c>
      <c r="O279" s="388" t="s">
        <v>2006</v>
      </c>
      <c r="P279" s="382" t="s">
        <v>1607</v>
      </c>
      <c r="Q279" s="382" t="s">
        <v>124</v>
      </c>
      <c r="R279" s="383">
        <v>2001</v>
      </c>
      <c r="S279" s="382" t="s">
        <v>190</v>
      </c>
      <c r="T279" s="382" t="s">
        <v>190</v>
      </c>
      <c r="U279" s="382" t="s">
        <v>1612</v>
      </c>
      <c r="V279" s="384">
        <v>37371</v>
      </c>
      <c r="W279" s="384">
        <v>37371</v>
      </c>
      <c r="X279" s="382" t="s">
        <v>1608</v>
      </c>
      <c r="Y279" s="383">
        <v>73430</v>
      </c>
      <c r="Z279" s="382" t="s">
        <v>1341</v>
      </c>
      <c r="AA279" s="396"/>
      <c r="AB279" s="382" t="s">
        <v>1613</v>
      </c>
      <c r="AC279" s="383">
        <v>333965</v>
      </c>
      <c r="AD279" s="382" t="s">
        <v>1341</v>
      </c>
      <c r="AE279" s="396"/>
      <c r="AF279" s="382" t="s">
        <v>1341</v>
      </c>
      <c r="AG279" s="382" t="s">
        <v>1341</v>
      </c>
      <c r="AH279" s="383" t="b">
        <v>0</v>
      </c>
      <c r="AI279" s="382" t="s">
        <v>1341</v>
      </c>
      <c r="AJ279" s="382" t="s">
        <v>2478</v>
      </c>
      <c r="AK279" t="s">
        <v>2481</v>
      </c>
    </row>
    <row r="280" spans="7:37" x14ac:dyDescent="0.3">
      <c r="G280" t="s">
        <v>2488</v>
      </c>
      <c r="H280" t="s">
        <v>124</v>
      </c>
      <c r="I280">
        <v>2001</v>
      </c>
      <c r="J280">
        <v>5000</v>
      </c>
      <c r="K280" t="s">
        <v>1995</v>
      </c>
      <c r="L280">
        <v>98</v>
      </c>
      <c r="O280" s="388" t="s">
        <v>1995</v>
      </c>
      <c r="P280" s="382" t="s">
        <v>1607</v>
      </c>
      <c r="Q280" s="382" t="s">
        <v>124</v>
      </c>
      <c r="R280" s="383">
        <v>2001</v>
      </c>
      <c r="S280" s="382" t="s">
        <v>190</v>
      </c>
      <c r="T280" s="382" t="s">
        <v>190</v>
      </c>
      <c r="U280" s="382" t="s">
        <v>1612</v>
      </c>
      <c r="V280" s="384">
        <v>37371</v>
      </c>
      <c r="W280" s="384">
        <v>37371</v>
      </c>
      <c r="X280" s="382" t="s">
        <v>1608</v>
      </c>
      <c r="Y280" s="383">
        <v>72064</v>
      </c>
      <c r="Z280" s="382" t="s">
        <v>1341</v>
      </c>
      <c r="AA280" s="396"/>
      <c r="AB280" s="382" t="s">
        <v>1608</v>
      </c>
      <c r="AC280" s="383">
        <v>875</v>
      </c>
      <c r="AD280" s="382" t="s">
        <v>1613</v>
      </c>
      <c r="AE280" s="383">
        <v>415325</v>
      </c>
      <c r="AF280" s="382" t="s">
        <v>1341</v>
      </c>
      <c r="AG280" s="382" t="s">
        <v>1341</v>
      </c>
      <c r="AH280" s="383" t="b">
        <v>0</v>
      </c>
      <c r="AI280" s="382" t="s">
        <v>1341</v>
      </c>
      <c r="AJ280" s="382" t="s">
        <v>2478</v>
      </c>
      <c r="AK280" t="s">
        <v>2481</v>
      </c>
    </row>
    <row r="281" spans="7:37" x14ac:dyDescent="0.3">
      <c r="G281" t="s">
        <v>2488</v>
      </c>
      <c r="H281" t="s">
        <v>124</v>
      </c>
      <c r="I281">
        <v>2001</v>
      </c>
      <c r="J281">
        <v>5000</v>
      </c>
      <c r="K281" t="s">
        <v>1994</v>
      </c>
      <c r="L281">
        <v>99</v>
      </c>
      <c r="O281" s="388" t="s">
        <v>1994</v>
      </c>
      <c r="P281" s="382" t="s">
        <v>1607</v>
      </c>
      <c r="Q281" s="382" t="s">
        <v>124</v>
      </c>
      <c r="R281" s="383">
        <v>2001</v>
      </c>
      <c r="S281" s="382" t="s">
        <v>190</v>
      </c>
      <c r="T281" s="382" t="s">
        <v>190</v>
      </c>
      <c r="U281" s="382" t="s">
        <v>1612</v>
      </c>
      <c r="V281" s="384">
        <v>37371</v>
      </c>
      <c r="W281" s="384">
        <v>37371</v>
      </c>
      <c r="X281" s="382" t="s">
        <v>1608</v>
      </c>
      <c r="Y281" s="383">
        <v>71246</v>
      </c>
      <c r="Z281" s="382" t="s">
        <v>1613</v>
      </c>
      <c r="AA281" s="386">
        <v>880</v>
      </c>
      <c r="AB281" s="382" t="s">
        <v>1608</v>
      </c>
      <c r="AC281" s="383">
        <v>1173</v>
      </c>
      <c r="AD281" s="382" t="s">
        <v>1613</v>
      </c>
      <c r="AE281" s="383">
        <v>359374</v>
      </c>
      <c r="AF281" s="382" t="s">
        <v>1341</v>
      </c>
      <c r="AG281" s="382" t="s">
        <v>1341</v>
      </c>
      <c r="AH281" s="383" t="b">
        <v>0</v>
      </c>
      <c r="AI281" s="382" t="s">
        <v>1341</v>
      </c>
      <c r="AJ281" s="382" t="s">
        <v>2478</v>
      </c>
      <c r="AK281" t="s">
        <v>2481</v>
      </c>
    </row>
    <row r="282" spans="7:37" x14ac:dyDescent="0.3">
      <c r="G282" t="s">
        <v>2488</v>
      </c>
      <c r="H282" t="s">
        <v>124</v>
      </c>
      <c r="I282">
        <v>2001</v>
      </c>
      <c r="J282">
        <v>5000</v>
      </c>
      <c r="K282" t="s">
        <v>1993</v>
      </c>
      <c r="L282">
        <v>100</v>
      </c>
      <c r="O282" s="388" t="s">
        <v>1993</v>
      </c>
      <c r="P282" s="382" t="s">
        <v>1607</v>
      </c>
      <c r="Q282" s="382" t="s">
        <v>124</v>
      </c>
      <c r="R282" s="383">
        <v>2001</v>
      </c>
      <c r="S282" s="382" t="s">
        <v>190</v>
      </c>
      <c r="T282" s="382" t="s">
        <v>190</v>
      </c>
      <c r="U282" s="382" t="s">
        <v>1612</v>
      </c>
      <c r="V282" s="384">
        <v>37371</v>
      </c>
      <c r="W282" s="384">
        <v>37371</v>
      </c>
      <c r="X282" s="382" t="s">
        <v>1608</v>
      </c>
      <c r="Y282" s="383">
        <v>72468</v>
      </c>
      <c r="Z282" s="382" t="s">
        <v>1341</v>
      </c>
      <c r="AA282" s="396"/>
      <c r="AB282" s="382" t="s">
        <v>1608</v>
      </c>
      <c r="AC282" s="383">
        <v>880</v>
      </c>
      <c r="AD282" s="382" t="s">
        <v>1613</v>
      </c>
      <c r="AE282" s="383">
        <v>363543</v>
      </c>
      <c r="AF282" s="382" t="s">
        <v>1341</v>
      </c>
      <c r="AG282" s="382" t="s">
        <v>1341</v>
      </c>
      <c r="AH282" s="383" t="b">
        <v>0</v>
      </c>
      <c r="AI282" s="382" t="s">
        <v>1341</v>
      </c>
      <c r="AJ282" s="382" t="s">
        <v>2478</v>
      </c>
      <c r="AK282" t="s">
        <v>2481</v>
      </c>
    </row>
    <row r="283" spans="7:37" x14ac:dyDescent="0.3">
      <c r="G283" t="s">
        <v>2488</v>
      </c>
      <c r="H283" t="s">
        <v>124</v>
      </c>
      <c r="I283">
        <v>2001</v>
      </c>
      <c r="J283">
        <v>5000</v>
      </c>
      <c r="K283" t="s">
        <v>1992</v>
      </c>
      <c r="L283">
        <v>101</v>
      </c>
      <c r="O283" s="388" t="s">
        <v>1992</v>
      </c>
      <c r="P283" s="382" t="s">
        <v>1607</v>
      </c>
      <c r="Q283" s="382" t="s">
        <v>124</v>
      </c>
      <c r="R283" s="383">
        <v>2001</v>
      </c>
      <c r="S283" s="382" t="s">
        <v>190</v>
      </c>
      <c r="T283" s="382" t="s">
        <v>190</v>
      </c>
      <c r="U283" s="382" t="s">
        <v>1612</v>
      </c>
      <c r="V283" s="384">
        <v>37364</v>
      </c>
      <c r="W283" s="384">
        <v>37364</v>
      </c>
      <c r="X283" s="382" t="s">
        <v>1608</v>
      </c>
      <c r="Y283" s="383">
        <v>72867</v>
      </c>
      <c r="Z283" s="382" t="s">
        <v>1341</v>
      </c>
      <c r="AA283" s="396"/>
      <c r="AB283" s="382" t="s">
        <v>1608</v>
      </c>
      <c r="AC283" s="383">
        <v>340</v>
      </c>
      <c r="AD283" s="382" t="s">
        <v>1613</v>
      </c>
      <c r="AE283" s="383">
        <v>417767</v>
      </c>
      <c r="AF283" s="382" t="s">
        <v>1341</v>
      </c>
      <c r="AG283" s="382" t="s">
        <v>1341</v>
      </c>
      <c r="AH283" s="383" t="b">
        <v>0</v>
      </c>
      <c r="AI283" s="382" t="s">
        <v>1341</v>
      </c>
      <c r="AJ283" s="382" t="s">
        <v>2478</v>
      </c>
      <c r="AK283" t="s">
        <v>2481</v>
      </c>
    </row>
    <row r="284" spans="7:37" x14ac:dyDescent="0.3">
      <c r="G284" t="s">
        <v>2488</v>
      </c>
      <c r="H284" t="s">
        <v>124</v>
      </c>
      <c r="I284">
        <v>2001</v>
      </c>
      <c r="J284">
        <v>5000</v>
      </c>
      <c r="K284" t="s">
        <v>1985</v>
      </c>
      <c r="L284">
        <v>102</v>
      </c>
      <c r="O284" s="388" t="s">
        <v>1985</v>
      </c>
      <c r="P284" s="382" t="s">
        <v>1607</v>
      </c>
      <c r="Q284" s="382" t="s">
        <v>124</v>
      </c>
      <c r="R284" s="383">
        <v>2001</v>
      </c>
      <c r="S284" s="382" t="s">
        <v>190</v>
      </c>
      <c r="T284" s="382" t="s">
        <v>190</v>
      </c>
      <c r="U284" s="382" t="s">
        <v>1612</v>
      </c>
      <c r="V284" s="384">
        <v>37364</v>
      </c>
      <c r="W284" s="384">
        <v>37364</v>
      </c>
      <c r="X284" s="382" t="s">
        <v>1608</v>
      </c>
      <c r="Y284" s="383">
        <v>71501</v>
      </c>
      <c r="Z284" s="382" t="s">
        <v>1613</v>
      </c>
      <c r="AA284" s="386">
        <v>293</v>
      </c>
      <c r="AB284" s="382" t="s">
        <v>1608</v>
      </c>
      <c r="AC284" s="383">
        <v>1465</v>
      </c>
      <c r="AD284" s="382" t="s">
        <v>1613</v>
      </c>
      <c r="AE284" s="386">
        <v>396319</v>
      </c>
      <c r="AF284" s="382" t="s">
        <v>1341</v>
      </c>
      <c r="AG284" s="382" t="s">
        <v>1341</v>
      </c>
      <c r="AH284" s="383" t="b">
        <v>0</v>
      </c>
      <c r="AI284" s="382" t="s">
        <v>1341</v>
      </c>
      <c r="AJ284" s="382" t="s">
        <v>2478</v>
      </c>
      <c r="AK284" t="s">
        <v>2481</v>
      </c>
    </row>
    <row r="285" spans="7:37" x14ac:dyDescent="0.3">
      <c r="G285" t="s">
        <v>2488</v>
      </c>
      <c r="H285" t="s">
        <v>124</v>
      </c>
      <c r="I285">
        <v>2001</v>
      </c>
      <c r="J285">
        <v>5000</v>
      </c>
      <c r="K285" t="s">
        <v>1984</v>
      </c>
      <c r="L285">
        <v>103</v>
      </c>
      <c r="O285" s="388" t="s">
        <v>1984</v>
      </c>
      <c r="P285" s="382" t="s">
        <v>1607</v>
      </c>
      <c r="Q285" s="382" t="s">
        <v>124</v>
      </c>
      <c r="R285" s="383">
        <v>2001</v>
      </c>
      <c r="S285" s="382" t="s">
        <v>190</v>
      </c>
      <c r="T285" s="382" t="s">
        <v>190</v>
      </c>
      <c r="U285" s="382" t="s">
        <v>1612</v>
      </c>
      <c r="V285" s="384">
        <v>37364</v>
      </c>
      <c r="W285" s="384">
        <v>37364</v>
      </c>
      <c r="X285" s="382" t="s">
        <v>1608</v>
      </c>
      <c r="Y285" s="383">
        <v>72306</v>
      </c>
      <c r="Z285" s="382" t="s">
        <v>1341</v>
      </c>
      <c r="AA285" s="396"/>
      <c r="AB285" s="382" t="s">
        <v>1608</v>
      </c>
      <c r="AC285" s="383">
        <v>986</v>
      </c>
      <c r="AD285" s="382" t="s">
        <v>1613</v>
      </c>
      <c r="AE285" s="383">
        <v>373532</v>
      </c>
      <c r="AF285" s="382" t="s">
        <v>1341</v>
      </c>
      <c r="AG285" s="382" t="s">
        <v>1341</v>
      </c>
      <c r="AH285" s="383" t="b">
        <v>0</v>
      </c>
      <c r="AI285" s="382" t="s">
        <v>1341</v>
      </c>
      <c r="AJ285" s="382" t="s">
        <v>2478</v>
      </c>
      <c r="AK285" t="s">
        <v>2481</v>
      </c>
    </row>
    <row r="286" spans="7:37" x14ac:dyDescent="0.3">
      <c r="G286" t="s">
        <v>2488</v>
      </c>
      <c r="H286" t="s">
        <v>124</v>
      </c>
      <c r="I286">
        <v>2001</v>
      </c>
      <c r="J286">
        <v>5000</v>
      </c>
      <c r="K286" t="s">
        <v>1983</v>
      </c>
      <c r="L286">
        <v>104</v>
      </c>
      <c r="O286" s="388" t="s">
        <v>1983</v>
      </c>
      <c r="P286" s="382" t="s">
        <v>1607</v>
      </c>
      <c r="Q286" s="382" t="s">
        <v>124</v>
      </c>
      <c r="R286" s="383">
        <v>2001</v>
      </c>
      <c r="S286" s="382" t="s">
        <v>190</v>
      </c>
      <c r="T286" s="382" t="s">
        <v>190</v>
      </c>
      <c r="U286" s="382" t="s">
        <v>1612</v>
      </c>
      <c r="V286" s="384">
        <v>37364</v>
      </c>
      <c r="W286" s="384">
        <v>37364</v>
      </c>
      <c r="X286" s="382" t="s">
        <v>1608</v>
      </c>
      <c r="Y286" s="383">
        <v>72025</v>
      </c>
      <c r="Z286" s="382" t="s">
        <v>1613</v>
      </c>
      <c r="AA286" s="386">
        <v>293</v>
      </c>
      <c r="AB286" s="382" t="s">
        <v>1608</v>
      </c>
      <c r="AC286" s="383">
        <v>878</v>
      </c>
      <c r="AD286" s="382" t="s">
        <v>1613</v>
      </c>
      <c r="AE286" s="386">
        <v>328791</v>
      </c>
      <c r="AF286" s="382" t="s">
        <v>1341</v>
      </c>
      <c r="AG286" s="382" t="s">
        <v>1341</v>
      </c>
      <c r="AH286" s="383" t="b">
        <v>0</v>
      </c>
      <c r="AI286" s="382" t="s">
        <v>1341</v>
      </c>
      <c r="AJ286" s="382" t="s">
        <v>2478</v>
      </c>
      <c r="AK286" t="s">
        <v>2481</v>
      </c>
    </row>
    <row r="287" spans="7:37" x14ac:dyDescent="0.3">
      <c r="G287" t="s">
        <v>2488</v>
      </c>
      <c r="H287" t="s">
        <v>124</v>
      </c>
      <c r="I287">
        <v>2001</v>
      </c>
      <c r="J287">
        <v>5000</v>
      </c>
      <c r="K287" t="s">
        <v>1982</v>
      </c>
      <c r="L287">
        <v>105</v>
      </c>
      <c r="O287" s="388" t="s">
        <v>1982</v>
      </c>
      <c r="P287" s="382" t="s">
        <v>1607</v>
      </c>
      <c r="Q287" s="382" t="s">
        <v>124</v>
      </c>
      <c r="R287" s="383">
        <v>2001</v>
      </c>
      <c r="S287" s="382" t="s">
        <v>190</v>
      </c>
      <c r="T287" s="382" t="s">
        <v>190</v>
      </c>
      <c r="U287" s="382" t="s">
        <v>1612</v>
      </c>
      <c r="V287" s="384">
        <v>37364</v>
      </c>
      <c r="W287" s="384">
        <v>37364</v>
      </c>
      <c r="X287" s="382" t="s">
        <v>1608</v>
      </c>
      <c r="Y287" s="383">
        <v>73443</v>
      </c>
      <c r="Z287" s="382" t="s">
        <v>1341</v>
      </c>
      <c r="AA287" s="396"/>
      <c r="AB287" s="382" t="s">
        <v>1608</v>
      </c>
      <c r="AC287" s="383">
        <v>892</v>
      </c>
      <c r="AD287" s="382" t="s">
        <v>1613</v>
      </c>
      <c r="AE287" s="386">
        <v>326857</v>
      </c>
      <c r="AF287" s="382" t="s">
        <v>1341</v>
      </c>
      <c r="AG287" s="382" t="s">
        <v>1341</v>
      </c>
      <c r="AH287" s="383" t="b">
        <v>0</v>
      </c>
      <c r="AI287" s="382" t="s">
        <v>1341</v>
      </c>
      <c r="AJ287" s="382" t="s">
        <v>2478</v>
      </c>
      <c r="AK287" t="s">
        <v>2481</v>
      </c>
    </row>
    <row r="288" spans="7:37" x14ac:dyDescent="0.3">
      <c r="G288" t="s">
        <v>2488</v>
      </c>
      <c r="H288" t="s">
        <v>124</v>
      </c>
      <c r="I288">
        <v>2001</v>
      </c>
      <c r="J288">
        <v>5000</v>
      </c>
      <c r="K288" t="s">
        <v>1981</v>
      </c>
      <c r="L288">
        <v>106</v>
      </c>
      <c r="O288" s="388" t="s">
        <v>1981</v>
      </c>
      <c r="P288" s="382" t="s">
        <v>1607</v>
      </c>
      <c r="Q288" s="382" t="s">
        <v>124</v>
      </c>
      <c r="R288" s="383">
        <v>2001</v>
      </c>
      <c r="S288" s="382" t="s">
        <v>190</v>
      </c>
      <c r="T288" s="382" t="s">
        <v>190</v>
      </c>
      <c r="U288" s="382" t="s">
        <v>1612</v>
      </c>
      <c r="V288" s="384">
        <v>37364</v>
      </c>
      <c r="W288" s="384">
        <v>37364</v>
      </c>
      <c r="X288" s="382" t="s">
        <v>1608</v>
      </c>
      <c r="Y288" s="383">
        <v>71725</v>
      </c>
      <c r="Z288" s="382" t="s">
        <v>1341</v>
      </c>
      <c r="AA288" s="396"/>
      <c r="AB288" s="382" t="s">
        <v>1608</v>
      </c>
      <c r="AC288" s="383">
        <v>2371</v>
      </c>
      <c r="AD288" s="382" t="s">
        <v>1613</v>
      </c>
      <c r="AE288" s="386">
        <v>427789</v>
      </c>
      <c r="AF288" s="382" t="s">
        <v>1341</v>
      </c>
      <c r="AG288" s="382" t="s">
        <v>1341</v>
      </c>
      <c r="AH288" s="383" t="b">
        <v>0</v>
      </c>
      <c r="AI288" s="382" t="s">
        <v>1341</v>
      </c>
      <c r="AJ288" s="382" t="s">
        <v>2478</v>
      </c>
      <c r="AK288" t="s">
        <v>2481</v>
      </c>
    </row>
    <row r="289" spans="7:37" x14ac:dyDescent="0.3">
      <c r="G289" t="s">
        <v>2488</v>
      </c>
      <c r="H289" t="s">
        <v>124</v>
      </c>
      <c r="I289">
        <v>2001</v>
      </c>
      <c r="J289">
        <v>5000</v>
      </c>
      <c r="K289" t="s">
        <v>1997</v>
      </c>
      <c r="L289">
        <v>107</v>
      </c>
      <c r="O289" s="388" t="s">
        <v>1997</v>
      </c>
      <c r="P289" s="382" t="s">
        <v>1607</v>
      </c>
      <c r="Q289" s="382" t="s">
        <v>124</v>
      </c>
      <c r="R289" s="383">
        <v>2001</v>
      </c>
      <c r="S289" s="382" t="s">
        <v>190</v>
      </c>
      <c r="T289" s="382" t="s">
        <v>190</v>
      </c>
      <c r="U289" s="382" t="s">
        <v>1612</v>
      </c>
      <c r="V289" s="384">
        <v>37364</v>
      </c>
      <c r="W289" s="384">
        <v>37364</v>
      </c>
      <c r="X289" s="382" t="s">
        <v>1608</v>
      </c>
      <c r="Y289" s="383">
        <v>78255</v>
      </c>
      <c r="Z289" s="382" t="s">
        <v>1613</v>
      </c>
      <c r="AA289" s="386">
        <v>314</v>
      </c>
      <c r="AB289" s="382" t="s">
        <v>1613</v>
      </c>
      <c r="AC289" s="383">
        <v>320956</v>
      </c>
      <c r="AD289" s="382" t="s">
        <v>1341</v>
      </c>
      <c r="AE289" s="396"/>
      <c r="AF289" s="382" t="s">
        <v>1341</v>
      </c>
      <c r="AG289" s="382" t="s">
        <v>1341</v>
      </c>
      <c r="AH289" s="383" t="b">
        <v>0</v>
      </c>
      <c r="AI289" s="382" t="s">
        <v>1341</v>
      </c>
      <c r="AJ289" s="382" t="s">
        <v>2478</v>
      </c>
      <c r="AK289" t="s">
        <v>2481</v>
      </c>
    </row>
    <row r="290" spans="7:37" x14ac:dyDescent="0.3">
      <c r="G290" t="s">
        <v>2488</v>
      </c>
      <c r="H290" t="s">
        <v>124</v>
      </c>
      <c r="I290">
        <v>2001</v>
      </c>
      <c r="J290">
        <v>5000</v>
      </c>
      <c r="K290" t="s">
        <v>1998</v>
      </c>
      <c r="L290">
        <v>108</v>
      </c>
      <c r="O290" s="388" t="s">
        <v>1998</v>
      </c>
      <c r="P290" s="382" t="s">
        <v>1607</v>
      </c>
      <c r="Q290" s="382" t="s">
        <v>124</v>
      </c>
      <c r="R290" s="383">
        <v>2001</v>
      </c>
      <c r="S290" s="382" t="s">
        <v>190</v>
      </c>
      <c r="T290" s="382" t="s">
        <v>190</v>
      </c>
      <c r="U290" s="382" t="s">
        <v>1612</v>
      </c>
      <c r="V290" s="384">
        <v>37364</v>
      </c>
      <c r="W290" s="384">
        <v>37364</v>
      </c>
      <c r="X290" s="382" t="s">
        <v>1608</v>
      </c>
      <c r="Y290" s="383">
        <v>78030</v>
      </c>
      <c r="Z290" s="382" t="s">
        <v>1613</v>
      </c>
      <c r="AA290" s="386">
        <v>684</v>
      </c>
      <c r="AB290" s="382" t="s">
        <v>1613</v>
      </c>
      <c r="AC290" s="383">
        <v>308226</v>
      </c>
      <c r="AD290" s="382" t="s">
        <v>1341</v>
      </c>
      <c r="AE290" s="387"/>
      <c r="AF290" s="382" t="s">
        <v>1341</v>
      </c>
      <c r="AG290" s="382" t="s">
        <v>1341</v>
      </c>
      <c r="AH290" s="383" t="b">
        <v>0</v>
      </c>
      <c r="AI290" s="382" t="s">
        <v>1341</v>
      </c>
      <c r="AJ290" s="382" t="s">
        <v>2478</v>
      </c>
      <c r="AK290" t="s">
        <v>2481</v>
      </c>
    </row>
    <row r="291" spans="7:37" x14ac:dyDescent="0.3">
      <c r="G291" t="s">
        <v>2488</v>
      </c>
      <c r="H291" t="s">
        <v>124</v>
      </c>
      <c r="I291">
        <v>2001</v>
      </c>
      <c r="J291">
        <v>5000</v>
      </c>
      <c r="K291" t="s">
        <v>1999</v>
      </c>
      <c r="L291">
        <v>109</v>
      </c>
      <c r="O291" s="388" t="s">
        <v>1999</v>
      </c>
      <c r="P291" s="382" t="s">
        <v>1607</v>
      </c>
      <c r="Q291" s="382" t="s">
        <v>124</v>
      </c>
      <c r="R291" s="383">
        <v>2001</v>
      </c>
      <c r="S291" s="382" t="s">
        <v>190</v>
      </c>
      <c r="T291" s="382" t="s">
        <v>190</v>
      </c>
      <c r="U291" s="382" t="s">
        <v>1612</v>
      </c>
      <c r="V291" s="384">
        <v>37364</v>
      </c>
      <c r="W291" s="384">
        <v>37364</v>
      </c>
      <c r="X291" s="382" t="s">
        <v>1608</v>
      </c>
      <c r="Y291" s="383">
        <v>77386</v>
      </c>
      <c r="Z291" s="382" t="s">
        <v>1341</v>
      </c>
      <c r="AA291" s="396"/>
      <c r="AB291" s="382" t="s">
        <v>1608</v>
      </c>
      <c r="AC291" s="383">
        <v>315</v>
      </c>
      <c r="AD291" s="382" t="s">
        <v>1613</v>
      </c>
      <c r="AE291" s="383">
        <v>373572</v>
      </c>
      <c r="AF291" s="382" t="s">
        <v>1341</v>
      </c>
      <c r="AG291" s="382" t="s">
        <v>1341</v>
      </c>
      <c r="AH291" s="383" t="b">
        <v>0</v>
      </c>
      <c r="AI291" s="382" t="s">
        <v>1341</v>
      </c>
      <c r="AJ291" s="382" t="s">
        <v>2478</v>
      </c>
      <c r="AK291" t="s">
        <v>2481</v>
      </c>
    </row>
    <row r="292" spans="7:37" x14ac:dyDescent="0.3">
      <c r="G292" t="s">
        <v>2488</v>
      </c>
      <c r="H292" t="s">
        <v>124</v>
      </c>
      <c r="I292">
        <v>2001</v>
      </c>
      <c r="J292">
        <v>5000</v>
      </c>
      <c r="K292" t="s">
        <v>2000</v>
      </c>
      <c r="L292">
        <v>110</v>
      </c>
      <c r="O292" s="388" t="s">
        <v>2000</v>
      </c>
      <c r="P292" s="382" t="s">
        <v>1607</v>
      </c>
      <c r="Q292" s="382" t="s">
        <v>124</v>
      </c>
      <c r="R292" s="383">
        <v>2001</v>
      </c>
      <c r="S292" s="382" t="s">
        <v>190</v>
      </c>
      <c r="T292" s="382" t="s">
        <v>190</v>
      </c>
      <c r="U292" s="382" t="s">
        <v>1612</v>
      </c>
      <c r="V292" s="384">
        <v>37364</v>
      </c>
      <c r="W292" s="384">
        <v>37364</v>
      </c>
      <c r="X292" s="382" t="s">
        <v>1608</v>
      </c>
      <c r="Y292" s="383">
        <v>77992</v>
      </c>
      <c r="Z292" s="382" t="s">
        <v>1341</v>
      </c>
      <c r="AA292" s="396"/>
      <c r="AB292" s="382" t="s">
        <v>1608</v>
      </c>
      <c r="AC292" s="383">
        <v>314</v>
      </c>
      <c r="AD292" s="382" t="s">
        <v>1613</v>
      </c>
      <c r="AE292" s="383">
        <v>380222</v>
      </c>
      <c r="AF292" s="382" t="s">
        <v>1341</v>
      </c>
      <c r="AG292" s="382" t="s">
        <v>1341</v>
      </c>
      <c r="AH292" s="383" t="b">
        <v>0</v>
      </c>
      <c r="AI292" s="382" t="s">
        <v>1341</v>
      </c>
      <c r="AJ292" s="382" t="s">
        <v>2478</v>
      </c>
      <c r="AK292" t="s">
        <v>2481</v>
      </c>
    </row>
    <row r="293" spans="7:37" x14ac:dyDescent="0.3">
      <c r="G293" t="s">
        <v>2488</v>
      </c>
      <c r="H293" t="s">
        <v>124</v>
      </c>
      <c r="I293">
        <v>2001</v>
      </c>
      <c r="J293">
        <v>5000</v>
      </c>
      <c r="K293" t="s">
        <v>2001</v>
      </c>
      <c r="L293">
        <v>111</v>
      </c>
      <c r="O293" s="388" t="s">
        <v>2001</v>
      </c>
      <c r="P293" s="382" t="s">
        <v>1607</v>
      </c>
      <c r="Q293" s="382" t="s">
        <v>124</v>
      </c>
      <c r="R293" s="383">
        <v>2001</v>
      </c>
      <c r="S293" s="382" t="s">
        <v>190</v>
      </c>
      <c r="T293" s="382" t="s">
        <v>190</v>
      </c>
      <c r="U293" s="382" t="s">
        <v>1612</v>
      </c>
      <c r="V293" s="384">
        <v>37364</v>
      </c>
      <c r="W293" s="384">
        <v>37364</v>
      </c>
      <c r="X293" s="382" t="s">
        <v>1608</v>
      </c>
      <c r="Y293" s="383">
        <v>77223</v>
      </c>
      <c r="Z293" s="382" t="s">
        <v>1341</v>
      </c>
      <c r="AA293" s="396"/>
      <c r="AB293" s="382" t="s">
        <v>1608</v>
      </c>
      <c r="AC293" s="383">
        <v>633</v>
      </c>
      <c r="AD293" s="382" t="s">
        <v>1613</v>
      </c>
      <c r="AE293" s="386">
        <v>396932</v>
      </c>
      <c r="AF293" s="382" t="s">
        <v>1341</v>
      </c>
      <c r="AG293" s="382" t="s">
        <v>1341</v>
      </c>
      <c r="AH293" s="383" t="b">
        <v>0</v>
      </c>
      <c r="AI293" s="382" t="s">
        <v>1341</v>
      </c>
      <c r="AJ293" s="382" t="s">
        <v>2478</v>
      </c>
      <c r="AK293" t="s">
        <v>2481</v>
      </c>
    </row>
    <row r="294" spans="7:37" x14ac:dyDescent="0.3">
      <c r="G294" t="s">
        <v>2488</v>
      </c>
      <c r="H294" t="s">
        <v>124</v>
      </c>
      <c r="I294">
        <v>2001</v>
      </c>
      <c r="J294">
        <v>5000</v>
      </c>
      <c r="K294" t="s">
        <v>2002</v>
      </c>
      <c r="L294">
        <v>112</v>
      </c>
      <c r="O294" s="388" t="s">
        <v>2002</v>
      </c>
      <c r="P294" s="382" t="s">
        <v>1607</v>
      </c>
      <c r="Q294" s="382" t="s">
        <v>124</v>
      </c>
      <c r="R294" s="383">
        <v>2001</v>
      </c>
      <c r="S294" s="382" t="s">
        <v>190</v>
      </c>
      <c r="T294" s="382" t="s">
        <v>190</v>
      </c>
      <c r="U294" s="382" t="s">
        <v>1612</v>
      </c>
      <c r="V294" s="384">
        <v>37364</v>
      </c>
      <c r="W294" s="384">
        <v>37364</v>
      </c>
      <c r="X294" s="382" t="s">
        <v>1608</v>
      </c>
      <c r="Y294" s="383">
        <v>75445</v>
      </c>
      <c r="Z294" s="382" t="s">
        <v>1341</v>
      </c>
      <c r="AA294" s="396"/>
      <c r="AB294" s="382" t="s">
        <v>1608</v>
      </c>
      <c r="AC294" s="383">
        <v>916</v>
      </c>
      <c r="AD294" s="382" t="s">
        <v>1613</v>
      </c>
      <c r="AE294" s="386">
        <v>416403</v>
      </c>
      <c r="AF294" s="382" t="s">
        <v>1341</v>
      </c>
      <c r="AG294" s="382" t="s">
        <v>1341</v>
      </c>
      <c r="AH294" s="383" t="b">
        <v>0</v>
      </c>
      <c r="AI294" s="382" t="s">
        <v>1341</v>
      </c>
      <c r="AJ294" s="382" t="s">
        <v>2478</v>
      </c>
      <c r="AK294" t="s">
        <v>2481</v>
      </c>
    </row>
    <row r="295" spans="7:37" x14ac:dyDescent="0.3">
      <c r="G295" t="s">
        <v>2488</v>
      </c>
      <c r="H295" t="s">
        <v>124</v>
      </c>
      <c r="I295">
        <v>2001</v>
      </c>
      <c r="J295">
        <v>5000</v>
      </c>
      <c r="K295" t="s">
        <v>2003</v>
      </c>
      <c r="L295">
        <v>113</v>
      </c>
      <c r="O295" s="388" t="s">
        <v>2003</v>
      </c>
      <c r="P295" s="382" t="s">
        <v>1607</v>
      </c>
      <c r="Q295" s="382" t="s">
        <v>124</v>
      </c>
      <c r="R295" s="383">
        <v>2001</v>
      </c>
      <c r="S295" s="382" t="s">
        <v>190</v>
      </c>
      <c r="T295" s="382" t="s">
        <v>190</v>
      </c>
      <c r="U295" s="382" t="s">
        <v>1612</v>
      </c>
      <c r="V295" s="384">
        <v>37364</v>
      </c>
      <c r="W295" s="384">
        <v>37364</v>
      </c>
      <c r="X295" s="382" t="s">
        <v>1608</v>
      </c>
      <c r="Y295" s="383">
        <v>79730</v>
      </c>
      <c r="Z295" s="382" t="s">
        <v>1341</v>
      </c>
      <c r="AA295" s="396"/>
      <c r="AB295" s="382" t="s">
        <v>1613</v>
      </c>
      <c r="AC295" s="383">
        <v>403292</v>
      </c>
      <c r="AD295" s="382" t="s">
        <v>1341</v>
      </c>
      <c r="AE295" s="396"/>
      <c r="AF295" s="382" t="s">
        <v>1341</v>
      </c>
      <c r="AG295" s="382" t="s">
        <v>1341</v>
      </c>
      <c r="AH295" s="383" t="b">
        <v>0</v>
      </c>
      <c r="AI295" s="382" t="s">
        <v>1341</v>
      </c>
      <c r="AJ295" s="382" t="s">
        <v>2478</v>
      </c>
      <c r="AK295" t="s">
        <v>2481</v>
      </c>
    </row>
    <row r="296" spans="7:37" x14ac:dyDescent="0.3">
      <c r="G296" t="s">
        <v>2488</v>
      </c>
      <c r="H296" t="s">
        <v>124</v>
      </c>
      <c r="I296">
        <v>2001</v>
      </c>
      <c r="J296">
        <v>5000</v>
      </c>
      <c r="K296" t="s">
        <v>2004</v>
      </c>
      <c r="L296">
        <v>114</v>
      </c>
      <c r="O296" s="388" t="s">
        <v>2004</v>
      </c>
      <c r="P296" s="382" t="s">
        <v>1607</v>
      </c>
      <c r="Q296" s="382" t="s">
        <v>124</v>
      </c>
      <c r="R296" s="383">
        <v>2001</v>
      </c>
      <c r="S296" s="382" t="s">
        <v>190</v>
      </c>
      <c r="T296" s="382" t="s">
        <v>190</v>
      </c>
      <c r="U296" s="382" t="s">
        <v>1612</v>
      </c>
      <c r="V296" s="384">
        <v>37370</v>
      </c>
      <c r="W296" s="384">
        <v>37370</v>
      </c>
      <c r="X296" s="382" t="s">
        <v>1608</v>
      </c>
      <c r="Y296" s="383">
        <v>78898</v>
      </c>
      <c r="Z296" s="382" t="s">
        <v>1341</v>
      </c>
      <c r="AA296" s="396"/>
      <c r="AB296" s="382" t="s">
        <v>1608</v>
      </c>
      <c r="AC296" s="383">
        <v>317</v>
      </c>
      <c r="AD296" s="382" t="s">
        <v>1613</v>
      </c>
      <c r="AE296" s="386">
        <v>356862</v>
      </c>
      <c r="AF296" s="382" t="s">
        <v>1341</v>
      </c>
      <c r="AG296" s="382" t="s">
        <v>1341</v>
      </c>
      <c r="AH296" s="383" t="b">
        <v>0</v>
      </c>
      <c r="AI296" s="382" t="s">
        <v>1341</v>
      </c>
      <c r="AJ296" s="382" t="s">
        <v>2478</v>
      </c>
      <c r="AK296" t="s">
        <v>2481</v>
      </c>
    </row>
    <row r="297" spans="7:37" x14ac:dyDescent="0.3">
      <c r="G297" t="s">
        <v>2488</v>
      </c>
      <c r="H297" t="s">
        <v>124</v>
      </c>
      <c r="I297">
        <v>2001</v>
      </c>
      <c r="J297">
        <v>5000</v>
      </c>
      <c r="K297" t="s">
        <v>1986</v>
      </c>
      <c r="L297">
        <v>115</v>
      </c>
      <c r="O297" s="388" t="s">
        <v>1986</v>
      </c>
      <c r="P297" s="382" t="s">
        <v>1607</v>
      </c>
      <c r="Q297" s="382" t="s">
        <v>124</v>
      </c>
      <c r="R297" s="383">
        <v>2001</v>
      </c>
      <c r="S297" s="382" t="s">
        <v>190</v>
      </c>
      <c r="T297" s="382" t="s">
        <v>190</v>
      </c>
      <c r="U297" s="382" t="s">
        <v>1612</v>
      </c>
      <c r="V297" s="384">
        <v>37371</v>
      </c>
      <c r="W297" s="384">
        <v>37371</v>
      </c>
      <c r="X297" s="382" t="s">
        <v>1608</v>
      </c>
      <c r="Y297" s="383">
        <v>78815</v>
      </c>
      <c r="Z297" s="382" t="s">
        <v>1341</v>
      </c>
      <c r="AA297" s="396"/>
      <c r="AB297" s="382" t="s">
        <v>1613</v>
      </c>
      <c r="AC297" s="383">
        <v>348129</v>
      </c>
      <c r="AD297" s="382" t="s">
        <v>1341</v>
      </c>
      <c r="AE297" s="385"/>
      <c r="AF297" s="382" t="s">
        <v>1341</v>
      </c>
      <c r="AG297" s="382" t="s">
        <v>1341</v>
      </c>
      <c r="AH297" s="383" t="b">
        <v>0</v>
      </c>
      <c r="AI297" s="382" t="s">
        <v>1341</v>
      </c>
      <c r="AJ297" s="382" t="s">
        <v>2478</v>
      </c>
      <c r="AK297" t="s">
        <v>2481</v>
      </c>
    </row>
    <row r="298" spans="7:37" x14ac:dyDescent="0.3">
      <c r="G298" t="s">
        <v>2488</v>
      </c>
      <c r="H298" t="s">
        <v>124</v>
      </c>
      <c r="I298">
        <v>2001</v>
      </c>
      <c r="J298">
        <v>5000</v>
      </c>
      <c r="K298" t="s">
        <v>1987</v>
      </c>
      <c r="L298">
        <v>116</v>
      </c>
      <c r="O298" s="388" t="s">
        <v>1987</v>
      </c>
      <c r="P298" s="382" t="s">
        <v>1607</v>
      </c>
      <c r="Q298" s="382" t="s">
        <v>124</v>
      </c>
      <c r="R298" s="383">
        <v>2001</v>
      </c>
      <c r="S298" s="382" t="s">
        <v>190</v>
      </c>
      <c r="T298" s="382" t="s">
        <v>190</v>
      </c>
      <c r="U298" s="382" t="s">
        <v>1612</v>
      </c>
      <c r="V298" s="384">
        <v>37371</v>
      </c>
      <c r="W298" s="384">
        <v>37371</v>
      </c>
      <c r="X298" s="382" t="s">
        <v>1608</v>
      </c>
      <c r="Y298" s="383">
        <v>77728</v>
      </c>
      <c r="Z298" s="382" t="s">
        <v>1341</v>
      </c>
      <c r="AA298" s="396"/>
      <c r="AB298" s="382" t="s">
        <v>1608</v>
      </c>
      <c r="AC298" s="383">
        <v>627</v>
      </c>
      <c r="AD298" s="382" t="s">
        <v>1613</v>
      </c>
      <c r="AE298" s="386">
        <v>362301</v>
      </c>
      <c r="AF298" s="382" t="s">
        <v>1341</v>
      </c>
      <c r="AG298" s="382" t="s">
        <v>1341</v>
      </c>
      <c r="AH298" s="383" t="b">
        <v>0</v>
      </c>
      <c r="AI298" s="382" t="s">
        <v>1341</v>
      </c>
      <c r="AJ298" s="382" t="s">
        <v>2478</v>
      </c>
      <c r="AK298" t="s">
        <v>2481</v>
      </c>
    </row>
    <row r="299" spans="7:37" x14ac:dyDescent="0.3">
      <c r="G299" t="s">
        <v>2488</v>
      </c>
      <c r="H299" t="s">
        <v>124</v>
      </c>
      <c r="I299">
        <v>2001</v>
      </c>
      <c r="J299">
        <v>5000</v>
      </c>
      <c r="K299" t="s">
        <v>1988</v>
      </c>
      <c r="L299">
        <v>117</v>
      </c>
      <c r="O299" s="388" t="s">
        <v>1988</v>
      </c>
      <c r="P299" s="382" t="s">
        <v>1607</v>
      </c>
      <c r="Q299" s="382" t="s">
        <v>124</v>
      </c>
      <c r="R299" s="383">
        <v>2001</v>
      </c>
      <c r="S299" s="382" t="s">
        <v>190</v>
      </c>
      <c r="T299" s="382" t="s">
        <v>190</v>
      </c>
      <c r="U299" s="382" t="s">
        <v>1612</v>
      </c>
      <c r="V299" s="384">
        <v>37371</v>
      </c>
      <c r="W299" s="384">
        <v>37371</v>
      </c>
      <c r="X299" s="382" t="s">
        <v>1608</v>
      </c>
      <c r="Y299" s="383">
        <v>79138</v>
      </c>
      <c r="Z299" s="382" t="s">
        <v>1341</v>
      </c>
      <c r="AA299" s="396"/>
      <c r="AB299" s="382" t="s">
        <v>1608</v>
      </c>
      <c r="AC299" s="383">
        <v>318</v>
      </c>
      <c r="AD299" s="382" t="s">
        <v>1613</v>
      </c>
      <c r="AE299" s="386">
        <v>347614</v>
      </c>
      <c r="AF299" s="382" t="s">
        <v>1341</v>
      </c>
      <c r="AG299" s="382" t="s">
        <v>1341</v>
      </c>
      <c r="AH299" s="383" t="b">
        <v>0</v>
      </c>
      <c r="AI299" s="382" t="s">
        <v>1341</v>
      </c>
      <c r="AJ299" s="382" t="s">
        <v>2478</v>
      </c>
      <c r="AK299" t="s">
        <v>2481</v>
      </c>
    </row>
    <row r="300" spans="7:37" x14ac:dyDescent="0.3">
      <c r="G300" t="s">
        <v>2488</v>
      </c>
      <c r="H300" t="s">
        <v>124</v>
      </c>
      <c r="I300">
        <v>2001</v>
      </c>
      <c r="J300">
        <v>5000</v>
      </c>
      <c r="K300" t="s">
        <v>1989</v>
      </c>
      <c r="L300">
        <v>118</v>
      </c>
      <c r="O300" s="388" t="s">
        <v>1989</v>
      </c>
      <c r="P300" s="382" t="s">
        <v>1607</v>
      </c>
      <c r="Q300" s="382" t="s">
        <v>124</v>
      </c>
      <c r="R300" s="383">
        <v>2001</v>
      </c>
      <c r="S300" s="382" t="s">
        <v>190</v>
      </c>
      <c r="T300" s="382" t="s">
        <v>190</v>
      </c>
      <c r="U300" s="382" t="s">
        <v>1612</v>
      </c>
      <c r="V300" s="384">
        <v>37371</v>
      </c>
      <c r="W300" s="384">
        <v>37371</v>
      </c>
      <c r="X300" s="382" t="s">
        <v>1608</v>
      </c>
      <c r="Y300" s="383">
        <v>78259</v>
      </c>
      <c r="Z300" s="382" t="s">
        <v>1341</v>
      </c>
      <c r="AA300" s="396"/>
      <c r="AB300" s="382" t="s">
        <v>1613</v>
      </c>
      <c r="AC300" s="383">
        <v>299172</v>
      </c>
      <c r="AD300" s="382" t="s">
        <v>1341</v>
      </c>
      <c r="AE300" s="387"/>
      <c r="AF300" s="382" t="s">
        <v>1341</v>
      </c>
      <c r="AG300" s="382" t="s">
        <v>1341</v>
      </c>
      <c r="AH300" s="383" t="b">
        <v>0</v>
      </c>
      <c r="AI300" s="382" t="s">
        <v>1341</v>
      </c>
      <c r="AJ300" s="382" t="s">
        <v>2478</v>
      </c>
      <c r="AK300" t="s">
        <v>2481</v>
      </c>
    </row>
    <row r="301" spans="7:37" x14ac:dyDescent="0.3">
      <c r="G301" t="s">
        <v>2488</v>
      </c>
      <c r="H301" t="s">
        <v>124</v>
      </c>
      <c r="I301">
        <v>2001</v>
      </c>
      <c r="J301">
        <v>5000</v>
      </c>
      <c r="K301" t="s">
        <v>1990</v>
      </c>
      <c r="L301">
        <v>119</v>
      </c>
      <c r="O301" s="388" t="s">
        <v>1990</v>
      </c>
      <c r="P301" s="382" t="s">
        <v>1607</v>
      </c>
      <c r="Q301" s="382" t="s">
        <v>124</v>
      </c>
      <c r="R301" s="383">
        <v>2001</v>
      </c>
      <c r="S301" s="382" t="s">
        <v>190</v>
      </c>
      <c r="T301" s="382" t="s">
        <v>190</v>
      </c>
      <c r="U301" s="382" t="s">
        <v>1612</v>
      </c>
      <c r="V301" s="384">
        <v>37371</v>
      </c>
      <c r="W301" s="384">
        <v>37371</v>
      </c>
      <c r="X301" s="382" t="s">
        <v>1608</v>
      </c>
      <c r="Y301" s="383">
        <v>78641</v>
      </c>
      <c r="Z301" s="382" t="s">
        <v>1341</v>
      </c>
      <c r="AA301" s="396"/>
      <c r="AB301" s="382" t="s">
        <v>1613</v>
      </c>
      <c r="AC301" s="383">
        <v>222159</v>
      </c>
      <c r="AD301" s="382" t="s">
        <v>1341</v>
      </c>
      <c r="AE301" s="387"/>
      <c r="AF301" s="382" t="s">
        <v>1341</v>
      </c>
      <c r="AG301" s="382" t="s">
        <v>1341</v>
      </c>
      <c r="AH301" s="383" t="b">
        <v>0</v>
      </c>
      <c r="AI301" s="382" t="s">
        <v>1341</v>
      </c>
      <c r="AJ301" s="382" t="s">
        <v>2478</v>
      </c>
      <c r="AK301" t="s">
        <v>2481</v>
      </c>
    </row>
    <row r="302" spans="7:37" x14ac:dyDescent="0.3">
      <c r="G302" t="s">
        <v>2488</v>
      </c>
      <c r="H302" t="s">
        <v>124</v>
      </c>
      <c r="I302">
        <v>2001</v>
      </c>
      <c r="J302">
        <v>5000</v>
      </c>
      <c r="K302" t="s">
        <v>1991</v>
      </c>
      <c r="L302">
        <v>120</v>
      </c>
      <c r="O302" s="388" t="s">
        <v>1991</v>
      </c>
      <c r="P302" s="382" t="s">
        <v>1607</v>
      </c>
      <c r="Q302" s="382" t="s">
        <v>124</v>
      </c>
      <c r="R302" s="383">
        <v>2001</v>
      </c>
      <c r="S302" s="382" t="s">
        <v>190</v>
      </c>
      <c r="T302" s="382" t="s">
        <v>190</v>
      </c>
      <c r="U302" s="382" t="s">
        <v>1612</v>
      </c>
      <c r="V302" s="384">
        <v>37371</v>
      </c>
      <c r="W302" s="384">
        <v>37371</v>
      </c>
      <c r="X302" s="382" t="s">
        <v>1608</v>
      </c>
      <c r="Y302" s="383">
        <v>78035</v>
      </c>
      <c r="Z302" s="382" t="s">
        <v>1613</v>
      </c>
      <c r="AA302" s="386">
        <v>315</v>
      </c>
      <c r="AB302" s="382" t="s">
        <v>1613</v>
      </c>
      <c r="AC302" s="383">
        <v>329038</v>
      </c>
      <c r="AD302" s="382" t="s">
        <v>1341</v>
      </c>
      <c r="AE302" s="387"/>
      <c r="AF302" s="382" t="s">
        <v>1341</v>
      </c>
      <c r="AG302" s="382" t="s">
        <v>1341</v>
      </c>
      <c r="AH302" s="383" t="b">
        <v>0</v>
      </c>
      <c r="AI302" s="382" t="s">
        <v>1341</v>
      </c>
      <c r="AJ302" s="382" t="s">
        <v>2478</v>
      </c>
      <c r="AK302" t="s">
        <v>2481</v>
      </c>
    </row>
    <row r="303" spans="7:37" x14ac:dyDescent="0.3">
      <c r="G303" t="s">
        <v>2488</v>
      </c>
      <c r="H303" t="s">
        <v>124</v>
      </c>
      <c r="I303">
        <v>2001</v>
      </c>
      <c r="J303">
        <v>5000</v>
      </c>
      <c r="K303" t="s">
        <v>1967</v>
      </c>
      <c r="L303">
        <v>121</v>
      </c>
      <c r="O303" s="388" t="s">
        <v>1967</v>
      </c>
      <c r="P303" s="382" t="s">
        <v>1607</v>
      </c>
      <c r="Q303" s="382" t="s">
        <v>124</v>
      </c>
      <c r="R303" s="383">
        <v>2001</v>
      </c>
      <c r="S303" s="382" t="s">
        <v>211</v>
      </c>
      <c r="T303" s="382" t="s">
        <v>210</v>
      </c>
      <c r="U303" s="382" t="s">
        <v>1612</v>
      </c>
      <c r="V303" s="384">
        <v>37348</v>
      </c>
      <c r="W303" s="384">
        <v>37348</v>
      </c>
      <c r="X303" s="382" t="s">
        <v>1608</v>
      </c>
      <c r="Y303" s="383">
        <v>44563</v>
      </c>
      <c r="Z303" s="382" t="s">
        <v>1341</v>
      </c>
      <c r="AA303" s="396"/>
      <c r="AB303" s="382" t="s">
        <v>1608</v>
      </c>
      <c r="AC303" s="383">
        <v>541</v>
      </c>
      <c r="AD303" s="382" t="s">
        <v>1341</v>
      </c>
      <c r="AE303" s="387"/>
      <c r="AF303" s="382" t="s">
        <v>1341</v>
      </c>
      <c r="AG303" s="382" t="s">
        <v>1341</v>
      </c>
      <c r="AH303" s="383" t="b">
        <v>0</v>
      </c>
      <c r="AI303" s="382" t="s">
        <v>1341</v>
      </c>
      <c r="AJ303" s="382" t="s">
        <v>2478</v>
      </c>
      <c r="AK303" t="s">
        <v>2481</v>
      </c>
    </row>
    <row r="304" spans="7:37" x14ac:dyDescent="0.3">
      <c r="G304" t="s">
        <v>2488</v>
      </c>
      <c r="H304" t="s">
        <v>124</v>
      </c>
      <c r="I304">
        <v>2001</v>
      </c>
      <c r="J304">
        <v>5000</v>
      </c>
      <c r="K304" t="s">
        <v>1968</v>
      </c>
      <c r="L304">
        <v>122</v>
      </c>
      <c r="O304" s="388" t="s">
        <v>1968</v>
      </c>
      <c r="P304" s="382" t="s">
        <v>1607</v>
      </c>
      <c r="Q304" s="382" t="s">
        <v>124</v>
      </c>
      <c r="R304" s="383">
        <v>2001</v>
      </c>
      <c r="S304" s="382" t="s">
        <v>211</v>
      </c>
      <c r="T304" s="382" t="s">
        <v>210</v>
      </c>
      <c r="U304" s="382" t="s">
        <v>1612</v>
      </c>
      <c r="V304" s="384">
        <v>37363</v>
      </c>
      <c r="W304" s="384">
        <v>37363</v>
      </c>
      <c r="X304" s="382" t="s">
        <v>1608</v>
      </c>
      <c r="Y304" s="383">
        <v>45972</v>
      </c>
      <c r="Z304" s="382" t="s">
        <v>1341</v>
      </c>
      <c r="AA304" s="396"/>
      <c r="AB304" s="382" t="s">
        <v>1608</v>
      </c>
      <c r="AC304" s="383">
        <v>1179</v>
      </c>
      <c r="AD304" s="382" t="s">
        <v>1341</v>
      </c>
      <c r="AE304" s="387"/>
      <c r="AF304" s="382" t="s">
        <v>1341</v>
      </c>
      <c r="AG304" s="382" t="s">
        <v>1341</v>
      </c>
      <c r="AH304" s="383" t="b">
        <v>0</v>
      </c>
      <c r="AI304" s="382" t="s">
        <v>1341</v>
      </c>
      <c r="AJ304" s="382" t="s">
        <v>2478</v>
      </c>
      <c r="AK304" t="s">
        <v>2481</v>
      </c>
    </row>
    <row r="305" spans="7:37" x14ac:dyDescent="0.3">
      <c r="G305" t="s">
        <v>2488</v>
      </c>
      <c r="H305" t="s">
        <v>124</v>
      </c>
      <c r="I305">
        <v>2002</v>
      </c>
      <c r="J305">
        <v>5000</v>
      </c>
      <c r="K305" t="s">
        <v>1961</v>
      </c>
      <c r="L305">
        <v>123</v>
      </c>
      <c r="O305" s="388" t="s">
        <v>1961</v>
      </c>
      <c r="P305" s="382" t="s">
        <v>1607</v>
      </c>
      <c r="Q305" s="382" t="s">
        <v>124</v>
      </c>
      <c r="R305" s="383">
        <v>2002</v>
      </c>
      <c r="S305" s="382" t="s">
        <v>211</v>
      </c>
      <c r="T305" s="382" t="s">
        <v>210</v>
      </c>
      <c r="U305" s="382" t="s">
        <v>1612</v>
      </c>
      <c r="V305" s="384">
        <v>37741</v>
      </c>
      <c r="W305" s="384">
        <v>37741</v>
      </c>
      <c r="X305" s="382" t="s">
        <v>1608</v>
      </c>
      <c r="Y305" s="383">
        <v>24362</v>
      </c>
      <c r="Z305" s="382" t="s">
        <v>1341</v>
      </c>
      <c r="AA305" s="396"/>
      <c r="AB305" s="382" t="s">
        <v>1608</v>
      </c>
      <c r="AC305" s="383">
        <v>1418</v>
      </c>
      <c r="AD305" s="382" t="s">
        <v>1341</v>
      </c>
      <c r="AE305" s="387"/>
      <c r="AF305" s="382" t="s">
        <v>1341</v>
      </c>
      <c r="AG305" s="382" t="s">
        <v>1341</v>
      </c>
      <c r="AH305" s="383" t="b">
        <v>0</v>
      </c>
      <c r="AI305" s="382" t="s">
        <v>1341</v>
      </c>
      <c r="AJ305" s="382" t="s">
        <v>2478</v>
      </c>
      <c r="AK305" t="s">
        <v>2481</v>
      </c>
    </row>
    <row r="306" spans="7:37" x14ac:dyDescent="0.3">
      <c r="G306" t="s">
        <v>2488</v>
      </c>
      <c r="H306" t="s">
        <v>124</v>
      </c>
      <c r="I306">
        <v>2002</v>
      </c>
      <c r="J306">
        <v>5000</v>
      </c>
      <c r="K306" t="s">
        <v>1962</v>
      </c>
      <c r="L306">
        <v>124</v>
      </c>
      <c r="O306" s="388" t="s">
        <v>1962</v>
      </c>
      <c r="P306" s="382" t="s">
        <v>1607</v>
      </c>
      <c r="Q306" s="382" t="s">
        <v>124</v>
      </c>
      <c r="R306" s="383">
        <v>2002</v>
      </c>
      <c r="S306" s="382" t="s">
        <v>211</v>
      </c>
      <c r="T306" s="382" t="s">
        <v>210</v>
      </c>
      <c r="U306" s="382" t="s">
        <v>1612</v>
      </c>
      <c r="V306" s="384">
        <v>37741</v>
      </c>
      <c r="W306" s="384">
        <v>37741</v>
      </c>
      <c r="X306" s="382" t="s">
        <v>1608</v>
      </c>
      <c r="Y306" s="383">
        <v>25475</v>
      </c>
      <c r="Z306" s="382" t="s">
        <v>1341</v>
      </c>
      <c r="AA306" s="396"/>
      <c r="AB306" s="382" t="s">
        <v>1608</v>
      </c>
      <c r="AC306" s="383">
        <v>1483</v>
      </c>
      <c r="AD306" s="382" t="s">
        <v>1341</v>
      </c>
      <c r="AE306" s="385"/>
      <c r="AF306" s="382" t="s">
        <v>1341</v>
      </c>
      <c r="AG306" s="382" t="s">
        <v>1341</v>
      </c>
      <c r="AH306" s="383" t="b">
        <v>0</v>
      </c>
      <c r="AI306" s="382" t="s">
        <v>1341</v>
      </c>
      <c r="AJ306" s="382" t="s">
        <v>2478</v>
      </c>
      <c r="AK306" t="s">
        <v>2481</v>
      </c>
    </row>
    <row r="307" spans="7:37" x14ac:dyDescent="0.3">
      <c r="G307" t="s">
        <v>2488</v>
      </c>
      <c r="H307" t="s">
        <v>124</v>
      </c>
      <c r="I307">
        <v>2002</v>
      </c>
      <c r="J307">
        <v>5000</v>
      </c>
      <c r="K307" t="s">
        <v>1963</v>
      </c>
      <c r="L307">
        <v>125</v>
      </c>
      <c r="O307" s="388" t="s">
        <v>1963</v>
      </c>
      <c r="P307" s="382" t="s">
        <v>1607</v>
      </c>
      <c r="Q307" s="382" t="s">
        <v>124</v>
      </c>
      <c r="R307" s="383">
        <v>2002</v>
      </c>
      <c r="S307" s="382" t="s">
        <v>211</v>
      </c>
      <c r="T307" s="382" t="s">
        <v>210</v>
      </c>
      <c r="U307" s="382" t="s">
        <v>1612</v>
      </c>
      <c r="V307" s="384">
        <v>37756</v>
      </c>
      <c r="W307" s="384">
        <v>37756</v>
      </c>
      <c r="X307" s="382" t="s">
        <v>1608</v>
      </c>
      <c r="Y307" s="383">
        <v>25292</v>
      </c>
      <c r="Z307" s="382" t="s">
        <v>1341</v>
      </c>
      <c r="AA307" s="396"/>
      <c r="AB307" s="382" t="s">
        <v>1608</v>
      </c>
      <c r="AC307" s="383">
        <v>385</v>
      </c>
      <c r="AD307" s="382" t="s">
        <v>1341</v>
      </c>
      <c r="AE307" s="396"/>
      <c r="AF307" s="382" t="s">
        <v>1341</v>
      </c>
      <c r="AG307" s="382" t="s">
        <v>1341</v>
      </c>
      <c r="AH307" s="383" t="b">
        <v>0</v>
      </c>
      <c r="AI307" s="382" t="s">
        <v>1341</v>
      </c>
      <c r="AJ307" s="382" t="s">
        <v>2478</v>
      </c>
      <c r="AK307" t="s">
        <v>2481</v>
      </c>
    </row>
    <row r="308" spans="7:37" x14ac:dyDescent="0.3">
      <c r="G308" t="s">
        <v>2488</v>
      </c>
      <c r="H308" t="s">
        <v>124</v>
      </c>
      <c r="I308">
        <v>2002</v>
      </c>
      <c r="J308">
        <v>5000</v>
      </c>
      <c r="K308" t="s">
        <v>1964</v>
      </c>
      <c r="L308">
        <v>126</v>
      </c>
      <c r="O308" s="388" t="s">
        <v>1964</v>
      </c>
      <c r="P308" s="382" t="s">
        <v>1607</v>
      </c>
      <c r="Q308" s="382" t="s">
        <v>124</v>
      </c>
      <c r="R308" s="383">
        <v>2002</v>
      </c>
      <c r="S308" s="382" t="s">
        <v>211</v>
      </c>
      <c r="T308" s="382" t="s">
        <v>210</v>
      </c>
      <c r="U308" s="382" t="s">
        <v>1612</v>
      </c>
      <c r="V308" s="384">
        <v>37756</v>
      </c>
      <c r="W308" s="384">
        <v>37756</v>
      </c>
      <c r="X308" s="382" t="s">
        <v>1608</v>
      </c>
      <c r="Y308" s="383">
        <v>24992</v>
      </c>
      <c r="Z308" s="382" t="s">
        <v>1341</v>
      </c>
      <c r="AA308" s="396"/>
      <c r="AB308" s="382" t="s">
        <v>1608</v>
      </c>
      <c r="AC308" s="383">
        <v>381</v>
      </c>
      <c r="AD308" s="382" t="s">
        <v>1341</v>
      </c>
      <c r="AE308" s="387"/>
      <c r="AF308" s="382" t="s">
        <v>1341</v>
      </c>
      <c r="AG308" s="382" t="s">
        <v>1341</v>
      </c>
      <c r="AH308" s="383" t="b">
        <v>0</v>
      </c>
      <c r="AI308" s="382" t="s">
        <v>1341</v>
      </c>
      <c r="AJ308" s="382" t="s">
        <v>2478</v>
      </c>
      <c r="AK308" t="s">
        <v>2481</v>
      </c>
    </row>
    <row r="309" spans="7:37" x14ac:dyDescent="0.3">
      <c r="G309" t="s">
        <v>2488</v>
      </c>
      <c r="H309" t="s">
        <v>124</v>
      </c>
      <c r="I309">
        <v>2002</v>
      </c>
      <c r="J309">
        <v>5000</v>
      </c>
      <c r="K309" t="s">
        <v>1965</v>
      </c>
      <c r="L309">
        <v>127</v>
      </c>
      <c r="O309" s="388" t="s">
        <v>1965</v>
      </c>
      <c r="P309" s="382" t="s">
        <v>1607</v>
      </c>
      <c r="Q309" s="382" t="s">
        <v>124</v>
      </c>
      <c r="R309" s="383">
        <v>2002</v>
      </c>
      <c r="S309" s="382" t="s">
        <v>211</v>
      </c>
      <c r="T309" s="382" t="s">
        <v>210</v>
      </c>
      <c r="U309" s="382" t="s">
        <v>1612</v>
      </c>
      <c r="V309" s="384">
        <v>37726</v>
      </c>
      <c r="W309" s="384">
        <v>37726</v>
      </c>
      <c r="X309" s="382" t="s">
        <v>1608</v>
      </c>
      <c r="Y309" s="383">
        <v>24505</v>
      </c>
      <c r="Z309" s="382" t="s">
        <v>1341</v>
      </c>
      <c r="AA309" s="396"/>
      <c r="AB309" s="382" t="s">
        <v>1608</v>
      </c>
      <c r="AC309" s="383">
        <v>1564</v>
      </c>
      <c r="AD309" s="382" t="s">
        <v>1341</v>
      </c>
      <c r="AE309" s="387"/>
      <c r="AF309" s="382" t="s">
        <v>1341</v>
      </c>
      <c r="AG309" s="382" t="s">
        <v>1341</v>
      </c>
      <c r="AH309" s="383" t="b">
        <v>0</v>
      </c>
      <c r="AI309" s="382" t="s">
        <v>1341</v>
      </c>
      <c r="AJ309" s="382" t="s">
        <v>2478</v>
      </c>
      <c r="AK309" t="s">
        <v>2481</v>
      </c>
    </row>
    <row r="310" spans="7:37" x14ac:dyDescent="0.3">
      <c r="G310" t="s">
        <v>2488</v>
      </c>
      <c r="H310" t="s">
        <v>124</v>
      </c>
      <c r="I310">
        <v>2002</v>
      </c>
      <c r="J310">
        <v>5000</v>
      </c>
      <c r="K310" t="s">
        <v>1966</v>
      </c>
      <c r="L310">
        <v>128</v>
      </c>
      <c r="O310" s="388" t="s">
        <v>1966</v>
      </c>
      <c r="P310" s="382" t="s">
        <v>1607</v>
      </c>
      <c r="Q310" s="382" t="s">
        <v>124</v>
      </c>
      <c r="R310" s="383">
        <v>2002</v>
      </c>
      <c r="S310" s="382" t="s">
        <v>211</v>
      </c>
      <c r="T310" s="382" t="s">
        <v>210</v>
      </c>
      <c r="U310" s="382" t="s">
        <v>1612</v>
      </c>
      <c r="V310" s="384">
        <v>37726</v>
      </c>
      <c r="W310" s="384">
        <v>37726</v>
      </c>
      <c r="X310" s="382" t="s">
        <v>1608</v>
      </c>
      <c r="Y310" s="383">
        <v>24589</v>
      </c>
      <c r="Z310" s="382" t="s">
        <v>1341</v>
      </c>
      <c r="AA310" s="396"/>
      <c r="AB310" s="382" t="s">
        <v>1608</v>
      </c>
      <c r="AC310" s="383">
        <v>1509</v>
      </c>
      <c r="AD310" s="382" t="s">
        <v>1341</v>
      </c>
      <c r="AE310" s="387"/>
      <c r="AF310" s="382" t="s">
        <v>1341</v>
      </c>
      <c r="AG310" s="382" t="s">
        <v>1341</v>
      </c>
      <c r="AH310" s="383" t="b">
        <v>0</v>
      </c>
      <c r="AI310" s="382" t="s">
        <v>1341</v>
      </c>
      <c r="AJ310" s="382" t="s">
        <v>2478</v>
      </c>
      <c r="AK310" t="s">
        <v>2481</v>
      </c>
    </row>
    <row r="311" spans="7:37" x14ac:dyDescent="0.3">
      <c r="G311" t="s">
        <v>2488</v>
      </c>
      <c r="H311" t="s">
        <v>124</v>
      </c>
      <c r="I311">
        <v>2003</v>
      </c>
      <c r="J311">
        <v>5000</v>
      </c>
      <c r="K311" t="s">
        <v>1971</v>
      </c>
      <c r="L311">
        <v>129</v>
      </c>
      <c r="O311" s="388" t="s">
        <v>1971</v>
      </c>
      <c r="P311" s="382" t="s">
        <v>1607</v>
      </c>
      <c r="Q311" s="382" t="s">
        <v>124</v>
      </c>
      <c r="R311" s="383">
        <v>2003</v>
      </c>
      <c r="S311" s="382" t="s">
        <v>211</v>
      </c>
      <c r="T311" s="382" t="s">
        <v>210</v>
      </c>
      <c r="U311" s="382" t="s">
        <v>1612</v>
      </c>
      <c r="V311" s="384">
        <v>38121</v>
      </c>
      <c r="W311" s="384">
        <v>38121</v>
      </c>
      <c r="X311" s="382" t="s">
        <v>1608</v>
      </c>
      <c r="Y311" s="383">
        <v>24556</v>
      </c>
      <c r="Z311" s="382" t="s">
        <v>1341</v>
      </c>
      <c r="AA311" s="396"/>
      <c r="AB311" s="382" t="s">
        <v>1608</v>
      </c>
      <c r="AC311" s="383">
        <v>1567</v>
      </c>
      <c r="AD311" s="382" t="s">
        <v>1341</v>
      </c>
      <c r="AE311" s="396"/>
      <c r="AF311" s="382" t="s">
        <v>1341</v>
      </c>
      <c r="AG311" s="382" t="s">
        <v>1341</v>
      </c>
      <c r="AH311" s="383" t="b">
        <v>0</v>
      </c>
      <c r="AI311" s="382" t="s">
        <v>1341</v>
      </c>
      <c r="AJ311" s="382" t="s">
        <v>2478</v>
      </c>
      <c r="AK311" t="s">
        <v>2481</v>
      </c>
    </row>
    <row r="312" spans="7:37" x14ac:dyDescent="0.3">
      <c r="G312" t="s">
        <v>2488</v>
      </c>
      <c r="H312" t="s">
        <v>124</v>
      </c>
      <c r="I312">
        <v>2003</v>
      </c>
      <c r="J312">
        <v>5000</v>
      </c>
      <c r="K312" t="s">
        <v>1974</v>
      </c>
      <c r="L312">
        <v>130</v>
      </c>
      <c r="O312" s="388" t="s">
        <v>1974</v>
      </c>
      <c r="P312" s="382" t="s">
        <v>1607</v>
      </c>
      <c r="Q312" s="382" t="s">
        <v>124</v>
      </c>
      <c r="R312" s="383">
        <v>2003</v>
      </c>
      <c r="S312" s="382" t="s">
        <v>211</v>
      </c>
      <c r="T312" s="382" t="s">
        <v>210</v>
      </c>
      <c r="U312" s="382" t="s">
        <v>1612</v>
      </c>
      <c r="V312" s="384">
        <v>38121</v>
      </c>
      <c r="W312" s="384">
        <v>38121</v>
      </c>
      <c r="X312" s="382" t="s">
        <v>1608</v>
      </c>
      <c r="Y312" s="383">
        <v>24687</v>
      </c>
      <c r="Z312" s="382" t="s">
        <v>1341</v>
      </c>
      <c r="AA312" s="396"/>
      <c r="AB312" s="382" t="s">
        <v>1608</v>
      </c>
      <c r="AC312" s="383">
        <v>1567</v>
      </c>
      <c r="AD312" s="382" t="s">
        <v>1341</v>
      </c>
      <c r="AE312" s="396"/>
      <c r="AF312" s="382" t="s">
        <v>1341</v>
      </c>
      <c r="AG312" s="382" t="s">
        <v>1341</v>
      </c>
      <c r="AH312" s="383" t="b">
        <v>0</v>
      </c>
      <c r="AI312" s="382" t="s">
        <v>1341</v>
      </c>
      <c r="AJ312" s="382" t="s">
        <v>2478</v>
      </c>
      <c r="AK312" t="s">
        <v>2481</v>
      </c>
    </row>
    <row r="313" spans="7:37" x14ac:dyDescent="0.3">
      <c r="G313" t="s">
        <v>2488</v>
      </c>
      <c r="H313" t="s">
        <v>124</v>
      </c>
      <c r="I313">
        <v>2003</v>
      </c>
      <c r="J313">
        <v>5000</v>
      </c>
      <c r="K313" t="s">
        <v>1970</v>
      </c>
      <c r="L313">
        <v>131</v>
      </c>
      <c r="O313" s="388" t="s">
        <v>1970</v>
      </c>
      <c r="P313" s="382" t="s">
        <v>1607</v>
      </c>
      <c r="Q313" s="382" t="s">
        <v>124</v>
      </c>
      <c r="R313" s="383">
        <v>2003</v>
      </c>
      <c r="S313" s="382" t="s">
        <v>211</v>
      </c>
      <c r="T313" s="382" t="s">
        <v>210</v>
      </c>
      <c r="U313" s="382" t="s">
        <v>1612</v>
      </c>
      <c r="V313" s="384">
        <v>38092</v>
      </c>
      <c r="W313" s="384">
        <v>38092</v>
      </c>
      <c r="X313" s="382" t="s">
        <v>1608</v>
      </c>
      <c r="Y313" s="383">
        <v>25101</v>
      </c>
      <c r="Z313" s="382" t="s">
        <v>1341</v>
      </c>
      <c r="AA313" s="396"/>
      <c r="AB313" s="382" t="s">
        <v>1608</v>
      </c>
      <c r="AC313" s="383">
        <v>1602</v>
      </c>
      <c r="AD313" s="382" t="s">
        <v>1341</v>
      </c>
      <c r="AE313" s="385"/>
      <c r="AF313" s="382" t="s">
        <v>1341</v>
      </c>
      <c r="AG313" s="382" t="s">
        <v>1341</v>
      </c>
      <c r="AH313" s="383" t="b">
        <v>0</v>
      </c>
      <c r="AI313" s="382" t="s">
        <v>1341</v>
      </c>
      <c r="AJ313" s="382" t="s">
        <v>2478</v>
      </c>
      <c r="AK313" t="s">
        <v>2481</v>
      </c>
    </row>
    <row r="314" spans="7:37" x14ac:dyDescent="0.3">
      <c r="G314" t="s">
        <v>2488</v>
      </c>
      <c r="H314" t="s">
        <v>124</v>
      </c>
      <c r="I314">
        <v>2003</v>
      </c>
      <c r="J314">
        <v>5000</v>
      </c>
      <c r="K314" t="s">
        <v>1969</v>
      </c>
      <c r="L314">
        <v>132</v>
      </c>
      <c r="O314" s="388" t="s">
        <v>1969</v>
      </c>
      <c r="P314" s="382" t="s">
        <v>1607</v>
      </c>
      <c r="Q314" s="382" t="s">
        <v>124</v>
      </c>
      <c r="R314" s="383">
        <v>2003</v>
      </c>
      <c r="S314" s="382" t="s">
        <v>211</v>
      </c>
      <c r="T314" s="382" t="s">
        <v>210</v>
      </c>
      <c r="U314" s="382" t="s">
        <v>1612</v>
      </c>
      <c r="V314" s="384">
        <v>38092</v>
      </c>
      <c r="W314" s="384">
        <v>38092</v>
      </c>
      <c r="X314" s="382" t="s">
        <v>1608</v>
      </c>
      <c r="Y314" s="383">
        <v>24835</v>
      </c>
      <c r="Z314" s="382" t="s">
        <v>1341</v>
      </c>
      <c r="AA314" s="396"/>
      <c r="AB314" s="382" t="s">
        <v>1608</v>
      </c>
      <c r="AC314" s="383">
        <v>1585</v>
      </c>
      <c r="AD314" s="382" t="s">
        <v>1341</v>
      </c>
      <c r="AE314" s="396"/>
      <c r="AF314" s="382" t="s">
        <v>1341</v>
      </c>
      <c r="AG314" s="382" t="s">
        <v>1341</v>
      </c>
      <c r="AH314" s="383" t="b">
        <v>0</v>
      </c>
      <c r="AI314" s="382" t="s">
        <v>1341</v>
      </c>
      <c r="AJ314" s="382" t="s">
        <v>2478</v>
      </c>
      <c r="AK314" t="s">
        <v>2481</v>
      </c>
    </row>
    <row r="315" spans="7:37" x14ac:dyDescent="0.3">
      <c r="G315" t="s">
        <v>2488</v>
      </c>
      <c r="H315" t="s">
        <v>124</v>
      </c>
      <c r="I315">
        <v>2003</v>
      </c>
      <c r="J315">
        <v>5000</v>
      </c>
      <c r="K315" t="s">
        <v>1972</v>
      </c>
      <c r="L315">
        <v>133</v>
      </c>
      <c r="O315" s="388" t="s">
        <v>1972</v>
      </c>
      <c r="P315" s="382" t="s">
        <v>1607</v>
      </c>
      <c r="Q315" s="382" t="s">
        <v>124</v>
      </c>
      <c r="R315" s="383">
        <v>2003</v>
      </c>
      <c r="S315" s="382" t="s">
        <v>211</v>
      </c>
      <c r="T315" s="382" t="s">
        <v>210</v>
      </c>
      <c r="U315" s="382" t="s">
        <v>1612</v>
      </c>
      <c r="V315" s="384">
        <v>38107</v>
      </c>
      <c r="W315" s="384">
        <v>38107</v>
      </c>
      <c r="X315" s="382" t="s">
        <v>1608</v>
      </c>
      <c r="Y315" s="383">
        <v>23828</v>
      </c>
      <c r="Z315" s="382" t="s">
        <v>1341</v>
      </c>
      <c r="AA315" s="396"/>
      <c r="AB315" s="382" t="s">
        <v>1608</v>
      </c>
      <c r="AC315" s="383">
        <v>2072</v>
      </c>
      <c r="AD315" s="382" t="s">
        <v>1341</v>
      </c>
      <c r="AE315" s="396"/>
      <c r="AF315" s="382" t="s">
        <v>1341</v>
      </c>
      <c r="AG315" s="382" t="s">
        <v>1341</v>
      </c>
      <c r="AH315" s="383" t="b">
        <v>0</v>
      </c>
      <c r="AI315" s="382" t="s">
        <v>1341</v>
      </c>
      <c r="AJ315" s="382" t="s">
        <v>2478</v>
      </c>
      <c r="AK315" t="s">
        <v>2481</v>
      </c>
    </row>
    <row r="316" spans="7:37" x14ac:dyDescent="0.3">
      <c r="G316" t="s">
        <v>2488</v>
      </c>
      <c r="H316" t="s">
        <v>124</v>
      </c>
      <c r="I316">
        <v>2003</v>
      </c>
      <c r="J316">
        <v>5000</v>
      </c>
      <c r="K316" t="s">
        <v>1973</v>
      </c>
      <c r="L316">
        <v>134</v>
      </c>
      <c r="O316" s="388" t="s">
        <v>1973</v>
      </c>
      <c r="P316" s="382" t="s">
        <v>1607</v>
      </c>
      <c r="Q316" s="382" t="s">
        <v>124</v>
      </c>
      <c r="R316" s="383">
        <v>2003</v>
      </c>
      <c r="S316" s="382" t="s">
        <v>211</v>
      </c>
      <c r="T316" s="382" t="s">
        <v>210</v>
      </c>
      <c r="U316" s="382" t="s">
        <v>1612</v>
      </c>
      <c r="V316" s="384">
        <v>38107</v>
      </c>
      <c r="W316" s="384">
        <v>38107</v>
      </c>
      <c r="X316" s="382" t="s">
        <v>1608</v>
      </c>
      <c r="Y316" s="383">
        <v>24304</v>
      </c>
      <c r="Z316" s="382" t="s">
        <v>1341</v>
      </c>
      <c r="AA316" s="396"/>
      <c r="AB316" s="382" t="s">
        <v>1608</v>
      </c>
      <c r="AC316" s="383">
        <v>2113</v>
      </c>
      <c r="AD316" s="382" t="s">
        <v>1341</v>
      </c>
      <c r="AE316" s="396"/>
      <c r="AF316" s="382" t="s">
        <v>1341</v>
      </c>
      <c r="AG316" s="382" t="s">
        <v>1341</v>
      </c>
      <c r="AH316" s="383" t="b">
        <v>0</v>
      </c>
      <c r="AI316" s="382" t="s">
        <v>1341</v>
      </c>
      <c r="AJ316" s="382" t="s">
        <v>2478</v>
      </c>
      <c r="AK316" t="s">
        <v>2481</v>
      </c>
    </row>
    <row r="317" spans="7:37" x14ac:dyDescent="0.3">
      <c r="G317" t="s">
        <v>2488</v>
      </c>
      <c r="H317" t="s">
        <v>124</v>
      </c>
      <c r="I317">
        <v>2004</v>
      </c>
      <c r="J317">
        <v>5000</v>
      </c>
      <c r="K317" t="s">
        <v>1980</v>
      </c>
      <c r="L317">
        <v>135</v>
      </c>
      <c r="O317" s="388" t="s">
        <v>1980</v>
      </c>
      <c r="P317" s="382" t="s">
        <v>1607</v>
      </c>
      <c r="Q317" s="382" t="s">
        <v>124</v>
      </c>
      <c r="R317" s="383">
        <v>2004</v>
      </c>
      <c r="S317" s="382" t="s">
        <v>211</v>
      </c>
      <c r="T317" s="382" t="s">
        <v>210</v>
      </c>
      <c r="U317" s="382" t="s">
        <v>1612</v>
      </c>
      <c r="V317" s="384">
        <v>38471</v>
      </c>
      <c r="W317" s="384">
        <v>38471</v>
      </c>
      <c r="X317" s="382" t="s">
        <v>1608</v>
      </c>
      <c r="Y317" s="383">
        <v>25118</v>
      </c>
      <c r="Z317" s="382" t="s">
        <v>1341</v>
      </c>
      <c r="AA317" s="396"/>
      <c r="AB317" s="382" t="s">
        <v>1608</v>
      </c>
      <c r="AC317" s="383">
        <v>254</v>
      </c>
      <c r="AD317" s="382" t="s">
        <v>1341</v>
      </c>
      <c r="AE317" s="396"/>
      <c r="AF317" s="382" t="s">
        <v>1341</v>
      </c>
      <c r="AG317" s="382" t="s">
        <v>1341</v>
      </c>
      <c r="AH317" s="383" t="b">
        <v>0</v>
      </c>
      <c r="AI317" s="382" t="s">
        <v>1341</v>
      </c>
      <c r="AJ317" s="382" t="s">
        <v>2478</v>
      </c>
      <c r="AK317" t="s">
        <v>2481</v>
      </c>
    </row>
    <row r="318" spans="7:37" x14ac:dyDescent="0.3">
      <c r="G318" t="s">
        <v>2488</v>
      </c>
      <c r="H318" t="s">
        <v>124</v>
      </c>
      <c r="I318">
        <v>2004</v>
      </c>
      <c r="J318">
        <v>5000</v>
      </c>
      <c r="K318" t="s">
        <v>1976</v>
      </c>
      <c r="L318">
        <v>136</v>
      </c>
      <c r="O318" s="388" t="s">
        <v>1976</v>
      </c>
      <c r="P318" s="382" t="s">
        <v>1607</v>
      </c>
      <c r="Q318" s="382" t="s">
        <v>124</v>
      </c>
      <c r="R318" s="383">
        <v>2004</v>
      </c>
      <c r="S318" s="382" t="s">
        <v>211</v>
      </c>
      <c r="T318" s="382" t="s">
        <v>210</v>
      </c>
      <c r="U318" s="382" t="s">
        <v>1612</v>
      </c>
      <c r="V318" s="384">
        <v>38471</v>
      </c>
      <c r="W318" s="384">
        <v>38471</v>
      </c>
      <c r="X318" s="382" t="s">
        <v>1608</v>
      </c>
      <c r="Y318" s="383">
        <v>25757</v>
      </c>
      <c r="Z318" s="382" t="s">
        <v>1341</v>
      </c>
      <c r="AA318" s="385"/>
      <c r="AB318" s="382" t="s">
        <v>1608</v>
      </c>
      <c r="AC318" s="383">
        <v>261</v>
      </c>
      <c r="AD318" s="382" t="s">
        <v>1341</v>
      </c>
      <c r="AE318" s="396"/>
      <c r="AF318" s="382" t="s">
        <v>1341</v>
      </c>
      <c r="AG318" s="382" t="s">
        <v>1341</v>
      </c>
      <c r="AH318" s="383" t="b">
        <v>0</v>
      </c>
      <c r="AI318" s="382" t="s">
        <v>1341</v>
      </c>
      <c r="AJ318" s="382" t="s">
        <v>2478</v>
      </c>
      <c r="AK318" t="s">
        <v>2481</v>
      </c>
    </row>
    <row r="319" spans="7:37" x14ac:dyDescent="0.3">
      <c r="G319" t="s">
        <v>2488</v>
      </c>
      <c r="H319" t="s">
        <v>124</v>
      </c>
      <c r="I319">
        <v>2004</v>
      </c>
      <c r="J319">
        <v>5000</v>
      </c>
      <c r="K319" t="s">
        <v>1977</v>
      </c>
      <c r="L319">
        <v>137</v>
      </c>
      <c r="O319" s="388" t="s">
        <v>1977</v>
      </c>
      <c r="P319" s="382" t="s">
        <v>1607</v>
      </c>
      <c r="Q319" s="382" t="s">
        <v>124</v>
      </c>
      <c r="R319" s="383">
        <v>2004</v>
      </c>
      <c r="S319" s="382" t="s">
        <v>211</v>
      </c>
      <c r="T319" s="382" t="s">
        <v>210</v>
      </c>
      <c r="U319" s="382" t="s">
        <v>1612</v>
      </c>
      <c r="V319" s="384">
        <v>38457</v>
      </c>
      <c r="W319" s="384">
        <v>38457</v>
      </c>
      <c r="X319" s="382" t="s">
        <v>1608</v>
      </c>
      <c r="Y319" s="383">
        <v>25245</v>
      </c>
      <c r="Z319" s="382" t="s">
        <v>1341</v>
      </c>
      <c r="AA319" s="396"/>
      <c r="AB319" s="382" t="s">
        <v>1608</v>
      </c>
      <c r="AC319" s="383">
        <v>255</v>
      </c>
      <c r="AD319" s="382" t="s">
        <v>1341</v>
      </c>
      <c r="AE319" s="396"/>
      <c r="AF319" s="382" t="s">
        <v>1341</v>
      </c>
      <c r="AG319" s="382" t="s">
        <v>1341</v>
      </c>
      <c r="AH319" s="383" t="b">
        <v>0</v>
      </c>
      <c r="AI319" s="382" t="s">
        <v>1341</v>
      </c>
      <c r="AJ319" s="382" t="s">
        <v>2478</v>
      </c>
      <c r="AK319" t="s">
        <v>2481</v>
      </c>
    </row>
    <row r="320" spans="7:37" x14ac:dyDescent="0.3">
      <c r="G320" t="s">
        <v>2488</v>
      </c>
      <c r="H320" t="s">
        <v>124</v>
      </c>
      <c r="I320">
        <v>2004</v>
      </c>
      <c r="J320">
        <v>5000</v>
      </c>
      <c r="K320" t="s">
        <v>1975</v>
      </c>
      <c r="L320">
        <v>138</v>
      </c>
      <c r="O320" s="388" t="s">
        <v>1975</v>
      </c>
      <c r="P320" s="382" t="s">
        <v>1607</v>
      </c>
      <c r="Q320" s="382" t="s">
        <v>124</v>
      </c>
      <c r="R320" s="383">
        <v>2004</v>
      </c>
      <c r="S320" s="382" t="s">
        <v>211</v>
      </c>
      <c r="T320" s="382" t="s">
        <v>210</v>
      </c>
      <c r="U320" s="382" t="s">
        <v>1612</v>
      </c>
      <c r="V320" s="384">
        <v>38457</v>
      </c>
      <c r="W320" s="384">
        <v>38457</v>
      </c>
      <c r="X320" s="382" t="s">
        <v>1608</v>
      </c>
      <c r="Y320" s="383">
        <v>25443</v>
      </c>
      <c r="Z320" s="382" t="s">
        <v>1341</v>
      </c>
      <c r="AA320" s="396"/>
      <c r="AB320" s="382" t="s">
        <v>1608</v>
      </c>
      <c r="AC320" s="383">
        <v>258</v>
      </c>
      <c r="AD320" s="382" t="s">
        <v>1341</v>
      </c>
      <c r="AE320" s="396"/>
      <c r="AF320" s="382" t="s">
        <v>1341</v>
      </c>
      <c r="AG320" s="382" t="s">
        <v>1341</v>
      </c>
      <c r="AH320" s="383" t="b">
        <v>0</v>
      </c>
      <c r="AI320" s="382" t="s">
        <v>1341</v>
      </c>
      <c r="AJ320" s="382" t="s">
        <v>2478</v>
      </c>
      <c r="AK320" t="s">
        <v>2481</v>
      </c>
    </row>
    <row r="321" spans="7:37" x14ac:dyDescent="0.3">
      <c r="G321" t="s">
        <v>2488</v>
      </c>
      <c r="H321" t="s">
        <v>124</v>
      </c>
      <c r="I321">
        <v>2004</v>
      </c>
      <c r="J321">
        <v>5000</v>
      </c>
      <c r="K321" t="s">
        <v>1978</v>
      </c>
      <c r="L321">
        <v>139</v>
      </c>
      <c r="O321" s="388" t="s">
        <v>1978</v>
      </c>
      <c r="P321" s="382" t="s">
        <v>1607</v>
      </c>
      <c r="Q321" s="382" t="s">
        <v>124</v>
      </c>
      <c r="R321" s="383">
        <v>2004</v>
      </c>
      <c r="S321" s="382" t="s">
        <v>211</v>
      </c>
      <c r="T321" s="382" t="s">
        <v>210</v>
      </c>
      <c r="U321" s="382" t="s">
        <v>1612</v>
      </c>
      <c r="V321" s="384">
        <v>38488</v>
      </c>
      <c r="W321" s="384">
        <v>38488</v>
      </c>
      <c r="X321" s="382" t="s">
        <v>1608</v>
      </c>
      <c r="Y321" s="383">
        <v>25586</v>
      </c>
      <c r="Z321" s="382" t="s">
        <v>1341</v>
      </c>
      <c r="AA321" s="385"/>
      <c r="AB321" s="382" t="s">
        <v>1608</v>
      </c>
      <c r="AC321" s="383">
        <v>523</v>
      </c>
      <c r="AD321" s="382" t="s">
        <v>1341</v>
      </c>
      <c r="AE321" s="396"/>
      <c r="AF321" s="382" t="s">
        <v>1341</v>
      </c>
      <c r="AG321" s="382" t="s">
        <v>1341</v>
      </c>
      <c r="AH321" s="383" t="b">
        <v>0</v>
      </c>
      <c r="AI321" s="382" t="s">
        <v>1341</v>
      </c>
      <c r="AJ321" s="382" t="s">
        <v>2478</v>
      </c>
      <c r="AK321" t="s">
        <v>2481</v>
      </c>
    </row>
    <row r="322" spans="7:37" x14ac:dyDescent="0.3">
      <c r="G322" t="s">
        <v>2488</v>
      </c>
      <c r="H322" t="s">
        <v>124</v>
      </c>
      <c r="I322">
        <v>2004</v>
      </c>
      <c r="J322">
        <v>5000</v>
      </c>
      <c r="K322" t="s">
        <v>1979</v>
      </c>
      <c r="L322">
        <v>140</v>
      </c>
      <c r="O322" s="388" t="s">
        <v>1979</v>
      </c>
      <c r="P322" s="382" t="s">
        <v>1607</v>
      </c>
      <c r="Q322" s="382" t="s">
        <v>124</v>
      </c>
      <c r="R322" s="383">
        <v>2004</v>
      </c>
      <c r="S322" s="382" t="s">
        <v>211</v>
      </c>
      <c r="T322" s="382" t="s">
        <v>210</v>
      </c>
      <c r="U322" s="382" t="s">
        <v>1612</v>
      </c>
      <c r="V322" s="384">
        <v>38488</v>
      </c>
      <c r="W322" s="384">
        <v>38488</v>
      </c>
      <c r="X322" s="382" t="s">
        <v>1608</v>
      </c>
      <c r="Y322" s="383">
        <v>26799</v>
      </c>
      <c r="Z322" s="382" t="s">
        <v>1341</v>
      </c>
      <c r="AA322" s="387"/>
      <c r="AB322" s="382" t="s">
        <v>1608</v>
      </c>
      <c r="AC322" s="383">
        <v>547</v>
      </c>
      <c r="AD322" s="382" t="s">
        <v>1341</v>
      </c>
      <c r="AE322" s="396"/>
      <c r="AF322" s="382" t="s">
        <v>1341</v>
      </c>
      <c r="AG322" s="382" t="s">
        <v>1341</v>
      </c>
      <c r="AH322" s="383" t="b">
        <v>0</v>
      </c>
      <c r="AI322" s="382" t="s">
        <v>1341</v>
      </c>
      <c r="AJ322" s="382" t="s">
        <v>2478</v>
      </c>
      <c r="AK322" t="s">
        <v>2481</v>
      </c>
    </row>
    <row r="323" spans="7:37" x14ac:dyDescent="0.3">
      <c r="G323" t="s">
        <v>2488</v>
      </c>
      <c r="H323" t="s">
        <v>124</v>
      </c>
      <c r="I323">
        <v>2005</v>
      </c>
      <c r="J323">
        <v>5000</v>
      </c>
      <c r="K323" t="s">
        <v>1280</v>
      </c>
      <c r="L323">
        <v>141</v>
      </c>
      <c r="O323" s="388" t="s">
        <v>1280</v>
      </c>
      <c r="P323" s="382" t="s">
        <v>1607</v>
      </c>
      <c r="Q323" s="382" t="s">
        <v>124</v>
      </c>
      <c r="R323" s="383">
        <v>2005</v>
      </c>
      <c r="S323" s="382" t="s">
        <v>211</v>
      </c>
      <c r="T323" s="382" t="s">
        <v>210</v>
      </c>
      <c r="U323" s="382" t="s">
        <v>1612</v>
      </c>
      <c r="V323" s="384">
        <v>38854</v>
      </c>
      <c r="W323" s="384">
        <v>38854</v>
      </c>
      <c r="X323" s="382" t="s">
        <v>1608</v>
      </c>
      <c r="Y323" s="383">
        <v>26038</v>
      </c>
      <c r="Z323" s="382" t="s">
        <v>1341</v>
      </c>
      <c r="AA323" s="387"/>
      <c r="AB323" s="382" t="s">
        <v>1608</v>
      </c>
      <c r="AC323" s="383">
        <v>397</v>
      </c>
      <c r="AD323" s="382" t="s">
        <v>1341</v>
      </c>
      <c r="AE323" s="385"/>
      <c r="AF323" s="382" t="s">
        <v>1341</v>
      </c>
      <c r="AG323" s="382" t="s">
        <v>1341</v>
      </c>
      <c r="AH323" s="383" t="b">
        <v>0</v>
      </c>
      <c r="AI323" s="382" t="s">
        <v>1341</v>
      </c>
      <c r="AJ323" s="382" t="s">
        <v>1341</v>
      </c>
    </row>
    <row r="324" spans="7:37" x14ac:dyDescent="0.3">
      <c r="G324" t="s">
        <v>2488</v>
      </c>
      <c r="H324" t="s">
        <v>124</v>
      </c>
      <c r="I324">
        <v>2005</v>
      </c>
      <c r="J324">
        <v>5000</v>
      </c>
      <c r="K324" t="s">
        <v>1281</v>
      </c>
      <c r="L324">
        <v>142</v>
      </c>
      <c r="O324" s="388" t="s">
        <v>1281</v>
      </c>
      <c r="P324" s="382" t="s">
        <v>1607</v>
      </c>
      <c r="Q324" s="382" t="s">
        <v>124</v>
      </c>
      <c r="R324" s="383">
        <v>2005</v>
      </c>
      <c r="S324" s="382" t="s">
        <v>211</v>
      </c>
      <c r="T324" s="382" t="s">
        <v>210</v>
      </c>
      <c r="U324" s="382" t="s">
        <v>1612</v>
      </c>
      <c r="V324" s="384">
        <v>38854</v>
      </c>
      <c r="W324" s="384">
        <v>38854</v>
      </c>
      <c r="X324" s="382" t="s">
        <v>1608</v>
      </c>
      <c r="Y324" s="383">
        <v>24701</v>
      </c>
      <c r="Z324" s="382" t="s">
        <v>1341</v>
      </c>
      <c r="AA324" s="387"/>
      <c r="AB324" s="382" t="s">
        <v>1608</v>
      </c>
      <c r="AC324" s="383">
        <v>377</v>
      </c>
      <c r="AD324" s="382" t="s">
        <v>1341</v>
      </c>
      <c r="AE324" s="396"/>
      <c r="AF324" s="382" t="s">
        <v>1341</v>
      </c>
      <c r="AG324" s="382" t="s">
        <v>1341</v>
      </c>
      <c r="AH324" s="383" t="b">
        <v>0</v>
      </c>
      <c r="AI324" s="382" t="s">
        <v>1341</v>
      </c>
      <c r="AJ324" s="382" t="s">
        <v>1341</v>
      </c>
    </row>
    <row r="325" spans="7:37" x14ac:dyDescent="0.3">
      <c r="G325" t="s">
        <v>2488</v>
      </c>
      <c r="H325" t="s">
        <v>124</v>
      </c>
      <c r="I325">
        <v>2005</v>
      </c>
      <c r="J325">
        <v>5000</v>
      </c>
      <c r="K325" t="s">
        <v>1282</v>
      </c>
      <c r="L325">
        <v>143</v>
      </c>
      <c r="O325" s="388" t="s">
        <v>1282</v>
      </c>
      <c r="P325" s="382" t="s">
        <v>1607</v>
      </c>
      <c r="Q325" s="382" t="s">
        <v>124</v>
      </c>
      <c r="R325" s="383">
        <v>2005</v>
      </c>
      <c r="S325" s="382" t="s">
        <v>211</v>
      </c>
      <c r="T325" s="382" t="s">
        <v>210</v>
      </c>
      <c r="U325" s="382" t="s">
        <v>1612</v>
      </c>
      <c r="V325" s="384">
        <v>38825</v>
      </c>
      <c r="W325" s="384">
        <v>38825</v>
      </c>
      <c r="X325" s="382" t="s">
        <v>1608</v>
      </c>
      <c r="Y325" s="383">
        <v>25700</v>
      </c>
      <c r="Z325" s="382" t="s">
        <v>1341</v>
      </c>
      <c r="AA325" s="387"/>
      <c r="AB325" s="382" t="s">
        <v>1341</v>
      </c>
      <c r="AC325" s="387"/>
      <c r="AD325" s="382" t="s">
        <v>1341</v>
      </c>
      <c r="AE325" s="396"/>
      <c r="AF325" s="382" t="s">
        <v>1341</v>
      </c>
      <c r="AG325" s="382" t="s">
        <v>1341</v>
      </c>
      <c r="AH325" s="383" t="b">
        <v>0</v>
      </c>
      <c r="AI325" s="382" t="s">
        <v>1341</v>
      </c>
      <c r="AJ325" s="382" t="s">
        <v>1341</v>
      </c>
    </row>
    <row r="326" spans="7:37" x14ac:dyDescent="0.3">
      <c r="G326" t="s">
        <v>2488</v>
      </c>
      <c r="H326" t="s">
        <v>124</v>
      </c>
      <c r="I326">
        <v>2005</v>
      </c>
      <c r="J326">
        <v>5000</v>
      </c>
      <c r="K326" t="s">
        <v>1283</v>
      </c>
      <c r="L326">
        <v>144</v>
      </c>
      <c r="O326" s="388" t="s">
        <v>1283</v>
      </c>
      <c r="P326" s="382" t="s">
        <v>1607</v>
      </c>
      <c r="Q326" s="382" t="s">
        <v>124</v>
      </c>
      <c r="R326" s="383">
        <v>2005</v>
      </c>
      <c r="S326" s="382" t="s">
        <v>211</v>
      </c>
      <c r="T326" s="382" t="s">
        <v>210</v>
      </c>
      <c r="U326" s="382" t="s">
        <v>1612</v>
      </c>
      <c r="V326" s="384">
        <v>38825</v>
      </c>
      <c r="W326" s="384">
        <v>38825</v>
      </c>
      <c r="X326" s="382" t="s">
        <v>1608</v>
      </c>
      <c r="Y326" s="383">
        <v>26200</v>
      </c>
      <c r="Z326" s="382" t="s">
        <v>1341</v>
      </c>
      <c r="AA326" s="387"/>
      <c r="AB326" s="382" t="s">
        <v>1341</v>
      </c>
      <c r="AC326" s="387"/>
      <c r="AD326" s="382" t="s">
        <v>1341</v>
      </c>
      <c r="AE326" s="396"/>
      <c r="AF326" s="382" t="s">
        <v>1341</v>
      </c>
      <c r="AG326" s="382" t="s">
        <v>1341</v>
      </c>
      <c r="AH326" s="383" t="b">
        <v>0</v>
      </c>
      <c r="AI326" s="382" t="s">
        <v>1341</v>
      </c>
      <c r="AJ326" s="382" t="s">
        <v>1341</v>
      </c>
    </row>
    <row r="327" spans="7:37" x14ac:dyDescent="0.3">
      <c r="G327" t="s">
        <v>2488</v>
      </c>
      <c r="H327" t="s">
        <v>124</v>
      </c>
      <c r="I327">
        <v>2005</v>
      </c>
      <c r="J327">
        <v>5000</v>
      </c>
      <c r="K327" t="s">
        <v>1284</v>
      </c>
      <c r="L327">
        <v>145</v>
      </c>
      <c r="O327" s="388" t="s">
        <v>1284</v>
      </c>
      <c r="P327" s="382" t="s">
        <v>1607</v>
      </c>
      <c r="Q327" s="382" t="s">
        <v>124</v>
      </c>
      <c r="R327" s="383">
        <v>2005</v>
      </c>
      <c r="S327" s="382" t="s">
        <v>211</v>
      </c>
      <c r="T327" s="382" t="s">
        <v>210</v>
      </c>
      <c r="U327" s="382" t="s">
        <v>1612</v>
      </c>
      <c r="V327" s="384">
        <v>38838</v>
      </c>
      <c r="W327" s="384">
        <v>38838</v>
      </c>
      <c r="X327" s="382" t="s">
        <v>1608</v>
      </c>
      <c r="Y327" s="383">
        <v>25733</v>
      </c>
      <c r="Z327" s="382" t="s">
        <v>1341</v>
      </c>
      <c r="AA327" s="387"/>
      <c r="AB327" s="382" t="s">
        <v>1608</v>
      </c>
      <c r="AC327" s="383">
        <v>130</v>
      </c>
      <c r="AD327" s="382" t="s">
        <v>1341</v>
      </c>
      <c r="AE327" s="396"/>
      <c r="AF327" s="382" t="s">
        <v>1341</v>
      </c>
      <c r="AG327" s="382" t="s">
        <v>1341</v>
      </c>
      <c r="AH327" s="383" t="b">
        <v>0</v>
      </c>
      <c r="AI327" s="382" t="s">
        <v>1341</v>
      </c>
      <c r="AJ327" s="382" t="s">
        <v>1341</v>
      </c>
    </row>
    <row r="328" spans="7:37" x14ac:dyDescent="0.3">
      <c r="G328" t="s">
        <v>2488</v>
      </c>
      <c r="H328" t="s">
        <v>124</v>
      </c>
      <c r="I328">
        <v>2005</v>
      </c>
      <c r="J328">
        <v>5000</v>
      </c>
      <c r="K328" t="s">
        <v>1285</v>
      </c>
      <c r="L328">
        <v>146</v>
      </c>
      <c r="O328" s="388" t="s">
        <v>1285</v>
      </c>
      <c r="P328" s="382" t="s">
        <v>1607</v>
      </c>
      <c r="Q328" s="382" t="s">
        <v>124</v>
      </c>
      <c r="R328" s="383">
        <v>2005</v>
      </c>
      <c r="S328" s="382" t="s">
        <v>211</v>
      </c>
      <c r="T328" s="382" t="s">
        <v>210</v>
      </c>
      <c r="U328" s="382" t="s">
        <v>1612</v>
      </c>
      <c r="V328" s="384">
        <v>38838</v>
      </c>
      <c r="W328" s="384">
        <v>38838</v>
      </c>
      <c r="X328" s="382" t="s">
        <v>1608</v>
      </c>
      <c r="Y328" s="383">
        <v>25919</v>
      </c>
      <c r="Z328" s="382" t="s">
        <v>1341</v>
      </c>
      <c r="AA328" s="387"/>
      <c r="AB328" s="382" t="s">
        <v>1608</v>
      </c>
      <c r="AC328" s="386">
        <v>877</v>
      </c>
      <c r="AD328" s="382" t="s">
        <v>1341</v>
      </c>
      <c r="AE328" s="396"/>
      <c r="AF328" s="382" t="s">
        <v>1341</v>
      </c>
      <c r="AG328" s="382" t="s">
        <v>1341</v>
      </c>
      <c r="AH328" s="383" t="b">
        <v>0</v>
      </c>
      <c r="AI328" s="382" t="s">
        <v>1341</v>
      </c>
      <c r="AJ328" s="382" t="s">
        <v>1341</v>
      </c>
    </row>
    <row r="329" spans="7:37" x14ac:dyDescent="0.3">
      <c r="G329" t="s">
        <v>2488</v>
      </c>
      <c r="H329" t="s">
        <v>124</v>
      </c>
      <c r="I329">
        <v>2006</v>
      </c>
      <c r="J329">
        <v>5000</v>
      </c>
      <c r="K329" t="s">
        <v>1258</v>
      </c>
      <c r="L329">
        <v>147</v>
      </c>
      <c r="O329" s="388" t="s">
        <v>1258</v>
      </c>
      <c r="P329" s="382" t="s">
        <v>1607</v>
      </c>
      <c r="Q329" s="382" t="s">
        <v>124</v>
      </c>
      <c r="R329" s="383">
        <v>2006</v>
      </c>
      <c r="S329" s="382" t="s">
        <v>190</v>
      </c>
      <c r="T329" s="382" t="s">
        <v>190</v>
      </c>
      <c r="U329" s="382" t="s">
        <v>1612</v>
      </c>
      <c r="V329" s="384">
        <v>39184</v>
      </c>
      <c r="W329" s="384">
        <v>39185</v>
      </c>
      <c r="X329" s="382" t="s">
        <v>1608</v>
      </c>
      <c r="Y329" s="383">
        <v>1278401</v>
      </c>
      <c r="Z329" s="382" t="s">
        <v>1341</v>
      </c>
      <c r="AA329" s="387"/>
      <c r="AB329" s="382" t="s">
        <v>1613</v>
      </c>
      <c r="AC329" s="383">
        <v>3825433</v>
      </c>
      <c r="AD329" s="382" t="s">
        <v>1341</v>
      </c>
      <c r="AE329" s="396"/>
      <c r="AF329" s="382" t="s">
        <v>1341</v>
      </c>
      <c r="AG329" s="382" t="s">
        <v>1341</v>
      </c>
      <c r="AH329" s="383" t="b">
        <v>0</v>
      </c>
      <c r="AI329" s="382" t="s">
        <v>1341</v>
      </c>
      <c r="AJ329" s="382" t="s">
        <v>1341</v>
      </c>
    </row>
    <row r="330" spans="7:37" x14ac:dyDescent="0.3">
      <c r="G330" t="s">
        <v>2488</v>
      </c>
      <c r="H330" t="s">
        <v>124</v>
      </c>
      <c r="I330">
        <v>2006</v>
      </c>
      <c r="J330">
        <v>5000</v>
      </c>
      <c r="K330" t="s">
        <v>1259</v>
      </c>
      <c r="L330">
        <v>148</v>
      </c>
      <c r="O330" s="388" t="s">
        <v>1259</v>
      </c>
      <c r="P330" s="382" t="s">
        <v>1607</v>
      </c>
      <c r="Q330" s="382" t="s">
        <v>124</v>
      </c>
      <c r="R330" s="383">
        <v>2006</v>
      </c>
      <c r="S330" s="382" t="s">
        <v>190</v>
      </c>
      <c r="T330" s="382" t="s">
        <v>190</v>
      </c>
      <c r="U330" s="382" t="s">
        <v>1612</v>
      </c>
      <c r="V330" s="384">
        <v>39195</v>
      </c>
      <c r="W330" s="384">
        <v>39197</v>
      </c>
      <c r="X330" s="382" t="s">
        <v>1608</v>
      </c>
      <c r="Y330" s="383">
        <v>1432683</v>
      </c>
      <c r="Z330" s="382" t="s">
        <v>1341</v>
      </c>
      <c r="AA330" s="387"/>
      <c r="AB330" s="382" t="s">
        <v>1608</v>
      </c>
      <c r="AC330" s="383">
        <v>1856</v>
      </c>
      <c r="AD330" s="382" t="s">
        <v>1613</v>
      </c>
      <c r="AE330" s="386">
        <v>4252400</v>
      </c>
      <c r="AF330" s="382" t="s">
        <v>1341</v>
      </c>
      <c r="AG330" s="382" t="s">
        <v>1341</v>
      </c>
      <c r="AH330" s="383" t="b">
        <v>0</v>
      </c>
      <c r="AI330" s="382" t="s">
        <v>1341</v>
      </c>
      <c r="AJ330" s="382" t="s">
        <v>1341</v>
      </c>
    </row>
    <row r="331" spans="7:37" x14ac:dyDescent="0.3">
      <c r="G331" t="s">
        <v>2488</v>
      </c>
      <c r="H331" t="s">
        <v>124</v>
      </c>
      <c r="I331">
        <v>2006</v>
      </c>
      <c r="J331">
        <v>5000</v>
      </c>
      <c r="K331" t="s">
        <v>1260</v>
      </c>
      <c r="L331">
        <v>149</v>
      </c>
      <c r="O331" s="388" t="s">
        <v>1260</v>
      </c>
      <c r="P331" s="382" t="s">
        <v>1607</v>
      </c>
      <c r="Q331" s="382" t="s">
        <v>124</v>
      </c>
      <c r="R331" s="383">
        <v>2006</v>
      </c>
      <c r="S331" s="382" t="s">
        <v>190</v>
      </c>
      <c r="T331" s="382" t="s">
        <v>190</v>
      </c>
      <c r="U331" s="382" t="s">
        <v>1612</v>
      </c>
      <c r="V331" s="384">
        <v>39195</v>
      </c>
      <c r="W331" s="384">
        <v>39197</v>
      </c>
      <c r="X331" s="382" t="s">
        <v>1608</v>
      </c>
      <c r="Y331" s="383">
        <v>64885</v>
      </c>
      <c r="Z331" s="382" t="s">
        <v>1341</v>
      </c>
      <c r="AA331" s="387"/>
      <c r="AB331" s="382" t="s">
        <v>1608</v>
      </c>
      <c r="AC331" s="383">
        <v>783</v>
      </c>
      <c r="AD331" s="382" t="s">
        <v>1613</v>
      </c>
      <c r="AE331" s="386">
        <v>171202</v>
      </c>
      <c r="AF331" s="382" t="s">
        <v>1341</v>
      </c>
      <c r="AG331" s="382" t="s">
        <v>1341</v>
      </c>
      <c r="AH331" s="383" t="b">
        <v>0</v>
      </c>
      <c r="AI331" s="382" t="s">
        <v>1341</v>
      </c>
      <c r="AJ331" s="382" t="s">
        <v>1341</v>
      </c>
    </row>
    <row r="332" spans="7:37" x14ac:dyDescent="0.3">
      <c r="G332" t="s">
        <v>2488</v>
      </c>
      <c r="H332" t="s">
        <v>124</v>
      </c>
      <c r="I332">
        <v>2006</v>
      </c>
      <c r="J332">
        <v>5000</v>
      </c>
      <c r="K332" t="s">
        <v>1261</v>
      </c>
      <c r="L332">
        <v>150</v>
      </c>
      <c r="O332" s="388" t="s">
        <v>1261</v>
      </c>
      <c r="P332" s="382" t="s">
        <v>1607</v>
      </c>
      <c r="Q332" s="382" t="s">
        <v>124</v>
      </c>
      <c r="R332" s="383">
        <v>2006</v>
      </c>
      <c r="S332" s="382" t="s">
        <v>190</v>
      </c>
      <c r="T332" s="382" t="s">
        <v>190</v>
      </c>
      <c r="U332" s="382" t="s">
        <v>1612</v>
      </c>
      <c r="V332" s="384">
        <v>39195</v>
      </c>
      <c r="W332" s="384">
        <v>39197</v>
      </c>
      <c r="X332" s="382" t="s">
        <v>1608</v>
      </c>
      <c r="Y332" s="383">
        <v>46377</v>
      </c>
      <c r="Z332" s="382" t="s">
        <v>1341</v>
      </c>
      <c r="AA332" s="387"/>
      <c r="AB332" s="382" t="s">
        <v>1608</v>
      </c>
      <c r="AC332" s="383">
        <v>560</v>
      </c>
      <c r="AD332" s="382" t="s">
        <v>1613</v>
      </c>
      <c r="AE332" s="386">
        <v>189933</v>
      </c>
      <c r="AF332" s="382" t="s">
        <v>1341</v>
      </c>
      <c r="AG332" s="382" t="s">
        <v>1341</v>
      </c>
      <c r="AH332" s="383" t="b">
        <v>0</v>
      </c>
      <c r="AI332" s="382" t="s">
        <v>1341</v>
      </c>
      <c r="AJ332" s="382" t="s">
        <v>1341</v>
      </c>
    </row>
    <row r="333" spans="7:37" x14ac:dyDescent="0.3">
      <c r="G333" t="s">
        <v>2488</v>
      </c>
      <c r="H333" t="s">
        <v>124</v>
      </c>
      <c r="I333">
        <v>2006</v>
      </c>
      <c r="J333">
        <v>5000</v>
      </c>
      <c r="K333" t="s">
        <v>1262</v>
      </c>
      <c r="L333">
        <v>151</v>
      </c>
      <c r="O333" s="388" t="s">
        <v>1262</v>
      </c>
      <c r="P333" s="382" t="s">
        <v>1607</v>
      </c>
      <c r="Q333" s="382" t="s">
        <v>124</v>
      </c>
      <c r="R333" s="383">
        <v>2006</v>
      </c>
      <c r="S333" s="382" t="s">
        <v>190</v>
      </c>
      <c r="T333" s="382" t="s">
        <v>190</v>
      </c>
      <c r="U333" s="382" t="s">
        <v>1612</v>
      </c>
      <c r="V333" s="384">
        <v>39195</v>
      </c>
      <c r="W333" s="384">
        <v>39197</v>
      </c>
      <c r="X333" s="382" t="s">
        <v>1608</v>
      </c>
      <c r="Y333" s="383">
        <v>64093</v>
      </c>
      <c r="Z333" s="382" t="s">
        <v>1341</v>
      </c>
      <c r="AA333" s="387"/>
      <c r="AB333" s="382" t="s">
        <v>1608</v>
      </c>
      <c r="AC333" s="383">
        <v>1870</v>
      </c>
      <c r="AD333" s="382" t="s">
        <v>1613</v>
      </c>
      <c r="AE333" s="386">
        <v>146301</v>
      </c>
      <c r="AF333" s="382" t="s">
        <v>1341</v>
      </c>
      <c r="AG333" s="382" t="s">
        <v>1341</v>
      </c>
      <c r="AH333" s="383" t="b">
        <v>0</v>
      </c>
      <c r="AI333" s="382" t="s">
        <v>1341</v>
      </c>
      <c r="AJ333" s="382" t="s">
        <v>1341</v>
      </c>
    </row>
    <row r="334" spans="7:37" x14ac:dyDescent="0.3">
      <c r="G334" t="s">
        <v>2488</v>
      </c>
      <c r="H334" t="s">
        <v>124</v>
      </c>
      <c r="I334">
        <v>2006</v>
      </c>
      <c r="J334">
        <v>5000</v>
      </c>
      <c r="K334" t="s">
        <v>1263</v>
      </c>
      <c r="L334">
        <v>152</v>
      </c>
      <c r="O334" s="388" t="s">
        <v>1263</v>
      </c>
      <c r="P334" s="382" t="s">
        <v>1607</v>
      </c>
      <c r="Q334" s="382" t="s">
        <v>124</v>
      </c>
      <c r="R334" s="383">
        <v>2006</v>
      </c>
      <c r="S334" s="382" t="s">
        <v>190</v>
      </c>
      <c r="T334" s="382" t="s">
        <v>190</v>
      </c>
      <c r="U334" s="382" t="s">
        <v>1612</v>
      </c>
      <c r="V334" s="384">
        <v>39195</v>
      </c>
      <c r="W334" s="384">
        <v>39197</v>
      </c>
      <c r="X334" s="382" t="s">
        <v>1608</v>
      </c>
      <c r="Y334" s="383">
        <v>39208</v>
      </c>
      <c r="Z334" s="382" t="s">
        <v>1341</v>
      </c>
      <c r="AA334" s="387"/>
      <c r="AB334" s="382" t="s">
        <v>1608</v>
      </c>
      <c r="AC334" s="383">
        <v>1144</v>
      </c>
      <c r="AD334" s="382" t="s">
        <v>1613</v>
      </c>
      <c r="AE334" s="386">
        <v>171912</v>
      </c>
      <c r="AF334" s="382" t="s">
        <v>1341</v>
      </c>
      <c r="AG334" s="382" t="s">
        <v>1341</v>
      </c>
      <c r="AH334" s="383" t="b">
        <v>0</v>
      </c>
      <c r="AI334" s="382" t="s">
        <v>1341</v>
      </c>
      <c r="AJ334" s="382" t="s">
        <v>1341</v>
      </c>
    </row>
    <row r="335" spans="7:37" x14ac:dyDescent="0.3">
      <c r="G335" t="s">
        <v>2488</v>
      </c>
      <c r="H335" t="s">
        <v>124</v>
      </c>
      <c r="I335">
        <v>2006</v>
      </c>
      <c r="J335">
        <v>5000</v>
      </c>
      <c r="K335" t="s">
        <v>1264</v>
      </c>
      <c r="L335">
        <v>153</v>
      </c>
      <c r="O335" s="388" t="s">
        <v>1264</v>
      </c>
      <c r="P335" s="382" t="s">
        <v>1607</v>
      </c>
      <c r="Q335" s="382" t="s">
        <v>124</v>
      </c>
      <c r="R335" s="383">
        <v>2006</v>
      </c>
      <c r="S335" s="382" t="s">
        <v>190</v>
      </c>
      <c r="T335" s="382" t="s">
        <v>190</v>
      </c>
      <c r="U335" s="382" t="s">
        <v>1612</v>
      </c>
      <c r="V335" s="384">
        <v>39195</v>
      </c>
      <c r="W335" s="384">
        <v>39197</v>
      </c>
      <c r="X335" s="382" t="s">
        <v>1608</v>
      </c>
      <c r="Y335" s="383">
        <v>64665</v>
      </c>
      <c r="Z335" s="382" t="s">
        <v>1341</v>
      </c>
      <c r="AA335" s="396"/>
      <c r="AB335" s="382" t="s">
        <v>1608</v>
      </c>
      <c r="AC335" s="383">
        <v>544</v>
      </c>
      <c r="AD335" s="382" t="s">
        <v>1613</v>
      </c>
      <c r="AE335" s="386">
        <v>147071</v>
      </c>
      <c r="AF335" s="382" t="s">
        <v>1341</v>
      </c>
      <c r="AG335" s="382" t="s">
        <v>1341</v>
      </c>
      <c r="AH335" s="383" t="b">
        <v>0</v>
      </c>
      <c r="AI335" s="382" t="s">
        <v>1341</v>
      </c>
      <c r="AJ335" s="382" t="s">
        <v>1341</v>
      </c>
    </row>
    <row r="336" spans="7:37" x14ac:dyDescent="0.3">
      <c r="G336" t="s">
        <v>2488</v>
      </c>
      <c r="H336" t="s">
        <v>124</v>
      </c>
      <c r="I336">
        <v>2006</v>
      </c>
      <c r="J336">
        <v>5000</v>
      </c>
      <c r="K336" t="s">
        <v>1265</v>
      </c>
      <c r="L336">
        <v>154</v>
      </c>
      <c r="O336" s="388" t="s">
        <v>1265</v>
      </c>
      <c r="P336" s="382" t="s">
        <v>1607</v>
      </c>
      <c r="Q336" s="382" t="s">
        <v>124</v>
      </c>
      <c r="R336" s="383">
        <v>2006</v>
      </c>
      <c r="S336" s="382" t="s">
        <v>190</v>
      </c>
      <c r="T336" s="382" t="s">
        <v>190</v>
      </c>
      <c r="U336" s="382" t="s">
        <v>1612</v>
      </c>
      <c r="V336" s="384">
        <v>39195</v>
      </c>
      <c r="W336" s="384">
        <v>39197</v>
      </c>
      <c r="X336" s="382" t="s">
        <v>1608</v>
      </c>
      <c r="Y336" s="383">
        <v>41770</v>
      </c>
      <c r="Z336" s="382" t="s">
        <v>1341</v>
      </c>
      <c r="AA336" s="387"/>
      <c r="AB336" s="382" t="s">
        <v>1608</v>
      </c>
      <c r="AC336" s="383">
        <v>351</v>
      </c>
      <c r="AD336" s="382" t="s">
        <v>1613</v>
      </c>
      <c r="AE336" s="386">
        <v>170159</v>
      </c>
      <c r="AF336" s="382" t="s">
        <v>1341</v>
      </c>
      <c r="AG336" s="382" t="s">
        <v>1341</v>
      </c>
      <c r="AH336" s="383" t="b">
        <v>0</v>
      </c>
      <c r="AI336" s="382" t="s">
        <v>1341</v>
      </c>
      <c r="AJ336" s="382" t="s">
        <v>1341</v>
      </c>
    </row>
    <row r="337" spans="7:36" x14ac:dyDescent="0.3">
      <c r="G337" t="s">
        <v>2488</v>
      </c>
      <c r="H337" t="s">
        <v>124</v>
      </c>
      <c r="I337">
        <v>2007</v>
      </c>
      <c r="J337">
        <v>5000</v>
      </c>
      <c r="K337" t="s">
        <v>1266</v>
      </c>
      <c r="L337">
        <v>155</v>
      </c>
      <c r="O337" s="388" t="s">
        <v>1266</v>
      </c>
      <c r="P337" s="382" t="s">
        <v>1607</v>
      </c>
      <c r="Q337" s="382" t="s">
        <v>124</v>
      </c>
      <c r="R337" s="383">
        <v>2007</v>
      </c>
      <c r="S337" s="382" t="s">
        <v>190</v>
      </c>
      <c r="T337" s="382" t="s">
        <v>190</v>
      </c>
      <c r="U337" s="382" t="s">
        <v>1612</v>
      </c>
      <c r="V337" s="384">
        <v>39561</v>
      </c>
      <c r="W337" s="384">
        <v>39562</v>
      </c>
      <c r="X337" s="382" t="s">
        <v>1608</v>
      </c>
      <c r="Y337" s="383">
        <v>111161</v>
      </c>
      <c r="Z337" s="382" t="s">
        <v>1341</v>
      </c>
      <c r="AA337" s="387"/>
      <c r="AB337" s="382" t="s">
        <v>1613</v>
      </c>
      <c r="AC337" s="383">
        <v>333857</v>
      </c>
      <c r="AD337" s="382" t="s">
        <v>1341</v>
      </c>
      <c r="AE337" s="396"/>
      <c r="AF337" s="382" t="s">
        <v>1341</v>
      </c>
      <c r="AG337" s="382" t="s">
        <v>1341</v>
      </c>
      <c r="AH337" s="383" t="b">
        <v>0</v>
      </c>
      <c r="AI337" s="382" t="s">
        <v>1341</v>
      </c>
      <c r="AJ337" s="382" t="s">
        <v>1341</v>
      </c>
    </row>
    <row r="338" spans="7:36" x14ac:dyDescent="0.3">
      <c r="G338" t="s">
        <v>2488</v>
      </c>
      <c r="H338" t="s">
        <v>124</v>
      </c>
      <c r="I338">
        <v>2007</v>
      </c>
      <c r="J338">
        <v>5000</v>
      </c>
      <c r="K338" t="s">
        <v>1267</v>
      </c>
      <c r="L338">
        <v>156</v>
      </c>
      <c r="O338" s="388" t="s">
        <v>1267</v>
      </c>
      <c r="P338" s="382" t="s">
        <v>1607</v>
      </c>
      <c r="Q338" s="382" t="s">
        <v>124</v>
      </c>
      <c r="R338" s="383">
        <v>2007</v>
      </c>
      <c r="S338" s="382" t="s">
        <v>190</v>
      </c>
      <c r="T338" s="382" t="s">
        <v>190</v>
      </c>
      <c r="U338" s="382" t="s">
        <v>1612</v>
      </c>
      <c r="V338" s="384">
        <v>39561</v>
      </c>
      <c r="W338" s="384">
        <v>39562</v>
      </c>
      <c r="X338" s="382" t="s">
        <v>1608</v>
      </c>
      <c r="Y338" s="383">
        <v>108921</v>
      </c>
      <c r="Z338" s="382" t="s">
        <v>1341</v>
      </c>
      <c r="AA338" s="387"/>
      <c r="AB338" s="382" t="s">
        <v>1613</v>
      </c>
      <c r="AC338" s="383">
        <v>327166</v>
      </c>
      <c r="AD338" s="382" t="s">
        <v>1341</v>
      </c>
      <c r="AE338" s="396"/>
      <c r="AF338" s="382" t="s">
        <v>1341</v>
      </c>
      <c r="AG338" s="382" t="s">
        <v>1341</v>
      </c>
      <c r="AH338" s="383" t="b">
        <v>0</v>
      </c>
      <c r="AI338" s="382" t="s">
        <v>1341</v>
      </c>
      <c r="AJ338" s="382" t="s">
        <v>1341</v>
      </c>
    </row>
    <row r="339" spans="7:36" x14ac:dyDescent="0.3">
      <c r="G339" t="s">
        <v>2488</v>
      </c>
      <c r="H339" t="s">
        <v>124</v>
      </c>
      <c r="I339">
        <v>2007</v>
      </c>
      <c r="J339">
        <v>5000</v>
      </c>
      <c r="K339" t="s">
        <v>1268</v>
      </c>
      <c r="L339">
        <v>157</v>
      </c>
      <c r="O339" s="388" t="s">
        <v>1268</v>
      </c>
      <c r="P339" s="382" t="s">
        <v>1607</v>
      </c>
      <c r="Q339" s="382" t="s">
        <v>124</v>
      </c>
      <c r="R339" s="383">
        <v>2007</v>
      </c>
      <c r="S339" s="382" t="s">
        <v>190</v>
      </c>
      <c r="T339" s="382" t="s">
        <v>190</v>
      </c>
      <c r="U339" s="382" t="s">
        <v>1612</v>
      </c>
      <c r="V339" s="384">
        <v>39567</v>
      </c>
      <c r="W339" s="384">
        <v>39569</v>
      </c>
      <c r="X339" s="382" t="s">
        <v>1608</v>
      </c>
      <c r="Y339" s="383">
        <v>109247</v>
      </c>
      <c r="Z339" s="382" t="s">
        <v>1341</v>
      </c>
      <c r="AA339" s="387"/>
      <c r="AB339" s="382" t="s">
        <v>1613</v>
      </c>
      <c r="AC339" s="383">
        <v>327938</v>
      </c>
      <c r="AD339" s="382" t="s">
        <v>1341</v>
      </c>
      <c r="AE339" s="396"/>
      <c r="AF339" s="382" t="s">
        <v>1341</v>
      </c>
      <c r="AG339" s="382" t="s">
        <v>1341</v>
      </c>
      <c r="AH339" s="383" t="b">
        <v>0</v>
      </c>
      <c r="AI339" s="382" t="s">
        <v>1341</v>
      </c>
      <c r="AJ339" s="382" t="s">
        <v>1341</v>
      </c>
    </row>
    <row r="340" spans="7:36" x14ac:dyDescent="0.3">
      <c r="G340" t="s">
        <v>2488</v>
      </c>
      <c r="H340" t="s">
        <v>124</v>
      </c>
      <c r="I340">
        <v>2007</v>
      </c>
      <c r="J340">
        <v>5000</v>
      </c>
      <c r="K340" t="s">
        <v>1269</v>
      </c>
      <c r="L340">
        <v>158</v>
      </c>
      <c r="O340" s="388" t="s">
        <v>1269</v>
      </c>
      <c r="P340" s="382" t="s">
        <v>1607</v>
      </c>
      <c r="Q340" s="382" t="s">
        <v>124</v>
      </c>
      <c r="R340" s="383">
        <v>2007</v>
      </c>
      <c r="S340" s="382" t="s">
        <v>190</v>
      </c>
      <c r="T340" s="382" t="s">
        <v>190</v>
      </c>
      <c r="U340" s="382" t="s">
        <v>1612</v>
      </c>
      <c r="V340" s="384">
        <v>39567</v>
      </c>
      <c r="W340" s="384">
        <v>39569</v>
      </c>
      <c r="X340" s="382" t="s">
        <v>1608</v>
      </c>
      <c r="Y340" s="383">
        <v>109295</v>
      </c>
      <c r="Z340" s="382" t="s">
        <v>1341</v>
      </c>
      <c r="AA340" s="387"/>
      <c r="AB340" s="382" t="s">
        <v>1608</v>
      </c>
      <c r="AC340" s="383">
        <v>127</v>
      </c>
      <c r="AD340" s="382" t="s">
        <v>1613</v>
      </c>
      <c r="AE340" s="386">
        <v>328645</v>
      </c>
      <c r="AF340" s="382" t="s">
        <v>1341</v>
      </c>
      <c r="AG340" s="382" t="s">
        <v>1341</v>
      </c>
      <c r="AH340" s="383" t="b">
        <v>0</v>
      </c>
      <c r="AI340" s="382" t="s">
        <v>1341</v>
      </c>
      <c r="AJ340" s="382" t="s">
        <v>1341</v>
      </c>
    </row>
    <row r="341" spans="7:36" x14ac:dyDescent="0.3">
      <c r="G341" t="s">
        <v>2488</v>
      </c>
      <c r="H341" t="s">
        <v>124</v>
      </c>
      <c r="I341">
        <v>2007</v>
      </c>
      <c r="J341">
        <v>5000</v>
      </c>
      <c r="K341" t="s">
        <v>1270</v>
      </c>
      <c r="L341">
        <v>159</v>
      </c>
      <c r="O341" s="388" t="s">
        <v>1270</v>
      </c>
      <c r="P341" s="382" t="s">
        <v>1607</v>
      </c>
      <c r="Q341" s="382" t="s">
        <v>124</v>
      </c>
      <c r="R341" s="383">
        <v>2007</v>
      </c>
      <c r="S341" s="382" t="s">
        <v>190</v>
      </c>
      <c r="T341" s="382" t="s">
        <v>190</v>
      </c>
      <c r="U341" s="382" t="s">
        <v>1612</v>
      </c>
      <c r="V341" s="384">
        <v>39567</v>
      </c>
      <c r="W341" s="384">
        <v>39569</v>
      </c>
      <c r="X341" s="382" t="s">
        <v>1608</v>
      </c>
      <c r="Y341" s="383">
        <v>110799</v>
      </c>
      <c r="Z341" s="382" t="s">
        <v>1341</v>
      </c>
      <c r="AA341" s="387"/>
      <c r="AB341" s="382" t="s">
        <v>1608</v>
      </c>
      <c r="AC341" s="383">
        <v>263</v>
      </c>
      <c r="AD341" s="382" t="s">
        <v>1613</v>
      </c>
      <c r="AE341" s="386">
        <v>333599</v>
      </c>
      <c r="AF341" s="382" t="s">
        <v>1341</v>
      </c>
      <c r="AG341" s="382" t="s">
        <v>1341</v>
      </c>
      <c r="AH341" s="383" t="b">
        <v>0</v>
      </c>
      <c r="AI341" s="382" t="s">
        <v>1341</v>
      </c>
      <c r="AJ341" s="382" t="s">
        <v>1341</v>
      </c>
    </row>
    <row r="342" spans="7:36" x14ac:dyDescent="0.3">
      <c r="G342" t="s">
        <v>2488</v>
      </c>
      <c r="H342" t="s">
        <v>124</v>
      </c>
      <c r="I342">
        <v>2007</v>
      </c>
      <c r="J342">
        <v>5000</v>
      </c>
      <c r="K342" t="s">
        <v>1271</v>
      </c>
      <c r="L342">
        <v>160</v>
      </c>
      <c r="O342" s="388" t="s">
        <v>1271</v>
      </c>
      <c r="P342" s="382" t="s">
        <v>1607</v>
      </c>
      <c r="Q342" s="382" t="s">
        <v>124</v>
      </c>
      <c r="R342" s="383">
        <v>2007</v>
      </c>
      <c r="S342" s="382" t="s">
        <v>190</v>
      </c>
      <c r="T342" s="382" t="s">
        <v>190</v>
      </c>
      <c r="U342" s="382" t="s">
        <v>1612</v>
      </c>
      <c r="V342" s="384">
        <v>39567</v>
      </c>
      <c r="W342" s="384">
        <v>39569</v>
      </c>
      <c r="X342" s="382" t="s">
        <v>1608</v>
      </c>
      <c r="Y342" s="383">
        <v>227353</v>
      </c>
      <c r="Z342" s="382" t="s">
        <v>1341</v>
      </c>
      <c r="AA342" s="396"/>
      <c r="AB342" s="382" t="s">
        <v>1613</v>
      </c>
      <c r="AC342" s="383">
        <v>682784</v>
      </c>
      <c r="AD342" s="382" t="s">
        <v>1341</v>
      </c>
      <c r="AE342" s="396"/>
      <c r="AF342" s="382" t="s">
        <v>1341</v>
      </c>
      <c r="AG342" s="382" t="s">
        <v>1341</v>
      </c>
      <c r="AH342" s="383" t="b">
        <v>0</v>
      </c>
      <c r="AI342" s="382" t="s">
        <v>1341</v>
      </c>
      <c r="AJ342" s="382" t="s">
        <v>1341</v>
      </c>
    </row>
    <row r="343" spans="7:36" x14ac:dyDescent="0.3">
      <c r="G343" t="s">
        <v>2488</v>
      </c>
      <c r="H343" t="s">
        <v>124</v>
      </c>
      <c r="I343">
        <v>2007</v>
      </c>
      <c r="J343">
        <v>5000</v>
      </c>
      <c r="K343" t="s">
        <v>1272</v>
      </c>
      <c r="L343">
        <v>161</v>
      </c>
      <c r="O343" s="388" t="s">
        <v>1272</v>
      </c>
      <c r="P343" s="382" t="s">
        <v>1607</v>
      </c>
      <c r="Q343" s="382" t="s">
        <v>124</v>
      </c>
      <c r="R343" s="383">
        <v>2007</v>
      </c>
      <c r="S343" s="382" t="s">
        <v>190</v>
      </c>
      <c r="T343" s="382" t="s">
        <v>190</v>
      </c>
      <c r="U343" s="382" t="s">
        <v>1612</v>
      </c>
      <c r="V343" s="384">
        <v>39561</v>
      </c>
      <c r="W343" s="384">
        <v>39562</v>
      </c>
      <c r="X343" s="382" t="s">
        <v>1608</v>
      </c>
      <c r="Y343" s="383">
        <v>220907</v>
      </c>
      <c r="Z343" s="382" t="s">
        <v>1613</v>
      </c>
      <c r="AA343" s="383">
        <v>260</v>
      </c>
      <c r="AB343" s="382" t="s">
        <v>1613</v>
      </c>
      <c r="AC343" s="383">
        <v>664932</v>
      </c>
      <c r="AD343" s="382" t="s">
        <v>1341</v>
      </c>
      <c r="AE343" s="396"/>
      <c r="AF343" s="382" t="s">
        <v>1341</v>
      </c>
      <c r="AG343" s="382" t="s">
        <v>1341</v>
      </c>
      <c r="AH343" s="383" t="b">
        <v>0</v>
      </c>
      <c r="AI343" s="382" t="s">
        <v>1341</v>
      </c>
      <c r="AJ343" s="382" t="s">
        <v>1341</v>
      </c>
    </row>
    <row r="344" spans="7:36" x14ac:dyDescent="0.3">
      <c r="G344" t="s">
        <v>2488</v>
      </c>
      <c r="H344" t="s">
        <v>124</v>
      </c>
      <c r="I344">
        <v>2007</v>
      </c>
      <c r="J344">
        <v>5000</v>
      </c>
      <c r="K344" t="s">
        <v>1273</v>
      </c>
      <c r="L344">
        <v>162</v>
      </c>
      <c r="O344" s="388" t="s">
        <v>1273</v>
      </c>
      <c r="P344" s="382" t="s">
        <v>1607</v>
      </c>
      <c r="Q344" s="382" t="s">
        <v>124</v>
      </c>
      <c r="R344" s="383">
        <v>2007</v>
      </c>
      <c r="S344" s="382" t="s">
        <v>190</v>
      </c>
      <c r="T344" s="382" t="s">
        <v>190</v>
      </c>
      <c r="U344" s="382" t="s">
        <v>1612</v>
      </c>
      <c r="V344" s="384">
        <v>39561</v>
      </c>
      <c r="W344" s="384">
        <v>39562</v>
      </c>
      <c r="X344" s="382" t="s">
        <v>1608</v>
      </c>
      <c r="Y344" s="383">
        <v>222908</v>
      </c>
      <c r="Z344" s="382" t="s">
        <v>1341</v>
      </c>
      <c r="AA344" s="387"/>
      <c r="AB344" s="382" t="s">
        <v>1613</v>
      </c>
      <c r="AC344" s="383">
        <v>669119</v>
      </c>
      <c r="AD344" s="382" t="s">
        <v>1341</v>
      </c>
      <c r="AE344" s="396"/>
      <c r="AF344" s="382" t="s">
        <v>1341</v>
      </c>
      <c r="AG344" s="382" t="s">
        <v>1341</v>
      </c>
      <c r="AH344" s="383" t="b">
        <v>0</v>
      </c>
      <c r="AI344" s="382" t="s">
        <v>1341</v>
      </c>
      <c r="AJ344" s="382" t="s">
        <v>1341</v>
      </c>
    </row>
    <row r="345" spans="7:36" x14ac:dyDescent="0.3">
      <c r="G345" t="s">
        <v>2488</v>
      </c>
      <c r="H345" t="s">
        <v>124</v>
      </c>
      <c r="I345">
        <v>2007</v>
      </c>
      <c r="J345">
        <v>5000</v>
      </c>
      <c r="K345" t="s">
        <v>1274</v>
      </c>
      <c r="L345">
        <v>163</v>
      </c>
      <c r="O345" s="388" t="s">
        <v>1274</v>
      </c>
      <c r="P345" s="382" t="s">
        <v>1607</v>
      </c>
      <c r="Q345" s="382" t="s">
        <v>124</v>
      </c>
      <c r="R345" s="383">
        <v>2007</v>
      </c>
      <c r="S345" s="382" t="s">
        <v>190</v>
      </c>
      <c r="T345" s="382" t="s">
        <v>190</v>
      </c>
      <c r="U345" s="382" t="s">
        <v>1612</v>
      </c>
      <c r="V345" s="384">
        <v>39561</v>
      </c>
      <c r="W345" s="384">
        <v>39562</v>
      </c>
      <c r="X345" s="382" t="s">
        <v>1608</v>
      </c>
      <c r="Y345" s="383">
        <v>224687</v>
      </c>
      <c r="Z345" s="382" t="s">
        <v>1341</v>
      </c>
      <c r="AA345" s="387"/>
      <c r="AB345" s="382" t="s">
        <v>1608</v>
      </c>
      <c r="AC345" s="383">
        <v>284</v>
      </c>
      <c r="AD345" s="382" t="s">
        <v>1613</v>
      </c>
      <c r="AE345" s="386">
        <v>675495</v>
      </c>
      <c r="AF345" s="382" t="s">
        <v>1341</v>
      </c>
      <c r="AG345" s="382" t="s">
        <v>1341</v>
      </c>
      <c r="AH345" s="383" t="b">
        <v>0</v>
      </c>
      <c r="AI345" s="382" t="s">
        <v>1341</v>
      </c>
      <c r="AJ345" s="382" t="s">
        <v>1341</v>
      </c>
    </row>
    <row r="346" spans="7:36" x14ac:dyDescent="0.3">
      <c r="G346" t="s">
        <v>2488</v>
      </c>
      <c r="H346" t="s">
        <v>124</v>
      </c>
      <c r="I346">
        <v>2007</v>
      </c>
      <c r="J346">
        <v>5000</v>
      </c>
      <c r="K346" t="s">
        <v>1275</v>
      </c>
      <c r="L346">
        <v>164</v>
      </c>
      <c r="O346" s="388" t="s">
        <v>1275</v>
      </c>
      <c r="P346" s="382" t="s">
        <v>1607</v>
      </c>
      <c r="Q346" s="382" t="s">
        <v>124</v>
      </c>
      <c r="R346" s="383">
        <v>2007</v>
      </c>
      <c r="S346" s="382" t="s">
        <v>190</v>
      </c>
      <c r="T346" s="382" t="s">
        <v>190</v>
      </c>
      <c r="U346" s="382" t="s">
        <v>1612</v>
      </c>
      <c r="V346" s="384">
        <v>39567</v>
      </c>
      <c r="W346" s="384">
        <v>39569</v>
      </c>
      <c r="X346" s="382" t="s">
        <v>1608</v>
      </c>
      <c r="Y346" s="383">
        <v>226107</v>
      </c>
      <c r="Z346" s="382" t="s">
        <v>1341</v>
      </c>
      <c r="AA346" s="387"/>
      <c r="AB346" s="382" t="s">
        <v>1613</v>
      </c>
      <c r="AC346" s="383">
        <v>678787</v>
      </c>
      <c r="AD346" s="382" t="s">
        <v>1341</v>
      </c>
      <c r="AE346" s="385"/>
      <c r="AF346" s="382" t="s">
        <v>1341</v>
      </c>
      <c r="AG346" s="382" t="s">
        <v>1341</v>
      </c>
      <c r="AH346" s="383" t="b">
        <v>0</v>
      </c>
      <c r="AI346" s="382" t="s">
        <v>1341</v>
      </c>
      <c r="AJ346" s="382" t="s">
        <v>1341</v>
      </c>
    </row>
    <row r="347" spans="7:36" x14ac:dyDescent="0.3">
      <c r="G347" t="s">
        <v>2488</v>
      </c>
      <c r="H347" t="s">
        <v>124</v>
      </c>
      <c r="I347">
        <v>2007</v>
      </c>
      <c r="J347">
        <v>5000</v>
      </c>
      <c r="K347" t="s">
        <v>1276</v>
      </c>
      <c r="L347">
        <v>165</v>
      </c>
      <c r="O347" s="388" t="s">
        <v>1276</v>
      </c>
      <c r="P347" s="382" t="s">
        <v>1607</v>
      </c>
      <c r="Q347" s="382" t="s">
        <v>124</v>
      </c>
      <c r="R347" s="383">
        <v>2007</v>
      </c>
      <c r="S347" s="382" t="s">
        <v>190</v>
      </c>
      <c r="T347" s="382" t="s">
        <v>190</v>
      </c>
      <c r="U347" s="382" t="s">
        <v>1612</v>
      </c>
      <c r="V347" s="384">
        <v>39567</v>
      </c>
      <c r="W347" s="384">
        <v>39569</v>
      </c>
      <c r="X347" s="382" t="s">
        <v>1608</v>
      </c>
      <c r="Y347" s="383">
        <v>224293</v>
      </c>
      <c r="Z347" s="382" t="s">
        <v>1341</v>
      </c>
      <c r="AA347" s="387"/>
      <c r="AB347" s="382" t="s">
        <v>1608</v>
      </c>
      <c r="AC347" s="383">
        <v>270</v>
      </c>
      <c r="AD347" s="382" t="s">
        <v>1613</v>
      </c>
      <c r="AE347" s="383">
        <v>674107</v>
      </c>
      <c r="AF347" s="382" t="s">
        <v>1341</v>
      </c>
      <c r="AG347" s="382" t="s">
        <v>1341</v>
      </c>
      <c r="AH347" s="383" t="b">
        <v>0</v>
      </c>
      <c r="AI347" s="382" t="s">
        <v>1341</v>
      </c>
      <c r="AJ347" s="382" t="s">
        <v>1341</v>
      </c>
    </row>
    <row r="348" spans="7:36" x14ac:dyDescent="0.3">
      <c r="G348" t="s">
        <v>2488</v>
      </c>
      <c r="H348" t="s">
        <v>124</v>
      </c>
      <c r="I348">
        <v>2007</v>
      </c>
      <c r="J348">
        <v>5000</v>
      </c>
      <c r="K348" t="s">
        <v>1277</v>
      </c>
      <c r="L348">
        <v>166</v>
      </c>
      <c r="O348" s="388" t="s">
        <v>1277</v>
      </c>
      <c r="P348" s="382" t="s">
        <v>1607</v>
      </c>
      <c r="Q348" s="382" t="s">
        <v>124</v>
      </c>
      <c r="R348" s="383">
        <v>2007</v>
      </c>
      <c r="S348" s="382" t="s">
        <v>190</v>
      </c>
      <c r="T348" s="382" t="s">
        <v>190</v>
      </c>
      <c r="U348" s="382" t="s">
        <v>1612</v>
      </c>
      <c r="V348" s="384">
        <v>39567</v>
      </c>
      <c r="W348" s="384">
        <v>39569</v>
      </c>
      <c r="X348" s="382" t="s">
        <v>1608</v>
      </c>
      <c r="Y348" s="383">
        <v>221255</v>
      </c>
      <c r="Z348" s="382" t="s">
        <v>1341</v>
      </c>
      <c r="AA348" s="387"/>
      <c r="AB348" s="382" t="s">
        <v>1608</v>
      </c>
      <c r="AC348" s="383">
        <v>2373</v>
      </c>
      <c r="AD348" s="382" t="s">
        <v>1613</v>
      </c>
      <c r="AE348" s="383">
        <v>671381</v>
      </c>
      <c r="AF348" s="382" t="s">
        <v>1341</v>
      </c>
      <c r="AG348" s="382" t="s">
        <v>1341</v>
      </c>
      <c r="AH348" s="383" t="b">
        <v>0</v>
      </c>
      <c r="AI348" s="382" t="s">
        <v>1341</v>
      </c>
      <c r="AJ348" s="382" t="s">
        <v>1341</v>
      </c>
    </row>
    <row r="349" spans="7:36" x14ac:dyDescent="0.3">
      <c r="G349" t="s">
        <v>2488</v>
      </c>
      <c r="H349" t="s">
        <v>124</v>
      </c>
      <c r="I349">
        <v>2007</v>
      </c>
      <c r="J349">
        <v>5000</v>
      </c>
      <c r="K349" t="s">
        <v>1278</v>
      </c>
      <c r="L349">
        <v>167</v>
      </c>
      <c r="O349" s="388" t="s">
        <v>1278</v>
      </c>
      <c r="P349" s="382" t="s">
        <v>1607</v>
      </c>
      <c r="Q349" s="382" t="s">
        <v>124</v>
      </c>
      <c r="R349" s="383">
        <v>2007</v>
      </c>
      <c r="S349" s="382" t="s">
        <v>190</v>
      </c>
      <c r="T349" s="382" t="s">
        <v>190</v>
      </c>
      <c r="U349" s="382" t="s">
        <v>1612</v>
      </c>
      <c r="V349" s="384">
        <v>39567</v>
      </c>
      <c r="W349" s="384">
        <v>39569</v>
      </c>
      <c r="X349" s="382" t="s">
        <v>1608</v>
      </c>
      <c r="Y349" s="383">
        <v>338491</v>
      </c>
      <c r="Z349" s="382" t="s">
        <v>1341</v>
      </c>
      <c r="AA349" s="387"/>
      <c r="AB349" s="382" t="s">
        <v>1608</v>
      </c>
      <c r="AC349" s="383">
        <v>438</v>
      </c>
      <c r="AD349" s="382" t="s">
        <v>1613</v>
      </c>
      <c r="AE349" s="386">
        <v>1017136</v>
      </c>
      <c r="AF349" s="382" t="s">
        <v>1341</v>
      </c>
      <c r="AG349" s="382" t="s">
        <v>1341</v>
      </c>
      <c r="AH349" s="383" t="b">
        <v>0</v>
      </c>
      <c r="AI349" s="382" t="s">
        <v>1341</v>
      </c>
      <c r="AJ349" s="382" t="s">
        <v>1341</v>
      </c>
    </row>
    <row r="350" spans="7:36" x14ac:dyDescent="0.3">
      <c r="G350" t="s">
        <v>2488</v>
      </c>
      <c r="H350" t="s">
        <v>124</v>
      </c>
      <c r="I350">
        <v>2007</v>
      </c>
      <c r="J350">
        <v>5000</v>
      </c>
      <c r="K350" t="s">
        <v>1279</v>
      </c>
      <c r="L350">
        <v>168</v>
      </c>
      <c r="O350" s="388" t="s">
        <v>1279</v>
      </c>
      <c r="P350" s="382" t="s">
        <v>1607</v>
      </c>
      <c r="Q350" s="382" t="s">
        <v>124</v>
      </c>
      <c r="R350" s="383">
        <v>2007</v>
      </c>
      <c r="S350" s="382" t="s">
        <v>190</v>
      </c>
      <c r="T350" s="382" t="s">
        <v>190</v>
      </c>
      <c r="U350" s="382" t="s">
        <v>1612</v>
      </c>
      <c r="V350" s="384">
        <v>39567</v>
      </c>
      <c r="W350" s="384">
        <v>39569</v>
      </c>
      <c r="X350" s="382" t="s">
        <v>1608</v>
      </c>
      <c r="Y350" s="383">
        <v>346353</v>
      </c>
      <c r="Z350" s="382" t="s">
        <v>1341</v>
      </c>
      <c r="AA350" s="387"/>
      <c r="AB350" s="382" t="s">
        <v>1613</v>
      </c>
      <c r="AC350" s="386">
        <v>1040056</v>
      </c>
      <c r="AD350" s="382" t="s">
        <v>1341</v>
      </c>
      <c r="AE350" s="396"/>
      <c r="AF350" s="382" t="s">
        <v>1341</v>
      </c>
      <c r="AG350" s="382" t="s">
        <v>1341</v>
      </c>
      <c r="AH350" s="383" t="b">
        <v>0</v>
      </c>
      <c r="AI350" s="382" t="s">
        <v>1341</v>
      </c>
      <c r="AJ350" s="382" t="s">
        <v>1341</v>
      </c>
    </row>
    <row r="351" spans="7:36" x14ac:dyDescent="0.3">
      <c r="G351" t="s">
        <v>2488</v>
      </c>
      <c r="H351" t="s">
        <v>124</v>
      </c>
      <c r="I351">
        <v>2008</v>
      </c>
      <c r="J351">
        <v>5000</v>
      </c>
      <c r="K351" t="s">
        <v>1939</v>
      </c>
      <c r="L351">
        <v>169</v>
      </c>
      <c r="O351" s="392" t="s">
        <v>1939</v>
      </c>
      <c r="P351" s="335"/>
      <c r="Q351" s="335" t="s">
        <v>124</v>
      </c>
      <c r="R351" s="335">
        <v>2008</v>
      </c>
      <c r="S351" s="335"/>
      <c r="T351" s="335"/>
      <c r="U351" s="335"/>
      <c r="V351" s="335"/>
      <c r="W351" s="335"/>
      <c r="X351" s="335"/>
      <c r="Y351" s="335"/>
      <c r="Z351" s="335"/>
      <c r="AA351" s="335"/>
      <c r="AB351" s="335"/>
      <c r="AC351" s="335"/>
      <c r="AD351" s="335"/>
      <c r="AF351" s="335"/>
      <c r="AG351" s="335"/>
      <c r="AH351" s="335"/>
      <c r="AI351" s="335"/>
      <c r="AJ351" s="335" t="s">
        <v>2479</v>
      </c>
    </row>
    <row r="352" spans="7:36" x14ac:dyDescent="0.3">
      <c r="G352" t="s">
        <v>2488</v>
      </c>
      <c r="H352" t="s">
        <v>124</v>
      </c>
      <c r="I352">
        <v>2008</v>
      </c>
      <c r="J352">
        <v>5000</v>
      </c>
      <c r="K352" t="s">
        <v>1940</v>
      </c>
      <c r="L352">
        <v>170</v>
      </c>
      <c r="O352" s="392" t="s">
        <v>1940</v>
      </c>
      <c r="P352" s="335"/>
      <c r="Q352" s="335" t="s">
        <v>124</v>
      </c>
      <c r="R352" s="335">
        <v>2008</v>
      </c>
      <c r="S352" s="335"/>
      <c r="T352" s="335"/>
      <c r="U352" s="335"/>
      <c r="V352" s="335"/>
      <c r="W352" s="335"/>
      <c r="X352" s="335"/>
      <c r="Y352" s="335"/>
      <c r="Z352" s="335"/>
      <c r="AA352" s="335"/>
      <c r="AB352" s="335"/>
      <c r="AC352" s="335"/>
      <c r="AD352" s="335"/>
      <c r="AF352" s="335"/>
      <c r="AG352" s="335"/>
      <c r="AH352" s="335"/>
      <c r="AI352" s="335"/>
      <c r="AJ352" s="335" t="s">
        <v>2479</v>
      </c>
    </row>
    <row r="353" spans="7:36" x14ac:dyDescent="0.3">
      <c r="G353" t="s">
        <v>2488</v>
      </c>
      <c r="H353" t="s">
        <v>124</v>
      </c>
      <c r="I353">
        <v>2008</v>
      </c>
      <c r="J353">
        <v>5000</v>
      </c>
      <c r="K353" t="s">
        <v>1941</v>
      </c>
      <c r="L353">
        <v>171</v>
      </c>
      <c r="O353" s="392" t="s">
        <v>1941</v>
      </c>
      <c r="P353" s="335"/>
      <c r="Q353" s="335" t="s">
        <v>124</v>
      </c>
      <c r="R353" s="335">
        <v>2008</v>
      </c>
      <c r="S353" s="335"/>
      <c r="T353" s="335"/>
      <c r="U353" s="335"/>
      <c r="V353" s="335"/>
      <c r="W353" s="335"/>
      <c r="X353" s="335"/>
      <c r="Y353" s="335"/>
      <c r="Z353" s="335"/>
      <c r="AA353" s="252"/>
      <c r="AB353" s="335"/>
      <c r="AC353" s="335"/>
      <c r="AD353" s="335"/>
      <c r="AF353" s="335"/>
      <c r="AG353" s="335"/>
      <c r="AH353" s="335"/>
      <c r="AI353" s="335"/>
      <c r="AJ353" s="335" t="s">
        <v>2479</v>
      </c>
    </row>
    <row r="354" spans="7:36" x14ac:dyDescent="0.3">
      <c r="G354" t="s">
        <v>2488</v>
      </c>
      <c r="H354" t="s">
        <v>124</v>
      </c>
      <c r="I354">
        <v>2008</v>
      </c>
      <c r="J354">
        <v>5000</v>
      </c>
      <c r="K354" t="s">
        <v>1942</v>
      </c>
      <c r="L354">
        <v>172</v>
      </c>
      <c r="O354" s="392" t="s">
        <v>1942</v>
      </c>
      <c r="P354" s="335"/>
      <c r="Q354" s="335" t="s">
        <v>124</v>
      </c>
      <c r="R354" s="335">
        <v>2008</v>
      </c>
      <c r="S354" s="335"/>
      <c r="T354" s="335"/>
      <c r="U354" s="335"/>
      <c r="V354" s="335"/>
      <c r="W354" s="335"/>
      <c r="X354" s="335"/>
      <c r="Y354" s="335"/>
      <c r="Z354" s="335"/>
      <c r="AA354" s="335"/>
      <c r="AB354" s="335"/>
      <c r="AC354" s="335"/>
      <c r="AD354" s="335"/>
      <c r="AF354" s="335"/>
      <c r="AG354" s="335"/>
      <c r="AH354" s="335"/>
      <c r="AI354" s="335"/>
      <c r="AJ354" s="335" t="s">
        <v>2479</v>
      </c>
    </row>
    <row r="355" spans="7:36" x14ac:dyDescent="0.3">
      <c r="G355" t="s">
        <v>2488</v>
      </c>
      <c r="H355" t="s">
        <v>124</v>
      </c>
      <c r="I355">
        <v>2008</v>
      </c>
      <c r="J355">
        <v>5000</v>
      </c>
      <c r="K355" t="s">
        <v>1943</v>
      </c>
      <c r="L355">
        <v>173</v>
      </c>
      <c r="O355" s="392" t="s">
        <v>1943</v>
      </c>
      <c r="P355" s="335"/>
      <c r="Q355" s="335" t="s">
        <v>124</v>
      </c>
      <c r="R355" s="335">
        <v>2008</v>
      </c>
      <c r="S355" s="335"/>
      <c r="T355" s="335"/>
      <c r="U355" s="335"/>
      <c r="V355" s="335"/>
      <c r="W355" s="335"/>
      <c r="X355" s="335"/>
      <c r="Y355" s="335"/>
      <c r="Z355" s="335"/>
      <c r="AA355" s="252"/>
      <c r="AB355" s="335"/>
      <c r="AC355" s="335"/>
      <c r="AD355" s="335"/>
      <c r="AE355" s="252"/>
      <c r="AF355" s="335"/>
      <c r="AG355" s="335"/>
      <c r="AH355" s="335"/>
      <c r="AI355" s="335"/>
      <c r="AJ355" s="335" t="s">
        <v>2479</v>
      </c>
    </row>
    <row r="356" spans="7:36" x14ac:dyDescent="0.3">
      <c r="G356" t="s">
        <v>2488</v>
      </c>
      <c r="H356" t="s">
        <v>124</v>
      </c>
      <c r="I356">
        <v>2008</v>
      </c>
      <c r="J356">
        <v>5000</v>
      </c>
      <c r="K356" t="s">
        <v>1944</v>
      </c>
      <c r="L356">
        <v>174</v>
      </c>
      <c r="O356" s="392" t="s">
        <v>1944</v>
      </c>
      <c r="P356" s="335"/>
      <c r="Q356" s="335" t="s">
        <v>124</v>
      </c>
      <c r="R356" s="335">
        <v>2008</v>
      </c>
      <c r="S356" s="335"/>
      <c r="T356" s="335"/>
      <c r="U356" s="335"/>
      <c r="V356" s="335"/>
      <c r="W356" s="335"/>
      <c r="X356" s="335"/>
      <c r="Y356" s="335"/>
      <c r="Z356" s="335"/>
      <c r="AA356" s="335"/>
      <c r="AB356" s="335"/>
      <c r="AC356" s="335"/>
      <c r="AD356" s="335"/>
      <c r="AE356" s="252"/>
      <c r="AF356" s="335"/>
      <c r="AG356" s="335"/>
      <c r="AH356" s="335"/>
      <c r="AI356" s="335"/>
      <c r="AJ356" s="335" t="s">
        <v>2479</v>
      </c>
    </row>
    <row r="357" spans="7:36" x14ac:dyDescent="0.3">
      <c r="G357" t="s">
        <v>2488</v>
      </c>
      <c r="H357" t="s">
        <v>124</v>
      </c>
      <c r="I357">
        <v>2008</v>
      </c>
      <c r="J357">
        <v>5000</v>
      </c>
      <c r="K357" t="s">
        <v>1945</v>
      </c>
      <c r="L357">
        <v>175</v>
      </c>
      <c r="O357" s="392" t="s">
        <v>1945</v>
      </c>
      <c r="P357" s="335"/>
      <c r="Q357" s="335" t="s">
        <v>124</v>
      </c>
      <c r="R357" s="335">
        <v>2008</v>
      </c>
      <c r="S357" s="335"/>
      <c r="T357" s="335"/>
      <c r="U357" s="335"/>
      <c r="V357" s="335"/>
      <c r="W357" s="335"/>
      <c r="X357" s="335"/>
      <c r="Y357" s="335"/>
      <c r="Z357" s="335"/>
      <c r="AA357" s="335"/>
      <c r="AB357" s="335"/>
      <c r="AC357" s="335"/>
      <c r="AD357" s="335"/>
      <c r="AE357" s="252"/>
      <c r="AF357" s="335"/>
      <c r="AG357" s="335"/>
      <c r="AH357" s="335"/>
      <c r="AI357" s="335"/>
      <c r="AJ357" s="335" t="s">
        <v>2479</v>
      </c>
    </row>
    <row r="358" spans="7:36" x14ac:dyDescent="0.3">
      <c r="G358" t="s">
        <v>2488</v>
      </c>
      <c r="H358" t="s">
        <v>124</v>
      </c>
      <c r="I358">
        <v>2008</v>
      </c>
      <c r="J358">
        <v>5000</v>
      </c>
      <c r="K358" t="s">
        <v>1946</v>
      </c>
      <c r="L358">
        <v>176</v>
      </c>
      <c r="O358" s="392" t="s">
        <v>1946</v>
      </c>
      <c r="P358" s="335"/>
      <c r="Q358" s="335" t="s">
        <v>124</v>
      </c>
      <c r="R358" s="335">
        <v>2008</v>
      </c>
      <c r="S358" s="335"/>
      <c r="T358" s="335"/>
      <c r="U358" s="335"/>
      <c r="V358" s="335"/>
      <c r="W358" s="335"/>
      <c r="X358" s="335"/>
      <c r="Y358" s="335"/>
      <c r="Z358" s="335"/>
      <c r="AA358" s="335"/>
      <c r="AB358" s="335"/>
      <c r="AC358" s="335"/>
      <c r="AD358" s="335"/>
      <c r="AE358" s="252"/>
      <c r="AF358" s="335"/>
      <c r="AG358" s="335"/>
      <c r="AH358" s="335"/>
      <c r="AI358" s="335"/>
      <c r="AJ358" s="335" t="s">
        <v>2479</v>
      </c>
    </row>
    <row r="359" spans="7:36" x14ac:dyDescent="0.3">
      <c r="G359" t="s">
        <v>2488</v>
      </c>
      <c r="H359" t="s">
        <v>124</v>
      </c>
      <c r="I359">
        <v>2008</v>
      </c>
      <c r="J359">
        <v>5000</v>
      </c>
      <c r="K359" t="s">
        <v>1947</v>
      </c>
      <c r="L359">
        <v>177</v>
      </c>
      <c r="O359" s="392" t="s">
        <v>1947</v>
      </c>
      <c r="P359" s="335"/>
      <c r="Q359" s="335" t="s">
        <v>124</v>
      </c>
      <c r="R359" s="335">
        <v>2008</v>
      </c>
      <c r="S359" s="335"/>
      <c r="T359" s="335"/>
      <c r="U359" s="335"/>
      <c r="V359" s="335"/>
      <c r="W359" s="335"/>
      <c r="X359" s="335"/>
      <c r="Y359" s="335"/>
      <c r="Z359" s="335"/>
      <c r="AA359" s="335"/>
      <c r="AB359" s="335"/>
      <c r="AC359" s="335"/>
      <c r="AD359" s="335"/>
      <c r="AE359" s="252"/>
      <c r="AF359" s="335"/>
      <c r="AG359" s="335"/>
      <c r="AH359" s="335"/>
      <c r="AI359" s="335"/>
      <c r="AJ359" s="335" t="s">
        <v>2479</v>
      </c>
    </row>
    <row r="360" spans="7:36" x14ac:dyDescent="0.3">
      <c r="G360" t="s">
        <v>2488</v>
      </c>
      <c r="H360" t="s">
        <v>124</v>
      </c>
      <c r="I360">
        <v>2008</v>
      </c>
      <c r="J360">
        <v>5000</v>
      </c>
      <c r="K360" t="s">
        <v>1948</v>
      </c>
      <c r="L360">
        <v>178</v>
      </c>
      <c r="O360" s="392" t="s">
        <v>1948</v>
      </c>
      <c r="P360" s="335"/>
      <c r="Q360" s="335" t="s">
        <v>124</v>
      </c>
      <c r="R360" s="335">
        <v>2008</v>
      </c>
      <c r="S360" s="335"/>
      <c r="T360" s="335"/>
      <c r="U360" s="335"/>
      <c r="V360" s="335"/>
      <c r="W360" s="335"/>
      <c r="X360" s="335"/>
      <c r="Y360" s="335"/>
      <c r="Z360" s="335"/>
      <c r="AA360" s="252"/>
      <c r="AB360" s="335"/>
      <c r="AC360" s="252"/>
      <c r="AD360" s="335"/>
      <c r="AE360" s="252"/>
      <c r="AF360" s="335"/>
      <c r="AG360" s="335"/>
      <c r="AH360" s="335"/>
      <c r="AI360" s="335"/>
      <c r="AJ360" s="335" t="s">
        <v>2479</v>
      </c>
    </row>
    <row r="361" spans="7:36" x14ac:dyDescent="0.3">
      <c r="G361" t="s">
        <v>2488</v>
      </c>
      <c r="H361" t="s">
        <v>124</v>
      </c>
      <c r="I361">
        <v>2008</v>
      </c>
      <c r="J361">
        <v>5000</v>
      </c>
      <c r="K361" t="s">
        <v>1949</v>
      </c>
      <c r="L361">
        <v>179</v>
      </c>
      <c r="O361" s="392" t="s">
        <v>1949</v>
      </c>
      <c r="P361" s="335"/>
      <c r="Q361" s="335" t="s">
        <v>124</v>
      </c>
      <c r="R361" s="335">
        <v>2008</v>
      </c>
      <c r="S361" s="335"/>
      <c r="T361" s="335"/>
      <c r="U361" s="335"/>
      <c r="V361" s="335"/>
      <c r="W361" s="335"/>
      <c r="X361" s="335"/>
      <c r="Y361" s="335"/>
      <c r="Z361" s="335"/>
      <c r="AB361" s="335"/>
      <c r="AC361" s="335"/>
      <c r="AD361" s="335"/>
      <c r="AE361" s="252"/>
      <c r="AF361" s="335"/>
      <c r="AG361" s="335"/>
      <c r="AH361" s="335"/>
      <c r="AI361" s="335"/>
      <c r="AJ361" s="335" t="s">
        <v>2479</v>
      </c>
    </row>
    <row r="362" spans="7:36" x14ac:dyDescent="0.3">
      <c r="G362" t="s">
        <v>2488</v>
      </c>
      <c r="H362" t="s">
        <v>124</v>
      </c>
      <c r="I362">
        <v>2008</v>
      </c>
      <c r="J362">
        <v>5000</v>
      </c>
      <c r="K362" t="s">
        <v>1950</v>
      </c>
      <c r="L362">
        <v>180</v>
      </c>
      <c r="M362" t="s">
        <v>2595</v>
      </c>
      <c r="O362" s="392" t="s">
        <v>1950</v>
      </c>
      <c r="P362" s="335"/>
      <c r="Q362" s="335" t="s">
        <v>124</v>
      </c>
      <c r="R362" s="335">
        <v>2008</v>
      </c>
      <c r="S362" s="335"/>
      <c r="T362" s="335"/>
      <c r="U362" s="335"/>
      <c r="V362" s="335"/>
      <c r="W362" s="335"/>
      <c r="X362" s="335"/>
      <c r="Y362" s="335"/>
      <c r="Z362" s="335"/>
      <c r="AA362" s="335"/>
      <c r="AB362" s="335"/>
      <c r="AC362" s="335"/>
      <c r="AD362" s="335"/>
      <c r="AE362" s="252"/>
      <c r="AF362" s="335"/>
      <c r="AG362" s="335"/>
      <c r="AH362" s="335"/>
      <c r="AI362" s="335"/>
      <c r="AJ362" s="335" t="s">
        <v>2479</v>
      </c>
    </row>
    <row r="363" spans="7:36" x14ac:dyDescent="0.3">
      <c r="G363" t="s">
        <v>2488</v>
      </c>
      <c r="H363" t="s">
        <v>124</v>
      </c>
      <c r="I363">
        <v>2008</v>
      </c>
      <c r="J363">
        <v>5000</v>
      </c>
      <c r="K363" t="s">
        <v>1951</v>
      </c>
      <c r="L363">
        <v>1</v>
      </c>
      <c r="O363" s="392" t="s">
        <v>1951</v>
      </c>
      <c r="P363" s="335"/>
      <c r="Q363" s="335" t="s">
        <v>124</v>
      </c>
      <c r="R363" s="335">
        <v>2008</v>
      </c>
      <c r="S363" s="335"/>
      <c r="T363" s="335"/>
      <c r="U363" s="335"/>
      <c r="V363" s="335"/>
      <c r="W363" s="335"/>
      <c r="X363" s="335"/>
      <c r="Y363" s="335"/>
      <c r="Z363" s="335"/>
      <c r="AA363" s="335"/>
      <c r="AB363" s="335"/>
      <c r="AC363" s="335"/>
      <c r="AD363" s="335"/>
      <c r="AE363" s="335"/>
      <c r="AF363" s="335"/>
      <c r="AG363" s="335"/>
      <c r="AH363" s="335"/>
      <c r="AI363" s="335"/>
      <c r="AJ363" s="335" t="s">
        <v>2479</v>
      </c>
    </row>
    <row r="364" spans="7:36" x14ac:dyDescent="0.3">
      <c r="G364" t="s">
        <v>2488</v>
      </c>
      <c r="H364" t="s">
        <v>124</v>
      </c>
      <c r="I364">
        <v>2008</v>
      </c>
      <c r="J364">
        <v>5000</v>
      </c>
      <c r="K364" t="s">
        <v>1952</v>
      </c>
      <c r="L364">
        <v>2</v>
      </c>
      <c r="O364" s="392" t="s">
        <v>1952</v>
      </c>
      <c r="P364" s="335"/>
      <c r="Q364" s="335" t="s">
        <v>124</v>
      </c>
      <c r="R364" s="335">
        <v>2008</v>
      </c>
      <c r="S364" s="335"/>
      <c r="T364" s="335"/>
      <c r="U364" s="335"/>
      <c r="V364" s="335"/>
      <c r="W364" s="335"/>
      <c r="X364" s="335"/>
      <c r="Y364" s="335"/>
      <c r="Z364" s="335"/>
      <c r="AA364" s="335"/>
      <c r="AB364" s="335"/>
      <c r="AC364" s="335"/>
      <c r="AD364" s="335"/>
      <c r="AE364" s="335"/>
      <c r="AF364" s="335"/>
      <c r="AG364" s="335"/>
      <c r="AH364" s="335"/>
      <c r="AI364" s="335"/>
      <c r="AJ364" s="335" t="s">
        <v>2479</v>
      </c>
    </row>
    <row r="365" spans="7:36" x14ac:dyDescent="0.3">
      <c r="G365" t="s">
        <v>2488</v>
      </c>
      <c r="H365" t="s">
        <v>124</v>
      </c>
      <c r="I365">
        <v>2008</v>
      </c>
      <c r="J365">
        <v>5000</v>
      </c>
      <c r="K365" t="s">
        <v>1938</v>
      </c>
      <c r="L365">
        <v>3</v>
      </c>
      <c r="O365" s="392" t="s">
        <v>1938</v>
      </c>
      <c r="P365" s="335"/>
      <c r="Q365" s="335" t="s">
        <v>124</v>
      </c>
      <c r="R365" s="335">
        <v>2008</v>
      </c>
      <c r="S365" s="335"/>
      <c r="T365" s="335"/>
      <c r="U365" s="335"/>
      <c r="V365" s="335"/>
      <c r="W365" s="335"/>
      <c r="X365" s="335"/>
      <c r="Y365" s="335"/>
      <c r="Z365" s="335"/>
      <c r="AA365" s="335"/>
      <c r="AB365" s="335"/>
      <c r="AC365" s="335"/>
      <c r="AD365" s="335"/>
      <c r="AE365" s="252"/>
      <c r="AF365" s="335"/>
      <c r="AG365" s="335"/>
      <c r="AH365" s="335"/>
      <c r="AI365" s="335"/>
      <c r="AJ365" s="335" t="s">
        <v>2479</v>
      </c>
    </row>
    <row r="366" spans="7:36" x14ac:dyDescent="0.3">
      <c r="G366" t="s">
        <v>2488</v>
      </c>
      <c r="H366" t="s">
        <v>124</v>
      </c>
      <c r="I366">
        <v>2008</v>
      </c>
      <c r="J366">
        <v>5000</v>
      </c>
      <c r="K366" t="s">
        <v>1953</v>
      </c>
      <c r="L366">
        <v>4</v>
      </c>
      <c r="O366" s="392" t="s">
        <v>1953</v>
      </c>
      <c r="P366" s="335"/>
      <c r="Q366" s="335" t="s">
        <v>124</v>
      </c>
      <c r="R366" s="335">
        <v>2008</v>
      </c>
      <c r="S366" s="335"/>
      <c r="T366" s="335"/>
      <c r="U366" s="335"/>
      <c r="V366" s="335"/>
      <c r="W366" s="335"/>
      <c r="X366" s="335"/>
      <c r="Y366" s="335"/>
      <c r="Z366" s="335"/>
      <c r="AA366" s="335"/>
      <c r="AB366" s="335"/>
      <c r="AC366" s="335"/>
      <c r="AD366" s="335"/>
      <c r="AE366" s="335"/>
      <c r="AF366" s="335"/>
      <c r="AG366" s="335"/>
      <c r="AH366" s="335"/>
      <c r="AI366" s="335"/>
      <c r="AJ366" s="335" t="s">
        <v>2479</v>
      </c>
    </row>
    <row r="367" spans="7:36" x14ac:dyDescent="0.3">
      <c r="G367" t="s">
        <v>2488</v>
      </c>
      <c r="H367" t="s">
        <v>124</v>
      </c>
      <c r="I367">
        <v>2008</v>
      </c>
      <c r="J367">
        <v>5000</v>
      </c>
      <c r="K367" t="s">
        <v>1954</v>
      </c>
      <c r="L367">
        <v>5</v>
      </c>
      <c r="O367" s="392" t="s">
        <v>1954</v>
      </c>
      <c r="P367" s="335"/>
      <c r="Q367" s="335" t="s">
        <v>124</v>
      </c>
      <c r="R367" s="335">
        <v>2008</v>
      </c>
      <c r="S367" s="335"/>
      <c r="T367" s="335"/>
      <c r="U367" s="335"/>
      <c r="V367" s="335"/>
      <c r="W367" s="335"/>
      <c r="X367" s="335"/>
      <c r="Y367" s="335"/>
      <c r="Z367" s="335"/>
      <c r="AA367" s="335"/>
      <c r="AB367" s="335"/>
      <c r="AC367" s="335"/>
      <c r="AD367" s="335"/>
      <c r="AE367" s="335"/>
      <c r="AF367" s="335"/>
      <c r="AG367" s="335"/>
      <c r="AH367" s="335"/>
      <c r="AI367" s="335"/>
      <c r="AJ367" s="335" t="s">
        <v>2479</v>
      </c>
    </row>
    <row r="368" spans="7:36" x14ac:dyDescent="0.3">
      <c r="G368" t="s">
        <v>2488</v>
      </c>
      <c r="H368" t="s">
        <v>124</v>
      </c>
      <c r="I368">
        <v>2008</v>
      </c>
      <c r="J368">
        <v>5000</v>
      </c>
      <c r="K368" t="s">
        <v>1955</v>
      </c>
      <c r="L368">
        <v>6</v>
      </c>
      <c r="O368" s="392" t="s">
        <v>1955</v>
      </c>
      <c r="P368" s="335"/>
      <c r="Q368" s="335" t="s">
        <v>124</v>
      </c>
      <c r="R368" s="335">
        <v>2008</v>
      </c>
      <c r="S368" s="335"/>
      <c r="T368" s="335"/>
      <c r="U368" s="335"/>
      <c r="V368" s="335"/>
      <c r="W368" s="335"/>
      <c r="X368" s="335"/>
      <c r="Y368" s="335"/>
      <c r="Z368" s="335"/>
      <c r="AA368" s="335"/>
      <c r="AB368" s="335"/>
      <c r="AC368" s="335"/>
      <c r="AD368" s="335"/>
      <c r="AE368" s="252"/>
      <c r="AF368" s="335"/>
      <c r="AG368" s="335"/>
      <c r="AH368" s="335"/>
      <c r="AI368" s="335"/>
      <c r="AJ368" s="335" t="s">
        <v>2479</v>
      </c>
    </row>
    <row r="369" spans="7:36" x14ac:dyDescent="0.3">
      <c r="G369" t="s">
        <v>2488</v>
      </c>
      <c r="H369" t="s">
        <v>124</v>
      </c>
      <c r="I369">
        <v>2008</v>
      </c>
      <c r="J369">
        <v>5000</v>
      </c>
      <c r="K369" t="s">
        <v>1956</v>
      </c>
      <c r="L369">
        <v>7</v>
      </c>
      <c r="O369" s="392" t="s">
        <v>1956</v>
      </c>
      <c r="P369" s="335"/>
      <c r="Q369" s="335" t="s">
        <v>124</v>
      </c>
      <c r="R369" s="335">
        <v>2008</v>
      </c>
      <c r="S369" s="335"/>
      <c r="T369" s="335"/>
      <c r="U369" s="335"/>
      <c r="V369" s="335"/>
      <c r="W369" s="335"/>
      <c r="X369" s="335"/>
      <c r="Y369" s="335"/>
      <c r="Z369" s="335"/>
      <c r="AA369" s="335"/>
      <c r="AB369" s="335"/>
      <c r="AC369" s="335"/>
      <c r="AD369" s="335"/>
      <c r="AE369" s="335"/>
      <c r="AF369" s="335"/>
      <c r="AG369" s="335"/>
      <c r="AH369" s="335"/>
      <c r="AI369" s="335"/>
      <c r="AJ369" s="335" t="s">
        <v>2479</v>
      </c>
    </row>
    <row r="370" spans="7:36" x14ac:dyDescent="0.3">
      <c r="G370" t="s">
        <v>2488</v>
      </c>
      <c r="H370" t="s">
        <v>124</v>
      </c>
      <c r="I370">
        <v>2008</v>
      </c>
      <c r="J370">
        <v>5000</v>
      </c>
      <c r="K370" t="s">
        <v>1957</v>
      </c>
      <c r="L370">
        <v>8</v>
      </c>
      <c r="O370" s="392" t="s">
        <v>1957</v>
      </c>
      <c r="P370" s="335"/>
      <c r="Q370" s="335" t="s">
        <v>124</v>
      </c>
      <c r="R370" s="335">
        <v>2008</v>
      </c>
      <c r="S370" s="335"/>
      <c r="T370" s="335"/>
      <c r="U370" s="335"/>
      <c r="V370" s="335"/>
      <c r="W370" s="335"/>
      <c r="X370" s="335"/>
      <c r="Y370" s="335"/>
      <c r="Z370" s="335"/>
      <c r="AA370" s="335"/>
      <c r="AB370" s="335"/>
      <c r="AC370" s="335"/>
      <c r="AD370" s="335"/>
      <c r="AE370" s="252"/>
      <c r="AF370" s="335"/>
      <c r="AG370" s="335"/>
      <c r="AH370" s="335"/>
      <c r="AI370" s="335"/>
      <c r="AJ370" s="335" t="s">
        <v>2479</v>
      </c>
    </row>
    <row r="371" spans="7:36" x14ac:dyDescent="0.3">
      <c r="G371" t="s">
        <v>2488</v>
      </c>
      <c r="H371" t="s">
        <v>124</v>
      </c>
      <c r="I371">
        <v>2008</v>
      </c>
      <c r="J371">
        <v>5000</v>
      </c>
      <c r="K371" t="s">
        <v>1958</v>
      </c>
      <c r="L371">
        <v>9</v>
      </c>
      <c r="O371" s="392" t="s">
        <v>1958</v>
      </c>
      <c r="P371" s="335"/>
      <c r="Q371" s="335" t="s">
        <v>124</v>
      </c>
      <c r="R371" s="335">
        <v>2008</v>
      </c>
      <c r="S371" s="335"/>
      <c r="T371" s="335"/>
      <c r="U371" s="335"/>
      <c r="V371" s="335"/>
      <c r="W371" s="335"/>
      <c r="X371" s="335"/>
      <c r="Y371" s="335"/>
      <c r="Z371" s="335"/>
      <c r="AA371" s="335"/>
      <c r="AB371" s="335"/>
      <c r="AC371" s="335"/>
      <c r="AD371" s="335"/>
      <c r="AE371" s="252"/>
      <c r="AF371" s="335"/>
      <c r="AG371" s="335"/>
      <c r="AH371" s="335"/>
      <c r="AI371" s="335"/>
      <c r="AJ371" s="335" t="s">
        <v>2479</v>
      </c>
    </row>
    <row r="372" spans="7:36" x14ac:dyDescent="0.3">
      <c r="G372" t="s">
        <v>2488</v>
      </c>
      <c r="H372" t="s">
        <v>124</v>
      </c>
      <c r="I372">
        <v>2008</v>
      </c>
      <c r="J372">
        <v>5000</v>
      </c>
      <c r="K372" t="s">
        <v>1932</v>
      </c>
      <c r="L372">
        <v>10</v>
      </c>
      <c r="O372" s="392" t="s">
        <v>1932</v>
      </c>
      <c r="P372" s="335"/>
      <c r="Q372" s="335" t="s">
        <v>124</v>
      </c>
      <c r="R372" s="335">
        <v>2008</v>
      </c>
      <c r="S372" s="335"/>
      <c r="T372" s="335"/>
      <c r="U372" s="335"/>
      <c r="V372" s="335"/>
      <c r="W372" s="335"/>
      <c r="X372" s="335"/>
      <c r="Y372" s="335"/>
      <c r="Z372" s="335"/>
      <c r="AA372" s="335"/>
      <c r="AB372" s="335"/>
      <c r="AC372" s="335"/>
      <c r="AD372" s="335"/>
      <c r="AE372" s="252"/>
      <c r="AF372" s="335"/>
      <c r="AG372" s="335"/>
      <c r="AH372" s="335"/>
      <c r="AI372" s="335"/>
      <c r="AJ372" s="335" t="s">
        <v>2479</v>
      </c>
    </row>
    <row r="373" spans="7:36" x14ac:dyDescent="0.3">
      <c r="G373" t="s">
        <v>2488</v>
      </c>
      <c r="H373" t="s">
        <v>124</v>
      </c>
      <c r="I373">
        <v>2008</v>
      </c>
      <c r="J373">
        <v>5000</v>
      </c>
      <c r="K373" t="s">
        <v>1933</v>
      </c>
      <c r="L373">
        <v>11</v>
      </c>
      <c r="O373" s="392" t="s">
        <v>1933</v>
      </c>
      <c r="P373" s="335"/>
      <c r="Q373" s="335" t="s">
        <v>124</v>
      </c>
      <c r="R373" s="335">
        <v>2008</v>
      </c>
      <c r="S373" s="335"/>
      <c r="T373" s="335"/>
      <c r="U373" s="335"/>
      <c r="V373" s="335"/>
      <c r="W373" s="335"/>
      <c r="X373" s="335"/>
      <c r="Y373" s="335"/>
      <c r="Z373" s="335"/>
      <c r="AA373" s="335"/>
      <c r="AB373" s="335"/>
      <c r="AC373" s="335"/>
      <c r="AD373" s="335"/>
      <c r="AE373" s="252"/>
      <c r="AF373" s="335"/>
      <c r="AG373" s="335"/>
      <c r="AH373" s="335"/>
      <c r="AI373" s="335"/>
      <c r="AJ373" s="335" t="s">
        <v>2479</v>
      </c>
    </row>
    <row r="374" spans="7:36" x14ac:dyDescent="0.3">
      <c r="G374" t="s">
        <v>2488</v>
      </c>
      <c r="H374" t="s">
        <v>124</v>
      </c>
      <c r="I374">
        <v>2008</v>
      </c>
      <c r="J374">
        <v>5000</v>
      </c>
      <c r="K374" t="s">
        <v>1934</v>
      </c>
      <c r="L374">
        <v>12</v>
      </c>
      <c r="O374" s="392" t="s">
        <v>1934</v>
      </c>
      <c r="P374" s="335"/>
      <c r="Q374" s="335" t="s">
        <v>124</v>
      </c>
      <c r="R374" s="335">
        <v>2008</v>
      </c>
      <c r="S374" s="335"/>
      <c r="T374" s="335"/>
      <c r="U374" s="335"/>
      <c r="V374" s="335"/>
      <c r="W374" s="335"/>
      <c r="X374" s="335"/>
      <c r="Y374" s="335"/>
      <c r="Z374" s="335"/>
      <c r="AA374" s="335"/>
      <c r="AB374" s="335"/>
      <c r="AC374" s="335"/>
      <c r="AD374" s="335"/>
      <c r="AE374" s="252"/>
      <c r="AF374" s="335"/>
      <c r="AG374" s="335"/>
      <c r="AH374" s="335"/>
      <c r="AI374" s="335"/>
      <c r="AJ374" s="335" t="s">
        <v>2479</v>
      </c>
    </row>
    <row r="375" spans="7:36" x14ac:dyDescent="0.3">
      <c r="G375" t="s">
        <v>2488</v>
      </c>
      <c r="H375" t="s">
        <v>124</v>
      </c>
      <c r="I375">
        <v>2008</v>
      </c>
      <c r="J375">
        <v>5000</v>
      </c>
      <c r="K375" t="s">
        <v>1935</v>
      </c>
      <c r="L375">
        <v>13</v>
      </c>
      <c r="O375" s="392" t="s">
        <v>1935</v>
      </c>
      <c r="P375" s="335"/>
      <c r="Q375" s="335" t="s">
        <v>124</v>
      </c>
      <c r="R375" s="335">
        <v>2008</v>
      </c>
      <c r="S375" s="335"/>
      <c r="T375" s="335"/>
      <c r="U375" s="335"/>
      <c r="V375" s="335"/>
      <c r="W375" s="335"/>
      <c r="X375" s="335"/>
      <c r="Y375" s="335"/>
      <c r="Z375" s="335"/>
      <c r="AA375" s="335"/>
      <c r="AB375" s="335"/>
      <c r="AC375" s="335"/>
      <c r="AD375" s="335"/>
      <c r="AE375" s="252"/>
      <c r="AF375" s="335"/>
      <c r="AG375" s="335"/>
      <c r="AH375" s="335"/>
      <c r="AI375" s="335"/>
      <c r="AJ375" s="335" t="s">
        <v>2479</v>
      </c>
    </row>
    <row r="376" spans="7:36" x14ac:dyDescent="0.3">
      <c r="G376" t="s">
        <v>2488</v>
      </c>
      <c r="H376" t="s">
        <v>124</v>
      </c>
      <c r="I376">
        <v>2008</v>
      </c>
      <c r="J376">
        <v>5000</v>
      </c>
      <c r="K376" t="s">
        <v>1936</v>
      </c>
      <c r="L376">
        <v>14</v>
      </c>
      <c r="O376" s="392" t="s">
        <v>1936</v>
      </c>
      <c r="P376" s="335"/>
      <c r="Q376" s="335" t="s">
        <v>124</v>
      </c>
      <c r="R376" s="335">
        <v>2008</v>
      </c>
      <c r="S376" s="335"/>
      <c r="T376" s="335"/>
      <c r="U376" s="335"/>
      <c r="V376" s="335"/>
      <c r="W376" s="335"/>
      <c r="X376" s="335"/>
      <c r="Y376" s="335"/>
      <c r="Z376" s="335"/>
      <c r="AA376" s="335"/>
      <c r="AB376" s="335"/>
      <c r="AC376" s="335"/>
      <c r="AD376" s="335"/>
      <c r="AE376" s="252"/>
      <c r="AF376" s="335"/>
      <c r="AG376" s="335"/>
      <c r="AH376" s="335"/>
      <c r="AI376" s="335"/>
      <c r="AJ376" s="335" t="s">
        <v>2479</v>
      </c>
    </row>
    <row r="377" spans="7:36" x14ac:dyDescent="0.3">
      <c r="G377" t="s">
        <v>2488</v>
      </c>
      <c r="H377" t="s">
        <v>124</v>
      </c>
      <c r="I377">
        <v>2008</v>
      </c>
      <c r="J377">
        <v>5000</v>
      </c>
      <c r="K377" t="s">
        <v>1937</v>
      </c>
      <c r="L377">
        <v>15</v>
      </c>
      <c r="O377" s="392" t="s">
        <v>1937</v>
      </c>
      <c r="P377" s="335"/>
      <c r="Q377" s="335" t="s">
        <v>124</v>
      </c>
      <c r="R377" s="335">
        <v>2008</v>
      </c>
      <c r="S377" s="335"/>
      <c r="T377" s="335"/>
      <c r="U377" s="335"/>
      <c r="V377" s="335"/>
      <c r="W377" s="335"/>
      <c r="X377" s="335"/>
      <c r="Y377" s="335"/>
      <c r="Z377" s="335"/>
      <c r="AA377" s="335"/>
      <c r="AB377" s="335"/>
      <c r="AC377" s="335"/>
      <c r="AD377" s="335"/>
      <c r="AE377" s="252"/>
      <c r="AF377" s="335"/>
      <c r="AG377" s="335"/>
      <c r="AH377" s="335"/>
      <c r="AI377" s="335"/>
      <c r="AJ377" s="335" t="s">
        <v>2479</v>
      </c>
    </row>
    <row r="378" spans="7:36" x14ac:dyDescent="0.3">
      <c r="G378" t="s">
        <v>2488</v>
      </c>
      <c r="H378" t="s">
        <v>1350</v>
      </c>
      <c r="I378">
        <v>2005</v>
      </c>
      <c r="J378">
        <v>5000</v>
      </c>
      <c r="K378" t="s">
        <v>591</v>
      </c>
      <c r="L378">
        <v>16</v>
      </c>
      <c r="O378" s="388" t="s">
        <v>591</v>
      </c>
      <c r="P378" s="382" t="s">
        <v>1607</v>
      </c>
      <c r="Q378" s="382" t="s">
        <v>1350</v>
      </c>
      <c r="R378" s="383">
        <v>2005</v>
      </c>
      <c r="S378" s="382" t="s">
        <v>1624</v>
      </c>
      <c r="T378" s="382" t="s">
        <v>1625</v>
      </c>
      <c r="U378" s="382" t="s">
        <v>1612</v>
      </c>
      <c r="V378" s="384">
        <v>38842</v>
      </c>
      <c r="W378" s="384">
        <v>38842</v>
      </c>
      <c r="X378" s="382" t="s">
        <v>1608</v>
      </c>
      <c r="Y378" s="383">
        <v>147338</v>
      </c>
      <c r="Z378" s="382" t="s">
        <v>1341</v>
      </c>
      <c r="AA378" s="387"/>
      <c r="AB378" s="382" t="s">
        <v>1608</v>
      </c>
      <c r="AC378" s="383">
        <v>3124088</v>
      </c>
      <c r="AD378" s="382" t="s">
        <v>1341</v>
      </c>
      <c r="AE378" s="396"/>
      <c r="AF378" s="382" t="s">
        <v>250</v>
      </c>
      <c r="AG378" s="382" t="s">
        <v>2397</v>
      </c>
      <c r="AH378" s="383" t="b">
        <v>0</v>
      </c>
      <c r="AI378" s="382" t="s">
        <v>1341</v>
      </c>
      <c r="AJ378" s="382" t="s">
        <v>1341</v>
      </c>
    </row>
    <row r="379" spans="7:36" x14ac:dyDescent="0.3">
      <c r="G379" t="s">
        <v>2488</v>
      </c>
      <c r="H379" t="s">
        <v>1350</v>
      </c>
      <c r="I379">
        <v>2005</v>
      </c>
      <c r="J379">
        <v>5000</v>
      </c>
      <c r="K379" t="s">
        <v>592</v>
      </c>
      <c r="L379">
        <v>17</v>
      </c>
      <c r="O379" s="388" t="s">
        <v>592</v>
      </c>
      <c r="P379" s="382" t="s">
        <v>1607</v>
      </c>
      <c r="Q379" s="382" t="s">
        <v>1350</v>
      </c>
      <c r="R379" s="383">
        <v>2005</v>
      </c>
      <c r="S379" s="382" t="s">
        <v>1624</v>
      </c>
      <c r="T379" s="382" t="s">
        <v>1625</v>
      </c>
      <c r="U379" s="382" t="s">
        <v>1612</v>
      </c>
      <c r="V379" s="384">
        <v>38824</v>
      </c>
      <c r="W379" s="384">
        <v>38824</v>
      </c>
      <c r="X379" s="382" t="s">
        <v>1608</v>
      </c>
      <c r="Y379" s="383">
        <v>147870</v>
      </c>
      <c r="Z379" s="382" t="s">
        <v>1341</v>
      </c>
      <c r="AA379" s="387"/>
      <c r="AB379" s="382" t="s">
        <v>1608</v>
      </c>
      <c r="AC379" s="383">
        <v>3929905</v>
      </c>
      <c r="AD379" s="382" t="s">
        <v>1341</v>
      </c>
      <c r="AE379" s="396"/>
      <c r="AF379" s="382" t="s">
        <v>250</v>
      </c>
      <c r="AG379" s="382" t="s">
        <v>2397</v>
      </c>
      <c r="AH379" s="383" t="b">
        <v>0</v>
      </c>
      <c r="AI379" s="382" t="s">
        <v>1341</v>
      </c>
      <c r="AJ379" s="382" t="s">
        <v>1341</v>
      </c>
    </row>
    <row r="380" spans="7:36" x14ac:dyDescent="0.3">
      <c r="G380" t="s">
        <v>2488</v>
      </c>
      <c r="H380" t="s">
        <v>1350</v>
      </c>
      <c r="I380">
        <v>2005</v>
      </c>
      <c r="J380">
        <v>5000</v>
      </c>
      <c r="K380" t="s">
        <v>595</v>
      </c>
      <c r="L380">
        <v>18</v>
      </c>
      <c r="O380" s="388" t="s">
        <v>595</v>
      </c>
      <c r="P380" s="382" t="s">
        <v>1607</v>
      </c>
      <c r="Q380" s="382" t="s">
        <v>1350</v>
      </c>
      <c r="R380" s="383">
        <v>2005</v>
      </c>
      <c r="S380" s="382" t="s">
        <v>1624</v>
      </c>
      <c r="T380" s="382" t="s">
        <v>1625</v>
      </c>
      <c r="U380" s="382" t="s">
        <v>1612</v>
      </c>
      <c r="V380" s="384">
        <v>38778</v>
      </c>
      <c r="W380" s="384">
        <v>38778</v>
      </c>
      <c r="X380" s="382" t="s">
        <v>1608</v>
      </c>
      <c r="Y380" s="383">
        <v>73383</v>
      </c>
      <c r="Z380" s="382" t="s">
        <v>1341</v>
      </c>
      <c r="AA380" s="387"/>
      <c r="AB380" s="382" t="s">
        <v>1608</v>
      </c>
      <c r="AC380" s="383">
        <v>3513631</v>
      </c>
      <c r="AD380" s="382" t="s">
        <v>1341</v>
      </c>
      <c r="AE380" s="385"/>
      <c r="AF380" s="382" t="s">
        <v>250</v>
      </c>
      <c r="AG380" s="382" t="s">
        <v>2397</v>
      </c>
      <c r="AH380" s="383" t="b">
        <v>0</v>
      </c>
      <c r="AI380" s="382" t="s">
        <v>1341</v>
      </c>
      <c r="AJ380" s="382" t="s">
        <v>1341</v>
      </c>
    </row>
    <row r="381" spans="7:36" x14ac:dyDescent="0.3">
      <c r="G381" t="s">
        <v>2488</v>
      </c>
      <c r="H381" t="s">
        <v>1350</v>
      </c>
      <c r="I381">
        <v>2005</v>
      </c>
      <c r="J381">
        <v>5000</v>
      </c>
      <c r="K381" t="s">
        <v>596</v>
      </c>
      <c r="L381">
        <v>19</v>
      </c>
      <c r="O381" s="388" t="s">
        <v>596</v>
      </c>
      <c r="P381" s="382" t="s">
        <v>1607</v>
      </c>
      <c r="Q381" s="382" t="s">
        <v>1350</v>
      </c>
      <c r="R381" s="383">
        <v>2005</v>
      </c>
      <c r="S381" s="382" t="s">
        <v>1624</v>
      </c>
      <c r="T381" s="382" t="s">
        <v>1625</v>
      </c>
      <c r="U381" s="382" t="s">
        <v>1612</v>
      </c>
      <c r="V381" s="384">
        <v>38778</v>
      </c>
      <c r="W381" s="384">
        <v>38778</v>
      </c>
      <c r="X381" s="382" t="s">
        <v>1608</v>
      </c>
      <c r="Y381" s="383">
        <v>74317</v>
      </c>
      <c r="Z381" s="382" t="s">
        <v>1341</v>
      </c>
      <c r="AA381" s="387"/>
      <c r="AB381" s="382" t="s">
        <v>1608</v>
      </c>
      <c r="AC381" s="383">
        <v>3780196</v>
      </c>
      <c r="AD381" s="382" t="s">
        <v>1341</v>
      </c>
      <c r="AE381" s="385"/>
      <c r="AF381" s="382" t="s">
        <v>250</v>
      </c>
      <c r="AG381" s="382" t="s">
        <v>2397</v>
      </c>
      <c r="AH381" s="383" t="b">
        <v>0</v>
      </c>
      <c r="AI381" s="382" t="s">
        <v>1341</v>
      </c>
      <c r="AJ381" s="382" t="s">
        <v>1341</v>
      </c>
    </row>
    <row r="382" spans="7:36" x14ac:dyDescent="0.3">
      <c r="G382" t="s">
        <v>2488</v>
      </c>
      <c r="H382" t="s">
        <v>1350</v>
      </c>
      <c r="I382">
        <v>2006</v>
      </c>
      <c r="J382">
        <v>5000</v>
      </c>
      <c r="K382" t="s">
        <v>588</v>
      </c>
      <c r="L382">
        <v>20</v>
      </c>
      <c r="O382" s="388" t="s">
        <v>588</v>
      </c>
      <c r="P382" s="382" t="s">
        <v>1607</v>
      </c>
      <c r="Q382" s="382" t="s">
        <v>1350</v>
      </c>
      <c r="R382" s="383">
        <v>2006</v>
      </c>
      <c r="S382" s="382" t="s">
        <v>1624</v>
      </c>
      <c r="T382" s="382" t="s">
        <v>1625</v>
      </c>
      <c r="U382" s="382" t="s">
        <v>1612</v>
      </c>
      <c r="V382" s="384">
        <v>39150</v>
      </c>
      <c r="W382" s="384">
        <v>39150</v>
      </c>
      <c r="X382" s="382" t="s">
        <v>1608</v>
      </c>
      <c r="Y382" s="383">
        <v>25097</v>
      </c>
      <c r="Z382" s="382" t="s">
        <v>1341</v>
      </c>
      <c r="AA382" s="396"/>
      <c r="AB382" s="382" t="s">
        <v>1608</v>
      </c>
      <c r="AC382" s="383">
        <v>343166</v>
      </c>
      <c r="AD382" s="382" t="s">
        <v>1341</v>
      </c>
      <c r="AE382" s="396"/>
      <c r="AF382" s="382" t="s">
        <v>250</v>
      </c>
      <c r="AG382" s="382" t="s">
        <v>2395</v>
      </c>
      <c r="AH382" s="383" t="b">
        <v>0</v>
      </c>
      <c r="AI382" s="382" t="s">
        <v>1341</v>
      </c>
      <c r="AJ382" s="382" t="s">
        <v>1341</v>
      </c>
    </row>
    <row r="383" spans="7:36" x14ac:dyDescent="0.3">
      <c r="G383" t="s">
        <v>2488</v>
      </c>
      <c r="H383" t="s">
        <v>1350</v>
      </c>
      <c r="I383">
        <v>2006</v>
      </c>
      <c r="J383">
        <v>5000</v>
      </c>
      <c r="K383" t="s">
        <v>589</v>
      </c>
      <c r="L383">
        <v>21</v>
      </c>
      <c r="O383" s="388" t="s">
        <v>589</v>
      </c>
      <c r="P383" s="382" t="s">
        <v>1607</v>
      </c>
      <c r="Q383" s="382" t="s">
        <v>1350</v>
      </c>
      <c r="R383" s="383">
        <v>2006</v>
      </c>
      <c r="S383" s="382" t="s">
        <v>1624</v>
      </c>
      <c r="T383" s="382" t="s">
        <v>1625</v>
      </c>
      <c r="U383" s="382" t="s">
        <v>1612</v>
      </c>
      <c r="V383" s="384">
        <v>39184</v>
      </c>
      <c r="W383" s="384">
        <v>39184</v>
      </c>
      <c r="X383" s="382" t="s">
        <v>1608</v>
      </c>
      <c r="Y383" s="383">
        <v>99904</v>
      </c>
      <c r="Z383" s="382" t="s">
        <v>1341</v>
      </c>
      <c r="AA383" s="387"/>
      <c r="AB383" s="382" t="s">
        <v>1608</v>
      </c>
      <c r="AC383" s="383">
        <v>4010587</v>
      </c>
      <c r="AD383" s="382" t="s">
        <v>1341</v>
      </c>
      <c r="AE383" s="396"/>
      <c r="AF383" s="382" t="s">
        <v>250</v>
      </c>
      <c r="AG383" s="382" t="s">
        <v>2395</v>
      </c>
      <c r="AH383" s="383" t="b">
        <v>0</v>
      </c>
      <c r="AI383" s="382" t="s">
        <v>1341</v>
      </c>
      <c r="AJ383" s="382" t="s">
        <v>1341</v>
      </c>
    </row>
    <row r="384" spans="7:36" x14ac:dyDescent="0.3">
      <c r="G384" t="s">
        <v>2488</v>
      </c>
      <c r="H384" t="s">
        <v>1350</v>
      </c>
      <c r="I384">
        <v>2006</v>
      </c>
      <c r="J384">
        <v>5000</v>
      </c>
      <c r="K384" t="s">
        <v>590</v>
      </c>
      <c r="L384">
        <v>22</v>
      </c>
      <c r="O384" s="388" t="s">
        <v>590</v>
      </c>
      <c r="P384" s="382" t="s">
        <v>1607</v>
      </c>
      <c r="Q384" s="382" t="s">
        <v>1350</v>
      </c>
      <c r="R384" s="383">
        <v>2006</v>
      </c>
      <c r="S384" s="382" t="s">
        <v>1624</v>
      </c>
      <c r="T384" s="382" t="s">
        <v>1625</v>
      </c>
      <c r="U384" s="382" t="s">
        <v>1612</v>
      </c>
      <c r="V384" s="384">
        <v>39146</v>
      </c>
      <c r="W384" s="384">
        <v>39146</v>
      </c>
      <c r="X384" s="382" t="s">
        <v>1608</v>
      </c>
      <c r="Y384" s="383">
        <v>25080</v>
      </c>
      <c r="Z384" s="382" t="s">
        <v>1341</v>
      </c>
      <c r="AA384" s="387"/>
      <c r="AB384" s="382" t="s">
        <v>1608</v>
      </c>
      <c r="AC384" s="383">
        <v>336192</v>
      </c>
      <c r="AD384" s="382" t="s">
        <v>1341</v>
      </c>
      <c r="AE384" s="396"/>
      <c r="AF384" s="382" t="s">
        <v>250</v>
      </c>
      <c r="AG384" s="382" t="s">
        <v>2395</v>
      </c>
      <c r="AH384" s="383" t="b">
        <v>0</v>
      </c>
      <c r="AI384" s="382" t="s">
        <v>1341</v>
      </c>
      <c r="AJ384" s="382" t="s">
        <v>1341</v>
      </c>
    </row>
    <row r="385" spans="7:36" x14ac:dyDescent="0.3">
      <c r="G385" t="s">
        <v>2488</v>
      </c>
      <c r="H385" t="s">
        <v>1350</v>
      </c>
      <c r="I385">
        <v>2006</v>
      </c>
      <c r="J385">
        <v>5000</v>
      </c>
      <c r="K385" t="s">
        <v>593</v>
      </c>
      <c r="L385">
        <v>23</v>
      </c>
      <c r="O385" s="388" t="s">
        <v>593</v>
      </c>
      <c r="P385" s="382" t="s">
        <v>1607</v>
      </c>
      <c r="Q385" s="382" t="s">
        <v>1350</v>
      </c>
      <c r="R385" s="383">
        <v>2006</v>
      </c>
      <c r="S385" s="382" t="s">
        <v>1624</v>
      </c>
      <c r="T385" s="382" t="s">
        <v>1625</v>
      </c>
      <c r="U385" s="382" t="s">
        <v>1612</v>
      </c>
      <c r="V385" s="384">
        <v>39150</v>
      </c>
      <c r="W385" s="384">
        <v>39150</v>
      </c>
      <c r="X385" s="382" t="s">
        <v>1608</v>
      </c>
      <c r="Y385" s="383">
        <v>49701</v>
      </c>
      <c r="Z385" s="382" t="s">
        <v>1341</v>
      </c>
      <c r="AA385" s="387"/>
      <c r="AB385" s="382" t="s">
        <v>1608</v>
      </c>
      <c r="AC385" s="383">
        <v>282235</v>
      </c>
      <c r="AD385" s="382" t="s">
        <v>1341</v>
      </c>
      <c r="AE385" s="385"/>
      <c r="AF385" s="382" t="s">
        <v>250</v>
      </c>
      <c r="AG385" s="382" t="s">
        <v>2395</v>
      </c>
      <c r="AH385" s="383" t="b">
        <v>0</v>
      </c>
      <c r="AI385" s="382" t="s">
        <v>1341</v>
      </c>
      <c r="AJ385" s="382" t="s">
        <v>1341</v>
      </c>
    </row>
    <row r="386" spans="7:36" x14ac:dyDescent="0.3">
      <c r="G386" t="s">
        <v>2488</v>
      </c>
      <c r="H386" t="s">
        <v>1350</v>
      </c>
      <c r="I386">
        <v>2006</v>
      </c>
      <c r="J386">
        <v>5000</v>
      </c>
      <c r="K386" t="s">
        <v>594</v>
      </c>
      <c r="L386">
        <v>24</v>
      </c>
      <c r="O386" s="388" t="s">
        <v>594</v>
      </c>
      <c r="P386" s="382" t="s">
        <v>1607</v>
      </c>
      <c r="Q386" s="382" t="s">
        <v>1350</v>
      </c>
      <c r="R386" s="383">
        <v>2006</v>
      </c>
      <c r="S386" s="382" t="s">
        <v>1624</v>
      </c>
      <c r="T386" s="382" t="s">
        <v>1625</v>
      </c>
      <c r="U386" s="382" t="s">
        <v>1612</v>
      </c>
      <c r="V386" s="384">
        <v>39146</v>
      </c>
      <c r="W386" s="384">
        <v>39146</v>
      </c>
      <c r="X386" s="382" t="s">
        <v>1608</v>
      </c>
      <c r="Y386" s="383">
        <v>49657</v>
      </c>
      <c r="Z386" s="382" t="s">
        <v>1341</v>
      </c>
      <c r="AA386" s="387"/>
      <c r="AB386" s="382" t="s">
        <v>1608</v>
      </c>
      <c r="AC386" s="383">
        <v>5721992</v>
      </c>
      <c r="AD386" s="382" t="s">
        <v>1341</v>
      </c>
      <c r="AE386" s="385"/>
      <c r="AF386" s="382" t="s">
        <v>250</v>
      </c>
      <c r="AG386" s="382" t="s">
        <v>2395</v>
      </c>
      <c r="AH386" s="383" t="b">
        <v>0</v>
      </c>
      <c r="AI386" s="382" t="s">
        <v>1341</v>
      </c>
      <c r="AJ386" s="382" t="s">
        <v>1341</v>
      </c>
    </row>
    <row r="387" spans="7:36" x14ac:dyDescent="0.3">
      <c r="G387" t="s">
        <v>2488</v>
      </c>
      <c r="H387" t="s">
        <v>1350</v>
      </c>
      <c r="I387">
        <v>2006</v>
      </c>
      <c r="J387">
        <v>5000</v>
      </c>
      <c r="K387" t="s">
        <v>598</v>
      </c>
      <c r="L387">
        <v>25</v>
      </c>
      <c r="O387" s="388" t="s">
        <v>598</v>
      </c>
      <c r="P387" s="382" t="s">
        <v>1607</v>
      </c>
      <c r="Q387" s="382" t="s">
        <v>1350</v>
      </c>
      <c r="R387" s="383">
        <v>2006</v>
      </c>
      <c r="S387" s="382" t="s">
        <v>1624</v>
      </c>
      <c r="T387" s="382" t="s">
        <v>1625</v>
      </c>
      <c r="U387" s="382" t="s">
        <v>1612</v>
      </c>
      <c r="V387" s="384">
        <v>39203</v>
      </c>
      <c r="W387" s="384">
        <v>39203</v>
      </c>
      <c r="X387" s="382" t="s">
        <v>1608</v>
      </c>
      <c r="Y387" s="383">
        <v>97493</v>
      </c>
      <c r="Z387" s="382" t="s">
        <v>1341</v>
      </c>
      <c r="AA387" s="387"/>
      <c r="AB387" s="382" t="s">
        <v>1608</v>
      </c>
      <c r="AC387" s="383">
        <v>3298764</v>
      </c>
      <c r="AD387" s="382" t="s">
        <v>1341</v>
      </c>
      <c r="AE387" s="396"/>
      <c r="AF387" s="382" t="s">
        <v>250</v>
      </c>
      <c r="AG387" s="382" t="s">
        <v>2395</v>
      </c>
      <c r="AH387" s="383" t="b">
        <v>0</v>
      </c>
      <c r="AI387" s="382" t="s">
        <v>1341</v>
      </c>
      <c r="AJ387" s="382" t="s">
        <v>1341</v>
      </c>
    </row>
    <row r="388" spans="7:36" x14ac:dyDescent="0.3">
      <c r="G388" t="s">
        <v>2488</v>
      </c>
      <c r="H388" t="s">
        <v>1350</v>
      </c>
      <c r="I388">
        <v>2006</v>
      </c>
      <c r="J388">
        <v>5000</v>
      </c>
      <c r="K388" t="s">
        <v>608</v>
      </c>
      <c r="L388">
        <v>26</v>
      </c>
      <c r="O388" s="388" t="s">
        <v>608</v>
      </c>
      <c r="P388" s="382" t="s">
        <v>1607</v>
      </c>
      <c r="Q388" s="382" t="s">
        <v>1350</v>
      </c>
      <c r="R388" s="383">
        <v>2006</v>
      </c>
      <c r="S388" s="382" t="s">
        <v>1624</v>
      </c>
      <c r="T388" s="382" t="s">
        <v>1625</v>
      </c>
      <c r="U388" s="382" t="s">
        <v>1612</v>
      </c>
      <c r="V388" s="384">
        <v>39150</v>
      </c>
      <c r="W388" s="384">
        <v>39150</v>
      </c>
      <c r="X388" s="382" t="s">
        <v>1608</v>
      </c>
      <c r="Y388" s="383">
        <v>50089</v>
      </c>
      <c r="Z388" s="382" t="s">
        <v>1341</v>
      </c>
      <c r="AA388" s="387"/>
      <c r="AB388" s="382" t="s">
        <v>1608</v>
      </c>
      <c r="AC388" s="383">
        <v>292456</v>
      </c>
      <c r="AD388" s="382" t="s">
        <v>1341</v>
      </c>
      <c r="AE388" s="385"/>
      <c r="AF388" s="382" t="s">
        <v>250</v>
      </c>
      <c r="AG388" s="382" t="s">
        <v>2395</v>
      </c>
      <c r="AH388" s="383" t="b">
        <v>0</v>
      </c>
      <c r="AI388" s="382" t="s">
        <v>1341</v>
      </c>
      <c r="AJ388" s="382" t="s">
        <v>1341</v>
      </c>
    </row>
    <row r="389" spans="7:36" x14ac:dyDescent="0.3">
      <c r="G389" t="s">
        <v>2488</v>
      </c>
      <c r="H389" t="s">
        <v>1350</v>
      </c>
      <c r="I389">
        <v>2006</v>
      </c>
      <c r="J389">
        <v>5000</v>
      </c>
      <c r="K389" t="s">
        <v>609</v>
      </c>
      <c r="L389">
        <v>27</v>
      </c>
      <c r="O389" s="388" t="s">
        <v>609</v>
      </c>
      <c r="P389" s="382" t="s">
        <v>1607</v>
      </c>
      <c r="Q389" s="382" t="s">
        <v>1350</v>
      </c>
      <c r="R389" s="383">
        <v>2006</v>
      </c>
      <c r="S389" s="382" t="s">
        <v>1624</v>
      </c>
      <c r="T389" s="382" t="s">
        <v>1625</v>
      </c>
      <c r="U389" s="382" t="s">
        <v>1612</v>
      </c>
      <c r="V389" s="384">
        <v>39146</v>
      </c>
      <c r="W389" s="384">
        <v>39146</v>
      </c>
      <c r="X389" s="382" t="s">
        <v>1608</v>
      </c>
      <c r="Y389" s="383">
        <v>49356</v>
      </c>
      <c r="Z389" s="382" t="s">
        <v>1341</v>
      </c>
      <c r="AA389" s="387"/>
      <c r="AB389" s="382" t="s">
        <v>1608</v>
      </c>
      <c r="AC389" s="383">
        <v>290588</v>
      </c>
      <c r="AD389" s="382" t="s">
        <v>1341</v>
      </c>
      <c r="AE389" s="385"/>
      <c r="AF389" s="382" t="s">
        <v>250</v>
      </c>
      <c r="AG389" s="382" t="s">
        <v>2395</v>
      </c>
      <c r="AH389" s="383" t="b">
        <v>0</v>
      </c>
      <c r="AI389" s="382" t="s">
        <v>1341</v>
      </c>
      <c r="AJ389" s="382" t="s">
        <v>1341</v>
      </c>
    </row>
    <row r="390" spans="7:36" x14ac:dyDescent="0.3">
      <c r="G390" t="s">
        <v>2488</v>
      </c>
      <c r="H390" t="s">
        <v>1350</v>
      </c>
      <c r="I390">
        <v>2007</v>
      </c>
      <c r="J390">
        <v>5000</v>
      </c>
      <c r="K390" t="s">
        <v>587</v>
      </c>
      <c r="L390">
        <v>28</v>
      </c>
      <c r="O390" s="388" t="s">
        <v>587</v>
      </c>
      <c r="P390" s="382" t="s">
        <v>1607</v>
      </c>
      <c r="Q390" s="382" t="s">
        <v>1350</v>
      </c>
      <c r="R390" s="383">
        <v>2007</v>
      </c>
      <c r="S390" s="382" t="s">
        <v>1624</v>
      </c>
      <c r="T390" s="382" t="s">
        <v>1625</v>
      </c>
      <c r="U390" s="382" t="s">
        <v>1612</v>
      </c>
      <c r="V390" s="384">
        <v>39512</v>
      </c>
      <c r="W390" s="384">
        <v>39512</v>
      </c>
      <c r="X390" s="382" t="s">
        <v>1608</v>
      </c>
      <c r="Y390" s="383">
        <v>37376</v>
      </c>
      <c r="Z390" s="382" t="s">
        <v>1341</v>
      </c>
      <c r="AA390" s="387"/>
      <c r="AB390" s="382" t="s">
        <v>1608</v>
      </c>
      <c r="AC390" s="383">
        <v>1785678</v>
      </c>
      <c r="AD390" s="382" t="s">
        <v>1341</v>
      </c>
      <c r="AE390" s="385"/>
      <c r="AF390" s="382" t="s">
        <v>250</v>
      </c>
      <c r="AG390" s="382" t="s">
        <v>2396</v>
      </c>
      <c r="AH390" s="383" t="b">
        <v>0</v>
      </c>
      <c r="AI390" s="382" t="s">
        <v>1341</v>
      </c>
      <c r="AJ390" s="382" t="s">
        <v>1341</v>
      </c>
    </row>
    <row r="391" spans="7:36" x14ac:dyDescent="0.3">
      <c r="G391" t="s">
        <v>2488</v>
      </c>
      <c r="H391" t="s">
        <v>1350</v>
      </c>
      <c r="I391">
        <v>2007</v>
      </c>
      <c r="J391">
        <v>5000</v>
      </c>
      <c r="K391" t="s">
        <v>597</v>
      </c>
      <c r="L391">
        <v>29</v>
      </c>
      <c r="O391" s="388" t="s">
        <v>597</v>
      </c>
      <c r="P391" s="382" t="s">
        <v>1607</v>
      </c>
      <c r="Q391" s="382" t="s">
        <v>1350</v>
      </c>
      <c r="R391" s="383">
        <v>2007</v>
      </c>
      <c r="S391" s="382" t="s">
        <v>1624</v>
      </c>
      <c r="T391" s="382" t="s">
        <v>1625</v>
      </c>
      <c r="U391" s="382" t="s">
        <v>1612</v>
      </c>
      <c r="V391" s="384">
        <v>39513</v>
      </c>
      <c r="W391" s="384">
        <v>39513</v>
      </c>
      <c r="X391" s="382" t="s">
        <v>1608</v>
      </c>
      <c r="Y391" s="383">
        <v>74087</v>
      </c>
      <c r="Z391" s="382" t="s">
        <v>1341</v>
      </c>
      <c r="AA391" s="387"/>
      <c r="AB391" s="382" t="s">
        <v>1608</v>
      </c>
      <c r="AC391" s="383">
        <v>1686682</v>
      </c>
      <c r="AD391" s="382" t="s">
        <v>1341</v>
      </c>
      <c r="AE391" s="396"/>
      <c r="AF391" s="382" t="s">
        <v>250</v>
      </c>
      <c r="AG391" s="382" t="s">
        <v>2396</v>
      </c>
      <c r="AH391" s="383" t="b">
        <v>0</v>
      </c>
      <c r="AI391" s="382" t="s">
        <v>1341</v>
      </c>
      <c r="AJ391" s="382" t="s">
        <v>1341</v>
      </c>
    </row>
    <row r="392" spans="7:36" x14ac:dyDescent="0.3">
      <c r="G392" t="s">
        <v>2488</v>
      </c>
      <c r="H392" t="s">
        <v>1350</v>
      </c>
      <c r="I392">
        <v>2007</v>
      </c>
      <c r="J392">
        <v>5000</v>
      </c>
      <c r="K392" t="s">
        <v>599</v>
      </c>
      <c r="L392">
        <v>30</v>
      </c>
      <c r="O392" s="388" t="s">
        <v>599</v>
      </c>
      <c r="P392" s="382" t="s">
        <v>1607</v>
      </c>
      <c r="Q392" s="382" t="s">
        <v>1350</v>
      </c>
      <c r="R392" s="383">
        <v>2007</v>
      </c>
      <c r="S392" s="382" t="s">
        <v>1624</v>
      </c>
      <c r="T392" s="382" t="s">
        <v>1625</v>
      </c>
      <c r="U392" s="382" t="s">
        <v>1612</v>
      </c>
      <c r="V392" s="384">
        <v>39512</v>
      </c>
      <c r="W392" s="384">
        <v>39512</v>
      </c>
      <c r="X392" s="382" t="s">
        <v>1608</v>
      </c>
      <c r="Y392" s="383">
        <v>71942</v>
      </c>
      <c r="Z392" s="382" t="s">
        <v>1341</v>
      </c>
      <c r="AA392" s="387"/>
      <c r="AB392" s="382" t="s">
        <v>1608</v>
      </c>
      <c r="AC392" s="383">
        <v>1714631</v>
      </c>
      <c r="AD392" s="382" t="s">
        <v>1341</v>
      </c>
      <c r="AE392" s="396"/>
      <c r="AF392" s="382" t="s">
        <v>250</v>
      </c>
      <c r="AG392" s="382" t="s">
        <v>2396</v>
      </c>
      <c r="AH392" s="383" t="b">
        <v>0</v>
      </c>
      <c r="AI392" s="382" t="s">
        <v>1341</v>
      </c>
      <c r="AJ392" s="382" t="s">
        <v>1341</v>
      </c>
    </row>
    <row r="393" spans="7:36" x14ac:dyDescent="0.3">
      <c r="G393" t="s">
        <v>2488</v>
      </c>
      <c r="H393" t="s">
        <v>1350</v>
      </c>
      <c r="I393">
        <v>2007</v>
      </c>
      <c r="J393">
        <v>5000</v>
      </c>
      <c r="K393" t="s">
        <v>600</v>
      </c>
      <c r="L393">
        <v>31</v>
      </c>
      <c r="O393" s="388" t="s">
        <v>600</v>
      </c>
      <c r="P393" s="382" t="s">
        <v>1607</v>
      </c>
      <c r="Q393" s="382" t="s">
        <v>1350</v>
      </c>
      <c r="R393" s="383">
        <v>2007</v>
      </c>
      <c r="S393" s="382" t="s">
        <v>1624</v>
      </c>
      <c r="T393" s="382" t="s">
        <v>1625</v>
      </c>
      <c r="U393" s="382" t="s">
        <v>1612</v>
      </c>
      <c r="V393" s="384">
        <v>39570</v>
      </c>
      <c r="W393" s="384">
        <v>39570</v>
      </c>
      <c r="X393" s="382" t="s">
        <v>1608</v>
      </c>
      <c r="Y393" s="383">
        <v>25047</v>
      </c>
      <c r="Z393" s="382" t="s">
        <v>1341</v>
      </c>
      <c r="AA393" s="387"/>
      <c r="AB393" s="382" t="s">
        <v>1608</v>
      </c>
      <c r="AC393" s="383">
        <v>967181</v>
      </c>
      <c r="AD393" s="382" t="s">
        <v>1341</v>
      </c>
      <c r="AE393" s="387"/>
      <c r="AF393" s="382" t="s">
        <v>250</v>
      </c>
      <c r="AG393" s="382" t="s">
        <v>601</v>
      </c>
      <c r="AH393" s="383" t="b">
        <v>0</v>
      </c>
      <c r="AI393" s="382" t="s">
        <v>1341</v>
      </c>
      <c r="AJ393" s="382" t="s">
        <v>1341</v>
      </c>
    </row>
    <row r="394" spans="7:36" x14ac:dyDescent="0.3">
      <c r="G394" t="s">
        <v>2488</v>
      </c>
      <c r="H394" t="s">
        <v>1350</v>
      </c>
      <c r="I394">
        <v>2007</v>
      </c>
      <c r="J394">
        <v>5000</v>
      </c>
      <c r="K394" t="s">
        <v>602</v>
      </c>
      <c r="L394">
        <v>32</v>
      </c>
      <c r="O394" s="388" t="s">
        <v>602</v>
      </c>
      <c r="P394" s="382" t="s">
        <v>1607</v>
      </c>
      <c r="Q394" s="382" t="s">
        <v>1350</v>
      </c>
      <c r="R394" s="383">
        <v>2007</v>
      </c>
      <c r="S394" s="382" t="s">
        <v>1624</v>
      </c>
      <c r="T394" s="382" t="s">
        <v>1625</v>
      </c>
      <c r="U394" s="382" t="s">
        <v>1612</v>
      </c>
      <c r="V394" s="384">
        <v>39570</v>
      </c>
      <c r="W394" s="384">
        <v>39570</v>
      </c>
      <c r="X394" s="382" t="s">
        <v>1608</v>
      </c>
      <c r="Y394" s="383">
        <v>25088</v>
      </c>
      <c r="Z394" s="382" t="s">
        <v>1341</v>
      </c>
      <c r="AA394" s="385"/>
      <c r="AB394" s="382" t="s">
        <v>1608</v>
      </c>
      <c r="AC394" s="383">
        <v>670584</v>
      </c>
      <c r="AD394" s="382" t="s">
        <v>1341</v>
      </c>
      <c r="AE394" s="387"/>
      <c r="AF394" s="382" t="s">
        <v>250</v>
      </c>
      <c r="AG394" s="382" t="s">
        <v>601</v>
      </c>
      <c r="AH394" s="383" t="b">
        <v>0</v>
      </c>
      <c r="AI394" s="382" t="s">
        <v>1341</v>
      </c>
      <c r="AJ394" s="382" t="s">
        <v>1341</v>
      </c>
    </row>
    <row r="395" spans="7:36" x14ac:dyDescent="0.3">
      <c r="G395" t="s">
        <v>2488</v>
      </c>
      <c r="H395" t="s">
        <v>1350</v>
      </c>
      <c r="I395">
        <v>2007</v>
      </c>
      <c r="J395">
        <v>5000</v>
      </c>
      <c r="K395" t="s">
        <v>603</v>
      </c>
      <c r="L395">
        <v>33</v>
      </c>
      <c r="O395" s="388" t="s">
        <v>603</v>
      </c>
      <c r="P395" s="382" t="s">
        <v>1607</v>
      </c>
      <c r="Q395" s="382" t="s">
        <v>1350</v>
      </c>
      <c r="R395" s="383">
        <v>2007</v>
      </c>
      <c r="S395" s="382" t="s">
        <v>1624</v>
      </c>
      <c r="T395" s="382" t="s">
        <v>1625</v>
      </c>
      <c r="U395" s="382" t="s">
        <v>1612</v>
      </c>
      <c r="V395" s="384">
        <v>39570</v>
      </c>
      <c r="W395" s="384">
        <v>39570</v>
      </c>
      <c r="X395" s="382" t="s">
        <v>1608</v>
      </c>
      <c r="Y395" s="383">
        <v>24979</v>
      </c>
      <c r="Z395" s="382" t="s">
        <v>1341</v>
      </c>
      <c r="AA395" s="396"/>
      <c r="AB395" s="382" t="s">
        <v>1608</v>
      </c>
      <c r="AC395" s="386">
        <v>904257</v>
      </c>
      <c r="AD395" s="382" t="s">
        <v>1341</v>
      </c>
      <c r="AE395" s="396"/>
      <c r="AF395" s="382" t="s">
        <v>250</v>
      </c>
      <c r="AG395" s="382" t="s">
        <v>601</v>
      </c>
      <c r="AH395" s="383" t="b">
        <v>0</v>
      </c>
      <c r="AI395" s="382" t="s">
        <v>1341</v>
      </c>
      <c r="AJ395" s="382" t="s">
        <v>1341</v>
      </c>
    </row>
    <row r="396" spans="7:36" x14ac:dyDescent="0.3">
      <c r="G396" t="s">
        <v>2488</v>
      </c>
      <c r="H396" t="s">
        <v>1350</v>
      </c>
      <c r="I396">
        <v>2007</v>
      </c>
      <c r="J396">
        <v>5000</v>
      </c>
      <c r="K396" t="s">
        <v>604</v>
      </c>
      <c r="L396">
        <v>34</v>
      </c>
      <c r="O396" s="388" t="s">
        <v>604</v>
      </c>
      <c r="P396" s="382" t="s">
        <v>1607</v>
      </c>
      <c r="Q396" s="382" t="s">
        <v>1350</v>
      </c>
      <c r="R396" s="383">
        <v>2007</v>
      </c>
      <c r="S396" s="382" t="s">
        <v>1624</v>
      </c>
      <c r="T396" s="382" t="s">
        <v>1625</v>
      </c>
      <c r="U396" s="382" t="s">
        <v>1612</v>
      </c>
      <c r="V396" s="384">
        <v>39513</v>
      </c>
      <c r="W396" s="384">
        <v>39513</v>
      </c>
      <c r="X396" s="382" t="s">
        <v>1608</v>
      </c>
      <c r="Y396" s="383">
        <v>37099</v>
      </c>
      <c r="Z396" s="382" t="s">
        <v>1341</v>
      </c>
      <c r="AA396" s="385"/>
      <c r="AB396" s="382" t="s">
        <v>1608</v>
      </c>
      <c r="AC396" s="383">
        <v>1782803</v>
      </c>
      <c r="AD396" s="382" t="s">
        <v>1341</v>
      </c>
      <c r="AE396" s="396"/>
      <c r="AF396" s="382" t="s">
        <v>250</v>
      </c>
      <c r="AG396" s="382" t="s">
        <v>2396</v>
      </c>
      <c r="AH396" s="383" t="b">
        <v>0</v>
      </c>
      <c r="AI396" s="382" t="s">
        <v>1341</v>
      </c>
      <c r="AJ396" s="382" t="s">
        <v>1341</v>
      </c>
    </row>
    <row r="397" spans="7:36" x14ac:dyDescent="0.3">
      <c r="G397" t="s">
        <v>2488</v>
      </c>
      <c r="H397" t="s">
        <v>1350</v>
      </c>
      <c r="I397">
        <v>2007</v>
      </c>
      <c r="J397">
        <v>5000</v>
      </c>
      <c r="K397" t="s">
        <v>605</v>
      </c>
      <c r="L397">
        <v>35</v>
      </c>
      <c r="O397" s="388" t="s">
        <v>605</v>
      </c>
      <c r="P397" s="382" t="s">
        <v>1607</v>
      </c>
      <c r="Q397" s="382" t="s">
        <v>1350</v>
      </c>
      <c r="R397" s="383">
        <v>2007</v>
      </c>
      <c r="S397" s="382" t="s">
        <v>1624</v>
      </c>
      <c r="T397" s="382" t="s">
        <v>1625</v>
      </c>
      <c r="U397" s="382" t="s">
        <v>1612</v>
      </c>
      <c r="V397" s="384">
        <v>39570</v>
      </c>
      <c r="W397" s="384">
        <v>39570</v>
      </c>
      <c r="X397" s="382" t="s">
        <v>1608</v>
      </c>
      <c r="Y397" s="383">
        <v>25007</v>
      </c>
      <c r="Z397" s="382" t="s">
        <v>1341</v>
      </c>
      <c r="AA397" s="385"/>
      <c r="AB397" s="382" t="s">
        <v>1608</v>
      </c>
      <c r="AC397" s="383">
        <v>750506</v>
      </c>
      <c r="AD397" s="382" t="s">
        <v>1341</v>
      </c>
      <c r="AE397" s="396"/>
      <c r="AF397" s="382" t="s">
        <v>250</v>
      </c>
      <c r="AG397" s="382" t="s">
        <v>601</v>
      </c>
      <c r="AH397" s="383" t="b">
        <v>0</v>
      </c>
      <c r="AI397" s="382" t="s">
        <v>1341</v>
      </c>
      <c r="AJ397" s="382" t="s">
        <v>1341</v>
      </c>
    </row>
    <row r="398" spans="7:36" x14ac:dyDescent="0.3">
      <c r="G398" t="s">
        <v>2488</v>
      </c>
      <c r="H398" t="s">
        <v>1350</v>
      </c>
      <c r="I398">
        <v>2007</v>
      </c>
      <c r="J398">
        <v>5000</v>
      </c>
      <c r="K398" t="s">
        <v>606</v>
      </c>
      <c r="L398">
        <v>36</v>
      </c>
      <c r="O398" s="388" t="s">
        <v>606</v>
      </c>
      <c r="P398" s="382" t="s">
        <v>1607</v>
      </c>
      <c r="Q398" s="382" t="s">
        <v>1350</v>
      </c>
      <c r="R398" s="383">
        <v>2007</v>
      </c>
      <c r="S398" s="382" t="s">
        <v>1624</v>
      </c>
      <c r="T398" s="382" t="s">
        <v>1625</v>
      </c>
      <c r="U398" s="382" t="s">
        <v>1612</v>
      </c>
      <c r="V398" s="384">
        <v>39548</v>
      </c>
      <c r="W398" s="384">
        <v>39548</v>
      </c>
      <c r="X398" s="382" t="s">
        <v>1608</v>
      </c>
      <c r="Y398" s="383">
        <v>62743</v>
      </c>
      <c r="Z398" s="382" t="s">
        <v>1341</v>
      </c>
      <c r="AA398" s="385"/>
      <c r="AB398" s="382" t="s">
        <v>1608</v>
      </c>
      <c r="AC398" s="383">
        <v>3420990</v>
      </c>
      <c r="AD398" s="382" t="s">
        <v>1341</v>
      </c>
      <c r="AE398" s="396"/>
      <c r="AF398" s="382" t="s">
        <v>250</v>
      </c>
      <c r="AG398" s="382" t="s">
        <v>2398</v>
      </c>
      <c r="AH398" s="383" t="b">
        <v>0</v>
      </c>
      <c r="AI398" s="382" t="s">
        <v>1341</v>
      </c>
      <c r="AJ398" s="382" t="s">
        <v>1341</v>
      </c>
    </row>
    <row r="399" spans="7:36" x14ac:dyDescent="0.3">
      <c r="G399" t="s">
        <v>2488</v>
      </c>
      <c r="H399" t="s">
        <v>1350</v>
      </c>
      <c r="I399">
        <v>2007</v>
      </c>
      <c r="J399">
        <v>5000</v>
      </c>
      <c r="K399" t="s">
        <v>607</v>
      </c>
      <c r="L399">
        <v>37</v>
      </c>
      <c r="O399" s="388" t="s">
        <v>607</v>
      </c>
      <c r="P399" s="382" t="s">
        <v>1607</v>
      </c>
      <c r="Q399" s="382" t="s">
        <v>1350</v>
      </c>
      <c r="R399" s="383">
        <v>2007</v>
      </c>
      <c r="S399" s="382" t="s">
        <v>1624</v>
      </c>
      <c r="T399" s="382" t="s">
        <v>1625</v>
      </c>
      <c r="U399" s="382" t="s">
        <v>1612</v>
      </c>
      <c r="V399" s="384">
        <v>39548</v>
      </c>
      <c r="W399" s="384">
        <v>39548</v>
      </c>
      <c r="X399" s="382" t="s">
        <v>1608</v>
      </c>
      <c r="Y399" s="383">
        <v>62594</v>
      </c>
      <c r="Z399" s="382" t="s">
        <v>1341</v>
      </c>
      <c r="AA399" s="396"/>
      <c r="AB399" s="382" t="s">
        <v>1608</v>
      </c>
      <c r="AC399" s="383">
        <v>318998</v>
      </c>
      <c r="AD399" s="382" t="s">
        <v>1341</v>
      </c>
      <c r="AE399" s="396"/>
      <c r="AF399" s="382" t="s">
        <v>250</v>
      </c>
      <c r="AG399" s="382" t="s">
        <v>2398</v>
      </c>
      <c r="AH399" s="383" t="b">
        <v>0</v>
      </c>
      <c r="AI399" s="382" t="s">
        <v>1341</v>
      </c>
      <c r="AJ399" s="382" t="s">
        <v>1341</v>
      </c>
    </row>
    <row r="400" spans="7:36" x14ac:dyDescent="0.3">
      <c r="G400" t="s">
        <v>2488</v>
      </c>
      <c r="H400" t="s">
        <v>1350</v>
      </c>
      <c r="I400">
        <v>2008</v>
      </c>
      <c r="J400">
        <v>5000</v>
      </c>
      <c r="K400" t="s">
        <v>1623</v>
      </c>
      <c r="L400">
        <v>38</v>
      </c>
      <c r="O400" s="392" t="s">
        <v>1623</v>
      </c>
      <c r="P400" s="335"/>
      <c r="Q400" s="335" t="s">
        <v>1350</v>
      </c>
      <c r="R400" s="383">
        <v>2008</v>
      </c>
      <c r="S400" s="335"/>
      <c r="T400" s="335"/>
      <c r="U400" s="335"/>
      <c r="V400" s="335"/>
      <c r="W400" s="335"/>
      <c r="X400" s="335"/>
      <c r="Y400" s="335"/>
      <c r="Z400" s="335"/>
      <c r="AB400" s="335"/>
      <c r="AC400" s="252"/>
      <c r="AD400" s="335"/>
      <c r="AF400" s="335"/>
      <c r="AG400" s="335"/>
      <c r="AH400" s="335"/>
      <c r="AI400" s="335"/>
      <c r="AJ400" s="335" t="s">
        <v>2479</v>
      </c>
    </row>
    <row r="401" spans="7:36" x14ac:dyDescent="0.3">
      <c r="G401" t="s">
        <v>2488</v>
      </c>
      <c r="H401" t="s">
        <v>1350</v>
      </c>
      <c r="I401">
        <v>2008</v>
      </c>
      <c r="J401">
        <v>5000</v>
      </c>
      <c r="K401" t="s">
        <v>1627</v>
      </c>
      <c r="L401">
        <v>39</v>
      </c>
      <c r="O401" s="392" t="s">
        <v>1627</v>
      </c>
      <c r="P401" s="335"/>
      <c r="Q401" s="335" t="s">
        <v>1350</v>
      </c>
      <c r="R401" s="383">
        <v>2008</v>
      </c>
      <c r="S401" s="335"/>
      <c r="T401" s="335"/>
      <c r="U401" s="335"/>
      <c r="V401" s="335"/>
      <c r="W401" s="335"/>
      <c r="X401" s="335"/>
      <c r="Y401" s="335"/>
      <c r="Z401" s="335"/>
      <c r="AA401" s="252"/>
      <c r="AB401" s="335"/>
      <c r="AC401" s="252"/>
      <c r="AD401" s="335"/>
      <c r="AE401" s="252"/>
      <c r="AF401" s="335"/>
      <c r="AG401" s="335"/>
      <c r="AH401" s="335"/>
      <c r="AI401" s="335"/>
      <c r="AJ401" s="335" t="s">
        <v>2479</v>
      </c>
    </row>
    <row r="402" spans="7:36" x14ac:dyDescent="0.3">
      <c r="G402" t="s">
        <v>2488</v>
      </c>
      <c r="H402" t="s">
        <v>677</v>
      </c>
      <c r="I402">
        <v>2005</v>
      </c>
      <c r="J402">
        <v>5000</v>
      </c>
      <c r="K402" t="s">
        <v>2439</v>
      </c>
      <c r="L402">
        <v>40</v>
      </c>
      <c r="O402" s="388" t="s">
        <v>2439</v>
      </c>
      <c r="P402" s="382" t="s">
        <v>1607</v>
      </c>
      <c r="Q402" s="382" t="s">
        <v>677</v>
      </c>
      <c r="R402" s="383">
        <v>2005</v>
      </c>
      <c r="S402" s="382" t="s">
        <v>1823</v>
      </c>
      <c r="T402" s="382" t="s">
        <v>2438</v>
      </c>
      <c r="U402" s="382" t="s">
        <v>1668</v>
      </c>
      <c r="V402" s="384">
        <v>38849</v>
      </c>
      <c r="W402" s="384">
        <v>38849</v>
      </c>
      <c r="X402" s="382" t="s">
        <v>1608</v>
      </c>
      <c r="Y402" s="383">
        <v>202490</v>
      </c>
      <c r="Z402" s="382" t="s">
        <v>1613</v>
      </c>
      <c r="AA402" s="386">
        <v>1906</v>
      </c>
      <c r="AB402" s="382" t="s">
        <v>1608</v>
      </c>
      <c r="AC402" s="386">
        <v>574</v>
      </c>
      <c r="AD402" s="382" t="s">
        <v>1341</v>
      </c>
      <c r="AE402" s="396"/>
      <c r="AF402" s="382" t="s">
        <v>1341</v>
      </c>
      <c r="AG402" s="382" t="s">
        <v>1341</v>
      </c>
      <c r="AH402" s="383" t="b">
        <v>0</v>
      </c>
      <c r="AI402" s="382" t="s">
        <v>1341</v>
      </c>
      <c r="AJ402" s="382" t="s">
        <v>1341</v>
      </c>
    </row>
    <row r="403" spans="7:36" x14ac:dyDescent="0.3">
      <c r="G403" t="s">
        <v>2488</v>
      </c>
      <c r="H403" t="s">
        <v>677</v>
      </c>
      <c r="I403">
        <v>2005</v>
      </c>
      <c r="J403">
        <v>5000</v>
      </c>
      <c r="K403" t="s">
        <v>2437</v>
      </c>
      <c r="L403">
        <v>41</v>
      </c>
      <c r="O403" s="388" t="s">
        <v>2437</v>
      </c>
      <c r="P403" s="382" t="s">
        <v>1607</v>
      </c>
      <c r="Q403" s="382" t="s">
        <v>677</v>
      </c>
      <c r="R403" s="383">
        <v>2005</v>
      </c>
      <c r="S403" s="382" t="s">
        <v>1823</v>
      </c>
      <c r="T403" s="382" t="s">
        <v>2438</v>
      </c>
      <c r="U403" s="382" t="s">
        <v>1668</v>
      </c>
      <c r="V403" s="384">
        <v>38882</v>
      </c>
      <c r="W403" s="384">
        <v>38882</v>
      </c>
      <c r="X403" s="382" t="s">
        <v>1608</v>
      </c>
      <c r="Y403" s="383">
        <v>223048</v>
      </c>
      <c r="Z403" s="382" t="s">
        <v>1613</v>
      </c>
      <c r="AA403" s="383">
        <v>428</v>
      </c>
      <c r="AB403" s="382" t="s">
        <v>1608</v>
      </c>
      <c r="AC403" s="383">
        <v>1757</v>
      </c>
      <c r="AD403" s="382" t="s">
        <v>1341</v>
      </c>
      <c r="AE403" s="396"/>
      <c r="AF403" s="382" t="s">
        <v>1341</v>
      </c>
      <c r="AG403" s="382" t="s">
        <v>1341</v>
      </c>
      <c r="AH403" s="383" t="b">
        <v>0</v>
      </c>
      <c r="AI403" s="382" t="s">
        <v>1341</v>
      </c>
      <c r="AJ403" s="382" t="s">
        <v>1341</v>
      </c>
    </row>
    <row r="404" spans="7:36" x14ac:dyDescent="0.3">
      <c r="G404" t="s">
        <v>2488</v>
      </c>
      <c r="H404" t="s">
        <v>677</v>
      </c>
      <c r="I404">
        <v>2005</v>
      </c>
      <c r="J404">
        <v>5000</v>
      </c>
      <c r="K404" t="s">
        <v>2440</v>
      </c>
      <c r="L404">
        <v>42</v>
      </c>
      <c r="O404" s="388" t="s">
        <v>2440</v>
      </c>
      <c r="P404" s="382" t="s">
        <v>1607</v>
      </c>
      <c r="Q404" s="382" t="s">
        <v>677</v>
      </c>
      <c r="R404" s="383">
        <v>2005</v>
      </c>
      <c r="S404" s="382" t="s">
        <v>1823</v>
      </c>
      <c r="T404" s="382" t="s">
        <v>2438</v>
      </c>
      <c r="U404" s="382" t="s">
        <v>1668</v>
      </c>
      <c r="V404" s="384">
        <v>39225</v>
      </c>
      <c r="W404" s="384">
        <v>39232</v>
      </c>
      <c r="X404" s="382" t="s">
        <v>1608</v>
      </c>
      <c r="Y404" s="383">
        <v>322537</v>
      </c>
      <c r="Z404" s="382" t="s">
        <v>1613</v>
      </c>
      <c r="AA404" s="386">
        <v>6205</v>
      </c>
      <c r="AB404" s="382" t="s">
        <v>1608</v>
      </c>
      <c r="AC404" s="386">
        <v>4845</v>
      </c>
      <c r="AD404" s="382" t="s">
        <v>1341</v>
      </c>
      <c r="AE404" s="396"/>
      <c r="AF404" s="382" t="s">
        <v>1341</v>
      </c>
      <c r="AG404" s="382" t="s">
        <v>1341</v>
      </c>
      <c r="AH404" s="383" t="b">
        <v>0</v>
      </c>
      <c r="AI404" s="382" t="s">
        <v>1341</v>
      </c>
      <c r="AJ404" s="382" t="s">
        <v>1341</v>
      </c>
    </row>
    <row r="405" spans="7:36" x14ac:dyDescent="0.3">
      <c r="G405" t="s">
        <v>2488</v>
      </c>
      <c r="H405" t="s">
        <v>677</v>
      </c>
      <c r="I405">
        <v>2006</v>
      </c>
      <c r="J405">
        <v>5000</v>
      </c>
      <c r="K405" t="s">
        <v>2444</v>
      </c>
      <c r="L405">
        <v>43</v>
      </c>
      <c r="O405" s="388" t="s">
        <v>2444</v>
      </c>
      <c r="P405" s="382" t="s">
        <v>1607</v>
      </c>
      <c r="Q405" s="382" t="s">
        <v>677</v>
      </c>
      <c r="R405" s="383">
        <v>2006</v>
      </c>
      <c r="S405" s="382" t="s">
        <v>1823</v>
      </c>
      <c r="T405" s="382" t="s">
        <v>2438</v>
      </c>
      <c r="U405" s="382" t="s">
        <v>1668</v>
      </c>
      <c r="V405" s="384">
        <v>39218</v>
      </c>
      <c r="W405" s="384">
        <v>39219</v>
      </c>
      <c r="X405" s="382" t="s">
        <v>1608</v>
      </c>
      <c r="Y405" s="383">
        <v>201083</v>
      </c>
      <c r="Z405" s="382" t="s">
        <v>1613</v>
      </c>
      <c r="AA405" s="383">
        <v>1575</v>
      </c>
      <c r="AB405" s="382" t="s">
        <v>1608</v>
      </c>
      <c r="AC405" s="386">
        <v>1867</v>
      </c>
      <c r="AD405" s="382" t="s">
        <v>1341</v>
      </c>
      <c r="AE405" s="396"/>
      <c r="AF405" s="382" t="s">
        <v>1341</v>
      </c>
      <c r="AG405" s="382" t="s">
        <v>1341</v>
      </c>
      <c r="AH405" s="383" t="b">
        <v>0</v>
      </c>
      <c r="AI405" s="382" t="s">
        <v>1341</v>
      </c>
      <c r="AJ405" s="382" t="s">
        <v>1341</v>
      </c>
    </row>
    <row r="406" spans="7:36" x14ac:dyDescent="0.3">
      <c r="G406" t="s">
        <v>2488</v>
      </c>
      <c r="H406" t="s">
        <v>677</v>
      </c>
      <c r="I406">
        <v>2006</v>
      </c>
      <c r="J406">
        <v>5000</v>
      </c>
      <c r="K406" t="s">
        <v>2446</v>
      </c>
      <c r="L406">
        <v>44</v>
      </c>
      <c r="O406" s="388" t="s">
        <v>2446</v>
      </c>
      <c r="P406" s="382" t="s">
        <v>1607</v>
      </c>
      <c r="Q406" s="382" t="s">
        <v>677</v>
      </c>
      <c r="R406" s="383">
        <v>2006</v>
      </c>
      <c r="S406" s="382" t="s">
        <v>1823</v>
      </c>
      <c r="T406" s="382" t="s">
        <v>2438</v>
      </c>
      <c r="U406" s="382" t="s">
        <v>1668</v>
      </c>
      <c r="V406" s="384">
        <v>39246</v>
      </c>
      <c r="W406" s="384">
        <v>39246</v>
      </c>
      <c r="X406" s="382" t="s">
        <v>1608</v>
      </c>
      <c r="Y406" s="383">
        <v>189163</v>
      </c>
      <c r="Z406" s="382" t="s">
        <v>1613</v>
      </c>
      <c r="AA406" s="386">
        <v>1344</v>
      </c>
      <c r="AB406" s="382" t="s">
        <v>1608</v>
      </c>
      <c r="AC406" s="383">
        <v>1506</v>
      </c>
      <c r="AD406" s="382" t="s">
        <v>1341</v>
      </c>
      <c r="AE406" s="387"/>
      <c r="AF406" s="382" t="s">
        <v>1341</v>
      </c>
      <c r="AG406" s="382" t="s">
        <v>1341</v>
      </c>
      <c r="AH406" s="383" t="b">
        <v>0</v>
      </c>
      <c r="AI406" s="382" t="s">
        <v>1341</v>
      </c>
      <c r="AJ406" s="382" t="s">
        <v>1341</v>
      </c>
    </row>
    <row r="407" spans="7:36" x14ac:dyDescent="0.3">
      <c r="G407" t="s">
        <v>2488</v>
      </c>
      <c r="H407" t="s">
        <v>677</v>
      </c>
      <c r="I407">
        <v>2006</v>
      </c>
      <c r="J407">
        <v>5000</v>
      </c>
      <c r="K407" t="s">
        <v>2442</v>
      </c>
      <c r="L407">
        <v>45</v>
      </c>
      <c r="O407" s="388" t="s">
        <v>2442</v>
      </c>
      <c r="P407" s="382" t="s">
        <v>1607</v>
      </c>
      <c r="Q407" s="382" t="s">
        <v>677</v>
      </c>
      <c r="R407" s="383">
        <v>2006</v>
      </c>
      <c r="S407" s="382" t="s">
        <v>1823</v>
      </c>
      <c r="T407" s="382" t="s">
        <v>2438</v>
      </c>
      <c r="U407" s="382" t="s">
        <v>1668</v>
      </c>
      <c r="V407" s="384">
        <v>39544</v>
      </c>
      <c r="W407" s="384">
        <v>39577</v>
      </c>
      <c r="X407" s="382" t="s">
        <v>1608</v>
      </c>
      <c r="Y407" s="383">
        <v>309513</v>
      </c>
      <c r="Z407" s="382" t="s">
        <v>1613</v>
      </c>
      <c r="AA407" s="386">
        <v>593</v>
      </c>
      <c r="AB407" s="382" t="s">
        <v>1608</v>
      </c>
      <c r="AC407" s="383">
        <v>1774</v>
      </c>
      <c r="AD407" s="382" t="s">
        <v>1341</v>
      </c>
      <c r="AE407" s="385"/>
      <c r="AF407" s="382" t="s">
        <v>1341</v>
      </c>
      <c r="AG407" s="382" t="s">
        <v>1341</v>
      </c>
      <c r="AH407" s="383" t="b">
        <v>0</v>
      </c>
      <c r="AI407" s="382" t="s">
        <v>1341</v>
      </c>
      <c r="AJ407" s="382" t="s">
        <v>1341</v>
      </c>
    </row>
    <row r="408" spans="7:36" x14ac:dyDescent="0.3">
      <c r="G408" t="s">
        <v>2488</v>
      </c>
      <c r="H408" t="s">
        <v>677</v>
      </c>
      <c r="I408">
        <v>2007</v>
      </c>
      <c r="J408">
        <v>5000</v>
      </c>
      <c r="K408" t="s">
        <v>2447</v>
      </c>
      <c r="L408">
        <v>46</v>
      </c>
      <c r="O408" s="388" t="s">
        <v>2447</v>
      </c>
      <c r="P408" s="382" t="s">
        <v>1607</v>
      </c>
      <c r="Q408" s="382" t="s">
        <v>677</v>
      </c>
      <c r="R408" s="383">
        <v>2007</v>
      </c>
      <c r="S408" s="382" t="s">
        <v>1823</v>
      </c>
      <c r="T408" s="382" t="s">
        <v>2438</v>
      </c>
      <c r="U408" s="382" t="s">
        <v>1668</v>
      </c>
      <c r="V408" s="384">
        <v>39615</v>
      </c>
      <c r="W408" s="384">
        <v>39615</v>
      </c>
      <c r="X408" s="382" t="s">
        <v>1608</v>
      </c>
      <c r="Y408" s="383">
        <v>240925</v>
      </c>
      <c r="Z408" s="382" t="s">
        <v>1613</v>
      </c>
      <c r="AA408" s="386">
        <v>1198</v>
      </c>
      <c r="AB408" s="382" t="s">
        <v>1608</v>
      </c>
      <c r="AC408" s="386">
        <v>2360</v>
      </c>
      <c r="AD408" s="382" t="s">
        <v>1341</v>
      </c>
      <c r="AE408" s="396"/>
      <c r="AF408" s="382" t="s">
        <v>1341</v>
      </c>
      <c r="AG408" s="382" t="s">
        <v>1341</v>
      </c>
      <c r="AH408" s="383" t="b">
        <v>0</v>
      </c>
      <c r="AI408" s="382" t="s">
        <v>1341</v>
      </c>
      <c r="AJ408" s="382" t="s">
        <v>1341</v>
      </c>
    </row>
    <row r="409" spans="7:36" x14ac:dyDescent="0.3">
      <c r="G409" t="s">
        <v>2488</v>
      </c>
      <c r="H409" t="s">
        <v>677</v>
      </c>
      <c r="I409">
        <v>2007</v>
      </c>
      <c r="J409">
        <v>5000</v>
      </c>
      <c r="K409" t="s">
        <v>2441</v>
      </c>
      <c r="L409">
        <v>47</v>
      </c>
      <c r="O409" s="388" t="s">
        <v>2441</v>
      </c>
      <c r="P409" s="382" t="s">
        <v>1607</v>
      </c>
      <c r="Q409" s="382" t="s">
        <v>677</v>
      </c>
      <c r="R409" s="383">
        <v>2007</v>
      </c>
      <c r="S409" s="382" t="s">
        <v>1823</v>
      </c>
      <c r="T409" s="382" t="s">
        <v>2438</v>
      </c>
      <c r="U409" s="382" t="s">
        <v>1668</v>
      </c>
      <c r="V409" s="384">
        <v>39581</v>
      </c>
      <c r="W409" s="384">
        <v>39581</v>
      </c>
      <c r="X409" s="382" t="s">
        <v>1608</v>
      </c>
      <c r="Y409" s="383">
        <v>154185</v>
      </c>
      <c r="Z409" s="382" t="s">
        <v>1613</v>
      </c>
      <c r="AA409" s="383">
        <v>1191</v>
      </c>
      <c r="AB409" s="382" t="s">
        <v>1608</v>
      </c>
      <c r="AC409" s="383">
        <v>3420</v>
      </c>
      <c r="AD409" s="382" t="s">
        <v>1341</v>
      </c>
      <c r="AE409" s="387"/>
      <c r="AF409" s="382" t="s">
        <v>1341</v>
      </c>
      <c r="AG409" s="382" t="s">
        <v>1341</v>
      </c>
      <c r="AH409" s="383" t="b">
        <v>0</v>
      </c>
      <c r="AI409" s="382" t="s">
        <v>1341</v>
      </c>
      <c r="AJ409" s="382" t="s">
        <v>1341</v>
      </c>
    </row>
    <row r="410" spans="7:36" x14ac:dyDescent="0.3">
      <c r="G410" t="s">
        <v>2488</v>
      </c>
      <c r="H410" t="s">
        <v>677</v>
      </c>
      <c r="I410">
        <v>2007</v>
      </c>
      <c r="J410">
        <v>5000</v>
      </c>
      <c r="K410" t="s">
        <v>2443</v>
      </c>
      <c r="L410">
        <v>48</v>
      </c>
      <c r="O410" s="388" t="s">
        <v>2443</v>
      </c>
      <c r="P410" s="382" t="s">
        <v>1607</v>
      </c>
      <c r="Q410" s="382" t="s">
        <v>677</v>
      </c>
      <c r="R410" s="383">
        <v>2007</v>
      </c>
      <c r="S410" s="382" t="s">
        <v>1823</v>
      </c>
      <c r="T410" s="382" t="s">
        <v>1824</v>
      </c>
      <c r="U410" s="382" t="s">
        <v>1668</v>
      </c>
      <c r="V410" s="384">
        <v>39918</v>
      </c>
      <c r="W410" s="384">
        <v>39989</v>
      </c>
      <c r="X410" s="382" t="s">
        <v>1608</v>
      </c>
      <c r="Y410" s="383">
        <v>132885</v>
      </c>
      <c r="Z410" s="382" t="s">
        <v>1613</v>
      </c>
      <c r="AA410" s="386">
        <v>484</v>
      </c>
      <c r="AB410" s="382" t="s">
        <v>1608</v>
      </c>
      <c r="AC410" s="383">
        <v>1198</v>
      </c>
      <c r="AD410" s="382" t="s">
        <v>1341</v>
      </c>
      <c r="AE410" s="396"/>
      <c r="AF410" s="382" t="s">
        <v>1341</v>
      </c>
      <c r="AG410" s="382" t="s">
        <v>1341</v>
      </c>
      <c r="AH410" s="383" t="b">
        <v>0</v>
      </c>
      <c r="AI410" s="382" t="s">
        <v>1341</v>
      </c>
      <c r="AJ410" s="382" t="s">
        <v>1341</v>
      </c>
    </row>
    <row r="411" spans="7:36" x14ac:dyDescent="0.3">
      <c r="G411" t="s">
        <v>2488</v>
      </c>
      <c r="H411" t="s">
        <v>677</v>
      </c>
      <c r="I411">
        <v>2007</v>
      </c>
      <c r="J411">
        <v>5000</v>
      </c>
      <c r="K411" t="s">
        <v>2445</v>
      </c>
      <c r="L411">
        <v>49</v>
      </c>
      <c r="O411" s="388" t="s">
        <v>2445</v>
      </c>
      <c r="P411" s="382" t="s">
        <v>1607</v>
      </c>
      <c r="Q411" s="382" t="s">
        <v>677</v>
      </c>
      <c r="R411" s="383">
        <v>2007</v>
      </c>
      <c r="S411" s="382" t="s">
        <v>1823</v>
      </c>
      <c r="T411" s="382" t="s">
        <v>1824</v>
      </c>
      <c r="U411" s="382" t="s">
        <v>1668</v>
      </c>
      <c r="V411" s="384">
        <v>39918</v>
      </c>
      <c r="W411" s="384">
        <v>39989</v>
      </c>
      <c r="X411" s="382" t="s">
        <v>1608</v>
      </c>
      <c r="Y411" s="383">
        <v>173302</v>
      </c>
      <c r="Z411" s="382" t="s">
        <v>1613</v>
      </c>
      <c r="AA411" s="383">
        <v>632</v>
      </c>
      <c r="AB411" s="382" t="s">
        <v>1608</v>
      </c>
      <c r="AC411" s="383">
        <v>1562</v>
      </c>
      <c r="AD411" s="382" t="s">
        <v>1341</v>
      </c>
      <c r="AE411" s="387"/>
      <c r="AF411" s="382" t="s">
        <v>1341</v>
      </c>
      <c r="AG411" s="382" t="s">
        <v>1341</v>
      </c>
      <c r="AH411" s="383" t="b">
        <v>0</v>
      </c>
      <c r="AI411" s="382" t="s">
        <v>1341</v>
      </c>
      <c r="AJ411" s="382" t="s">
        <v>1341</v>
      </c>
    </row>
    <row r="412" spans="7:36" x14ac:dyDescent="0.3">
      <c r="G412" t="s">
        <v>2488</v>
      </c>
      <c r="H412" t="s">
        <v>677</v>
      </c>
      <c r="I412">
        <v>2008</v>
      </c>
      <c r="J412">
        <v>5000</v>
      </c>
      <c r="K412">
        <v>634876</v>
      </c>
      <c r="L412">
        <v>50</v>
      </c>
      <c r="O412" s="392">
        <v>634876</v>
      </c>
      <c r="P412" s="335"/>
      <c r="Q412" s="335" t="s">
        <v>677</v>
      </c>
      <c r="R412" s="383">
        <v>2008</v>
      </c>
      <c r="S412" s="335"/>
      <c r="T412" s="335"/>
      <c r="U412" s="335"/>
      <c r="V412" s="335"/>
      <c r="W412" s="335"/>
      <c r="X412" s="335"/>
      <c r="Y412" s="335"/>
      <c r="Z412" s="335"/>
      <c r="AA412" s="335"/>
      <c r="AB412" s="335"/>
      <c r="AC412" s="252"/>
      <c r="AD412" s="335"/>
      <c r="AF412" s="335"/>
      <c r="AG412" s="335"/>
      <c r="AH412" s="335"/>
      <c r="AI412" s="335"/>
      <c r="AJ412" s="335" t="s">
        <v>2479</v>
      </c>
    </row>
    <row r="413" spans="7:36" x14ac:dyDescent="0.3">
      <c r="G413" t="s">
        <v>2488</v>
      </c>
      <c r="H413" t="s">
        <v>677</v>
      </c>
      <c r="I413">
        <v>2008</v>
      </c>
      <c r="J413">
        <v>5000</v>
      </c>
      <c r="K413">
        <v>635092</v>
      </c>
      <c r="L413">
        <v>51</v>
      </c>
      <c r="O413" s="392">
        <v>635092</v>
      </c>
      <c r="P413" s="335"/>
      <c r="Q413" s="335" t="s">
        <v>677</v>
      </c>
      <c r="R413" s="383">
        <v>2008</v>
      </c>
      <c r="S413" s="335"/>
      <c r="T413" s="335"/>
      <c r="U413" s="335"/>
      <c r="V413" s="335"/>
      <c r="W413" s="335"/>
      <c r="X413" s="335"/>
      <c r="Y413" s="335"/>
      <c r="Z413" s="335"/>
      <c r="AA413" s="335"/>
      <c r="AB413" s="335"/>
      <c r="AC413" s="252"/>
      <c r="AD413" s="335"/>
      <c r="AF413" s="335"/>
      <c r="AG413" s="335"/>
      <c r="AH413" s="335"/>
      <c r="AI413" s="335"/>
      <c r="AJ413" s="335" t="s">
        <v>2479</v>
      </c>
    </row>
    <row r="414" spans="7:36" x14ac:dyDescent="0.3">
      <c r="G414" t="s">
        <v>2488</v>
      </c>
      <c r="H414" t="s">
        <v>677</v>
      </c>
      <c r="I414">
        <v>2008</v>
      </c>
      <c r="J414">
        <v>5000</v>
      </c>
      <c r="K414">
        <v>635093</v>
      </c>
      <c r="L414">
        <v>52</v>
      </c>
      <c r="O414" s="392">
        <v>635093</v>
      </c>
      <c r="P414" s="335"/>
      <c r="Q414" s="335" t="s">
        <v>677</v>
      </c>
      <c r="R414" s="383">
        <v>2008</v>
      </c>
      <c r="S414" s="335"/>
      <c r="T414" s="335"/>
      <c r="U414" s="335"/>
      <c r="V414" s="335"/>
      <c r="W414" s="335"/>
      <c r="X414" s="335"/>
      <c r="Y414" s="335"/>
      <c r="Z414" s="335"/>
      <c r="AA414" s="335"/>
      <c r="AB414" s="335"/>
      <c r="AC414" s="335"/>
      <c r="AD414" s="335"/>
      <c r="AF414" s="335"/>
      <c r="AG414" s="335"/>
      <c r="AH414" s="335"/>
      <c r="AI414" s="335"/>
      <c r="AJ414" s="335" t="s">
        <v>2479</v>
      </c>
    </row>
    <row r="415" spans="7:36" x14ac:dyDescent="0.3">
      <c r="G415" t="s">
        <v>2488</v>
      </c>
      <c r="H415" t="s">
        <v>610</v>
      </c>
      <c r="I415">
        <v>2005</v>
      </c>
      <c r="J415">
        <v>5000</v>
      </c>
      <c r="K415" t="s">
        <v>2454</v>
      </c>
      <c r="L415">
        <v>53</v>
      </c>
      <c r="O415" s="388" t="s">
        <v>2454</v>
      </c>
      <c r="P415" s="382" t="s">
        <v>1607</v>
      </c>
      <c r="Q415" s="382" t="s">
        <v>610</v>
      </c>
      <c r="R415" s="383">
        <v>2005</v>
      </c>
      <c r="S415" s="382" t="s">
        <v>1808</v>
      </c>
      <c r="T415" s="382" t="s">
        <v>2438</v>
      </c>
      <c r="U415" s="382" t="s">
        <v>1612</v>
      </c>
      <c r="V415" s="384">
        <v>38882</v>
      </c>
      <c r="W415" s="384">
        <v>38889</v>
      </c>
      <c r="X415" s="382" t="s">
        <v>1608</v>
      </c>
      <c r="Y415" s="383">
        <v>199445</v>
      </c>
      <c r="Z415" s="382" t="s">
        <v>1341</v>
      </c>
      <c r="AA415" s="387"/>
      <c r="AB415" s="382" t="s">
        <v>1608</v>
      </c>
      <c r="AC415" s="383">
        <v>1406</v>
      </c>
      <c r="AD415" s="382" t="s">
        <v>1341</v>
      </c>
      <c r="AE415" s="396"/>
      <c r="AF415" s="382" t="s">
        <v>1341</v>
      </c>
      <c r="AG415" s="382" t="s">
        <v>1341</v>
      </c>
      <c r="AH415" s="383" t="b">
        <v>0</v>
      </c>
      <c r="AI415" s="382" t="s">
        <v>1341</v>
      </c>
      <c r="AJ415" s="382" t="s">
        <v>1341</v>
      </c>
    </row>
    <row r="416" spans="7:36" x14ac:dyDescent="0.3">
      <c r="G416" t="s">
        <v>2488</v>
      </c>
      <c r="H416" t="s">
        <v>610</v>
      </c>
      <c r="I416">
        <v>2006</v>
      </c>
      <c r="J416">
        <v>5000</v>
      </c>
      <c r="K416" t="s">
        <v>646</v>
      </c>
      <c r="L416">
        <v>54</v>
      </c>
      <c r="O416" s="388" t="s">
        <v>646</v>
      </c>
      <c r="P416" s="382" t="s">
        <v>1607</v>
      </c>
      <c r="Q416" s="382" t="s">
        <v>610</v>
      </c>
      <c r="R416" s="383">
        <v>2006</v>
      </c>
      <c r="S416" s="382" t="s">
        <v>2452</v>
      </c>
      <c r="T416" s="382" t="s">
        <v>2438</v>
      </c>
      <c r="U416" s="382" t="s">
        <v>1612</v>
      </c>
      <c r="V416" s="384">
        <v>39248</v>
      </c>
      <c r="W416" s="384">
        <v>39255</v>
      </c>
      <c r="X416" s="382" t="s">
        <v>1608</v>
      </c>
      <c r="Y416" s="383">
        <v>222706</v>
      </c>
      <c r="Z416" s="382" t="s">
        <v>1341</v>
      </c>
      <c r="AA416" s="387"/>
      <c r="AB416" s="382" t="s">
        <v>1341</v>
      </c>
      <c r="AC416" s="387"/>
      <c r="AD416" s="382" t="s">
        <v>1341</v>
      </c>
      <c r="AE416" s="385"/>
      <c r="AF416" s="382" t="s">
        <v>1341</v>
      </c>
      <c r="AG416" s="382" t="s">
        <v>1341</v>
      </c>
      <c r="AH416" s="383" t="b">
        <v>0</v>
      </c>
      <c r="AI416" s="382" t="s">
        <v>1341</v>
      </c>
      <c r="AJ416" s="382" t="s">
        <v>1341</v>
      </c>
    </row>
    <row r="417" spans="7:36" x14ac:dyDescent="0.3">
      <c r="G417" t="s">
        <v>2488</v>
      </c>
      <c r="H417" t="s">
        <v>610</v>
      </c>
      <c r="I417">
        <v>2006</v>
      </c>
      <c r="J417">
        <v>5000</v>
      </c>
      <c r="K417" t="s">
        <v>2455</v>
      </c>
      <c r="L417">
        <v>55</v>
      </c>
      <c r="O417" s="388" t="s">
        <v>2455</v>
      </c>
      <c r="P417" s="382" t="s">
        <v>1607</v>
      </c>
      <c r="Q417" s="382" t="s">
        <v>610</v>
      </c>
      <c r="R417" s="383">
        <v>2006</v>
      </c>
      <c r="S417" s="382" t="s">
        <v>1808</v>
      </c>
      <c r="T417" s="382" t="s">
        <v>2438</v>
      </c>
      <c r="U417" s="382" t="s">
        <v>1612</v>
      </c>
      <c r="V417" s="384">
        <v>39248</v>
      </c>
      <c r="W417" s="384">
        <v>39255</v>
      </c>
      <c r="X417" s="382" t="s">
        <v>1608</v>
      </c>
      <c r="Y417" s="383">
        <v>202000</v>
      </c>
      <c r="Z417" s="382" t="s">
        <v>1341</v>
      </c>
      <c r="AA417" s="387"/>
      <c r="AB417" s="382" t="s">
        <v>1341</v>
      </c>
      <c r="AC417" s="387"/>
      <c r="AD417" s="382" t="s">
        <v>1341</v>
      </c>
      <c r="AE417" s="385"/>
      <c r="AF417" s="382" t="s">
        <v>1341</v>
      </c>
      <c r="AG417" s="382" t="s">
        <v>1341</v>
      </c>
      <c r="AH417" s="383" t="b">
        <v>0</v>
      </c>
      <c r="AI417" s="382" t="s">
        <v>1341</v>
      </c>
      <c r="AJ417" s="382" t="s">
        <v>1341</v>
      </c>
    </row>
    <row r="418" spans="7:36" x14ac:dyDescent="0.3">
      <c r="G418" t="s">
        <v>2488</v>
      </c>
      <c r="H418" t="s">
        <v>610</v>
      </c>
      <c r="I418">
        <v>2007</v>
      </c>
      <c r="J418">
        <v>5000</v>
      </c>
      <c r="K418" t="s">
        <v>676</v>
      </c>
      <c r="L418">
        <v>56</v>
      </c>
      <c r="O418" s="388" t="s">
        <v>676</v>
      </c>
      <c r="P418" s="382" t="s">
        <v>1607</v>
      </c>
      <c r="Q418" s="382" t="s">
        <v>610</v>
      </c>
      <c r="R418" s="383">
        <v>2007</v>
      </c>
      <c r="S418" s="382" t="s">
        <v>2452</v>
      </c>
      <c r="T418" s="382" t="s">
        <v>2438</v>
      </c>
      <c r="U418" s="382" t="s">
        <v>1612</v>
      </c>
      <c r="V418" s="384">
        <v>39615</v>
      </c>
      <c r="W418" s="384">
        <v>39626</v>
      </c>
      <c r="X418" s="382" t="s">
        <v>1608</v>
      </c>
      <c r="Y418" s="383">
        <v>219754</v>
      </c>
      <c r="Z418" s="382" t="s">
        <v>1613</v>
      </c>
      <c r="AA418" s="383">
        <v>2197</v>
      </c>
      <c r="AB418" s="382" t="s">
        <v>1341</v>
      </c>
      <c r="AC418" s="396"/>
      <c r="AD418" s="382" t="s">
        <v>1341</v>
      </c>
      <c r="AE418" s="396"/>
      <c r="AF418" s="382" t="s">
        <v>1341</v>
      </c>
      <c r="AG418" s="382" t="s">
        <v>1341</v>
      </c>
      <c r="AH418" s="383" t="b">
        <v>0</v>
      </c>
      <c r="AI418" s="382" t="s">
        <v>1341</v>
      </c>
      <c r="AJ418" s="382" t="s">
        <v>1341</v>
      </c>
    </row>
    <row r="419" spans="7:36" x14ac:dyDescent="0.3">
      <c r="G419" t="s">
        <v>2488</v>
      </c>
      <c r="H419" t="s">
        <v>610</v>
      </c>
      <c r="I419">
        <v>2007</v>
      </c>
      <c r="J419">
        <v>5000</v>
      </c>
      <c r="K419" t="s">
        <v>2453</v>
      </c>
      <c r="L419">
        <v>57</v>
      </c>
      <c r="O419" s="388" t="s">
        <v>2453</v>
      </c>
      <c r="P419" s="382" t="s">
        <v>1607</v>
      </c>
      <c r="Q419" s="382" t="s">
        <v>610</v>
      </c>
      <c r="R419" s="383">
        <v>2007</v>
      </c>
      <c r="S419" s="382" t="s">
        <v>1808</v>
      </c>
      <c r="T419" s="382" t="s">
        <v>1809</v>
      </c>
      <c r="U419" s="382" t="s">
        <v>1612</v>
      </c>
      <c r="V419" s="384">
        <v>39611</v>
      </c>
      <c r="W419" s="384">
        <v>39620</v>
      </c>
      <c r="X419" s="382" t="s">
        <v>1608</v>
      </c>
      <c r="Y419" s="383">
        <v>202568</v>
      </c>
      <c r="Z419" s="382" t="s">
        <v>1341</v>
      </c>
      <c r="AA419" s="396"/>
      <c r="AB419" s="382" t="s">
        <v>1608</v>
      </c>
      <c r="AC419" s="383">
        <v>813</v>
      </c>
      <c r="AD419" s="382" t="s">
        <v>1341</v>
      </c>
      <c r="AE419" s="385"/>
      <c r="AF419" s="382" t="s">
        <v>1341</v>
      </c>
      <c r="AG419" s="382" t="s">
        <v>1341</v>
      </c>
      <c r="AH419" s="383" t="b">
        <v>0</v>
      </c>
      <c r="AI419" s="382" t="s">
        <v>1341</v>
      </c>
      <c r="AJ419" s="382" t="s">
        <v>1341</v>
      </c>
    </row>
    <row r="420" spans="7:36" x14ac:dyDescent="0.3">
      <c r="G420" t="s">
        <v>2488</v>
      </c>
      <c r="H420" t="s">
        <v>610</v>
      </c>
      <c r="I420">
        <v>2008</v>
      </c>
      <c r="J420">
        <v>5000</v>
      </c>
      <c r="K420">
        <v>634799</v>
      </c>
      <c r="L420">
        <v>58</v>
      </c>
      <c r="O420" s="392">
        <v>634799</v>
      </c>
      <c r="P420" s="335"/>
      <c r="Q420" s="335" t="s">
        <v>610</v>
      </c>
      <c r="R420" s="383">
        <v>2008</v>
      </c>
      <c r="S420" s="335"/>
      <c r="T420" s="335"/>
      <c r="U420" s="335"/>
      <c r="V420" s="335"/>
      <c r="W420" s="335"/>
      <c r="X420" s="335"/>
      <c r="Y420" s="335"/>
      <c r="Z420" s="335"/>
      <c r="AA420" s="335"/>
      <c r="AB420" s="335"/>
      <c r="AC420" s="335"/>
      <c r="AD420" s="335"/>
      <c r="AF420" s="335"/>
      <c r="AG420" s="335"/>
      <c r="AH420" s="335"/>
      <c r="AI420" s="335"/>
      <c r="AJ420" s="335" t="s">
        <v>2479</v>
      </c>
    </row>
    <row r="421" spans="7:36" x14ac:dyDescent="0.3">
      <c r="G421" t="s">
        <v>2488</v>
      </c>
      <c r="H421" t="s">
        <v>1361</v>
      </c>
      <c r="I421">
        <v>2005</v>
      </c>
      <c r="J421">
        <v>5000</v>
      </c>
      <c r="K421" t="s">
        <v>2458</v>
      </c>
      <c r="L421">
        <v>59</v>
      </c>
      <c r="O421" s="388" t="s">
        <v>2458</v>
      </c>
      <c r="P421" s="382" t="s">
        <v>1607</v>
      </c>
      <c r="Q421" s="382" t="s">
        <v>1361</v>
      </c>
      <c r="R421" s="383">
        <v>2005</v>
      </c>
      <c r="S421" s="382" t="s">
        <v>2189</v>
      </c>
      <c r="T421" s="382" t="s">
        <v>2190</v>
      </c>
      <c r="U421" s="382" t="s">
        <v>1612</v>
      </c>
      <c r="V421" s="384">
        <v>38884</v>
      </c>
      <c r="W421" s="384">
        <v>38910</v>
      </c>
      <c r="X421" s="382" t="s">
        <v>1608</v>
      </c>
      <c r="Y421" s="383">
        <v>84095</v>
      </c>
      <c r="Z421" s="382" t="s">
        <v>1613</v>
      </c>
      <c r="AA421" s="383">
        <v>2004</v>
      </c>
      <c r="AB421" s="382" t="s">
        <v>1608</v>
      </c>
      <c r="AC421" s="383">
        <v>5867</v>
      </c>
      <c r="AD421" s="382" t="s">
        <v>1341</v>
      </c>
      <c r="AE421" s="387"/>
      <c r="AF421" s="382" t="s">
        <v>1341</v>
      </c>
      <c r="AG421" s="382" t="s">
        <v>1341</v>
      </c>
      <c r="AH421" s="383" t="b">
        <v>0</v>
      </c>
      <c r="AI421" s="382" t="s">
        <v>1341</v>
      </c>
      <c r="AJ421" s="382" t="s">
        <v>1341</v>
      </c>
    </row>
    <row r="422" spans="7:36" x14ac:dyDescent="0.3">
      <c r="G422" t="s">
        <v>2488</v>
      </c>
      <c r="H422" t="s">
        <v>1361</v>
      </c>
      <c r="I422">
        <v>2006</v>
      </c>
      <c r="J422">
        <v>5000</v>
      </c>
      <c r="K422" t="s">
        <v>2456</v>
      </c>
      <c r="L422">
        <v>60</v>
      </c>
      <c r="O422" s="388" t="s">
        <v>2456</v>
      </c>
      <c r="P422" s="382" t="s">
        <v>1607</v>
      </c>
      <c r="Q422" s="382" t="s">
        <v>1361</v>
      </c>
      <c r="R422" s="383">
        <v>2006</v>
      </c>
      <c r="S422" s="382" t="s">
        <v>2189</v>
      </c>
      <c r="T422" s="382" t="s">
        <v>2190</v>
      </c>
      <c r="U422" s="382" t="s">
        <v>1612</v>
      </c>
      <c r="V422" s="384">
        <v>39251</v>
      </c>
      <c r="W422" s="384">
        <v>39258</v>
      </c>
      <c r="X422" s="382" t="s">
        <v>1608</v>
      </c>
      <c r="Y422" s="383">
        <v>89092</v>
      </c>
      <c r="Z422" s="382" t="s">
        <v>1613</v>
      </c>
      <c r="AA422" s="383">
        <v>2661</v>
      </c>
      <c r="AB422" s="382" t="s">
        <v>1341</v>
      </c>
      <c r="AC422" s="387"/>
      <c r="AD422" s="382" t="s">
        <v>1341</v>
      </c>
      <c r="AE422" s="385"/>
      <c r="AF422" s="382" t="s">
        <v>1341</v>
      </c>
      <c r="AG422" s="382" t="s">
        <v>1341</v>
      </c>
      <c r="AH422" s="383" t="b">
        <v>0</v>
      </c>
      <c r="AI422" s="382" t="s">
        <v>1341</v>
      </c>
      <c r="AJ422" s="382" t="s">
        <v>1341</v>
      </c>
    </row>
    <row r="423" spans="7:36" x14ac:dyDescent="0.3">
      <c r="G423" t="s">
        <v>2488</v>
      </c>
      <c r="H423" t="s">
        <v>1361</v>
      </c>
      <c r="I423">
        <v>2007</v>
      </c>
      <c r="J423">
        <v>5000</v>
      </c>
      <c r="K423" t="s">
        <v>2457</v>
      </c>
      <c r="L423">
        <v>61</v>
      </c>
      <c r="O423" s="388" t="s">
        <v>2457</v>
      </c>
      <c r="P423" s="382" t="s">
        <v>1607</v>
      </c>
      <c r="Q423" s="382" t="s">
        <v>1361</v>
      </c>
      <c r="R423" s="383">
        <v>2007</v>
      </c>
      <c r="S423" s="382" t="s">
        <v>2189</v>
      </c>
      <c r="T423" s="382" t="s">
        <v>2190</v>
      </c>
      <c r="U423" s="382" t="s">
        <v>1612</v>
      </c>
      <c r="V423" s="384">
        <v>39630</v>
      </c>
      <c r="W423" s="384">
        <v>39634</v>
      </c>
      <c r="X423" s="382" t="s">
        <v>1608</v>
      </c>
      <c r="Y423" s="383">
        <v>96695</v>
      </c>
      <c r="Z423" s="382" t="s">
        <v>1613</v>
      </c>
      <c r="AA423" s="383">
        <v>977</v>
      </c>
      <c r="AB423" s="382" t="s">
        <v>1341</v>
      </c>
      <c r="AC423" s="396"/>
      <c r="AD423" s="382" t="s">
        <v>1341</v>
      </c>
      <c r="AE423" s="396"/>
      <c r="AF423" s="382" t="s">
        <v>1341</v>
      </c>
      <c r="AG423" s="382" t="s">
        <v>1341</v>
      </c>
      <c r="AH423" s="383" t="b">
        <v>0</v>
      </c>
      <c r="AI423" s="382" t="s">
        <v>1341</v>
      </c>
      <c r="AJ423" s="382" t="s">
        <v>1341</v>
      </c>
    </row>
    <row r="424" spans="7:36" x14ac:dyDescent="0.3">
      <c r="G424" t="s">
        <v>2488</v>
      </c>
      <c r="H424" t="s">
        <v>612</v>
      </c>
      <c r="I424">
        <v>2005</v>
      </c>
      <c r="J424">
        <v>5000</v>
      </c>
      <c r="K424" t="s">
        <v>623</v>
      </c>
      <c r="L424">
        <v>62</v>
      </c>
      <c r="O424" s="388" t="s">
        <v>623</v>
      </c>
      <c r="P424" s="382" t="s">
        <v>1607</v>
      </c>
      <c r="Q424" s="382" t="s">
        <v>612</v>
      </c>
      <c r="R424" s="383">
        <v>2005</v>
      </c>
      <c r="S424" s="382" t="s">
        <v>1662</v>
      </c>
      <c r="T424" s="382" t="s">
        <v>2476</v>
      </c>
      <c r="U424" s="382" t="s">
        <v>1607</v>
      </c>
      <c r="V424" s="384">
        <v>38943</v>
      </c>
      <c r="W424" s="384">
        <v>38950</v>
      </c>
      <c r="X424" s="382" t="s">
        <v>1635</v>
      </c>
      <c r="Y424" s="383">
        <v>15166</v>
      </c>
      <c r="Z424" s="382" t="s">
        <v>1644</v>
      </c>
      <c r="AA424" s="386">
        <v>497</v>
      </c>
      <c r="AB424" s="382" t="s">
        <v>1635</v>
      </c>
      <c r="AC424" s="383">
        <v>8440</v>
      </c>
      <c r="AD424" s="382" t="s">
        <v>1644</v>
      </c>
      <c r="AE424" s="386">
        <v>271</v>
      </c>
      <c r="AF424" s="382" t="s">
        <v>1341</v>
      </c>
      <c r="AG424" s="382" t="s">
        <v>1341</v>
      </c>
      <c r="AH424" s="383" t="b">
        <v>0</v>
      </c>
      <c r="AI424" s="382" t="s">
        <v>1341</v>
      </c>
      <c r="AJ424" s="382" t="s">
        <v>1341</v>
      </c>
    </row>
    <row r="425" spans="7:36" x14ac:dyDescent="0.3">
      <c r="G425" t="s">
        <v>2488</v>
      </c>
      <c r="H425" t="s">
        <v>612</v>
      </c>
      <c r="I425">
        <v>2005</v>
      </c>
      <c r="J425">
        <v>5000</v>
      </c>
      <c r="K425" t="s">
        <v>625</v>
      </c>
      <c r="L425">
        <v>63</v>
      </c>
      <c r="O425" s="388" t="s">
        <v>625</v>
      </c>
      <c r="P425" s="382" t="s">
        <v>1607</v>
      </c>
      <c r="Q425" s="382" t="s">
        <v>612</v>
      </c>
      <c r="R425" s="383">
        <v>2005</v>
      </c>
      <c r="S425" s="382" t="s">
        <v>1633</v>
      </c>
      <c r="T425" s="382" t="s">
        <v>1634</v>
      </c>
      <c r="U425" s="382" t="s">
        <v>1607</v>
      </c>
      <c r="V425" s="384">
        <v>39143</v>
      </c>
      <c r="W425" s="384">
        <v>39143</v>
      </c>
      <c r="X425" s="382" t="s">
        <v>1635</v>
      </c>
      <c r="Y425" s="383">
        <v>31411</v>
      </c>
      <c r="Z425" s="382" t="s">
        <v>1341</v>
      </c>
      <c r="AA425" s="396"/>
      <c r="AB425" s="382" t="s">
        <v>1635</v>
      </c>
      <c r="AC425" s="383">
        <v>510151</v>
      </c>
      <c r="AD425" s="382" t="s">
        <v>1341</v>
      </c>
      <c r="AE425" s="396"/>
      <c r="AF425" s="382" t="s">
        <v>1341</v>
      </c>
      <c r="AG425" s="382" t="s">
        <v>1341</v>
      </c>
      <c r="AH425" s="383" t="b">
        <v>0</v>
      </c>
      <c r="AI425" s="382" t="s">
        <v>1341</v>
      </c>
      <c r="AJ425" s="382" t="s">
        <v>1341</v>
      </c>
    </row>
    <row r="426" spans="7:36" x14ac:dyDescent="0.3">
      <c r="G426" t="s">
        <v>2488</v>
      </c>
      <c r="H426" t="s">
        <v>612</v>
      </c>
      <c r="I426">
        <v>2005</v>
      </c>
      <c r="J426">
        <v>5000</v>
      </c>
      <c r="K426" t="s">
        <v>626</v>
      </c>
      <c r="L426">
        <v>64</v>
      </c>
      <c r="O426" s="388" t="s">
        <v>626</v>
      </c>
      <c r="P426" s="382" t="s">
        <v>1607</v>
      </c>
      <c r="Q426" s="382" t="s">
        <v>612</v>
      </c>
      <c r="R426" s="383">
        <v>2005</v>
      </c>
      <c r="S426" s="382" t="s">
        <v>1633</v>
      </c>
      <c r="T426" s="382" t="s">
        <v>1634</v>
      </c>
      <c r="U426" s="382" t="s">
        <v>1607</v>
      </c>
      <c r="V426" s="384">
        <v>39142</v>
      </c>
      <c r="W426" s="384">
        <v>39142</v>
      </c>
      <c r="X426" s="382" t="s">
        <v>1635</v>
      </c>
      <c r="Y426" s="383">
        <v>31920</v>
      </c>
      <c r="Z426" s="382" t="s">
        <v>1341</v>
      </c>
      <c r="AA426" s="387"/>
      <c r="AB426" s="382" t="s">
        <v>1635</v>
      </c>
      <c r="AC426" s="383">
        <v>176226</v>
      </c>
      <c r="AD426" s="382" t="s">
        <v>1341</v>
      </c>
      <c r="AE426" s="396"/>
      <c r="AF426" s="382" t="s">
        <v>250</v>
      </c>
      <c r="AG426" s="382" t="s">
        <v>627</v>
      </c>
      <c r="AH426" s="383" t="b">
        <v>0</v>
      </c>
      <c r="AI426" s="382" t="s">
        <v>1341</v>
      </c>
      <c r="AJ426" s="382" t="s">
        <v>1341</v>
      </c>
    </row>
    <row r="427" spans="7:36" x14ac:dyDescent="0.3">
      <c r="G427" t="s">
        <v>2488</v>
      </c>
      <c r="H427" t="s">
        <v>612</v>
      </c>
      <c r="I427">
        <v>2005</v>
      </c>
      <c r="J427">
        <v>5000</v>
      </c>
      <c r="K427" t="s">
        <v>628</v>
      </c>
      <c r="L427">
        <v>65</v>
      </c>
      <c r="O427" s="388" t="s">
        <v>628</v>
      </c>
      <c r="P427" s="382" t="s">
        <v>1607</v>
      </c>
      <c r="Q427" s="382" t="s">
        <v>612</v>
      </c>
      <c r="R427" s="383">
        <v>2005</v>
      </c>
      <c r="S427" s="382" t="s">
        <v>1630</v>
      </c>
      <c r="T427" s="382" t="s">
        <v>1631</v>
      </c>
      <c r="U427" s="382" t="s">
        <v>1607</v>
      </c>
      <c r="V427" s="384">
        <v>39127</v>
      </c>
      <c r="W427" s="384">
        <v>39130</v>
      </c>
      <c r="X427" s="382" t="s">
        <v>1635</v>
      </c>
      <c r="Y427" s="383">
        <v>30678</v>
      </c>
      <c r="Z427" s="382" t="s">
        <v>1644</v>
      </c>
      <c r="AA427" s="386">
        <v>61</v>
      </c>
      <c r="AB427" s="382" t="s">
        <v>1635</v>
      </c>
      <c r="AC427" s="383">
        <v>270520</v>
      </c>
      <c r="AD427" s="382" t="s">
        <v>1644</v>
      </c>
      <c r="AE427" s="386">
        <v>123</v>
      </c>
      <c r="AF427" s="382" t="s">
        <v>1341</v>
      </c>
      <c r="AG427" s="382" t="s">
        <v>1341</v>
      </c>
      <c r="AH427" s="383" t="b">
        <v>0</v>
      </c>
      <c r="AI427" s="382" t="s">
        <v>1341</v>
      </c>
      <c r="AJ427" s="382" t="s">
        <v>1341</v>
      </c>
    </row>
    <row r="428" spans="7:36" x14ac:dyDescent="0.3">
      <c r="G428" t="s">
        <v>2488</v>
      </c>
      <c r="H428" t="s">
        <v>612</v>
      </c>
      <c r="I428">
        <v>2005</v>
      </c>
      <c r="J428">
        <v>5000</v>
      </c>
      <c r="K428" t="s">
        <v>629</v>
      </c>
      <c r="L428">
        <v>66</v>
      </c>
      <c r="O428" s="388" t="s">
        <v>629</v>
      </c>
      <c r="P428" s="382" t="s">
        <v>1607</v>
      </c>
      <c r="Q428" s="382" t="s">
        <v>612</v>
      </c>
      <c r="R428" s="383">
        <v>2005</v>
      </c>
      <c r="S428" s="382" t="s">
        <v>1662</v>
      </c>
      <c r="T428" s="382" t="s">
        <v>2476</v>
      </c>
      <c r="U428" s="382" t="s">
        <v>1607</v>
      </c>
      <c r="V428" s="384">
        <v>38936</v>
      </c>
      <c r="W428" s="384">
        <v>38943</v>
      </c>
      <c r="X428" s="382" t="s">
        <v>1635</v>
      </c>
      <c r="Y428" s="383">
        <v>74900</v>
      </c>
      <c r="Z428" s="382" t="s">
        <v>1644</v>
      </c>
      <c r="AA428" s="386">
        <v>346</v>
      </c>
      <c r="AB428" s="382" t="s">
        <v>1635</v>
      </c>
      <c r="AC428" s="383">
        <v>8902</v>
      </c>
      <c r="AD428" s="382" t="s">
        <v>1644</v>
      </c>
      <c r="AE428" s="386">
        <v>39</v>
      </c>
      <c r="AF428" s="382" t="s">
        <v>1341</v>
      </c>
      <c r="AG428" s="382" t="s">
        <v>1341</v>
      </c>
      <c r="AH428" s="383" t="b">
        <v>0</v>
      </c>
      <c r="AI428" s="382" t="s">
        <v>1341</v>
      </c>
      <c r="AJ428" s="382" t="s">
        <v>1341</v>
      </c>
    </row>
    <row r="429" spans="7:36" x14ac:dyDescent="0.3">
      <c r="G429" t="s">
        <v>2488</v>
      </c>
      <c r="H429" t="s">
        <v>612</v>
      </c>
      <c r="I429">
        <v>2005</v>
      </c>
      <c r="J429">
        <v>5000</v>
      </c>
      <c r="K429" t="s">
        <v>630</v>
      </c>
      <c r="L429">
        <v>67</v>
      </c>
      <c r="O429" s="388" t="s">
        <v>630</v>
      </c>
      <c r="P429" s="382" t="s">
        <v>1607</v>
      </c>
      <c r="Q429" s="382" t="s">
        <v>612</v>
      </c>
      <c r="R429" s="383">
        <v>2005</v>
      </c>
      <c r="S429" s="382" t="s">
        <v>1642</v>
      </c>
      <c r="T429" s="382" t="s">
        <v>1643</v>
      </c>
      <c r="U429" s="382" t="s">
        <v>1607</v>
      </c>
      <c r="V429" s="384">
        <v>39119</v>
      </c>
      <c r="W429" s="384">
        <v>39119</v>
      </c>
      <c r="X429" s="382" t="s">
        <v>1635</v>
      </c>
      <c r="Y429" s="383">
        <v>19666</v>
      </c>
      <c r="Z429" s="382" t="s">
        <v>1644</v>
      </c>
      <c r="AA429" s="383">
        <v>398</v>
      </c>
      <c r="AB429" s="382" t="s">
        <v>1635</v>
      </c>
      <c r="AC429" s="383">
        <v>124956</v>
      </c>
      <c r="AD429" s="382" t="s">
        <v>1644</v>
      </c>
      <c r="AE429" s="383">
        <v>742</v>
      </c>
      <c r="AF429" s="382" t="s">
        <v>250</v>
      </c>
      <c r="AG429" s="382" t="s">
        <v>624</v>
      </c>
      <c r="AH429" s="383" t="b">
        <v>0</v>
      </c>
      <c r="AI429" s="382" t="s">
        <v>1341</v>
      </c>
      <c r="AJ429" s="382" t="s">
        <v>1341</v>
      </c>
    </row>
    <row r="430" spans="7:36" x14ac:dyDescent="0.3">
      <c r="G430" t="s">
        <v>2488</v>
      </c>
      <c r="H430" t="s">
        <v>612</v>
      </c>
      <c r="I430">
        <v>2005</v>
      </c>
      <c r="J430">
        <v>5000</v>
      </c>
      <c r="K430" t="s">
        <v>631</v>
      </c>
      <c r="L430">
        <v>68</v>
      </c>
      <c r="O430" s="388" t="s">
        <v>631</v>
      </c>
      <c r="P430" s="382" t="s">
        <v>1607</v>
      </c>
      <c r="Q430" s="382" t="s">
        <v>612</v>
      </c>
      <c r="R430" s="383">
        <v>2005</v>
      </c>
      <c r="S430" s="382" t="s">
        <v>1633</v>
      </c>
      <c r="T430" s="382" t="s">
        <v>1634</v>
      </c>
      <c r="U430" s="382" t="s">
        <v>1607</v>
      </c>
      <c r="V430" s="384">
        <v>39142</v>
      </c>
      <c r="W430" s="384">
        <v>39142</v>
      </c>
      <c r="X430" s="382" t="s">
        <v>1635</v>
      </c>
      <c r="Y430" s="383">
        <v>21355</v>
      </c>
      <c r="Z430" s="382" t="s">
        <v>1341</v>
      </c>
      <c r="AA430" s="396"/>
      <c r="AB430" s="382" t="s">
        <v>1644</v>
      </c>
      <c r="AC430" s="383">
        <v>171512</v>
      </c>
      <c r="AD430" s="382" t="s">
        <v>1341</v>
      </c>
      <c r="AE430" s="387"/>
      <c r="AF430" s="382" t="s">
        <v>250</v>
      </c>
      <c r="AG430" s="382" t="s">
        <v>627</v>
      </c>
      <c r="AH430" s="383" t="b">
        <v>0</v>
      </c>
      <c r="AI430" s="382" t="s">
        <v>1341</v>
      </c>
      <c r="AJ430" s="382" t="s">
        <v>1341</v>
      </c>
    </row>
    <row r="431" spans="7:36" x14ac:dyDescent="0.3">
      <c r="G431" t="s">
        <v>2488</v>
      </c>
      <c r="H431" t="s">
        <v>612</v>
      </c>
      <c r="I431">
        <v>2005</v>
      </c>
      <c r="J431">
        <v>5000</v>
      </c>
      <c r="K431" t="s">
        <v>632</v>
      </c>
      <c r="L431">
        <v>69</v>
      </c>
      <c r="O431" s="388" t="s">
        <v>632</v>
      </c>
      <c r="P431" s="382" t="s">
        <v>1607</v>
      </c>
      <c r="Q431" s="382" t="s">
        <v>612</v>
      </c>
      <c r="R431" s="383">
        <v>2005</v>
      </c>
      <c r="S431" s="382" t="s">
        <v>1662</v>
      </c>
      <c r="T431" s="382" t="s">
        <v>1663</v>
      </c>
      <c r="U431" s="382" t="s">
        <v>1607</v>
      </c>
      <c r="V431" s="384">
        <v>39139</v>
      </c>
      <c r="W431" s="384">
        <v>39140</v>
      </c>
      <c r="X431" s="382" t="s">
        <v>1635</v>
      </c>
      <c r="Y431" s="383">
        <v>30771</v>
      </c>
      <c r="Z431" s="382" t="s">
        <v>1644</v>
      </c>
      <c r="AA431" s="383">
        <v>306</v>
      </c>
      <c r="AB431" s="382" t="s">
        <v>1635</v>
      </c>
      <c r="AC431" s="383">
        <v>296321</v>
      </c>
      <c r="AD431" s="382" t="s">
        <v>1644</v>
      </c>
      <c r="AE431" s="386">
        <v>8902</v>
      </c>
      <c r="AF431" s="382" t="s">
        <v>1341</v>
      </c>
      <c r="AG431" s="382" t="s">
        <v>1341</v>
      </c>
      <c r="AH431" s="383" t="b">
        <v>0</v>
      </c>
      <c r="AI431" s="382" t="s">
        <v>1341</v>
      </c>
      <c r="AJ431" s="382" t="s">
        <v>1341</v>
      </c>
    </row>
    <row r="432" spans="7:36" x14ac:dyDescent="0.3">
      <c r="G432" t="s">
        <v>2488</v>
      </c>
      <c r="H432" t="s">
        <v>612</v>
      </c>
      <c r="I432">
        <v>2005</v>
      </c>
      <c r="J432">
        <v>5000</v>
      </c>
      <c r="K432" t="s">
        <v>633</v>
      </c>
      <c r="L432">
        <v>70</v>
      </c>
      <c r="O432" s="388" t="s">
        <v>633</v>
      </c>
      <c r="P432" s="382" t="s">
        <v>1607</v>
      </c>
      <c r="Q432" s="382" t="s">
        <v>612</v>
      </c>
      <c r="R432" s="383">
        <v>2005</v>
      </c>
      <c r="S432" s="382" t="s">
        <v>1642</v>
      </c>
      <c r="T432" s="382" t="s">
        <v>1643</v>
      </c>
      <c r="U432" s="382" t="s">
        <v>1607</v>
      </c>
      <c r="V432" s="384">
        <v>39119</v>
      </c>
      <c r="W432" s="384">
        <v>39119</v>
      </c>
      <c r="X432" s="382" t="s">
        <v>1635</v>
      </c>
      <c r="Y432" s="383">
        <v>29453</v>
      </c>
      <c r="Z432" s="382" t="s">
        <v>1644</v>
      </c>
      <c r="AA432" s="383">
        <v>592</v>
      </c>
      <c r="AB432" s="382" t="s">
        <v>1635</v>
      </c>
      <c r="AC432" s="383">
        <v>187490</v>
      </c>
      <c r="AD432" s="382" t="s">
        <v>1644</v>
      </c>
      <c r="AE432" s="383">
        <v>1111</v>
      </c>
      <c r="AF432" s="382" t="s">
        <v>250</v>
      </c>
      <c r="AG432" s="382" t="s">
        <v>624</v>
      </c>
      <c r="AH432" s="383" t="b">
        <v>0</v>
      </c>
      <c r="AI432" s="382" t="s">
        <v>1341</v>
      </c>
      <c r="AJ432" s="382" t="s">
        <v>1341</v>
      </c>
    </row>
    <row r="433" spans="7:36" x14ac:dyDescent="0.3">
      <c r="G433" t="s">
        <v>2488</v>
      </c>
      <c r="H433" t="s">
        <v>612</v>
      </c>
      <c r="I433">
        <v>2005</v>
      </c>
      <c r="J433">
        <v>5000</v>
      </c>
      <c r="K433" t="s">
        <v>634</v>
      </c>
      <c r="L433">
        <v>71</v>
      </c>
      <c r="O433" s="388" t="s">
        <v>634</v>
      </c>
      <c r="P433" s="382" t="s">
        <v>1607</v>
      </c>
      <c r="Q433" s="382" t="s">
        <v>612</v>
      </c>
      <c r="R433" s="383">
        <v>2005</v>
      </c>
      <c r="S433" s="382" t="s">
        <v>1651</v>
      </c>
      <c r="T433" s="382" t="s">
        <v>1652</v>
      </c>
      <c r="U433" s="382" t="s">
        <v>1607</v>
      </c>
      <c r="V433" s="384">
        <v>39161</v>
      </c>
      <c r="W433" s="384">
        <v>39161</v>
      </c>
      <c r="X433" s="382" t="s">
        <v>1635</v>
      </c>
      <c r="Y433" s="383">
        <v>30740</v>
      </c>
      <c r="Z433" s="382" t="s">
        <v>1341</v>
      </c>
      <c r="AA433" s="387"/>
      <c r="AB433" s="382" t="s">
        <v>1635</v>
      </c>
      <c r="AC433" s="383">
        <v>51016</v>
      </c>
      <c r="AD433" s="382" t="s">
        <v>1341</v>
      </c>
      <c r="AE433" s="387"/>
      <c r="AF433" s="382" t="s">
        <v>1341</v>
      </c>
      <c r="AG433" s="382" t="s">
        <v>1341</v>
      </c>
      <c r="AH433" s="383" t="b">
        <v>0</v>
      </c>
      <c r="AI433" s="382" t="s">
        <v>1341</v>
      </c>
      <c r="AJ433" s="382" t="s">
        <v>1341</v>
      </c>
    </row>
    <row r="434" spans="7:36" x14ac:dyDescent="0.3">
      <c r="G434" t="s">
        <v>2488</v>
      </c>
      <c r="H434" t="s">
        <v>612</v>
      </c>
      <c r="I434">
        <v>2005</v>
      </c>
      <c r="J434">
        <v>5000</v>
      </c>
      <c r="K434" t="s">
        <v>635</v>
      </c>
      <c r="L434">
        <v>72</v>
      </c>
      <c r="O434" s="388" t="s">
        <v>635</v>
      </c>
      <c r="P434" s="382" t="s">
        <v>1607</v>
      </c>
      <c r="Q434" s="382" t="s">
        <v>612</v>
      </c>
      <c r="R434" s="383">
        <v>2005</v>
      </c>
      <c r="S434" s="382" t="s">
        <v>1655</v>
      </c>
      <c r="T434" s="382" t="s">
        <v>2475</v>
      </c>
      <c r="U434" s="382" t="s">
        <v>1607</v>
      </c>
      <c r="V434" s="384">
        <v>39141</v>
      </c>
      <c r="W434" s="384">
        <v>39141</v>
      </c>
      <c r="X434" s="382" t="s">
        <v>1635</v>
      </c>
      <c r="Y434" s="383">
        <v>31360</v>
      </c>
      <c r="Z434" s="382" t="s">
        <v>1341</v>
      </c>
      <c r="AA434" s="387"/>
      <c r="AB434" s="382" t="s">
        <v>1635</v>
      </c>
      <c r="AC434" s="383">
        <v>63661</v>
      </c>
      <c r="AD434" s="382" t="s">
        <v>1341</v>
      </c>
      <c r="AE434" s="387"/>
      <c r="AF434" s="382" t="s">
        <v>1341</v>
      </c>
      <c r="AG434" s="382" t="s">
        <v>1341</v>
      </c>
      <c r="AH434" s="383" t="b">
        <v>0</v>
      </c>
      <c r="AI434" s="382" t="s">
        <v>1341</v>
      </c>
      <c r="AJ434" s="382" t="s">
        <v>1341</v>
      </c>
    </row>
    <row r="435" spans="7:36" x14ac:dyDescent="0.3">
      <c r="G435" t="s">
        <v>2488</v>
      </c>
      <c r="H435" t="s">
        <v>612</v>
      </c>
      <c r="I435">
        <v>2005</v>
      </c>
      <c r="J435">
        <v>5000</v>
      </c>
      <c r="K435" t="s">
        <v>636</v>
      </c>
      <c r="L435">
        <v>73</v>
      </c>
      <c r="O435" s="388" t="s">
        <v>636</v>
      </c>
      <c r="P435" s="382" t="s">
        <v>1607</v>
      </c>
      <c r="Q435" s="382" t="s">
        <v>612</v>
      </c>
      <c r="R435" s="383">
        <v>2005</v>
      </c>
      <c r="S435" s="382" t="s">
        <v>1630</v>
      </c>
      <c r="T435" s="382" t="s">
        <v>1631</v>
      </c>
      <c r="U435" s="382" t="s">
        <v>1607</v>
      </c>
      <c r="V435" s="384">
        <v>39203</v>
      </c>
      <c r="W435" s="384">
        <v>39234</v>
      </c>
      <c r="X435" s="382" t="s">
        <v>1635</v>
      </c>
      <c r="Y435" s="383">
        <v>27568</v>
      </c>
      <c r="Z435" s="382" t="s">
        <v>1341</v>
      </c>
      <c r="AA435" s="385"/>
      <c r="AB435" s="382" t="s">
        <v>1635</v>
      </c>
      <c r="AC435" s="383">
        <v>113335</v>
      </c>
      <c r="AD435" s="382" t="s">
        <v>1644</v>
      </c>
      <c r="AE435" s="383">
        <v>12252</v>
      </c>
      <c r="AF435" s="382" t="s">
        <v>1341</v>
      </c>
      <c r="AG435" s="382" t="s">
        <v>1341</v>
      </c>
      <c r="AH435" s="383" t="b">
        <v>0</v>
      </c>
      <c r="AI435" s="382" t="s">
        <v>1341</v>
      </c>
      <c r="AJ435" s="382" t="s">
        <v>1341</v>
      </c>
    </row>
    <row r="436" spans="7:36" x14ac:dyDescent="0.3">
      <c r="G436" t="s">
        <v>2488</v>
      </c>
      <c r="H436" t="s">
        <v>612</v>
      </c>
      <c r="I436">
        <v>2005</v>
      </c>
      <c r="J436">
        <v>5000</v>
      </c>
      <c r="K436" t="s">
        <v>637</v>
      </c>
      <c r="L436">
        <v>74</v>
      </c>
      <c r="O436" s="388" t="s">
        <v>637</v>
      </c>
      <c r="P436" s="382" t="s">
        <v>1607</v>
      </c>
      <c r="Q436" s="382" t="s">
        <v>612</v>
      </c>
      <c r="R436" s="383">
        <v>2005</v>
      </c>
      <c r="S436" s="382" t="s">
        <v>1655</v>
      </c>
      <c r="T436" s="382" t="s">
        <v>2477</v>
      </c>
      <c r="U436" s="382" t="s">
        <v>1607</v>
      </c>
      <c r="V436" s="384">
        <v>39142</v>
      </c>
      <c r="W436" s="384">
        <v>39142</v>
      </c>
      <c r="X436" s="382" t="s">
        <v>1635</v>
      </c>
      <c r="Y436" s="383">
        <v>28813</v>
      </c>
      <c r="Z436" s="382" t="s">
        <v>1341</v>
      </c>
      <c r="AA436" s="387"/>
      <c r="AB436" s="382" t="s">
        <v>1635</v>
      </c>
      <c r="AC436" s="383">
        <v>82427</v>
      </c>
      <c r="AD436" s="382" t="s">
        <v>1341</v>
      </c>
      <c r="AE436" s="387"/>
      <c r="AF436" s="382" t="s">
        <v>1341</v>
      </c>
      <c r="AG436" s="382" t="s">
        <v>1341</v>
      </c>
      <c r="AH436" s="383" t="b">
        <v>0</v>
      </c>
      <c r="AI436" s="382" t="s">
        <v>1341</v>
      </c>
      <c r="AJ436" s="382" t="s">
        <v>1341</v>
      </c>
    </row>
    <row r="437" spans="7:36" x14ac:dyDescent="0.3">
      <c r="G437" t="s">
        <v>2488</v>
      </c>
      <c r="H437" t="s">
        <v>612</v>
      </c>
      <c r="I437">
        <v>2005</v>
      </c>
      <c r="J437">
        <v>5000</v>
      </c>
      <c r="K437" t="s">
        <v>638</v>
      </c>
      <c r="L437">
        <v>75</v>
      </c>
      <c r="O437" s="388" t="s">
        <v>638</v>
      </c>
      <c r="P437" s="382" t="s">
        <v>1607</v>
      </c>
      <c r="Q437" s="382" t="s">
        <v>612</v>
      </c>
      <c r="R437" s="383">
        <v>2005</v>
      </c>
      <c r="S437" s="382" t="s">
        <v>1651</v>
      </c>
      <c r="T437" s="382" t="s">
        <v>1652</v>
      </c>
      <c r="U437" s="382" t="s">
        <v>1607</v>
      </c>
      <c r="V437" s="384">
        <v>38910</v>
      </c>
      <c r="W437" s="384">
        <v>38910</v>
      </c>
      <c r="X437" s="382" t="s">
        <v>1635</v>
      </c>
      <c r="Y437" s="383">
        <v>50552</v>
      </c>
      <c r="Z437" s="382" t="s">
        <v>1644</v>
      </c>
      <c r="AA437" s="383">
        <v>266</v>
      </c>
      <c r="AB437" s="382" t="s">
        <v>1635</v>
      </c>
      <c r="AC437" s="383">
        <v>268109</v>
      </c>
      <c r="AD437" s="382" t="s">
        <v>1644</v>
      </c>
      <c r="AE437" s="383">
        <v>3510</v>
      </c>
      <c r="AF437" s="382" t="s">
        <v>1341</v>
      </c>
      <c r="AG437" s="382" t="s">
        <v>1341</v>
      </c>
      <c r="AH437" s="383" t="b">
        <v>0</v>
      </c>
      <c r="AI437" s="382" t="s">
        <v>1341</v>
      </c>
      <c r="AJ437" s="382" t="s">
        <v>1341</v>
      </c>
    </row>
    <row r="438" spans="7:36" x14ac:dyDescent="0.3">
      <c r="G438" t="s">
        <v>2488</v>
      </c>
      <c r="H438" t="s">
        <v>612</v>
      </c>
      <c r="I438">
        <v>2005</v>
      </c>
      <c r="J438">
        <v>5000</v>
      </c>
      <c r="K438" t="s">
        <v>640</v>
      </c>
      <c r="L438">
        <v>76</v>
      </c>
      <c r="O438" s="388" t="s">
        <v>640</v>
      </c>
      <c r="P438" s="382" t="s">
        <v>1607</v>
      </c>
      <c r="Q438" s="382" t="s">
        <v>612</v>
      </c>
      <c r="R438" s="383">
        <v>2005</v>
      </c>
      <c r="S438" s="382" t="s">
        <v>1633</v>
      </c>
      <c r="T438" s="382" t="s">
        <v>1634</v>
      </c>
      <c r="U438" s="382" t="s">
        <v>1607</v>
      </c>
      <c r="V438" s="384">
        <v>39022</v>
      </c>
      <c r="W438" s="384">
        <v>39022</v>
      </c>
      <c r="X438" s="382" t="s">
        <v>1635</v>
      </c>
      <c r="Y438" s="383">
        <v>51364</v>
      </c>
      <c r="Z438" s="382" t="s">
        <v>1341</v>
      </c>
      <c r="AA438" s="387"/>
      <c r="AB438" s="382" t="s">
        <v>1635</v>
      </c>
      <c r="AC438" s="383">
        <v>272311</v>
      </c>
      <c r="AD438" s="382" t="s">
        <v>1341</v>
      </c>
      <c r="AE438" s="387"/>
      <c r="AF438" s="382" t="s">
        <v>1341</v>
      </c>
      <c r="AG438" s="382" t="s">
        <v>1341</v>
      </c>
      <c r="AH438" s="383" t="b">
        <v>0</v>
      </c>
      <c r="AI438" s="382" t="s">
        <v>1341</v>
      </c>
      <c r="AJ438" s="382" t="s">
        <v>1341</v>
      </c>
    </row>
    <row r="439" spans="7:36" x14ac:dyDescent="0.3">
      <c r="G439" t="s">
        <v>2488</v>
      </c>
      <c r="H439" t="s">
        <v>612</v>
      </c>
      <c r="I439">
        <v>2005</v>
      </c>
      <c r="J439">
        <v>5000</v>
      </c>
      <c r="K439" t="s">
        <v>641</v>
      </c>
      <c r="L439">
        <v>77</v>
      </c>
      <c r="O439" s="388" t="s">
        <v>641</v>
      </c>
      <c r="P439" s="382" t="s">
        <v>1607</v>
      </c>
      <c r="Q439" s="382" t="s">
        <v>612</v>
      </c>
      <c r="R439" s="383">
        <v>2005</v>
      </c>
      <c r="S439" s="382" t="s">
        <v>1662</v>
      </c>
      <c r="T439" s="382" t="s">
        <v>1663</v>
      </c>
      <c r="U439" s="382" t="s">
        <v>1607</v>
      </c>
      <c r="V439" s="384">
        <v>39119</v>
      </c>
      <c r="W439" s="384">
        <v>39140</v>
      </c>
      <c r="X439" s="382" t="s">
        <v>1635</v>
      </c>
      <c r="Y439" s="383">
        <v>32880</v>
      </c>
      <c r="Z439" s="382" t="s">
        <v>1644</v>
      </c>
      <c r="AA439" s="383">
        <v>201</v>
      </c>
      <c r="AB439" s="382" t="s">
        <v>1635</v>
      </c>
      <c r="AC439" s="383">
        <v>296393</v>
      </c>
      <c r="AD439" s="382" t="s">
        <v>1644</v>
      </c>
      <c r="AE439" s="383">
        <v>8901</v>
      </c>
      <c r="AF439" s="382" t="s">
        <v>1341</v>
      </c>
      <c r="AG439" s="382" t="s">
        <v>1341</v>
      </c>
      <c r="AH439" s="383" t="b">
        <v>0</v>
      </c>
      <c r="AI439" s="382" t="s">
        <v>1341</v>
      </c>
      <c r="AJ439" s="382" t="s">
        <v>1341</v>
      </c>
    </row>
    <row r="440" spans="7:36" x14ac:dyDescent="0.3">
      <c r="G440" t="s">
        <v>2488</v>
      </c>
      <c r="H440" t="s">
        <v>612</v>
      </c>
      <c r="I440">
        <v>2005</v>
      </c>
      <c r="J440">
        <v>5000</v>
      </c>
      <c r="K440" t="s">
        <v>642</v>
      </c>
      <c r="L440">
        <v>78</v>
      </c>
      <c r="O440" s="388" t="s">
        <v>642</v>
      </c>
      <c r="P440" s="382" t="s">
        <v>1607</v>
      </c>
      <c r="Q440" s="382" t="s">
        <v>612</v>
      </c>
      <c r="R440" s="383">
        <v>2005</v>
      </c>
      <c r="S440" s="382" t="s">
        <v>1651</v>
      </c>
      <c r="T440" s="382" t="s">
        <v>1652</v>
      </c>
      <c r="U440" s="382" t="s">
        <v>1607</v>
      </c>
      <c r="V440" s="384">
        <v>39164</v>
      </c>
      <c r="W440" s="384">
        <v>39164</v>
      </c>
      <c r="X440" s="382" t="s">
        <v>1635</v>
      </c>
      <c r="Y440" s="383">
        <v>52708</v>
      </c>
      <c r="Z440" s="382" t="s">
        <v>1341</v>
      </c>
      <c r="AA440" s="387"/>
      <c r="AB440" s="382" t="s">
        <v>1635</v>
      </c>
      <c r="AC440" s="383">
        <v>226170</v>
      </c>
      <c r="AD440" s="382" t="s">
        <v>1341</v>
      </c>
      <c r="AE440" s="387"/>
      <c r="AF440" s="382" t="s">
        <v>1341</v>
      </c>
      <c r="AG440" s="382" t="s">
        <v>1341</v>
      </c>
      <c r="AH440" s="383" t="b">
        <v>0</v>
      </c>
      <c r="AI440" s="382" t="s">
        <v>1341</v>
      </c>
      <c r="AJ440" s="382" t="s">
        <v>1341</v>
      </c>
    </row>
    <row r="441" spans="7:36" x14ac:dyDescent="0.3">
      <c r="G441" t="s">
        <v>2488</v>
      </c>
      <c r="H441" t="s">
        <v>612</v>
      </c>
      <c r="I441">
        <v>2005</v>
      </c>
      <c r="J441">
        <v>5000</v>
      </c>
      <c r="K441" t="s">
        <v>643</v>
      </c>
      <c r="L441">
        <v>79</v>
      </c>
      <c r="O441" s="388" t="s">
        <v>643</v>
      </c>
      <c r="P441" s="382" t="s">
        <v>1607</v>
      </c>
      <c r="Q441" s="382" t="s">
        <v>612</v>
      </c>
      <c r="R441" s="383">
        <v>2005</v>
      </c>
      <c r="S441" s="382" t="s">
        <v>1642</v>
      </c>
      <c r="T441" s="382" t="s">
        <v>1643</v>
      </c>
      <c r="U441" s="382" t="s">
        <v>1607</v>
      </c>
      <c r="V441" s="384">
        <v>39027</v>
      </c>
      <c r="W441" s="384">
        <v>39027</v>
      </c>
      <c r="X441" s="382" t="s">
        <v>1635</v>
      </c>
      <c r="Y441" s="383">
        <v>30054</v>
      </c>
      <c r="Z441" s="382" t="s">
        <v>1644</v>
      </c>
      <c r="AA441" s="383">
        <v>115</v>
      </c>
      <c r="AB441" s="382" t="s">
        <v>1635</v>
      </c>
      <c r="AC441" s="383">
        <v>323907</v>
      </c>
      <c r="AD441" s="382" t="s">
        <v>1644</v>
      </c>
      <c r="AE441" s="383">
        <v>1662</v>
      </c>
      <c r="AF441" s="382" t="s">
        <v>1341</v>
      </c>
      <c r="AG441" s="382" t="s">
        <v>1341</v>
      </c>
      <c r="AH441" s="383" t="b">
        <v>0</v>
      </c>
      <c r="AI441" s="382" t="s">
        <v>1341</v>
      </c>
      <c r="AJ441" s="382" t="s">
        <v>1341</v>
      </c>
    </row>
    <row r="442" spans="7:36" x14ac:dyDescent="0.3">
      <c r="G442" t="s">
        <v>2488</v>
      </c>
      <c r="H442" t="s">
        <v>612</v>
      </c>
      <c r="I442">
        <v>2005</v>
      </c>
      <c r="J442">
        <v>5000</v>
      </c>
      <c r="K442" t="s">
        <v>644</v>
      </c>
      <c r="L442">
        <v>80</v>
      </c>
      <c r="O442" s="388" t="s">
        <v>644</v>
      </c>
      <c r="P442" s="382" t="s">
        <v>1607</v>
      </c>
      <c r="Q442" s="382" t="s">
        <v>612</v>
      </c>
      <c r="R442" s="383">
        <v>2005</v>
      </c>
      <c r="S442" s="382" t="s">
        <v>1642</v>
      </c>
      <c r="T442" s="382" t="s">
        <v>1643</v>
      </c>
      <c r="U442" s="382" t="s">
        <v>1607</v>
      </c>
      <c r="V442" s="384">
        <v>39141</v>
      </c>
      <c r="W442" s="384">
        <v>39141</v>
      </c>
      <c r="X442" s="382" t="s">
        <v>1608</v>
      </c>
      <c r="Y442" s="383">
        <v>29286</v>
      </c>
      <c r="Z442" s="382" t="s">
        <v>1613</v>
      </c>
      <c r="AA442" s="386">
        <v>713</v>
      </c>
      <c r="AB442" s="382" t="s">
        <v>1608</v>
      </c>
      <c r="AC442" s="383">
        <v>428141</v>
      </c>
      <c r="AD442" s="382" t="s">
        <v>1613</v>
      </c>
      <c r="AE442" s="383">
        <v>2787</v>
      </c>
      <c r="AF442" s="382" t="s">
        <v>1341</v>
      </c>
      <c r="AG442" s="382" t="s">
        <v>1341</v>
      </c>
      <c r="AH442" s="383" t="b">
        <v>0</v>
      </c>
      <c r="AI442" s="382" t="s">
        <v>1341</v>
      </c>
      <c r="AJ442" s="382" t="s">
        <v>1341</v>
      </c>
    </row>
    <row r="443" spans="7:36" x14ac:dyDescent="0.3">
      <c r="G443" t="s">
        <v>2488</v>
      </c>
      <c r="H443" t="s">
        <v>612</v>
      </c>
      <c r="I443">
        <v>2005</v>
      </c>
      <c r="J443">
        <v>5000</v>
      </c>
      <c r="K443" t="s">
        <v>645</v>
      </c>
      <c r="L443">
        <v>81</v>
      </c>
      <c r="O443" s="388" t="s">
        <v>645</v>
      </c>
      <c r="P443" s="382" t="s">
        <v>1607</v>
      </c>
      <c r="Q443" s="382" t="s">
        <v>612</v>
      </c>
      <c r="R443" s="383">
        <v>2005</v>
      </c>
      <c r="S443" s="382" t="s">
        <v>1630</v>
      </c>
      <c r="T443" s="382" t="s">
        <v>1631</v>
      </c>
      <c r="U443" s="382" t="s">
        <v>1607</v>
      </c>
      <c r="V443" s="384">
        <v>39021</v>
      </c>
      <c r="W443" s="384">
        <v>39025</v>
      </c>
      <c r="X443" s="382" t="s">
        <v>1635</v>
      </c>
      <c r="Y443" s="383">
        <v>55342</v>
      </c>
      <c r="Z443" s="382" t="s">
        <v>1341</v>
      </c>
      <c r="AA443" s="387"/>
      <c r="AB443" s="382" t="s">
        <v>1635</v>
      </c>
      <c r="AC443" s="383">
        <v>233199</v>
      </c>
      <c r="AD443" s="382" t="s">
        <v>1341</v>
      </c>
      <c r="AE443" s="385"/>
      <c r="AF443" s="382" t="s">
        <v>1341</v>
      </c>
      <c r="AG443" s="382" t="s">
        <v>1341</v>
      </c>
      <c r="AH443" s="383" t="b">
        <v>0</v>
      </c>
      <c r="AI443" s="382" t="s">
        <v>1341</v>
      </c>
      <c r="AJ443" s="382" t="s">
        <v>1341</v>
      </c>
    </row>
    <row r="444" spans="7:36" x14ac:dyDescent="0.3">
      <c r="G444" t="s">
        <v>2488</v>
      </c>
      <c r="H444" t="s">
        <v>612</v>
      </c>
      <c r="I444">
        <v>2006</v>
      </c>
      <c r="J444">
        <v>5000</v>
      </c>
      <c r="K444" t="s">
        <v>650</v>
      </c>
      <c r="L444">
        <v>82</v>
      </c>
      <c r="O444" s="388" t="s">
        <v>650</v>
      </c>
      <c r="P444" s="382" t="s">
        <v>1607</v>
      </c>
      <c r="Q444" s="382" t="s">
        <v>612</v>
      </c>
      <c r="R444" s="383">
        <v>2006</v>
      </c>
      <c r="S444" s="382" t="s">
        <v>2474</v>
      </c>
      <c r="T444" s="382" t="s">
        <v>1652</v>
      </c>
      <c r="U444" s="382" t="s">
        <v>1607</v>
      </c>
      <c r="V444" s="384">
        <v>39363</v>
      </c>
      <c r="W444" s="384">
        <v>39363</v>
      </c>
      <c r="X444" s="382" t="s">
        <v>1635</v>
      </c>
      <c r="Y444" s="383">
        <v>53021</v>
      </c>
      <c r="Z444" s="382" t="s">
        <v>1341</v>
      </c>
      <c r="AA444" s="396"/>
      <c r="AB444" s="382" t="s">
        <v>1635</v>
      </c>
      <c r="AC444" s="383">
        <v>268316</v>
      </c>
      <c r="AD444" s="382" t="s">
        <v>1341</v>
      </c>
      <c r="AE444" s="385"/>
      <c r="AF444" s="382" t="s">
        <v>1341</v>
      </c>
      <c r="AG444" s="382" t="s">
        <v>1341</v>
      </c>
      <c r="AH444" s="383" t="b">
        <v>0</v>
      </c>
      <c r="AI444" s="382" t="s">
        <v>1341</v>
      </c>
      <c r="AJ444" s="382" t="s">
        <v>1341</v>
      </c>
    </row>
    <row r="445" spans="7:36" x14ac:dyDescent="0.3">
      <c r="G445" t="s">
        <v>2488</v>
      </c>
      <c r="H445" t="s">
        <v>612</v>
      </c>
      <c r="I445">
        <v>2006</v>
      </c>
      <c r="J445">
        <v>5000</v>
      </c>
      <c r="K445" t="s">
        <v>651</v>
      </c>
      <c r="L445">
        <v>83</v>
      </c>
      <c r="O445" s="388" t="s">
        <v>651</v>
      </c>
      <c r="P445" s="382" t="s">
        <v>1607</v>
      </c>
      <c r="Q445" s="382" t="s">
        <v>612</v>
      </c>
      <c r="R445" s="383">
        <v>2006</v>
      </c>
      <c r="S445" s="382" t="s">
        <v>1633</v>
      </c>
      <c r="T445" s="382" t="s">
        <v>1634</v>
      </c>
      <c r="U445" s="382" t="s">
        <v>1607</v>
      </c>
      <c r="V445" s="384">
        <v>39479</v>
      </c>
      <c r="W445" s="384">
        <v>39479</v>
      </c>
      <c r="X445" s="382" t="s">
        <v>1635</v>
      </c>
      <c r="Y445" s="383">
        <v>32549</v>
      </c>
      <c r="Z445" s="382" t="s">
        <v>1341</v>
      </c>
      <c r="AA445" s="387"/>
      <c r="AB445" s="382" t="s">
        <v>1635</v>
      </c>
      <c r="AC445" s="383">
        <v>509938</v>
      </c>
      <c r="AD445" s="382" t="s">
        <v>1341</v>
      </c>
      <c r="AE445" s="387"/>
      <c r="AF445" s="382" t="s">
        <v>1341</v>
      </c>
      <c r="AG445" s="382" t="s">
        <v>1341</v>
      </c>
      <c r="AH445" s="383" t="b">
        <v>0</v>
      </c>
      <c r="AI445" s="382" t="s">
        <v>1341</v>
      </c>
      <c r="AJ445" s="382" t="s">
        <v>1341</v>
      </c>
    </row>
    <row r="446" spans="7:36" x14ac:dyDescent="0.3">
      <c r="G446" t="s">
        <v>2488</v>
      </c>
      <c r="H446" t="s">
        <v>612</v>
      </c>
      <c r="I446">
        <v>2006</v>
      </c>
      <c r="J446">
        <v>5000</v>
      </c>
      <c r="K446" t="s">
        <v>652</v>
      </c>
      <c r="L446">
        <v>84</v>
      </c>
      <c r="O446" s="388" t="s">
        <v>652</v>
      </c>
      <c r="P446" s="382" t="s">
        <v>1607</v>
      </c>
      <c r="Q446" s="382" t="s">
        <v>612</v>
      </c>
      <c r="R446" s="383">
        <v>2006</v>
      </c>
      <c r="S446" s="382" t="s">
        <v>1655</v>
      </c>
      <c r="T446" s="382" t="s">
        <v>1634</v>
      </c>
      <c r="U446" s="382" t="s">
        <v>1607</v>
      </c>
      <c r="V446" s="384">
        <v>39512</v>
      </c>
      <c r="W446" s="384">
        <v>39512</v>
      </c>
      <c r="X446" s="382" t="s">
        <v>1635</v>
      </c>
      <c r="Y446" s="383">
        <v>31726</v>
      </c>
      <c r="Z446" s="382" t="s">
        <v>1341</v>
      </c>
      <c r="AA446" s="396"/>
      <c r="AB446" s="382" t="s">
        <v>1635</v>
      </c>
      <c r="AC446" s="383">
        <v>197851</v>
      </c>
      <c r="AD446" s="382" t="s">
        <v>1341</v>
      </c>
      <c r="AE446" s="387"/>
      <c r="AF446" s="382" t="s">
        <v>1341</v>
      </c>
      <c r="AG446" s="382" t="s">
        <v>1341</v>
      </c>
      <c r="AH446" s="383" t="b">
        <v>0</v>
      </c>
      <c r="AI446" s="382" t="s">
        <v>1341</v>
      </c>
      <c r="AJ446" s="382" t="s">
        <v>1341</v>
      </c>
    </row>
    <row r="447" spans="7:36" x14ac:dyDescent="0.3">
      <c r="G447" t="s">
        <v>2488</v>
      </c>
      <c r="H447" t="s">
        <v>612</v>
      </c>
      <c r="I447">
        <v>2006</v>
      </c>
      <c r="J447">
        <v>5000</v>
      </c>
      <c r="K447" t="s">
        <v>653</v>
      </c>
      <c r="L447">
        <v>85</v>
      </c>
      <c r="O447" s="388" t="s">
        <v>653</v>
      </c>
      <c r="P447" s="382" t="s">
        <v>1607</v>
      </c>
      <c r="Q447" s="382" t="s">
        <v>612</v>
      </c>
      <c r="R447" s="383">
        <v>2006</v>
      </c>
      <c r="S447" s="382" t="s">
        <v>1630</v>
      </c>
      <c r="T447" s="382" t="s">
        <v>1631</v>
      </c>
      <c r="U447" s="382" t="s">
        <v>1607</v>
      </c>
      <c r="V447" s="384">
        <v>39493</v>
      </c>
      <c r="W447" s="384">
        <v>39493</v>
      </c>
      <c r="X447" s="382" t="s">
        <v>1635</v>
      </c>
      <c r="Y447" s="383">
        <v>30802</v>
      </c>
      <c r="Z447" s="382" t="s">
        <v>1644</v>
      </c>
      <c r="AA447" s="386">
        <v>293</v>
      </c>
      <c r="AB447" s="382" t="s">
        <v>1635</v>
      </c>
      <c r="AC447" s="383">
        <v>260147</v>
      </c>
      <c r="AD447" s="382" t="s">
        <v>1644</v>
      </c>
      <c r="AE447" s="383">
        <v>22331</v>
      </c>
      <c r="AF447" s="382" t="s">
        <v>1341</v>
      </c>
      <c r="AG447" s="382" t="s">
        <v>1341</v>
      </c>
      <c r="AH447" s="383" t="b">
        <v>0</v>
      </c>
      <c r="AI447" s="382" t="s">
        <v>1341</v>
      </c>
      <c r="AJ447" s="382" t="s">
        <v>1341</v>
      </c>
    </row>
    <row r="448" spans="7:36" x14ac:dyDescent="0.3">
      <c r="G448" t="s">
        <v>2488</v>
      </c>
      <c r="H448" t="s">
        <v>612</v>
      </c>
      <c r="I448">
        <v>2006</v>
      </c>
      <c r="J448">
        <v>5000</v>
      </c>
      <c r="K448" t="s">
        <v>654</v>
      </c>
      <c r="L448">
        <v>86</v>
      </c>
      <c r="O448" s="388" t="s">
        <v>654</v>
      </c>
      <c r="P448" s="382" t="s">
        <v>1607</v>
      </c>
      <c r="Q448" s="382" t="s">
        <v>612</v>
      </c>
      <c r="R448" s="383">
        <v>2006</v>
      </c>
      <c r="S448" s="382" t="s">
        <v>1655</v>
      </c>
      <c r="T448" s="382" t="s">
        <v>1631</v>
      </c>
      <c r="U448" s="382" t="s">
        <v>1607</v>
      </c>
      <c r="V448" s="384">
        <v>39504</v>
      </c>
      <c r="W448" s="384">
        <v>39504</v>
      </c>
      <c r="X448" s="382" t="s">
        <v>1635</v>
      </c>
      <c r="Y448" s="383">
        <v>31821</v>
      </c>
      <c r="Z448" s="382" t="s">
        <v>1341</v>
      </c>
      <c r="AA448" s="387"/>
      <c r="AB448" s="382" t="s">
        <v>1635</v>
      </c>
      <c r="AC448" s="383">
        <v>264863</v>
      </c>
      <c r="AD448" s="382" t="s">
        <v>1341</v>
      </c>
      <c r="AE448" s="387"/>
      <c r="AF448" s="382" t="s">
        <v>1341</v>
      </c>
      <c r="AG448" s="382" t="s">
        <v>1341</v>
      </c>
      <c r="AH448" s="383" t="b">
        <v>0</v>
      </c>
      <c r="AI448" s="382" t="s">
        <v>1341</v>
      </c>
      <c r="AJ448" s="382" t="s">
        <v>1341</v>
      </c>
    </row>
    <row r="449" spans="7:36" x14ac:dyDescent="0.3">
      <c r="G449" t="s">
        <v>2488</v>
      </c>
      <c r="H449" t="s">
        <v>612</v>
      </c>
      <c r="I449">
        <v>2006</v>
      </c>
      <c r="J449">
        <v>5000</v>
      </c>
      <c r="K449" t="s">
        <v>655</v>
      </c>
      <c r="L449">
        <v>87</v>
      </c>
      <c r="O449" s="388" t="s">
        <v>655</v>
      </c>
      <c r="P449" s="382" t="s">
        <v>1607</v>
      </c>
      <c r="Q449" s="382" t="s">
        <v>612</v>
      </c>
      <c r="R449" s="383">
        <v>2006</v>
      </c>
      <c r="S449" s="382" t="s">
        <v>1655</v>
      </c>
      <c r="T449" s="382" t="s">
        <v>1634</v>
      </c>
      <c r="U449" s="382" t="s">
        <v>1607</v>
      </c>
      <c r="V449" s="384">
        <v>39512</v>
      </c>
      <c r="W449" s="384">
        <v>39512</v>
      </c>
      <c r="X449" s="382" t="s">
        <v>1635</v>
      </c>
      <c r="Y449" s="383">
        <v>20235</v>
      </c>
      <c r="Z449" s="382" t="s">
        <v>1341</v>
      </c>
      <c r="AA449" s="387"/>
      <c r="AB449" s="382" t="s">
        <v>1341</v>
      </c>
      <c r="AC449" s="387"/>
      <c r="AD449" s="382" t="s">
        <v>1341</v>
      </c>
      <c r="AE449" s="387"/>
      <c r="AF449" s="382" t="s">
        <v>1341</v>
      </c>
      <c r="AG449" s="382" t="s">
        <v>1341</v>
      </c>
      <c r="AH449" s="383" t="b">
        <v>0</v>
      </c>
      <c r="AI449" s="382" t="s">
        <v>1341</v>
      </c>
      <c r="AJ449" s="382" t="s">
        <v>1341</v>
      </c>
    </row>
    <row r="450" spans="7:36" x14ac:dyDescent="0.3">
      <c r="G450" t="s">
        <v>2488</v>
      </c>
      <c r="H450" t="s">
        <v>612</v>
      </c>
      <c r="I450">
        <v>2006</v>
      </c>
      <c r="J450">
        <v>5000</v>
      </c>
      <c r="K450" t="s">
        <v>656</v>
      </c>
      <c r="L450">
        <v>88</v>
      </c>
      <c r="O450" s="388" t="s">
        <v>656</v>
      </c>
      <c r="P450" s="382" t="s">
        <v>1607</v>
      </c>
      <c r="Q450" s="382" t="s">
        <v>612</v>
      </c>
      <c r="R450" s="383">
        <v>2006</v>
      </c>
      <c r="S450" s="382" t="s">
        <v>2474</v>
      </c>
      <c r="T450" s="382" t="s">
        <v>1652</v>
      </c>
      <c r="U450" s="382" t="s">
        <v>1607</v>
      </c>
      <c r="V450" s="384">
        <v>39524</v>
      </c>
      <c r="W450" s="384">
        <v>39524</v>
      </c>
      <c r="X450" s="382" t="s">
        <v>1635</v>
      </c>
      <c r="Y450" s="383">
        <v>31225</v>
      </c>
      <c r="Z450" s="382" t="s">
        <v>1341</v>
      </c>
      <c r="AA450" s="387"/>
      <c r="AB450" s="382" t="s">
        <v>1635</v>
      </c>
      <c r="AC450" s="383">
        <v>51819</v>
      </c>
      <c r="AD450" s="382" t="s">
        <v>1341</v>
      </c>
      <c r="AE450" s="396"/>
      <c r="AF450" s="382" t="s">
        <v>1341</v>
      </c>
      <c r="AG450" s="382" t="s">
        <v>1341</v>
      </c>
      <c r="AH450" s="383" t="b">
        <v>0</v>
      </c>
      <c r="AI450" s="382" t="s">
        <v>1341</v>
      </c>
      <c r="AJ450" s="382" t="s">
        <v>1341</v>
      </c>
    </row>
    <row r="451" spans="7:36" x14ac:dyDescent="0.3">
      <c r="G451" t="s">
        <v>2488</v>
      </c>
      <c r="H451" t="s">
        <v>612</v>
      </c>
      <c r="I451">
        <v>2006</v>
      </c>
      <c r="J451">
        <v>5000</v>
      </c>
      <c r="K451" t="s">
        <v>657</v>
      </c>
      <c r="L451">
        <v>89</v>
      </c>
      <c r="O451" s="388" t="s">
        <v>657</v>
      </c>
      <c r="P451" s="382" t="s">
        <v>1607</v>
      </c>
      <c r="Q451" s="382" t="s">
        <v>612</v>
      </c>
      <c r="R451" s="383">
        <v>2006</v>
      </c>
      <c r="S451" s="382" t="s">
        <v>1633</v>
      </c>
      <c r="T451" s="382" t="s">
        <v>1634</v>
      </c>
      <c r="U451" s="382" t="s">
        <v>1607</v>
      </c>
      <c r="V451" s="384">
        <v>39387</v>
      </c>
      <c r="W451" s="384">
        <v>39387</v>
      </c>
      <c r="X451" s="382" t="s">
        <v>1635</v>
      </c>
      <c r="Y451" s="383">
        <v>53309</v>
      </c>
      <c r="Z451" s="382" t="s">
        <v>1341</v>
      </c>
      <c r="AA451" s="396"/>
      <c r="AB451" s="382" t="s">
        <v>1635</v>
      </c>
      <c r="AC451" s="383">
        <v>263740</v>
      </c>
      <c r="AD451" s="382" t="s">
        <v>1341</v>
      </c>
      <c r="AE451" s="387"/>
      <c r="AF451" s="382" t="s">
        <v>1341</v>
      </c>
      <c r="AG451" s="382" t="s">
        <v>1341</v>
      </c>
      <c r="AH451" s="383" t="b">
        <v>0</v>
      </c>
      <c r="AI451" s="382" t="s">
        <v>1341</v>
      </c>
      <c r="AJ451" s="382" t="s">
        <v>1341</v>
      </c>
    </row>
    <row r="452" spans="7:36" x14ac:dyDescent="0.3">
      <c r="G452" t="s">
        <v>2488</v>
      </c>
      <c r="H452" t="s">
        <v>612</v>
      </c>
      <c r="I452">
        <v>2006</v>
      </c>
      <c r="J452">
        <v>5000</v>
      </c>
      <c r="K452" t="s">
        <v>658</v>
      </c>
      <c r="L452">
        <v>90</v>
      </c>
      <c r="O452" s="388" t="s">
        <v>658</v>
      </c>
      <c r="P452" s="382" t="s">
        <v>1607</v>
      </c>
      <c r="Q452" s="382" t="s">
        <v>612</v>
      </c>
      <c r="R452" s="383">
        <v>2006</v>
      </c>
      <c r="S452" s="382" t="s">
        <v>1655</v>
      </c>
      <c r="T452" s="382" t="s">
        <v>1634</v>
      </c>
      <c r="U452" s="382" t="s">
        <v>1607</v>
      </c>
      <c r="V452" s="384">
        <v>39512</v>
      </c>
      <c r="W452" s="384">
        <v>39512</v>
      </c>
      <c r="X452" s="382" t="s">
        <v>1635</v>
      </c>
      <c r="Y452" s="383">
        <v>32528</v>
      </c>
      <c r="Z452" s="382" t="s">
        <v>1341</v>
      </c>
      <c r="AA452" s="387"/>
      <c r="AB452" s="382" t="s">
        <v>1635</v>
      </c>
      <c r="AC452" s="383">
        <v>225631</v>
      </c>
      <c r="AD452" s="382" t="s">
        <v>1341</v>
      </c>
      <c r="AE452" s="387"/>
      <c r="AF452" s="382" t="s">
        <v>1341</v>
      </c>
      <c r="AG452" s="382" t="s">
        <v>1341</v>
      </c>
      <c r="AH452" s="383" t="b">
        <v>0</v>
      </c>
      <c r="AI452" s="382" t="s">
        <v>1341</v>
      </c>
      <c r="AJ452" s="382" t="s">
        <v>1341</v>
      </c>
    </row>
    <row r="453" spans="7:36" x14ac:dyDescent="0.3">
      <c r="G453" t="s">
        <v>2488</v>
      </c>
      <c r="H453" t="s">
        <v>612</v>
      </c>
      <c r="I453">
        <v>2006</v>
      </c>
      <c r="J453">
        <v>5000</v>
      </c>
      <c r="K453" t="s">
        <v>659</v>
      </c>
      <c r="L453">
        <v>91</v>
      </c>
      <c r="O453" s="388" t="s">
        <v>659</v>
      </c>
      <c r="P453" s="382" t="s">
        <v>1607</v>
      </c>
      <c r="Q453" s="382" t="s">
        <v>612</v>
      </c>
      <c r="R453" s="383">
        <v>2006</v>
      </c>
      <c r="S453" s="382" t="s">
        <v>1630</v>
      </c>
      <c r="T453" s="382" t="s">
        <v>1631</v>
      </c>
      <c r="U453" s="382" t="s">
        <v>1607</v>
      </c>
      <c r="V453" s="384">
        <v>39519</v>
      </c>
      <c r="W453" s="384">
        <v>39519</v>
      </c>
      <c r="X453" s="382" t="s">
        <v>1635</v>
      </c>
      <c r="Y453" s="383">
        <v>30440</v>
      </c>
      <c r="Z453" s="382" t="s">
        <v>1644</v>
      </c>
      <c r="AA453" s="383">
        <v>754</v>
      </c>
      <c r="AB453" s="382" t="s">
        <v>1635</v>
      </c>
      <c r="AC453" s="383">
        <v>127706</v>
      </c>
      <c r="AD453" s="382" t="s">
        <v>1644</v>
      </c>
      <c r="AE453" s="386">
        <v>6632</v>
      </c>
      <c r="AF453" s="382" t="s">
        <v>1341</v>
      </c>
      <c r="AG453" s="382" t="s">
        <v>1341</v>
      </c>
      <c r="AH453" s="383" t="b">
        <v>0</v>
      </c>
      <c r="AI453" s="382" t="s">
        <v>1341</v>
      </c>
      <c r="AJ453" s="382" t="s">
        <v>1341</v>
      </c>
    </row>
    <row r="454" spans="7:36" x14ac:dyDescent="0.3">
      <c r="G454" t="s">
        <v>2488</v>
      </c>
      <c r="H454" t="s">
        <v>612</v>
      </c>
      <c r="I454">
        <v>2006</v>
      </c>
      <c r="J454">
        <v>5000</v>
      </c>
      <c r="K454" t="s">
        <v>660</v>
      </c>
      <c r="L454">
        <v>92</v>
      </c>
      <c r="O454" s="388" t="s">
        <v>660</v>
      </c>
      <c r="P454" s="382" t="s">
        <v>1607</v>
      </c>
      <c r="Q454" s="382" t="s">
        <v>612</v>
      </c>
      <c r="R454" s="383">
        <v>2006</v>
      </c>
      <c r="S454" s="382" t="s">
        <v>1655</v>
      </c>
      <c r="T454" s="382" t="s">
        <v>2477</v>
      </c>
      <c r="U454" s="382" t="s">
        <v>1607</v>
      </c>
      <c r="V454" s="384">
        <v>39512</v>
      </c>
      <c r="W454" s="384">
        <v>39514</v>
      </c>
      <c r="X454" s="382" t="s">
        <v>1635</v>
      </c>
      <c r="Y454" s="383">
        <v>31755</v>
      </c>
      <c r="Z454" s="382" t="s">
        <v>1341</v>
      </c>
      <c r="AA454" s="387"/>
      <c r="AB454" s="382" t="s">
        <v>1635</v>
      </c>
      <c r="AC454" s="383">
        <v>78929</v>
      </c>
      <c r="AD454" s="382" t="s">
        <v>1341</v>
      </c>
      <c r="AE454" s="387"/>
      <c r="AF454" s="382" t="s">
        <v>1341</v>
      </c>
      <c r="AG454" s="382" t="s">
        <v>1341</v>
      </c>
      <c r="AH454" s="383" t="b">
        <v>0</v>
      </c>
      <c r="AI454" s="382" t="s">
        <v>1341</v>
      </c>
      <c r="AJ454" s="382" t="s">
        <v>1341</v>
      </c>
    </row>
    <row r="455" spans="7:36" x14ac:dyDescent="0.3">
      <c r="G455" t="s">
        <v>2488</v>
      </c>
      <c r="H455" t="s">
        <v>612</v>
      </c>
      <c r="I455">
        <v>2006</v>
      </c>
      <c r="J455">
        <v>5000</v>
      </c>
      <c r="K455" t="s">
        <v>661</v>
      </c>
      <c r="L455">
        <v>93</v>
      </c>
      <c r="O455" s="388" t="s">
        <v>661</v>
      </c>
      <c r="P455" s="382" t="s">
        <v>1607</v>
      </c>
      <c r="Q455" s="382" t="s">
        <v>612</v>
      </c>
      <c r="R455" s="383">
        <v>2006</v>
      </c>
      <c r="S455" s="382" t="s">
        <v>1655</v>
      </c>
      <c r="T455" s="382" t="s">
        <v>1634</v>
      </c>
      <c r="U455" s="382" t="s">
        <v>1607</v>
      </c>
      <c r="V455" s="384">
        <v>39512</v>
      </c>
      <c r="W455" s="384">
        <v>39512</v>
      </c>
      <c r="X455" s="382" t="s">
        <v>1635</v>
      </c>
      <c r="Y455" s="383">
        <v>51301</v>
      </c>
      <c r="Z455" s="382" t="s">
        <v>1341</v>
      </c>
      <c r="AA455" s="396"/>
      <c r="AB455" s="382" t="s">
        <v>1635</v>
      </c>
      <c r="AC455" s="383">
        <v>205204</v>
      </c>
      <c r="AD455" s="382" t="s">
        <v>1341</v>
      </c>
      <c r="AE455" s="385"/>
      <c r="AF455" s="382" t="s">
        <v>1341</v>
      </c>
      <c r="AG455" s="382" t="s">
        <v>1341</v>
      </c>
      <c r="AH455" s="383" t="b">
        <v>0</v>
      </c>
      <c r="AI455" s="382" t="s">
        <v>1341</v>
      </c>
      <c r="AJ455" s="382" t="s">
        <v>1341</v>
      </c>
    </row>
    <row r="456" spans="7:36" x14ac:dyDescent="0.3">
      <c r="G456" t="s">
        <v>2488</v>
      </c>
      <c r="H456" t="s">
        <v>612</v>
      </c>
      <c r="I456">
        <v>2006</v>
      </c>
      <c r="J456">
        <v>5000</v>
      </c>
      <c r="K456" t="s">
        <v>662</v>
      </c>
      <c r="L456">
        <v>94</v>
      </c>
      <c r="O456" s="388" t="s">
        <v>662</v>
      </c>
      <c r="P456" s="382" t="s">
        <v>1607</v>
      </c>
      <c r="Q456" s="382" t="s">
        <v>612</v>
      </c>
      <c r="R456" s="383">
        <v>2006</v>
      </c>
      <c r="S456" s="382" t="s">
        <v>1662</v>
      </c>
      <c r="T456" s="382" t="s">
        <v>1663</v>
      </c>
      <c r="U456" s="382" t="s">
        <v>1607</v>
      </c>
      <c r="V456" s="384">
        <v>39506</v>
      </c>
      <c r="W456" s="384">
        <v>39506</v>
      </c>
      <c r="X456" s="382" t="s">
        <v>1608</v>
      </c>
      <c r="Y456" s="383">
        <v>30171</v>
      </c>
      <c r="Z456" s="382" t="s">
        <v>1341</v>
      </c>
      <c r="AA456" s="387"/>
      <c r="AB456" s="382" t="s">
        <v>1608</v>
      </c>
      <c r="AC456" s="383">
        <v>305058</v>
      </c>
      <c r="AD456" s="382" t="s">
        <v>1341</v>
      </c>
      <c r="AE456" s="387"/>
      <c r="AF456" s="382" t="s">
        <v>1341</v>
      </c>
      <c r="AG456" s="382" t="s">
        <v>1341</v>
      </c>
      <c r="AH456" s="383" t="b">
        <v>0</v>
      </c>
      <c r="AI456" s="382" t="s">
        <v>1341</v>
      </c>
      <c r="AJ456" s="382" t="s">
        <v>1341</v>
      </c>
    </row>
    <row r="457" spans="7:36" x14ac:dyDescent="0.3">
      <c r="G457" t="s">
        <v>2488</v>
      </c>
      <c r="H457" t="s">
        <v>612</v>
      </c>
      <c r="I457">
        <v>2006</v>
      </c>
      <c r="J457">
        <v>5000</v>
      </c>
      <c r="K457" t="s">
        <v>663</v>
      </c>
      <c r="L457">
        <v>95</v>
      </c>
      <c r="O457" s="388" t="s">
        <v>663</v>
      </c>
      <c r="P457" s="382" t="s">
        <v>1607</v>
      </c>
      <c r="Q457" s="382" t="s">
        <v>612</v>
      </c>
      <c r="R457" s="383">
        <v>2006</v>
      </c>
      <c r="S457" s="382" t="s">
        <v>1662</v>
      </c>
      <c r="T457" s="382" t="s">
        <v>1663</v>
      </c>
      <c r="U457" s="382" t="s">
        <v>1607</v>
      </c>
      <c r="V457" s="384">
        <v>39506</v>
      </c>
      <c r="W457" s="384">
        <v>39506</v>
      </c>
      <c r="X457" s="382" t="s">
        <v>1608</v>
      </c>
      <c r="Y457" s="383">
        <v>30841</v>
      </c>
      <c r="Z457" s="382" t="s">
        <v>1341</v>
      </c>
      <c r="AA457" s="387"/>
      <c r="AB457" s="382" t="s">
        <v>1608</v>
      </c>
      <c r="AC457" s="383">
        <v>304388</v>
      </c>
      <c r="AD457" s="382" t="s">
        <v>1341</v>
      </c>
      <c r="AE457" s="387"/>
      <c r="AF457" s="382" t="s">
        <v>1341</v>
      </c>
      <c r="AG457" s="382" t="s">
        <v>1341</v>
      </c>
      <c r="AH457" s="383" t="b">
        <v>0</v>
      </c>
      <c r="AI457" s="382" t="s">
        <v>1341</v>
      </c>
      <c r="AJ457" s="382" t="s">
        <v>1341</v>
      </c>
    </row>
    <row r="458" spans="7:36" x14ac:dyDescent="0.3">
      <c r="G458" t="s">
        <v>2488</v>
      </c>
      <c r="H458" t="s">
        <v>612</v>
      </c>
      <c r="I458">
        <v>2006</v>
      </c>
      <c r="J458">
        <v>5000</v>
      </c>
      <c r="K458" t="s">
        <v>664</v>
      </c>
      <c r="L458">
        <v>96</v>
      </c>
      <c r="O458" s="388" t="s">
        <v>664</v>
      </c>
      <c r="P458" s="382" t="s">
        <v>1607</v>
      </c>
      <c r="Q458" s="382" t="s">
        <v>612</v>
      </c>
      <c r="R458" s="383">
        <v>2006</v>
      </c>
      <c r="S458" s="382" t="s">
        <v>1651</v>
      </c>
      <c r="T458" s="382" t="s">
        <v>1652</v>
      </c>
      <c r="U458" s="382" t="s">
        <v>1607</v>
      </c>
      <c r="V458" s="384">
        <v>39743</v>
      </c>
      <c r="W458" s="384">
        <v>39747</v>
      </c>
      <c r="X458" s="382" t="s">
        <v>1635</v>
      </c>
      <c r="Y458" s="383">
        <v>52357</v>
      </c>
      <c r="Z458" s="382" t="s">
        <v>1341</v>
      </c>
      <c r="AA458" s="387"/>
      <c r="AB458" s="382" t="s">
        <v>1635</v>
      </c>
      <c r="AC458" s="383">
        <v>236907</v>
      </c>
      <c r="AD458" s="382" t="s">
        <v>1341</v>
      </c>
      <c r="AE458" s="387"/>
      <c r="AF458" s="382" t="s">
        <v>1341</v>
      </c>
      <c r="AG458" s="382" t="s">
        <v>1341</v>
      </c>
      <c r="AH458" s="383" t="b">
        <v>0</v>
      </c>
      <c r="AI458" s="382" t="s">
        <v>1341</v>
      </c>
      <c r="AJ458" s="382" t="s">
        <v>1341</v>
      </c>
    </row>
    <row r="459" spans="7:36" x14ac:dyDescent="0.3">
      <c r="G459" t="s">
        <v>2488</v>
      </c>
      <c r="H459" t="s">
        <v>612</v>
      </c>
      <c r="I459">
        <v>2006</v>
      </c>
      <c r="J459">
        <v>5000</v>
      </c>
      <c r="K459" t="s">
        <v>665</v>
      </c>
      <c r="L459">
        <v>97</v>
      </c>
      <c r="O459" s="388" t="s">
        <v>665</v>
      </c>
      <c r="P459" s="382" t="s">
        <v>1607</v>
      </c>
      <c r="Q459" s="382" t="s">
        <v>612</v>
      </c>
      <c r="R459" s="383">
        <v>2006</v>
      </c>
      <c r="S459" s="382" t="s">
        <v>1642</v>
      </c>
      <c r="T459" s="382" t="s">
        <v>1643</v>
      </c>
      <c r="U459" s="382" t="s">
        <v>1607</v>
      </c>
      <c r="V459" s="384">
        <v>39402</v>
      </c>
      <c r="W459" s="384">
        <v>39402</v>
      </c>
      <c r="X459" s="382" t="s">
        <v>1635</v>
      </c>
      <c r="Y459" s="383">
        <v>30243</v>
      </c>
      <c r="Z459" s="382" t="s">
        <v>1341</v>
      </c>
      <c r="AA459" s="387"/>
      <c r="AB459" s="382" t="s">
        <v>1635</v>
      </c>
      <c r="AC459" s="383">
        <v>307716</v>
      </c>
      <c r="AD459" s="382" t="s">
        <v>1644</v>
      </c>
      <c r="AE459" s="386">
        <v>5254</v>
      </c>
      <c r="AF459" s="382" t="s">
        <v>1341</v>
      </c>
      <c r="AG459" s="382" t="s">
        <v>1341</v>
      </c>
      <c r="AH459" s="383" t="b">
        <v>0</v>
      </c>
      <c r="AI459" s="382" t="s">
        <v>1341</v>
      </c>
      <c r="AJ459" s="382" t="s">
        <v>1341</v>
      </c>
    </row>
    <row r="460" spans="7:36" x14ac:dyDescent="0.3">
      <c r="G460" t="s">
        <v>2488</v>
      </c>
      <c r="H460" t="s">
        <v>612</v>
      </c>
      <c r="I460">
        <v>2006</v>
      </c>
      <c r="J460">
        <v>5000</v>
      </c>
      <c r="K460" t="s">
        <v>666</v>
      </c>
      <c r="L460">
        <v>98</v>
      </c>
      <c r="O460" s="388" t="s">
        <v>666</v>
      </c>
      <c r="P460" s="382" t="s">
        <v>1607</v>
      </c>
      <c r="Q460" s="382" t="s">
        <v>612</v>
      </c>
      <c r="R460" s="383">
        <v>2006</v>
      </c>
      <c r="S460" s="382" t="s">
        <v>1642</v>
      </c>
      <c r="T460" s="382" t="s">
        <v>1643</v>
      </c>
      <c r="U460" s="382" t="s">
        <v>1607</v>
      </c>
      <c r="V460" s="384">
        <v>39517</v>
      </c>
      <c r="W460" s="384">
        <v>39518</v>
      </c>
      <c r="X460" s="382" t="s">
        <v>1635</v>
      </c>
      <c r="Y460" s="383">
        <v>27321</v>
      </c>
      <c r="Z460" s="382" t="s">
        <v>1644</v>
      </c>
      <c r="AA460" s="383">
        <v>265</v>
      </c>
      <c r="AB460" s="382" t="s">
        <v>1635</v>
      </c>
      <c r="AC460" s="383">
        <v>392498</v>
      </c>
      <c r="AD460" s="382" t="s">
        <v>1644</v>
      </c>
      <c r="AE460" s="386">
        <v>4272</v>
      </c>
      <c r="AF460" s="382" t="s">
        <v>1341</v>
      </c>
      <c r="AG460" s="382" t="s">
        <v>1341</v>
      </c>
      <c r="AH460" s="383" t="b">
        <v>0</v>
      </c>
      <c r="AI460" s="382" t="s">
        <v>1341</v>
      </c>
      <c r="AJ460" s="382" t="s">
        <v>1341</v>
      </c>
    </row>
    <row r="461" spans="7:36" x14ac:dyDescent="0.3">
      <c r="G461" t="s">
        <v>2488</v>
      </c>
      <c r="H461" t="s">
        <v>612</v>
      </c>
      <c r="I461">
        <v>2006</v>
      </c>
      <c r="J461">
        <v>5000</v>
      </c>
      <c r="K461" t="s">
        <v>667</v>
      </c>
      <c r="L461">
        <v>99</v>
      </c>
      <c r="O461" s="388" t="s">
        <v>667</v>
      </c>
      <c r="P461" s="382" t="s">
        <v>1607</v>
      </c>
      <c r="Q461" s="382" t="s">
        <v>612</v>
      </c>
      <c r="R461" s="383">
        <v>2006</v>
      </c>
      <c r="S461" s="382" t="s">
        <v>1642</v>
      </c>
      <c r="T461" s="382" t="s">
        <v>1643</v>
      </c>
      <c r="U461" s="382" t="s">
        <v>1607</v>
      </c>
      <c r="V461" s="384">
        <v>39488</v>
      </c>
      <c r="W461" s="384">
        <v>39488</v>
      </c>
      <c r="X461" s="382" t="s">
        <v>1635</v>
      </c>
      <c r="Y461" s="383">
        <v>50426</v>
      </c>
      <c r="Z461" s="382" t="s">
        <v>1644</v>
      </c>
      <c r="AA461" s="386">
        <v>561</v>
      </c>
      <c r="AB461" s="382" t="s">
        <v>1635</v>
      </c>
      <c r="AC461" s="383">
        <v>298312</v>
      </c>
      <c r="AD461" s="382" t="s">
        <v>1644</v>
      </c>
      <c r="AE461" s="386">
        <v>5460</v>
      </c>
      <c r="AF461" s="382" t="s">
        <v>250</v>
      </c>
      <c r="AG461" s="382" t="s">
        <v>668</v>
      </c>
      <c r="AH461" s="383" t="b">
        <v>0</v>
      </c>
      <c r="AI461" s="382" t="s">
        <v>1341</v>
      </c>
      <c r="AJ461" s="382" t="s">
        <v>1341</v>
      </c>
    </row>
    <row r="462" spans="7:36" x14ac:dyDescent="0.3">
      <c r="G462" t="s">
        <v>2488</v>
      </c>
      <c r="H462" t="s">
        <v>612</v>
      </c>
      <c r="I462">
        <v>2006</v>
      </c>
      <c r="J462">
        <v>5000</v>
      </c>
      <c r="K462" t="s">
        <v>669</v>
      </c>
      <c r="L462">
        <v>100</v>
      </c>
      <c r="O462" s="388" t="s">
        <v>669</v>
      </c>
      <c r="P462" s="382" t="s">
        <v>1607</v>
      </c>
      <c r="Q462" s="382" t="s">
        <v>612</v>
      </c>
      <c r="R462" s="383">
        <v>2006</v>
      </c>
      <c r="S462" s="382" t="s">
        <v>1630</v>
      </c>
      <c r="T462" s="382" t="s">
        <v>1631</v>
      </c>
      <c r="U462" s="382" t="s">
        <v>1607</v>
      </c>
      <c r="V462" s="384">
        <v>39386</v>
      </c>
      <c r="W462" s="384">
        <v>39386</v>
      </c>
      <c r="X462" s="382" t="s">
        <v>1635</v>
      </c>
      <c r="Y462" s="383">
        <v>48744</v>
      </c>
      <c r="Z462" s="382" t="s">
        <v>1644</v>
      </c>
      <c r="AA462" s="383">
        <v>323</v>
      </c>
      <c r="AB462" s="382" t="s">
        <v>1635</v>
      </c>
      <c r="AC462" s="383">
        <v>266213</v>
      </c>
      <c r="AD462" s="382" t="s">
        <v>1644</v>
      </c>
      <c r="AE462" s="386">
        <v>1510</v>
      </c>
      <c r="AF462" s="382" t="s">
        <v>1341</v>
      </c>
      <c r="AG462" s="382" t="s">
        <v>1341</v>
      </c>
      <c r="AH462" s="383" t="b">
        <v>0</v>
      </c>
      <c r="AI462" s="382" t="s">
        <v>1341</v>
      </c>
      <c r="AJ462" s="382" t="s">
        <v>1341</v>
      </c>
    </row>
    <row r="463" spans="7:36" x14ac:dyDescent="0.3">
      <c r="G463" t="s">
        <v>2488</v>
      </c>
      <c r="H463" t="s">
        <v>612</v>
      </c>
      <c r="I463">
        <v>2007</v>
      </c>
      <c r="J463">
        <v>5000</v>
      </c>
      <c r="K463" t="s">
        <v>611</v>
      </c>
      <c r="L463">
        <v>101</v>
      </c>
      <c r="O463" s="388" t="s">
        <v>611</v>
      </c>
      <c r="P463" s="382" t="s">
        <v>1607</v>
      </c>
      <c r="Q463" s="382" t="s">
        <v>612</v>
      </c>
      <c r="R463" s="383">
        <v>2007</v>
      </c>
      <c r="S463" s="382" t="s">
        <v>1655</v>
      </c>
      <c r="T463" s="382" t="s">
        <v>2477</v>
      </c>
      <c r="U463" s="382" t="s">
        <v>1607</v>
      </c>
      <c r="V463" s="384">
        <v>39875</v>
      </c>
      <c r="W463" s="384">
        <v>39876</v>
      </c>
      <c r="X463" s="382" t="s">
        <v>1635</v>
      </c>
      <c r="Y463" s="383">
        <v>30721</v>
      </c>
      <c r="Z463" s="382" t="s">
        <v>1644</v>
      </c>
      <c r="AA463" s="386">
        <v>139</v>
      </c>
      <c r="AB463" s="382" t="s">
        <v>1635</v>
      </c>
      <c r="AC463" s="383">
        <v>81249</v>
      </c>
      <c r="AD463" s="382" t="s">
        <v>1644</v>
      </c>
      <c r="AE463" s="386">
        <v>261</v>
      </c>
      <c r="AF463" s="382" t="s">
        <v>1341</v>
      </c>
      <c r="AG463" s="382" t="s">
        <v>1341</v>
      </c>
      <c r="AH463" s="383" t="b">
        <v>0</v>
      </c>
      <c r="AI463" s="382" t="s">
        <v>1341</v>
      </c>
      <c r="AJ463" s="382" t="s">
        <v>1341</v>
      </c>
    </row>
    <row r="464" spans="7:36" x14ac:dyDescent="0.3">
      <c r="G464" t="s">
        <v>2488</v>
      </c>
      <c r="H464" t="s">
        <v>612</v>
      </c>
      <c r="I464">
        <v>2007</v>
      </c>
      <c r="J464">
        <v>5000</v>
      </c>
      <c r="K464" t="s">
        <v>613</v>
      </c>
      <c r="L464">
        <v>102</v>
      </c>
      <c r="O464" s="388" t="s">
        <v>613</v>
      </c>
      <c r="P464" s="382" t="s">
        <v>1607</v>
      </c>
      <c r="Q464" s="382" t="s">
        <v>612</v>
      </c>
      <c r="R464" s="383">
        <v>2007</v>
      </c>
      <c r="S464" s="382" t="s">
        <v>1662</v>
      </c>
      <c r="T464" s="382" t="s">
        <v>1663</v>
      </c>
      <c r="U464" s="382" t="s">
        <v>1607</v>
      </c>
      <c r="V464" s="384">
        <v>39860</v>
      </c>
      <c r="W464" s="384">
        <v>39872</v>
      </c>
      <c r="X464" s="382" t="s">
        <v>1635</v>
      </c>
      <c r="Y464" s="383">
        <v>30001</v>
      </c>
      <c r="Z464" s="382" t="s">
        <v>1644</v>
      </c>
      <c r="AA464" s="383">
        <v>437</v>
      </c>
      <c r="AB464" s="382" t="s">
        <v>1635</v>
      </c>
      <c r="AC464" s="383">
        <v>635810</v>
      </c>
      <c r="AD464" s="382" t="s">
        <v>1644</v>
      </c>
      <c r="AE464" s="383">
        <v>11206</v>
      </c>
      <c r="AF464" s="382" t="s">
        <v>1341</v>
      </c>
      <c r="AG464" s="382" t="s">
        <v>1341</v>
      </c>
      <c r="AH464" s="383" t="b">
        <v>0</v>
      </c>
      <c r="AI464" s="382" t="s">
        <v>1341</v>
      </c>
      <c r="AJ464" s="382" t="s">
        <v>1341</v>
      </c>
    </row>
    <row r="465" spans="7:36" x14ac:dyDescent="0.3">
      <c r="G465" t="s">
        <v>2488</v>
      </c>
      <c r="H465" t="s">
        <v>612</v>
      </c>
      <c r="I465">
        <v>2007</v>
      </c>
      <c r="J465">
        <v>5000</v>
      </c>
      <c r="K465" t="s">
        <v>614</v>
      </c>
      <c r="L465">
        <v>103</v>
      </c>
      <c r="O465" s="388" t="s">
        <v>614</v>
      </c>
      <c r="P465" s="382" t="s">
        <v>1607</v>
      </c>
      <c r="Q465" s="382" t="s">
        <v>612</v>
      </c>
      <c r="R465" s="383">
        <v>2007</v>
      </c>
      <c r="S465" s="382" t="s">
        <v>1651</v>
      </c>
      <c r="T465" s="382" t="s">
        <v>2473</v>
      </c>
      <c r="U465" s="382" t="s">
        <v>1607</v>
      </c>
      <c r="V465" s="384">
        <v>39885</v>
      </c>
      <c r="W465" s="384">
        <v>39889</v>
      </c>
      <c r="X465" s="382" t="s">
        <v>1608</v>
      </c>
      <c r="Y465" s="383">
        <v>43408</v>
      </c>
      <c r="Z465" s="382" t="s">
        <v>1613</v>
      </c>
      <c r="AA465" s="383">
        <v>345</v>
      </c>
      <c r="AB465" s="382" t="s">
        <v>1608</v>
      </c>
      <c r="AC465" s="383">
        <v>222527</v>
      </c>
      <c r="AD465" s="382" t="s">
        <v>1613</v>
      </c>
      <c r="AE465" s="383">
        <v>5403</v>
      </c>
      <c r="AF465" s="382" t="s">
        <v>1341</v>
      </c>
      <c r="AG465" s="382" t="s">
        <v>1341</v>
      </c>
      <c r="AH465" s="383" t="b">
        <v>0</v>
      </c>
      <c r="AI465" s="382" t="s">
        <v>1341</v>
      </c>
      <c r="AJ465" s="382" t="s">
        <v>1341</v>
      </c>
    </row>
    <row r="466" spans="7:36" x14ac:dyDescent="0.3">
      <c r="G466" t="s">
        <v>2488</v>
      </c>
      <c r="H466" t="s">
        <v>612</v>
      </c>
      <c r="I466">
        <v>2007</v>
      </c>
      <c r="J466">
        <v>5000</v>
      </c>
      <c r="K466" t="s">
        <v>615</v>
      </c>
      <c r="L466">
        <v>104</v>
      </c>
      <c r="O466" s="388" t="s">
        <v>615</v>
      </c>
      <c r="P466" s="382" t="s">
        <v>1607</v>
      </c>
      <c r="Q466" s="382" t="s">
        <v>612</v>
      </c>
      <c r="R466" s="383">
        <v>2007</v>
      </c>
      <c r="S466" s="382" t="s">
        <v>1651</v>
      </c>
      <c r="T466" s="382" t="s">
        <v>1652</v>
      </c>
      <c r="U466" s="382" t="s">
        <v>1607</v>
      </c>
      <c r="V466" s="384">
        <v>39888</v>
      </c>
      <c r="W466" s="384">
        <v>39897</v>
      </c>
      <c r="X466" s="382" t="s">
        <v>1635</v>
      </c>
      <c r="Y466" s="383">
        <v>41819</v>
      </c>
      <c r="Z466" s="382" t="s">
        <v>1644</v>
      </c>
      <c r="AA466" s="383">
        <v>698</v>
      </c>
      <c r="AB466" s="382" t="s">
        <v>1635</v>
      </c>
      <c r="AC466" s="383">
        <v>270581</v>
      </c>
      <c r="AD466" s="382" t="s">
        <v>1341</v>
      </c>
      <c r="AE466" s="385"/>
      <c r="AF466" s="382" t="s">
        <v>1341</v>
      </c>
      <c r="AG466" s="382" t="s">
        <v>1341</v>
      </c>
      <c r="AH466" s="383" t="b">
        <v>0</v>
      </c>
      <c r="AI466" s="382" t="s">
        <v>1341</v>
      </c>
      <c r="AJ466" s="382" t="s">
        <v>1341</v>
      </c>
    </row>
    <row r="467" spans="7:36" x14ac:dyDescent="0.3">
      <c r="G467" t="s">
        <v>2488</v>
      </c>
      <c r="H467" t="s">
        <v>612</v>
      </c>
      <c r="I467">
        <v>2007</v>
      </c>
      <c r="J467">
        <v>5000</v>
      </c>
      <c r="K467" t="s">
        <v>616</v>
      </c>
      <c r="L467">
        <v>105</v>
      </c>
      <c r="O467" s="388" t="s">
        <v>616</v>
      </c>
      <c r="P467" s="382" t="s">
        <v>1607</v>
      </c>
      <c r="Q467" s="382" t="s">
        <v>612</v>
      </c>
      <c r="R467" s="383">
        <v>2007</v>
      </c>
      <c r="S467" s="382" t="s">
        <v>1642</v>
      </c>
      <c r="T467" s="382" t="s">
        <v>1643</v>
      </c>
      <c r="U467" s="382" t="s">
        <v>1607</v>
      </c>
      <c r="V467" s="384">
        <v>39759</v>
      </c>
      <c r="W467" s="384">
        <v>39759</v>
      </c>
      <c r="X467" s="382" t="s">
        <v>1635</v>
      </c>
      <c r="Y467" s="383">
        <v>82691</v>
      </c>
      <c r="Z467" s="382" t="s">
        <v>1341</v>
      </c>
      <c r="AA467" s="387"/>
      <c r="AB467" s="382" t="s">
        <v>1635</v>
      </c>
      <c r="AC467" s="383">
        <v>1364</v>
      </c>
      <c r="AD467" s="382" t="s">
        <v>1341</v>
      </c>
      <c r="AE467" s="385"/>
      <c r="AF467" s="382" t="s">
        <v>258</v>
      </c>
      <c r="AG467" s="382" t="s">
        <v>617</v>
      </c>
      <c r="AH467" s="383" t="b">
        <v>0</v>
      </c>
      <c r="AI467" s="382" t="s">
        <v>1341</v>
      </c>
      <c r="AJ467" s="382" t="s">
        <v>1341</v>
      </c>
    </row>
    <row r="468" spans="7:36" x14ac:dyDescent="0.3">
      <c r="G468" t="s">
        <v>2488</v>
      </c>
      <c r="H468" t="s">
        <v>612</v>
      </c>
      <c r="I468">
        <v>2007</v>
      </c>
      <c r="J468">
        <v>5000</v>
      </c>
      <c r="K468" t="s">
        <v>618</v>
      </c>
      <c r="L468">
        <v>106</v>
      </c>
      <c r="O468" s="388" t="s">
        <v>618</v>
      </c>
      <c r="P468" s="382" t="s">
        <v>1607</v>
      </c>
      <c r="Q468" s="382" t="s">
        <v>612</v>
      </c>
      <c r="R468" s="383">
        <v>2007</v>
      </c>
      <c r="S468" s="382" t="s">
        <v>1662</v>
      </c>
      <c r="T468" s="382" t="s">
        <v>2476</v>
      </c>
      <c r="U468" s="382" t="s">
        <v>1607</v>
      </c>
      <c r="V468" s="384">
        <v>39658</v>
      </c>
      <c r="W468" s="384">
        <v>39669</v>
      </c>
      <c r="X468" s="382" t="s">
        <v>1635</v>
      </c>
      <c r="Y468" s="383">
        <v>107788</v>
      </c>
      <c r="Z468" s="382" t="s">
        <v>1644</v>
      </c>
      <c r="AA468" s="386">
        <v>218</v>
      </c>
      <c r="AB468" s="382" t="s">
        <v>1635</v>
      </c>
      <c r="AC468" s="383">
        <v>38441</v>
      </c>
      <c r="AD468" s="382" t="s">
        <v>1644</v>
      </c>
      <c r="AE468" s="386">
        <v>1548</v>
      </c>
      <c r="AF468" s="382" t="s">
        <v>1341</v>
      </c>
      <c r="AG468" s="382" t="s">
        <v>1341</v>
      </c>
      <c r="AH468" s="383" t="b">
        <v>0</v>
      </c>
      <c r="AI468" s="382" t="s">
        <v>1341</v>
      </c>
      <c r="AJ468" s="382" t="s">
        <v>1341</v>
      </c>
    </row>
    <row r="469" spans="7:36" x14ac:dyDescent="0.3">
      <c r="G469" t="s">
        <v>2488</v>
      </c>
      <c r="H469" t="s">
        <v>612</v>
      </c>
      <c r="I469">
        <v>2007</v>
      </c>
      <c r="J469">
        <v>5000</v>
      </c>
      <c r="K469" t="s">
        <v>619</v>
      </c>
      <c r="L469">
        <v>107</v>
      </c>
      <c r="O469" s="388" t="s">
        <v>619</v>
      </c>
      <c r="P469" s="382" t="s">
        <v>1607</v>
      </c>
      <c r="Q469" s="382" t="s">
        <v>612</v>
      </c>
      <c r="R469" s="383">
        <v>2007</v>
      </c>
      <c r="S469" s="382" t="s">
        <v>1642</v>
      </c>
      <c r="T469" s="382" t="s">
        <v>1643</v>
      </c>
      <c r="U469" s="382" t="s">
        <v>1607</v>
      </c>
      <c r="V469" s="384">
        <v>39858</v>
      </c>
      <c r="W469" s="384">
        <v>39874</v>
      </c>
      <c r="X469" s="382" t="s">
        <v>1635</v>
      </c>
      <c r="Y469" s="383">
        <v>104073</v>
      </c>
      <c r="Z469" s="382" t="s">
        <v>1644</v>
      </c>
      <c r="AA469" s="386">
        <v>3529</v>
      </c>
      <c r="AB469" s="382" t="s">
        <v>1341</v>
      </c>
      <c r="AC469" s="387"/>
      <c r="AD469" s="382" t="s">
        <v>1341</v>
      </c>
      <c r="AE469" s="396"/>
      <c r="AF469" s="382" t="s">
        <v>258</v>
      </c>
      <c r="AG469" s="382" t="s">
        <v>620</v>
      </c>
      <c r="AH469" s="383" t="b">
        <v>0</v>
      </c>
      <c r="AI469" s="382" t="s">
        <v>1341</v>
      </c>
      <c r="AJ469" s="382" t="s">
        <v>1341</v>
      </c>
    </row>
    <row r="470" spans="7:36" x14ac:dyDescent="0.3">
      <c r="G470" t="s">
        <v>2488</v>
      </c>
      <c r="H470" t="s">
        <v>612</v>
      </c>
      <c r="I470">
        <v>2007</v>
      </c>
      <c r="J470">
        <v>5000</v>
      </c>
      <c r="K470" t="s">
        <v>621</v>
      </c>
      <c r="L470">
        <v>108</v>
      </c>
      <c r="O470" s="388" t="s">
        <v>621</v>
      </c>
      <c r="P470" s="382" t="s">
        <v>1607</v>
      </c>
      <c r="Q470" s="382" t="s">
        <v>612</v>
      </c>
      <c r="R470" s="383">
        <v>2007</v>
      </c>
      <c r="S470" s="382" t="s">
        <v>1642</v>
      </c>
      <c r="T470" s="382" t="s">
        <v>1643</v>
      </c>
      <c r="U470" s="382" t="s">
        <v>1607</v>
      </c>
      <c r="V470" s="384">
        <v>39850</v>
      </c>
      <c r="W470" s="384">
        <v>39850</v>
      </c>
      <c r="X470" s="382" t="s">
        <v>1635</v>
      </c>
      <c r="Y470" s="383">
        <v>92537</v>
      </c>
      <c r="Z470" s="382" t="s">
        <v>1644</v>
      </c>
      <c r="AA470" s="383">
        <v>2736</v>
      </c>
      <c r="AB470" s="382" t="s">
        <v>1635</v>
      </c>
      <c r="AC470" s="383">
        <v>6673</v>
      </c>
      <c r="AD470" s="382" t="s">
        <v>1644</v>
      </c>
      <c r="AE470" s="383">
        <v>1374</v>
      </c>
      <c r="AF470" s="382" t="s">
        <v>258</v>
      </c>
      <c r="AG470" s="382" t="s">
        <v>622</v>
      </c>
      <c r="AH470" s="383" t="b">
        <v>0</v>
      </c>
      <c r="AI470" s="382" t="s">
        <v>1341</v>
      </c>
      <c r="AJ470" s="382" t="s">
        <v>1341</v>
      </c>
    </row>
    <row r="471" spans="7:36" x14ac:dyDescent="0.3">
      <c r="G471" t="s">
        <v>2488</v>
      </c>
      <c r="H471" t="s">
        <v>612</v>
      </c>
      <c r="I471">
        <v>2007</v>
      </c>
      <c r="J471">
        <v>5000</v>
      </c>
      <c r="K471" t="s">
        <v>649</v>
      </c>
      <c r="L471">
        <v>109</v>
      </c>
      <c r="O471" s="388" t="s">
        <v>649</v>
      </c>
      <c r="P471" s="382" t="s">
        <v>1607</v>
      </c>
      <c r="Q471" s="382" t="s">
        <v>612</v>
      </c>
      <c r="R471" s="383">
        <v>2007</v>
      </c>
      <c r="S471" s="382" t="s">
        <v>1630</v>
      </c>
      <c r="T471" s="382" t="s">
        <v>1631</v>
      </c>
      <c r="U471" s="382" t="s">
        <v>1607</v>
      </c>
      <c r="V471" s="384">
        <v>39888</v>
      </c>
      <c r="W471" s="384">
        <v>39889</v>
      </c>
      <c r="X471" s="382" t="s">
        <v>1635</v>
      </c>
      <c r="Y471" s="383">
        <v>30709</v>
      </c>
      <c r="Z471" s="382" t="s">
        <v>1644</v>
      </c>
      <c r="AA471" s="383">
        <v>123</v>
      </c>
      <c r="AB471" s="382" t="s">
        <v>1635</v>
      </c>
      <c r="AC471" s="383">
        <v>399381</v>
      </c>
      <c r="AD471" s="382" t="s">
        <v>1644</v>
      </c>
      <c r="AE471" s="383">
        <v>19013</v>
      </c>
      <c r="AF471" s="382" t="s">
        <v>1341</v>
      </c>
      <c r="AG471" s="382" t="s">
        <v>1341</v>
      </c>
      <c r="AH471" s="383" t="b">
        <v>0</v>
      </c>
      <c r="AI471" s="382" t="s">
        <v>1341</v>
      </c>
      <c r="AJ471" s="382" t="s">
        <v>1341</v>
      </c>
    </row>
    <row r="472" spans="7:36" x14ac:dyDescent="0.3">
      <c r="G472" t="s">
        <v>2488</v>
      </c>
      <c r="H472" t="s">
        <v>612</v>
      </c>
      <c r="I472">
        <v>2007</v>
      </c>
      <c r="J472">
        <v>5000</v>
      </c>
      <c r="K472" t="s">
        <v>672</v>
      </c>
      <c r="L472">
        <v>110</v>
      </c>
      <c r="O472" s="388" t="s">
        <v>672</v>
      </c>
      <c r="P472" s="382" t="s">
        <v>1607</v>
      </c>
      <c r="Q472" s="382" t="s">
        <v>612</v>
      </c>
      <c r="R472" s="383">
        <v>2007</v>
      </c>
      <c r="S472" s="382" t="s">
        <v>1655</v>
      </c>
      <c r="T472" s="382" t="s">
        <v>1634</v>
      </c>
      <c r="U472" s="382" t="s">
        <v>1607</v>
      </c>
      <c r="V472" s="384">
        <v>39755</v>
      </c>
      <c r="W472" s="384">
        <v>39770</v>
      </c>
      <c r="X472" s="382" t="s">
        <v>1635</v>
      </c>
      <c r="Y472" s="383">
        <v>48629</v>
      </c>
      <c r="Z472" s="382" t="s">
        <v>1644</v>
      </c>
      <c r="AA472" s="383">
        <v>1071</v>
      </c>
      <c r="AB472" s="382" t="s">
        <v>1635</v>
      </c>
      <c r="AC472" s="383">
        <v>229921</v>
      </c>
      <c r="AD472" s="382" t="s">
        <v>1644</v>
      </c>
      <c r="AE472" s="386">
        <v>3454</v>
      </c>
      <c r="AF472" s="382" t="s">
        <v>1341</v>
      </c>
      <c r="AG472" s="382" t="s">
        <v>1341</v>
      </c>
      <c r="AH472" s="383" t="b">
        <v>0</v>
      </c>
      <c r="AI472" s="382" t="s">
        <v>1341</v>
      </c>
      <c r="AJ472" s="382" t="s">
        <v>1341</v>
      </c>
    </row>
    <row r="473" spans="7:36" x14ac:dyDescent="0.3">
      <c r="G473" t="s">
        <v>2488</v>
      </c>
      <c r="H473" t="s">
        <v>612</v>
      </c>
      <c r="I473">
        <v>2007</v>
      </c>
      <c r="J473">
        <v>5000</v>
      </c>
      <c r="K473" t="s">
        <v>673</v>
      </c>
      <c r="L473">
        <v>111</v>
      </c>
      <c r="O473" s="388" t="s">
        <v>673</v>
      </c>
      <c r="P473" s="382" t="s">
        <v>1607</v>
      </c>
      <c r="Q473" s="382" t="s">
        <v>612</v>
      </c>
      <c r="R473" s="383">
        <v>2007</v>
      </c>
      <c r="S473" s="382" t="s">
        <v>1633</v>
      </c>
      <c r="T473" s="382" t="s">
        <v>1634</v>
      </c>
      <c r="U473" s="382" t="s">
        <v>1607</v>
      </c>
      <c r="V473" s="384">
        <v>39853</v>
      </c>
      <c r="W473" s="384">
        <v>39875</v>
      </c>
      <c r="X473" s="382" t="s">
        <v>1635</v>
      </c>
      <c r="Y473" s="383">
        <v>25269</v>
      </c>
      <c r="Z473" s="382" t="s">
        <v>1644</v>
      </c>
      <c r="AA473" s="386">
        <v>47</v>
      </c>
      <c r="AB473" s="382" t="s">
        <v>1635</v>
      </c>
      <c r="AC473" s="383">
        <v>1335847</v>
      </c>
      <c r="AD473" s="382" t="s">
        <v>1644</v>
      </c>
      <c r="AE473" s="386">
        <v>4841</v>
      </c>
      <c r="AF473" s="382" t="s">
        <v>1341</v>
      </c>
      <c r="AG473" s="382" t="s">
        <v>1341</v>
      </c>
      <c r="AH473" s="383" t="b">
        <v>0</v>
      </c>
      <c r="AI473" s="382" t="s">
        <v>1341</v>
      </c>
      <c r="AJ473" s="382" t="s">
        <v>1341</v>
      </c>
    </row>
    <row r="474" spans="7:36" x14ac:dyDescent="0.3">
      <c r="G474" t="s">
        <v>2488</v>
      </c>
      <c r="H474" t="s">
        <v>612</v>
      </c>
      <c r="I474">
        <v>2007</v>
      </c>
      <c r="J474">
        <v>5000</v>
      </c>
      <c r="K474" t="s">
        <v>674</v>
      </c>
      <c r="L474">
        <v>112</v>
      </c>
      <c r="O474" s="388" t="s">
        <v>674</v>
      </c>
      <c r="P474" s="382" t="s">
        <v>1607</v>
      </c>
      <c r="Q474" s="382" t="s">
        <v>612</v>
      </c>
      <c r="R474" s="383">
        <v>2007</v>
      </c>
      <c r="S474" s="382" t="s">
        <v>1642</v>
      </c>
      <c r="T474" s="382" t="s">
        <v>1643</v>
      </c>
      <c r="U474" s="382" t="s">
        <v>1607</v>
      </c>
      <c r="V474" s="384">
        <v>39759</v>
      </c>
      <c r="W474" s="384">
        <v>39759</v>
      </c>
      <c r="X474" s="382" t="s">
        <v>1635</v>
      </c>
      <c r="Y474" s="383">
        <v>30744</v>
      </c>
      <c r="Z474" s="382" t="s">
        <v>1644</v>
      </c>
      <c r="AA474" s="383">
        <v>577</v>
      </c>
      <c r="AB474" s="382" t="s">
        <v>1341</v>
      </c>
      <c r="AC474" s="387"/>
      <c r="AD474" s="382" t="s">
        <v>1341</v>
      </c>
      <c r="AE474" s="387"/>
      <c r="AF474" s="382" t="s">
        <v>258</v>
      </c>
      <c r="AG474" s="382" t="s">
        <v>617</v>
      </c>
      <c r="AH474" s="383" t="b">
        <v>0</v>
      </c>
      <c r="AI474" s="382" t="s">
        <v>1341</v>
      </c>
      <c r="AJ474" s="382" t="s">
        <v>1341</v>
      </c>
    </row>
    <row r="475" spans="7:36" x14ac:dyDescent="0.3">
      <c r="G475" t="s">
        <v>2488</v>
      </c>
      <c r="H475" t="s">
        <v>612</v>
      </c>
      <c r="I475">
        <v>2007</v>
      </c>
      <c r="J475">
        <v>5000</v>
      </c>
      <c r="K475" t="s">
        <v>675</v>
      </c>
      <c r="L475">
        <v>113</v>
      </c>
      <c r="O475" s="388" t="s">
        <v>675</v>
      </c>
      <c r="P475" s="382" t="s">
        <v>1607</v>
      </c>
      <c r="Q475" s="382" t="s">
        <v>612</v>
      </c>
      <c r="R475" s="383">
        <v>2007</v>
      </c>
      <c r="S475" s="382" t="s">
        <v>1630</v>
      </c>
      <c r="T475" s="382" t="s">
        <v>1631</v>
      </c>
      <c r="U475" s="382" t="s">
        <v>1607</v>
      </c>
      <c r="V475" s="384">
        <v>39748</v>
      </c>
      <c r="W475" s="384">
        <v>39748</v>
      </c>
      <c r="X475" s="382" t="s">
        <v>1608</v>
      </c>
      <c r="Y475" s="383">
        <v>53618</v>
      </c>
      <c r="Z475" s="382" t="s">
        <v>1341</v>
      </c>
      <c r="AA475" s="387"/>
      <c r="AB475" s="382" t="s">
        <v>1608</v>
      </c>
      <c r="AC475" s="383">
        <v>249845</v>
      </c>
      <c r="AD475" s="382" t="s">
        <v>1613</v>
      </c>
      <c r="AE475" s="383">
        <v>284</v>
      </c>
      <c r="AF475" s="382" t="s">
        <v>1341</v>
      </c>
      <c r="AG475" s="382" t="s">
        <v>1341</v>
      </c>
      <c r="AH475" s="383" t="b">
        <v>0</v>
      </c>
      <c r="AI475" s="382" t="s">
        <v>1341</v>
      </c>
      <c r="AJ475" s="382" t="s">
        <v>1341</v>
      </c>
    </row>
    <row r="476" spans="7:36" x14ac:dyDescent="0.3">
      <c r="G476" t="s">
        <v>2488</v>
      </c>
      <c r="H476" t="s">
        <v>612</v>
      </c>
      <c r="I476">
        <v>2008</v>
      </c>
      <c r="J476">
        <v>5000</v>
      </c>
      <c r="K476" t="s">
        <v>1629</v>
      </c>
      <c r="L476">
        <v>114</v>
      </c>
      <c r="O476" s="392" t="s">
        <v>1629</v>
      </c>
      <c r="P476" s="335"/>
      <c r="Q476" s="335" t="s">
        <v>612</v>
      </c>
      <c r="R476" s="383">
        <v>2008</v>
      </c>
      <c r="S476" s="335"/>
      <c r="T476" s="335"/>
      <c r="U476" s="335"/>
      <c r="V476" s="335"/>
      <c r="W476" s="335"/>
      <c r="X476" s="335"/>
      <c r="Y476" s="335"/>
      <c r="Z476" s="335"/>
      <c r="AA476" s="335"/>
      <c r="AB476" s="335"/>
      <c r="AC476" s="335"/>
      <c r="AD476" s="335"/>
      <c r="AE476" s="335"/>
      <c r="AF476" s="335"/>
      <c r="AG476" s="335"/>
      <c r="AH476" s="335"/>
      <c r="AI476" s="335"/>
      <c r="AJ476" s="335" t="s">
        <v>2479</v>
      </c>
    </row>
    <row r="477" spans="7:36" x14ac:dyDescent="0.3">
      <c r="G477" t="s">
        <v>2488</v>
      </c>
      <c r="H477" t="s">
        <v>612</v>
      </c>
      <c r="I477">
        <v>2008</v>
      </c>
      <c r="J477">
        <v>5000</v>
      </c>
      <c r="K477" t="s">
        <v>1632</v>
      </c>
      <c r="L477">
        <v>115</v>
      </c>
      <c r="O477" s="392" t="s">
        <v>1632</v>
      </c>
      <c r="P477" s="335"/>
      <c r="Q477" s="335" t="s">
        <v>612</v>
      </c>
      <c r="R477" s="383">
        <v>2008</v>
      </c>
      <c r="S477" s="335"/>
      <c r="T477" s="335"/>
      <c r="U477" s="335"/>
      <c r="V477" s="335"/>
      <c r="W477" s="335"/>
      <c r="X477" s="335"/>
      <c r="Y477" s="335"/>
      <c r="Z477" s="335"/>
      <c r="AA477" s="335"/>
      <c r="AB477" s="335"/>
      <c r="AC477" s="335"/>
      <c r="AD477" s="335"/>
      <c r="AF477" s="335"/>
      <c r="AG477" s="335"/>
      <c r="AH477" s="335"/>
      <c r="AI477" s="335"/>
      <c r="AJ477" s="335" t="s">
        <v>2479</v>
      </c>
    </row>
    <row r="478" spans="7:36" x14ac:dyDescent="0.3">
      <c r="G478" t="s">
        <v>2488</v>
      </c>
      <c r="H478" t="s">
        <v>612</v>
      </c>
      <c r="I478">
        <v>2008</v>
      </c>
      <c r="J478">
        <v>5000</v>
      </c>
      <c r="K478" t="s">
        <v>1636</v>
      </c>
      <c r="L478">
        <v>116</v>
      </c>
      <c r="O478" s="392" t="s">
        <v>1636</v>
      </c>
      <c r="P478" s="335"/>
      <c r="Q478" s="335" t="s">
        <v>612</v>
      </c>
      <c r="R478" s="383">
        <v>2008</v>
      </c>
      <c r="S478" s="335"/>
      <c r="T478" s="335"/>
      <c r="U478" s="335"/>
      <c r="V478" s="335"/>
      <c r="W478" s="335"/>
      <c r="X478" s="335"/>
      <c r="Y478" s="335"/>
      <c r="Z478" s="335"/>
      <c r="AB478" s="335"/>
      <c r="AC478" s="335"/>
      <c r="AD478" s="335"/>
      <c r="AF478" s="335"/>
      <c r="AG478" s="335"/>
      <c r="AH478" s="335"/>
      <c r="AI478" s="335"/>
      <c r="AJ478" s="335" t="s">
        <v>2479</v>
      </c>
    </row>
    <row r="479" spans="7:36" x14ac:dyDescent="0.3">
      <c r="G479" t="s">
        <v>2488</v>
      </c>
      <c r="H479" t="s">
        <v>612</v>
      </c>
      <c r="I479">
        <v>2008</v>
      </c>
      <c r="J479">
        <v>5000</v>
      </c>
      <c r="K479" t="s">
        <v>1637</v>
      </c>
      <c r="L479">
        <v>117</v>
      </c>
      <c r="O479" s="392" t="s">
        <v>1637</v>
      </c>
      <c r="P479" s="335"/>
      <c r="Q479" s="335" t="s">
        <v>612</v>
      </c>
      <c r="R479" s="383">
        <v>2008</v>
      </c>
      <c r="S479" s="335"/>
      <c r="T479" s="335"/>
      <c r="U479" s="335"/>
      <c r="V479" s="335"/>
      <c r="W479" s="335"/>
      <c r="X479" s="335"/>
      <c r="Y479" s="335"/>
      <c r="Z479" s="335"/>
      <c r="AA479" s="335"/>
      <c r="AB479" s="335"/>
      <c r="AC479" s="335"/>
      <c r="AD479" s="335"/>
      <c r="AE479" s="335"/>
      <c r="AF479" s="335"/>
      <c r="AG479" s="335"/>
      <c r="AH479" s="335"/>
      <c r="AI479" s="335"/>
      <c r="AJ479" s="335" t="s">
        <v>2479</v>
      </c>
    </row>
    <row r="480" spans="7:36" x14ac:dyDescent="0.3">
      <c r="G480" t="s">
        <v>2488</v>
      </c>
      <c r="H480" t="s">
        <v>612</v>
      </c>
      <c r="I480">
        <v>2008</v>
      </c>
      <c r="J480">
        <v>5000</v>
      </c>
      <c r="K480" t="s">
        <v>1641</v>
      </c>
      <c r="L480">
        <v>118</v>
      </c>
      <c r="O480" s="392" t="s">
        <v>1641</v>
      </c>
      <c r="P480" s="335"/>
      <c r="Q480" s="335" t="s">
        <v>612</v>
      </c>
      <c r="R480" s="383">
        <v>2008</v>
      </c>
      <c r="S480" s="335"/>
      <c r="T480" s="335"/>
      <c r="U480" s="335"/>
      <c r="V480" s="335"/>
      <c r="W480" s="335"/>
      <c r="X480" s="335"/>
      <c r="Y480" s="335"/>
      <c r="Z480" s="335"/>
      <c r="AA480" s="335"/>
      <c r="AB480" s="335"/>
      <c r="AC480" s="252"/>
      <c r="AD480" s="335"/>
      <c r="AF480" s="335"/>
      <c r="AG480" s="335"/>
      <c r="AH480" s="335"/>
      <c r="AI480" s="335"/>
      <c r="AJ480" s="335" t="s">
        <v>2479</v>
      </c>
    </row>
    <row r="481" spans="7:36" x14ac:dyDescent="0.3">
      <c r="G481" t="s">
        <v>2488</v>
      </c>
      <c r="H481" t="s">
        <v>612</v>
      </c>
      <c r="I481">
        <v>2008</v>
      </c>
      <c r="J481">
        <v>5000</v>
      </c>
      <c r="K481" t="s">
        <v>1646</v>
      </c>
      <c r="L481">
        <v>119</v>
      </c>
      <c r="O481" s="392" t="s">
        <v>1646</v>
      </c>
      <c r="P481" s="335"/>
      <c r="Q481" s="335" t="s">
        <v>612</v>
      </c>
      <c r="R481" s="383">
        <v>2008</v>
      </c>
      <c r="S481" s="335"/>
      <c r="T481" s="335"/>
      <c r="U481" s="335"/>
      <c r="V481" s="335"/>
      <c r="W481" s="335"/>
      <c r="X481" s="335"/>
      <c r="Y481" s="335"/>
      <c r="Z481" s="335"/>
      <c r="AA481" s="335"/>
      <c r="AB481" s="335"/>
      <c r="AC481" s="335"/>
      <c r="AD481" s="335"/>
      <c r="AE481" s="335"/>
      <c r="AF481" s="335"/>
      <c r="AG481" s="335"/>
      <c r="AH481" s="335"/>
      <c r="AI481" s="335"/>
      <c r="AJ481" s="335" t="s">
        <v>2479</v>
      </c>
    </row>
    <row r="482" spans="7:36" x14ac:dyDescent="0.3">
      <c r="G482" t="s">
        <v>2488</v>
      </c>
      <c r="H482" t="s">
        <v>612</v>
      </c>
      <c r="I482">
        <v>2008</v>
      </c>
      <c r="J482">
        <v>5000</v>
      </c>
      <c r="K482" t="s">
        <v>1648</v>
      </c>
      <c r="L482">
        <v>120</v>
      </c>
      <c r="O482" s="392" t="s">
        <v>1648</v>
      </c>
      <c r="P482" s="335"/>
      <c r="Q482" s="335" t="s">
        <v>612</v>
      </c>
      <c r="R482" s="383">
        <v>2008</v>
      </c>
      <c r="S482" s="335"/>
      <c r="T482" s="335"/>
      <c r="U482" s="335"/>
      <c r="V482" s="335"/>
      <c r="W482" s="335"/>
      <c r="X482" s="335"/>
      <c r="Y482" s="335"/>
      <c r="Z482" s="335"/>
      <c r="AA482" s="252"/>
      <c r="AB482" s="335"/>
      <c r="AC482" s="335"/>
      <c r="AD482" s="335"/>
      <c r="AF482" s="335"/>
      <c r="AG482" s="335"/>
      <c r="AH482" s="335"/>
      <c r="AI482" s="335"/>
      <c r="AJ482" s="335" t="s">
        <v>2479</v>
      </c>
    </row>
    <row r="483" spans="7:36" x14ac:dyDescent="0.3">
      <c r="G483" t="s">
        <v>2488</v>
      </c>
      <c r="H483" t="s">
        <v>612</v>
      </c>
      <c r="I483">
        <v>2008</v>
      </c>
      <c r="J483">
        <v>5000</v>
      </c>
      <c r="K483" t="s">
        <v>1650</v>
      </c>
      <c r="L483">
        <v>121</v>
      </c>
      <c r="O483" s="392" t="s">
        <v>1650</v>
      </c>
      <c r="P483" s="335"/>
      <c r="Q483" s="335" t="s">
        <v>612</v>
      </c>
      <c r="R483" s="383">
        <v>2008</v>
      </c>
      <c r="S483" s="335"/>
      <c r="T483" s="335"/>
      <c r="U483" s="335"/>
      <c r="V483" s="335"/>
      <c r="W483" s="335"/>
      <c r="X483" s="335"/>
      <c r="Y483" s="335"/>
      <c r="Z483" s="335"/>
      <c r="AA483" s="252"/>
      <c r="AB483" s="335"/>
      <c r="AC483" s="335"/>
      <c r="AD483" s="335"/>
      <c r="AF483" s="335"/>
      <c r="AG483" s="335"/>
      <c r="AH483" s="335"/>
      <c r="AI483" s="335"/>
      <c r="AJ483" s="335" t="s">
        <v>2479</v>
      </c>
    </row>
    <row r="484" spans="7:36" x14ac:dyDescent="0.3">
      <c r="G484" t="s">
        <v>2488</v>
      </c>
      <c r="H484" t="s">
        <v>612</v>
      </c>
      <c r="I484">
        <v>2008</v>
      </c>
      <c r="J484">
        <v>5000</v>
      </c>
      <c r="K484" t="s">
        <v>1653</v>
      </c>
      <c r="L484">
        <v>122</v>
      </c>
      <c r="O484" s="392" t="s">
        <v>1653</v>
      </c>
      <c r="P484" s="335"/>
      <c r="Q484" s="335" t="s">
        <v>612</v>
      </c>
      <c r="R484" s="383">
        <v>2008</v>
      </c>
      <c r="S484" s="335"/>
      <c r="T484" s="335"/>
      <c r="U484" s="335"/>
      <c r="V484" s="335"/>
      <c r="W484" s="335"/>
      <c r="X484" s="335"/>
      <c r="Y484" s="335"/>
      <c r="Z484" s="335"/>
      <c r="AA484" s="252"/>
      <c r="AB484" s="335"/>
      <c r="AC484" s="335"/>
      <c r="AD484" s="335"/>
      <c r="AF484" s="335"/>
      <c r="AG484" s="335"/>
      <c r="AH484" s="335"/>
      <c r="AI484" s="335"/>
      <c r="AJ484" s="335" t="s">
        <v>2479</v>
      </c>
    </row>
    <row r="485" spans="7:36" x14ac:dyDescent="0.3">
      <c r="G485" t="s">
        <v>2488</v>
      </c>
      <c r="H485" t="s">
        <v>612</v>
      </c>
      <c r="I485">
        <v>2008</v>
      </c>
      <c r="J485">
        <v>5000</v>
      </c>
      <c r="K485" t="s">
        <v>1654</v>
      </c>
      <c r="L485">
        <v>123</v>
      </c>
      <c r="O485" s="392" t="s">
        <v>1654</v>
      </c>
      <c r="P485" s="335"/>
      <c r="Q485" s="335" t="s">
        <v>612</v>
      </c>
      <c r="R485" s="383">
        <v>2008</v>
      </c>
      <c r="S485" s="335"/>
      <c r="T485" s="335"/>
      <c r="U485" s="335"/>
      <c r="V485" s="335"/>
      <c r="W485" s="335"/>
      <c r="X485" s="335"/>
      <c r="Y485" s="335"/>
      <c r="Z485" s="335"/>
      <c r="AA485" s="335"/>
      <c r="AB485" s="335"/>
      <c r="AC485" s="335"/>
      <c r="AD485" s="335"/>
      <c r="AE485" s="335"/>
      <c r="AF485" s="335"/>
      <c r="AG485" s="335"/>
      <c r="AH485" s="335"/>
      <c r="AI485" s="335"/>
      <c r="AJ485" s="335" t="s">
        <v>2479</v>
      </c>
    </row>
    <row r="486" spans="7:36" x14ac:dyDescent="0.3">
      <c r="G486" t="s">
        <v>2488</v>
      </c>
      <c r="H486" t="s">
        <v>612</v>
      </c>
      <c r="I486">
        <v>2008</v>
      </c>
      <c r="J486">
        <v>5000</v>
      </c>
      <c r="K486" t="s">
        <v>1656</v>
      </c>
      <c r="L486">
        <v>124</v>
      </c>
      <c r="O486" s="392" t="s">
        <v>1656</v>
      </c>
      <c r="P486" s="335"/>
      <c r="Q486" s="335" t="s">
        <v>612</v>
      </c>
      <c r="R486" s="383">
        <v>2008</v>
      </c>
      <c r="S486" s="335"/>
      <c r="T486" s="335"/>
      <c r="U486" s="335"/>
      <c r="V486" s="335"/>
      <c r="W486" s="335"/>
      <c r="X486" s="335"/>
      <c r="Y486" s="335"/>
      <c r="Z486" s="335"/>
      <c r="AA486" s="335"/>
      <c r="AB486" s="335"/>
      <c r="AC486" s="335"/>
      <c r="AD486" s="335"/>
      <c r="AE486" s="335"/>
      <c r="AF486" s="335"/>
      <c r="AG486" s="335"/>
      <c r="AH486" s="335"/>
      <c r="AI486" s="335"/>
      <c r="AJ486" s="335" t="s">
        <v>2479</v>
      </c>
    </row>
    <row r="487" spans="7:36" x14ac:dyDescent="0.3">
      <c r="G487" t="s">
        <v>2488</v>
      </c>
      <c r="H487" t="s">
        <v>612</v>
      </c>
      <c r="I487">
        <v>2008</v>
      </c>
      <c r="J487">
        <v>5000</v>
      </c>
      <c r="K487" t="s">
        <v>1657</v>
      </c>
      <c r="L487">
        <v>125</v>
      </c>
      <c r="O487" s="392" t="s">
        <v>1657</v>
      </c>
      <c r="P487" s="335"/>
      <c r="Q487" s="335" t="s">
        <v>612</v>
      </c>
      <c r="R487" s="383">
        <v>2008</v>
      </c>
      <c r="S487" s="335"/>
      <c r="T487" s="335"/>
      <c r="U487" s="335"/>
      <c r="V487" s="335"/>
      <c r="W487" s="335"/>
      <c r="X487" s="335"/>
      <c r="Y487" s="335"/>
      <c r="Z487" s="335"/>
      <c r="AA487" s="335"/>
      <c r="AB487" s="335"/>
      <c r="AC487" s="335"/>
      <c r="AD487" s="335"/>
      <c r="AE487" s="335"/>
      <c r="AF487" s="335"/>
      <c r="AG487" s="335"/>
      <c r="AH487" s="335"/>
      <c r="AI487" s="335"/>
      <c r="AJ487" s="335" t="s">
        <v>2479</v>
      </c>
    </row>
    <row r="488" spans="7:36" x14ac:dyDescent="0.3">
      <c r="G488" t="s">
        <v>2488</v>
      </c>
      <c r="H488" t="s">
        <v>612</v>
      </c>
      <c r="I488">
        <v>2008</v>
      </c>
      <c r="J488">
        <v>5000</v>
      </c>
      <c r="K488" t="s">
        <v>1661</v>
      </c>
      <c r="L488">
        <v>126</v>
      </c>
      <c r="O488" s="392" t="s">
        <v>1661</v>
      </c>
      <c r="P488" s="335"/>
      <c r="Q488" s="335" t="s">
        <v>612</v>
      </c>
      <c r="R488" s="383">
        <v>2008</v>
      </c>
      <c r="S488" s="335"/>
      <c r="T488" s="335"/>
      <c r="U488" s="335"/>
      <c r="V488" s="335"/>
      <c r="W488" s="335"/>
      <c r="X488" s="335"/>
      <c r="Y488" s="335"/>
      <c r="Z488" s="335"/>
      <c r="AB488" s="335"/>
      <c r="AC488" s="335"/>
      <c r="AD488" s="335"/>
      <c r="AF488" s="335"/>
      <c r="AG488" s="335"/>
      <c r="AH488" s="335"/>
      <c r="AI488" s="335"/>
      <c r="AJ488" s="335" t="s">
        <v>2479</v>
      </c>
    </row>
    <row r="489" spans="7:36" x14ac:dyDescent="0.3">
      <c r="G489" t="s">
        <v>2490</v>
      </c>
      <c r="H489" t="s">
        <v>1466</v>
      </c>
      <c r="I489">
        <v>2005</v>
      </c>
      <c r="J489">
        <v>5000</v>
      </c>
      <c r="K489" t="s">
        <v>1000</v>
      </c>
      <c r="L489">
        <v>127</v>
      </c>
      <c r="O489" s="388" t="s">
        <v>1000</v>
      </c>
      <c r="P489" s="382" t="s">
        <v>1607</v>
      </c>
      <c r="Q489" s="382" t="s">
        <v>1466</v>
      </c>
      <c r="R489" s="383">
        <v>2005</v>
      </c>
      <c r="S489" s="382" t="s">
        <v>1659</v>
      </c>
      <c r="T489" s="382" t="s">
        <v>1660</v>
      </c>
      <c r="U489" s="382" t="s">
        <v>1612</v>
      </c>
      <c r="V489" s="384">
        <v>39024</v>
      </c>
      <c r="W489" s="384">
        <v>39024</v>
      </c>
      <c r="X489" s="382" t="s">
        <v>1608</v>
      </c>
      <c r="Y489" s="383">
        <v>189177</v>
      </c>
      <c r="Z489" s="382" t="s">
        <v>1613</v>
      </c>
      <c r="AA489" s="383">
        <v>17951</v>
      </c>
      <c r="AB489" s="382" t="s">
        <v>1608</v>
      </c>
      <c r="AC489" s="383">
        <v>3045</v>
      </c>
      <c r="AD489" s="382" t="s">
        <v>2115</v>
      </c>
      <c r="AE489" s="383">
        <v>107781</v>
      </c>
      <c r="AF489" s="382" t="s">
        <v>1341</v>
      </c>
      <c r="AG489" s="382" t="s">
        <v>1341</v>
      </c>
      <c r="AH489" s="383" t="b">
        <v>0</v>
      </c>
      <c r="AI489" s="382" t="s">
        <v>1341</v>
      </c>
      <c r="AJ489" s="382" t="s">
        <v>1341</v>
      </c>
    </row>
    <row r="490" spans="7:36" x14ac:dyDescent="0.3">
      <c r="G490" t="s">
        <v>2490</v>
      </c>
      <c r="H490" t="s">
        <v>1466</v>
      </c>
      <c r="I490">
        <v>2006</v>
      </c>
      <c r="J490">
        <v>5000</v>
      </c>
      <c r="K490" t="s">
        <v>1003</v>
      </c>
      <c r="L490">
        <v>128</v>
      </c>
      <c r="O490" s="388" t="s">
        <v>1003</v>
      </c>
      <c r="P490" s="382" t="s">
        <v>1607</v>
      </c>
      <c r="Q490" s="382" t="s">
        <v>1466</v>
      </c>
      <c r="R490" s="383">
        <v>2006</v>
      </c>
      <c r="S490" s="382" t="s">
        <v>1659</v>
      </c>
      <c r="T490" s="382" t="s">
        <v>1660</v>
      </c>
      <c r="U490" s="382" t="s">
        <v>1612</v>
      </c>
      <c r="V490" s="384">
        <v>39373</v>
      </c>
      <c r="W490" s="384">
        <v>39373</v>
      </c>
      <c r="X490" s="382" t="s">
        <v>1608</v>
      </c>
      <c r="Y490" s="383">
        <v>78068</v>
      </c>
      <c r="Z490" s="382" t="s">
        <v>1613</v>
      </c>
      <c r="AA490" s="383">
        <v>2350</v>
      </c>
      <c r="AB490" s="382" t="s">
        <v>1608</v>
      </c>
      <c r="AC490" s="383">
        <v>200203</v>
      </c>
      <c r="AD490" s="382" t="s">
        <v>1613</v>
      </c>
      <c r="AE490" s="383">
        <v>6788</v>
      </c>
      <c r="AF490" s="382" t="s">
        <v>1341</v>
      </c>
      <c r="AG490" s="382" t="s">
        <v>1341</v>
      </c>
      <c r="AH490" s="383" t="b">
        <v>0</v>
      </c>
      <c r="AI490" s="382" t="s">
        <v>1341</v>
      </c>
      <c r="AJ490" s="382" t="s">
        <v>1341</v>
      </c>
    </row>
    <row r="491" spans="7:36" x14ac:dyDescent="0.3">
      <c r="G491" t="s">
        <v>2490</v>
      </c>
      <c r="H491" t="s">
        <v>1466</v>
      </c>
      <c r="I491">
        <v>2007</v>
      </c>
      <c r="J491">
        <v>5000</v>
      </c>
      <c r="K491" t="s">
        <v>998</v>
      </c>
      <c r="L491">
        <v>129</v>
      </c>
      <c r="O491" s="388" t="s">
        <v>998</v>
      </c>
      <c r="P491" s="382" t="s">
        <v>1607</v>
      </c>
      <c r="Q491" s="382" t="s">
        <v>1466</v>
      </c>
      <c r="R491" s="383">
        <v>2007</v>
      </c>
      <c r="S491" s="382" t="s">
        <v>1659</v>
      </c>
      <c r="T491" s="382" t="s">
        <v>1660</v>
      </c>
      <c r="U491" s="382" t="s">
        <v>1612</v>
      </c>
      <c r="V491" s="384">
        <v>39699</v>
      </c>
      <c r="W491" s="384">
        <v>39725</v>
      </c>
      <c r="X491" s="382" t="s">
        <v>1608</v>
      </c>
      <c r="Y491" s="383">
        <v>25928</v>
      </c>
      <c r="Z491" s="382" t="s">
        <v>1341</v>
      </c>
      <c r="AA491" s="396"/>
      <c r="AB491" s="382" t="s">
        <v>1608</v>
      </c>
      <c r="AC491" s="383">
        <v>133985</v>
      </c>
      <c r="AD491" s="382" t="s">
        <v>1341</v>
      </c>
      <c r="AE491" s="396"/>
      <c r="AF491" s="382" t="s">
        <v>1341</v>
      </c>
      <c r="AG491" s="382" t="s">
        <v>1341</v>
      </c>
      <c r="AH491" s="383" t="b">
        <v>0</v>
      </c>
      <c r="AI491" s="382" t="s">
        <v>1341</v>
      </c>
      <c r="AJ491" s="382" t="s">
        <v>1341</v>
      </c>
    </row>
    <row r="492" spans="7:36" x14ac:dyDescent="0.3">
      <c r="G492" t="s">
        <v>2490</v>
      </c>
      <c r="H492" t="s">
        <v>1466</v>
      </c>
      <c r="I492">
        <v>2007</v>
      </c>
      <c r="J492">
        <v>5000</v>
      </c>
      <c r="K492" t="s">
        <v>999</v>
      </c>
      <c r="L492">
        <v>130</v>
      </c>
      <c r="O492" s="388" t="s">
        <v>999</v>
      </c>
      <c r="P492" s="382" t="s">
        <v>1607</v>
      </c>
      <c r="Q492" s="382" t="s">
        <v>1466</v>
      </c>
      <c r="R492" s="383">
        <v>2007</v>
      </c>
      <c r="S492" s="382" t="s">
        <v>1659</v>
      </c>
      <c r="T492" s="382" t="s">
        <v>1660</v>
      </c>
      <c r="U492" s="382" t="s">
        <v>1612</v>
      </c>
      <c r="V492" s="384">
        <v>39699</v>
      </c>
      <c r="W492" s="384">
        <v>39725</v>
      </c>
      <c r="X492" s="382" t="s">
        <v>1608</v>
      </c>
      <c r="Y492" s="383">
        <v>27094</v>
      </c>
      <c r="Z492" s="382" t="s">
        <v>1341</v>
      </c>
      <c r="AA492" s="387"/>
      <c r="AB492" s="382" t="s">
        <v>1608</v>
      </c>
      <c r="AC492" s="383">
        <v>133985</v>
      </c>
      <c r="AD492" s="382" t="s">
        <v>1341</v>
      </c>
      <c r="AE492" s="387"/>
      <c r="AF492" s="382" t="s">
        <v>1341</v>
      </c>
      <c r="AG492" s="382" t="s">
        <v>1341</v>
      </c>
      <c r="AH492" s="383" t="b">
        <v>0</v>
      </c>
      <c r="AI492" s="382" t="s">
        <v>1341</v>
      </c>
      <c r="AJ492" s="382" t="s">
        <v>1341</v>
      </c>
    </row>
    <row r="493" spans="7:36" x14ac:dyDescent="0.3">
      <c r="G493" t="s">
        <v>2490</v>
      </c>
      <c r="H493" t="s">
        <v>1466</v>
      </c>
      <c r="I493">
        <v>2008</v>
      </c>
      <c r="J493">
        <v>5000</v>
      </c>
      <c r="K493" t="s">
        <v>1658</v>
      </c>
      <c r="L493">
        <v>131</v>
      </c>
      <c r="O493" s="392" t="s">
        <v>1658</v>
      </c>
      <c r="P493" s="335"/>
      <c r="Q493" s="335" t="s">
        <v>1466</v>
      </c>
      <c r="R493" s="335">
        <v>2008</v>
      </c>
      <c r="S493" s="335"/>
      <c r="T493" s="335"/>
      <c r="U493" s="335"/>
      <c r="V493" s="335"/>
      <c r="W493" s="335"/>
      <c r="X493" s="335"/>
      <c r="Y493" s="335"/>
      <c r="Z493" s="335"/>
      <c r="AA493" s="335"/>
      <c r="AB493" s="335"/>
      <c r="AC493" s="335"/>
      <c r="AD493" s="335"/>
      <c r="AE493" s="335"/>
      <c r="AF493" s="335"/>
      <c r="AG493" s="335"/>
      <c r="AH493" s="335"/>
      <c r="AI493" s="335"/>
      <c r="AJ493" s="335" t="s">
        <v>2479</v>
      </c>
    </row>
    <row r="494" spans="7:36" x14ac:dyDescent="0.3">
      <c r="G494" t="s">
        <v>2490</v>
      </c>
      <c r="H494" t="s">
        <v>1470</v>
      </c>
      <c r="I494">
        <v>2005</v>
      </c>
      <c r="J494">
        <v>5000</v>
      </c>
      <c r="K494" t="s">
        <v>1001</v>
      </c>
      <c r="L494">
        <v>132</v>
      </c>
      <c r="O494" s="388" t="s">
        <v>1001</v>
      </c>
      <c r="P494" s="382" t="s">
        <v>1607</v>
      </c>
      <c r="Q494" s="382" t="s">
        <v>1470</v>
      </c>
      <c r="R494" s="383">
        <v>2005</v>
      </c>
      <c r="S494" s="382" t="s">
        <v>1665</v>
      </c>
      <c r="T494" s="382" t="s">
        <v>1666</v>
      </c>
      <c r="U494" s="382" t="s">
        <v>1612</v>
      </c>
      <c r="V494" s="384">
        <v>38949</v>
      </c>
      <c r="W494" s="384">
        <v>38949</v>
      </c>
      <c r="X494" s="382" t="s">
        <v>1608</v>
      </c>
      <c r="Y494" s="383">
        <v>208080</v>
      </c>
      <c r="Z494" s="382" t="s">
        <v>1613</v>
      </c>
      <c r="AA494" s="386">
        <v>2420</v>
      </c>
      <c r="AB494" s="382" t="s">
        <v>1613</v>
      </c>
      <c r="AC494" s="383">
        <v>806</v>
      </c>
      <c r="AD494" s="382" t="s">
        <v>1341</v>
      </c>
      <c r="AE494" s="396"/>
      <c r="AF494" s="382" t="s">
        <v>1341</v>
      </c>
      <c r="AG494" s="382" t="s">
        <v>1341</v>
      </c>
      <c r="AH494" s="383" t="b">
        <v>0</v>
      </c>
      <c r="AI494" s="382" t="s">
        <v>1341</v>
      </c>
      <c r="AJ494" s="382" t="s">
        <v>1341</v>
      </c>
    </row>
    <row r="495" spans="7:36" x14ac:dyDescent="0.3">
      <c r="G495" t="s">
        <v>2490</v>
      </c>
      <c r="H495" t="s">
        <v>1470</v>
      </c>
      <c r="I495">
        <v>2006</v>
      </c>
      <c r="J495">
        <v>5000</v>
      </c>
      <c r="K495" t="s">
        <v>1002</v>
      </c>
      <c r="L495">
        <v>133</v>
      </c>
      <c r="O495" s="388" t="s">
        <v>1002</v>
      </c>
      <c r="P495" s="382" t="s">
        <v>1607</v>
      </c>
      <c r="Q495" s="382" t="s">
        <v>1470</v>
      </c>
      <c r="R495" s="383">
        <v>2006</v>
      </c>
      <c r="S495" s="382" t="s">
        <v>1665</v>
      </c>
      <c r="T495" s="382" t="s">
        <v>1666</v>
      </c>
      <c r="U495" s="382" t="s">
        <v>1612</v>
      </c>
      <c r="V495" s="384">
        <v>39328</v>
      </c>
      <c r="W495" s="384">
        <v>39328</v>
      </c>
      <c r="X495" s="382" t="s">
        <v>1608</v>
      </c>
      <c r="Y495" s="383">
        <v>207362</v>
      </c>
      <c r="Z495" s="382" t="s">
        <v>1613</v>
      </c>
      <c r="AA495" s="386">
        <v>1642</v>
      </c>
      <c r="AB495" s="382" t="s">
        <v>1608</v>
      </c>
      <c r="AC495" s="383">
        <v>582</v>
      </c>
      <c r="AD495" s="382" t="s">
        <v>1341</v>
      </c>
      <c r="AE495" s="385"/>
      <c r="AF495" s="382" t="s">
        <v>1341</v>
      </c>
      <c r="AG495" s="382" t="s">
        <v>1341</v>
      </c>
      <c r="AH495" s="383" t="b">
        <v>0</v>
      </c>
      <c r="AI495" s="382" t="s">
        <v>1341</v>
      </c>
      <c r="AJ495" s="382" t="s">
        <v>1341</v>
      </c>
    </row>
    <row r="496" spans="7:36" x14ac:dyDescent="0.3">
      <c r="G496" t="s">
        <v>2490</v>
      </c>
      <c r="H496" t="s">
        <v>1470</v>
      </c>
      <c r="I496">
        <v>2007</v>
      </c>
      <c r="J496">
        <v>5000</v>
      </c>
      <c r="K496" t="s">
        <v>1004</v>
      </c>
      <c r="L496">
        <v>134</v>
      </c>
      <c r="O496" s="388" t="s">
        <v>1004</v>
      </c>
      <c r="P496" s="382" t="s">
        <v>1607</v>
      </c>
      <c r="Q496" s="382" t="s">
        <v>1470</v>
      </c>
      <c r="R496" s="383">
        <v>2007</v>
      </c>
      <c r="S496" s="382" t="s">
        <v>1665</v>
      </c>
      <c r="T496" s="382" t="s">
        <v>1666</v>
      </c>
      <c r="U496" s="382" t="s">
        <v>1612</v>
      </c>
      <c r="V496" s="384">
        <v>39695</v>
      </c>
      <c r="W496" s="384">
        <v>39695</v>
      </c>
      <c r="X496" s="382" t="s">
        <v>1608</v>
      </c>
      <c r="Y496" s="383">
        <v>205216</v>
      </c>
      <c r="Z496" s="382" t="s">
        <v>1613</v>
      </c>
      <c r="AA496" s="386">
        <v>2721</v>
      </c>
      <c r="AB496" s="382" t="s">
        <v>1341</v>
      </c>
      <c r="AC496" s="396"/>
      <c r="AD496" s="382" t="s">
        <v>1341</v>
      </c>
      <c r="AE496" s="396"/>
      <c r="AF496" s="382" t="s">
        <v>1341</v>
      </c>
      <c r="AG496" s="382" t="s">
        <v>1341</v>
      </c>
      <c r="AH496" s="383" t="b">
        <v>0</v>
      </c>
      <c r="AI496" s="382" t="s">
        <v>1341</v>
      </c>
      <c r="AJ496" s="382" t="s">
        <v>1341</v>
      </c>
    </row>
    <row r="497" spans="7:37" x14ac:dyDescent="0.3">
      <c r="G497" t="s">
        <v>2490</v>
      </c>
      <c r="H497" t="s">
        <v>1470</v>
      </c>
      <c r="I497">
        <v>2008</v>
      </c>
      <c r="J497">
        <v>5000</v>
      </c>
      <c r="K497" t="s">
        <v>1664</v>
      </c>
      <c r="L497">
        <v>135</v>
      </c>
      <c r="O497" s="392" t="s">
        <v>1664</v>
      </c>
      <c r="P497" s="335"/>
      <c r="Q497" s="335" t="s">
        <v>1470</v>
      </c>
      <c r="R497" s="383">
        <v>2008</v>
      </c>
      <c r="S497" s="335"/>
      <c r="T497" s="335"/>
      <c r="U497" s="335"/>
      <c r="V497" s="335"/>
      <c r="W497" s="335"/>
      <c r="X497" s="335"/>
      <c r="Y497" s="335"/>
      <c r="Z497" s="335"/>
      <c r="AA497" s="252"/>
      <c r="AB497" s="335"/>
      <c r="AC497" s="335"/>
      <c r="AD497" s="335"/>
      <c r="AF497" s="335"/>
      <c r="AG497" s="335"/>
      <c r="AH497" s="335"/>
      <c r="AI497" s="335"/>
      <c r="AJ497" s="335" t="s">
        <v>2479</v>
      </c>
    </row>
    <row r="498" spans="7:37" x14ac:dyDescent="0.3">
      <c r="G498" t="s">
        <v>2487</v>
      </c>
      <c r="H498" t="s">
        <v>1382</v>
      </c>
      <c r="I498">
        <v>2005</v>
      </c>
      <c r="J498">
        <v>5000</v>
      </c>
      <c r="K498" t="s">
        <v>2116</v>
      </c>
      <c r="L498">
        <v>136</v>
      </c>
      <c r="O498" s="388" t="s">
        <v>2116</v>
      </c>
      <c r="P498" s="382" t="s">
        <v>1607</v>
      </c>
      <c r="Q498" s="382" t="s">
        <v>1382</v>
      </c>
      <c r="R498" s="383">
        <v>2005</v>
      </c>
      <c r="S498" s="382" t="s">
        <v>1820</v>
      </c>
      <c r="T498" s="382" t="s">
        <v>1821</v>
      </c>
      <c r="U498" s="382" t="s">
        <v>1612</v>
      </c>
      <c r="V498" s="384">
        <v>38853</v>
      </c>
      <c r="W498" s="384">
        <v>38853</v>
      </c>
      <c r="X498" s="382" t="s">
        <v>1608</v>
      </c>
      <c r="Y498" s="383">
        <v>225216</v>
      </c>
      <c r="Z498" s="382" t="s">
        <v>1341</v>
      </c>
      <c r="AA498" s="385"/>
      <c r="AB498" s="382" t="s">
        <v>1608</v>
      </c>
      <c r="AC498" s="383">
        <v>519</v>
      </c>
      <c r="AD498" s="382" t="s">
        <v>1341</v>
      </c>
      <c r="AE498" s="385"/>
      <c r="AF498" s="382" t="s">
        <v>250</v>
      </c>
      <c r="AG498" s="382" t="s">
        <v>2117</v>
      </c>
      <c r="AH498" s="383" t="b">
        <v>0</v>
      </c>
      <c r="AI498" s="382" t="s">
        <v>1341</v>
      </c>
      <c r="AJ498" s="382" t="s">
        <v>1341</v>
      </c>
    </row>
    <row r="499" spans="7:37" x14ac:dyDescent="0.3">
      <c r="G499" t="s">
        <v>2487</v>
      </c>
      <c r="H499" t="s">
        <v>1382</v>
      </c>
      <c r="I499">
        <v>2005</v>
      </c>
      <c r="J499">
        <v>5000</v>
      </c>
      <c r="K499" t="s">
        <v>2123</v>
      </c>
      <c r="L499">
        <v>137</v>
      </c>
      <c r="O499" s="388" t="s">
        <v>2123</v>
      </c>
      <c r="P499" s="382" t="s">
        <v>1607</v>
      </c>
      <c r="Q499" s="382" t="s">
        <v>1382</v>
      </c>
      <c r="R499" s="383">
        <v>2005</v>
      </c>
      <c r="S499" s="382" t="s">
        <v>2121</v>
      </c>
      <c r="T499" s="382" t="s">
        <v>2122</v>
      </c>
      <c r="U499" s="382" t="s">
        <v>1612</v>
      </c>
      <c r="V499" s="384">
        <v>39222</v>
      </c>
      <c r="W499" s="384">
        <v>39250</v>
      </c>
      <c r="X499" s="382" t="s">
        <v>1608</v>
      </c>
      <c r="Y499" s="383">
        <v>95280</v>
      </c>
      <c r="Z499" s="382" t="s">
        <v>1341</v>
      </c>
      <c r="AA499" s="385"/>
      <c r="AB499" s="382" t="s">
        <v>1608</v>
      </c>
      <c r="AC499" s="383">
        <v>2463</v>
      </c>
      <c r="AD499" s="382" t="s">
        <v>1341</v>
      </c>
      <c r="AE499" s="396"/>
      <c r="AF499" s="382" t="s">
        <v>1341</v>
      </c>
      <c r="AG499" s="382" t="s">
        <v>1341</v>
      </c>
      <c r="AH499" s="383" t="b">
        <v>0</v>
      </c>
      <c r="AI499" s="382" t="s">
        <v>1341</v>
      </c>
      <c r="AJ499" s="382" t="s">
        <v>1341</v>
      </c>
    </row>
    <row r="500" spans="7:37" x14ac:dyDescent="0.3">
      <c r="G500" t="s">
        <v>2487</v>
      </c>
      <c r="H500" t="s">
        <v>1382</v>
      </c>
      <c r="I500">
        <v>2006</v>
      </c>
      <c r="J500">
        <v>5000</v>
      </c>
      <c r="K500" t="s">
        <v>2124</v>
      </c>
      <c r="L500">
        <v>138</v>
      </c>
      <c r="O500" s="388" t="s">
        <v>2124</v>
      </c>
      <c r="P500" s="382" t="s">
        <v>1607</v>
      </c>
      <c r="Q500" s="382" t="s">
        <v>1382</v>
      </c>
      <c r="R500" s="383">
        <v>2006</v>
      </c>
      <c r="S500" s="382" t="s">
        <v>1820</v>
      </c>
      <c r="T500" s="382" t="s">
        <v>1821</v>
      </c>
      <c r="U500" s="382" t="s">
        <v>1612</v>
      </c>
      <c r="V500" s="384">
        <v>39217</v>
      </c>
      <c r="W500" s="384">
        <v>39218</v>
      </c>
      <c r="X500" s="382" t="s">
        <v>1608</v>
      </c>
      <c r="Y500" s="383">
        <v>215124</v>
      </c>
      <c r="Z500" s="382" t="s">
        <v>1613</v>
      </c>
      <c r="AA500" s="383">
        <v>11322</v>
      </c>
      <c r="AB500" s="382" t="s">
        <v>1341</v>
      </c>
      <c r="AC500" s="387"/>
      <c r="AD500" s="382" t="s">
        <v>1341</v>
      </c>
      <c r="AE500" s="387"/>
      <c r="AF500" s="382" t="s">
        <v>250</v>
      </c>
      <c r="AG500" s="382" t="s">
        <v>2125</v>
      </c>
      <c r="AH500" s="383" t="b">
        <v>0</v>
      </c>
      <c r="AI500" s="382" t="s">
        <v>1341</v>
      </c>
      <c r="AJ500" s="382" t="s">
        <v>1341</v>
      </c>
    </row>
    <row r="501" spans="7:37" x14ac:dyDescent="0.3">
      <c r="G501" t="s">
        <v>2487</v>
      </c>
      <c r="H501" t="s">
        <v>1382</v>
      </c>
      <c r="I501">
        <v>2006</v>
      </c>
      <c r="J501">
        <v>5000</v>
      </c>
      <c r="K501" t="s">
        <v>2120</v>
      </c>
      <c r="L501">
        <v>139</v>
      </c>
      <c r="O501" s="388" t="s">
        <v>2120</v>
      </c>
      <c r="P501" s="382" t="s">
        <v>1607</v>
      </c>
      <c r="Q501" s="382" t="s">
        <v>1382</v>
      </c>
      <c r="R501" s="383">
        <v>2006</v>
      </c>
      <c r="S501" s="382" t="s">
        <v>2121</v>
      </c>
      <c r="T501" s="382" t="s">
        <v>2122</v>
      </c>
      <c r="U501" s="382" t="s">
        <v>1612</v>
      </c>
      <c r="V501" s="384">
        <v>39609</v>
      </c>
      <c r="W501" s="384">
        <v>39629</v>
      </c>
      <c r="X501" s="382" t="s">
        <v>1608</v>
      </c>
      <c r="Y501" s="383">
        <v>77049</v>
      </c>
      <c r="Z501" s="382" t="s">
        <v>1613</v>
      </c>
      <c r="AA501" s="386">
        <v>4062</v>
      </c>
      <c r="AB501" s="382" t="s">
        <v>1608</v>
      </c>
      <c r="AC501" s="383">
        <v>139</v>
      </c>
      <c r="AD501" s="382" t="s">
        <v>1341</v>
      </c>
      <c r="AE501" s="396"/>
      <c r="AF501" s="382" t="s">
        <v>1341</v>
      </c>
      <c r="AG501" s="382" t="s">
        <v>1341</v>
      </c>
      <c r="AH501" s="383" t="b">
        <v>0</v>
      </c>
      <c r="AI501" s="382" t="s">
        <v>1341</v>
      </c>
      <c r="AJ501" s="382" t="s">
        <v>1341</v>
      </c>
    </row>
    <row r="502" spans="7:37" x14ac:dyDescent="0.3">
      <c r="G502" t="s">
        <v>2487</v>
      </c>
      <c r="H502" t="s">
        <v>1382</v>
      </c>
      <c r="I502">
        <v>2007</v>
      </c>
      <c r="J502">
        <v>5000</v>
      </c>
      <c r="K502" t="s">
        <v>2118</v>
      </c>
      <c r="L502">
        <v>140</v>
      </c>
      <c r="O502" s="388" t="s">
        <v>2118</v>
      </c>
      <c r="P502" s="382" t="s">
        <v>1607</v>
      </c>
      <c r="Q502" s="382" t="s">
        <v>1382</v>
      </c>
      <c r="R502" s="383">
        <v>2007</v>
      </c>
      <c r="S502" s="382" t="s">
        <v>1820</v>
      </c>
      <c r="T502" s="382" t="s">
        <v>1821</v>
      </c>
      <c r="U502" s="382" t="s">
        <v>1612</v>
      </c>
      <c r="V502" s="384">
        <v>39583</v>
      </c>
      <c r="W502" s="384">
        <v>39584</v>
      </c>
      <c r="X502" s="382" t="s">
        <v>1608</v>
      </c>
      <c r="Y502" s="383">
        <v>219881</v>
      </c>
      <c r="Z502" s="382" t="s">
        <v>1613</v>
      </c>
      <c r="AA502" s="383">
        <v>914</v>
      </c>
      <c r="AB502" s="382" t="s">
        <v>1608</v>
      </c>
      <c r="AC502" s="383">
        <v>2289</v>
      </c>
      <c r="AD502" s="382" t="s">
        <v>1341</v>
      </c>
      <c r="AE502" s="387"/>
      <c r="AF502" s="382" t="s">
        <v>250</v>
      </c>
      <c r="AG502" s="382" t="s">
        <v>2119</v>
      </c>
      <c r="AH502" s="383" t="b">
        <v>0</v>
      </c>
      <c r="AI502" s="382" t="s">
        <v>1341</v>
      </c>
      <c r="AJ502" s="382" t="s">
        <v>1341</v>
      </c>
    </row>
    <row r="503" spans="7:37" x14ac:dyDescent="0.3">
      <c r="G503" t="s">
        <v>2487</v>
      </c>
      <c r="H503" t="s">
        <v>1382</v>
      </c>
      <c r="I503">
        <v>2008</v>
      </c>
      <c r="J503">
        <v>5000</v>
      </c>
      <c r="K503">
        <v>634873</v>
      </c>
      <c r="L503">
        <v>141</v>
      </c>
      <c r="O503" s="392">
        <v>634873</v>
      </c>
      <c r="P503" s="335"/>
      <c r="Q503" s="335" t="s">
        <v>1382</v>
      </c>
      <c r="R503" s="335">
        <v>2008</v>
      </c>
      <c r="S503" s="335"/>
      <c r="T503" s="335"/>
      <c r="U503" s="335"/>
      <c r="V503" s="335"/>
      <c r="W503" s="335"/>
      <c r="X503" s="335"/>
      <c r="Y503" s="335"/>
      <c r="Z503" s="335"/>
      <c r="AB503" s="335"/>
      <c r="AC503" s="335"/>
      <c r="AD503" s="335"/>
      <c r="AE503" s="252"/>
      <c r="AF503" s="335"/>
      <c r="AG503" s="335"/>
      <c r="AH503" s="335"/>
      <c r="AI503" s="335"/>
      <c r="AJ503" s="335" t="s">
        <v>2479</v>
      </c>
    </row>
    <row r="504" spans="7:37" x14ac:dyDescent="0.3">
      <c r="G504" t="s">
        <v>2487</v>
      </c>
      <c r="H504" t="s">
        <v>1500</v>
      </c>
      <c r="I504">
        <v>2003</v>
      </c>
      <c r="J504">
        <v>5000</v>
      </c>
      <c r="K504" t="s">
        <v>2130</v>
      </c>
      <c r="L504">
        <v>142</v>
      </c>
      <c r="O504" s="388" t="s">
        <v>2130</v>
      </c>
      <c r="P504" s="382" t="s">
        <v>1607</v>
      </c>
      <c r="Q504" s="382" t="s">
        <v>1500</v>
      </c>
      <c r="R504" s="383">
        <v>2003</v>
      </c>
      <c r="S504" s="382" t="s">
        <v>2021</v>
      </c>
      <c r="T504" s="382" t="s">
        <v>2020</v>
      </c>
      <c r="U504" s="382" t="s">
        <v>1612</v>
      </c>
      <c r="V504" s="384">
        <v>38135</v>
      </c>
      <c r="W504" s="384">
        <v>38135</v>
      </c>
      <c r="X504" s="382" t="s">
        <v>1608</v>
      </c>
      <c r="Y504" s="383">
        <v>196605</v>
      </c>
      <c r="Z504" s="382" t="s">
        <v>1613</v>
      </c>
      <c r="AA504" s="386">
        <v>421</v>
      </c>
      <c r="AB504" s="382" t="s">
        <v>1608</v>
      </c>
      <c r="AC504" s="383">
        <v>3359</v>
      </c>
      <c r="AD504" s="382" t="s">
        <v>1341</v>
      </c>
      <c r="AE504" s="396"/>
      <c r="AF504" s="382" t="s">
        <v>1341</v>
      </c>
      <c r="AG504" s="382" t="s">
        <v>1341</v>
      </c>
      <c r="AH504" s="383" t="b">
        <v>0</v>
      </c>
      <c r="AI504" s="382" t="s">
        <v>1341</v>
      </c>
      <c r="AJ504" s="382" t="s">
        <v>2478</v>
      </c>
      <c r="AK504" t="s">
        <v>2481</v>
      </c>
    </row>
    <row r="505" spans="7:37" x14ac:dyDescent="0.3">
      <c r="G505" t="s">
        <v>2487</v>
      </c>
      <c r="H505" t="s">
        <v>1500</v>
      </c>
      <c r="I505">
        <v>2004</v>
      </c>
      <c r="J505">
        <v>5000</v>
      </c>
      <c r="K505" t="s">
        <v>2129</v>
      </c>
      <c r="L505">
        <v>143</v>
      </c>
      <c r="O505" s="388" t="s">
        <v>2129</v>
      </c>
      <c r="P505" s="382" t="s">
        <v>1607</v>
      </c>
      <c r="Q505" s="382" t="s">
        <v>1500</v>
      </c>
      <c r="R505" s="383">
        <v>2004</v>
      </c>
      <c r="S505" s="382" t="s">
        <v>2021</v>
      </c>
      <c r="T505" s="382" t="s">
        <v>2020</v>
      </c>
      <c r="U505" s="382" t="s">
        <v>1612</v>
      </c>
      <c r="V505" s="384">
        <v>38504</v>
      </c>
      <c r="W505" s="384">
        <v>38505</v>
      </c>
      <c r="X505" s="382" t="s">
        <v>1608</v>
      </c>
      <c r="Y505" s="383">
        <v>180029</v>
      </c>
      <c r="Z505" s="382" t="s">
        <v>1613</v>
      </c>
      <c r="AA505" s="386">
        <v>360</v>
      </c>
      <c r="AB505" s="382" t="s">
        <v>1608</v>
      </c>
      <c r="AC505" s="383">
        <v>8953</v>
      </c>
      <c r="AD505" s="382" t="s">
        <v>1341</v>
      </c>
      <c r="AE505" s="396"/>
      <c r="AF505" s="382" t="s">
        <v>1341</v>
      </c>
      <c r="AG505" s="382" t="s">
        <v>1341</v>
      </c>
      <c r="AH505" s="383" t="b">
        <v>0</v>
      </c>
      <c r="AI505" s="382" t="s">
        <v>1341</v>
      </c>
      <c r="AJ505" s="382" t="s">
        <v>2478</v>
      </c>
      <c r="AK505" t="s">
        <v>2481</v>
      </c>
    </row>
    <row r="506" spans="7:37" x14ac:dyDescent="0.3">
      <c r="G506" t="s">
        <v>2487</v>
      </c>
      <c r="H506" t="s">
        <v>1500</v>
      </c>
      <c r="I506">
        <v>2005</v>
      </c>
      <c r="J506">
        <v>5000</v>
      </c>
      <c r="K506" t="s">
        <v>2126</v>
      </c>
      <c r="L506">
        <v>144</v>
      </c>
      <c r="O506" s="388" t="s">
        <v>2126</v>
      </c>
      <c r="P506" s="382" t="s">
        <v>1607</v>
      </c>
      <c r="Q506" s="382" t="s">
        <v>1500</v>
      </c>
      <c r="R506" s="383">
        <v>2005</v>
      </c>
      <c r="S506" s="382" t="s">
        <v>2021</v>
      </c>
      <c r="T506" s="382" t="s">
        <v>2127</v>
      </c>
      <c r="U506" s="382" t="s">
        <v>1612</v>
      </c>
      <c r="V506" s="384">
        <v>38895</v>
      </c>
      <c r="W506" s="384">
        <v>38895</v>
      </c>
      <c r="X506" s="382" t="s">
        <v>1608</v>
      </c>
      <c r="Y506" s="383">
        <v>236285</v>
      </c>
      <c r="Z506" s="382" t="s">
        <v>1341</v>
      </c>
      <c r="AA506" s="396"/>
      <c r="AB506" s="382" t="s">
        <v>1341</v>
      </c>
      <c r="AC506" s="387"/>
      <c r="AD506" s="382" t="s">
        <v>1341</v>
      </c>
      <c r="AE506" s="387"/>
      <c r="AF506" s="382" t="s">
        <v>1341</v>
      </c>
      <c r="AG506" s="382" t="s">
        <v>1341</v>
      </c>
      <c r="AH506" s="383" t="b">
        <v>0</v>
      </c>
      <c r="AI506" s="382" t="s">
        <v>1341</v>
      </c>
      <c r="AJ506" s="382" t="s">
        <v>1341</v>
      </c>
    </row>
    <row r="507" spans="7:37" x14ac:dyDescent="0.3">
      <c r="G507" t="s">
        <v>2487</v>
      </c>
      <c r="H507" t="s">
        <v>1500</v>
      </c>
      <c r="I507">
        <v>2006</v>
      </c>
      <c r="J507">
        <v>5000</v>
      </c>
      <c r="K507" t="s">
        <v>2128</v>
      </c>
      <c r="L507">
        <v>145</v>
      </c>
      <c r="O507" s="388" t="s">
        <v>2128</v>
      </c>
      <c r="P507" s="382" t="s">
        <v>1607</v>
      </c>
      <c r="Q507" s="382" t="s">
        <v>1500</v>
      </c>
      <c r="R507" s="383">
        <v>2006</v>
      </c>
      <c r="S507" s="382" t="s">
        <v>2021</v>
      </c>
      <c r="T507" s="382" t="s">
        <v>2020</v>
      </c>
      <c r="U507" s="382" t="s">
        <v>1612</v>
      </c>
      <c r="V507" s="384">
        <v>39242</v>
      </c>
      <c r="W507" s="384">
        <v>39256</v>
      </c>
      <c r="X507" s="382" t="s">
        <v>1608</v>
      </c>
      <c r="Y507" s="383">
        <v>198689</v>
      </c>
      <c r="Z507" s="382" t="s">
        <v>1341</v>
      </c>
      <c r="AA507" s="387"/>
      <c r="AB507" s="382" t="s">
        <v>1608</v>
      </c>
      <c r="AC507" s="383">
        <v>2291</v>
      </c>
      <c r="AD507" s="382" t="s">
        <v>1341</v>
      </c>
      <c r="AE507" s="387"/>
      <c r="AF507" s="382" t="s">
        <v>1341</v>
      </c>
      <c r="AG507" s="382" t="s">
        <v>1341</v>
      </c>
      <c r="AH507" s="383" t="b">
        <v>0</v>
      </c>
      <c r="AI507" s="382" t="s">
        <v>1341</v>
      </c>
      <c r="AJ507" s="382" t="s">
        <v>2478</v>
      </c>
      <c r="AK507" t="s">
        <v>2481</v>
      </c>
    </row>
    <row r="508" spans="7:37" x14ac:dyDescent="0.3">
      <c r="G508" t="s">
        <v>2487</v>
      </c>
      <c r="H508" t="s">
        <v>843</v>
      </c>
      <c r="I508">
        <v>2005</v>
      </c>
      <c r="J508">
        <v>5000</v>
      </c>
      <c r="K508" t="s">
        <v>2135</v>
      </c>
      <c r="L508">
        <v>146</v>
      </c>
      <c r="O508" s="388" t="s">
        <v>2135</v>
      </c>
      <c r="P508" s="382" t="s">
        <v>1607</v>
      </c>
      <c r="Q508" s="382" t="s">
        <v>843</v>
      </c>
      <c r="R508" s="383">
        <v>2005</v>
      </c>
      <c r="S508" s="382" t="s">
        <v>2132</v>
      </c>
      <c r="T508" s="382" t="s">
        <v>2133</v>
      </c>
      <c r="U508" s="382" t="s">
        <v>1612</v>
      </c>
      <c r="V508" s="384">
        <v>39173</v>
      </c>
      <c r="W508" s="384">
        <v>39187</v>
      </c>
      <c r="X508" s="382" t="s">
        <v>1608</v>
      </c>
      <c r="Y508" s="383">
        <v>16934</v>
      </c>
      <c r="Z508" s="382" t="s">
        <v>1341</v>
      </c>
      <c r="AA508" s="387"/>
      <c r="AB508" s="382" t="s">
        <v>1608</v>
      </c>
      <c r="AC508" s="383">
        <v>34</v>
      </c>
      <c r="AD508" s="382" t="s">
        <v>1341</v>
      </c>
      <c r="AE508" s="387"/>
      <c r="AF508" s="382" t="s">
        <v>1341</v>
      </c>
      <c r="AG508" s="382" t="s">
        <v>1341</v>
      </c>
      <c r="AH508" s="383" t="b">
        <v>0</v>
      </c>
      <c r="AI508" s="382" t="s">
        <v>1341</v>
      </c>
      <c r="AJ508" s="382" t="s">
        <v>1341</v>
      </c>
    </row>
    <row r="509" spans="7:37" x14ac:dyDescent="0.3">
      <c r="G509" t="s">
        <v>2487</v>
      </c>
      <c r="H509" t="s">
        <v>843</v>
      </c>
      <c r="I509">
        <v>2006</v>
      </c>
      <c r="J509">
        <v>5000</v>
      </c>
      <c r="K509" t="s">
        <v>2131</v>
      </c>
      <c r="L509">
        <v>147</v>
      </c>
      <c r="O509" s="388" t="s">
        <v>2131</v>
      </c>
      <c r="P509" s="382" t="s">
        <v>1607</v>
      </c>
      <c r="Q509" s="382" t="s">
        <v>843</v>
      </c>
      <c r="R509" s="383">
        <v>2006</v>
      </c>
      <c r="S509" s="382" t="s">
        <v>2132</v>
      </c>
      <c r="T509" s="382" t="s">
        <v>2133</v>
      </c>
      <c r="U509" s="382" t="s">
        <v>1612</v>
      </c>
      <c r="V509" s="384">
        <v>39244</v>
      </c>
      <c r="W509" s="384">
        <v>39263</v>
      </c>
      <c r="X509" s="382" t="s">
        <v>1608</v>
      </c>
      <c r="Y509" s="383">
        <v>91433</v>
      </c>
      <c r="Z509" s="382" t="s">
        <v>1341</v>
      </c>
      <c r="AA509" s="387"/>
      <c r="AB509" s="382" t="s">
        <v>1608</v>
      </c>
      <c r="AC509" s="383">
        <v>552</v>
      </c>
      <c r="AD509" s="382" t="s">
        <v>1341</v>
      </c>
      <c r="AE509" s="387"/>
      <c r="AF509" s="382" t="s">
        <v>1341</v>
      </c>
      <c r="AG509" s="382" t="s">
        <v>1341</v>
      </c>
      <c r="AH509" s="383" t="b">
        <v>0</v>
      </c>
      <c r="AI509" s="382" t="s">
        <v>1341</v>
      </c>
      <c r="AJ509" s="382" t="s">
        <v>1341</v>
      </c>
    </row>
    <row r="510" spans="7:37" x14ac:dyDescent="0.3">
      <c r="G510" t="s">
        <v>2487</v>
      </c>
      <c r="H510" t="s">
        <v>843</v>
      </c>
      <c r="I510">
        <v>2007</v>
      </c>
      <c r="J510">
        <v>5000</v>
      </c>
      <c r="K510" t="s">
        <v>2134</v>
      </c>
      <c r="L510">
        <v>148</v>
      </c>
      <c r="O510" s="388" t="s">
        <v>2134</v>
      </c>
      <c r="P510" s="382" t="s">
        <v>1607</v>
      </c>
      <c r="Q510" s="382" t="s">
        <v>843</v>
      </c>
      <c r="R510" s="383">
        <v>2007</v>
      </c>
      <c r="S510" s="382" t="s">
        <v>2132</v>
      </c>
      <c r="T510" s="382" t="s">
        <v>2133</v>
      </c>
      <c r="U510" s="382" t="s">
        <v>1612</v>
      </c>
      <c r="V510" s="384">
        <v>39600</v>
      </c>
      <c r="W510" s="384">
        <v>39612</v>
      </c>
      <c r="X510" s="382" t="s">
        <v>1608</v>
      </c>
      <c r="Y510" s="383">
        <v>103264</v>
      </c>
      <c r="Z510" s="382" t="s">
        <v>1341</v>
      </c>
      <c r="AA510" s="387"/>
      <c r="AB510" s="382" t="s">
        <v>1608</v>
      </c>
      <c r="AC510" s="383">
        <v>1134</v>
      </c>
      <c r="AD510" s="382" t="s">
        <v>1341</v>
      </c>
      <c r="AE510" s="387"/>
      <c r="AF510" s="382" t="s">
        <v>1341</v>
      </c>
      <c r="AG510" s="382" t="s">
        <v>1341</v>
      </c>
      <c r="AH510" s="383" t="b">
        <v>0</v>
      </c>
      <c r="AI510" s="382" t="s">
        <v>1341</v>
      </c>
      <c r="AJ510" s="382" t="s">
        <v>1341</v>
      </c>
    </row>
    <row r="511" spans="7:37" x14ac:dyDescent="0.3">
      <c r="G511" t="s">
        <v>2487</v>
      </c>
      <c r="H511" t="s">
        <v>843</v>
      </c>
      <c r="I511">
        <v>2008</v>
      </c>
      <c r="J511">
        <v>5000</v>
      </c>
      <c r="K511">
        <v>635081</v>
      </c>
      <c r="L511">
        <v>149</v>
      </c>
      <c r="O511" s="392">
        <v>635081</v>
      </c>
      <c r="P511" s="335"/>
      <c r="Q511" s="335" t="s">
        <v>843</v>
      </c>
      <c r="R511" s="335">
        <v>2008</v>
      </c>
      <c r="S511" s="335"/>
      <c r="T511" s="335"/>
      <c r="U511" s="335"/>
      <c r="V511" s="335"/>
      <c r="W511" s="335"/>
      <c r="X511" s="335"/>
      <c r="Y511" s="335"/>
      <c r="Z511" s="335"/>
      <c r="AA511" s="335"/>
      <c r="AB511" s="335"/>
      <c r="AC511" s="335"/>
      <c r="AD511" s="335"/>
      <c r="AE511" s="335"/>
      <c r="AF511" s="335"/>
      <c r="AG511" s="335"/>
      <c r="AH511" s="335"/>
      <c r="AI511" s="335"/>
      <c r="AJ511" s="335" t="s">
        <v>2479</v>
      </c>
    </row>
    <row r="512" spans="7:37" x14ac:dyDescent="0.3">
      <c r="G512" t="s">
        <v>2487</v>
      </c>
      <c r="H512" t="s">
        <v>260</v>
      </c>
      <c r="I512">
        <v>2005</v>
      </c>
      <c r="J512">
        <v>5000</v>
      </c>
      <c r="K512" t="s">
        <v>2136</v>
      </c>
      <c r="L512">
        <v>150</v>
      </c>
      <c r="O512" s="388" t="s">
        <v>2136</v>
      </c>
      <c r="P512" s="382" t="s">
        <v>1607</v>
      </c>
      <c r="Q512" s="382" t="s">
        <v>260</v>
      </c>
      <c r="R512" s="383">
        <v>2005</v>
      </c>
      <c r="S512" s="382" t="s">
        <v>1817</v>
      </c>
      <c r="T512" s="382" t="s">
        <v>1818</v>
      </c>
      <c r="U512" s="382" t="s">
        <v>1612</v>
      </c>
      <c r="V512" s="384">
        <v>38859</v>
      </c>
      <c r="W512" s="384">
        <v>38867</v>
      </c>
      <c r="X512" s="382" t="s">
        <v>1608</v>
      </c>
      <c r="Y512" s="383">
        <v>196353</v>
      </c>
      <c r="Z512" s="382" t="s">
        <v>1613</v>
      </c>
      <c r="AA512" s="383">
        <v>2647</v>
      </c>
      <c r="AB512" s="382" t="s">
        <v>1341</v>
      </c>
      <c r="AC512" s="396"/>
      <c r="AD512" s="382" t="s">
        <v>1341</v>
      </c>
      <c r="AE512" s="396"/>
      <c r="AF512" s="382" t="s">
        <v>250</v>
      </c>
      <c r="AG512" s="382" t="s">
        <v>2137</v>
      </c>
      <c r="AH512" s="383" t="b">
        <v>0</v>
      </c>
      <c r="AI512" s="382" t="s">
        <v>1341</v>
      </c>
      <c r="AJ512" s="382" t="s">
        <v>1341</v>
      </c>
    </row>
    <row r="513" spans="7:37" x14ac:dyDescent="0.3">
      <c r="G513" t="s">
        <v>2487</v>
      </c>
      <c r="H513" t="s">
        <v>260</v>
      </c>
      <c r="I513">
        <v>2006</v>
      </c>
      <c r="J513">
        <v>5000</v>
      </c>
      <c r="K513" t="s">
        <v>2140</v>
      </c>
      <c r="L513">
        <v>151</v>
      </c>
      <c r="O513" s="388" t="s">
        <v>2140</v>
      </c>
      <c r="P513" s="382" t="s">
        <v>1607</v>
      </c>
      <c r="Q513" s="382" t="s">
        <v>260</v>
      </c>
      <c r="R513" s="383">
        <v>2006</v>
      </c>
      <c r="S513" s="382" t="s">
        <v>1817</v>
      </c>
      <c r="T513" s="382" t="s">
        <v>1818</v>
      </c>
      <c r="U513" s="382" t="s">
        <v>1612</v>
      </c>
      <c r="V513" s="384">
        <v>39224</v>
      </c>
      <c r="W513" s="384">
        <v>39234</v>
      </c>
      <c r="X513" s="382" t="s">
        <v>1608</v>
      </c>
      <c r="Y513" s="383">
        <v>204795</v>
      </c>
      <c r="Z513" s="382" t="s">
        <v>1341</v>
      </c>
      <c r="AA513" s="385"/>
      <c r="AB513" s="382" t="s">
        <v>1608</v>
      </c>
      <c r="AC513" s="383">
        <v>205</v>
      </c>
      <c r="AD513" s="382" t="s">
        <v>1341</v>
      </c>
      <c r="AE513" s="396"/>
      <c r="AF513" s="382" t="s">
        <v>250</v>
      </c>
      <c r="AG513" s="382" t="s">
        <v>2141</v>
      </c>
      <c r="AH513" s="383" t="b">
        <v>0</v>
      </c>
      <c r="AI513" s="382" t="s">
        <v>1341</v>
      </c>
      <c r="AJ513" s="382" t="s">
        <v>1341</v>
      </c>
    </row>
    <row r="514" spans="7:37" x14ac:dyDescent="0.3">
      <c r="G514" t="s">
        <v>2487</v>
      </c>
      <c r="H514" t="s">
        <v>260</v>
      </c>
      <c r="I514">
        <v>2007</v>
      </c>
      <c r="J514">
        <v>5000</v>
      </c>
      <c r="K514" t="s">
        <v>2138</v>
      </c>
      <c r="L514">
        <v>152</v>
      </c>
      <c r="O514" s="388" t="s">
        <v>2138</v>
      </c>
      <c r="P514" s="382" t="s">
        <v>1607</v>
      </c>
      <c r="Q514" s="382" t="s">
        <v>260</v>
      </c>
      <c r="R514" s="383">
        <v>2007</v>
      </c>
      <c r="S514" s="382" t="s">
        <v>1817</v>
      </c>
      <c r="T514" s="382" t="s">
        <v>1818</v>
      </c>
      <c r="U514" s="382" t="s">
        <v>1612</v>
      </c>
      <c r="V514" s="384">
        <v>39592</v>
      </c>
      <c r="W514" s="384">
        <v>39602</v>
      </c>
      <c r="X514" s="382" t="s">
        <v>1608</v>
      </c>
      <c r="Y514" s="383">
        <v>202671</v>
      </c>
      <c r="Z514" s="382" t="s">
        <v>1341</v>
      </c>
      <c r="AA514" s="387"/>
      <c r="AB514" s="382" t="s">
        <v>1341</v>
      </c>
      <c r="AC514" s="387"/>
      <c r="AD514" s="382" t="s">
        <v>1341</v>
      </c>
      <c r="AE514" s="396"/>
      <c r="AF514" s="382" t="s">
        <v>250</v>
      </c>
      <c r="AG514" s="382" t="s">
        <v>2139</v>
      </c>
      <c r="AH514" s="383" t="b">
        <v>0</v>
      </c>
      <c r="AI514" s="382" t="s">
        <v>1341</v>
      </c>
      <c r="AJ514" s="382" t="s">
        <v>1341</v>
      </c>
    </row>
    <row r="515" spans="7:37" x14ac:dyDescent="0.3">
      <c r="G515" t="s">
        <v>2487</v>
      </c>
      <c r="H515" t="s">
        <v>260</v>
      </c>
      <c r="I515">
        <v>2008</v>
      </c>
      <c r="J515">
        <v>5000</v>
      </c>
      <c r="K515">
        <v>634864</v>
      </c>
      <c r="L515">
        <v>153</v>
      </c>
      <c r="O515" s="392">
        <v>634864</v>
      </c>
      <c r="P515" s="335"/>
      <c r="Q515" s="335" t="s">
        <v>260</v>
      </c>
      <c r="R515" s="335">
        <v>2008</v>
      </c>
      <c r="S515" s="335"/>
      <c r="T515" s="335"/>
      <c r="U515" s="335"/>
      <c r="V515" s="335"/>
      <c r="W515" s="335"/>
      <c r="X515" s="335"/>
      <c r="Y515" s="335"/>
      <c r="Z515" s="335"/>
      <c r="AA515" s="335"/>
      <c r="AB515" s="335"/>
      <c r="AC515" s="335"/>
      <c r="AD515" s="335"/>
      <c r="AE515" s="252"/>
      <c r="AF515" s="335"/>
      <c r="AG515" s="335"/>
      <c r="AH515" s="335"/>
      <c r="AI515" s="335"/>
      <c r="AJ515" s="335" t="s">
        <v>2479</v>
      </c>
    </row>
    <row r="516" spans="7:37" x14ac:dyDescent="0.3">
      <c r="G516" t="s">
        <v>2487</v>
      </c>
      <c r="H516" t="s">
        <v>1409</v>
      </c>
      <c r="I516">
        <v>2005</v>
      </c>
      <c r="J516">
        <v>5000</v>
      </c>
      <c r="K516" t="s">
        <v>2142</v>
      </c>
      <c r="L516">
        <v>154</v>
      </c>
      <c r="O516" s="388" t="s">
        <v>2142</v>
      </c>
      <c r="P516" s="382" t="s">
        <v>1607</v>
      </c>
      <c r="Q516" s="382" t="s">
        <v>1409</v>
      </c>
      <c r="R516" s="383">
        <v>2005</v>
      </c>
      <c r="S516" s="382" t="s">
        <v>1761</v>
      </c>
      <c r="T516" s="382" t="s">
        <v>2143</v>
      </c>
      <c r="U516" s="382" t="s">
        <v>1612</v>
      </c>
      <c r="V516" s="384">
        <v>38870</v>
      </c>
      <c r="W516" s="384">
        <v>38873</v>
      </c>
      <c r="X516" s="382" t="s">
        <v>1608</v>
      </c>
      <c r="Y516" s="383">
        <v>136519</v>
      </c>
      <c r="Z516" s="382" t="s">
        <v>1613</v>
      </c>
      <c r="AA516" s="386">
        <v>8143</v>
      </c>
      <c r="AB516" s="382" t="s">
        <v>1608</v>
      </c>
      <c r="AC516" s="383">
        <v>45027</v>
      </c>
      <c r="AD516" s="382" t="s">
        <v>1613</v>
      </c>
      <c r="AE516" s="386">
        <v>1437</v>
      </c>
      <c r="AF516" s="382" t="s">
        <v>250</v>
      </c>
      <c r="AG516" s="382" t="s">
        <v>283</v>
      </c>
      <c r="AH516" s="383" t="b">
        <v>0</v>
      </c>
      <c r="AI516" s="382" t="s">
        <v>1341</v>
      </c>
      <c r="AJ516" s="382" t="s">
        <v>1341</v>
      </c>
    </row>
    <row r="517" spans="7:37" x14ac:dyDescent="0.3">
      <c r="G517" t="s">
        <v>2487</v>
      </c>
      <c r="H517" t="s">
        <v>1409</v>
      </c>
      <c r="I517">
        <v>2006</v>
      </c>
      <c r="J517">
        <v>5000</v>
      </c>
      <c r="K517" t="s">
        <v>2144</v>
      </c>
      <c r="L517">
        <v>155</v>
      </c>
      <c r="O517" s="388" t="s">
        <v>2144</v>
      </c>
      <c r="P517" s="382" t="s">
        <v>1607</v>
      </c>
      <c r="Q517" s="382" t="s">
        <v>1409</v>
      </c>
      <c r="R517" s="383">
        <v>2006</v>
      </c>
      <c r="S517" s="382" t="s">
        <v>1761</v>
      </c>
      <c r="T517" s="382" t="s">
        <v>2143</v>
      </c>
      <c r="U517" s="382" t="s">
        <v>1612</v>
      </c>
      <c r="V517" s="384">
        <v>39199</v>
      </c>
      <c r="W517" s="384">
        <v>39206</v>
      </c>
      <c r="X517" s="382" t="s">
        <v>1608</v>
      </c>
      <c r="Y517" s="383">
        <v>185975</v>
      </c>
      <c r="Z517" s="382" t="s">
        <v>1341</v>
      </c>
      <c r="AA517" s="387"/>
      <c r="AB517" s="382" t="s">
        <v>1608</v>
      </c>
      <c r="AC517" s="383">
        <v>22415</v>
      </c>
      <c r="AD517" s="382" t="s">
        <v>1613</v>
      </c>
      <c r="AE517" s="383">
        <v>97</v>
      </c>
      <c r="AF517" s="382" t="s">
        <v>250</v>
      </c>
      <c r="AG517" s="382" t="s">
        <v>2145</v>
      </c>
      <c r="AH517" s="383" t="b">
        <v>0</v>
      </c>
      <c r="AI517" s="382" t="s">
        <v>1341</v>
      </c>
      <c r="AJ517" s="382" t="s">
        <v>1341</v>
      </c>
    </row>
    <row r="518" spans="7:37" x14ac:dyDescent="0.3">
      <c r="G518" t="s">
        <v>2487</v>
      </c>
      <c r="H518" t="s">
        <v>1409</v>
      </c>
      <c r="I518">
        <v>2007</v>
      </c>
      <c r="J518">
        <v>5000</v>
      </c>
      <c r="K518" t="s">
        <v>2146</v>
      </c>
      <c r="L518">
        <v>156</v>
      </c>
      <c r="O518" s="388" t="s">
        <v>2146</v>
      </c>
      <c r="P518" s="382" t="s">
        <v>1607</v>
      </c>
      <c r="Q518" s="382" t="s">
        <v>1409</v>
      </c>
      <c r="R518" s="383">
        <v>2007</v>
      </c>
      <c r="S518" s="382" t="s">
        <v>1761</v>
      </c>
      <c r="T518" s="382" t="s">
        <v>1761</v>
      </c>
      <c r="U518" s="382" t="s">
        <v>1612</v>
      </c>
      <c r="V518" s="384">
        <v>39583</v>
      </c>
      <c r="W518" s="384">
        <v>39583</v>
      </c>
      <c r="X518" s="382" t="s">
        <v>1608</v>
      </c>
      <c r="Y518" s="383">
        <v>199251</v>
      </c>
      <c r="Z518" s="382" t="s">
        <v>1341</v>
      </c>
      <c r="AA518" s="396"/>
      <c r="AB518" s="382" t="s">
        <v>1608</v>
      </c>
      <c r="AC518" s="383">
        <v>2491</v>
      </c>
      <c r="AD518" s="382" t="s">
        <v>1341</v>
      </c>
      <c r="AE518" s="396"/>
      <c r="AF518" s="382" t="s">
        <v>250</v>
      </c>
      <c r="AG518" s="382" t="s">
        <v>276</v>
      </c>
      <c r="AH518" s="383" t="b">
        <v>0</v>
      </c>
      <c r="AI518" s="382" t="s">
        <v>1341</v>
      </c>
      <c r="AJ518" s="382" t="s">
        <v>1341</v>
      </c>
    </row>
    <row r="519" spans="7:37" x14ac:dyDescent="0.3">
      <c r="G519" t="s">
        <v>2487</v>
      </c>
      <c r="H519" t="s">
        <v>1409</v>
      </c>
      <c r="I519">
        <v>2008</v>
      </c>
      <c r="J519">
        <v>5000</v>
      </c>
      <c r="K519">
        <v>210822</v>
      </c>
      <c r="L519">
        <v>157</v>
      </c>
      <c r="O519" s="392">
        <v>210822</v>
      </c>
      <c r="P519" s="335"/>
      <c r="Q519" s="335" t="s">
        <v>1409</v>
      </c>
      <c r="R519" s="335">
        <v>2008</v>
      </c>
      <c r="S519" s="335"/>
      <c r="T519" s="335"/>
      <c r="U519" s="335"/>
      <c r="V519" s="335"/>
      <c r="W519" s="335"/>
      <c r="X519" s="335"/>
      <c r="Y519" s="335"/>
      <c r="Z519" s="335"/>
      <c r="AB519" s="335"/>
      <c r="AC519" s="335"/>
      <c r="AD519" s="335"/>
      <c r="AE519" s="335"/>
      <c r="AF519" s="335"/>
      <c r="AG519" s="335"/>
      <c r="AH519" s="335"/>
      <c r="AI519" s="335"/>
      <c r="AJ519" s="335" t="s">
        <v>2479</v>
      </c>
    </row>
    <row r="520" spans="7:37" x14ac:dyDescent="0.3">
      <c r="G520" t="s">
        <v>2487</v>
      </c>
      <c r="H520" t="s">
        <v>515</v>
      </c>
      <c r="I520">
        <v>2005</v>
      </c>
      <c r="J520">
        <v>5000</v>
      </c>
      <c r="K520" t="s">
        <v>2162</v>
      </c>
      <c r="L520">
        <v>158</v>
      </c>
      <c r="O520" s="388" t="s">
        <v>2162</v>
      </c>
      <c r="P520" s="382" t="s">
        <v>1607</v>
      </c>
      <c r="Q520" s="382" t="s">
        <v>515</v>
      </c>
      <c r="R520" s="383">
        <v>2005</v>
      </c>
      <c r="S520" s="382" t="s">
        <v>2163</v>
      </c>
      <c r="T520" s="382" t="s">
        <v>2164</v>
      </c>
      <c r="U520" s="382" t="s">
        <v>1612</v>
      </c>
      <c r="V520" s="384">
        <v>38869</v>
      </c>
      <c r="W520" s="384">
        <v>38869</v>
      </c>
      <c r="X520" s="382" t="s">
        <v>1608</v>
      </c>
      <c r="Y520" s="383">
        <v>202786</v>
      </c>
      <c r="Z520" s="382" t="s">
        <v>1341</v>
      </c>
      <c r="AA520" s="387"/>
      <c r="AB520" s="382" t="s">
        <v>1608</v>
      </c>
      <c r="AC520" s="383">
        <v>244</v>
      </c>
      <c r="AD520" s="382" t="s">
        <v>1341</v>
      </c>
      <c r="AE520" s="387"/>
      <c r="AF520" s="382" t="s">
        <v>1341</v>
      </c>
      <c r="AG520" s="382" t="s">
        <v>1341</v>
      </c>
      <c r="AH520" s="383" t="b">
        <v>0</v>
      </c>
      <c r="AI520" s="382" t="s">
        <v>1341</v>
      </c>
      <c r="AJ520" s="382" t="s">
        <v>1341</v>
      </c>
    </row>
    <row r="521" spans="7:37" x14ac:dyDescent="0.3">
      <c r="G521" t="s">
        <v>2487</v>
      </c>
      <c r="H521" t="s">
        <v>515</v>
      </c>
      <c r="I521">
        <v>2006</v>
      </c>
      <c r="J521">
        <v>5000</v>
      </c>
      <c r="K521" t="s">
        <v>2167</v>
      </c>
      <c r="L521">
        <v>159</v>
      </c>
      <c r="O521" s="388" t="s">
        <v>2167</v>
      </c>
      <c r="P521" s="382" t="s">
        <v>1607</v>
      </c>
      <c r="Q521" s="382" t="s">
        <v>515</v>
      </c>
      <c r="R521" s="383">
        <v>2006</v>
      </c>
      <c r="S521" s="382" t="s">
        <v>2163</v>
      </c>
      <c r="T521" s="382" t="s">
        <v>2164</v>
      </c>
      <c r="U521" s="382" t="s">
        <v>1612</v>
      </c>
      <c r="V521" s="384">
        <v>39228</v>
      </c>
      <c r="W521" s="384">
        <v>39228</v>
      </c>
      <c r="X521" s="382" t="s">
        <v>1608</v>
      </c>
      <c r="Y521" s="383">
        <v>200790</v>
      </c>
      <c r="Z521" s="382" t="s">
        <v>1613</v>
      </c>
      <c r="AA521" s="383">
        <v>404</v>
      </c>
      <c r="AB521" s="382" t="s">
        <v>1608</v>
      </c>
      <c r="AC521" s="383">
        <v>806</v>
      </c>
      <c r="AD521" s="382" t="s">
        <v>1341</v>
      </c>
      <c r="AE521" s="387"/>
      <c r="AF521" s="382" t="s">
        <v>1341</v>
      </c>
      <c r="AG521" s="382" t="s">
        <v>1341</v>
      </c>
      <c r="AH521" s="383" t="b">
        <v>0</v>
      </c>
      <c r="AI521" s="382" t="s">
        <v>1341</v>
      </c>
      <c r="AJ521" s="382" t="s">
        <v>1341</v>
      </c>
    </row>
    <row r="522" spans="7:37" x14ac:dyDescent="0.3">
      <c r="G522" t="s">
        <v>2487</v>
      </c>
      <c r="H522" t="s">
        <v>515</v>
      </c>
      <c r="I522">
        <v>2006</v>
      </c>
      <c r="J522">
        <v>5000</v>
      </c>
      <c r="K522" t="s">
        <v>2165</v>
      </c>
      <c r="L522">
        <v>160</v>
      </c>
      <c r="O522" s="388" t="s">
        <v>2165</v>
      </c>
      <c r="P522" s="382" t="s">
        <v>1607</v>
      </c>
      <c r="Q522" s="382" t="s">
        <v>515</v>
      </c>
      <c r="R522" s="383">
        <v>2006</v>
      </c>
      <c r="S522" s="382" t="s">
        <v>2163</v>
      </c>
      <c r="T522" s="382" t="s">
        <v>2164</v>
      </c>
      <c r="U522" s="382" t="s">
        <v>1612</v>
      </c>
      <c r="V522" s="384">
        <v>39418</v>
      </c>
      <c r="W522" s="384">
        <v>39575</v>
      </c>
      <c r="X522" s="382" t="s">
        <v>1608</v>
      </c>
      <c r="Y522" s="383">
        <v>103683</v>
      </c>
      <c r="Z522" s="382" t="s">
        <v>1613</v>
      </c>
      <c r="AA522" s="383">
        <v>23</v>
      </c>
      <c r="AB522" s="382" t="s">
        <v>1608</v>
      </c>
      <c r="AC522" s="383">
        <v>444</v>
      </c>
      <c r="AD522" s="382" t="s">
        <v>1341</v>
      </c>
      <c r="AE522" s="387"/>
      <c r="AF522" s="382" t="s">
        <v>1341</v>
      </c>
      <c r="AG522" s="382" t="s">
        <v>1341</v>
      </c>
      <c r="AH522" s="383" t="b">
        <v>0</v>
      </c>
      <c r="AI522" s="382" t="s">
        <v>1341</v>
      </c>
      <c r="AJ522" s="382" t="s">
        <v>1341</v>
      </c>
    </row>
    <row r="523" spans="7:37" x14ac:dyDescent="0.3">
      <c r="G523" t="s">
        <v>2487</v>
      </c>
      <c r="H523" t="s">
        <v>515</v>
      </c>
      <c r="I523">
        <v>2007</v>
      </c>
      <c r="J523">
        <v>5000</v>
      </c>
      <c r="K523" t="s">
        <v>2166</v>
      </c>
      <c r="L523">
        <v>161</v>
      </c>
      <c r="O523" s="388" t="s">
        <v>2166</v>
      </c>
      <c r="P523" s="382" t="s">
        <v>1607</v>
      </c>
      <c r="Q523" s="382" t="s">
        <v>515</v>
      </c>
      <c r="R523" s="383">
        <v>2007</v>
      </c>
      <c r="S523" s="382" t="s">
        <v>2163</v>
      </c>
      <c r="T523" s="382" t="s">
        <v>2164</v>
      </c>
      <c r="U523" s="382" t="s">
        <v>1612</v>
      </c>
      <c r="V523" s="384">
        <v>39601</v>
      </c>
      <c r="W523" s="384">
        <v>39601</v>
      </c>
      <c r="X523" s="382" t="s">
        <v>1608</v>
      </c>
      <c r="Y523" s="383">
        <v>201920</v>
      </c>
      <c r="Z523" s="382" t="s">
        <v>1341</v>
      </c>
      <c r="AA523" s="387"/>
      <c r="AB523" s="382" t="s">
        <v>1341</v>
      </c>
      <c r="AC523" s="387"/>
      <c r="AD523" s="382" t="s">
        <v>1341</v>
      </c>
      <c r="AE523" s="387"/>
      <c r="AF523" s="382" t="s">
        <v>1341</v>
      </c>
      <c r="AG523" s="382" t="s">
        <v>1341</v>
      </c>
      <c r="AH523" s="383" t="b">
        <v>0</v>
      </c>
      <c r="AI523" s="382" t="s">
        <v>1341</v>
      </c>
      <c r="AJ523" s="382" t="s">
        <v>1341</v>
      </c>
    </row>
    <row r="524" spans="7:37" x14ac:dyDescent="0.3">
      <c r="G524" t="s">
        <v>2487</v>
      </c>
      <c r="H524" t="s">
        <v>515</v>
      </c>
      <c r="I524">
        <v>2008</v>
      </c>
      <c r="J524">
        <v>5000</v>
      </c>
      <c r="K524">
        <v>634867</v>
      </c>
      <c r="L524">
        <v>162</v>
      </c>
      <c r="O524" s="392">
        <v>634867</v>
      </c>
      <c r="P524" s="335"/>
      <c r="Q524" s="335" t="s">
        <v>515</v>
      </c>
      <c r="R524" s="335">
        <v>2008</v>
      </c>
      <c r="S524" s="335"/>
      <c r="T524" s="335"/>
      <c r="U524" s="335"/>
      <c r="V524" s="335"/>
      <c r="W524" s="335"/>
      <c r="X524" s="335"/>
      <c r="Y524" s="335"/>
      <c r="Z524" s="335"/>
      <c r="AA524" s="335"/>
      <c r="AB524" s="335"/>
      <c r="AC524" s="335"/>
      <c r="AD524" s="335"/>
      <c r="AF524" s="335"/>
      <c r="AG524" s="335"/>
      <c r="AH524" s="335"/>
      <c r="AI524" s="335"/>
      <c r="AJ524" s="335" t="s">
        <v>2479</v>
      </c>
    </row>
    <row r="525" spans="7:37" x14ac:dyDescent="0.3">
      <c r="G525" t="s">
        <v>2487</v>
      </c>
      <c r="H525" t="s">
        <v>516</v>
      </c>
      <c r="I525">
        <v>2005</v>
      </c>
      <c r="J525">
        <v>5000</v>
      </c>
      <c r="K525" t="s">
        <v>2169</v>
      </c>
      <c r="L525">
        <v>163</v>
      </c>
      <c r="O525" s="388" t="s">
        <v>2169</v>
      </c>
      <c r="P525" s="382" t="s">
        <v>1607</v>
      </c>
      <c r="Q525" s="382" t="s">
        <v>516</v>
      </c>
      <c r="R525" s="383">
        <v>2005</v>
      </c>
      <c r="S525" s="382" t="s">
        <v>2163</v>
      </c>
      <c r="T525" s="382" t="s">
        <v>2164</v>
      </c>
      <c r="U525" s="382" t="s">
        <v>1612</v>
      </c>
      <c r="V525" s="384">
        <v>39200</v>
      </c>
      <c r="W525" s="384">
        <v>39200</v>
      </c>
      <c r="X525" s="382" t="s">
        <v>1608</v>
      </c>
      <c r="Y525" s="383">
        <v>99699</v>
      </c>
      <c r="Z525" s="382" t="s">
        <v>1613</v>
      </c>
      <c r="AA525" s="386">
        <v>180</v>
      </c>
      <c r="AB525" s="382" t="s">
        <v>1341</v>
      </c>
      <c r="AC525" s="387"/>
      <c r="AD525" s="382" t="s">
        <v>1341</v>
      </c>
      <c r="AE525" s="385"/>
      <c r="AF525" s="382" t="s">
        <v>1341</v>
      </c>
      <c r="AG525" s="382" t="s">
        <v>1341</v>
      </c>
      <c r="AH525" s="383" t="b">
        <v>0</v>
      </c>
      <c r="AI525" s="382" t="s">
        <v>1341</v>
      </c>
      <c r="AJ525" s="382" t="s">
        <v>1341</v>
      </c>
    </row>
    <row r="526" spans="7:37" x14ac:dyDescent="0.3">
      <c r="G526" t="s">
        <v>2487</v>
      </c>
      <c r="H526" t="s">
        <v>516</v>
      </c>
      <c r="I526">
        <v>2007</v>
      </c>
      <c r="J526">
        <v>5000</v>
      </c>
      <c r="K526" t="s">
        <v>2168</v>
      </c>
      <c r="L526">
        <v>164</v>
      </c>
      <c r="O526" s="388" t="s">
        <v>2168</v>
      </c>
      <c r="P526" s="382" t="s">
        <v>1607</v>
      </c>
      <c r="Q526" s="382" t="s">
        <v>516</v>
      </c>
      <c r="R526" s="383">
        <v>2007</v>
      </c>
      <c r="S526" s="382" t="s">
        <v>2163</v>
      </c>
      <c r="T526" s="382" t="s">
        <v>2164</v>
      </c>
      <c r="U526" s="382" t="s">
        <v>1612</v>
      </c>
      <c r="V526" s="384">
        <v>39932</v>
      </c>
      <c r="W526" s="384">
        <v>39932</v>
      </c>
      <c r="X526" s="382" t="s">
        <v>1608</v>
      </c>
      <c r="Y526" s="383">
        <v>99737</v>
      </c>
      <c r="Z526" s="382" t="s">
        <v>1613</v>
      </c>
      <c r="AA526" s="383">
        <v>190</v>
      </c>
      <c r="AB526" s="382" t="s">
        <v>1341</v>
      </c>
      <c r="AC526" s="387"/>
      <c r="AD526" s="382" t="s">
        <v>1341</v>
      </c>
      <c r="AE526" s="385"/>
      <c r="AF526" s="382" t="s">
        <v>1341</v>
      </c>
      <c r="AG526" s="382" t="s">
        <v>1341</v>
      </c>
      <c r="AH526" s="383" t="b">
        <v>0</v>
      </c>
      <c r="AI526" s="382" t="s">
        <v>1341</v>
      </c>
      <c r="AJ526" s="382" t="s">
        <v>1341</v>
      </c>
    </row>
    <row r="527" spans="7:37" x14ac:dyDescent="0.3">
      <c r="G527" t="s">
        <v>2487</v>
      </c>
      <c r="H527" t="s">
        <v>516</v>
      </c>
      <c r="I527">
        <v>2008</v>
      </c>
      <c r="J527">
        <v>5000</v>
      </c>
      <c r="K527">
        <v>634781</v>
      </c>
      <c r="L527">
        <v>165</v>
      </c>
      <c r="O527" s="392">
        <v>634781</v>
      </c>
      <c r="P527" s="335"/>
      <c r="Q527" s="335" t="s">
        <v>516</v>
      </c>
      <c r="R527" s="335">
        <v>2008</v>
      </c>
      <c r="S527" s="335"/>
      <c r="T527" s="335"/>
      <c r="U527" s="335"/>
      <c r="V527" s="335"/>
      <c r="W527" s="335"/>
      <c r="X527" s="335"/>
      <c r="Y527" s="335"/>
      <c r="Z527" s="335"/>
      <c r="AA527" s="335"/>
      <c r="AB527" s="335"/>
      <c r="AC527" s="335"/>
      <c r="AD527" s="335"/>
      <c r="AE527" s="335"/>
      <c r="AF527" s="335"/>
      <c r="AG527" s="335"/>
      <c r="AH527" s="335"/>
      <c r="AI527" s="335"/>
      <c r="AJ527" s="335" t="s">
        <v>2479</v>
      </c>
    </row>
    <row r="528" spans="7:37" x14ac:dyDescent="0.3">
      <c r="G528" t="s">
        <v>2487</v>
      </c>
      <c r="H528" t="s">
        <v>536</v>
      </c>
      <c r="I528">
        <v>2001</v>
      </c>
      <c r="J528">
        <v>5000</v>
      </c>
      <c r="K528" t="s">
        <v>2176</v>
      </c>
      <c r="L528">
        <v>166</v>
      </c>
      <c r="O528" s="388" t="s">
        <v>2176</v>
      </c>
      <c r="P528" s="382" t="s">
        <v>1607</v>
      </c>
      <c r="Q528" s="382" t="s">
        <v>536</v>
      </c>
      <c r="R528" s="383">
        <v>2001</v>
      </c>
      <c r="S528" s="382" t="s">
        <v>1771</v>
      </c>
      <c r="T528" s="382" t="s">
        <v>1772</v>
      </c>
      <c r="U528" s="382" t="s">
        <v>1612</v>
      </c>
      <c r="V528" s="384">
        <v>37418</v>
      </c>
      <c r="W528" s="384">
        <v>37424</v>
      </c>
      <c r="X528" s="382" t="s">
        <v>1608</v>
      </c>
      <c r="Y528" s="383">
        <v>157639</v>
      </c>
      <c r="Z528" s="382" t="s">
        <v>1613</v>
      </c>
      <c r="AA528" s="386">
        <v>6625</v>
      </c>
      <c r="AB528" s="382" t="s">
        <v>1608</v>
      </c>
      <c r="AC528" s="383">
        <v>14869</v>
      </c>
      <c r="AD528" s="382" t="s">
        <v>1613</v>
      </c>
      <c r="AE528" s="383">
        <v>2656</v>
      </c>
      <c r="AF528" s="382" t="s">
        <v>1341</v>
      </c>
      <c r="AG528" s="382" t="s">
        <v>1341</v>
      </c>
      <c r="AH528" s="383" t="b">
        <v>0</v>
      </c>
      <c r="AI528" s="382" t="s">
        <v>1341</v>
      </c>
      <c r="AJ528" s="382" t="s">
        <v>2478</v>
      </c>
      <c r="AK528" t="s">
        <v>2481</v>
      </c>
    </row>
    <row r="529" spans="7:37" x14ac:dyDescent="0.3">
      <c r="G529" t="s">
        <v>2487</v>
      </c>
      <c r="H529" t="s">
        <v>536</v>
      </c>
      <c r="I529">
        <v>2002</v>
      </c>
      <c r="J529">
        <v>5000</v>
      </c>
      <c r="K529" t="s">
        <v>2172</v>
      </c>
      <c r="L529">
        <v>167</v>
      </c>
      <c r="O529" s="388" t="s">
        <v>2172</v>
      </c>
      <c r="P529" s="382" t="s">
        <v>1607</v>
      </c>
      <c r="Q529" s="382" t="s">
        <v>536</v>
      </c>
      <c r="R529" s="383">
        <v>2002</v>
      </c>
      <c r="S529" s="382" t="s">
        <v>1771</v>
      </c>
      <c r="T529" s="382" t="s">
        <v>1772</v>
      </c>
      <c r="U529" s="382" t="s">
        <v>1612</v>
      </c>
      <c r="V529" s="384">
        <v>37777</v>
      </c>
      <c r="W529" s="384">
        <v>37781</v>
      </c>
      <c r="X529" s="382" t="s">
        <v>1608</v>
      </c>
      <c r="Y529" s="383">
        <v>203669</v>
      </c>
      <c r="Z529" s="382" t="s">
        <v>1613</v>
      </c>
      <c r="AA529" s="383">
        <v>397</v>
      </c>
      <c r="AB529" s="382" t="s">
        <v>1608</v>
      </c>
      <c r="AC529" s="383">
        <v>5125</v>
      </c>
      <c r="AD529" s="382" t="s">
        <v>1613</v>
      </c>
      <c r="AE529" s="383">
        <v>13146</v>
      </c>
      <c r="AF529" s="382" t="s">
        <v>1341</v>
      </c>
      <c r="AG529" s="382" t="s">
        <v>1341</v>
      </c>
      <c r="AH529" s="383" t="b">
        <v>0</v>
      </c>
      <c r="AI529" s="382" t="s">
        <v>1341</v>
      </c>
      <c r="AJ529" s="382" t="s">
        <v>2478</v>
      </c>
      <c r="AK529" t="s">
        <v>2481</v>
      </c>
    </row>
    <row r="530" spans="7:37" x14ac:dyDescent="0.3">
      <c r="G530" t="s">
        <v>2487</v>
      </c>
      <c r="H530" t="s">
        <v>536</v>
      </c>
      <c r="I530">
        <v>2003</v>
      </c>
      <c r="J530">
        <v>5000</v>
      </c>
      <c r="K530" t="s">
        <v>2171</v>
      </c>
      <c r="L530">
        <v>168</v>
      </c>
      <c r="O530" s="388" t="s">
        <v>2171</v>
      </c>
      <c r="P530" s="382" t="s">
        <v>1607</v>
      </c>
      <c r="Q530" s="382" t="s">
        <v>536</v>
      </c>
      <c r="R530" s="383">
        <v>2003</v>
      </c>
      <c r="S530" s="382" t="s">
        <v>1771</v>
      </c>
      <c r="T530" s="382" t="s">
        <v>1772</v>
      </c>
      <c r="U530" s="382" t="s">
        <v>1612</v>
      </c>
      <c r="V530" s="384">
        <v>38145</v>
      </c>
      <c r="W530" s="384">
        <v>38161</v>
      </c>
      <c r="X530" s="382" t="s">
        <v>1608</v>
      </c>
      <c r="Y530" s="383">
        <v>182174</v>
      </c>
      <c r="Z530" s="382" t="s">
        <v>1613</v>
      </c>
      <c r="AA530" s="383">
        <v>7757</v>
      </c>
      <c r="AB530" s="382" t="s">
        <v>1608</v>
      </c>
      <c r="AC530" s="383">
        <v>11511</v>
      </c>
      <c r="AD530" s="382" t="s">
        <v>1613</v>
      </c>
      <c r="AE530" s="383">
        <v>2288</v>
      </c>
      <c r="AF530" s="382" t="s">
        <v>1341</v>
      </c>
      <c r="AG530" s="382" t="s">
        <v>1341</v>
      </c>
      <c r="AH530" s="383" t="b">
        <v>0</v>
      </c>
      <c r="AI530" s="382" t="s">
        <v>1341</v>
      </c>
      <c r="AJ530" s="382" t="s">
        <v>2478</v>
      </c>
      <c r="AK530" t="s">
        <v>2481</v>
      </c>
    </row>
    <row r="531" spans="7:37" x14ac:dyDescent="0.3">
      <c r="G531" t="s">
        <v>2487</v>
      </c>
      <c r="H531" t="s">
        <v>536</v>
      </c>
      <c r="I531">
        <v>2003</v>
      </c>
      <c r="J531">
        <v>5000</v>
      </c>
      <c r="K531" t="s">
        <v>2178</v>
      </c>
      <c r="L531">
        <v>169</v>
      </c>
      <c r="O531" s="388" t="s">
        <v>2178</v>
      </c>
      <c r="P531" s="382" t="s">
        <v>1607</v>
      </c>
      <c r="Q531" s="382" t="s">
        <v>536</v>
      </c>
      <c r="R531" s="383">
        <v>2003</v>
      </c>
      <c r="S531" s="382" t="s">
        <v>1771</v>
      </c>
      <c r="T531" s="382" t="s">
        <v>1772</v>
      </c>
      <c r="U531" s="382" t="s">
        <v>1612</v>
      </c>
      <c r="V531" s="384">
        <v>38209</v>
      </c>
      <c r="W531" s="384">
        <v>38209</v>
      </c>
      <c r="X531" s="382" t="s">
        <v>1608</v>
      </c>
      <c r="Y531" s="383">
        <v>34404</v>
      </c>
      <c r="Z531" s="382" t="s">
        <v>1613</v>
      </c>
      <c r="AA531" s="383">
        <v>1133</v>
      </c>
      <c r="AB531" s="382" t="s">
        <v>1608</v>
      </c>
      <c r="AC531" s="383">
        <v>4442</v>
      </c>
      <c r="AD531" s="382" t="s">
        <v>1341</v>
      </c>
      <c r="AE531" s="387"/>
      <c r="AF531" s="382" t="s">
        <v>1341</v>
      </c>
      <c r="AG531" s="382" t="s">
        <v>1341</v>
      </c>
      <c r="AH531" s="383" t="b">
        <v>0</v>
      </c>
      <c r="AI531" s="382" t="s">
        <v>1341</v>
      </c>
      <c r="AJ531" s="382" t="s">
        <v>2478</v>
      </c>
      <c r="AK531" t="s">
        <v>2481</v>
      </c>
    </row>
    <row r="532" spans="7:37" x14ac:dyDescent="0.3">
      <c r="G532" t="s">
        <v>2487</v>
      </c>
      <c r="H532" t="s">
        <v>536</v>
      </c>
      <c r="I532">
        <v>2003</v>
      </c>
      <c r="J532">
        <v>5000</v>
      </c>
      <c r="K532" t="s">
        <v>2177</v>
      </c>
      <c r="L532">
        <v>170</v>
      </c>
      <c r="O532" s="388" t="s">
        <v>2177</v>
      </c>
      <c r="P532" s="382" t="s">
        <v>1607</v>
      </c>
      <c r="Q532" s="382" t="s">
        <v>536</v>
      </c>
      <c r="R532" s="383">
        <v>2003</v>
      </c>
      <c r="S532" s="382" t="s">
        <v>1771</v>
      </c>
      <c r="T532" s="382" t="s">
        <v>1772</v>
      </c>
      <c r="U532" s="382" t="s">
        <v>1612</v>
      </c>
      <c r="V532" s="384">
        <v>38131</v>
      </c>
      <c r="W532" s="384">
        <v>38132</v>
      </c>
      <c r="X532" s="382" t="s">
        <v>1608</v>
      </c>
      <c r="Y532" s="383">
        <v>44012</v>
      </c>
      <c r="Z532" s="382" t="s">
        <v>1613</v>
      </c>
      <c r="AA532" s="386">
        <v>1449</v>
      </c>
      <c r="AB532" s="382" t="s">
        <v>1608</v>
      </c>
      <c r="AC532" s="383">
        <v>5682</v>
      </c>
      <c r="AD532" s="382" t="s">
        <v>1613</v>
      </c>
      <c r="AE532" s="386">
        <v>9160</v>
      </c>
      <c r="AF532" s="382" t="s">
        <v>1341</v>
      </c>
      <c r="AG532" s="382" t="s">
        <v>1341</v>
      </c>
      <c r="AH532" s="383" t="b">
        <v>0</v>
      </c>
      <c r="AI532" s="382" t="s">
        <v>1341</v>
      </c>
      <c r="AJ532" s="382" t="s">
        <v>2478</v>
      </c>
      <c r="AK532" t="s">
        <v>2481</v>
      </c>
    </row>
    <row r="533" spans="7:37" x14ac:dyDescent="0.3">
      <c r="G533" t="s">
        <v>2487</v>
      </c>
      <c r="H533" t="s">
        <v>536</v>
      </c>
      <c r="I533">
        <v>2004</v>
      </c>
      <c r="J533">
        <v>5000</v>
      </c>
      <c r="K533" t="s">
        <v>2170</v>
      </c>
      <c r="L533">
        <v>171</v>
      </c>
      <c r="O533" s="388" t="s">
        <v>2170</v>
      </c>
      <c r="P533" s="382" t="s">
        <v>1607</v>
      </c>
      <c r="Q533" s="382" t="s">
        <v>536</v>
      </c>
      <c r="R533" s="383">
        <v>2004</v>
      </c>
      <c r="S533" s="382" t="s">
        <v>1771</v>
      </c>
      <c r="T533" s="382" t="s">
        <v>1772</v>
      </c>
      <c r="U533" s="382" t="s">
        <v>1612</v>
      </c>
      <c r="V533" s="384">
        <v>38519</v>
      </c>
      <c r="W533" s="384">
        <v>38519</v>
      </c>
      <c r="X533" s="382" t="s">
        <v>1608</v>
      </c>
      <c r="Y533" s="383">
        <v>5470</v>
      </c>
      <c r="Z533" s="382" t="s">
        <v>1613</v>
      </c>
      <c r="AA533" s="386">
        <v>74</v>
      </c>
      <c r="AB533" s="382" t="s">
        <v>1608</v>
      </c>
      <c r="AC533" s="383">
        <v>27</v>
      </c>
      <c r="AD533" s="382" t="s">
        <v>1613</v>
      </c>
      <c r="AE533" s="383">
        <v>60</v>
      </c>
      <c r="AF533" s="382" t="s">
        <v>1341</v>
      </c>
      <c r="AG533" s="382" t="s">
        <v>1341</v>
      </c>
      <c r="AH533" s="383" t="b">
        <v>0</v>
      </c>
      <c r="AI533" s="382" t="s">
        <v>1341</v>
      </c>
      <c r="AJ533" s="382" t="s">
        <v>2478</v>
      </c>
      <c r="AK533" t="s">
        <v>2481</v>
      </c>
    </row>
    <row r="534" spans="7:37" x14ac:dyDescent="0.3">
      <c r="G534" t="s">
        <v>2487</v>
      </c>
      <c r="H534" t="s">
        <v>536</v>
      </c>
      <c r="I534">
        <v>2004</v>
      </c>
      <c r="J534">
        <v>5000</v>
      </c>
      <c r="K534" t="s">
        <v>2173</v>
      </c>
      <c r="L534">
        <v>172</v>
      </c>
      <c r="O534" s="388" t="s">
        <v>2173</v>
      </c>
      <c r="P534" s="382" t="s">
        <v>1607</v>
      </c>
      <c r="Q534" s="382" t="s">
        <v>536</v>
      </c>
      <c r="R534" s="383">
        <v>2004</v>
      </c>
      <c r="S534" s="382" t="s">
        <v>1771</v>
      </c>
      <c r="T534" s="382" t="s">
        <v>1772</v>
      </c>
      <c r="U534" s="382" t="s">
        <v>1612</v>
      </c>
      <c r="V534" s="384">
        <v>38511</v>
      </c>
      <c r="W534" s="384">
        <v>38519</v>
      </c>
      <c r="X534" s="382" t="s">
        <v>1608</v>
      </c>
      <c r="Y534" s="383">
        <v>205826</v>
      </c>
      <c r="Z534" s="382" t="s">
        <v>1613</v>
      </c>
      <c r="AA534" s="383">
        <v>2768</v>
      </c>
      <c r="AB534" s="382" t="s">
        <v>1608</v>
      </c>
      <c r="AC534" s="383">
        <v>1007</v>
      </c>
      <c r="AD534" s="382" t="s">
        <v>1613</v>
      </c>
      <c r="AE534" s="383">
        <v>23598</v>
      </c>
      <c r="AF534" s="382" t="s">
        <v>1341</v>
      </c>
      <c r="AG534" s="382" t="s">
        <v>1341</v>
      </c>
      <c r="AH534" s="383" t="b">
        <v>0</v>
      </c>
      <c r="AI534" s="382" t="s">
        <v>1341</v>
      </c>
      <c r="AJ534" s="382" t="s">
        <v>2478</v>
      </c>
      <c r="AK534" t="s">
        <v>2481</v>
      </c>
    </row>
    <row r="535" spans="7:37" x14ac:dyDescent="0.3">
      <c r="G535" t="s">
        <v>2487</v>
      </c>
      <c r="H535" t="s">
        <v>536</v>
      </c>
      <c r="I535">
        <v>2005</v>
      </c>
      <c r="J535">
        <v>5000</v>
      </c>
      <c r="K535" t="s">
        <v>2174</v>
      </c>
      <c r="L535">
        <v>173</v>
      </c>
      <c r="O535" s="393" t="s">
        <v>2174</v>
      </c>
      <c r="P535" s="394" t="s">
        <v>1607</v>
      </c>
      <c r="Q535" s="394" t="s">
        <v>536</v>
      </c>
      <c r="R535" s="406">
        <v>2005</v>
      </c>
      <c r="S535" s="394" t="s">
        <v>1771</v>
      </c>
      <c r="T535" s="394" t="s">
        <v>1772</v>
      </c>
      <c r="U535" s="394" t="s">
        <v>1612</v>
      </c>
      <c r="V535" s="395">
        <v>38870</v>
      </c>
      <c r="W535" s="395">
        <v>38872</v>
      </c>
      <c r="X535" s="394" t="s">
        <v>1608</v>
      </c>
      <c r="Y535" s="386">
        <v>67347</v>
      </c>
      <c r="Z535" s="394" t="s">
        <v>1613</v>
      </c>
      <c r="AA535" s="386">
        <v>5925</v>
      </c>
      <c r="AB535" s="394" t="s">
        <v>1608</v>
      </c>
      <c r="AC535" s="386">
        <v>9184</v>
      </c>
      <c r="AD535" s="394" t="s">
        <v>1613</v>
      </c>
      <c r="AE535" s="386">
        <v>395</v>
      </c>
      <c r="AF535" s="394" t="s">
        <v>1341</v>
      </c>
      <c r="AG535" s="394" t="s">
        <v>1341</v>
      </c>
      <c r="AH535" s="386" t="b">
        <v>0</v>
      </c>
      <c r="AI535" s="394" t="s">
        <v>1341</v>
      </c>
      <c r="AJ535" s="394" t="s">
        <v>1341</v>
      </c>
    </row>
    <row r="536" spans="7:37" x14ac:dyDescent="0.3">
      <c r="G536" t="s">
        <v>2487</v>
      </c>
      <c r="H536" t="s">
        <v>536</v>
      </c>
      <c r="I536">
        <v>2006</v>
      </c>
      <c r="J536">
        <v>5000</v>
      </c>
      <c r="K536" t="s">
        <v>2175</v>
      </c>
      <c r="L536">
        <v>174</v>
      </c>
      <c r="O536" s="393" t="s">
        <v>2175</v>
      </c>
      <c r="P536" s="394" t="s">
        <v>1607</v>
      </c>
      <c r="Q536" s="394" t="s">
        <v>536</v>
      </c>
      <c r="R536" s="386">
        <v>2006</v>
      </c>
      <c r="S536" s="394" t="s">
        <v>1771</v>
      </c>
      <c r="T536" s="394" t="s">
        <v>1772</v>
      </c>
      <c r="U536" s="394" t="s">
        <v>1612</v>
      </c>
      <c r="V536" s="395">
        <v>39241</v>
      </c>
      <c r="W536" s="395">
        <v>39250</v>
      </c>
      <c r="X536" s="394" t="s">
        <v>1608</v>
      </c>
      <c r="Y536" s="386">
        <v>78892</v>
      </c>
      <c r="Z536" s="394" t="s">
        <v>1613</v>
      </c>
      <c r="AA536" s="386">
        <v>4683</v>
      </c>
      <c r="AB536" s="394" t="s">
        <v>1608</v>
      </c>
      <c r="AC536" s="386">
        <v>7431</v>
      </c>
      <c r="AD536" s="394" t="s">
        <v>1613</v>
      </c>
      <c r="AE536" s="386">
        <v>443</v>
      </c>
      <c r="AF536" s="394" t="s">
        <v>1341</v>
      </c>
      <c r="AG536" s="394" t="s">
        <v>1341</v>
      </c>
      <c r="AH536" s="386" t="b">
        <v>0</v>
      </c>
      <c r="AI536" s="394" t="s">
        <v>1341</v>
      </c>
      <c r="AJ536" s="394" t="s">
        <v>1341</v>
      </c>
    </row>
    <row r="537" spans="7:37" x14ac:dyDescent="0.3">
      <c r="G537" t="s">
        <v>2487</v>
      </c>
      <c r="H537" t="s">
        <v>536</v>
      </c>
      <c r="I537">
        <v>2007</v>
      </c>
      <c r="J537">
        <v>5000</v>
      </c>
      <c r="K537" t="s">
        <v>2179</v>
      </c>
      <c r="L537">
        <v>175</v>
      </c>
      <c r="O537" s="393" t="s">
        <v>2179</v>
      </c>
      <c r="P537" s="394" t="s">
        <v>1607</v>
      </c>
      <c r="Q537" s="394" t="s">
        <v>536</v>
      </c>
      <c r="R537" s="386">
        <v>2007</v>
      </c>
      <c r="S537" s="394" t="s">
        <v>1771</v>
      </c>
      <c r="T537" s="394" t="s">
        <v>2180</v>
      </c>
      <c r="U537" s="394" t="s">
        <v>1612</v>
      </c>
      <c r="V537" s="395">
        <v>39609</v>
      </c>
      <c r="W537" s="395">
        <v>39609</v>
      </c>
      <c r="X537" s="394" t="s">
        <v>1608</v>
      </c>
      <c r="Y537" s="386">
        <v>210854</v>
      </c>
      <c r="Z537" s="394" t="s">
        <v>1341</v>
      </c>
      <c r="AA537" s="396"/>
      <c r="AB537" s="394" t="s">
        <v>1341</v>
      </c>
      <c r="AC537" s="396"/>
      <c r="AD537" s="394" t="s">
        <v>1341</v>
      </c>
      <c r="AE537" s="385"/>
      <c r="AF537" s="394" t="s">
        <v>1341</v>
      </c>
      <c r="AG537" s="394" t="s">
        <v>1341</v>
      </c>
      <c r="AH537" s="386" t="b">
        <v>0</v>
      </c>
      <c r="AI537" s="394" t="s">
        <v>1341</v>
      </c>
      <c r="AJ537" s="394" t="s">
        <v>1341</v>
      </c>
    </row>
    <row r="538" spans="7:37" x14ac:dyDescent="0.3">
      <c r="G538" t="s">
        <v>2487</v>
      </c>
      <c r="H538" t="s">
        <v>536</v>
      </c>
      <c r="I538">
        <v>2008</v>
      </c>
      <c r="J538">
        <v>5000</v>
      </c>
      <c r="K538">
        <v>210841</v>
      </c>
      <c r="L538">
        <v>176</v>
      </c>
      <c r="O538" s="390">
        <v>210841</v>
      </c>
      <c r="P538" s="252"/>
      <c r="Q538" s="252" t="s">
        <v>536</v>
      </c>
      <c r="R538" s="252">
        <v>2008</v>
      </c>
      <c r="S538" s="252"/>
      <c r="T538" s="252"/>
      <c r="U538" s="252"/>
      <c r="V538" s="252"/>
      <c r="W538" s="252"/>
      <c r="X538" s="252"/>
      <c r="Y538" s="252"/>
      <c r="Z538" s="252"/>
      <c r="AA538" s="252"/>
      <c r="AB538" s="252"/>
      <c r="AC538" s="252"/>
      <c r="AD538" s="252"/>
      <c r="AF538" s="252"/>
      <c r="AG538" s="252"/>
      <c r="AH538" s="252"/>
      <c r="AI538" s="252"/>
      <c r="AJ538" s="252" t="s">
        <v>2479</v>
      </c>
    </row>
    <row r="539" spans="7:37" x14ac:dyDescent="0.3">
      <c r="G539" t="s">
        <v>2487</v>
      </c>
      <c r="H539" t="s">
        <v>1407</v>
      </c>
      <c r="I539">
        <v>2005</v>
      </c>
      <c r="J539">
        <v>5000</v>
      </c>
      <c r="K539" t="s">
        <v>2184</v>
      </c>
      <c r="L539">
        <v>177</v>
      </c>
      <c r="O539" s="393" t="s">
        <v>2184</v>
      </c>
      <c r="P539" s="394" t="s">
        <v>1607</v>
      </c>
      <c r="Q539" s="394" t="s">
        <v>1407</v>
      </c>
      <c r="R539" s="386">
        <v>2005</v>
      </c>
      <c r="S539" s="394" t="s">
        <v>2182</v>
      </c>
      <c r="T539" s="394" t="s">
        <v>2183</v>
      </c>
      <c r="U539" s="394" t="s">
        <v>1612</v>
      </c>
      <c r="V539" s="395">
        <v>38880</v>
      </c>
      <c r="W539" s="395">
        <v>38880</v>
      </c>
      <c r="X539" s="394" t="s">
        <v>1608</v>
      </c>
      <c r="Y539" s="386">
        <v>199341</v>
      </c>
      <c r="Z539" s="394" t="s">
        <v>1613</v>
      </c>
      <c r="AA539" s="386">
        <v>6173</v>
      </c>
      <c r="AB539" s="394" t="s">
        <v>1608</v>
      </c>
      <c r="AC539" s="386">
        <v>267</v>
      </c>
      <c r="AD539" s="394" t="s">
        <v>1341</v>
      </c>
      <c r="AE539" s="396"/>
      <c r="AF539" s="394" t="s">
        <v>1341</v>
      </c>
      <c r="AG539" s="394" t="s">
        <v>1341</v>
      </c>
      <c r="AH539" s="386" t="b">
        <v>0</v>
      </c>
      <c r="AI539" s="394" t="s">
        <v>1341</v>
      </c>
      <c r="AJ539" s="394" t="s">
        <v>1341</v>
      </c>
    </row>
    <row r="540" spans="7:37" x14ac:dyDescent="0.3">
      <c r="G540" t="s">
        <v>2487</v>
      </c>
      <c r="H540" t="s">
        <v>1407</v>
      </c>
      <c r="I540">
        <v>2006</v>
      </c>
      <c r="J540">
        <v>5000</v>
      </c>
      <c r="K540" t="s">
        <v>2181</v>
      </c>
      <c r="L540">
        <v>178</v>
      </c>
      <c r="O540" s="393" t="s">
        <v>2181</v>
      </c>
      <c r="P540" s="394" t="s">
        <v>1607</v>
      </c>
      <c r="Q540" s="394" t="s">
        <v>1407</v>
      </c>
      <c r="R540" s="386">
        <v>2006</v>
      </c>
      <c r="S540" s="394" t="s">
        <v>2182</v>
      </c>
      <c r="T540" s="394" t="s">
        <v>2183</v>
      </c>
      <c r="U540" s="394" t="s">
        <v>1612</v>
      </c>
      <c r="V540" s="395">
        <v>39219</v>
      </c>
      <c r="W540" s="395">
        <v>39231</v>
      </c>
      <c r="X540" s="394" t="s">
        <v>1608</v>
      </c>
      <c r="Y540" s="386">
        <v>197300</v>
      </c>
      <c r="Z540" s="394" t="s">
        <v>1613</v>
      </c>
      <c r="AA540" s="386">
        <v>5064</v>
      </c>
      <c r="AB540" s="394" t="s">
        <v>1608</v>
      </c>
      <c r="AC540" s="386">
        <v>197</v>
      </c>
      <c r="AD540" s="394" t="s">
        <v>1341</v>
      </c>
      <c r="AE540" s="396"/>
      <c r="AF540" s="394" t="s">
        <v>1341</v>
      </c>
      <c r="AG540" s="394" t="s">
        <v>1341</v>
      </c>
      <c r="AH540" s="386" t="b">
        <v>0</v>
      </c>
      <c r="AI540" s="394" t="s">
        <v>1341</v>
      </c>
      <c r="AJ540" s="394" t="s">
        <v>1341</v>
      </c>
    </row>
    <row r="541" spans="7:37" x14ac:dyDescent="0.3">
      <c r="G541" t="s">
        <v>2487</v>
      </c>
      <c r="H541" t="s">
        <v>324</v>
      </c>
      <c r="I541">
        <v>2005</v>
      </c>
      <c r="J541">
        <v>5000</v>
      </c>
      <c r="K541" t="s">
        <v>2234</v>
      </c>
      <c r="L541">
        <v>179</v>
      </c>
      <c r="O541" s="393" t="s">
        <v>2234</v>
      </c>
      <c r="P541" s="394" t="s">
        <v>1607</v>
      </c>
      <c r="Q541" s="394" t="s">
        <v>324</v>
      </c>
      <c r="R541" s="386">
        <v>2005</v>
      </c>
      <c r="S541" s="394" t="s">
        <v>2232</v>
      </c>
      <c r="T541" s="394" t="s">
        <v>2233</v>
      </c>
      <c r="U541" s="394" t="s">
        <v>1612</v>
      </c>
      <c r="V541" s="395">
        <v>38855</v>
      </c>
      <c r="W541" s="395">
        <v>38873</v>
      </c>
      <c r="X541" s="394" t="s">
        <v>1608</v>
      </c>
      <c r="Y541" s="386">
        <v>42333</v>
      </c>
      <c r="Z541" s="394" t="s">
        <v>1613</v>
      </c>
      <c r="AA541" s="386">
        <v>4360</v>
      </c>
      <c r="AB541" s="394" t="s">
        <v>1608</v>
      </c>
      <c r="AC541" s="386">
        <v>215114</v>
      </c>
      <c r="AD541" s="394" t="s">
        <v>1613</v>
      </c>
      <c r="AE541" s="386">
        <v>8847</v>
      </c>
      <c r="AF541" s="394" t="s">
        <v>1341</v>
      </c>
      <c r="AG541" s="394" t="s">
        <v>1341</v>
      </c>
      <c r="AH541" s="386" t="b">
        <v>0</v>
      </c>
      <c r="AI541" s="394" t="s">
        <v>1341</v>
      </c>
      <c r="AJ541" s="394" t="s">
        <v>1341</v>
      </c>
    </row>
    <row r="542" spans="7:37" x14ac:dyDescent="0.3">
      <c r="G542" t="s">
        <v>2487</v>
      </c>
      <c r="H542" t="s">
        <v>324</v>
      </c>
      <c r="I542">
        <v>2005</v>
      </c>
      <c r="J542">
        <v>5000</v>
      </c>
      <c r="K542" t="s">
        <v>2239</v>
      </c>
      <c r="L542">
        <v>180</v>
      </c>
      <c r="M542" t="s">
        <v>2595</v>
      </c>
      <c r="O542" s="393" t="s">
        <v>2239</v>
      </c>
      <c r="P542" s="394" t="s">
        <v>1607</v>
      </c>
      <c r="Q542" s="394" t="s">
        <v>324</v>
      </c>
      <c r="R542" s="386">
        <v>2005</v>
      </c>
      <c r="S542" s="394" t="s">
        <v>1764</v>
      </c>
      <c r="T542" s="394" t="s">
        <v>1765</v>
      </c>
      <c r="U542" s="394" t="s">
        <v>1612</v>
      </c>
      <c r="V542" s="395">
        <v>38852</v>
      </c>
      <c r="W542" s="395">
        <v>38862</v>
      </c>
      <c r="X542" s="394" t="s">
        <v>1608</v>
      </c>
      <c r="Y542" s="386">
        <v>120154</v>
      </c>
      <c r="Z542" s="394" t="s">
        <v>1613</v>
      </c>
      <c r="AA542" s="386">
        <v>7920</v>
      </c>
      <c r="AB542" s="394" t="s">
        <v>1608</v>
      </c>
      <c r="AC542" s="386">
        <v>2943809</v>
      </c>
      <c r="AD542" s="394" t="s">
        <v>1613</v>
      </c>
      <c r="AE542" s="386">
        <v>404407</v>
      </c>
      <c r="AF542" s="394" t="s">
        <v>250</v>
      </c>
      <c r="AG542" s="394" t="s">
        <v>312</v>
      </c>
      <c r="AH542" s="386" t="b">
        <v>0</v>
      </c>
      <c r="AI542" s="394" t="s">
        <v>1341</v>
      </c>
      <c r="AJ542" s="394" t="s">
        <v>1341</v>
      </c>
    </row>
    <row r="543" spans="7:37" x14ac:dyDescent="0.3">
      <c r="G543" t="s">
        <v>2487</v>
      </c>
      <c r="H543" t="s">
        <v>324</v>
      </c>
      <c r="I543">
        <v>2006</v>
      </c>
      <c r="J543">
        <v>5000</v>
      </c>
      <c r="K543" t="s">
        <v>2231</v>
      </c>
      <c r="L543">
        <v>1</v>
      </c>
      <c r="O543" s="393" t="s">
        <v>2231</v>
      </c>
      <c r="P543" s="394" t="s">
        <v>1607</v>
      </c>
      <c r="Q543" s="394" t="s">
        <v>324</v>
      </c>
      <c r="R543" s="386">
        <v>2006</v>
      </c>
      <c r="S543" s="394" t="s">
        <v>2232</v>
      </c>
      <c r="T543" s="394" t="s">
        <v>2233</v>
      </c>
      <c r="U543" s="394" t="s">
        <v>1612</v>
      </c>
      <c r="V543" s="395">
        <v>39220</v>
      </c>
      <c r="W543" s="395">
        <v>39243</v>
      </c>
      <c r="X543" s="394" t="s">
        <v>1608</v>
      </c>
      <c r="Y543" s="386">
        <v>94725</v>
      </c>
      <c r="Z543" s="394" t="s">
        <v>1613</v>
      </c>
      <c r="AA543" s="386">
        <v>1135</v>
      </c>
      <c r="AB543" s="394" t="s">
        <v>1608</v>
      </c>
      <c r="AC543" s="386">
        <v>628420</v>
      </c>
      <c r="AD543" s="394" t="s">
        <v>1613</v>
      </c>
      <c r="AE543" s="386">
        <v>21650</v>
      </c>
      <c r="AF543" s="394" t="s">
        <v>1341</v>
      </c>
      <c r="AG543" s="394" t="s">
        <v>1341</v>
      </c>
      <c r="AH543" s="386" t="b">
        <v>0</v>
      </c>
      <c r="AI543" s="394" t="s">
        <v>1341</v>
      </c>
      <c r="AJ543" s="394" t="s">
        <v>1341</v>
      </c>
    </row>
    <row r="544" spans="7:37" x14ac:dyDescent="0.3">
      <c r="G544" t="s">
        <v>2487</v>
      </c>
      <c r="H544" t="s">
        <v>324</v>
      </c>
      <c r="I544">
        <v>2006</v>
      </c>
      <c r="J544">
        <v>5000</v>
      </c>
      <c r="K544" t="s">
        <v>2235</v>
      </c>
      <c r="L544">
        <v>2</v>
      </c>
      <c r="O544" s="393" t="s">
        <v>2235</v>
      </c>
      <c r="P544" s="394" t="s">
        <v>1607</v>
      </c>
      <c r="Q544" s="394" t="s">
        <v>324</v>
      </c>
      <c r="R544" s="386">
        <v>2006</v>
      </c>
      <c r="S544" s="394" t="s">
        <v>1764</v>
      </c>
      <c r="T544" s="394" t="s">
        <v>1765</v>
      </c>
      <c r="U544" s="394" t="s">
        <v>1612</v>
      </c>
      <c r="V544" s="395">
        <v>39206</v>
      </c>
      <c r="W544" s="395">
        <v>39232</v>
      </c>
      <c r="X544" s="394" t="s">
        <v>1608</v>
      </c>
      <c r="Y544" s="386">
        <v>204221</v>
      </c>
      <c r="Z544" s="394" t="s">
        <v>1613</v>
      </c>
      <c r="AA544" s="386">
        <v>390</v>
      </c>
      <c r="AB544" s="394" t="s">
        <v>1608</v>
      </c>
      <c r="AC544" s="386">
        <v>390</v>
      </c>
      <c r="AD544" s="394" t="s">
        <v>1341</v>
      </c>
      <c r="AE544" s="396"/>
      <c r="AF544" s="394" t="s">
        <v>250</v>
      </c>
      <c r="AG544" s="394" t="s">
        <v>2145</v>
      </c>
      <c r="AH544" s="386" t="b">
        <v>0</v>
      </c>
      <c r="AI544" s="394" t="s">
        <v>1341</v>
      </c>
      <c r="AJ544" s="394" t="s">
        <v>1341</v>
      </c>
    </row>
    <row r="545" spans="7:37" x14ac:dyDescent="0.3">
      <c r="G545" t="s">
        <v>2487</v>
      </c>
      <c r="H545" t="s">
        <v>324</v>
      </c>
      <c r="I545">
        <v>2007</v>
      </c>
      <c r="J545">
        <v>5000</v>
      </c>
      <c r="K545" t="s">
        <v>2236</v>
      </c>
      <c r="L545">
        <v>3</v>
      </c>
      <c r="O545" s="393" t="s">
        <v>2236</v>
      </c>
      <c r="P545" s="394" t="s">
        <v>1607</v>
      </c>
      <c r="Q545" s="394" t="s">
        <v>324</v>
      </c>
      <c r="R545" s="386">
        <v>2007</v>
      </c>
      <c r="S545" s="394" t="s">
        <v>1764</v>
      </c>
      <c r="T545" s="394" t="s">
        <v>1765</v>
      </c>
      <c r="U545" s="394" t="s">
        <v>1612</v>
      </c>
      <c r="V545" s="395">
        <v>39569</v>
      </c>
      <c r="W545" s="395">
        <v>39604</v>
      </c>
      <c r="X545" s="394" t="s">
        <v>1608</v>
      </c>
      <c r="Y545" s="386">
        <v>180974</v>
      </c>
      <c r="Z545" s="394" t="s">
        <v>1341</v>
      </c>
      <c r="AA545" s="396"/>
      <c r="AB545" s="394" t="s">
        <v>1608</v>
      </c>
      <c r="AC545" s="386">
        <v>724</v>
      </c>
      <c r="AD545" s="394" t="s">
        <v>1341</v>
      </c>
      <c r="AE545" s="396"/>
      <c r="AF545" s="394" t="s">
        <v>250</v>
      </c>
      <c r="AG545" s="394" t="s">
        <v>2237</v>
      </c>
      <c r="AH545" s="386" t="b">
        <v>0</v>
      </c>
      <c r="AI545" s="394" t="s">
        <v>1341</v>
      </c>
      <c r="AJ545" s="394" t="s">
        <v>1341</v>
      </c>
    </row>
    <row r="546" spans="7:37" x14ac:dyDescent="0.3">
      <c r="G546" t="s">
        <v>2487</v>
      </c>
      <c r="H546" t="s">
        <v>324</v>
      </c>
      <c r="I546">
        <v>2007</v>
      </c>
      <c r="J546">
        <v>5000</v>
      </c>
      <c r="K546" t="s">
        <v>2238</v>
      </c>
      <c r="L546">
        <v>4</v>
      </c>
      <c r="O546" s="393" t="s">
        <v>2238</v>
      </c>
      <c r="P546" s="394" t="s">
        <v>1607</v>
      </c>
      <c r="Q546" s="394" t="s">
        <v>324</v>
      </c>
      <c r="R546" s="386">
        <v>2007</v>
      </c>
      <c r="S546" s="394" t="s">
        <v>2232</v>
      </c>
      <c r="T546" s="394" t="s">
        <v>2233</v>
      </c>
      <c r="U546" s="394" t="s">
        <v>1612</v>
      </c>
      <c r="V546" s="395">
        <v>39585</v>
      </c>
      <c r="W546" s="395">
        <v>39591</v>
      </c>
      <c r="X546" s="394" t="s">
        <v>1608</v>
      </c>
      <c r="Y546" s="386">
        <v>61823</v>
      </c>
      <c r="Z546" s="394" t="s">
        <v>1613</v>
      </c>
      <c r="AA546" s="386">
        <v>2721</v>
      </c>
      <c r="AB546" s="394" t="s">
        <v>1608</v>
      </c>
      <c r="AC546" s="386">
        <v>615670</v>
      </c>
      <c r="AD546" s="394" t="s">
        <v>1613</v>
      </c>
      <c r="AE546" s="386">
        <v>24655</v>
      </c>
      <c r="AF546" s="394" t="s">
        <v>1341</v>
      </c>
      <c r="AG546" s="394" t="s">
        <v>1341</v>
      </c>
      <c r="AH546" s="386" t="b">
        <v>0</v>
      </c>
      <c r="AI546" s="394" t="s">
        <v>1341</v>
      </c>
      <c r="AJ546" s="394" t="s">
        <v>1341</v>
      </c>
    </row>
    <row r="547" spans="7:37" x14ac:dyDescent="0.3">
      <c r="G547" t="s">
        <v>2487</v>
      </c>
      <c r="H547" t="s">
        <v>324</v>
      </c>
      <c r="I547">
        <v>2008</v>
      </c>
      <c r="J547">
        <v>5000</v>
      </c>
      <c r="K547">
        <v>210824</v>
      </c>
      <c r="L547">
        <v>5</v>
      </c>
      <c r="O547" s="390">
        <v>210824</v>
      </c>
      <c r="P547" s="252"/>
      <c r="Q547" s="252" t="s">
        <v>324</v>
      </c>
      <c r="R547" s="252">
        <v>2008</v>
      </c>
      <c r="S547" s="252"/>
      <c r="T547" s="252"/>
      <c r="U547" s="252"/>
      <c r="V547" s="252"/>
      <c r="W547" s="252"/>
      <c r="X547" s="252"/>
      <c r="Y547" s="252"/>
      <c r="Z547" s="252"/>
      <c r="AA547" s="252"/>
      <c r="AB547" s="252"/>
      <c r="AC547" s="252"/>
      <c r="AD547" s="252"/>
      <c r="AE547" s="252"/>
      <c r="AF547" s="252"/>
      <c r="AG547" s="252"/>
      <c r="AH547" s="252"/>
      <c r="AI547" s="252"/>
      <c r="AJ547" s="252" t="s">
        <v>2479</v>
      </c>
    </row>
    <row r="548" spans="7:37" x14ac:dyDescent="0.3">
      <c r="G548" t="s">
        <v>2487</v>
      </c>
      <c r="H548" t="s">
        <v>371</v>
      </c>
      <c r="I548">
        <v>2005</v>
      </c>
      <c r="J548">
        <v>5000</v>
      </c>
      <c r="K548" t="s">
        <v>2244</v>
      </c>
      <c r="L548">
        <v>6</v>
      </c>
      <c r="O548" s="393" t="s">
        <v>2244</v>
      </c>
      <c r="P548" s="394" t="s">
        <v>1607</v>
      </c>
      <c r="Q548" s="394" t="s">
        <v>371</v>
      </c>
      <c r="R548" s="386">
        <v>2005</v>
      </c>
      <c r="S548" s="394" t="s">
        <v>1805</v>
      </c>
      <c r="T548" s="394" t="s">
        <v>1806</v>
      </c>
      <c r="U548" s="394" t="s">
        <v>1607</v>
      </c>
      <c r="V548" s="395">
        <v>38845</v>
      </c>
      <c r="W548" s="395">
        <v>38853</v>
      </c>
      <c r="X548" s="394" t="s">
        <v>1635</v>
      </c>
      <c r="Y548" s="386">
        <v>203918</v>
      </c>
      <c r="Z548" s="394" t="s">
        <v>1644</v>
      </c>
      <c r="AA548" s="386">
        <v>615</v>
      </c>
      <c r="AB548" s="394" t="s">
        <v>1635</v>
      </c>
      <c r="AC548" s="386">
        <v>367</v>
      </c>
      <c r="AD548" s="394" t="s">
        <v>1341</v>
      </c>
      <c r="AE548" s="385"/>
      <c r="AF548" s="394" t="s">
        <v>250</v>
      </c>
      <c r="AG548" s="394" t="s">
        <v>2245</v>
      </c>
      <c r="AH548" s="386" t="b">
        <v>0</v>
      </c>
      <c r="AI548" s="394" t="s">
        <v>1341</v>
      </c>
      <c r="AJ548" s="394" t="s">
        <v>1341</v>
      </c>
    </row>
    <row r="549" spans="7:37" x14ac:dyDescent="0.3">
      <c r="G549" t="s">
        <v>2487</v>
      </c>
      <c r="H549" t="s">
        <v>371</v>
      </c>
      <c r="I549">
        <v>2006</v>
      </c>
      <c r="J549">
        <v>5000</v>
      </c>
      <c r="K549" t="s">
        <v>2242</v>
      </c>
      <c r="L549">
        <v>7</v>
      </c>
      <c r="O549" s="393" t="s">
        <v>2242</v>
      </c>
      <c r="P549" s="394" t="s">
        <v>1607</v>
      </c>
      <c r="Q549" s="394" t="s">
        <v>371</v>
      </c>
      <c r="R549" s="386">
        <v>2006</v>
      </c>
      <c r="S549" s="394" t="s">
        <v>1805</v>
      </c>
      <c r="T549" s="394" t="s">
        <v>1806</v>
      </c>
      <c r="U549" s="394" t="s">
        <v>1607</v>
      </c>
      <c r="V549" s="395">
        <v>39210</v>
      </c>
      <c r="W549" s="395">
        <v>39217</v>
      </c>
      <c r="X549" s="394" t="s">
        <v>1635</v>
      </c>
      <c r="Y549" s="386">
        <v>143841</v>
      </c>
      <c r="Z549" s="394" t="s">
        <v>1341</v>
      </c>
      <c r="AA549" s="396"/>
      <c r="AB549" s="394" t="s">
        <v>1635</v>
      </c>
      <c r="AC549" s="386">
        <v>259</v>
      </c>
      <c r="AD549" s="394" t="s">
        <v>1341</v>
      </c>
      <c r="AE549" s="396"/>
      <c r="AF549" s="394" t="s">
        <v>250</v>
      </c>
      <c r="AG549" s="394" t="s">
        <v>2243</v>
      </c>
      <c r="AH549" s="386" t="b">
        <v>0</v>
      </c>
      <c r="AI549" s="394" t="s">
        <v>1341</v>
      </c>
      <c r="AJ549" s="394" t="s">
        <v>1341</v>
      </c>
    </row>
    <row r="550" spans="7:37" x14ac:dyDescent="0.3">
      <c r="G550" t="s">
        <v>2487</v>
      </c>
      <c r="H550" t="s">
        <v>371</v>
      </c>
      <c r="I550">
        <v>2007</v>
      </c>
      <c r="J550">
        <v>5000</v>
      </c>
      <c r="K550" t="s">
        <v>2240</v>
      </c>
      <c r="L550">
        <v>8</v>
      </c>
      <c r="O550" s="393" t="s">
        <v>2240</v>
      </c>
      <c r="P550" s="394" t="s">
        <v>1607</v>
      </c>
      <c r="Q550" s="394" t="s">
        <v>371</v>
      </c>
      <c r="R550" s="386">
        <v>2007</v>
      </c>
      <c r="S550" s="394" t="s">
        <v>1805</v>
      </c>
      <c r="T550" s="394" t="s">
        <v>1806</v>
      </c>
      <c r="U550" s="394" t="s">
        <v>1607</v>
      </c>
      <c r="V550" s="395">
        <v>39576</v>
      </c>
      <c r="W550" s="395">
        <v>39581</v>
      </c>
      <c r="X550" s="394" t="s">
        <v>1635</v>
      </c>
      <c r="Y550" s="386">
        <v>206867</v>
      </c>
      <c r="Z550" s="394" t="s">
        <v>1644</v>
      </c>
      <c r="AA550" s="386">
        <v>1837</v>
      </c>
      <c r="AB550" s="394" t="s">
        <v>1635</v>
      </c>
      <c r="AC550" s="386">
        <v>1096</v>
      </c>
      <c r="AD550" s="394" t="s">
        <v>1341</v>
      </c>
      <c r="AE550" s="396"/>
      <c r="AF550" s="394" t="s">
        <v>250</v>
      </c>
      <c r="AG550" s="394" t="s">
        <v>2241</v>
      </c>
      <c r="AH550" s="386" t="b">
        <v>0</v>
      </c>
      <c r="AI550" s="394" t="s">
        <v>1341</v>
      </c>
      <c r="AJ550" s="394" t="s">
        <v>1341</v>
      </c>
    </row>
    <row r="551" spans="7:37" x14ac:dyDescent="0.3">
      <c r="G551" t="s">
        <v>2487</v>
      </c>
      <c r="H551" t="s">
        <v>371</v>
      </c>
      <c r="I551">
        <v>2008</v>
      </c>
      <c r="J551">
        <v>5000</v>
      </c>
      <c r="K551">
        <v>634797</v>
      </c>
      <c r="L551">
        <v>9</v>
      </c>
      <c r="O551" s="390">
        <v>634797</v>
      </c>
      <c r="P551" s="252"/>
      <c r="Q551" s="252" t="s">
        <v>371</v>
      </c>
      <c r="R551" s="252">
        <v>2008</v>
      </c>
      <c r="S551" s="252"/>
      <c r="T551" s="252"/>
      <c r="U551" s="252"/>
      <c r="V551" s="252"/>
      <c r="W551" s="252"/>
      <c r="X551" s="252"/>
      <c r="Y551" s="252"/>
      <c r="Z551" s="252"/>
      <c r="AA551" s="252"/>
      <c r="AB551" s="252"/>
      <c r="AC551" s="252"/>
      <c r="AD551" s="252"/>
      <c r="AF551" s="252"/>
      <c r="AG551" s="252"/>
      <c r="AH551" s="252"/>
      <c r="AI551" s="252"/>
      <c r="AJ551" s="252" t="s">
        <v>2479</v>
      </c>
    </row>
    <row r="552" spans="7:37" x14ac:dyDescent="0.3">
      <c r="G552" t="s">
        <v>2487</v>
      </c>
      <c r="H552" t="s">
        <v>218</v>
      </c>
      <c r="I552">
        <v>2005</v>
      </c>
      <c r="J552">
        <v>5000</v>
      </c>
      <c r="K552" t="s">
        <v>2267</v>
      </c>
      <c r="L552">
        <v>10</v>
      </c>
      <c r="O552" s="393" t="s">
        <v>2267</v>
      </c>
      <c r="P552" s="394" t="s">
        <v>1607</v>
      </c>
      <c r="Q552" s="394" t="s">
        <v>218</v>
      </c>
      <c r="R552" s="386">
        <v>2005</v>
      </c>
      <c r="S552" s="394" t="s">
        <v>2265</v>
      </c>
      <c r="T552" s="394" t="s">
        <v>2266</v>
      </c>
      <c r="U552" s="394" t="s">
        <v>1612</v>
      </c>
      <c r="V552" s="395">
        <v>38867</v>
      </c>
      <c r="W552" s="395">
        <v>38867</v>
      </c>
      <c r="X552" s="394" t="s">
        <v>1608</v>
      </c>
      <c r="Y552" s="386">
        <v>200181</v>
      </c>
      <c r="Z552" s="394" t="s">
        <v>1613</v>
      </c>
      <c r="AA552" s="386">
        <v>1803</v>
      </c>
      <c r="AB552" s="394" t="s">
        <v>1608</v>
      </c>
      <c r="AC552" s="386">
        <v>648</v>
      </c>
      <c r="AD552" s="394" t="s">
        <v>1341</v>
      </c>
      <c r="AE552" s="396"/>
      <c r="AF552" s="394" t="s">
        <v>1341</v>
      </c>
      <c r="AG552" s="394" t="s">
        <v>1341</v>
      </c>
      <c r="AH552" s="386" t="b">
        <v>0</v>
      </c>
      <c r="AI552" s="394" t="s">
        <v>1341</v>
      </c>
      <c r="AJ552" s="394" t="s">
        <v>1341</v>
      </c>
    </row>
    <row r="553" spans="7:37" x14ac:dyDescent="0.3">
      <c r="G553" t="s">
        <v>2487</v>
      </c>
      <c r="H553" t="s">
        <v>218</v>
      </c>
      <c r="I553">
        <v>2006</v>
      </c>
      <c r="J553">
        <v>5000</v>
      </c>
      <c r="K553" t="s">
        <v>2264</v>
      </c>
      <c r="L553">
        <v>11</v>
      </c>
      <c r="O553" s="393" t="s">
        <v>2264</v>
      </c>
      <c r="P553" s="394" t="s">
        <v>1607</v>
      </c>
      <c r="Q553" s="394" t="s">
        <v>218</v>
      </c>
      <c r="R553" s="386">
        <v>2006</v>
      </c>
      <c r="S553" s="394" t="s">
        <v>2265</v>
      </c>
      <c r="T553" s="394" t="s">
        <v>2266</v>
      </c>
      <c r="U553" s="394" t="s">
        <v>1612</v>
      </c>
      <c r="V553" s="395">
        <v>39238</v>
      </c>
      <c r="W553" s="395">
        <v>39238</v>
      </c>
      <c r="X553" s="394" t="s">
        <v>1608</v>
      </c>
      <c r="Y553" s="386">
        <v>195828</v>
      </c>
      <c r="Z553" s="394" t="s">
        <v>1613</v>
      </c>
      <c r="AA553" s="386">
        <v>1065</v>
      </c>
      <c r="AB553" s="394" t="s">
        <v>1608</v>
      </c>
      <c r="AC553" s="386">
        <v>3996</v>
      </c>
      <c r="AD553" s="394" t="s">
        <v>1341</v>
      </c>
      <c r="AE553" s="396"/>
      <c r="AF553" s="394" t="s">
        <v>1341</v>
      </c>
      <c r="AG553" s="394" t="s">
        <v>1341</v>
      </c>
      <c r="AH553" s="386" t="b">
        <v>0</v>
      </c>
      <c r="AI553" s="394" t="s">
        <v>1341</v>
      </c>
      <c r="AJ553" s="394" t="s">
        <v>1341</v>
      </c>
    </row>
    <row r="554" spans="7:37" x14ac:dyDescent="0.3">
      <c r="G554" t="s">
        <v>2487</v>
      </c>
      <c r="H554" t="s">
        <v>218</v>
      </c>
      <c r="I554">
        <v>2007</v>
      </c>
      <c r="J554">
        <v>5000</v>
      </c>
      <c r="K554" t="s">
        <v>2268</v>
      </c>
      <c r="L554">
        <v>12</v>
      </c>
      <c r="O554" s="393" t="s">
        <v>2268</v>
      </c>
      <c r="P554" s="394" t="s">
        <v>1607</v>
      </c>
      <c r="Q554" s="394" t="s">
        <v>218</v>
      </c>
      <c r="R554" s="386">
        <v>2007</v>
      </c>
      <c r="S554" s="394" t="s">
        <v>2265</v>
      </c>
      <c r="T554" s="394" t="s">
        <v>2266</v>
      </c>
      <c r="U554" s="394" t="s">
        <v>1612</v>
      </c>
      <c r="V554" s="395">
        <v>39612</v>
      </c>
      <c r="W554" s="395">
        <v>39612</v>
      </c>
      <c r="X554" s="394" t="s">
        <v>1608</v>
      </c>
      <c r="Y554" s="386">
        <v>175783</v>
      </c>
      <c r="Z554" s="394" t="s">
        <v>1613</v>
      </c>
      <c r="AA554" s="386">
        <v>15170</v>
      </c>
      <c r="AB554" s="394" t="s">
        <v>1608</v>
      </c>
      <c r="AC554" s="386">
        <v>14047</v>
      </c>
      <c r="AD554" s="394" t="s">
        <v>1341</v>
      </c>
      <c r="AE554" s="396"/>
      <c r="AF554" s="394" t="s">
        <v>1341</v>
      </c>
      <c r="AG554" s="394" t="s">
        <v>1341</v>
      </c>
      <c r="AH554" s="386" t="b">
        <v>0</v>
      </c>
      <c r="AI554" s="394" t="s">
        <v>1341</v>
      </c>
      <c r="AJ554" s="394" t="s">
        <v>1341</v>
      </c>
    </row>
    <row r="555" spans="7:37" x14ac:dyDescent="0.3">
      <c r="G555" t="s">
        <v>2487</v>
      </c>
      <c r="H555" t="s">
        <v>1505</v>
      </c>
      <c r="I555">
        <v>2001</v>
      </c>
      <c r="J555">
        <v>5000</v>
      </c>
      <c r="K555" t="s">
        <v>2019</v>
      </c>
      <c r="L555">
        <v>13</v>
      </c>
      <c r="O555" s="393" t="s">
        <v>2019</v>
      </c>
      <c r="P555" s="394" t="s">
        <v>1607</v>
      </c>
      <c r="Q555" s="394" t="s">
        <v>1505</v>
      </c>
      <c r="R555" s="386">
        <v>2001</v>
      </c>
      <c r="S555" s="394" t="s">
        <v>1610</v>
      </c>
      <c r="T555" s="394" t="s">
        <v>1611</v>
      </c>
      <c r="U555" s="394" t="s">
        <v>1612</v>
      </c>
      <c r="V555" s="395">
        <v>37452</v>
      </c>
      <c r="W555" s="395">
        <v>37455</v>
      </c>
      <c r="X555" s="394" t="s">
        <v>1608</v>
      </c>
      <c r="Y555" s="386">
        <v>47429</v>
      </c>
      <c r="Z555" s="394" t="s">
        <v>1341</v>
      </c>
      <c r="AA555" s="385"/>
      <c r="AB555" s="394" t="s">
        <v>1613</v>
      </c>
      <c r="AC555" s="386">
        <v>34701</v>
      </c>
      <c r="AD555" s="394" t="s">
        <v>1608</v>
      </c>
      <c r="AE555" s="386">
        <v>2813</v>
      </c>
      <c r="AF555" s="394" t="s">
        <v>1341</v>
      </c>
      <c r="AG555" s="394" t="s">
        <v>1341</v>
      </c>
      <c r="AH555" s="386" t="b">
        <v>0</v>
      </c>
      <c r="AI555" s="394" t="s">
        <v>1341</v>
      </c>
      <c r="AJ555" s="394" t="s">
        <v>2478</v>
      </c>
      <c r="AK555" t="s">
        <v>2481</v>
      </c>
    </row>
    <row r="556" spans="7:37" x14ac:dyDescent="0.3">
      <c r="G556" t="s">
        <v>2487</v>
      </c>
      <c r="H556" t="s">
        <v>1505</v>
      </c>
      <c r="I556">
        <v>2001</v>
      </c>
      <c r="J556">
        <v>5000</v>
      </c>
      <c r="K556" t="s">
        <v>2018</v>
      </c>
      <c r="L556">
        <v>14</v>
      </c>
      <c r="O556" s="393" t="s">
        <v>2018</v>
      </c>
      <c r="P556" s="394" t="s">
        <v>1607</v>
      </c>
      <c r="Q556" s="394" t="s">
        <v>1505</v>
      </c>
      <c r="R556" s="386">
        <v>2001</v>
      </c>
      <c r="S556" s="394" t="s">
        <v>1610</v>
      </c>
      <c r="T556" s="394" t="s">
        <v>1611</v>
      </c>
      <c r="U556" s="394" t="s">
        <v>1612</v>
      </c>
      <c r="V556" s="395">
        <v>37452</v>
      </c>
      <c r="W556" s="395">
        <v>37455</v>
      </c>
      <c r="X556" s="394" t="s">
        <v>1608</v>
      </c>
      <c r="Y556" s="386">
        <v>49720</v>
      </c>
      <c r="Z556" s="394" t="s">
        <v>1341</v>
      </c>
      <c r="AA556" s="385"/>
      <c r="AB556" s="394" t="s">
        <v>1613</v>
      </c>
      <c r="AC556" s="386">
        <v>36925</v>
      </c>
      <c r="AD556" s="394" t="s">
        <v>1608</v>
      </c>
      <c r="AE556" s="386">
        <v>3742</v>
      </c>
      <c r="AF556" s="394" t="s">
        <v>1341</v>
      </c>
      <c r="AG556" s="394" t="s">
        <v>1341</v>
      </c>
      <c r="AH556" s="386" t="b">
        <v>0</v>
      </c>
      <c r="AI556" s="394" t="s">
        <v>1341</v>
      </c>
      <c r="AJ556" s="394" t="s">
        <v>2478</v>
      </c>
      <c r="AK556" t="s">
        <v>2481</v>
      </c>
    </row>
    <row r="557" spans="7:37" x14ac:dyDescent="0.3">
      <c r="G557" t="s">
        <v>2487</v>
      </c>
      <c r="H557" t="s">
        <v>1505</v>
      </c>
      <c r="I557">
        <v>2001</v>
      </c>
      <c r="J557">
        <v>5000</v>
      </c>
      <c r="K557" t="s">
        <v>2017</v>
      </c>
      <c r="L557">
        <v>15</v>
      </c>
      <c r="O557" s="393" t="s">
        <v>2017</v>
      </c>
      <c r="P557" s="394" t="s">
        <v>1607</v>
      </c>
      <c r="Q557" s="394" t="s">
        <v>1505</v>
      </c>
      <c r="R557" s="386">
        <v>2001</v>
      </c>
      <c r="S557" s="394" t="s">
        <v>1610</v>
      </c>
      <c r="T557" s="394" t="s">
        <v>1611</v>
      </c>
      <c r="U557" s="394" t="s">
        <v>1612</v>
      </c>
      <c r="V557" s="395">
        <v>37452</v>
      </c>
      <c r="W557" s="395">
        <v>37455</v>
      </c>
      <c r="X557" s="394" t="s">
        <v>1608</v>
      </c>
      <c r="Y557" s="386">
        <v>45477</v>
      </c>
      <c r="Z557" s="394" t="s">
        <v>1341</v>
      </c>
      <c r="AA557" s="385"/>
      <c r="AB557" s="394" t="s">
        <v>1613</v>
      </c>
      <c r="AC557" s="386">
        <v>34067</v>
      </c>
      <c r="AD557" s="394" t="s">
        <v>1608</v>
      </c>
      <c r="AE557" s="386">
        <v>3847</v>
      </c>
      <c r="AF557" s="394" t="s">
        <v>1341</v>
      </c>
      <c r="AG557" s="394" t="s">
        <v>1341</v>
      </c>
      <c r="AH557" s="386" t="b">
        <v>0</v>
      </c>
      <c r="AI557" s="394" t="s">
        <v>1341</v>
      </c>
      <c r="AJ557" s="394" t="s">
        <v>2478</v>
      </c>
      <c r="AK557" t="s">
        <v>2481</v>
      </c>
    </row>
    <row r="558" spans="7:37" x14ac:dyDescent="0.3">
      <c r="G558" t="s">
        <v>2487</v>
      </c>
      <c r="H558" t="s">
        <v>1505</v>
      </c>
      <c r="I558">
        <v>2001</v>
      </c>
      <c r="J558">
        <v>5000</v>
      </c>
      <c r="K558" t="s">
        <v>2016</v>
      </c>
      <c r="L558">
        <v>16</v>
      </c>
      <c r="O558" s="393" t="s">
        <v>2016</v>
      </c>
      <c r="P558" s="394" t="s">
        <v>1607</v>
      </c>
      <c r="Q558" s="394" t="s">
        <v>1505</v>
      </c>
      <c r="R558" s="386">
        <v>2001</v>
      </c>
      <c r="S558" s="394" t="s">
        <v>1610</v>
      </c>
      <c r="T558" s="394" t="s">
        <v>1611</v>
      </c>
      <c r="U558" s="394" t="s">
        <v>1612</v>
      </c>
      <c r="V558" s="395">
        <v>37452</v>
      </c>
      <c r="W558" s="395">
        <v>37455</v>
      </c>
      <c r="X558" s="394" t="s">
        <v>1608</v>
      </c>
      <c r="Y558" s="386">
        <v>49309</v>
      </c>
      <c r="Z558" s="394" t="s">
        <v>1341</v>
      </c>
      <c r="AA558" s="385"/>
      <c r="AB558" s="394" t="s">
        <v>1613</v>
      </c>
      <c r="AC558" s="386">
        <v>35110</v>
      </c>
      <c r="AD558" s="394" t="s">
        <v>1608</v>
      </c>
      <c r="AE558" s="386">
        <v>1525</v>
      </c>
      <c r="AF558" s="394" t="s">
        <v>1341</v>
      </c>
      <c r="AG558" s="394" t="s">
        <v>1341</v>
      </c>
      <c r="AH558" s="386" t="b">
        <v>0</v>
      </c>
      <c r="AI558" s="394" t="s">
        <v>1341</v>
      </c>
      <c r="AJ558" s="394" t="s">
        <v>2478</v>
      </c>
      <c r="AK558" t="s">
        <v>2481</v>
      </c>
    </row>
    <row r="559" spans="7:37" x14ac:dyDescent="0.3">
      <c r="G559" t="s">
        <v>2487</v>
      </c>
      <c r="H559" t="s">
        <v>1505</v>
      </c>
      <c r="I559">
        <v>2003</v>
      </c>
      <c r="J559">
        <v>5000</v>
      </c>
      <c r="K559" t="s">
        <v>2008</v>
      </c>
      <c r="L559">
        <v>17</v>
      </c>
      <c r="O559" s="393" t="s">
        <v>2008</v>
      </c>
      <c r="P559" s="394" t="s">
        <v>1607</v>
      </c>
      <c r="Q559" s="394" t="s">
        <v>1505</v>
      </c>
      <c r="R559" s="386">
        <v>2003</v>
      </c>
      <c r="S559" s="394" t="s">
        <v>1610</v>
      </c>
      <c r="T559" s="394" t="s">
        <v>1611</v>
      </c>
      <c r="U559" s="394" t="s">
        <v>1612</v>
      </c>
      <c r="V559" s="395">
        <v>38184</v>
      </c>
      <c r="W559" s="395">
        <v>38184</v>
      </c>
      <c r="X559" s="394" t="s">
        <v>1608</v>
      </c>
      <c r="Y559" s="386">
        <v>46458</v>
      </c>
      <c r="Z559" s="394" t="s">
        <v>1341</v>
      </c>
      <c r="AA559" s="385"/>
      <c r="AB559" s="394" t="s">
        <v>1608</v>
      </c>
      <c r="AC559" s="386">
        <v>4747</v>
      </c>
      <c r="AD559" s="394" t="s">
        <v>1613</v>
      </c>
      <c r="AE559" s="386">
        <v>19045</v>
      </c>
      <c r="AF559" s="394" t="s">
        <v>1341</v>
      </c>
      <c r="AG559" s="394" t="s">
        <v>1341</v>
      </c>
      <c r="AH559" s="386" t="b">
        <v>0</v>
      </c>
      <c r="AI559" s="394" t="s">
        <v>1341</v>
      </c>
      <c r="AJ559" s="394" t="s">
        <v>2478</v>
      </c>
      <c r="AK559" t="s">
        <v>2481</v>
      </c>
    </row>
    <row r="560" spans="7:37" x14ac:dyDescent="0.3">
      <c r="G560" t="s">
        <v>2487</v>
      </c>
      <c r="H560" t="s">
        <v>1505</v>
      </c>
      <c r="I560">
        <v>2003</v>
      </c>
      <c r="J560">
        <v>5000</v>
      </c>
      <c r="K560" t="s">
        <v>2009</v>
      </c>
      <c r="L560">
        <v>18</v>
      </c>
      <c r="O560" s="393" t="s">
        <v>2009</v>
      </c>
      <c r="P560" s="394" t="s">
        <v>1607</v>
      </c>
      <c r="Q560" s="394" t="s">
        <v>1505</v>
      </c>
      <c r="R560" s="386">
        <v>2003</v>
      </c>
      <c r="S560" s="394" t="s">
        <v>1610</v>
      </c>
      <c r="T560" s="394" t="s">
        <v>1611</v>
      </c>
      <c r="U560" s="394" t="s">
        <v>1612</v>
      </c>
      <c r="V560" s="395">
        <v>38184</v>
      </c>
      <c r="W560" s="395">
        <v>38184</v>
      </c>
      <c r="X560" s="394" t="s">
        <v>1608</v>
      </c>
      <c r="Y560" s="386">
        <v>45326</v>
      </c>
      <c r="Z560" s="394" t="s">
        <v>1341</v>
      </c>
      <c r="AA560" s="385"/>
      <c r="AB560" s="394" t="s">
        <v>1608</v>
      </c>
      <c r="AC560" s="386">
        <v>8428</v>
      </c>
      <c r="AD560" s="394" t="s">
        <v>1613</v>
      </c>
      <c r="AE560" s="386">
        <v>19993</v>
      </c>
      <c r="AF560" s="394" t="s">
        <v>1341</v>
      </c>
      <c r="AG560" s="394" t="s">
        <v>1341</v>
      </c>
      <c r="AH560" s="386" t="b">
        <v>0</v>
      </c>
      <c r="AI560" s="394" t="s">
        <v>1341</v>
      </c>
      <c r="AJ560" s="394" t="s">
        <v>2478</v>
      </c>
      <c r="AK560" t="s">
        <v>2481</v>
      </c>
    </row>
    <row r="561" spans="7:37" x14ac:dyDescent="0.3">
      <c r="G561" t="s">
        <v>2487</v>
      </c>
      <c r="H561" t="s">
        <v>1505</v>
      </c>
      <c r="I561">
        <v>2003</v>
      </c>
      <c r="J561">
        <v>5000</v>
      </c>
      <c r="K561" t="s">
        <v>2010</v>
      </c>
      <c r="L561">
        <v>19</v>
      </c>
      <c r="O561" s="393" t="s">
        <v>2010</v>
      </c>
      <c r="P561" s="394" t="s">
        <v>1607</v>
      </c>
      <c r="Q561" s="394" t="s">
        <v>1505</v>
      </c>
      <c r="R561" s="386">
        <v>2003</v>
      </c>
      <c r="S561" s="394" t="s">
        <v>1610</v>
      </c>
      <c r="T561" s="394" t="s">
        <v>1611</v>
      </c>
      <c r="U561" s="394" t="s">
        <v>1612</v>
      </c>
      <c r="V561" s="395">
        <v>38184</v>
      </c>
      <c r="W561" s="395">
        <v>38184</v>
      </c>
      <c r="X561" s="394" t="s">
        <v>1608</v>
      </c>
      <c r="Y561" s="386">
        <v>42506</v>
      </c>
      <c r="Z561" s="394" t="s">
        <v>1341</v>
      </c>
      <c r="AA561" s="385"/>
      <c r="AB561" s="394" t="s">
        <v>1608</v>
      </c>
      <c r="AC561" s="386">
        <v>9953</v>
      </c>
      <c r="AD561" s="394" t="s">
        <v>1613</v>
      </c>
      <c r="AE561" s="386">
        <v>19511</v>
      </c>
      <c r="AF561" s="394" t="s">
        <v>1341</v>
      </c>
      <c r="AG561" s="394" t="s">
        <v>1341</v>
      </c>
      <c r="AH561" s="386" t="b">
        <v>0</v>
      </c>
      <c r="AI561" s="394" t="s">
        <v>1341</v>
      </c>
      <c r="AJ561" s="394" t="s">
        <v>2478</v>
      </c>
      <c r="AK561" t="s">
        <v>2481</v>
      </c>
    </row>
    <row r="562" spans="7:37" x14ac:dyDescent="0.3">
      <c r="G562" t="s">
        <v>2487</v>
      </c>
      <c r="H562" t="s">
        <v>1505</v>
      </c>
      <c r="I562">
        <v>2003</v>
      </c>
      <c r="J562">
        <v>5000</v>
      </c>
      <c r="K562" t="s">
        <v>2011</v>
      </c>
      <c r="L562">
        <v>20</v>
      </c>
      <c r="O562" s="393" t="s">
        <v>2011</v>
      </c>
      <c r="P562" s="394" t="s">
        <v>1607</v>
      </c>
      <c r="Q562" s="394" t="s">
        <v>1505</v>
      </c>
      <c r="R562" s="386">
        <v>2003</v>
      </c>
      <c r="S562" s="394" t="s">
        <v>1610</v>
      </c>
      <c r="T562" s="394" t="s">
        <v>1611</v>
      </c>
      <c r="U562" s="394" t="s">
        <v>1612</v>
      </c>
      <c r="V562" s="395">
        <v>38184</v>
      </c>
      <c r="W562" s="395">
        <v>38184</v>
      </c>
      <c r="X562" s="394" t="s">
        <v>1608</v>
      </c>
      <c r="Y562" s="386">
        <v>48646</v>
      </c>
      <c r="Z562" s="394" t="s">
        <v>1341</v>
      </c>
      <c r="AA562" s="385"/>
      <c r="AB562" s="394" t="s">
        <v>1608</v>
      </c>
      <c r="AC562" s="386">
        <v>3665</v>
      </c>
      <c r="AD562" s="394" t="s">
        <v>1613</v>
      </c>
      <c r="AE562" s="386">
        <v>19456</v>
      </c>
      <c r="AF562" s="394" t="s">
        <v>1341</v>
      </c>
      <c r="AG562" s="394" t="s">
        <v>1341</v>
      </c>
      <c r="AH562" s="386" t="b">
        <v>0</v>
      </c>
      <c r="AI562" s="394" t="s">
        <v>1341</v>
      </c>
      <c r="AJ562" s="394" t="s">
        <v>2478</v>
      </c>
      <c r="AK562" t="s">
        <v>2481</v>
      </c>
    </row>
    <row r="563" spans="7:37" x14ac:dyDescent="0.3">
      <c r="G563" t="s">
        <v>2487</v>
      </c>
      <c r="H563" t="s">
        <v>1505</v>
      </c>
      <c r="I563">
        <v>2004</v>
      </c>
      <c r="J563">
        <v>5000</v>
      </c>
      <c r="K563" t="s">
        <v>2014</v>
      </c>
      <c r="L563">
        <v>21</v>
      </c>
      <c r="O563" s="393" t="s">
        <v>2014</v>
      </c>
      <c r="P563" s="394" t="s">
        <v>1607</v>
      </c>
      <c r="Q563" s="394" t="s">
        <v>1505</v>
      </c>
      <c r="R563" s="386">
        <v>2004</v>
      </c>
      <c r="S563" s="394" t="s">
        <v>1610</v>
      </c>
      <c r="T563" s="394" t="s">
        <v>1611</v>
      </c>
      <c r="U563" s="394" t="s">
        <v>1612</v>
      </c>
      <c r="V563" s="395">
        <v>38552</v>
      </c>
      <c r="W563" s="395">
        <v>38552</v>
      </c>
      <c r="X563" s="394" t="s">
        <v>1608</v>
      </c>
      <c r="Y563" s="386">
        <v>42327</v>
      </c>
      <c r="Z563" s="394" t="s">
        <v>1341</v>
      </c>
      <c r="AA563" s="385"/>
      <c r="AB563" s="394" t="s">
        <v>1608</v>
      </c>
      <c r="AC563" s="386">
        <v>137714</v>
      </c>
      <c r="AD563" s="394" t="s">
        <v>1613</v>
      </c>
      <c r="AE563" s="386">
        <v>1296</v>
      </c>
      <c r="AF563" s="394" t="s">
        <v>1341</v>
      </c>
      <c r="AG563" s="394" t="s">
        <v>1341</v>
      </c>
      <c r="AH563" s="386" t="b">
        <v>0</v>
      </c>
      <c r="AI563" s="394" t="s">
        <v>1341</v>
      </c>
      <c r="AJ563" s="394" t="s">
        <v>2478</v>
      </c>
      <c r="AK563" t="s">
        <v>2481</v>
      </c>
    </row>
    <row r="564" spans="7:37" x14ac:dyDescent="0.3">
      <c r="G564" t="s">
        <v>2487</v>
      </c>
      <c r="H564" t="s">
        <v>1505</v>
      </c>
      <c r="I564">
        <v>2004</v>
      </c>
      <c r="J564">
        <v>5000</v>
      </c>
      <c r="K564" t="s">
        <v>2012</v>
      </c>
      <c r="L564">
        <v>22</v>
      </c>
      <c r="O564" s="393" t="s">
        <v>2012</v>
      </c>
      <c r="P564" s="394" t="s">
        <v>1607</v>
      </c>
      <c r="Q564" s="394" t="s">
        <v>1505</v>
      </c>
      <c r="R564" s="386">
        <v>2004</v>
      </c>
      <c r="S564" s="394" t="s">
        <v>1610</v>
      </c>
      <c r="T564" s="394" t="s">
        <v>1611</v>
      </c>
      <c r="U564" s="394" t="s">
        <v>1612</v>
      </c>
      <c r="V564" s="395">
        <v>38552</v>
      </c>
      <c r="W564" s="395">
        <v>38552</v>
      </c>
      <c r="X564" s="394" t="s">
        <v>1608</v>
      </c>
      <c r="Y564" s="386">
        <v>45084</v>
      </c>
      <c r="Z564" s="394" t="s">
        <v>1341</v>
      </c>
      <c r="AA564" s="396"/>
      <c r="AB564" s="394" t="s">
        <v>1608</v>
      </c>
      <c r="AC564" s="386">
        <v>107216</v>
      </c>
      <c r="AD564" s="394" t="s">
        <v>1613</v>
      </c>
      <c r="AE564" s="386">
        <v>1014</v>
      </c>
      <c r="AF564" s="394" t="s">
        <v>1341</v>
      </c>
      <c r="AG564" s="394" t="s">
        <v>1341</v>
      </c>
      <c r="AH564" s="386" t="b">
        <v>0</v>
      </c>
      <c r="AI564" s="394" t="s">
        <v>1341</v>
      </c>
      <c r="AJ564" s="394" t="s">
        <v>2478</v>
      </c>
      <c r="AK564" t="s">
        <v>2481</v>
      </c>
    </row>
    <row r="565" spans="7:37" x14ac:dyDescent="0.3">
      <c r="G565" t="s">
        <v>2487</v>
      </c>
      <c r="H565" t="s">
        <v>1505</v>
      </c>
      <c r="I565">
        <v>2004</v>
      </c>
      <c r="J565">
        <v>5000</v>
      </c>
      <c r="K565" t="s">
        <v>2015</v>
      </c>
      <c r="L565">
        <v>23</v>
      </c>
      <c r="O565" s="393" t="s">
        <v>2015</v>
      </c>
      <c r="P565" s="394" t="s">
        <v>1607</v>
      </c>
      <c r="Q565" s="394" t="s">
        <v>1505</v>
      </c>
      <c r="R565" s="386">
        <v>2004</v>
      </c>
      <c r="S565" s="394" t="s">
        <v>1610</v>
      </c>
      <c r="T565" s="394" t="s">
        <v>1611</v>
      </c>
      <c r="U565" s="394" t="s">
        <v>1612</v>
      </c>
      <c r="V565" s="395">
        <v>38552</v>
      </c>
      <c r="W565" s="395">
        <v>38552</v>
      </c>
      <c r="X565" s="394" t="s">
        <v>1608</v>
      </c>
      <c r="Y565" s="386">
        <v>46244</v>
      </c>
      <c r="Z565" s="394" t="s">
        <v>1341</v>
      </c>
      <c r="AA565" s="385"/>
      <c r="AB565" s="394" t="s">
        <v>1608</v>
      </c>
      <c r="AC565" s="386">
        <v>132534</v>
      </c>
      <c r="AD565" s="394" t="s">
        <v>1613</v>
      </c>
      <c r="AE565" s="386">
        <v>1287</v>
      </c>
      <c r="AF565" s="394" t="s">
        <v>1341</v>
      </c>
      <c r="AG565" s="394" t="s">
        <v>1341</v>
      </c>
      <c r="AH565" s="386" t="b">
        <v>0</v>
      </c>
      <c r="AI565" s="394" t="s">
        <v>1341</v>
      </c>
      <c r="AJ565" s="394" t="s">
        <v>2478</v>
      </c>
      <c r="AK565" t="s">
        <v>2481</v>
      </c>
    </row>
    <row r="566" spans="7:37" x14ac:dyDescent="0.3">
      <c r="G566" t="s">
        <v>2487</v>
      </c>
      <c r="H566" t="s">
        <v>1505</v>
      </c>
      <c r="I566">
        <v>2004</v>
      </c>
      <c r="J566">
        <v>5000</v>
      </c>
      <c r="K566" t="s">
        <v>2013</v>
      </c>
      <c r="L566">
        <v>24</v>
      </c>
      <c r="O566" s="393" t="s">
        <v>2013</v>
      </c>
      <c r="P566" s="394" t="s">
        <v>1607</v>
      </c>
      <c r="Q566" s="394" t="s">
        <v>1505</v>
      </c>
      <c r="R566" s="386">
        <v>2004</v>
      </c>
      <c r="S566" s="394" t="s">
        <v>1610</v>
      </c>
      <c r="T566" s="394" t="s">
        <v>1611</v>
      </c>
      <c r="U566" s="394" t="s">
        <v>1612</v>
      </c>
      <c r="V566" s="395">
        <v>38552</v>
      </c>
      <c r="W566" s="395">
        <v>38552</v>
      </c>
      <c r="X566" s="394" t="s">
        <v>1608</v>
      </c>
      <c r="Y566" s="386">
        <v>42832</v>
      </c>
      <c r="Z566" s="394" t="s">
        <v>1341</v>
      </c>
      <c r="AA566" s="385"/>
      <c r="AB566" s="394" t="s">
        <v>1608</v>
      </c>
      <c r="AC566" s="386">
        <v>88582</v>
      </c>
      <c r="AD566" s="394" t="s">
        <v>1613</v>
      </c>
      <c r="AE566" s="386">
        <v>875</v>
      </c>
      <c r="AF566" s="394" t="s">
        <v>1341</v>
      </c>
      <c r="AG566" s="394" t="s">
        <v>1341</v>
      </c>
      <c r="AH566" s="386" t="b">
        <v>0</v>
      </c>
      <c r="AI566" s="394" t="s">
        <v>1341</v>
      </c>
      <c r="AJ566" s="394" t="s">
        <v>2478</v>
      </c>
      <c r="AK566" t="s">
        <v>2481</v>
      </c>
    </row>
    <row r="567" spans="7:37" x14ac:dyDescent="0.3">
      <c r="G567" t="s">
        <v>2487</v>
      </c>
      <c r="H567" t="s">
        <v>1505</v>
      </c>
      <c r="I567">
        <v>2005</v>
      </c>
      <c r="J567">
        <v>5000</v>
      </c>
      <c r="K567" t="s">
        <v>2272</v>
      </c>
      <c r="L567">
        <v>25</v>
      </c>
      <c r="O567" s="393" t="s">
        <v>2272</v>
      </c>
      <c r="P567" s="394" t="s">
        <v>1607</v>
      </c>
      <c r="Q567" s="394" t="s">
        <v>1505</v>
      </c>
      <c r="R567" s="386">
        <v>2005</v>
      </c>
      <c r="S567" s="394" t="s">
        <v>1610</v>
      </c>
      <c r="T567" s="394" t="s">
        <v>1611</v>
      </c>
      <c r="U567" s="394" t="s">
        <v>1612</v>
      </c>
      <c r="V567" s="395">
        <v>38925</v>
      </c>
      <c r="W567" s="395">
        <v>38933</v>
      </c>
      <c r="X567" s="394" t="s">
        <v>1608</v>
      </c>
      <c r="Y567" s="386">
        <v>51767</v>
      </c>
      <c r="Z567" s="394" t="s">
        <v>1341</v>
      </c>
      <c r="AA567" s="385"/>
      <c r="AB567" s="394" t="s">
        <v>1608</v>
      </c>
      <c r="AC567" s="386">
        <v>10352</v>
      </c>
      <c r="AD567" s="394" t="s">
        <v>1613</v>
      </c>
      <c r="AE567" s="386">
        <v>5</v>
      </c>
      <c r="AF567" s="394" t="s">
        <v>1341</v>
      </c>
      <c r="AG567" s="394" t="s">
        <v>1341</v>
      </c>
      <c r="AH567" s="386" t="b">
        <v>0</v>
      </c>
      <c r="AI567" s="394" t="s">
        <v>1341</v>
      </c>
      <c r="AJ567" s="394" t="s">
        <v>1341</v>
      </c>
    </row>
    <row r="568" spans="7:37" x14ac:dyDescent="0.3">
      <c r="G568" t="s">
        <v>2487</v>
      </c>
      <c r="H568" t="s">
        <v>1505</v>
      </c>
      <c r="I568">
        <v>2005</v>
      </c>
      <c r="J568">
        <v>5000</v>
      </c>
      <c r="K568" t="s">
        <v>2269</v>
      </c>
      <c r="L568">
        <v>26</v>
      </c>
      <c r="O568" s="393" t="s">
        <v>2269</v>
      </c>
      <c r="P568" s="394" t="s">
        <v>1607</v>
      </c>
      <c r="Q568" s="394" t="s">
        <v>1505</v>
      </c>
      <c r="R568" s="386">
        <v>2005</v>
      </c>
      <c r="S568" s="394" t="s">
        <v>1610</v>
      </c>
      <c r="T568" s="394" t="s">
        <v>1611</v>
      </c>
      <c r="U568" s="394" t="s">
        <v>1612</v>
      </c>
      <c r="V568" s="395">
        <v>38925</v>
      </c>
      <c r="W568" s="395">
        <v>38933</v>
      </c>
      <c r="X568" s="394" t="s">
        <v>1608</v>
      </c>
      <c r="Y568" s="386">
        <v>51623</v>
      </c>
      <c r="Z568" s="394" t="s">
        <v>1341</v>
      </c>
      <c r="AA568" s="385"/>
      <c r="AB568" s="394" t="s">
        <v>1608</v>
      </c>
      <c r="AC568" s="386">
        <v>10950</v>
      </c>
      <c r="AD568" s="394" t="s">
        <v>1613</v>
      </c>
      <c r="AE568" s="386">
        <v>5</v>
      </c>
      <c r="AF568" s="394" t="s">
        <v>1341</v>
      </c>
      <c r="AG568" s="394" t="s">
        <v>1341</v>
      </c>
      <c r="AH568" s="386" t="b">
        <v>0</v>
      </c>
      <c r="AI568" s="394" t="s">
        <v>1341</v>
      </c>
      <c r="AJ568" s="394" t="s">
        <v>1341</v>
      </c>
    </row>
    <row r="569" spans="7:37" x14ac:dyDescent="0.3">
      <c r="G569" t="s">
        <v>2487</v>
      </c>
      <c r="H569" t="s">
        <v>1505</v>
      </c>
      <c r="I569">
        <v>2005</v>
      </c>
      <c r="J569">
        <v>5000</v>
      </c>
      <c r="K569" t="s">
        <v>2277</v>
      </c>
      <c r="L569">
        <v>27</v>
      </c>
      <c r="O569" s="393" t="s">
        <v>2277</v>
      </c>
      <c r="P569" s="394" t="s">
        <v>1607</v>
      </c>
      <c r="Q569" s="394" t="s">
        <v>1505</v>
      </c>
      <c r="R569" s="386">
        <v>2005</v>
      </c>
      <c r="S569" s="394" t="s">
        <v>1610</v>
      </c>
      <c r="T569" s="394" t="s">
        <v>1611</v>
      </c>
      <c r="U569" s="394" t="s">
        <v>1612</v>
      </c>
      <c r="V569" s="395">
        <v>38925</v>
      </c>
      <c r="W569" s="395">
        <v>38933</v>
      </c>
      <c r="X569" s="394" t="s">
        <v>1608</v>
      </c>
      <c r="Y569" s="386">
        <v>51565</v>
      </c>
      <c r="Z569" s="394" t="s">
        <v>1341</v>
      </c>
      <c r="AA569" s="385"/>
      <c r="AB569" s="394" t="s">
        <v>1608</v>
      </c>
      <c r="AC569" s="386">
        <v>12097</v>
      </c>
      <c r="AD569" s="394" t="s">
        <v>1613</v>
      </c>
      <c r="AE569" s="386">
        <v>5</v>
      </c>
      <c r="AF569" s="394" t="s">
        <v>1341</v>
      </c>
      <c r="AG569" s="394" t="s">
        <v>1341</v>
      </c>
      <c r="AH569" s="386" t="b">
        <v>0</v>
      </c>
      <c r="AI569" s="394" t="s">
        <v>1341</v>
      </c>
      <c r="AJ569" s="394" t="s">
        <v>1341</v>
      </c>
    </row>
    <row r="570" spans="7:37" x14ac:dyDescent="0.3">
      <c r="G570" t="s">
        <v>2487</v>
      </c>
      <c r="H570" t="s">
        <v>1505</v>
      </c>
      <c r="I570">
        <v>2005</v>
      </c>
      <c r="J570">
        <v>5000</v>
      </c>
      <c r="K570" t="s">
        <v>2274</v>
      </c>
      <c r="L570">
        <v>28</v>
      </c>
      <c r="O570" s="393" t="s">
        <v>2274</v>
      </c>
      <c r="P570" s="394" t="s">
        <v>1607</v>
      </c>
      <c r="Q570" s="394" t="s">
        <v>1505</v>
      </c>
      <c r="R570" s="386">
        <v>2005</v>
      </c>
      <c r="S570" s="394" t="s">
        <v>1610</v>
      </c>
      <c r="T570" s="394" t="s">
        <v>1611</v>
      </c>
      <c r="U570" s="394" t="s">
        <v>1612</v>
      </c>
      <c r="V570" s="395">
        <v>38925</v>
      </c>
      <c r="W570" s="395">
        <v>38933</v>
      </c>
      <c r="X570" s="394" t="s">
        <v>1608</v>
      </c>
      <c r="Y570" s="386">
        <v>51868</v>
      </c>
      <c r="Z570" s="394" t="s">
        <v>1341</v>
      </c>
      <c r="AA570" s="396"/>
      <c r="AB570" s="394" t="s">
        <v>1608</v>
      </c>
      <c r="AC570" s="386">
        <v>11645</v>
      </c>
      <c r="AD570" s="394" t="s">
        <v>1613</v>
      </c>
      <c r="AE570" s="386">
        <v>5</v>
      </c>
      <c r="AF570" s="394" t="s">
        <v>1341</v>
      </c>
      <c r="AG570" s="394" t="s">
        <v>1341</v>
      </c>
      <c r="AH570" s="386" t="b">
        <v>0</v>
      </c>
      <c r="AI570" s="394" t="s">
        <v>1341</v>
      </c>
      <c r="AJ570" s="394" t="s">
        <v>1341</v>
      </c>
    </row>
    <row r="571" spans="7:37" x14ac:dyDescent="0.3">
      <c r="G571" t="s">
        <v>2487</v>
      </c>
      <c r="H571" t="s">
        <v>1505</v>
      </c>
      <c r="I571">
        <v>2006</v>
      </c>
      <c r="J571">
        <v>5000</v>
      </c>
      <c r="K571" t="s">
        <v>2275</v>
      </c>
      <c r="L571">
        <v>29</v>
      </c>
      <c r="O571" s="393" t="s">
        <v>2275</v>
      </c>
      <c r="P571" s="394" t="s">
        <v>1607</v>
      </c>
      <c r="Q571" s="394" t="s">
        <v>1505</v>
      </c>
      <c r="R571" s="386">
        <v>2006</v>
      </c>
      <c r="S571" s="394" t="s">
        <v>1610</v>
      </c>
      <c r="T571" s="394" t="s">
        <v>1611</v>
      </c>
      <c r="U571" s="394" t="s">
        <v>1612</v>
      </c>
      <c r="V571" s="395">
        <v>39293</v>
      </c>
      <c r="W571" s="395">
        <v>39316</v>
      </c>
      <c r="X571" s="394" t="s">
        <v>1608</v>
      </c>
      <c r="Y571" s="386">
        <v>49210</v>
      </c>
      <c r="Z571" s="394" t="s">
        <v>1341</v>
      </c>
      <c r="AA571" s="385"/>
      <c r="AB571" s="394" t="s">
        <v>1608</v>
      </c>
      <c r="AC571" s="386">
        <v>12021</v>
      </c>
      <c r="AD571" s="394" t="s">
        <v>1613</v>
      </c>
      <c r="AE571" s="386">
        <v>53</v>
      </c>
      <c r="AF571" s="394" t="s">
        <v>1341</v>
      </c>
      <c r="AG571" s="394" t="s">
        <v>1341</v>
      </c>
      <c r="AH571" s="386" t="b">
        <v>0</v>
      </c>
      <c r="AI571" s="394" t="s">
        <v>1341</v>
      </c>
      <c r="AJ571" s="394" t="s">
        <v>2478</v>
      </c>
      <c r="AK571" t="s">
        <v>2481</v>
      </c>
    </row>
    <row r="572" spans="7:37" x14ac:dyDescent="0.3">
      <c r="G572" t="s">
        <v>2487</v>
      </c>
      <c r="H572" t="s">
        <v>1505</v>
      </c>
      <c r="I572">
        <v>2006</v>
      </c>
      <c r="J572">
        <v>5000</v>
      </c>
      <c r="K572" t="s">
        <v>2273</v>
      </c>
      <c r="L572">
        <v>30</v>
      </c>
      <c r="O572" s="393" t="s">
        <v>2273</v>
      </c>
      <c r="P572" s="394" t="s">
        <v>1607</v>
      </c>
      <c r="Q572" s="394" t="s">
        <v>1505</v>
      </c>
      <c r="R572" s="386">
        <v>2006</v>
      </c>
      <c r="S572" s="394" t="s">
        <v>1610</v>
      </c>
      <c r="T572" s="394" t="s">
        <v>1611</v>
      </c>
      <c r="U572" s="394" t="s">
        <v>1612</v>
      </c>
      <c r="V572" s="395">
        <v>39293</v>
      </c>
      <c r="W572" s="395">
        <v>39316</v>
      </c>
      <c r="X572" s="394" t="s">
        <v>1608</v>
      </c>
      <c r="Y572" s="386">
        <v>47834</v>
      </c>
      <c r="Z572" s="394" t="s">
        <v>1341</v>
      </c>
      <c r="AA572" s="385"/>
      <c r="AB572" s="394" t="s">
        <v>1608</v>
      </c>
      <c r="AC572" s="386">
        <v>13358</v>
      </c>
      <c r="AD572" s="394" t="s">
        <v>1613</v>
      </c>
      <c r="AE572" s="386">
        <v>52</v>
      </c>
      <c r="AF572" s="394" t="s">
        <v>1341</v>
      </c>
      <c r="AG572" s="394" t="s">
        <v>1341</v>
      </c>
      <c r="AH572" s="386" t="b">
        <v>0</v>
      </c>
      <c r="AI572" s="394" t="s">
        <v>1341</v>
      </c>
      <c r="AJ572" s="394" t="s">
        <v>2478</v>
      </c>
      <c r="AK572" t="s">
        <v>2481</v>
      </c>
    </row>
    <row r="573" spans="7:37" x14ac:dyDescent="0.3">
      <c r="G573" t="s">
        <v>2487</v>
      </c>
      <c r="H573" t="s">
        <v>1505</v>
      </c>
      <c r="I573">
        <v>2007</v>
      </c>
      <c r="J573">
        <v>5000</v>
      </c>
      <c r="K573" t="s">
        <v>2276</v>
      </c>
      <c r="L573">
        <v>31</v>
      </c>
      <c r="O573" s="393" t="s">
        <v>2276</v>
      </c>
      <c r="P573" s="394" t="s">
        <v>1607</v>
      </c>
      <c r="Q573" s="394" t="s">
        <v>1505</v>
      </c>
      <c r="R573" s="386">
        <v>2007</v>
      </c>
      <c r="S573" s="394" t="s">
        <v>1610</v>
      </c>
      <c r="T573" s="394" t="s">
        <v>1611</v>
      </c>
      <c r="U573" s="394" t="s">
        <v>1612</v>
      </c>
      <c r="V573" s="395">
        <v>39657</v>
      </c>
      <c r="W573" s="395">
        <v>39657</v>
      </c>
      <c r="X573" s="394" t="s">
        <v>1608</v>
      </c>
      <c r="Y573" s="386">
        <v>49741</v>
      </c>
      <c r="Z573" s="394" t="s">
        <v>1341</v>
      </c>
      <c r="AA573" s="385"/>
      <c r="AB573" s="394" t="s">
        <v>1608</v>
      </c>
      <c r="AC573" s="386">
        <v>35878</v>
      </c>
      <c r="AD573" s="394" t="s">
        <v>1341</v>
      </c>
      <c r="AE573" s="396"/>
      <c r="AF573" s="394" t="s">
        <v>1341</v>
      </c>
      <c r="AG573" s="394" t="s">
        <v>1341</v>
      </c>
      <c r="AH573" s="386" t="b">
        <v>0</v>
      </c>
      <c r="AI573" s="394" t="s">
        <v>1341</v>
      </c>
      <c r="AJ573" s="394" t="s">
        <v>2478</v>
      </c>
      <c r="AK573" t="s">
        <v>2481</v>
      </c>
    </row>
    <row r="574" spans="7:37" x14ac:dyDescent="0.3">
      <c r="G574" t="s">
        <v>2487</v>
      </c>
      <c r="H574" t="s">
        <v>1505</v>
      </c>
      <c r="I574">
        <v>2007</v>
      </c>
      <c r="J574">
        <v>5000</v>
      </c>
      <c r="K574" t="s">
        <v>2278</v>
      </c>
      <c r="L574">
        <v>32</v>
      </c>
      <c r="O574" s="393" t="s">
        <v>2278</v>
      </c>
      <c r="P574" s="394" t="s">
        <v>1607</v>
      </c>
      <c r="Q574" s="394" t="s">
        <v>1505</v>
      </c>
      <c r="R574" s="386">
        <v>2007</v>
      </c>
      <c r="S574" s="394" t="s">
        <v>1610</v>
      </c>
      <c r="T574" s="394" t="s">
        <v>1611</v>
      </c>
      <c r="U574" s="394" t="s">
        <v>1612</v>
      </c>
      <c r="V574" s="395">
        <v>39657</v>
      </c>
      <c r="W574" s="395">
        <v>39657</v>
      </c>
      <c r="X574" s="394" t="s">
        <v>1608</v>
      </c>
      <c r="Y574" s="386">
        <v>45881</v>
      </c>
      <c r="Z574" s="394" t="s">
        <v>1341</v>
      </c>
      <c r="AA574" s="385"/>
      <c r="AB574" s="394" t="s">
        <v>1608</v>
      </c>
      <c r="AC574" s="386">
        <v>34807</v>
      </c>
      <c r="AD574" s="394" t="s">
        <v>1341</v>
      </c>
      <c r="AE574" s="396"/>
      <c r="AF574" s="394" t="s">
        <v>1341</v>
      </c>
      <c r="AG574" s="394" t="s">
        <v>1341</v>
      </c>
      <c r="AH574" s="386" t="b">
        <v>0</v>
      </c>
      <c r="AI574" s="394" t="s">
        <v>1341</v>
      </c>
      <c r="AJ574" s="394" t="s">
        <v>2478</v>
      </c>
      <c r="AK574" t="s">
        <v>2481</v>
      </c>
    </row>
    <row r="575" spans="7:37" x14ac:dyDescent="0.3">
      <c r="G575" t="s">
        <v>2487</v>
      </c>
      <c r="H575" t="s">
        <v>1505</v>
      </c>
      <c r="I575">
        <v>2007</v>
      </c>
      <c r="J575">
        <v>5000</v>
      </c>
      <c r="K575" t="s">
        <v>2271</v>
      </c>
      <c r="L575">
        <v>33</v>
      </c>
      <c r="O575" s="393" t="s">
        <v>2271</v>
      </c>
      <c r="P575" s="394" t="s">
        <v>1607</v>
      </c>
      <c r="Q575" s="394" t="s">
        <v>1505</v>
      </c>
      <c r="R575" s="386">
        <v>2007</v>
      </c>
      <c r="S575" s="394" t="s">
        <v>1610</v>
      </c>
      <c r="T575" s="394" t="s">
        <v>1611</v>
      </c>
      <c r="U575" s="394" t="s">
        <v>1612</v>
      </c>
      <c r="V575" s="395">
        <v>39657</v>
      </c>
      <c r="W575" s="395">
        <v>39657</v>
      </c>
      <c r="X575" s="394" t="s">
        <v>1608</v>
      </c>
      <c r="Y575" s="386">
        <v>45740</v>
      </c>
      <c r="Z575" s="394" t="s">
        <v>1341</v>
      </c>
      <c r="AA575" s="396"/>
      <c r="AB575" s="394" t="s">
        <v>1608</v>
      </c>
      <c r="AC575" s="386">
        <v>35858</v>
      </c>
      <c r="AD575" s="394" t="s">
        <v>1341</v>
      </c>
      <c r="AE575" s="396"/>
      <c r="AF575" s="394" t="s">
        <v>1341</v>
      </c>
      <c r="AG575" s="394" t="s">
        <v>1341</v>
      </c>
      <c r="AH575" s="386" t="b">
        <v>0</v>
      </c>
      <c r="AI575" s="394" t="s">
        <v>1341</v>
      </c>
      <c r="AJ575" s="394" t="s">
        <v>2478</v>
      </c>
      <c r="AK575" t="s">
        <v>2481</v>
      </c>
    </row>
    <row r="576" spans="7:37" x14ac:dyDescent="0.3">
      <c r="G576" t="s">
        <v>2487</v>
      </c>
      <c r="H576" t="s">
        <v>1505</v>
      </c>
      <c r="I576">
        <v>2007</v>
      </c>
      <c r="J576">
        <v>5000</v>
      </c>
      <c r="K576" t="s">
        <v>2270</v>
      </c>
      <c r="L576">
        <v>34</v>
      </c>
      <c r="O576" s="393" t="s">
        <v>2270</v>
      </c>
      <c r="P576" s="394" t="s">
        <v>1607</v>
      </c>
      <c r="Q576" s="394" t="s">
        <v>1505</v>
      </c>
      <c r="R576" s="386">
        <v>2007</v>
      </c>
      <c r="S576" s="394" t="s">
        <v>1610</v>
      </c>
      <c r="T576" s="394" t="s">
        <v>1611</v>
      </c>
      <c r="U576" s="394" t="s">
        <v>1612</v>
      </c>
      <c r="V576" s="395">
        <v>39657</v>
      </c>
      <c r="W576" s="395">
        <v>39657</v>
      </c>
      <c r="X576" s="394" t="s">
        <v>1608</v>
      </c>
      <c r="Y576" s="386">
        <v>48208</v>
      </c>
      <c r="Z576" s="394" t="s">
        <v>1341</v>
      </c>
      <c r="AA576" s="385"/>
      <c r="AB576" s="394" t="s">
        <v>1608</v>
      </c>
      <c r="AC576" s="386">
        <v>35048</v>
      </c>
      <c r="AD576" s="394" t="s">
        <v>1341</v>
      </c>
      <c r="AE576" s="396"/>
      <c r="AF576" s="394" t="s">
        <v>1341</v>
      </c>
      <c r="AG576" s="394" t="s">
        <v>1341</v>
      </c>
      <c r="AH576" s="386" t="b">
        <v>0</v>
      </c>
      <c r="AI576" s="394" t="s">
        <v>1341</v>
      </c>
      <c r="AJ576" s="394" t="s">
        <v>2478</v>
      </c>
      <c r="AK576" t="s">
        <v>2481</v>
      </c>
    </row>
    <row r="577" spans="7:37" x14ac:dyDescent="0.3">
      <c r="G577" t="s">
        <v>2487</v>
      </c>
      <c r="H577" t="s">
        <v>1505</v>
      </c>
      <c r="I577">
        <v>2008</v>
      </c>
      <c r="J577">
        <v>5000</v>
      </c>
      <c r="K577" t="s">
        <v>1609</v>
      </c>
      <c r="L577">
        <v>35</v>
      </c>
      <c r="O577" s="390" t="s">
        <v>1609</v>
      </c>
      <c r="P577" s="252"/>
      <c r="Q577" s="252" t="s">
        <v>1505</v>
      </c>
      <c r="R577" s="252">
        <v>2008</v>
      </c>
      <c r="S577" s="252"/>
      <c r="T577" s="252"/>
      <c r="U577" s="252"/>
      <c r="V577" s="252"/>
      <c r="W577" s="252"/>
      <c r="X577" s="252"/>
      <c r="Y577" s="252"/>
      <c r="Z577" s="252"/>
      <c r="AB577" s="252"/>
      <c r="AC577" s="252"/>
      <c r="AD577" s="252"/>
      <c r="AF577" s="252"/>
      <c r="AG577" s="252"/>
      <c r="AH577" s="252"/>
      <c r="AI577" s="252"/>
      <c r="AJ577" s="394" t="s">
        <v>2478</v>
      </c>
      <c r="AK577" t="s">
        <v>2481</v>
      </c>
    </row>
    <row r="578" spans="7:37" x14ac:dyDescent="0.3">
      <c r="G578" t="s">
        <v>2487</v>
      </c>
      <c r="H578" t="s">
        <v>1505</v>
      </c>
      <c r="I578">
        <v>2008</v>
      </c>
      <c r="J578">
        <v>5000</v>
      </c>
      <c r="K578" t="s">
        <v>1614</v>
      </c>
      <c r="L578">
        <v>36</v>
      </c>
      <c r="O578" s="390" t="s">
        <v>1614</v>
      </c>
      <c r="P578" s="252"/>
      <c r="Q578" s="252" t="s">
        <v>1505</v>
      </c>
      <c r="R578" s="252">
        <v>2008</v>
      </c>
      <c r="S578" s="252"/>
      <c r="T578" s="252"/>
      <c r="U578" s="252"/>
      <c r="V578" s="252"/>
      <c r="W578" s="252"/>
      <c r="X578" s="252"/>
      <c r="Y578" s="252"/>
      <c r="Z578" s="252"/>
      <c r="AB578" s="252"/>
      <c r="AC578" s="252"/>
      <c r="AD578" s="252"/>
      <c r="AE578" s="252"/>
      <c r="AF578" s="252"/>
      <c r="AG578" s="252"/>
      <c r="AH578" s="252"/>
      <c r="AI578" s="252"/>
      <c r="AJ578" s="394" t="s">
        <v>2478</v>
      </c>
      <c r="AK578" t="s">
        <v>2481</v>
      </c>
    </row>
    <row r="579" spans="7:37" x14ac:dyDescent="0.3">
      <c r="G579" t="s">
        <v>2487</v>
      </c>
      <c r="H579" t="s">
        <v>1505</v>
      </c>
      <c r="I579">
        <v>2008</v>
      </c>
      <c r="J579">
        <v>5000</v>
      </c>
      <c r="K579" t="s">
        <v>1615</v>
      </c>
      <c r="L579">
        <v>37</v>
      </c>
      <c r="O579" s="390" t="s">
        <v>1615</v>
      </c>
      <c r="P579" s="252"/>
      <c r="Q579" s="252" t="s">
        <v>1505</v>
      </c>
      <c r="R579" s="252">
        <v>2008</v>
      </c>
      <c r="S579" s="252"/>
      <c r="T579" s="252"/>
      <c r="U579" s="252"/>
      <c r="V579" s="252"/>
      <c r="W579" s="252"/>
      <c r="X579" s="252"/>
      <c r="Y579" s="252"/>
      <c r="Z579" s="252"/>
      <c r="AA579" s="252"/>
      <c r="AB579" s="252"/>
      <c r="AC579" s="252"/>
      <c r="AD579" s="252"/>
      <c r="AE579" s="252"/>
      <c r="AF579" s="252"/>
      <c r="AG579" s="252"/>
      <c r="AH579" s="252"/>
      <c r="AI579" s="252"/>
      <c r="AJ579" s="394" t="s">
        <v>2478</v>
      </c>
      <c r="AK579" t="s">
        <v>2481</v>
      </c>
    </row>
    <row r="580" spans="7:37" x14ac:dyDescent="0.3">
      <c r="G580" t="s">
        <v>2487</v>
      </c>
      <c r="H580" t="s">
        <v>1505</v>
      </c>
      <c r="I580">
        <v>2008</v>
      </c>
      <c r="J580">
        <v>5000</v>
      </c>
      <c r="K580" t="s">
        <v>1616</v>
      </c>
      <c r="L580">
        <v>38</v>
      </c>
      <c r="O580" s="390" t="s">
        <v>1616</v>
      </c>
      <c r="P580" s="252"/>
      <c r="Q580" s="252" t="s">
        <v>1505</v>
      </c>
      <c r="R580" s="252">
        <v>2008</v>
      </c>
      <c r="S580" s="252"/>
      <c r="T580" s="252"/>
      <c r="U580" s="252"/>
      <c r="V580" s="252"/>
      <c r="W580" s="252"/>
      <c r="X580" s="252"/>
      <c r="Y580" s="252"/>
      <c r="Z580" s="252"/>
      <c r="AB580" s="252"/>
      <c r="AC580" s="252"/>
      <c r="AD580" s="252"/>
      <c r="AE580" s="252"/>
      <c r="AF580" s="252"/>
      <c r="AG580" s="252"/>
      <c r="AH580" s="252"/>
      <c r="AI580" s="252"/>
      <c r="AJ580" s="394" t="s">
        <v>2478</v>
      </c>
      <c r="AK580" t="s">
        <v>2481</v>
      </c>
    </row>
    <row r="581" spans="7:37" x14ac:dyDescent="0.3">
      <c r="G581" t="s">
        <v>2487</v>
      </c>
      <c r="H581" t="s">
        <v>1507</v>
      </c>
      <c r="I581">
        <v>2001</v>
      </c>
      <c r="J581">
        <v>5000</v>
      </c>
      <c r="K581" t="s">
        <v>2281</v>
      </c>
      <c r="L581">
        <v>39</v>
      </c>
      <c r="O581" s="393" t="s">
        <v>2281</v>
      </c>
      <c r="P581" s="394" t="s">
        <v>1607</v>
      </c>
      <c r="Q581" s="394" t="s">
        <v>1507</v>
      </c>
      <c r="R581" s="386">
        <v>2001</v>
      </c>
      <c r="S581" s="394" t="s">
        <v>1780</v>
      </c>
      <c r="T581" s="394" t="s">
        <v>1781</v>
      </c>
      <c r="U581" s="394" t="s">
        <v>1612</v>
      </c>
      <c r="V581" s="395">
        <v>37498</v>
      </c>
      <c r="W581" s="395">
        <v>37498</v>
      </c>
      <c r="X581" s="394" t="s">
        <v>1608</v>
      </c>
      <c r="Y581" s="386">
        <v>39888</v>
      </c>
      <c r="Z581" s="394" t="s">
        <v>1341</v>
      </c>
      <c r="AA581" s="385"/>
      <c r="AB581" s="394" t="s">
        <v>1608</v>
      </c>
      <c r="AC581" s="386">
        <v>1447</v>
      </c>
      <c r="AD581" s="394" t="s">
        <v>1613</v>
      </c>
      <c r="AE581" s="386">
        <v>500086</v>
      </c>
      <c r="AF581" s="394" t="s">
        <v>1341</v>
      </c>
      <c r="AG581" s="394" t="s">
        <v>1341</v>
      </c>
      <c r="AH581" s="386" t="b">
        <v>0</v>
      </c>
      <c r="AI581" s="394" t="s">
        <v>1341</v>
      </c>
      <c r="AJ581" s="394" t="s">
        <v>2478</v>
      </c>
      <c r="AK581" t="s">
        <v>2481</v>
      </c>
    </row>
    <row r="582" spans="7:37" x14ac:dyDescent="0.3">
      <c r="G582" t="s">
        <v>2487</v>
      </c>
      <c r="H582" t="s">
        <v>1507</v>
      </c>
      <c r="I582">
        <v>2003</v>
      </c>
      <c r="J582">
        <v>5000</v>
      </c>
      <c r="K582" t="s">
        <v>2286</v>
      </c>
      <c r="L582">
        <v>40</v>
      </c>
      <c r="O582" s="393" t="s">
        <v>2286</v>
      </c>
      <c r="P582" s="394" t="s">
        <v>1607</v>
      </c>
      <c r="Q582" s="394" t="s">
        <v>1507</v>
      </c>
      <c r="R582" s="386">
        <v>2003</v>
      </c>
      <c r="S582" s="394" t="s">
        <v>1780</v>
      </c>
      <c r="T582" s="394" t="s">
        <v>1781</v>
      </c>
      <c r="U582" s="394" t="s">
        <v>1612</v>
      </c>
      <c r="V582" s="395">
        <v>38210</v>
      </c>
      <c r="W582" s="395">
        <v>38210</v>
      </c>
      <c r="X582" s="394" t="s">
        <v>1608</v>
      </c>
      <c r="Y582" s="386">
        <v>31661</v>
      </c>
      <c r="Z582" s="394" t="s">
        <v>1613</v>
      </c>
      <c r="AA582" s="386">
        <v>4303</v>
      </c>
      <c r="AB582" s="394" t="s">
        <v>1608</v>
      </c>
      <c r="AC582" s="386">
        <v>4465</v>
      </c>
      <c r="AD582" s="394" t="s">
        <v>1613</v>
      </c>
      <c r="AE582" s="386">
        <v>494179</v>
      </c>
      <c r="AF582" s="394" t="s">
        <v>1341</v>
      </c>
      <c r="AG582" s="394" t="s">
        <v>1341</v>
      </c>
      <c r="AH582" s="386" t="b">
        <v>0</v>
      </c>
      <c r="AI582" s="394" t="s">
        <v>1341</v>
      </c>
      <c r="AJ582" s="394" t="s">
        <v>2478</v>
      </c>
      <c r="AK582" t="s">
        <v>2481</v>
      </c>
    </row>
    <row r="583" spans="7:37" x14ac:dyDescent="0.3">
      <c r="G583" t="s">
        <v>2487</v>
      </c>
      <c r="H583" t="s">
        <v>1507</v>
      </c>
      <c r="I583">
        <v>2004</v>
      </c>
      <c r="J583">
        <v>5000</v>
      </c>
      <c r="K583" t="s">
        <v>2280</v>
      </c>
      <c r="L583">
        <v>41</v>
      </c>
      <c r="O583" s="393" t="s">
        <v>2280</v>
      </c>
      <c r="P583" s="394" t="s">
        <v>1607</v>
      </c>
      <c r="Q583" s="394" t="s">
        <v>1507</v>
      </c>
      <c r="R583" s="386">
        <v>2004</v>
      </c>
      <c r="S583" s="394" t="s">
        <v>1780</v>
      </c>
      <c r="T583" s="394" t="s">
        <v>1781</v>
      </c>
      <c r="U583" s="394" t="s">
        <v>1612</v>
      </c>
      <c r="V583" s="395">
        <v>38572</v>
      </c>
      <c r="W583" s="395">
        <v>38572</v>
      </c>
      <c r="X583" s="394" t="s">
        <v>1608</v>
      </c>
      <c r="Y583" s="386">
        <v>173153</v>
      </c>
      <c r="Z583" s="394" t="s">
        <v>1341</v>
      </c>
      <c r="AA583" s="385"/>
      <c r="AB583" s="394" t="s">
        <v>1608</v>
      </c>
      <c r="AC583" s="386">
        <v>21644</v>
      </c>
      <c r="AD583" s="394" t="s">
        <v>1341</v>
      </c>
      <c r="AE583" s="385"/>
      <c r="AF583" s="394" t="s">
        <v>250</v>
      </c>
      <c r="AG583" s="394" t="s">
        <v>2007</v>
      </c>
      <c r="AH583" s="386" t="b">
        <v>0</v>
      </c>
      <c r="AI583" s="394" t="s">
        <v>1341</v>
      </c>
      <c r="AJ583" s="394" t="s">
        <v>2478</v>
      </c>
      <c r="AK583" t="s">
        <v>2481</v>
      </c>
    </row>
    <row r="584" spans="7:37" x14ac:dyDescent="0.3">
      <c r="G584" t="s">
        <v>2487</v>
      </c>
      <c r="H584" t="s">
        <v>1507</v>
      </c>
      <c r="I584">
        <v>2005</v>
      </c>
      <c r="J584">
        <v>5000</v>
      </c>
      <c r="K584" t="s">
        <v>2284</v>
      </c>
      <c r="L584">
        <v>42</v>
      </c>
      <c r="O584" s="393" t="s">
        <v>2284</v>
      </c>
      <c r="P584" s="394" t="s">
        <v>1607</v>
      </c>
      <c r="Q584" s="394" t="s">
        <v>1507</v>
      </c>
      <c r="R584" s="386">
        <v>2005</v>
      </c>
      <c r="S584" s="394" t="s">
        <v>1780</v>
      </c>
      <c r="T584" s="394" t="s">
        <v>1781</v>
      </c>
      <c r="U584" s="394" t="s">
        <v>1612</v>
      </c>
      <c r="V584" s="395">
        <v>38940</v>
      </c>
      <c r="W584" s="395">
        <v>38946</v>
      </c>
      <c r="X584" s="394" t="s">
        <v>1608</v>
      </c>
      <c r="Y584" s="386">
        <v>184372</v>
      </c>
      <c r="Z584" s="394" t="s">
        <v>1613</v>
      </c>
      <c r="AA584" s="386">
        <v>5802</v>
      </c>
      <c r="AB584" s="394" t="s">
        <v>1608</v>
      </c>
      <c r="AC584" s="386">
        <v>3223</v>
      </c>
      <c r="AD584" s="394" t="s">
        <v>1613</v>
      </c>
      <c r="AE584" s="386">
        <v>1289</v>
      </c>
      <c r="AF584" s="394" t="s">
        <v>250</v>
      </c>
      <c r="AG584" s="394" t="s">
        <v>2285</v>
      </c>
      <c r="AH584" s="386" t="b">
        <v>0</v>
      </c>
      <c r="AI584" s="394" t="s">
        <v>1341</v>
      </c>
      <c r="AJ584" s="394" t="s">
        <v>1341</v>
      </c>
    </row>
    <row r="585" spans="7:37" x14ac:dyDescent="0.3">
      <c r="G585" t="s">
        <v>2487</v>
      </c>
      <c r="H585" t="s">
        <v>1507</v>
      </c>
      <c r="I585">
        <v>2006</v>
      </c>
      <c r="J585">
        <v>5000</v>
      </c>
      <c r="K585" t="s">
        <v>2279</v>
      </c>
      <c r="L585">
        <v>43</v>
      </c>
      <c r="O585" s="393" t="s">
        <v>2279</v>
      </c>
      <c r="P585" s="394" t="s">
        <v>1607</v>
      </c>
      <c r="Q585" s="394" t="s">
        <v>1507</v>
      </c>
      <c r="R585" s="386">
        <v>2006</v>
      </c>
      <c r="S585" s="394" t="s">
        <v>1780</v>
      </c>
      <c r="T585" s="394" t="s">
        <v>1781</v>
      </c>
      <c r="U585" s="394" t="s">
        <v>1612</v>
      </c>
      <c r="V585" s="395">
        <v>39318</v>
      </c>
      <c r="W585" s="395">
        <v>39318</v>
      </c>
      <c r="X585" s="394" t="s">
        <v>1608</v>
      </c>
      <c r="Y585" s="386">
        <v>215153</v>
      </c>
      <c r="Z585" s="394" t="s">
        <v>1613</v>
      </c>
      <c r="AA585" s="386">
        <v>1921</v>
      </c>
      <c r="AB585" s="394" t="s">
        <v>1608</v>
      </c>
      <c r="AC585" s="386">
        <v>33801</v>
      </c>
      <c r="AD585" s="394" t="s">
        <v>1341</v>
      </c>
      <c r="AE585" s="385"/>
      <c r="AF585" s="394" t="s">
        <v>250</v>
      </c>
      <c r="AG585" s="394" t="s">
        <v>2145</v>
      </c>
      <c r="AH585" s="386" t="b">
        <v>0</v>
      </c>
      <c r="AI585" s="394" t="s">
        <v>1341</v>
      </c>
      <c r="AJ585" s="394" t="s">
        <v>2478</v>
      </c>
      <c r="AK585" t="s">
        <v>2481</v>
      </c>
    </row>
    <row r="586" spans="7:37" x14ac:dyDescent="0.3">
      <c r="G586" t="s">
        <v>2487</v>
      </c>
      <c r="H586" t="s">
        <v>1507</v>
      </c>
      <c r="I586">
        <v>2007</v>
      </c>
      <c r="J586">
        <v>5000</v>
      </c>
      <c r="K586" t="s">
        <v>2282</v>
      </c>
      <c r="L586">
        <v>44</v>
      </c>
      <c r="O586" s="393" t="s">
        <v>2282</v>
      </c>
      <c r="P586" s="394" t="s">
        <v>1607</v>
      </c>
      <c r="Q586" s="394" t="s">
        <v>1507</v>
      </c>
      <c r="R586" s="386">
        <v>2007</v>
      </c>
      <c r="S586" s="394" t="s">
        <v>1780</v>
      </c>
      <c r="T586" s="394" t="s">
        <v>1781</v>
      </c>
      <c r="U586" s="394" t="s">
        <v>1612</v>
      </c>
      <c r="V586" s="395">
        <v>39675</v>
      </c>
      <c r="W586" s="395">
        <v>39675</v>
      </c>
      <c r="X586" s="394" t="s">
        <v>1608</v>
      </c>
      <c r="Y586" s="386">
        <v>205869</v>
      </c>
      <c r="Z586" s="394" t="s">
        <v>1341</v>
      </c>
      <c r="AA586" s="396"/>
      <c r="AB586" s="394" t="s">
        <v>1608</v>
      </c>
      <c r="AC586" s="386">
        <v>7539</v>
      </c>
      <c r="AD586" s="394" t="s">
        <v>1341</v>
      </c>
      <c r="AE586" s="396"/>
      <c r="AF586" s="394" t="s">
        <v>250</v>
      </c>
      <c r="AG586" s="394" t="s">
        <v>2283</v>
      </c>
      <c r="AH586" s="386" t="b">
        <v>0</v>
      </c>
      <c r="AI586" s="394" t="s">
        <v>1341</v>
      </c>
      <c r="AJ586" s="394" t="s">
        <v>2478</v>
      </c>
      <c r="AK586" t="s">
        <v>2481</v>
      </c>
    </row>
    <row r="587" spans="7:37" x14ac:dyDescent="0.3">
      <c r="G587" t="s">
        <v>2487</v>
      </c>
      <c r="H587" t="s">
        <v>1507</v>
      </c>
      <c r="I587">
        <v>2008</v>
      </c>
      <c r="J587">
        <v>5000</v>
      </c>
      <c r="K587">
        <v>210844</v>
      </c>
      <c r="L587">
        <v>45</v>
      </c>
      <c r="O587" s="390">
        <v>210844</v>
      </c>
      <c r="P587" s="252"/>
      <c r="Q587" s="252" t="s">
        <v>1507</v>
      </c>
      <c r="R587" s="252">
        <v>2008</v>
      </c>
      <c r="S587" s="252"/>
      <c r="T587" s="252"/>
      <c r="U587" s="252"/>
      <c r="V587" s="252"/>
      <c r="W587" s="252"/>
      <c r="X587" s="252"/>
      <c r="Y587" s="252"/>
      <c r="Z587" s="252"/>
      <c r="AB587" s="252"/>
      <c r="AC587" s="252"/>
      <c r="AD587" s="252"/>
      <c r="AF587" s="252"/>
      <c r="AG587" s="252"/>
      <c r="AH587" s="252"/>
      <c r="AI587" s="252"/>
      <c r="AJ587" s="394" t="s">
        <v>2478</v>
      </c>
      <c r="AK587" t="s">
        <v>2481</v>
      </c>
    </row>
    <row r="588" spans="7:37" x14ac:dyDescent="0.3">
      <c r="G588" t="s">
        <v>2487</v>
      </c>
      <c r="H588" t="s">
        <v>1503</v>
      </c>
      <c r="I588">
        <v>2001</v>
      </c>
      <c r="J588">
        <v>5000</v>
      </c>
      <c r="K588" t="s">
        <v>2288</v>
      </c>
      <c r="L588">
        <v>46</v>
      </c>
      <c r="O588" s="393" t="s">
        <v>2288</v>
      </c>
      <c r="P588" s="394" t="s">
        <v>1607</v>
      </c>
      <c r="Q588" s="394" t="s">
        <v>1503</v>
      </c>
      <c r="R588" s="386">
        <v>2001</v>
      </c>
      <c r="S588" s="394" t="s">
        <v>1777</v>
      </c>
      <c r="T588" s="394" t="s">
        <v>1778</v>
      </c>
      <c r="U588" s="394" t="s">
        <v>1612</v>
      </c>
      <c r="V588" s="395">
        <v>37460</v>
      </c>
      <c r="W588" s="395">
        <v>37460</v>
      </c>
      <c r="X588" s="394" t="s">
        <v>1608</v>
      </c>
      <c r="Y588" s="386">
        <v>18294</v>
      </c>
      <c r="Z588" s="394" t="s">
        <v>1341</v>
      </c>
      <c r="AA588" s="385"/>
      <c r="AB588" s="394" t="s">
        <v>1608</v>
      </c>
      <c r="AC588" s="386">
        <v>1293</v>
      </c>
      <c r="AD588" s="394" t="s">
        <v>1341</v>
      </c>
      <c r="AE588" s="396"/>
      <c r="AF588" s="394" t="s">
        <v>1341</v>
      </c>
      <c r="AG588" s="394" t="s">
        <v>1341</v>
      </c>
      <c r="AH588" s="386" t="b">
        <v>0</v>
      </c>
      <c r="AI588" s="394" t="s">
        <v>1341</v>
      </c>
      <c r="AJ588" s="394" t="s">
        <v>2478</v>
      </c>
      <c r="AK588" t="s">
        <v>2481</v>
      </c>
    </row>
    <row r="589" spans="7:37" x14ac:dyDescent="0.3">
      <c r="G589" t="s">
        <v>2487</v>
      </c>
      <c r="H589" t="s">
        <v>1503</v>
      </c>
      <c r="I589">
        <v>2001</v>
      </c>
      <c r="J589">
        <v>5000</v>
      </c>
      <c r="K589" t="s">
        <v>2294</v>
      </c>
      <c r="L589">
        <v>47</v>
      </c>
      <c r="O589" s="393" t="s">
        <v>2294</v>
      </c>
      <c r="P589" s="394" t="s">
        <v>1607</v>
      </c>
      <c r="Q589" s="394" t="s">
        <v>1503</v>
      </c>
      <c r="R589" s="386">
        <v>2001</v>
      </c>
      <c r="S589" s="394" t="s">
        <v>1777</v>
      </c>
      <c r="T589" s="394" t="s">
        <v>1778</v>
      </c>
      <c r="U589" s="394" t="s">
        <v>1612</v>
      </c>
      <c r="V589" s="395">
        <v>37460</v>
      </c>
      <c r="W589" s="395">
        <v>37460</v>
      </c>
      <c r="X589" s="394" t="s">
        <v>1608</v>
      </c>
      <c r="Y589" s="386">
        <v>185957</v>
      </c>
      <c r="Z589" s="394" t="s">
        <v>1341</v>
      </c>
      <c r="AA589" s="385"/>
      <c r="AB589" s="394" t="s">
        <v>1608</v>
      </c>
      <c r="AC589" s="386">
        <v>13140</v>
      </c>
      <c r="AD589" s="394" t="s">
        <v>1613</v>
      </c>
      <c r="AE589" s="386">
        <v>16207</v>
      </c>
      <c r="AF589" s="394" t="s">
        <v>1341</v>
      </c>
      <c r="AG589" s="394" t="s">
        <v>1341</v>
      </c>
      <c r="AH589" s="386" t="b">
        <v>0</v>
      </c>
      <c r="AI589" s="394" t="s">
        <v>1341</v>
      </c>
      <c r="AJ589" s="394" t="s">
        <v>2478</v>
      </c>
      <c r="AK589" t="s">
        <v>2481</v>
      </c>
    </row>
    <row r="590" spans="7:37" x14ac:dyDescent="0.3">
      <c r="G590" t="s">
        <v>2487</v>
      </c>
      <c r="H590" t="s">
        <v>1503</v>
      </c>
      <c r="I590">
        <v>2002</v>
      </c>
      <c r="J590">
        <v>5000</v>
      </c>
      <c r="K590" t="s">
        <v>2287</v>
      </c>
      <c r="L590">
        <v>48</v>
      </c>
      <c r="O590" s="393" t="s">
        <v>2287</v>
      </c>
      <c r="P590" s="394" t="s">
        <v>1607</v>
      </c>
      <c r="Q590" s="394" t="s">
        <v>1503</v>
      </c>
      <c r="R590" s="386">
        <v>2002</v>
      </c>
      <c r="S590" s="394" t="s">
        <v>1777</v>
      </c>
      <c r="T590" s="394" t="s">
        <v>1778</v>
      </c>
      <c r="U590" s="394" t="s">
        <v>1612</v>
      </c>
      <c r="V590" s="395">
        <v>37820</v>
      </c>
      <c r="W590" s="395">
        <v>37820</v>
      </c>
      <c r="X590" s="394" t="s">
        <v>1608</v>
      </c>
      <c r="Y590" s="386">
        <v>181046</v>
      </c>
      <c r="Z590" s="394" t="s">
        <v>1341</v>
      </c>
      <c r="AA590" s="385"/>
      <c r="AB590" s="394" t="s">
        <v>1608</v>
      </c>
      <c r="AC590" s="386">
        <v>18564</v>
      </c>
      <c r="AD590" s="394" t="s">
        <v>1613</v>
      </c>
      <c r="AE590" s="386">
        <v>78894</v>
      </c>
      <c r="AF590" s="394" t="s">
        <v>1341</v>
      </c>
      <c r="AG590" s="394" t="s">
        <v>1341</v>
      </c>
      <c r="AH590" s="386" t="b">
        <v>0</v>
      </c>
      <c r="AI590" s="394" t="s">
        <v>1341</v>
      </c>
      <c r="AJ590" s="394" t="s">
        <v>2478</v>
      </c>
      <c r="AK590" t="s">
        <v>2481</v>
      </c>
    </row>
    <row r="591" spans="7:37" x14ac:dyDescent="0.3">
      <c r="G591" t="s">
        <v>2487</v>
      </c>
      <c r="H591" t="s">
        <v>1503</v>
      </c>
      <c r="I591">
        <v>2003</v>
      </c>
      <c r="J591">
        <v>5000</v>
      </c>
      <c r="K591" t="s">
        <v>2293</v>
      </c>
      <c r="L591">
        <v>49</v>
      </c>
      <c r="O591" s="393" t="s">
        <v>2293</v>
      </c>
      <c r="P591" s="394" t="s">
        <v>1607</v>
      </c>
      <c r="Q591" s="394" t="s">
        <v>1503</v>
      </c>
      <c r="R591" s="386">
        <v>2003</v>
      </c>
      <c r="S591" s="394" t="s">
        <v>1777</v>
      </c>
      <c r="T591" s="394" t="s">
        <v>1778</v>
      </c>
      <c r="U591" s="394" t="s">
        <v>1612</v>
      </c>
      <c r="V591" s="395">
        <v>38188</v>
      </c>
      <c r="W591" s="395">
        <v>38188</v>
      </c>
      <c r="X591" s="394" t="s">
        <v>1608</v>
      </c>
      <c r="Y591" s="386">
        <v>206096</v>
      </c>
      <c r="Z591" s="394" t="s">
        <v>1613</v>
      </c>
      <c r="AA591" s="386">
        <v>7003</v>
      </c>
      <c r="AB591" s="394" t="s">
        <v>1608</v>
      </c>
      <c r="AC591" s="386">
        <v>4530</v>
      </c>
      <c r="AD591" s="394" t="s">
        <v>1613</v>
      </c>
      <c r="AE591" s="386">
        <v>1226</v>
      </c>
      <c r="AF591" s="394" t="s">
        <v>1341</v>
      </c>
      <c r="AG591" s="394" t="s">
        <v>1341</v>
      </c>
      <c r="AH591" s="386" t="b">
        <v>0</v>
      </c>
      <c r="AI591" s="394" t="s">
        <v>1341</v>
      </c>
      <c r="AJ591" s="394" t="s">
        <v>2478</v>
      </c>
      <c r="AK591" t="s">
        <v>2481</v>
      </c>
    </row>
    <row r="592" spans="7:37" x14ac:dyDescent="0.3">
      <c r="G592" t="s">
        <v>2487</v>
      </c>
      <c r="H592" t="s">
        <v>1503</v>
      </c>
      <c r="I592">
        <v>2004</v>
      </c>
      <c r="J592">
        <v>5000</v>
      </c>
      <c r="K592" t="s">
        <v>2292</v>
      </c>
      <c r="L592">
        <v>50</v>
      </c>
      <c r="O592" s="393" t="s">
        <v>2292</v>
      </c>
      <c r="P592" s="394" t="s">
        <v>1607</v>
      </c>
      <c r="Q592" s="394" t="s">
        <v>1503</v>
      </c>
      <c r="R592" s="386">
        <v>2004</v>
      </c>
      <c r="S592" s="394" t="s">
        <v>1777</v>
      </c>
      <c r="T592" s="394" t="s">
        <v>1778</v>
      </c>
      <c r="U592" s="394" t="s">
        <v>1612</v>
      </c>
      <c r="V592" s="395">
        <v>38563</v>
      </c>
      <c r="W592" s="395">
        <v>38564</v>
      </c>
      <c r="X592" s="394" t="s">
        <v>1608</v>
      </c>
      <c r="Y592" s="386">
        <v>170652</v>
      </c>
      <c r="Z592" s="394" t="s">
        <v>1613</v>
      </c>
      <c r="AA592" s="386">
        <v>1517</v>
      </c>
      <c r="AB592" s="394" t="s">
        <v>1608</v>
      </c>
      <c r="AC592" s="386">
        <v>38302</v>
      </c>
      <c r="AD592" s="394" t="s">
        <v>1341</v>
      </c>
      <c r="AE592" s="396"/>
      <c r="AF592" s="394" t="s">
        <v>1341</v>
      </c>
      <c r="AG592" s="394" t="s">
        <v>1341</v>
      </c>
      <c r="AH592" s="386" t="b">
        <v>0</v>
      </c>
      <c r="AI592" s="394" t="s">
        <v>1341</v>
      </c>
      <c r="AJ592" s="394" t="s">
        <v>2478</v>
      </c>
      <c r="AK592" t="s">
        <v>2481</v>
      </c>
    </row>
    <row r="593" spans="7:36" x14ac:dyDescent="0.3">
      <c r="G593" t="s">
        <v>2487</v>
      </c>
      <c r="H593" t="s">
        <v>1503</v>
      </c>
      <c r="I593">
        <v>2005</v>
      </c>
      <c r="J593">
        <v>5000</v>
      </c>
      <c r="K593" t="s">
        <v>2290</v>
      </c>
      <c r="L593">
        <v>51</v>
      </c>
      <c r="O593" s="393" t="s">
        <v>2290</v>
      </c>
      <c r="P593" s="394" t="s">
        <v>1607</v>
      </c>
      <c r="Q593" s="394" t="s">
        <v>1503</v>
      </c>
      <c r="R593" s="386">
        <v>2005</v>
      </c>
      <c r="S593" s="394" t="s">
        <v>1777</v>
      </c>
      <c r="T593" s="394" t="s">
        <v>2291</v>
      </c>
      <c r="U593" s="394" t="s">
        <v>1612</v>
      </c>
      <c r="V593" s="395">
        <v>38924</v>
      </c>
      <c r="W593" s="395">
        <v>38929</v>
      </c>
      <c r="X593" s="394" t="s">
        <v>1608</v>
      </c>
      <c r="Y593" s="386">
        <v>194075</v>
      </c>
      <c r="Z593" s="394" t="s">
        <v>1613</v>
      </c>
      <c r="AA593" s="386">
        <v>4421</v>
      </c>
      <c r="AB593" s="394" t="s">
        <v>1608</v>
      </c>
      <c r="AC593" s="386">
        <v>10971</v>
      </c>
      <c r="AD593" s="394" t="s">
        <v>1613</v>
      </c>
      <c r="AE593" s="386">
        <v>1768</v>
      </c>
      <c r="AF593" s="394" t="s">
        <v>1341</v>
      </c>
      <c r="AG593" s="394" t="s">
        <v>1341</v>
      </c>
      <c r="AH593" s="386" t="b">
        <v>0</v>
      </c>
      <c r="AI593" s="394" t="s">
        <v>1341</v>
      </c>
      <c r="AJ593" s="394" t="s">
        <v>1341</v>
      </c>
    </row>
    <row r="594" spans="7:36" x14ac:dyDescent="0.3">
      <c r="G594" t="s">
        <v>2487</v>
      </c>
      <c r="H594" t="s">
        <v>1503</v>
      </c>
      <c r="I594">
        <v>2006</v>
      </c>
      <c r="J594">
        <v>5000</v>
      </c>
      <c r="K594" t="s">
        <v>2295</v>
      </c>
      <c r="L594">
        <v>52</v>
      </c>
      <c r="O594" s="393" t="s">
        <v>2295</v>
      </c>
      <c r="P594" s="394" t="s">
        <v>1607</v>
      </c>
      <c r="Q594" s="394" t="s">
        <v>1503</v>
      </c>
      <c r="R594" s="386">
        <v>2006</v>
      </c>
      <c r="S594" s="394" t="s">
        <v>1777</v>
      </c>
      <c r="T594" s="394" t="s">
        <v>1778</v>
      </c>
      <c r="U594" s="394" t="s">
        <v>1612</v>
      </c>
      <c r="V594" s="395">
        <v>39293</v>
      </c>
      <c r="W594" s="395">
        <v>39300</v>
      </c>
      <c r="X594" s="394" t="s">
        <v>1608</v>
      </c>
      <c r="Y594" s="386">
        <v>201780</v>
      </c>
      <c r="Z594" s="394" t="s">
        <v>1613</v>
      </c>
      <c r="AA594" s="386">
        <v>412</v>
      </c>
      <c r="AB594" s="394" t="s">
        <v>1608</v>
      </c>
      <c r="AC594" s="386">
        <v>44866</v>
      </c>
      <c r="AD594" s="394" t="s">
        <v>1341</v>
      </c>
      <c r="AE594" s="385"/>
      <c r="AF594" s="394" t="s">
        <v>1341</v>
      </c>
      <c r="AG594" s="394" t="s">
        <v>1341</v>
      </c>
      <c r="AH594" s="386" t="b">
        <v>0</v>
      </c>
      <c r="AI594" s="394" t="s">
        <v>1341</v>
      </c>
      <c r="AJ594" s="394" t="s">
        <v>1341</v>
      </c>
    </row>
    <row r="595" spans="7:36" x14ac:dyDescent="0.3">
      <c r="G595" t="s">
        <v>2487</v>
      </c>
      <c r="H595" t="s">
        <v>1503</v>
      </c>
      <c r="I595">
        <v>2007</v>
      </c>
      <c r="J595">
        <v>5000</v>
      </c>
      <c r="K595" t="s">
        <v>2289</v>
      </c>
      <c r="L595">
        <v>53</v>
      </c>
      <c r="O595" s="393" t="s">
        <v>2289</v>
      </c>
      <c r="P595" s="394" t="s">
        <v>1607</v>
      </c>
      <c r="Q595" s="394" t="s">
        <v>1503</v>
      </c>
      <c r="R595" s="386">
        <v>2007</v>
      </c>
      <c r="S595" s="394" t="s">
        <v>1777</v>
      </c>
      <c r="T595" s="394" t="s">
        <v>1778</v>
      </c>
      <c r="U595" s="394" t="s">
        <v>1612</v>
      </c>
      <c r="V595" s="395">
        <v>39660</v>
      </c>
      <c r="W595" s="395">
        <v>39666</v>
      </c>
      <c r="X595" s="394" t="s">
        <v>1608</v>
      </c>
      <c r="Y595" s="386">
        <v>186540</v>
      </c>
      <c r="Z595" s="394" t="s">
        <v>1613</v>
      </c>
      <c r="AA595" s="386">
        <v>754</v>
      </c>
      <c r="AB595" s="394" t="s">
        <v>1608</v>
      </c>
      <c r="AC595" s="386">
        <v>6030</v>
      </c>
      <c r="AD595" s="394" t="s">
        <v>1341</v>
      </c>
      <c r="AE595" s="396"/>
      <c r="AF595" s="394" t="s">
        <v>1341</v>
      </c>
      <c r="AG595" s="394" t="s">
        <v>1341</v>
      </c>
      <c r="AH595" s="386" t="b">
        <v>0</v>
      </c>
      <c r="AI595" s="394" t="s">
        <v>1341</v>
      </c>
      <c r="AJ595" s="394" t="s">
        <v>1341</v>
      </c>
    </row>
    <row r="596" spans="7:36" x14ac:dyDescent="0.3">
      <c r="G596" t="s">
        <v>2487</v>
      </c>
      <c r="H596" t="s">
        <v>1503</v>
      </c>
      <c r="I596">
        <v>2008</v>
      </c>
      <c r="J596">
        <v>5000</v>
      </c>
      <c r="K596">
        <v>210843</v>
      </c>
      <c r="L596">
        <v>54</v>
      </c>
      <c r="O596" s="390">
        <v>210843</v>
      </c>
      <c r="P596" s="252"/>
      <c r="Q596" s="252" t="s">
        <v>1503</v>
      </c>
      <c r="R596" s="252">
        <v>2008</v>
      </c>
      <c r="S596" s="252"/>
      <c r="T596" s="252"/>
      <c r="U596" s="252"/>
      <c r="V596" s="252"/>
      <c r="W596" s="252"/>
      <c r="X596" s="252"/>
      <c r="Y596" s="252"/>
      <c r="Z596" s="252"/>
      <c r="AB596" s="252"/>
      <c r="AC596" s="252"/>
      <c r="AD596" s="252"/>
      <c r="AE596" s="252"/>
      <c r="AF596" s="252"/>
      <c r="AG596" s="252"/>
      <c r="AH596" s="252"/>
      <c r="AI596" s="252"/>
      <c r="AJ596" s="252" t="s">
        <v>2479</v>
      </c>
    </row>
    <row r="597" spans="7:36" x14ac:dyDescent="0.3">
      <c r="G597" t="s">
        <v>2487</v>
      </c>
      <c r="H597" t="s">
        <v>356</v>
      </c>
      <c r="I597">
        <v>2005</v>
      </c>
      <c r="J597">
        <v>5000</v>
      </c>
      <c r="K597" t="s">
        <v>2321</v>
      </c>
      <c r="L597">
        <v>55</v>
      </c>
      <c r="O597" s="393" t="s">
        <v>2321</v>
      </c>
      <c r="P597" s="394" t="s">
        <v>1607</v>
      </c>
      <c r="Q597" s="394" t="s">
        <v>356</v>
      </c>
      <c r="R597" s="386">
        <v>2005</v>
      </c>
      <c r="S597" s="394" t="s">
        <v>1811</v>
      </c>
      <c r="T597" s="394" t="s">
        <v>1812</v>
      </c>
      <c r="U597" s="394" t="s">
        <v>1612</v>
      </c>
      <c r="V597" s="395">
        <v>38848</v>
      </c>
      <c r="W597" s="395">
        <v>38848</v>
      </c>
      <c r="X597" s="394" t="s">
        <v>1608</v>
      </c>
      <c r="Y597" s="386">
        <v>201655</v>
      </c>
      <c r="Z597" s="394" t="s">
        <v>1613</v>
      </c>
      <c r="AA597" s="386">
        <v>364</v>
      </c>
      <c r="AB597" s="394" t="s">
        <v>1608</v>
      </c>
      <c r="AC597" s="386">
        <v>364</v>
      </c>
      <c r="AD597" s="394" t="s">
        <v>1341</v>
      </c>
      <c r="AE597" s="396"/>
      <c r="AF597" s="394" t="s">
        <v>250</v>
      </c>
      <c r="AG597" s="394" t="s">
        <v>2322</v>
      </c>
      <c r="AH597" s="386" t="b">
        <v>0</v>
      </c>
      <c r="AI597" s="394" t="s">
        <v>1341</v>
      </c>
      <c r="AJ597" s="394" t="s">
        <v>1341</v>
      </c>
    </row>
    <row r="598" spans="7:36" x14ac:dyDescent="0.3">
      <c r="G598" t="s">
        <v>2487</v>
      </c>
      <c r="H598" t="s">
        <v>356</v>
      </c>
      <c r="I598">
        <v>2006</v>
      </c>
      <c r="J598">
        <v>5000</v>
      </c>
      <c r="K598" t="s">
        <v>2323</v>
      </c>
      <c r="L598">
        <v>56</v>
      </c>
      <c r="O598" s="393" t="s">
        <v>2323</v>
      </c>
      <c r="P598" s="394" t="s">
        <v>1607</v>
      </c>
      <c r="Q598" s="394" t="s">
        <v>356</v>
      </c>
      <c r="R598" s="386">
        <v>2006</v>
      </c>
      <c r="S598" s="394" t="s">
        <v>1811</v>
      </c>
      <c r="T598" s="394" t="s">
        <v>1812</v>
      </c>
      <c r="U598" s="394" t="s">
        <v>1612</v>
      </c>
      <c r="V598" s="395">
        <v>39209</v>
      </c>
      <c r="W598" s="395">
        <v>39209</v>
      </c>
      <c r="X598" s="394" t="s">
        <v>1608</v>
      </c>
      <c r="Y598" s="386">
        <v>206496</v>
      </c>
      <c r="Z598" s="394" t="s">
        <v>1341</v>
      </c>
      <c r="AA598" s="396"/>
      <c r="AB598" s="394" t="s">
        <v>1341</v>
      </c>
      <c r="AC598" s="396"/>
      <c r="AD598" s="394" t="s">
        <v>1341</v>
      </c>
      <c r="AE598" s="385"/>
      <c r="AF598" s="394" t="s">
        <v>250</v>
      </c>
      <c r="AG598" s="394" t="s">
        <v>2324</v>
      </c>
      <c r="AH598" s="386" t="b">
        <v>0</v>
      </c>
      <c r="AI598" s="394" t="s">
        <v>1341</v>
      </c>
      <c r="AJ598" s="394" t="s">
        <v>1341</v>
      </c>
    </row>
    <row r="599" spans="7:36" x14ac:dyDescent="0.3">
      <c r="G599" t="s">
        <v>2487</v>
      </c>
      <c r="H599" t="s">
        <v>356</v>
      </c>
      <c r="I599">
        <v>2007</v>
      </c>
      <c r="J599">
        <v>5000</v>
      </c>
      <c r="K599" t="s">
        <v>2325</v>
      </c>
      <c r="L599">
        <v>57</v>
      </c>
      <c r="O599" s="393" t="s">
        <v>2325</v>
      </c>
      <c r="P599" s="394" t="s">
        <v>1607</v>
      </c>
      <c r="Q599" s="394" t="s">
        <v>356</v>
      </c>
      <c r="R599" s="386">
        <v>2007</v>
      </c>
      <c r="S599" s="394" t="s">
        <v>1811</v>
      </c>
      <c r="T599" s="394" t="s">
        <v>1812</v>
      </c>
      <c r="U599" s="394" t="s">
        <v>1612</v>
      </c>
      <c r="V599" s="395">
        <v>39582</v>
      </c>
      <c r="W599" s="395">
        <v>39582</v>
      </c>
      <c r="X599" s="394" t="s">
        <v>1608</v>
      </c>
      <c r="Y599" s="386">
        <v>211571</v>
      </c>
      <c r="Z599" s="394" t="s">
        <v>1341</v>
      </c>
      <c r="AA599" s="396"/>
      <c r="AB599" s="394" t="s">
        <v>1341</v>
      </c>
      <c r="AC599" s="396"/>
      <c r="AD599" s="394" t="s">
        <v>1341</v>
      </c>
      <c r="AE599" s="396"/>
      <c r="AF599" s="394" t="s">
        <v>250</v>
      </c>
      <c r="AG599" s="394" t="s">
        <v>2326</v>
      </c>
      <c r="AH599" s="386" t="b">
        <v>0</v>
      </c>
      <c r="AI599" s="394" t="s">
        <v>1341</v>
      </c>
      <c r="AJ599" s="394" t="s">
        <v>1341</v>
      </c>
    </row>
    <row r="600" spans="7:36" x14ac:dyDescent="0.3">
      <c r="G600" t="s">
        <v>2487</v>
      </c>
      <c r="H600" t="s">
        <v>356</v>
      </c>
      <c r="I600">
        <v>2008</v>
      </c>
      <c r="J600">
        <v>5000</v>
      </c>
      <c r="K600">
        <v>634841</v>
      </c>
      <c r="L600">
        <v>58</v>
      </c>
      <c r="O600" s="390">
        <v>634841</v>
      </c>
      <c r="P600" s="252"/>
      <c r="Q600" s="252" t="s">
        <v>356</v>
      </c>
      <c r="R600" s="252">
        <v>2008</v>
      </c>
      <c r="S600" s="252"/>
      <c r="T600" s="252"/>
      <c r="U600" s="252"/>
      <c r="V600" s="252"/>
      <c r="W600" s="252"/>
      <c r="X600" s="252"/>
      <c r="Y600" s="252"/>
      <c r="Z600" s="252"/>
      <c r="AB600" s="252"/>
      <c r="AC600" s="252"/>
      <c r="AD600" s="252"/>
      <c r="AF600" s="252"/>
      <c r="AG600" s="252"/>
      <c r="AH600" s="252"/>
      <c r="AI600" s="252"/>
      <c r="AJ600" s="252" t="s">
        <v>2479</v>
      </c>
    </row>
    <row r="601" spans="7:36" x14ac:dyDescent="0.3">
      <c r="G601" t="s">
        <v>2487</v>
      </c>
      <c r="H601" t="s">
        <v>435</v>
      </c>
      <c r="I601">
        <v>2005</v>
      </c>
      <c r="J601">
        <v>5000</v>
      </c>
      <c r="K601" t="s">
        <v>2347</v>
      </c>
      <c r="L601">
        <v>59</v>
      </c>
      <c r="O601" s="393" t="s">
        <v>2347</v>
      </c>
      <c r="P601" s="394" t="s">
        <v>1607</v>
      </c>
      <c r="Q601" s="394" t="s">
        <v>435</v>
      </c>
      <c r="R601" s="386">
        <v>2005</v>
      </c>
      <c r="S601" s="394" t="s">
        <v>1774</v>
      </c>
      <c r="T601" s="394" t="s">
        <v>1801</v>
      </c>
      <c r="U601" s="394" t="s">
        <v>1607</v>
      </c>
      <c r="V601" s="395">
        <v>38883</v>
      </c>
      <c r="W601" s="395">
        <v>38883</v>
      </c>
      <c r="X601" s="394" t="s">
        <v>1608</v>
      </c>
      <c r="Y601" s="386">
        <v>249673</v>
      </c>
      <c r="Z601" s="394" t="s">
        <v>1341</v>
      </c>
      <c r="AA601" s="396"/>
      <c r="AB601" s="394" t="s">
        <v>1608</v>
      </c>
      <c r="AC601" s="386">
        <v>2522</v>
      </c>
      <c r="AD601" s="394" t="s">
        <v>1341</v>
      </c>
      <c r="AE601" s="396"/>
      <c r="AF601" s="394" t="s">
        <v>1341</v>
      </c>
      <c r="AG601" s="394" t="s">
        <v>1341</v>
      </c>
      <c r="AH601" s="386" t="b">
        <v>0</v>
      </c>
      <c r="AI601" s="394" t="s">
        <v>1341</v>
      </c>
      <c r="AJ601" s="382" t="s">
        <v>1341</v>
      </c>
    </row>
    <row r="602" spans="7:36" x14ac:dyDescent="0.3">
      <c r="G602" t="s">
        <v>2487</v>
      </c>
      <c r="H602" t="s">
        <v>435</v>
      </c>
      <c r="I602">
        <v>2006</v>
      </c>
      <c r="J602">
        <v>5000</v>
      </c>
      <c r="K602" t="s">
        <v>2349</v>
      </c>
      <c r="L602">
        <v>60</v>
      </c>
      <c r="O602" s="393" t="s">
        <v>2349</v>
      </c>
      <c r="P602" s="394" t="s">
        <v>1607</v>
      </c>
      <c r="Q602" s="394" t="s">
        <v>435</v>
      </c>
      <c r="R602" s="386">
        <v>2006</v>
      </c>
      <c r="S602" s="394" t="s">
        <v>1774</v>
      </c>
      <c r="T602" s="394" t="s">
        <v>1801</v>
      </c>
      <c r="U602" s="394" t="s">
        <v>1607</v>
      </c>
      <c r="V602" s="395">
        <v>39248</v>
      </c>
      <c r="W602" s="395">
        <v>39248</v>
      </c>
      <c r="X602" s="394" t="s">
        <v>1608</v>
      </c>
      <c r="Y602" s="386">
        <v>254739</v>
      </c>
      <c r="Z602" s="394" t="s">
        <v>1613</v>
      </c>
      <c r="AA602" s="386">
        <v>946</v>
      </c>
      <c r="AB602" s="394" t="s">
        <v>1341</v>
      </c>
      <c r="AC602" s="396"/>
      <c r="AD602" s="394" t="s">
        <v>1341</v>
      </c>
      <c r="AE602" s="396"/>
      <c r="AF602" s="394" t="s">
        <v>1341</v>
      </c>
      <c r="AG602" s="394" t="s">
        <v>1341</v>
      </c>
      <c r="AH602" s="386" t="b">
        <v>0</v>
      </c>
      <c r="AI602" s="394" t="s">
        <v>1341</v>
      </c>
      <c r="AJ602" s="382" t="s">
        <v>1341</v>
      </c>
    </row>
    <row r="603" spans="7:36" x14ac:dyDescent="0.3">
      <c r="G603" t="s">
        <v>2487</v>
      </c>
      <c r="H603" t="s">
        <v>435</v>
      </c>
      <c r="I603">
        <v>2007</v>
      </c>
      <c r="J603">
        <v>5000</v>
      </c>
      <c r="K603" t="s">
        <v>2348</v>
      </c>
      <c r="L603">
        <v>61</v>
      </c>
      <c r="O603" s="393" t="s">
        <v>2348</v>
      </c>
      <c r="P603" s="394" t="s">
        <v>1607</v>
      </c>
      <c r="Q603" s="394" t="s">
        <v>435</v>
      </c>
      <c r="R603" s="386">
        <v>2007</v>
      </c>
      <c r="S603" s="394" t="s">
        <v>1774</v>
      </c>
      <c r="T603" s="394" t="s">
        <v>1801</v>
      </c>
      <c r="U603" s="394" t="s">
        <v>1607</v>
      </c>
      <c r="V603" s="395">
        <v>39604</v>
      </c>
      <c r="W603" s="395">
        <v>39604</v>
      </c>
      <c r="X603" s="394" t="s">
        <v>1608</v>
      </c>
      <c r="Y603" s="386">
        <v>220789</v>
      </c>
      <c r="Z603" s="394" t="s">
        <v>1341</v>
      </c>
      <c r="AA603" s="396"/>
      <c r="AB603" s="394" t="s">
        <v>1608</v>
      </c>
      <c r="AC603" s="386">
        <v>436</v>
      </c>
      <c r="AD603" s="394" t="s">
        <v>1341</v>
      </c>
      <c r="AE603" s="396"/>
      <c r="AF603" s="394" t="s">
        <v>1341</v>
      </c>
      <c r="AG603" s="394" t="s">
        <v>1341</v>
      </c>
      <c r="AH603" s="386" t="b">
        <v>0</v>
      </c>
      <c r="AI603" s="394" t="s">
        <v>1341</v>
      </c>
      <c r="AJ603" s="382" t="s">
        <v>1341</v>
      </c>
    </row>
    <row r="604" spans="7:36" x14ac:dyDescent="0.3">
      <c r="G604" t="s">
        <v>2487</v>
      </c>
      <c r="H604" t="s">
        <v>435</v>
      </c>
      <c r="I604">
        <v>2008</v>
      </c>
      <c r="J604">
        <v>5000</v>
      </c>
      <c r="K604">
        <v>634395</v>
      </c>
      <c r="L604">
        <v>62</v>
      </c>
      <c r="O604" s="390">
        <v>634395</v>
      </c>
      <c r="P604" s="252"/>
      <c r="Q604" s="252" t="s">
        <v>435</v>
      </c>
      <c r="R604" s="252">
        <v>2008</v>
      </c>
      <c r="S604" s="252"/>
      <c r="T604" s="252"/>
      <c r="U604" s="252"/>
      <c r="V604" s="252"/>
      <c r="W604" s="252"/>
      <c r="X604" s="252"/>
      <c r="Y604" s="252"/>
      <c r="Z604" s="252"/>
      <c r="AA604" s="252"/>
      <c r="AB604" s="252"/>
      <c r="AC604" s="252"/>
      <c r="AD604" s="252"/>
      <c r="AE604" s="252"/>
      <c r="AF604" s="252"/>
      <c r="AG604" s="252"/>
      <c r="AH604" s="252"/>
      <c r="AI604" s="252"/>
      <c r="AJ604" s="335" t="s">
        <v>2479</v>
      </c>
    </row>
    <row r="605" spans="7:36" x14ac:dyDescent="0.3">
      <c r="G605" t="s">
        <v>2487</v>
      </c>
      <c r="H605" t="s">
        <v>436</v>
      </c>
      <c r="I605">
        <v>2005</v>
      </c>
      <c r="J605">
        <v>5000</v>
      </c>
      <c r="K605" t="s">
        <v>2354</v>
      </c>
      <c r="L605">
        <v>63</v>
      </c>
      <c r="O605" s="393" t="s">
        <v>2354</v>
      </c>
      <c r="P605" s="394" t="s">
        <v>1607</v>
      </c>
      <c r="Q605" s="394" t="s">
        <v>436</v>
      </c>
      <c r="R605" s="386">
        <v>2005</v>
      </c>
      <c r="S605" s="394" t="s">
        <v>1774</v>
      </c>
      <c r="T605" s="394" t="s">
        <v>1801</v>
      </c>
      <c r="U605" s="394" t="s">
        <v>1607</v>
      </c>
      <c r="V605" s="395">
        <v>39177</v>
      </c>
      <c r="W605" s="395">
        <v>39177</v>
      </c>
      <c r="X605" s="394" t="s">
        <v>1608</v>
      </c>
      <c r="Y605" s="386">
        <v>74633</v>
      </c>
      <c r="Z605" s="394" t="s">
        <v>1341</v>
      </c>
      <c r="AA605" s="396"/>
      <c r="AB605" s="394" t="s">
        <v>1341</v>
      </c>
      <c r="AC605" s="396"/>
      <c r="AD605" s="394" t="s">
        <v>1341</v>
      </c>
      <c r="AE605" s="396"/>
      <c r="AF605" s="394" t="s">
        <v>250</v>
      </c>
      <c r="AG605" s="394" t="s">
        <v>2355</v>
      </c>
      <c r="AH605" s="386" t="b">
        <v>0</v>
      </c>
      <c r="AI605" s="394" t="s">
        <v>1341</v>
      </c>
      <c r="AJ605" s="382" t="s">
        <v>1341</v>
      </c>
    </row>
    <row r="606" spans="7:36" x14ac:dyDescent="0.3">
      <c r="G606" t="s">
        <v>2487</v>
      </c>
      <c r="H606" t="s">
        <v>436</v>
      </c>
      <c r="I606">
        <v>2006</v>
      </c>
      <c r="J606">
        <v>5000</v>
      </c>
      <c r="K606" t="s">
        <v>2352</v>
      </c>
      <c r="L606">
        <v>64</v>
      </c>
      <c r="O606" s="393" t="s">
        <v>2352</v>
      </c>
      <c r="P606" s="394" t="s">
        <v>1607</v>
      </c>
      <c r="Q606" s="394" t="s">
        <v>436</v>
      </c>
      <c r="R606" s="386">
        <v>2006</v>
      </c>
      <c r="S606" s="394" t="s">
        <v>1774</v>
      </c>
      <c r="T606" s="394" t="s">
        <v>1801</v>
      </c>
      <c r="U606" s="394" t="s">
        <v>1607</v>
      </c>
      <c r="V606" s="395">
        <v>39549</v>
      </c>
      <c r="W606" s="395">
        <v>39551</v>
      </c>
      <c r="X606" s="394" t="s">
        <v>1608</v>
      </c>
      <c r="Y606" s="386">
        <v>25019</v>
      </c>
      <c r="Z606" s="394" t="s">
        <v>1613</v>
      </c>
      <c r="AA606" s="386">
        <v>204</v>
      </c>
      <c r="AB606" s="394" t="s">
        <v>1608</v>
      </c>
      <c r="AC606" s="386">
        <v>304</v>
      </c>
      <c r="AD606" s="394" t="s">
        <v>1341</v>
      </c>
      <c r="AE606" s="385"/>
      <c r="AF606" s="394" t="s">
        <v>250</v>
      </c>
      <c r="AG606" s="394" t="s">
        <v>2353</v>
      </c>
      <c r="AH606" s="386" t="b">
        <v>0</v>
      </c>
      <c r="AI606" s="394" t="s">
        <v>1341</v>
      </c>
      <c r="AJ606" s="394" t="s">
        <v>1341</v>
      </c>
    </row>
    <row r="607" spans="7:36" x14ac:dyDescent="0.3">
      <c r="G607" t="s">
        <v>2487</v>
      </c>
      <c r="H607" t="s">
        <v>436</v>
      </c>
      <c r="I607">
        <v>2006</v>
      </c>
      <c r="J607">
        <v>5000</v>
      </c>
      <c r="K607" t="s">
        <v>2357</v>
      </c>
      <c r="L607">
        <v>65</v>
      </c>
      <c r="O607" s="393" t="s">
        <v>2357</v>
      </c>
      <c r="P607" s="394" t="s">
        <v>1607</v>
      </c>
      <c r="Q607" s="394" t="s">
        <v>436</v>
      </c>
      <c r="R607" s="386">
        <v>2006</v>
      </c>
      <c r="S607" s="394" t="s">
        <v>1774</v>
      </c>
      <c r="T607" s="394" t="s">
        <v>1801</v>
      </c>
      <c r="U607" s="394" t="s">
        <v>1607</v>
      </c>
      <c r="V607" s="395">
        <v>39549</v>
      </c>
      <c r="W607" s="395">
        <v>39551</v>
      </c>
      <c r="X607" s="394" t="s">
        <v>1608</v>
      </c>
      <c r="Y607" s="386">
        <v>23266</v>
      </c>
      <c r="Z607" s="394" t="s">
        <v>1613</v>
      </c>
      <c r="AA607" s="386">
        <v>190</v>
      </c>
      <c r="AB607" s="394" t="s">
        <v>1608</v>
      </c>
      <c r="AC607" s="386">
        <v>283</v>
      </c>
      <c r="AD607" s="394" t="s">
        <v>1341</v>
      </c>
      <c r="AE607" s="396"/>
      <c r="AF607" s="394" t="s">
        <v>250</v>
      </c>
      <c r="AG607" s="394" t="s">
        <v>2353</v>
      </c>
      <c r="AH607" s="386" t="b">
        <v>0</v>
      </c>
      <c r="AI607" s="394" t="s">
        <v>1341</v>
      </c>
      <c r="AJ607" s="394" t="s">
        <v>1341</v>
      </c>
    </row>
    <row r="608" spans="7:36" x14ac:dyDescent="0.3">
      <c r="G608" t="s">
        <v>2487</v>
      </c>
      <c r="H608" t="s">
        <v>436</v>
      </c>
      <c r="I608">
        <v>2006</v>
      </c>
      <c r="J608">
        <v>5000</v>
      </c>
      <c r="K608" t="s">
        <v>2356</v>
      </c>
      <c r="L608">
        <v>66</v>
      </c>
      <c r="O608" s="393" t="s">
        <v>2356</v>
      </c>
      <c r="P608" s="394" t="s">
        <v>1607</v>
      </c>
      <c r="Q608" s="394" t="s">
        <v>436</v>
      </c>
      <c r="R608" s="386">
        <v>2006</v>
      </c>
      <c r="S608" s="394" t="s">
        <v>1774</v>
      </c>
      <c r="T608" s="394" t="s">
        <v>1801</v>
      </c>
      <c r="U608" s="394" t="s">
        <v>1607</v>
      </c>
      <c r="V608" s="395">
        <v>39549</v>
      </c>
      <c r="W608" s="395">
        <v>39551</v>
      </c>
      <c r="X608" s="394" t="s">
        <v>1608</v>
      </c>
      <c r="Y608" s="386">
        <v>21794</v>
      </c>
      <c r="Z608" s="394" t="s">
        <v>1613</v>
      </c>
      <c r="AA608" s="386">
        <v>178</v>
      </c>
      <c r="AB608" s="394" t="s">
        <v>1608</v>
      </c>
      <c r="AC608" s="386">
        <v>265</v>
      </c>
      <c r="AD608" s="394" t="s">
        <v>1341</v>
      </c>
      <c r="AE608" s="396"/>
      <c r="AF608" s="394" t="s">
        <v>250</v>
      </c>
      <c r="AG608" s="394" t="s">
        <v>2353</v>
      </c>
      <c r="AH608" s="386" t="b">
        <v>0</v>
      </c>
      <c r="AI608" s="394" t="s">
        <v>1341</v>
      </c>
      <c r="AJ608" s="394" t="s">
        <v>1341</v>
      </c>
    </row>
    <row r="609" spans="7:37" x14ac:dyDescent="0.3">
      <c r="G609" t="s">
        <v>2487</v>
      </c>
      <c r="H609" t="s">
        <v>436</v>
      </c>
      <c r="I609">
        <v>2007</v>
      </c>
      <c r="J609">
        <v>5000</v>
      </c>
      <c r="K609" t="s">
        <v>2350</v>
      </c>
      <c r="L609">
        <v>67</v>
      </c>
      <c r="O609" s="393" t="s">
        <v>2350</v>
      </c>
      <c r="P609" s="394" t="s">
        <v>1607</v>
      </c>
      <c r="Q609" s="394" t="s">
        <v>436</v>
      </c>
      <c r="R609" s="386">
        <v>2007</v>
      </c>
      <c r="S609" s="394" t="s">
        <v>1774</v>
      </c>
      <c r="T609" s="394" t="s">
        <v>1801</v>
      </c>
      <c r="U609" s="394" t="s">
        <v>1607</v>
      </c>
      <c r="V609" s="395">
        <v>39904</v>
      </c>
      <c r="W609" s="395">
        <v>39905</v>
      </c>
      <c r="X609" s="394" t="s">
        <v>1608</v>
      </c>
      <c r="Y609" s="386">
        <v>58503</v>
      </c>
      <c r="Z609" s="394" t="s">
        <v>1341</v>
      </c>
      <c r="AA609" s="396"/>
      <c r="AB609" s="394" t="s">
        <v>1608</v>
      </c>
      <c r="AC609" s="386">
        <v>229</v>
      </c>
      <c r="AD609" s="394" t="s">
        <v>1341</v>
      </c>
      <c r="AE609" s="396"/>
      <c r="AF609" s="394" t="s">
        <v>250</v>
      </c>
      <c r="AG609" s="394" t="s">
        <v>2351</v>
      </c>
      <c r="AH609" s="386" t="b">
        <v>0</v>
      </c>
      <c r="AI609" s="394" t="s">
        <v>1341</v>
      </c>
      <c r="AJ609" s="394" t="s">
        <v>1341</v>
      </c>
    </row>
    <row r="610" spans="7:37" x14ac:dyDescent="0.3">
      <c r="G610" t="s">
        <v>2487</v>
      </c>
      <c r="H610" t="s">
        <v>436</v>
      </c>
      <c r="I610">
        <v>2008</v>
      </c>
      <c r="J610">
        <v>5000</v>
      </c>
      <c r="K610">
        <v>634769</v>
      </c>
      <c r="L610">
        <v>68</v>
      </c>
      <c r="O610" s="390">
        <v>634769</v>
      </c>
      <c r="P610" s="252"/>
      <c r="Q610" s="252" t="s">
        <v>436</v>
      </c>
      <c r="R610" s="252">
        <v>2008</v>
      </c>
      <c r="S610" s="252"/>
      <c r="T610" s="252"/>
      <c r="U610" s="252"/>
      <c r="V610" s="252"/>
      <c r="W610" s="252"/>
      <c r="X610" s="252"/>
      <c r="Y610" s="252"/>
      <c r="Z610" s="252"/>
      <c r="AB610" s="252"/>
      <c r="AC610" s="252"/>
      <c r="AD610" s="252"/>
      <c r="AE610" s="252"/>
      <c r="AF610" s="252"/>
      <c r="AG610" s="252"/>
      <c r="AH610" s="252"/>
      <c r="AI610" s="252"/>
      <c r="AJ610" s="252" t="s">
        <v>2479</v>
      </c>
    </row>
    <row r="611" spans="7:37" x14ac:dyDescent="0.3">
      <c r="G611" t="s">
        <v>2487</v>
      </c>
      <c r="H611" t="s">
        <v>1484</v>
      </c>
      <c r="I611">
        <v>2005</v>
      </c>
      <c r="J611">
        <v>5000</v>
      </c>
      <c r="K611" t="s">
        <v>2362</v>
      </c>
      <c r="L611">
        <v>69</v>
      </c>
      <c r="O611" s="393" t="s">
        <v>2362</v>
      </c>
      <c r="P611" s="394" t="s">
        <v>1607</v>
      </c>
      <c r="Q611" s="394" t="s">
        <v>1484</v>
      </c>
      <c r="R611" s="386">
        <v>2005</v>
      </c>
      <c r="S611" s="394" t="s">
        <v>1814</v>
      </c>
      <c r="T611" s="394" t="s">
        <v>1815</v>
      </c>
      <c r="U611" s="394" t="s">
        <v>1668</v>
      </c>
      <c r="V611" s="395">
        <v>38869</v>
      </c>
      <c r="W611" s="395">
        <v>38885</v>
      </c>
      <c r="X611" s="394" t="s">
        <v>1608</v>
      </c>
      <c r="Y611" s="386">
        <v>204637</v>
      </c>
      <c r="Z611" s="394" t="s">
        <v>1613</v>
      </c>
      <c r="AA611" s="386">
        <v>1198</v>
      </c>
      <c r="AB611" s="394" t="s">
        <v>1608</v>
      </c>
      <c r="AC611" s="386">
        <v>801</v>
      </c>
      <c r="AD611" s="394" t="s">
        <v>1341</v>
      </c>
      <c r="AE611" s="396"/>
      <c r="AF611" s="394" t="s">
        <v>250</v>
      </c>
      <c r="AG611" s="394" t="s">
        <v>2363</v>
      </c>
      <c r="AH611" s="386" t="b">
        <v>0</v>
      </c>
      <c r="AI611" s="394" t="s">
        <v>1341</v>
      </c>
      <c r="AJ611" s="394" t="s">
        <v>1341</v>
      </c>
    </row>
    <row r="612" spans="7:37" x14ac:dyDescent="0.3">
      <c r="G612" t="s">
        <v>2487</v>
      </c>
      <c r="H612" t="s">
        <v>1484</v>
      </c>
      <c r="I612">
        <v>2006</v>
      </c>
      <c r="J612">
        <v>5000</v>
      </c>
      <c r="K612" t="s">
        <v>2360</v>
      </c>
      <c r="L612">
        <v>70</v>
      </c>
      <c r="O612" s="393" t="s">
        <v>2360</v>
      </c>
      <c r="P612" s="394" t="s">
        <v>1607</v>
      </c>
      <c r="Q612" s="394" t="s">
        <v>1484</v>
      </c>
      <c r="R612" s="386">
        <v>2006</v>
      </c>
      <c r="S612" s="394" t="s">
        <v>1814</v>
      </c>
      <c r="T612" s="394" t="s">
        <v>1815</v>
      </c>
      <c r="U612" s="394" t="s">
        <v>1668</v>
      </c>
      <c r="V612" s="395">
        <v>39244</v>
      </c>
      <c r="W612" s="395">
        <v>39247</v>
      </c>
      <c r="X612" s="394" t="s">
        <v>1608</v>
      </c>
      <c r="Y612" s="386">
        <v>205344</v>
      </c>
      <c r="Z612" s="394" t="s">
        <v>1341</v>
      </c>
      <c r="AA612" s="396"/>
      <c r="AB612" s="394" t="s">
        <v>1608</v>
      </c>
      <c r="AC612" s="386">
        <v>804</v>
      </c>
      <c r="AD612" s="394" t="s">
        <v>1341</v>
      </c>
      <c r="AE612" s="385"/>
      <c r="AF612" s="394" t="s">
        <v>250</v>
      </c>
      <c r="AG612" s="394" t="s">
        <v>2361</v>
      </c>
      <c r="AH612" s="386" t="b">
        <v>0</v>
      </c>
      <c r="AI612" s="394" t="s">
        <v>1341</v>
      </c>
      <c r="AJ612" s="394" t="s">
        <v>1341</v>
      </c>
    </row>
    <row r="613" spans="7:37" x14ac:dyDescent="0.3">
      <c r="G613" t="s">
        <v>2487</v>
      </c>
      <c r="H613" t="s">
        <v>1484</v>
      </c>
      <c r="I613">
        <v>2007</v>
      </c>
      <c r="J613">
        <v>5000</v>
      </c>
      <c r="K613" t="s">
        <v>2358</v>
      </c>
      <c r="L613">
        <v>71</v>
      </c>
      <c r="O613" s="393" t="s">
        <v>2358</v>
      </c>
      <c r="P613" s="394" t="s">
        <v>1607</v>
      </c>
      <c r="Q613" s="394" t="s">
        <v>1484</v>
      </c>
      <c r="R613" s="386">
        <v>2007</v>
      </c>
      <c r="S613" s="394" t="s">
        <v>1814</v>
      </c>
      <c r="T613" s="394" t="s">
        <v>1815</v>
      </c>
      <c r="U613" s="394" t="s">
        <v>1668</v>
      </c>
      <c r="V613" s="395">
        <v>39622</v>
      </c>
      <c r="W613" s="395">
        <v>39624</v>
      </c>
      <c r="X613" s="394" t="s">
        <v>1608</v>
      </c>
      <c r="Y613" s="386">
        <v>199858</v>
      </c>
      <c r="Z613" s="394" t="s">
        <v>1613</v>
      </c>
      <c r="AA613" s="386">
        <v>421</v>
      </c>
      <c r="AB613" s="394" t="s">
        <v>1341</v>
      </c>
      <c r="AC613" s="396"/>
      <c r="AD613" s="394" t="s">
        <v>1341</v>
      </c>
      <c r="AE613" s="396"/>
      <c r="AF613" s="394" t="s">
        <v>250</v>
      </c>
      <c r="AG613" s="394" t="s">
        <v>2359</v>
      </c>
      <c r="AH613" s="386" t="b">
        <v>0</v>
      </c>
      <c r="AI613" s="394" t="s">
        <v>1341</v>
      </c>
      <c r="AJ613" s="394" t="s">
        <v>1341</v>
      </c>
    </row>
    <row r="614" spans="7:37" x14ac:dyDescent="0.3">
      <c r="G614" t="s">
        <v>2487</v>
      </c>
      <c r="H614" t="s">
        <v>1484</v>
      </c>
      <c r="I614">
        <v>2008</v>
      </c>
      <c r="J614">
        <v>5000</v>
      </c>
      <c r="K614">
        <v>634844</v>
      </c>
      <c r="L614">
        <v>72</v>
      </c>
      <c r="O614" s="390">
        <v>634844</v>
      </c>
      <c r="P614" s="252"/>
      <c r="Q614" s="252" t="s">
        <v>1484</v>
      </c>
      <c r="R614" s="252">
        <v>2008</v>
      </c>
      <c r="S614" s="252"/>
      <c r="T614" s="252"/>
      <c r="U614" s="252"/>
      <c r="V614" s="252"/>
      <c r="W614" s="252"/>
      <c r="X614" s="252"/>
      <c r="Y614" s="252"/>
      <c r="Z614" s="252"/>
      <c r="AB614" s="252"/>
      <c r="AC614" s="252"/>
      <c r="AD614" s="252"/>
      <c r="AE614" s="252"/>
      <c r="AF614" s="252"/>
      <c r="AG614" s="252"/>
      <c r="AH614" s="252"/>
      <c r="AI614" s="252"/>
      <c r="AJ614" s="252" t="s">
        <v>2479</v>
      </c>
    </row>
    <row r="615" spans="7:37" x14ac:dyDescent="0.3">
      <c r="G615" t="s">
        <v>2487</v>
      </c>
      <c r="H615" t="s">
        <v>448</v>
      </c>
      <c r="I615">
        <v>2005</v>
      </c>
      <c r="J615">
        <v>5000</v>
      </c>
      <c r="K615" t="s">
        <v>2364</v>
      </c>
      <c r="L615">
        <v>73</v>
      </c>
      <c r="O615" s="393" t="s">
        <v>2364</v>
      </c>
      <c r="P615" s="394" t="s">
        <v>1607</v>
      </c>
      <c r="Q615" s="394" t="s">
        <v>448</v>
      </c>
      <c r="R615" s="386">
        <v>2005</v>
      </c>
      <c r="S615" s="394" t="s">
        <v>1814</v>
      </c>
      <c r="T615" s="394" t="s">
        <v>1815</v>
      </c>
      <c r="U615" s="394" t="s">
        <v>1668</v>
      </c>
      <c r="V615" s="395">
        <v>39173</v>
      </c>
      <c r="W615" s="395">
        <v>39196</v>
      </c>
      <c r="X615" s="394" t="s">
        <v>1608</v>
      </c>
      <c r="Y615" s="386">
        <v>79419</v>
      </c>
      <c r="Z615" s="394" t="s">
        <v>1613</v>
      </c>
      <c r="AA615" s="386">
        <v>1462</v>
      </c>
      <c r="AB615" s="394" t="s">
        <v>1608</v>
      </c>
      <c r="AC615" s="386">
        <v>319</v>
      </c>
      <c r="AD615" s="394" t="s">
        <v>1341</v>
      </c>
      <c r="AE615" s="396"/>
      <c r="AF615" s="394" t="s">
        <v>1341</v>
      </c>
      <c r="AG615" s="394" t="s">
        <v>1341</v>
      </c>
      <c r="AH615" s="386" t="b">
        <v>0</v>
      </c>
      <c r="AI615" s="394" t="s">
        <v>1341</v>
      </c>
      <c r="AJ615" s="394" t="s">
        <v>1341</v>
      </c>
    </row>
    <row r="616" spans="7:37" x14ac:dyDescent="0.3">
      <c r="G616" t="s">
        <v>2487</v>
      </c>
      <c r="H616" t="s">
        <v>448</v>
      </c>
      <c r="I616">
        <v>2006</v>
      </c>
      <c r="J616">
        <v>5000</v>
      </c>
      <c r="K616" t="s">
        <v>2365</v>
      </c>
      <c r="L616">
        <v>74</v>
      </c>
      <c r="O616" s="393" t="s">
        <v>2365</v>
      </c>
      <c r="P616" s="394" t="s">
        <v>1607</v>
      </c>
      <c r="Q616" s="394" t="s">
        <v>448</v>
      </c>
      <c r="R616" s="386">
        <v>2006</v>
      </c>
      <c r="S616" s="394" t="s">
        <v>1814</v>
      </c>
      <c r="T616" s="394" t="s">
        <v>1815</v>
      </c>
      <c r="U616" s="394" t="s">
        <v>1668</v>
      </c>
      <c r="V616" s="395">
        <v>39539</v>
      </c>
      <c r="W616" s="395">
        <v>39552</v>
      </c>
      <c r="X616" s="394" t="s">
        <v>1608</v>
      </c>
      <c r="Y616" s="386">
        <v>83025</v>
      </c>
      <c r="Z616" s="394" t="s">
        <v>1613</v>
      </c>
      <c r="AA616" s="386">
        <v>343</v>
      </c>
      <c r="AB616" s="394" t="s">
        <v>1608</v>
      </c>
      <c r="AC616" s="386">
        <v>166</v>
      </c>
      <c r="AD616" s="394" t="s">
        <v>1341</v>
      </c>
      <c r="AE616" s="385"/>
      <c r="AF616" s="394" t="s">
        <v>1341</v>
      </c>
      <c r="AG616" s="394" t="s">
        <v>1341</v>
      </c>
      <c r="AH616" s="386" t="b">
        <v>0</v>
      </c>
      <c r="AI616" s="394" t="s">
        <v>1341</v>
      </c>
      <c r="AJ616" s="394" t="s">
        <v>1341</v>
      </c>
    </row>
    <row r="617" spans="7:37" x14ac:dyDescent="0.3">
      <c r="G617" t="s">
        <v>2487</v>
      </c>
      <c r="H617" t="s">
        <v>448</v>
      </c>
      <c r="I617">
        <v>2007</v>
      </c>
      <c r="J617">
        <v>5000</v>
      </c>
      <c r="K617" t="s">
        <v>2366</v>
      </c>
      <c r="L617">
        <v>75</v>
      </c>
      <c r="O617" s="393" t="s">
        <v>2366</v>
      </c>
      <c r="P617" s="394" t="s">
        <v>1607</v>
      </c>
      <c r="Q617" s="394" t="s">
        <v>448</v>
      </c>
      <c r="R617" s="386">
        <v>2007</v>
      </c>
      <c r="S617" s="394" t="s">
        <v>1814</v>
      </c>
      <c r="T617" s="394" t="s">
        <v>1815</v>
      </c>
      <c r="U617" s="394" t="s">
        <v>1668</v>
      </c>
      <c r="V617" s="395">
        <v>39904</v>
      </c>
      <c r="W617" s="395">
        <v>39911</v>
      </c>
      <c r="X617" s="394" t="s">
        <v>1608</v>
      </c>
      <c r="Y617" s="386">
        <v>85863</v>
      </c>
      <c r="Z617" s="394" t="s">
        <v>1613</v>
      </c>
      <c r="AA617" s="386">
        <v>858</v>
      </c>
      <c r="AB617" s="394" t="s">
        <v>1608</v>
      </c>
      <c r="AC617" s="386">
        <v>858</v>
      </c>
      <c r="AD617" s="394" t="s">
        <v>1341</v>
      </c>
      <c r="AE617" s="396"/>
      <c r="AF617" s="394" t="s">
        <v>1341</v>
      </c>
      <c r="AG617" s="394" t="s">
        <v>1341</v>
      </c>
      <c r="AH617" s="386" t="b">
        <v>0</v>
      </c>
      <c r="AI617" s="394" t="s">
        <v>1341</v>
      </c>
      <c r="AJ617" s="394" t="s">
        <v>1341</v>
      </c>
    </row>
    <row r="618" spans="7:37" x14ac:dyDescent="0.3">
      <c r="G618" t="s">
        <v>2487</v>
      </c>
      <c r="H618" t="s">
        <v>448</v>
      </c>
      <c r="I618">
        <v>2008</v>
      </c>
      <c r="J618">
        <v>5000</v>
      </c>
      <c r="K618">
        <v>634782</v>
      </c>
      <c r="L618">
        <v>76</v>
      </c>
      <c r="O618" s="390">
        <v>634782</v>
      </c>
      <c r="P618" s="252"/>
      <c r="Q618" s="252" t="s">
        <v>448</v>
      </c>
      <c r="R618" s="252">
        <v>2008</v>
      </c>
      <c r="S618" s="252"/>
      <c r="T618" s="252"/>
      <c r="U618" s="252"/>
      <c r="V618" s="252"/>
      <c r="W618" s="252"/>
      <c r="X618" s="252"/>
      <c r="Y618" s="252"/>
      <c r="Z618" s="252"/>
      <c r="AB618" s="252"/>
      <c r="AC618" s="252"/>
      <c r="AD618" s="252"/>
      <c r="AF618" s="252"/>
      <c r="AG618" s="252"/>
      <c r="AH618" s="252"/>
      <c r="AI618" s="252"/>
      <c r="AJ618" s="252" t="s">
        <v>2479</v>
      </c>
    </row>
    <row r="619" spans="7:37" x14ac:dyDescent="0.3">
      <c r="G619" t="s">
        <v>2487</v>
      </c>
      <c r="H619" t="s">
        <v>1509</v>
      </c>
      <c r="I619">
        <v>2001</v>
      </c>
      <c r="J619">
        <v>5000</v>
      </c>
      <c r="K619" t="s">
        <v>2380</v>
      </c>
      <c r="L619">
        <v>77</v>
      </c>
      <c r="O619" s="393" t="s">
        <v>2380</v>
      </c>
      <c r="P619" s="394" t="s">
        <v>1607</v>
      </c>
      <c r="Q619" s="394" t="s">
        <v>1509</v>
      </c>
      <c r="R619" s="386">
        <v>2001</v>
      </c>
      <c r="S619" s="394" t="s">
        <v>1618</v>
      </c>
      <c r="T619" s="394" t="s">
        <v>1619</v>
      </c>
      <c r="U619" s="394" t="s">
        <v>1612</v>
      </c>
      <c r="V619" s="395">
        <v>37405</v>
      </c>
      <c r="W619" s="395">
        <v>37405</v>
      </c>
      <c r="X619" s="394" t="s">
        <v>1608</v>
      </c>
      <c r="Y619" s="386">
        <v>67644</v>
      </c>
      <c r="Z619" s="394" t="s">
        <v>1341</v>
      </c>
      <c r="AA619" s="385"/>
      <c r="AB619" s="394" t="s">
        <v>1613</v>
      </c>
      <c r="AC619" s="386">
        <v>823942</v>
      </c>
      <c r="AD619" s="394" t="s">
        <v>1608</v>
      </c>
      <c r="AE619" s="386">
        <v>614</v>
      </c>
      <c r="AF619" s="394" t="s">
        <v>1341</v>
      </c>
      <c r="AG619" s="394" t="s">
        <v>1341</v>
      </c>
      <c r="AH619" s="386" t="b">
        <v>0</v>
      </c>
      <c r="AI619" s="394" t="s">
        <v>1341</v>
      </c>
      <c r="AJ619" s="394" t="s">
        <v>2478</v>
      </c>
      <c r="AK619" t="s">
        <v>2481</v>
      </c>
    </row>
    <row r="620" spans="7:37" x14ac:dyDescent="0.3">
      <c r="G620" t="s">
        <v>2487</v>
      </c>
      <c r="H620" t="s">
        <v>1509</v>
      </c>
      <c r="I620">
        <v>2001</v>
      </c>
      <c r="J620">
        <v>5000</v>
      </c>
      <c r="K620" t="s">
        <v>2382</v>
      </c>
      <c r="L620">
        <v>78</v>
      </c>
      <c r="O620" s="393" t="s">
        <v>2382</v>
      </c>
      <c r="P620" s="394" t="s">
        <v>1607</v>
      </c>
      <c r="Q620" s="394" t="s">
        <v>1509</v>
      </c>
      <c r="R620" s="386">
        <v>2001</v>
      </c>
      <c r="S620" s="394" t="s">
        <v>1618</v>
      </c>
      <c r="T620" s="394" t="s">
        <v>1619</v>
      </c>
      <c r="U620" s="394" t="s">
        <v>1612</v>
      </c>
      <c r="V620" s="395">
        <v>37410</v>
      </c>
      <c r="W620" s="395">
        <v>37410</v>
      </c>
      <c r="X620" s="394" t="s">
        <v>1608</v>
      </c>
      <c r="Y620" s="386">
        <v>65472</v>
      </c>
      <c r="Z620" s="394" t="s">
        <v>1341</v>
      </c>
      <c r="AA620" s="396"/>
      <c r="AB620" s="394" t="s">
        <v>1613</v>
      </c>
      <c r="AC620" s="386">
        <v>766527</v>
      </c>
      <c r="AD620" s="394" t="s">
        <v>1608</v>
      </c>
      <c r="AE620" s="386">
        <v>3301</v>
      </c>
      <c r="AF620" s="394" t="s">
        <v>1341</v>
      </c>
      <c r="AG620" s="394" t="s">
        <v>1341</v>
      </c>
      <c r="AH620" s="386" t="b">
        <v>0</v>
      </c>
      <c r="AI620" s="394" t="s">
        <v>1341</v>
      </c>
      <c r="AJ620" s="394" t="s">
        <v>2478</v>
      </c>
      <c r="AK620" t="s">
        <v>2481</v>
      </c>
    </row>
    <row r="621" spans="7:37" x14ac:dyDescent="0.3">
      <c r="G621" t="s">
        <v>2487</v>
      </c>
      <c r="H621" t="s">
        <v>1509</v>
      </c>
      <c r="I621">
        <v>2001</v>
      </c>
      <c r="J621">
        <v>5000</v>
      </c>
      <c r="K621" t="s">
        <v>2383</v>
      </c>
      <c r="L621">
        <v>79</v>
      </c>
      <c r="O621" s="393" t="s">
        <v>2383</v>
      </c>
      <c r="P621" s="394" t="s">
        <v>1607</v>
      </c>
      <c r="Q621" s="394" t="s">
        <v>1509</v>
      </c>
      <c r="R621" s="386">
        <v>2001</v>
      </c>
      <c r="S621" s="394" t="s">
        <v>1618</v>
      </c>
      <c r="T621" s="394" t="s">
        <v>1619</v>
      </c>
      <c r="U621" s="394" t="s">
        <v>1612</v>
      </c>
      <c r="V621" s="395">
        <v>37396</v>
      </c>
      <c r="W621" s="395">
        <v>37396</v>
      </c>
      <c r="X621" s="394" t="s">
        <v>1608</v>
      </c>
      <c r="Y621" s="386">
        <v>63412</v>
      </c>
      <c r="Z621" s="394" t="s">
        <v>1341</v>
      </c>
      <c r="AA621" s="396"/>
      <c r="AB621" s="394" t="s">
        <v>1613</v>
      </c>
      <c r="AC621" s="386">
        <v>675361</v>
      </c>
      <c r="AD621" s="394" t="s">
        <v>1608</v>
      </c>
      <c r="AE621" s="386">
        <v>4627</v>
      </c>
      <c r="AF621" s="394" t="s">
        <v>1341</v>
      </c>
      <c r="AG621" s="394" t="s">
        <v>1341</v>
      </c>
      <c r="AH621" s="386" t="b">
        <v>0</v>
      </c>
      <c r="AI621" s="394" t="s">
        <v>1341</v>
      </c>
      <c r="AJ621" s="394" t="s">
        <v>2478</v>
      </c>
      <c r="AK621" t="s">
        <v>2481</v>
      </c>
    </row>
    <row r="622" spans="7:37" x14ac:dyDescent="0.3">
      <c r="G622" t="s">
        <v>2487</v>
      </c>
      <c r="H622" t="s">
        <v>1509</v>
      </c>
      <c r="I622">
        <v>2001</v>
      </c>
      <c r="J622">
        <v>5000</v>
      </c>
      <c r="K622" t="s">
        <v>2384</v>
      </c>
      <c r="L622">
        <v>80</v>
      </c>
      <c r="O622" s="393" t="s">
        <v>2384</v>
      </c>
      <c r="P622" s="394" t="s">
        <v>1607</v>
      </c>
      <c r="Q622" s="394" t="s">
        <v>1509</v>
      </c>
      <c r="R622" s="386">
        <v>2001</v>
      </c>
      <c r="S622" s="394" t="s">
        <v>1618</v>
      </c>
      <c r="T622" s="394" t="s">
        <v>1619</v>
      </c>
      <c r="U622" s="394" t="s">
        <v>1612</v>
      </c>
      <c r="V622" s="395">
        <v>37400</v>
      </c>
      <c r="W622" s="395">
        <v>37400</v>
      </c>
      <c r="X622" s="394" t="s">
        <v>1608</v>
      </c>
      <c r="Y622" s="386">
        <v>62863</v>
      </c>
      <c r="Z622" s="394" t="s">
        <v>1341</v>
      </c>
      <c r="AA622" s="396"/>
      <c r="AB622" s="394" t="s">
        <v>1613</v>
      </c>
      <c r="AC622" s="386">
        <v>531353</v>
      </c>
      <c r="AD622" s="394" t="s">
        <v>1608</v>
      </c>
      <c r="AE622" s="386">
        <v>4984</v>
      </c>
      <c r="AF622" s="394" t="s">
        <v>1341</v>
      </c>
      <c r="AG622" s="394" t="s">
        <v>1341</v>
      </c>
      <c r="AH622" s="386" t="b">
        <v>0</v>
      </c>
      <c r="AI622" s="394" t="s">
        <v>1341</v>
      </c>
      <c r="AJ622" s="394" t="s">
        <v>2478</v>
      </c>
      <c r="AK622" t="s">
        <v>2481</v>
      </c>
    </row>
    <row r="623" spans="7:37" x14ac:dyDescent="0.3">
      <c r="G623" t="s">
        <v>2487</v>
      </c>
      <c r="H623" t="s">
        <v>1509</v>
      </c>
      <c r="I623">
        <v>2002</v>
      </c>
      <c r="J623">
        <v>5000</v>
      </c>
      <c r="K623" t="s">
        <v>2378</v>
      </c>
      <c r="L623">
        <v>81</v>
      </c>
      <c r="O623" s="393" t="s">
        <v>2378</v>
      </c>
      <c r="P623" s="394" t="s">
        <v>1607</v>
      </c>
      <c r="Q623" s="394" t="s">
        <v>1509</v>
      </c>
      <c r="R623" s="386">
        <v>2002</v>
      </c>
      <c r="S623" s="394" t="s">
        <v>1618</v>
      </c>
      <c r="T623" s="394" t="s">
        <v>1619</v>
      </c>
      <c r="U623" s="394" t="s">
        <v>1612</v>
      </c>
      <c r="V623" s="395">
        <v>37768</v>
      </c>
      <c r="W623" s="395">
        <v>37768</v>
      </c>
      <c r="X623" s="394" t="s">
        <v>1608</v>
      </c>
      <c r="Y623" s="386">
        <v>62631</v>
      </c>
      <c r="Z623" s="394" t="s">
        <v>1341</v>
      </c>
      <c r="AA623" s="396"/>
      <c r="AB623" s="394" t="s">
        <v>1608</v>
      </c>
      <c r="AC623" s="386">
        <v>3340</v>
      </c>
      <c r="AD623" s="394" t="s">
        <v>1613</v>
      </c>
      <c r="AE623" s="386">
        <v>604806</v>
      </c>
      <c r="AF623" s="394" t="s">
        <v>1341</v>
      </c>
      <c r="AG623" s="394" t="s">
        <v>1341</v>
      </c>
      <c r="AH623" s="386" t="b">
        <v>0</v>
      </c>
      <c r="AI623" s="394" t="s">
        <v>1341</v>
      </c>
      <c r="AJ623" s="394" t="s">
        <v>2478</v>
      </c>
      <c r="AK623" t="s">
        <v>2481</v>
      </c>
    </row>
    <row r="624" spans="7:37" x14ac:dyDescent="0.3">
      <c r="G624" t="s">
        <v>2487</v>
      </c>
      <c r="H624" t="s">
        <v>1509</v>
      </c>
      <c r="I624">
        <v>2002</v>
      </c>
      <c r="J624">
        <v>5000</v>
      </c>
      <c r="K624" t="s">
        <v>2381</v>
      </c>
      <c r="L624">
        <v>82</v>
      </c>
      <c r="O624" s="393" t="s">
        <v>2381</v>
      </c>
      <c r="P624" s="394" t="s">
        <v>1607</v>
      </c>
      <c r="Q624" s="394" t="s">
        <v>1509</v>
      </c>
      <c r="R624" s="386">
        <v>2002</v>
      </c>
      <c r="S624" s="394" t="s">
        <v>1618</v>
      </c>
      <c r="T624" s="394" t="s">
        <v>1619</v>
      </c>
      <c r="U624" s="394" t="s">
        <v>1612</v>
      </c>
      <c r="V624" s="395">
        <v>37769</v>
      </c>
      <c r="W624" s="395">
        <v>37769</v>
      </c>
      <c r="X624" s="394" t="s">
        <v>1608</v>
      </c>
      <c r="Y624" s="386">
        <v>60911</v>
      </c>
      <c r="Z624" s="394" t="s">
        <v>1341</v>
      </c>
      <c r="AA624" s="396"/>
      <c r="AB624" s="394" t="s">
        <v>1608</v>
      </c>
      <c r="AC624" s="386">
        <v>2796</v>
      </c>
      <c r="AD624" s="394" t="s">
        <v>1613</v>
      </c>
      <c r="AE624" s="386">
        <v>778423</v>
      </c>
      <c r="AF624" s="394" t="s">
        <v>1341</v>
      </c>
      <c r="AG624" s="394" t="s">
        <v>1341</v>
      </c>
      <c r="AH624" s="386" t="b">
        <v>0</v>
      </c>
      <c r="AI624" s="394" t="s">
        <v>1341</v>
      </c>
      <c r="AJ624" s="394" t="s">
        <v>2478</v>
      </c>
      <c r="AK624" t="s">
        <v>2481</v>
      </c>
    </row>
    <row r="625" spans="7:37" x14ac:dyDescent="0.3">
      <c r="G625" t="s">
        <v>2487</v>
      </c>
      <c r="H625" t="s">
        <v>1509</v>
      </c>
      <c r="I625">
        <v>2002</v>
      </c>
      <c r="J625">
        <v>5000</v>
      </c>
      <c r="K625" t="s">
        <v>2367</v>
      </c>
      <c r="L625">
        <v>83</v>
      </c>
      <c r="O625" s="393" t="s">
        <v>2367</v>
      </c>
      <c r="P625" s="394" t="s">
        <v>1607</v>
      </c>
      <c r="Q625" s="394" t="s">
        <v>1509</v>
      </c>
      <c r="R625" s="386">
        <v>2002</v>
      </c>
      <c r="S625" s="394" t="s">
        <v>1618</v>
      </c>
      <c r="T625" s="394" t="s">
        <v>1619</v>
      </c>
      <c r="U625" s="394" t="s">
        <v>1612</v>
      </c>
      <c r="V625" s="395">
        <v>37761</v>
      </c>
      <c r="W625" s="395">
        <v>37761</v>
      </c>
      <c r="X625" s="394" t="s">
        <v>1608</v>
      </c>
      <c r="Y625" s="386">
        <v>63012</v>
      </c>
      <c r="Z625" s="394" t="s">
        <v>1341</v>
      </c>
      <c r="AA625" s="396"/>
      <c r="AB625" s="394" t="s">
        <v>1608</v>
      </c>
      <c r="AC625" s="386">
        <v>2626</v>
      </c>
      <c r="AD625" s="394" t="s">
        <v>1613</v>
      </c>
      <c r="AE625" s="386">
        <v>763892</v>
      </c>
      <c r="AF625" s="394" t="s">
        <v>1341</v>
      </c>
      <c r="AG625" s="394" t="s">
        <v>1341</v>
      </c>
      <c r="AH625" s="386" t="b">
        <v>0</v>
      </c>
      <c r="AI625" s="394" t="s">
        <v>1341</v>
      </c>
      <c r="AJ625" s="394" t="s">
        <v>2478</v>
      </c>
      <c r="AK625" t="s">
        <v>2481</v>
      </c>
    </row>
    <row r="626" spans="7:37" x14ac:dyDescent="0.3">
      <c r="G626" t="s">
        <v>2487</v>
      </c>
      <c r="H626" t="s">
        <v>1509</v>
      </c>
      <c r="I626">
        <v>2002</v>
      </c>
      <c r="J626">
        <v>5000</v>
      </c>
      <c r="K626" t="s">
        <v>2379</v>
      </c>
      <c r="L626">
        <v>84</v>
      </c>
      <c r="O626" s="393" t="s">
        <v>2379</v>
      </c>
      <c r="P626" s="394" t="s">
        <v>1607</v>
      </c>
      <c r="Q626" s="394" t="s">
        <v>1509</v>
      </c>
      <c r="R626" s="386">
        <v>2002</v>
      </c>
      <c r="S626" s="394" t="s">
        <v>1618</v>
      </c>
      <c r="T626" s="394" t="s">
        <v>1619</v>
      </c>
      <c r="U626" s="394" t="s">
        <v>1612</v>
      </c>
      <c r="V626" s="395">
        <v>37762</v>
      </c>
      <c r="W626" s="395">
        <v>37762</v>
      </c>
      <c r="X626" s="394" t="s">
        <v>1608</v>
      </c>
      <c r="Y626" s="386">
        <v>63975</v>
      </c>
      <c r="Z626" s="394" t="s">
        <v>1341</v>
      </c>
      <c r="AA626" s="396"/>
      <c r="AB626" s="394" t="s">
        <v>1608</v>
      </c>
      <c r="AC626" s="386">
        <v>2140</v>
      </c>
      <c r="AD626" s="394" t="s">
        <v>1613</v>
      </c>
      <c r="AE626" s="386">
        <v>764085</v>
      </c>
      <c r="AF626" s="394" t="s">
        <v>1341</v>
      </c>
      <c r="AG626" s="394" t="s">
        <v>1341</v>
      </c>
      <c r="AH626" s="386" t="b">
        <v>0</v>
      </c>
      <c r="AI626" s="394" t="s">
        <v>1341</v>
      </c>
      <c r="AJ626" s="394" t="s">
        <v>2478</v>
      </c>
      <c r="AK626" t="s">
        <v>2481</v>
      </c>
    </row>
    <row r="627" spans="7:37" x14ac:dyDescent="0.3">
      <c r="G627" t="s">
        <v>2487</v>
      </c>
      <c r="H627" t="s">
        <v>1509</v>
      </c>
      <c r="I627">
        <v>2003</v>
      </c>
      <c r="J627">
        <v>5000</v>
      </c>
      <c r="K627" t="s">
        <v>2385</v>
      </c>
      <c r="L627">
        <v>85</v>
      </c>
      <c r="O627" s="393" t="s">
        <v>2385</v>
      </c>
      <c r="P627" s="394" t="s">
        <v>1607</v>
      </c>
      <c r="Q627" s="394" t="s">
        <v>1509</v>
      </c>
      <c r="R627" s="386">
        <v>2003</v>
      </c>
      <c r="S627" s="394" t="s">
        <v>1618</v>
      </c>
      <c r="T627" s="394" t="s">
        <v>1619</v>
      </c>
      <c r="U627" s="394" t="s">
        <v>1612</v>
      </c>
      <c r="V627" s="395">
        <v>38125</v>
      </c>
      <c r="W627" s="395">
        <v>38125</v>
      </c>
      <c r="X627" s="394" t="s">
        <v>1608</v>
      </c>
      <c r="Y627" s="386">
        <v>49160</v>
      </c>
      <c r="Z627" s="394" t="s">
        <v>1341</v>
      </c>
      <c r="AA627" s="396"/>
      <c r="AB627" s="394" t="s">
        <v>1608</v>
      </c>
      <c r="AC627" s="386">
        <v>17633</v>
      </c>
      <c r="AD627" s="394" t="s">
        <v>1613</v>
      </c>
      <c r="AE627" s="386">
        <v>706700</v>
      </c>
      <c r="AF627" s="394" t="s">
        <v>1341</v>
      </c>
      <c r="AG627" s="394" t="s">
        <v>1341</v>
      </c>
      <c r="AH627" s="386" t="b">
        <v>0</v>
      </c>
      <c r="AI627" s="394" t="s">
        <v>1341</v>
      </c>
      <c r="AJ627" s="394" t="s">
        <v>2478</v>
      </c>
      <c r="AK627" t="s">
        <v>2481</v>
      </c>
    </row>
    <row r="628" spans="7:37" x14ac:dyDescent="0.3">
      <c r="G628" t="s">
        <v>2487</v>
      </c>
      <c r="H628" t="s">
        <v>1509</v>
      </c>
      <c r="I628">
        <v>2003</v>
      </c>
      <c r="J628">
        <v>5000</v>
      </c>
      <c r="K628" t="s">
        <v>2376</v>
      </c>
      <c r="L628">
        <v>86</v>
      </c>
      <c r="O628" s="393" t="s">
        <v>2376</v>
      </c>
      <c r="P628" s="394" t="s">
        <v>1607</v>
      </c>
      <c r="Q628" s="394" t="s">
        <v>1509</v>
      </c>
      <c r="R628" s="386">
        <v>2003</v>
      </c>
      <c r="S628" s="394" t="s">
        <v>1618</v>
      </c>
      <c r="T628" s="394" t="s">
        <v>1619</v>
      </c>
      <c r="U628" s="394" t="s">
        <v>1612</v>
      </c>
      <c r="V628" s="395">
        <v>38120</v>
      </c>
      <c r="W628" s="395">
        <v>38120</v>
      </c>
      <c r="X628" s="394" t="s">
        <v>1608</v>
      </c>
      <c r="Y628" s="386">
        <v>61078</v>
      </c>
      <c r="Z628" s="394" t="s">
        <v>1341</v>
      </c>
      <c r="AA628" s="396"/>
      <c r="AB628" s="394" t="s">
        <v>1608</v>
      </c>
      <c r="AC628" s="386">
        <v>10768</v>
      </c>
      <c r="AD628" s="394" t="s">
        <v>1613</v>
      </c>
      <c r="AE628" s="386">
        <v>279984</v>
      </c>
      <c r="AF628" s="394" t="s">
        <v>1341</v>
      </c>
      <c r="AG628" s="394" t="s">
        <v>1341</v>
      </c>
      <c r="AH628" s="386" t="b">
        <v>0</v>
      </c>
      <c r="AI628" s="394" t="s">
        <v>1341</v>
      </c>
      <c r="AJ628" s="394" t="s">
        <v>2478</v>
      </c>
      <c r="AK628" t="s">
        <v>2481</v>
      </c>
    </row>
    <row r="629" spans="7:37" x14ac:dyDescent="0.3">
      <c r="G629" t="s">
        <v>2487</v>
      </c>
      <c r="H629" t="s">
        <v>1509</v>
      </c>
      <c r="I629">
        <v>2003</v>
      </c>
      <c r="J629">
        <v>5000</v>
      </c>
      <c r="K629" t="s">
        <v>2377</v>
      </c>
      <c r="L629">
        <v>87</v>
      </c>
      <c r="O629" s="393" t="s">
        <v>2377</v>
      </c>
      <c r="P629" s="394" t="s">
        <v>1607</v>
      </c>
      <c r="Q629" s="394" t="s">
        <v>1509</v>
      </c>
      <c r="R629" s="386">
        <v>2003</v>
      </c>
      <c r="S629" s="394" t="s">
        <v>1618</v>
      </c>
      <c r="T629" s="394" t="s">
        <v>1619</v>
      </c>
      <c r="U629" s="394" t="s">
        <v>1612</v>
      </c>
      <c r="V629" s="395">
        <v>38120</v>
      </c>
      <c r="W629" s="395">
        <v>38120</v>
      </c>
      <c r="X629" s="394" t="s">
        <v>1608</v>
      </c>
      <c r="Y629" s="386">
        <v>56503</v>
      </c>
      <c r="Z629" s="394" t="s">
        <v>1341</v>
      </c>
      <c r="AA629" s="385"/>
      <c r="AB629" s="394" t="s">
        <v>1608</v>
      </c>
      <c r="AC629" s="386">
        <v>10762</v>
      </c>
      <c r="AD629" s="394" t="s">
        <v>1613</v>
      </c>
      <c r="AE629" s="386">
        <v>259012</v>
      </c>
      <c r="AF629" s="394" t="s">
        <v>1341</v>
      </c>
      <c r="AG629" s="394" t="s">
        <v>1341</v>
      </c>
      <c r="AH629" s="386" t="b">
        <v>0</v>
      </c>
      <c r="AI629" s="394" t="s">
        <v>1341</v>
      </c>
      <c r="AJ629" s="394" t="s">
        <v>2478</v>
      </c>
      <c r="AK629" t="s">
        <v>2481</v>
      </c>
    </row>
    <row r="630" spans="7:37" x14ac:dyDescent="0.3">
      <c r="G630" t="s">
        <v>2487</v>
      </c>
      <c r="H630" t="s">
        <v>1509</v>
      </c>
      <c r="I630">
        <v>2003</v>
      </c>
      <c r="J630">
        <v>5000</v>
      </c>
      <c r="K630" t="s">
        <v>2386</v>
      </c>
      <c r="L630">
        <v>88</v>
      </c>
      <c r="O630" s="393" t="s">
        <v>2386</v>
      </c>
      <c r="P630" s="394" t="s">
        <v>1607</v>
      </c>
      <c r="Q630" s="394" t="s">
        <v>1509</v>
      </c>
      <c r="R630" s="386">
        <v>2003</v>
      </c>
      <c r="S630" s="394" t="s">
        <v>1618</v>
      </c>
      <c r="T630" s="394" t="s">
        <v>1619</v>
      </c>
      <c r="U630" s="394" t="s">
        <v>1612</v>
      </c>
      <c r="V630" s="395">
        <v>38126</v>
      </c>
      <c r="W630" s="395">
        <v>38126</v>
      </c>
      <c r="X630" s="394" t="s">
        <v>1608</v>
      </c>
      <c r="Y630" s="386">
        <v>62121</v>
      </c>
      <c r="Z630" s="394" t="s">
        <v>1341</v>
      </c>
      <c r="AA630" s="396"/>
      <c r="AB630" s="394" t="s">
        <v>1608</v>
      </c>
      <c r="AC630" s="386">
        <v>5402</v>
      </c>
      <c r="AD630" s="394" t="s">
        <v>1613</v>
      </c>
      <c r="AE630" s="386">
        <v>693677</v>
      </c>
      <c r="AF630" s="394" t="s">
        <v>1341</v>
      </c>
      <c r="AG630" s="394" t="s">
        <v>1341</v>
      </c>
      <c r="AH630" s="386" t="b">
        <v>0</v>
      </c>
      <c r="AI630" s="394" t="s">
        <v>1341</v>
      </c>
      <c r="AJ630" s="394" t="s">
        <v>2478</v>
      </c>
      <c r="AK630" t="s">
        <v>2481</v>
      </c>
    </row>
    <row r="631" spans="7:37" x14ac:dyDescent="0.3">
      <c r="G631" t="s">
        <v>2487</v>
      </c>
      <c r="H631" t="s">
        <v>1509</v>
      </c>
      <c r="I631">
        <v>2004</v>
      </c>
      <c r="J631">
        <v>5000</v>
      </c>
      <c r="K631" t="s">
        <v>2375</v>
      </c>
      <c r="L631">
        <v>89</v>
      </c>
      <c r="O631" s="393" t="s">
        <v>2375</v>
      </c>
      <c r="P631" s="394" t="s">
        <v>1607</v>
      </c>
      <c r="Q631" s="394" t="s">
        <v>1509</v>
      </c>
      <c r="R631" s="386">
        <v>2004</v>
      </c>
      <c r="S631" s="394" t="s">
        <v>1618</v>
      </c>
      <c r="T631" s="394" t="s">
        <v>1619</v>
      </c>
      <c r="U631" s="394" t="s">
        <v>1612</v>
      </c>
      <c r="V631" s="395">
        <v>38496</v>
      </c>
      <c r="W631" s="395">
        <v>38496</v>
      </c>
      <c r="X631" s="394" t="s">
        <v>1608</v>
      </c>
      <c r="Y631" s="386">
        <v>49010</v>
      </c>
      <c r="Z631" s="394" t="s">
        <v>1341</v>
      </c>
      <c r="AA631" s="385"/>
      <c r="AB631" s="394" t="s">
        <v>1608</v>
      </c>
      <c r="AC631" s="386">
        <v>576514</v>
      </c>
      <c r="AD631" s="394" t="s">
        <v>1613</v>
      </c>
      <c r="AE631" s="386">
        <v>6158</v>
      </c>
      <c r="AF631" s="394" t="s">
        <v>1341</v>
      </c>
      <c r="AG631" s="394" t="s">
        <v>1341</v>
      </c>
      <c r="AH631" s="386" t="b">
        <v>0</v>
      </c>
      <c r="AI631" s="394" t="s">
        <v>1341</v>
      </c>
      <c r="AJ631" s="394" t="s">
        <v>2478</v>
      </c>
      <c r="AK631" t="s">
        <v>2481</v>
      </c>
    </row>
    <row r="632" spans="7:37" x14ac:dyDescent="0.3">
      <c r="G632" t="s">
        <v>2487</v>
      </c>
      <c r="H632" t="s">
        <v>1509</v>
      </c>
      <c r="I632">
        <v>2004</v>
      </c>
      <c r="J632">
        <v>5000</v>
      </c>
      <c r="K632" t="s">
        <v>2371</v>
      </c>
      <c r="L632">
        <v>90</v>
      </c>
      <c r="O632" s="393" t="s">
        <v>2371</v>
      </c>
      <c r="P632" s="394" t="s">
        <v>1607</v>
      </c>
      <c r="Q632" s="394" t="s">
        <v>1509</v>
      </c>
      <c r="R632" s="386">
        <v>2004</v>
      </c>
      <c r="S632" s="394" t="s">
        <v>1618</v>
      </c>
      <c r="T632" s="394" t="s">
        <v>1619</v>
      </c>
      <c r="U632" s="394" t="s">
        <v>1612</v>
      </c>
      <c r="V632" s="395">
        <v>38495</v>
      </c>
      <c r="W632" s="395">
        <v>38495</v>
      </c>
      <c r="X632" s="394" t="s">
        <v>1608</v>
      </c>
      <c r="Y632" s="386">
        <v>51218</v>
      </c>
      <c r="Z632" s="394" t="s">
        <v>1341</v>
      </c>
      <c r="AA632" s="385"/>
      <c r="AB632" s="394" t="s">
        <v>1608</v>
      </c>
      <c r="AC632" s="386">
        <v>511317</v>
      </c>
      <c r="AD632" s="394" t="s">
        <v>1613</v>
      </c>
      <c r="AE632" s="386">
        <v>5461</v>
      </c>
      <c r="AF632" s="394" t="s">
        <v>1341</v>
      </c>
      <c r="AG632" s="394" t="s">
        <v>1341</v>
      </c>
      <c r="AH632" s="386" t="b">
        <v>0</v>
      </c>
      <c r="AI632" s="394" t="s">
        <v>1341</v>
      </c>
      <c r="AJ632" s="394" t="s">
        <v>2478</v>
      </c>
      <c r="AK632" t="s">
        <v>2481</v>
      </c>
    </row>
    <row r="633" spans="7:37" x14ac:dyDescent="0.3">
      <c r="G633" t="s">
        <v>2487</v>
      </c>
      <c r="H633" t="s">
        <v>1509</v>
      </c>
      <c r="I633">
        <v>2004</v>
      </c>
      <c r="J633">
        <v>5000</v>
      </c>
      <c r="K633" t="s">
        <v>2369</v>
      </c>
      <c r="L633">
        <v>91</v>
      </c>
      <c r="O633" s="393" t="s">
        <v>2369</v>
      </c>
      <c r="P633" s="394" t="s">
        <v>1607</v>
      </c>
      <c r="Q633" s="394" t="s">
        <v>1509</v>
      </c>
      <c r="R633" s="386">
        <v>2004</v>
      </c>
      <c r="S633" s="394" t="s">
        <v>1618</v>
      </c>
      <c r="T633" s="394" t="s">
        <v>1619</v>
      </c>
      <c r="U633" s="394" t="s">
        <v>1612</v>
      </c>
      <c r="V633" s="395">
        <v>38485</v>
      </c>
      <c r="W633" s="395">
        <v>38485</v>
      </c>
      <c r="X633" s="394" t="s">
        <v>1608</v>
      </c>
      <c r="Y633" s="386">
        <v>63879</v>
      </c>
      <c r="Z633" s="394" t="s">
        <v>1341</v>
      </c>
      <c r="AA633" s="396"/>
      <c r="AB633" s="394" t="s">
        <v>1608</v>
      </c>
      <c r="AC633" s="386">
        <v>434378</v>
      </c>
      <c r="AD633" s="394" t="s">
        <v>1613</v>
      </c>
      <c r="AE633" s="386">
        <v>4639</v>
      </c>
      <c r="AF633" s="394" t="s">
        <v>1341</v>
      </c>
      <c r="AG633" s="394" t="s">
        <v>1341</v>
      </c>
      <c r="AH633" s="386" t="b">
        <v>0</v>
      </c>
      <c r="AI633" s="394" t="s">
        <v>1341</v>
      </c>
      <c r="AJ633" s="394" t="s">
        <v>2478</v>
      </c>
      <c r="AK633" t="s">
        <v>2481</v>
      </c>
    </row>
    <row r="634" spans="7:37" x14ac:dyDescent="0.3">
      <c r="G634" t="s">
        <v>2487</v>
      </c>
      <c r="H634" t="s">
        <v>1509</v>
      </c>
      <c r="I634">
        <v>2004</v>
      </c>
      <c r="J634">
        <v>5000</v>
      </c>
      <c r="K634" t="s">
        <v>2368</v>
      </c>
      <c r="L634">
        <v>92</v>
      </c>
      <c r="O634" s="393" t="s">
        <v>2368</v>
      </c>
      <c r="P634" s="394" t="s">
        <v>1607</v>
      </c>
      <c r="Q634" s="394" t="s">
        <v>1509</v>
      </c>
      <c r="R634" s="386">
        <v>2004</v>
      </c>
      <c r="S634" s="394" t="s">
        <v>1618</v>
      </c>
      <c r="T634" s="394" t="s">
        <v>1619</v>
      </c>
      <c r="U634" s="394" t="s">
        <v>1612</v>
      </c>
      <c r="V634" s="395">
        <v>38490</v>
      </c>
      <c r="W634" s="395">
        <v>38490</v>
      </c>
      <c r="X634" s="394" t="s">
        <v>1608</v>
      </c>
      <c r="Y634" s="386">
        <v>66416</v>
      </c>
      <c r="Z634" s="394" t="s">
        <v>1341</v>
      </c>
      <c r="AA634" s="385"/>
      <c r="AB634" s="394" t="s">
        <v>1608</v>
      </c>
      <c r="AC634" s="386">
        <v>436075</v>
      </c>
      <c r="AD634" s="394" t="s">
        <v>1613</v>
      </c>
      <c r="AE634" s="386">
        <v>4658</v>
      </c>
      <c r="AF634" s="394" t="s">
        <v>1341</v>
      </c>
      <c r="AG634" s="394" t="s">
        <v>1341</v>
      </c>
      <c r="AH634" s="386" t="b">
        <v>0</v>
      </c>
      <c r="AI634" s="394" t="s">
        <v>1341</v>
      </c>
      <c r="AJ634" s="394" t="s">
        <v>2478</v>
      </c>
      <c r="AK634" t="s">
        <v>2481</v>
      </c>
    </row>
    <row r="635" spans="7:37" x14ac:dyDescent="0.3">
      <c r="G635" t="s">
        <v>2487</v>
      </c>
      <c r="H635" t="s">
        <v>1509</v>
      </c>
      <c r="I635">
        <v>2005</v>
      </c>
      <c r="J635">
        <v>5000</v>
      </c>
      <c r="K635" t="s">
        <v>2388</v>
      </c>
      <c r="L635">
        <v>93</v>
      </c>
      <c r="O635" s="393" t="s">
        <v>2388</v>
      </c>
      <c r="P635" s="394" t="s">
        <v>1607</v>
      </c>
      <c r="Q635" s="394" t="s">
        <v>1509</v>
      </c>
      <c r="R635" s="386">
        <v>2005</v>
      </c>
      <c r="S635" s="394" t="s">
        <v>1618</v>
      </c>
      <c r="T635" s="394" t="s">
        <v>1619</v>
      </c>
      <c r="U635" s="394" t="s">
        <v>1612</v>
      </c>
      <c r="V635" s="395">
        <v>38852</v>
      </c>
      <c r="W635" s="395">
        <v>38855</v>
      </c>
      <c r="X635" s="394" t="s">
        <v>1608</v>
      </c>
      <c r="Y635" s="386">
        <v>63993</v>
      </c>
      <c r="Z635" s="394" t="s">
        <v>1341</v>
      </c>
      <c r="AA635" s="396"/>
      <c r="AB635" s="394" t="s">
        <v>1608</v>
      </c>
      <c r="AC635" s="386">
        <v>493615</v>
      </c>
      <c r="AD635" s="394" t="s">
        <v>1613</v>
      </c>
      <c r="AE635" s="386">
        <v>1488</v>
      </c>
      <c r="AF635" s="394" t="s">
        <v>1341</v>
      </c>
      <c r="AG635" s="394" t="s">
        <v>1341</v>
      </c>
      <c r="AH635" s="386" t="b">
        <v>0</v>
      </c>
      <c r="AI635" s="394" t="s">
        <v>1341</v>
      </c>
      <c r="AJ635" s="394" t="s">
        <v>1341</v>
      </c>
    </row>
    <row r="636" spans="7:37" x14ac:dyDescent="0.3">
      <c r="G636" t="s">
        <v>2487</v>
      </c>
      <c r="H636" t="s">
        <v>1509</v>
      </c>
      <c r="I636">
        <v>2005</v>
      </c>
      <c r="J636">
        <v>5000</v>
      </c>
      <c r="K636" t="s">
        <v>2393</v>
      </c>
      <c r="L636">
        <v>94</v>
      </c>
      <c r="O636" s="393" t="s">
        <v>2393</v>
      </c>
      <c r="P636" s="394" t="s">
        <v>1607</v>
      </c>
      <c r="Q636" s="394" t="s">
        <v>1509</v>
      </c>
      <c r="R636" s="386">
        <v>2005</v>
      </c>
      <c r="S636" s="394" t="s">
        <v>1618</v>
      </c>
      <c r="T636" s="394" t="s">
        <v>1619</v>
      </c>
      <c r="U636" s="394" t="s">
        <v>1612</v>
      </c>
      <c r="V636" s="395">
        <v>38852</v>
      </c>
      <c r="W636" s="395">
        <v>38855</v>
      </c>
      <c r="X636" s="394" t="s">
        <v>1608</v>
      </c>
      <c r="Y636" s="386">
        <v>62308</v>
      </c>
      <c r="Z636" s="394" t="s">
        <v>1341</v>
      </c>
      <c r="AA636" s="396"/>
      <c r="AB636" s="394" t="s">
        <v>1608</v>
      </c>
      <c r="AC636" s="386">
        <v>500711</v>
      </c>
      <c r="AD636" s="394" t="s">
        <v>1613</v>
      </c>
      <c r="AE636" s="386">
        <v>1503</v>
      </c>
      <c r="AF636" s="394" t="s">
        <v>1341</v>
      </c>
      <c r="AG636" s="394" t="s">
        <v>1341</v>
      </c>
      <c r="AH636" s="386" t="b">
        <v>0</v>
      </c>
      <c r="AI636" s="394" t="s">
        <v>1341</v>
      </c>
      <c r="AJ636" s="394" t="s">
        <v>1341</v>
      </c>
    </row>
    <row r="637" spans="7:37" x14ac:dyDescent="0.3">
      <c r="G637" t="s">
        <v>2487</v>
      </c>
      <c r="H637" t="s">
        <v>1509</v>
      </c>
      <c r="I637">
        <v>2005</v>
      </c>
      <c r="J637">
        <v>5000</v>
      </c>
      <c r="K637" t="s">
        <v>2387</v>
      </c>
      <c r="L637">
        <v>95</v>
      </c>
      <c r="O637" s="393" t="s">
        <v>2387</v>
      </c>
      <c r="P637" s="394" t="s">
        <v>1607</v>
      </c>
      <c r="Q637" s="394" t="s">
        <v>1509</v>
      </c>
      <c r="R637" s="386">
        <v>2005</v>
      </c>
      <c r="S637" s="394" t="s">
        <v>1618</v>
      </c>
      <c r="T637" s="394" t="s">
        <v>1619</v>
      </c>
      <c r="U637" s="394" t="s">
        <v>1612</v>
      </c>
      <c r="V637" s="395">
        <v>38852</v>
      </c>
      <c r="W637" s="395">
        <v>38855</v>
      </c>
      <c r="X637" s="394" t="s">
        <v>1608</v>
      </c>
      <c r="Y637" s="386">
        <v>64172</v>
      </c>
      <c r="Z637" s="394" t="s">
        <v>1341</v>
      </c>
      <c r="AA637" s="396"/>
      <c r="AB637" s="394" t="s">
        <v>1608</v>
      </c>
      <c r="AC637" s="386">
        <v>497191</v>
      </c>
      <c r="AD637" s="394" t="s">
        <v>1613</v>
      </c>
      <c r="AE637" s="386">
        <v>1498</v>
      </c>
      <c r="AF637" s="394" t="s">
        <v>1341</v>
      </c>
      <c r="AG637" s="394" t="s">
        <v>1341</v>
      </c>
      <c r="AH637" s="386" t="b">
        <v>0</v>
      </c>
      <c r="AI637" s="394" t="s">
        <v>1341</v>
      </c>
      <c r="AJ637" s="394" t="s">
        <v>1341</v>
      </c>
    </row>
    <row r="638" spans="7:37" x14ac:dyDescent="0.3">
      <c r="G638" t="s">
        <v>2487</v>
      </c>
      <c r="H638" t="s">
        <v>1509</v>
      </c>
      <c r="I638">
        <v>2005</v>
      </c>
      <c r="J638">
        <v>5000</v>
      </c>
      <c r="K638" t="s">
        <v>2390</v>
      </c>
      <c r="L638">
        <v>96</v>
      </c>
      <c r="O638" s="393" t="s">
        <v>2390</v>
      </c>
      <c r="P638" s="394" t="s">
        <v>1607</v>
      </c>
      <c r="Q638" s="394" t="s">
        <v>1509</v>
      </c>
      <c r="R638" s="386">
        <v>2005</v>
      </c>
      <c r="S638" s="394" t="s">
        <v>1618</v>
      </c>
      <c r="T638" s="394" t="s">
        <v>1619</v>
      </c>
      <c r="U638" s="394" t="s">
        <v>1612</v>
      </c>
      <c r="V638" s="395">
        <v>38852</v>
      </c>
      <c r="W638" s="395">
        <v>38855</v>
      </c>
      <c r="X638" s="394" t="s">
        <v>1608</v>
      </c>
      <c r="Y638" s="386">
        <v>61973</v>
      </c>
      <c r="Z638" s="394" t="s">
        <v>1341</v>
      </c>
      <c r="AA638" s="396"/>
      <c r="AB638" s="394" t="s">
        <v>1608</v>
      </c>
      <c r="AC638" s="386">
        <v>489044</v>
      </c>
      <c r="AD638" s="394" t="s">
        <v>1613</v>
      </c>
      <c r="AE638" s="386">
        <v>1471</v>
      </c>
      <c r="AF638" s="394" t="s">
        <v>1341</v>
      </c>
      <c r="AG638" s="394" t="s">
        <v>1341</v>
      </c>
      <c r="AH638" s="386" t="b">
        <v>0</v>
      </c>
      <c r="AI638" s="394" t="s">
        <v>1341</v>
      </c>
      <c r="AJ638" s="394" t="s">
        <v>1341</v>
      </c>
    </row>
    <row r="639" spans="7:37" x14ac:dyDescent="0.3">
      <c r="G639" t="s">
        <v>2487</v>
      </c>
      <c r="H639" t="s">
        <v>1509</v>
      </c>
      <c r="I639">
        <v>2006</v>
      </c>
      <c r="J639">
        <v>5000</v>
      </c>
      <c r="K639" t="s">
        <v>2389</v>
      </c>
      <c r="L639">
        <v>97</v>
      </c>
      <c r="O639" s="393" t="s">
        <v>2389</v>
      </c>
      <c r="P639" s="394" t="s">
        <v>1607</v>
      </c>
      <c r="Q639" s="394" t="s">
        <v>1509</v>
      </c>
      <c r="R639" s="386">
        <v>2006</v>
      </c>
      <c r="S639" s="394" t="s">
        <v>1618</v>
      </c>
      <c r="T639" s="394" t="s">
        <v>1619</v>
      </c>
      <c r="U639" s="394" t="s">
        <v>1612</v>
      </c>
      <c r="V639" s="395">
        <v>39232</v>
      </c>
      <c r="W639" s="395">
        <v>39241</v>
      </c>
      <c r="X639" s="394" t="s">
        <v>1608</v>
      </c>
      <c r="Y639" s="386">
        <v>54980</v>
      </c>
      <c r="Z639" s="394" t="s">
        <v>1341</v>
      </c>
      <c r="AA639" s="396"/>
      <c r="AB639" s="394" t="s">
        <v>1608</v>
      </c>
      <c r="AC639" s="386">
        <v>366399</v>
      </c>
      <c r="AD639" s="394" t="s">
        <v>1613</v>
      </c>
      <c r="AE639" s="386">
        <v>38</v>
      </c>
      <c r="AF639" s="394" t="s">
        <v>1341</v>
      </c>
      <c r="AG639" s="394" t="s">
        <v>1341</v>
      </c>
      <c r="AH639" s="386" t="b">
        <v>0</v>
      </c>
      <c r="AI639" s="394" t="s">
        <v>1341</v>
      </c>
      <c r="AJ639" s="394" t="s">
        <v>2478</v>
      </c>
      <c r="AK639" t="s">
        <v>2481</v>
      </c>
    </row>
    <row r="640" spans="7:37" x14ac:dyDescent="0.3">
      <c r="G640" t="s">
        <v>2487</v>
      </c>
      <c r="H640" t="s">
        <v>1509</v>
      </c>
      <c r="I640">
        <v>2006</v>
      </c>
      <c r="J640">
        <v>5000</v>
      </c>
      <c r="K640" t="s">
        <v>2391</v>
      </c>
      <c r="L640">
        <v>98</v>
      </c>
      <c r="O640" s="393" t="s">
        <v>2391</v>
      </c>
      <c r="P640" s="394" t="s">
        <v>1607</v>
      </c>
      <c r="Q640" s="394" t="s">
        <v>1509</v>
      </c>
      <c r="R640" s="386">
        <v>2006</v>
      </c>
      <c r="S640" s="394" t="s">
        <v>1618</v>
      </c>
      <c r="T640" s="394" t="s">
        <v>1619</v>
      </c>
      <c r="U640" s="394" t="s">
        <v>1612</v>
      </c>
      <c r="V640" s="395">
        <v>39232</v>
      </c>
      <c r="W640" s="395">
        <v>39241</v>
      </c>
      <c r="X640" s="394" t="s">
        <v>1608</v>
      </c>
      <c r="Y640" s="386">
        <v>66726</v>
      </c>
      <c r="Z640" s="394" t="s">
        <v>1341</v>
      </c>
      <c r="AA640" s="396"/>
      <c r="AB640" s="394" t="s">
        <v>1608</v>
      </c>
      <c r="AC640" s="386">
        <v>368070</v>
      </c>
      <c r="AD640" s="394" t="s">
        <v>1613</v>
      </c>
      <c r="AE640" s="386">
        <v>39</v>
      </c>
      <c r="AF640" s="394" t="s">
        <v>1341</v>
      </c>
      <c r="AG640" s="394" t="s">
        <v>1341</v>
      </c>
      <c r="AH640" s="386" t="b">
        <v>0</v>
      </c>
      <c r="AI640" s="394" t="s">
        <v>1341</v>
      </c>
      <c r="AJ640" s="394" t="s">
        <v>2478</v>
      </c>
      <c r="AK640" t="s">
        <v>2481</v>
      </c>
    </row>
    <row r="641" spans="7:37" x14ac:dyDescent="0.3">
      <c r="G641" t="s">
        <v>2487</v>
      </c>
      <c r="H641" t="s">
        <v>1509</v>
      </c>
      <c r="I641">
        <v>2006</v>
      </c>
      <c r="J641">
        <v>5000</v>
      </c>
      <c r="K641" t="s">
        <v>2392</v>
      </c>
      <c r="L641">
        <v>99</v>
      </c>
      <c r="O641" s="393" t="s">
        <v>2392</v>
      </c>
      <c r="P641" s="394" t="s">
        <v>1607</v>
      </c>
      <c r="Q641" s="394" t="s">
        <v>1509</v>
      </c>
      <c r="R641" s="386">
        <v>2006</v>
      </c>
      <c r="S641" s="394" t="s">
        <v>1618</v>
      </c>
      <c r="T641" s="394" t="s">
        <v>1619</v>
      </c>
      <c r="U641" s="394" t="s">
        <v>1612</v>
      </c>
      <c r="V641" s="395">
        <v>39232</v>
      </c>
      <c r="W641" s="395">
        <v>39241</v>
      </c>
      <c r="X641" s="394" t="s">
        <v>1608</v>
      </c>
      <c r="Y641" s="386">
        <v>6724</v>
      </c>
      <c r="Z641" s="394" t="s">
        <v>1341</v>
      </c>
      <c r="AA641" s="396"/>
      <c r="AB641" s="394" t="s">
        <v>1608</v>
      </c>
      <c r="AC641" s="386">
        <v>365656</v>
      </c>
      <c r="AD641" s="394" t="s">
        <v>1613</v>
      </c>
      <c r="AE641" s="386">
        <v>39</v>
      </c>
      <c r="AF641" s="394" t="s">
        <v>1341</v>
      </c>
      <c r="AG641" s="394" t="s">
        <v>1341</v>
      </c>
      <c r="AH641" s="386" t="b">
        <v>0</v>
      </c>
      <c r="AI641" s="394" t="s">
        <v>1341</v>
      </c>
      <c r="AJ641" s="394" t="s">
        <v>2478</v>
      </c>
      <c r="AK641" t="s">
        <v>2481</v>
      </c>
    </row>
    <row r="642" spans="7:37" x14ac:dyDescent="0.3">
      <c r="G642" t="s">
        <v>2487</v>
      </c>
      <c r="H642" t="s">
        <v>1509</v>
      </c>
      <c r="I642">
        <v>2006</v>
      </c>
      <c r="J642">
        <v>5000</v>
      </c>
      <c r="K642" t="s">
        <v>2394</v>
      </c>
      <c r="L642">
        <v>100</v>
      </c>
      <c r="O642" s="393" t="s">
        <v>2394</v>
      </c>
      <c r="P642" s="394" t="s">
        <v>1607</v>
      </c>
      <c r="Q642" s="394" t="s">
        <v>1509</v>
      </c>
      <c r="R642" s="386">
        <v>2006</v>
      </c>
      <c r="S642" s="394" t="s">
        <v>1618</v>
      </c>
      <c r="T642" s="394" t="s">
        <v>1619</v>
      </c>
      <c r="U642" s="394" t="s">
        <v>1612</v>
      </c>
      <c r="V642" s="395">
        <v>39232</v>
      </c>
      <c r="W642" s="395">
        <v>39241</v>
      </c>
      <c r="X642" s="394" t="s">
        <v>1608</v>
      </c>
      <c r="Y642" s="386">
        <v>66184</v>
      </c>
      <c r="Z642" s="394" t="s">
        <v>1341</v>
      </c>
      <c r="AA642" s="396"/>
      <c r="AB642" s="394" t="s">
        <v>1608</v>
      </c>
      <c r="AC642" s="386">
        <v>363346</v>
      </c>
      <c r="AD642" s="394" t="s">
        <v>1613</v>
      </c>
      <c r="AE642" s="386">
        <v>38</v>
      </c>
      <c r="AF642" s="394" t="s">
        <v>1341</v>
      </c>
      <c r="AG642" s="394" t="s">
        <v>1341</v>
      </c>
      <c r="AH642" s="386" t="b">
        <v>0</v>
      </c>
      <c r="AI642" s="394" t="s">
        <v>1341</v>
      </c>
      <c r="AJ642" s="394" t="s">
        <v>2478</v>
      </c>
      <c r="AK642" t="s">
        <v>2481</v>
      </c>
    </row>
    <row r="643" spans="7:37" x14ac:dyDescent="0.3">
      <c r="G643" t="s">
        <v>2487</v>
      </c>
      <c r="H643" t="s">
        <v>1509</v>
      </c>
      <c r="I643">
        <v>2007</v>
      </c>
      <c r="J643">
        <v>5000</v>
      </c>
      <c r="K643" t="s">
        <v>2370</v>
      </c>
      <c r="L643">
        <v>101</v>
      </c>
      <c r="O643" s="393" t="s">
        <v>2370</v>
      </c>
      <c r="P643" s="394" t="s">
        <v>1607</v>
      </c>
      <c r="Q643" s="394" t="s">
        <v>1509</v>
      </c>
      <c r="R643" s="386">
        <v>2007</v>
      </c>
      <c r="S643" s="394" t="s">
        <v>1618</v>
      </c>
      <c r="T643" s="394" t="s">
        <v>1619</v>
      </c>
      <c r="U643" s="394" t="s">
        <v>1612</v>
      </c>
      <c r="V643" s="395">
        <v>39611</v>
      </c>
      <c r="W643" s="395">
        <v>39611</v>
      </c>
      <c r="X643" s="394" t="s">
        <v>1608</v>
      </c>
      <c r="Y643" s="386">
        <v>65832</v>
      </c>
      <c r="Z643" s="394" t="s">
        <v>1341</v>
      </c>
      <c r="AA643" s="396"/>
      <c r="AB643" s="394" t="s">
        <v>1608</v>
      </c>
      <c r="AC643" s="386">
        <v>42046</v>
      </c>
      <c r="AD643" s="394" t="s">
        <v>1613</v>
      </c>
      <c r="AE643" s="386">
        <v>383</v>
      </c>
      <c r="AF643" s="394" t="s">
        <v>1341</v>
      </c>
      <c r="AG643" s="394" t="s">
        <v>1341</v>
      </c>
      <c r="AH643" s="386" t="b">
        <v>0</v>
      </c>
      <c r="AI643" s="394" t="s">
        <v>1341</v>
      </c>
      <c r="AJ643" s="394" t="s">
        <v>2478</v>
      </c>
      <c r="AK643" t="s">
        <v>2481</v>
      </c>
    </row>
    <row r="644" spans="7:37" x14ac:dyDescent="0.3">
      <c r="G644" t="s">
        <v>2487</v>
      </c>
      <c r="H644" t="s">
        <v>1509</v>
      </c>
      <c r="I644">
        <v>2007</v>
      </c>
      <c r="J644">
        <v>5000</v>
      </c>
      <c r="K644" t="s">
        <v>2372</v>
      </c>
      <c r="L644">
        <v>102</v>
      </c>
      <c r="O644" s="393" t="s">
        <v>2372</v>
      </c>
      <c r="P644" s="394" t="s">
        <v>1607</v>
      </c>
      <c r="Q644" s="394" t="s">
        <v>1509</v>
      </c>
      <c r="R644" s="386">
        <v>2007</v>
      </c>
      <c r="S644" s="394" t="s">
        <v>1618</v>
      </c>
      <c r="T644" s="394" t="s">
        <v>1619</v>
      </c>
      <c r="U644" s="394" t="s">
        <v>1612</v>
      </c>
      <c r="V644" s="395">
        <v>39611</v>
      </c>
      <c r="W644" s="395">
        <v>39611</v>
      </c>
      <c r="X644" s="394" t="s">
        <v>1608</v>
      </c>
      <c r="Y644" s="386">
        <v>64823</v>
      </c>
      <c r="Z644" s="394" t="s">
        <v>1341</v>
      </c>
      <c r="AA644" s="396"/>
      <c r="AB644" s="394" t="s">
        <v>1608</v>
      </c>
      <c r="AC644" s="386">
        <v>41220</v>
      </c>
      <c r="AD644" s="394" t="s">
        <v>1613</v>
      </c>
      <c r="AE644" s="386">
        <v>377</v>
      </c>
      <c r="AF644" s="394" t="s">
        <v>1341</v>
      </c>
      <c r="AG644" s="394" t="s">
        <v>1341</v>
      </c>
      <c r="AH644" s="386" t="b">
        <v>0</v>
      </c>
      <c r="AI644" s="394" t="s">
        <v>1341</v>
      </c>
      <c r="AJ644" s="394" t="s">
        <v>2478</v>
      </c>
      <c r="AK644" t="s">
        <v>2481</v>
      </c>
    </row>
    <row r="645" spans="7:37" x14ac:dyDescent="0.3">
      <c r="G645" t="s">
        <v>2487</v>
      </c>
      <c r="H645" t="s">
        <v>1509</v>
      </c>
      <c r="I645">
        <v>2007</v>
      </c>
      <c r="J645">
        <v>5000</v>
      </c>
      <c r="K645" t="s">
        <v>2373</v>
      </c>
      <c r="L645">
        <v>103</v>
      </c>
      <c r="O645" s="393" t="s">
        <v>2373</v>
      </c>
      <c r="P645" s="394" t="s">
        <v>1607</v>
      </c>
      <c r="Q645" s="394" t="s">
        <v>1509</v>
      </c>
      <c r="R645" s="386">
        <v>2007</v>
      </c>
      <c r="S645" s="394" t="s">
        <v>1618</v>
      </c>
      <c r="T645" s="394" t="s">
        <v>1619</v>
      </c>
      <c r="U645" s="394" t="s">
        <v>1612</v>
      </c>
      <c r="V645" s="395">
        <v>39611</v>
      </c>
      <c r="W645" s="395">
        <v>39611</v>
      </c>
      <c r="X645" s="394" t="s">
        <v>1608</v>
      </c>
      <c r="Y645" s="386">
        <v>62153</v>
      </c>
      <c r="Z645" s="394" t="s">
        <v>1341</v>
      </c>
      <c r="AA645" s="396"/>
      <c r="AB645" s="394" t="s">
        <v>1608</v>
      </c>
      <c r="AC645" s="386">
        <v>44281</v>
      </c>
      <c r="AD645" s="394" t="s">
        <v>1613</v>
      </c>
      <c r="AE645" s="386">
        <v>378</v>
      </c>
      <c r="AF645" s="394" t="s">
        <v>1341</v>
      </c>
      <c r="AG645" s="394" t="s">
        <v>1341</v>
      </c>
      <c r="AH645" s="386" t="b">
        <v>0</v>
      </c>
      <c r="AI645" s="394" t="s">
        <v>1341</v>
      </c>
      <c r="AJ645" s="394" t="s">
        <v>2478</v>
      </c>
      <c r="AK645" t="s">
        <v>2481</v>
      </c>
    </row>
    <row r="646" spans="7:37" x14ac:dyDescent="0.3">
      <c r="G646" t="s">
        <v>2487</v>
      </c>
      <c r="H646" t="s">
        <v>1509</v>
      </c>
      <c r="I646">
        <v>2007</v>
      </c>
      <c r="J646">
        <v>5000</v>
      </c>
      <c r="K646" t="s">
        <v>2374</v>
      </c>
      <c r="L646">
        <v>104</v>
      </c>
      <c r="O646" s="393" t="s">
        <v>2374</v>
      </c>
      <c r="P646" s="394" t="s">
        <v>1607</v>
      </c>
      <c r="Q646" s="394" t="s">
        <v>1509</v>
      </c>
      <c r="R646" s="386">
        <v>2007</v>
      </c>
      <c r="S646" s="394" t="s">
        <v>1618</v>
      </c>
      <c r="T646" s="394" t="s">
        <v>1619</v>
      </c>
      <c r="U646" s="394" t="s">
        <v>1612</v>
      </c>
      <c r="V646" s="395">
        <v>39611</v>
      </c>
      <c r="W646" s="395">
        <v>39611</v>
      </c>
      <c r="X646" s="394" t="s">
        <v>1608</v>
      </c>
      <c r="Y646" s="386">
        <v>59820</v>
      </c>
      <c r="Z646" s="394" t="s">
        <v>1341</v>
      </c>
      <c r="AA646" s="396"/>
      <c r="AB646" s="394" t="s">
        <v>1608</v>
      </c>
      <c r="AC646" s="386">
        <v>47776</v>
      </c>
      <c r="AD646" s="394" t="s">
        <v>1613</v>
      </c>
      <c r="AE646" s="386">
        <v>382</v>
      </c>
      <c r="AF646" s="394" t="s">
        <v>1341</v>
      </c>
      <c r="AG646" s="394" t="s">
        <v>1341</v>
      </c>
      <c r="AH646" s="386" t="b">
        <v>0</v>
      </c>
      <c r="AI646" s="394" t="s">
        <v>1341</v>
      </c>
      <c r="AJ646" s="394" t="s">
        <v>2478</v>
      </c>
      <c r="AK646" t="s">
        <v>2481</v>
      </c>
    </row>
    <row r="647" spans="7:37" x14ac:dyDescent="0.3">
      <c r="G647" t="s">
        <v>2487</v>
      </c>
      <c r="H647" t="s">
        <v>1509</v>
      </c>
      <c r="I647">
        <v>2008</v>
      </c>
      <c r="J647">
        <v>5000</v>
      </c>
      <c r="K647" t="s">
        <v>1617</v>
      </c>
      <c r="L647">
        <v>105</v>
      </c>
      <c r="O647" s="390" t="s">
        <v>1617</v>
      </c>
      <c r="P647" s="252"/>
      <c r="Q647" s="252" t="s">
        <v>1509</v>
      </c>
      <c r="R647" s="252">
        <v>2008</v>
      </c>
      <c r="S647" s="252"/>
      <c r="T647" s="252"/>
      <c r="U647" s="252"/>
      <c r="V647" s="252"/>
      <c r="W647" s="252"/>
      <c r="X647" s="252"/>
      <c r="Y647" s="252"/>
      <c r="Z647" s="252"/>
      <c r="AA647" s="252"/>
      <c r="AB647" s="252"/>
      <c r="AC647" s="252"/>
      <c r="AD647" s="252"/>
      <c r="AF647" s="252"/>
      <c r="AG647" s="252"/>
      <c r="AH647" s="252"/>
      <c r="AI647" s="252"/>
      <c r="AJ647" s="394" t="s">
        <v>2478</v>
      </c>
      <c r="AK647" t="s">
        <v>2481</v>
      </c>
    </row>
    <row r="648" spans="7:37" x14ac:dyDescent="0.3">
      <c r="G648" t="s">
        <v>2487</v>
      </c>
      <c r="H648" t="s">
        <v>1509</v>
      </c>
      <c r="I648">
        <v>2008</v>
      </c>
      <c r="J648">
        <v>5000</v>
      </c>
      <c r="K648" t="s">
        <v>1620</v>
      </c>
      <c r="L648">
        <v>106</v>
      </c>
      <c r="O648" s="390" t="s">
        <v>1620</v>
      </c>
      <c r="P648" s="252"/>
      <c r="Q648" s="252" t="s">
        <v>1509</v>
      </c>
      <c r="R648" s="252">
        <v>2008</v>
      </c>
      <c r="S648" s="252"/>
      <c r="T648" s="252"/>
      <c r="U648" s="252"/>
      <c r="V648" s="252"/>
      <c r="W648" s="252"/>
      <c r="X648" s="252"/>
      <c r="Y648" s="252"/>
      <c r="Z648" s="252"/>
      <c r="AA648" s="252"/>
      <c r="AB648" s="252"/>
      <c r="AC648" s="252"/>
      <c r="AD648" s="252"/>
      <c r="AE648" s="252"/>
      <c r="AF648" s="252"/>
      <c r="AG648" s="252"/>
      <c r="AH648" s="252"/>
      <c r="AI648" s="252"/>
      <c r="AJ648" s="394" t="s">
        <v>2478</v>
      </c>
      <c r="AK648" t="s">
        <v>2481</v>
      </c>
    </row>
    <row r="649" spans="7:37" x14ac:dyDescent="0.3">
      <c r="G649" t="s">
        <v>2487</v>
      </c>
      <c r="H649" t="s">
        <v>1509</v>
      </c>
      <c r="I649">
        <v>2008</v>
      </c>
      <c r="J649">
        <v>5000</v>
      </c>
      <c r="K649" t="s">
        <v>1621</v>
      </c>
      <c r="L649">
        <v>107</v>
      </c>
      <c r="O649" s="390" t="s">
        <v>1621</v>
      </c>
      <c r="P649" s="252"/>
      <c r="Q649" s="252" t="s">
        <v>1509</v>
      </c>
      <c r="R649" s="252">
        <v>2008</v>
      </c>
      <c r="S649" s="252"/>
      <c r="T649" s="252"/>
      <c r="U649" s="252"/>
      <c r="V649" s="252"/>
      <c r="W649" s="252"/>
      <c r="X649" s="252"/>
      <c r="Y649" s="252"/>
      <c r="Z649" s="252"/>
      <c r="AA649" s="252"/>
      <c r="AB649" s="252"/>
      <c r="AC649" s="252"/>
      <c r="AD649" s="252"/>
      <c r="AE649" s="252"/>
      <c r="AF649" s="252"/>
      <c r="AG649" s="252"/>
      <c r="AH649" s="252"/>
      <c r="AI649" s="252"/>
      <c r="AJ649" s="394" t="s">
        <v>2478</v>
      </c>
      <c r="AK649" t="s">
        <v>2481</v>
      </c>
    </row>
    <row r="650" spans="7:37" x14ac:dyDescent="0.3">
      <c r="G650" t="s">
        <v>2487</v>
      </c>
      <c r="H650" t="s">
        <v>1509</v>
      </c>
      <c r="I650">
        <v>2008</v>
      </c>
      <c r="J650">
        <v>5000</v>
      </c>
      <c r="K650" t="s">
        <v>1622</v>
      </c>
      <c r="L650">
        <v>108</v>
      </c>
      <c r="O650" s="390" t="s">
        <v>1622</v>
      </c>
      <c r="P650" s="252"/>
      <c r="Q650" s="252" t="s">
        <v>1509</v>
      </c>
      <c r="R650" s="268">
        <v>2008</v>
      </c>
      <c r="S650" s="252"/>
      <c r="T650" s="252"/>
      <c r="U650" s="252"/>
      <c r="V650" s="252"/>
      <c r="W650" s="252"/>
      <c r="X650" s="252"/>
      <c r="Y650" s="252"/>
      <c r="Z650" s="252"/>
      <c r="AA650" s="252"/>
      <c r="AB650" s="252"/>
      <c r="AC650" s="252"/>
      <c r="AD650" s="252"/>
      <c r="AF650" s="252"/>
      <c r="AG650" s="252"/>
      <c r="AH650" s="252"/>
      <c r="AI650" s="252"/>
      <c r="AJ650" s="394" t="s">
        <v>2478</v>
      </c>
      <c r="AK650" t="s">
        <v>2481</v>
      </c>
    </row>
    <row r="651" spans="7:37" x14ac:dyDescent="0.3">
      <c r="G651" t="s">
        <v>2487</v>
      </c>
      <c r="H651" t="s">
        <v>294</v>
      </c>
      <c r="I651">
        <v>2005</v>
      </c>
      <c r="J651">
        <v>5000</v>
      </c>
      <c r="K651" t="s">
        <v>2399</v>
      </c>
      <c r="L651">
        <v>109</v>
      </c>
      <c r="O651" s="393" t="s">
        <v>2399</v>
      </c>
      <c r="P651" s="394" t="s">
        <v>1607</v>
      </c>
      <c r="Q651" s="394" t="s">
        <v>294</v>
      </c>
      <c r="R651" s="386">
        <v>2005</v>
      </c>
      <c r="S651" s="394" t="s">
        <v>2400</v>
      </c>
      <c r="T651" s="394" t="s">
        <v>1794</v>
      </c>
      <c r="U651" s="394" t="s">
        <v>1612</v>
      </c>
      <c r="V651" s="395">
        <v>38961</v>
      </c>
      <c r="W651" s="395">
        <v>38990</v>
      </c>
      <c r="X651" s="394" t="s">
        <v>1608</v>
      </c>
      <c r="Y651" s="386">
        <v>31239</v>
      </c>
      <c r="Z651" s="394" t="s">
        <v>1341</v>
      </c>
      <c r="AA651" s="385"/>
      <c r="AB651" s="394" t="s">
        <v>1608</v>
      </c>
      <c r="AC651" s="386">
        <v>261</v>
      </c>
      <c r="AD651" s="394" t="s">
        <v>1341</v>
      </c>
      <c r="AE651" s="396"/>
      <c r="AF651" s="394" t="s">
        <v>1341</v>
      </c>
      <c r="AG651" s="394" t="s">
        <v>1341</v>
      </c>
      <c r="AH651" s="386" t="b">
        <v>0</v>
      </c>
      <c r="AI651" s="394" t="s">
        <v>1341</v>
      </c>
      <c r="AJ651" s="394" t="s">
        <v>1341</v>
      </c>
    </row>
    <row r="652" spans="7:37" x14ac:dyDescent="0.3">
      <c r="G652" t="s">
        <v>2487</v>
      </c>
      <c r="H652" t="s">
        <v>294</v>
      </c>
      <c r="I652">
        <v>2005</v>
      </c>
      <c r="J652">
        <v>5000</v>
      </c>
      <c r="K652" t="s">
        <v>2405</v>
      </c>
      <c r="L652">
        <v>110</v>
      </c>
      <c r="O652" s="393" t="s">
        <v>2405</v>
      </c>
      <c r="P652" s="394" t="s">
        <v>1607</v>
      </c>
      <c r="Q652" s="394" t="s">
        <v>294</v>
      </c>
      <c r="R652" s="386">
        <v>2005</v>
      </c>
      <c r="S652" s="394" t="s">
        <v>2400</v>
      </c>
      <c r="T652" s="394" t="s">
        <v>1794</v>
      </c>
      <c r="U652" s="394" t="s">
        <v>1612</v>
      </c>
      <c r="V652" s="395">
        <v>38876</v>
      </c>
      <c r="W652" s="395">
        <v>38880</v>
      </c>
      <c r="X652" s="394" t="s">
        <v>1608</v>
      </c>
      <c r="Y652" s="386">
        <v>90548</v>
      </c>
      <c r="Z652" s="394" t="s">
        <v>1613</v>
      </c>
      <c r="AA652" s="386">
        <v>5185</v>
      </c>
      <c r="AB652" s="394" t="s">
        <v>1608</v>
      </c>
      <c r="AC652" s="386">
        <v>4967</v>
      </c>
      <c r="AD652" s="394" t="s">
        <v>1341</v>
      </c>
      <c r="AE652" s="396"/>
      <c r="AF652" s="394" t="s">
        <v>1341</v>
      </c>
      <c r="AG652" s="394" t="s">
        <v>1341</v>
      </c>
      <c r="AH652" s="386" t="b">
        <v>0</v>
      </c>
      <c r="AI652" s="394" t="s">
        <v>1341</v>
      </c>
      <c r="AJ652" s="394" t="s">
        <v>1341</v>
      </c>
    </row>
    <row r="653" spans="7:37" x14ac:dyDescent="0.3">
      <c r="G653" t="s">
        <v>2487</v>
      </c>
      <c r="H653" t="s">
        <v>294</v>
      </c>
      <c r="I653">
        <v>2006</v>
      </c>
      <c r="J653">
        <v>5000</v>
      </c>
      <c r="K653" t="s">
        <v>2401</v>
      </c>
      <c r="L653">
        <v>111</v>
      </c>
      <c r="O653" s="393" t="s">
        <v>2401</v>
      </c>
      <c r="P653" s="394" t="s">
        <v>1607</v>
      </c>
      <c r="Q653" s="394" t="s">
        <v>294</v>
      </c>
      <c r="R653" s="386">
        <v>2006</v>
      </c>
      <c r="S653" s="394" t="s">
        <v>2400</v>
      </c>
      <c r="T653" s="394" t="s">
        <v>1794</v>
      </c>
      <c r="U653" s="394" t="s">
        <v>1612</v>
      </c>
      <c r="V653" s="395">
        <v>39259</v>
      </c>
      <c r="W653" s="395">
        <v>39259</v>
      </c>
      <c r="X653" s="394" t="s">
        <v>1608</v>
      </c>
      <c r="Y653" s="386">
        <v>97589</v>
      </c>
      <c r="Z653" s="394" t="s">
        <v>1613</v>
      </c>
      <c r="AA653" s="386">
        <v>1518</v>
      </c>
      <c r="AB653" s="394" t="s">
        <v>1608</v>
      </c>
      <c r="AC653" s="386">
        <v>2093</v>
      </c>
      <c r="AD653" s="394" t="s">
        <v>1341</v>
      </c>
      <c r="AE653" s="385"/>
      <c r="AF653" s="394" t="s">
        <v>1341</v>
      </c>
      <c r="AG653" s="394" t="s">
        <v>1341</v>
      </c>
      <c r="AH653" s="386" t="b">
        <v>0</v>
      </c>
      <c r="AI653" s="394" t="s">
        <v>1341</v>
      </c>
      <c r="AJ653" s="394" t="s">
        <v>1341</v>
      </c>
    </row>
    <row r="654" spans="7:37" x14ac:dyDescent="0.3">
      <c r="G654" t="s">
        <v>2487</v>
      </c>
      <c r="H654" t="s">
        <v>294</v>
      </c>
      <c r="I654">
        <v>2006</v>
      </c>
      <c r="J654">
        <v>5000</v>
      </c>
      <c r="K654" t="s">
        <v>2403</v>
      </c>
      <c r="L654">
        <v>112</v>
      </c>
      <c r="O654" s="393" t="s">
        <v>2403</v>
      </c>
      <c r="P654" s="394" t="s">
        <v>1607</v>
      </c>
      <c r="Q654" s="394" t="s">
        <v>294</v>
      </c>
      <c r="R654" s="386">
        <v>2006</v>
      </c>
      <c r="S654" s="394" t="s">
        <v>2400</v>
      </c>
      <c r="T654" s="394" t="s">
        <v>1794</v>
      </c>
      <c r="U654" s="394" t="s">
        <v>1612</v>
      </c>
      <c r="V654" s="395">
        <v>39329</v>
      </c>
      <c r="W654" s="395">
        <v>39330</v>
      </c>
      <c r="X654" s="394" t="s">
        <v>1608</v>
      </c>
      <c r="Y654" s="386">
        <v>98167</v>
      </c>
      <c r="Z654" s="394" t="s">
        <v>1613</v>
      </c>
      <c r="AA654" s="386">
        <v>1581</v>
      </c>
      <c r="AB654" s="394" t="s">
        <v>1608</v>
      </c>
      <c r="AC654" s="386">
        <v>974</v>
      </c>
      <c r="AD654" s="394" t="s">
        <v>1341</v>
      </c>
      <c r="AE654" s="385"/>
      <c r="AF654" s="394" t="s">
        <v>1341</v>
      </c>
      <c r="AG654" s="394" t="s">
        <v>1341</v>
      </c>
      <c r="AH654" s="386" t="b">
        <v>0</v>
      </c>
      <c r="AI654" s="394" t="s">
        <v>1341</v>
      </c>
      <c r="AJ654" s="394" t="s">
        <v>1341</v>
      </c>
    </row>
    <row r="655" spans="7:37" x14ac:dyDescent="0.3">
      <c r="G655" t="s">
        <v>2487</v>
      </c>
      <c r="H655" t="s">
        <v>294</v>
      </c>
      <c r="I655">
        <v>2007</v>
      </c>
      <c r="J655">
        <v>5000</v>
      </c>
      <c r="K655" t="s">
        <v>2402</v>
      </c>
      <c r="L655">
        <v>113</v>
      </c>
      <c r="O655" s="393" t="s">
        <v>2402</v>
      </c>
      <c r="P655" s="394" t="s">
        <v>1607</v>
      </c>
      <c r="Q655" s="394" t="s">
        <v>294</v>
      </c>
      <c r="R655" s="386">
        <v>2007</v>
      </c>
      <c r="S655" s="394" t="s">
        <v>2400</v>
      </c>
      <c r="T655" s="394" t="s">
        <v>1794</v>
      </c>
      <c r="U655" s="394" t="s">
        <v>1612</v>
      </c>
      <c r="V655" s="395">
        <v>39616</v>
      </c>
      <c r="W655" s="395">
        <v>39616</v>
      </c>
      <c r="X655" s="394" t="s">
        <v>1608</v>
      </c>
      <c r="Y655" s="386">
        <v>97485</v>
      </c>
      <c r="Z655" s="394" t="s">
        <v>1613</v>
      </c>
      <c r="AA655" s="386">
        <v>1528</v>
      </c>
      <c r="AB655" s="394" t="s">
        <v>1608</v>
      </c>
      <c r="AC655" s="386">
        <v>254</v>
      </c>
      <c r="AD655" s="394" t="s">
        <v>1341</v>
      </c>
      <c r="AE655" s="385"/>
      <c r="AF655" s="394" t="s">
        <v>1341</v>
      </c>
      <c r="AG655" s="394" t="s">
        <v>1341</v>
      </c>
      <c r="AH655" s="386" t="b">
        <v>0</v>
      </c>
      <c r="AI655" s="394" t="s">
        <v>1341</v>
      </c>
      <c r="AJ655" s="394" t="s">
        <v>1341</v>
      </c>
    </row>
    <row r="656" spans="7:37" x14ac:dyDescent="0.3">
      <c r="G656" t="s">
        <v>2487</v>
      </c>
      <c r="H656" t="s">
        <v>294</v>
      </c>
      <c r="I656">
        <v>2007</v>
      </c>
      <c r="J656">
        <v>5000</v>
      </c>
      <c r="K656" t="s">
        <v>2404</v>
      </c>
      <c r="L656">
        <v>114</v>
      </c>
      <c r="O656" s="393" t="s">
        <v>2404</v>
      </c>
      <c r="P656" s="394" t="s">
        <v>1607</v>
      </c>
      <c r="Q656" s="394" t="s">
        <v>294</v>
      </c>
      <c r="R656" s="386">
        <v>2007</v>
      </c>
      <c r="S656" s="394" t="s">
        <v>2400</v>
      </c>
      <c r="T656" s="394" t="s">
        <v>1794</v>
      </c>
      <c r="U656" s="394" t="s">
        <v>1612</v>
      </c>
      <c r="V656" s="395">
        <v>39706</v>
      </c>
      <c r="W656" s="395">
        <v>39713</v>
      </c>
      <c r="X656" s="394" t="s">
        <v>1608</v>
      </c>
      <c r="Y656" s="386">
        <v>97992</v>
      </c>
      <c r="Z656" s="394" t="s">
        <v>1613</v>
      </c>
      <c r="AA656" s="386">
        <v>401</v>
      </c>
      <c r="AB656" s="394" t="s">
        <v>1608</v>
      </c>
      <c r="AC656" s="386">
        <v>2000</v>
      </c>
      <c r="AD656" s="394" t="s">
        <v>1341</v>
      </c>
      <c r="AE656" s="385"/>
      <c r="AF656" s="394" t="s">
        <v>1341</v>
      </c>
      <c r="AG656" s="394" t="s">
        <v>1341</v>
      </c>
      <c r="AH656" s="386" t="b">
        <v>0</v>
      </c>
      <c r="AI656" s="394" t="s">
        <v>1341</v>
      </c>
      <c r="AJ656" s="394" t="s">
        <v>1341</v>
      </c>
    </row>
    <row r="657" spans="7:36" x14ac:dyDescent="0.3">
      <c r="G657" t="s">
        <v>2487</v>
      </c>
      <c r="H657" t="s">
        <v>328</v>
      </c>
      <c r="I657">
        <v>2005</v>
      </c>
      <c r="J657">
        <v>5000</v>
      </c>
      <c r="K657" t="s">
        <v>2406</v>
      </c>
      <c r="L657">
        <v>115</v>
      </c>
      <c r="O657" s="393" t="s">
        <v>2406</v>
      </c>
      <c r="P657" s="394" t="s">
        <v>1607</v>
      </c>
      <c r="Q657" s="394" t="s">
        <v>328</v>
      </c>
      <c r="R657" s="386">
        <v>2005</v>
      </c>
      <c r="S657" s="394" t="s">
        <v>2407</v>
      </c>
      <c r="T657" s="394" t="s">
        <v>2408</v>
      </c>
      <c r="U657" s="394" t="s">
        <v>1612</v>
      </c>
      <c r="V657" s="395">
        <v>39181</v>
      </c>
      <c r="W657" s="395">
        <v>39198</v>
      </c>
      <c r="X657" s="394" t="s">
        <v>1608</v>
      </c>
      <c r="Y657" s="386">
        <v>69491</v>
      </c>
      <c r="Z657" s="394" t="s">
        <v>1613</v>
      </c>
      <c r="AA657" s="386">
        <v>1297</v>
      </c>
      <c r="AB657" s="394" t="s">
        <v>1608</v>
      </c>
      <c r="AC657" s="386">
        <v>1237</v>
      </c>
      <c r="AD657" s="394" t="s">
        <v>1341</v>
      </c>
      <c r="AE657" s="396"/>
      <c r="AF657" s="394" t="s">
        <v>1341</v>
      </c>
      <c r="AG657" s="394" t="s">
        <v>1341</v>
      </c>
      <c r="AH657" s="386" t="b">
        <v>0</v>
      </c>
      <c r="AI657" s="394" t="s">
        <v>1341</v>
      </c>
      <c r="AJ657" s="394" t="s">
        <v>1341</v>
      </c>
    </row>
    <row r="658" spans="7:36" x14ac:dyDescent="0.3">
      <c r="G658" t="s">
        <v>2487</v>
      </c>
      <c r="H658" t="s">
        <v>328</v>
      </c>
      <c r="I658">
        <v>2005</v>
      </c>
      <c r="J658">
        <v>5000</v>
      </c>
      <c r="K658" t="s">
        <v>2419</v>
      </c>
      <c r="L658">
        <v>116</v>
      </c>
      <c r="O658" s="393" t="s">
        <v>2419</v>
      </c>
      <c r="P658" s="394" t="s">
        <v>1607</v>
      </c>
      <c r="Q658" s="394" t="s">
        <v>328</v>
      </c>
      <c r="R658" s="386">
        <v>2005</v>
      </c>
      <c r="S658" s="394" t="s">
        <v>2415</v>
      </c>
      <c r="T658" s="394" t="s">
        <v>2416</v>
      </c>
      <c r="U658" s="394" t="s">
        <v>1612</v>
      </c>
      <c r="V658" s="395">
        <v>39203</v>
      </c>
      <c r="W658" s="395">
        <v>39203</v>
      </c>
      <c r="X658" s="394" t="s">
        <v>1608</v>
      </c>
      <c r="Y658" s="386">
        <v>95779</v>
      </c>
      <c r="Z658" s="394" t="s">
        <v>1613</v>
      </c>
      <c r="AA658" s="386">
        <v>1330</v>
      </c>
      <c r="AB658" s="394" t="s">
        <v>1608</v>
      </c>
      <c r="AC658" s="386">
        <v>2891</v>
      </c>
      <c r="AD658" s="394" t="s">
        <v>1341</v>
      </c>
      <c r="AE658" s="396"/>
      <c r="AF658" s="394" t="s">
        <v>1341</v>
      </c>
      <c r="AG658" s="394" t="s">
        <v>1341</v>
      </c>
      <c r="AH658" s="386" t="b">
        <v>0</v>
      </c>
      <c r="AI658" s="394" t="s">
        <v>1341</v>
      </c>
      <c r="AJ658" s="394" t="s">
        <v>1341</v>
      </c>
    </row>
    <row r="659" spans="7:36" x14ac:dyDescent="0.3">
      <c r="G659" t="s">
        <v>2487</v>
      </c>
      <c r="H659" t="s">
        <v>328</v>
      </c>
      <c r="I659">
        <v>2005</v>
      </c>
      <c r="J659">
        <v>5000</v>
      </c>
      <c r="K659" t="s">
        <v>2412</v>
      </c>
      <c r="L659">
        <v>117</v>
      </c>
      <c r="O659" s="393" t="s">
        <v>2412</v>
      </c>
      <c r="P659" s="394" t="s">
        <v>1607</v>
      </c>
      <c r="Q659" s="394" t="s">
        <v>328</v>
      </c>
      <c r="R659" s="386">
        <v>2005</v>
      </c>
      <c r="S659" s="394" t="s">
        <v>1793</v>
      </c>
      <c r="T659" s="394" t="s">
        <v>1794</v>
      </c>
      <c r="U659" s="394" t="s">
        <v>1612</v>
      </c>
      <c r="V659" s="395">
        <v>39171</v>
      </c>
      <c r="W659" s="395">
        <v>39171</v>
      </c>
      <c r="X659" s="394" t="s">
        <v>1608</v>
      </c>
      <c r="Y659" s="386">
        <v>94225</v>
      </c>
      <c r="Z659" s="394" t="s">
        <v>1613</v>
      </c>
      <c r="AA659" s="386">
        <v>5168</v>
      </c>
      <c r="AB659" s="394" t="s">
        <v>1608</v>
      </c>
      <c r="AC659" s="386">
        <v>952</v>
      </c>
      <c r="AD659" s="394" t="s">
        <v>1341</v>
      </c>
      <c r="AE659" s="385"/>
      <c r="AF659" s="394" t="s">
        <v>1341</v>
      </c>
      <c r="AG659" s="394" t="s">
        <v>1341</v>
      </c>
      <c r="AH659" s="386" t="b">
        <v>0</v>
      </c>
      <c r="AI659" s="394" t="s">
        <v>1341</v>
      </c>
      <c r="AJ659" s="394" t="s">
        <v>1341</v>
      </c>
    </row>
    <row r="660" spans="7:36" x14ac:dyDescent="0.3">
      <c r="G660" t="s">
        <v>2487</v>
      </c>
      <c r="H660" t="s">
        <v>328</v>
      </c>
      <c r="I660">
        <v>2006</v>
      </c>
      <c r="J660">
        <v>5000</v>
      </c>
      <c r="K660" t="s">
        <v>2411</v>
      </c>
      <c r="L660">
        <v>118</v>
      </c>
      <c r="O660" s="393" t="s">
        <v>2411</v>
      </c>
      <c r="P660" s="394" t="s">
        <v>1607</v>
      </c>
      <c r="Q660" s="394" t="s">
        <v>328</v>
      </c>
      <c r="R660" s="386">
        <v>2006</v>
      </c>
      <c r="S660" s="394" t="s">
        <v>2407</v>
      </c>
      <c r="T660" s="394" t="s">
        <v>2408</v>
      </c>
      <c r="U660" s="394" t="s">
        <v>1612</v>
      </c>
      <c r="V660" s="395">
        <v>39528</v>
      </c>
      <c r="W660" s="395">
        <v>39528</v>
      </c>
      <c r="X660" s="394" t="s">
        <v>1608</v>
      </c>
      <c r="Y660" s="386">
        <v>22002</v>
      </c>
      <c r="Z660" s="394" t="s">
        <v>1613</v>
      </c>
      <c r="AA660" s="386">
        <v>267</v>
      </c>
      <c r="AB660" s="394" t="s">
        <v>1608</v>
      </c>
      <c r="AC660" s="386">
        <v>13</v>
      </c>
      <c r="AD660" s="394" t="s">
        <v>1341</v>
      </c>
      <c r="AE660" s="385"/>
      <c r="AF660" s="394" t="s">
        <v>1341</v>
      </c>
      <c r="AG660" s="394" t="s">
        <v>1341</v>
      </c>
      <c r="AH660" s="386" t="b">
        <v>0</v>
      </c>
      <c r="AI660" s="394" t="s">
        <v>1341</v>
      </c>
      <c r="AJ660" s="394" t="s">
        <v>1341</v>
      </c>
    </row>
    <row r="661" spans="7:36" x14ac:dyDescent="0.3">
      <c r="G661" t="s">
        <v>2487</v>
      </c>
      <c r="H661" t="s">
        <v>328</v>
      </c>
      <c r="I661">
        <v>2006</v>
      </c>
      <c r="J661">
        <v>5000</v>
      </c>
      <c r="K661" t="s">
        <v>2410</v>
      </c>
      <c r="L661">
        <v>119</v>
      </c>
      <c r="O661" s="393" t="s">
        <v>2410</v>
      </c>
      <c r="P661" s="394" t="s">
        <v>1607</v>
      </c>
      <c r="Q661" s="394" t="s">
        <v>328</v>
      </c>
      <c r="R661" s="386">
        <v>2006</v>
      </c>
      <c r="S661" s="394" t="s">
        <v>2407</v>
      </c>
      <c r="T661" s="394" t="s">
        <v>2408</v>
      </c>
      <c r="U661" s="394" t="s">
        <v>1612</v>
      </c>
      <c r="V661" s="395">
        <v>39528</v>
      </c>
      <c r="W661" s="395">
        <v>39528</v>
      </c>
      <c r="X661" s="394" t="s">
        <v>1608</v>
      </c>
      <c r="Y661" s="386">
        <v>21631</v>
      </c>
      <c r="Z661" s="394" t="s">
        <v>1613</v>
      </c>
      <c r="AA661" s="386">
        <v>263</v>
      </c>
      <c r="AB661" s="394" t="s">
        <v>1608</v>
      </c>
      <c r="AC661" s="386">
        <v>60</v>
      </c>
      <c r="AD661" s="394" t="s">
        <v>1341</v>
      </c>
      <c r="AE661" s="385"/>
      <c r="AF661" s="394" t="s">
        <v>1341</v>
      </c>
      <c r="AG661" s="394" t="s">
        <v>1341</v>
      </c>
      <c r="AH661" s="386" t="b">
        <v>0</v>
      </c>
      <c r="AI661" s="394" t="s">
        <v>1341</v>
      </c>
      <c r="AJ661" s="394" t="s">
        <v>1341</v>
      </c>
    </row>
    <row r="662" spans="7:36" x14ac:dyDescent="0.3">
      <c r="G662" t="s">
        <v>2487</v>
      </c>
      <c r="H662" t="s">
        <v>328</v>
      </c>
      <c r="I662">
        <v>2006</v>
      </c>
      <c r="J662">
        <v>5000</v>
      </c>
      <c r="K662" t="s">
        <v>2409</v>
      </c>
      <c r="L662">
        <v>120</v>
      </c>
      <c r="O662" s="393" t="s">
        <v>2409</v>
      </c>
      <c r="P662" s="394" t="s">
        <v>1607</v>
      </c>
      <c r="Q662" s="394" t="s">
        <v>328</v>
      </c>
      <c r="R662" s="386">
        <v>2006</v>
      </c>
      <c r="S662" s="394" t="s">
        <v>2407</v>
      </c>
      <c r="T662" s="394" t="s">
        <v>2408</v>
      </c>
      <c r="U662" s="394" t="s">
        <v>1612</v>
      </c>
      <c r="V662" s="395">
        <v>39528</v>
      </c>
      <c r="W662" s="395">
        <v>39528</v>
      </c>
      <c r="X662" s="394" t="s">
        <v>1608</v>
      </c>
      <c r="Y662" s="386">
        <v>20612</v>
      </c>
      <c r="Z662" s="394" t="s">
        <v>1613</v>
      </c>
      <c r="AA662" s="386">
        <v>250</v>
      </c>
      <c r="AB662" s="394" t="s">
        <v>1341</v>
      </c>
      <c r="AC662" s="396"/>
      <c r="AD662" s="394" t="s">
        <v>1341</v>
      </c>
      <c r="AE662" s="385"/>
      <c r="AF662" s="394" t="s">
        <v>1341</v>
      </c>
      <c r="AG662" s="394" t="s">
        <v>1341</v>
      </c>
      <c r="AH662" s="386" t="b">
        <v>0</v>
      </c>
      <c r="AI662" s="394" t="s">
        <v>1341</v>
      </c>
      <c r="AJ662" s="394" t="s">
        <v>1341</v>
      </c>
    </row>
    <row r="663" spans="7:36" x14ac:dyDescent="0.3">
      <c r="G663" t="s">
        <v>2487</v>
      </c>
      <c r="H663" t="s">
        <v>328</v>
      </c>
      <c r="I663">
        <v>2006</v>
      </c>
      <c r="J663">
        <v>5000</v>
      </c>
      <c r="K663" t="s">
        <v>2414</v>
      </c>
      <c r="L663">
        <v>121</v>
      </c>
      <c r="O663" s="393" t="s">
        <v>2414</v>
      </c>
      <c r="P663" s="394" t="s">
        <v>1607</v>
      </c>
      <c r="Q663" s="394" t="s">
        <v>328</v>
      </c>
      <c r="R663" s="386">
        <v>2006</v>
      </c>
      <c r="S663" s="394" t="s">
        <v>2415</v>
      </c>
      <c r="T663" s="394" t="s">
        <v>2416</v>
      </c>
      <c r="U663" s="394" t="s">
        <v>1612</v>
      </c>
      <c r="V663" s="395">
        <v>39559</v>
      </c>
      <c r="W663" s="395">
        <v>39559</v>
      </c>
      <c r="X663" s="394" t="s">
        <v>1608</v>
      </c>
      <c r="Y663" s="386">
        <v>79176</v>
      </c>
      <c r="Z663" s="394" t="s">
        <v>1613</v>
      </c>
      <c r="AA663" s="386">
        <v>1062</v>
      </c>
      <c r="AB663" s="394" t="s">
        <v>1608</v>
      </c>
      <c r="AC663" s="386">
        <v>187</v>
      </c>
      <c r="AD663" s="394" t="s">
        <v>1341</v>
      </c>
      <c r="AE663" s="385"/>
      <c r="AF663" s="394" t="s">
        <v>1341</v>
      </c>
      <c r="AG663" s="394" t="s">
        <v>1341</v>
      </c>
      <c r="AH663" s="386" t="b">
        <v>0</v>
      </c>
      <c r="AI663" s="394" t="s">
        <v>1341</v>
      </c>
      <c r="AJ663" s="394" t="s">
        <v>1341</v>
      </c>
    </row>
    <row r="664" spans="7:36" x14ac:dyDescent="0.3">
      <c r="G664" t="s">
        <v>2487</v>
      </c>
      <c r="H664" t="s">
        <v>328</v>
      </c>
      <c r="I664">
        <v>2006</v>
      </c>
      <c r="J664">
        <v>5000</v>
      </c>
      <c r="K664" t="s">
        <v>2413</v>
      </c>
      <c r="L664">
        <v>122</v>
      </c>
      <c r="O664" s="393" t="s">
        <v>2413</v>
      </c>
      <c r="P664" s="394" t="s">
        <v>1607</v>
      </c>
      <c r="Q664" s="394" t="s">
        <v>328</v>
      </c>
      <c r="R664" s="386">
        <v>2006</v>
      </c>
      <c r="S664" s="394" t="s">
        <v>1793</v>
      </c>
      <c r="T664" s="394" t="s">
        <v>1794</v>
      </c>
      <c r="U664" s="394" t="s">
        <v>1612</v>
      </c>
      <c r="V664" s="395">
        <v>39540</v>
      </c>
      <c r="W664" s="395">
        <v>39540</v>
      </c>
      <c r="X664" s="394" t="s">
        <v>1608</v>
      </c>
      <c r="Y664" s="386">
        <v>89978</v>
      </c>
      <c r="Z664" s="394" t="s">
        <v>1613</v>
      </c>
      <c r="AA664" s="386">
        <v>4954</v>
      </c>
      <c r="AB664" s="394" t="s">
        <v>1608</v>
      </c>
      <c r="AC664" s="386">
        <v>1262</v>
      </c>
      <c r="AD664" s="394" t="s">
        <v>1341</v>
      </c>
      <c r="AE664" s="385"/>
      <c r="AF664" s="394" t="s">
        <v>1341</v>
      </c>
      <c r="AG664" s="394" t="s">
        <v>1341</v>
      </c>
      <c r="AH664" s="386" t="b">
        <v>0</v>
      </c>
      <c r="AI664" s="394" t="s">
        <v>1341</v>
      </c>
      <c r="AJ664" s="394" t="s">
        <v>1341</v>
      </c>
    </row>
    <row r="665" spans="7:36" x14ac:dyDescent="0.3">
      <c r="G665" t="s">
        <v>2487</v>
      </c>
      <c r="H665" t="s">
        <v>328</v>
      </c>
      <c r="I665">
        <v>2007</v>
      </c>
      <c r="J665">
        <v>5000</v>
      </c>
      <c r="K665" t="s">
        <v>2417</v>
      </c>
      <c r="L665">
        <v>123</v>
      </c>
      <c r="O665" s="393" t="s">
        <v>2417</v>
      </c>
      <c r="P665" s="394" t="s">
        <v>1607</v>
      </c>
      <c r="Q665" s="394" t="s">
        <v>328</v>
      </c>
      <c r="R665" s="386">
        <v>2007</v>
      </c>
      <c r="S665" s="394" t="s">
        <v>2415</v>
      </c>
      <c r="T665" s="394" t="s">
        <v>2416</v>
      </c>
      <c r="U665" s="394" t="s">
        <v>1612</v>
      </c>
      <c r="V665" s="395">
        <v>39918</v>
      </c>
      <c r="W665" s="395">
        <v>39934</v>
      </c>
      <c r="X665" s="394" t="s">
        <v>1608</v>
      </c>
      <c r="Y665" s="386">
        <v>101039</v>
      </c>
      <c r="Z665" s="394" t="s">
        <v>1341</v>
      </c>
      <c r="AA665" s="385"/>
      <c r="AB665" s="394" t="s">
        <v>1608</v>
      </c>
      <c r="AC665" s="386">
        <v>192</v>
      </c>
      <c r="AD665" s="394" t="s">
        <v>1341</v>
      </c>
      <c r="AE665" s="385"/>
      <c r="AF665" s="394" t="s">
        <v>1341</v>
      </c>
      <c r="AG665" s="394" t="s">
        <v>1341</v>
      </c>
      <c r="AH665" s="386" t="b">
        <v>0</v>
      </c>
      <c r="AI665" s="394" t="s">
        <v>1341</v>
      </c>
      <c r="AJ665" s="382" t="s">
        <v>1341</v>
      </c>
    </row>
    <row r="666" spans="7:36" x14ac:dyDescent="0.3">
      <c r="G666" t="s">
        <v>2487</v>
      </c>
      <c r="H666" t="s">
        <v>328</v>
      </c>
      <c r="I666">
        <v>2007</v>
      </c>
      <c r="J666">
        <v>5000</v>
      </c>
      <c r="K666" t="s">
        <v>2418</v>
      </c>
      <c r="L666">
        <v>124</v>
      </c>
      <c r="O666" s="393" t="s">
        <v>2418</v>
      </c>
      <c r="P666" s="394" t="s">
        <v>1607</v>
      </c>
      <c r="Q666" s="394" t="s">
        <v>328</v>
      </c>
      <c r="R666" s="386">
        <v>2007</v>
      </c>
      <c r="S666" s="394" t="s">
        <v>1793</v>
      </c>
      <c r="T666" s="394" t="s">
        <v>1794</v>
      </c>
      <c r="U666" s="394" t="s">
        <v>1612</v>
      </c>
      <c r="V666" s="395">
        <v>39904</v>
      </c>
      <c r="W666" s="395">
        <v>39904</v>
      </c>
      <c r="X666" s="394" t="s">
        <v>1608</v>
      </c>
      <c r="Y666" s="386">
        <v>91823</v>
      </c>
      <c r="Z666" s="394" t="s">
        <v>1613</v>
      </c>
      <c r="AA666" s="386">
        <v>1170</v>
      </c>
      <c r="AB666" s="394" t="s">
        <v>1608</v>
      </c>
      <c r="AC666" s="386">
        <v>4484</v>
      </c>
      <c r="AD666" s="394" t="s">
        <v>1341</v>
      </c>
      <c r="AE666" s="396"/>
      <c r="AF666" s="394" t="s">
        <v>1341</v>
      </c>
      <c r="AG666" s="394" t="s">
        <v>1341</v>
      </c>
      <c r="AH666" s="386" t="b">
        <v>0</v>
      </c>
      <c r="AI666" s="394" t="s">
        <v>1341</v>
      </c>
      <c r="AJ666" s="382" t="s">
        <v>1341</v>
      </c>
    </row>
    <row r="667" spans="7:36" x14ac:dyDescent="0.3">
      <c r="G667" t="s">
        <v>2487</v>
      </c>
      <c r="H667" t="s">
        <v>328</v>
      </c>
      <c r="I667">
        <v>2007</v>
      </c>
      <c r="J667">
        <v>5000</v>
      </c>
      <c r="K667" t="s">
        <v>2420</v>
      </c>
      <c r="L667">
        <v>125</v>
      </c>
      <c r="O667" s="393" t="s">
        <v>2420</v>
      </c>
      <c r="P667" s="394" t="s">
        <v>1607</v>
      </c>
      <c r="Q667" s="394" t="s">
        <v>328</v>
      </c>
      <c r="R667" s="386">
        <v>2007</v>
      </c>
      <c r="S667" s="394" t="s">
        <v>2407</v>
      </c>
      <c r="T667" s="394" t="s">
        <v>2408</v>
      </c>
      <c r="U667" s="394" t="s">
        <v>1612</v>
      </c>
      <c r="V667" s="395">
        <v>39892</v>
      </c>
      <c r="W667" s="395">
        <v>39892</v>
      </c>
      <c r="X667" s="394" t="s">
        <v>1608</v>
      </c>
      <c r="Y667" s="386">
        <v>68373</v>
      </c>
      <c r="Z667" s="394" t="s">
        <v>1613</v>
      </c>
      <c r="AA667" s="386">
        <v>1835</v>
      </c>
      <c r="AB667" s="394" t="s">
        <v>1608</v>
      </c>
      <c r="AC667" s="386">
        <v>353</v>
      </c>
      <c r="AD667" s="394" t="s">
        <v>1341</v>
      </c>
      <c r="AE667" s="396"/>
      <c r="AF667" s="394" t="s">
        <v>1341</v>
      </c>
      <c r="AG667" s="394" t="s">
        <v>1341</v>
      </c>
      <c r="AH667" s="386" t="b">
        <v>0</v>
      </c>
      <c r="AI667" s="394" t="s">
        <v>1341</v>
      </c>
      <c r="AJ667" s="382" t="s">
        <v>1341</v>
      </c>
    </row>
    <row r="668" spans="7:36" x14ac:dyDescent="0.3">
      <c r="G668" t="s">
        <v>2487</v>
      </c>
      <c r="H668" t="s">
        <v>328</v>
      </c>
      <c r="I668">
        <v>2008</v>
      </c>
      <c r="J668">
        <v>5000</v>
      </c>
      <c r="K668">
        <v>631427</v>
      </c>
      <c r="L668">
        <v>126</v>
      </c>
      <c r="O668" s="390">
        <v>631427</v>
      </c>
      <c r="P668" s="252"/>
      <c r="Q668" s="252" t="s">
        <v>328</v>
      </c>
      <c r="R668" s="386">
        <v>2008</v>
      </c>
      <c r="S668" s="252"/>
      <c r="T668" s="252"/>
      <c r="U668" s="252"/>
      <c r="V668" s="252"/>
      <c r="W668" s="252"/>
      <c r="X668" s="252"/>
      <c r="Y668" s="252"/>
      <c r="Z668" s="252"/>
      <c r="AA668" s="252"/>
      <c r="AB668" s="252"/>
      <c r="AC668" s="252"/>
      <c r="AD668" s="252"/>
      <c r="AE668" s="252"/>
      <c r="AF668" s="252"/>
      <c r="AG668" s="252"/>
      <c r="AH668" s="252"/>
      <c r="AI668" s="252"/>
      <c r="AJ668" s="335" t="s">
        <v>2479</v>
      </c>
    </row>
    <row r="669" spans="7:36" x14ac:dyDescent="0.3">
      <c r="G669" t="s">
        <v>2487</v>
      </c>
      <c r="H669" t="s">
        <v>328</v>
      </c>
      <c r="I669">
        <v>2008</v>
      </c>
      <c r="J669">
        <v>5000</v>
      </c>
      <c r="K669">
        <v>634780</v>
      </c>
      <c r="L669">
        <v>127</v>
      </c>
      <c r="O669" s="390">
        <v>634780</v>
      </c>
      <c r="P669" s="252"/>
      <c r="Q669" s="252" t="s">
        <v>328</v>
      </c>
      <c r="R669" s="386">
        <v>2008</v>
      </c>
      <c r="S669" s="252"/>
      <c r="T669" s="252"/>
      <c r="U669" s="252"/>
      <c r="V669" s="252"/>
      <c r="W669" s="252"/>
      <c r="X669" s="252"/>
      <c r="Y669" s="252"/>
      <c r="Z669" s="252"/>
      <c r="AB669" s="252"/>
      <c r="AC669" s="252"/>
      <c r="AD669" s="252"/>
      <c r="AE669" s="252"/>
      <c r="AF669" s="252"/>
      <c r="AG669" s="252"/>
      <c r="AH669" s="252"/>
      <c r="AI669" s="252"/>
      <c r="AJ669" s="252" t="s">
        <v>2479</v>
      </c>
    </row>
    <row r="670" spans="7:36" x14ac:dyDescent="0.3">
      <c r="G670" t="s">
        <v>2487</v>
      </c>
      <c r="H670" t="s">
        <v>397</v>
      </c>
      <c r="I670">
        <v>2005</v>
      </c>
      <c r="J670">
        <v>5000</v>
      </c>
      <c r="K670" t="s">
        <v>2423</v>
      </c>
      <c r="L670">
        <v>128</v>
      </c>
      <c r="O670" s="393" t="s">
        <v>2423</v>
      </c>
      <c r="P670" s="394" t="s">
        <v>1607</v>
      </c>
      <c r="Q670" s="394" t="s">
        <v>397</v>
      </c>
      <c r="R670" s="386">
        <v>2005</v>
      </c>
      <c r="S670" s="394" t="s">
        <v>2421</v>
      </c>
      <c r="T670" s="394" t="s">
        <v>2422</v>
      </c>
      <c r="U670" s="394" t="s">
        <v>1668</v>
      </c>
      <c r="V670" s="395">
        <v>38860</v>
      </c>
      <c r="W670" s="395">
        <v>38860</v>
      </c>
      <c r="X670" s="394" t="s">
        <v>1608</v>
      </c>
      <c r="Y670" s="386">
        <v>200657</v>
      </c>
      <c r="Z670" s="394" t="s">
        <v>1613</v>
      </c>
      <c r="AA670" s="386">
        <v>1641</v>
      </c>
      <c r="AB670" s="394" t="s">
        <v>1608</v>
      </c>
      <c r="AC670" s="386">
        <v>2872</v>
      </c>
      <c r="AD670" s="394" t="s">
        <v>1341</v>
      </c>
      <c r="AE670" s="396"/>
      <c r="AF670" s="394" t="s">
        <v>1341</v>
      </c>
      <c r="AG670" s="394" t="s">
        <v>1341</v>
      </c>
      <c r="AH670" s="386" t="b">
        <v>0</v>
      </c>
      <c r="AI670" s="394" t="s">
        <v>1341</v>
      </c>
      <c r="AJ670" s="394" t="s">
        <v>1341</v>
      </c>
    </row>
    <row r="671" spans="7:36" x14ac:dyDescent="0.3">
      <c r="G671" t="s">
        <v>2487</v>
      </c>
      <c r="H671" t="s">
        <v>397</v>
      </c>
      <c r="I671">
        <v>2005</v>
      </c>
      <c r="J671">
        <v>5000</v>
      </c>
      <c r="K671" t="s">
        <v>2430</v>
      </c>
      <c r="L671">
        <v>129</v>
      </c>
      <c r="O671" s="393" t="s">
        <v>2430</v>
      </c>
      <c r="P671" s="394" t="s">
        <v>1607</v>
      </c>
      <c r="Q671" s="394" t="s">
        <v>397</v>
      </c>
      <c r="R671" s="386">
        <v>2005</v>
      </c>
      <c r="S671" s="394" t="s">
        <v>1774</v>
      </c>
      <c r="T671" s="394" t="s">
        <v>2427</v>
      </c>
      <c r="U671" s="394" t="s">
        <v>1612</v>
      </c>
      <c r="V671" s="395">
        <v>38873</v>
      </c>
      <c r="W671" s="395">
        <v>38873</v>
      </c>
      <c r="X671" s="394" t="s">
        <v>1608</v>
      </c>
      <c r="Y671" s="386">
        <v>211745</v>
      </c>
      <c r="Z671" s="394" t="s">
        <v>1613</v>
      </c>
      <c r="AA671" s="386">
        <v>2064</v>
      </c>
      <c r="AB671" s="394" t="s">
        <v>1608</v>
      </c>
      <c r="AC671" s="386">
        <v>1235</v>
      </c>
      <c r="AD671" s="394" t="s">
        <v>1341</v>
      </c>
      <c r="AE671" s="396"/>
      <c r="AF671" s="394" t="s">
        <v>1341</v>
      </c>
      <c r="AG671" s="394" t="s">
        <v>1341</v>
      </c>
      <c r="AH671" s="386" t="b">
        <v>0</v>
      </c>
      <c r="AI671" s="394" t="s">
        <v>1341</v>
      </c>
      <c r="AJ671" s="394" t="s">
        <v>1341</v>
      </c>
    </row>
    <row r="672" spans="7:36" x14ac:dyDescent="0.3">
      <c r="G672" t="s">
        <v>2487</v>
      </c>
      <c r="H672" t="s">
        <v>397</v>
      </c>
      <c r="I672">
        <v>2005</v>
      </c>
      <c r="J672">
        <v>5000</v>
      </c>
      <c r="K672" t="s">
        <v>2428</v>
      </c>
      <c r="L672">
        <v>130</v>
      </c>
      <c r="O672" s="393" t="s">
        <v>2428</v>
      </c>
      <c r="P672" s="394" t="s">
        <v>1607</v>
      </c>
      <c r="Q672" s="394" t="s">
        <v>397</v>
      </c>
      <c r="R672" s="386">
        <v>2005</v>
      </c>
      <c r="S672" s="394" t="s">
        <v>2421</v>
      </c>
      <c r="T672" s="394" t="s">
        <v>2422</v>
      </c>
      <c r="U672" s="394" t="s">
        <v>1668</v>
      </c>
      <c r="V672" s="395">
        <v>38860</v>
      </c>
      <c r="W672" s="395">
        <v>38860</v>
      </c>
      <c r="X672" s="394" t="s">
        <v>1608</v>
      </c>
      <c r="Y672" s="386">
        <v>5352</v>
      </c>
      <c r="Z672" s="394" t="s">
        <v>1613</v>
      </c>
      <c r="AA672" s="386">
        <v>44</v>
      </c>
      <c r="AB672" s="394" t="s">
        <v>1608</v>
      </c>
      <c r="AC672" s="386">
        <v>77</v>
      </c>
      <c r="AD672" s="394" t="s">
        <v>1341</v>
      </c>
      <c r="AE672" s="396"/>
      <c r="AF672" s="394" t="s">
        <v>1341</v>
      </c>
      <c r="AG672" s="394" t="s">
        <v>1341</v>
      </c>
      <c r="AH672" s="386" t="b">
        <v>0</v>
      </c>
      <c r="AI672" s="394" t="s">
        <v>1341</v>
      </c>
      <c r="AJ672" s="394" t="s">
        <v>1341</v>
      </c>
    </row>
    <row r="673" spans="7:36" x14ac:dyDescent="0.3">
      <c r="G673" t="s">
        <v>2487</v>
      </c>
      <c r="H673" t="s">
        <v>397</v>
      </c>
      <c r="I673">
        <v>2006</v>
      </c>
      <c r="J673">
        <v>5000</v>
      </c>
      <c r="K673" t="s">
        <v>2424</v>
      </c>
      <c r="L673">
        <v>131</v>
      </c>
      <c r="O673" s="393" t="s">
        <v>2424</v>
      </c>
      <c r="P673" s="394" t="s">
        <v>1607</v>
      </c>
      <c r="Q673" s="394" t="s">
        <v>397</v>
      </c>
      <c r="R673" s="386">
        <v>2006</v>
      </c>
      <c r="S673" s="394" t="s">
        <v>2421</v>
      </c>
      <c r="T673" s="394" t="s">
        <v>2425</v>
      </c>
      <c r="U673" s="394" t="s">
        <v>1668</v>
      </c>
      <c r="V673" s="395">
        <v>39227</v>
      </c>
      <c r="W673" s="395">
        <v>39227</v>
      </c>
      <c r="X673" s="394" t="s">
        <v>1608</v>
      </c>
      <c r="Y673" s="386">
        <v>231662</v>
      </c>
      <c r="Z673" s="394" t="s">
        <v>1341</v>
      </c>
      <c r="AA673" s="396"/>
      <c r="AB673" s="394" t="s">
        <v>1608</v>
      </c>
      <c r="AC673" s="386">
        <v>488</v>
      </c>
      <c r="AD673" s="394" t="s">
        <v>1341</v>
      </c>
      <c r="AE673" s="385"/>
      <c r="AF673" s="394" t="s">
        <v>1341</v>
      </c>
      <c r="AG673" s="394" t="s">
        <v>1341</v>
      </c>
      <c r="AH673" s="386" t="b">
        <v>0</v>
      </c>
      <c r="AI673" s="394" t="s">
        <v>1341</v>
      </c>
      <c r="AJ673" s="394" t="s">
        <v>1341</v>
      </c>
    </row>
    <row r="674" spans="7:36" x14ac:dyDescent="0.3">
      <c r="G674" t="s">
        <v>2487</v>
      </c>
      <c r="H674" t="s">
        <v>397</v>
      </c>
      <c r="I674">
        <v>2006</v>
      </c>
      <c r="J674">
        <v>5000</v>
      </c>
      <c r="K674" t="s">
        <v>2426</v>
      </c>
      <c r="L674">
        <v>132</v>
      </c>
      <c r="O674" s="393" t="s">
        <v>2426</v>
      </c>
      <c r="P674" s="394" t="s">
        <v>1607</v>
      </c>
      <c r="Q674" s="394" t="s">
        <v>397</v>
      </c>
      <c r="R674" s="386">
        <v>2006</v>
      </c>
      <c r="S674" s="394" t="s">
        <v>1774</v>
      </c>
      <c r="T674" s="394" t="s">
        <v>2427</v>
      </c>
      <c r="U674" s="394" t="s">
        <v>1612</v>
      </c>
      <c r="V674" s="395">
        <v>39244</v>
      </c>
      <c r="W674" s="395">
        <v>39244</v>
      </c>
      <c r="X674" s="394" t="s">
        <v>1608</v>
      </c>
      <c r="Y674" s="386">
        <v>161018</v>
      </c>
      <c r="Z674" s="394" t="s">
        <v>1613</v>
      </c>
      <c r="AA674" s="386">
        <v>798</v>
      </c>
      <c r="AB674" s="394" t="s">
        <v>1608</v>
      </c>
      <c r="AC674" s="386">
        <v>956</v>
      </c>
      <c r="AD674" s="394" t="s">
        <v>1341</v>
      </c>
      <c r="AE674" s="385"/>
      <c r="AF674" s="394" t="s">
        <v>1341</v>
      </c>
      <c r="AG674" s="394" t="s">
        <v>1341</v>
      </c>
      <c r="AH674" s="386" t="b">
        <v>0</v>
      </c>
      <c r="AI674" s="394" t="s">
        <v>1341</v>
      </c>
      <c r="AJ674" s="394" t="s">
        <v>1341</v>
      </c>
    </row>
    <row r="675" spans="7:36" x14ac:dyDescent="0.3">
      <c r="G675" t="s">
        <v>2487</v>
      </c>
      <c r="H675" t="s">
        <v>397</v>
      </c>
      <c r="I675">
        <v>2007</v>
      </c>
      <c r="J675">
        <v>5000</v>
      </c>
      <c r="K675" t="s">
        <v>2431</v>
      </c>
      <c r="L675">
        <v>133</v>
      </c>
      <c r="O675" s="393" t="s">
        <v>2431</v>
      </c>
      <c r="P675" s="394" t="s">
        <v>1607</v>
      </c>
      <c r="Q675" s="394" t="s">
        <v>397</v>
      </c>
      <c r="R675" s="386">
        <v>2007</v>
      </c>
      <c r="S675" s="394" t="s">
        <v>1774</v>
      </c>
      <c r="T675" s="394" t="s">
        <v>2427</v>
      </c>
      <c r="U675" s="394" t="s">
        <v>1612</v>
      </c>
      <c r="V675" s="395">
        <v>39611</v>
      </c>
      <c r="W675" s="395">
        <v>39611</v>
      </c>
      <c r="X675" s="394" t="s">
        <v>1608</v>
      </c>
      <c r="Y675" s="386">
        <v>209402</v>
      </c>
      <c r="Z675" s="394" t="s">
        <v>1341</v>
      </c>
      <c r="AA675" s="396"/>
      <c r="AB675" s="394" t="s">
        <v>1341</v>
      </c>
      <c r="AC675" s="396"/>
      <c r="AD675" s="394" t="s">
        <v>1341</v>
      </c>
      <c r="AE675" s="396"/>
      <c r="AF675" s="394" t="s">
        <v>1341</v>
      </c>
      <c r="AG675" s="394" t="s">
        <v>1341</v>
      </c>
      <c r="AH675" s="386" t="b">
        <v>0</v>
      </c>
      <c r="AI675" s="394" t="s">
        <v>1341</v>
      </c>
      <c r="AJ675" s="394" t="s">
        <v>1341</v>
      </c>
    </row>
    <row r="676" spans="7:36" x14ac:dyDescent="0.3">
      <c r="G676" t="s">
        <v>2487</v>
      </c>
      <c r="H676" t="s">
        <v>397</v>
      </c>
      <c r="I676">
        <v>2007</v>
      </c>
      <c r="J676">
        <v>5000</v>
      </c>
      <c r="K676" t="s">
        <v>2429</v>
      </c>
      <c r="L676">
        <v>134</v>
      </c>
      <c r="O676" s="393" t="s">
        <v>2429</v>
      </c>
      <c r="P676" s="394" t="s">
        <v>1607</v>
      </c>
      <c r="Q676" s="394" t="s">
        <v>397</v>
      </c>
      <c r="R676" s="386">
        <v>2007</v>
      </c>
      <c r="S676" s="394" t="s">
        <v>2421</v>
      </c>
      <c r="T676" s="394" t="s">
        <v>2422</v>
      </c>
      <c r="U676" s="394" t="s">
        <v>1668</v>
      </c>
      <c r="V676" s="395">
        <v>39595</v>
      </c>
      <c r="W676" s="395">
        <v>39595</v>
      </c>
      <c r="X676" s="394" t="s">
        <v>1608</v>
      </c>
      <c r="Y676" s="386">
        <v>216200</v>
      </c>
      <c r="Z676" s="394" t="s">
        <v>1613</v>
      </c>
      <c r="AA676" s="386">
        <v>872</v>
      </c>
      <c r="AB676" s="394" t="s">
        <v>1608</v>
      </c>
      <c r="AC676" s="386">
        <v>868</v>
      </c>
      <c r="AD676" s="394" t="s">
        <v>1341</v>
      </c>
      <c r="AE676" s="396"/>
      <c r="AF676" s="394" t="s">
        <v>1341</v>
      </c>
      <c r="AG676" s="394" t="s">
        <v>1341</v>
      </c>
      <c r="AH676" s="386" t="b">
        <v>0</v>
      </c>
      <c r="AI676" s="394" t="s">
        <v>1341</v>
      </c>
      <c r="AJ676" s="394" t="s">
        <v>1341</v>
      </c>
    </row>
    <row r="677" spans="7:36" x14ac:dyDescent="0.3">
      <c r="G677" t="s">
        <v>2487</v>
      </c>
      <c r="H677" t="s">
        <v>397</v>
      </c>
      <c r="I677">
        <v>2008</v>
      </c>
      <c r="J677">
        <v>5000</v>
      </c>
      <c r="K677">
        <v>210831</v>
      </c>
      <c r="L677">
        <v>135</v>
      </c>
      <c r="O677" s="390">
        <v>210831</v>
      </c>
      <c r="P677" s="252"/>
      <c r="Q677" s="252" t="s">
        <v>397</v>
      </c>
      <c r="R677" s="386">
        <v>2008</v>
      </c>
      <c r="S677" s="252"/>
      <c r="T677" s="252"/>
      <c r="U677" s="252"/>
      <c r="V677" s="252"/>
      <c r="W677" s="252"/>
      <c r="X677" s="252"/>
      <c r="Y677" s="252"/>
      <c r="Z677" s="252"/>
      <c r="AB677" s="252"/>
      <c r="AC677" s="252"/>
      <c r="AD677" s="252"/>
      <c r="AE677" s="252"/>
      <c r="AF677" s="252"/>
      <c r="AG677" s="252"/>
      <c r="AH677" s="252"/>
      <c r="AI677" s="252"/>
      <c r="AJ677" s="252" t="s">
        <v>2479</v>
      </c>
    </row>
    <row r="678" spans="7:36" x14ac:dyDescent="0.3">
      <c r="G678" t="s">
        <v>2487</v>
      </c>
      <c r="H678" t="s">
        <v>397</v>
      </c>
      <c r="I678">
        <v>2008</v>
      </c>
      <c r="J678">
        <v>5000</v>
      </c>
      <c r="K678">
        <v>210842</v>
      </c>
      <c r="L678">
        <v>136</v>
      </c>
      <c r="O678" s="390">
        <v>210842</v>
      </c>
      <c r="P678" s="252"/>
      <c r="Q678" s="252" t="s">
        <v>397</v>
      </c>
      <c r="R678" s="386">
        <v>2008</v>
      </c>
      <c r="S678" s="252"/>
      <c r="T678" s="252"/>
      <c r="U678" s="252"/>
      <c r="V678" s="252"/>
      <c r="W678" s="252"/>
      <c r="X678" s="252"/>
      <c r="Y678" s="252"/>
      <c r="Z678" s="252"/>
      <c r="AB678" s="252"/>
      <c r="AD678" s="252"/>
      <c r="AF678" s="252"/>
      <c r="AG678" s="252"/>
      <c r="AH678" s="252"/>
      <c r="AI678" s="252"/>
      <c r="AJ678" s="252" t="s">
        <v>2479</v>
      </c>
    </row>
    <row r="679" spans="7:36" x14ac:dyDescent="0.3">
      <c r="G679" t="s">
        <v>2487</v>
      </c>
      <c r="H679" t="s">
        <v>472</v>
      </c>
      <c r="I679">
        <v>2005</v>
      </c>
      <c r="J679">
        <v>5000</v>
      </c>
      <c r="K679" t="s">
        <v>2434</v>
      </c>
      <c r="L679">
        <v>137</v>
      </c>
      <c r="O679" s="393" t="s">
        <v>2434</v>
      </c>
      <c r="P679" s="394" t="s">
        <v>1607</v>
      </c>
      <c r="Q679" s="394" t="s">
        <v>472</v>
      </c>
      <c r="R679" s="386">
        <v>2005</v>
      </c>
      <c r="S679" s="394" t="s">
        <v>1768</v>
      </c>
      <c r="T679" s="394" t="s">
        <v>1769</v>
      </c>
      <c r="U679" s="394" t="s">
        <v>1668</v>
      </c>
      <c r="V679" s="395">
        <v>38841</v>
      </c>
      <c r="W679" s="395">
        <v>38882</v>
      </c>
      <c r="X679" s="394" t="s">
        <v>1608</v>
      </c>
      <c r="Y679" s="386">
        <v>202669</v>
      </c>
      <c r="Z679" s="394" t="s">
        <v>1613</v>
      </c>
      <c r="AA679" s="386">
        <v>14228</v>
      </c>
      <c r="AB679" s="394" t="s">
        <v>1608</v>
      </c>
      <c r="AC679" s="386">
        <v>3817</v>
      </c>
      <c r="AD679" s="394" t="s">
        <v>1613</v>
      </c>
      <c r="AE679" s="386">
        <v>348</v>
      </c>
      <c r="AF679" s="394" t="s">
        <v>1341</v>
      </c>
      <c r="AG679" s="394" t="s">
        <v>1341</v>
      </c>
      <c r="AH679" s="386" t="b">
        <v>0</v>
      </c>
      <c r="AI679" s="394" t="s">
        <v>1341</v>
      </c>
      <c r="AJ679" s="394" t="s">
        <v>1341</v>
      </c>
    </row>
    <row r="680" spans="7:36" x14ac:dyDescent="0.3">
      <c r="G680" t="s">
        <v>2487</v>
      </c>
      <c r="H680" t="s">
        <v>472</v>
      </c>
      <c r="I680">
        <v>2006</v>
      </c>
      <c r="J680">
        <v>5000</v>
      </c>
      <c r="K680" t="s">
        <v>2432</v>
      </c>
      <c r="L680">
        <v>138</v>
      </c>
      <c r="O680" s="393" t="s">
        <v>2432</v>
      </c>
      <c r="P680" s="394" t="s">
        <v>1607</v>
      </c>
      <c r="Q680" s="394" t="s">
        <v>472</v>
      </c>
      <c r="R680" s="386">
        <v>2006</v>
      </c>
      <c r="S680" s="394" t="s">
        <v>1768</v>
      </c>
      <c r="T680" s="394" t="s">
        <v>1769</v>
      </c>
      <c r="U680" s="394" t="s">
        <v>1668</v>
      </c>
      <c r="V680" s="395">
        <v>39190</v>
      </c>
      <c r="W680" s="395">
        <v>39258</v>
      </c>
      <c r="X680" s="394" t="s">
        <v>1608</v>
      </c>
      <c r="Y680" s="386">
        <v>196351</v>
      </c>
      <c r="Z680" s="394" t="s">
        <v>1613</v>
      </c>
      <c r="AA680" s="386">
        <v>10098</v>
      </c>
      <c r="AB680" s="394" t="s">
        <v>1608</v>
      </c>
      <c r="AC680" s="386">
        <v>33668</v>
      </c>
      <c r="AD680" s="394" t="s">
        <v>1613</v>
      </c>
      <c r="AE680" s="386">
        <v>1064</v>
      </c>
      <c r="AF680" s="394" t="s">
        <v>1341</v>
      </c>
      <c r="AG680" s="394" t="s">
        <v>1341</v>
      </c>
      <c r="AH680" s="386" t="b">
        <v>0</v>
      </c>
      <c r="AI680" s="394" t="s">
        <v>1341</v>
      </c>
      <c r="AJ680" s="394" t="s">
        <v>1341</v>
      </c>
    </row>
    <row r="681" spans="7:36" x14ac:dyDescent="0.3">
      <c r="G681" t="s">
        <v>2487</v>
      </c>
      <c r="H681" t="s">
        <v>472</v>
      </c>
      <c r="I681">
        <v>2006</v>
      </c>
      <c r="J681">
        <v>5000</v>
      </c>
      <c r="K681" t="s">
        <v>2433</v>
      </c>
      <c r="L681">
        <v>139</v>
      </c>
      <c r="O681" s="393" t="s">
        <v>2433</v>
      </c>
      <c r="P681" s="394" t="s">
        <v>1607</v>
      </c>
      <c r="Q681" s="394" t="s">
        <v>472</v>
      </c>
      <c r="R681" s="386">
        <v>2006</v>
      </c>
      <c r="S681" s="394" t="s">
        <v>1768</v>
      </c>
      <c r="T681" s="394" t="s">
        <v>1769</v>
      </c>
      <c r="U681" s="394" t="s">
        <v>1668</v>
      </c>
      <c r="V681" s="395">
        <v>39190</v>
      </c>
      <c r="W681" s="395">
        <v>39258</v>
      </c>
      <c r="X681" s="394" t="s">
        <v>1608</v>
      </c>
      <c r="Y681" s="386">
        <v>16285</v>
      </c>
      <c r="Z681" s="394" t="s">
        <v>1613</v>
      </c>
      <c r="AA681" s="386">
        <v>838</v>
      </c>
      <c r="AB681" s="394" t="s">
        <v>1608</v>
      </c>
      <c r="AC681" s="386">
        <v>1613</v>
      </c>
      <c r="AD681" s="394" t="s">
        <v>1613</v>
      </c>
      <c r="AE681" s="386">
        <v>31</v>
      </c>
      <c r="AF681" s="394" t="s">
        <v>1341</v>
      </c>
      <c r="AG681" s="394" t="s">
        <v>1341</v>
      </c>
      <c r="AH681" s="386" t="b">
        <v>0</v>
      </c>
      <c r="AI681" s="394" t="s">
        <v>1341</v>
      </c>
      <c r="AJ681" s="394" t="s">
        <v>1341</v>
      </c>
    </row>
    <row r="682" spans="7:36" x14ac:dyDescent="0.3">
      <c r="G682" t="s">
        <v>2487</v>
      </c>
      <c r="H682" t="s">
        <v>472</v>
      </c>
      <c r="I682">
        <v>2007</v>
      </c>
      <c r="J682">
        <v>5000</v>
      </c>
      <c r="K682" t="s">
        <v>2435</v>
      </c>
      <c r="L682">
        <v>140</v>
      </c>
      <c r="O682" s="393" t="s">
        <v>2435</v>
      </c>
      <c r="P682" s="394" t="s">
        <v>1607</v>
      </c>
      <c r="Q682" s="394" t="s">
        <v>472</v>
      </c>
      <c r="R682" s="386">
        <v>2007</v>
      </c>
      <c r="S682" s="394" t="s">
        <v>1768</v>
      </c>
      <c r="T682" s="394" t="s">
        <v>1769</v>
      </c>
      <c r="U682" s="394" t="s">
        <v>1668</v>
      </c>
      <c r="V682" s="395">
        <v>39563</v>
      </c>
      <c r="W682" s="395">
        <v>39601</v>
      </c>
      <c r="X682" s="394" t="s">
        <v>1608</v>
      </c>
      <c r="Y682" s="386">
        <v>17375</v>
      </c>
      <c r="Z682" s="394" t="s">
        <v>1613</v>
      </c>
      <c r="AA682" s="386">
        <v>290</v>
      </c>
      <c r="AB682" s="394" t="s">
        <v>1608</v>
      </c>
      <c r="AC682" s="386">
        <v>1390</v>
      </c>
      <c r="AD682" s="394" t="s">
        <v>1341</v>
      </c>
      <c r="AE682" s="396"/>
      <c r="AF682" s="394" t="s">
        <v>1341</v>
      </c>
      <c r="AG682" s="394" t="s">
        <v>1341</v>
      </c>
      <c r="AH682" s="386" t="b">
        <v>0</v>
      </c>
      <c r="AI682" s="394" t="s">
        <v>1341</v>
      </c>
      <c r="AJ682" s="394" t="s">
        <v>1341</v>
      </c>
    </row>
    <row r="683" spans="7:36" x14ac:dyDescent="0.3">
      <c r="G683" t="s">
        <v>2487</v>
      </c>
      <c r="H683" t="s">
        <v>472</v>
      </c>
      <c r="I683">
        <v>2007</v>
      </c>
      <c r="J683">
        <v>5000</v>
      </c>
      <c r="K683" t="s">
        <v>2436</v>
      </c>
      <c r="L683">
        <v>141</v>
      </c>
      <c r="O683" s="393" t="s">
        <v>2436</v>
      </c>
      <c r="P683" s="394" t="s">
        <v>1607</v>
      </c>
      <c r="Q683" s="394" t="s">
        <v>472</v>
      </c>
      <c r="R683" s="386">
        <v>2007</v>
      </c>
      <c r="S683" s="394" t="s">
        <v>1768</v>
      </c>
      <c r="T683" s="394" t="s">
        <v>1769</v>
      </c>
      <c r="U683" s="394" t="s">
        <v>1668</v>
      </c>
      <c r="V683" s="395">
        <v>39563</v>
      </c>
      <c r="W683" s="395">
        <v>39601</v>
      </c>
      <c r="X683" s="394" t="s">
        <v>1608</v>
      </c>
      <c r="Y683" s="386">
        <v>197192</v>
      </c>
      <c r="Z683" s="394" t="s">
        <v>1613</v>
      </c>
      <c r="AA683" s="386">
        <v>3287</v>
      </c>
      <c r="AB683" s="394" t="s">
        <v>1608</v>
      </c>
      <c r="AC683" s="386">
        <v>15775</v>
      </c>
      <c r="AD683" s="394" t="s">
        <v>1341</v>
      </c>
      <c r="AE683" s="385"/>
      <c r="AF683" s="394" t="s">
        <v>1341</v>
      </c>
      <c r="AG683" s="394" t="s">
        <v>1341</v>
      </c>
      <c r="AH683" s="386" t="b">
        <v>0</v>
      </c>
      <c r="AI683" s="394" t="s">
        <v>1341</v>
      </c>
      <c r="AJ683" s="394" t="s">
        <v>1341</v>
      </c>
    </row>
    <row r="684" spans="7:36" x14ac:dyDescent="0.3">
      <c r="G684" t="s">
        <v>2487</v>
      </c>
      <c r="H684" t="s">
        <v>472</v>
      </c>
      <c r="I684">
        <v>2008</v>
      </c>
      <c r="J684">
        <v>5000</v>
      </c>
      <c r="K684">
        <v>210840</v>
      </c>
      <c r="L684">
        <v>142</v>
      </c>
      <c r="O684" s="390">
        <v>210840</v>
      </c>
      <c r="P684" s="252"/>
      <c r="Q684" s="252" t="s">
        <v>472</v>
      </c>
      <c r="R684" s="386">
        <v>2008</v>
      </c>
      <c r="S684" s="252"/>
      <c r="T684" s="252"/>
      <c r="U684" s="252"/>
      <c r="V684" s="252"/>
      <c r="W684" s="252"/>
      <c r="X684" s="252"/>
      <c r="Y684" s="252"/>
      <c r="Z684" s="252"/>
      <c r="AB684" s="252"/>
      <c r="AD684" s="252"/>
      <c r="AF684" s="252"/>
      <c r="AG684" s="252"/>
      <c r="AH684" s="252"/>
      <c r="AI684" s="252"/>
      <c r="AJ684" s="252" t="s">
        <v>2479</v>
      </c>
    </row>
    <row r="685" spans="7:36" x14ac:dyDescent="0.3">
      <c r="G685" t="s">
        <v>2487</v>
      </c>
      <c r="H685" t="s">
        <v>451</v>
      </c>
      <c r="I685">
        <v>2005</v>
      </c>
      <c r="J685">
        <v>5000</v>
      </c>
      <c r="K685" t="s">
        <v>2451</v>
      </c>
      <c r="L685">
        <v>143</v>
      </c>
      <c r="O685" s="393" t="s">
        <v>2451</v>
      </c>
      <c r="P685" s="394" t="s">
        <v>1607</v>
      </c>
      <c r="Q685" s="394" t="s">
        <v>451</v>
      </c>
      <c r="R685" s="386">
        <v>2005</v>
      </c>
      <c r="S685" s="394" t="s">
        <v>2449</v>
      </c>
      <c r="T685" s="394" t="s">
        <v>2450</v>
      </c>
      <c r="U685" s="394" t="s">
        <v>1668</v>
      </c>
      <c r="V685" s="395">
        <v>38841</v>
      </c>
      <c r="W685" s="395">
        <v>38854</v>
      </c>
      <c r="X685" s="394" t="s">
        <v>1635</v>
      </c>
      <c r="Y685" s="386">
        <v>107846</v>
      </c>
      <c r="Z685" s="394" t="s">
        <v>1341</v>
      </c>
      <c r="AA685" s="385"/>
      <c r="AB685" s="394" t="s">
        <v>1635</v>
      </c>
      <c r="AC685" s="386">
        <v>524030</v>
      </c>
      <c r="AD685" s="394" t="s">
        <v>1613</v>
      </c>
      <c r="AE685" s="386">
        <v>307813</v>
      </c>
      <c r="AF685" s="394" t="s">
        <v>1341</v>
      </c>
      <c r="AG685" s="394" t="s">
        <v>1341</v>
      </c>
      <c r="AH685" s="386" t="b">
        <v>0</v>
      </c>
      <c r="AI685" s="394" t="s">
        <v>1341</v>
      </c>
      <c r="AJ685" s="394" t="s">
        <v>1341</v>
      </c>
    </row>
    <row r="686" spans="7:36" x14ac:dyDescent="0.3">
      <c r="G686" t="s">
        <v>2487</v>
      </c>
      <c r="H686" t="s">
        <v>451</v>
      </c>
      <c r="I686">
        <v>2007</v>
      </c>
      <c r="J686">
        <v>5000</v>
      </c>
      <c r="K686" t="s">
        <v>2448</v>
      </c>
      <c r="L686">
        <v>144</v>
      </c>
      <c r="O686" s="393" t="s">
        <v>2448</v>
      </c>
      <c r="P686" s="394" t="s">
        <v>1607</v>
      </c>
      <c r="Q686" s="394" t="s">
        <v>451</v>
      </c>
      <c r="R686" s="386">
        <v>2007</v>
      </c>
      <c r="S686" s="394" t="s">
        <v>2449</v>
      </c>
      <c r="T686" s="394" t="s">
        <v>2450</v>
      </c>
      <c r="U686" s="394" t="s">
        <v>1668</v>
      </c>
      <c r="V686" s="395">
        <v>39587</v>
      </c>
      <c r="W686" s="395">
        <v>39587</v>
      </c>
      <c r="X686" s="394" t="s">
        <v>1608</v>
      </c>
      <c r="Y686" s="386">
        <v>107152</v>
      </c>
      <c r="Z686" s="394" t="s">
        <v>1613</v>
      </c>
      <c r="AA686" s="386">
        <v>202</v>
      </c>
      <c r="AB686" s="394" t="s">
        <v>1608</v>
      </c>
      <c r="AC686" s="386">
        <v>1347420</v>
      </c>
      <c r="AD686" s="394" t="s">
        <v>1613</v>
      </c>
      <c r="AE686" s="386">
        <v>330518</v>
      </c>
      <c r="AF686" s="394" t="s">
        <v>1341</v>
      </c>
      <c r="AG686" s="394" t="s">
        <v>1341</v>
      </c>
      <c r="AH686" s="386" t="b">
        <v>0</v>
      </c>
      <c r="AI686" s="394" t="s">
        <v>1341</v>
      </c>
      <c r="AJ686" s="394" t="s">
        <v>1341</v>
      </c>
    </row>
    <row r="687" spans="7:36" x14ac:dyDescent="0.3">
      <c r="G687" t="s">
        <v>2487</v>
      </c>
      <c r="H687" t="s">
        <v>451</v>
      </c>
      <c r="I687">
        <v>2008</v>
      </c>
      <c r="J687">
        <v>5000</v>
      </c>
      <c r="K687">
        <v>210861</v>
      </c>
      <c r="L687">
        <v>145</v>
      </c>
      <c r="O687" s="390">
        <v>210861</v>
      </c>
      <c r="P687" s="252"/>
      <c r="Q687" s="252" t="s">
        <v>451</v>
      </c>
      <c r="R687" s="386">
        <v>2008</v>
      </c>
      <c r="S687" s="252"/>
      <c r="T687" s="252"/>
      <c r="U687" s="252"/>
      <c r="V687" s="252"/>
      <c r="W687" s="252"/>
      <c r="X687" s="252"/>
      <c r="Y687" s="252"/>
      <c r="Z687" s="252"/>
      <c r="AB687" s="252"/>
      <c r="AC687" s="252"/>
      <c r="AD687" s="252"/>
      <c r="AE687" s="252"/>
      <c r="AF687" s="252"/>
      <c r="AG687" s="252"/>
      <c r="AH687" s="252"/>
      <c r="AI687" s="252"/>
      <c r="AJ687" s="252" t="s">
        <v>2479</v>
      </c>
    </row>
    <row r="688" spans="7:36" x14ac:dyDescent="0.3">
      <c r="G688" t="s">
        <v>2487</v>
      </c>
      <c r="H688" t="s">
        <v>1242</v>
      </c>
      <c r="I688">
        <v>2005</v>
      </c>
      <c r="J688">
        <v>5000</v>
      </c>
      <c r="K688" t="s">
        <v>2469</v>
      </c>
      <c r="L688">
        <v>146</v>
      </c>
      <c r="O688" s="393" t="s">
        <v>2469</v>
      </c>
      <c r="P688" s="394" t="s">
        <v>1607</v>
      </c>
      <c r="Q688" s="394" t="s">
        <v>1242</v>
      </c>
      <c r="R688" s="386">
        <v>2005</v>
      </c>
      <c r="S688" s="394" t="s">
        <v>2463</v>
      </c>
      <c r="T688" s="394" t="s">
        <v>2464</v>
      </c>
      <c r="U688" s="394" t="s">
        <v>1612</v>
      </c>
      <c r="V688" s="395">
        <v>38855</v>
      </c>
      <c r="W688" s="395">
        <v>38855</v>
      </c>
      <c r="X688" s="394" t="s">
        <v>1608</v>
      </c>
      <c r="Y688" s="386">
        <v>198596</v>
      </c>
      <c r="Z688" s="394" t="s">
        <v>1613</v>
      </c>
      <c r="AA688" s="386">
        <v>2089</v>
      </c>
      <c r="AB688" s="394" t="s">
        <v>1608</v>
      </c>
      <c r="AC688" s="386">
        <v>201</v>
      </c>
      <c r="AD688" s="394" t="s">
        <v>1341</v>
      </c>
      <c r="AE688" s="396"/>
      <c r="AF688" s="394" t="s">
        <v>1341</v>
      </c>
      <c r="AG688" s="394" t="s">
        <v>1341</v>
      </c>
      <c r="AH688" s="386" t="b">
        <v>0</v>
      </c>
      <c r="AI688" s="394" t="s">
        <v>1341</v>
      </c>
      <c r="AJ688" s="394" t="s">
        <v>1341</v>
      </c>
    </row>
    <row r="689" spans="7:37" x14ac:dyDescent="0.3">
      <c r="G689" t="s">
        <v>2487</v>
      </c>
      <c r="H689" t="s">
        <v>1242</v>
      </c>
      <c r="I689">
        <v>2005</v>
      </c>
      <c r="J689">
        <v>5000</v>
      </c>
      <c r="K689" t="s">
        <v>2466</v>
      </c>
      <c r="L689">
        <v>147</v>
      </c>
      <c r="O689" s="393" t="s">
        <v>2466</v>
      </c>
      <c r="P689" s="394" t="s">
        <v>1607</v>
      </c>
      <c r="Q689" s="394" t="s">
        <v>1242</v>
      </c>
      <c r="R689" s="386">
        <v>2005</v>
      </c>
      <c r="S689" s="394" t="s">
        <v>2467</v>
      </c>
      <c r="T689" s="394" t="s">
        <v>2468</v>
      </c>
      <c r="U689" s="394" t="s">
        <v>1612</v>
      </c>
      <c r="V689" s="395">
        <v>38863</v>
      </c>
      <c r="W689" s="395">
        <v>38868</v>
      </c>
      <c r="X689" s="394" t="s">
        <v>1608</v>
      </c>
      <c r="Y689" s="386">
        <v>195273</v>
      </c>
      <c r="Z689" s="394" t="s">
        <v>1613</v>
      </c>
      <c r="AA689" s="386">
        <v>3638</v>
      </c>
      <c r="AB689" s="394" t="s">
        <v>1608</v>
      </c>
      <c r="AC689" s="386">
        <v>3175</v>
      </c>
      <c r="AD689" s="394" t="s">
        <v>1613</v>
      </c>
      <c r="AE689" s="386">
        <v>484114</v>
      </c>
      <c r="AF689" s="394" t="s">
        <v>1341</v>
      </c>
      <c r="AG689" s="394" t="s">
        <v>1341</v>
      </c>
      <c r="AH689" s="386" t="b">
        <v>0</v>
      </c>
      <c r="AI689" s="394" t="s">
        <v>1341</v>
      </c>
      <c r="AJ689" s="394" t="s">
        <v>1341</v>
      </c>
    </row>
    <row r="690" spans="7:37" x14ac:dyDescent="0.3">
      <c r="G690" t="s">
        <v>2487</v>
      </c>
      <c r="H690" t="s">
        <v>1242</v>
      </c>
      <c r="I690">
        <v>2005</v>
      </c>
      <c r="J690">
        <v>5000</v>
      </c>
      <c r="K690" t="s">
        <v>2465</v>
      </c>
      <c r="L690">
        <v>148</v>
      </c>
      <c r="O690" s="393" t="s">
        <v>2465</v>
      </c>
      <c r="P690" s="394" t="s">
        <v>1607</v>
      </c>
      <c r="Q690" s="394" t="s">
        <v>1242</v>
      </c>
      <c r="R690" s="386">
        <v>2005</v>
      </c>
      <c r="S690" s="394" t="s">
        <v>2459</v>
      </c>
      <c r="T690" s="394" t="s">
        <v>2460</v>
      </c>
      <c r="U690" s="394" t="s">
        <v>1612</v>
      </c>
      <c r="V690" s="395">
        <v>38852</v>
      </c>
      <c r="W690" s="395">
        <v>38870</v>
      </c>
      <c r="X690" s="394" t="s">
        <v>1608</v>
      </c>
      <c r="Y690" s="386">
        <v>202922</v>
      </c>
      <c r="Z690" s="394" t="s">
        <v>1613</v>
      </c>
      <c r="AA690" s="386">
        <v>244</v>
      </c>
      <c r="AB690" s="394" t="s">
        <v>1608</v>
      </c>
      <c r="AC690" s="386">
        <v>468</v>
      </c>
      <c r="AD690" s="394" t="s">
        <v>1341</v>
      </c>
      <c r="AE690" s="396"/>
      <c r="AF690" s="394" t="s">
        <v>1341</v>
      </c>
      <c r="AG690" s="394" t="s">
        <v>1341</v>
      </c>
      <c r="AH690" s="386" t="b">
        <v>0</v>
      </c>
      <c r="AI690" s="394" t="s">
        <v>1341</v>
      </c>
      <c r="AJ690" s="394" t="s">
        <v>1341</v>
      </c>
    </row>
    <row r="691" spans="7:37" x14ac:dyDescent="0.3">
      <c r="G691" t="s">
        <v>2487</v>
      </c>
      <c r="H691" t="s">
        <v>1242</v>
      </c>
      <c r="I691">
        <v>2006</v>
      </c>
      <c r="J691">
        <v>5000</v>
      </c>
      <c r="K691" t="s">
        <v>2470</v>
      </c>
      <c r="L691">
        <v>149</v>
      </c>
      <c r="O691" s="393" t="s">
        <v>2470</v>
      </c>
      <c r="P691" s="394" t="s">
        <v>1607</v>
      </c>
      <c r="Q691" s="394" t="s">
        <v>1242</v>
      </c>
      <c r="R691" s="386">
        <v>2006</v>
      </c>
      <c r="S691" s="394" t="s">
        <v>2463</v>
      </c>
      <c r="T691" s="394" t="s">
        <v>2464</v>
      </c>
      <c r="U691" s="394" t="s">
        <v>1612</v>
      </c>
      <c r="V691" s="395">
        <v>39245</v>
      </c>
      <c r="W691" s="395">
        <v>39245</v>
      </c>
      <c r="X691" s="394" t="s">
        <v>1608</v>
      </c>
      <c r="Y691" s="386">
        <v>209561</v>
      </c>
      <c r="Z691" s="394" t="s">
        <v>1613</v>
      </c>
      <c r="AA691" s="386">
        <v>323</v>
      </c>
      <c r="AB691" s="394" t="s">
        <v>1341</v>
      </c>
      <c r="AC691" s="396"/>
      <c r="AD691" s="394" t="s">
        <v>1341</v>
      </c>
      <c r="AE691" s="385"/>
      <c r="AF691" s="394" t="s">
        <v>1341</v>
      </c>
      <c r="AG691" s="394" t="s">
        <v>1341</v>
      </c>
      <c r="AH691" s="386" t="b">
        <v>0</v>
      </c>
      <c r="AI691" s="394" t="s">
        <v>1341</v>
      </c>
      <c r="AJ691" s="394" t="s">
        <v>1341</v>
      </c>
    </row>
    <row r="692" spans="7:37" x14ac:dyDescent="0.3">
      <c r="G692" t="s">
        <v>2487</v>
      </c>
      <c r="H692" t="s">
        <v>1242</v>
      </c>
      <c r="I692">
        <v>2006</v>
      </c>
      <c r="J692">
        <v>5000</v>
      </c>
      <c r="K692" t="s">
        <v>2472</v>
      </c>
      <c r="L692">
        <v>150</v>
      </c>
      <c r="O692" s="393" t="s">
        <v>2472</v>
      </c>
      <c r="P692" s="394" t="s">
        <v>1607</v>
      </c>
      <c r="Q692" s="394" t="s">
        <v>1242</v>
      </c>
      <c r="R692" s="386">
        <v>2006</v>
      </c>
      <c r="S692" s="394" t="s">
        <v>2467</v>
      </c>
      <c r="T692" s="394" t="s">
        <v>2468</v>
      </c>
      <c r="U692" s="394" t="s">
        <v>1612</v>
      </c>
      <c r="V692" s="395">
        <v>39231</v>
      </c>
      <c r="W692" s="395">
        <v>39231</v>
      </c>
      <c r="X692" s="394" t="s">
        <v>1608</v>
      </c>
      <c r="Y692" s="386">
        <v>289077</v>
      </c>
      <c r="Z692" s="394" t="s">
        <v>1341</v>
      </c>
      <c r="AA692" s="396"/>
      <c r="AB692" s="394" t="s">
        <v>1608</v>
      </c>
      <c r="AC692" s="386">
        <v>1278</v>
      </c>
      <c r="AD692" s="394" t="s">
        <v>1341</v>
      </c>
      <c r="AE692" s="385"/>
      <c r="AF692" s="394" t="s">
        <v>1341</v>
      </c>
      <c r="AG692" s="394" t="s">
        <v>1341</v>
      </c>
      <c r="AH692" s="386" t="b">
        <v>0</v>
      </c>
      <c r="AI692" s="394" t="s">
        <v>1341</v>
      </c>
      <c r="AJ692" s="394" t="s">
        <v>1341</v>
      </c>
    </row>
    <row r="693" spans="7:37" x14ac:dyDescent="0.3">
      <c r="G693" t="s">
        <v>2487</v>
      </c>
      <c r="H693" t="s">
        <v>1242</v>
      </c>
      <c r="I693">
        <v>2006</v>
      </c>
      <c r="J693">
        <v>5000</v>
      </c>
      <c r="K693" t="s">
        <v>2471</v>
      </c>
      <c r="L693">
        <v>151</v>
      </c>
      <c r="O693" s="393" t="s">
        <v>2471</v>
      </c>
      <c r="P693" s="394" t="s">
        <v>1607</v>
      </c>
      <c r="Q693" s="394" t="s">
        <v>1242</v>
      </c>
      <c r="R693" s="386">
        <v>2006</v>
      </c>
      <c r="S693" s="394" t="s">
        <v>2459</v>
      </c>
      <c r="T693" s="394" t="s">
        <v>2460</v>
      </c>
      <c r="U693" s="394" t="s">
        <v>1612</v>
      </c>
      <c r="V693" s="395">
        <v>39232</v>
      </c>
      <c r="W693" s="395">
        <v>39232</v>
      </c>
      <c r="X693" s="394" t="s">
        <v>1608</v>
      </c>
      <c r="Y693" s="386">
        <v>199782</v>
      </c>
      <c r="Z693" s="394" t="s">
        <v>1613</v>
      </c>
      <c r="AA693" s="386">
        <v>1818</v>
      </c>
      <c r="AB693" s="394" t="s">
        <v>1608</v>
      </c>
      <c r="AC693" s="386">
        <v>400</v>
      </c>
      <c r="AD693" s="394" t="s">
        <v>1341</v>
      </c>
      <c r="AE693" s="385"/>
      <c r="AF693" s="394" t="s">
        <v>1341</v>
      </c>
      <c r="AG693" s="394" t="s">
        <v>1341</v>
      </c>
      <c r="AH693" s="386" t="b">
        <v>0</v>
      </c>
      <c r="AI693" s="394" t="s">
        <v>1341</v>
      </c>
      <c r="AJ693" s="394" t="s">
        <v>1341</v>
      </c>
    </row>
    <row r="694" spans="7:37" x14ac:dyDescent="0.3">
      <c r="G694" t="s">
        <v>2487</v>
      </c>
      <c r="H694" t="s">
        <v>1242</v>
      </c>
      <c r="I694">
        <v>2007</v>
      </c>
      <c r="J694">
        <v>5000</v>
      </c>
      <c r="K694" t="s">
        <v>2461</v>
      </c>
      <c r="L694">
        <v>152</v>
      </c>
      <c r="O694" s="393" t="s">
        <v>2461</v>
      </c>
      <c r="P694" s="394" t="s">
        <v>1607</v>
      </c>
      <c r="Q694" s="394" t="s">
        <v>1242</v>
      </c>
      <c r="R694" s="386">
        <v>2007</v>
      </c>
      <c r="S694" s="394" t="s">
        <v>2459</v>
      </c>
      <c r="T694" s="394" t="s">
        <v>2460</v>
      </c>
      <c r="U694" s="394" t="s">
        <v>1612</v>
      </c>
      <c r="V694" s="395">
        <v>39608</v>
      </c>
      <c r="W694" s="395">
        <v>39608</v>
      </c>
      <c r="X694" s="394" t="s">
        <v>1608</v>
      </c>
      <c r="Y694" s="386">
        <v>201838</v>
      </c>
      <c r="Z694" s="394" t="s">
        <v>1613</v>
      </c>
      <c r="AA694" s="386">
        <v>404</v>
      </c>
      <c r="AB694" s="394" t="s">
        <v>1341</v>
      </c>
      <c r="AC694" s="396"/>
      <c r="AD694" s="394" t="s">
        <v>1341</v>
      </c>
      <c r="AE694" s="396"/>
      <c r="AF694" s="394" t="s">
        <v>250</v>
      </c>
      <c r="AG694" s="394" t="s">
        <v>2462</v>
      </c>
      <c r="AH694" s="386" t="b">
        <v>0</v>
      </c>
      <c r="AI694" s="394" t="s">
        <v>1341</v>
      </c>
      <c r="AJ694" s="394" t="s">
        <v>1341</v>
      </c>
    </row>
    <row r="695" spans="7:37" x14ac:dyDescent="0.3">
      <c r="G695" t="s">
        <v>2487</v>
      </c>
      <c r="H695" t="s">
        <v>1242</v>
      </c>
      <c r="I695">
        <v>2008</v>
      </c>
      <c r="J695">
        <v>5000</v>
      </c>
      <c r="K695">
        <v>634870</v>
      </c>
      <c r="L695">
        <v>153</v>
      </c>
      <c r="M695" t="s">
        <v>2595</v>
      </c>
      <c r="O695" s="390">
        <v>634870</v>
      </c>
      <c r="P695" s="252"/>
      <c r="Q695" s="252" t="s">
        <v>1242</v>
      </c>
      <c r="R695" s="386">
        <v>2008</v>
      </c>
      <c r="S695" s="252"/>
      <c r="T695" s="252"/>
      <c r="U695" s="252"/>
      <c r="V695" s="252"/>
      <c r="W695" s="252"/>
      <c r="X695" s="252"/>
      <c r="Y695" s="252"/>
      <c r="Z695" s="252"/>
      <c r="AB695" s="252"/>
      <c r="AC695" s="252"/>
      <c r="AD695" s="252"/>
      <c r="AF695" s="252"/>
      <c r="AG695" s="252"/>
      <c r="AH695" s="252"/>
      <c r="AI695" s="252"/>
      <c r="AJ695" s="252" t="s">
        <v>2479</v>
      </c>
    </row>
    <row r="696" spans="7:37" x14ac:dyDescent="0.3">
      <c r="G696" s="397"/>
      <c r="H696" s="397"/>
      <c r="I696" s="397"/>
      <c r="J696" s="397"/>
      <c r="K696" s="397"/>
      <c r="L696" t="s">
        <v>2618</v>
      </c>
      <c r="M696" t="s">
        <v>2618</v>
      </c>
      <c r="O696" s="398" t="s">
        <v>2195</v>
      </c>
      <c r="P696" s="399" t="s">
        <v>1607</v>
      </c>
      <c r="Q696" s="399" t="s">
        <v>842</v>
      </c>
      <c r="R696" s="400">
        <v>2005</v>
      </c>
      <c r="S696" s="399" t="s">
        <v>1639</v>
      </c>
      <c r="T696" s="399" t="s">
        <v>1640</v>
      </c>
      <c r="U696" s="399" t="s">
        <v>1612</v>
      </c>
      <c r="V696" s="401">
        <v>38839</v>
      </c>
      <c r="W696" s="401">
        <v>38849</v>
      </c>
      <c r="X696" s="399" t="s">
        <v>1608</v>
      </c>
      <c r="Y696" s="400">
        <v>230174</v>
      </c>
      <c r="Z696" s="399" t="s">
        <v>1613</v>
      </c>
      <c r="AA696" s="403">
        <v>426</v>
      </c>
      <c r="AB696" s="399" t="s">
        <v>1613</v>
      </c>
      <c r="AC696" s="400">
        <v>5619619</v>
      </c>
      <c r="AD696" s="399" t="s">
        <v>1341</v>
      </c>
      <c r="AE696" s="402"/>
      <c r="AF696" s="399" t="s">
        <v>1341</v>
      </c>
      <c r="AG696" s="399" t="s">
        <v>1341</v>
      </c>
      <c r="AH696" s="400" t="b">
        <v>0</v>
      </c>
      <c r="AI696" s="399" t="s">
        <v>1341</v>
      </c>
      <c r="AJ696" s="399" t="s">
        <v>1341</v>
      </c>
      <c r="AK696" s="397"/>
    </row>
    <row r="697" spans="7:37" x14ac:dyDescent="0.3">
      <c r="G697" s="397" t="s">
        <v>2488</v>
      </c>
      <c r="H697" s="397" t="s">
        <v>842</v>
      </c>
      <c r="I697" s="397">
        <v>2008</v>
      </c>
      <c r="J697" s="397">
        <v>5000</v>
      </c>
      <c r="K697" s="397">
        <v>999981</v>
      </c>
      <c r="L697" s="421">
        <v>634279</v>
      </c>
      <c r="M697" s="397" t="s">
        <v>1362</v>
      </c>
      <c r="O697" s="398" t="s">
        <v>2198</v>
      </c>
      <c r="P697" s="399" t="s">
        <v>1607</v>
      </c>
      <c r="Q697" s="399" t="s">
        <v>842</v>
      </c>
      <c r="R697" s="400">
        <v>2005</v>
      </c>
      <c r="S697" s="399" t="s">
        <v>2189</v>
      </c>
      <c r="T697" s="399" t="s">
        <v>2190</v>
      </c>
      <c r="U697" s="399" t="s">
        <v>1612</v>
      </c>
      <c r="V697" s="401">
        <v>38884</v>
      </c>
      <c r="W697" s="401">
        <v>38910</v>
      </c>
      <c r="X697" s="399" t="s">
        <v>1608</v>
      </c>
      <c r="Y697" s="400">
        <v>84095</v>
      </c>
      <c r="Z697" s="399" t="s">
        <v>1613</v>
      </c>
      <c r="AA697" s="400">
        <v>2004</v>
      </c>
      <c r="AB697" s="399" t="s">
        <v>1608</v>
      </c>
      <c r="AC697" s="403">
        <v>5867</v>
      </c>
      <c r="AD697" s="399" t="s">
        <v>1341</v>
      </c>
      <c r="AE697" s="404"/>
      <c r="AF697" s="399" t="s">
        <v>1341</v>
      </c>
      <c r="AG697" s="399" t="s">
        <v>1341</v>
      </c>
      <c r="AH697" s="400" t="b">
        <v>0</v>
      </c>
      <c r="AI697" s="399" t="s">
        <v>1341</v>
      </c>
      <c r="AJ697" s="399" t="s">
        <v>1341</v>
      </c>
      <c r="AK697" s="397"/>
    </row>
    <row r="698" spans="7:37" x14ac:dyDescent="0.3">
      <c r="G698" s="397" t="s">
        <v>2488</v>
      </c>
      <c r="H698" s="397" t="s">
        <v>842</v>
      </c>
      <c r="I698" s="397">
        <v>2008</v>
      </c>
      <c r="J698" s="397">
        <v>5000</v>
      </c>
      <c r="K698" s="397">
        <v>999982</v>
      </c>
      <c r="L698" s="421">
        <v>634385</v>
      </c>
      <c r="M698" s="397" t="s">
        <v>840</v>
      </c>
      <c r="O698" s="398" t="s">
        <v>2199</v>
      </c>
      <c r="P698" s="399" t="s">
        <v>1607</v>
      </c>
      <c r="Q698" s="399" t="s">
        <v>842</v>
      </c>
      <c r="R698" s="400">
        <v>2005</v>
      </c>
      <c r="S698" s="399" t="s">
        <v>2098</v>
      </c>
      <c r="T698" s="399" t="s">
        <v>2099</v>
      </c>
      <c r="U698" s="399" t="s">
        <v>1612</v>
      </c>
      <c r="V698" s="401">
        <v>38909</v>
      </c>
      <c r="W698" s="401">
        <v>38909</v>
      </c>
      <c r="X698" s="399" t="s">
        <v>1608</v>
      </c>
      <c r="Y698" s="400">
        <v>91240</v>
      </c>
      <c r="Z698" s="399" t="s">
        <v>1341</v>
      </c>
      <c r="AA698" s="405"/>
      <c r="AB698" s="399" t="s">
        <v>1608</v>
      </c>
      <c r="AC698" s="400">
        <v>546</v>
      </c>
      <c r="AD698" s="399" t="s">
        <v>1341</v>
      </c>
      <c r="AE698" s="404"/>
      <c r="AF698" s="399" t="s">
        <v>1341</v>
      </c>
      <c r="AG698" s="399" t="s">
        <v>1341</v>
      </c>
      <c r="AH698" s="400" t="b">
        <v>0</v>
      </c>
      <c r="AI698" s="399" t="s">
        <v>1341</v>
      </c>
      <c r="AJ698" s="399" t="s">
        <v>1341</v>
      </c>
      <c r="AK698" s="397"/>
    </row>
    <row r="699" spans="7:37" x14ac:dyDescent="0.3">
      <c r="G699" s="397" t="s">
        <v>2488</v>
      </c>
      <c r="H699" s="397" t="s">
        <v>842</v>
      </c>
      <c r="I699" s="397">
        <v>2008</v>
      </c>
      <c r="J699" s="397">
        <v>5000</v>
      </c>
      <c r="K699" s="397">
        <v>999983</v>
      </c>
      <c r="L699" s="421">
        <v>634774</v>
      </c>
      <c r="M699" s="397" t="s">
        <v>840</v>
      </c>
      <c r="O699" s="398" t="s">
        <v>2201</v>
      </c>
      <c r="P699" s="399" t="s">
        <v>1607</v>
      </c>
      <c r="Q699" s="399" t="s">
        <v>842</v>
      </c>
      <c r="R699" s="400">
        <v>2005</v>
      </c>
      <c r="S699" s="399" t="s">
        <v>1796</v>
      </c>
      <c r="T699" s="399" t="s">
        <v>1797</v>
      </c>
      <c r="U699" s="399" t="s">
        <v>1612</v>
      </c>
      <c r="V699" s="401">
        <v>38887</v>
      </c>
      <c r="W699" s="401">
        <v>38901</v>
      </c>
      <c r="X699" s="399" t="s">
        <v>1608</v>
      </c>
      <c r="Y699" s="400">
        <v>178376</v>
      </c>
      <c r="Z699" s="399" t="s">
        <v>1341</v>
      </c>
      <c r="AA699" s="405"/>
      <c r="AB699" s="399" t="s">
        <v>1608</v>
      </c>
      <c r="AC699" s="400">
        <v>26253</v>
      </c>
      <c r="AD699" s="399" t="s">
        <v>1613</v>
      </c>
      <c r="AE699" s="403">
        <v>4553523</v>
      </c>
      <c r="AF699" s="399" t="s">
        <v>1341</v>
      </c>
      <c r="AG699" s="399" t="s">
        <v>1341</v>
      </c>
      <c r="AH699" s="400" t="b">
        <v>0</v>
      </c>
      <c r="AI699" s="399" t="s">
        <v>1341</v>
      </c>
      <c r="AJ699" s="399" t="s">
        <v>1341</v>
      </c>
      <c r="AK699" s="397"/>
    </row>
    <row r="700" spans="7:37" x14ac:dyDescent="0.3">
      <c r="G700" s="397" t="s">
        <v>2488</v>
      </c>
      <c r="H700" s="397" t="s">
        <v>842</v>
      </c>
      <c r="I700" s="397">
        <v>2008</v>
      </c>
      <c r="J700" s="397">
        <v>5000</v>
      </c>
      <c r="K700" s="397">
        <v>999984</v>
      </c>
      <c r="L700" s="421">
        <v>634775</v>
      </c>
      <c r="M700" s="397" t="s">
        <v>840</v>
      </c>
      <c r="O700" s="398" t="s">
        <v>2192</v>
      </c>
      <c r="P700" s="399" t="s">
        <v>1607</v>
      </c>
      <c r="Q700" s="399" t="s">
        <v>842</v>
      </c>
      <c r="R700" s="400">
        <v>2006</v>
      </c>
      <c r="S700" s="399" t="s">
        <v>2189</v>
      </c>
      <c r="T700" s="399" t="s">
        <v>2190</v>
      </c>
      <c r="U700" s="399" t="s">
        <v>1612</v>
      </c>
      <c r="V700" s="401">
        <v>39251</v>
      </c>
      <c r="W700" s="401">
        <v>39258</v>
      </c>
      <c r="X700" s="399" t="s">
        <v>1608</v>
      </c>
      <c r="Y700" s="400">
        <v>89092</v>
      </c>
      <c r="Z700" s="399" t="s">
        <v>1613</v>
      </c>
      <c r="AA700" s="400">
        <v>2661</v>
      </c>
      <c r="AB700" s="399" t="s">
        <v>1341</v>
      </c>
      <c r="AC700" s="405"/>
      <c r="AD700" s="399" t="s">
        <v>1341</v>
      </c>
      <c r="AE700" s="402"/>
      <c r="AF700" s="399" t="s">
        <v>1341</v>
      </c>
      <c r="AG700" s="399" t="s">
        <v>1341</v>
      </c>
      <c r="AH700" s="400" t="b">
        <v>0</v>
      </c>
      <c r="AI700" s="399" t="s">
        <v>1341</v>
      </c>
      <c r="AJ700" s="399" t="s">
        <v>1341</v>
      </c>
      <c r="AK700" s="397"/>
    </row>
    <row r="701" spans="7:37" x14ac:dyDescent="0.3">
      <c r="G701" s="397" t="s">
        <v>2488</v>
      </c>
      <c r="H701" s="397" t="s">
        <v>842</v>
      </c>
      <c r="I701" s="397">
        <v>2008</v>
      </c>
      <c r="J701" s="397">
        <v>5000</v>
      </c>
      <c r="K701" s="397">
        <v>999985</v>
      </c>
      <c r="L701" s="421" t="s">
        <v>1638</v>
      </c>
      <c r="M701" s="397" t="s">
        <v>1353</v>
      </c>
      <c r="O701" s="398" t="s">
        <v>2194</v>
      </c>
      <c r="P701" s="399" t="s">
        <v>1607</v>
      </c>
      <c r="Q701" s="399" t="s">
        <v>842</v>
      </c>
      <c r="R701" s="400">
        <v>2006</v>
      </c>
      <c r="S701" s="399" t="s">
        <v>2098</v>
      </c>
      <c r="T701" s="399" t="s">
        <v>2099</v>
      </c>
      <c r="U701" s="399" t="s">
        <v>1612</v>
      </c>
      <c r="V701" s="401">
        <v>39261</v>
      </c>
      <c r="W701" s="401">
        <v>39261</v>
      </c>
      <c r="X701" s="399" t="s">
        <v>1608</v>
      </c>
      <c r="Y701" s="400">
        <v>92009</v>
      </c>
      <c r="Z701" s="399" t="s">
        <v>1613</v>
      </c>
      <c r="AA701" s="400">
        <v>466</v>
      </c>
      <c r="AB701" s="399" t="s">
        <v>1608</v>
      </c>
      <c r="AC701" s="400">
        <v>295</v>
      </c>
      <c r="AD701" s="399" t="s">
        <v>1341</v>
      </c>
      <c r="AE701" s="402"/>
      <c r="AF701" s="399" t="s">
        <v>1341</v>
      </c>
      <c r="AG701" s="399" t="s">
        <v>1341</v>
      </c>
      <c r="AH701" s="400" t="b">
        <v>0</v>
      </c>
      <c r="AI701" s="399" t="s">
        <v>1341</v>
      </c>
      <c r="AJ701" s="399" t="s">
        <v>1341</v>
      </c>
      <c r="AK701" s="397"/>
    </row>
    <row r="702" spans="7:37" x14ac:dyDescent="0.3">
      <c r="G702" s="397" t="s">
        <v>2488</v>
      </c>
      <c r="H702" s="397" t="s">
        <v>842</v>
      </c>
      <c r="I702" s="397">
        <v>2005</v>
      </c>
      <c r="J702" s="397">
        <v>5000</v>
      </c>
      <c r="K702" s="397">
        <v>999986</v>
      </c>
      <c r="L702" s="421" t="s">
        <v>639</v>
      </c>
      <c r="M702" s="397" t="s">
        <v>1353</v>
      </c>
      <c r="O702" s="398" t="s">
        <v>2196</v>
      </c>
      <c r="P702" s="399" t="s">
        <v>1607</v>
      </c>
      <c r="Q702" s="399" t="s">
        <v>842</v>
      </c>
      <c r="R702" s="400">
        <v>2006</v>
      </c>
      <c r="S702" s="399" t="s">
        <v>1639</v>
      </c>
      <c r="T702" s="399" t="s">
        <v>1640</v>
      </c>
      <c r="U702" s="399" t="s">
        <v>1612</v>
      </c>
      <c r="V702" s="401">
        <v>39203</v>
      </c>
      <c r="W702" s="401">
        <v>39203</v>
      </c>
      <c r="X702" s="399" t="s">
        <v>1608</v>
      </c>
      <c r="Y702" s="400">
        <v>222476</v>
      </c>
      <c r="Z702" s="399" t="s">
        <v>1613</v>
      </c>
      <c r="AA702" s="403">
        <v>1190</v>
      </c>
      <c r="AB702" s="399" t="s">
        <v>1608</v>
      </c>
      <c r="AC702" s="400">
        <v>3987789</v>
      </c>
      <c r="AD702" s="399" t="s">
        <v>1613</v>
      </c>
      <c r="AE702" s="400">
        <v>31679</v>
      </c>
      <c r="AF702" s="399" t="s">
        <v>250</v>
      </c>
      <c r="AG702" s="399" t="s">
        <v>648</v>
      </c>
      <c r="AH702" s="400" t="b">
        <v>0</v>
      </c>
      <c r="AI702" s="399" t="s">
        <v>1341</v>
      </c>
      <c r="AJ702" s="399" t="s">
        <v>1341</v>
      </c>
      <c r="AK702" s="397"/>
    </row>
    <row r="703" spans="7:37" x14ac:dyDescent="0.3">
      <c r="G703" s="397" t="s">
        <v>2488</v>
      </c>
      <c r="H703" s="397" t="s">
        <v>842</v>
      </c>
      <c r="I703" s="397">
        <v>2006</v>
      </c>
      <c r="J703" s="397">
        <v>5000</v>
      </c>
      <c r="K703" s="397">
        <v>999987</v>
      </c>
      <c r="L703" s="421" t="s">
        <v>647</v>
      </c>
      <c r="M703" s="397" t="s">
        <v>1353</v>
      </c>
      <c r="O703" s="398" t="s">
        <v>2200</v>
      </c>
      <c r="P703" s="399" t="s">
        <v>1607</v>
      </c>
      <c r="Q703" s="399" t="s">
        <v>842</v>
      </c>
      <c r="R703" s="400">
        <v>2006</v>
      </c>
      <c r="S703" s="399" t="s">
        <v>1796</v>
      </c>
      <c r="T703" s="399" t="s">
        <v>1797</v>
      </c>
      <c r="U703" s="399" t="s">
        <v>1612</v>
      </c>
      <c r="V703" s="401">
        <v>39252</v>
      </c>
      <c r="W703" s="401">
        <v>39260</v>
      </c>
      <c r="X703" s="399" t="s">
        <v>1608</v>
      </c>
      <c r="Y703" s="400">
        <v>201746</v>
      </c>
      <c r="Z703" s="399" t="s">
        <v>1613</v>
      </c>
      <c r="AA703" s="403">
        <v>368</v>
      </c>
      <c r="AB703" s="399" t="s">
        <v>1608</v>
      </c>
      <c r="AC703" s="400">
        <v>1101</v>
      </c>
      <c r="AD703" s="399" t="s">
        <v>1341</v>
      </c>
      <c r="AE703" s="405"/>
      <c r="AF703" s="399" t="s">
        <v>1341</v>
      </c>
      <c r="AG703" s="399" t="s">
        <v>1341</v>
      </c>
      <c r="AH703" s="400" t="b">
        <v>0</v>
      </c>
      <c r="AI703" s="399" t="s">
        <v>1341</v>
      </c>
      <c r="AJ703" s="399" t="s">
        <v>1341</v>
      </c>
      <c r="AK703" s="397"/>
    </row>
    <row r="704" spans="7:37" x14ac:dyDescent="0.3">
      <c r="G704" s="397" t="s">
        <v>2488</v>
      </c>
      <c r="H704" s="397" t="s">
        <v>842</v>
      </c>
      <c r="I704" s="397">
        <v>2007</v>
      </c>
      <c r="J704" s="397">
        <v>5000</v>
      </c>
      <c r="K704" s="397">
        <v>999988</v>
      </c>
      <c r="L704" s="421" t="s">
        <v>670</v>
      </c>
      <c r="M704" s="397" t="s">
        <v>1353</v>
      </c>
      <c r="O704" s="398" t="s">
        <v>2188</v>
      </c>
      <c r="P704" s="399" t="s">
        <v>1607</v>
      </c>
      <c r="Q704" s="399" t="s">
        <v>842</v>
      </c>
      <c r="R704" s="400">
        <v>2007</v>
      </c>
      <c r="S704" s="399" t="s">
        <v>2189</v>
      </c>
      <c r="T704" s="399" t="s">
        <v>2190</v>
      </c>
      <c r="U704" s="399" t="s">
        <v>1612</v>
      </c>
      <c r="V704" s="401">
        <v>39630</v>
      </c>
      <c r="W704" s="401">
        <v>39634</v>
      </c>
      <c r="X704" s="399" t="s">
        <v>1608</v>
      </c>
      <c r="Y704" s="400">
        <v>96695</v>
      </c>
      <c r="Z704" s="399" t="s">
        <v>1613</v>
      </c>
      <c r="AA704" s="403">
        <v>977</v>
      </c>
      <c r="AB704" s="399" t="s">
        <v>1341</v>
      </c>
      <c r="AC704" s="405"/>
      <c r="AD704" s="399" t="s">
        <v>1341</v>
      </c>
      <c r="AE704" s="405"/>
      <c r="AF704" s="399" t="s">
        <v>1341</v>
      </c>
      <c r="AG704" s="399" t="s">
        <v>1341</v>
      </c>
      <c r="AH704" s="400" t="b">
        <v>0</v>
      </c>
      <c r="AI704" s="399" t="s">
        <v>1341</v>
      </c>
      <c r="AJ704" s="399" t="s">
        <v>1341</v>
      </c>
      <c r="AK704" s="397"/>
    </row>
    <row r="705" spans="7:37" x14ac:dyDescent="0.3">
      <c r="G705" s="397" t="s">
        <v>2488</v>
      </c>
      <c r="H705" s="397" t="s">
        <v>842</v>
      </c>
      <c r="I705" s="397">
        <v>2005</v>
      </c>
      <c r="J705" s="397">
        <v>5000</v>
      </c>
      <c r="K705" s="397">
        <v>999989</v>
      </c>
      <c r="L705" s="421" t="s">
        <v>2185</v>
      </c>
      <c r="M705" s="397" t="s">
        <v>1359</v>
      </c>
      <c r="O705" s="398" t="s">
        <v>2191</v>
      </c>
      <c r="P705" s="399" t="s">
        <v>1607</v>
      </c>
      <c r="Q705" s="399" t="s">
        <v>842</v>
      </c>
      <c r="R705" s="400">
        <v>2007</v>
      </c>
      <c r="S705" s="399" t="s">
        <v>1796</v>
      </c>
      <c r="T705" s="399" t="s">
        <v>1797</v>
      </c>
      <c r="U705" s="399" t="s">
        <v>1612</v>
      </c>
      <c r="V705" s="401">
        <v>39617</v>
      </c>
      <c r="W705" s="401">
        <v>39637</v>
      </c>
      <c r="X705" s="399" t="s">
        <v>1608</v>
      </c>
      <c r="Y705" s="400">
        <v>202953</v>
      </c>
      <c r="Z705" s="399" t="s">
        <v>1341</v>
      </c>
      <c r="AA705" s="402"/>
      <c r="AB705" s="399" t="s">
        <v>1608</v>
      </c>
      <c r="AC705" s="400">
        <v>723</v>
      </c>
      <c r="AD705" s="399" t="s">
        <v>1341</v>
      </c>
      <c r="AE705" s="405"/>
      <c r="AF705" s="399" t="s">
        <v>1341</v>
      </c>
      <c r="AG705" s="399" t="s">
        <v>1341</v>
      </c>
      <c r="AH705" s="400" t="b">
        <v>0</v>
      </c>
      <c r="AI705" s="399" t="s">
        <v>1341</v>
      </c>
      <c r="AJ705" s="399" t="s">
        <v>1341</v>
      </c>
      <c r="AK705" s="397"/>
    </row>
    <row r="706" spans="7:37" x14ac:dyDescent="0.3">
      <c r="G706" s="397" t="s">
        <v>2488</v>
      </c>
      <c r="H706" s="397" t="s">
        <v>842</v>
      </c>
      <c r="I706" s="397">
        <v>2005</v>
      </c>
      <c r="J706" s="397">
        <v>5000</v>
      </c>
      <c r="K706" s="397">
        <v>999990</v>
      </c>
      <c r="L706" s="421" t="s">
        <v>2096</v>
      </c>
      <c r="M706" s="397" t="s">
        <v>1362</v>
      </c>
      <c r="O706" s="398" t="s">
        <v>2193</v>
      </c>
      <c r="P706" s="399" t="s">
        <v>1607</v>
      </c>
      <c r="Q706" s="399" t="s">
        <v>842</v>
      </c>
      <c r="R706" s="400">
        <v>2007</v>
      </c>
      <c r="S706" s="399" t="s">
        <v>2098</v>
      </c>
      <c r="T706" s="399" t="s">
        <v>2099</v>
      </c>
      <c r="U706" s="399" t="s">
        <v>1612</v>
      </c>
      <c r="V706" s="401">
        <v>39624</v>
      </c>
      <c r="W706" s="401">
        <v>39636</v>
      </c>
      <c r="X706" s="399" t="s">
        <v>1608</v>
      </c>
      <c r="Y706" s="400">
        <v>80785</v>
      </c>
      <c r="Z706" s="399" t="s">
        <v>1341</v>
      </c>
      <c r="AA706" s="404"/>
      <c r="AB706" s="399" t="s">
        <v>1608</v>
      </c>
      <c r="AC706" s="400">
        <v>7025</v>
      </c>
      <c r="AD706" s="399" t="s">
        <v>1341</v>
      </c>
      <c r="AE706" s="405"/>
      <c r="AF706" s="399" t="s">
        <v>1341</v>
      </c>
      <c r="AG706" s="399" t="s">
        <v>1341</v>
      </c>
      <c r="AH706" s="400" t="b">
        <v>0</v>
      </c>
      <c r="AI706" s="399" t="s">
        <v>1341</v>
      </c>
      <c r="AJ706" s="399" t="s">
        <v>1341</v>
      </c>
      <c r="AK706" s="397"/>
    </row>
    <row r="707" spans="7:37" x14ac:dyDescent="0.3">
      <c r="G707" s="397" t="s">
        <v>2488</v>
      </c>
      <c r="H707" s="397" t="s">
        <v>842</v>
      </c>
      <c r="I707" s="397">
        <v>2006</v>
      </c>
      <c r="J707" s="397">
        <v>5000</v>
      </c>
      <c r="K707" s="397">
        <v>999991</v>
      </c>
      <c r="L707" s="421" t="s">
        <v>2095</v>
      </c>
      <c r="M707" s="397" t="s">
        <v>1362</v>
      </c>
      <c r="O707" s="398" t="s">
        <v>2197</v>
      </c>
      <c r="P707" s="399" t="s">
        <v>1607</v>
      </c>
      <c r="Q707" s="399" t="s">
        <v>842</v>
      </c>
      <c r="R707" s="400">
        <v>2007</v>
      </c>
      <c r="S707" s="399" t="s">
        <v>1639</v>
      </c>
      <c r="T707" s="399" t="s">
        <v>1640</v>
      </c>
      <c r="U707" s="399" t="s">
        <v>1612</v>
      </c>
      <c r="V707" s="401">
        <v>39582</v>
      </c>
      <c r="W707" s="401">
        <v>39587</v>
      </c>
      <c r="X707" s="399" t="s">
        <v>1608</v>
      </c>
      <c r="Y707" s="400">
        <v>227193</v>
      </c>
      <c r="Z707" s="399" t="s">
        <v>1613</v>
      </c>
      <c r="AA707" s="403">
        <v>1213</v>
      </c>
      <c r="AB707" s="399" t="s">
        <v>1608</v>
      </c>
      <c r="AC707" s="400">
        <v>3791061</v>
      </c>
      <c r="AD707" s="399" t="s">
        <v>1613</v>
      </c>
      <c r="AE707" s="400">
        <v>38303</v>
      </c>
      <c r="AF707" s="399" t="s">
        <v>250</v>
      </c>
      <c r="AG707" s="399" t="s">
        <v>671</v>
      </c>
      <c r="AH707" s="400" t="b">
        <v>0</v>
      </c>
      <c r="AI707" s="399" t="s">
        <v>1341</v>
      </c>
      <c r="AJ707" s="399" t="s">
        <v>1341</v>
      </c>
      <c r="AK707" s="397"/>
    </row>
    <row r="708" spans="7:37" x14ac:dyDescent="0.3">
      <c r="G708" s="397" t="s">
        <v>2488</v>
      </c>
      <c r="H708" s="397" t="s">
        <v>842</v>
      </c>
      <c r="I708" s="397">
        <v>2006</v>
      </c>
      <c r="J708" s="397">
        <v>5000</v>
      </c>
      <c r="K708" s="397">
        <v>999992</v>
      </c>
      <c r="L708" s="421" t="s">
        <v>2186</v>
      </c>
      <c r="M708" s="397" t="s">
        <v>1359</v>
      </c>
      <c r="O708" s="409">
        <v>634385</v>
      </c>
      <c r="P708" s="410"/>
      <c r="Q708" s="410" t="s">
        <v>840</v>
      </c>
      <c r="R708" s="410">
        <v>2008</v>
      </c>
      <c r="S708" s="410"/>
      <c r="T708" s="410"/>
      <c r="U708" s="410"/>
      <c r="V708" s="410"/>
      <c r="W708" s="410"/>
      <c r="X708" s="410"/>
      <c r="Y708" s="410"/>
      <c r="Z708" s="410"/>
      <c r="AA708" s="397"/>
      <c r="AB708" s="410"/>
      <c r="AC708" s="410"/>
      <c r="AD708" s="410"/>
      <c r="AE708" s="410"/>
      <c r="AF708" s="410"/>
      <c r="AG708" s="410"/>
      <c r="AH708" s="410"/>
      <c r="AI708" s="410"/>
      <c r="AJ708" s="410" t="s">
        <v>2479</v>
      </c>
      <c r="AK708" s="397"/>
    </row>
    <row r="709" spans="7:37" x14ac:dyDescent="0.3">
      <c r="G709" s="397" t="s">
        <v>2488</v>
      </c>
      <c r="H709" s="397" t="s">
        <v>842</v>
      </c>
      <c r="I709" s="397">
        <v>2007</v>
      </c>
      <c r="J709" s="397">
        <v>5000</v>
      </c>
      <c r="K709" s="397">
        <v>999993</v>
      </c>
      <c r="L709" s="421" t="s">
        <v>2097</v>
      </c>
      <c r="M709" s="397" t="s">
        <v>1362</v>
      </c>
      <c r="O709" s="409">
        <v>634774</v>
      </c>
      <c r="P709" s="410"/>
      <c r="Q709" s="410" t="s">
        <v>840</v>
      </c>
      <c r="R709" s="410">
        <v>2008</v>
      </c>
      <c r="S709" s="410"/>
      <c r="T709" s="410"/>
      <c r="U709" s="410"/>
      <c r="V709" s="410"/>
      <c r="W709" s="410"/>
      <c r="X709" s="410"/>
      <c r="Y709" s="410"/>
      <c r="Z709" s="410"/>
      <c r="AA709" s="397"/>
      <c r="AB709" s="410"/>
      <c r="AC709" s="410"/>
      <c r="AD709" s="410"/>
      <c r="AE709" s="410"/>
      <c r="AF709" s="410"/>
      <c r="AG709" s="410"/>
      <c r="AH709" s="410"/>
      <c r="AI709" s="410"/>
      <c r="AJ709" s="410" t="s">
        <v>2479</v>
      </c>
      <c r="AK709" s="397"/>
    </row>
    <row r="710" spans="7:37" x14ac:dyDescent="0.3">
      <c r="G710" s="397" t="s">
        <v>2488</v>
      </c>
      <c r="H710" s="397" t="s">
        <v>842</v>
      </c>
      <c r="I710" s="397">
        <v>2007</v>
      </c>
      <c r="J710" s="397">
        <v>5000</v>
      </c>
      <c r="K710" s="397">
        <v>999994</v>
      </c>
      <c r="L710" s="421" t="s">
        <v>2187</v>
      </c>
      <c r="M710" s="397" t="s">
        <v>1359</v>
      </c>
      <c r="O710" s="409">
        <v>634775</v>
      </c>
      <c r="P710" s="410"/>
      <c r="Q710" s="410" t="s">
        <v>840</v>
      </c>
      <c r="R710" s="410">
        <v>2008</v>
      </c>
      <c r="S710" s="410"/>
      <c r="T710" s="410"/>
      <c r="U710" s="410"/>
      <c r="V710" s="410"/>
      <c r="W710" s="410"/>
      <c r="X710" s="410"/>
      <c r="Y710" s="410"/>
      <c r="Z710" s="410"/>
      <c r="AA710" s="397"/>
      <c r="AB710" s="410"/>
      <c r="AC710" s="410"/>
      <c r="AD710" s="410"/>
      <c r="AE710" s="410"/>
      <c r="AF710" s="410"/>
      <c r="AG710" s="410"/>
      <c r="AH710" s="410"/>
      <c r="AI710" s="410"/>
      <c r="AJ710" s="410" t="s">
        <v>2479</v>
      </c>
      <c r="AK710" s="397"/>
    </row>
    <row r="965" spans="11:12" x14ac:dyDescent="0.3">
      <c r="K965" s="267"/>
      <c r="L965" s="267"/>
    </row>
  </sheetData>
  <sortState xmlns:xlrd2="http://schemas.microsoft.com/office/spreadsheetml/2017/richdata2" ref="G696:K710">
    <sortCondition ref="I696:I710"/>
  </sortState>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4">
    <tabColor theme="5" tint="0.79998168889431442"/>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14</v>
      </c>
      <c r="C2" s="730" t="s">
        <v>135</v>
      </c>
      <c r="D2" s="731"/>
    </row>
    <row r="3" spans="1:4" ht="28.8" x14ac:dyDescent="0.3">
      <c r="A3" s="4" t="s">
        <v>2759</v>
      </c>
      <c r="B3" s="17" t="s">
        <v>553</v>
      </c>
      <c r="C3" s="5"/>
    </row>
    <row r="4" spans="1:4" ht="43.5" customHeight="1" x14ac:dyDescent="0.3">
      <c r="A4" s="4" t="s">
        <v>126</v>
      </c>
      <c r="B4" s="18" t="s">
        <v>555</v>
      </c>
    </row>
    <row r="5" spans="1:4" ht="28.8" x14ac:dyDescent="0.3">
      <c r="A5" s="4" t="s">
        <v>2760</v>
      </c>
      <c r="B5" s="295" t="str">
        <f>VLOOKUP(B3,stringbuilder!$AV$2:$AZ$547,5,FALSE)</f>
        <v>Lewis R (Wild Brood) --  BY2005: 632987;  BY2006: 633492;  BY2007: 633979;  BY2008: 634186;
[total release: 230,686]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t="s">
        <v>556</v>
      </c>
    </row>
  </sheetData>
  <hyperlinks>
    <hyperlink ref="C2" location="StockTOC!A1" display="Return to TOC"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1">
    <tabColor theme="5" tint="0.39997558519241921"/>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15</v>
      </c>
      <c r="C2" s="730" t="s">
        <v>135</v>
      </c>
      <c r="D2" s="731"/>
    </row>
    <row r="3" spans="1:4" ht="28.8" x14ac:dyDescent="0.3">
      <c r="A3" s="4" t="s">
        <v>2759</v>
      </c>
      <c r="B3" s="17" t="s">
        <v>900</v>
      </c>
      <c r="C3" s="5"/>
    </row>
    <row r="4" spans="1:4" ht="55.2" x14ac:dyDescent="0.3">
      <c r="A4" s="4" t="s">
        <v>126</v>
      </c>
      <c r="B4" s="18" t="s">
        <v>832</v>
      </c>
    </row>
    <row r="5" spans="1:4" ht="48" x14ac:dyDescent="0.3">
      <c r="A5" s="4" t="s">
        <v>2760</v>
      </c>
      <c r="B5" s="295" t="str">
        <f>VLOOKUP(B3,stringbuilder!$AV$2:$AZ$547,5,FALSE)</f>
        <v>SPRING CR NFH --  BY2005: 052873, 052874, 052971, 052972;  BY2006: 052570, 052577, 052588, 052895, 052897, 053592, 054318, 054336;  BY2007: 050685, 052978, 053767, 053776, 053778, 053780, 053782, 053874, 054274, 054276;  BY2008: 054864, 054866;
[total release: 1,695,140]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2">
    <tabColor theme="5" tint="0.39997558519241921"/>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16</v>
      </c>
      <c r="C2" s="730" t="s">
        <v>135</v>
      </c>
      <c r="D2" s="731"/>
    </row>
    <row r="3" spans="1:4" ht="28.8" x14ac:dyDescent="0.3">
      <c r="A3" s="4" t="s">
        <v>2759</v>
      </c>
      <c r="B3" s="17" t="s">
        <v>900</v>
      </c>
      <c r="C3" s="5"/>
    </row>
    <row r="4" spans="1:4" ht="55.2" x14ac:dyDescent="0.3">
      <c r="A4" s="4" t="s">
        <v>126</v>
      </c>
      <c r="B4" s="18" t="s">
        <v>831</v>
      </c>
    </row>
    <row r="5" spans="1:4" ht="48" x14ac:dyDescent="0.3">
      <c r="A5" s="4" t="s">
        <v>2760</v>
      </c>
      <c r="B5" s="295" t="str">
        <f>VLOOKUP(B3,stringbuilder!$AV$2:$AZ$547,5,FALSE)</f>
        <v>SPRING CR NFH --  BY2005: 052873, 052874, 052971, 052972;  BY2006: 052570, 052577, 052588, 052895, 052897, 053592, 054318, 054336;  BY2007: 050685, 052978, 053767, 053776, 053778, 053780, 053782, 053874, 054274, 054276;  BY2008: 054864, 054866;
[total release: 1,695,140]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3">
    <tabColor theme="5"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836</v>
      </c>
      <c r="C2" s="730" t="s">
        <v>135</v>
      </c>
      <c r="D2" s="731"/>
    </row>
    <row r="3" spans="1:4" ht="28.8" x14ac:dyDescent="0.3">
      <c r="A3" s="4" t="s">
        <v>2759</v>
      </c>
      <c r="B3" s="17" t="s">
        <v>677</v>
      </c>
      <c r="C3" s="5"/>
    </row>
    <row r="4" spans="1:4" ht="69" x14ac:dyDescent="0.3">
      <c r="A4" s="4" t="s">
        <v>126</v>
      </c>
      <c r="B4" s="18" t="s">
        <v>887</v>
      </c>
    </row>
    <row r="5" spans="1:4" ht="36" x14ac:dyDescent="0.3">
      <c r="A5" s="4" t="s">
        <v>2760</v>
      </c>
      <c r="B5" s="295" t="str">
        <f>VLOOKUP(B3,stringbuilder!$AV$2:$AZ$547,5,FALSE)</f>
        <v>WELLS HATCHERY --  BY2005: 633298, 633299, 633596;  BY2006: 633385, 633386, 633799;  BY2007: 633871, 633872, 634287, 634390;  BY2008: 634876, 635092, 635093;
[total release: 2,895,784]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t="s">
        <v>837</v>
      </c>
    </row>
  </sheetData>
  <hyperlinks>
    <hyperlink ref="C2" location="StockTOC!A1" display="Return to TOC"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4">
    <tabColor theme="5"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838</v>
      </c>
      <c r="C2" s="730" t="s">
        <v>135</v>
      </c>
      <c r="D2" s="731"/>
    </row>
    <row r="3" spans="1:4" ht="28.8" x14ac:dyDescent="0.3">
      <c r="A3" s="4" t="s">
        <v>2759</v>
      </c>
      <c r="B3" s="17" t="s">
        <v>677</v>
      </c>
      <c r="C3" s="5"/>
    </row>
    <row r="4" spans="1:4" ht="69" x14ac:dyDescent="0.3">
      <c r="A4" s="4" t="s">
        <v>126</v>
      </c>
      <c r="B4" s="18" t="s">
        <v>886</v>
      </c>
    </row>
    <row r="5" spans="1:4" ht="36" x14ac:dyDescent="0.3">
      <c r="A5" s="4" t="s">
        <v>2760</v>
      </c>
      <c r="B5" s="295" t="str">
        <f>VLOOKUP(B3,stringbuilder!$AV$2:$AZ$547,5,FALSE)</f>
        <v>WELLS HATCHERY --  BY2005: 633298, 633299, 633596;  BY2006: 633385, 633386, 633799;  BY2007: 633871, 633872, 634287, 634390;  BY2008: 634876, 635092, 635093;
[total release: 2,895,784]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t="s">
        <v>837</v>
      </c>
    </row>
  </sheetData>
  <hyperlinks>
    <hyperlink ref="C2" location="StockTOC!A1" display="Return to TOC"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5">
    <tabColor theme="7"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888</v>
      </c>
      <c r="C2" s="730" t="s">
        <v>135</v>
      </c>
      <c r="D2" s="731"/>
    </row>
    <row r="3" spans="1:4" ht="28.8" x14ac:dyDescent="0.3">
      <c r="A3" s="4" t="s">
        <v>2759</v>
      </c>
      <c r="B3" s="17" t="s">
        <v>610</v>
      </c>
      <c r="C3" s="5"/>
    </row>
    <row r="4" spans="1:4" ht="82.8" x14ac:dyDescent="0.3">
      <c r="A4" s="4" t="s">
        <v>126</v>
      </c>
      <c r="B4" s="18" t="s">
        <v>889</v>
      </c>
    </row>
    <row r="5" spans="1:4" ht="36" x14ac:dyDescent="0.3">
      <c r="A5" s="4" t="s">
        <v>2760</v>
      </c>
      <c r="B5" s="295" t="str">
        <f>VLOOKUP(B3,stringbuilder!$AV$2:$AZ$547,5,FALSE)</f>
        <v>PRIEST RAPIDS HATCHERY --  BY2005: 633173;  BY2006: 633894;  BY2007: 634391;  BY2008: 634799;   RINGOLD SPRINGS HATCHERY --  BY2006: 094504;  BY2007: 094663;
[total release: 1,262,603]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6">
    <tabColor theme="7"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901</v>
      </c>
      <c r="C2" s="730" t="s">
        <v>135</v>
      </c>
      <c r="D2" s="731"/>
    </row>
    <row r="3" spans="1:4" ht="28.8" x14ac:dyDescent="0.3">
      <c r="A3" s="4" t="s">
        <v>2759</v>
      </c>
      <c r="B3" s="17" t="s">
        <v>610</v>
      </c>
      <c r="C3" s="5"/>
    </row>
    <row r="4" spans="1:4" ht="69" x14ac:dyDescent="0.3">
      <c r="A4" s="4" t="s">
        <v>126</v>
      </c>
      <c r="B4" s="18" t="s">
        <v>890</v>
      </c>
    </row>
    <row r="5" spans="1:4" ht="36" x14ac:dyDescent="0.3">
      <c r="A5" s="4" t="s">
        <v>2760</v>
      </c>
      <c r="B5" s="295" t="str">
        <f>VLOOKUP(B3,stringbuilder!$AV$2:$AZ$547,5,FALSE)</f>
        <v>PRIEST RAPIDS HATCHERY --  BY2005: 633173;  BY2006: 633894;  BY2007: 634391;  BY2008: 634799;   RINGOLD SPRINGS HATCHERY --  BY2006: 094504;  BY2007: 094663;
[total release: 1,262,603]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87">
    <tabColor theme="6" tint="-0.499984740745262"/>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912</v>
      </c>
      <c r="C2" s="730" t="s">
        <v>135</v>
      </c>
      <c r="D2" s="731"/>
    </row>
    <row r="3" spans="1:4" ht="28.8" x14ac:dyDescent="0.3">
      <c r="A3" s="4" t="s">
        <v>2759</v>
      </c>
      <c r="B3" s="17" t="s">
        <v>913</v>
      </c>
      <c r="C3" s="5"/>
    </row>
    <row r="4" spans="1:4" ht="41.4" x14ac:dyDescent="0.3">
      <c r="A4" s="4" t="s">
        <v>126</v>
      </c>
      <c r="B4" s="18" t="s">
        <v>909</v>
      </c>
    </row>
    <row r="5" spans="1:4" ht="60" x14ac:dyDescent="0.3">
      <c r="A5" s="4" t="s">
        <v>2760</v>
      </c>
      <c r="B5" s="295" t="str">
        <f>VLOOKUP(B3,stringbuilder!$AV$2:$AZ$547,5,FALSE)</f>
        <v>COWLITZ SALMON HATCH --  BY2005: 633465;  BY2006: 633473;  BY2007: 633974;  BY2008: 634776;   FALLERT CR HATCHERY --  BY2005: 633399;  BY2006: 633464;  BY2007: 634288;  BY2008: 634787;   LEWIS RIVER HATCHERY --  BY2005: 632866;  BY2006: 633397;  BY2007: 634388;  BY2008: 634790;
[total release: 1,443,236]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945 k = 0.053 t0 = 3.9, and 
t= (Age-1)*12+timestep midpt.; CV2: 8%, CV3: 7%, CV4: 5%, CV5: 3%
Estimated using marine recoveries for all L. Col. R. spring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8">
    <tabColor theme="6" tint="-0.499984740745262"/>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911</v>
      </c>
      <c r="C2" s="730" t="s">
        <v>135</v>
      </c>
      <c r="D2" s="731"/>
    </row>
    <row r="3" spans="1:4" ht="28.8" x14ac:dyDescent="0.3">
      <c r="A3" s="4" t="s">
        <v>2759</v>
      </c>
      <c r="B3" s="17" t="s">
        <v>913</v>
      </c>
      <c r="C3" s="5"/>
    </row>
    <row r="4" spans="1:4" ht="28.8" x14ac:dyDescent="0.3">
      <c r="A4" s="4" t="s">
        <v>126</v>
      </c>
      <c r="B4" s="18" t="s">
        <v>910</v>
      </c>
    </row>
    <row r="5" spans="1:4" ht="60" x14ac:dyDescent="0.3">
      <c r="A5" s="4" t="s">
        <v>2760</v>
      </c>
      <c r="B5" s="295" t="str">
        <f>VLOOKUP(B3,stringbuilder!$AV$2:$AZ$547,5,FALSE)</f>
        <v>COWLITZ SALMON HATCH --  BY2005: 633465;  BY2006: 633473;  BY2007: 633974;  BY2008: 634776;   FALLERT CR HATCHERY --  BY2005: 633399;  BY2006: 633464;  BY2007: 634288;  BY2008: 634787;   LEWIS RIVER HATCHERY --  BY2005: 632866;  BY2006: 633397;  BY2007: 634388;  BY2008: 634790;
[total release: 1,443,236]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945 k = 0.053 t0 = 3.9, and 
t= (Age-1)*12+timestep midpt.; CV2: 8%, CV3: 7%, CV4: 5%, CV5: 3%
Estimated using marine recoveries for all L. Col. R. spring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9">
    <tabColor theme="5"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101" customWidth="1"/>
  </cols>
  <sheetData>
    <row r="1" spans="1:4" ht="15.6" x14ac:dyDescent="0.3">
      <c r="A1" s="6" t="s">
        <v>139</v>
      </c>
    </row>
    <row r="2" spans="1:4" ht="19.8" x14ac:dyDescent="0.4">
      <c r="A2" s="4" t="s">
        <v>125</v>
      </c>
      <c r="B2" s="17" t="s">
        <v>972</v>
      </c>
      <c r="C2" s="730" t="s">
        <v>135</v>
      </c>
      <c r="D2" s="731"/>
    </row>
    <row r="3" spans="1:4" ht="28.8" x14ac:dyDescent="0.3">
      <c r="A3" s="4" t="s">
        <v>2759</v>
      </c>
      <c r="B3" s="17" t="s">
        <v>612</v>
      </c>
      <c r="C3" s="5"/>
    </row>
    <row r="4" spans="1:4" ht="28.8" x14ac:dyDescent="0.3">
      <c r="A4" s="4" t="s">
        <v>126</v>
      </c>
      <c r="B4" s="18" t="s">
        <v>971</v>
      </c>
    </row>
    <row r="5" spans="1:4" ht="96" x14ac:dyDescent="0.3">
      <c r="A5" s="4" t="s">
        <v>2760</v>
      </c>
      <c r="B5" s="295" t="str">
        <f>VLOOKUP(B3,stringbuilder!$AV$2:$AZ$547,5,FALSE)</f>
        <v>CLACKAMAS HATCHERY --  BY2005: 094346, 094422, 094437;  BY2006: 094612;  BY2007: 090177, 090178;  BY2008: 090269, 090271;   DEXTER PONDS (WILLAM --  BY2005: 094139, 094140, 094335, 094425;  BY2006: 094556, 094562;  BY2007: 094651;  BY2008: 090194, 090279, 090280;   LEABURG HATCHERY --  BY2006: 094549, 094561;   MARION FORKS HATCH --  BY2005: 092734, 094143, 094344, 094436;  BY2006: 094609, 094610;  BY2007: 090171, 090188;  BY2008: 094653;   MCKENZIE HATCHERY --  BY2005: 094333, 094345, 094438, 094439;  BY2006: 094614, 094615, 094616;  BY2007: 090187, 090189, 090190, 094652;  BY2008: 090237, 090238, 090239;   SOUTH SANTIAM HATCH --  BY2005: 094142, 094348, 094453;  BY2006: 094558, 094601, 094627;  BY2007: 094529, 094657;  BY2008: 090193, 090196, 090197;   WILLAMETTE HATCHERY --  BY2005: 094347, 094349;  BY2006: 094557, 094559, 094560, 094563, 094602, 094603;  BY2007: 090169, 094650;  BY2008: 090278;
[total release: 2,974,876]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945 k = 0.053 t0 = 3.9, and 
t= (Age-1)*12+timestep midpt.; CV2: 8%, CV3: 7%, CV4: 5%, CV5: 3%
Estimated using marine recoveries for all L. Col. R. spring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3">
    <tabColor theme="1"/>
  </sheetPr>
  <dimension ref="A1:T170"/>
  <sheetViews>
    <sheetView workbookViewId="0">
      <pane ySplit="1" topLeftCell="A5" activePane="bottomLeft" state="frozen"/>
      <selection activeCell="L39" sqref="L39"/>
      <selection pane="bottomLeft" activeCell="L39" sqref="L39"/>
    </sheetView>
  </sheetViews>
  <sheetFormatPr defaultRowHeight="14.4" x14ac:dyDescent="0.3"/>
  <cols>
    <col min="9" max="9" width="16.109375" bestFit="1" customWidth="1"/>
    <col min="10" max="10" width="15.6640625" bestFit="1" customWidth="1"/>
  </cols>
  <sheetData>
    <row r="1" spans="1:20" x14ac:dyDescent="0.3">
      <c r="A1" s="328" t="s">
        <v>1590</v>
      </c>
      <c r="B1" s="328" t="s">
        <v>1930</v>
      </c>
      <c r="C1" s="328" t="s">
        <v>1538</v>
      </c>
      <c r="D1" s="328" t="s">
        <v>1329</v>
      </c>
      <c r="E1" s="328" t="s">
        <v>1591</v>
      </c>
      <c r="F1" s="328" t="s">
        <v>1592</v>
      </c>
      <c r="G1" s="328" t="s">
        <v>1593</v>
      </c>
      <c r="H1" s="328" t="s">
        <v>1594</v>
      </c>
      <c r="I1" s="328" t="s">
        <v>1595</v>
      </c>
      <c r="J1" s="328" t="s">
        <v>1596</v>
      </c>
      <c r="K1" s="328" t="s">
        <v>1597</v>
      </c>
      <c r="L1" s="328" t="s">
        <v>1598</v>
      </c>
      <c r="M1" s="328" t="s">
        <v>1599</v>
      </c>
      <c r="N1" s="328" t="s">
        <v>1600</v>
      </c>
      <c r="O1" s="328" t="s">
        <v>1601</v>
      </c>
      <c r="P1" s="328" t="s">
        <v>1602</v>
      </c>
      <c r="Q1" s="328" t="s">
        <v>1603</v>
      </c>
      <c r="R1" s="328" t="s">
        <v>1604</v>
      </c>
      <c r="S1" s="328" t="s">
        <v>1605</v>
      </c>
      <c r="T1" s="328" t="s">
        <v>1606</v>
      </c>
    </row>
    <row r="2" spans="1:20" x14ac:dyDescent="0.3">
      <c r="A2" s="329" t="s">
        <v>1669</v>
      </c>
      <c r="B2" s="329">
        <f t="shared" ref="B2:B31" si="0">A2*1</f>
        <v>180273</v>
      </c>
      <c r="C2" s="329" t="s">
        <v>1607</v>
      </c>
      <c r="D2" s="329" t="s">
        <v>1403</v>
      </c>
      <c r="E2" s="330">
        <v>2008</v>
      </c>
      <c r="F2" s="329" t="s">
        <v>1670</v>
      </c>
      <c r="G2" s="329" t="s">
        <v>1671</v>
      </c>
      <c r="H2" s="329" t="s">
        <v>1612</v>
      </c>
      <c r="I2" s="331">
        <v>39955</v>
      </c>
      <c r="J2" s="331">
        <v>39955</v>
      </c>
      <c r="K2" s="329" t="s">
        <v>1608</v>
      </c>
      <c r="L2" s="330">
        <v>25830</v>
      </c>
      <c r="M2" s="329" t="s">
        <v>1341</v>
      </c>
      <c r="N2" s="332"/>
      <c r="O2" s="329" t="s">
        <v>1613</v>
      </c>
      <c r="P2" s="333">
        <v>406484</v>
      </c>
      <c r="Q2" s="329" t="s">
        <v>1608</v>
      </c>
      <c r="R2" s="333">
        <v>349</v>
      </c>
      <c r="S2" s="329" t="s">
        <v>1341</v>
      </c>
      <c r="T2" s="329" t="s">
        <v>1341</v>
      </c>
    </row>
    <row r="3" spans="1:20" x14ac:dyDescent="0.3">
      <c r="A3" s="329" t="s">
        <v>1739</v>
      </c>
      <c r="B3" s="329">
        <f t="shared" si="0"/>
        <v>183855</v>
      </c>
      <c r="C3" s="329" t="s">
        <v>1607</v>
      </c>
      <c r="D3" s="329" t="s">
        <v>1403</v>
      </c>
      <c r="E3" s="330">
        <v>2008</v>
      </c>
      <c r="F3" s="329" t="s">
        <v>1670</v>
      </c>
      <c r="G3" s="329" t="s">
        <v>1671</v>
      </c>
      <c r="H3" s="329" t="s">
        <v>1612</v>
      </c>
      <c r="I3" s="331">
        <v>39955</v>
      </c>
      <c r="J3" s="331">
        <v>39955</v>
      </c>
      <c r="K3" s="329" t="s">
        <v>1608</v>
      </c>
      <c r="L3" s="330">
        <v>36134</v>
      </c>
      <c r="M3" s="329" t="s">
        <v>1341</v>
      </c>
      <c r="N3" s="332"/>
      <c r="O3" s="329" t="s">
        <v>1613</v>
      </c>
      <c r="P3" s="333">
        <v>564822</v>
      </c>
      <c r="Q3" s="329" t="s">
        <v>1608</v>
      </c>
      <c r="R3" s="333">
        <v>243</v>
      </c>
      <c r="S3" s="329" t="s">
        <v>1341</v>
      </c>
      <c r="T3" s="329" t="s">
        <v>1341</v>
      </c>
    </row>
    <row r="4" spans="1:20" x14ac:dyDescent="0.3">
      <c r="A4" s="329" t="s">
        <v>1742</v>
      </c>
      <c r="B4" s="329">
        <f t="shared" si="0"/>
        <v>185360</v>
      </c>
      <c r="C4" s="329" t="s">
        <v>1607</v>
      </c>
      <c r="D4" s="329" t="s">
        <v>1403</v>
      </c>
      <c r="E4" s="330">
        <v>2008</v>
      </c>
      <c r="F4" s="329" t="s">
        <v>1670</v>
      </c>
      <c r="G4" s="329" t="s">
        <v>1671</v>
      </c>
      <c r="H4" s="329" t="s">
        <v>1612</v>
      </c>
      <c r="I4" s="331">
        <v>39955</v>
      </c>
      <c r="J4" s="331">
        <v>39955</v>
      </c>
      <c r="K4" s="329" t="s">
        <v>1608</v>
      </c>
      <c r="L4" s="330">
        <v>36702</v>
      </c>
      <c r="M4" s="329" t="s">
        <v>1341</v>
      </c>
      <c r="N4" s="332"/>
      <c r="O4" s="329" t="s">
        <v>1613</v>
      </c>
      <c r="P4" s="330">
        <v>575625</v>
      </c>
      <c r="Q4" s="329" t="s">
        <v>1608</v>
      </c>
      <c r="R4" s="330">
        <v>371</v>
      </c>
      <c r="S4" s="329" t="s">
        <v>1341</v>
      </c>
      <c r="T4" s="329" t="s">
        <v>1341</v>
      </c>
    </row>
    <row r="5" spans="1:20" x14ac:dyDescent="0.3">
      <c r="A5" s="329" t="s">
        <v>1744</v>
      </c>
      <c r="B5" s="329">
        <f t="shared" si="0"/>
        <v>185956</v>
      </c>
      <c r="C5" s="329" t="s">
        <v>1607</v>
      </c>
      <c r="D5" s="329" t="s">
        <v>1403</v>
      </c>
      <c r="E5" s="330">
        <v>2008</v>
      </c>
      <c r="F5" s="329" t="s">
        <v>1670</v>
      </c>
      <c r="G5" s="329" t="s">
        <v>1671</v>
      </c>
      <c r="H5" s="329" t="s">
        <v>1612</v>
      </c>
      <c r="I5" s="331">
        <v>39955</v>
      </c>
      <c r="J5" s="331">
        <v>39955</v>
      </c>
      <c r="K5" s="329" t="s">
        <v>1608</v>
      </c>
      <c r="L5" s="330">
        <v>25555</v>
      </c>
      <c r="M5" s="329" t="s">
        <v>1341</v>
      </c>
      <c r="N5" s="332"/>
      <c r="O5" s="329" t="s">
        <v>1613</v>
      </c>
      <c r="P5" s="330">
        <v>406970</v>
      </c>
      <c r="Q5" s="329" t="s">
        <v>1608</v>
      </c>
      <c r="R5" s="330">
        <v>655</v>
      </c>
      <c r="S5" s="329" t="s">
        <v>1341</v>
      </c>
      <c r="T5" s="329" t="s">
        <v>1341</v>
      </c>
    </row>
    <row r="6" spans="1:20" x14ac:dyDescent="0.3">
      <c r="A6" s="329" t="s">
        <v>1745</v>
      </c>
      <c r="B6" s="329">
        <f t="shared" si="0"/>
        <v>185957</v>
      </c>
      <c r="C6" s="329" t="s">
        <v>1607</v>
      </c>
      <c r="D6" s="329" t="s">
        <v>1403</v>
      </c>
      <c r="E6" s="330">
        <v>2008</v>
      </c>
      <c r="F6" s="329" t="s">
        <v>1670</v>
      </c>
      <c r="G6" s="329" t="s">
        <v>1671</v>
      </c>
      <c r="H6" s="329" t="s">
        <v>1612</v>
      </c>
      <c r="I6" s="331">
        <v>39955</v>
      </c>
      <c r="J6" s="331">
        <v>39955</v>
      </c>
      <c r="K6" s="329" t="s">
        <v>1608</v>
      </c>
      <c r="L6" s="330">
        <v>26766</v>
      </c>
      <c r="M6" s="329" t="s">
        <v>1341</v>
      </c>
      <c r="N6" s="332"/>
      <c r="O6" s="329" t="s">
        <v>1613</v>
      </c>
      <c r="P6" s="330">
        <v>421212</v>
      </c>
      <c r="Q6" s="329" t="s">
        <v>1608</v>
      </c>
      <c r="R6" s="330">
        <v>362</v>
      </c>
      <c r="S6" s="329" t="s">
        <v>1341</v>
      </c>
      <c r="T6" s="329" t="s">
        <v>1341</v>
      </c>
    </row>
    <row r="7" spans="1:20" x14ac:dyDescent="0.3">
      <c r="A7" s="329" t="s">
        <v>1746</v>
      </c>
      <c r="B7" s="329">
        <f t="shared" si="0"/>
        <v>185958</v>
      </c>
      <c r="C7" s="329" t="s">
        <v>1607</v>
      </c>
      <c r="D7" s="329" t="s">
        <v>1403</v>
      </c>
      <c r="E7" s="330">
        <v>2008</v>
      </c>
      <c r="F7" s="329" t="s">
        <v>1670</v>
      </c>
      <c r="G7" s="329" t="s">
        <v>1671</v>
      </c>
      <c r="H7" s="329" t="s">
        <v>1612</v>
      </c>
      <c r="I7" s="331">
        <v>39955</v>
      </c>
      <c r="J7" s="331">
        <v>39955</v>
      </c>
      <c r="K7" s="329" t="s">
        <v>1608</v>
      </c>
      <c r="L7" s="330">
        <v>26071</v>
      </c>
      <c r="M7" s="329" t="s">
        <v>1341</v>
      </c>
      <c r="N7" s="332"/>
      <c r="O7" s="329" t="s">
        <v>1613</v>
      </c>
      <c r="P7" s="330">
        <v>406150</v>
      </c>
      <c r="Q7" s="329" t="s">
        <v>1608</v>
      </c>
      <c r="R7" s="330">
        <v>87</v>
      </c>
      <c r="S7" s="329" t="s">
        <v>1341</v>
      </c>
      <c r="T7" s="329" t="s">
        <v>1341</v>
      </c>
    </row>
    <row r="8" spans="1:20" x14ac:dyDescent="0.3">
      <c r="A8" s="329" t="s">
        <v>1747</v>
      </c>
      <c r="B8" s="329">
        <f t="shared" si="0"/>
        <v>185959</v>
      </c>
      <c r="C8" s="329" t="s">
        <v>1607</v>
      </c>
      <c r="D8" s="329" t="s">
        <v>1403</v>
      </c>
      <c r="E8" s="330">
        <v>2008</v>
      </c>
      <c r="F8" s="329" t="s">
        <v>1670</v>
      </c>
      <c r="G8" s="329" t="s">
        <v>1671</v>
      </c>
      <c r="H8" s="329" t="s">
        <v>1612</v>
      </c>
      <c r="I8" s="331">
        <v>39955</v>
      </c>
      <c r="J8" s="331">
        <v>39955</v>
      </c>
      <c r="K8" s="329" t="s">
        <v>1608</v>
      </c>
      <c r="L8" s="330">
        <v>26482</v>
      </c>
      <c r="M8" s="329" t="s">
        <v>1341</v>
      </c>
      <c r="N8" s="332"/>
      <c r="O8" s="329" t="s">
        <v>1613</v>
      </c>
      <c r="P8" s="330">
        <v>411184</v>
      </c>
      <c r="Q8" s="329" t="s">
        <v>1341</v>
      </c>
      <c r="R8" s="334"/>
      <c r="S8" s="329" t="s">
        <v>1341</v>
      </c>
      <c r="T8" s="329" t="s">
        <v>1341</v>
      </c>
    </row>
    <row r="9" spans="1:20" x14ac:dyDescent="0.3">
      <c r="A9" s="329" t="s">
        <v>1716</v>
      </c>
      <c r="B9" s="329">
        <f t="shared" si="0"/>
        <v>180480</v>
      </c>
      <c r="C9" s="329" t="s">
        <v>1607</v>
      </c>
      <c r="D9" s="329" t="s">
        <v>1376</v>
      </c>
      <c r="E9" s="330">
        <v>2008</v>
      </c>
      <c r="F9" s="329" t="s">
        <v>1717</v>
      </c>
      <c r="G9" s="329" t="s">
        <v>1718</v>
      </c>
      <c r="H9" s="329" t="s">
        <v>1612</v>
      </c>
      <c r="I9" s="331">
        <v>39952</v>
      </c>
      <c r="J9" s="331">
        <v>39959</v>
      </c>
      <c r="K9" s="329" t="s">
        <v>1608</v>
      </c>
      <c r="L9" s="330">
        <v>49758</v>
      </c>
      <c r="M9" s="329" t="s">
        <v>1341</v>
      </c>
      <c r="N9" s="332"/>
      <c r="O9" s="329" t="s">
        <v>1613</v>
      </c>
      <c r="P9" s="330">
        <v>220676</v>
      </c>
      <c r="Q9" s="329" t="s">
        <v>1608</v>
      </c>
      <c r="R9" s="330">
        <v>203</v>
      </c>
      <c r="S9" s="329" t="s">
        <v>250</v>
      </c>
      <c r="T9" s="329" t="s">
        <v>1719</v>
      </c>
    </row>
    <row r="10" spans="1:20" x14ac:dyDescent="0.3">
      <c r="A10" s="329" t="s">
        <v>1720</v>
      </c>
      <c r="B10" s="329">
        <f t="shared" si="0"/>
        <v>180482</v>
      </c>
      <c r="C10" s="329" t="s">
        <v>1607</v>
      </c>
      <c r="D10" s="329" t="s">
        <v>1376</v>
      </c>
      <c r="E10" s="330">
        <v>2008</v>
      </c>
      <c r="F10" s="329" t="s">
        <v>1717</v>
      </c>
      <c r="G10" s="329" t="s">
        <v>1718</v>
      </c>
      <c r="H10" s="329" t="s">
        <v>1612</v>
      </c>
      <c r="I10" s="331">
        <v>39952</v>
      </c>
      <c r="J10" s="331">
        <v>39972</v>
      </c>
      <c r="K10" s="329" t="s">
        <v>1608</v>
      </c>
      <c r="L10" s="330">
        <v>49693</v>
      </c>
      <c r="M10" s="329" t="s">
        <v>1341</v>
      </c>
      <c r="N10" s="332"/>
      <c r="O10" s="329" t="s">
        <v>1613</v>
      </c>
      <c r="P10" s="330">
        <v>236475</v>
      </c>
      <c r="Q10" s="329" t="s">
        <v>1608</v>
      </c>
      <c r="R10" s="330">
        <v>305</v>
      </c>
      <c r="S10" s="329" t="s">
        <v>250</v>
      </c>
      <c r="T10" s="329" t="s">
        <v>1719</v>
      </c>
    </row>
    <row r="11" spans="1:20" x14ac:dyDescent="0.3">
      <c r="A11" s="329" t="s">
        <v>1685</v>
      </c>
      <c r="B11" s="329">
        <f t="shared" si="0"/>
        <v>180377</v>
      </c>
      <c r="C11" s="329" t="s">
        <v>1607</v>
      </c>
      <c r="D11" s="329" t="s">
        <v>1399</v>
      </c>
      <c r="E11" s="330">
        <v>2008</v>
      </c>
      <c r="F11" s="329" t="s">
        <v>1686</v>
      </c>
      <c r="G11" s="329" t="s">
        <v>1687</v>
      </c>
      <c r="H11" s="329" t="s">
        <v>1612</v>
      </c>
      <c r="I11" s="331">
        <v>39952</v>
      </c>
      <c r="J11" s="331">
        <v>39952</v>
      </c>
      <c r="K11" s="329" t="s">
        <v>1608</v>
      </c>
      <c r="L11" s="330">
        <v>29448</v>
      </c>
      <c r="M11" s="329" t="s">
        <v>1341</v>
      </c>
      <c r="N11" s="332"/>
      <c r="O11" s="329" t="s">
        <v>1613</v>
      </c>
      <c r="P11" s="330">
        <v>56420</v>
      </c>
      <c r="Q11" s="329" t="s">
        <v>1341</v>
      </c>
      <c r="R11" s="332"/>
      <c r="S11" s="329" t="s">
        <v>1341</v>
      </c>
      <c r="T11" s="329" t="s">
        <v>1341</v>
      </c>
    </row>
    <row r="12" spans="1:20" x14ac:dyDescent="0.3">
      <c r="A12" s="329" t="s">
        <v>1705</v>
      </c>
      <c r="B12" s="329">
        <f t="shared" si="0"/>
        <v>180395</v>
      </c>
      <c r="C12" s="329" t="s">
        <v>1607</v>
      </c>
      <c r="D12" s="329" t="s">
        <v>1399</v>
      </c>
      <c r="E12" s="330">
        <v>2008</v>
      </c>
      <c r="F12" s="329" t="s">
        <v>1686</v>
      </c>
      <c r="G12" s="329" t="s">
        <v>1687</v>
      </c>
      <c r="H12" s="329" t="s">
        <v>1612</v>
      </c>
      <c r="I12" s="331">
        <v>39952</v>
      </c>
      <c r="J12" s="331">
        <v>39952</v>
      </c>
      <c r="K12" s="329" t="s">
        <v>1608</v>
      </c>
      <c r="L12" s="330">
        <v>34963</v>
      </c>
      <c r="M12" s="329" t="s">
        <v>1341</v>
      </c>
      <c r="N12" s="332"/>
      <c r="O12" s="329" t="s">
        <v>1613</v>
      </c>
      <c r="P12" s="330">
        <v>66987</v>
      </c>
      <c r="Q12" s="329" t="s">
        <v>1341</v>
      </c>
      <c r="R12" s="334"/>
      <c r="S12" s="329" t="s">
        <v>1341</v>
      </c>
      <c r="T12" s="329" t="s">
        <v>1341</v>
      </c>
    </row>
    <row r="13" spans="1:20" x14ac:dyDescent="0.3">
      <c r="A13" s="329" t="s">
        <v>1706</v>
      </c>
      <c r="B13" s="329">
        <f t="shared" si="0"/>
        <v>180396</v>
      </c>
      <c r="C13" s="329" t="s">
        <v>1607</v>
      </c>
      <c r="D13" s="329" t="s">
        <v>1399</v>
      </c>
      <c r="E13" s="330">
        <v>2008</v>
      </c>
      <c r="F13" s="329" t="s">
        <v>1686</v>
      </c>
      <c r="G13" s="329" t="s">
        <v>1687</v>
      </c>
      <c r="H13" s="329" t="s">
        <v>1612</v>
      </c>
      <c r="I13" s="331">
        <v>39952</v>
      </c>
      <c r="J13" s="331">
        <v>39952</v>
      </c>
      <c r="K13" s="329" t="s">
        <v>1608</v>
      </c>
      <c r="L13" s="330">
        <v>32490</v>
      </c>
      <c r="M13" s="329" t="s">
        <v>1341</v>
      </c>
      <c r="N13" s="332"/>
      <c r="O13" s="329" t="s">
        <v>1613</v>
      </c>
      <c r="P13" s="330">
        <v>62249</v>
      </c>
      <c r="Q13" s="329" t="s">
        <v>1341</v>
      </c>
      <c r="R13" s="332"/>
      <c r="S13" s="329" t="s">
        <v>1341</v>
      </c>
      <c r="T13" s="329" t="s">
        <v>1341</v>
      </c>
    </row>
    <row r="14" spans="1:20" x14ac:dyDescent="0.3">
      <c r="A14" s="329" t="s">
        <v>1707</v>
      </c>
      <c r="B14" s="329">
        <f t="shared" si="0"/>
        <v>180469</v>
      </c>
      <c r="C14" s="329" t="s">
        <v>1607</v>
      </c>
      <c r="D14" s="329" t="s">
        <v>1399</v>
      </c>
      <c r="E14" s="330">
        <v>2008</v>
      </c>
      <c r="F14" s="329" t="s">
        <v>1686</v>
      </c>
      <c r="G14" s="329" t="s">
        <v>1687</v>
      </c>
      <c r="H14" s="329" t="s">
        <v>1612</v>
      </c>
      <c r="I14" s="331">
        <v>39937</v>
      </c>
      <c r="J14" s="331">
        <v>39937</v>
      </c>
      <c r="K14" s="329" t="s">
        <v>1608</v>
      </c>
      <c r="L14" s="330">
        <v>46703</v>
      </c>
      <c r="M14" s="329" t="s">
        <v>1341</v>
      </c>
      <c r="N14" s="332"/>
      <c r="O14" s="329" t="s">
        <v>1613</v>
      </c>
      <c r="P14" s="330">
        <v>18044</v>
      </c>
      <c r="Q14" s="329" t="s">
        <v>1608</v>
      </c>
      <c r="R14" s="333">
        <v>118</v>
      </c>
      <c r="S14" s="329" t="s">
        <v>1341</v>
      </c>
      <c r="T14" s="329" t="s">
        <v>1341</v>
      </c>
    </row>
    <row r="15" spans="1:20" x14ac:dyDescent="0.3">
      <c r="A15" s="329" t="s">
        <v>1708</v>
      </c>
      <c r="B15" s="329">
        <f t="shared" si="0"/>
        <v>180470</v>
      </c>
      <c r="C15" s="329" t="s">
        <v>1607</v>
      </c>
      <c r="D15" s="329" t="s">
        <v>1399</v>
      </c>
      <c r="E15" s="330">
        <v>2008</v>
      </c>
      <c r="F15" s="329" t="s">
        <v>1686</v>
      </c>
      <c r="G15" s="329" t="s">
        <v>1687</v>
      </c>
      <c r="H15" s="329" t="s">
        <v>1612</v>
      </c>
      <c r="I15" s="331">
        <v>39937</v>
      </c>
      <c r="J15" s="331">
        <v>39937</v>
      </c>
      <c r="K15" s="329" t="s">
        <v>1608</v>
      </c>
      <c r="L15" s="330">
        <v>46321</v>
      </c>
      <c r="M15" s="329" t="s">
        <v>1341</v>
      </c>
      <c r="N15" s="332"/>
      <c r="O15" s="329" t="s">
        <v>1613</v>
      </c>
      <c r="P15" s="330">
        <v>17897</v>
      </c>
      <c r="Q15" s="329" t="s">
        <v>1341</v>
      </c>
      <c r="R15" s="332"/>
      <c r="S15" s="329" t="s">
        <v>1341</v>
      </c>
      <c r="T15" s="329" t="s">
        <v>1341</v>
      </c>
    </row>
    <row r="16" spans="1:20" x14ac:dyDescent="0.3">
      <c r="A16" s="329" t="s">
        <v>1709</v>
      </c>
      <c r="B16" s="329">
        <f t="shared" si="0"/>
        <v>180471</v>
      </c>
      <c r="C16" s="329" t="s">
        <v>1607</v>
      </c>
      <c r="D16" s="329" t="s">
        <v>1399</v>
      </c>
      <c r="E16" s="330">
        <v>2008</v>
      </c>
      <c r="F16" s="329" t="s">
        <v>1686</v>
      </c>
      <c r="G16" s="329" t="s">
        <v>1687</v>
      </c>
      <c r="H16" s="329" t="s">
        <v>1612</v>
      </c>
      <c r="I16" s="331">
        <v>39937</v>
      </c>
      <c r="J16" s="331">
        <v>39937</v>
      </c>
      <c r="K16" s="329" t="s">
        <v>1608</v>
      </c>
      <c r="L16" s="330">
        <v>46306</v>
      </c>
      <c r="M16" s="329" t="s">
        <v>1341</v>
      </c>
      <c r="N16" s="334"/>
      <c r="O16" s="329" t="s">
        <v>1613</v>
      </c>
      <c r="P16" s="330">
        <v>17891</v>
      </c>
      <c r="Q16" s="329" t="s">
        <v>1341</v>
      </c>
      <c r="R16" s="334"/>
      <c r="S16" s="329" t="s">
        <v>1341</v>
      </c>
      <c r="T16" s="329" t="s">
        <v>1341</v>
      </c>
    </row>
    <row r="17" spans="1:20" x14ac:dyDescent="0.3">
      <c r="A17" s="329" t="s">
        <v>1710</v>
      </c>
      <c r="B17" s="329">
        <f t="shared" si="0"/>
        <v>180472</v>
      </c>
      <c r="C17" s="329" t="s">
        <v>1607</v>
      </c>
      <c r="D17" s="329" t="s">
        <v>1399</v>
      </c>
      <c r="E17" s="330">
        <v>2008</v>
      </c>
      <c r="F17" s="329" t="s">
        <v>1686</v>
      </c>
      <c r="G17" s="329" t="s">
        <v>1687</v>
      </c>
      <c r="H17" s="329" t="s">
        <v>1612</v>
      </c>
      <c r="I17" s="331">
        <v>39937</v>
      </c>
      <c r="J17" s="331">
        <v>39937</v>
      </c>
      <c r="K17" s="329" t="s">
        <v>1608</v>
      </c>
      <c r="L17" s="330">
        <v>46868</v>
      </c>
      <c r="M17" s="329" t="s">
        <v>1341</v>
      </c>
      <c r="N17" s="334"/>
      <c r="O17" s="329" t="s">
        <v>1613</v>
      </c>
      <c r="P17" s="330">
        <v>18108</v>
      </c>
      <c r="Q17" s="329" t="s">
        <v>1341</v>
      </c>
      <c r="R17" s="332"/>
      <c r="S17" s="329" t="s">
        <v>1341</v>
      </c>
      <c r="T17" s="329" t="s">
        <v>1341</v>
      </c>
    </row>
    <row r="18" spans="1:20" x14ac:dyDescent="0.3">
      <c r="A18" s="329" t="s">
        <v>1711</v>
      </c>
      <c r="B18" s="329">
        <f t="shared" si="0"/>
        <v>180473</v>
      </c>
      <c r="C18" s="329" t="s">
        <v>1607</v>
      </c>
      <c r="D18" s="329" t="s">
        <v>1399</v>
      </c>
      <c r="E18" s="330">
        <v>2008</v>
      </c>
      <c r="F18" s="329" t="s">
        <v>1686</v>
      </c>
      <c r="G18" s="329" t="s">
        <v>1687</v>
      </c>
      <c r="H18" s="329" t="s">
        <v>1612</v>
      </c>
      <c r="I18" s="331">
        <v>39937</v>
      </c>
      <c r="J18" s="331">
        <v>39937</v>
      </c>
      <c r="K18" s="329" t="s">
        <v>1608</v>
      </c>
      <c r="L18" s="330">
        <v>46362</v>
      </c>
      <c r="M18" s="329" t="s">
        <v>1341</v>
      </c>
      <c r="N18" s="334"/>
      <c r="O18" s="329" t="s">
        <v>1613</v>
      </c>
      <c r="P18" s="330">
        <v>17913</v>
      </c>
      <c r="Q18" s="329" t="s">
        <v>1608</v>
      </c>
      <c r="R18" s="333">
        <v>351</v>
      </c>
      <c r="S18" s="329" t="s">
        <v>1341</v>
      </c>
      <c r="T18" s="329" t="s">
        <v>1341</v>
      </c>
    </row>
    <row r="19" spans="1:20" x14ac:dyDescent="0.3">
      <c r="A19" s="329" t="s">
        <v>1740</v>
      </c>
      <c r="B19" s="329">
        <f t="shared" si="0"/>
        <v>185344</v>
      </c>
      <c r="C19" s="329" t="s">
        <v>1607</v>
      </c>
      <c r="D19" s="329" t="s">
        <v>1399</v>
      </c>
      <c r="E19" s="330">
        <v>2008</v>
      </c>
      <c r="F19" s="329" t="s">
        <v>1686</v>
      </c>
      <c r="G19" s="329" t="s">
        <v>1687</v>
      </c>
      <c r="H19" s="329" t="s">
        <v>1612</v>
      </c>
      <c r="I19" s="331">
        <v>39952</v>
      </c>
      <c r="J19" s="331">
        <v>39952</v>
      </c>
      <c r="K19" s="329" t="s">
        <v>1608</v>
      </c>
      <c r="L19" s="330">
        <v>29149</v>
      </c>
      <c r="M19" s="329" t="s">
        <v>1341</v>
      </c>
      <c r="N19" s="334"/>
      <c r="O19" s="329" t="s">
        <v>1613</v>
      </c>
      <c r="P19" s="330">
        <v>55847</v>
      </c>
      <c r="Q19" s="329" t="s">
        <v>1608</v>
      </c>
      <c r="R19" s="330">
        <v>147</v>
      </c>
      <c r="S19" s="329" t="s">
        <v>1341</v>
      </c>
      <c r="T19" s="329" t="s">
        <v>1341</v>
      </c>
    </row>
    <row r="20" spans="1:20" x14ac:dyDescent="0.3">
      <c r="A20" s="329" t="s">
        <v>1741</v>
      </c>
      <c r="B20" s="329">
        <f t="shared" si="0"/>
        <v>185345</v>
      </c>
      <c r="C20" s="329" t="s">
        <v>1607</v>
      </c>
      <c r="D20" s="329" t="s">
        <v>1399</v>
      </c>
      <c r="E20" s="330">
        <v>2008</v>
      </c>
      <c r="F20" s="329" t="s">
        <v>1686</v>
      </c>
      <c r="G20" s="329" t="s">
        <v>1687</v>
      </c>
      <c r="H20" s="329" t="s">
        <v>1612</v>
      </c>
      <c r="I20" s="331">
        <v>39952</v>
      </c>
      <c r="J20" s="331">
        <v>39952</v>
      </c>
      <c r="K20" s="329" t="s">
        <v>1608</v>
      </c>
      <c r="L20" s="330">
        <v>28165</v>
      </c>
      <c r="M20" s="329" t="s">
        <v>1341</v>
      </c>
      <c r="N20" s="334"/>
      <c r="O20" s="329" t="s">
        <v>1613</v>
      </c>
      <c r="P20" s="330">
        <v>53962</v>
      </c>
      <c r="Q20" s="329" t="s">
        <v>1341</v>
      </c>
      <c r="R20" s="332"/>
      <c r="S20" s="329" t="s">
        <v>1341</v>
      </c>
      <c r="T20" s="329" t="s">
        <v>1341</v>
      </c>
    </row>
    <row r="21" spans="1:20" x14ac:dyDescent="0.3">
      <c r="A21" s="329" t="s">
        <v>1743</v>
      </c>
      <c r="B21" s="329">
        <f t="shared" si="0"/>
        <v>185705</v>
      </c>
      <c r="C21" s="329" t="s">
        <v>1607</v>
      </c>
      <c r="D21" s="329" t="s">
        <v>1399</v>
      </c>
      <c r="E21" s="330">
        <v>2008</v>
      </c>
      <c r="F21" s="329" t="s">
        <v>1686</v>
      </c>
      <c r="G21" s="329" t="s">
        <v>1687</v>
      </c>
      <c r="H21" s="329" t="s">
        <v>1612</v>
      </c>
      <c r="I21" s="331">
        <v>39952</v>
      </c>
      <c r="J21" s="331">
        <v>39952</v>
      </c>
      <c r="K21" s="329" t="s">
        <v>1608</v>
      </c>
      <c r="L21" s="330">
        <v>29340</v>
      </c>
      <c r="M21" s="329" t="s">
        <v>1341</v>
      </c>
      <c r="N21" s="334"/>
      <c r="O21" s="329" t="s">
        <v>1613</v>
      </c>
      <c r="P21" s="330">
        <v>56213</v>
      </c>
      <c r="Q21" s="329" t="s">
        <v>1608</v>
      </c>
      <c r="R21" s="333">
        <v>148</v>
      </c>
      <c r="S21" s="329" t="s">
        <v>1341</v>
      </c>
      <c r="T21" s="329" t="s">
        <v>1341</v>
      </c>
    </row>
    <row r="22" spans="1:20" x14ac:dyDescent="0.3">
      <c r="A22" s="329" t="s">
        <v>1751</v>
      </c>
      <c r="B22" s="329">
        <f t="shared" si="0"/>
        <v>186137</v>
      </c>
      <c r="C22" s="329" t="s">
        <v>1607</v>
      </c>
      <c r="D22" s="329" t="s">
        <v>1399</v>
      </c>
      <c r="E22" s="330">
        <v>2008</v>
      </c>
      <c r="F22" s="329" t="s">
        <v>1686</v>
      </c>
      <c r="G22" s="329" t="s">
        <v>1687</v>
      </c>
      <c r="H22" s="329" t="s">
        <v>1612</v>
      </c>
      <c r="I22" s="331">
        <v>39937</v>
      </c>
      <c r="J22" s="331">
        <v>39937</v>
      </c>
      <c r="K22" s="329" t="s">
        <v>1608</v>
      </c>
      <c r="L22" s="330">
        <v>17180</v>
      </c>
      <c r="M22" s="329" t="s">
        <v>1341</v>
      </c>
      <c r="N22" s="334"/>
      <c r="O22" s="329" t="s">
        <v>1613</v>
      </c>
      <c r="P22" s="330">
        <v>6638</v>
      </c>
      <c r="Q22" s="329" t="s">
        <v>1341</v>
      </c>
      <c r="R22" s="332"/>
      <c r="S22" s="329" t="s">
        <v>1341</v>
      </c>
      <c r="T22" s="329" t="s">
        <v>1341</v>
      </c>
    </row>
    <row r="23" spans="1:20" x14ac:dyDescent="0.3">
      <c r="A23" s="329" t="s">
        <v>1752</v>
      </c>
      <c r="B23" s="329">
        <f t="shared" si="0"/>
        <v>186311</v>
      </c>
      <c r="C23" s="329" t="s">
        <v>1607</v>
      </c>
      <c r="D23" s="329" t="s">
        <v>1399</v>
      </c>
      <c r="E23" s="330">
        <v>2008</v>
      </c>
      <c r="F23" s="329" t="s">
        <v>1686</v>
      </c>
      <c r="G23" s="329" t="s">
        <v>1687</v>
      </c>
      <c r="H23" s="329" t="s">
        <v>1612</v>
      </c>
      <c r="I23" s="331">
        <v>39952</v>
      </c>
      <c r="J23" s="331">
        <v>39952</v>
      </c>
      <c r="K23" s="329" t="s">
        <v>1608</v>
      </c>
      <c r="L23" s="330">
        <v>29006</v>
      </c>
      <c r="M23" s="329" t="s">
        <v>1341</v>
      </c>
      <c r="N23" s="332"/>
      <c r="O23" s="329" t="s">
        <v>1613</v>
      </c>
      <c r="P23" s="330">
        <v>55573</v>
      </c>
      <c r="Q23" s="329" t="s">
        <v>1341</v>
      </c>
      <c r="R23" s="332"/>
      <c r="S23" s="329" t="s">
        <v>1341</v>
      </c>
      <c r="T23" s="329" t="s">
        <v>1341</v>
      </c>
    </row>
    <row r="24" spans="1:20" x14ac:dyDescent="0.3">
      <c r="A24" s="329" t="s">
        <v>1753</v>
      </c>
      <c r="B24" s="329">
        <f t="shared" si="0"/>
        <v>186312</v>
      </c>
      <c r="C24" s="329" t="s">
        <v>1607</v>
      </c>
      <c r="D24" s="329" t="s">
        <v>1399</v>
      </c>
      <c r="E24" s="330">
        <v>2008</v>
      </c>
      <c r="F24" s="329" t="s">
        <v>1686</v>
      </c>
      <c r="G24" s="329" t="s">
        <v>1687</v>
      </c>
      <c r="H24" s="329" t="s">
        <v>1612</v>
      </c>
      <c r="I24" s="331">
        <v>39952</v>
      </c>
      <c r="J24" s="331">
        <v>39952</v>
      </c>
      <c r="K24" s="329" t="s">
        <v>1608</v>
      </c>
      <c r="L24" s="330">
        <v>29190</v>
      </c>
      <c r="M24" s="329" t="s">
        <v>1341</v>
      </c>
      <c r="N24" s="332"/>
      <c r="O24" s="329" t="s">
        <v>1613</v>
      </c>
      <c r="P24" s="330">
        <v>55926</v>
      </c>
      <c r="Q24" s="329" t="s">
        <v>1608</v>
      </c>
      <c r="R24" s="333">
        <v>147</v>
      </c>
      <c r="S24" s="329" t="s">
        <v>1341</v>
      </c>
      <c r="T24" s="329" t="s">
        <v>1341</v>
      </c>
    </row>
    <row r="25" spans="1:20" x14ac:dyDescent="0.3">
      <c r="A25" s="329" t="s">
        <v>1754</v>
      </c>
      <c r="B25" s="329">
        <f t="shared" si="0"/>
        <v>186313</v>
      </c>
      <c r="C25" s="329" t="s">
        <v>1607</v>
      </c>
      <c r="D25" s="329" t="s">
        <v>1399</v>
      </c>
      <c r="E25" s="330">
        <v>2008</v>
      </c>
      <c r="F25" s="329" t="s">
        <v>1686</v>
      </c>
      <c r="G25" s="329" t="s">
        <v>1687</v>
      </c>
      <c r="H25" s="329" t="s">
        <v>1612</v>
      </c>
      <c r="I25" s="331">
        <v>39952</v>
      </c>
      <c r="J25" s="331">
        <v>39952</v>
      </c>
      <c r="K25" s="329" t="s">
        <v>1608</v>
      </c>
      <c r="L25" s="330">
        <v>29788</v>
      </c>
      <c r="M25" s="329" t="s">
        <v>1341</v>
      </c>
      <c r="N25" s="332"/>
      <c r="O25" s="329" t="s">
        <v>1613</v>
      </c>
      <c r="P25" s="330">
        <v>57072</v>
      </c>
      <c r="Q25" s="329" t="s">
        <v>1341</v>
      </c>
      <c r="R25" s="334"/>
      <c r="S25" s="329" t="s">
        <v>1341</v>
      </c>
      <c r="T25" s="329" t="s">
        <v>1341</v>
      </c>
    </row>
    <row r="26" spans="1:20" x14ac:dyDescent="0.3">
      <c r="A26" s="329" t="s">
        <v>1755</v>
      </c>
      <c r="B26" s="329">
        <f t="shared" si="0"/>
        <v>186314</v>
      </c>
      <c r="C26" s="329" t="s">
        <v>1607</v>
      </c>
      <c r="D26" s="329" t="s">
        <v>1399</v>
      </c>
      <c r="E26" s="330">
        <v>2008</v>
      </c>
      <c r="F26" s="329" t="s">
        <v>1686</v>
      </c>
      <c r="G26" s="329" t="s">
        <v>1687</v>
      </c>
      <c r="H26" s="329" t="s">
        <v>1612</v>
      </c>
      <c r="I26" s="331">
        <v>39952</v>
      </c>
      <c r="J26" s="331">
        <v>39952</v>
      </c>
      <c r="K26" s="329" t="s">
        <v>1608</v>
      </c>
      <c r="L26" s="330">
        <v>29012</v>
      </c>
      <c r="M26" s="329" t="s">
        <v>1341</v>
      </c>
      <c r="N26" s="334"/>
      <c r="O26" s="329" t="s">
        <v>1613</v>
      </c>
      <c r="P26" s="330">
        <v>55585</v>
      </c>
      <c r="Q26" s="329" t="s">
        <v>1608</v>
      </c>
      <c r="R26" s="330">
        <v>146</v>
      </c>
      <c r="S26" s="329" t="s">
        <v>1341</v>
      </c>
      <c r="T26" s="329" t="s">
        <v>1341</v>
      </c>
    </row>
    <row r="27" spans="1:20" x14ac:dyDescent="0.3">
      <c r="A27" s="329" t="s">
        <v>1756</v>
      </c>
      <c r="B27" s="329">
        <f t="shared" si="0"/>
        <v>186315</v>
      </c>
      <c r="C27" s="329" t="s">
        <v>1607</v>
      </c>
      <c r="D27" s="329" t="s">
        <v>1399</v>
      </c>
      <c r="E27" s="330">
        <v>2008</v>
      </c>
      <c r="F27" s="329" t="s">
        <v>1686</v>
      </c>
      <c r="G27" s="329" t="s">
        <v>1687</v>
      </c>
      <c r="H27" s="329" t="s">
        <v>1612</v>
      </c>
      <c r="I27" s="331">
        <v>39952</v>
      </c>
      <c r="J27" s="331">
        <v>39952</v>
      </c>
      <c r="K27" s="329" t="s">
        <v>1608</v>
      </c>
      <c r="L27" s="330">
        <v>29830</v>
      </c>
      <c r="M27" s="329" t="s">
        <v>1341</v>
      </c>
      <c r="N27" s="334"/>
      <c r="O27" s="329" t="s">
        <v>1613</v>
      </c>
      <c r="P27" s="333">
        <v>57152</v>
      </c>
      <c r="Q27" s="329" t="s">
        <v>1341</v>
      </c>
      <c r="R27" s="332"/>
      <c r="S27" s="329" t="s">
        <v>1341</v>
      </c>
      <c r="T27" s="329" t="s">
        <v>1341</v>
      </c>
    </row>
    <row r="28" spans="1:20" x14ac:dyDescent="0.3">
      <c r="A28" s="329" t="s">
        <v>1757</v>
      </c>
      <c r="B28" s="329">
        <f t="shared" si="0"/>
        <v>186316</v>
      </c>
      <c r="C28" s="329" t="s">
        <v>1607</v>
      </c>
      <c r="D28" s="329" t="s">
        <v>1399</v>
      </c>
      <c r="E28" s="330">
        <v>2008</v>
      </c>
      <c r="F28" s="329" t="s">
        <v>1686</v>
      </c>
      <c r="G28" s="329" t="s">
        <v>1687</v>
      </c>
      <c r="H28" s="329" t="s">
        <v>1612</v>
      </c>
      <c r="I28" s="331">
        <v>39952</v>
      </c>
      <c r="J28" s="331">
        <v>39952</v>
      </c>
      <c r="K28" s="329" t="s">
        <v>1608</v>
      </c>
      <c r="L28" s="330">
        <v>27894</v>
      </c>
      <c r="M28" s="329" t="s">
        <v>1341</v>
      </c>
      <c r="N28" s="332"/>
      <c r="O28" s="329" t="s">
        <v>1613</v>
      </c>
      <c r="P28" s="330">
        <v>53443</v>
      </c>
      <c r="Q28" s="329" t="s">
        <v>1608</v>
      </c>
      <c r="R28" s="330">
        <v>141</v>
      </c>
      <c r="S28" s="329" t="s">
        <v>1341</v>
      </c>
      <c r="T28" s="329" t="s">
        <v>1341</v>
      </c>
    </row>
    <row r="29" spans="1:20" x14ac:dyDescent="0.3">
      <c r="A29" s="329" t="s">
        <v>1758</v>
      </c>
      <c r="B29" s="329">
        <f t="shared" si="0"/>
        <v>186317</v>
      </c>
      <c r="C29" s="329" t="s">
        <v>1607</v>
      </c>
      <c r="D29" s="329" t="s">
        <v>1399</v>
      </c>
      <c r="E29" s="330">
        <v>2008</v>
      </c>
      <c r="F29" s="329" t="s">
        <v>1686</v>
      </c>
      <c r="G29" s="329" t="s">
        <v>1687</v>
      </c>
      <c r="H29" s="329" t="s">
        <v>1612</v>
      </c>
      <c r="I29" s="331">
        <v>39952</v>
      </c>
      <c r="J29" s="331">
        <v>39952</v>
      </c>
      <c r="K29" s="329" t="s">
        <v>1608</v>
      </c>
      <c r="L29" s="330">
        <v>29354</v>
      </c>
      <c r="M29" s="329" t="s">
        <v>1341</v>
      </c>
      <c r="N29" s="332"/>
      <c r="O29" s="329" t="s">
        <v>1613</v>
      </c>
      <c r="P29" s="330">
        <v>56240</v>
      </c>
      <c r="Q29" s="329" t="s">
        <v>1341</v>
      </c>
      <c r="R29" s="334"/>
      <c r="S29" s="329" t="s">
        <v>1341</v>
      </c>
      <c r="T29" s="329" t="s">
        <v>1341</v>
      </c>
    </row>
    <row r="30" spans="1:20" x14ac:dyDescent="0.3">
      <c r="A30" s="329" t="s">
        <v>1759</v>
      </c>
      <c r="B30" s="329">
        <f t="shared" si="0"/>
        <v>186318</v>
      </c>
      <c r="C30" s="329" t="s">
        <v>1607</v>
      </c>
      <c r="D30" s="329" t="s">
        <v>1399</v>
      </c>
      <c r="E30" s="330">
        <v>2008</v>
      </c>
      <c r="F30" s="329" t="s">
        <v>1686</v>
      </c>
      <c r="G30" s="329" t="s">
        <v>1687</v>
      </c>
      <c r="H30" s="329" t="s">
        <v>1612</v>
      </c>
      <c r="I30" s="331">
        <v>39952</v>
      </c>
      <c r="J30" s="331">
        <v>39952</v>
      </c>
      <c r="K30" s="329" t="s">
        <v>1608</v>
      </c>
      <c r="L30" s="330">
        <v>29211</v>
      </c>
      <c r="M30" s="329" t="s">
        <v>1341</v>
      </c>
      <c r="N30" s="332"/>
      <c r="O30" s="329" t="s">
        <v>1613</v>
      </c>
      <c r="P30" s="330">
        <v>55966</v>
      </c>
      <c r="Q30" s="329" t="s">
        <v>1608</v>
      </c>
      <c r="R30" s="330">
        <v>147</v>
      </c>
      <c r="S30" s="329" t="s">
        <v>1341</v>
      </c>
      <c r="T30" s="329" t="s">
        <v>1341</v>
      </c>
    </row>
    <row r="31" spans="1:20" x14ac:dyDescent="0.3">
      <c r="A31" s="329" t="s">
        <v>1795</v>
      </c>
      <c r="B31" s="329">
        <f t="shared" si="0"/>
        <v>634279</v>
      </c>
      <c r="C31" s="329" t="s">
        <v>1607</v>
      </c>
      <c r="D31" s="329" t="s">
        <v>1362</v>
      </c>
      <c r="E31" s="330">
        <v>2008</v>
      </c>
      <c r="F31" s="329" t="s">
        <v>1796</v>
      </c>
      <c r="G31" s="329" t="s">
        <v>1797</v>
      </c>
      <c r="H31" s="329" t="s">
        <v>1612</v>
      </c>
      <c r="I31" s="331">
        <v>39968</v>
      </c>
      <c r="J31" s="331">
        <v>39989</v>
      </c>
      <c r="K31" s="329" t="s">
        <v>1608</v>
      </c>
      <c r="L31" s="330">
        <v>199872</v>
      </c>
      <c r="M31" s="329" t="s">
        <v>1613</v>
      </c>
      <c r="N31" s="333">
        <v>1455</v>
      </c>
      <c r="O31" s="329" t="s">
        <v>1608</v>
      </c>
      <c r="P31" s="330">
        <v>683</v>
      </c>
      <c r="Q31" s="329" t="s">
        <v>1341</v>
      </c>
      <c r="R31" s="334"/>
      <c r="S31" s="329" t="s">
        <v>258</v>
      </c>
      <c r="T31" s="329" t="s">
        <v>1798</v>
      </c>
    </row>
    <row r="32" spans="1:20" x14ac:dyDescent="0.3">
      <c r="A32" s="335">
        <v>634776</v>
      </c>
      <c r="B32" s="336">
        <f t="shared" ref="B32:B34" si="1">A32</f>
        <v>634776</v>
      </c>
      <c r="C32" s="335"/>
      <c r="D32" s="335" t="s">
        <v>913</v>
      </c>
      <c r="E32" s="335"/>
      <c r="F32" s="335"/>
      <c r="G32" s="335"/>
      <c r="H32" s="335"/>
      <c r="I32" s="335"/>
      <c r="J32" s="335"/>
      <c r="K32" s="335"/>
      <c r="L32" s="335"/>
      <c r="M32" s="335"/>
      <c r="O32" s="335"/>
      <c r="P32" s="335"/>
      <c r="Q32" s="335"/>
      <c r="R32" s="335"/>
      <c r="S32" s="335"/>
      <c r="T32" s="335"/>
    </row>
    <row r="33" spans="1:20" x14ac:dyDescent="0.3">
      <c r="A33" s="335">
        <v>634787</v>
      </c>
      <c r="B33" s="336">
        <f t="shared" si="1"/>
        <v>634787</v>
      </c>
      <c r="C33" s="335"/>
      <c r="D33" s="335" t="s">
        <v>913</v>
      </c>
      <c r="E33" s="335"/>
      <c r="F33" s="335"/>
      <c r="G33" s="335"/>
      <c r="H33" s="335"/>
      <c r="I33" s="335"/>
      <c r="J33" s="335"/>
      <c r="K33" s="335"/>
      <c r="L33" s="335"/>
      <c r="M33" s="335"/>
      <c r="O33" s="335"/>
      <c r="P33" s="335"/>
      <c r="Q33" s="335"/>
      <c r="R33" s="335"/>
      <c r="S33" s="335"/>
      <c r="T33" s="335"/>
    </row>
    <row r="34" spans="1:20" x14ac:dyDescent="0.3">
      <c r="A34" s="335">
        <v>634790</v>
      </c>
      <c r="B34" s="336">
        <f t="shared" si="1"/>
        <v>634790</v>
      </c>
      <c r="C34" s="335"/>
      <c r="D34" s="335" t="s">
        <v>913</v>
      </c>
      <c r="E34" s="335"/>
      <c r="F34" s="335"/>
      <c r="G34" s="335"/>
      <c r="H34" s="335"/>
      <c r="I34" s="335"/>
      <c r="J34" s="335"/>
      <c r="K34" s="335"/>
      <c r="L34" s="335"/>
      <c r="M34" s="335"/>
      <c r="O34" s="335"/>
      <c r="P34" s="335"/>
      <c r="Q34" s="335"/>
      <c r="R34" s="335"/>
      <c r="S34" s="335"/>
      <c r="T34" s="335"/>
    </row>
    <row r="35" spans="1:20" x14ac:dyDescent="0.3">
      <c r="A35" s="329" t="s">
        <v>1658</v>
      </c>
      <c r="B35" s="329">
        <f>A35*1</f>
        <v>93938</v>
      </c>
      <c r="C35" s="329" t="s">
        <v>1607</v>
      </c>
      <c r="D35" s="329" t="s">
        <v>1466</v>
      </c>
      <c r="E35" s="330">
        <v>2008</v>
      </c>
      <c r="F35" s="329" t="s">
        <v>1659</v>
      </c>
      <c r="G35" s="329" t="s">
        <v>1660</v>
      </c>
      <c r="H35" s="329" t="s">
        <v>1612</v>
      </c>
      <c r="I35" s="331">
        <v>40123</v>
      </c>
      <c r="J35" s="331">
        <v>40123</v>
      </c>
      <c r="K35" s="329" t="s">
        <v>1608</v>
      </c>
      <c r="L35" s="330">
        <v>27182</v>
      </c>
      <c r="M35" s="329" t="s">
        <v>1341</v>
      </c>
      <c r="N35" s="332"/>
      <c r="O35" s="329" t="s">
        <v>1608</v>
      </c>
      <c r="P35" s="330">
        <v>244941</v>
      </c>
      <c r="Q35" s="329" t="s">
        <v>1613</v>
      </c>
      <c r="R35" s="330">
        <v>26585</v>
      </c>
      <c r="S35" s="329" t="s">
        <v>1341</v>
      </c>
      <c r="T35" s="329" t="s">
        <v>1341</v>
      </c>
    </row>
    <row r="36" spans="1:20" x14ac:dyDescent="0.3">
      <c r="A36" s="329" t="s">
        <v>1819</v>
      </c>
      <c r="B36" s="329">
        <f>A36*1</f>
        <v>634873</v>
      </c>
      <c r="C36" s="329" t="s">
        <v>1607</v>
      </c>
      <c r="D36" s="329" t="s">
        <v>1382</v>
      </c>
      <c r="E36" s="330">
        <v>2008</v>
      </c>
      <c r="F36" s="329" t="s">
        <v>1820</v>
      </c>
      <c r="G36" s="329" t="s">
        <v>1821</v>
      </c>
      <c r="H36" s="329" t="s">
        <v>1612</v>
      </c>
      <c r="I36" s="331">
        <v>39948</v>
      </c>
      <c r="J36" s="331">
        <v>39952</v>
      </c>
      <c r="K36" s="329" t="s">
        <v>1608</v>
      </c>
      <c r="L36" s="330">
        <v>226984</v>
      </c>
      <c r="M36" s="329" t="s">
        <v>1341</v>
      </c>
      <c r="N36" s="332"/>
      <c r="O36" s="329" t="s">
        <v>1608</v>
      </c>
      <c r="P36" s="330">
        <v>432</v>
      </c>
      <c r="Q36" s="329" t="s">
        <v>1341</v>
      </c>
      <c r="R36" s="334"/>
      <c r="S36" s="329" t="s">
        <v>250</v>
      </c>
      <c r="T36" s="329" t="s">
        <v>1798</v>
      </c>
    </row>
    <row r="37" spans="1:20" x14ac:dyDescent="0.3">
      <c r="A37" s="335">
        <v>635081</v>
      </c>
      <c r="B37" s="336">
        <f>A37</f>
        <v>635081</v>
      </c>
      <c r="C37" s="335"/>
      <c r="D37" s="335" t="s">
        <v>843</v>
      </c>
      <c r="E37" s="335"/>
      <c r="F37" s="335"/>
      <c r="G37" s="335"/>
      <c r="H37" s="335"/>
      <c r="I37" s="335"/>
      <c r="J37" s="335"/>
      <c r="K37" s="335"/>
      <c r="L37" s="335"/>
      <c r="M37" s="335"/>
      <c r="O37" s="335"/>
      <c r="P37" s="335"/>
      <c r="Q37" s="335"/>
      <c r="R37" s="335"/>
      <c r="S37" s="335"/>
      <c r="T37" s="335"/>
    </row>
    <row r="38" spans="1:20" x14ac:dyDescent="0.3">
      <c r="A38" s="329" t="s">
        <v>1816</v>
      </c>
      <c r="B38" s="329">
        <f t="shared" ref="B38:B49" si="2">A38*1</f>
        <v>634864</v>
      </c>
      <c r="C38" s="329" t="s">
        <v>1607</v>
      </c>
      <c r="D38" s="329" t="s">
        <v>260</v>
      </c>
      <c r="E38" s="330">
        <v>2008</v>
      </c>
      <c r="F38" s="329" t="s">
        <v>1817</v>
      </c>
      <c r="G38" s="329" t="s">
        <v>1818</v>
      </c>
      <c r="H38" s="329" t="s">
        <v>1612</v>
      </c>
      <c r="I38" s="331">
        <v>39957</v>
      </c>
      <c r="J38" s="331">
        <v>39965</v>
      </c>
      <c r="K38" s="329" t="s">
        <v>1608</v>
      </c>
      <c r="L38" s="330">
        <v>191808</v>
      </c>
      <c r="M38" s="329" t="s">
        <v>1613</v>
      </c>
      <c r="N38" s="333">
        <v>687</v>
      </c>
      <c r="O38" s="329" t="s">
        <v>1608</v>
      </c>
      <c r="P38" s="330">
        <v>9599</v>
      </c>
      <c r="Q38" s="329" t="s">
        <v>1341</v>
      </c>
      <c r="R38" s="334"/>
      <c r="S38" s="329" t="s">
        <v>250</v>
      </c>
      <c r="T38" s="329" t="s">
        <v>1798</v>
      </c>
    </row>
    <row r="39" spans="1:20" x14ac:dyDescent="0.3">
      <c r="A39" s="329" t="s">
        <v>1760</v>
      </c>
      <c r="B39" s="329">
        <f t="shared" si="2"/>
        <v>210822</v>
      </c>
      <c r="C39" s="329" t="s">
        <v>1607</v>
      </c>
      <c r="D39" s="329" t="s">
        <v>1409</v>
      </c>
      <c r="E39" s="330">
        <v>2008</v>
      </c>
      <c r="F39" s="329" t="s">
        <v>1761</v>
      </c>
      <c r="G39" s="329" t="s">
        <v>1761</v>
      </c>
      <c r="H39" s="329" t="s">
        <v>1612</v>
      </c>
      <c r="I39" s="331">
        <v>39934</v>
      </c>
      <c r="J39" s="331">
        <v>39948</v>
      </c>
      <c r="K39" s="329" t="s">
        <v>1608</v>
      </c>
      <c r="L39" s="330">
        <v>186978</v>
      </c>
      <c r="M39" s="329" t="s">
        <v>1613</v>
      </c>
      <c r="N39" s="333">
        <v>8249</v>
      </c>
      <c r="O39" s="329" t="s">
        <v>1608</v>
      </c>
      <c r="P39" s="330">
        <v>6874</v>
      </c>
      <c r="Q39" s="329" t="s">
        <v>1613</v>
      </c>
      <c r="R39" s="330">
        <v>3208</v>
      </c>
      <c r="S39" s="329" t="s">
        <v>250</v>
      </c>
      <c r="T39" s="329" t="s">
        <v>1762</v>
      </c>
    </row>
    <row r="40" spans="1:20" x14ac:dyDescent="0.3">
      <c r="A40" s="329" t="s">
        <v>1783</v>
      </c>
      <c r="B40" s="329">
        <f t="shared" si="2"/>
        <v>610422</v>
      </c>
      <c r="C40" s="329" t="s">
        <v>1607</v>
      </c>
      <c r="D40" s="329" t="s">
        <v>1344</v>
      </c>
      <c r="E40" s="330">
        <v>2008</v>
      </c>
      <c r="F40" s="329" t="s">
        <v>1341</v>
      </c>
      <c r="G40" s="329" t="s">
        <v>1784</v>
      </c>
      <c r="H40" s="329" t="s">
        <v>1785</v>
      </c>
      <c r="I40" s="331">
        <v>39972</v>
      </c>
      <c r="J40" s="331">
        <v>39972</v>
      </c>
      <c r="K40" s="329" t="s">
        <v>1608</v>
      </c>
      <c r="L40" s="330">
        <v>15840</v>
      </c>
      <c r="M40" s="329" t="s">
        <v>1341</v>
      </c>
      <c r="N40" s="332"/>
      <c r="O40" s="329" t="s">
        <v>1608</v>
      </c>
      <c r="P40" s="330">
        <v>127</v>
      </c>
      <c r="Q40" s="329" t="s">
        <v>1613</v>
      </c>
      <c r="R40" s="330">
        <v>18423</v>
      </c>
      <c r="S40" s="329" t="s">
        <v>258</v>
      </c>
      <c r="T40" s="329" t="s">
        <v>1786</v>
      </c>
    </row>
    <row r="41" spans="1:20" x14ac:dyDescent="0.3">
      <c r="A41" s="329" t="s">
        <v>1787</v>
      </c>
      <c r="B41" s="329">
        <f t="shared" si="2"/>
        <v>610424</v>
      </c>
      <c r="C41" s="329" t="s">
        <v>1607</v>
      </c>
      <c r="D41" s="329" t="s">
        <v>1344</v>
      </c>
      <c r="E41" s="330">
        <v>2008</v>
      </c>
      <c r="F41" s="329" t="s">
        <v>1341</v>
      </c>
      <c r="G41" s="329" t="s">
        <v>1784</v>
      </c>
      <c r="H41" s="329" t="s">
        <v>1785</v>
      </c>
      <c r="I41" s="331">
        <v>39961</v>
      </c>
      <c r="J41" s="331">
        <v>39965</v>
      </c>
      <c r="K41" s="329" t="s">
        <v>1608</v>
      </c>
      <c r="L41" s="330">
        <v>53804</v>
      </c>
      <c r="M41" s="329" t="s">
        <v>1341</v>
      </c>
      <c r="N41" s="332"/>
      <c r="O41" s="329" t="s">
        <v>1608</v>
      </c>
      <c r="P41" s="330">
        <v>433</v>
      </c>
      <c r="Q41" s="329" t="s">
        <v>1613</v>
      </c>
      <c r="R41" s="330">
        <v>62577</v>
      </c>
      <c r="S41" s="329" t="s">
        <v>258</v>
      </c>
      <c r="T41" s="329" t="s">
        <v>1786</v>
      </c>
    </row>
    <row r="42" spans="1:20" x14ac:dyDescent="0.3">
      <c r="A42" s="329" t="s">
        <v>1788</v>
      </c>
      <c r="B42" s="329">
        <f t="shared" si="2"/>
        <v>610428</v>
      </c>
      <c r="C42" s="329" t="s">
        <v>1607</v>
      </c>
      <c r="D42" s="329" t="s">
        <v>1344</v>
      </c>
      <c r="E42" s="330">
        <v>2008</v>
      </c>
      <c r="F42" s="329" t="s">
        <v>1341</v>
      </c>
      <c r="G42" s="329" t="s">
        <v>1784</v>
      </c>
      <c r="H42" s="329" t="s">
        <v>1785</v>
      </c>
      <c r="I42" s="331">
        <v>39961</v>
      </c>
      <c r="J42" s="331">
        <v>39969</v>
      </c>
      <c r="K42" s="329" t="s">
        <v>1608</v>
      </c>
      <c r="L42" s="330">
        <v>20801</v>
      </c>
      <c r="M42" s="329" t="s">
        <v>1341</v>
      </c>
      <c r="N42" s="332"/>
      <c r="O42" s="329" t="s">
        <v>1608</v>
      </c>
      <c r="P42" s="330">
        <v>167</v>
      </c>
      <c r="Q42" s="329" t="s">
        <v>1613</v>
      </c>
      <c r="R42" s="333">
        <v>24192</v>
      </c>
      <c r="S42" s="329" t="s">
        <v>258</v>
      </c>
      <c r="T42" s="329" t="s">
        <v>1786</v>
      </c>
    </row>
    <row r="43" spans="1:20" x14ac:dyDescent="0.3">
      <c r="A43" s="329" t="s">
        <v>1789</v>
      </c>
      <c r="B43" s="329">
        <f t="shared" si="2"/>
        <v>610429</v>
      </c>
      <c r="C43" s="329" t="s">
        <v>1607</v>
      </c>
      <c r="D43" s="329" t="s">
        <v>1344</v>
      </c>
      <c r="E43" s="330">
        <v>2008</v>
      </c>
      <c r="F43" s="329" t="s">
        <v>1341</v>
      </c>
      <c r="G43" s="329" t="s">
        <v>1784</v>
      </c>
      <c r="H43" s="329" t="s">
        <v>1785</v>
      </c>
      <c r="I43" s="331">
        <v>39968</v>
      </c>
      <c r="J43" s="331">
        <v>39971</v>
      </c>
      <c r="K43" s="329" t="s">
        <v>1608</v>
      </c>
      <c r="L43" s="330">
        <v>61383</v>
      </c>
      <c r="M43" s="329" t="s">
        <v>1341</v>
      </c>
      <c r="N43" s="332"/>
      <c r="O43" s="329" t="s">
        <v>1608</v>
      </c>
      <c r="P43" s="330">
        <v>494</v>
      </c>
      <c r="Q43" s="329" t="s">
        <v>1613</v>
      </c>
      <c r="R43" s="330">
        <v>71392</v>
      </c>
      <c r="S43" s="329" t="s">
        <v>258</v>
      </c>
      <c r="T43" s="329" t="s">
        <v>1786</v>
      </c>
    </row>
    <row r="44" spans="1:20" x14ac:dyDescent="0.3">
      <c r="A44" s="329" t="s">
        <v>1790</v>
      </c>
      <c r="B44" s="329">
        <f t="shared" si="2"/>
        <v>610430</v>
      </c>
      <c r="C44" s="329" t="s">
        <v>1607</v>
      </c>
      <c r="D44" s="329" t="s">
        <v>1344</v>
      </c>
      <c r="E44" s="330">
        <v>2008</v>
      </c>
      <c r="F44" s="329" t="s">
        <v>1341</v>
      </c>
      <c r="G44" s="329" t="s">
        <v>1784</v>
      </c>
      <c r="H44" s="329" t="s">
        <v>1785</v>
      </c>
      <c r="I44" s="331">
        <v>39966</v>
      </c>
      <c r="J44" s="331">
        <v>39968</v>
      </c>
      <c r="K44" s="329" t="s">
        <v>1608</v>
      </c>
      <c r="L44" s="330">
        <v>32225</v>
      </c>
      <c r="M44" s="329" t="s">
        <v>1341</v>
      </c>
      <c r="N44" s="332"/>
      <c r="O44" s="329" t="s">
        <v>1608</v>
      </c>
      <c r="P44" s="330">
        <v>259</v>
      </c>
      <c r="Q44" s="329" t="s">
        <v>1613</v>
      </c>
      <c r="R44" s="330">
        <v>37479</v>
      </c>
      <c r="S44" s="329" t="s">
        <v>258</v>
      </c>
      <c r="T44" s="329" t="s">
        <v>1786</v>
      </c>
    </row>
    <row r="45" spans="1:20" x14ac:dyDescent="0.3">
      <c r="A45" s="329" t="s">
        <v>1791</v>
      </c>
      <c r="B45" s="329">
        <f t="shared" si="2"/>
        <v>610431</v>
      </c>
      <c r="C45" s="329" t="s">
        <v>1607</v>
      </c>
      <c r="D45" s="329" t="s">
        <v>1344</v>
      </c>
      <c r="E45" s="330">
        <v>2008</v>
      </c>
      <c r="F45" s="329" t="s">
        <v>1341</v>
      </c>
      <c r="G45" s="329" t="s">
        <v>1784</v>
      </c>
      <c r="H45" s="329" t="s">
        <v>1785</v>
      </c>
      <c r="I45" s="331">
        <v>39970</v>
      </c>
      <c r="J45" s="331">
        <v>39972</v>
      </c>
      <c r="K45" s="329" t="s">
        <v>1608</v>
      </c>
      <c r="L45" s="330">
        <v>18267</v>
      </c>
      <c r="M45" s="329" t="s">
        <v>1341</v>
      </c>
      <c r="N45" s="332"/>
      <c r="O45" s="329" t="s">
        <v>1608</v>
      </c>
      <c r="P45" s="330">
        <v>147</v>
      </c>
      <c r="Q45" s="329" t="s">
        <v>1613</v>
      </c>
      <c r="R45" s="330">
        <v>21529</v>
      </c>
      <c r="S45" s="329" t="s">
        <v>258</v>
      </c>
      <c r="T45" s="329" t="s">
        <v>1786</v>
      </c>
    </row>
    <row r="46" spans="1:20" x14ac:dyDescent="0.3">
      <c r="A46" s="329" t="s">
        <v>1721</v>
      </c>
      <c r="B46" s="329">
        <f t="shared" si="2"/>
        <v>180484</v>
      </c>
      <c r="C46" s="329" t="s">
        <v>1607</v>
      </c>
      <c r="D46" s="329" t="s">
        <v>1371</v>
      </c>
      <c r="E46" s="330">
        <v>2008</v>
      </c>
      <c r="F46" s="329" t="s">
        <v>1722</v>
      </c>
      <c r="G46" s="329" t="s">
        <v>1723</v>
      </c>
      <c r="H46" s="329" t="s">
        <v>1612</v>
      </c>
      <c r="I46" s="331">
        <v>39972</v>
      </c>
      <c r="J46" s="331">
        <v>39972</v>
      </c>
      <c r="K46" s="329" t="s">
        <v>1608</v>
      </c>
      <c r="L46" s="330">
        <v>55246</v>
      </c>
      <c r="M46" s="329" t="s">
        <v>1341</v>
      </c>
      <c r="N46" s="332"/>
      <c r="O46" s="329" t="s">
        <v>1613</v>
      </c>
      <c r="P46" s="330">
        <v>26279</v>
      </c>
      <c r="Q46" s="329" t="s">
        <v>1608</v>
      </c>
      <c r="R46" s="330">
        <v>729</v>
      </c>
      <c r="S46" s="329" t="s">
        <v>1341</v>
      </c>
      <c r="T46" s="329" t="s">
        <v>1341</v>
      </c>
    </row>
    <row r="47" spans="1:20" x14ac:dyDescent="0.3">
      <c r="A47" s="329" t="s">
        <v>1724</v>
      </c>
      <c r="B47" s="329">
        <f t="shared" si="2"/>
        <v>180485</v>
      </c>
      <c r="C47" s="329" t="s">
        <v>1607</v>
      </c>
      <c r="D47" s="329" t="s">
        <v>1371</v>
      </c>
      <c r="E47" s="330">
        <v>2008</v>
      </c>
      <c r="F47" s="329" t="s">
        <v>1722</v>
      </c>
      <c r="G47" s="329" t="s">
        <v>1723</v>
      </c>
      <c r="H47" s="329" t="s">
        <v>1612</v>
      </c>
      <c r="I47" s="331">
        <v>39972</v>
      </c>
      <c r="J47" s="331">
        <v>39972</v>
      </c>
      <c r="K47" s="329" t="s">
        <v>1608</v>
      </c>
      <c r="L47" s="330">
        <v>54343</v>
      </c>
      <c r="M47" s="329" t="s">
        <v>1341</v>
      </c>
      <c r="N47" s="332"/>
      <c r="O47" s="329" t="s">
        <v>1613</v>
      </c>
      <c r="P47" s="330">
        <v>25849</v>
      </c>
      <c r="Q47" s="329" t="s">
        <v>1608</v>
      </c>
      <c r="R47" s="330">
        <v>717</v>
      </c>
      <c r="S47" s="329" t="s">
        <v>1341</v>
      </c>
      <c r="T47" s="329" t="s">
        <v>1341</v>
      </c>
    </row>
    <row r="48" spans="1:20" x14ac:dyDescent="0.3">
      <c r="A48" s="329" t="s">
        <v>1725</v>
      </c>
      <c r="B48" s="329">
        <f t="shared" si="2"/>
        <v>180486</v>
      </c>
      <c r="C48" s="329" t="s">
        <v>1607</v>
      </c>
      <c r="D48" s="329" t="s">
        <v>1371</v>
      </c>
      <c r="E48" s="330">
        <v>2008</v>
      </c>
      <c r="F48" s="329" t="s">
        <v>1722</v>
      </c>
      <c r="G48" s="329" t="s">
        <v>1723</v>
      </c>
      <c r="H48" s="329" t="s">
        <v>1612</v>
      </c>
      <c r="I48" s="331">
        <v>39972</v>
      </c>
      <c r="J48" s="331">
        <v>39972</v>
      </c>
      <c r="K48" s="329" t="s">
        <v>1608</v>
      </c>
      <c r="L48" s="330">
        <v>53273</v>
      </c>
      <c r="M48" s="329" t="s">
        <v>1341</v>
      </c>
      <c r="N48" s="332"/>
      <c r="O48" s="329" t="s">
        <v>1613</v>
      </c>
      <c r="P48" s="330">
        <v>25341</v>
      </c>
      <c r="Q48" s="329" t="s">
        <v>1608</v>
      </c>
      <c r="R48" s="330">
        <v>703</v>
      </c>
      <c r="S48" s="329" t="s">
        <v>1341</v>
      </c>
      <c r="T48" s="329" t="s">
        <v>1341</v>
      </c>
    </row>
    <row r="49" spans="1:20" x14ac:dyDescent="0.3">
      <c r="A49" s="329" t="s">
        <v>1726</v>
      </c>
      <c r="B49" s="329">
        <f t="shared" si="2"/>
        <v>180487</v>
      </c>
      <c r="C49" s="329" t="s">
        <v>1607</v>
      </c>
      <c r="D49" s="329" t="s">
        <v>1371</v>
      </c>
      <c r="E49" s="330">
        <v>2008</v>
      </c>
      <c r="F49" s="329" t="s">
        <v>1722</v>
      </c>
      <c r="G49" s="329" t="s">
        <v>1723</v>
      </c>
      <c r="H49" s="329" t="s">
        <v>1612</v>
      </c>
      <c r="I49" s="331">
        <v>39972</v>
      </c>
      <c r="J49" s="331">
        <v>39972</v>
      </c>
      <c r="K49" s="329" t="s">
        <v>1608</v>
      </c>
      <c r="L49" s="330">
        <v>32558</v>
      </c>
      <c r="M49" s="329" t="s">
        <v>1341</v>
      </c>
      <c r="N49" s="332"/>
      <c r="O49" s="329" t="s">
        <v>1613</v>
      </c>
      <c r="P49" s="330">
        <v>15550</v>
      </c>
      <c r="Q49" s="329" t="s">
        <v>1608</v>
      </c>
      <c r="R49" s="330">
        <v>565</v>
      </c>
      <c r="S49" s="329" t="s">
        <v>1341</v>
      </c>
      <c r="T49" s="329" t="s">
        <v>1341</v>
      </c>
    </row>
    <row r="50" spans="1:20" x14ac:dyDescent="0.3">
      <c r="A50" s="335">
        <v>634867</v>
      </c>
      <c r="B50" s="336">
        <f t="shared" ref="B50:B51" si="3">A50</f>
        <v>634867</v>
      </c>
      <c r="C50" s="335"/>
      <c r="D50" s="335" t="s">
        <v>515</v>
      </c>
      <c r="E50" s="335"/>
      <c r="F50" s="335"/>
      <c r="G50" s="335"/>
      <c r="H50" s="335"/>
      <c r="I50" s="335"/>
      <c r="J50" s="335"/>
      <c r="K50" s="335"/>
      <c r="L50" s="335"/>
      <c r="M50" s="335"/>
      <c r="O50" s="335"/>
      <c r="P50" s="335"/>
      <c r="Q50" s="335"/>
      <c r="R50" s="335"/>
      <c r="S50" s="335"/>
      <c r="T50" s="335"/>
    </row>
    <row r="51" spans="1:20" x14ac:dyDescent="0.3">
      <c r="A51" s="335">
        <v>634781</v>
      </c>
      <c r="B51" s="336">
        <f t="shared" si="3"/>
        <v>634781</v>
      </c>
      <c r="C51" s="335"/>
      <c r="D51" s="335" t="s">
        <v>516</v>
      </c>
      <c r="E51" s="335"/>
      <c r="F51" s="335"/>
      <c r="G51" s="335"/>
      <c r="H51" s="335"/>
      <c r="I51" s="335"/>
      <c r="J51" s="335"/>
      <c r="K51" s="335"/>
      <c r="L51" s="335"/>
      <c r="M51" s="335"/>
      <c r="O51" s="335"/>
      <c r="P51" s="335"/>
      <c r="Q51" s="335"/>
      <c r="R51" s="335"/>
      <c r="S51" s="335"/>
      <c r="T51" s="335"/>
    </row>
    <row r="52" spans="1:20" x14ac:dyDescent="0.3">
      <c r="A52" s="329" t="s">
        <v>1770</v>
      </c>
      <c r="B52" s="329">
        <f>A52*1</f>
        <v>210841</v>
      </c>
      <c r="C52" s="329" t="s">
        <v>1607</v>
      </c>
      <c r="D52" s="329" t="s">
        <v>536</v>
      </c>
      <c r="E52" s="330">
        <v>2008</v>
      </c>
      <c r="F52" s="329" t="s">
        <v>1771</v>
      </c>
      <c r="G52" s="329" t="s">
        <v>1772</v>
      </c>
      <c r="H52" s="329" t="s">
        <v>1612</v>
      </c>
      <c r="I52" s="331">
        <v>39987</v>
      </c>
      <c r="J52" s="331">
        <v>39987</v>
      </c>
      <c r="K52" s="329" t="s">
        <v>1608</v>
      </c>
      <c r="L52" s="330">
        <v>67479</v>
      </c>
      <c r="M52" s="329" t="s">
        <v>1613</v>
      </c>
      <c r="N52" s="333">
        <v>431</v>
      </c>
      <c r="O52" s="329" t="s">
        <v>1608</v>
      </c>
      <c r="P52" s="330">
        <v>287</v>
      </c>
      <c r="Q52" s="329" t="s">
        <v>1613</v>
      </c>
      <c r="R52" s="330">
        <v>143</v>
      </c>
      <c r="S52" s="329" t="s">
        <v>1341</v>
      </c>
      <c r="T52" s="329" t="s">
        <v>1341</v>
      </c>
    </row>
    <row r="53" spans="1:20" x14ac:dyDescent="0.3">
      <c r="A53" s="335">
        <v>634385</v>
      </c>
      <c r="B53" s="336">
        <f t="shared" ref="B53:B55" si="4">A53</f>
        <v>634385</v>
      </c>
      <c r="C53" s="335"/>
      <c r="D53" s="335" t="s">
        <v>840</v>
      </c>
      <c r="E53" s="335"/>
      <c r="F53" s="335"/>
      <c r="G53" s="335"/>
      <c r="H53" s="335"/>
      <c r="I53" s="335"/>
      <c r="J53" s="335"/>
      <c r="K53" s="335"/>
      <c r="L53" s="335"/>
      <c r="M53" s="335"/>
      <c r="O53" s="335"/>
      <c r="P53" s="335"/>
      <c r="Q53" s="335"/>
      <c r="R53" s="335"/>
      <c r="S53" s="335"/>
      <c r="T53" s="335"/>
    </row>
    <row r="54" spans="1:20" x14ac:dyDescent="0.3">
      <c r="A54" s="335">
        <v>634774</v>
      </c>
      <c r="B54" s="336">
        <f t="shared" si="4"/>
        <v>634774</v>
      </c>
      <c r="C54" s="335"/>
      <c r="D54" s="335" t="s">
        <v>840</v>
      </c>
      <c r="E54" s="335"/>
      <c r="F54" s="335"/>
      <c r="G54" s="335"/>
      <c r="H54" s="335"/>
      <c r="I54" s="335"/>
      <c r="J54" s="335"/>
      <c r="K54" s="335"/>
      <c r="L54" s="335"/>
      <c r="M54" s="335"/>
      <c r="O54" s="335"/>
      <c r="P54" s="335"/>
      <c r="Q54" s="335"/>
      <c r="S54" s="335"/>
      <c r="T54" s="335"/>
    </row>
    <row r="55" spans="1:20" x14ac:dyDescent="0.3">
      <c r="A55" s="335">
        <v>634775</v>
      </c>
      <c r="B55" s="336">
        <f t="shared" si="4"/>
        <v>634775</v>
      </c>
      <c r="C55" s="335"/>
      <c r="D55" s="335" t="s">
        <v>840</v>
      </c>
      <c r="E55" s="335"/>
      <c r="F55" s="335"/>
      <c r="G55" s="335"/>
      <c r="H55" s="335"/>
      <c r="I55" s="335"/>
      <c r="J55" s="335"/>
      <c r="K55" s="335"/>
      <c r="L55" s="335"/>
      <c r="M55" s="335"/>
      <c r="O55" s="335"/>
      <c r="P55" s="335"/>
      <c r="Q55" s="335"/>
      <c r="S55" s="335"/>
      <c r="T55" s="335"/>
    </row>
    <row r="56" spans="1:20" x14ac:dyDescent="0.3">
      <c r="A56" s="329" t="s">
        <v>1638</v>
      </c>
      <c r="B56" s="329">
        <f>A56*1</f>
        <v>90199</v>
      </c>
      <c r="C56" s="329" t="s">
        <v>1607</v>
      </c>
      <c r="D56" s="329" t="s">
        <v>1353</v>
      </c>
      <c r="E56" s="330">
        <v>2008</v>
      </c>
      <c r="F56" s="329" t="s">
        <v>1639</v>
      </c>
      <c r="G56" s="329" t="s">
        <v>1640</v>
      </c>
      <c r="H56" s="329" t="s">
        <v>1612</v>
      </c>
      <c r="I56" s="331">
        <v>39944</v>
      </c>
      <c r="J56" s="331">
        <v>39953</v>
      </c>
      <c r="K56" s="329" t="s">
        <v>1608</v>
      </c>
      <c r="L56" s="330">
        <v>225164</v>
      </c>
      <c r="M56" s="329" t="s">
        <v>1613</v>
      </c>
      <c r="N56" s="333">
        <v>388</v>
      </c>
      <c r="O56" s="329" t="s">
        <v>1608</v>
      </c>
      <c r="P56" s="330">
        <v>5331899</v>
      </c>
      <c r="Q56" s="329" t="s">
        <v>1613</v>
      </c>
      <c r="R56" s="330">
        <v>108767</v>
      </c>
      <c r="S56" s="329" t="s">
        <v>1341</v>
      </c>
      <c r="T56" s="329" t="s">
        <v>1341</v>
      </c>
    </row>
    <row r="57" spans="1:20" x14ac:dyDescent="0.3">
      <c r="A57" s="329">
        <v>634382</v>
      </c>
      <c r="B57" s="329">
        <f>A57*1</f>
        <v>634382</v>
      </c>
      <c r="C57" s="329" t="s">
        <v>1607</v>
      </c>
      <c r="D57" s="329" t="s">
        <v>553</v>
      </c>
      <c r="E57" s="330">
        <v>2008</v>
      </c>
      <c r="F57" s="329" t="s">
        <v>1341</v>
      </c>
      <c r="G57" s="329" t="s">
        <v>1799</v>
      </c>
      <c r="H57" s="329" t="s">
        <v>1612</v>
      </c>
      <c r="I57" s="331">
        <v>39976</v>
      </c>
      <c r="J57" s="331">
        <v>39996</v>
      </c>
      <c r="K57" s="329" t="s">
        <v>1608</v>
      </c>
      <c r="L57" s="330">
        <v>46476</v>
      </c>
      <c r="M57" s="329" t="s">
        <v>1341</v>
      </c>
      <c r="N57" s="332"/>
      <c r="O57" s="329" t="s">
        <v>1341</v>
      </c>
      <c r="P57" s="334"/>
      <c r="Q57" s="329" t="s">
        <v>1341</v>
      </c>
      <c r="R57" s="338"/>
      <c r="S57" s="329" t="s">
        <v>1341</v>
      </c>
      <c r="T57" s="329" t="s">
        <v>1341</v>
      </c>
    </row>
    <row r="58" spans="1:20" x14ac:dyDescent="0.3">
      <c r="A58" s="329" t="s">
        <v>1825</v>
      </c>
      <c r="B58" s="329">
        <f>A58*1</f>
        <v>634995</v>
      </c>
      <c r="C58" s="329" t="s">
        <v>1607</v>
      </c>
      <c r="D58" s="329" t="s">
        <v>1481</v>
      </c>
      <c r="E58" s="330">
        <v>2008</v>
      </c>
      <c r="F58" s="329" t="s">
        <v>1826</v>
      </c>
      <c r="G58" s="329" t="s">
        <v>1827</v>
      </c>
      <c r="H58" s="329" t="s">
        <v>1612</v>
      </c>
      <c r="I58" s="331">
        <v>39966</v>
      </c>
      <c r="J58" s="331">
        <v>39966</v>
      </c>
      <c r="K58" s="329" t="s">
        <v>1608</v>
      </c>
      <c r="L58" s="330">
        <v>191403</v>
      </c>
      <c r="M58" s="329" t="s">
        <v>1613</v>
      </c>
      <c r="N58" s="333">
        <v>1064</v>
      </c>
      <c r="O58" s="329" t="s">
        <v>1608</v>
      </c>
      <c r="P58" s="330">
        <v>8228</v>
      </c>
      <c r="Q58" s="329" t="s">
        <v>1341</v>
      </c>
      <c r="R58" s="338"/>
      <c r="S58" s="329" t="s">
        <v>1341</v>
      </c>
      <c r="T58" s="329" t="s">
        <v>1341</v>
      </c>
    </row>
    <row r="59" spans="1:20" x14ac:dyDescent="0.3">
      <c r="A59" s="329" t="s">
        <v>1830</v>
      </c>
      <c r="B59" s="329">
        <f>A59*1</f>
        <v>635166</v>
      </c>
      <c r="C59" s="329" t="s">
        <v>1607</v>
      </c>
      <c r="D59" s="329" t="s">
        <v>1479</v>
      </c>
      <c r="E59" s="330">
        <v>2008</v>
      </c>
      <c r="F59" s="329" t="s">
        <v>1826</v>
      </c>
      <c r="G59" s="329" t="s">
        <v>1827</v>
      </c>
      <c r="H59" s="329" t="s">
        <v>1612</v>
      </c>
      <c r="I59" s="331">
        <v>40280</v>
      </c>
      <c r="J59" s="331">
        <v>40283</v>
      </c>
      <c r="K59" s="329" t="s">
        <v>1608</v>
      </c>
      <c r="L59" s="330">
        <v>251050</v>
      </c>
      <c r="M59" s="329" t="s">
        <v>1613</v>
      </c>
      <c r="N59" s="333">
        <v>636</v>
      </c>
      <c r="O59" s="329" t="s">
        <v>1608</v>
      </c>
      <c r="P59" s="330">
        <v>2517</v>
      </c>
      <c r="Q59" s="329" t="s">
        <v>1341</v>
      </c>
      <c r="R59" s="338"/>
      <c r="S59" s="329" t="s">
        <v>1341</v>
      </c>
      <c r="T59" s="329" t="s">
        <v>1341</v>
      </c>
    </row>
    <row r="60" spans="1:20" x14ac:dyDescent="0.3">
      <c r="A60" s="335">
        <v>634780</v>
      </c>
      <c r="B60" s="336">
        <f>A60</f>
        <v>634780</v>
      </c>
      <c r="C60" s="335"/>
      <c r="D60" s="335" t="s">
        <v>328</v>
      </c>
      <c r="E60" s="335"/>
      <c r="F60" s="335"/>
      <c r="G60" s="335"/>
      <c r="H60" s="335"/>
      <c r="I60" s="335"/>
      <c r="J60" s="335"/>
      <c r="K60" s="335"/>
      <c r="L60" s="335"/>
      <c r="M60" s="335"/>
      <c r="O60" s="335"/>
      <c r="P60" s="335"/>
      <c r="Q60" s="335"/>
      <c r="R60" s="335"/>
      <c r="S60" s="335"/>
      <c r="T60" s="335"/>
    </row>
    <row r="61" spans="1:20" x14ac:dyDescent="0.3">
      <c r="A61" s="329" t="s">
        <v>1734</v>
      </c>
      <c r="B61" s="329">
        <f t="shared" ref="B61:B112" si="5">A61*1</f>
        <v>180965</v>
      </c>
      <c r="C61" s="329" t="s">
        <v>1607</v>
      </c>
      <c r="D61" s="329" t="s">
        <v>1367</v>
      </c>
      <c r="E61" s="330">
        <v>2008</v>
      </c>
      <c r="F61" s="329" t="s">
        <v>1735</v>
      </c>
      <c r="G61" s="329" t="s">
        <v>1736</v>
      </c>
      <c r="H61" s="329" t="s">
        <v>1607</v>
      </c>
      <c r="I61" s="331">
        <v>40282</v>
      </c>
      <c r="J61" s="331">
        <v>40282</v>
      </c>
      <c r="K61" s="329" t="s">
        <v>1608</v>
      </c>
      <c r="L61" s="330">
        <v>53511</v>
      </c>
      <c r="M61" s="329" t="s">
        <v>1341</v>
      </c>
      <c r="N61" s="332"/>
      <c r="O61" s="329" t="s">
        <v>1608</v>
      </c>
      <c r="P61" s="330">
        <v>367</v>
      </c>
      <c r="Q61" s="329" t="s">
        <v>1341</v>
      </c>
      <c r="R61" s="334"/>
      <c r="S61" s="329" t="s">
        <v>1341</v>
      </c>
      <c r="T61" s="329" t="s">
        <v>1341</v>
      </c>
    </row>
    <row r="62" spans="1:20" x14ac:dyDescent="0.3">
      <c r="A62" s="329" t="s">
        <v>1737</v>
      </c>
      <c r="B62" s="329">
        <f t="shared" si="5"/>
        <v>180966</v>
      </c>
      <c r="C62" s="329" t="s">
        <v>1607</v>
      </c>
      <c r="D62" s="329" t="s">
        <v>1367</v>
      </c>
      <c r="E62" s="330">
        <v>2008</v>
      </c>
      <c r="F62" s="329" t="s">
        <v>1735</v>
      </c>
      <c r="G62" s="329" t="s">
        <v>1736</v>
      </c>
      <c r="H62" s="329" t="s">
        <v>1607</v>
      </c>
      <c r="I62" s="331">
        <v>40282</v>
      </c>
      <c r="J62" s="331">
        <v>40282</v>
      </c>
      <c r="K62" s="329" t="s">
        <v>1608</v>
      </c>
      <c r="L62" s="330">
        <v>49256</v>
      </c>
      <c r="M62" s="329" t="s">
        <v>1341</v>
      </c>
      <c r="N62" s="332"/>
      <c r="O62" s="329" t="s">
        <v>1608</v>
      </c>
      <c r="P62" s="330">
        <v>3468</v>
      </c>
      <c r="Q62" s="329" t="s">
        <v>1341</v>
      </c>
      <c r="R62" s="334"/>
      <c r="S62" s="329" t="s">
        <v>1341</v>
      </c>
      <c r="T62" s="329" t="s">
        <v>1341</v>
      </c>
    </row>
    <row r="63" spans="1:20" x14ac:dyDescent="0.3">
      <c r="A63" s="329" t="s">
        <v>1738</v>
      </c>
      <c r="B63" s="329">
        <f t="shared" si="5"/>
        <v>180990</v>
      </c>
      <c r="C63" s="329" t="s">
        <v>1607</v>
      </c>
      <c r="D63" s="329" t="s">
        <v>1367</v>
      </c>
      <c r="E63" s="330">
        <v>2008</v>
      </c>
      <c r="F63" s="329" t="s">
        <v>1735</v>
      </c>
      <c r="G63" s="329" t="s">
        <v>1736</v>
      </c>
      <c r="H63" s="329" t="s">
        <v>1607</v>
      </c>
      <c r="I63" s="331">
        <v>40278</v>
      </c>
      <c r="J63" s="331">
        <v>40288</v>
      </c>
      <c r="K63" s="329" t="s">
        <v>1608</v>
      </c>
      <c r="L63" s="330">
        <v>24448</v>
      </c>
      <c r="M63" s="329" t="s">
        <v>1341</v>
      </c>
      <c r="N63" s="332"/>
      <c r="O63" s="329" t="s">
        <v>1608</v>
      </c>
      <c r="P63" s="330">
        <v>862</v>
      </c>
      <c r="Q63" s="329" t="s">
        <v>1341</v>
      </c>
      <c r="R63" s="334"/>
      <c r="S63" s="329" t="s">
        <v>1341</v>
      </c>
      <c r="T63" s="329" t="s">
        <v>1341</v>
      </c>
    </row>
    <row r="64" spans="1:20" x14ac:dyDescent="0.3">
      <c r="A64" s="329" t="s">
        <v>1763</v>
      </c>
      <c r="B64" s="329">
        <f t="shared" si="5"/>
        <v>210824</v>
      </c>
      <c r="C64" s="329" t="s">
        <v>1607</v>
      </c>
      <c r="D64" s="329" t="s">
        <v>324</v>
      </c>
      <c r="E64" s="330">
        <v>2008</v>
      </c>
      <c r="F64" s="329" t="s">
        <v>1764</v>
      </c>
      <c r="G64" s="329" t="s">
        <v>1765</v>
      </c>
      <c r="H64" s="329" t="s">
        <v>1612</v>
      </c>
      <c r="I64" s="331">
        <v>39965</v>
      </c>
      <c r="J64" s="331">
        <v>39965</v>
      </c>
      <c r="K64" s="329" t="s">
        <v>1608</v>
      </c>
      <c r="L64" s="330">
        <v>206480</v>
      </c>
      <c r="M64" s="329" t="s">
        <v>1613</v>
      </c>
      <c r="N64" s="333">
        <v>765</v>
      </c>
      <c r="O64" s="329" t="s">
        <v>1608</v>
      </c>
      <c r="P64" s="330">
        <v>3059538</v>
      </c>
      <c r="Q64" s="329" t="s">
        <v>1613</v>
      </c>
      <c r="R64" s="330">
        <v>1</v>
      </c>
      <c r="S64" s="329" t="s">
        <v>250</v>
      </c>
      <c r="T64" s="329" t="s">
        <v>1766</v>
      </c>
    </row>
    <row r="65" spans="1:20" x14ac:dyDescent="0.3">
      <c r="A65" s="329" t="s">
        <v>1804</v>
      </c>
      <c r="B65" s="329">
        <f t="shared" si="5"/>
        <v>634797</v>
      </c>
      <c r="C65" s="329" t="s">
        <v>1607</v>
      </c>
      <c r="D65" s="329" t="s">
        <v>371</v>
      </c>
      <c r="E65" s="330">
        <v>2008</v>
      </c>
      <c r="F65" s="329" t="s">
        <v>1805</v>
      </c>
      <c r="G65" s="329" t="s">
        <v>1806</v>
      </c>
      <c r="H65" s="329" t="s">
        <v>1607</v>
      </c>
      <c r="I65" s="331">
        <v>39940</v>
      </c>
      <c r="J65" s="331">
        <v>39947</v>
      </c>
      <c r="K65" s="329" t="s">
        <v>1635</v>
      </c>
      <c r="L65" s="330">
        <v>171083</v>
      </c>
      <c r="M65" s="329" t="s">
        <v>1613</v>
      </c>
      <c r="N65" s="333">
        <v>2817</v>
      </c>
      <c r="O65" s="329" t="s">
        <v>1635</v>
      </c>
      <c r="P65" s="330">
        <v>2113</v>
      </c>
      <c r="Q65" s="329" t="s">
        <v>1341</v>
      </c>
      <c r="R65" s="334"/>
      <c r="S65" s="329" t="s">
        <v>1341</v>
      </c>
      <c r="T65" s="329" t="s">
        <v>1341</v>
      </c>
    </row>
    <row r="66" spans="1:20" x14ac:dyDescent="0.3">
      <c r="A66" s="329" t="s">
        <v>1712</v>
      </c>
      <c r="B66" s="329">
        <f t="shared" si="5"/>
        <v>180474</v>
      </c>
      <c r="C66" s="329" t="s">
        <v>1607</v>
      </c>
      <c r="D66" s="329" t="s">
        <v>1397</v>
      </c>
      <c r="E66" s="330">
        <v>2008</v>
      </c>
      <c r="F66" s="329" t="s">
        <v>1713</v>
      </c>
      <c r="G66" s="329" t="s">
        <v>1714</v>
      </c>
      <c r="H66" s="329" t="s">
        <v>1668</v>
      </c>
      <c r="I66" s="331">
        <v>39959</v>
      </c>
      <c r="J66" s="331">
        <v>39959</v>
      </c>
      <c r="K66" s="329" t="s">
        <v>1608</v>
      </c>
      <c r="L66" s="330">
        <v>39304</v>
      </c>
      <c r="M66" s="329" t="s">
        <v>1341</v>
      </c>
      <c r="N66" s="332"/>
      <c r="O66" s="329" t="s">
        <v>1608</v>
      </c>
      <c r="P66" s="330">
        <v>721</v>
      </c>
      <c r="Q66" s="329" t="s">
        <v>1341</v>
      </c>
      <c r="R66" s="334"/>
      <c r="S66" s="329" t="s">
        <v>1341</v>
      </c>
      <c r="T66" s="329" t="s">
        <v>1341</v>
      </c>
    </row>
    <row r="67" spans="1:20" x14ac:dyDescent="0.3">
      <c r="A67" s="329" t="s">
        <v>1715</v>
      </c>
      <c r="B67" s="329">
        <f t="shared" si="5"/>
        <v>180475</v>
      </c>
      <c r="C67" s="329" t="s">
        <v>1607</v>
      </c>
      <c r="D67" s="329" t="s">
        <v>1397</v>
      </c>
      <c r="E67" s="330">
        <v>2008</v>
      </c>
      <c r="F67" s="329" t="s">
        <v>1713</v>
      </c>
      <c r="G67" s="329" t="s">
        <v>1714</v>
      </c>
      <c r="H67" s="329" t="s">
        <v>1668</v>
      </c>
      <c r="I67" s="331">
        <v>39959</v>
      </c>
      <c r="J67" s="331">
        <v>39959</v>
      </c>
      <c r="K67" s="329" t="s">
        <v>1608</v>
      </c>
      <c r="L67" s="330">
        <v>39375</v>
      </c>
      <c r="M67" s="329" t="s">
        <v>1341</v>
      </c>
      <c r="N67" s="332"/>
      <c r="O67" s="329" t="s">
        <v>1613</v>
      </c>
      <c r="P67" s="330">
        <v>23131</v>
      </c>
      <c r="Q67" s="329" t="s">
        <v>1608</v>
      </c>
      <c r="R67" s="333">
        <v>722</v>
      </c>
      <c r="S67" s="329" t="s">
        <v>1341</v>
      </c>
      <c r="T67" s="329" t="s">
        <v>1341</v>
      </c>
    </row>
    <row r="68" spans="1:20" x14ac:dyDescent="0.3">
      <c r="A68" s="329" t="s">
        <v>1727</v>
      </c>
      <c r="B68" s="329">
        <f t="shared" si="5"/>
        <v>180491</v>
      </c>
      <c r="C68" s="329" t="s">
        <v>1607</v>
      </c>
      <c r="D68" s="329" t="s">
        <v>1397</v>
      </c>
      <c r="E68" s="330">
        <v>2008</v>
      </c>
      <c r="F68" s="329" t="s">
        <v>1713</v>
      </c>
      <c r="G68" s="329" t="s">
        <v>1714</v>
      </c>
      <c r="H68" s="329" t="s">
        <v>1668</v>
      </c>
      <c r="I68" s="331">
        <v>39962</v>
      </c>
      <c r="J68" s="331">
        <v>39962</v>
      </c>
      <c r="K68" s="329" t="s">
        <v>1608</v>
      </c>
      <c r="L68" s="330">
        <v>48834</v>
      </c>
      <c r="M68" s="329" t="s">
        <v>1341</v>
      </c>
      <c r="N68" s="332"/>
      <c r="O68" s="329" t="s">
        <v>1613</v>
      </c>
      <c r="P68" s="330">
        <v>49869</v>
      </c>
      <c r="Q68" s="329" t="s">
        <v>1608</v>
      </c>
      <c r="R68" s="330">
        <v>1293</v>
      </c>
      <c r="S68" s="329" t="s">
        <v>1341</v>
      </c>
      <c r="T68" s="329" t="s">
        <v>1341</v>
      </c>
    </row>
    <row r="69" spans="1:20" x14ac:dyDescent="0.3">
      <c r="A69" s="329" t="s">
        <v>1609</v>
      </c>
      <c r="B69" s="329">
        <f t="shared" si="5"/>
        <v>54687</v>
      </c>
      <c r="C69" s="329" t="s">
        <v>1607</v>
      </c>
      <c r="D69" s="329" t="s">
        <v>1505</v>
      </c>
      <c r="E69" s="330">
        <v>2008</v>
      </c>
      <c r="F69" s="329" t="s">
        <v>1610</v>
      </c>
      <c r="G69" s="329" t="s">
        <v>1611</v>
      </c>
      <c r="H69" s="329" t="s">
        <v>1612</v>
      </c>
      <c r="I69" s="331">
        <v>40022</v>
      </c>
      <c r="J69" s="331">
        <v>40022</v>
      </c>
      <c r="K69" s="329" t="s">
        <v>1608</v>
      </c>
      <c r="L69" s="330">
        <v>50350</v>
      </c>
      <c r="M69" s="329" t="s">
        <v>1341</v>
      </c>
      <c r="N69" s="332"/>
      <c r="O69" s="329" t="s">
        <v>1608</v>
      </c>
      <c r="P69" s="330">
        <v>38941</v>
      </c>
      <c r="Q69" s="329" t="s">
        <v>1613</v>
      </c>
      <c r="R69" s="330">
        <v>382</v>
      </c>
      <c r="S69" s="329" t="s">
        <v>1341</v>
      </c>
      <c r="T69" s="329" t="s">
        <v>1341</v>
      </c>
    </row>
    <row r="70" spans="1:20" x14ac:dyDescent="0.3">
      <c r="A70" s="329" t="s">
        <v>1614</v>
      </c>
      <c r="B70" s="329">
        <f t="shared" si="5"/>
        <v>54688</v>
      </c>
      <c r="C70" s="329" t="s">
        <v>1607</v>
      </c>
      <c r="D70" s="329" t="s">
        <v>1505</v>
      </c>
      <c r="E70" s="330">
        <v>2008</v>
      </c>
      <c r="F70" s="329" t="s">
        <v>1610</v>
      </c>
      <c r="G70" s="329" t="s">
        <v>1611</v>
      </c>
      <c r="H70" s="329" t="s">
        <v>1612</v>
      </c>
      <c r="I70" s="331">
        <v>40022</v>
      </c>
      <c r="J70" s="331">
        <v>40022</v>
      </c>
      <c r="K70" s="329" t="s">
        <v>1608</v>
      </c>
      <c r="L70" s="330">
        <v>49560</v>
      </c>
      <c r="M70" s="329" t="s">
        <v>1341</v>
      </c>
      <c r="N70" s="332"/>
      <c r="O70" s="329" t="s">
        <v>1608</v>
      </c>
      <c r="P70" s="330">
        <v>40541</v>
      </c>
      <c r="Q70" s="329" t="s">
        <v>1613</v>
      </c>
      <c r="R70" s="330">
        <v>385</v>
      </c>
      <c r="S70" s="329" t="s">
        <v>1341</v>
      </c>
      <c r="T70" s="329" t="s">
        <v>1341</v>
      </c>
    </row>
    <row r="71" spans="1:20" x14ac:dyDescent="0.3">
      <c r="A71" s="329" t="s">
        <v>1615</v>
      </c>
      <c r="B71" s="329">
        <f t="shared" si="5"/>
        <v>54689</v>
      </c>
      <c r="C71" s="329" t="s">
        <v>1607</v>
      </c>
      <c r="D71" s="329" t="s">
        <v>1505</v>
      </c>
      <c r="E71" s="330">
        <v>2008</v>
      </c>
      <c r="F71" s="329" t="s">
        <v>1610</v>
      </c>
      <c r="G71" s="329" t="s">
        <v>1611</v>
      </c>
      <c r="H71" s="329" t="s">
        <v>1612</v>
      </c>
      <c r="I71" s="331">
        <v>40022</v>
      </c>
      <c r="J71" s="331">
        <v>40022</v>
      </c>
      <c r="K71" s="329" t="s">
        <v>1608</v>
      </c>
      <c r="L71" s="330">
        <v>48298</v>
      </c>
      <c r="M71" s="329" t="s">
        <v>1341</v>
      </c>
      <c r="N71" s="332"/>
      <c r="O71" s="329" t="s">
        <v>1608</v>
      </c>
      <c r="P71" s="330">
        <v>41005</v>
      </c>
      <c r="Q71" s="329" t="s">
        <v>1613</v>
      </c>
      <c r="R71" s="330">
        <v>382</v>
      </c>
      <c r="S71" s="329" t="s">
        <v>1341</v>
      </c>
      <c r="T71" s="329" t="s">
        <v>1341</v>
      </c>
    </row>
    <row r="72" spans="1:20" x14ac:dyDescent="0.3">
      <c r="A72" s="329" t="s">
        <v>1616</v>
      </c>
      <c r="B72" s="329">
        <f t="shared" si="5"/>
        <v>54690</v>
      </c>
      <c r="C72" s="329" t="s">
        <v>1607</v>
      </c>
      <c r="D72" s="329" t="s">
        <v>1505</v>
      </c>
      <c r="E72" s="330">
        <v>2008</v>
      </c>
      <c r="F72" s="329" t="s">
        <v>1610</v>
      </c>
      <c r="G72" s="329" t="s">
        <v>1611</v>
      </c>
      <c r="H72" s="329" t="s">
        <v>1612</v>
      </c>
      <c r="I72" s="331">
        <v>40022</v>
      </c>
      <c r="J72" s="331">
        <v>40022</v>
      </c>
      <c r="K72" s="329" t="s">
        <v>1608</v>
      </c>
      <c r="L72" s="330">
        <v>49304</v>
      </c>
      <c r="M72" s="329" t="s">
        <v>1341</v>
      </c>
      <c r="N72" s="332"/>
      <c r="O72" s="329" t="s">
        <v>1608</v>
      </c>
      <c r="P72" s="330">
        <v>40330</v>
      </c>
      <c r="Q72" s="329" t="s">
        <v>1613</v>
      </c>
      <c r="R72" s="330">
        <v>383</v>
      </c>
      <c r="S72" s="329" t="s">
        <v>1341</v>
      </c>
      <c r="T72" s="329" t="s">
        <v>1341</v>
      </c>
    </row>
    <row r="73" spans="1:20" x14ac:dyDescent="0.3">
      <c r="A73" s="329" t="s">
        <v>1779</v>
      </c>
      <c r="B73" s="329">
        <f t="shared" si="5"/>
        <v>210844</v>
      </c>
      <c r="C73" s="329" t="s">
        <v>1607</v>
      </c>
      <c r="D73" s="329" t="s">
        <v>1507</v>
      </c>
      <c r="E73" s="330">
        <v>2008</v>
      </c>
      <c r="F73" s="329" t="s">
        <v>1780</v>
      </c>
      <c r="G73" s="329" t="s">
        <v>1781</v>
      </c>
      <c r="H73" s="329" t="s">
        <v>1612</v>
      </c>
      <c r="I73" s="331">
        <v>40022</v>
      </c>
      <c r="J73" s="331">
        <v>40030</v>
      </c>
      <c r="K73" s="329" t="s">
        <v>1608</v>
      </c>
      <c r="L73" s="330">
        <v>157773</v>
      </c>
      <c r="M73" s="329" t="s">
        <v>1341</v>
      </c>
      <c r="N73" s="332"/>
      <c r="O73" s="329" t="s">
        <v>1608</v>
      </c>
      <c r="P73" s="330">
        <v>984</v>
      </c>
      <c r="Q73" s="329" t="s">
        <v>1341</v>
      </c>
      <c r="R73" s="338"/>
      <c r="S73" s="329" t="s">
        <v>250</v>
      </c>
      <c r="T73" s="329" t="s">
        <v>1782</v>
      </c>
    </row>
    <row r="74" spans="1:20" x14ac:dyDescent="0.3">
      <c r="A74" s="329" t="s">
        <v>1776</v>
      </c>
      <c r="B74" s="329">
        <f t="shared" si="5"/>
        <v>210843</v>
      </c>
      <c r="C74" s="329" t="s">
        <v>1607</v>
      </c>
      <c r="D74" s="329" t="s">
        <v>1503</v>
      </c>
      <c r="E74" s="330">
        <v>2008</v>
      </c>
      <c r="F74" s="329" t="s">
        <v>1777</v>
      </c>
      <c r="G74" s="329" t="s">
        <v>1778</v>
      </c>
      <c r="H74" s="329" t="s">
        <v>1612</v>
      </c>
      <c r="I74" s="331">
        <v>40017</v>
      </c>
      <c r="J74" s="331">
        <v>40022</v>
      </c>
      <c r="K74" s="329" t="s">
        <v>1608</v>
      </c>
      <c r="L74" s="330">
        <v>218187</v>
      </c>
      <c r="M74" s="329" t="s">
        <v>1613</v>
      </c>
      <c r="N74" s="333">
        <v>873</v>
      </c>
      <c r="O74" s="329" t="s">
        <v>1608</v>
      </c>
      <c r="P74" s="330">
        <v>2182</v>
      </c>
      <c r="Q74" s="329" t="s">
        <v>1613</v>
      </c>
      <c r="R74" s="333">
        <v>436</v>
      </c>
      <c r="S74" s="329" t="s">
        <v>1341</v>
      </c>
      <c r="T74" s="329" t="s">
        <v>1341</v>
      </c>
    </row>
    <row r="75" spans="1:20" x14ac:dyDescent="0.3">
      <c r="A75" s="329" t="s">
        <v>1675</v>
      </c>
      <c r="B75" s="329">
        <f t="shared" si="5"/>
        <v>180369</v>
      </c>
      <c r="C75" s="329" t="s">
        <v>1607</v>
      </c>
      <c r="D75" s="329" t="s">
        <v>1453</v>
      </c>
      <c r="E75" s="330">
        <v>2008</v>
      </c>
      <c r="F75" s="329" t="s">
        <v>1676</v>
      </c>
      <c r="G75" s="329" t="s">
        <v>1677</v>
      </c>
      <c r="H75" s="329" t="s">
        <v>1612</v>
      </c>
      <c r="I75" s="331">
        <v>39937</v>
      </c>
      <c r="J75" s="331">
        <v>39937</v>
      </c>
      <c r="K75" s="329" t="s">
        <v>1608</v>
      </c>
      <c r="L75" s="330">
        <v>29991</v>
      </c>
      <c r="M75" s="329" t="s">
        <v>1341</v>
      </c>
      <c r="N75" s="332"/>
      <c r="O75" s="329" t="s">
        <v>1613</v>
      </c>
      <c r="P75" s="330">
        <v>282058</v>
      </c>
      <c r="Q75" s="329" t="s">
        <v>1608</v>
      </c>
      <c r="R75" s="333">
        <v>53</v>
      </c>
      <c r="S75" s="329" t="s">
        <v>1341</v>
      </c>
      <c r="T75" s="329" t="s">
        <v>1341</v>
      </c>
    </row>
    <row r="76" spans="1:20" x14ac:dyDescent="0.3">
      <c r="A76" s="329" t="s">
        <v>1678</v>
      </c>
      <c r="B76" s="329">
        <f t="shared" si="5"/>
        <v>180370</v>
      </c>
      <c r="C76" s="329" t="s">
        <v>1607</v>
      </c>
      <c r="D76" s="329" t="s">
        <v>1453</v>
      </c>
      <c r="E76" s="330">
        <v>2008</v>
      </c>
      <c r="F76" s="329" t="s">
        <v>1676</v>
      </c>
      <c r="G76" s="329" t="s">
        <v>1677</v>
      </c>
      <c r="H76" s="329" t="s">
        <v>1612</v>
      </c>
      <c r="I76" s="331">
        <v>39939</v>
      </c>
      <c r="J76" s="331">
        <v>39939</v>
      </c>
      <c r="K76" s="329" t="s">
        <v>1608</v>
      </c>
      <c r="L76" s="330">
        <v>29412</v>
      </c>
      <c r="M76" s="329" t="s">
        <v>1341</v>
      </c>
      <c r="N76" s="332"/>
      <c r="O76" s="329" t="s">
        <v>1613</v>
      </c>
      <c r="P76" s="330">
        <v>277126</v>
      </c>
      <c r="Q76" s="329" t="s">
        <v>1608</v>
      </c>
      <c r="R76" s="330">
        <v>47</v>
      </c>
      <c r="S76" s="329" t="s">
        <v>1341</v>
      </c>
      <c r="T76" s="329" t="s">
        <v>1341</v>
      </c>
    </row>
    <row r="77" spans="1:20" x14ac:dyDescent="0.3">
      <c r="A77" s="329" t="s">
        <v>1679</v>
      </c>
      <c r="B77" s="329">
        <f t="shared" si="5"/>
        <v>180371</v>
      </c>
      <c r="C77" s="329" t="s">
        <v>1607</v>
      </c>
      <c r="D77" s="329" t="s">
        <v>1453</v>
      </c>
      <c r="E77" s="330">
        <v>2008</v>
      </c>
      <c r="F77" s="329" t="s">
        <v>1676</v>
      </c>
      <c r="G77" s="329" t="s">
        <v>1677</v>
      </c>
      <c r="H77" s="329" t="s">
        <v>1612</v>
      </c>
      <c r="I77" s="331">
        <v>39940</v>
      </c>
      <c r="J77" s="331">
        <v>39940</v>
      </c>
      <c r="K77" s="329" t="s">
        <v>1608</v>
      </c>
      <c r="L77" s="330">
        <v>29551</v>
      </c>
      <c r="M77" s="329" t="s">
        <v>1341</v>
      </c>
      <c r="N77" s="332"/>
      <c r="O77" s="329" t="s">
        <v>1613</v>
      </c>
      <c r="P77" s="330">
        <v>287667</v>
      </c>
      <c r="Q77" s="329" t="s">
        <v>1608</v>
      </c>
      <c r="R77" s="330">
        <v>26</v>
      </c>
      <c r="S77" s="329" t="s">
        <v>1341</v>
      </c>
      <c r="T77" s="329" t="s">
        <v>1341</v>
      </c>
    </row>
    <row r="78" spans="1:20" x14ac:dyDescent="0.3">
      <c r="A78" s="329" t="s">
        <v>1680</v>
      </c>
      <c r="B78" s="329">
        <f t="shared" si="5"/>
        <v>180372</v>
      </c>
      <c r="C78" s="329" t="s">
        <v>1607</v>
      </c>
      <c r="D78" s="329" t="s">
        <v>1453</v>
      </c>
      <c r="E78" s="330">
        <v>2008</v>
      </c>
      <c r="F78" s="329" t="s">
        <v>1676</v>
      </c>
      <c r="G78" s="329" t="s">
        <v>1677</v>
      </c>
      <c r="H78" s="329" t="s">
        <v>1612</v>
      </c>
      <c r="I78" s="331">
        <v>39944</v>
      </c>
      <c r="J78" s="331">
        <v>39944</v>
      </c>
      <c r="K78" s="329" t="s">
        <v>1608</v>
      </c>
      <c r="L78" s="330">
        <v>29874</v>
      </c>
      <c r="M78" s="329" t="s">
        <v>1341</v>
      </c>
      <c r="N78" s="332"/>
      <c r="O78" s="329" t="s">
        <v>1613</v>
      </c>
      <c r="P78" s="330">
        <v>179947</v>
      </c>
      <c r="Q78" s="329" t="s">
        <v>1608</v>
      </c>
      <c r="R78" s="333">
        <v>25</v>
      </c>
      <c r="S78" s="329" t="s">
        <v>1341</v>
      </c>
      <c r="T78" s="329" t="s">
        <v>1341</v>
      </c>
    </row>
    <row r="79" spans="1:20" x14ac:dyDescent="0.3">
      <c r="A79" s="329" t="s">
        <v>1681</v>
      </c>
      <c r="B79" s="329">
        <f t="shared" si="5"/>
        <v>180373</v>
      </c>
      <c r="C79" s="329" t="s">
        <v>1607</v>
      </c>
      <c r="D79" s="329" t="s">
        <v>1453</v>
      </c>
      <c r="E79" s="330">
        <v>2008</v>
      </c>
      <c r="F79" s="329" t="s">
        <v>1676</v>
      </c>
      <c r="G79" s="329" t="s">
        <v>1677</v>
      </c>
      <c r="H79" s="329" t="s">
        <v>1612</v>
      </c>
      <c r="I79" s="331">
        <v>39944</v>
      </c>
      <c r="J79" s="331">
        <v>39944</v>
      </c>
      <c r="K79" s="329" t="s">
        <v>1608</v>
      </c>
      <c r="L79" s="330">
        <v>29398</v>
      </c>
      <c r="M79" s="329" t="s">
        <v>1341</v>
      </c>
      <c r="N79" s="332"/>
      <c r="O79" s="329" t="s">
        <v>1613</v>
      </c>
      <c r="P79" s="330">
        <v>178131</v>
      </c>
      <c r="Q79" s="329" t="s">
        <v>1608</v>
      </c>
      <c r="R79" s="330">
        <v>131</v>
      </c>
      <c r="S79" s="329" t="s">
        <v>1341</v>
      </c>
      <c r="T79" s="329" t="s">
        <v>1341</v>
      </c>
    </row>
    <row r="80" spans="1:20" x14ac:dyDescent="0.3">
      <c r="A80" s="329" t="s">
        <v>1682</v>
      </c>
      <c r="B80" s="329">
        <f t="shared" si="5"/>
        <v>180374</v>
      </c>
      <c r="C80" s="329" t="s">
        <v>1607</v>
      </c>
      <c r="D80" s="329" t="s">
        <v>1453</v>
      </c>
      <c r="E80" s="330">
        <v>2008</v>
      </c>
      <c r="F80" s="329" t="s">
        <v>1676</v>
      </c>
      <c r="G80" s="329" t="s">
        <v>1677</v>
      </c>
      <c r="H80" s="329" t="s">
        <v>1612</v>
      </c>
      <c r="I80" s="331">
        <v>39946</v>
      </c>
      <c r="J80" s="331">
        <v>39946</v>
      </c>
      <c r="K80" s="329" t="s">
        <v>1608</v>
      </c>
      <c r="L80" s="330">
        <v>29341</v>
      </c>
      <c r="M80" s="329" t="s">
        <v>1341</v>
      </c>
      <c r="N80" s="332"/>
      <c r="O80" s="329" t="s">
        <v>1613</v>
      </c>
      <c r="P80" s="330">
        <v>176268</v>
      </c>
      <c r="Q80" s="329" t="s">
        <v>1608</v>
      </c>
      <c r="R80" s="330">
        <v>164</v>
      </c>
      <c r="S80" s="329" t="s">
        <v>1341</v>
      </c>
      <c r="T80" s="329" t="s">
        <v>1341</v>
      </c>
    </row>
    <row r="81" spans="1:20" x14ac:dyDescent="0.3">
      <c r="A81" s="329" t="s">
        <v>1683</v>
      </c>
      <c r="B81" s="329">
        <f t="shared" si="5"/>
        <v>180375</v>
      </c>
      <c r="C81" s="329" t="s">
        <v>1607</v>
      </c>
      <c r="D81" s="329" t="s">
        <v>1453</v>
      </c>
      <c r="E81" s="330">
        <v>2008</v>
      </c>
      <c r="F81" s="329" t="s">
        <v>1676</v>
      </c>
      <c r="G81" s="329" t="s">
        <v>1677</v>
      </c>
      <c r="H81" s="329" t="s">
        <v>1612</v>
      </c>
      <c r="I81" s="331">
        <v>39946</v>
      </c>
      <c r="J81" s="331">
        <v>39946</v>
      </c>
      <c r="K81" s="329" t="s">
        <v>1608</v>
      </c>
      <c r="L81" s="330">
        <v>29755</v>
      </c>
      <c r="M81" s="329" t="s">
        <v>1341</v>
      </c>
      <c r="N81" s="332"/>
      <c r="O81" s="329" t="s">
        <v>1613</v>
      </c>
      <c r="P81" s="330">
        <v>177486</v>
      </c>
      <c r="Q81" s="329" t="s">
        <v>1608</v>
      </c>
      <c r="R81" s="330">
        <v>65</v>
      </c>
      <c r="S81" s="329" t="s">
        <v>1341</v>
      </c>
      <c r="T81" s="329" t="s">
        <v>1341</v>
      </c>
    </row>
    <row r="82" spans="1:20" x14ac:dyDescent="0.3">
      <c r="A82" s="329" t="s">
        <v>1684</v>
      </c>
      <c r="B82" s="329">
        <f t="shared" si="5"/>
        <v>180376</v>
      </c>
      <c r="C82" s="329" t="s">
        <v>1607</v>
      </c>
      <c r="D82" s="329" t="s">
        <v>1453</v>
      </c>
      <c r="E82" s="330">
        <v>2008</v>
      </c>
      <c r="F82" s="329" t="s">
        <v>1676</v>
      </c>
      <c r="G82" s="329" t="s">
        <v>1677</v>
      </c>
      <c r="H82" s="329" t="s">
        <v>1612</v>
      </c>
      <c r="I82" s="331">
        <v>39947</v>
      </c>
      <c r="J82" s="331">
        <v>39947</v>
      </c>
      <c r="K82" s="329" t="s">
        <v>1608</v>
      </c>
      <c r="L82" s="330">
        <v>29871</v>
      </c>
      <c r="M82" s="329" t="s">
        <v>1341</v>
      </c>
      <c r="N82" s="332"/>
      <c r="O82" s="329" t="s">
        <v>1613</v>
      </c>
      <c r="P82" s="330">
        <v>173065</v>
      </c>
      <c r="Q82" s="329" t="s">
        <v>1608</v>
      </c>
      <c r="R82" s="330">
        <v>90</v>
      </c>
      <c r="S82" s="329" t="s">
        <v>1341</v>
      </c>
      <c r="T82" s="329" t="s">
        <v>1341</v>
      </c>
    </row>
    <row r="83" spans="1:20" x14ac:dyDescent="0.3">
      <c r="A83" s="329" t="s">
        <v>1694</v>
      </c>
      <c r="B83" s="329">
        <f t="shared" si="5"/>
        <v>180386</v>
      </c>
      <c r="C83" s="329" t="s">
        <v>1607</v>
      </c>
      <c r="D83" s="329" t="s">
        <v>1512</v>
      </c>
      <c r="E83" s="330">
        <v>2008</v>
      </c>
      <c r="F83" s="329" t="s">
        <v>1695</v>
      </c>
      <c r="G83" s="329" t="s">
        <v>1696</v>
      </c>
      <c r="H83" s="329" t="s">
        <v>1612</v>
      </c>
      <c r="I83" s="331">
        <v>39958</v>
      </c>
      <c r="J83" s="331">
        <v>39958</v>
      </c>
      <c r="K83" s="329" t="s">
        <v>1608</v>
      </c>
      <c r="L83" s="330">
        <v>26221</v>
      </c>
      <c r="M83" s="329" t="s">
        <v>1341</v>
      </c>
      <c r="N83" s="332"/>
      <c r="O83" s="329" t="s">
        <v>1613</v>
      </c>
      <c r="P83" s="330">
        <v>369239</v>
      </c>
      <c r="Q83" s="329" t="s">
        <v>1608</v>
      </c>
      <c r="R83" s="330">
        <v>165</v>
      </c>
      <c r="S83" s="329" t="s">
        <v>1341</v>
      </c>
      <c r="T83" s="329" t="s">
        <v>1341</v>
      </c>
    </row>
    <row r="84" spans="1:20" x14ac:dyDescent="0.3">
      <c r="A84" s="329" t="s">
        <v>1697</v>
      </c>
      <c r="B84" s="329">
        <f t="shared" si="5"/>
        <v>180387</v>
      </c>
      <c r="C84" s="329" t="s">
        <v>1607</v>
      </c>
      <c r="D84" s="329" t="s">
        <v>1512</v>
      </c>
      <c r="E84" s="330">
        <v>2008</v>
      </c>
      <c r="F84" s="329" t="s">
        <v>1695</v>
      </c>
      <c r="G84" s="329" t="s">
        <v>1696</v>
      </c>
      <c r="H84" s="329" t="s">
        <v>1612</v>
      </c>
      <c r="I84" s="331">
        <v>39958</v>
      </c>
      <c r="J84" s="331">
        <v>39958</v>
      </c>
      <c r="K84" s="329" t="s">
        <v>1608</v>
      </c>
      <c r="L84" s="330">
        <v>25287</v>
      </c>
      <c r="M84" s="329" t="s">
        <v>1341</v>
      </c>
      <c r="N84" s="332"/>
      <c r="O84" s="329" t="s">
        <v>1613</v>
      </c>
      <c r="P84" s="330">
        <v>356078</v>
      </c>
      <c r="Q84" s="329" t="s">
        <v>1608</v>
      </c>
      <c r="R84" s="333">
        <v>159</v>
      </c>
      <c r="S84" s="329" t="s">
        <v>1341</v>
      </c>
      <c r="T84" s="329" t="s">
        <v>1341</v>
      </c>
    </row>
    <row r="85" spans="1:20" x14ac:dyDescent="0.3">
      <c r="A85" s="329" t="s">
        <v>1698</v>
      </c>
      <c r="B85" s="329">
        <f t="shared" si="5"/>
        <v>180388</v>
      </c>
      <c r="C85" s="329" t="s">
        <v>1607</v>
      </c>
      <c r="D85" s="329" t="s">
        <v>1512</v>
      </c>
      <c r="E85" s="330">
        <v>2008</v>
      </c>
      <c r="F85" s="329" t="s">
        <v>1695</v>
      </c>
      <c r="G85" s="329" t="s">
        <v>1696</v>
      </c>
      <c r="H85" s="329" t="s">
        <v>1612</v>
      </c>
      <c r="I85" s="331">
        <v>39958</v>
      </c>
      <c r="J85" s="331">
        <v>39958</v>
      </c>
      <c r="K85" s="329" t="s">
        <v>1608</v>
      </c>
      <c r="L85" s="330">
        <v>25004</v>
      </c>
      <c r="M85" s="329" t="s">
        <v>1341</v>
      </c>
      <c r="N85" s="332"/>
      <c r="O85" s="329" t="s">
        <v>1613</v>
      </c>
      <c r="P85" s="330">
        <v>352098</v>
      </c>
      <c r="Q85" s="329" t="s">
        <v>1608</v>
      </c>
      <c r="R85" s="330">
        <v>157</v>
      </c>
      <c r="S85" s="329" t="s">
        <v>1341</v>
      </c>
      <c r="T85" s="329" t="s">
        <v>1341</v>
      </c>
    </row>
    <row r="86" spans="1:20" x14ac:dyDescent="0.3">
      <c r="A86" s="329" t="s">
        <v>1699</v>
      </c>
      <c r="B86" s="329">
        <f t="shared" si="5"/>
        <v>180389</v>
      </c>
      <c r="C86" s="329" t="s">
        <v>1607</v>
      </c>
      <c r="D86" s="329" t="s">
        <v>1512</v>
      </c>
      <c r="E86" s="330">
        <v>2008</v>
      </c>
      <c r="F86" s="329" t="s">
        <v>1695</v>
      </c>
      <c r="G86" s="329" t="s">
        <v>1696</v>
      </c>
      <c r="H86" s="329" t="s">
        <v>1612</v>
      </c>
      <c r="I86" s="331">
        <v>39958</v>
      </c>
      <c r="J86" s="331">
        <v>39958</v>
      </c>
      <c r="K86" s="329" t="s">
        <v>1608</v>
      </c>
      <c r="L86" s="330">
        <v>23286</v>
      </c>
      <c r="M86" s="329" t="s">
        <v>1341</v>
      </c>
      <c r="N86" s="332"/>
      <c r="O86" s="329" t="s">
        <v>1613</v>
      </c>
      <c r="P86" s="330">
        <v>327902</v>
      </c>
      <c r="Q86" s="329" t="s">
        <v>1608</v>
      </c>
      <c r="R86" s="330">
        <v>146</v>
      </c>
      <c r="S86" s="329" t="s">
        <v>1341</v>
      </c>
      <c r="T86" s="329" t="s">
        <v>1341</v>
      </c>
    </row>
    <row r="87" spans="1:20" x14ac:dyDescent="0.3">
      <c r="A87" s="329" t="s">
        <v>1700</v>
      </c>
      <c r="B87" s="329">
        <f t="shared" si="5"/>
        <v>180390</v>
      </c>
      <c r="C87" s="329" t="s">
        <v>1607</v>
      </c>
      <c r="D87" s="329" t="s">
        <v>1512</v>
      </c>
      <c r="E87" s="330">
        <v>2008</v>
      </c>
      <c r="F87" s="329" t="s">
        <v>1695</v>
      </c>
      <c r="G87" s="329" t="s">
        <v>1696</v>
      </c>
      <c r="H87" s="329" t="s">
        <v>1612</v>
      </c>
      <c r="I87" s="331">
        <v>39961</v>
      </c>
      <c r="J87" s="331">
        <v>39961</v>
      </c>
      <c r="K87" s="329" t="s">
        <v>1608</v>
      </c>
      <c r="L87" s="330">
        <v>25272</v>
      </c>
      <c r="M87" s="329" t="s">
        <v>1341</v>
      </c>
      <c r="N87" s="332"/>
      <c r="O87" s="329" t="s">
        <v>1613</v>
      </c>
      <c r="P87" s="330">
        <v>283628</v>
      </c>
      <c r="Q87" s="329" t="s">
        <v>1608</v>
      </c>
      <c r="R87" s="330">
        <v>127</v>
      </c>
      <c r="S87" s="329" t="s">
        <v>1341</v>
      </c>
      <c r="T87" s="329" t="s">
        <v>1341</v>
      </c>
    </row>
    <row r="88" spans="1:20" x14ac:dyDescent="0.3">
      <c r="A88" s="329" t="s">
        <v>1701</v>
      </c>
      <c r="B88" s="329">
        <f t="shared" si="5"/>
        <v>180391</v>
      </c>
      <c r="C88" s="329" t="s">
        <v>1607</v>
      </c>
      <c r="D88" s="329" t="s">
        <v>1512</v>
      </c>
      <c r="E88" s="330">
        <v>2008</v>
      </c>
      <c r="F88" s="329" t="s">
        <v>1695</v>
      </c>
      <c r="G88" s="329" t="s">
        <v>1696</v>
      </c>
      <c r="H88" s="329" t="s">
        <v>1612</v>
      </c>
      <c r="I88" s="331">
        <v>39961</v>
      </c>
      <c r="J88" s="331">
        <v>39961</v>
      </c>
      <c r="K88" s="329" t="s">
        <v>1608</v>
      </c>
      <c r="L88" s="330">
        <v>25005</v>
      </c>
      <c r="M88" s="329" t="s">
        <v>1341</v>
      </c>
      <c r="N88" s="332"/>
      <c r="O88" s="329" t="s">
        <v>1613</v>
      </c>
      <c r="P88" s="330">
        <v>280627</v>
      </c>
      <c r="Q88" s="329" t="s">
        <v>1608</v>
      </c>
      <c r="R88" s="333">
        <v>126</v>
      </c>
      <c r="S88" s="329" t="s">
        <v>1341</v>
      </c>
      <c r="T88" s="329" t="s">
        <v>1341</v>
      </c>
    </row>
    <row r="89" spans="1:20" x14ac:dyDescent="0.3">
      <c r="A89" s="329" t="s">
        <v>1702</v>
      </c>
      <c r="B89" s="329">
        <f t="shared" si="5"/>
        <v>180392</v>
      </c>
      <c r="C89" s="329" t="s">
        <v>1607</v>
      </c>
      <c r="D89" s="329" t="s">
        <v>1512</v>
      </c>
      <c r="E89" s="330">
        <v>2008</v>
      </c>
      <c r="F89" s="329" t="s">
        <v>1695</v>
      </c>
      <c r="G89" s="329" t="s">
        <v>1696</v>
      </c>
      <c r="H89" s="329" t="s">
        <v>1612</v>
      </c>
      <c r="I89" s="331">
        <v>39961</v>
      </c>
      <c r="J89" s="331">
        <v>39961</v>
      </c>
      <c r="K89" s="329" t="s">
        <v>1608</v>
      </c>
      <c r="L89" s="330">
        <v>24620</v>
      </c>
      <c r="M89" s="329" t="s">
        <v>1341</v>
      </c>
      <c r="N89" s="332"/>
      <c r="O89" s="329" t="s">
        <v>1613</v>
      </c>
      <c r="P89" s="330">
        <v>276310</v>
      </c>
      <c r="Q89" s="329" t="s">
        <v>1608</v>
      </c>
      <c r="R89" s="333">
        <v>124</v>
      </c>
      <c r="S89" s="329" t="s">
        <v>1341</v>
      </c>
      <c r="T89" s="329" t="s">
        <v>1341</v>
      </c>
    </row>
    <row r="90" spans="1:20" x14ac:dyDescent="0.3">
      <c r="A90" s="329" t="s">
        <v>1703</v>
      </c>
      <c r="B90" s="329">
        <f t="shared" si="5"/>
        <v>180393</v>
      </c>
      <c r="C90" s="329" t="s">
        <v>1607</v>
      </c>
      <c r="D90" s="329" t="s">
        <v>1512</v>
      </c>
      <c r="E90" s="330">
        <v>2008</v>
      </c>
      <c r="F90" s="329" t="s">
        <v>1695</v>
      </c>
      <c r="G90" s="329" t="s">
        <v>1696</v>
      </c>
      <c r="H90" s="329" t="s">
        <v>1612</v>
      </c>
      <c r="I90" s="331">
        <v>39961</v>
      </c>
      <c r="J90" s="331">
        <v>39961</v>
      </c>
      <c r="K90" s="329" t="s">
        <v>1608</v>
      </c>
      <c r="L90" s="330">
        <v>25148</v>
      </c>
      <c r="M90" s="329" t="s">
        <v>1341</v>
      </c>
      <c r="N90" s="332"/>
      <c r="O90" s="329" t="s">
        <v>1613</v>
      </c>
      <c r="P90" s="330">
        <v>282231</v>
      </c>
      <c r="Q90" s="329" t="s">
        <v>1608</v>
      </c>
      <c r="R90" s="333">
        <v>126</v>
      </c>
      <c r="S90" s="329" t="s">
        <v>1341</v>
      </c>
      <c r="T90" s="329" t="s">
        <v>1341</v>
      </c>
    </row>
    <row r="91" spans="1:20" x14ac:dyDescent="0.3">
      <c r="A91" s="329" t="s">
        <v>1704</v>
      </c>
      <c r="B91" s="329">
        <f t="shared" si="5"/>
        <v>180394</v>
      </c>
      <c r="C91" s="329" t="s">
        <v>1607</v>
      </c>
      <c r="D91" s="329" t="s">
        <v>1512</v>
      </c>
      <c r="E91" s="330">
        <v>2008</v>
      </c>
      <c r="F91" s="329" t="s">
        <v>1695</v>
      </c>
      <c r="G91" s="329" t="s">
        <v>1696</v>
      </c>
      <c r="H91" s="329" t="s">
        <v>1612</v>
      </c>
      <c r="I91" s="331">
        <v>39965</v>
      </c>
      <c r="J91" s="331">
        <v>39965</v>
      </c>
      <c r="K91" s="329" t="s">
        <v>1608</v>
      </c>
      <c r="L91" s="330">
        <v>29703</v>
      </c>
      <c r="M91" s="329" t="s">
        <v>1341</v>
      </c>
      <c r="N91" s="332"/>
      <c r="O91" s="329" t="s">
        <v>1613</v>
      </c>
      <c r="P91" s="330">
        <v>273636</v>
      </c>
      <c r="Q91" s="329" t="s">
        <v>1608</v>
      </c>
      <c r="R91" s="333">
        <v>51</v>
      </c>
      <c r="S91" s="329" t="s">
        <v>1341</v>
      </c>
      <c r="T91" s="329" t="s">
        <v>1341</v>
      </c>
    </row>
    <row r="92" spans="1:20" x14ac:dyDescent="0.3">
      <c r="A92" s="329" t="s">
        <v>1728</v>
      </c>
      <c r="B92" s="329">
        <f t="shared" si="5"/>
        <v>180685</v>
      </c>
      <c r="C92" s="329" t="s">
        <v>1607</v>
      </c>
      <c r="D92" s="329" t="s">
        <v>1512</v>
      </c>
      <c r="E92" s="330">
        <v>2008</v>
      </c>
      <c r="F92" s="329" t="s">
        <v>1695</v>
      </c>
      <c r="G92" s="329" t="s">
        <v>1696</v>
      </c>
      <c r="H92" s="329" t="s">
        <v>1612</v>
      </c>
      <c r="I92" s="331">
        <v>39965</v>
      </c>
      <c r="J92" s="331">
        <v>39965</v>
      </c>
      <c r="K92" s="329" t="s">
        <v>1608</v>
      </c>
      <c r="L92" s="330">
        <v>29723</v>
      </c>
      <c r="M92" s="329" t="s">
        <v>1341</v>
      </c>
      <c r="N92" s="332"/>
      <c r="O92" s="329" t="s">
        <v>1613</v>
      </c>
      <c r="P92" s="330">
        <v>273821</v>
      </c>
      <c r="Q92" s="329" t="s">
        <v>1608</v>
      </c>
      <c r="R92" s="330">
        <v>51</v>
      </c>
      <c r="S92" s="329" t="s">
        <v>1341</v>
      </c>
      <c r="T92" s="329" t="s">
        <v>1341</v>
      </c>
    </row>
    <row r="93" spans="1:20" x14ac:dyDescent="0.3">
      <c r="A93" s="329" t="s">
        <v>1729</v>
      </c>
      <c r="B93" s="329">
        <f t="shared" si="5"/>
        <v>180881</v>
      </c>
      <c r="C93" s="329" t="s">
        <v>1607</v>
      </c>
      <c r="D93" s="329" t="s">
        <v>1512</v>
      </c>
      <c r="E93" s="330">
        <v>2008</v>
      </c>
      <c r="F93" s="329" t="s">
        <v>1695</v>
      </c>
      <c r="G93" s="329" t="s">
        <v>1696</v>
      </c>
      <c r="H93" s="329" t="s">
        <v>1612</v>
      </c>
      <c r="I93" s="331">
        <v>39965</v>
      </c>
      <c r="J93" s="331">
        <v>39965</v>
      </c>
      <c r="K93" s="329" t="s">
        <v>1608</v>
      </c>
      <c r="L93" s="330">
        <v>29929</v>
      </c>
      <c r="M93" s="329" t="s">
        <v>1341</v>
      </c>
      <c r="N93" s="332"/>
      <c r="O93" s="329" t="s">
        <v>1613</v>
      </c>
      <c r="P93" s="330">
        <v>275719</v>
      </c>
      <c r="Q93" s="329" t="s">
        <v>1608</v>
      </c>
      <c r="R93" s="333">
        <v>52</v>
      </c>
      <c r="S93" s="329" t="s">
        <v>1341</v>
      </c>
      <c r="T93" s="329" t="s">
        <v>1341</v>
      </c>
    </row>
    <row r="94" spans="1:20" x14ac:dyDescent="0.3">
      <c r="A94" s="329" t="s">
        <v>1730</v>
      </c>
      <c r="B94" s="329">
        <f t="shared" si="5"/>
        <v>180882</v>
      </c>
      <c r="C94" s="329" t="s">
        <v>1607</v>
      </c>
      <c r="D94" s="329" t="s">
        <v>1512</v>
      </c>
      <c r="E94" s="330">
        <v>2008</v>
      </c>
      <c r="F94" s="329" t="s">
        <v>1695</v>
      </c>
      <c r="G94" s="329" t="s">
        <v>1696</v>
      </c>
      <c r="H94" s="329" t="s">
        <v>1612</v>
      </c>
      <c r="I94" s="331">
        <v>39965</v>
      </c>
      <c r="J94" s="331">
        <v>39965</v>
      </c>
      <c r="K94" s="329" t="s">
        <v>1608</v>
      </c>
      <c r="L94" s="330">
        <v>29937</v>
      </c>
      <c r="M94" s="329" t="s">
        <v>1341</v>
      </c>
      <c r="N94" s="332"/>
      <c r="O94" s="329" t="s">
        <v>1613</v>
      </c>
      <c r="P94" s="330">
        <v>345339</v>
      </c>
      <c r="Q94" s="329" t="s">
        <v>1608</v>
      </c>
      <c r="R94" s="330">
        <v>60</v>
      </c>
      <c r="S94" s="329" t="s">
        <v>1341</v>
      </c>
      <c r="T94" s="329" t="s">
        <v>1341</v>
      </c>
    </row>
    <row r="95" spans="1:20" x14ac:dyDescent="0.3">
      <c r="A95" s="329" t="s">
        <v>1731</v>
      </c>
      <c r="B95" s="329">
        <f t="shared" si="5"/>
        <v>180883</v>
      </c>
      <c r="C95" s="329" t="s">
        <v>1607</v>
      </c>
      <c r="D95" s="329" t="s">
        <v>1512</v>
      </c>
      <c r="E95" s="330">
        <v>2008</v>
      </c>
      <c r="F95" s="329" t="s">
        <v>1695</v>
      </c>
      <c r="G95" s="329" t="s">
        <v>1696</v>
      </c>
      <c r="H95" s="329" t="s">
        <v>1612</v>
      </c>
      <c r="I95" s="331">
        <v>39965</v>
      </c>
      <c r="J95" s="331">
        <v>39965</v>
      </c>
      <c r="K95" s="329" t="s">
        <v>1608</v>
      </c>
      <c r="L95" s="330">
        <v>29337</v>
      </c>
      <c r="M95" s="329" t="s">
        <v>1341</v>
      </c>
      <c r="N95" s="332"/>
      <c r="O95" s="329" t="s">
        <v>1613</v>
      </c>
      <c r="P95" s="330">
        <v>338421</v>
      </c>
      <c r="Q95" s="329" t="s">
        <v>1608</v>
      </c>
      <c r="R95" s="333">
        <v>59</v>
      </c>
      <c r="S95" s="329" t="s">
        <v>1341</v>
      </c>
      <c r="T95" s="329" t="s">
        <v>1341</v>
      </c>
    </row>
    <row r="96" spans="1:20" x14ac:dyDescent="0.3">
      <c r="A96" s="329" t="s">
        <v>1732</v>
      </c>
      <c r="B96" s="329">
        <f t="shared" si="5"/>
        <v>180884</v>
      </c>
      <c r="C96" s="329" t="s">
        <v>1607</v>
      </c>
      <c r="D96" s="329" t="s">
        <v>1512</v>
      </c>
      <c r="E96" s="330">
        <v>2008</v>
      </c>
      <c r="F96" s="329" t="s">
        <v>1695</v>
      </c>
      <c r="G96" s="329" t="s">
        <v>1696</v>
      </c>
      <c r="H96" s="329" t="s">
        <v>1612</v>
      </c>
      <c r="I96" s="331">
        <v>39965</v>
      </c>
      <c r="J96" s="331">
        <v>39965</v>
      </c>
      <c r="K96" s="329" t="s">
        <v>1608</v>
      </c>
      <c r="L96" s="330">
        <v>29936</v>
      </c>
      <c r="M96" s="329" t="s">
        <v>1341</v>
      </c>
      <c r="N96" s="332"/>
      <c r="O96" s="329" t="s">
        <v>1613</v>
      </c>
      <c r="P96" s="330">
        <v>342082</v>
      </c>
      <c r="Q96" s="329" t="s">
        <v>1608</v>
      </c>
      <c r="R96" s="330">
        <v>60</v>
      </c>
      <c r="S96" s="329" t="s">
        <v>1341</v>
      </c>
      <c r="T96" s="329" t="s">
        <v>1341</v>
      </c>
    </row>
    <row r="97" spans="1:20" x14ac:dyDescent="0.3">
      <c r="A97" s="329" t="s">
        <v>1733</v>
      </c>
      <c r="B97" s="329">
        <f t="shared" si="5"/>
        <v>180885</v>
      </c>
      <c r="C97" s="329" t="s">
        <v>1607</v>
      </c>
      <c r="D97" s="329" t="s">
        <v>1512</v>
      </c>
      <c r="E97" s="330">
        <v>2008</v>
      </c>
      <c r="F97" s="329" t="s">
        <v>1695</v>
      </c>
      <c r="G97" s="329" t="s">
        <v>1696</v>
      </c>
      <c r="H97" s="329" t="s">
        <v>1612</v>
      </c>
      <c r="I97" s="331">
        <v>39965</v>
      </c>
      <c r="J97" s="331">
        <v>39965</v>
      </c>
      <c r="K97" s="329" t="s">
        <v>1608</v>
      </c>
      <c r="L97" s="330">
        <v>30052</v>
      </c>
      <c r="M97" s="329" t="s">
        <v>1341</v>
      </c>
      <c r="N97" s="332"/>
      <c r="O97" s="329" t="s">
        <v>1613</v>
      </c>
      <c r="P97" s="330">
        <v>343413</v>
      </c>
      <c r="Q97" s="329" t="s">
        <v>1608</v>
      </c>
      <c r="R97" s="333">
        <v>60</v>
      </c>
      <c r="S97" s="329" t="s">
        <v>1341</v>
      </c>
      <c r="T97" s="329" t="s">
        <v>1341</v>
      </c>
    </row>
    <row r="98" spans="1:20" x14ac:dyDescent="0.3">
      <c r="A98" s="329" t="s">
        <v>1748</v>
      </c>
      <c r="B98" s="329">
        <f t="shared" si="5"/>
        <v>185960</v>
      </c>
      <c r="C98" s="329" t="s">
        <v>1607</v>
      </c>
      <c r="D98" s="329" t="s">
        <v>1512</v>
      </c>
      <c r="E98" s="330">
        <v>2008</v>
      </c>
      <c r="F98" s="329" t="s">
        <v>1695</v>
      </c>
      <c r="G98" s="329" t="s">
        <v>1696</v>
      </c>
      <c r="H98" s="329" t="s">
        <v>1612</v>
      </c>
      <c r="I98" s="331">
        <v>39965</v>
      </c>
      <c r="J98" s="331">
        <v>39965</v>
      </c>
      <c r="K98" s="329" t="s">
        <v>1608</v>
      </c>
      <c r="L98" s="330">
        <v>29990</v>
      </c>
      <c r="M98" s="329" t="s">
        <v>1341</v>
      </c>
      <c r="N98" s="332"/>
      <c r="O98" s="329" t="s">
        <v>1613</v>
      </c>
      <c r="P98" s="330">
        <v>310315</v>
      </c>
      <c r="Q98" s="329" t="s">
        <v>1608</v>
      </c>
      <c r="R98" s="330">
        <v>38</v>
      </c>
      <c r="S98" s="329" t="s">
        <v>1341</v>
      </c>
      <c r="T98" s="329" t="s">
        <v>1341</v>
      </c>
    </row>
    <row r="99" spans="1:20" x14ac:dyDescent="0.3">
      <c r="A99" s="329" t="s">
        <v>1749</v>
      </c>
      <c r="B99" s="329">
        <f t="shared" si="5"/>
        <v>185961</v>
      </c>
      <c r="C99" s="329" t="s">
        <v>1607</v>
      </c>
      <c r="D99" s="329" t="s">
        <v>1512</v>
      </c>
      <c r="E99" s="330">
        <v>2008</v>
      </c>
      <c r="F99" s="329" t="s">
        <v>1695</v>
      </c>
      <c r="G99" s="329" t="s">
        <v>1696</v>
      </c>
      <c r="H99" s="329" t="s">
        <v>1612</v>
      </c>
      <c r="I99" s="331">
        <v>39965</v>
      </c>
      <c r="J99" s="331">
        <v>39965</v>
      </c>
      <c r="K99" s="329" t="s">
        <v>1608</v>
      </c>
      <c r="L99" s="330">
        <v>30058</v>
      </c>
      <c r="M99" s="329" t="s">
        <v>1341</v>
      </c>
      <c r="N99" s="334"/>
      <c r="O99" s="329" t="s">
        <v>1613</v>
      </c>
      <c r="P99" s="330">
        <v>311017</v>
      </c>
      <c r="Q99" s="329" t="s">
        <v>1608</v>
      </c>
      <c r="R99" s="330">
        <v>38</v>
      </c>
      <c r="S99" s="329" t="s">
        <v>1341</v>
      </c>
      <c r="T99" s="329" t="s">
        <v>1341</v>
      </c>
    </row>
    <row r="100" spans="1:20" x14ac:dyDescent="0.3">
      <c r="A100" s="329" t="s">
        <v>1750</v>
      </c>
      <c r="B100" s="329">
        <f t="shared" si="5"/>
        <v>185962</v>
      </c>
      <c r="C100" s="329" t="s">
        <v>1607</v>
      </c>
      <c r="D100" s="329" t="s">
        <v>1512</v>
      </c>
      <c r="E100" s="330">
        <v>2008</v>
      </c>
      <c r="F100" s="329" t="s">
        <v>1695</v>
      </c>
      <c r="G100" s="329" t="s">
        <v>1696</v>
      </c>
      <c r="H100" s="329" t="s">
        <v>1612</v>
      </c>
      <c r="I100" s="331">
        <v>39965</v>
      </c>
      <c r="J100" s="331">
        <v>39965</v>
      </c>
      <c r="K100" s="329" t="s">
        <v>1608</v>
      </c>
      <c r="L100" s="330">
        <v>29546</v>
      </c>
      <c r="M100" s="329" t="s">
        <v>1341</v>
      </c>
      <c r="N100" s="334"/>
      <c r="O100" s="329" t="s">
        <v>1613</v>
      </c>
      <c r="P100" s="330">
        <v>305723</v>
      </c>
      <c r="Q100" s="329" t="s">
        <v>1608</v>
      </c>
      <c r="R100" s="330">
        <v>37</v>
      </c>
      <c r="S100" s="329" t="s">
        <v>1341</v>
      </c>
      <c r="T100" s="329" t="s">
        <v>1341</v>
      </c>
    </row>
    <row r="101" spans="1:20" x14ac:dyDescent="0.3">
      <c r="A101" s="329" t="s">
        <v>1810</v>
      </c>
      <c r="B101" s="329">
        <f t="shared" si="5"/>
        <v>634841</v>
      </c>
      <c r="C101" s="329" t="s">
        <v>1607</v>
      </c>
      <c r="D101" s="329" t="s">
        <v>356</v>
      </c>
      <c r="E101" s="330">
        <v>2008</v>
      </c>
      <c r="F101" s="329" t="s">
        <v>1811</v>
      </c>
      <c r="G101" s="329" t="s">
        <v>1812</v>
      </c>
      <c r="H101" s="329" t="s">
        <v>1612</v>
      </c>
      <c r="I101" s="331">
        <v>39937</v>
      </c>
      <c r="J101" s="331">
        <v>39937</v>
      </c>
      <c r="K101" s="329" t="s">
        <v>1635</v>
      </c>
      <c r="L101" s="330">
        <v>201775</v>
      </c>
      <c r="M101" s="329" t="s">
        <v>1613</v>
      </c>
      <c r="N101" s="330">
        <v>834</v>
      </c>
      <c r="O101" s="329" t="s">
        <v>1635</v>
      </c>
      <c r="P101" s="330">
        <v>834</v>
      </c>
      <c r="Q101" s="329" t="s">
        <v>1341</v>
      </c>
      <c r="R101" s="334"/>
      <c r="S101" s="329" t="s">
        <v>250</v>
      </c>
      <c r="T101" s="329" t="s">
        <v>1798</v>
      </c>
    </row>
    <row r="102" spans="1:20" x14ac:dyDescent="0.3">
      <c r="A102" s="329" t="s">
        <v>1672</v>
      </c>
      <c r="B102" s="329">
        <f t="shared" si="5"/>
        <v>180276</v>
      </c>
      <c r="C102" s="329" t="s">
        <v>1607</v>
      </c>
      <c r="D102" s="329" t="s">
        <v>1369</v>
      </c>
      <c r="E102" s="330">
        <v>2008</v>
      </c>
      <c r="F102" s="329" t="s">
        <v>1667</v>
      </c>
      <c r="G102" s="329" t="s">
        <v>1673</v>
      </c>
      <c r="H102" s="329" t="s">
        <v>1668</v>
      </c>
      <c r="I102" s="331">
        <v>39947</v>
      </c>
      <c r="J102" s="331">
        <v>39948</v>
      </c>
      <c r="K102" s="329" t="s">
        <v>1608</v>
      </c>
      <c r="L102" s="330">
        <v>50588</v>
      </c>
      <c r="M102" s="329" t="s">
        <v>1341</v>
      </c>
      <c r="N102" s="334"/>
      <c r="O102" s="329" t="s">
        <v>1613</v>
      </c>
      <c r="P102" s="330">
        <v>50503</v>
      </c>
      <c r="Q102" s="329" t="s">
        <v>1608</v>
      </c>
      <c r="R102" s="330">
        <v>1565</v>
      </c>
      <c r="S102" s="329" t="s">
        <v>1341</v>
      </c>
      <c r="T102" s="329" t="s">
        <v>1341</v>
      </c>
    </row>
    <row r="103" spans="1:20" x14ac:dyDescent="0.3">
      <c r="A103" s="329" t="s">
        <v>1674</v>
      </c>
      <c r="B103" s="329">
        <f t="shared" si="5"/>
        <v>180277</v>
      </c>
      <c r="C103" s="329" t="s">
        <v>1607</v>
      </c>
      <c r="D103" s="329" t="s">
        <v>1369</v>
      </c>
      <c r="E103" s="330">
        <v>2008</v>
      </c>
      <c r="F103" s="329" t="s">
        <v>1667</v>
      </c>
      <c r="G103" s="329" t="s">
        <v>1673</v>
      </c>
      <c r="H103" s="329" t="s">
        <v>1668</v>
      </c>
      <c r="I103" s="331">
        <v>39947</v>
      </c>
      <c r="J103" s="331">
        <v>39948</v>
      </c>
      <c r="K103" s="329" t="s">
        <v>1608</v>
      </c>
      <c r="L103" s="330">
        <v>49741</v>
      </c>
      <c r="M103" s="329" t="s">
        <v>1341</v>
      </c>
      <c r="N103" s="334"/>
      <c r="O103" s="329" t="s">
        <v>1613</v>
      </c>
      <c r="P103" s="330">
        <v>49567</v>
      </c>
      <c r="Q103" s="329" t="s">
        <v>1608</v>
      </c>
      <c r="R103" s="333">
        <v>1538</v>
      </c>
      <c r="S103" s="329" t="s">
        <v>1341</v>
      </c>
      <c r="T103" s="329" t="s">
        <v>1341</v>
      </c>
    </row>
    <row r="104" spans="1:20" x14ac:dyDescent="0.3">
      <c r="A104" s="329" t="s">
        <v>1688</v>
      </c>
      <c r="B104" s="329">
        <f t="shared" si="5"/>
        <v>180380</v>
      </c>
      <c r="C104" s="329" t="s">
        <v>1607</v>
      </c>
      <c r="D104" s="329" t="s">
        <v>1369</v>
      </c>
      <c r="E104" s="330">
        <v>2008</v>
      </c>
      <c r="F104" s="329" t="s">
        <v>1667</v>
      </c>
      <c r="G104" s="329" t="s">
        <v>1673</v>
      </c>
      <c r="H104" s="329" t="s">
        <v>1668</v>
      </c>
      <c r="I104" s="331">
        <v>39947</v>
      </c>
      <c r="J104" s="331">
        <v>39948</v>
      </c>
      <c r="K104" s="329" t="s">
        <v>1608</v>
      </c>
      <c r="L104" s="330">
        <v>24233</v>
      </c>
      <c r="M104" s="329" t="s">
        <v>1341</v>
      </c>
      <c r="N104" s="334"/>
      <c r="O104" s="329" t="s">
        <v>1613</v>
      </c>
      <c r="P104" s="330">
        <v>24192</v>
      </c>
      <c r="Q104" s="329" t="s">
        <v>1608</v>
      </c>
      <c r="R104" s="330">
        <v>749</v>
      </c>
      <c r="S104" s="329" t="s">
        <v>1341</v>
      </c>
      <c r="T104" s="329" t="s">
        <v>1341</v>
      </c>
    </row>
    <row r="105" spans="1:20" x14ac:dyDescent="0.3">
      <c r="A105" s="329" t="s">
        <v>1689</v>
      </c>
      <c r="B105" s="329">
        <f t="shared" si="5"/>
        <v>180381</v>
      </c>
      <c r="C105" s="329" t="s">
        <v>1607</v>
      </c>
      <c r="D105" s="329" t="s">
        <v>1369</v>
      </c>
      <c r="E105" s="330">
        <v>2008</v>
      </c>
      <c r="F105" s="329" t="s">
        <v>1667</v>
      </c>
      <c r="G105" s="329" t="s">
        <v>1673</v>
      </c>
      <c r="H105" s="329" t="s">
        <v>1668</v>
      </c>
      <c r="I105" s="331">
        <v>39947</v>
      </c>
      <c r="J105" s="331">
        <v>39948</v>
      </c>
      <c r="K105" s="329" t="s">
        <v>1608</v>
      </c>
      <c r="L105" s="330">
        <v>24735</v>
      </c>
      <c r="M105" s="329" t="s">
        <v>1341</v>
      </c>
      <c r="N105" s="332"/>
      <c r="O105" s="329" t="s">
        <v>1613</v>
      </c>
      <c r="P105" s="330">
        <v>24693</v>
      </c>
      <c r="Q105" s="329" t="s">
        <v>1608</v>
      </c>
      <c r="R105" s="333">
        <v>765</v>
      </c>
      <c r="S105" s="329" t="s">
        <v>1341</v>
      </c>
      <c r="T105" s="329" t="s">
        <v>1341</v>
      </c>
    </row>
    <row r="106" spans="1:20" x14ac:dyDescent="0.3">
      <c r="A106" s="329" t="s">
        <v>1690</v>
      </c>
      <c r="B106" s="329">
        <f t="shared" si="5"/>
        <v>180382</v>
      </c>
      <c r="C106" s="329" t="s">
        <v>1607</v>
      </c>
      <c r="D106" s="329" t="s">
        <v>1369</v>
      </c>
      <c r="E106" s="330">
        <v>2008</v>
      </c>
      <c r="F106" s="329" t="s">
        <v>1667</v>
      </c>
      <c r="G106" s="329" t="s">
        <v>1673</v>
      </c>
      <c r="H106" s="329" t="s">
        <v>1668</v>
      </c>
      <c r="I106" s="331">
        <v>39947</v>
      </c>
      <c r="J106" s="331">
        <v>39948</v>
      </c>
      <c r="K106" s="329" t="s">
        <v>1608</v>
      </c>
      <c r="L106" s="330">
        <v>24744</v>
      </c>
      <c r="M106" s="329" t="s">
        <v>1341</v>
      </c>
      <c r="N106" s="332"/>
      <c r="O106" s="329" t="s">
        <v>1613</v>
      </c>
      <c r="P106" s="330">
        <v>24702</v>
      </c>
      <c r="Q106" s="329" t="s">
        <v>1608</v>
      </c>
      <c r="R106" s="330">
        <v>765</v>
      </c>
      <c r="S106" s="329" t="s">
        <v>1341</v>
      </c>
      <c r="T106" s="329" t="s">
        <v>1341</v>
      </c>
    </row>
    <row r="107" spans="1:20" x14ac:dyDescent="0.3">
      <c r="A107" s="329" t="s">
        <v>1691</v>
      </c>
      <c r="B107" s="329">
        <f t="shared" si="5"/>
        <v>180383</v>
      </c>
      <c r="C107" s="329" t="s">
        <v>1607</v>
      </c>
      <c r="D107" s="329" t="s">
        <v>1369</v>
      </c>
      <c r="E107" s="330">
        <v>2008</v>
      </c>
      <c r="F107" s="329" t="s">
        <v>1667</v>
      </c>
      <c r="G107" s="329" t="s">
        <v>1673</v>
      </c>
      <c r="H107" s="329" t="s">
        <v>1668</v>
      </c>
      <c r="I107" s="331">
        <v>39947</v>
      </c>
      <c r="J107" s="331">
        <v>39948</v>
      </c>
      <c r="K107" s="329" t="s">
        <v>1608</v>
      </c>
      <c r="L107" s="330">
        <v>24929</v>
      </c>
      <c r="M107" s="329" t="s">
        <v>1341</v>
      </c>
      <c r="N107" s="332"/>
      <c r="O107" s="329" t="s">
        <v>1613</v>
      </c>
      <c r="P107" s="330">
        <v>24887</v>
      </c>
      <c r="Q107" s="329" t="s">
        <v>1608</v>
      </c>
      <c r="R107" s="330">
        <v>771</v>
      </c>
      <c r="S107" s="329" t="s">
        <v>1341</v>
      </c>
      <c r="T107" s="329" t="s">
        <v>1341</v>
      </c>
    </row>
    <row r="108" spans="1:20" x14ac:dyDescent="0.3">
      <c r="A108" s="329" t="s">
        <v>1692</v>
      </c>
      <c r="B108" s="329">
        <f t="shared" si="5"/>
        <v>180384</v>
      </c>
      <c r="C108" s="329" t="s">
        <v>1607</v>
      </c>
      <c r="D108" s="329" t="s">
        <v>1369</v>
      </c>
      <c r="E108" s="330">
        <v>2008</v>
      </c>
      <c r="F108" s="329" t="s">
        <v>1667</v>
      </c>
      <c r="G108" s="329" t="s">
        <v>1673</v>
      </c>
      <c r="H108" s="329" t="s">
        <v>1668</v>
      </c>
      <c r="I108" s="331">
        <v>39947</v>
      </c>
      <c r="J108" s="331">
        <v>39948</v>
      </c>
      <c r="K108" s="329" t="s">
        <v>1608</v>
      </c>
      <c r="L108" s="330">
        <v>24854</v>
      </c>
      <c r="M108" s="329" t="s">
        <v>1341</v>
      </c>
      <c r="N108" s="332"/>
      <c r="O108" s="329" t="s">
        <v>1613</v>
      </c>
      <c r="P108" s="330">
        <v>24812</v>
      </c>
      <c r="Q108" s="329" t="s">
        <v>1608</v>
      </c>
      <c r="R108" s="330">
        <v>769</v>
      </c>
      <c r="S108" s="329" t="s">
        <v>1341</v>
      </c>
      <c r="T108" s="329" t="s">
        <v>1341</v>
      </c>
    </row>
    <row r="109" spans="1:20" x14ac:dyDescent="0.3">
      <c r="A109" s="329" t="s">
        <v>1693</v>
      </c>
      <c r="B109" s="329">
        <f t="shared" si="5"/>
        <v>180385</v>
      </c>
      <c r="C109" s="329" t="s">
        <v>1607</v>
      </c>
      <c r="D109" s="329" t="s">
        <v>1369</v>
      </c>
      <c r="E109" s="330">
        <v>2008</v>
      </c>
      <c r="F109" s="329" t="s">
        <v>1667</v>
      </c>
      <c r="G109" s="329" t="s">
        <v>1673</v>
      </c>
      <c r="H109" s="329" t="s">
        <v>1668</v>
      </c>
      <c r="I109" s="331">
        <v>39947</v>
      </c>
      <c r="J109" s="331">
        <v>39948</v>
      </c>
      <c r="K109" s="329" t="s">
        <v>1608</v>
      </c>
      <c r="L109" s="330">
        <v>25382</v>
      </c>
      <c r="M109" s="329" t="s">
        <v>1341</v>
      </c>
      <c r="N109" s="332"/>
      <c r="O109" s="329" t="s">
        <v>1613</v>
      </c>
      <c r="P109" s="330">
        <v>25339</v>
      </c>
      <c r="Q109" s="329" t="s">
        <v>1608</v>
      </c>
      <c r="R109" s="330">
        <v>785</v>
      </c>
      <c r="S109" s="329" t="s">
        <v>1341</v>
      </c>
      <c r="T109" s="329" t="s">
        <v>1341</v>
      </c>
    </row>
    <row r="110" spans="1:20" x14ac:dyDescent="0.3">
      <c r="A110" s="329" t="s">
        <v>1800</v>
      </c>
      <c r="B110" s="329">
        <f t="shared" si="5"/>
        <v>634395</v>
      </c>
      <c r="C110" s="329" t="s">
        <v>1607</v>
      </c>
      <c r="D110" s="329" t="s">
        <v>435</v>
      </c>
      <c r="E110" s="330">
        <v>2008</v>
      </c>
      <c r="F110" s="329" t="s">
        <v>1774</v>
      </c>
      <c r="G110" s="329" t="s">
        <v>1801</v>
      </c>
      <c r="H110" s="329" t="s">
        <v>1607</v>
      </c>
      <c r="I110" s="331">
        <v>39975</v>
      </c>
      <c r="J110" s="331">
        <v>39975</v>
      </c>
      <c r="K110" s="329" t="s">
        <v>1608</v>
      </c>
      <c r="L110" s="330">
        <v>253993</v>
      </c>
      <c r="M110" s="329" t="s">
        <v>1613</v>
      </c>
      <c r="N110" s="333">
        <v>1024</v>
      </c>
      <c r="O110" s="329" t="s">
        <v>1608</v>
      </c>
      <c r="P110" s="330">
        <v>1024</v>
      </c>
      <c r="Q110" s="329" t="s">
        <v>1341</v>
      </c>
      <c r="R110" s="334"/>
      <c r="S110" s="329" t="s">
        <v>1341</v>
      </c>
      <c r="T110" s="329" t="s">
        <v>1341</v>
      </c>
    </row>
    <row r="111" spans="1:20" x14ac:dyDescent="0.3">
      <c r="A111" s="329" t="s">
        <v>1802</v>
      </c>
      <c r="B111" s="329">
        <f t="shared" si="5"/>
        <v>634769</v>
      </c>
      <c r="C111" s="329" t="s">
        <v>1607</v>
      </c>
      <c r="D111" s="329" t="s">
        <v>436</v>
      </c>
      <c r="E111" s="330">
        <v>2008</v>
      </c>
      <c r="F111" s="329" t="s">
        <v>1774</v>
      </c>
      <c r="G111" s="329" t="s">
        <v>1801</v>
      </c>
      <c r="H111" s="329" t="s">
        <v>1607</v>
      </c>
      <c r="I111" s="331">
        <v>40282</v>
      </c>
      <c r="J111" s="331">
        <v>40284</v>
      </c>
      <c r="K111" s="329" t="s">
        <v>1608</v>
      </c>
      <c r="L111" s="330">
        <v>76752</v>
      </c>
      <c r="M111" s="329" t="s">
        <v>1613</v>
      </c>
      <c r="N111" s="333">
        <v>308</v>
      </c>
      <c r="O111" s="329" t="s">
        <v>1341</v>
      </c>
      <c r="P111" s="334"/>
      <c r="Q111" s="329" t="s">
        <v>1341</v>
      </c>
      <c r="R111" s="334"/>
      <c r="S111" s="329" t="s">
        <v>250</v>
      </c>
      <c r="T111" s="329" t="s">
        <v>1803</v>
      </c>
    </row>
    <row r="112" spans="1:20" x14ac:dyDescent="0.3">
      <c r="A112" s="329" t="s">
        <v>1813</v>
      </c>
      <c r="B112" s="329">
        <f t="shared" si="5"/>
        <v>634844</v>
      </c>
      <c r="C112" s="329" t="s">
        <v>1607</v>
      </c>
      <c r="D112" s="329" t="s">
        <v>1484</v>
      </c>
      <c r="E112" s="330">
        <v>2008</v>
      </c>
      <c r="F112" s="329" t="s">
        <v>1814</v>
      </c>
      <c r="G112" s="329" t="s">
        <v>1815</v>
      </c>
      <c r="H112" s="329" t="s">
        <v>1668</v>
      </c>
      <c r="I112" s="331">
        <v>39981</v>
      </c>
      <c r="J112" s="331">
        <v>39983</v>
      </c>
      <c r="K112" s="329" t="s">
        <v>1608</v>
      </c>
      <c r="L112" s="330">
        <v>201194</v>
      </c>
      <c r="M112" s="329" t="s">
        <v>1341</v>
      </c>
      <c r="N112" s="334"/>
      <c r="O112" s="329" t="s">
        <v>1608</v>
      </c>
      <c r="P112" s="333">
        <v>808</v>
      </c>
      <c r="Q112" s="329" t="s">
        <v>1341</v>
      </c>
      <c r="R112" s="338"/>
      <c r="S112" s="329" t="s">
        <v>250</v>
      </c>
      <c r="T112" s="329" t="s">
        <v>1798</v>
      </c>
    </row>
    <row r="113" spans="1:20" x14ac:dyDescent="0.3">
      <c r="A113" s="335">
        <v>634782</v>
      </c>
      <c r="B113" s="336">
        <f>A113</f>
        <v>634782</v>
      </c>
      <c r="C113" s="335"/>
      <c r="D113" s="335" t="s">
        <v>448</v>
      </c>
      <c r="E113" s="335"/>
      <c r="F113" s="335"/>
      <c r="G113" s="335"/>
      <c r="H113" s="335"/>
      <c r="I113" s="335"/>
      <c r="J113" s="335"/>
      <c r="K113" s="335"/>
      <c r="L113" s="335"/>
      <c r="M113" s="335"/>
      <c r="N113" s="335"/>
      <c r="O113" s="335"/>
      <c r="P113" s="335"/>
      <c r="Q113" s="335"/>
      <c r="S113" s="335"/>
      <c r="T113" s="335"/>
    </row>
    <row r="114" spans="1:20" x14ac:dyDescent="0.3">
      <c r="A114" s="329" t="s">
        <v>1617</v>
      </c>
      <c r="B114" s="329">
        <f t="shared" ref="B114:B122" si="6">A114*1</f>
        <v>54691</v>
      </c>
      <c r="C114" s="329" t="s">
        <v>1607</v>
      </c>
      <c r="D114" s="329" t="s">
        <v>1509</v>
      </c>
      <c r="E114" s="330">
        <v>2008</v>
      </c>
      <c r="F114" s="329" t="s">
        <v>1618</v>
      </c>
      <c r="G114" s="329" t="s">
        <v>1619</v>
      </c>
      <c r="H114" s="329" t="s">
        <v>1612</v>
      </c>
      <c r="I114" s="331">
        <v>39967</v>
      </c>
      <c r="J114" s="331">
        <v>39967</v>
      </c>
      <c r="K114" s="329" t="s">
        <v>1608</v>
      </c>
      <c r="L114" s="330">
        <v>58635</v>
      </c>
      <c r="M114" s="329" t="s">
        <v>1341</v>
      </c>
      <c r="N114" s="338"/>
      <c r="O114" s="329" t="s">
        <v>1608</v>
      </c>
      <c r="P114" s="333">
        <v>43549</v>
      </c>
      <c r="Q114" s="329" t="s">
        <v>1613</v>
      </c>
      <c r="R114" s="333">
        <v>211</v>
      </c>
      <c r="S114" s="329" t="s">
        <v>1341</v>
      </c>
      <c r="T114" s="329" t="s">
        <v>1341</v>
      </c>
    </row>
    <row r="115" spans="1:20" x14ac:dyDescent="0.3">
      <c r="A115" s="329" t="s">
        <v>1620</v>
      </c>
      <c r="B115" s="329">
        <f t="shared" si="6"/>
        <v>54692</v>
      </c>
      <c r="C115" s="329" t="s">
        <v>1607</v>
      </c>
      <c r="D115" s="329" t="s">
        <v>1509</v>
      </c>
      <c r="E115" s="330">
        <v>2008</v>
      </c>
      <c r="F115" s="329" t="s">
        <v>1618</v>
      </c>
      <c r="G115" s="329" t="s">
        <v>1619</v>
      </c>
      <c r="H115" s="329" t="s">
        <v>1612</v>
      </c>
      <c r="I115" s="331">
        <v>39967</v>
      </c>
      <c r="J115" s="331">
        <v>39967</v>
      </c>
      <c r="K115" s="329" t="s">
        <v>1608</v>
      </c>
      <c r="L115" s="330">
        <v>61622</v>
      </c>
      <c r="M115" s="329" t="s">
        <v>1341</v>
      </c>
      <c r="N115" s="334"/>
      <c r="O115" s="329" t="s">
        <v>1608</v>
      </c>
      <c r="P115" s="330">
        <v>39287</v>
      </c>
      <c r="Q115" s="329" t="s">
        <v>1613</v>
      </c>
      <c r="R115" s="333">
        <v>208</v>
      </c>
      <c r="S115" s="329" t="s">
        <v>1341</v>
      </c>
      <c r="T115" s="329" t="s">
        <v>1341</v>
      </c>
    </row>
    <row r="116" spans="1:20" x14ac:dyDescent="0.3">
      <c r="A116" s="329" t="s">
        <v>1621</v>
      </c>
      <c r="B116" s="329">
        <f t="shared" si="6"/>
        <v>54693</v>
      </c>
      <c r="C116" s="329" t="s">
        <v>1607</v>
      </c>
      <c r="D116" s="329" t="s">
        <v>1509</v>
      </c>
      <c r="E116" s="330">
        <v>2008</v>
      </c>
      <c r="F116" s="329" t="s">
        <v>1618</v>
      </c>
      <c r="G116" s="329" t="s">
        <v>1619</v>
      </c>
      <c r="H116" s="329" t="s">
        <v>1612</v>
      </c>
      <c r="I116" s="331">
        <v>39967</v>
      </c>
      <c r="J116" s="331">
        <v>39967</v>
      </c>
      <c r="K116" s="329" t="s">
        <v>1608</v>
      </c>
      <c r="L116" s="330">
        <v>60975</v>
      </c>
      <c r="M116" s="329" t="s">
        <v>1341</v>
      </c>
      <c r="N116" s="334"/>
      <c r="O116" s="329" t="s">
        <v>1608</v>
      </c>
      <c r="P116" s="333">
        <v>41753</v>
      </c>
      <c r="Q116" s="329" t="s">
        <v>1613</v>
      </c>
      <c r="R116" s="333">
        <v>212</v>
      </c>
      <c r="S116" s="329" t="s">
        <v>1341</v>
      </c>
      <c r="T116" s="329" t="s">
        <v>1341</v>
      </c>
    </row>
    <row r="117" spans="1:20" x14ac:dyDescent="0.3">
      <c r="A117" s="329" t="s">
        <v>1622</v>
      </c>
      <c r="B117" s="329">
        <f t="shared" si="6"/>
        <v>54694</v>
      </c>
      <c r="C117" s="329" t="s">
        <v>1607</v>
      </c>
      <c r="D117" s="329" t="s">
        <v>1509</v>
      </c>
      <c r="E117" s="330">
        <v>2008</v>
      </c>
      <c r="F117" s="329" t="s">
        <v>1618</v>
      </c>
      <c r="G117" s="329" t="s">
        <v>1619</v>
      </c>
      <c r="H117" s="329" t="s">
        <v>1612</v>
      </c>
      <c r="I117" s="331">
        <v>39967</v>
      </c>
      <c r="J117" s="331">
        <v>39967</v>
      </c>
      <c r="K117" s="329" t="s">
        <v>1608</v>
      </c>
      <c r="L117" s="330">
        <v>57617</v>
      </c>
      <c r="M117" s="329" t="s">
        <v>1341</v>
      </c>
      <c r="N117" s="334"/>
      <c r="O117" s="329" t="s">
        <v>1608</v>
      </c>
      <c r="P117" s="330">
        <v>44909</v>
      </c>
      <c r="Q117" s="329" t="s">
        <v>1613</v>
      </c>
      <c r="R117" s="333">
        <v>211</v>
      </c>
      <c r="S117" s="329" t="s">
        <v>1341</v>
      </c>
      <c r="T117" s="329" t="s">
        <v>1341</v>
      </c>
    </row>
    <row r="118" spans="1:20" x14ac:dyDescent="0.3">
      <c r="A118" s="329" t="s">
        <v>1623</v>
      </c>
      <c r="B118" s="329">
        <f t="shared" si="6"/>
        <v>54864</v>
      </c>
      <c r="C118" s="329" t="s">
        <v>1607</v>
      </c>
      <c r="D118" s="329" t="s">
        <v>1350</v>
      </c>
      <c r="E118" s="330">
        <v>2008</v>
      </c>
      <c r="F118" s="329" t="s">
        <v>1624</v>
      </c>
      <c r="G118" s="329" t="s">
        <v>1625</v>
      </c>
      <c r="H118" s="329" t="s">
        <v>1612</v>
      </c>
      <c r="I118" s="331">
        <v>39916</v>
      </c>
      <c r="J118" s="331">
        <v>39916</v>
      </c>
      <c r="K118" s="329" t="s">
        <v>1608</v>
      </c>
      <c r="L118" s="330">
        <v>179920</v>
      </c>
      <c r="M118" s="329" t="s">
        <v>1341</v>
      </c>
      <c r="N118" s="334"/>
      <c r="O118" s="329" t="s">
        <v>1608</v>
      </c>
      <c r="P118" s="330">
        <v>6099446</v>
      </c>
      <c r="Q118" s="329" t="s">
        <v>1341</v>
      </c>
      <c r="R118" s="332"/>
      <c r="S118" s="329" t="s">
        <v>250</v>
      </c>
      <c r="T118" s="329" t="s">
        <v>1626</v>
      </c>
    </row>
    <row r="119" spans="1:20" x14ac:dyDescent="0.3">
      <c r="A119" s="329" t="s">
        <v>1627</v>
      </c>
      <c r="B119" s="329">
        <f t="shared" si="6"/>
        <v>54866</v>
      </c>
      <c r="C119" s="329" t="s">
        <v>1607</v>
      </c>
      <c r="D119" s="329" t="s">
        <v>1350</v>
      </c>
      <c r="E119" s="330">
        <v>2008</v>
      </c>
      <c r="F119" s="329" t="s">
        <v>1624</v>
      </c>
      <c r="G119" s="329" t="s">
        <v>1625</v>
      </c>
      <c r="H119" s="329" t="s">
        <v>1612</v>
      </c>
      <c r="I119" s="331">
        <v>39934</v>
      </c>
      <c r="J119" s="331">
        <v>39934</v>
      </c>
      <c r="K119" s="329" t="s">
        <v>1608</v>
      </c>
      <c r="L119" s="330">
        <v>179973</v>
      </c>
      <c r="M119" s="329" t="s">
        <v>1341</v>
      </c>
      <c r="N119" s="334"/>
      <c r="O119" s="329" t="s">
        <v>1608</v>
      </c>
      <c r="P119" s="330">
        <v>4413723</v>
      </c>
      <c r="Q119" s="329" t="s">
        <v>1341</v>
      </c>
      <c r="R119" s="338"/>
      <c r="S119" s="329" t="s">
        <v>250</v>
      </c>
      <c r="T119" s="329" t="s">
        <v>1628</v>
      </c>
    </row>
    <row r="120" spans="1:20" x14ac:dyDescent="0.3">
      <c r="A120" s="329" t="s">
        <v>1792</v>
      </c>
      <c r="B120" s="329">
        <f t="shared" si="6"/>
        <v>631427</v>
      </c>
      <c r="C120" s="329" t="s">
        <v>1607</v>
      </c>
      <c r="D120" s="329" t="s">
        <v>328</v>
      </c>
      <c r="E120" s="330">
        <v>2008</v>
      </c>
      <c r="F120" s="329" t="s">
        <v>1793</v>
      </c>
      <c r="G120" s="329" t="s">
        <v>1794</v>
      </c>
      <c r="H120" s="329" t="s">
        <v>1612</v>
      </c>
      <c r="I120" s="331">
        <v>40274</v>
      </c>
      <c r="J120" s="331">
        <v>40274</v>
      </c>
      <c r="K120" s="329" t="s">
        <v>1608</v>
      </c>
      <c r="L120" s="330">
        <v>101067</v>
      </c>
      <c r="M120" s="329" t="s">
        <v>1613</v>
      </c>
      <c r="N120" s="333">
        <v>539</v>
      </c>
      <c r="O120" s="329" t="s">
        <v>1341</v>
      </c>
      <c r="P120" s="334"/>
      <c r="Q120" s="329" t="s">
        <v>1341</v>
      </c>
      <c r="R120" s="338"/>
      <c r="S120" s="329" t="s">
        <v>1341</v>
      </c>
      <c r="T120" s="329" t="s">
        <v>1341</v>
      </c>
    </row>
    <row r="121" spans="1:20" x14ac:dyDescent="0.3">
      <c r="A121" s="329" t="s">
        <v>1664</v>
      </c>
      <c r="B121" s="329">
        <f t="shared" si="6"/>
        <v>94701</v>
      </c>
      <c r="C121" s="329" t="s">
        <v>1607</v>
      </c>
      <c r="D121" s="329" t="s">
        <v>1470</v>
      </c>
      <c r="E121" s="330">
        <v>2008</v>
      </c>
      <c r="F121" s="329" t="s">
        <v>1665</v>
      </c>
      <c r="G121" s="329" t="s">
        <v>1666</v>
      </c>
      <c r="H121" s="329" t="s">
        <v>1612</v>
      </c>
      <c r="I121" s="331">
        <v>40054</v>
      </c>
      <c r="J121" s="331">
        <v>40057</v>
      </c>
      <c r="K121" s="329" t="s">
        <v>1608</v>
      </c>
      <c r="L121" s="330">
        <v>157478</v>
      </c>
      <c r="M121" s="329" t="s">
        <v>1613</v>
      </c>
      <c r="N121" s="330">
        <v>1500</v>
      </c>
      <c r="O121" s="329" t="s">
        <v>1341</v>
      </c>
      <c r="P121" s="334"/>
      <c r="Q121" s="329" t="s">
        <v>1341</v>
      </c>
      <c r="R121" s="338"/>
      <c r="S121" s="329" t="s">
        <v>1341</v>
      </c>
      <c r="T121" s="329" t="s">
        <v>1341</v>
      </c>
    </row>
    <row r="122" spans="1:20" x14ac:dyDescent="0.3">
      <c r="A122" s="329" t="s">
        <v>1773</v>
      </c>
      <c r="B122" s="329">
        <f t="shared" si="6"/>
        <v>210842</v>
      </c>
      <c r="C122" s="329" t="s">
        <v>1607</v>
      </c>
      <c r="D122" s="329" t="s">
        <v>397</v>
      </c>
      <c r="E122" s="330">
        <v>2008</v>
      </c>
      <c r="F122" s="329" t="s">
        <v>1774</v>
      </c>
      <c r="G122" s="329" t="s">
        <v>1775</v>
      </c>
      <c r="H122" s="329" t="s">
        <v>1668</v>
      </c>
      <c r="I122" s="331">
        <v>39961</v>
      </c>
      <c r="J122" s="331">
        <v>39964</v>
      </c>
      <c r="K122" s="329" t="s">
        <v>1608</v>
      </c>
      <c r="L122" s="330">
        <v>108180</v>
      </c>
      <c r="M122" s="329" t="s">
        <v>1613</v>
      </c>
      <c r="N122" s="333">
        <v>437</v>
      </c>
      <c r="O122" s="329" t="s">
        <v>1608</v>
      </c>
      <c r="P122" s="330">
        <v>667</v>
      </c>
      <c r="Q122" s="329" t="s">
        <v>1341</v>
      </c>
      <c r="R122" s="338"/>
      <c r="S122" s="329" t="s">
        <v>1341</v>
      </c>
      <c r="T122" s="329" t="s">
        <v>1341</v>
      </c>
    </row>
    <row r="123" spans="1:20" x14ac:dyDescent="0.3">
      <c r="A123" s="335">
        <v>210831</v>
      </c>
      <c r="B123" s="336">
        <f>A123</f>
        <v>210831</v>
      </c>
      <c r="C123" s="335"/>
      <c r="D123" s="335" t="s">
        <v>397</v>
      </c>
      <c r="E123" s="335"/>
      <c r="F123" s="335"/>
      <c r="G123" s="335"/>
      <c r="H123" s="335"/>
      <c r="I123" s="335"/>
      <c r="J123" s="335"/>
      <c r="K123" s="335"/>
      <c r="L123" s="335"/>
      <c r="M123" s="335"/>
      <c r="N123" s="335"/>
      <c r="O123" s="335"/>
      <c r="P123" s="335"/>
      <c r="Q123" s="335"/>
      <c r="S123" s="335"/>
      <c r="T123" s="335"/>
    </row>
    <row r="124" spans="1:20" x14ac:dyDescent="0.3">
      <c r="A124" s="329" t="s">
        <v>1767</v>
      </c>
      <c r="B124" s="329">
        <f>A124*1</f>
        <v>210840</v>
      </c>
      <c r="C124" s="329" t="s">
        <v>1607</v>
      </c>
      <c r="D124" s="329" t="s">
        <v>472</v>
      </c>
      <c r="E124" s="330">
        <v>2008</v>
      </c>
      <c r="F124" s="329" t="s">
        <v>1768</v>
      </c>
      <c r="G124" s="329" t="s">
        <v>1769</v>
      </c>
      <c r="H124" s="329" t="s">
        <v>1668</v>
      </c>
      <c r="I124" s="331">
        <v>39930</v>
      </c>
      <c r="J124" s="331">
        <v>39961</v>
      </c>
      <c r="K124" s="329" t="s">
        <v>1608</v>
      </c>
      <c r="L124" s="330">
        <v>185967</v>
      </c>
      <c r="M124" s="329" t="s">
        <v>1613</v>
      </c>
      <c r="N124" s="330">
        <v>1587</v>
      </c>
      <c r="O124" s="329" t="s">
        <v>1608</v>
      </c>
      <c r="P124" s="330">
        <v>317</v>
      </c>
      <c r="Q124" s="329" t="s">
        <v>1613</v>
      </c>
      <c r="R124" s="333">
        <v>317</v>
      </c>
      <c r="S124" s="329" t="s">
        <v>1341</v>
      </c>
      <c r="T124" s="329" t="s">
        <v>1341</v>
      </c>
    </row>
    <row r="125" spans="1:20" x14ac:dyDescent="0.3">
      <c r="A125" s="329" t="s">
        <v>1822</v>
      </c>
      <c r="B125" s="329">
        <f>A125*1</f>
        <v>634876</v>
      </c>
      <c r="C125" s="329" t="s">
        <v>1607</v>
      </c>
      <c r="D125" s="329" t="s">
        <v>677</v>
      </c>
      <c r="E125" s="330">
        <v>2008</v>
      </c>
      <c r="F125" s="329" t="s">
        <v>1823</v>
      </c>
      <c r="G125" s="329" t="s">
        <v>1824</v>
      </c>
      <c r="H125" s="329" t="s">
        <v>1668</v>
      </c>
      <c r="I125" s="331">
        <v>39944</v>
      </c>
      <c r="J125" s="331">
        <v>39953</v>
      </c>
      <c r="K125" s="329" t="s">
        <v>1608</v>
      </c>
      <c r="L125" s="330">
        <v>415129</v>
      </c>
      <c r="M125" s="329" t="s">
        <v>1613</v>
      </c>
      <c r="N125" s="330">
        <v>1922</v>
      </c>
      <c r="O125" s="329" t="s">
        <v>1608</v>
      </c>
      <c r="P125" s="330">
        <v>10080</v>
      </c>
      <c r="Q125" s="329" t="s">
        <v>1341</v>
      </c>
      <c r="R125" s="338"/>
      <c r="S125" s="329" t="s">
        <v>1341</v>
      </c>
      <c r="T125" s="329" t="s">
        <v>1341</v>
      </c>
    </row>
    <row r="126" spans="1:20" x14ac:dyDescent="0.3">
      <c r="A126" s="329" t="s">
        <v>1828</v>
      </c>
      <c r="B126" s="329">
        <f>A126*1</f>
        <v>635092</v>
      </c>
      <c r="C126" s="329" t="s">
        <v>1607</v>
      </c>
      <c r="D126" s="329" t="s">
        <v>677</v>
      </c>
      <c r="E126" s="330">
        <v>2008</v>
      </c>
      <c r="F126" s="329" t="s">
        <v>1823</v>
      </c>
      <c r="G126" s="329" t="s">
        <v>1824</v>
      </c>
      <c r="H126" s="329" t="s">
        <v>1668</v>
      </c>
      <c r="I126" s="331">
        <v>40284</v>
      </c>
      <c r="J126" s="331">
        <v>40289</v>
      </c>
      <c r="K126" s="329" t="s">
        <v>1608</v>
      </c>
      <c r="L126" s="330">
        <v>169077</v>
      </c>
      <c r="M126" s="329" t="s">
        <v>1613</v>
      </c>
      <c r="N126" s="330">
        <v>309</v>
      </c>
      <c r="O126" s="329" t="s">
        <v>1608</v>
      </c>
      <c r="P126" s="330">
        <v>2423</v>
      </c>
      <c r="Q126" s="329" t="s">
        <v>1341</v>
      </c>
      <c r="R126" s="332"/>
      <c r="S126" s="329" t="s">
        <v>258</v>
      </c>
      <c r="T126" s="329" t="s">
        <v>1803</v>
      </c>
    </row>
    <row r="127" spans="1:20" x14ac:dyDescent="0.3">
      <c r="A127" s="329" t="s">
        <v>1829</v>
      </c>
      <c r="B127" s="329">
        <f>A127*1</f>
        <v>635093</v>
      </c>
      <c r="C127" s="329" t="s">
        <v>1607</v>
      </c>
      <c r="D127" s="329" t="s">
        <v>677</v>
      </c>
      <c r="E127" s="330">
        <v>2008</v>
      </c>
      <c r="F127" s="329" t="s">
        <v>1823</v>
      </c>
      <c r="G127" s="329" t="s">
        <v>1824</v>
      </c>
      <c r="H127" s="329" t="s">
        <v>1668</v>
      </c>
      <c r="I127" s="331">
        <v>40284</v>
      </c>
      <c r="J127" s="331">
        <v>40289</v>
      </c>
      <c r="K127" s="329" t="s">
        <v>1608</v>
      </c>
      <c r="L127" s="330">
        <v>162447</v>
      </c>
      <c r="M127" s="329" t="s">
        <v>1613</v>
      </c>
      <c r="N127" s="330">
        <v>297</v>
      </c>
      <c r="O127" s="329" t="s">
        <v>1608</v>
      </c>
      <c r="P127" s="330">
        <v>2328</v>
      </c>
      <c r="Q127" s="329" t="s">
        <v>1341</v>
      </c>
      <c r="R127" s="332"/>
      <c r="S127" s="329" t="s">
        <v>258</v>
      </c>
      <c r="T127" s="329" t="s">
        <v>1803</v>
      </c>
    </row>
    <row r="128" spans="1:20" x14ac:dyDescent="0.3">
      <c r="A128">
        <v>210861</v>
      </c>
      <c r="B128" s="336">
        <f>A128</f>
        <v>210861</v>
      </c>
      <c r="D128" t="s">
        <v>451</v>
      </c>
    </row>
    <row r="129" spans="1:20" x14ac:dyDescent="0.3">
      <c r="A129" s="336" t="s">
        <v>1807</v>
      </c>
      <c r="B129" s="336">
        <f>A129*1</f>
        <v>634799</v>
      </c>
      <c r="C129" s="336" t="s">
        <v>1607</v>
      </c>
      <c r="D129" s="336" t="s">
        <v>610</v>
      </c>
      <c r="E129" s="333">
        <v>2008</v>
      </c>
      <c r="F129" s="336" t="s">
        <v>1808</v>
      </c>
      <c r="G129" s="336" t="s">
        <v>1809</v>
      </c>
      <c r="H129" s="336" t="s">
        <v>1612</v>
      </c>
      <c r="I129" s="337">
        <v>39977</v>
      </c>
      <c r="J129" s="337">
        <v>39981</v>
      </c>
      <c r="K129" s="336" t="s">
        <v>1608</v>
      </c>
      <c r="L129" s="333">
        <v>216130</v>
      </c>
      <c r="M129" s="336" t="s">
        <v>1613</v>
      </c>
      <c r="N129" s="333">
        <v>1881</v>
      </c>
      <c r="O129" s="336" t="s">
        <v>1608</v>
      </c>
      <c r="P129" s="333">
        <v>71</v>
      </c>
      <c r="Q129" s="336" t="s">
        <v>1341</v>
      </c>
      <c r="R129" s="332"/>
      <c r="S129" s="336" t="s">
        <v>1341</v>
      </c>
      <c r="T129" s="336" t="s">
        <v>1341</v>
      </c>
    </row>
    <row r="130" spans="1:20" x14ac:dyDescent="0.3">
      <c r="A130">
        <v>634870</v>
      </c>
      <c r="B130" s="336">
        <f>A130</f>
        <v>634870</v>
      </c>
      <c r="D130" t="s">
        <v>1242</v>
      </c>
    </row>
    <row r="131" spans="1:20" x14ac:dyDescent="0.3">
      <c r="A131" s="336" t="s">
        <v>1629</v>
      </c>
      <c r="B131" s="336">
        <f t="shared" ref="B131:B170" si="7">A131*1</f>
        <v>90193</v>
      </c>
      <c r="C131" s="336" t="s">
        <v>1607</v>
      </c>
      <c r="D131" s="336" t="s">
        <v>612</v>
      </c>
      <c r="E131" s="333">
        <v>2008</v>
      </c>
      <c r="F131" s="336" t="s">
        <v>1630</v>
      </c>
      <c r="G131" s="336" t="s">
        <v>1631</v>
      </c>
      <c r="H131" s="336" t="s">
        <v>1607</v>
      </c>
      <c r="I131" s="337">
        <v>40116</v>
      </c>
      <c r="J131" s="337">
        <v>40118</v>
      </c>
      <c r="K131" s="336" t="s">
        <v>1608</v>
      </c>
      <c r="L131" s="333">
        <v>49845</v>
      </c>
      <c r="M131" s="336" t="s">
        <v>1341</v>
      </c>
      <c r="N131" s="338"/>
      <c r="O131" s="336" t="s">
        <v>1608</v>
      </c>
      <c r="P131" s="333">
        <v>259204</v>
      </c>
      <c r="Q131" s="336" t="s">
        <v>1613</v>
      </c>
      <c r="R131" s="333">
        <v>508</v>
      </c>
      <c r="S131" s="336" t="s">
        <v>1341</v>
      </c>
      <c r="T131" s="336" t="s">
        <v>1341</v>
      </c>
    </row>
    <row r="132" spans="1:20" x14ac:dyDescent="0.3">
      <c r="A132" s="336" t="s">
        <v>1632</v>
      </c>
      <c r="B132" s="336">
        <f t="shared" si="7"/>
        <v>90194</v>
      </c>
      <c r="C132" s="336" t="s">
        <v>1607</v>
      </c>
      <c r="D132" s="336" t="s">
        <v>612</v>
      </c>
      <c r="E132" s="333">
        <v>2008</v>
      </c>
      <c r="F132" s="336" t="s">
        <v>1633</v>
      </c>
      <c r="G132" s="336" t="s">
        <v>1634</v>
      </c>
      <c r="H132" s="336" t="s">
        <v>1607</v>
      </c>
      <c r="I132" s="337">
        <v>40206</v>
      </c>
      <c r="J132" s="337">
        <v>40206</v>
      </c>
      <c r="K132" s="336" t="s">
        <v>1635</v>
      </c>
      <c r="L132" s="333">
        <v>34885</v>
      </c>
      <c r="M132" s="336" t="s">
        <v>1341</v>
      </c>
      <c r="N132" s="338"/>
      <c r="O132" s="336" t="s">
        <v>1635</v>
      </c>
      <c r="P132" s="333">
        <v>649129</v>
      </c>
      <c r="Q132" s="336" t="s">
        <v>1341</v>
      </c>
      <c r="R132" s="332"/>
      <c r="S132" s="336" t="s">
        <v>1341</v>
      </c>
      <c r="T132" s="336" t="s">
        <v>1341</v>
      </c>
    </row>
    <row r="133" spans="1:20" x14ac:dyDescent="0.3">
      <c r="A133" s="336" t="s">
        <v>1636</v>
      </c>
      <c r="B133" s="336">
        <f t="shared" si="7"/>
        <v>90196</v>
      </c>
      <c r="C133" s="336" t="s">
        <v>1607</v>
      </c>
      <c r="D133" s="336" t="s">
        <v>612</v>
      </c>
      <c r="E133" s="333">
        <v>2008</v>
      </c>
      <c r="F133" s="336" t="s">
        <v>1630</v>
      </c>
      <c r="G133" s="336" t="s">
        <v>1631</v>
      </c>
      <c r="H133" s="336" t="s">
        <v>1607</v>
      </c>
      <c r="I133" s="337">
        <v>40268</v>
      </c>
      <c r="J133" s="337">
        <v>40276</v>
      </c>
      <c r="K133" s="336" t="s">
        <v>1608</v>
      </c>
      <c r="L133" s="333">
        <v>43649</v>
      </c>
      <c r="M133" s="336" t="s">
        <v>1341</v>
      </c>
      <c r="N133" s="338"/>
      <c r="O133" s="336" t="s">
        <v>1608</v>
      </c>
      <c r="P133" s="333">
        <v>387385</v>
      </c>
      <c r="Q133" s="336" t="s">
        <v>1341</v>
      </c>
      <c r="R133" s="332"/>
      <c r="S133" s="336" t="s">
        <v>1341</v>
      </c>
      <c r="T133" s="336" t="s">
        <v>1341</v>
      </c>
    </row>
    <row r="134" spans="1:20" x14ac:dyDescent="0.3">
      <c r="A134" s="336" t="s">
        <v>1637</v>
      </c>
      <c r="B134" s="336">
        <f t="shared" si="7"/>
        <v>90197</v>
      </c>
      <c r="C134" s="336" t="s">
        <v>1607</v>
      </c>
      <c r="D134" s="336" t="s">
        <v>612</v>
      </c>
      <c r="E134" s="333">
        <v>2008</v>
      </c>
      <c r="F134" s="336" t="s">
        <v>1630</v>
      </c>
      <c r="G134" s="336" t="s">
        <v>1631</v>
      </c>
      <c r="H134" s="336" t="s">
        <v>1607</v>
      </c>
      <c r="I134" s="337">
        <v>40214</v>
      </c>
      <c r="J134" s="337">
        <v>40217</v>
      </c>
      <c r="K134" s="336" t="s">
        <v>1608</v>
      </c>
      <c r="L134" s="333">
        <v>55897</v>
      </c>
      <c r="M134" s="336" t="s">
        <v>1341</v>
      </c>
      <c r="N134" s="338"/>
      <c r="O134" s="336" t="s">
        <v>1608</v>
      </c>
      <c r="P134" s="333">
        <v>249743</v>
      </c>
      <c r="Q134" s="336" t="s">
        <v>1341</v>
      </c>
      <c r="R134" s="332"/>
      <c r="S134" s="336" t="s">
        <v>1341</v>
      </c>
      <c r="T134" s="336" t="s">
        <v>1341</v>
      </c>
    </row>
    <row r="135" spans="1:20" x14ac:dyDescent="0.3">
      <c r="A135" s="336" t="s">
        <v>1641</v>
      </c>
      <c r="B135" s="336">
        <f t="shared" si="7"/>
        <v>90237</v>
      </c>
      <c r="C135" s="336" t="s">
        <v>1607</v>
      </c>
      <c r="D135" s="336" t="s">
        <v>612</v>
      </c>
      <c r="E135" s="333">
        <v>2008</v>
      </c>
      <c r="F135" s="336" t="s">
        <v>1642</v>
      </c>
      <c r="G135" s="336" t="s">
        <v>1643</v>
      </c>
      <c r="H135" s="336" t="s">
        <v>1607</v>
      </c>
      <c r="I135" s="337">
        <v>40200</v>
      </c>
      <c r="J135" s="337">
        <v>40214</v>
      </c>
      <c r="K135" s="336" t="s">
        <v>1635</v>
      </c>
      <c r="L135" s="333">
        <v>101401</v>
      </c>
      <c r="M135" s="336" t="s">
        <v>1644</v>
      </c>
      <c r="N135" s="333">
        <v>543</v>
      </c>
      <c r="O135" s="336" t="s">
        <v>1644</v>
      </c>
      <c r="P135" s="333">
        <v>1771</v>
      </c>
      <c r="Q135" s="336" t="s">
        <v>1341</v>
      </c>
      <c r="R135" s="332"/>
      <c r="S135" s="336" t="s">
        <v>258</v>
      </c>
      <c r="T135" s="336" t="s">
        <v>1645</v>
      </c>
    </row>
    <row r="136" spans="1:20" x14ac:dyDescent="0.3">
      <c r="A136" s="336" t="s">
        <v>1646</v>
      </c>
      <c r="B136" s="336">
        <f t="shared" si="7"/>
        <v>90238</v>
      </c>
      <c r="C136" s="336" t="s">
        <v>1607</v>
      </c>
      <c r="D136" s="336" t="s">
        <v>612</v>
      </c>
      <c r="E136" s="333">
        <v>2008</v>
      </c>
      <c r="F136" s="336" t="s">
        <v>1642</v>
      </c>
      <c r="G136" s="336" t="s">
        <v>1643</v>
      </c>
      <c r="H136" s="336" t="s">
        <v>1607</v>
      </c>
      <c r="I136" s="337">
        <v>40240</v>
      </c>
      <c r="J136" s="337">
        <v>40246</v>
      </c>
      <c r="K136" s="336" t="s">
        <v>1635</v>
      </c>
      <c r="L136" s="333">
        <v>93527</v>
      </c>
      <c r="M136" s="336" t="s">
        <v>1644</v>
      </c>
      <c r="N136" s="333">
        <v>5558</v>
      </c>
      <c r="O136" s="336" t="s">
        <v>1644</v>
      </c>
      <c r="P136" s="333">
        <v>4109</v>
      </c>
      <c r="Q136" s="336" t="s">
        <v>1341</v>
      </c>
      <c r="R136" s="332"/>
      <c r="S136" s="336" t="s">
        <v>258</v>
      </c>
      <c r="T136" s="336" t="s">
        <v>1647</v>
      </c>
    </row>
    <row r="137" spans="1:20" x14ac:dyDescent="0.3">
      <c r="A137" s="336" t="s">
        <v>1648</v>
      </c>
      <c r="B137" s="336">
        <f t="shared" si="7"/>
        <v>90239</v>
      </c>
      <c r="C137" s="336" t="s">
        <v>1607</v>
      </c>
      <c r="D137" s="336" t="s">
        <v>612</v>
      </c>
      <c r="E137" s="333">
        <v>2008</v>
      </c>
      <c r="F137" s="336" t="s">
        <v>1642</v>
      </c>
      <c r="G137" s="336" t="s">
        <v>1643</v>
      </c>
      <c r="H137" s="336" t="s">
        <v>1607</v>
      </c>
      <c r="I137" s="337">
        <v>40125</v>
      </c>
      <c r="J137" s="337">
        <v>40125</v>
      </c>
      <c r="K137" s="336" t="s">
        <v>1635</v>
      </c>
      <c r="L137" s="333">
        <v>105942</v>
      </c>
      <c r="M137" s="336" t="s">
        <v>1644</v>
      </c>
      <c r="N137" s="333">
        <v>62</v>
      </c>
      <c r="O137" s="336" t="s">
        <v>1635</v>
      </c>
      <c r="P137" s="333">
        <v>949</v>
      </c>
      <c r="Q137" s="336" t="s">
        <v>1644</v>
      </c>
      <c r="R137" s="333">
        <v>657</v>
      </c>
      <c r="S137" s="336" t="s">
        <v>258</v>
      </c>
      <c r="T137" s="336" t="s">
        <v>1649</v>
      </c>
    </row>
    <row r="138" spans="1:20" x14ac:dyDescent="0.3">
      <c r="A138" s="336" t="s">
        <v>1650</v>
      </c>
      <c r="B138" s="336">
        <f t="shared" si="7"/>
        <v>90269</v>
      </c>
      <c r="C138" s="336" t="s">
        <v>1607</v>
      </c>
      <c r="D138" s="336" t="s">
        <v>612</v>
      </c>
      <c r="E138" s="333">
        <v>2008</v>
      </c>
      <c r="F138" s="336" t="s">
        <v>1651</v>
      </c>
      <c r="G138" s="336" t="s">
        <v>1652</v>
      </c>
      <c r="H138" s="336" t="s">
        <v>1607</v>
      </c>
      <c r="I138" s="337">
        <v>40098</v>
      </c>
      <c r="J138" s="337">
        <v>40098</v>
      </c>
      <c r="K138" s="336" t="s">
        <v>1608</v>
      </c>
      <c r="L138" s="333">
        <v>47308</v>
      </c>
      <c r="M138" s="336" t="s">
        <v>1613</v>
      </c>
      <c r="N138" s="333">
        <v>776</v>
      </c>
      <c r="O138" s="336" t="s">
        <v>1608</v>
      </c>
      <c r="P138" s="333">
        <v>151953</v>
      </c>
      <c r="Q138" s="336" t="s">
        <v>1341</v>
      </c>
      <c r="R138" s="332"/>
      <c r="S138" s="336" t="s">
        <v>1341</v>
      </c>
      <c r="T138" s="336" t="s">
        <v>1341</v>
      </c>
    </row>
    <row r="139" spans="1:20" x14ac:dyDescent="0.3">
      <c r="A139" s="336" t="s">
        <v>1653</v>
      </c>
      <c r="B139" s="336">
        <f t="shared" si="7"/>
        <v>90271</v>
      </c>
      <c r="C139" s="336" t="s">
        <v>1607</v>
      </c>
      <c r="D139" s="336" t="s">
        <v>612</v>
      </c>
      <c r="E139" s="333">
        <v>2008</v>
      </c>
      <c r="F139" s="336" t="s">
        <v>1651</v>
      </c>
      <c r="G139" s="336" t="s">
        <v>1652</v>
      </c>
      <c r="H139" s="336" t="s">
        <v>1607</v>
      </c>
      <c r="I139" s="337">
        <v>40219</v>
      </c>
      <c r="J139" s="337">
        <v>40219</v>
      </c>
      <c r="K139" s="336" t="s">
        <v>1608</v>
      </c>
      <c r="L139" s="333">
        <v>47180</v>
      </c>
      <c r="M139" s="336" t="s">
        <v>1613</v>
      </c>
      <c r="N139" s="333">
        <v>96</v>
      </c>
      <c r="O139" s="336" t="s">
        <v>1608</v>
      </c>
      <c r="P139" s="333">
        <v>308893</v>
      </c>
      <c r="Q139" s="336" t="s">
        <v>1341</v>
      </c>
      <c r="R139" s="332"/>
      <c r="S139" s="336" t="s">
        <v>1341</v>
      </c>
      <c r="T139" s="336" t="s">
        <v>1341</v>
      </c>
    </row>
    <row r="140" spans="1:20" x14ac:dyDescent="0.3">
      <c r="A140" s="336" t="s">
        <v>1654</v>
      </c>
      <c r="B140" s="336">
        <f t="shared" si="7"/>
        <v>90278</v>
      </c>
      <c r="C140" s="336" t="s">
        <v>1607</v>
      </c>
      <c r="D140" s="336" t="s">
        <v>612</v>
      </c>
      <c r="E140" s="333">
        <v>2008</v>
      </c>
      <c r="F140" s="336" t="s">
        <v>1655</v>
      </c>
      <c r="G140" s="336" t="s">
        <v>1634</v>
      </c>
      <c r="H140" s="336" t="s">
        <v>1607</v>
      </c>
      <c r="I140" s="337">
        <v>40247</v>
      </c>
      <c r="J140" s="337">
        <v>40247</v>
      </c>
      <c r="K140" s="336" t="s">
        <v>1635</v>
      </c>
      <c r="L140" s="333">
        <v>112211</v>
      </c>
      <c r="M140" s="336" t="s">
        <v>1644</v>
      </c>
      <c r="N140" s="333">
        <v>428</v>
      </c>
      <c r="O140" s="336" t="s">
        <v>1635</v>
      </c>
      <c r="P140" s="333">
        <v>265750</v>
      </c>
      <c r="Q140" s="336" t="s">
        <v>1341</v>
      </c>
      <c r="R140" s="332"/>
      <c r="S140" s="336" t="s">
        <v>1341</v>
      </c>
      <c r="T140" s="336" t="s">
        <v>1341</v>
      </c>
    </row>
    <row r="141" spans="1:20" x14ac:dyDescent="0.3">
      <c r="A141" s="336" t="s">
        <v>1656</v>
      </c>
      <c r="B141" s="336">
        <f t="shared" si="7"/>
        <v>90279</v>
      </c>
      <c r="C141" s="336" t="s">
        <v>1607</v>
      </c>
      <c r="D141" s="336" t="s">
        <v>612</v>
      </c>
      <c r="E141" s="333">
        <v>2008</v>
      </c>
      <c r="F141" s="336" t="s">
        <v>1633</v>
      </c>
      <c r="G141" s="336" t="s">
        <v>1634</v>
      </c>
      <c r="H141" s="336" t="s">
        <v>1607</v>
      </c>
      <c r="I141" s="337">
        <v>40247</v>
      </c>
      <c r="J141" s="337">
        <v>40247</v>
      </c>
      <c r="K141" s="336" t="s">
        <v>1635</v>
      </c>
      <c r="L141" s="333">
        <v>112539</v>
      </c>
      <c r="M141" s="336" t="s">
        <v>1341</v>
      </c>
      <c r="N141" s="338"/>
      <c r="O141" s="336" t="s">
        <v>1635</v>
      </c>
      <c r="P141" s="333">
        <v>508908</v>
      </c>
      <c r="Q141" s="336" t="s">
        <v>1341</v>
      </c>
      <c r="R141" s="332"/>
      <c r="S141" s="336" t="s">
        <v>1341</v>
      </c>
      <c r="T141" s="336" t="s">
        <v>1341</v>
      </c>
    </row>
    <row r="142" spans="1:20" x14ac:dyDescent="0.3">
      <c r="A142" s="336" t="s">
        <v>1657</v>
      </c>
      <c r="B142" s="336">
        <f t="shared" si="7"/>
        <v>90280</v>
      </c>
      <c r="C142" s="336" t="s">
        <v>1607</v>
      </c>
      <c r="D142" s="336" t="s">
        <v>612</v>
      </c>
      <c r="E142" s="333">
        <v>2008</v>
      </c>
      <c r="F142" s="336" t="s">
        <v>1633</v>
      </c>
      <c r="G142" s="336" t="s">
        <v>1634</v>
      </c>
      <c r="H142" s="336" t="s">
        <v>1607</v>
      </c>
      <c r="I142" s="337">
        <v>40270</v>
      </c>
      <c r="J142" s="337">
        <v>40270</v>
      </c>
      <c r="K142" s="336" t="s">
        <v>1635</v>
      </c>
      <c r="L142" s="333">
        <v>11453</v>
      </c>
      <c r="M142" s="336" t="s">
        <v>1341</v>
      </c>
      <c r="N142" s="338"/>
      <c r="O142" s="336" t="s">
        <v>1635</v>
      </c>
      <c r="P142" s="333">
        <v>128747</v>
      </c>
      <c r="Q142" s="336" t="s">
        <v>1341</v>
      </c>
      <c r="R142" s="332"/>
      <c r="S142" s="336" t="s">
        <v>1341</v>
      </c>
      <c r="T142" s="336" t="s">
        <v>1341</v>
      </c>
    </row>
    <row r="143" spans="1:20" x14ac:dyDescent="0.3">
      <c r="A143" s="336" t="s">
        <v>1661</v>
      </c>
      <c r="B143" s="336">
        <f t="shared" si="7"/>
        <v>94653</v>
      </c>
      <c r="C143" s="336" t="s">
        <v>1607</v>
      </c>
      <c r="D143" s="336" t="s">
        <v>612</v>
      </c>
      <c r="E143" s="333">
        <v>2008</v>
      </c>
      <c r="F143" s="336" t="s">
        <v>1662</v>
      </c>
      <c r="G143" s="336" t="s">
        <v>1663</v>
      </c>
      <c r="H143" s="336" t="s">
        <v>1607</v>
      </c>
      <c r="I143" s="337">
        <v>40231</v>
      </c>
      <c r="J143" s="337">
        <v>40245</v>
      </c>
      <c r="K143" s="336" t="s">
        <v>1635</v>
      </c>
      <c r="L143" s="333">
        <v>30230</v>
      </c>
      <c r="M143" s="336" t="s">
        <v>1644</v>
      </c>
      <c r="N143" s="333">
        <v>373</v>
      </c>
      <c r="O143" s="336" t="s">
        <v>1635</v>
      </c>
      <c r="P143" s="333">
        <v>639533</v>
      </c>
      <c r="Q143" s="336" t="s">
        <v>1644</v>
      </c>
      <c r="R143" s="333">
        <v>1891</v>
      </c>
      <c r="S143" s="336" t="s">
        <v>1341</v>
      </c>
      <c r="T143" s="336" t="s">
        <v>1341</v>
      </c>
    </row>
    <row r="144" spans="1:20" x14ac:dyDescent="0.3">
      <c r="A144" s="327" t="s">
        <v>1932</v>
      </c>
      <c r="B144" s="336">
        <f t="shared" si="7"/>
        <v>54894</v>
      </c>
      <c r="D144" t="s">
        <v>124</v>
      </c>
    </row>
    <row r="145" spans="1:4" x14ac:dyDescent="0.3">
      <c r="A145" s="327" t="s">
        <v>1933</v>
      </c>
      <c r="B145" s="336">
        <f t="shared" si="7"/>
        <v>54895</v>
      </c>
      <c r="D145" t="s">
        <v>124</v>
      </c>
    </row>
    <row r="146" spans="1:4" x14ac:dyDescent="0.3">
      <c r="A146" s="327" t="s">
        <v>1934</v>
      </c>
      <c r="B146" s="336">
        <f t="shared" si="7"/>
        <v>54896</v>
      </c>
      <c r="D146" t="s">
        <v>124</v>
      </c>
    </row>
    <row r="147" spans="1:4" x14ac:dyDescent="0.3">
      <c r="A147" s="327" t="s">
        <v>1935</v>
      </c>
      <c r="B147" s="336">
        <f t="shared" si="7"/>
        <v>54897</v>
      </c>
      <c r="D147" t="s">
        <v>124</v>
      </c>
    </row>
    <row r="148" spans="1:4" x14ac:dyDescent="0.3">
      <c r="A148" s="327" t="s">
        <v>1936</v>
      </c>
      <c r="B148" s="336">
        <f t="shared" si="7"/>
        <v>54898</v>
      </c>
      <c r="D148" t="s">
        <v>124</v>
      </c>
    </row>
    <row r="149" spans="1:4" x14ac:dyDescent="0.3">
      <c r="A149" s="327" t="s">
        <v>1937</v>
      </c>
      <c r="B149" s="336">
        <f t="shared" si="7"/>
        <v>54899</v>
      </c>
      <c r="D149" t="s">
        <v>124</v>
      </c>
    </row>
    <row r="150" spans="1:4" x14ac:dyDescent="0.3">
      <c r="A150" s="327" t="s">
        <v>1938</v>
      </c>
      <c r="B150" s="336">
        <f t="shared" si="7"/>
        <v>54887</v>
      </c>
      <c r="D150" t="s">
        <v>124</v>
      </c>
    </row>
    <row r="151" spans="1:4" x14ac:dyDescent="0.3">
      <c r="A151" s="327" t="s">
        <v>1939</v>
      </c>
      <c r="B151" s="336">
        <f t="shared" si="7"/>
        <v>54872</v>
      </c>
      <c r="D151" t="s">
        <v>124</v>
      </c>
    </row>
    <row r="152" spans="1:4" x14ac:dyDescent="0.3">
      <c r="A152" s="327" t="s">
        <v>1940</v>
      </c>
      <c r="B152" s="336">
        <f t="shared" si="7"/>
        <v>54873</v>
      </c>
      <c r="D152" t="s">
        <v>124</v>
      </c>
    </row>
    <row r="153" spans="1:4" x14ac:dyDescent="0.3">
      <c r="A153" s="327" t="s">
        <v>1941</v>
      </c>
      <c r="B153" s="336">
        <f t="shared" si="7"/>
        <v>54874</v>
      </c>
      <c r="D153" t="s">
        <v>124</v>
      </c>
    </row>
    <row r="154" spans="1:4" x14ac:dyDescent="0.3">
      <c r="A154" s="327" t="s">
        <v>1942</v>
      </c>
      <c r="B154" s="336">
        <f t="shared" si="7"/>
        <v>54875</v>
      </c>
      <c r="D154" t="s">
        <v>124</v>
      </c>
    </row>
    <row r="155" spans="1:4" x14ac:dyDescent="0.3">
      <c r="A155" s="327" t="s">
        <v>1943</v>
      </c>
      <c r="B155" s="336">
        <f t="shared" si="7"/>
        <v>54876</v>
      </c>
      <c r="D155" t="s">
        <v>124</v>
      </c>
    </row>
    <row r="156" spans="1:4" x14ac:dyDescent="0.3">
      <c r="A156" s="327" t="s">
        <v>1944</v>
      </c>
      <c r="B156" s="336">
        <f t="shared" si="7"/>
        <v>54877</v>
      </c>
      <c r="D156" t="s">
        <v>124</v>
      </c>
    </row>
    <row r="157" spans="1:4" x14ac:dyDescent="0.3">
      <c r="A157" s="327" t="s">
        <v>1945</v>
      </c>
      <c r="B157" s="336">
        <f t="shared" si="7"/>
        <v>54878</v>
      </c>
      <c r="D157" t="s">
        <v>124</v>
      </c>
    </row>
    <row r="158" spans="1:4" x14ac:dyDescent="0.3">
      <c r="A158" s="327" t="s">
        <v>1946</v>
      </c>
      <c r="B158" s="336">
        <f t="shared" si="7"/>
        <v>54880</v>
      </c>
      <c r="D158" t="s">
        <v>124</v>
      </c>
    </row>
    <row r="159" spans="1:4" x14ac:dyDescent="0.3">
      <c r="A159" s="327" t="s">
        <v>1947</v>
      </c>
      <c r="B159" s="336">
        <f t="shared" si="7"/>
        <v>54881</v>
      </c>
      <c r="D159" t="s">
        <v>124</v>
      </c>
    </row>
    <row r="160" spans="1:4" x14ac:dyDescent="0.3">
      <c r="A160" s="327" t="s">
        <v>1948</v>
      </c>
      <c r="B160" s="336">
        <f t="shared" si="7"/>
        <v>54882</v>
      </c>
      <c r="D160" t="s">
        <v>124</v>
      </c>
    </row>
    <row r="161" spans="1:4" x14ac:dyDescent="0.3">
      <c r="A161" s="327" t="s">
        <v>1949</v>
      </c>
      <c r="B161" s="336">
        <f t="shared" si="7"/>
        <v>54883</v>
      </c>
      <c r="D161" t="s">
        <v>124</v>
      </c>
    </row>
    <row r="162" spans="1:4" x14ac:dyDescent="0.3">
      <c r="A162" s="327" t="s">
        <v>1950</v>
      </c>
      <c r="B162" s="336">
        <f t="shared" si="7"/>
        <v>54884</v>
      </c>
      <c r="D162" t="s">
        <v>124</v>
      </c>
    </row>
    <row r="163" spans="1:4" x14ac:dyDescent="0.3">
      <c r="A163" s="327" t="s">
        <v>1951</v>
      </c>
      <c r="B163" s="336">
        <f t="shared" si="7"/>
        <v>54885</v>
      </c>
      <c r="D163" t="s">
        <v>124</v>
      </c>
    </row>
    <row r="164" spans="1:4" x14ac:dyDescent="0.3">
      <c r="A164" s="327" t="s">
        <v>1952</v>
      </c>
      <c r="B164" s="336">
        <f t="shared" si="7"/>
        <v>54886</v>
      </c>
      <c r="D164" t="s">
        <v>124</v>
      </c>
    </row>
    <row r="165" spans="1:4" x14ac:dyDescent="0.3">
      <c r="A165" s="327" t="s">
        <v>1953</v>
      </c>
      <c r="B165" s="336">
        <f t="shared" si="7"/>
        <v>54888</v>
      </c>
      <c r="D165" t="s">
        <v>124</v>
      </c>
    </row>
    <row r="166" spans="1:4" x14ac:dyDescent="0.3">
      <c r="A166" s="327" t="s">
        <v>1954</v>
      </c>
      <c r="B166" s="336">
        <f t="shared" si="7"/>
        <v>54889</v>
      </c>
      <c r="D166" t="s">
        <v>124</v>
      </c>
    </row>
    <row r="167" spans="1:4" x14ac:dyDescent="0.3">
      <c r="A167" s="327" t="s">
        <v>1955</v>
      </c>
      <c r="B167" s="336">
        <f t="shared" si="7"/>
        <v>54890</v>
      </c>
      <c r="D167" t="s">
        <v>124</v>
      </c>
    </row>
    <row r="168" spans="1:4" x14ac:dyDescent="0.3">
      <c r="A168" s="327" t="s">
        <v>1956</v>
      </c>
      <c r="B168" s="336">
        <f t="shared" si="7"/>
        <v>54891</v>
      </c>
      <c r="D168" t="s">
        <v>124</v>
      </c>
    </row>
    <row r="169" spans="1:4" x14ac:dyDescent="0.3">
      <c r="A169" s="327" t="s">
        <v>1957</v>
      </c>
      <c r="B169" s="336">
        <f t="shared" si="7"/>
        <v>54892</v>
      </c>
      <c r="D169" t="s">
        <v>124</v>
      </c>
    </row>
    <row r="170" spans="1:4" x14ac:dyDescent="0.3">
      <c r="A170" s="327" t="s">
        <v>1958</v>
      </c>
      <c r="B170" s="336">
        <f t="shared" si="7"/>
        <v>54893</v>
      </c>
      <c r="D170" t="s">
        <v>124</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0">
    <tabColor theme="5" tint="-0.249977111117893"/>
  </sheetPr>
  <dimension ref="A1:D10"/>
  <sheetViews>
    <sheetView zoomScale="115" zoomScaleNormal="115" workbookViewId="0">
      <selection activeCell="D7" sqref="D7"/>
    </sheetView>
  </sheetViews>
  <sheetFormatPr defaultRowHeight="14.4" x14ac:dyDescent="0.3"/>
  <cols>
    <col min="1" max="1" width="26.88671875" customWidth="1"/>
    <col min="2" max="2" width="100.6640625" customWidth="1"/>
  </cols>
  <sheetData>
    <row r="1" spans="1:4" ht="15.6" x14ac:dyDescent="0.3">
      <c r="A1" s="6" t="s">
        <v>139</v>
      </c>
    </row>
    <row r="2" spans="1:4" ht="19.8" x14ac:dyDescent="0.4">
      <c r="A2" s="4" t="s">
        <v>125</v>
      </c>
      <c r="B2" s="17" t="s">
        <v>970</v>
      </c>
      <c r="C2" s="730" t="s">
        <v>135</v>
      </c>
      <c r="D2" s="731"/>
    </row>
    <row r="3" spans="1:4" ht="28.8" x14ac:dyDescent="0.3">
      <c r="A3" s="4" t="s">
        <v>2759</v>
      </c>
      <c r="B3" s="17" t="s">
        <v>612</v>
      </c>
      <c r="C3" s="5"/>
    </row>
    <row r="4" spans="1:4" ht="28.8" x14ac:dyDescent="0.3">
      <c r="A4" s="4" t="s">
        <v>126</v>
      </c>
      <c r="B4" s="18" t="s">
        <v>1219</v>
      </c>
    </row>
    <row r="5" spans="1:4" ht="96" x14ac:dyDescent="0.3">
      <c r="A5" s="4" t="s">
        <v>2760</v>
      </c>
      <c r="B5" s="295" t="str">
        <f>VLOOKUP(B3,stringbuilder!$AV$2:$AZ$547,5,FALSE)</f>
        <v>CLACKAMAS HATCHERY --  BY2005: 094346, 094422, 094437;  BY2006: 094612;  BY2007: 090177, 090178;  BY2008: 090269, 090271;   DEXTER PONDS (WILLAM --  BY2005: 094139, 094140, 094335, 094425;  BY2006: 094556, 094562;  BY2007: 094651;  BY2008: 090194, 090279, 090280;   LEABURG HATCHERY --  BY2006: 094549, 094561;   MARION FORKS HATCH --  BY2005: 092734, 094143, 094344, 094436;  BY2006: 094609, 094610;  BY2007: 090171, 090188;  BY2008: 094653;   MCKENZIE HATCHERY --  BY2005: 094333, 094345, 094438, 094439;  BY2006: 094614, 094615, 094616;  BY2007: 090187, 090189, 090190, 094652;  BY2008: 090237, 090238, 090239;   SOUTH SANTIAM HATCH --  BY2005: 094142, 094348, 094453;  BY2006: 094558, 094601, 094627;  BY2007: 094529, 094657;  BY2008: 090193, 090196, 090197;   WILLAMETTE HATCHERY --  BY2005: 094347, 094349;  BY2006: 094557, 094559, 094560, 094563, 094602, 094603;  BY2007: 090169, 094650;  BY2008: 090278;
[total release: 2,974,876]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945 k = 0.053 t0 = 3.9, and 
t= (Age-1)*12+timestep midpt.; CV2: 8%, CV3: 7%, CV4: 5%, CV5: 3%
Estimated using marine recoveries for all L. Col. R. spring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1">
    <tabColor theme="4" tint="0.39997558519241921"/>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986</v>
      </c>
      <c r="C2" s="730" t="s">
        <v>135</v>
      </c>
      <c r="D2" s="731"/>
    </row>
    <row r="3" spans="1:4" ht="28.8" x14ac:dyDescent="0.3">
      <c r="A3" s="4" t="s">
        <v>2759</v>
      </c>
      <c r="B3" s="17" t="s">
        <v>997</v>
      </c>
      <c r="C3" s="5"/>
    </row>
    <row r="4" spans="1:4" ht="28.8" x14ac:dyDescent="0.3">
      <c r="A4" s="4" t="s">
        <v>126</v>
      </c>
      <c r="B4" s="18" t="s">
        <v>989</v>
      </c>
    </row>
    <row r="5" spans="1:4" ht="36" x14ac:dyDescent="0.3">
      <c r="A5" s="4" t="s">
        <v>2760</v>
      </c>
      <c r="B5" s="295" t="str">
        <f>VLOOKUP(B3,stringbuilder!$AV$2:$AZ$547,5,FALSE)</f>
        <v>LYONS FERRY HATCHERY --  BY2005: 633582, 633598;  BY2006: 633986, 633987;  BY2007: 634671, 634672, 634680;  BY2008: 634995, 635166;
[total release: 1,926,464]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2">
    <tabColor theme="4" tint="0.39997558519241921"/>
  </sheetPr>
  <dimension ref="A1:D10"/>
  <sheetViews>
    <sheetView zoomScale="115" zoomScaleNormal="115" workbookViewId="0">
      <selection activeCell="D7" sqref="D7"/>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987</v>
      </c>
      <c r="C2" s="730" t="s">
        <v>135</v>
      </c>
      <c r="D2" s="731"/>
    </row>
    <row r="3" spans="1:4" ht="28.8" x14ac:dyDescent="0.3">
      <c r="A3" s="4" t="s">
        <v>2759</v>
      </c>
      <c r="B3" s="17" t="s">
        <v>997</v>
      </c>
      <c r="C3" s="5"/>
    </row>
    <row r="4" spans="1:4" ht="28.8" x14ac:dyDescent="0.3">
      <c r="A4" s="4" t="s">
        <v>126</v>
      </c>
      <c r="B4" s="18" t="s">
        <v>988</v>
      </c>
    </row>
    <row r="5" spans="1:4" ht="36" x14ac:dyDescent="0.3">
      <c r="A5" s="4" t="s">
        <v>2760</v>
      </c>
      <c r="B5" s="295" t="str">
        <f>VLOOKUP(B3,stringbuilder!$AV$2:$AZ$547,5,FALSE)</f>
        <v>LYONS FERRY HATCHERY --  BY2005: 633582, 633598;  BY2006: 633986, 633987;  BY2007: 634671, 634672, 634680;  BY2008: 634995, 635166;
[total release: 1,926,464]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t="s">
        <v>990</v>
      </c>
    </row>
  </sheetData>
  <hyperlinks>
    <hyperlink ref="C2" location="StockTOC!A1" display="Return to TOC"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3">
    <tabColor theme="3" tint="0.39997558519241921"/>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27</v>
      </c>
      <c r="C2" s="730" t="s">
        <v>135</v>
      </c>
      <c r="D2" s="731"/>
    </row>
    <row r="3" spans="1:4" ht="28.8" x14ac:dyDescent="0.3">
      <c r="A3" s="4" t="s">
        <v>2759</v>
      </c>
      <c r="B3" s="17" t="s">
        <v>1021</v>
      </c>
      <c r="C3" s="5"/>
    </row>
    <row r="4" spans="1:4" ht="41.4" x14ac:dyDescent="0.3">
      <c r="A4" s="4" t="s">
        <v>126</v>
      </c>
      <c r="B4" s="18" t="s">
        <v>1024</v>
      </c>
    </row>
    <row r="5" spans="1:4" ht="42" customHeight="1" x14ac:dyDescent="0.3">
      <c r="A5" s="4" t="s">
        <v>2760</v>
      </c>
      <c r="B5" s="295" t="str">
        <f>VLOOKUP(B3,stringbuilder!$AV$2:$AZ$547,5,FALSE)</f>
        <v>SALMON R HATCHERY --  BY2005: 094428;  BY2006: 094525;  BY2007: 094645;  BY2008: 094701;
[total release: 778,136]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940 k = 0.043 t0 = 6.1, and 
t= (Age-1)*12+timestep midpt.; CV2: 9%, CV3: 8%, CV4: 6%, CV5: 5%
Estimated using marine recoveries for all OR Coast CWT calibration codes.</v>
      </c>
    </row>
    <row r="7" spans="1:4" ht="43.5" customHeight="1" x14ac:dyDescent="0.3">
      <c r="A7" s="4" t="s">
        <v>133</v>
      </c>
      <c r="B7" s="18" t="s">
        <v>8500</v>
      </c>
    </row>
    <row r="8" spans="1:4" ht="43.5" customHeight="1" x14ac:dyDescent="0.3">
      <c r="A8" s="4" t="s">
        <v>130</v>
      </c>
      <c r="B8" s="18" t="s">
        <v>8500</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4">
    <tabColor theme="3"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28</v>
      </c>
      <c r="C2" s="730" t="s">
        <v>135</v>
      </c>
      <c r="D2" s="731"/>
    </row>
    <row r="3" spans="1:4" ht="28.8" x14ac:dyDescent="0.3">
      <c r="A3" s="4" t="s">
        <v>2759</v>
      </c>
      <c r="B3" s="17" t="s">
        <v>1021</v>
      </c>
      <c r="C3" s="5"/>
    </row>
    <row r="4" spans="1:4" ht="41.4" x14ac:dyDescent="0.3">
      <c r="A4" s="4" t="s">
        <v>126</v>
      </c>
      <c r="B4" s="18" t="s">
        <v>1025</v>
      </c>
    </row>
    <row r="5" spans="1:4" ht="42.6" customHeight="1" x14ac:dyDescent="0.3">
      <c r="A5" s="4" t="s">
        <v>2760</v>
      </c>
      <c r="B5" s="295" t="str">
        <f>VLOOKUP(B3,stringbuilder!$AV$2:$AZ$547,5,FALSE)</f>
        <v>SALMON R HATCHERY --  BY2005: 094428;  BY2006: 094525;  BY2007: 094645;  BY2008: 094701;
[total release: 778,136]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940 k = 0.043 t0 = 6.1, and 
t= (Age-1)*12+timestep midpt.; CV2: 9%, CV3: 8%, CV4: 6%, CV5: 5%
Estimated using marine recoveries for all OR Coast CWT calibration codes.</v>
      </c>
    </row>
    <row r="7" spans="1:4" ht="43.5" customHeight="1" x14ac:dyDescent="0.3">
      <c r="A7" s="4" t="s">
        <v>133</v>
      </c>
    </row>
    <row r="8" spans="1:4" ht="43.5" customHeight="1" x14ac:dyDescent="0.3">
      <c r="A8" s="4" t="s">
        <v>130</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5">
    <tabColor theme="2"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98</v>
      </c>
      <c r="C2" s="730" t="s">
        <v>135</v>
      </c>
      <c r="D2" s="731"/>
    </row>
    <row r="3" spans="1:4" ht="28.8" x14ac:dyDescent="0.3">
      <c r="A3" s="4" t="s">
        <v>2759</v>
      </c>
      <c r="B3" s="17" t="s">
        <v>1022</v>
      </c>
      <c r="C3" s="5"/>
    </row>
    <row r="4" spans="1:4" ht="41.4" x14ac:dyDescent="0.3">
      <c r="A4" s="4" t="s">
        <v>126</v>
      </c>
      <c r="B4" s="18" t="s">
        <v>1026</v>
      </c>
    </row>
    <row r="5" spans="1:4" ht="36" x14ac:dyDescent="0.3">
      <c r="A5" s="4" t="s">
        <v>2760</v>
      </c>
      <c r="B5" s="295" t="str">
        <f>VLOOKUP(B3,stringbuilder!$AV$2:$AZ$547,5,FALSE)</f>
        <v>ELK R HATCHERY --  BY2005: 094343;  BY2006: 094643;  BY2007: 090157, 090165;  BY2008: 093938;
[total release: 347,449]</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940 k = 0.043 t0 = 6.1, and 
t= (Age-1)*12+timestep midpt.; CV2: 9%, CV3: 8%, CV4: 6%, CV5: 5%
Estimated using marine recoveries for all OR Coast CWT calibration codes.</v>
      </c>
    </row>
    <row r="7" spans="1:4" ht="43.5" customHeight="1" x14ac:dyDescent="0.3">
      <c r="A7" s="4" t="s">
        <v>133</v>
      </c>
      <c r="B7" s="18" t="s">
        <v>8499</v>
      </c>
    </row>
    <row r="8" spans="1:4" ht="43.5" customHeight="1" x14ac:dyDescent="0.3">
      <c r="A8" s="4" t="s">
        <v>130</v>
      </c>
      <c r="B8" s="18" t="s">
        <v>8499</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6">
    <tabColor theme="2"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99</v>
      </c>
      <c r="C2" s="730" t="s">
        <v>135</v>
      </c>
      <c r="D2" s="731"/>
    </row>
    <row r="3" spans="1:4" ht="28.8" x14ac:dyDescent="0.3">
      <c r="A3" s="4" t="s">
        <v>2759</v>
      </c>
      <c r="B3" s="17" t="s">
        <v>1022</v>
      </c>
      <c r="C3" s="5"/>
    </row>
    <row r="4" spans="1:4" ht="41.4" x14ac:dyDescent="0.3">
      <c r="A4" s="4" t="s">
        <v>126</v>
      </c>
      <c r="B4" s="18" t="s">
        <v>1023</v>
      </c>
    </row>
    <row r="5" spans="1:4" ht="36" x14ac:dyDescent="0.3">
      <c r="A5" s="4" t="s">
        <v>2760</v>
      </c>
      <c r="B5" s="295" t="str">
        <f>VLOOKUP(B3,stringbuilder!$AV$2:$AZ$547,5,FALSE)</f>
        <v>ELK R HATCHERY --  BY2005: 094343;  BY2006: 094643;  BY2007: 090157, 090165;  BY2008: 093938;
[total release: 347,449]</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940 k = 0.043 t0 = 6.1, and 
t= (Age-1)*12+timestep midpt.; CV2: 9%, CV3: 8%, CV4: 6%, CV5: 5%
Estimated using marine recoveries for all OR Coast CWT calibration codes.</v>
      </c>
    </row>
    <row r="7" spans="1:4" ht="43.5" customHeight="1" x14ac:dyDescent="0.3">
      <c r="A7" s="4" t="s">
        <v>133</v>
      </c>
      <c r="B7" s="18" t="s">
        <v>8499</v>
      </c>
    </row>
    <row r="8" spans="1:4" ht="43.5" customHeight="1" x14ac:dyDescent="0.3">
      <c r="A8" s="4" t="s">
        <v>130</v>
      </c>
      <c r="B8" s="18" t="s">
        <v>8499</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97">
    <tabColor theme="9" tint="-0.499984740745262"/>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29</v>
      </c>
      <c r="C2" s="730" t="s">
        <v>135</v>
      </c>
      <c r="D2" s="731"/>
    </row>
    <row r="3" spans="1:4" ht="28.8" x14ac:dyDescent="0.3">
      <c r="A3" s="4" t="s">
        <v>2759</v>
      </c>
      <c r="B3" s="17" t="s">
        <v>1512</v>
      </c>
      <c r="C3" s="5"/>
    </row>
    <row r="4" spans="1:4" ht="28.8" x14ac:dyDescent="0.3">
      <c r="A4" s="4" t="s">
        <v>126</v>
      </c>
      <c r="B4" s="18" t="s">
        <v>1040</v>
      </c>
    </row>
    <row r="5" spans="1:4" ht="72" x14ac:dyDescent="0.3">
      <c r="A5" s="4" t="s">
        <v>2760</v>
      </c>
      <c r="B5" s="295" t="str">
        <f>VLOOKUP(B3,stringbuilder!$AV$2:$AZ$547,5,FALSE)</f>
        <v>H-Robertson Creek H --  BY2005: 185257, 185258, 185259, 185260, 185948, 185949, 185950, 185951;  BY2006: 185821, 185822, 185823, 185824, 185825, 185826, 185827, 185828;  BY2007: 186134, 186301, 186302, 186303, 186304, 186305, 186306, 186343, 186344;  BY2008: 180386, 180387, 180388, 180389, 180390, 180391, 180392, 180393, 180394, 180685, 180881, 180882, 180883, 180884, 180885, 185960, 185961, 185962;
[total release: 1,117,033]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934 k = 0.045 t0 = 5.6, and 
t= (Age-1)*12+timestep midpt.; CV2: 9%, CV3: 9%, CV4: 9%, CV5: 9%
Estimated using marine recoveries for all Robertson (WCVI) CWT calibration codes.</v>
      </c>
    </row>
    <row r="7" spans="1:4" ht="43.5" customHeight="1" x14ac:dyDescent="0.3">
      <c r="A7" s="4" t="s">
        <v>133</v>
      </c>
      <c r="B7" s="18" t="s">
        <v>8501</v>
      </c>
    </row>
    <row r="8" spans="1:4" ht="43.5" customHeight="1" x14ac:dyDescent="0.3">
      <c r="A8" s="4" t="s">
        <v>130</v>
      </c>
      <c r="B8" s="18" t="s">
        <v>8501</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tabColor theme="9" tint="-0.499984740745262"/>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30</v>
      </c>
      <c r="C2" s="730" t="s">
        <v>135</v>
      </c>
      <c r="D2" s="731"/>
    </row>
    <row r="3" spans="1:4" ht="28.8" x14ac:dyDescent="0.3">
      <c r="A3" s="4" t="s">
        <v>2759</v>
      </c>
      <c r="B3" s="17" t="s">
        <v>1512</v>
      </c>
      <c r="C3" s="5"/>
    </row>
    <row r="4" spans="1:4" ht="28.8" x14ac:dyDescent="0.3">
      <c r="A4" s="4" t="s">
        <v>126</v>
      </c>
      <c r="B4" s="18" t="s">
        <v>1041</v>
      </c>
    </row>
    <row r="5" spans="1:4" ht="72" x14ac:dyDescent="0.3">
      <c r="A5" s="4" t="s">
        <v>2760</v>
      </c>
      <c r="B5" s="295" t="str">
        <f>VLOOKUP(B3,stringbuilder!$AV$2:$AZ$547,5,FALSE)</f>
        <v>H-Robertson Creek H --  BY2005: 185257, 185258, 185259, 185260, 185948, 185949, 185950, 185951;  BY2006: 185821, 185822, 185823, 185824, 185825, 185826, 185827, 185828;  BY2007: 186134, 186301, 186302, 186303, 186304, 186305, 186306, 186343, 186344;  BY2008: 180386, 180387, 180388, 180389, 180390, 180391, 180392, 180393, 180394, 180685, 180881, 180882, 180883, 180884, 180885, 185960, 185961, 185962;
[total release: 1,117,033]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934 k = 0.045 t0 = 5.6, and 
t= (Age-1)*12+timestep midpt.; CV2: 9%, CV3: 9%, CV4: 9%, CV5: 9%
Estimated using marine recoveries for all Robertson (WCVI) CWT calibration codes.</v>
      </c>
    </row>
    <row r="7" spans="1:4" ht="43.5" customHeight="1" x14ac:dyDescent="0.3">
      <c r="A7" s="4" t="s">
        <v>133</v>
      </c>
      <c r="B7" s="18" t="s">
        <v>8501</v>
      </c>
    </row>
    <row r="8" spans="1:4" ht="43.5" customHeight="1" x14ac:dyDescent="0.3">
      <c r="A8" s="4" t="s">
        <v>130</v>
      </c>
      <c r="B8" s="18" t="s">
        <v>8501</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99">
    <tabColor theme="7" tint="0.79998168889431442"/>
  </sheetPr>
  <dimension ref="A1:D10"/>
  <sheetViews>
    <sheetView zoomScale="115" zoomScaleNormal="115" workbookViewId="0"/>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31</v>
      </c>
      <c r="C2" s="730" t="s">
        <v>135</v>
      </c>
      <c r="D2" s="731"/>
    </row>
    <row r="3" spans="1:4" ht="28.8" x14ac:dyDescent="0.3">
      <c r="A3" s="4" t="s">
        <v>2759</v>
      </c>
      <c r="B3" s="17" t="s">
        <v>1079</v>
      </c>
      <c r="C3" s="5"/>
    </row>
    <row r="4" spans="1:4" ht="28.8" x14ac:dyDescent="0.3">
      <c r="A4" s="4" t="s">
        <v>126</v>
      </c>
      <c r="B4" s="18" t="s">
        <v>1039</v>
      </c>
    </row>
    <row r="5" spans="1:4" ht="72" x14ac:dyDescent="0.3">
      <c r="A5" s="4" t="s">
        <v>2760</v>
      </c>
      <c r="B5" s="295" t="str">
        <f>VLOOKUP(B3,stringbuilder!$AV$2:$AZ$547,5,FALSE)</f>
        <v>H-Chehalis River H --  BY2005: 025641, 025650;  BY2006: 184922, 185221, 185242, 185263, 186030, 186031, 186032;  BY2007: 185001, 185002, 185040, 185556, 185557, 185558, 185612, 185707;  BY2008: 180484, 180485, 180486, 180487;   H-Chilliwack River H --  BY2005: 185030, 185032, 185238, 185240;  BY2006: 185658, 185706, 185708, 185710;  BY2007: 186240, 186242;  BY2008: 180480, 180482;
[total release: 1,093,406]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1072 k = 0.038 t0 = 6.5, and 
t= (Age-1)*12+timestep midpt.; CV2: 12%, CV3: 10%, CV4: 8%, CV5: 6%
Estimated using marine recoveries for all Fraser late CWT calibration codes.</v>
      </c>
    </row>
    <row r="7" spans="1:4" ht="43.5" customHeight="1" x14ac:dyDescent="0.3">
      <c r="A7" s="4" t="s">
        <v>133</v>
      </c>
      <c r="B7" s="18" t="s">
        <v>8502</v>
      </c>
    </row>
    <row r="8" spans="1:4" ht="43.5" customHeight="1" x14ac:dyDescent="0.3">
      <c r="A8" s="4" t="s">
        <v>130</v>
      </c>
      <c r="B8" s="18" t="s">
        <v>8502</v>
      </c>
    </row>
    <row r="9" spans="1:4" ht="43.5" customHeight="1" x14ac:dyDescent="0.3">
      <c r="A9" s="4" t="s">
        <v>132</v>
      </c>
      <c r="B9" s="20" t="str">
        <f>"To estimate ER in SPS fisheries, OOB fishery methods were employed, using tags for "&amp;'stringbuilder (oob&amp;extras)'!X56</f>
        <v>To estimate ER in SPS fisheries, OOB fishery methods were employed, using tags for Broods '02-'04: 185535, 185533, 185162, 185161, 185028, 185026, 185042, 185044, 184921, 184920, 184923, 184924</v>
      </c>
    </row>
    <row r="10" spans="1:4" ht="43.5" customHeight="1" x14ac:dyDescent="0.3">
      <c r="A10" s="4" t="s">
        <v>134</v>
      </c>
      <c r="B10" s="20" t="s">
        <v>8321</v>
      </c>
    </row>
  </sheetData>
  <hyperlinks>
    <hyperlink ref="C2" location="StockTOC!A1" display="Return to TOC" xr:uid="{00000000-0004-0000-76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tabColor theme="1" tint="0.249977111117893"/>
  </sheetPr>
  <dimension ref="A1:CI1272"/>
  <sheetViews>
    <sheetView zoomScale="70" zoomScaleNormal="70" workbookViewId="0">
      <pane ySplit="1" topLeftCell="A2" activePane="bottomLeft" state="frozen"/>
      <selection activeCell="F33" sqref="F33"/>
      <selection pane="bottomLeft" activeCell="F33" sqref="F33"/>
    </sheetView>
  </sheetViews>
  <sheetFormatPr defaultRowHeight="14.4" x14ac:dyDescent="0.3"/>
  <cols>
    <col min="1" max="1" width="19" customWidth="1"/>
    <col min="2" max="2" width="8" customWidth="1"/>
    <col min="3" max="3" width="12.5546875" style="389" customWidth="1"/>
    <col min="4" max="6" width="12.5546875" customWidth="1"/>
    <col min="7" max="7" width="11.33203125" customWidth="1"/>
    <col min="8" max="9" width="5" customWidth="1"/>
    <col min="10" max="10" width="11.33203125" customWidth="1"/>
    <col min="11" max="11" width="4.44140625" bestFit="1" customWidth="1"/>
    <col min="12" max="12" width="16.109375" bestFit="1" customWidth="1"/>
    <col min="13" max="13" width="15.6640625" bestFit="1" customWidth="1"/>
    <col min="14" max="14" width="10.44140625" bestFit="1" customWidth="1"/>
    <col min="15" max="15" width="15.88671875" bestFit="1" customWidth="1"/>
    <col min="16" max="16" width="10.44140625" bestFit="1" customWidth="1"/>
    <col min="17" max="17" width="15.88671875" bestFit="1" customWidth="1"/>
    <col min="18" max="18" width="14.33203125" bestFit="1" customWidth="1"/>
    <col min="19" max="19" width="19.6640625" bestFit="1" customWidth="1"/>
    <col min="20" max="20" width="14.33203125" bestFit="1" customWidth="1"/>
    <col min="21" max="21" width="19.6640625" bestFit="1" customWidth="1"/>
    <col min="22" max="22" width="17.88671875" bestFit="1" customWidth="1"/>
    <col min="23" max="23" width="15.33203125" bestFit="1" customWidth="1"/>
    <col min="24" max="24" width="9.44140625" bestFit="1" customWidth="1"/>
    <col min="25" max="25" width="7" bestFit="1" customWidth="1"/>
    <col min="26" max="26" width="9.5546875" bestFit="1" customWidth="1"/>
    <col min="40" max="40" width="9.88671875" bestFit="1" customWidth="1"/>
    <col min="41" max="41" width="11.6640625" bestFit="1" customWidth="1"/>
    <col min="42" max="42" width="12.88671875" bestFit="1" customWidth="1"/>
    <col min="43" max="43" width="13.6640625" bestFit="1" customWidth="1"/>
    <col min="44" max="44" width="12.33203125" bestFit="1" customWidth="1"/>
    <col min="45" max="45" width="9.109375" bestFit="1" customWidth="1"/>
    <col min="46" max="46" width="18.44140625" bestFit="1" customWidth="1"/>
    <col min="47" max="47" width="7.44140625" bestFit="1" customWidth="1"/>
    <col min="48" max="48" width="18.44140625" bestFit="1" customWidth="1"/>
    <col min="49" max="49" width="18.33203125" bestFit="1" customWidth="1"/>
    <col min="50" max="50" width="15.33203125" bestFit="1" customWidth="1"/>
    <col min="51" max="51" width="14.6640625" bestFit="1" customWidth="1"/>
    <col min="52" max="52" width="6.33203125" bestFit="1" customWidth="1"/>
    <col min="53" max="53" width="3.109375" bestFit="1" customWidth="1"/>
    <col min="54" max="54" width="9" bestFit="1" customWidth="1"/>
    <col min="55" max="55" width="14.109375" bestFit="1" customWidth="1"/>
    <col min="56" max="56" width="13.88671875" bestFit="1" customWidth="1"/>
    <col min="57" max="57" width="17.33203125" bestFit="1" customWidth="1"/>
    <col min="58" max="58" width="18.6640625" bestFit="1" customWidth="1"/>
    <col min="59" max="59" width="16.33203125" bestFit="1" customWidth="1"/>
    <col min="60" max="60" width="11" bestFit="1" customWidth="1"/>
    <col min="61" max="61" width="10" bestFit="1" customWidth="1"/>
    <col min="62" max="62" width="9.109375" bestFit="1" customWidth="1"/>
    <col min="63" max="63" width="13.33203125" bestFit="1" customWidth="1"/>
    <col min="64" max="64" width="9.33203125" bestFit="1" customWidth="1"/>
    <col min="66" max="66" width="11.88671875" bestFit="1" customWidth="1"/>
    <col min="67" max="67" width="11.109375" bestFit="1" customWidth="1"/>
    <col min="68" max="68" width="16.33203125" bestFit="1" customWidth="1"/>
    <col min="69" max="69" width="11.44140625" bestFit="1" customWidth="1"/>
    <col min="70" max="70" width="16.6640625" bestFit="1" customWidth="1"/>
    <col min="71" max="71" width="14.6640625" bestFit="1" customWidth="1"/>
    <col min="72" max="72" width="20" bestFit="1" customWidth="1"/>
    <col min="73" max="73" width="15.109375" bestFit="1" customWidth="1"/>
    <col min="74" max="74" width="20.33203125" bestFit="1" customWidth="1"/>
    <col min="75" max="75" width="13.5546875" bestFit="1" customWidth="1"/>
    <col min="76" max="76" width="10.6640625" bestFit="1" customWidth="1"/>
    <col min="77" max="77" width="11.33203125" bestFit="1" customWidth="1"/>
    <col min="78" max="78" width="16.5546875" bestFit="1" customWidth="1"/>
    <col min="79" max="79" width="9" bestFit="1" customWidth="1"/>
    <col min="80" max="80" width="73.88671875" bestFit="1" customWidth="1"/>
    <col min="81" max="81" width="23.6640625" bestFit="1" customWidth="1"/>
    <col min="82" max="83" width="22.6640625" bestFit="1" customWidth="1"/>
    <col min="84" max="84" width="17.6640625" bestFit="1" customWidth="1"/>
    <col min="85" max="85" width="22.109375" bestFit="1" customWidth="1"/>
    <col min="86" max="86" width="21.44140625" bestFit="1" customWidth="1"/>
    <col min="87" max="87" width="10.33203125" bestFit="1" customWidth="1"/>
  </cols>
  <sheetData>
    <row r="1" spans="1:87" x14ac:dyDescent="0.3">
      <c r="A1" t="s">
        <v>2678</v>
      </c>
      <c r="B1" t="s">
        <v>2675</v>
      </c>
      <c r="C1" s="458" t="s">
        <v>2674</v>
      </c>
      <c r="D1" s="397" t="s">
        <v>2679</v>
      </c>
      <c r="E1" s="434" t="s">
        <v>1590</v>
      </c>
      <c r="F1" s="434" t="s">
        <v>1538</v>
      </c>
      <c r="G1" s="434" t="s">
        <v>1329</v>
      </c>
      <c r="H1" s="434" t="s">
        <v>1591</v>
      </c>
      <c r="I1" s="434" t="s">
        <v>1592</v>
      </c>
      <c r="J1" s="434" t="s">
        <v>1593</v>
      </c>
      <c r="K1" s="434" t="s">
        <v>1594</v>
      </c>
      <c r="L1" s="434" t="s">
        <v>1595</v>
      </c>
      <c r="M1" s="434" t="s">
        <v>1596</v>
      </c>
      <c r="N1" s="434" t="s">
        <v>1597</v>
      </c>
      <c r="O1" s="434" t="s">
        <v>1598</v>
      </c>
      <c r="P1" s="434" t="s">
        <v>1599</v>
      </c>
      <c r="Q1" s="434" t="s">
        <v>1600</v>
      </c>
      <c r="R1" s="434" t="s">
        <v>1601</v>
      </c>
      <c r="S1" s="434" t="s">
        <v>1602</v>
      </c>
      <c r="T1" s="434" t="s">
        <v>1603</v>
      </c>
      <c r="U1" s="434" t="s">
        <v>1604</v>
      </c>
      <c r="V1" s="434" t="s">
        <v>1605</v>
      </c>
      <c r="W1" s="434" t="s">
        <v>1606</v>
      </c>
      <c r="X1" s="434" t="s">
        <v>2023</v>
      </c>
      <c r="Y1" s="434" t="s">
        <v>2024</v>
      </c>
      <c r="Z1" s="434" t="s">
        <v>2025</v>
      </c>
      <c r="AA1" s="453" t="s">
        <v>2684</v>
      </c>
      <c r="AL1" s="407"/>
      <c r="AN1" s="449" t="s">
        <v>140</v>
      </c>
      <c r="AO1" s="449" t="s">
        <v>141</v>
      </c>
      <c r="AP1" s="449" t="s">
        <v>142</v>
      </c>
      <c r="AQ1" s="449" t="s">
        <v>143</v>
      </c>
      <c r="AR1" s="449" t="s">
        <v>144</v>
      </c>
      <c r="AS1" s="449" t="s">
        <v>145</v>
      </c>
      <c r="AT1" s="449" t="s">
        <v>146</v>
      </c>
      <c r="AU1" s="449" t="s">
        <v>147</v>
      </c>
      <c r="AV1" s="449" t="s">
        <v>148</v>
      </c>
      <c r="AW1" s="449" t="s">
        <v>149</v>
      </c>
      <c r="AX1" s="449" t="s">
        <v>150</v>
      </c>
      <c r="AY1" s="449" t="s">
        <v>151</v>
      </c>
      <c r="AZ1" s="449" t="s">
        <v>152</v>
      </c>
      <c r="BA1" s="449" t="s">
        <v>153</v>
      </c>
      <c r="BB1" s="449" t="s">
        <v>154</v>
      </c>
      <c r="BC1" s="449" t="s">
        <v>155</v>
      </c>
      <c r="BD1" s="449" t="s">
        <v>156</v>
      </c>
      <c r="BE1" s="449" t="s">
        <v>157</v>
      </c>
      <c r="BF1" s="449" t="s">
        <v>158</v>
      </c>
      <c r="BG1" s="449" t="s">
        <v>159</v>
      </c>
      <c r="BH1" s="449" t="s">
        <v>160</v>
      </c>
      <c r="BI1" s="449" t="s">
        <v>161</v>
      </c>
      <c r="BJ1" s="449" t="s">
        <v>162</v>
      </c>
      <c r="BK1" s="449" t="s">
        <v>163</v>
      </c>
      <c r="BL1" s="449" t="s">
        <v>164</v>
      </c>
      <c r="BM1" s="449" t="s">
        <v>165</v>
      </c>
      <c r="BN1" s="449" t="s">
        <v>166</v>
      </c>
      <c r="BO1" s="449" t="s">
        <v>167</v>
      </c>
      <c r="BP1" s="449" t="s">
        <v>168</v>
      </c>
      <c r="BQ1" s="449" t="s">
        <v>169</v>
      </c>
      <c r="BR1" s="449" t="s">
        <v>170</v>
      </c>
      <c r="BS1" s="449" t="s">
        <v>171</v>
      </c>
      <c r="BT1" s="449" t="s">
        <v>172</v>
      </c>
      <c r="BU1" s="449" t="s">
        <v>173</v>
      </c>
      <c r="BV1" s="449" t="s">
        <v>174</v>
      </c>
      <c r="BW1" s="449" t="s">
        <v>175</v>
      </c>
      <c r="BX1" s="449" t="s">
        <v>176</v>
      </c>
      <c r="BY1" s="449" t="s">
        <v>177</v>
      </c>
      <c r="BZ1" s="449" t="s">
        <v>178</v>
      </c>
      <c r="CA1" s="449" t="s">
        <v>179</v>
      </c>
      <c r="CB1" s="449" t="s">
        <v>180</v>
      </c>
      <c r="CC1" s="449" t="s">
        <v>181</v>
      </c>
      <c r="CD1" s="449" t="s">
        <v>182</v>
      </c>
      <c r="CE1" s="449" t="s">
        <v>183</v>
      </c>
      <c r="CF1" s="449" t="s">
        <v>184</v>
      </c>
      <c r="CG1" s="449" t="s">
        <v>185</v>
      </c>
      <c r="CH1" s="449" t="s">
        <v>186</v>
      </c>
      <c r="CI1" s="449" t="s">
        <v>187</v>
      </c>
    </row>
    <row r="2" spans="1:87" x14ac:dyDescent="0.3">
      <c r="A2">
        <f t="shared" ref="A2:A33" si="0">1*E2</f>
        <v>610422</v>
      </c>
      <c r="B2" t="s">
        <v>2481</v>
      </c>
      <c r="C2" s="389" t="str">
        <f t="shared" ref="C2:C7" si="1">TEXT(E2,"0#####")</f>
        <v>610422</v>
      </c>
      <c r="D2" s="297" t="s">
        <v>2680</v>
      </c>
      <c r="E2" s="435" t="s">
        <v>1783</v>
      </c>
      <c r="F2" s="435" t="s">
        <v>1607</v>
      </c>
      <c r="G2" s="435" t="s">
        <v>1344</v>
      </c>
      <c r="H2" s="436">
        <v>2008</v>
      </c>
      <c r="I2" s="435" t="s">
        <v>1341</v>
      </c>
      <c r="J2" s="435" t="s">
        <v>1784</v>
      </c>
      <c r="K2" s="435" t="s">
        <v>1785</v>
      </c>
      <c r="L2" s="437">
        <v>39972</v>
      </c>
      <c r="M2" s="437">
        <v>39972</v>
      </c>
      <c r="N2" s="435" t="s">
        <v>1608</v>
      </c>
      <c r="O2" s="436">
        <v>15840</v>
      </c>
      <c r="P2" s="435" t="s">
        <v>1341</v>
      </c>
      <c r="Q2" s="441"/>
      <c r="R2" s="435" t="s">
        <v>1608</v>
      </c>
      <c r="S2" s="436">
        <v>127</v>
      </c>
      <c r="T2" s="435" t="s">
        <v>1613</v>
      </c>
      <c r="U2" s="439">
        <v>18423</v>
      </c>
      <c r="V2" s="435" t="s">
        <v>258</v>
      </c>
      <c r="W2" s="435" t="s">
        <v>1786</v>
      </c>
      <c r="X2" s="436" t="b">
        <v>0</v>
      </c>
      <c r="Y2" s="435" t="s">
        <v>1341</v>
      </c>
      <c r="Z2" s="435" t="s">
        <v>1341</v>
      </c>
      <c r="AA2" t="e">
        <f t="shared" ref="AA2:AA65" si="2">VLOOKUP($A2,$AT$2:$CD$561,37,FALSE)</f>
        <v>#N/A</v>
      </c>
      <c r="AN2" s="449" t="s">
        <v>188</v>
      </c>
      <c r="AO2" s="449">
        <v>4.0999999999999996</v>
      </c>
      <c r="AP2" s="449">
        <v>20150204</v>
      </c>
      <c r="AQ2" s="449" t="s">
        <v>1047</v>
      </c>
      <c r="AR2" s="449" t="s">
        <v>1047</v>
      </c>
      <c r="AS2" s="449">
        <v>3</v>
      </c>
      <c r="AT2" s="449">
        <v>25641</v>
      </c>
      <c r="AU2" s="449">
        <v>0</v>
      </c>
      <c r="AV2" s="449"/>
      <c r="AW2" s="449"/>
      <c r="AX2" s="449"/>
      <c r="AY2" s="449"/>
      <c r="AZ2" s="449">
        <v>1</v>
      </c>
      <c r="BA2" s="449">
        <v>3</v>
      </c>
      <c r="BB2" s="449">
        <v>2005</v>
      </c>
      <c r="BC2" s="449">
        <v>20060601</v>
      </c>
      <c r="BD2" s="449">
        <v>20060607</v>
      </c>
      <c r="BE2" s="449" t="s">
        <v>1048</v>
      </c>
      <c r="BF2" s="449" t="s">
        <v>1049</v>
      </c>
      <c r="BG2" s="449" t="s">
        <v>1050</v>
      </c>
      <c r="BH2" s="449" t="s">
        <v>191</v>
      </c>
      <c r="BI2" s="449" t="s">
        <v>192</v>
      </c>
      <c r="BJ2" s="449" t="s">
        <v>193</v>
      </c>
      <c r="BK2" s="449"/>
      <c r="BL2" s="449">
        <v>5.3</v>
      </c>
      <c r="BM2" s="449">
        <v>81</v>
      </c>
      <c r="BN2" s="449" t="s">
        <v>195</v>
      </c>
      <c r="BO2" s="449">
        <v>5000</v>
      </c>
      <c r="BP2" s="449">
        <v>53222</v>
      </c>
      <c r="BQ2" s="449"/>
      <c r="BR2" s="449"/>
      <c r="BS2" s="449">
        <v>5000</v>
      </c>
      <c r="BT2" s="449">
        <v>1799</v>
      </c>
      <c r="BU2" s="449"/>
      <c r="BV2" s="449"/>
      <c r="BW2" s="449"/>
      <c r="BX2" s="449">
        <v>3.27E-2</v>
      </c>
      <c r="BY2" s="449">
        <v>1</v>
      </c>
      <c r="BZ2" s="449">
        <v>1040</v>
      </c>
      <c r="CA2" s="449"/>
      <c r="CB2" s="449" t="s">
        <v>1051</v>
      </c>
      <c r="CC2" s="449" t="s">
        <v>1052</v>
      </c>
      <c r="CD2" s="449" t="s">
        <v>1053</v>
      </c>
      <c r="CE2" s="449" t="s">
        <v>1054</v>
      </c>
      <c r="CF2" s="449" t="s">
        <v>1055</v>
      </c>
      <c r="CG2" s="449" t="s">
        <v>1056</v>
      </c>
      <c r="CH2" s="449" t="s">
        <v>1057</v>
      </c>
      <c r="CI2" s="449" t="s">
        <v>195</v>
      </c>
    </row>
    <row r="3" spans="1:87" x14ac:dyDescent="0.3">
      <c r="A3">
        <f t="shared" si="0"/>
        <v>610424</v>
      </c>
      <c r="B3" t="s">
        <v>2481</v>
      </c>
      <c r="C3" s="389" t="str">
        <f t="shared" si="1"/>
        <v>610424</v>
      </c>
      <c r="D3" s="297" t="s">
        <v>2680</v>
      </c>
      <c r="E3" s="435" t="s">
        <v>1787</v>
      </c>
      <c r="F3" s="435" t="s">
        <v>1607</v>
      </c>
      <c r="G3" s="435" t="s">
        <v>1344</v>
      </c>
      <c r="H3" s="436">
        <v>2008</v>
      </c>
      <c r="I3" s="435" t="s">
        <v>1341</v>
      </c>
      <c r="J3" s="435" t="s">
        <v>1784</v>
      </c>
      <c r="K3" s="435" t="s">
        <v>1785</v>
      </c>
      <c r="L3" s="437">
        <v>39961</v>
      </c>
      <c r="M3" s="437">
        <v>39965</v>
      </c>
      <c r="N3" s="435" t="s">
        <v>1608</v>
      </c>
      <c r="O3" s="436">
        <v>53804</v>
      </c>
      <c r="P3" s="435" t="s">
        <v>1341</v>
      </c>
      <c r="Q3" s="441"/>
      <c r="R3" s="435" t="s">
        <v>1608</v>
      </c>
      <c r="S3" s="436">
        <v>433</v>
      </c>
      <c r="T3" s="435" t="s">
        <v>1613</v>
      </c>
      <c r="U3" s="439">
        <v>62577</v>
      </c>
      <c r="V3" s="435" t="s">
        <v>258</v>
      </c>
      <c r="W3" s="435" t="s">
        <v>1786</v>
      </c>
      <c r="X3" s="436" t="b">
        <v>0</v>
      </c>
      <c r="Y3" s="435" t="s">
        <v>1341</v>
      </c>
      <c r="Z3" s="435" t="s">
        <v>1341</v>
      </c>
      <c r="AA3" t="e">
        <f t="shared" si="2"/>
        <v>#N/A</v>
      </c>
      <c r="AN3" s="449" t="s">
        <v>188</v>
      </c>
      <c r="AO3" s="449">
        <v>4.0999999999999996</v>
      </c>
      <c r="AP3" s="449">
        <v>20150204</v>
      </c>
      <c r="AQ3" s="449" t="s">
        <v>1047</v>
      </c>
      <c r="AR3" s="449" t="s">
        <v>1047</v>
      </c>
      <c r="AS3" s="449">
        <v>3</v>
      </c>
      <c r="AT3" s="449">
        <v>25650</v>
      </c>
      <c r="AU3" s="449">
        <v>0</v>
      </c>
      <c r="AV3" s="449"/>
      <c r="AW3" s="449"/>
      <c r="AX3" s="449"/>
      <c r="AY3" s="449"/>
      <c r="AZ3" s="449">
        <v>1</v>
      </c>
      <c r="BA3" s="449">
        <v>3</v>
      </c>
      <c r="BB3" s="449">
        <v>2005</v>
      </c>
      <c r="BC3" s="449">
        <v>20060606</v>
      </c>
      <c r="BD3" s="449">
        <v>20060607</v>
      </c>
      <c r="BE3" s="449" t="s">
        <v>1048</v>
      </c>
      <c r="BF3" s="449" t="s">
        <v>1049</v>
      </c>
      <c r="BG3" s="449" t="s">
        <v>1050</v>
      </c>
      <c r="BH3" s="449" t="s">
        <v>191</v>
      </c>
      <c r="BI3" s="449" t="s">
        <v>192</v>
      </c>
      <c r="BJ3" s="449" t="s">
        <v>193</v>
      </c>
      <c r="BK3" s="449"/>
      <c r="BL3" s="449">
        <v>5.25</v>
      </c>
      <c r="BM3" s="449">
        <v>79</v>
      </c>
      <c r="BN3" s="449" t="s">
        <v>195</v>
      </c>
      <c r="BO3" s="449">
        <v>5000</v>
      </c>
      <c r="BP3" s="449">
        <v>49090</v>
      </c>
      <c r="BQ3" s="449"/>
      <c r="BR3" s="449"/>
      <c r="BS3" s="449">
        <v>5000</v>
      </c>
      <c r="BT3" s="449">
        <v>3943</v>
      </c>
      <c r="BU3" s="449"/>
      <c r="BV3" s="449"/>
      <c r="BW3" s="449"/>
      <c r="BX3" s="449">
        <v>7.4300000000000005E-2</v>
      </c>
      <c r="BY3" s="449">
        <v>1</v>
      </c>
      <c r="BZ3" s="449">
        <v>1049</v>
      </c>
      <c r="CA3" s="449"/>
      <c r="CB3" s="449" t="s">
        <v>1051</v>
      </c>
      <c r="CC3" s="449" t="s">
        <v>1052</v>
      </c>
      <c r="CD3" s="449" t="s">
        <v>1053</v>
      </c>
      <c r="CE3" s="449" t="s">
        <v>1054</v>
      </c>
      <c r="CF3" s="449" t="s">
        <v>1055</v>
      </c>
      <c r="CG3" s="449" t="s">
        <v>1056</v>
      </c>
      <c r="CH3" s="449" t="s">
        <v>1057</v>
      </c>
      <c r="CI3" s="449" t="s">
        <v>195</v>
      </c>
    </row>
    <row r="4" spans="1:87" x14ac:dyDescent="0.3">
      <c r="A4">
        <f t="shared" si="0"/>
        <v>610428</v>
      </c>
      <c r="B4" t="s">
        <v>2481</v>
      </c>
      <c r="C4" s="389" t="str">
        <f t="shared" si="1"/>
        <v>610428</v>
      </c>
      <c r="D4" s="297" t="s">
        <v>2680</v>
      </c>
      <c r="E4" s="435" t="s">
        <v>1788</v>
      </c>
      <c r="F4" s="435" t="s">
        <v>1607</v>
      </c>
      <c r="G4" s="435" t="s">
        <v>1344</v>
      </c>
      <c r="H4" s="436">
        <v>2008</v>
      </c>
      <c r="I4" s="435" t="s">
        <v>1341</v>
      </c>
      <c r="J4" s="435" t="s">
        <v>1784</v>
      </c>
      <c r="K4" s="435" t="s">
        <v>1785</v>
      </c>
      <c r="L4" s="437">
        <v>39961</v>
      </c>
      <c r="M4" s="437">
        <v>39969</v>
      </c>
      <c r="N4" s="435" t="s">
        <v>1608</v>
      </c>
      <c r="O4" s="436">
        <v>20801</v>
      </c>
      <c r="P4" s="435" t="s">
        <v>1341</v>
      </c>
      <c r="Q4" s="441"/>
      <c r="R4" s="435" t="s">
        <v>1608</v>
      </c>
      <c r="S4" s="436">
        <v>167</v>
      </c>
      <c r="T4" s="435" t="s">
        <v>1613</v>
      </c>
      <c r="U4" s="436">
        <v>24192</v>
      </c>
      <c r="V4" s="435" t="s">
        <v>258</v>
      </c>
      <c r="W4" s="435" t="s">
        <v>1786</v>
      </c>
      <c r="X4" s="436" t="b">
        <v>0</v>
      </c>
      <c r="Y4" s="435" t="s">
        <v>1341</v>
      </c>
      <c r="Z4" s="435" t="s">
        <v>1341</v>
      </c>
      <c r="AA4" t="e">
        <f t="shared" si="2"/>
        <v>#N/A</v>
      </c>
      <c r="AN4" s="449" t="s">
        <v>188</v>
      </c>
      <c r="AO4" s="449">
        <v>4.0999999999999996</v>
      </c>
      <c r="AP4" s="449">
        <v>20150204</v>
      </c>
      <c r="AQ4" s="449" t="s">
        <v>1047</v>
      </c>
      <c r="AR4" s="449" t="s">
        <v>1047</v>
      </c>
      <c r="AS4" s="449">
        <v>3</v>
      </c>
      <c r="AT4" s="449">
        <v>25652</v>
      </c>
      <c r="AU4" s="449">
        <v>0</v>
      </c>
      <c r="AV4" s="449"/>
      <c r="AW4" s="449"/>
      <c r="AX4" s="449"/>
      <c r="AY4" s="449"/>
      <c r="AZ4" s="449">
        <v>1</v>
      </c>
      <c r="BA4" s="449">
        <v>2</v>
      </c>
      <c r="BB4" s="449">
        <v>2005</v>
      </c>
      <c r="BC4" s="449">
        <v>20060510</v>
      </c>
      <c r="BD4" s="449">
        <v>20060511</v>
      </c>
      <c r="BE4" s="449" t="s">
        <v>1188</v>
      </c>
      <c r="BF4" s="449" t="s">
        <v>1189</v>
      </c>
      <c r="BG4" s="449" t="s">
        <v>1190</v>
      </c>
      <c r="BH4" s="449" t="s">
        <v>191</v>
      </c>
      <c r="BI4" s="449" t="s">
        <v>192</v>
      </c>
      <c r="BJ4" s="449" t="s">
        <v>193</v>
      </c>
      <c r="BK4" s="449"/>
      <c r="BL4" s="449">
        <v>5.38</v>
      </c>
      <c r="BM4" s="449">
        <v>78</v>
      </c>
      <c r="BN4" s="449" t="s">
        <v>195</v>
      </c>
      <c r="BO4" s="449">
        <v>5000</v>
      </c>
      <c r="BP4" s="449">
        <v>50529</v>
      </c>
      <c r="BQ4" s="449"/>
      <c r="BR4" s="449"/>
      <c r="BS4" s="449">
        <v>0</v>
      </c>
      <c r="BT4" s="449">
        <v>78872</v>
      </c>
      <c r="BU4" s="449">
        <v>5000</v>
      </c>
      <c r="BV4" s="449">
        <v>1031</v>
      </c>
      <c r="BW4" s="449" t="s">
        <v>214</v>
      </c>
      <c r="BX4" s="449">
        <v>0.02</v>
      </c>
      <c r="BY4" s="449">
        <v>28</v>
      </c>
      <c r="BZ4" s="449">
        <v>100</v>
      </c>
      <c r="CA4" s="449"/>
      <c r="CB4" s="449"/>
      <c r="CC4" s="449" t="s">
        <v>1191</v>
      </c>
      <c r="CD4" s="449" t="s">
        <v>1192</v>
      </c>
      <c r="CE4" s="449" t="s">
        <v>1193</v>
      </c>
      <c r="CF4" s="449" t="s">
        <v>1055</v>
      </c>
      <c r="CG4" s="449" t="s">
        <v>1056</v>
      </c>
      <c r="CH4" s="449" t="s">
        <v>1194</v>
      </c>
      <c r="CI4" s="449" t="s">
        <v>195</v>
      </c>
    </row>
    <row r="5" spans="1:87" x14ac:dyDescent="0.3">
      <c r="A5">
        <f t="shared" si="0"/>
        <v>610429</v>
      </c>
      <c r="B5" t="s">
        <v>2481</v>
      </c>
      <c r="C5" s="389" t="str">
        <f t="shared" si="1"/>
        <v>610429</v>
      </c>
      <c r="D5" s="297" t="s">
        <v>2680</v>
      </c>
      <c r="E5" s="435" t="s">
        <v>1789</v>
      </c>
      <c r="F5" s="435" t="s">
        <v>1607</v>
      </c>
      <c r="G5" s="435" t="s">
        <v>1344</v>
      </c>
      <c r="H5" s="436">
        <v>2008</v>
      </c>
      <c r="I5" s="435" t="s">
        <v>1341</v>
      </c>
      <c r="J5" s="435" t="s">
        <v>1784</v>
      </c>
      <c r="K5" s="435" t="s">
        <v>1785</v>
      </c>
      <c r="L5" s="437">
        <v>39968</v>
      </c>
      <c r="M5" s="437">
        <v>39971</v>
      </c>
      <c r="N5" s="435" t="s">
        <v>1608</v>
      </c>
      <c r="O5" s="436">
        <v>61383</v>
      </c>
      <c r="P5" s="435" t="s">
        <v>1341</v>
      </c>
      <c r="Q5" s="441"/>
      <c r="R5" s="435" t="s">
        <v>1608</v>
      </c>
      <c r="S5" s="436">
        <v>494</v>
      </c>
      <c r="T5" s="435" t="s">
        <v>1613</v>
      </c>
      <c r="U5" s="436">
        <v>71392</v>
      </c>
      <c r="V5" s="435" t="s">
        <v>258</v>
      </c>
      <c r="W5" s="435" t="s">
        <v>1786</v>
      </c>
      <c r="X5" s="436" t="b">
        <v>0</v>
      </c>
      <c r="Y5" s="435" t="s">
        <v>1341</v>
      </c>
      <c r="Z5" s="435" t="s">
        <v>1341</v>
      </c>
      <c r="AA5" t="e">
        <f t="shared" si="2"/>
        <v>#N/A</v>
      </c>
      <c r="AN5" s="449" t="s">
        <v>188</v>
      </c>
      <c r="AO5" s="449">
        <v>4.0999999999999996</v>
      </c>
      <c r="AP5" s="449">
        <v>20150204</v>
      </c>
      <c r="AQ5" s="449" t="s">
        <v>1047</v>
      </c>
      <c r="AR5" s="449" t="s">
        <v>1047</v>
      </c>
      <c r="AS5" s="449">
        <v>3</v>
      </c>
      <c r="AT5" s="449">
        <v>25659</v>
      </c>
      <c r="AU5" s="449">
        <v>0</v>
      </c>
      <c r="AV5" s="449"/>
      <c r="AW5" s="449"/>
      <c r="AX5" s="449"/>
      <c r="AY5" s="449"/>
      <c r="AZ5" s="449">
        <v>1</v>
      </c>
      <c r="BA5" s="449">
        <v>2</v>
      </c>
      <c r="BB5" s="449">
        <v>2005</v>
      </c>
      <c r="BC5" s="449">
        <v>20060510</v>
      </c>
      <c r="BD5" s="449">
        <v>20060511</v>
      </c>
      <c r="BE5" s="449" t="s">
        <v>1188</v>
      </c>
      <c r="BF5" s="449" t="s">
        <v>1189</v>
      </c>
      <c r="BG5" s="449" t="s">
        <v>1190</v>
      </c>
      <c r="BH5" s="449" t="s">
        <v>191</v>
      </c>
      <c r="BI5" s="449" t="s">
        <v>192</v>
      </c>
      <c r="BJ5" s="449" t="s">
        <v>193</v>
      </c>
      <c r="BK5" s="449"/>
      <c r="BL5" s="449">
        <v>5.38</v>
      </c>
      <c r="BM5" s="449">
        <v>76</v>
      </c>
      <c r="BN5" s="449" t="s">
        <v>195</v>
      </c>
      <c r="BO5" s="449">
        <v>5000</v>
      </c>
      <c r="BP5" s="449">
        <v>45854</v>
      </c>
      <c r="BQ5" s="449"/>
      <c r="BR5" s="449"/>
      <c r="BS5" s="449">
        <v>0</v>
      </c>
      <c r="BT5" s="449">
        <v>71575</v>
      </c>
      <c r="BU5" s="449">
        <v>5000</v>
      </c>
      <c r="BV5" s="449">
        <v>936</v>
      </c>
      <c r="BW5" s="449" t="s">
        <v>214</v>
      </c>
      <c r="BX5" s="449">
        <v>0.02</v>
      </c>
      <c r="BY5" s="449">
        <v>27</v>
      </c>
      <c r="BZ5" s="449">
        <v>100</v>
      </c>
      <c r="CA5" s="449"/>
      <c r="CB5" s="449"/>
      <c r="CC5" s="449" t="s">
        <v>1191</v>
      </c>
      <c r="CD5" s="449" t="s">
        <v>1192</v>
      </c>
      <c r="CE5" s="449" t="s">
        <v>1193</v>
      </c>
      <c r="CF5" s="449" t="s">
        <v>1055</v>
      </c>
      <c r="CG5" s="449" t="s">
        <v>1056</v>
      </c>
      <c r="CH5" s="449" t="s">
        <v>1194</v>
      </c>
      <c r="CI5" s="449" t="s">
        <v>195</v>
      </c>
    </row>
    <row r="6" spans="1:87" x14ac:dyDescent="0.3">
      <c r="A6">
        <f t="shared" si="0"/>
        <v>610430</v>
      </c>
      <c r="B6" t="s">
        <v>2481</v>
      </c>
      <c r="C6" s="389" t="str">
        <f t="shared" si="1"/>
        <v>610430</v>
      </c>
      <c r="D6" s="297" t="s">
        <v>2680</v>
      </c>
      <c r="E6" s="435" t="s">
        <v>1790</v>
      </c>
      <c r="F6" s="435" t="s">
        <v>1607</v>
      </c>
      <c r="G6" s="435" t="s">
        <v>1344</v>
      </c>
      <c r="H6" s="436">
        <v>2008</v>
      </c>
      <c r="I6" s="435" t="s">
        <v>1341</v>
      </c>
      <c r="J6" s="435" t="s">
        <v>1784</v>
      </c>
      <c r="K6" s="435" t="s">
        <v>1785</v>
      </c>
      <c r="L6" s="437">
        <v>39966</v>
      </c>
      <c r="M6" s="437">
        <v>39968</v>
      </c>
      <c r="N6" s="435" t="s">
        <v>1608</v>
      </c>
      <c r="O6" s="436">
        <v>32225</v>
      </c>
      <c r="P6" s="435" t="s">
        <v>1341</v>
      </c>
      <c r="Q6" s="440"/>
      <c r="R6" s="435" t="s">
        <v>1608</v>
      </c>
      <c r="S6" s="436">
        <v>259</v>
      </c>
      <c r="T6" s="435" t="s">
        <v>1613</v>
      </c>
      <c r="U6" s="436">
        <v>37479</v>
      </c>
      <c r="V6" s="435" t="s">
        <v>258</v>
      </c>
      <c r="W6" s="435" t="s">
        <v>1786</v>
      </c>
      <c r="X6" s="436" t="b">
        <v>0</v>
      </c>
      <c r="Y6" s="435" t="s">
        <v>1341</v>
      </c>
      <c r="Z6" s="435" t="s">
        <v>1341</v>
      </c>
      <c r="AA6" t="e">
        <f t="shared" si="2"/>
        <v>#N/A</v>
      </c>
      <c r="AN6" s="449" t="s">
        <v>188</v>
      </c>
      <c r="AO6" s="449">
        <v>4.0999999999999996</v>
      </c>
      <c r="AP6" s="449">
        <v>20090318</v>
      </c>
      <c r="AQ6" s="449" t="s">
        <v>189</v>
      </c>
      <c r="AR6" s="449" t="s">
        <v>189</v>
      </c>
      <c r="AS6" s="449">
        <v>7</v>
      </c>
      <c r="AT6" s="449">
        <v>50685</v>
      </c>
      <c r="AU6" s="449">
        <v>12</v>
      </c>
      <c r="AV6" s="449"/>
      <c r="AW6" s="449"/>
      <c r="AX6" s="449" t="s">
        <v>250</v>
      </c>
      <c r="AY6" s="449" t="s">
        <v>844</v>
      </c>
      <c r="AZ6" s="449">
        <v>1</v>
      </c>
      <c r="BA6" s="449">
        <v>3</v>
      </c>
      <c r="BB6" s="449">
        <v>2007</v>
      </c>
      <c r="BC6" s="449">
        <v>20080305</v>
      </c>
      <c r="BD6" s="449">
        <v>20080305</v>
      </c>
      <c r="BE6" s="449" t="s">
        <v>845</v>
      </c>
      <c r="BF6" s="449" t="s">
        <v>846</v>
      </c>
      <c r="BG6" s="449" t="s">
        <v>847</v>
      </c>
      <c r="BH6" s="449" t="s">
        <v>213</v>
      </c>
      <c r="BI6" s="449" t="s">
        <v>192</v>
      </c>
      <c r="BJ6" s="449" t="s">
        <v>279</v>
      </c>
      <c r="BK6" s="449" t="s">
        <v>194</v>
      </c>
      <c r="BL6" s="449">
        <v>3.2</v>
      </c>
      <c r="BM6" s="449">
        <v>72</v>
      </c>
      <c r="BN6" s="449" t="s">
        <v>195</v>
      </c>
      <c r="BO6" s="449">
        <v>5000</v>
      </c>
      <c r="BP6" s="449">
        <v>37376</v>
      </c>
      <c r="BQ6" s="449"/>
      <c r="BR6" s="449"/>
      <c r="BS6" s="449">
        <v>5000</v>
      </c>
      <c r="BT6" s="449">
        <v>1785678</v>
      </c>
      <c r="BU6" s="449"/>
      <c r="BV6" s="449"/>
      <c r="BW6" s="449" t="s">
        <v>214</v>
      </c>
      <c r="BX6" s="449">
        <v>1.6E-2</v>
      </c>
      <c r="BY6" s="449">
        <v>19</v>
      </c>
      <c r="BZ6" s="449">
        <v>509</v>
      </c>
      <c r="CA6" s="449"/>
      <c r="CB6" s="449" t="s">
        <v>848</v>
      </c>
      <c r="CC6" s="449" t="s">
        <v>849</v>
      </c>
      <c r="CD6" s="449" t="s">
        <v>850</v>
      </c>
      <c r="CE6" s="449" t="s">
        <v>849</v>
      </c>
      <c r="CF6" s="449" t="s">
        <v>231</v>
      </c>
      <c r="CG6" s="449" t="s">
        <v>851</v>
      </c>
      <c r="CH6" s="449" t="s">
        <v>852</v>
      </c>
      <c r="CI6" s="449" t="s">
        <v>196</v>
      </c>
    </row>
    <row r="7" spans="1:87" x14ac:dyDescent="0.3">
      <c r="A7">
        <f t="shared" si="0"/>
        <v>610431</v>
      </c>
      <c r="B7" t="s">
        <v>2481</v>
      </c>
      <c r="C7" s="389" t="str">
        <f t="shared" si="1"/>
        <v>610431</v>
      </c>
      <c r="D7" s="297" t="s">
        <v>2680</v>
      </c>
      <c r="E7" s="435" t="s">
        <v>1791</v>
      </c>
      <c r="F7" s="435" t="s">
        <v>1607</v>
      </c>
      <c r="G7" s="435" t="s">
        <v>1344</v>
      </c>
      <c r="H7" s="436">
        <v>2008</v>
      </c>
      <c r="I7" s="435" t="s">
        <v>1341</v>
      </c>
      <c r="J7" s="435" t="s">
        <v>1784</v>
      </c>
      <c r="K7" s="435" t="s">
        <v>1785</v>
      </c>
      <c r="L7" s="437">
        <v>39970</v>
      </c>
      <c r="M7" s="437">
        <v>39972</v>
      </c>
      <c r="N7" s="435" t="s">
        <v>1608</v>
      </c>
      <c r="O7" s="436">
        <v>18267</v>
      </c>
      <c r="P7" s="435" t="s">
        <v>1341</v>
      </c>
      <c r="Q7" s="440"/>
      <c r="R7" s="435" t="s">
        <v>1608</v>
      </c>
      <c r="S7" s="436">
        <v>147</v>
      </c>
      <c r="T7" s="435" t="s">
        <v>1613</v>
      </c>
      <c r="U7" s="436">
        <v>21529</v>
      </c>
      <c r="V7" s="435" t="s">
        <v>258</v>
      </c>
      <c r="W7" s="435" t="s">
        <v>1786</v>
      </c>
      <c r="X7" s="436" t="b">
        <v>0</v>
      </c>
      <c r="Y7" s="435" t="s">
        <v>1341</v>
      </c>
      <c r="Z7" s="435" t="s">
        <v>1341</v>
      </c>
      <c r="AA7" t="e">
        <f t="shared" si="2"/>
        <v>#N/A</v>
      </c>
      <c r="AN7" s="449" t="s">
        <v>188</v>
      </c>
      <c r="AO7" s="449">
        <v>4.0999999999999996</v>
      </c>
      <c r="AP7" s="449">
        <v>20080115</v>
      </c>
      <c r="AQ7" s="449" t="s">
        <v>189</v>
      </c>
      <c r="AR7" s="449" t="s">
        <v>189</v>
      </c>
      <c r="AS7" s="449">
        <v>7</v>
      </c>
      <c r="AT7" s="449">
        <v>52570</v>
      </c>
      <c r="AU7" s="449">
        <v>12</v>
      </c>
      <c r="AV7" s="449"/>
      <c r="AW7" s="449"/>
      <c r="AX7" s="449" t="s">
        <v>250</v>
      </c>
      <c r="AY7" s="449" t="s">
        <v>853</v>
      </c>
      <c r="AZ7" s="449">
        <v>1</v>
      </c>
      <c r="BA7" s="449">
        <v>3</v>
      </c>
      <c r="BB7" s="449">
        <v>2006</v>
      </c>
      <c r="BC7" s="449">
        <v>20070309</v>
      </c>
      <c r="BD7" s="449">
        <v>20070309</v>
      </c>
      <c r="BE7" s="449" t="s">
        <v>845</v>
      </c>
      <c r="BF7" s="449" t="s">
        <v>846</v>
      </c>
      <c r="BG7" s="449" t="s">
        <v>847</v>
      </c>
      <c r="BH7" s="449" t="s">
        <v>213</v>
      </c>
      <c r="BI7" s="449" t="s">
        <v>192</v>
      </c>
      <c r="BJ7" s="449" t="s">
        <v>279</v>
      </c>
      <c r="BK7" s="449" t="s">
        <v>194</v>
      </c>
      <c r="BL7" s="449">
        <v>4.41</v>
      </c>
      <c r="BM7" s="449">
        <v>75</v>
      </c>
      <c r="BN7" s="449" t="s">
        <v>195</v>
      </c>
      <c r="BO7" s="449">
        <v>5000</v>
      </c>
      <c r="BP7" s="449">
        <v>25097</v>
      </c>
      <c r="BQ7" s="449"/>
      <c r="BR7" s="449"/>
      <c r="BS7" s="449">
        <v>5000</v>
      </c>
      <c r="BT7" s="449">
        <v>343166</v>
      </c>
      <c r="BU7" s="449"/>
      <c r="BV7" s="449"/>
      <c r="BW7" s="449" t="s">
        <v>214</v>
      </c>
      <c r="BX7" s="449">
        <v>0</v>
      </c>
      <c r="BY7" s="449">
        <v>27</v>
      </c>
      <c r="BZ7" s="449">
        <v>509</v>
      </c>
      <c r="CA7" s="449"/>
      <c r="CB7" s="449" t="s">
        <v>854</v>
      </c>
      <c r="CC7" s="449" t="s">
        <v>849</v>
      </c>
      <c r="CD7" s="449" t="s">
        <v>850</v>
      </c>
      <c r="CE7" s="449" t="s">
        <v>849</v>
      </c>
      <c r="CF7" s="449" t="s">
        <v>231</v>
      </c>
      <c r="CG7" s="449" t="s">
        <v>851</v>
      </c>
      <c r="CH7" s="449" t="s">
        <v>852</v>
      </c>
      <c r="CI7" s="449" t="s">
        <v>196</v>
      </c>
    </row>
    <row r="8" spans="1:87" x14ac:dyDescent="0.3">
      <c r="A8">
        <f t="shared" si="0"/>
        <v>501040105</v>
      </c>
      <c r="B8" t="s">
        <v>2481</v>
      </c>
      <c r="C8" s="459" t="s">
        <v>2005</v>
      </c>
      <c r="D8" s="297" t="s">
        <v>124</v>
      </c>
      <c r="E8" s="435" t="s">
        <v>2005</v>
      </c>
      <c r="F8" s="435" t="s">
        <v>1607</v>
      </c>
      <c r="G8" s="435" t="s">
        <v>124</v>
      </c>
      <c r="H8" s="436">
        <v>2001</v>
      </c>
      <c r="I8" s="435" t="s">
        <v>190</v>
      </c>
      <c r="J8" s="435" t="s">
        <v>190</v>
      </c>
      <c r="K8" s="435" t="s">
        <v>1612</v>
      </c>
      <c r="L8" s="437">
        <v>37371</v>
      </c>
      <c r="M8" s="437">
        <v>37371</v>
      </c>
      <c r="N8" s="435" t="s">
        <v>1608</v>
      </c>
      <c r="O8" s="436">
        <v>70307</v>
      </c>
      <c r="P8" s="435" t="s">
        <v>1613</v>
      </c>
      <c r="Q8" s="439">
        <v>355</v>
      </c>
      <c r="R8" s="435" t="s">
        <v>1608</v>
      </c>
      <c r="S8" s="436">
        <v>1420</v>
      </c>
      <c r="T8" s="435" t="s">
        <v>1613</v>
      </c>
      <c r="U8" s="439">
        <v>226898</v>
      </c>
      <c r="V8" s="435" t="s">
        <v>1341</v>
      </c>
      <c r="W8" s="435" t="s">
        <v>1341</v>
      </c>
      <c r="X8" s="436" t="b">
        <v>0</v>
      </c>
      <c r="Y8" s="435" t="s">
        <v>1341</v>
      </c>
      <c r="Z8" s="435" t="s">
        <v>1341</v>
      </c>
      <c r="AA8" t="e">
        <f t="shared" si="2"/>
        <v>#N/A</v>
      </c>
      <c r="AN8" s="449" t="s">
        <v>188</v>
      </c>
      <c r="AO8" s="449">
        <v>4.0999999999999996</v>
      </c>
      <c r="AP8" s="449">
        <v>20080115</v>
      </c>
      <c r="AQ8" s="449" t="s">
        <v>189</v>
      </c>
      <c r="AR8" s="449" t="s">
        <v>189</v>
      </c>
      <c r="AS8" s="449">
        <v>7</v>
      </c>
      <c r="AT8" s="449">
        <v>52577</v>
      </c>
      <c r="AU8" s="449">
        <v>12</v>
      </c>
      <c r="AV8" s="449"/>
      <c r="AW8" s="449"/>
      <c r="AX8" s="449" t="s">
        <v>250</v>
      </c>
      <c r="AY8" s="449" t="s">
        <v>855</v>
      </c>
      <c r="AZ8" s="449">
        <v>1</v>
      </c>
      <c r="BA8" s="449">
        <v>3</v>
      </c>
      <c r="BB8" s="449">
        <v>2006</v>
      </c>
      <c r="BC8" s="449">
        <v>20070412</v>
      </c>
      <c r="BD8" s="449">
        <v>20070412</v>
      </c>
      <c r="BE8" s="449" t="s">
        <v>845</v>
      </c>
      <c r="BF8" s="449" t="s">
        <v>846</v>
      </c>
      <c r="BG8" s="449" t="s">
        <v>847</v>
      </c>
      <c r="BH8" s="449" t="s">
        <v>213</v>
      </c>
      <c r="BI8" s="449" t="s">
        <v>192</v>
      </c>
      <c r="BJ8" s="449" t="s">
        <v>279</v>
      </c>
      <c r="BK8" s="449" t="s">
        <v>194</v>
      </c>
      <c r="BL8" s="449">
        <v>5.53</v>
      </c>
      <c r="BM8" s="449">
        <v>85</v>
      </c>
      <c r="BN8" s="449" t="s">
        <v>195</v>
      </c>
      <c r="BO8" s="449">
        <v>5000</v>
      </c>
      <c r="BP8" s="449">
        <v>99904</v>
      </c>
      <c r="BQ8" s="449"/>
      <c r="BR8" s="449"/>
      <c r="BS8" s="449">
        <v>5000</v>
      </c>
      <c r="BT8" s="449">
        <v>4010587</v>
      </c>
      <c r="BU8" s="449"/>
      <c r="BV8" s="449"/>
      <c r="BW8" s="449" t="s">
        <v>214</v>
      </c>
      <c r="BX8" s="449">
        <v>0</v>
      </c>
      <c r="BY8" s="449">
        <v>33</v>
      </c>
      <c r="BZ8" s="449">
        <v>548</v>
      </c>
      <c r="CA8" s="449"/>
      <c r="CB8" s="449" t="s">
        <v>856</v>
      </c>
      <c r="CC8" s="449" t="s">
        <v>849</v>
      </c>
      <c r="CD8" s="449" t="s">
        <v>850</v>
      </c>
      <c r="CE8" s="449" t="s">
        <v>849</v>
      </c>
      <c r="CF8" s="449" t="s">
        <v>231</v>
      </c>
      <c r="CG8" s="449" t="s">
        <v>851</v>
      </c>
      <c r="CH8" s="449" t="s">
        <v>852</v>
      </c>
      <c r="CI8" s="449" t="s">
        <v>196</v>
      </c>
    </row>
    <row r="9" spans="1:87" x14ac:dyDescent="0.3">
      <c r="A9">
        <f t="shared" si="0"/>
        <v>501040106</v>
      </c>
      <c r="B9" t="s">
        <v>2481</v>
      </c>
      <c r="C9" s="459" t="s">
        <v>1996</v>
      </c>
      <c r="D9" s="297" t="s">
        <v>124</v>
      </c>
      <c r="E9" s="435" t="s">
        <v>1996</v>
      </c>
      <c r="F9" s="435" t="s">
        <v>1607</v>
      </c>
      <c r="G9" s="435" t="s">
        <v>124</v>
      </c>
      <c r="H9" s="436">
        <v>2001</v>
      </c>
      <c r="I9" s="435" t="s">
        <v>190</v>
      </c>
      <c r="J9" s="435" t="s">
        <v>190</v>
      </c>
      <c r="K9" s="435" t="s">
        <v>1612</v>
      </c>
      <c r="L9" s="437">
        <v>37371</v>
      </c>
      <c r="M9" s="437">
        <v>37371</v>
      </c>
      <c r="N9" s="435" t="s">
        <v>1608</v>
      </c>
      <c r="O9" s="436">
        <v>70928</v>
      </c>
      <c r="P9" s="435" t="s">
        <v>1613</v>
      </c>
      <c r="Q9" s="439">
        <v>377</v>
      </c>
      <c r="R9" s="435" t="s">
        <v>1608</v>
      </c>
      <c r="S9" s="436">
        <v>1886</v>
      </c>
      <c r="T9" s="435" t="s">
        <v>1613</v>
      </c>
      <c r="U9" s="436">
        <v>303979</v>
      </c>
      <c r="V9" s="435" t="s">
        <v>1341</v>
      </c>
      <c r="W9" s="435" t="s">
        <v>1341</v>
      </c>
      <c r="X9" s="436" t="b">
        <v>0</v>
      </c>
      <c r="Y9" s="435" t="s">
        <v>1341</v>
      </c>
      <c r="Z9" s="435" t="s">
        <v>1341</v>
      </c>
      <c r="AA9" t="e">
        <f t="shared" si="2"/>
        <v>#N/A</v>
      </c>
      <c r="AN9" s="449" t="s">
        <v>188</v>
      </c>
      <c r="AO9" s="449">
        <v>4.0999999999999996</v>
      </c>
      <c r="AP9" s="449">
        <v>20080115</v>
      </c>
      <c r="AQ9" s="449" t="s">
        <v>189</v>
      </c>
      <c r="AR9" s="449" t="s">
        <v>189</v>
      </c>
      <c r="AS9" s="449">
        <v>7</v>
      </c>
      <c r="AT9" s="449">
        <v>52588</v>
      </c>
      <c r="AU9" s="449">
        <v>12</v>
      </c>
      <c r="AV9" s="449"/>
      <c r="AW9" s="449"/>
      <c r="AX9" s="449" t="s">
        <v>250</v>
      </c>
      <c r="AY9" s="449" t="s">
        <v>857</v>
      </c>
      <c r="AZ9" s="449">
        <v>1</v>
      </c>
      <c r="BA9" s="449">
        <v>3</v>
      </c>
      <c r="BB9" s="449">
        <v>2006</v>
      </c>
      <c r="BC9" s="449">
        <v>20070305</v>
      </c>
      <c r="BD9" s="449">
        <v>20070305</v>
      </c>
      <c r="BE9" s="449" t="s">
        <v>845</v>
      </c>
      <c r="BF9" s="449" t="s">
        <v>846</v>
      </c>
      <c r="BG9" s="449" t="s">
        <v>847</v>
      </c>
      <c r="BH9" s="449" t="s">
        <v>213</v>
      </c>
      <c r="BI9" s="449" t="s">
        <v>192</v>
      </c>
      <c r="BJ9" s="449" t="s">
        <v>279</v>
      </c>
      <c r="BK9" s="449" t="s">
        <v>194</v>
      </c>
      <c r="BL9" s="449">
        <v>3.23</v>
      </c>
      <c r="BM9" s="449">
        <v>72</v>
      </c>
      <c r="BN9" s="449" t="s">
        <v>195</v>
      </c>
      <c r="BO9" s="449">
        <v>5000</v>
      </c>
      <c r="BP9" s="449">
        <v>25080</v>
      </c>
      <c r="BQ9" s="449"/>
      <c r="BR9" s="449"/>
      <c r="BS9" s="449">
        <v>5000</v>
      </c>
      <c r="BT9" s="449">
        <v>336192</v>
      </c>
      <c r="BU9" s="449"/>
      <c r="BV9" s="449"/>
      <c r="BW9" s="449" t="s">
        <v>214</v>
      </c>
      <c r="BX9" s="449">
        <v>0</v>
      </c>
      <c r="BY9" s="449">
        <v>19</v>
      </c>
      <c r="BZ9" s="449">
        <v>522</v>
      </c>
      <c r="CA9" s="449"/>
      <c r="CB9" s="449" t="s">
        <v>858</v>
      </c>
      <c r="CC9" s="449" t="s">
        <v>849</v>
      </c>
      <c r="CD9" s="449" t="s">
        <v>850</v>
      </c>
      <c r="CE9" s="449" t="s">
        <v>849</v>
      </c>
      <c r="CF9" s="449" t="s">
        <v>231</v>
      </c>
      <c r="CG9" s="449" t="s">
        <v>851</v>
      </c>
      <c r="CH9" s="449" t="s">
        <v>852</v>
      </c>
      <c r="CI9" s="449" t="s">
        <v>196</v>
      </c>
    </row>
    <row r="10" spans="1:87" x14ac:dyDescent="0.3">
      <c r="A10">
        <f t="shared" si="0"/>
        <v>501040107</v>
      </c>
      <c r="B10" t="s">
        <v>2481</v>
      </c>
      <c r="C10" s="460" t="s">
        <v>2006</v>
      </c>
      <c r="D10" s="297" t="s">
        <v>124</v>
      </c>
      <c r="E10" s="435" t="s">
        <v>2006</v>
      </c>
      <c r="F10" s="435" t="s">
        <v>1607</v>
      </c>
      <c r="G10" s="435" t="s">
        <v>124</v>
      </c>
      <c r="H10" s="436">
        <v>2001</v>
      </c>
      <c r="I10" s="435" t="s">
        <v>190</v>
      </c>
      <c r="J10" s="435" t="s">
        <v>190</v>
      </c>
      <c r="K10" s="435" t="s">
        <v>1612</v>
      </c>
      <c r="L10" s="437">
        <v>37371</v>
      </c>
      <c r="M10" s="437">
        <v>37371</v>
      </c>
      <c r="N10" s="435" t="s">
        <v>1608</v>
      </c>
      <c r="O10" s="436">
        <v>73430</v>
      </c>
      <c r="P10" s="435" t="s">
        <v>1341</v>
      </c>
      <c r="Q10" s="440"/>
      <c r="R10" s="435" t="s">
        <v>1613</v>
      </c>
      <c r="S10" s="436">
        <v>333965</v>
      </c>
      <c r="T10" s="435" t="s">
        <v>1341</v>
      </c>
      <c r="U10" s="440"/>
      <c r="V10" s="435" t="s">
        <v>1341</v>
      </c>
      <c r="W10" s="435" t="s">
        <v>1341</v>
      </c>
      <c r="X10" s="436" t="b">
        <v>0</v>
      </c>
      <c r="Y10" s="435" t="s">
        <v>1341</v>
      </c>
      <c r="Z10" s="435" t="s">
        <v>1341</v>
      </c>
      <c r="AA10" t="e">
        <f t="shared" si="2"/>
        <v>#N/A</v>
      </c>
      <c r="AN10" s="449" t="s">
        <v>188</v>
      </c>
      <c r="AO10" s="449">
        <v>4.0999999999999996</v>
      </c>
      <c r="AP10" s="449">
        <v>20070321</v>
      </c>
      <c r="AQ10" s="449" t="s">
        <v>189</v>
      </c>
      <c r="AR10" s="449" t="s">
        <v>189</v>
      </c>
      <c r="AS10" s="449">
        <v>7</v>
      </c>
      <c r="AT10" s="449">
        <v>52873</v>
      </c>
      <c r="AU10" s="449">
        <v>12</v>
      </c>
      <c r="AV10" s="449"/>
      <c r="AW10" s="449"/>
      <c r="AX10" s="449" t="s">
        <v>250</v>
      </c>
      <c r="AY10" s="449" t="s">
        <v>859</v>
      </c>
      <c r="AZ10" s="449">
        <v>1</v>
      </c>
      <c r="BA10" s="449">
        <v>3</v>
      </c>
      <c r="BB10" s="449">
        <v>2005</v>
      </c>
      <c r="BC10" s="449">
        <v>20060505</v>
      </c>
      <c r="BD10" s="449">
        <v>20060505</v>
      </c>
      <c r="BE10" s="449" t="s">
        <v>845</v>
      </c>
      <c r="BF10" s="449" t="s">
        <v>846</v>
      </c>
      <c r="BG10" s="449" t="s">
        <v>847</v>
      </c>
      <c r="BH10" s="449" t="s">
        <v>213</v>
      </c>
      <c r="BI10" s="449" t="s">
        <v>192</v>
      </c>
      <c r="BJ10" s="449" t="s">
        <v>279</v>
      </c>
      <c r="BK10" s="449" t="s">
        <v>194</v>
      </c>
      <c r="BL10" s="449">
        <v>3.9</v>
      </c>
      <c r="BM10" s="449">
        <v>74</v>
      </c>
      <c r="BN10" s="449" t="s">
        <v>195</v>
      </c>
      <c r="BO10" s="449">
        <v>5000</v>
      </c>
      <c r="BP10" s="449">
        <v>147338</v>
      </c>
      <c r="BQ10" s="449"/>
      <c r="BR10" s="449"/>
      <c r="BS10" s="449">
        <v>5000</v>
      </c>
      <c r="BT10" s="449">
        <v>3124088</v>
      </c>
      <c r="BU10" s="449"/>
      <c r="BV10" s="449"/>
      <c r="BW10" s="449" t="s">
        <v>214</v>
      </c>
      <c r="BX10" s="449">
        <v>1.6E-2</v>
      </c>
      <c r="BY10" s="449">
        <v>45</v>
      </c>
      <c r="BZ10" s="449">
        <v>488</v>
      </c>
      <c r="CA10" s="449"/>
      <c r="CB10" s="449" t="s">
        <v>860</v>
      </c>
      <c r="CC10" s="449" t="s">
        <v>849</v>
      </c>
      <c r="CD10" s="449" t="s">
        <v>850</v>
      </c>
      <c r="CE10" s="449" t="s">
        <v>849</v>
      </c>
      <c r="CF10" s="449" t="s">
        <v>231</v>
      </c>
      <c r="CG10" s="449" t="s">
        <v>851</v>
      </c>
      <c r="CH10" s="449" t="s">
        <v>852</v>
      </c>
      <c r="CI10" s="449" t="s">
        <v>196</v>
      </c>
    </row>
    <row r="11" spans="1:87" x14ac:dyDescent="0.3">
      <c r="A11">
        <f t="shared" si="0"/>
        <v>501040201</v>
      </c>
      <c r="B11" t="s">
        <v>2481</v>
      </c>
      <c r="C11" s="460" t="s">
        <v>1995</v>
      </c>
      <c r="D11" s="297" t="s">
        <v>124</v>
      </c>
      <c r="E11" s="435" t="s">
        <v>1995</v>
      </c>
      <c r="F11" s="435" t="s">
        <v>1607</v>
      </c>
      <c r="G11" s="435" t="s">
        <v>124</v>
      </c>
      <c r="H11" s="436">
        <v>2001</v>
      </c>
      <c r="I11" s="435" t="s">
        <v>190</v>
      </c>
      <c r="J11" s="435" t="s">
        <v>190</v>
      </c>
      <c r="K11" s="435" t="s">
        <v>1612</v>
      </c>
      <c r="L11" s="437">
        <v>37371</v>
      </c>
      <c r="M11" s="437">
        <v>37371</v>
      </c>
      <c r="N11" s="435" t="s">
        <v>1608</v>
      </c>
      <c r="O11" s="436">
        <v>72064</v>
      </c>
      <c r="P11" s="435" t="s">
        <v>1341</v>
      </c>
      <c r="Q11" s="441"/>
      <c r="R11" s="435" t="s">
        <v>1608</v>
      </c>
      <c r="S11" s="436">
        <v>875</v>
      </c>
      <c r="T11" s="435" t="s">
        <v>1613</v>
      </c>
      <c r="U11" s="436">
        <v>415325</v>
      </c>
      <c r="V11" s="435" t="s">
        <v>1341</v>
      </c>
      <c r="W11" s="435" t="s">
        <v>1341</v>
      </c>
      <c r="X11" s="436" t="b">
        <v>0</v>
      </c>
      <c r="Y11" s="435" t="s">
        <v>1341</v>
      </c>
      <c r="Z11" s="435" t="s">
        <v>1341</v>
      </c>
      <c r="AA11" t="e">
        <f t="shared" si="2"/>
        <v>#N/A</v>
      </c>
      <c r="AN11" s="449" t="s">
        <v>188</v>
      </c>
      <c r="AO11" s="449">
        <v>4.0999999999999996</v>
      </c>
      <c r="AP11" s="449">
        <v>20070321</v>
      </c>
      <c r="AQ11" s="449" t="s">
        <v>189</v>
      </c>
      <c r="AR11" s="449" t="s">
        <v>189</v>
      </c>
      <c r="AS11" s="449">
        <v>7</v>
      </c>
      <c r="AT11" s="449">
        <v>52874</v>
      </c>
      <c r="AU11" s="449">
        <v>12</v>
      </c>
      <c r="AV11" s="449"/>
      <c r="AW11" s="449"/>
      <c r="AX11" s="449" t="s">
        <v>250</v>
      </c>
      <c r="AY11" s="449" t="s">
        <v>861</v>
      </c>
      <c r="AZ11" s="449">
        <v>1</v>
      </c>
      <c r="BA11" s="449">
        <v>3</v>
      </c>
      <c r="BB11" s="449">
        <v>2005</v>
      </c>
      <c r="BC11" s="449">
        <v>20060417</v>
      </c>
      <c r="BD11" s="449">
        <v>20060417</v>
      </c>
      <c r="BE11" s="449" t="s">
        <v>845</v>
      </c>
      <c r="BF11" s="449" t="s">
        <v>846</v>
      </c>
      <c r="BG11" s="449" t="s">
        <v>847</v>
      </c>
      <c r="BH11" s="449" t="s">
        <v>213</v>
      </c>
      <c r="BI11" s="449" t="s">
        <v>192</v>
      </c>
      <c r="BJ11" s="449" t="s">
        <v>279</v>
      </c>
      <c r="BK11" s="449" t="s">
        <v>194</v>
      </c>
      <c r="BL11" s="449">
        <v>4.24</v>
      </c>
      <c r="BM11" s="449">
        <v>75</v>
      </c>
      <c r="BN11" s="449" t="s">
        <v>195</v>
      </c>
      <c r="BO11" s="449">
        <v>5000</v>
      </c>
      <c r="BP11" s="449">
        <v>147870</v>
      </c>
      <c r="BQ11" s="449"/>
      <c r="BR11" s="449"/>
      <c r="BS11" s="449">
        <v>5000</v>
      </c>
      <c r="BT11" s="449">
        <v>3929905</v>
      </c>
      <c r="BU11" s="449"/>
      <c r="BV11" s="449"/>
      <c r="BW11" s="449" t="s">
        <v>214</v>
      </c>
      <c r="BX11" s="449">
        <v>0</v>
      </c>
      <c r="BY11" s="449">
        <v>45</v>
      </c>
      <c r="BZ11" s="449">
        <v>305</v>
      </c>
      <c r="CA11" s="449"/>
      <c r="CB11" s="449" t="s">
        <v>860</v>
      </c>
      <c r="CC11" s="449" t="s">
        <v>849</v>
      </c>
      <c r="CD11" s="449" t="s">
        <v>850</v>
      </c>
      <c r="CE11" s="449" t="s">
        <v>849</v>
      </c>
      <c r="CF11" s="449" t="s">
        <v>231</v>
      </c>
      <c r="CG11" s="449" t="s">
        <v>851</v>
      </c>
      <c r="CH11" s="449" t="s">
        <v>852</v>
      </c>
      <c r="CI11" s="449" t="s">
        <v>196</v>
      </c>
    </row>
    <row r="12" spans="1:87" x14ac:dyDescent="0.3">
      <c r="A12">
        <f t="shared" si="0"/>
        <v>501040202</v>
      </c>
      <c r="B12" t="s">
        <v>2481</v>
      </c>
      <c r="C12" s="460" t="s">
        <v>1994</v>
      </c>
      <c r="D12" s="297" t="s">
        <v>124</v>
      </c>
      <c r="E12" s="435" t="s">
        <v>1994</v>
      </c>
      <c r="F12" s="435" t="s">
        <v>1607</v>
      </c>
      <c r="G12" s="435" t="s">
        <v>124</v>
      </c>
      <c r="H12" s="436">
        <v>2001</v>
      </c>
      <c r="I12" s="435" t="s">
        <v>190</v>
      </c>
      <c r="J12" s="435" t="s">
        <v>190</v>
      </c>
      <c r="K12" s="435" t="s">
        <v>1612</v>
      </c>
      <c r="L12" s="437">
        <v>37371</v>
      </c>
      <c r="M12" s="437">
        <v>37371</v>
      </c>
      <c r="N12" s="435" t="s">
        <v>1608</v>
      </c>
      <c r="O12" s="436">
        <v>71246</v>
      </c>
      <c r="P12" s="435" t="s">
        <v>1613</v>
      </c>
      <c r="Q12" s="439">
        <v>880</v>
      </c>
      <c r="R12" s="435" t="s">
        <v>1608</v>
      </c>
      <c r="S12" s="436">
        <v>1173</v>
      </c>
      <c r="T12" s="435" t="s">
        <v>1613</v>
      </c>
      <c r="U12" s="436">
        <v>359374</v>
      </c>
      <c r="V12" s="435" t="s">
        <v>1341</v>
      </c>
      <c r="W12" s="435" t="s">
        <v>1341</v>
      </c>
      <c r="X12" s="436" t="b">
        <v>0</v>
      </c>
      <c r="Y12" s="435" t="s">
        <v>1341</v>
      </c>
      <c r="Z12" s="435" t="s">
        <v>1341</v>
      </c>
      <c r="AA12" t="e">
        <f t="shared" si="2"/>
        <v>#N/A</v>
      </c>
      <c r="AN12" s="449" t="s">
        <v>188</v>
      </c>
      <c r="AO12" s="449">
        <v>4.0999999999999996</v>
      </c>
      <c r="AP12" s="449">
        <v>20080115</v>
      </c>
      <c r="AQ12" s="449" t="s">
        <v>189</v>
      </c>
      <c r="AR12" s="449" t="s">
        <v>189</v>
      </c>
      <c r="AS12" s="449">
        <v>7</v>
      </c>
      <c r="AT12" s="449">
        <v>52895</v>
      </c>
      <c r="AU12" s="449">
        <v>12</v>
      </c>
      <c r="AV12" s="449"/>
      <c r="AW12" s="449"/>
      <c r="AX12" s="449" t="s">
        <v>250</v>
      </c>
      <c r="AY12" s="449" t="s">
        <v>862</v>
      </c>
      <c r="AZ12" s="449">
        <v>1</v>
      </c>
      <c r="BA12" s="449">
        <v>3</v>
      </c>
      <c r="BB12" s="449">
        <v>2006</v>
      </c>
      <c r="BC12" s="449">
        <v>20070309</v>
      </c>
      <c r="BD12" s="449">
        <v>20070309</v>
      </c>
      <c r="BE12" s="449" t="s">
        <v>845</v>
      </c>
      <c r="BF12" s="449" t="s">
        <v>846</v>
      </c>
      <c r="BG12" s="449" t="s">
        <v>847</v>
      </c>
      <c r="BH12" s="449" t="s">
        <v>213</v>
      </c>
      <c r="BI12" s="449" t="s">
        <v>192</v>
      </c>
      <c r="BJ12" s="449" t="s">
        <v>279</v>
      </c>
      <c r="BK12" s="449" t="s">
        <v>194</v>
      </c>
      <c r="BL12" s="449">
        <v>4.41</v>
      </c>
      <c r="BM12" s="449">
        <v>75</v>
      </c>
      <c r="BN12" s="449" t="s">
        <v>195</v>
      </c>
      <c r="BO12" s="449">
        <v>5000</v>
      </c>
      <c r="BP12" s="449">
        <v>49701</v>
      </c>
      <c r="BQ12" s="449"/>
      <c r="BR12" s="449"/>
      <c r="BS12" s="449">
        <v>5000</v>
      </c>
      <c r="BT12" s="449">
        <v>282235</v>
      </c>
      <c r="BU12" s="449"/>
      <c r="BV12" s="449"/>
      <c r="BW12" s="449" t="s">
        <v>214</v>
      </c>
      <c r="BX12" s="449">
        <v>0</v>
      </c>
      <c r="BY12" s="449">
        <v>22</v>
      </c>
      <c r="BZ12" s="449">
        <v>509</v>
      </c>
      <c r="CA12" s="449"/>
      <c r="CB12" s="449" t="s">
        <v>854</v>
      </c>
      <c r="CC12" s="449" t="s">
        <v>849</v>
      </c>
      <c r="CD12" s="449" t="s">
        <v>850</v>
      </c>
      <c r="CE12" s="449" t="s">
        <v>849</v>
      </c>
      <c r="CF12" s="449" t="s">
        <v>231</v>
      </c>
      <c r="CG12" s="449" t="s">
        <v>851</v>
      </c>
      <c r="CH12" s="449" t="s">
        <v>852</v>
      </c>
      <c r="CI12" s="449" t="s">
        <v>196</v>
      </c>
    </row>
    <row r="13" spans="1:87" x14ac:dyDescent="0.3">
      <c r="A13">
        <f t="shared" si="0"/>
        <v>501040203</v>
      </c>
      <c r="B13" t="s">
        <v>2481</v>
      </c>
      <c r="C13" s="460" t="s">
        <v>1993</v>
      </c>
      <c r="D13" s="297" t="s">
        <v>124</v>
      </c>
      <c r="E13" s="435" t="s">
        <v>1993</v>
      </c>
      <c r="F13" s="435" t="s">
        <v>1607</v>
      </c>
      <c r="G13" s="435" t="s">
        <v>124</v>
      </c>
      <c r="H13" s="436">
        <v>2001</v>
      </c>
      <c r="I13" s="435" t="s">
        <v>190</v>
      </c>
      <c r="J13" s="435" t="s">
        <v>190</v>
      </c>
      <c r="K13" s="435" t="s">
        <v>1612</v>
      </c>
      <c r="L13" s="437">
        <v>37371</v>
      </c>
      <c r="M13" s="437">
        <v>37371</v>
      </c>
      <c r="N13" s="435" t="s">
        <v>1608</v>
      </c>
      <c r="O13" s="436">
        <v>72468</v>
      </c>
      <c r="P13" s="435" t="s">
        <v>1341</v>
      </c>
      <c r="Q13" s="440"/>
      <c r="R13" s="435" t="s">
        <v>1608</v>
      </c>
      <c r="S13" s="436">
        <v>880</v>
      </c>
      <c r="T13" s="435" t="s">
        <v>1613</v>
      </c>
      <c r="U13" s="436">
        <v>363543</v>
      </c>
      <c r="V13" s="435" t="s">
        <v>1341</v>
      </c>
      <c r="W13" s="435" t="s">
        <v>1341</v>
      </c>
      <c r="X13" s="436" t="b">
        <v>0</v>
      </c>
      <c r="Y13" s="435" t="s">
        <v>1341</v>
      </c>
      <c r="Z13" s="435" t="s">
        <v>1341</v>
      </c>
      <c r="AA13" t="e">
        <f t="shared" si="2"/>
        <v>#N/A</v>
      </c>
      <c r="AN13" s="449" t="s">
        <v>188</v>
      </c>
      <c r="AO13" s="449">
        <v>4.0999999999999996</v>
      </c>
      <c r="AP13" s="449">
        <v>20080115</v>
      </c>
      <c r="AQ13" s="449" t="s">
        <v>189</v>
      </c>
      <c r="AR13" s="449" t="s">
        <v>189</v>
      </c>
      <c r="AS13" s="449">
        <v>7</v>
      </c>
      <c r="AT13" s="449">
        <v>52897</v>
      </c>
      <c r="AU13" s="449">
        <v>12</v>
      </c>
      <c r="AV13" s="449"/>
      <c r="AW13" s="449"/>
      <c r="AX13" s="449" t="s">
        <v>250</v>
      </c>
      <c r="AY13" s="449" t="s">
        <v>857</v>
      </c>
      <c r="AZ13" s="449">
        <v>1</v>
      </c>
      <c r="BA13" s="449">
        <v>3</v>
      </c>
      <c r="BB13" s="449">
        <v>2006</v>
      </c>
      <c r="BC13" s="449">
        <v>20070305</v>
      </c>
      <c r="BD13" s="449">
        <v>20070305</v>
      </c>
      <c r="BE13" s="449" t="s">
        <v>845</v>
      </c>
      <c r="BF13" s="449" t="s">
        <v>846</v>
      </c>
      <c r="BG13" s="449" t="s">
        <v>847</v>
      </c>
      <c r="BH13" s="449" t="s">
        <v>213</v>
      </c>
      <c r="BI13" s="449" t="s">
        <v>192</v>
      </c>
      <c r="BJ13" s="449" t="s">
        <v>279</v>
      </c>
      <c r="BK13" s="449" t="s">
        <v>194</v>
      </c>
      <c r="BL13" s="449">
        <v>3.23</v>
      </c>
      <c r="BM13" s="449">
        <v>72</v>
      </c>
      <c r="BN13" s="449" t="s">
        <v>195</v>
      </c>
      <c r="BO13" s="449">
        <v>5000</v>
      </c>
      <c r="BP13" s="449">
        <v>49657</v>
      </c>
      <c r="BQ13" s="449"/>
      <c r="BR13" s="449"/>
      <c r="BS13" s="449">
        <v>5000</v>
      </c>
      <c r="BT13" s="449">
        <v>5721992</v>
      </c>
      <c r="BU13" s="449"/>
      <c r="BV13" s="449"/>
      <c r="BW13" s="449" t="s">
        <v>214</v>
      </c>
      <c r="BX13" s="449">
        <v>0</v>
      </c>
      <c r="BY13" s="449">
        <v>12</v>
      </c>
      <c r="BZ13" s="449">
        <v>429</v>
      </c>
      <c r="CA13" s="449"/>
      <c r="CB13" s="449" t="s">
        <v>858</v>
      </c>
      <c r="CC13" s="449" t="s">
        <v>849</v>
      </c>
      <c r="CD13" s="449" t="s">
        <v>850</v>
      </c>
      <c r="CE13" s="449" t="s">
        <v>849</v>
      </c>
      <c r="CF13" s="449" t="s">
        <v>231</v>
      </c>
      <c r="CG13" s="449" t="s">
        <v>851</v>
      </c>
      <c r="CH13" s="449" t="s">
        <v>852</v>
      </c>
      <c r="CI13" s="449" t="s">
        <v>196</v>
      </c>
    </row>
    <row r="14" spans="1:87" x14ac:dyDescent="0.3">
      <c r="A14">
        <f t="shared" si="0"/>
        <v>501040204</v>
      </c>
      <c r="B14" t="s">
        <v>2481</v>
      </c>
      <c r="C14" s="460" t="s">
        <v>1992</v>
      </c>
      <c r="D14" s="297" t="s">
        <v>124</v>
      </c>
      <c r="E14" s="435" t="s">
        <v>1992</v>
      </c>
      <c r="F14" s="435" t="s">
        <v>1607</v>
      </c>
      <c r="G14" s="435" t="s">
        <v>124</v>
      </c>
      <c r="H14" s="436">
        <v>2001</v>
      </c>
      <c r="I14" s="435" t="s">
        <v>190</v>
      </c>
      <c r="J14" s="435" t="s">
        <v>190</v>
      </c>
      <c r="K14" s="435" t="s">
        <v>1612</v>
      </c>
      <c r="L14" s="437">
        <v>37364</v>
      </c>
      <c r="M14" s="437">
        <v>37364</v>
      </c>
      <c r="N14" s="435" t="s">
        <v>1608</v>
      </c>
      <c r="O14" s="436">
        <v>72867</v>
      </c>
      <c r="P14" s="435" t="s">
        <v>1341</v>
      </c>
      <c r="Q14" s="438"/>
      <c r="R14" s="435" t="s">
        <v>1608</v>
      </c>
      <c r="S14" s="436">
        <v>340</v>
      </c>
      <c r="T14" s="435" t="s">
        <v>1613</v>
      </c>
      <c r="U14" s="436">
        <v>417767</v>
      </c>
      <c r="V14" s="435" t="s">
        <v>1341</v>
      </c>
      <c r="W14" s="435" t="s">
        <v>1341</v>
      </c>
      <c r="X14" s="436" t="b">
        <v>0</v>
      </c>
      <c r="Y14" s="435" t="s">
        <v>1341</v>
      </c>
      <c r="Z14" s="435" t="s">
        <v>1341</v>
      </c>
      <c r="AA14" t="e">
        <f t="shared" si="2"/>
        <v>#N/A</v>
      </c>
      <c r="AN14" s="449" t="s">
        <v>188</v>
      </c>
      <c r="AO14" s="449">
        <v>4.0999999999999996</v>
      </c>
      <c r="AP14" s="449">
        <v>20070321</v>
      </c>
      <c r="AQ14" s="449" t="s">
        <v>189</v>
      </c>
      <c r="AR14" s="449" t="s">
        <v>189</v>
      </c>
      <c r="AS14" s="449">
        <v>7</v>
      </c>
      <c r="AT14" s="449">
        <v>52971</v>
      </c>
      <c r="AU14" s="449">
        <v>12</v>
      </c>
      <c r="AV14" s="449"/>
      <c r="AW14" s="449"/>
      <c r="AX14" s="449" t="s">
        <v>250</v>
      </c>
      <c r="AY14" s="449" t="s">
        <v>863</v>
      </c>
      <c r="AZ14" s="449">
        <v>1</v>
      </c>
      <c r="BA14" s="449">
        <v>3</v>
      </c>
      <c r="BB14" s="449">
        <v>2005</v>
      </c>
      <c r="BC14" s="449">
        <v>20060302</v>
      </c>
      <c r="BD14" s="449">
        <v>20060302</v>
      </c>
      <c r="BE14" s="449" t="s">
        <v>845</v>
      </c>
      <c r="BF14" s="449" t="s">
        <v>846</v>
      </c>
      <c r="BG14" s="449" t="s">
        <v>847</v>
      </c>
      <c r="BH14" s="449" t="s">
        <v>213</v>
      </c>
      <c r="BI14" s="449" t="s">
        <v>192</v>
      </c>
      <c r="BJ14" s="449" t="s">
        <v>279</v>
      </c>
      <c r="BK14" s="449" t="s">
        <v>194</v>
      </c>
      <c r="BL14" s="449">
        <v>3.19</v>
      </c>
      <c r="BM14" s="449">
        <v>68</v>
      </c>
      <c r="BN14" s="449" t="s">
        <v>195</v>
      </c>
      <c r="BO14" s="449">
        <v>5000</v>
      </c>
      <c r="BP14" s="449">
        <v>73383</v>
      </c>
      <c r="BQ14" s="449"/>
      <c r="BR14" s="449"/>
      <c r="BS14" s="449">
        <v>5000</v>
      </c>
      <c r="BT14" s="449">
        <v>3513631</v>
      </c>
      <c r="BU14" s="449"/>
      <c r="BV14" s="449"/>
      <c r="BW14" s="449" t="s">
        <v>214</v>
      </c>
      <c r="BX14" s="449">
        <v>2.9000000000000001E-2</v>
      </c>
      <c r="BY14" s="449">
        <v>20</v>
      </c>
      <c r="BZ14" s="449">
        <v>531</v>
      </c>
      <c r="CA14" s="449"/>
      <c r="CB14" s="449" t="s">
        <v>860</v>
      </c>
      <c r="CC14" s="449" t="s">
        <v>849</v>
      </c>
      <c r="CD14" s="449" t="s">
        <v>850</v>
      </c>
      <c r="CE14" s="449" t="s">
        <v>849</v>
      </c>
      <c r="CF14" s="449" t="s">
        <v>231</v>
      </c>
      <c r="CG14" s="449" t="s">
        <v>851</v>
      </c>
      <c r="CH14" s="449" t="s">
        <v>852</v>
      </c>
      <c r="CI14" s="449" t="s">
        <v>196</v>
      </c>
    </row>
    <row r="15" spans="1:87" x14ac:dyDescent="0.3">
      <c r="A15">
        <f t="shared" si="0"/>
        <v>501040205</v>
      </c>
      <c r="B15" t="s">
        <v>2481</v>
      </c>
      <c r="C15" s="460" t="s">
        <v>1985</v>
      </c>
      <c r="D15" s="297" t="s">
        <v>124</v>
      </c>
      <c r="E15" s="435" t="s">
        <v>1985</v>
      </c>
      <c r="F15" s="435" t="s">
        <v>1607</v>
      </c>
      <c r="G15" s="435" t="s">
        <v>124</v>
      </c>
      <c r="H15" s="436">
        <v>2001</v>
      </c>
      <c r="I15" s="435" t="s">
        <v>190</v>
      </c>
      <c r="J15" s="435" t="s">
        <v>190</v>
      </c>
      <c r="K15" s="435" t="s">
        <v>1612</v>
      </c>
      <c r="L15" s="437">
        <v>37364</v>
      </c>
      <c r="M15" s="437">
        <v>37364</v>
      </c>
      <c r="N15" s="435" t="s">
        <v>1608</v>
      </c>
      <c r="O15" s="436">
        <v>71501</v>
      </c>
      <c r="P15" s="435" t="s">
        <v>1613</v>
      </c>
      <c r="Q15" s="436">
        <v>293</v>
      </c>
      <c r="R15" s="435" t="s">
        <v>1608</v>
      </c>
      <c r="S15" s="436">
        <v>1465</v>
      </c>
      <c r="T15" s="435" t="s">
        <v>1613</v>
      </c>
      <c r="U15" s="436">
        <v>396319</v>
      </c>
      <c r="V15" s="435" t="s">
        <v>1341</v>
      </c>
      <c r="W15" s="435" t="s">
        <v>1341</v>
      </c>
      <c r="X15" s="436" t="b">
        <v>0</v>
      </c>
      <c r="Y15" s="435" t="s">
        <v>1341</v>
      </c>
      <c r="Z15" s="435" t="s">
        <v>1341</v>
      </c>
      <c r="AA15" t="e">
        <f t="shared" si="2"/>
        <v>#N/A</v>
      </c>
      <c r="AN15" s="449" t="s">
        <v>188</v>
      </c>
      <c r="AO15" s="449">
        <v>4.0999999999999996</v>
      </c>
      <c r="AP15" s="449">
        <v>20070321</v>
      </c>
      <c r="AQ15" s="449" t="s">
        <v>189</v>
      </c>
      <c r="AR15" s="449" t="s">
        <v>189</v>
      </c>
      <c r="AS15" s="449">
        <v>7</v>
      </c>
      <c r="AT15" s="449">
        <v>52972</v>
      </c>
      <c r="AU15" s="449">
        <v>12</v>
      </c>
      <c r="AV15" s="449"/>
      <c r="AW15" s="449"/>
      <c r="AX15" s="449" t="s">
        <v>250</v>
      </c>
      <c r="AY15" s="449" t="s">
        <v>863</v>
      </c>
      <c r="AZ15" s="449">
        <v>1</v>
      </c>
      <c r="BA15" s="449">
        <v>3</v>
      </c>
      <c r="BB15" s="449">
        <v>2005</v>
      </c>
      <c r="BC15" s="449">
        <v>20060302</v>
      </c>
      <c r="BD15" s="449">
        <v>20060302</v>
      </c>
      <c r="BE15" s="449" t="s">
        <v>845</v>
      </c>
      <c r="BF15" s="449" t="s">
        <v>846</v>
      </c>
      <c r="BG15" s="449" t="s">
        <v>847</v>
      </c>
      <c r="BH15" s="449" t="s">
        <v>213</v>
      </c>
      <c r="BI15" s="449" t="s">
        <v>192</v>
      </c>
      <c r="BJ15" s="449" t="s">
        <v>279</v>
      </c>
      <c r="BK15" s="449" t="s">
        <v>194</v>
      </c>
      <c r="BL15" s="449">
        <v>3.19</v>
      </c>
      <c r="BM15" s="449">
        <v>68</v>
      </c>
      <c r="BN15" s="449" t="s">
        <v>195</v>
      </c>
      <c r="BO15" s="449">
        <v>5000</v>
      </c>
      <c r="BP15" s="449">
        <v>74317</v>
      </c>
      <c r="BQ15" s="449"/>
      <c r="BR15" s="449"/>
      <c r="BS15" s="449">
        <v>5000</v>
      </c>
      <c r="BT15" s="449">
        <v>3780196</v>
      </c>
      <c r="BU15" s="449"/>
      <c r="BV15" s="449"/>
      <c r="BW15" s="449" t="s">
        <v>214</v>
      </c>
      <c r="BX15" s="449">
        <v>1.7999999999999999E-2</v>
      </c>
      <c r="BY15" s="449">
        <v>16</v>
      </c>
      <c r="BZ15" s="449">
        <v>514</v>
      </c>
      <c r="CA15" s="449"/>
      <c r="CB15" s="449" t="s">
        <v>860</v>
      </c>
      <c r="CC15" s="449" t="s">
        <v>849</v>
      </c>
      <c r="CD15" s="449" t="s">
        <v>850</v>
      </c>
      <c r="CE15" s="449" t="s">
        <v>849</v>
      </c>
      <c r="CF15" s="449" t="s">
        <v>231</v>
      </c>
      <c r="CG15" s="449" t="s">
        <v>851</v>
      </c>
      <c r="CH15" s="449" t="s">
        <v>852</v>
      </c>
      <c r="CI15" s="449" t="s">
        <v>196</v>
      </c>
    </row>
    <row r="16" spans="1:87" x14ac:dyDescent="0.3">
      <c r="A16">
        <f t="shared" si="0"/>
        <v>501040206</v>
      </c>
      <c r="B16" t="s">
        <v>2481</v>
      </c>
      <c r="C16" s="460" t="s">
        <v>1984</v>
      </c>
      <c r="D16" s="297" t="s">
        <v>124</v>
      </c>
      <c r="E16" s="435" t="s">
        <v>1984</v>
      </c>
      <c r="F16" s="435" t="s">
        <v>1607</v>
      </c>
      <c r="G16" s="435" t="s">
        <v>124</v>
      </c>
      <c r="H16" s="436">
        <v>2001</v>
      </c>
      <c r="I16" s="435" t="s">
        <v>190</v>
      </c>
      <c r="J16" s="435" t="s">
        <v>190</v>
      </c>
      <c r="K16" s="435" t="s">
        <v>1612</v>
      </c>
      <c r="L16" s="437">
        <v>37364</v>
      </c>
      <c r="M16" s="437">
        <v>37364</v>
      </c>
      <c r="N16" s="435" t="s">
        <v>1608</v>
      </c>
      <c r="O16" s="436">
        <v>72306</v>
      </c>
      <c r="P16" s="435" t="s">
        <v>1341</v>
      </c>
      <c r="Q16" s="438"/>
      <c r="R16" s="435" t="s">
        <v>1608</v>
      </c>
      <c r="S16" s="436">
        <v>986</v>
      </c>
      <c r="T16" s="435" t="s">
        <v>1613</v>
      </c>
      <c r="U16" s="436">
        <v>373532</v>
      </c>
      <c r="V16" s="435" t="s">
        <v>1341</v>
      </c>
      <c r="W16" s="435" t="s">
        <v>1341</v>
      </c>
      <c r="X16" s="436" t="b">
        <v>0</v>
      </c>
      <c r="Y16" s="435" t="s">
        <v>1341</v>
      </c>
      <c r="Z16" s="435" t="s">
        <v>1341</v>
      </c>
      <c r="AA16" t="e">
        <f t="shared" si="2"/>
        <v>#N/A</v>
      </c>
      <c r="AN16" s="449" t="s">
        <v>188</v>
      </c>
      <c r="AO16" s="449">
        <v>4.0999999999999996</v>
      </c>
      <c r="AP16" s="449">
        <v>20090318</v>
      </c>
      <c r="AQ16" s="449" t="s">
        <v>189</v>
      </c>
      <c r="AR16" s="449" t="s">
        <v>189</v>
      </c>
      <c r="AS16" s="449">
        <v>7</v>
      </c>
      <c r="AT16" s="449">
        <v>52978</v>
      </c>
      <c r="AU16" s="449">
        <v>12</v>
      </c>
      <c r="AV16" s="449"/>
      <c r="AW16" s="449"/>
      <c r="AX16" s="449" t="s">
        <v>250</v>
      </c>
      <c r="AY16" s="449" t="s">
        <v>864</v>
      </c>
      <c r="AZ16" s="449">
        <v>1</v>
      </c>
      <c r="BA16" s="449">
        <v>3</v>
      </c>
      <c r="BB16" s="449">
        <v>2007</v>
      </c>
      <c r="BC16" s="449">
        <v>20080306</v>
      </c>
      <c r="BD16" s="449">
        <v>20080306</v>
      </c>
      <c r="BE16" s="449" t="s">
        <v>845</v>
      </c>
      <c r="BF16" s="449" t="s">
        <v>846</v>
      </c>
      <c r="BG16" s="449" t="s">
        <v>847</v>
      </c>
      <c r="BH16" s="449" t="s">
        <v>213</v>
      </c>
      <c r="BI16" s="449" t="s">
        <v>192</v>
      </c>
      <c r="BJ16" s="449" t="s">
        <v>279</v>
      </c>
      <c r="BK16" s="449" t="s">
        <v>194</v>
      </c>
      <c r="BL16" s="449">
        <v>3.4</v>
      </c>
      <c r="BM16" s="449">
        <v>72</v>
      </c>
      <c r="BN16" s="449" t="s">
        <v>195</v>
      </c>
      <c r="BO16" s="449">
        <v>5000</v>
      </c>
      <c r="BP16" s="449">
        <v>74087</v>
      </c>
      <c r="BQ16" s="449"/>
      <c r="BR16" s="449"/>
      <c r="BS16" s="449">
        <v>5000</v>
      </c>
      <c r="BT16" s="449">
        <v>1686682</v>
      </c>
      <c r="BU16" s="449"/>
      <c r="BV16" s="449"/>
      <c r="BW16" s="449" t="s">
        <v>214</v>
      </c>
      <c r="BX16" s="449">
        <v>2.5000000000000001E-2</v>
      </c>
      <c r="BY16" s="449">
        <v>25</v>
      </c>
      <c r="BZ16" s="449">
        <v>518</v>
      </c>
      <c r="CA16" s="449"/>
      <c r="CB16" s="449" t="s">
        <v>848</v>
      </c>
      <c r="CC16" s="449" t="s">
        <v>849</v>
      </c>
      <c r="CD16" s="449" t="s">
        <v>850</v>
      </c>
      <c r="CE16" s="449" t="s">
        <v>849</v>
      </c>
      <c r="CF16" s="449" t="s">
        <v>231</v>
      </c>
      <c r="CG16" s="449" t="s">
        <v>851</v>
      </c>
      <c r="CH16" s="449" t="s">
        <v>852</v>
      </c>
      <c r="CI16" s="449" t="s">
        <v>196</v>
      </c>
    </row>
    <row r="17" spans="1:87" x14ac:dyDescent="0.3">
      <c r="A17">
        <f t="shared" si="0"/>
        <v>501040207</v>
      </c>
      <c r="B17" t="s">
        <v>2481</v>
      </c>
      <c r="C17" s="460" t="s">
        <v>1983</v>
      </c>
      <c r="D17" s="297" t="s">
        <v>124</v>
      </c>
      <c r="E17" s="435" t="s">
        <v>1983</v>
      </c>
      <c r="F17" s="435" t="s">
        <v>1607</v>
      </c>
      <c r="G17" s="435" t="s">
        <v>124</v>
      </c>
      <c r="H17" s="436">
        <v>2001</v>
      </c>
      <c r="I17" s="435" t="s">
        <v>190</v>
      </c>
      <c r="J17" s="435" t="s">
        <v>190</v>
      </c>
      <c r="K17" s="435" t="s">
        <v>1612</v>
      </c>
      <c r="L17" s="437">
        <v>37364</v>
      </c>
      <c r="M17" s="437">
        <v>37364</v>
      </c>
      <c r="N17" s="435" t="s">
        <v>1608</v>
      </c>
      <c r="O17" s="436">
        <v>72025</v>
      </c>
      <c r="P17" s="435" t="s">
        <v>1613</v>
      </c>
      <c r="Q17" s="439">
        <v>293</v>
      </c>
      <c r="R17" s="435" t="s">
        <v>1608</v>
      </c>
      <c r="S17" s="436">
        <v>878</v>
      </c>
      <c r="T17" s="435" t="s">
        <v>1613</v>
      </c>
      <c r="U17" s="436">
        <v>328791</v>
      </c>
      <c r="V17" s="435" t="s">
        <v>1341</v>
      </c>
      <c r="W17" s="435" t="s">
        <v>1341</v>
      </c>
      <c r="X17" s="436" t="b">
        <v>0</v>
      </c>
      <c r="Y17" s="435" t="s">
        <v>1341</v>
      </c>
      <c r="Z17" s="435" t="s">
        <v>1341</v>
      </c>
      <c r="AA17" t="e">
        <f t="shared" si="2"/>
        <v>#N/A</v>
      </c>
      <c r="AN17" s="449" t="s">
        <v>188</v>
      </c>
      <c r="AO17" s="449">
        <v>4.0999999999999996</v>
      </c>
      <c r="AP17" s="449">
        <v>20080115</v>
      </c>
      <c r="AQ17" s="449" t="s">
        <v>189</v>
      </c>
      <c r="AR17" s="449" t="s">
        <v>189</v>
      </c>
      <c r="AS17" s="449">
        <v>7</v>
      </c>
      <c r="AT17" s="449">
        <v>53592</v>
      </c>
      <c r="AU17" s="449">
        <v>12</v>
      </c>
      <c r="AV17" s="449"/>
      <c r="AW17" s="449"/>
      <c r="AX17" s="449" t="s">
        <v>250</v>
      </c>
      <c r="AY17" s="449" t="s">
        <v>865</v>
      </c>
      <c r="AZ17" s="449">
        <v>1</v>
      </c>
      <c r="BA17" s="449">
        <v>3</v>
      </c>
      <c r="BB17" s="449">
        <v>2006</v>
      </c>
      <c r="BC17" s="449">
        <v>20070501</v>
      </c>
      <c r="BD17" s="449">
        <v>20070501</v>
      </c>
      <c r="BE17" s="449" t="s">
        <v>845</v>
      </c>
      <c r="BF17" s="449" t="s">
        <v>846</v>
      </c>
      <c r="BG17" s="449" t="s">
        <v>847</v>
      </c>
      <c r="BH17" s="449" t="s">
        <v>213</v>
      </c>
      <c r="BI17" s="449" t="s">
        <v>192</v>
      </c>
      <c r="BJ17" s="449" t="s">
        <v>279</v>
      </c>
      <c r="BK17" s="449" t="s">
        <v>194</v>
      </c>
      <c r="BL17" s="449">
        <v>6.53</v>
      </c>
      <c r="BM17" s="449">
        <v>90</v>
      </c>
      <c r="BN17" s="449" t="s">
        <v>195</v>
      </c>
      <c r="BO17" s="449">
        <v>5000</v>
      </c>
      <c r="BP17" s="449">
        <v>97493</v>
      </c>
      <c r="BQ17" s="449"/>
      <c r="BR17" s="449"/>
      <c r="BS17" s="449">
        <v>5000</v>
      </c>
      <c r="BT17" s="449">
        <v>3298764</v>
      </c>
      <c r="BU17" s="449"/>
      <c r="BV17" s="449"/>
      <c r="BW17" s="449" t="s">
        <v>214</v>
      </c>
      <c r="BX17" s="449">
        <v>0.01</v>
      </c>
      <c r="BY17" s="449">
        <v>1</v>
      </c>
      <c r="BZ17" s="449">
        <v>100</v>
      </c>
      <c r="CA17" s="449"/>
      <c r="CB17" s="449" t="s">
        <v>866</v>
      </c>
      <c r="CC17" s="449" t="s">
        <v>849</v>
      </c>
      <c r="CD17" s="449" t="s">
        <v>850</v>
      </c>
      <c r="CE17" s="449" t="s">
        <v>849</v>
      </c>
      <c r="CF17" s="449" t="s">
        <v>231</v>
      </c>
      <c r="CG17" s="449" t="s">
        <v>851</v>
      </c>
      <c r="CH17" s="449" t="s">
        <v>852</v>
      </c>
      <c r="CI17" s="449" t="s">
        <v>196</v>
      </c>
    </row>
    <row r="18" spans="1:87" x14ac:dyDescent="0.3">
      <c r="A18">
        <f t="shared" si="0"/>
        <v>501040208</v>
      </c>
      <c r="B18" t="s">
        <v>2481</v>
      </c>
      <c r="C18" s="460" t="s">
        <v>1982</v>
      </c>
      <c r="D18" s="297" t="s">
        <v>124</v>
      </c>
      <c r="E18" s="435" t="s">
        <v>1982</v>
      </c>
      <c r="F18" s="435" t="s">
        <v>1607</v>
      </c>
      <c r="G18" s="435" t="s">
        <v>124</v>
      </c>
      <c r="H18" s="436">
        <v>2001</v>
      </c>
      <c r="I18" s="435" t="s">
        <v>190</v>
      </c>
      <c r="J18" s="435" t="s">
        <v>190</v>
      </c>
      <c r="K18" s="435" t="s">
        <v>1612</v>
      </c>
      <c r="L18" s="437">
        <v>37364</v>
      </c>
      <c r="M18" s="437">
        <v>37364</v>
      </c>
      <c r="N18" s="435" t="s">
        <v>1608</v>
      </c>
      <c r="O18" s="436">
        <v>73443</v>
      </c>
      <c r="P18" s="435" t="s">
        <v>1341</v>
      </c>
      <c r="Q18" s="438"/>
      <c r="R18" s="435" t="s">
        <v>1608</v>
      </c>
      <c r="S18" s="436">
        <v>892</v>
      </c>
      <c r="T18" s="435" t="s">
        <v>1613</v>
      </c>
      <c r="U18" s="439">
        <v>326857</v>
      </c>
      <c r="V18" s="435" t="s">
        <v>1341</v>
      </c>
      <c r="W18" s="435" t="s">
        <v>1341</v>
      </c>
      <c r="X18" s="436" t="b">
        <v>0</v>
      </c>
      <c r="Y18" s="435" t="s">
        <v>1341</v>
      </c>
      <c r="Z18" s="435" t="s">
        <v>1341</v>
      </c>
      <c r="AA18" t="e">
        <f t="shared" si="2"/>
        <v>#N/A</v>
      </c>
      <c r="AN18" s="449" t="s">
        <v>188</v>
      </c>
      <c r="AO18" s="449">
        <v>4.0999999999999996</v>
      </c>
      <c r="AP18" s="449">
        <v>20090318</v>
      </c>
      <c r="AQ18" s="449" t="s">
        <v>189</v>
      </c>
      <c r="AR18" s="449" t="s">
        <v>189</v>
      </c>
      <c r="AS18" s="449">
        <v>7</v>
      </c>
      <c r="AT18" s="449">
        <v>53767</v>
      </c>
      <c r="AU18" s="449">
        <v>12</v>
      </c>
      <c r="AV18" s="449"/>
      <c r="AW18" s="449"/>
      <c r="AX18" s="449" t="s">
        <v>250</v>
      </c>
      <c r="AY18" s="449" t="s">
        <v>844</v>
      </c>
      <c r="AZ18" s="449">
        <v>1</v>
      </c>
      <c r="BA18" s="449">
        <v>3</v>
      </c>
      <c r="BB18" s="449">
        <v>2007</v>
      </c>
      <c r="BC18" s="449">
        <v>20080305</v>
      </c>
      <c r="BD18" s="449">
        <v>20080305</v>
      </c>
      <c r="BE18" s="449" t="s">
        <v>845</v>
      </c>
      <c r="BF18" s="449" t="s">
        <v>846</v>
      </c>
      <c r="BG18" s="449" t="s">
        <v>847</v>
      </c>
      <c r="BH18" s="449" t="s">
        <v>213</v>
      </c>
      <c r="BI18" s="449" t="s">
        <v>192</v>
      </c>
      <c r="BJ18" s="449" t="s">
        <v>279</v>
      </c>
      <c r="BK18" s="449" t="s">
        <v>194</v>
      </c>
      <c r="BL18" s="449">
        <v>3.09</v>
      </c>
      <c r="BM18" s="449">
        <v>72</v>
      </c>
      <c r="BN18" s="449" t="s">
        <v>195</v>
      </c>
      <c r="BO18" s="449">
        <v>5000</v>
      </c>
      <c r="BP18" s="449">
        <v>71942</v>
      </c>
      <c r="BQ18" s="449"/>
      <c r="BR18" s="449"/>
      <c r="BS18" s="449">
        <v>5000</v>
      </c>
      <c r="BT18" s="449">
        <v>1714631</v>
      </c>
      <c r="BU18" s="449"/>
      <c r="BV18" s="449"/>
      <c r="BW18" s="449" t="s">
        <v>214</v>
      </c>
      <c r="BX18" s="449">
        <v>4.3999999999999997E-2</v>
      </c>
      <c r="BY18" s="449">
        <v>19</v>
      </c>
      <c r="BZ18" s="449">
        <v>573</v>
      </c>
      <c r="CA18" s="449"/>
      <c r="CB18" s="449" t="s">
        <v>848</v>
      </c>
      <c r="CC18" s="449" t="s">
        <v>849</v>
      </c>
      <c r="CD18" s="449" t="s">
        <v>850</v>
      </c>
      <c r="CE18" s="449" t="s">
        <v>849</v>
      </c>
      <c r="CF18" s="449" t="s">
        <v>231</v>
      </c>
      <c r="CG18" s="449" t="s">
        <v>851</v>
      </c>
      <c r="CH18" s="449" t="s">
        <v>852</v>
      </c>
      <c r="CI18" s="449" t="s">
        <v>196</v>
      </c>
    </row>
    <row r="19" spans="1:87" x14ac:dyDescent="0.3">
      <c r="A19">
        <f t="shared" si="0"/>
        <v>501040209</v>
      </c>
      <c r="B19" t="s">
        <v>2481</v>
      </c>
      <c r="C19" s="460" t="s">
        <v>1981</v>
      </c>
      <c r="D19" s="297" t="s">
        <v>124</v>
      </c>
      <c r="E19" s="435" t="s">
        <v>1981</v>
      </c>
      <c r="F19" s="435" t="s">
        <v>1607</v>
      </c>
      <c r="G19" s="435" t="s">
        <v>124</v>
      </c>
      <c r="H19" s="436">
        <v>2001</v>
      </c>
      <c r="I19" s="435" t="s">
        <v>190</v>
      </c>
      <c r="J19" s="435" t="s">
        <v>190</v>
      </c>
      <c r="K19" s="435" t="s">
        <v>1612</v>
      </c>
      <c r="L19" s="437">
        <v>37364</v>
      </c>
      <c r="M19" s="437">
        <v>37364</v>
      </c>
      <c r="N19" s="435" t="s">
        <v>1608</v>
      </c>
      <c r="O19" s="436">
        <v>71725</v>
      </c>
      <c r="P19" s="435" t="s">
        <v>1341</v>
      </c>
      <c r="Q19" s="438"/>
      <c r="R19" s="435" t="s">
        <v>1608</v>
      </c>
      <c r="S19" s="436">
        <v>2371</v>
      </c>
      <c r="T19" s="435" t="s">
        <v>1613</v>
      </c>
      <c r="U19" s="439">
        <v>427789</v>
      </c>
      <c r="V19" s="435" t="s">
        <v>1341</v>
      </c>
      <c r="W19" s="435" t="s">
        <v>1341</v>
      </c>
      <c r="X19" s="436" t="b">
        <v>0</v>
      </c>
      <c r="Y19" s="435" t="s">
        <v>1341</v>
      </c>
      <c r="Z19" s="435" t="s">
        <v>1341</v>
      </c>
      <c r="AA19" t="e">
        <f t="shared" si="2"/>
        <v>#N/A</v>
      </c>
      <c r="AN19" s="449" t="s">
        <v>188</v>
      </c>
      <c r="AO19" s="449">
        <v>4.0999999999999996</v>
      </c>
      <c r="AP19" s="449">
        <v>20090318</v>
      </c>
      <c r="AQ19" s="449" t="s">
        <v>189</v>
      </c>
      <c r="AR19" s="449" t="s">
        <v>189</v>
      </c>
      <c r="AS19" s="449">
        <v>7</v>
      </c>
      <c r="AT19" s="449">
        <v>53776</v>
      </c>
      <c r="AU19" s="449">
        <v>12</v>
      </c>
      <c r="AV19" s="449"/>
      <c r="AW19" s="449"/>
      <c r="AX19" s="449" t="s">
        <v>250</v>
      </c>
      <c r="AY19" s="449" t="s">
        <v>601</v>
      </c>
      <c r="AZ19" s="449">
        <v>1</v>
      </c>
      <c r="BA19" s="449">
        <v>3</v>
      </c>
      <c r="BB19" s="449">
        <v>2007</v>
      </c>
      <c r="BC19" s="449">
        <v>20080502</v>
      </c>
      <c r="BD19" s="449">
        <v>20080502</v>
      </c>
      <c r="BE19" s="449" t="s">
        <v>845</v>
      </c>
      <c r="BF19" s="449" t="s">
        <v>846</v>
      </c>
      <c r="BG19" s="449" t="s">
        <v>847</v>
      </c>
      <c r="BH19" s="449" t="s">
        <v>213</v>
      </c>
      <c r="BI19" s="449" t="s">
        <v>192</v>
      </c>
      <c r="BJ19" s="449" t="s">
        <v>279</v>
      </c>
      <c r="BK19" s="449" t="s">
        <v>194</v>
      </c>
      <c r="BL19" s="449">
        <v>7.94</v>
      </c>
      <c r="BM19" s="449">
        <v>94</v>
      </c>
      <c r="BN19" s="449" t="s">
        <v>195</v>
      </c>
      <c r="BO19" s="449">
        <v>5000</v>
      </c>
      <c r="BP19" s="449">
        <v>25047</v>
      </c>
      <c r="BQ19" s="449"/>
      <c r="BR19" s="449"/>
      <c r="BS19" s="449">
        <v>5000</v>
      </c>
      <c r="BT19" s="449">
        <v>967181</v>
      </c>
      <c r="BU19" s="449"/>
      <c r="BV19" s="449"/>
      <c r="BW19" s="449" t="s">
        <v>214</v>
      </c>
      <c r="BX19" s="449">
        <v>0</v>
      </c>
      <c r="BY19" s="449">
        <v>35</v>
      </c>
      <c r="BZ19" s="449">
        <v>508</v>
      </c>
      <c r="CA19" s="449"/>
      <c r="CB19" s="449" t="s">
        <v>848</v>
      </c>
      <c r="CC19" s="449" t="s">
        <v>849</v>
      </c>
      <c r="CD19" s="449" t="s">
        <v>850</v>
      </c>
      <c r="CE19" s="449" t="s">
        <v>849</v>
      </c>
      <c r="CF19" s="449" t="s">
        <v>231</v>
      </c>
      <c r="CG19" s="449" t="s">
        <v>851</v>
      </c>
      <c r="CH19" s="449" t="s">
        <v>852</v>
      </c>
      <c r="CI19" s="449" t="s">
        <v>196</v>
      </c>
    </row>
    <row r="20" spans="1:87" x14ac:dyDescent="0.3">
      <c r="A20">
        <f t="shared" si="0"/>
        <v>50874</v>
      </c>
      <c r="B20" t="s">
        <v>2481</v>
      </c>
      <c r="C20" s="392" t="str">
        <f t="shared" ref="C20:C35" si="3">TEXT(E20,"0#####")</f>
        <v>050874</v>
      </c>
      <c r="D20" s="297" t="s">
        <v>124</v>
      </c>
      <c r="E20" s="435" t="s">
        <v>1997</v>
      </c>
      <c r="F20" s="435" t="s">
        <v>1607</v>
      </c>
      <c r="G20" s="435" t="s">
        <v>124</v>
      </c>
      <c r="H20" s="436">
        <v>2001</v>
      </c>
      <c r="I20" s="435" t="s">
        <v>190</v>
      </c>
      <c r="J20" s="435" t="s">
        <v>190</v>
      </c>
      <c r="K20" s="435" t="s">
        <v>1612</v>
      </c>
      <c r="L20" s="437">
        <v>37364</v>
      </c>
      <c r="M20" s="437">
        <v>37364</v>
      </c>
      <c r="N20" s="435" t="s">
        <v>1608</v>
      </c>
      <c r="O20" s="436">
        <v>78255</v>
      </c>
      <c r="P20" s="435" t="s">
        <v>1613</v>
      </c>
      <c r="Q20" s="439">
        <v>314</v>
      </c>
      <c r="R20" s="435" t="s">
        <v>1613</v>
      </c>
      <c r="S20" s="436">
        <v>320956</v>
      </c>
      <c r="T20" s="435" t="s">
        <v>1341</v>
      </c>
      <c r="U20" s="438"/>
      <c r="V20" s="435" t="s">
        <v>1341</v>
      </c>
      <c r="W20" s="435" t="s">
        <v>1341</v>
      </c>
      <c r="X20" s="436" t="b">
        <v>0</v>
      </c>
      <c r="Y20" s="435" t="s">
        <v>1341</v>
      </c>
      <c r="Z20" s="435" t="s">
        <v>1341</v>
      </c>
      <c r="AA20" t="e">
        <f t="shared" si="2"/>
        <v>#N/A</v>
      </c>
      <c r="AN20" s="449" t="s">
        <v>188</v>
      </c>
      <c r="AO20" s="449">
        <v>4.0999999999999996</v>
      </c>
      <c r="AP20" s="449">
        <v>20090318</v>
      </c>
      <c r="AQ20" s="449" t="s">
        <v>189</v>
      </c>
      <c r="AR20" s="449" t="s">
        <v>189</v>
      </c>
      <c r="AS20" s="449">
        <v>7</v>
      </c>
      <c r="AT20" s="449">
        <v>53778</v>
      </c>
      <c r="AU20" s="449">
        <v>12</v>
      </c>
      <c r="AV20" s="449"/>
      <c r="AW20" s="449"/>
      <c r="AX20" s="449" t="s">
        <v>250</v>
      </c>
      <c r="AY20" s="449" t="s">
        <v>601</v>
      </c>
      <c r="AZ20" s="449">
        <v>1</v>
      </c>
      <c r="BA20" s="449">
        <v>3</v>
      </c>
      <c r="BB20" s="449">
        <v>2007</v>
      </c>
      <c r="BC20" s="449">
        <v>20080502</v>
      </c>
      <c r="BD20" s="449">
        <v>20080502</v>
      </c>
      <c r="BE20" s="449" t="s">
        <v>845</v>
      </c>
      <c r="BF20" s="449" t="s">
        <v>846</v>
      </c>
      <c r="BG20" s="449" t="s">
        <v>847</v>
      </c>
      <c r="BH20" s="449" t="s">
        <v>213</v>
      </c>
      <c r="BI20" s="449" t="s">
        <v>192</v>
      </c>
      <c r="BJ20" s="449" t="s">
        <v>279</v>
      </c>
      <c r="BK20" s="449" t="s">
        <v>194</v>
      </c>
      <c r="BL20" s="449">
        <v>7.98</v>
      </c>
      <c r="BM20" s="449">
        <v>95</v>
      </c>
      <c r="BN20" s="449" t="s">
        <v>195</v>
      </c>
      <c r="BO20" s="449">
        <v>5000</v>
      </c>
      <c r="BP20" s="449">
        <v>25088</v>
      </c>
      <c r="BQ20" s="449"/>
      <c r="BR20" s="449"/>
      <c r="BS20" s="449">
        <v>5000</v>
      </c>
      <c r="BT20" s="449">
        <v>670584</v>
      </c>
      <c r="BU20" s="449"/>
      <c r="BV20" s="449"/>
      <c r="BW20" s="449" t="s">
        <v>214</v>
      </c>
      <c r="BX20" s="449">
        <v>0</v>
      </c>
      <c r="BY20" s="449">
        <v>41</v>
      </c>
      <c r="BZ20" s="449">
        <v>503</v>
      </c>
      <c r="CA20" s="449"/>
      <c r="CB20" s="449" t="s">
        <v>848</v>
      </c>
      <c r="CC20" s="449" t="s">
        <v>849</v>
      </c>
      <c r="CD20" s="449" t="s">
        <v>850</v>
      </c>
      <c r="CE20" s="449" t="s">
        <v>849</v>
      </c>
      <c r="CF20" s="449" t="s">
        <v>231</v>
      </c>
      <c r="CG20" s="449" t="s">
        <v>851</v>
      </c>
      <c r="CH20" s="449" t="s">
        <v>852</v>
      </c>
      <c r="CI20" s="449" t="s">
        <v>196</v>
      </c>
    </row>
    <row r="21" spans="1:87" x14ac:dyDescent="0.3">
      <c r="A21">
        <f t="shared" si="0"/>
        <v>50875</v>
      </c>
      <c r="B21" t="s">
        <v>2481</v>
      </c>
      <c r="C21" s="392" t="str">
        <f t="shared" si="3"/>
        <v>050875</v>
      </c>
      <c r="D21" s="297" t="s">
        <v>124</v>
      </c>
      <c r="E21" s="435" t="s">
        <v>1998</v>
      </c>
      <c r="F21" s="435" t="s">
        <v>1607</v>
      </c>
      <c r="G21" s="435" t="s">
        <v>124</v>
      </c>
      <c r="H21" s="436">
        <v>2001</v>
      </c>
      <c r="I21" s="435" t="s">
        <v>190</v>
      </c>
      <c r="J21" s="435" t="s">
        <v>190</v>
      </c>
      <c r="K21" s="435" t="s">
        <v>1612</v>
      </c>
      <c r="L21" s="437">
        <v>37364</v>
      </c>
      <c r="M21" s="437">
        <v>37364</v>
      </c>
      <c r="N21" s="435" t="s">
        <v>1608</v>
      </c>
      <c r="O21" s="436">
        <v>78030</v>
      </c>
      <c r="P21" s="435" t="s">
        <v>1613</v>
      </c>
      <c r="Q21" s="439">
        <v>684</v>
      </c>
      <c r="R21" s="435" t="s">
        <v>1613</v>
      </c>
      <c r="S21" s="436">
        <v>308226</v>
      </c>
      <c r="T21" s="435" t="s">
        <v>1341</v>
      </c>
      <c r="U21" s="441"/>
      <c r="V21" s="435" t="s">
        <v>1341</v>
      </c>
      <c r="W21" s="435" t="s">
        <v>1341</v>
      </c>
      <c r="X21" s="436" t="b">
        <v>0</v>
      </c>
      <c r="Y21" s="435" t="s">
        <v>1341</v>
      </c>
      <c r="Z21" s="435" t="s">
        <v>1341</v>
      </c>
      <c r="AA21" t="e">
        <f t="shared" si="2"/>
        <v>#N/A</v>
      </c>
      <c r="AN21" s="449" t="s">
        <v>188</v>
      </c>
      <c r="AO21" s="449">
        <v>4.0999999999999996</v>
      </c>
      <c r="AP21" s="449">
        <v>20090318</v>
      </c>
      <c r="AQ21" s="449" t="s">
        <v>189</v>
      </c>
      <c r="AR21" s="449" t="s">
        <v>189</v>
      </c>
      <c r="AS21" s="449">
        <v>7</v>
      </c>
      <c r="AT21" s="449">
        <v>53780</v>
      </c>
      <c r="AU21" s="449">
        <v>12</v>
      </c>
      <c r="AV21" s="449"/>
      <c r="AW21" s="449"/>
      <c r="AX21" s="449" t="s">
        <v>250</v>
      </c>
      <c r="AY21" s="449" t="s">
        <v>601</v>
      </c>
      <c r="AZ21" s="449">
        <v>1</v>
      </c>
      <c r="BA21" s="449">
        <v>3</v>
      </c>
      <c r="BB21" s="449">
        <v>2007</v>
      </c>
      <c r="BC21" s="449">
        <v>20080502</v>
      </c>
      <c r="BD21" s="449">
        <v>20080502</v>
      </c>
      <c r="BE21" s="449" t="s">
        <v>845</v>
      </c>
      <c r="BF21" s="449" t="s">
        <v>846</v>
      </c>
      <c r="BG21" s="449" t="s">
        <v>847</v>
      </c>
      <c r="BH21" s="449" t="s">
        <v>213</v>
      </c>
      <c r="BI21" s="449" t="s">
        <v>192</v>
      </c>
      <c r="BJ21" s="449" t="s">
        <v>279</v>
      </c>
      <c r="BK21" s="449" t="s">
        <v>194</v>
      </c>
      <c r="BL21" s="449">
        <v>7.6</v>
      </c>
      <c r="BM21" s="449">
        <v>94</v>
      </c>
      <c r="BN21" s="449" t="s">
        <v>195</v>
      </c>
      <c r="BO21" s="449">
        <v>5000</v>
      </c>
      <c r="BP21" s="449">
        <v>24979</v>
      </c>
      <c r="BQ21" s="449"/>
      <c r="BR21" s="449"/>
      <c r="BS21" s="449">
        <v>5000</v>
      </c>
      <c r="BT21" s="449">
        <v>904257</v>
      </c>
      <c r="BU21" s="449"/>
      <c r="BV21" s="449"/>
      <c r="BW21" s="449" t="s">
        <v>214</v>
      </c>
      <c r="BX21" s="449">
        <v>0</v>
      </c>
      <c r="BY21" s="449">
        <v>38</v>
      </c>
      <c r="BZ21" s="449">
        <v>547</v>
      </c>
      <c r="CA21" s="449"/>
      <c r="CB21" s="449" t="s">
        <v>848</v>
      </c>
      <c r="CC21" s="449" t="s">
        <v>849</v>
      </c>
      <c r="CD21" s="449" t="s">
        <v>850</v>
      </c>
      <c r="CE21" s="449" t="s">
        <v>849</v>
      </c>
      <c r="CF21" s="449" t="s">
        <v>231</v>
      </c>
      <c r="CG21" s="449" t="s">
        <v>851</v>
      </c>
      <c r="CH21" s="449" t="s">
        <v>852</v>
      </c>
      <c r="CI21" s="449" t="s">
        <v>196</v>
      </c>
    </row>
    <row r="22" spans="1:87" x14ac:dyDescent="0.3">
      <c r="A22">
        <f t="shared" si="0"/>
        <v>50876</v>
      </c>
      <c r="B22" t="s">
        <v>2481</v>
      </c>
      <c r="C22" s="389" t="str">
        <f t="shared" si="3"/>
        <v>050876</v>
      </c>
      <c r="D22" s="297" t="s">
        <v>124</v>
      </c>
      <c r="E22" s="435" t="s">
        <v>1999</v>
      </c>
      <c r="F22" s="435" t="s">
        <v>1607</v>
      </c>
      <c r="G22" s="435" t="s">
        <v>124</v>
      </c>
      <c r="H22" s="436">
        <v>2001</v>
      </c>
      <c r="I22" s="435" t="s">
        <v>190</v>
      </c>
      <c r="J22" s="435" t="s">
        <v>190</v>
      </c>
      <c r="K22" s="435" t="s">
        <v>1612</v>
      </c>
      <c r="L22" s="437">
        <v>37364</v>
      </c>
      <c r="M22" s="437">
        <v>37364</v>
      </c>
      <c r="N22" s="435" t="s">
        <v>1608</v>
      </c>
      <c r="O22" s="436">
        <v>77386</v>
      </c>
      <c r="P22" s="435" t="s">
        <v>1341</v>
      </c>
      <c r="Q22" s="438"/>
      <c r="R22" s="435" t="s">
        <v>1608</v>
      </c>
      <c r="S22" s="436">
        <v>315</v>
      </c>
      <c r="T22" s="435" t="s">
        <v>1613</v>
      </c>
      <c r="U22" s="439">
        <v>373572</v>
      </c>
      <c r="V22" s="435" t="s">
        <v>1341</v>
      </c>
      <c r="W22" s="435" t="s">
        <v>1341</v>
      </c>
      <c r="X22" s="436" t="b">
        <v>0</v>
      </c>
      <c r="Y22" s="435" t="s">
        <v>1341</v>
      </c>
      <c r="Z22" s="435" t="s">
        <v>1341</v>
      </c>
      <c r="AA22" t="e">
        <f t="shared" si="2"/>
        <v>#N/A</v>
      </c>
      <c r="AN22" s="449" t="s">
        <v>188</v>
      </c>
      <c r="AO22" s="449">
        <v>4.0999999999999996</v>
      </c>
      <c r="AP22" s="449">
        <v>20090318</v>
      </c>
      <c r="AQ22" s="449" t="s">
        <v>189</v>
      </c>
      <c r="AR22" s="449" t="s">
        <v>189</v>
      </c>
      <c r="AS22" s="449">
        <v>7</v>
      </c>
      <c r="AT22" s="449">
        <v>53782</v>
      </c>
      <c r="AU22" s="449">
        <v>12</v>
      </c>
      <c r="AV22" s="449"/>
      <c r="AW22" s="449"/>
      <c r="AX22" s="449" t="s">
        <v>250</v>
      </c>
      <c r="AY22" s="449" t="s">
        <v>864</v>
      </c>
      <c r="AZ22" s="449">
        <v>1</v>
      </c>
      <c r="BA22" s="449">
        <v>3</v>
      </c>
      <c r="BB22" s="449">
        <v>2007</v>
      </c>
      <c r="BC22" s="449">
        <v>20080306</v>
      </c>
      <c r="BD22" s="449">
        <v>20080306</v>
      </c>
      <c r="BE22" s="449" t="s">
        <v>845</v>
      </c>
      <c r="BF22" s="449" t="s">
        <v>846</v>
      </c>
      <c r="BG22" s="449" t="s">
        <v>847</v>
      </c>
      <c r="BH22" s="449" t="s">
        <v>213</v>
      </c>
      <c r="BI22" s="449" t="s">
        <v>192</v>
      </c>
      <c r="BJ22" s="449" t="s">
        <v>279</v>
      </c>
      <c r="BK22" s="449" t="s">
        <v>194</v>
      </c>
      <c r="BL22" s="449">
        <v>3.1</v>
      </c>
      <c r="BM22" s="449">
        <v>72</v>
      </c>
      <c r="BN22" s="449" t="s">
        <v>195</v>
      </c>
      <c r="BO22" s="449">
        <v>5000</v>
      </c>
      <c r="BP22" s="449">
        <v>37099</v>
      </c>
      <c r="BQ22" s="449"/>
      <c r="BR22" s="449"/>
      <c r="BS22" s="449">
        <v>5000</v>
      </c>
      <c r="BT22" s="449">
        <v>1782803</v>
      </c>
      <c r="BU22" s="449"/>
      <c r="BV22" s="449"/>
      <c r="BW22" s="449" t="s">
        <v>214</v>
      </c>
      <c r="BX22" s="449">
        <v>0.01</v>
      </c>
      <c r="BY22" s="449">
        <v>22</v>
      </c>
      <c r="BZ22" s="449">
        <v>507</v>
      </c>
      <c r="CA22" s="449"/>
      <c r="CB22" s="449" t="s">
        <v>848</v>
      </c>
      <c r="CC22" s="449" t="s">
        <v>849</v>
      </c>
      <c r="CD22" s="449" t="s">
        <v>850</v>
      </c>
      <c r="CE22" s="449" t="s">
        <v>849</v>
      </c>
      <c r="CF22" s="449" t="s">
        <v>231</v>
      </c>
      <c r="CG22" s="449" t="s">
        <v>851</v>
      </c>
      <c r="CH22" s="449" t="s">
        <v>852</v>
      </c>
      <c r="CI22" s="449" t="s">
        <v>196</v>
      </c>
    </row>
    <row r="23" spans="1:87" x14ac:dyDescent="0.3">
      <c r="A23">
        <f t="shared" si="0"/>
        <v>50877</v>
      </c>
      <c r="B23" t="s">
        <v>2481</v>
      </c>
      <c r="C23" s="389" t="str">
        <f t="shared" si="3"/>
        <v>050877</v>
      </c>
      <c r="D23" s="297" t="s">
        <v>124</v>
      </c>
      <c r="E23" s="435" t="s">
        <v>2000</v>
      </c>
      <c r="F23" s="435" t="s">
        <v>1607</v>
      </c>
      <c r="G23" s="435" t="s">
        <v>124</v>
      </c>
      <c r="H23" s="436">
        <v>2001</v>
      </c>
      <c r="I23" s="435" t="s">
        <v>190</v>
      </c>
      <c r="J23" s="435" t="s">
        <v>190</v>
      </c>
      <c r="K23" s="435" t="s">
        <v>1612</v>
      </c>
      <c r="L23" s="437">
        <v>37364</v>
      </c>
      <c r="M23" s="437">
        <v>37364</v>
      </c>
      <c r="N23" s="435" t="s">
        <v>1608</v>
      </c>
      <c r="O23" s="436">
        <v>77992</v>
      </c>
      <c r="P23" s="435" t="s">
        <v>1341</v>
      </c>
      <c r="Q23" s="438"/>
      <c r="R23" s="435" t="s">
        <v>1608</v>
      </c>
      <c r="S23" s="436">
        <v>314</v>
      </c>
      <c r="T23" s="435" t="s">
        <v>1613</v>
      </c>
      <c r="U23" s="436">
        <v>380222</v>
      </c>
      <c r="V23" s="435" t="s">
        <v>1341</v>
      </c>
      <c r="W23" s="435" t="s">
        <v>1341</v>
      </c>
      <c r="X23" s="436" t="b">
        <v>0</v>
      </c>
      <c r="Y23" s="435" t="s">
        <v>1341</v>
      </c>
      <c r="Z23" s="435" t="s">
        <v>1341</v>
      </c>
      <c r="AA23" t="e">
        <f t="shared" si="2"/>
        <v>#N/A</v>
      </c>
      <c r="AN23" s="449" t="s">
        <v>188</v>
      </c>
      <c r="AO23" s="449">
        <v>4.0999999999999996</v>
      </c>
      <c r="AP23" s="449">
        <v>20140221</v>
      </c>
      <c r="AQ23" s="449" t="s">
        <v>189</v>
      </c>
      <c r="AR23" s="449" t="s">
        <v>189</v>
      </c>
      <c r="AS23" s="449">
        <v>7</v>
      </c>
      <c r="AT23" s="449">
        <v>53794</v>
      </c>
      <c r="AU23" s="449">
        <v>12</v>
      </c>
      <c r="AV23" s="449"/>
      <c r="AW23" s="449"/>
      <c r="AX23" s="449"/>
      <c r="AY23" s="449"/>
      <c r="AZ23" s="449">
        <v>1</v>
      </c>
      <c r="BA23" s="449">
        <v>3</v>
      </c>
      <c r="BB23" s="449">
        <v>2006</v>
      </c>
      <c r="BC23" s="449">
        <v>20070412</v>
      </c>
      <c r="BD23" s="449">
        <v>20070413</v>
      </c>
      <c r="BE23" s="449" t="s">
        <v>190</v>
      </c>
      <c r="BF23" s="449" t="s">
        <v>190</v>
      </c>
      <c r="BG23" s="449" t="s">
        <v>190</v>
      </c>
      <c r="BH23" s="449" t="s">
        <v>191</v>
      </c>
      <c r="BI23" s="449" t="s">
        <v>192</v>
      </c>
      <c r="BJ23" s="449" t="s">
        <v>193</v>
      </c>
      <c r="BK23" s="449" t="s">
        <v>194</v>
      </c>
      <c r="BL23" s="449">
        <v>5.04</v>
      </c>
      <c r="BM23" s="449">
        <v>77</v>
      </c>
      <c r="BN23" s="449" t="s">
        <v>195</v>
      </c>
      <c r="BO23" s="449">
        <v>5000</v>
      </c>
      <c r="BP23" s="449">
        <v>1278401</v>
      </c>
      <c r="BQ23" s="449"/>
      <c r="BR23" s="449"/>
      <c r="BS23" s="449">
        <v>0</v>
      </c>
      <c r="BT23" s="449">
        <v>3825433</v>
      </c>
      <c r="BU23" s="449"/>
      <c r="BV23" s="449"/>
      <c r="BW23" s="449" t="s">
        <v>196</v>
      </c>
      <c r="BX23" s="449">
        <v>0</v>
      </c>
      <c r="BY23" s="449">
        <v>13</v>
      </c>
      <c r="BZ23" s="449">
        <v>1038</v>
      </c>
      <c r="CA23" s="449"/>
      <c r="CB23" s="449" t="s">
        <v>197</v>
      </c>
      <c r="CC23" s="449" t="s">
        <v>198</v>
      </c>
      <c r="CD23" s="449" t="s">
        <v>198</v>
      </c>
      <c r="CE23" s="449" t="s">
        <v>198</v>
      </c>
      <c r="CF23" s="449" t="s">
        <v>199</v>
      </c>
      <c r="CG23" s="449" t="s">
        <v>200</v>
      </c>
      <c r="CH23" s="449" t="s">
        <v>201</v>
      </c>
      <c r="CI23" s="449" t="s">
        <v>195</v>
      </c>
    </row>
    <row r="24" spans="1:87" x14ac:dyDescent="0.3">
      <c r="A24">
        <f t="shared" si="0"/>
        <v>50878</v>
      </c>
      <c r="B24" t="s">
        <v>2481</v>
      </c>
      <c r="C24" s="389" t="str">
        <f t="shared" si="3"/>
        <v>050878</v>
      </c>
      <c r="D24" s="297" t="s">
        <v>124</v>
      </c>
      <c r="E24" s="435" t="s">
        <v>2001</v>
      </c>
      <c r="F24" s="435" t="s">
        <v>1607</v>
      </c>
      <c r="G24" s="435" t="s">
        <v>124</v>
      </c>
      <c r="H24" s="436">
        <v>2001</v>
      </c>
      <c r="I24" s="435" t="s">
        <v>190</v>
      </c>
      <c r="J24" s="435" t="s">
        <v>190</v>
      </c>
      <c r="K24" s="435" t="s">
        <v>1612</v>
      </c>
      <c r="L24" s="437">
        <v>37364</v>
      </c>
      <c r="M24" s="437">
        <v>37364</v>
      </c>
      <c r="N24" s="435" t="s">
        <v>1608</v>
      </c>
      <c r="O24" s="436">
        <v>77223</v>
      </c>
      <c r="P24" s="435" t="s">
        <v>1341</v>
      </c>
      <c r="Q24" s="438"/>
      <c r="R24" s="435" t="s">
        <v>1608</v>
      </c>
      <c r="S24" s="436">
        <v>633</v>
      </c>
      <c r="T24" s="435" t="s">
        <v>1613</v>
      </c>
      <c r="U24" s="436">
        <v>396932</v>
      </c>
      <c r="V24" s="435" t="s">
        <v>1341</v>
      </c>
      <c r="W24" s="435" t="s">
        <v>1341</v>
      </c>
      <c r="X24" s="436" t="b">
        <v>0</v>
      </c>
      <c r="Y24" s="435" t="s">
        <v>1341</v>
      </c>
      <c r="Z24" s="435" t="s">
        <v>1341</v>
      </c>
      <c r="AA24" t="e">
        <f t="shared" si="2"/>
        <v>#N/A</v>
      </c>
      <c r="AN24" s="449" t="s">
        <v>188</v>
      </c>
      <c r="AO24" s="449">
        <v>4.0999999999999996</v>
      </c>
      <c r="AP24" s="449">
        <v>20140221</v>
      </c>
      <c r="AQ24" s="449" t="s">
        <v>189</v>
      </c>
      <c r="AR24" s="449" t="s">
        <v>189</v>
      </c>
      <c r="AS24" s="449">
        <v>7</v>
      </c>
      <c r="AT24" s="449">
        <v>53795</v>
      </c>
      <c r="AU24" s="449">
        <v>12</v>
      </c>
      <c r="AV24" s="449"/>
      <c r="AW24" s="449"/>
      <c r="AX24" s="449"/>
      <c r="AY24" s="449"/>
      <c r="AZ24" s="449">
        <v>1</v>
      </c>
      <c r="BA24" s="449">
        <v>3</v>
      </c>
      <c r="BB24" s="449">
        <v>2006</v>
      </c>
      <c r="BC24" s="449">
        <v>20070423</v>
      </c>
      <c r="BD24" s="449">
        <v>20070425</v>
      </c>
      <c r="BE24" s="449" t="s">
        <v>190</v>
      </c>
      <c r="BF24" s="449" t="s">
        <v>190</v>
      </c>
      <c r="BG24" s="449" t="s">
        <v>190</v>
      </c>
      <c r="BH24" s="449" t="s">
        <v>191</v>
      </c>
      <c r="BI24" s="449" t="s">
        <v>192</v>
      </c>
      <c r="BJ24" s="449" t="s">
        <v>193</v>
      </c>
      <c r="BK24" s="449" t="s">
        <v>194</v>
      </c>
      <c r="BL24" s="449">
        <v>4.57</v>
      </c>
      <c r="BM24" s="449">
        <v>75</v>
      </c>
      <c r="BN24" s="449" t="s">
        <v>195</v>
      </c>
      <c r="BO24" s="449">
        <v>5000</v>
      </c>
      <c r="BP24" s="449">
        <v>1432683</v>
      </c>
      <c r="BQ24" s="449"/>
      <c r="BR24" s="449"/>
      <c r="BS24" s="449">
        <v>5000</v>
      </c>
      <c r="BT24" s="449">
        <v>1856</v>
      </c>
      <c r="BU24" s="449">
        <v>0</v>
      </c>
      <c r="BV24" s="449">
        <v>4252400</v>
      </c>
      <c r="BW24" s="449" t="s">
        <v>196</v>
      </c>
      <c r="BX24" s="449">
        <v>1.2999999999999999E-3</v>
      </c>
      <c r="BY24" s="449">
        <v>15</v>
      </c>
      <c r="BZ24" s="449">
        <v>773</v>
      </c>
      <c r="CA24" s="449"/>
      <c r="CB24" s="449" t="s">
        <v>197</v>
      </c>
      <c r="CC24" s="449" t="s">
        <v>198</v>
      </c>
      <c r="CD24" s="449" t="s">
        <v>198</v>
      </c>
      <c r="CE24" s="449" t="s">
        <v>198</v>
      </c>
      <c r="CF24" s="449" t="s">
        <v>199</v>
      </c>
      <c r="CG24" s="449" t="s">
        <v>200</v>
      </c>
      <c r="CH24" s="449" t="s">
        <v>201</v>
      </c>
      <c r="CI24" s="449" t="s">
        <v>195</v>
      </c>
    </row>
    <row r="25" spans="1:87" x14ac:dyDescent="0.3">
      <c r="A25">
        <f t="shared" si="0"/>
        <v>50879</v>
      </c>
      <c r="B25" t="s">
        <v>2481</v>
      </c>
      <c r="C25" s="389" t="str">
        <f t="shared" si="3"/>
        <v>050879</v>
      </c>
      <c r="D25" s="297" t="s">
        <v>124</v>
      </c>
      <c r="E25" s="435" t="s">
        <v>2002</v>
      </c>
      <c r="F25" s="435" t="s">
        <v>1607</v>
      </c>
      <c r="G25" s="435" t="s">
        <v>124</v>
      </c>
      <c r="H25" s="436">
        <v>2001</v>
      </c>
      <c r="I25" s="435" t="s">
        <v>190</v>
      </c>
      <c r="J25" s="435" t="s">
        <v>190</v>
      </c>
      <c r="K25" s="435" t="s">
        <v>1612</v>
      </c>
      <c r="L25" s="437">
        <v>37364</v>
      </c>
      <c r="M25" s="437">
        <v>37364</v>
      </c>
      <c r="N25" s="435" t="s">
        <v>1608</v>
      </c>
      <c r="O25" s="436">
        <v>75445</v>
      </c>
      <c r="P25" s="435" t="s">
        <v>1341</v>
      </c>
      <c r="Q25" s="438"/>
      <c r="R25" s="435" t="s">
        <v>1608</v>
      </c>
      <c r="S25" s="436">
        <v>916</v>
      </c>
      <c r="T25" s="435" t="s">
        <v>1613</v>
      </c>
      <c r="U25" s="436">
        <v>416403</v>
      </c>
      <c r="V25" s="435" t="s">
        <v>1341</v>
      </c>
      <c r="W25" s="435" t="s">
        <v>1341</v>
      </c>
      <c r="X25" s="436" t="b">
        <v>0</v>
      </c>
      <c r="Y25" s="435" t="s">
        <v>1341</v>
      </c>
      <c r="Z25" s="435" t="s">
        <v>1341</v>
      </c>
      <c r="AA25" t="e">
        <f t="shared" si="2"/>
        <v>#N/A</v>
      </c>
      <c r="AN25" s="449" t="s">
        <v>188</v>
      </c>
      <c r="AO25" s="449">
        <v>4.0999999999999996</v>
      </c>
      <c r="AP25" s="449">
        <v>20140221</v>
      </c>
      <c r="AQ25" s="449" t="s">
        <v>189</v>
      </c>
      <c r="AR25" s="449" t="s">
        <v>189</v>
      </c>
      <c r="AS25" s="449">
        <v>7</v>
      </c>
      <c r="AT25" s="449">
        <v>53796</v>
      </c>
      <c r="AU25" s="449">
        <v>12</v>
      </c>
      <c r="AV25" s="449"/>
      <c r="AW25" s="449"/>
      <c r="AX25" s="449"/>
      <c r="AY25" s="449"/>
      <c r="AZ25" s="449">
        <v>1</v>
      </c>
      <c r="BA25" s="449">
        <v>3</v>
      </c>
      <c r="BB25" s="449">
        <v>2006</v>
      </c>
      <c r="BC25" s="449">
        <v>20070423</v>
      </c>
      <c r="BD25" s="449">
        <v>20070425</v>
      </c>
      <c r="BE25" s="449" t="s">
        <v>190</v>
      </c>
      <c r="BF25" s="449" t="s">
        <v>190</v>
      </c>
      <c r="BG25" s="449" t="s">
        <v>190</v>
      </c>
      <c r="BH25" s="449" t="s">
        <v>191</v>
      </c>
      <c r="BI25" s="449" t="s">
        <v>192</v>
      </c>
      <c r="BJ25" s="449" t="s">
        <v>193</v>
      </c>
      <c r="BK25" s="449" t="s">
        <v>194</v>
      </c>
      <c r="BL25" s="449">
        <v>4.22</v>
      </c>
      <c r="BM25" s="449">
        <v>73</v>
      </c>
      <c r="BN25" s="449" t="s">
        <v>195</v>
      </c>
      <c r="BO25" s="449">
        <v>5000</v>
      </c>
      <c r="BP25" s="449">
        <v>64885</v>
      </c>
      <c r="BQ25" s="449"/>
      <c r="BR25" s="449"/>
      <c r="BS25" s="449">
        <v>5000</v>
      </c>
      <c r="BT25" s="449">
        <v>783</v>
      </c>
      <c r="BU25" s="449">
        <v>0</v>
      </c>
      <c r="BV25" s="449">
        <v>171202</v>
      </c>
      <c r="BW25" s="449" t="s">
        <v>196</v>
      </c>
      <c r="BX25" s="449">
        <v>1.1900000000000001E-2</v>
      </c>
      <c r="BY25" s="449">
        <v>21</v>
      </c>
      <c r="BZ25" s="449">
        <v>1090</v>
      </c>
      <c r="CA25" s="449"/>
      <c r="CB25" s="449" t="s">
        <v>202</v>
      </c>
      <c r="CC25" s="449" t="s">
        <v>198</v>
      </c>
      <c r="CD25" s="449" t="s">
        <v>198</v>
      </c>
      <c r="CE25" s="449" t="s">
        <v>198</v>
      </c>
      <c r="CF25" s="449" t="s">
        <v>199</v>
      </c>
      <c r="CG25" s="449" t="s">
        <v>200</v>
      </c>
      <c r="CH25" s="449" t="s">
        <v>201</v>
      </c>
      <c r="CI25" s="449" t="s">
        <v>195</v>
      </c>
    </row>
    <row r="26" spans="1:87" x14ac:dyDescent="0.3">
      <c r="A26">
        <f t="shared" si="0"/>
        <v>50880</v>
      </c>
      <c r="B26" t="s">
        <v>2481</v>
      </c>
      <c r="C26" s="389" t="str">
        <f t="shared" si="3"/>
        <v>050880</v>
      </c>
      <c r="D26" s="297" t="s">
        <v>124</v>
      </c>
      <c r="E26" s="435" t="s">
        <v>2003</v>
      </c>
      <c r="F26" s="435" t="s">
        <v>1607</v>
      </c>
      <c r="G26" s="435" t="s">
        <v>124</v>
      </c>
      <c r="H26" s="436">
        <v>2001</v>
      </c>
      <c r="I26" s="435" t="s">
        <v>190</v>
      </c>
      <c r="J26" s="435" t="s">
        <v>190</v>
      </c>
      <c r="K26" s="435" t="s">
        <v>1612</v>
      </c>
      <c r="L26" s="437">
        <v>37364</v>
      </c>
      <c r="M26" s="437">
        <v>37364</v>
      </c>
      <c r="N26" s="435" t="s">
        <v>1608</v>
      </c>
      <c r="O26" s="436">
        <v>79730</v>
      </c>
      <c r="P26" s="435" t="s">
        <v>1341</v>
      </c>
      <c r="Q26" s="438"/>
      <c r="R26" s="435" t="s">
        <v>1613</v>
      </c>
      <c r="S26" s="436">
        <v>403292</v>
      </c>
      <c r="T26" s="435" t="s">
        <v>1341</v>
      </c>
      <c r="U26" s="440"/>
      <c r="V26" s="435" t="s">
        <v>1341</v>
      </c>
      <c r="W26" s="435" t="s">
        <v>1341</v>
      </c>
      <c r="X26" s="436" t="b">
        <v>0</v>
      </c>
      <c r="Y26" s="435" t="s">
        <v>1341</v>
      </c>
      <c r="Z26" s="435" t="s">
        <v>1341</v>
      </c>
      <c r="AA26" t="e">
        <f t="shared" si="2"/>
        <v>#N/A</v>
      </c>
      <c r="AN26" s="449" t="s">
        <v>188</v>
      </c>
      <c r="AO26" s="449">
        <v>4.0999999999999996</v>
      </c>
      <c r="AP26" s="449">
        <v>20140221</v>
      </c>
      <c r="AQ26" s="449" t="s">
        <v>189</v>
      </c>
      <c r="AR26" s="449" t="s">
        <v>189</v>
      </c>
      <c r="AS26" s="449">
        <v>7</v>
      </c>
      <c r="AT26" s="449">
        <v>53797</v>
      </c>
      <c r="AU26" s="449">
        <v>12</v>
      </c>
      <c r="AV26" s="449"/>
      <c r="AW26" s="449"/>
      <c r="AX26" s="449"/>
      <c r="AY26" s="449"/>
      <c r="AZ26" s="449">
        <v>1</v>
      </c>
      <c r="BA26" s="449">
        <v>3</v>
      </c>
      <c r="BB26" s="449">
        <v>2006</v>
      </c>
      <c r="BC26" s="449">
        <v>20070423</v>
      </c>
      <c r="BD26" s="449">
        <v>20070425</v>
      </c>
      <c r="BE26" s="449" t="s">
        <v>190</v>
      </c>
      <c r="BF26" s="449" t="s">
        <v>190</v>
      </c>
      <c r="BG26" s="449" t="s">
        <v>190</v>
      </c>
      <c r="BH26" s="449" t="s">
        <v>191</v>
      </c>
      <c r="BI26" s="449" t="s">
        <v>192</v>
      </c>
      <c r="BJ26" s="449" t="s">
        <v>193</v>
      </c>
      <c r="BK26" s="449" t="s">
        <v>194</v>
      </c>
      <c r="BL26" s="449">
        <v>4.22</v>
      </c>
      <c r="BM26" s="449">
        <v>73</v>
      </c>
      <c r="BN26" s="449" t="s">
        <v>195</v>
      </c>
      <c r="BO26" s="449">
        <v>5000</v>
      </c>
      <c r="BP26" s="449">
        <v>46377</v>
      </c>
      <c r="BQ26" s="449"/>
      <c r="BR26" s="449"/>
      <c r="BS26" s="449">
        <v>5000</v>
      </c>
      <c r="BT26" s="449">
        <v>560</v>
      </c>
      <c r="BU26" s="449">
        <v>0</v>
      </c>
      <c r="BV26" s="449">
        <v>189933</v>
      </c>
      <c r="BW26" s="449" t="s">
        <v>196</v>
      </c>
      <c r="BX26" s="449">
        <v>1.1900000000000001E-2</v>
      </c>
      <c r="BY26" s="449">
        <v>21</v>
      </c>
      <c r="BZ26" s="449">
        <v>1090</v>
      </c>
      <c r="CA26" s="449"/>
      <c r="CB26" s="449" t="s">
        <v>203</v>
      </c>
      <c r="CC26" s="449" t="s">
        <v>198</v>
      </c>
      <c r="CD26" s="449" t="s">
        <v>198</v>
      </c>
      <c r="CE26" s="449" t="s">
        <v>198</v>
      </c>
      <c r="CF26" s="449" t="s">
        <v>199</v>
      </c>
      <c r="CG26" s="449" t="s">
        <v>200</v>
      </c>
      <c r="CH26" s="449" t="s">
        <v>201</v>
      </c>
      <c r="CI26" s="449" t="s">
        <v>195</v>
      </c>
    </row>
    <row r="27" spans="1:87" x14ac:dyDescent="0.3">
      <c r="A27">
        <f t="shared" si="0"/>
        <v>50881</v>
      </c>
      <c r="B27" t="s">
        <v>2481</v>
      </c>
      <c r="C27" s="389" t="str">
        <f t="shared" si="3"/>
        <v>050881</v>
      </c>
      <c r="D27" s="297" t="s">
        <v>124</v>
      </c>
      <c r="E27" s="435" t="s">
        <v>2004</v>
      </c>
      <c r="F27" s="435" t="s">
        <v>1607</v>
      </c>
      <c r="G27" s="435" t="s">
        <v>124</v>
      </c>
      <c r="H27" s="436">
        <v>2001</v>
      </c>
      <c r="I27" s="435" t="s">
        <v>190</v>
      </c>
      <c r="J27" s="435" t="s">
        <v>190</v>
      </c>
      <c r="K27" s="435" t="s">
        <v>1612</v>
      </c>
      <c r="L27" s="437">
        <v>37370</v>
      </c>
      <c r="M27" s="437">
        <v>37370</v>
      </c>
      <c r="N27" s="435" t="s">
        <v>1608</v>
      </c>
      <c r="O27" s="436">
        <v>78898</v>
      </c>
      <c r="P27" s="435" t="s">
        <v>1341</v>
      </c>
      <c r="Q27" s="438"/>
      <c r="R27" s="435" t="s">
        <v>1608</v>
      </c>
      <c r="S27" s="436">
        <v>317</v>
      </c>
      <c r="T27" s="435" t="s">
        <v>1613</v>
      </c>
      <c r="U27" s="436">
        <v>356862</v>
      </c>
      <c r="V27" s="435" t="s">
        <v>1341</v>
      </c>
      <c r="W27" s="435" t="s">
        <v>1341</v>
      </c>
      <c r="X27" s="436" t="b">
        <v>0</v>
      </c>
      <c r="Y27" s="435" t="s">
        <v>1341</v>
      </c>
      <c r="Z27" s="435" t="s">
        <v>1341</v>
      </c>
      <c r="AA27" t="e">
        <f t="shared" si="2"/>
        <v>#N/A</v>
      </c>
      <c r="AN27" s="449" t="s">
        <v>188</v>
      </c>
      <c r="AO27" s="449">
        <v>4.0999999999999996</v>
      </c>
      <c r="AP27" s="449">
        <v>20140604</v>
      </c>
      <c r="AQ27" s="449" t="s">
        <v>189</v>
      </c>
      <c r="AR27" s="449" t="s">
        <v>189</v>
      </c>
      <c r="AS27" s="449">
        <v>7</v>
      </c>
      <c r="AT27" s="449">
        <v>53798</v>
      </c>
      <c r="AU27" s="449">
        <v>12</v>
      </c>
      <c r="AV27" s="449"/>
      <c r="AW27" s="449"/>
      <c r="AX27" s="449"/>
      <c r="AY27" s="449"/>
      <c r="AZ27" s="449">
        <v>1</v>
      </c>
      <c r="BA27" s="449">
        <v>3</v>
      </c>
      <c r="BB27" s="449">
        <v>2006</v>
      </c>
      <c r="BC27" s="449">
        <v>20070423</v>
      </c>
      <c r="BD27" s="449">
        <v>20070425</v>
      </c>
      <c r="BE27" s="449" t="s">
        <v>190</v>
      </c>
      <c r="BF27" s="449" t="s">
        <v>190</v>
      </c>
      <c r="BG27" s="449" t="s">
        <v>190</v>
      </c>
      <c r="BH27" s="449" t="s">
        <v>191</v>
      </c>
      <c r="BI27" s="449" t="s">
        <v>192</v>
      </c>
      <c r="BJ27" s="449" t="s">
        <v>193</v>
      </c>
      <c r="BK27" s="449" t="s">
        <v>194</v>
      </c>
      <c r="BL27" s="449">
        <v>3.64</v>
      </c>
      <c r="BM27" s="449">
        <v>70</v>
      </c>
      <c r="BN27" s="449" t="s">
        <v>195</v>
      </c>
      <c r="BO27" s="449">
        <v>5000</v>
      </c>
      <c r="BP27" s="449">
        <v>64093</v>
      </c>
      <c r="BQ27" s="449"/>
      <c r="BR27" s="449"/>
      <c r="BS27" s="449">
        <v>5000</v>
      </c>
      <c r="BT27" s="449">
        <v>1870</v>
      </c>
      <c r="BU27" s="449">
        <v>0</v>
      </c>
      <c r="BV27" s="449">
        <v>146301</v>
      </c>
      <c r="BW27" s="449" t="s">
        <v>196</v>
      </c>
      <c r="BX27" s="449">
        <v>1.61E-2</v>
      </c>
      <c r="BY27" s="449">
        <v>20</v>
      </c>
      <c r="BZ27" s="449">
        <v>529</v>
      </c>
      <c r="CA27" s="449"/>
      <c r="CB27" s="449" t="s">
        <v>2591</v>
      </c>
      <c r="CC27" s="449" t="s">
        <v>198</v>
      </c>
      <c r="CD27" s="449" t="s">
        <v>198</v>
      </c>
      <c r="CE27" s="449" t="s">
        <v>198</v>
      </c>
      <c r="CF27" s="449" t="s">
        <v>199</v>
      </c>
      <c r="CG27" s="449" t="s">
        <v>200</v>
      </c>
      <c r="CH27" s="449" t="s">
        <v>201</v>
      </c>
      <c r="CI27" s="449" t="s">
        <v>195</v>
      </c>
    </row>
    <row r="28" spans="1:87" x14ac:dyDescent="0.3">
      <c r="A28">
        <f t="shared" si="0"/>
        <v>50882</v>
      </c>
      <c r="B28" t="s">
        <v>2481</v>
      </c>
      <c r="C28" s="389" t="str">
        <f t="shared" si="3"/>
        <v>050882</v>
      </c>
      <c r="D28" s="297" t="s">
        <v>124</v>
      </c>
      <c r="E28" s="435" t="s">
        <v>1986</v>
      </c>
      <c r="F28" s="435" t="s">
        <v>1607</v>
      </c>
      <c r="G28" s="435" t="s">
        <v>124</v>
      </c>
      <c r="H28" s="436">
        <v>2001</v>
      </c>
      <c r="I28" s="435" t="s">
        <v>190</v>
      </c>
      <c r="J28" s="435" t="s">
        <v>190</v>
      </c>
      <c r="K28" s="435" t="s">
        <v>1612</v>
      </c>
      <c r="L28" s="437">
        <v>37371</v>
      </c>
      <c r="M28" s="437">
        <v>37371</v>
      </c>
      <c r="N28" s="435" t="s">
        <v>1608</v>
      </c>
      <c r="O28" s="436">
        <v>78815</v>
      </c>
      <c r="P28" s="435" t="s">
        <v>1341</v>
      </c>
      <c r="Q28" s="438"/>
      <c r="R28" s="435" t="s">
        <v>1613</v>
      </c>
      <c r="S28" s="436">
        <v>348129</v>
      </c>
      <c r="T28" s="435" t="s">
        <v>1341</v>
      </c>
      <c r="U28" s="440"/>
      <c r="V28" s="435" t="s">
        <v>1341</v>
      </c>
      <c r="W28" s="435" t="s">
        <v>1341</v>
      </c>
      <c r="X28" s="436" t="b">
        <v>0</v>
      </c>
      <c r="Y28" s="435" t="s">
        <v>1341</v>
      </c>
      <c r="Z28" s="435" t="s">
        <v>1341</v>
      </c>
      <c r="AA28" t="e">
        <f t="shared" si="2"/>
        <v>#N/A</v>
      </c>
      <c r="AN28" s="449" t="s">
        <v>188</v>
      </c>
      <c r="AO28" s="449">
        <v>4.0999999999999996</v>
      </c>
      <c r="AP28" s="449">
        <v>20140221</v>
      </c>
      <c r="AQ28" s="449" t="s">
        <v>189</v>
      </c>
      <c r="AR28" s="449" t="s">
        <v>189</v>
      </c>
      <c r="AS28" s="449">
        <v>7</v>
      </c>
      <c r="AT28" s="449">
        <v>53799</v>
      </c>
      <c r="AU28" s="449">
        <v>12</v>
      </c>
      <c r="AV28" s="449"/>
      <c r="AW28" s="449"/>
      <c r="AX28" s="449"/>
      <c r="AY28" s="449"/>
      <c r="AZ28" s="449">
        <v>1</v>
      </c>
      <c r="BA28" s="449">
        <v>3</v>
      </c>
      <c r="BB28" s="449">
        <v>2006</v>
      </c>
      <c r="BC28" s="449">
        <v>20070423</v>
      </c>
      <c r="BD28" s="449">
        <v>20070425</v>
      </c>
      <c r="BE28" s="449" t="s">
        <v>190</v>
      </c>
      <c r="BF28" s="449" t="s">
        <v>190</v>
      </c>
      <c r="BG28" s="449" t="s">
        <v>190</v>
      </c>
      <c r="BH28" s="449" t="s">
        <v>191</v>
      </c>
      <c r="BI28" s="449" t="s">
        <v>192</v>
      </c>
      <c r="BJ28" s="449" t="s">
        <v>193</v>
      </c>
      <c r="BK28" s="449" t="s">
        <v>194</v>
      </c>
      <c r="BL28" s="449">
        <v>3.64</v>
      </c>
      <c r="BM28" s="449">
        <v>70</v>
      </c>
      <c r="BN28" s="449" t="s">
        <v>195</v>
      </c>
      <c r="BO28" s="449">
        <v>5000</v>
      </c>
      <c r="BP28" s="449">
        <v>39208</v>
      </c>
      <c r="BQ28" s="449"/>
      <c r="BR28" s="449"/>
      <c r="BS28" s="449">
        <v>5000</v>
      </c>
      <c r="BT28" s="449">
        <v>1144</v>
      </c>
      <c r="BU28" s="449">
        <v>0</v>
      </c>
      <c r="BV28" s="449">
        <v>171912</v>
      </c>
      <c r="BW28" s="449" t="s">
        <v>196</v>
      </c>
      <c r="BX28" s="449">
        <v>2.8400000000000002E-2</v>
      </c>
      <c r="BY28" s="449">
        <v>20</v>
      </c>
      <c r="BZ28" s="449">
        <v>529</v>
      </c>
      <c r="CA28" s="449"/>
      <c r="CB28" s="449" t="s">
        <v>205</v>
      </c>
      <c r="CC28" s="449" t="s">
        <v>198</v>
      </c>
      <c r="CD28" s="449" t="s">
        <v>198</v>
      </c>
      <c r="CE28" s="449" t="s">
        <v>198</v>
      </c>
      <c r="CF28" s="449" t="s">
        <v>199</v>
      </c>
      <c r="CG28" s="449" t="s">
        <v>200</v>
      </c>
      <c r="CH28" s="449" t="s">
        <v>201</v>
      </c>
      <c r="CI28" s="449" t="s">
        <v>195</v>
      </c>
    </row>
    <row r="29" spans="1:87" x14ac:dyDescent="0.3">
      <c r="A29">
        <f t="shared" si="0"/>
        <v>50883</v>
      </c>
      <c r="B29" t="s">
        <v>2481</v>
      </c>
      <c r="C29" s="389" t="str">
        <f t="shared" si="3"/>
        <v>050883</v>
      </c>
      <c r="D29" s="297" t="s">
        <v>124</v>
      </c>
      <c r="E29" s="435" t="s">
        <v>1987</v>
      </c>
      <c r="F29" s="435" t="s">
        <v>1607</v>
      </c>
      <c r="G29" s="435" t="s">
        <v>124</v>
      </c>
      <c r="H29" s="436">
        <v>2001</v>
      </c>
      <c r="I29" s="435" t="s">
        <v>190</v>
      </c>
      <c r="J29" s="435" t="s">
        <v>190</v>
      </c>
      <c r="K29" s="435" t="s">
        <v>1612</v>
      </c>
      <c r="L29" s="437">
        <v>37371</v>
      </c>
      <c r="M29" s="437">
        <v>37371</v>
      </c>
      <c r="N29" s="435" t="s">
        <v>1608</v>
      </c>
      <c r="O29" s="436">
        <v>77728</v>
      </c>
      <c r="P29" s="435" t="s">
        <v>1341</v>
      </c>
      <c r="Q29" s="441"/>
      <c r="R29" s="435" t="s">
        <v>1608</v>
      </c>
      <c r="S29" s="436">
        <v>627</v>
      </c>
      <c r="T29" s="435" t="s">
        <v>1613</v>
      </c>
      <c r="U29" s="436">
        <v>362301</v>
      </c>
      <c r="V29" s="435" t="s">
        <v>1341</v>
      </c>
      <c r="W29" s="435" t="s">
        <v>1341</v>
      </c>
      <c r="X29" s="436" t="b">
        <v>0</v>
      </c>
      <c r="Y29" s="435" t="s">
        <v>1341</v>
      </c>
      <c r="Z29" s="435" t="s">
        <v>1341</v>
      </c>
      <c r="AA29" t="e">
        <f t="shared" si="2"/>
        <v>#N/A</v>
      </c>
      <c r="AN29" s="449" t="s">
        <v>188</v>
      </c>
      <c r="AO29" s="449">
        <v>4.0999999999999996</v>
      </c>
      <c r="AP29" s="449">
        <v>20140221</v>
      </c>
      <c r="AQ29" s="449" t="s">
        <v>189</v>
      </c>
      <c r="AR29" s="449" t="s">
        <v>189</v>
      </c>
      <c r="AS29" s="449">
        <v>7</v>
      </c>
      <c r="AT29" s="449">
        <v>53864</v>
      </c>
      <c r="AU29" s="449">
        <v>12</v>
      </c>
      <c r="AV29" s="449"/>
      <c r="AW29" s="449"/>
      <c r="AX29" s="449"/>
      <c r="AY29" s="449"/>
      <c r="AZ29" s="449">
        <v>1</v>
      </c>
      <c r="BA29" s="449">
        <v>3</v>
      </c>
      <c r="BB29" s="449">
        <v>2006</v>
      </c>
      <c r="BC29" s="449">
        <v>20070423</v>
      </c>
      <c r="BD29" s="449">
        <v>20070425</v>
      </c>
      <c r="BE29" s="449" t="s">
        <v>190</v>
      </c>
      <c r="BF29" s="449" t="s">
        <v>190</v>
      </c>
      <c r="BG29" s="449" t="s">
        <v>190</v>
      </c>
      <c r="BH29" s="449" t="s">
        <v>191</v>
      </c>
      <c r="BI29" s="449" t="s">
        <v>192</v>
      </c>
      <c r="BJ29" s="449" t="s">
        <v>193</v>
      </c>
      <c r="BK29" s="449" t="s">
        <v>194</v>
      </c>
      <c r="BL29" s="449">
        <v>3.61</v>
      </c>
      <c r="BM29" s="449">
        <v>69</v>
      </c>
      <c r="BN29" s="449" t="s">
        <v>195</v>
      </c>
      <c r="BO29" s="449">
        <v>5000</v>
      </c>
      <c r="BP29" s="449">
        <v>64665</v>
      </c>
      <c r="BQ29" s="449"/>
      <c r="BR29" s="449"/>
      <c r="BS29" s="449">
        <v>5000</v>
      </c>
      <c r="BT29" s="449">
        <v>544</v>
      </c>
      <c r="BU29" s="449">
        <v>0</v>
      </c>
      <c r="BV29" s="449">
        <v>147071</v>
      </c>
      <c r="BW29" s="449" t="s">
        <v>196</v>
      </c>
      <c r="BX29" s="449">
        <v>8.3000000000000001E-3</v>
      </c>
      <c r="BY29" s="449">
        <v>22</v>
      </c>
      <c r="BZ29" s="449">
        <v>839</v>
      </c>
      <c r="CA29" s="449"/>
      <c r="CB29" s="449" t="s">
        <v>206</v>
      </c>
      <c r="CC29" s="449" t="s">
        <v>198</v>
      </c>
      <c r="CD29" s="449" t="s">
        <v>198</v>
      </c>
      <c r="CE29" s="449" t="s">
        <v>198</v>
      </c>
      <c r="CF29" s="449" t="s">
        <v>199</v>
      </c>
      <c r="CG29" s="449" t="s">
        <v>200</v>
      </c>
      <c r="CH29" s="449" t="s">
        <v>201</v>
      </c>
      <c r="CI29" s="449" t="s">
        <v>195</v>
      </c>
    </row>
    <row r="30" spans="1:87" x14ac:dyDescent="0.3">
      <c r="A30">
        <f t="shared" si="0"/>
        <v>50884</v>
      </c>
      <c r="B30" t="s">
        <v>2481</v>
      </c>
      <c r="C30" s="389" t="str">
        <f t="shared" si="3"/>
        <v>050884</v>
      </c>
      <c r="D30" s="297" t="s">
        <v>124</v>
      </c>
      <c r="E30" s="435" t="s">
        <v>1988</v>
      </c>
      <c r="F30" s="435" t="s">
        <v>1607</v>
      </c>
      <c r="G30" s="435" t="s">
        <v>124</v>
      </c>
      <c r="H30" s="436">
        <v>2001</v>
      </c>
      <c r="I30" s="435" t="s">
        <v>190</v>
      </c>
      <c r="J30" s="435" t="s">
        <v>190</v>
      </c>
      <c r="K30" s="435" t="s">
        <v>1612</v>
      </c>
      <c r="L30" s="437">
        <v>37371</v>
      </c>
      <c r="M30" s="437">
        <v>37371</v>
      </c>
      <c r="N30" s="435" t="s">
        <v>1608</v>
      </c>
      <c r="O30" s="436">
        <v>79138</v>
      </c>
      <c r="P30" s="435" t="s">
        <v>1341</v>
      </c>
      <c r="Q30" s="441"/>
      <c r="R30" s="435" t="s">
        <v>1608</v>
      </c>
      <c r="S30" s="436">
        <v>318</v>
      </c>
      <c r="T30" s="435" t="s">
        <v>1613</v>
      </c>
      <c r="U30" s="436">
        <v>347614</v>
      </c>
      <c r="V30" s="435" t="s">
        <v>1341</v>
      </c>
      <c r="W30" s="435" t="s">
        <v>1341</v>
      </c>
      <c r="X30" s="436" t="b">
        <v>0</v>
      </c>
      <c r="Y30" s="435" t="s">
        <v>1341</v>
      </c>
      <c r="Z30" s="435" t="s">
        <v>1341</v>
      </c>
      <c r="AA30" t="e">
        <f t="shared" si="2"/>
        <v>#N/A</v>
      </c>
      <c r="AN30" s="449" t="s">
        <v>188</v>
      </c>
      <c r="AO30" s="449">
        <v>4.0999999999999996</v>
      </c>
      <c r="AP30" s="449">
        <v>20140221</v>
      </c>
      <c r="AQ30" s="449" t="s">
        <v>189</v>
      </c>
      <c r="AR30" s="449" t="s">
        <v>189</v>
      </c>
      <c r="AS30" s="449">
        <v>7</v>
      </c>
      <c r="AT30" s="449">
        <v>53865</v>
      </c>
      <c r="AU30" s="449">
        <v>12</v>
      </c>
      <c r="AV30" s="449"/>
      <c r="AW30" s="449"/>
      <c r="AX30" s="449"/>
      <c r="AY30" s="449"/>
      <c r="AZ30" s="449">
        <v>1</v>
      </c>
      <c r="BA30" s="449">
        <v>3</v>
      </c>
      <c r="BB30" s="449">
        <v>2006</v>
      </c>
      <c r="BC30" s="449">
        <v>20070423</v>
      </c>
      <c r="BD30" s="449">
        <v>20070425</v>
      </c>
      <c r="BE30" s="449" t="s">
        <v>190</v>
      </c>
      <c r="BF30" s="449" t="s">
        <v>190</v>
      </c>
      <c r="BG30" s="449" t="s">
        <v>190</v>
      </c>
      <c r="BH30" s="449" t="s">
        <v>191</v>
      </c>
      <c r="BI30" s="449" t="s">
        <v>192</v>
      </c>
      <c r="BJ30" s="449" t="s">
        <v>193</v>
      </c>
      <c r="BK30" s="449" t="s">
        <v>194</v>
      </c>
      <c r="BL30" s="449">
        <v>3.61</v>
      </c>
      <c r="BM30" s="449">
        <v>69</v>
      </c>
      <c r="BN30" s="449" t="s">
        <v>195</v>
      </c>
      <c r="BO30" s="449">
        <v>5000</v>
      </c>
      <c r="BP30" s="449">
        <v>41770</v>
      </c>
      <c r="BQ30" s="449"/>
      <c r="BR30" s="449"/>
      <c r="BS30" s="449">
        <v>5000</v>
      </c>
      <c r="BT30" s="449">
        <v>351</v>
      </c>
      <c r="BU30" s="449">
        <v>0</v>
      </c>
      <c r="BV30" s="449">
        <v>170159</v>
      </c>
      <c r="BW30" s="449" t="s">
        <v>196</v>
      </c>
      <c r="BX30" s="449">
        <v>8.3000000000000001E-3</v>
      </c>
      <c r="BY30" s="449">
        <v>22</v>
      </c>
      <c r="BZ30" s="449">
        <v>839</v>
      </c>
      <c r="CA30" s="449"/>
      <c r="CB30" s="449" t="s">
        <v>207</v>
      </c>
      <c r="CC30" s="449" t="s">
        <v>198</v>
      </c>
      <c r="CD30" s="449" t="s">
        <v>198</v>
      </c>
      <c r="CE30" s="449" t="s">
        <v>198</v>
      </c>
      <c r="CF30" s="449" t="s">
        <v>199</v>
      </c>
      <c r="CG30" s="449" t="s">
        <v>200</v>
      </c>
      <c r="CH30" s="449" t="s">
        <v>201</v>
      </c>
      <c r="CI30" s="449" t="s">
        <v>195</v>
      </c>
    </row>
    <row r="31" spans="1:87" x14ac:dyDescent="0.3">
      <c r="A31">
        <f t="shared" si="0"/>
        <v>50885</v>
      </c>
      <c r="B31" t="s">
        <v>2481</v>
      </c>
      <c r="C31" s="389" t="str">
        <f t="shared" si="3"/>
        <v>050885</v>
      </c>
      <c r="D31" s="297" t="s">
        <v>124</v>
      </c>
      <c r="E31" s="435" t="s">
        <v>1989</v>
      </c>
      <c r="F31" s="435" t="s">
        <v>1607</v>
      </c>
      <c r="G31" s="435" t="s">
        <v>124</v>
      </c>
      <c r="H31" s="436">
        <v>2001</v>
      </c>
      <c r="I31" s="435" t="s">
        <v>190</v>
      </c>
      <c r="J31" s="435" t="s">
        <v>190</v>
      </c>
      <c r="K31" s="435" t="s">
        <v>1612</v>
      </c>
      <c r="L31" s="437">
        <v>37371</v>
      </c>
      <c r="M31" s="437">
        <v>37371</v>
      </c>
      <c r="N31" s="435" t="s">
        <v>1608</v>
      </c>
      <c r="O31" s="436">
        <v>78259</v>
      </c>
      <c r="P31" s="435" t="s">
        <v>1341</v>
      </c>
      <c r="Q31" s="440"/>
      <c r="R31" s="435" t="s">
        <v>1613</v>
      </c>
      <c r="S31" s="436">
        <v>299172</v>
      </c>
      <c r="T31" s="435" t="s">
        <v>1341</v>
      </c>
      <c r="U31" s="441"/>
      <c r="V31" s="435" t="s">
        <v>1341</v>
      </c>
      <c r="W31" s="435" t="s">
        <v>1341</v>
      </c>
      <c r="X31" s="436" t="b">
        <v>0</v>
      </c>
      <c r="Y31" s="435" t="s">
        <v>1341</v>
      </c>
      <c r="Z31" s="435" t="s">
        <v>1341</v>
      </c>
      <c r="AA31" t="e">
        <f t="shared" si="2"/>
        <v>#N/A</v>
      </c>
      <c r="AN31" s="449" t="s">
        <v>188</v>
      </c>
      <c r="AO31" s="449">
        <v>4.0999999999999996</v>
      </c>
      <c r="AP31" s="449">
        <v>20090318</v>
      </c>
      <c r="AQ31" s="449" t="s">
        <v>189</v>
      </c>
      <c r="AR31" s="449" t="s">
        <v>189</v>
      </c>
      <c r="AS31" s="449">
        <v>7</v>
      </c>
      <c r="AT31" s="449">
        <v>53874</v>
      </c>
      <c r="AU31" s="449">
        <v>12</v>
      </c>
      <c r="AV31" s="449"/>
      <c r="AW31" s="449"/>
      <c r="AX31" s="449" t="s">
        <v>250</v>
      </c>
      <c r="AY31" s="449" t="s">
        <v>601</v>
      </c>
      <c r="AZ31" s="449">
        <v>1</v>
      </c>
      <c r="BA31" s="449">
        <v>3</v>
      </c>
      <c r="BB31" s="449">
        <v>2007</v>
      </c>
      <c r="BC31" s="449">
        <v>20080502</v>
      </c>
      <c r="BD31" s="449">
        <v>20080502</v>
      </c>
      <c r="BE31" s="449" t="s">
        <v>845</v>
      </c>
      <c r="BF31" s="449" t="s">
        <v>846</v>
      </c>
      <c r="BG31" s="449" t="s">
        <v>847</v>
      </c>
      <c r="BH31" s="449" t="s">
        <v>213</v>
      </c>
      <c r="BI31" s="449" t="s">
        <v>192</v>
      </c>
      <c r="BJ31" s="449" t="s">
        <v>279</v>
      </c>
      <c r="BK31" s="449" t="s">
        <v>194</v>
      </c>
      <c r="BL31" s="449">
        <v>7.53</v>
      </c>
      <c r="BM31" s="449">
        <v>94</v>
      </c>
      <c r="BN31" s="449" t="s">
        <v>195</v>
      </c>
      <c r="BO31" s="449">
        <v>5000</v>
      </c>
      <c r="BP31" s="449">
        <v>25007</v>
      </c>
      <c r="BQ31" s="449"/>
      <c r="BR31" s="449"/>
      <c r="BS31" s="449">
        <v>5000</v>
      </c>
      <c r="BT31" s="449">
        <v>750506</v>
      </c>
      <c r="BU31" s="449"/>
      <c r="BV31" s="449"/>
      <c r="BW31" s="449" t="s">
        <v>214</v>
      </c>
      <c r="BX31" s="449">
        <v>0</v>
      </c>
      <c r="BY31" s="449">
        <v>35</v>
      </c>
      <c r="BZ31" s="449">
        <v>523</v>
      </c>
      <c r="CA31" s="449"/>
      <c r="CB31" s="449" t="s">
        <v>848</v>
      </c>
      <c r="CC31" s="449" t="s">
        <v>849</v>
      </c>
      <c r="CD31" s="449" t="s">
        <v>850</v>
      </c>
      <c r="CE31" s="449" t="s">
        <v>849</v>
      </c>
      <c r="CF31" s="449" t="s">
        <v>231</v>
      </c>
      <c r="CG31" s="449" t="s">
        <v>851</v>
      </c>
      <c r="CH31" s="449" t="s">
        <v>852</v>
      </c>
      <c r="CI31" s="449" t="s">
        <v>196</v>
      </c>
    </row>
    <row r="32" spans="1:87" x14ac:dyDescent="0.3">
      <c r="A32">
        <f t="shared" si="0"/>
        <v>50886</v>
      </c>
      <c r="B32" t="s">
        <v>2481</v>
      </c>
      <c r="C32" s="389" t="str">
        <f t="shared" si="3"/>
        <v>050886</v>
      </c>
      <c r="D32" s="297" t="s">
        <v>124</v>
      </c>
      <c r="E32" s="435" t="s">
        <v>1990</v>
      </c>
      <c r="F32" s="435" t="s">
        <v>1607</v>
      </c>
      <c r="G32" s="435" t="s">
        <v>124</v>
      </c>
      <c r="H32" s="436">
        <v>2001</v>
      </c>
      <c r="I32" s="435" t="s">
        <v>190</v>
      </c>
      <c r="J32" s="435" t="s">
        <v>190</v>
      </c>
      <c r="K32" s="435" t="s">
        <v>1612</v>
      </c>
      <c r="L32" s="437">
        <v>37371</v>
      </c>
      <c r="M32" s="437">
        <v>37371</v>
      </c>
      <c r="N32" s="435" t="s">
        <v>1608</v>
      </c>
      <c r="O32" s="436">
        <v>78641</v>
      </c>
      <c r="P32" s="435" t="s">
        <v>1341</v>
      </c>
      <c r="Q32" s="440"/>
      <c r="R32" s="435" t="s">
        <v>1613</v>
      </c>
      <c r="S32" s="436">
        <v>222159</v>
      </c>
      <c r="T32" s="435" t="s">
        <v>1341</v>
      </c>
      <c r="U32" s="441"/>
      <c r="V32" s="435" t="s">
        <v>1341</v>
      </c>
      <c r="W32" s="435" t="s">
        <v>1341</v>
      </c>
      <c r="X32" s="436" t="b">
        <v>0</v>
      </c>
      <c r="Y32" s="435" t="s">
        <v>1341</v>
      </c>
      <c r="Z32" s="435" t="s">
        <v>1341</v>
      </c>
      <c r="AA32" t="e">
        <f t="shared" si="2"/>
        <v>#N/A</v>
      </c>
      <c r="AN32" s="449" t="s">
        <v>188</v>
      </c>
      <c r="AO32" s="449">
        <v>4.0999999999999996</v>
      </c>
      <c r="AP32" s="449">
        <v>20090318</v>
      </c>
      <c r="AQ32" s="449" t="s">
        <v>189</v>
      </c>
      <c r="AR32" s="449" t="s">
        <v>189</v>
      </c>
      <c r="AS32" s="449">
        <v>7</v>
      </c>
      <c r="AT32" s="449">
        <v>54274</v>
      </c>
      <c r="AU32" s="449">
        <v>12</v>
      </c>
      <c r="AV32" s="449"/>
      <c r="AW32" s="449"/>
      <c r="AX32" s="449" t="s">
        <v>250</v>
      </c>
      <c r="AY32" s="449" t="s">
        <v>867</v>
      </c>
      <c r="AZ32" s="449">
        <v>1</v>
      </c>
      <c r="BA32" s="449">
        <v>3</v>
      </c>
      <c r="BB32" s="449">
        <v>2007</v>
      </c>
      <c r="BC32" s="449">
        <v>20080410</v>
      </c>
      <c r="BD32" s="449">
        <v>20080410</v>
      </c>
      <c r="BE32" s="449" t="s">
        <v>845</v>
      </c>
      <c r="BF32" s="449" t="s">
        <v>846</v>
      </c>
      <c r="BG32" s="449" t="s">
        <v>847</v>
      </c>
      <c r="BH32" s="449" t="s">
        <v>213</v>
      </c>
      <c r="BI32" s="449" t="s">
        <v>192</v>
      </c>
      <c r="BJ32" s="449" t="s">
        <v>279</v>
      </c>
      <c r="BK32" s="449" t="s">
        <v>194</v>
      </c>
      <c r="BL32" s="449">
        <v>6.07</v>
      </c>
      <c r="BM32" s="449">
        <v>88</v>
      </c>
      <c r="BN32" s="449" t="s">
        <v>195</v>
      </c>
      <c r="BO32" s="449">
        <v>5000</v>
      </c>
      <c r="BP32" s="449">
        <v>62743</v>
      </c>
      <c r="BQ32" s="449"/>
      <c r="BR32" s="449"/>
      <c r="BS32" s="449">
        <v>5000</v>
      </c>
      <c r="BT32" s="449">
        <v>3420990</v>
      </c>
      <c r="BU32" s="449"/>
      <c r="BV32" s="449"/>
      <c r="BW32" s="449" t="s">
        <v>214</v>
      </c>
      <c r="BX32" s="449">
        <v>0</v>
      </c>
      <c r="BY32" s="449">
        <v>29</v>
      </c>
      <c r="BZ32" s="449">
        <v>513</v>
      </c>
      <c r="CA32" s="449"/>
      <c r="CB32" s="449" t="s">
        <v>848</v>
      </c>
      <c r="CC32" s="449" t="s">
        <v>849</v>
      </c>
      <c r="CD32" s="449" t="s">
        <v>850</v>
      </c>
      <c r="CE32" s="449" t="s">
        <v>849</v>
      </c>
      <c r="CF32" s="449" t="s">
        <v>231</v>
      </c>
      <c r="CG32" s="449" t="s">
        <v>851</v>
      </c>
      <c r="CH32" s="449" t="s">
        <v>852</v>
      </c>
      <c r="CI32" s="449" t="s">
        <v>196</v>
      </c>
    </row>
    <row r="33" spans="1:87" x14ac:dyDescent="0.3">
      <c r="A33">
        <f t="shared" si="0"/>
        <v>50887</v>
      </c>
      <c r="B33" t="s">
        <v>2481</v>
      </c>
      <c r="C33" s="389" t="str">
        <f t="shared" si="3"/>
        <v>050887</v>
      </c>
      <c r="D33" s="297" t="s">
        <v>124</v>
      </c>
      <c r="E33" s="435" t="s">
        <v>1991</v>
      </c>
      <c r="F33" s="435" t="s">
        <v>1607</v>
      </c>
      <c r="G33" s="435" t="s">
        <v>124</v>
      </c>
      <c r="H33" s="436">
        <v>2001</v>
      </c>
      <c r="I33" s="435" t="s">
        <v>190</v>
      </c>
      <c r="J33" s="435" t="s">
        <v>190</v>
      </c>
      <c r="K33" s="435" t="s">
        <v>1612</v>
      </c>
      <c r="L33" s="437">
        <v>37371</v>
      </c>
      <c r="M33" s="437">
        <v>37371</v>
      </c>
      <c r="N33" s="435" t="s">
        <v>1608</v>
      </c>
      <c r="O33" s="436">
        <v>78035</v>
      </c>
      <c r="P33" s="435" t="s">
        <v>1613</v>
      </c>
      <c r="Q33" s="439">
        <v>315</v>
      </c>
      <c r="R33" s="435" t="s">
        <v>1613</v>
      </c>
      <c r="S33" s="436">
        <v>329038</v>
      </c>
      <c r="T33" s="435" t="s">
        <v>1341</v>
      </c>
      <c r="U33" s="440"/>
      <c r="V33" s="435" t="s">
        <v>1341</v>
      </c>
      <c r="W33" s="435" t="s">
        <v>1341</v>
      </c>
      <c r="X33" s="436" t="b">
        <v>0</v>
      </c>
      <c r="Y33" s="435" t="s">
        <v>1341</v>
      </c>
      <c r="Z33" s="435" t="s">
        <v>1341</v>
      </c>
      <c r="AA33" t="e">
        <f t="shared" si="2"/>
        <v>#N/A</v>
      </c>
      <c r="AN33" s="449" t="s">
        <v>188</v>
      </c>
      <c r="AO33" s="449">
        <v>4.0999999999999996</v>
      </c>
      <c r="AP33" s="449">
        <v>20090318</v>
      </c>
      <c r="AQ33" s="449" t="s">
        <v>189</v>
      </c>
      <c r="AR33" s="449" t="s">
        <v>189</v>
      </c>
      <c r="AS33" s="449">
        <v>7</v>
      </c>
      <c r="AT33" s="449">
        <v>54276</v>
      </c>
      <c r="AU33" s="449">
        <v>12</v>
      </c>
      <c r="AV33" s="449"/>
      <c r="AW33" s="449"/>
      <c r="AX33" s="449" t="s">
        <v>250</v>
      </c>
      <c r="AY33" s="449" t="s">
        <v>867</v>
      </c>
      <c r="AZ33" s="449">
        <v>1</v>
      </c>
      <c r="BA33" s="449">
        <v>3</v>
      </c>
      <c r="BB33" s="449">
        <v>2007</v>
      </c>
      <c r="BC33" s="449">
        <v>20080410</v>
      </c>
      <c r="BD33" s="449">
        <v>20080410</v>
      </c>
      <c r="BE33" s="449" t="s">
        <v>845</v>
      </c>
      <c r="BF33" s="449" t="s">
        <v>846</v>
      </c>
      <c r="BG33" s="449" t="s">
        <v>847</v>
      </c>
      <c r="BH33" s="449" t="s">
        <v>213</v>
      </c>
      <c r="BI33" s="449" t="s">
        <v>192</v>
      </c>
      <c r="BJ33" s="449" t="s">
        <v>279</v>
      </c>
      <c r="BK33" s="449" t="s">
        <v>194</v>
      </c>
      <c r="BL33" s="449">
        <v>6.17</v>
      </c>
      <c r="BM33" s="449">
        <v>87</v>
      </c>
      <c r="BN33" s="449" t="s">
        <v>195</v>
      </c>
      <c r="BO33" s="449">
        <v>5000</v>
      </c>
      <c r="BP33" s="449">
        <v>62594</v>
      </c>
      <c r="BQ33" s="449"/>
      <c r="BR33" s="449"/>
      <c r="BS33" s="449">
        <v>5000</v>
      </c>
      <c r="BT33" s="449">
        <v>318998</v>
      </c>
      <c r="BU33" s="449"/>
      <c r="BV33" s="449"/>
      <c r="BW33" s="449" t="s">
        <v>214</v>
      </c>
      <c r="BX33" s="449">
        <v>0</v>
      </c>
      <c r="BY33" s="449">
        <v>21</v>
      </c>
      <c r="BZ33" s="449">
        <v>510</v>
      </c>
      <c r="CA33" s="449"/>
      <c r="CB33" s="449" t="s">
        <v>848</v>
      </c>
      <c r="CC33" s="449" t="s">
        <v>849</v>
      </c>
      <c r="CD33" s="449" t="s">
        <v>850</v>
      </c>
      <c r="CE33" s="449" t="s">
        <v>849</v>
      </c>
      <c r="CF33" s="449" t="s">
        <v>231</v>
      </c>
      <c r="CG33" s="449" t="s">
        <v>851</v>
      </c>
      <c r="CH33" s="449" t="s">
        <v>852</v>
      </c>
      <c r="CI33" s="449" t="s">
        <v>196</v>
      </c>
    </row>
    <row r="34" spans="1:87" x14ac:dyDescent="0.3">
      <c r="A34">
        <f t="shared" ref="A34:A65" si="4">1*E34</f>
        <v>62695</v>
      </c>
      <c r="B34" t="s">
        <v>2481</v>
      </c>
      <c r="C34" s="389" t="str">
        <f t="shared" si="3"/>
        <v>062695</v>
      </c>
      <c r="D34" s="297" t="s">
        <v>124</v>
      </c>
      <c r="E34" s="435" t="s">
        <v>1967</v>
      </c>
      <c r="F34" s="435" t="s">
        <v>1607</v>
      </c>
      <c r="G34" s="435" t="s">
        <v>124</v>
      </c>
      <c r="H34" s="436">
        <v>2001</v>
      </c>
      <c r="I34" s="435" t="s">
        <v>211</v>
      </c>
      <c r="J34" s="435" t="s">
        <v>210</v>
      </c>
      <c r="K34" s="435" t="s">
        <v>1612</v>
      </c>
      <c r="L34" s="437">
        <v>37348</v>
      </c>
      <c r="M34" s="437">
        <v>37348</v>
      </c>
      <c r="N34" s="435" t="s">
        <v>1608</v>
      </c>
      <c r="O34" s="436">
        <v>44563</v>
      </c>
      <c r="P34" s="435" t="s">
        <v>1341</v>
      </c>
      <c r="Q34" s="438"/>
      <c r="R34" s="435" t="s">
        <v>1608</v>
      </c>
      <c r="S34" s="436">
        <v>541</v>
      </c>
      <c r="T34" s="435" t="s">
        <v>1341</v>
      </c>
      <c r="U34" s="440"/>
      <c r="V34" s="435" t="s">
        <v>1341</v>
      </c>
      <c r="W34" s="435" t="s">
        <v>1341</v>
      </c>
      <c r="X34" s="436" t="b">
        <v>0</v>
      </c>
      <c r="Y34" s="435" t="s">
        <v>1341</v>
      </c>
      <c r="Z34" s="435" t="s">
        <v>1341</v>
      </c>
      <c r="AA34" t="e">
        <f t="shared" si="2"/>
        <v>#N/A</v>
      </c>
      <c r="AN34" s="449" t="s">
        <v>188</v>
      </c>
      <c r="AO34" s="449">
        <v>4.0999999999999996</v>
      </c>
      <c r="AP34" s="449">
        <v>20080115</v>
      </c>
      <c r="AQ34" s="449" t="s">
        <v>189</v>
      </c>
      <c r="AR34" s="449" t="s">
        <v>189</v>
      </c>
      <c r="AS34" s="449">
        <v>7</v>
      </c>
      <c r="AT34" s="449">
        <v>54318</v>
      </c>
      <c r="AU34" s="449">
        <v>12</v>
      </c>
      <c r="AV34" s="449"/>
      <c r="AW34" s="449"/>
      <c r="AX34" s="449" t="s">
        <v>250</v>
      </c>
      <c r="AY34" s="449" t="s">
        <v>862</v>
      </c>
      <c r="AZ34" s="449">
        <v>1</v>
      </c>
      <c r="BA34" s="449">
        <v>3</v>
      </c>
      <c r="BB34" s="449">
        <v>2006</v>
      </c>
      <c r="BC34" s="449">
        <v>20070309</v>
      </c>
      <c r="BD34" s="449">
        <v>20070309</v>
      </c>
      <c r="BE34" s="449" t="s">
        <v>845</v>
      </c>
      <c r="BF34" s="449" t="s">
        <v>846</v>
      </c>
      <c r="BG34" s="449" t="s">
        <v>847</v>
      </c>
      <c r="BH34" s="449" t="s">
        <v>213</v>
      </c>
      <c r="BI34" s="449" t="s">
        <v>192</v>
      </c>
      <c r="BJ34" s="449" t="s">
        <v>279</v>
      </c>
      <c r="BK34" s="449" t="s">
        <v>194</v>
      </c>
      <c r="BL34" s="449">
        <v>4.41</v>
      </c>
      <c r="BM34" s="449">
        <v>75</v>
      </c>
      <c r="BN34" s="449" t="s">
        <v>195</v>
      </c>
      <c r="BO34" s="449">
        <v>5000</v>
      </c>
      <c r="BP34" s="449">
        <v>50089</v>
      </c>
      <c r="BQ34" s="449"/>
      <c r="BR34" s="449"/>
      <c r="BS34" s="449">
        <v>5000</v>
      </c>
      <c r="BT34" s="449">
        <v>292456</v>
      </c>
      <c r="BU34" s="449"/>
      <c r="BV34" s="449"/>
      <c r="BW34" s="449" t="s">
        <v>214</v>
      </c>
      <c r="BX34" s="449">
        <v>0</v>
      </c>
      <c r="BY34" s="449">
        <v>24</v>
      </c>
      <c r="BZ34" s="449">
        <v>514</v>
      </c>
      <c r="CA34" s="449"/>
      <c r="CB34" s="449" t="s">
        <v>854</v>
      </c>
      <c r="CC34" s="449" t="s">
        <v>849</v>
      </c>
      <c r="CD34" s="449" t="s">
        <v>850</v>
      </c>
      <c r="CE34" s="449" t="s">
        <v>849</v>
      </c>
      <c r="CF34" s="449" t="s">
        <v>231</v>
      </c>
      <c r="CG34" s="449" t="s">
        <v>851</v>
      </c>
      <c r="CH34" s="449" t="s">
        <v>852</v>
      </c>
      <c r="CI34" s="449" t="s">
        <v>196</v>
      </c>
    </row>
    <row r="35" spans="1:87" x14ac:dyDescent="0.3">
      <c r="A35">
        <f t="shared" si="4"/>
        <v>62697</v>
      </c>
      <c r="B35" t="s">
        <v>2481</v>
      </c>
      <c r="C35" s="389" t="str">
        <f t="shared" si="3"/>
        <v>062697</v>
      </c>
      <c r="D35" s="297" t="s">
        <v>124</v>
      </c>
      <c r="E35" s="435" t="s">
        <v>1968</v>
      </c>
      <c r="F35" s="435" t="s">
        <v>1607</v>
      </c>
      <c r="G35" s="435" t="s">
        <v>124</v>
      </c>
      <c r="H35" s="436">
        <v>2001</v>
      </c>
      <c r="I35" s="435" t="s">
        <v>211</v>
      </c>
      <c r="J35" s="435" t="s">
        <v>210</v>
      </c>
      <c r="K35" s="435" t="s">
        <v>1612</v>
      </c>
      <c r="L35" s="437">
        <v>37363</v>
      </c>
      <c r="M35" s="437">
        <v>37363</v>
      </c>
      <c r="N35" s="435" t="s">
        <v>1608</v>
      </c>
      <c r="O35" s="436">
        <v>45972</v>
      </c>
      <c r="P35" s="435" t="s">
        <v>1341</v>
      </c>
      <c r="Q35" s="438"/>
      <c r="R35" s="435" t="s">
        <v>1608</v>
      </c>
      <c r="S35" s="436">
        <v>1179</v>
      </c>
      <c r="T35" s="435" t="s">
        <v>1341</v>
      </c>
      <c r="U35" s="440"/>
      <c r="V35" s="435" t="s">
        <v>1341</v>
      </c>
      <c r="W35" s="435" t="s">
        <v>1341</v>
      </c>
      <c r="X35" s="436" t="b">
        <v>0</v>
      </c>
      <c r="Y35" s="435" t="s">
        <v>1341</v>
      </c>
      <c r="Z35" s="435" t="s">
        <v>1341</v>
      </c>
      <c r="AA35" t="e">
        <f t="shared" si="2"/>
        <v>#N/A</v>
      </c>
      <c r="AN35" s="449" t="s">
        <v>188</v>
      </c>
      <c r="AO35" s="449">
        <v>4.0999999999999996</v>
      </c>
      <c r="AP35" s="449">
        <v>20080115</v>
      </c>
      <c r="AQ35" s="449" t="s">
        <v>189</v>
      </c>
      <c r="AR35" s="449" t="s">
        <v>189</v>
      </c>
      <c r="AS35" s="449">
        <v>7</v>
      </c>
      <c r="AT35" s="449">
        <v>54336</v>
      </c>
      <c r="AU35" s="449">
        <v>12</v>
      </c>
      <c r="AV35" s="449"/>
      <c r="AW35" s="449"/>
      <c r="AX35" s="449" t="s">
        <v>250</v>
      </c>
      <c r="AY35" s="449" t="s">
        <v>857</v>
      </c>
      <c r="AZ35" s="449">
        <v>1</v>
      </c>
      <c r="BA35" s="449">
        <v>3</v>
      </c>
      <c r="BB35" s="449">
        <v>2006</v>
      </c>
      <c r="BC35" s="449">
        <v>20070305</v>
      </c>
      <c r="BD35" s="449">
        <v>20070305</v>
      </c>
      <c r="BE35" s="449" t="s">
        <v>845</v>
      </c>
      <c r="BF35" s="449" t="s">
        <v>846</v>
      </c>
      <c r="BG35" s="449" t="s">
        <v>847</v>
      </c>
      <c r="BH35" s="449" t="s">
        <v>213</v>
      </c>
      <c r="BI35" s="449" t="s">
        <v>192</v>
      </c>
      <c r="BJ35" s="449" t="s">
        <v>279</v>
      </c>
      <c r="BK35" s="449" t="s">
        <v>194</v>
      </c>
      <c r="BL35" s="449">
        <v>3.17</v>
      </c>
      <c r="BM35" s="449">
        <v>72</v>
      </c>
      <c r="BN35" s="449" t="s">
        <v>195</v>
      </c>
      <c r="BO35" s="449">
        <v>5000</v>
      </c>
      <c r="BP35" s="449">
        <v>49356</v>
      </c>
      <c r="BQ35" s="449"/>
      <c r="BR35" s="449"/>
      <c r="BS35" s="449">
        <v>5000</v>
      </c>
      <c r="BT35" s="449">
        <v>290588</v>
      </c>
      <c r="BU35" s="449"/>
      <c r="BV35" s="449"/>
      <c r="BW35" s="449" t="s">
        <v>214</v>
      </c>
      <c r="BX35" s="449">
        <v>0</v>
      </c>
      <c r="BY35" s="449">
        <v>13</v>
      </c>
      <c r="BZ35" s="449">
        <v>500</v>
      </c>
      <c r="CA35" s="449"/>
      <c r="CB35" s="449" t="s">
        <v>858</v>
      </c>
      <c r="CC35" s="449" t="s">
        <v>849</v>
      </c>
      <c r="CD35" s="449" t="s">
        <v>850</v>
      </c>
      <c r="CE35" s="449" t="s">
        <v>849</v>
      </c>
      <c r="CF35" s="449" t="s">
        <v>231</v>
      </c>
      <c r="CG35" s="449" t="s">
        <v>851</v>
      </c>
      <c r="CH35" s="449" t="s">
        <v>852</v>
      </c>
      <c r="CI35" s="449" t="s">
        <v>196</v>
      </c>
    </row>
    <row r="36" spans="1:87" x14ac:dyDescent="0.3">
      <c r="A36">
        <f t="shared" si="4"/>
        <v>601080800</v>
      </c>
      <c r="B36" t="s">
        <v>2481</v>
      </c>
      <c r="C36" s="459" t="s">
        <v>1961</v>
      </c>
      <c r="D36" s="297" t="s">
        <v>124</v>
      </c>
      <c r="E36" s="435" t="s">
        <v>1961</v>
      </c>
      <c r="F36" s="435" t="s">
        <v>1607</v>
      </c>
      <c r="G36" s="435" t="s">
        <v>124</v>
      </c>
      <c r="H36" s="436">
        <v>2002</v>
      </c>
      <c r="I36" s="435" t="s">
        <v>211</v>
      </c>
      <c r="J36" s="435" t="s">
        <v>210</v>
      </c>
      <c r="K36" s="435" t="s">
        <v>1612</v>
      </c>
      <c r="L36" s="437">
        <v>37741</v>
      </c>
      <c r="M36" s="437">
        <v>37741</v>
      </c>
      <c r="N36" s="435" t="s">
        <v>1608</v>
      </c>
      <c r="O36" s="436">
        <v>24362</v>
      </c>
      <c r="P36" s="435" t="s">
        <v>1341</v>
      </c>
      <c r="Q36" s="441"/>
      <c r="R36" s="435" t="s">
        <v>1608</v>
      </c>
      <c r="S36" s="436">
        <v>1418</v>
      </c>
      <c r="T36" s="435" t="s">
        <v>1341</v>
      </c>
      <c r="U36" s="440"/>
      <c r="V36" s="435" t="s">
        <v>1341</v>
      </c>
      <c r="W36" s="435" t="s">
        <v>1341</v>
      </c>
      <c r="X36" s="436" t="b">
        <v>0</v>
      </c>
      <c r="Y36" s="435" t="s">
        <v>1341</v>
      </c>
      <c r="Z36" s="435" t="s">
        <v>1341</v>
      </c>
      <c r="AA36" t="e">
        <f t="shared" si="2"/>
        <v>#N/A</v>
      </c>
      <c r="AN36" s="449" t="s">
        <v>188</v>
      </c>
      <c r="AO36" s="449">
        <v>4.0999999999999996</v>
      </c>
      <c r="AP36" s="449">
        <v>20140221</v>
      </c>
      <c r="AQ36" s="449" t="s">
        <v>189</v>
      </c>
      <c r="AR36" s="449" t="s">
        <v>189</v>
      </c>
      <c r="AS36" s="449">
        <v>7</v>
      </c>
      <c r="AT36" s="449">
        <v>54391</v>
      </c>
      <c r="AU36" s="449">
        <v>12</v>
      </c>
      <c r="AV36" s="449"/>
      <c r="AW36" s="449"/>
      <c r="AX36" s="449"/>
      <c r="AY36" s="449"/>
      <c r="AZ36" s="449">
        <v>1</v>
      </c>
      <c r="BA36" s="449">
        <v>3</v>
      </c>
      <c r="BB36" s="449">
        <v>2007</v>
      </c>
      <c r="BC36" s="449">
        <v>20080423</v>
      </c>
      <c r="BD36" s="449">
        <v>20080424</v>
      </c>
      <c r="BE36" s="449" t="s">
        <v>190</v>
      </c>
      <c r="BF36" s="449" t="s">
        <v>190</v>
      </c>
      <c r="BG36" s="449" t="s">
        <v>190</v>
      </c>
      <c r="BH36" s="449" t="s">
        <v>191</v>
      </c>
      <c r="BI36" s="449" t="s">
        <v>192</v>
      </c>
      <c r="BJ36" s="449" t="s">
        <v>193</v>
      </c>
      <c r="BK36" s="449" t="s">
        <v>194</v>
      </c>
      <c r="BL36" s="449">
        <v>6.15</v>
      </c>
      <c r="BM36" s="449">
        <v>80</v>
      </c>
      <c r="BN36" s="449" t="s">
        <v>195</v>
      </c>
      <c r="BO36" s="449">
        <v>5000</v>
      </c>
      <c r="BP36" s="449">
        <v>111161</v>
      </c>
      <c r="BQ36" s="449"/>
      <c r="BR36" s="449"/>
      <c r="BS36" s="449">
        <v>0</v>
      </c>
      <c r="BT36" s="449">
        <v>333857</v>
      </c>
      <c r="BU36" s="449"/>
      <c r="BV36" s="449"/>
      <c r="BW36" s="449" t="s">
        <v>196</v>
      </c>
      <c r="BX36" s="449"/>
      <c r="BY36" s="449">
        <v>40</v>
      </c>
      <c r="BZ36" s="449">
        <v>676</v>
      </c>
      <c r="CA36" s="449"/>
      <c r="CB36" s="449" t="s">
        <v>197</v>
      </c>
      <c r="CC36" s="449" t="s">
        <v>198</v>
      </c>
      <c r="CD36" s="449" t="s">
        <v>198</v>
      </c>
      <c r="CE36" s="449" t="s">
        <v>198</v>
      </c>
      <c r="CF36" s="449" t="s">
        <v>199</v>
      </c>
      <c r="CG36" s="449" t="s">
        <v>200</v>
      </c>
      <c r="CH36" s="449" t="s">
        <v>201</v>
      </c>
      <c r="CI36" s="449" t="s">
        <v>195</v>
      </c>
    </row>
    <row r="37" spans="1:87" x14ac:dyDescent="0.3">
      <c r="A37">
        <f t="shared" si="4"/>
        <v>601080801</v>
      </c>
      <c r="B37" t="s">
        <v>2481</v>
      </c>
      <c r="C37" s="459" t="s">
        <v>1962</v>
      </c>
      <c r="D37" s="297" t="s">
        <v>124</v>
      </c>
      <c r="E37" s="435" t="s">
        <v>1962</v>
      </c>
      <c r="F37" s="435" t="s">
        <v>1607</v>
      </c>
      <c r="G37" s="435" t="s">
        <v>124</v>
      </c>
      <c r="H37" s="436">
        <v>2002</v>
      </c>
      <c r="I37" s="435" t="s">
        <v>211</v>
      </c>
      <c r="J37" s="435" t="s">
        <v>210</v>
      </c>
      <c r="K37" s="435" t="s">
        <v>1612</v>
      </c>
      <c r="L37" s="437">
        <v>37741</v>
      </c>
      <c r="M37" s="437">
        <v>37741</v>
      </c>
      <c r="N37" s="435" t="s">
        <v>1608</v>
      </c>
      <c r="O37" s="436">
        <v>25475</v>
      </c>
      <c r="P37" s="435" t="s">
        <v>1341</v>
      </c>
      <c r="Q37" s="438"/>
      <c r="R37" s="435" t="s">
        <v>1608</v>
      </c>
      <c r="S37" s="436">
        <v>1483</v>
      </c>
      <c r="T37" s="435" t="s">
        <v>1341</v>
      </c>
      <c r="U37" s="441"/>
      <c r="V37" s="435" t="s">
        <v>1341</v>
      </c>
      <c r="W37" s="435" t="s">
        <v>1341</v>
      </c>
      <c r="X37" s="436" t="b">
        <v>0</v>
      </c>
      <c r="Y37" s="435" t="s">
        <v>1341</v>
      </c>
      <c r="Z37" s="435" t="s">
        <v>1341</v>
      </c>
      <c r="AA37" t="e">
        <f t="shared" si="2"/>
        <v>#N/A</v>
      </c>
      <c r="AN37" s="449" t="s">
        <v>188</v>
      </c>
      <c r="AO37" s="449">
        <v>4.0999999999999996</v>
      </c>
      <c r="AP37" s="449">
        <v>20090310</v>
      </c>
      <c r="AQ37" s="449" t="s">
        <v>189</v>
      </c>
      <c r="AR37" s="449" t="s">
        <v>189</v>
      </c>
      <c r="AS37" s="449">
        <v>7</v>
      </c>
      <c r="AT37" s="449">
        <v>54393</v>
      </c>
      <c r="AU37" s="449">
        <v>12</v>
      </c>
      <c r="AV37" s="449"/>
      <c r="AW37" s="449"/>
      <c r="AX37" s="449"/>
      <c r="AY37" s="449"/>
      <c r="AZ37" s="449">
        <v>1</v>
      </c>
      <c r="BA37" s="449">
        <v>3</v>
      </c>
      <c r="BB37" s="449">
        <v>2007</v>
      </c>
      <c r="BC37" s="449">
        <v>20080423</v>
      </c>
      <c r="BD37" s="449">
        <v>20080424</v>
      </c>
      <c r="BE37" s="449" t="s">
        <v>190</v>
      </c>
      <c r="BF37" s="449" t="s">
        <v>190</v>
      </c>
      <c r="BG37" s="449" t="s">
        <v>190</v>
      </c>
      <c r="BH37" s="449" t="s">
        <v>191</v>
      </c>
      <c r="BI37" s="449" t="s">
        <v>192</v>
      </c>
      <c r="BJ37" s="449" t="s">
        <v>193</v>
      </c>
      <c r="BK37" s="449" t="s">
        <v>194</v>
      </c>
      <c r="BL37" s="449">
        <v>5.24</v>
      </c>
      <c r="BM37" s="449">
        <v>77</v>
      </c>
      <c r="BN37" s="449" t="s">
        <v>195</v>
      </c>
      <c r="BO37" s="449">
        <v>5000</v>
      </c>
      <c r="BP37" s="449">
        <v>108921</v>
      </c>
      <c r="BQ37" s="449"/>
      <c r="BR37" s="449"/>
      <c r="BS37" s="449">
        <v>0</v>
      </c>
      <c r="BT37" s="449">
        <v>327166</v>
      </c>
      <c r="BU37" s="449"/>
      <c r="BV37" s="449"/>
      <c r="BW37" s="449" t="s">
        <v>196</v>
      </c>
      <c r="BX37" s="449"/>
      <c r="BY37" s="449">
        <v>38</v>
      </c>
      <c r="BZ37" s="449">
        <v>708</v>
      </c>
      <c r="CA37" s="449"/>
      <c r="CB37" s="449" t="s">
        <v>208</v>
      </c>
      <c r="CC37" s="449" t="s">
        <v>198</v>
      </c>
      <c r="CD37" s="449" t="s">
        <v>198</v>
      </c>
      <c r="CE37" s="449" t="s">
        <v>198</v>
      </c>
      <c r="CF37" s="449" t="s">
        <v>199</v>
      </c>
      <c r="CG37" s="449" t="s">
        <v>200</v>
      </c>
      <c r="CH37" s="449" t="s">
        <v>201</v>
      </c>
      <c r="CI37" s="449" t="s">
        <v>196</v>
      </c>
    </row>
    <row r="38" spans="1:87" x14ac:dyDescent="0.3">
      <c r="A38">
        <f t="shared" si="4"/>
        <v>601080802</v>
      </c>
      <c r="B38" t="s">
        <v>2481</v>
      </c>
      <c r="C38" s="459" t="s">
        <v>1963</v>
      </c>
      <c r="D38" s="297" t="s">
        <v>124</v>
      </c>
      <c r="E38" s="435" t="s">
        <v>1963</v>
      </c>
      <c r="F38" s="435" t="s">
        <v>1607</v>
      </c>
      <c r="G38" s="435" t="s">
        <v>124</v>
      </c>
      <c r="H38" s="436">
        <v>2002</v>
      </c>
      <c r="I38" s="435" t="s">
        <v>211</v>
      </c>
      <c r="J38" s="435" t="s">
        <v>210</v>
      </c>
      <c r="K38" s="435" t="s">
        <v>1612</v>
      </c>
      <c r="L38" s="437">
        <v>37756</v>
      </c>
      <c r="M38" s="437">
        <v>37756</v>
      </c>
      <c r="N38" s="435" t="s">
        <v>1608</v>
      </c>
      <c r="O38" s="436">
        <v>25292</v>
      </c>
      <c r="P38" s="435" t="s">
        <v>1341</v>
      </c>
      <c r="Q38" s="438"/>
      <c r="R38" s="435" t="s">
        <v>1608</v>
      </c>
      <c r="S38" s="436">
        <v>385</v>
      </c>
      <c r="T38" s="435" t="s">
        <v>1341</v>
      </c>
      <c r="U38" s="440"/>
      <c r="V38" s="435" t="s">
        <v>1341</v>
      </c>
      <c r="W38" s="435" t="s">
        <v>1341</v>
      </c>
      <c r="X38" s="436" t="b">
        <v>0</v>
      </c>
      <c r="Y38" s="435" t="s">
        <v>1341</v>
      </c>
      <c r="Z38" s="435" t="s">
        <v>1341</v>
      </c>
      <c r="AA38" t="e">
        <f t="shared" si="2"/>
        <v>#N/A</v>
      </c>
      <c r="AN38" s="449" t="s">
        <v>188</v>
      </c>
      <c r="AO38" s="449">
        <v>4.0999999999999996</v>
      </c>
      <c r="AP38" s="449">
        <v>20090310</v>
      </c>
      <c r="AQ38" s="449" t="s">
        <v>189</v>
      </c>
      <c r="AR38" s="449" t="s">
        <v>189</v>
      </c>
      <c r="AS38" s="449">
        <v>7</v>
      </c>
      <c r="AT38" s="449">
        <v>54395</v>
      </c>
      <c r="AU38" s="449">
        <v>12</v>
      </c>
      <c r="AV38" s="449"/>
      <c r="AW38" s="449"/>
      <c r="AX38" s="449"/>
      <c r="AY38" s="449"/>
      <c r="AZ38" s="449">
        <v>1</v>
      </c>
      <c r="BA38" s="449">
        <v>3</v>
      </c>
      <c r="BB38" s="449">
        <v>2007</v>
      </c>
      <c r="BC38" s="449">
        <v>20080429</v>
      </c>
      <c r="BD38" s="449">
        <v>20080501</v>
      </c>
      <c r="BE38" s="449" t="s">
        <v>190</v>
      </c>
      <c r="BF38" s="449" t="s">
        <v>190</v>
      </c>
      <c r="BG38" s="449" t="s">
        <v>190</v>
      </c>
      <c r="BH38" s="449" t="s">
        <v>191</v>
      </c>
      <c r="BI38" s="449" t="s">
        <v>192</v>
      </c>
      <c r="BJ38" s="449" t="s">
        <v>193</v>
      </c>
      <c r="BK38" s="449" t="s">
        <v>194</v>
      </c>
      <c r="BL38" s="449">
        <v>4.58</v>
      </c>
      <c r="BM38" s="449">
        <v>73</v>
      </c>
      <c r="BN38" s="449" t="s">
        <v>195</v>
      </c>
      <c r="BO38" s="449">
        <v>5000</v>
      </c>
      <c r="BP38" s="449">
        <v>109247</v>
      </c>
      <c r="BQ38" s="449"/>
      <c r="BR38" s="449"/>
      <c r="BS38" s="449">
        <v>0</v>
      </c>
      <c r="BT38" s="449">
        <v>327938</v>
      </c>
      <c r="BU38" s="449"/>
      <c r="BV38" s="449"/>
      <c r="BW38" s="449" t="s">
        <v>196</v>
      </c>
      <c r="BX38" s="449"/>
      <c r="BY38" s="449">
        <v>29</v>
      </c>
      <c r="BZ38" s="449">
        <v>842</v>
      </c>
      <c r="CA38" s="449"/>
      <c r="CB38" s="449" t="s">
        <v>208</v>
      </c>
      <c r="CC38" s="449" t="s">
        <v>198</v>
      </c>
      <c r="CD38" s="449" t="s">
        <v>198</v>
      </c>
      <c r="CE38" s="449" t="s">
        <v>198</v>
      </c>
      <c r="CF38" s="449" t="s">
        <v>199</v>
      </c>
      <c r="CG38" s="449" t="s">
        <v>200</v>
      </c>
      <c r="CH38" s="449" t="s">
        <v>201</v>
      </c>
      <c r="CI38" s="449" t="s">
        <v>196</v>
      </c>
    </row>
    <row r="39" spans="1:87" x14ac:dyDescent="0.3">
      <c r="A39">
        <f t="shared" si="4"/>
        <v>601080803</v>
      </c>
      <c r="B39" t="s">
        <v>2481</v>
      </c>
      <c r="C39" s="459" t="s">
        <v>1964</v>
      </c>
      <c r="D39" s="297" t="s">
        <v>124</v>
      </c>
      <c r="E39" s="435" t="s">
        <v>1964</v>
      </c>
      <c r="F39" s="435" t="s">
        <v>1607</v>
      </c>
      <c r="G39" s="435" t="s">
        <v>124</v>
      </c>
      <c r="H39" s="436">
        <v>2002</v>
      </c>
      <c r="I39" s="435" t="s">
        <v>211</v>
      </c>
      <c r="J39" s="435" t="s">
        <v>210</v>
      </c>
      <c r="K39" s="435" t="s">
        <v>1612</v>
      </c>
      <c r="L39" s="437">
        <v>37756</v>
      </c>
      <c r="M39" s="437">
        <v>37756</v>
      </c>
      <c r="N39" s="435" t="s">
        <v>1608</v>
      </c>
      <c r="O39" s="436">
        <v>24992</v>
      </c>
      <c r="P39" s="435" t="s">
        <v>1341</v>
      </c>
      <c r="Q39" s="438"/>
      <c r="R39" s="435" t="s">
        <v>1608</v>
      </c>
      <c r="S39" s="436">
        <v>381</v>
      </c>
      <c r="T39" s="435" t="s">
        <v>1341</v>
      </c>
      <c r="U39" s="441"/>
      <c r="V39" s="435" t="s">
        <v>1341</v>
      </c>
      <c r="W39" s="435" t="s">
        <v>1341</v>
      </c>
      <c r="X39" s="436" t="b">
        <v>0</v>
      </c>
      <c r="Y39" s="435" t="s">
        <v>1341</v>
      </c>
      <c r="Z39" s="435" t="s">
        <v>1341</v>
      </c>
      <c r="AA39" t="e">
        <f t="shared" si="2"/>
        <v>#N/A</v>
      </c>
      <c r="AN39" s="449" t="s">
        <v>188</v>
      </c>
      <c r="AO39" s="449">
        <v>4.0999999999999996</v>
      </c>
      <c r="AP39" s="449">
        <v>20140221</v>
      </c>
      <c r="AQ39" s="449" t="s">
        <v>189</v>
      </c>
      <c r="AR39" s="449" t="s">
        <v>189</v>
      </c>
      <c r="AS39" s="449">
        <v>7</v>
      </c>
      <c r="AT39" s="449">
        <v>54398</v>
      </c>
      <c r="AU39" s="449">
        <v>12</v>
      </c>
      <c r="AV39" s="449"/>
      <c r="AW39" s="449"/>
      <c r="AX39" s="449"/>
      <c r="AY39" s="449"/>
      <c r="AZ39" s="449">
        <v>1</v>
      </c>
      <c r="BA39" s="449">
        <v>3</v>
      </c>
      <c r="BB39" s="449">
        <v>2007</v>
      </c>
      <c r="BC39" s="449">
        <v>20080429</v>
      </c>
      <c r="BD39" s="449">
        <v>20080501</v>
      </c>
      <c r="BE39" s="449" t="s">
        <v>190</v>
      </c>
      <c r="BF39" s="449" t="s">
        <v>190</v>
      </c>
      <c r="BG39" s="449" t="s">
        <v>190</v>
      </c>
      <c r="BH39" s="449" t="s">
        <v>191</v>
      </c>
      <c r="BI39" s="449" t="s">
        <v>192</v>
      </c>
      <c r="BJ39" s="449" t="s">
        <v>193</v>
      </c>
      <c r="BK39" s="449" t="s">
        <v>194</v>
      </c>
      <c r="BL39" s="449">
        <v>3.19</v>
      </c>
      <c r="BM39" s="449">
        <v>65</v>
      </c>
      <c r="BN39" s="449" t="s">
        <v>195</v>
      </c>
      <c r="BO39" s="449">
        <v>5000</v>
      </c>
      <c r="BP39" s="449">
        <v>109295</v>
      </c>
      <c r="BQ39" s="449"/>
      <c r="BR39" s="449"/>
      <c r="BS39" s="449">
        <v>5000</v>
      </c>
      <c r="BT39" s="449">
        <v>127</v>
      </c>
      <c r="BU39" s="449">
        <v>0</v>
      </c>
      <c r="BV39" s="449">
        <v>328645</v>
      </c>
      <c r="BW39" s="449" t="s">
        <v>196</v>
      </c>
      <c r="BX39" s="449">
        <v>1.1999999999999999E-3</v>
      </c>
      <c r="BY39" s="449">
        <v>17</v>
      </c>
      <c r="BZ39" s="449">
        <v>859</v>
      </c>
      <c r="CA39" s="449"/>
      <c r="CB39" s="449" t="s">
        <v>197</v>
      </c>
      <c r="CC39" s="449" t="s">
        <v>198</v>
      </c>
      <c r="CD39" s="449" t="s">
        <v>198</v>
      </c>
      <c r="CE39" s="449" t="s">
        <v>198</v>
      </c>
      <c r="CF39" s="449" t="s">
        <v>199</v>
      </c>
      <c r="CG39" s="449" t="s">
        <v>200</v>
      </c>
      <c r="CH39" s="449" t="s">
        <v>201</v>
      </c>
      <c r="CI39" s="449" t="s">
        <v>195</v>
      </c>
    </row>
    <row r="40" spans="1:87" x14ac:dyDescent="0.3">
      <c r="A40">
        <f t="shared" si="4"/>
        <v>601080804</v>
      </c>
      <c r="B40" t="s">
        <v>2481</v>
      </c>
      <c r="C40" s="459" t="s">
        <v>1965</v>
      </c>
      <c r="D40" s="297" t="s">
        <v>124</v>
      </c>
      <c r="E40" s="435" t="s">
        <v>1965</v>
      </c>
      <c r="F40" s="435" t="s">
        <v>1607</v>
      </c>
      <c r="G40" s="435" t="s">
        <v>124</v>
      </c>
      <c r="H40" s="436">
        <v>2002</v>
      </c>
      <c r="I40" s="435" t="s">
        <v>211</v>
      </c>
      <c r="J40" s="435" t="s">
        <v>210</v>
      </c>
      <c r="K40" s="435" t="s">
        <v>1612</v>
      </c>
      <c r="L40" s="437">
        <v>37726</v>
      </c>
      <c r="M40" s="437">
        <v>37726</v>
      </c>
      <c r="N40" s="435" t="s">
        <v>1608</v>
      </c>
      <c r="O40" s="436">
        <v>24505</v>
      </c>
      <c r="P40" s="435" t="s">
        <v>1341</v>
      </c>
      <c r="Q40" s="438"/>
      <c r="R40" s="435" t="s">
        <v>1608</v>
      </c>
      <c r="S40" s="436">
        <v>1564</v>
      </c>
      <c r="T40" s="435" t="s">
        <v>1341</v>
      </c>
      <c r="U40" s="440"/>
      <c r="V40" s="435" t="s">
        <v>1341</v>
      </c>
      <c r="W40" s="435" t="s">
        <v>1341</v>
      </c>
      <c r="X40" s="436" t="b">
        <v>0</v>
      </c>
      <c r="Y40" s="435" t="s">
        <v>1341</v>
      </c>
      <c r="Z40" s="435" t="s">
        <v>1341</v>
      </c>
      <c r="AA40" t="e">
        <f t="shared" si="2"/>
        <v>#N/A</v>
      </c>
      <c r="AN40" s="449" t="s">
        <v>188</v>
      </c>
      <c r="AO40" s="449">
        <v>4.0999999999999996</v>
      </c>
      <c r="AP40" s="449">
        <v>20090310</v>
      </c>
      <c r="AQ40" s="449" t="s">
        <v>189</v>
      </c>
      <c r="AR40" s="449" t="s">
        <v>189</v>
      </c>
      <c r="AS40" s="449">
        <v>7</v>
      </c>
      <c r="AT40" s="449">
        <v>54399</v>
      </c>
      <c r="AU40" s="449">
        <v>12</v>
      </c>
      <c r="AV40" s="449"/>
      <c r="AW40" s="449"/>
      <c r="AX40" s="449"/>
      <c r="AY40" s="449"/>
      <c r="AZ40" s="449">
        <v>1</v>
      </c>
      <c r="BA40" s="449">
        <v>3</v>
      </c>
      <c r="BB40" s="449">
        <v>2007</v>
      </c>
      <c r="BC40" s="449">
        <v>20080429</v>
      </c>
      <c r="BD40" s="449">
        <v>20080501</v>
      </c>
      <c r="BE40" s="449" t="s">
        <v>190</v>
      </c>
      <c r="BF40" s="449" t="s">
        <v>190</v>
      </c>
      <c r="BG40" s="449" t="s">
        <v>190</v>
      </c>
      <c r="BH40" s="449" t="s">
        <v>191</v>
      </c>
      <c r="BI40" s="449" t="s">
        <v>192</v>
      </c>
      <c r="BJ40" s="449" t="s">
        <v>193</v>
      </c>
      <c r="BK40" s="449" t="s">
        <v>194</v>
      </c>
      <c r="BL40" s="449">
        <v>2.87</v>
      </c>
      <c r="BM40" s="449">
        <v>64</v>
      </c>
      <c r="BN40" s="449" t="s">
        <v>195</v>
      </c>
      <c r="BO40" s="449">
        <v>5000</v>
      </c>
      <c r="BP40" s="449">
        <v>110799</v>
      </c>
      <c r="BQ40" s="449"/>
      <c r="BR40" s="449"/>
      <c r="BS40" s="449">
        <v>5000</v>
      </c>
      <c r="BT40" s="449">
        <v>263</v>
      </c>
      <c r="BU40" s="449">
        <v>0</v>
      </c>
      <c r="BV40" s="449">
        <v>333599</v>
      </c>
      <c r="BW40" s="449" t="s">
        <v>196</v>
      </c>
      <c r="BX40" s="449">
        <v>2.3999999999999998E-3</v>
      </c>
      <c r="BY40" s="449">
        <v>16</v>
      </c>
      <c r="BZ40" s="449">
        <v>846</v>
      </c>
      <c r="CA40" s="449"/>
      <c r="CB40" s="449" t="s">
        <v>208</v>
      </c>
      <c r="CC40" s="449" t="s">
        <v>198</v>
      </c>
      <c r="CD40" s="449" t="s">
        <v>198</v>
      </c>
      <c r="CE40" s="449" t="s">
        <v>198</v>
      </c>
      <c r="CF40" s="449" t="s">
        <v>199</v>
      </c>
      <c r="CG40" s="449" t="s">
        <v>200</v>
      </c>
      <c r="CH40" s="449" t="s">
        <v>201</v>
      </c>
      <c r="CI40" s="449" t="s">
        <v>196</v>
      </c>
    </row>
    <row r="41" spans="1:87" x14ac:dyDescent="0.3">
      <c r="A41">
        <f t="shared" si="4"/>
        <v>601080805</v>
      </c>
      <c r="B41" t="s">
        <v>2481</v>
      </c>
      <c r="C41" s="459" t="s">
        <v>1966</v>
      </c>
      <c r="D41" s="297" t="s">
        <v>124</v>
      </c>
      <c r="E41" s="435" t="s">
        <v>1966</v>
      </c>
      <c r="F41" s="435" t="s">
        <v>1607</v>
      </c>
      <c r="G41" s="435" t="s">
        <v>124</v>
      </c>
      <c r="H41" s="436">
        <v>2002</v>
      </c>
      <c r="I41" s="435" t="s">
        <v>211</v>
      </c>
      <c r="J41" s="435" t="s">
        <v>210</v>
      </c>
      <c r="K41" s="435" t="s">
        <v>1612</v>
      </c>
      <c r="L41" s="437">
        <v>37726</v>
      </c>
      <c r="M41" s="437">
        <v>37726</v>
      </c>
      <c r="N41" s="435" t="s">
        <v>1608</v>
      </c>
      <c r="O41" s="436">
        <v>24589</v>
      </c>
      <c r="P41" s="435" t="s">
        <v>1341</v>
      </c>
      <c r="Q41" s="438"/>
      <c r="R41" s="435" t="s">
        <v>1608</v>
      </c>
      <c r="S41" s="436">
        <v>1509</v>
      </c>
      <c r="T41" s="435" t="s">
        <v>1341</v>
      </c>
      <c r="U41" s="440"/>
      <c r="V41" s="435" t="s">
        <v>1341</v>
      </c>
      <c r="W41" s="435" t="s">
        <v>1341</v>
      </c>
      <c r="X41" s="436" t="b">
        <v>0</v>
      </c>
      <c r="Y41" s="435" t="s">
        <v>1341</v>
      </c>
      <c r="Z41" s="435" t="s">
        <v>1341</v>
      </c>
      <c r="AA41" t="e">
        <f t="shared" si="2"/>
        <v>#N/A</v>
      </c>
      <c r="AN41" s="449" t="s">
        <v>188</v>
      </c>
      <c r="AO41" s="449">
        <v>4.0999999999999996</v>
      </c>
      <c r="AP41" s="449">
        <v>20090310</v>
      </c>
      <c r="AQ41" s="449" t="s">
        <v>189</v>
      </c>
      <c r="AR41" s="449" t="s">
        <v>189</v>
      </c>
      <c r="AS41" s="449">
        <v>7</v>
      </c>
      <c r="AT41" s="449">
        <v>54464</v>
      </c>
      <c r="AU41" s="449">
        <v>12</v>
      </c>
      <c r="AV41" s="449"/>
      <c r="AW41" s="449"/>
      <c r="AX41" s="449"/>
      <c r="AY41" s="449"/>
      <c r="AZ41" s="449">
        <v>1</v>
      </c>
      <c r="BA41" s="449">
        <v>3</v>
      </c>
      <c r="BB41" s="449">
        <v>2007</v>
      </c>
      <c r="BC41" s="449">
        <v>20080429</v>
      </c>
      <c r="BD41" s="449">
        <v>20080501</v>
      </c>
      <c r="BE41" s="449" t="s">
        <v>190</v>
      </c>
      <c r="BF41" s="449" t="s">
        <v>190</v>
      </c>
      <c r="BG41" s="449" t="s">
        <v>190</v>
      </c>
      <c r="BH41" s="449" t="s">
        <v>191</v>
      </c>
      <c r="BI41" s="449" t="s">
        <v>192</v>
      </c>
      <c r="BJ41" s="449" t="s">
        <v>193</v>
      </c>
      <c r="BK41" s="449" t="s">
        <v>194</v>
      </c>
      <c r="BL41" s="449">
        <v>4.3</v>
      </c>
      <c r="BM41" s="449">
        <v>73</v>
      </c>
      <c r="BN41" s="449" t="s">
        <v>195</v>
      </c>
      <c r="BO41" s="449">
        <v>5000</v>
      </c>
      <c r="BP41" s="449">
        <v>227353</v>
      </c>
      <c r="BQ41" s="449"/>
      <c r="BR41" s="449"/>
      <c r="BS41" s="449">
        <v>0</v>
      </c>
      <c r="BT41" s="449">
        <v>682784</v>
      </c>
      <c r="BU41" s="449"/>
      <c r="BV41" s="449"/>
      <c r="BW41" s="449" t="s">
        <v>196</v>
      </c>
      <c r="BX41" s="449">
        <v>0</v>
      </c>
      <c r="BY41" s="449">
        <v>21</v>
      </c>
      <c r="BZ41" s="449">
        <v>752</v>
      </c>
      <c r="CA41" s="449"/>
      <c r="CB41" s="449" t="s">
        <v>208</v>
      </c>
      <c r="CC41" s="449" t="s">
        <v>198</v>
      </c>
      <c r="CD41" s="449" t="s">
        <v>198</v>
      </c>
      <c r="CE41" s="449" t="s">
        <v>198</v>
      </c>
      <c r="CF41" s="449" t="s">
        <v>199</v>
      </c>
      <c r="CG41" s="449" t="s">
        <v>200</v>
      </c>
      <c r="CH41" s="449" t="s">
        <v>201</v>
      </c>
      <c r="CI41" s="449" t="s">
        <v>196</v>
      </c>
    </row>
    <row r="42" spans="1:87" x14ac:dyDescent="0.3">
      <c r="A42">
        <f t="shared" si="4"/>
        <v>501040404</v>
      </c>
      <c r="B42" t="s">
        <v>2481</v>
      </c>
      <c r="C42" s="459" t="s">
        <v>1971</v>
      </c>
      <c r="D42" s="297" t="s">
        <v>124</v>
      </c>
      <c r="E42" s="435" t="s">
        <v>1971</v>
      </c>
      <c r="F42" s="435" t="s">
        <v>1607</v>
      </c>
      <c r="G42" s="435" t="s">
        <v>124</v>
      </c>
      <c r="H42" s="436">
        <v>2003</v>
      </c>
      <c r="I42" s="435" t="s">
        <v>211</v>
      </c>
      <c r="J42" s="435" t="s">
        <v>210</v>
      </c>
      <c r="K42" s="435" t="s">
        <v>1612</v>
      </c>
      <c r="L42" s="437">
        <v>38121</v>
      </c>
      <c r="M42" s="437">
        <v>38121</v>
      </c>
      <c r="N42" s="435" t="s">
        <v>1608</v>
      </c>
      <c r="O42" s="436">
        <v>24556</v>
      </c>
      <c r="P42" s="435" t="s">
        <v>1341</v>
      </c>
      <c r="Q42" s="438"/>
      <c r="R42" s="435" t="s">
        <v>1608</v>
      </c>
      <c r="S42" s="436">
        <v>1567</v>
      </c>
      <c r="T42" s="435" t="s">
        <v>1341</v>
      </c>
      <c r="U42" s="441"/>
      <c r="V42" s="435" t="s">
        <v>1341</v>
      </c>
      <c r="W42" s="435" t="s">
        <v>1341</v>
      </c>
      <c r="X42" s="436" t="b">
        <v>0</v>
      </c>
      <c r="Y42" s="435" t="s">
        <v>1341</v>
      </c>
      <c r="Z42" s="435" t="s">
        <v>1341</v>
      </c>
      <c r="AA42" t="e">
        <f t="shared" si="2"/>
        <v>#N/A</v>
      </c>
      <c r="AN42" s="449" t="s">
        <v>188</v>
      </c>
      <c r="AO42" s="449">
        <v>4.0999999999999996</v>
      </c>
      <c r="AP42" s="449">
        <v>20140221</v>
      </c>
      <c r="AQ42" s="449" t="s">
        <v>189</v>
      </c>
      <c r="AR42" s="449" t="s">
        <v>189</v>
      </c>
      <c r="AS42" s="449">
        <v>7</v>
      </c>
      <c r="AT42" s="449">
        <v>54465</v>
      </c>
      <c r="AU42" s="449">
        <v>12</v>
      </c>
      <c r="AV42" s="449"/>
      <c r="AW42" s="449"/>
      <c r="AX42" s="449"/>
      <c r="AY42" s="449"/>
      <c r="AZ42" s="449">
        <v>1</v>
      </c>
      <c r="BA42" s="449">
        <v>3</v>
      </c>
      <c r="BB42" s="449">
        <v>2007</v>
      </c>
      <c r="BC42" s="449">
        <v>20080423</v>
      </c>
      <c r="BD42" s="449">
        <v>20080424</v>
      </c>
      <c r="BE42" s="449" t="s">
        <v>190</v>
      </c>
      <c r="BF42" s="449" t="s">
        <v>190</v>
      </c>
      <c r="BG42" s="449" t="s">
        <v>190</v>
      </c>
      <c r="BH42" s="449" t="s">
        <v>191</v>
      </c>
      <c r="BI42" s="449" t="s">
        <v>192</v>
      </c>
      <c r="BJ42" s="449" t="s">
        <v>193</v>
      </c>
      <c r="BK42" s="449" t="s">
        <v>194</v>
      </c>
      <c r="BL42" s="449">
        <v>4.9000000000000004</v>
      </c>
      <c r="BM42" s="449">
        <v>77</v>
      </c>
      <c r="BN42" s="449" t="s">
        <v>195</v>
      </c>
      <c r="BO42" s="449">
        <v>5000</v>
      </c>
      <c r="BP42" s="449">
        <v>220907</v>
      </c>
      <c r="BQ42" s="449">
        <v>0</v>
      </c>
      <c r="BR42" s="449">
        <v>260</v>
      </c>
      <c r="BS42" s="449">
        <v>0</v>
      </c>
      <c r="BT42" s="449">
        <v>664932</v>
      </c>
      <c r="BU42" s="449"/>
      <c r="BV42" s="449"/>
      <c r="BW42" s="449" t="s">
        <v>196</v>
      </c>
      <c r="BX42" s="449">
        <v>0</v>
      </c>
      <c r="BY42" s="449">
        <v>35</v>
      </c>
      <c r="BZ42" s="449">
        <v>852</v>
      </c>
      <c r="CA42" s="449"/>
      <c r="CB42" s="449" t="s">
        <v>197</v>
      </c>
      <c r="CC42" s="449" t="s">
        <v>198</v>
      </c>
      <c r="CD42" s="449" t="s">
        <v>198</v>
      </c>
      <c r="CE42" s="449" t="s">
        <v>198</v>
      </c>
      <c r="CF42" s="449" t="s">
        <v>199</v>
      </c>
      <c r="CG42" s="449" t="s">
        <v>200</v>
      </c>
      <c r="CH42" s="449" t="s">
        <v>201</v>
      </c>
      <c r="CI42" s="449" t="s">
        <v>195</v>
      </c>
    </row>
    <row r="43" spans="1:87" x14ac:dyDescent="0.3">
      <c r="A43">
        <f t="shared" si="4"/>
        <v>501040405</v>
      </c>
      <c r="B43" t="s">
        <v>2481</v>
      </c>
      <c r="C43" s="459" t="s">
        <v>1974</v>
      </c>
      <c r="D43" s="297" t="s">
        <v>124</v>
      </c>
      <c r="E43" s="435" t="s">
        <v>1974</v>
      </c>
      <c r="F43" s="435" t="s">
        <v>1607</v>
      </c>
      <c r="G43" s="435" t="s">
        <v>124</v>
      </c>
      <c r="H43" s="436">
        <v>2003</v>
      </c>
      <c r="I43" s="435" t="s">
        <v>211</v>
      </c>
      <c r="J43" s="435" t="s">
        <v>210</v>
      </c>
      <c r="K43" s="435" t="s">
        <v>1612</v>
      </c>
      <c r="L43" s="437">
        <v>38121</v>
      </c>
      <c r="M43" s="437">
        <v>38121</v>
      </c>
      <c r="N43" s="435" t="s">
        <v>1608</v>
      </c>
      <c r="O43" s="436">
        <v>24687</v>
      </c>
      <c r="P43" s="435" t="s">
        <v>1341</v>
      </c>
      <c r="Q43" s="438"/>
      <c r="R43" s="435" t="s">
        <v>1608</v>
      </c>
      <c r="S43" s="436">
        <v>1567</v>
      </c>
      <c r="T43" s="435" t="s">
        <v>1341</v>
      </c>
      <c r="U43" s="441"/>
      <c r="V43" s="435" t="s">
        <v>1341</v>
      </c>
      <c r="W43" s="435" t="s">
        <v>1341</v>
      </c>
      <c r="X43" s="436" t="b">
        <v>0</v>
      </c>
      <c r="Y43" s="435" t="s">
        <v>1341</v>
      </c>
      <c r="Z43" s="435" t="s">
        <v>1341</v>
      </c>
      <c r="AA43" t="e">
        <f t="shared" si="2"/>
        <v>#N/A</v>
      </c>
      <c r="AN43" s="449" t="s">
        <v>188</v>
      </c>
      <c r="AO43" s="449">
        <v>4.0999999999999996</v>
      </c>
      <c r="AP43" s="449">
        <v>20140221</v>
      </c>
      <c r="AQ43" s="449" t="s">
        <v>189</v>
      </c>
      <c r="AR43" s="449" t="s">
        <v>189</v>
      </c>
      <c r="AS43" s="449">
        <v>7</v>
      </c>
      <c r="AT43" s="449">
        <v>54466</v>
      </c>
      <c r="AU43" s="449">
        <v>12</v>
      </c>
      <c r="AV43" s="449"/>
      <c r="AW43" s="449"/>
      <c r="AX43" s="449"/>
      <c r="AY43" s="449"/>
      <c r="AZ43" s="449">
        <v>1</v>
      </c>
      <c r="BA43" s="449">
        <v>3</v>
      </c>
      <c r="BB43" s="449">
        <v>2007</v>
      </c>
      <c r="BC43" s="449">
        <v>20080423</v>
      </c>
      <c r="BD43" s="449">
        <v>20080424</v>
      </c>
      <c r="BE43" s="449" t="s">
        <v>190</v>
      </c>
      <c r="BF43" s="449" t="s">
        <v>190</v>
      </c>
      <c r="BG43" s="449" t="s">
        <v>190</v>
      </c>
      <c r="BH43" s="449" t="s">
        <v>191</v>
      </c>
      <c r="BI43" s="449" t="s">
        <v>192</v>
      </c>
      <c r="BJ43" s="449" t="s">
        <v>193</v>
      </c>
      <c r="BK43" s="449" t="s">
        <v>194</v>
      </c>
      <c r="BL43" s="449">
        <v>5.16</v>
      </c>
      <c r="BM43" s="449">
        <v>77</v>
      </c>
      <c r="BN43" s="449" t="s">
        <v>195</v>
      </c>
      <c r="BO43" s="449">
        <v>5000</v>
      </c>
      <c r="BP43" s="449">
        <v>222908</v>
      </c>
      <c r="BQ43" s="449"/>
      <c r="BR43" s="449"/>
      <c r="BS43" s="449">
        <v>0</v>
      </c>
      <c r="BT43" s="449">
        <v>669119</v>
      </c>
      <c r="BU43" s="449"/>
      <c r="BV43" s="449"/>
      <c r="BW43" s="449" t="s">
        <v>196</v>
      </c>
      <c r="BX43" s="449">
        <v>0</v>
      </c>
      <c r="BY43" s="449">
        <v>33</v>
      </c>
      <c r="BZ43" s="449">
        <v>909</v>
      </c>
      <c r="CA43" s="449"/>
      <c r="CB43" s="449" t="s">
        <v>197</v>
      </c>
      <c r="CC43" s="449" t="s">
        <v>198</v>
      </c>
      <c r="CD43" s="449" t="s">
        <v>198</v>
      </c>
      <c r="CE43" s="449" t="s">
        <v>198</v>
      </c>
      <c r="CF43" s="449" t="s">
        <v>199</v>
      </c>
      <c r="CG43" s="449" t="s">
        <v>200</v>
      </c>
      <c r="CH43" s="449" t="s">
        <v>201</v>
      </c>
      <c r="CI43" s="449" t="s">
        <v>195</v>
      </c>
    </row>
    <row r="44" spans="1:87" x14ac:dyDescent="0.3">
      <c r="A44">
        <f t="shared" si="4"/>
        <v>501040406</v>
      </c>
      <c r="B44" t="s">
        <v>2481</v>
      </c>
      <c r="C44" s="460" t="s">
        <v>1970</v>
      </c>
      <c r="D44" s="297" t="s">
        <v>124</v>
      </c>
      <c r="E44" s="435" t="s">
        <v>1970</v>
      </c>
      <c r="F44" s="435" t="s">
        <v>1607</v>
      </c>
      <c r="G44" s="435" t="s">
        <v>124</v>
      </c>
      <c r="H44" s="436">
        <v>2003</v>
      </c>
      <c r="I44" s="435" t="s">
        <v>211</v>
      </c>
      <c r="J44" s="435" t="s">
        <v>210</v>
      </c>
      <c r="K44" s="435" t="s">
        <v>1612</v>
      </c>
      <c r="L44" s="437">
        <v>38092</v>
      </c>
      <c r="M44" s="437">
        <v>38092</v>
      </c>
      <c r="N44" s="435" t="s">
        <v>1608</v>
      </c>
      <c r="O44" s="436">
        <v>25101</v>
      </c>
      <c r="P44" s="435" t="s">
        <v>1341</v>
      </c>
      <c r="Q44" s="440"/>
      <c r="R44" s="435" t="s">
        <v>1608</v>
      </c>
      <c r="S44" s="436">
        <v>1602</v>
      </c>
      <c r="T44" s="435" t="s">
        <v>1341</v>
      </c>
      <c r="U44" s="441"/>
      <c r="V44" s="435" t="s">
        <v>1341</v>
      </c>
      <c r="W44" s="435" t="s">
        <v>1341</v>
      </c>
      <c r="X44" s="436" t="b">
        <v>0</v>
      </c>
      <c r="Y44" s="435" t="s">
        <v>1341</v>
      </c>
      <c r="Z44" s="435" t="s">
        <v>1341</v>
      </c>
      <c r="AA44" t="e">
        <f t="shared" si="2"/>
        <v>#N/A</v>
      </c>
      <c r="AN44" s="449" t="s">
        <v>188</v>
      </c>
      <c r="AO44" s="449">
        <v>4.0999999999999996</v>
      </c>
      <c r="AP44" s="449">
        <v>20090310</v>
      </c>
      <c r="AQ44" s="449" t="s">
        <v>189</v>
      </c>
      <c r="AR44" s="449" t="s">
        <v>189</v>
      </c>
      <c r="AS44" s="449">
        <v>7</v>
      </c>
      <c r="AT44" s="449">
        <v>54467</v>
      </c>
      <c r="AU44" s="449">
        <v>12</v>
      </c>
      <c r="AV44" s="449"/>
      <c r="AW44" s="449"/>
      <c r="AX44" s="449"/>
      <c r="AY44" s="449"/>
      <c r="AZ44" s="449">
        <v>1</v>
      </c>
      <c r="BA44" s="449">
        <v>3</v>
      </c>
      <c r="BB44" s="449">
        <v>2007</v>
      </c>
      <c r="BC44" s="449">
        <v>20080423</v>
      </c>
      <c r="BD44" s="449">
        <v>20080424</v>
      </c>
      <c r="BE44" s="449" t="s">
        <v>190</v>
      </c>
      <c r="BF44" s="449" t="s">
        <v>190</v>
      </c>
      <c r="BG44" s="449" t="s">
        <v>190</v>
      </c>
      <c r="BH44" s="449" t="s">
        <v>191</v>
      </c>
      <c r="BI44" s="449" t="s">
        <v>192</v>
      </c>
      <c r="BJ44" s="449" t="s">
        <v>193</v>
      </c>
      <c r="BK44" s="449" t="s">
        <v>194</v>
      </c>
      <c r="BL44" s="449">
        <v>5.1100000000000003</v>
      </c>
      <c r="BM44" s="449">
        <v>75</v>
      </c>
      <c r="BN44" s="449" t="s">
        <v>195</v>
      </c>
      <c r="BO44" s="449">
        <v>5000</v>
      </c>
      <c r="BP44" s="449">
        <v>224687</v>
      </c>
      <c r="BQ44" s="449"/>
      <c r="BR44" s="449"/>
      <c r="BS44" s="449">
        <v>5000</v>
      </c>
      <c r="BT44" s="449">
        <v>284</v>
      </c>
      <c r="BU44" s="449">
        <v>0</v>
      </c>
      <c r="BV44" s="449">
        <v>675495</v>
      </c>
      <c r="BW44" s="449" t="s">
        <v>196</v>
      </c>
      <c r="BX44" s="449">
        <v>1.2999999999999999E-3</v>
      </c>
      <c r="BY44" s="449">
        <v>27</v>
      </c>
      <c r="BZ44" s="449">
        <v>793</v>
      </c>
      <c r="CA44" s="449"/>
      <c r="CB44" s="449" t="s">
        <v>208</v>
      </c>
      <c r="CC44" s="449" t="s">
        <v>198</v>
      </c>
      <c r="CD44" s="449" t="s">
        <v>198</v>
      </c>
      <c r="CE44" s="449" t="s">
        <v>198</v>
      </c>
      <c r="CF44" s="449" t="s">
        <v>199</v>
      </c>
      <c r="CG44" s="449" t="s">
        <v>200</v>
      </c>
      <c r="CH44" s="449" t="s">
        <v>201</v>
      </c>
      <c r="CI44" s="449" t="s">
        <v>196</v>
      </c>
    </row>
    <row r="45" spans="1:87" x14ac:dyDescent="0.3">
      <c r="A45">
        <f t="shared" si="4"/>
        <v>501040407</v>
      </c>
      <c r="B45" t="s">
        <v>2481</v>
      </c>
      <c r="C45" s="460" t="s">
        <v>1969</v>
      </c>
      <c r="D45" s="297" t="s">
        <v>124</v>
      </c>
      <c r="E45" s="435" t="s">
        <v>1969</v>
      </c>
      <c r="F45" s="435" t="s">
        <v>1607</v>
      </c>
      <c r="G45" s="435" t="s">
        <v>124</v>
      </c>
      <c r="H45" s="436">
        <v>2003</v>
      </c>
      <c r="I45" s="435" t="s">
        <v>211</v>
      </c>
      <c r="J45" s="435" t="s">
        <v>210</v>
      </c>
      <c r="K45" s="435" t="s">
        <v>1612</v>
      </c>
      <c r="L45" s="437">
        <v>38092</v>
      </c>
      <c r="M45" s="437">
        <v>38092</v>
      </c>
      <c r="N45" s="435" t="s">
        <v>1608</v>
      </c>
      <c r="O45" s="436">
        <v>24835</v>
      </c>
      <c r="P45" s="435" t="s">
        <v>1341</v>
      </c>
      <c r="Q45" s="438"/>
      <c r="R45" s="435" t="s">
        <v>1608</v>
      </c>
      <c r="S45" s="436">
        <v>1585</v>
      </c>
      <c r="T45" s="435" t="s">
        <v>1341</v>
      </c>
      <c r="U45" s="440"/>
      <c r="V45" s="435" t="s">
        <v>1341</v>
      </c>
      <c r="W45" s="435" t="s">
        <v>1341</v>
      </c>
      <c r="X45" s="436" t="b">
        <v>0</v>
      </c>
      <c r="Y45" s="435" t="s">
        <v>1341</v>
      </c>
      <c r="Z45" s="435" t="s">
        <v>1341</v>
      </c>
      <c r="AA45" t="e">
        <f t="shared" si="2"/>
        <v>#N/A</v>
      </c>
      <c r="AN45" s="449" t="s">
        <v>188</v>
      </c>
      <c r="AO45" s="449">
        <v>4.0999999999999996</v>
      </c>
      <c r="AP45" s="449">
        <v>20140221</v>
      </c>
      <c r="AQ45" s="449" t="s">
        <v>189</v>
      </c>
      <c r="AR45" s="449" t="s">
        <v>189</v>
      </c>
      <c r="AS45" s="449">
        <v>7</v>
      </c>
      <c r="AT45" s="449">
        <v>54468</v>
      </c>
      <c r="AU45" s="449">
        <v>12</v>
      </c>
      <c r="AV45" s="449"/>
      <c r="AW45" s="449"/>
      <c r="AX45" s="449"/>
      <c r="AY45" s="449"/>
      <c r="AZ45" s="449">
        <v>1</v>
      </c>
      <c r="BA45" s="449">
        <v>3</v>
      </c>
      <c r="BB45" s="449">
        <v>2007</v>
      </c>
      <c r="BC45" s="449">
        <v>20080429</v>
      </c>
      <c r="BD45" s="449">
        <v>20080501</v>
      </c>
      <c r="BE45" s="449" t="s">
        <v>190</v>
      </c>
      <c r="BF45" s="449" t="s">
        <v>190</v>
      </c>
      <c r="BG45" s="449" t="s">
        <v>190</v>
      </c>
      <c r="BH45" s="449" t="s">
        <v>191</v>
      </c>
      <c r="BI45" s="449" t="s">
        <v>192</v>
      </c>
      <c r="BJ45" s="449" t="s">
        <v>193</v>
      </c>
      <c r="BK45" s="449" t="s">
        <v>194</v>
      </c>
      <c r="BL45" s="449">
        <v>5.03</v>
      </c>
      <c r="BM45" s="449">
        <v>75</v>
      </c>
      <c r="BN45" s="449" t="s">
        <v>195</v>
      </c>
      <c r="BO45" s="449">
        <v>5000</v>
      </c>
      <c r="BP45" s="449">
        <v>226107</v>
      </c>
      <c r="BQ45" s="449"/>
      <c r="BR45" s="449"/>
      <c r="BS45" s="449">
        <v>0</v>
      </c>
      <c r="BT45" s="449">
        <v>678787</v>
      </c>
      <c r="BU45" s="449"/>
      <c r="BV45" s="449"/>
      <c r="BW45" s="449" t="s">
        <v>196</v>
      </c>
      <c r="BX45" s="449">
        <v>0</v>
      </c>
      <c r="BY45" s="449">
        <v>31</v>
      </c>
      <c r="BZ45" s="449">
        <v>829</v>
      </c>
      <c r="CA45" s="449"/>
      <c r="CB45" s="449" t="s">
        <v>197</v>
      </c>
      <c r="CC45" s="449" t="s">
        <v>198</v>
      </c>
      <c r="CD45" s="449" t="s">
        <v>198</v>
      </c>
      <c r="CE45" s="449" t="s">
        <v>198</v>
      </c>
      <c r="CF45" s="449" t="s">
        <v>199</v>
      </c>
      <c r="CG45" s="449" t="s">
        <v>200</v>
      </c>
      <c r="CH45" s="449" t="s">
        <v>201</v>
      </c>
      <c r="CI45" s="449" t="s">
        <v>195</v>
      </c>
    </row>
    <row r="46" spans="1:87" x14ac:dyDescent="0.3">
      <c r="A46">
        <f t="shared" si="4"/>
        <v>51998</v>
      </c>
      <c r="B46" t="s">
        <v>2481</v>
      </c>
      <c r="C46" s="392" t="str">
        <f t="shared" ref="C46:C77" si="5">TEXT(E46,"0#####")</f>
        <v>051998</v>
      </c>
      <c r="D46" s="297" t="s">
        <v>124</v>
      </c>
      <c r="E46" s="435" t="s">
        <v>1972</v>
      </c>
      <c r="F46" s="435" t="s">
        <v>1607</v>
      </c>
      <c r="G46" s="435" t="s">
        <v>124</v>
      </c>
      <c r="H46" s="436">
        <v>2003</v>
      </c>
      <c r="I46" s="435" t="s">
        <v>211</v>
      </c>
      <c r="J46" s="435" t="s">
        <v>210</v>
      </c>
      <c r="K46" s="435" t="s">
        <v>1612</v>
      </c>
      <c r="L46" s="437">
        <v>38107</v>
      </c>
      <c r="M46" s="437">
        <v>38107</v>
      </c>
      <c r="N46" s="435" t="s">
        <v>1608</v>
      </c>
      <c r="O46" s="436">
        <v>23828</v>
      </c>
      <c r="P46" s="435" t="s">
        <v>1341</v>
      </c>
      <c r="Q46" s="438"/>
      <c r="R46" s="435" t="s">
        <v>1608</v>
      </c>
      <c r="S46" s="436">
        <v>2072</v>
      </c>
      <c r="T46" s="435" t="s">
        <v>1341</v>
      </c>
      <c r="U46" s="440"/>
      <c r="V46" s="435" t="s">
        <v>1341</v>
      </c>
      <c r="W46" s="435" t="s">
        <v>1341</v>
      </c>
      <c r="X46" s="436" t="b">
        <v>0</v>
      </c>
      <c r="Y46" s="435" t="s">
        <v>1341</v>
      </c>
      <c r="Z46" s="435" t="s">
        <v>1341</v>
      </c>
      <c r="AA46" t="e">
        <f t="shared" si="2"/>
        <v>#N/A</v>
      </c>
      <c r="AN46" s="449" t="s">
        <v>188</v>
      </c>
      <c r="AO46" s="449">
        <v>4.0999999999999996</v>
      </c>
      <c r="AP46" s="449">
        <v>20140221</v>
      </c>
      <c r="AQ46" s="449" t="s">
        <v>189</v>
      </c>
      <c r="AR46" s="449" t="s">
        <v>189</v>
      </c>
      <c r="AS46" s="449">
        <v>7</v>
      </c>
      <c r="AT46" s="449">
        <v>54469</v>
      </c>
      <c r="AU46" s="449">
        <v>12</v>
      </c>
      <c r="AV46" s="449"/>
      <c r="AW46" s="449"/>
      <c r="AX46" s="449"/>
      <c r="AY46" s="449"/>
      <c r="AZ46" s="449">
        <v>1</v>
      </c>
      <c r="BA46" s="449">
        <v>3</v>
      </c>
      <c r="BB46" s="449">
        <v>2007</v>
      </c>
      <c r="BC46" s="449">
        <v>20080429</v>
      </c>
      <c r="BD46" s="449">
        <v>20080501</v>
      </c>
      <c r="BE46" s="449" t="s">
        <v>190</v>
      </c>
      <c r="BF46" s="449" t="s">
        <v>190</v>
      </c>
      <c r="BG46" s="449" t="s">
        <v>190</v>
      </c>
      <c r="BH46" s="449" t="s">
        <v>191</v>
      </c>
      <c r="BI46" s="449" t="s">
        <v>192</v>
      </c>
      <c r="BJ46" s="449" t="s">
        <v>193</v>
      </c>
      <c r="BK46" s="449" t="s">
        <v>194</v>
      </c>
      <c r="BL46" s="449">
        <v>4.71</v>
      </c>
      <c r="BM46" s="449">
        <v>75</v>
      </c>
      <c r="BN46" s="449" t="s">
        <v>195</v>
      </c>
      <c r="BO46" s="449">
        <v>5000</v>
      </c>
      <c r="BP46" s="449">
        <v>224293</v>
      </c>
      <c r="BQ46" s="449"/>
      <c r="BR46" s="449"/>
      <c r="BS46" s="449">
        <v>5000</v>
      </c>
      <c r="BT46" s="449">
        <v>270</v>
      </c>
      <c r="BU46" s="449">
        <v>0</v>
      </c>
      <c r="BV46" s="449">
        <v>674107</v>
      </c>
      <c r="BW46" s="449" t="s">
        <v>196</v>
      </c>
      <c r="BX46" s="449">
        <v>1.1999999999999999E-3</v>
      </c>
      <c r="BY46" s="449">
        <v>32</v>
      </c>
      <c r="BZ46" s="449">
        <v>833</v>
      </c>
      <c r="CA46" s="449"/>
      <c r="CB46" s="449" t="s">
        <v>197</v>
      </c>
      <c r="CC46" s="449" t="s">
        <v>198</v>
      </c>
      <c r="CD46" s="449" t="s">
        <v>198</v>
      </c>
      <c r="CE46" s="449" t="s">
        <v>198</v>
      </c>
      <c r="CF46" s="449" t="s">
        <v>199</v>
      </c>
      <c r="CG46" s="449" t="s">
        <v>200</v>
      </c>
      <c r="CH46" s="449" t="s">
        <v>201</v>
      </c>
      <c r="CI46" s="449" t="s">
        <v>195</v>
      </c>
    </row>
    <row r="47" spans="1:87" x14ac:dyDescent="0.3">
      <c r="A47">
        <f t="shared" si="4"/>
        <v>51999</v>
      </c>
      <c r="B47" t="s">
        <v>2481</v>
      </c>
      <c r="C47" s="392" t="str">
        <f t="shared" si="5"/>
        <v>051999</v>
      </c>
      <c r="D47" s="297" t="s">
        <v>124</v>
      </c>
      <c r="E47" s="435" t="s">
        <v>1973</v>
      </c>
      <c r="F47" s="435" t="s">
        <v>1607</v>
      </c>
      <c r="G47" s="435" t="s">
        <v>124</v>
      </c>
      <c r="H47" s="436">
        <v>2003</v>
      </c>
      <c r="I47" s="435" t="s">
        <v>211</v>
      </c>
      <c r="J47" s="435" t="s">
        <v>210</v>
      </c>
      <c r="K47" s="435" t="s">
        <v>1612</v>
      </c>
      <c r="L47" s="437">
        <v>38107</v>
      </c>
      <c r="M47" s="437">
        <v>38107</v>
      </c>
      <c r="N47" s="435" t="s">
        <v>1608</v>
      </c>
      <c r="O47" s="436">
        <v>24304</v>
      </c>
      <c r="P47" s="435" t="s">
        <v>1341</v>
      </c>
      <c r="Q47" s="438"/>
      <c r="R47" s="435" t="s">
        <v>1608</v>
      </c>
      <c r="S47" s="436">
        <v>2113</v>
      </c>
      <c r="T47" s="435" t="s">
        <v>1341</v>
      </c>
      <c r="U47" s="440"/>
      <c r="V47" s="435" t="s">
        <v>1341</v>
      </c>
      <c r="W47" s="435" t="s">
        <v>1341</v>
      </c>
      <c r="X47" s="436" t="b">
        <v>0</v>
      </c>
      <c r="Y47" s="435" t="s">
        <v>1341</v>
      </c>
      <c r="Z47" s="435" t="s">
        <v>1341</v>
      </c>
      <c r="AA47" t="e">
        <f t="shared" si="2"/>
        <v>#N/A</v>
      </c>
      <c r="AN47" s="449" t="s">
        <v>188</v>
      </c>
      <c r="AO47" s="449">
        <v>4.0999999999999996</v>
      </c>
      <c r="AP47" s="449">
        <v>20140221</v>
      </c>
      <c r="AQ47" s="449" t="s">
        <v>189</v>
      </c>
      <c r="AR47" s="449" t="s">
        <v>189</v>
      </c>
      <c r="AS47" s="449">
        <v>7</v>
      </c>
      <c r="AT47" s="449">
        <v>54470</v>
      </c>
      <c r="AU47" s="449">
        <v>12</v>
      </c>
      <c r="AV47" s="449"/>
      <c r="AW47" s="449"/>
      <c r="AX47" s="449"/>
      <c r="AY47" s="449"/>
      <c r="AZ47" s="449">
        <v>1</v>
      </c>
      <c r="BA47" s="449">
        <v>3</v>
      </c>
      <c r="BB47" s="449">
        <v>2007</v>
      </c>
      <c r="BC47" s="449">
        <v>20080429</v>
      </c>
      <c r="BD47" s="449">
        <v>20080501</v>
      </c>
      <c r="BE47" s="449" t="s">
        <v>190</v>
      </c>
      <c r="BF47" s="449" t="s">
        <v>190</v>
      </c>
      <c r="BG47" s="449" t="s">
        <v>190</v>
      </c>
      <c r="BH47" s="449" t="s">
        <v>191</v>
      </c>
      <c r="BI47" s="449" t="s">
        <v>192</v>
      </c>
      <c r="BJ47" s="449" t="s">
        <v>193</v>
      </c>
      <c r="BK47" s="449" t="s">
        <v>194</v>
      </c>
      <c r="BL47" s="449">
        <v>4.24</v>
      </c>
      <c r="BM47" s="449">
        <v>73</v>
      </c>
      <c r="BN47" s="449" t="s">
        <v>195</v>
      </c>
      <c r="BO47" s="449">
        <v>5000</v>
      </c>
      <c r="BP47" s="449">
        <v>221255</v>
      </c>
      <c r="BQ47" s="449"/>
      <c r="BR47" s="449"/>
      <c r="BS47" s="449">
        <v>5000</v>
      </c>
      <c r="BT47" s="449">
        <v>2373</v>
      </c>
      <c r="BU47" s="449">
        <v>0</v>
      </c>
      <c r="BV47" s="449">
        <v>671381</v>
      </c>
      <c r="BW47" s="449" t="s">
        <v>196</v>
      </c>
      <c r="BX47" s="449">
        <v>1.06E-2</v>
      </c>
      <c r="BY47" s="449">
        <v>23</v>
      </c>
      <c r="BZ47" s="449">
        <v>848</v>
      </c>
      <c r="CA47" s="449"/>
      <c r="CB47" s="449" t="s">
        <v>197</v>
      </c>
      <c r="CC47" s="449" t="s">
        <v>198</v>
      </c>
      <c r="CD47" s="449" t="s">
        <v>198</v>
      </c>
      <c r="CE47" s="449" t="s">
        <v>198</v>
      </c>
      <c r="CF47" s="449" t="s">
        <v>199</v>
      </c>
      <c r="CG47" s="449" t="s">
        <v>200</v>
      </c>
      <c r="CH47" s="449" t="s">
        <v>201</v>
      </c>
      <c r="CI47" s="449" t="s">
        <v>195</v>
      </c>
    </row>
    <row r="48" spans="1:87" x14ac:dyDescent="0.3">
      <c r="A48">
        <f t="shared" si="4"/>
        <v>62428</v>
      </c>
      <c r="B48" t="s">
        <v>2481</v>
      </c>
      <c r="C48" s="392" t="str">
        <f t="shared" si="5"/>
        <v>062428</v>
      </c>
      <c r="D48" s="297" t="s">
        <v>124</v>
      </c>
      <c r="E48" s="435" t="s">
        <v>1980</v>
      </c>
      <c r="F48" s="435" t="s">
        <v>1607</v>
      </c>
      <c r="G48" s="435" t="s">
        <v>124</v>
      </c>
      <c r="H48" s="436">
        <v>2004</v>
      </c>
      <c r="I48" s="435" t="s">
        <v>211</v>
      </c>
      <c r="J48" s="435" t="s">
        <v>210</v>
      </c>
      <c r="K48" s="435" t="s">
        <v>1612</v>
      </c>
      <c r="L48" s="437">
        <v>38471</v>
      </c>
      <c r="M48" s="437">
        <v>38471</v>
      </c>
      <c r="N48" s="435" t="s">
        <v>1608</v>
      </c>
      <c r="O48" s="436">
        <v>25118</v>
      </c>
      <c r="P48" s="435" t="s">
        <v>1341</v>
      </c>
      <c r="Q48" s="438"/>
      <c r="R48" s="435" t="s">
        <v>1608</v>
      </c>
      <c r="S48" s="436">
        <v>254</v>
      </c>
      <c r="T48" s="435" t="s">
        <v>1341</v>
      </c>
      <c r="U48" s="440"/>
      <c r="V48" s="435" t="s">
        <v>1341</v>
      </c>
      <c r="W48" s="435" t="s">
        <v>1341</v>
      </c>
      <c r="X48" s="436" t="b">
        <v>0</v>
      </c>
      <c r="Y48" s="435" t="s">
        <v>1341</v>
      </c>
      <c r="Z48" s="435" t="s">
        <v>1341</v>
      </c>
      <c r="AA48" t="e">
        <f t="shared" si="2"/>
        <v>#N/A</v>
      </c>
      <c r="AN48" s="449" t="s">
        <v>188</v>
      </c>
      <c r="AO48" s="449">
        <v>4.0999999999999996</v>
      </c>
      <c r="AP48" s="449">
        <v>20140221</v>
      </c>
      <c r="AQ48" s="449" t="s">
        <v>189</v>
      </c>
      <c r="AR48" s="449" t="s">
        <v>189</v>
      </c>
      <c r="AS48" s="449">
        <v>7</v>
      </c>
      <c r="AT48" s="449">
        <v>54471</v>
      </c>
      <c r="AU48" s="449">
        <v>12</v>
      </c>
      <c r="AV48" s="449"/>
      <c r="AW48" s="449"/>
      <c r="AX48" s="449"/>
      <c r="AY48" s="449"/>
      <c r="AZ48" s="449">
        <v>1</v>
      </c>
      <c r="BA48" s="449">
        <v>3</v>
      </c>
      <c r="BB48" s="449">
        <v>2007</v>
      </c>
      <c r="BC48" s="449">
        <v>20080429</v>
      </c>
      <c r="BD48" s="449">
        <v>20080501</v>
      </c>
      <c r="BE48" s="449" t="s">
        <v>190</v>
      </c>
      <c r="BF48" s="449" t="s">
        <v>190</v>
      </c>
      <c r="BG48" s="449" t="s">
        <v>190</v>
      </c>
      <c r="BH48" s="449" t="s">
        <v>191</v>
      </c>
      <c r="BI48" s="449" t="s">
        <v>192</v>
      </c>
      <c r="BJ48" s="449" t="s">
        <v>193</v>
      </c>
      <c r="BK48" s="449" t="s">
        <v>194</v>
      </c>
      <c r="BL48" s="449">
        <v>4.93</v>
      </c>
      <c r="BM48" s="449">
        <v>76</v>
      </c>
      <c r="BN48" s="449" t="s">
        <v>195</v>
      </c>
      <c r="BO48" s="449">
        <v>5000</v>
      </c>
      <c r="BP48" s="449">
        <v>338491</v>
      </c>
      <c r="BQ48" s="449"/>
      <c r="BR48" s="449"/>
      <c r="BS48" s="449">
        <v>5000</v>
      </c>
      <c r="BT48" s="449">
        <v>438</v>
      </c>
      <c r="BU48" s="449">
        <v>0</v>
      </c>
      <c r="BV48" s="449">
        <v>1017136</v>
      </c>
      <c r="BW48" s="449" t="s">
        <v>196</v>
      </c>
      <c r="BX48" s="449">
        <v>1.2999999999999999E-3</v>
      </c>
      <c r="BY48" s="449">
        <v>33</v>
      </c>
      <c r="BZ48" s="449">
        <v>773</v>
      </c>
      <c r="CA48" s="449"/>
      <c r="CB48" s="449" t="s">
        <v>197</v>
      </c>
      <c r="CC48" s="449" t="s">
        <v>198</v>
      </c>
      <c r="CD48" s="449" t="s">
        <v>198</v>
      </c>
      <c r="CE48" s="449" t="s">
        <v>198</v>
      </c>
      <c r="CF48" s="449" t="s">
        <v>199</v>
      </c>
      <c r="CG48" s="449" t="s">
        <v>200</v>
      </c>
      <c r="CH48" s="449" t="s">
        <v>201</v>
      </c>
      <c r="CI48" s="449" t="s">
        <v>195</v>
      </c>
    </row>
    <row r="49" spans="1:87" x14ac:dyDescent="0.3">
      <c r="A49">
        <f t="shared" si="4"/>
        <v>62429</v>
      </c>
      <c r="B49" t="s">
        <v>2481</v>
      </c>
      <c r="C49" s="392" t="str">
        <f t="shared" si="5"/>
        <v>062429</v>
      </c>
      <c r="D49" s="297" t="s">
        <v>124</v>
      </c>
      <c r="E49" s="435" t="s">
        <v>1976</v>
      </c>
      <c r="F49" s="435" t="s">
        <v>1607</v>
      </c>
      <c r="G49" s="435" t="s">
        <v>124</v>
      </c>
      <c r="H49" s="436">
        <v>2004</v>
      </c>
      <c r="I49" s="435" t="s">
        <v>211</v>
      </c>
      <c r="J49" s="435" t="s">
        <v>210</v>
      </c>
      <c r="K49" s="435" t="s">
        <v>1612</v>
      </c>
      <c r="L49" s="437">
        <v>38471</v>
      </c>
      <c r="M49" s="437">
        <v>38471</v>
      </c>
      <c r="N49" s="435" t="s">
        <v>1608</v>
      </c>
      <c r="O49" s="436">
        <v>25757</v>
      </c>
      <c r="P49" s="435" t="s">
        <v>1341</v>
      </c>
      <c r="Q49" s="438"/>
      <c r="R49" s="435" t="s">
        <v>1608</v>
      </c>
      <c r="S49" s="436">
        <v>261</v>
      </c>
      <c r="T49" s="435" t="s">
        <v>1341</v>
      </c>
      <c r="U49" s="440"/>
      <c r="V49" s="435" t="s">
        <v>1341</v>
      </c>
      <c r="W49" s="435" t="s">
        <v>1341</v>
      </c>
      <c r="X49" s="436" t="b">
        <v>0</v>
      </c>
      <c r="Y49" s="435" t="s">
        <v>1341</v>
      </c>
      <c r="Z49" s="435" t="s">
        <v>1341</v>
      </c>
      <c r="AA49" t="e">
        <f t="shared" si="2"/>
        <v>#N/A</v>
      </c>
      <c r="AN49" s="449" t="s">
        <v>188</v>
      </c>
      <c r="AO49" s="449">
        <v>4.0999999999999996</v>
      </c>
      <c r="AP49" s="449">
        <v>20090310</v>
      </c>
      <c r="AQ49" s="449" t="s">
        <v>189</v>
      </c>
      <c r="AR49" s="449" t="s">
        <v>189</v>
      </c>
      <c r="AS49" s="449">
        <v>7</v>
      </c>
      <c r="AT49" s="449">
        <v>54472</v>
      </c>
      <c r="AU49" s="449">
        <v>12</v>
      </c>
      <c r="AV49" s="449"/>
      <c r="AW49" s="449"/>
      <c r="AX49" s="449"/>
      <c r="AY49" s="449"/>
      <c r="AZ49" s="449">
        <v>1</v>
      </c>
      <c r="BA49" s="449">
        <v>3</v>
      </c>
      <c r="BB49" s="449">
        <v>2007</v>
      </c>
      <c r="BC49" s="449">
        <v>20080429</v>
      </c>
      <c r="BD49" s="449">
        <v>20080501</v>
      </c>
      <c r="BE49" s="449" t="s">
        <v>190</v>
      </c>
      <c r="BF49" s="449" t="s">
        <v>190</v>
      </c>
      <c r="BG49" s="449" t="s">
        <v>190</v>
      </c>
      <c r="BH49" s="449" t="s">
        <v>191</v>
      </c>
      <c r="BI49" s="449" t="s">
        <v>192</v>
      </c>
      <c r="BJ49" s="449" t="s">
        <v>193</v>
      </c>
      <c r="BK49" s="449" t="s">
        <v>194</v>
      </c>
      <c r="BL49" s="449">
        <v>4.7300000000000004</v>
      </c>
      <c r="BM49" s="449">
        <v>76</v>
      </c>
      <c r="BN49" s="449" t="s">
        <v>195</v>
      </c>
      <c r="BO49" s="449">
        <v>5000</v>
      </c>
      <c r="BP49" s="449">
        <v>346353</v>
      </c>
      <c r="BQ49" s="449"/>
      <c r="BR49" s="449"/>
      <c r="BS49" s="449">
        <v>0</v>
      </c>
      <c r="BT49" s="449">
        <v>1040056</v>
      </c>
      <c r="BU49" s="449"/>
      <c r="BV49" s="449"/>
      <c r="BW49" s="449" t="s">
        <v>196</v>
      </c>
      <c r="BX49" s="449">
        <v>0</v>
      </c>
      <c r="BY49" s="449">
        <v>21</v>
      </c>
      <c r="BZ49" s="449">
        <v>874</v>
      </c>
      <c r="CA49" s="449"/>
      <c r="CB49" s="449" t="s">
        <v>208</v>
      </c>
      <c r="CC49" s="449" t="s">
        <v>198</v>
      </c>
      <c r="CD49" s="449" t="s">
        <v>198</v>
      </c>
      <c r="CE49" s="449" t="s">
        <v>198</v>
      </c>
      <c r="CF49" s="449" t="s">
        <v>199</v>
      </c>
      <c r="CG49" s="449" t="s">
        <v>200</v>
      </c>
      <c r="CH49" s="449" t="s">
        <v>201</v>
      </c>
      <c r="CI49" s="449" t="s">
        <v>196</v>
      </c>
    </row>
    <row r="50" spans="1:87" x14ac:dyDescent="0.3">
      <c r="A50">
        <f t="shared" si="4"/>
        <v>62430</v>
      </c>
      <c r="B50" t="s">
        <v>2481</v>
      </c>
      <c r="C50" s="389" t="str">
        <f t="shared" si="5"/>
        <v>062430</v>
      </c>
      <c r="D50" s="297" t="s">
        <v>124</v>
      </c>
      <c r="E50" s="435" t="s">
        <v>1977</v>
      </c>
      <c r="F50" s="435" t="s">
        <v>1607</v>
      </c>
      <c r="G50" s="435" t="s">
        <v>124</v>
      </c>
      <c r="H50" s="436">
        <v>2004</v>
      </c>
      <c r="I50" s="435" t="s">
        <v>211</v>
      </c>
      <c r="J50" s="435" t="s">
        <v>210</v>
      </c>
      <c r="K50" s="435" t="s">
        <v>1612</v>
      </c>
      <c r="L50" s="437">
        <v>38457</v>
      </c>
      <c r="M50" s="437">
        <v>38457</v>
      </c>
      <c r="N50" s="435" t="s">
        <v>1608</v>
      </c>
      <c r="O50" s="436">
        <v>25245</v>
      </c>
      <c r="P50" s="435" t="s">
        <v>1341</v>
      </c>
      <c r="Q50" s="438"/>
      <c r="R50" s="435" t="s">
        <v>1608</v>
      </c>
      <c r="S50" s="436">
        <v>255</v>
      </c>
      <c r="T50" s="435" t="s">
        <v>1341</v>
      </c>
      <c r="U50" s="440"/>
      <c r="V50" s="435" t="s">
        <v>1341</v>
      </c>
      <c r="W50" s="435" t="s">
        <v>1341</v>
      </c>
      <c r="X50" s="436" t="b">
        <v>0</v>
      </c>
      <c r="Y50" s="435" t="s">
        <v>1341</v>
      </c>
      <c r="Z50" s="435" t="s">
        <v>1341</v>
      </c>
      <c r="AA50" t="e">
        <f t="shared" si="2"/>
        <v>#N/A</v>
      </c>
      <c r="AN50" s="449" t="s">
        <v>188</v>
      </c>
      <c r="AO50" s="449">
        <v>4.0999999999999996</v>
      </c>
      <c r="AP50" s="449">
        <v>20100331</v>
      </c>
      <c r="AQ50" s="449" t="s">
        <v>189</v>
      </c>
      <c r="AR50" s="449" t="s">
        <v>189</v>
      </c>
      <c r="AS50" s="449">
        <v>7</v>
      </c>
      <c r="AT50" s="449">
        <v>54864</v>
      </c>
      <c r="AU50" s="449">
        <v>12</v>
      </c>
      <c r="AV50" s="449"/>
      <c r="AW50" s="449"/>
      <c r="AX50" s="449" t="s">
        <v>250</v>
      </c>
      <c r="AY50" s="449" t="s">
        <v>1845</v>
      </c>
      <c r="AZ50" s="449">
        <v>1</v>
      </c>
      <c r="BA50" s="449">
        <v>3</v>
      </c>
      <c r="BB50" s="449">
        <v>2008</v>
      </c>
      <c r="BC50" s="449">
        <v>20090413</v>
      </c>
      <c r="BD50" s="449">
        <v>20090413</v>
      </c>
      <c r="BE50" s="449" t="s">
        <v>845</v>
      </c>
      <c r="BF50" s="449" t="s">
        <v>846</v>
      </c>
      <c r="BG50" s="449" t="s">
        <v>847</v>
      </c>
      <c r="BH50" s="449" t="s">
        <v>213</v>
      </c>
      <c r="BI50" s="449" t="s">
        <v>192</v>
      </c>
      <c r="BJ50" s="449" t="s">
        <v>279</v>
      </c>
      <c r="BK50" s="449" t="s">
        <v>194</v>
      </c>
      <c r="BL50" s="449">
        <v>3.57</v>
      </c>
      <c r="BM50" s="449">
        <v>71</v>
      </c>
      <c r="BN50" s="449" t="s">
        <v>195</v>
      </c>
      <c r="BO50" s="449">
        <v>5000</v>
      </c>
      <c r="BP50" s="449">
        <v>179920</v>
      </c>
      <c r="BQ50" s="449"/>
      <c r="BR50" s="449"/>
      <c r="BS50" s="449">
        <v>5000</v>
      </c>
      <c r="BT50" s="449">
        <v>6099446</v>
      </c>
      <c r="BU50" s="449"/>
      <c r="BV50" s="449"/>
      <c r="BW50" s="449" t="s">
        <v>214</v>
      </c>
      <c r="BX50" s="449">
        <v>0</v>
      </c>
      <c r="BY50" s="449">
        <v>23</v>
      </c>
      <c r="BZ50" s="449">
        <v>548</v>
      </c>
      <c r="CA50" s="449"/>
      <c r="CB50" s="449" t="s">
        <v>1846</v>
      </c>
      <c r="CC50" s="449" t="s">
        <v>849</v>
      </c>
      <c r="CD50" s="449" t="s">
        <v>850</v>
      </c>
      <c r="CE50" s="449" t="s">
        <v>849</v>
      </c>
      <c r="CF50" s="449" t="s">
        <v>231</v>
      </c>
      <c r="CG50" s="449" t="s">
        <v>851</v>
      </c>
      <c r="CH50" s="449" t="s">
        <v>852</v>
      </c>
      <c r="CI50" s="449" t="s">
        <v>195</v>
      </c>
    </row>
    <row r="51" spans="1:87" x14ac:dyDescent="0.3">
      <c r="A51">
        <f t="shared" si="4"/>
        <v>62431</v>
      </c>
      <c r="B51" t="s">
        <v>2481</v>
      </c>
      <c r="C51" s="389" t="str">
        <f t="shared" si="5"/>
        <v>062431</v>
      </c>
      <c r="D51" s="297" t="s">
        <v>124</v>
      </c>
      <c r="E51" s="435" t="s">
        <v>1975</v>
      </c>
      <c r="F51" s="435" t="s">
        <v>1607</v>
      </c>
      <c r="G51" s="435" t="s">
        <v>124</v>
      </c>
      <c r="H51" s="436">
        <v>2004</v>
      </c>
      <c r="I51" s="435" t="s">
        <v>211</v>
      </c>
      <c r="J51" s="435" t="s">
        <v>210</v>
      </c>
      <c r="K51" s="435" t="s">
        <v>1612</v>
      </c>
      <c r="L51" s="437">
        <v>38457</v>
      </c>
      <c r="M51" s="437">
        <v>38457</v>
      </c>
      <c r="N51" s="435" t="s">
        <v>1608</v>
      </c>
      <c r="O51" s="436">
        <v>25443</v>
      </c>
      <c r="P51" s="435" t="s">
        <v>1341</v>
      </c>
      <c r="Q51" s="438"/>
      <c r="R51" s="435" t="s">
        <v>1608</v>
      </c>
      <c r="S51" s="436">
        <v>258</v>
      </c>
      <c r="T51" s="435" t="s">
        <v>1341</v>
      </c>
      <c r="U51" s="441"/>
      <c r="V51" s="435" t="s">
        <v>1341</v>
      </c>
      <c r="W51" s="435" t="s">
        <v>1341</v>
      </c>
      <c r="X51" s="436" t="b">
        <v>0</v>
      </c>
      <c r="Y51" s="435" t="s">
        <v>1341</v>
      </c>
      <c r="Z51" s="435" t="s">
        <v>1341</v>
      </c>
      <c r="AA51" t="e">
        <f t="shared" si="2"/>
        <v>#N/A</v>
      </c>
      <c r="AN51" s="449" t="s">
        <v>188</v>
      </c>
      <c r="AO51" s="449">
        <v>4.0999999999999996</v>
      </c>
      <c r="AP51" s="449">
        <v>20100331</v>
      </c>
      <c r="AQ51" s="449" t="s">
        <v>189</v>
      </c>
      <c r="AR51" s="449" t="s">
        <v>189</v>
      </c>
      <c r="AS51" s="449">
        <v>7</v>
      </c>
      <c r="AT51" s="449">
        <v>54866</v>
      </c>
      <c r="AU51" s="449">
        <v>12</v>
      </c>
      <c r="AV51" s="449"/>
      <c r="AW51" s="449"/>
      <c r="AX51" s="449" t="s">
        <v>250</v>
      </c>
      <c r="AY51" s="449" t="s">
        <v>1628</v>
      </c>
      <c r="AZ51" s="449">
        <v>1</v>
      </c>
      <c r="BA51" s="449">
        <v>3</v>
      </c>
      <c r="BB51" s="449">
        <v>2008</v>
      </c>
      <c r="BC51" s="449">
        <v>20090501</v>
      </c>
      <c r="BD51" s="449">
        <v>20090501</v>
      </c>
      <c r="BE51" s="449" t="s">
        <v>845</v>
      </c>
      <c r="BF51" s="449" t="s">
        <v>846</v>
      </c>
      <c r="BG51" s="449" t="s">
        <v>847</v>
      </c>
      <c r="BH51" s="449" t="s">
        <v>213</v>
      </c>
      <c r="BI51" s="449" t="s">
        <v>192</v>
      </c>
      <c r="BJ51" s="449" t="s">
        <v>279</v>
      </c>
      <c r="BK51" s="449" t="s">
        <v>194</v>
      </c>
      <c r="BL51" s="449">
        <v>5.67</v>
      </c>
      <c r="BM51" s="449">
        <v>84</v>
      </c>
      <c r="BN51" s="449" t="s">
        <v>195</v>
      </c>
      <c r="BO51" s="449">
        <v>5000</v>
      </c>
      <c r="BP51" s="449">
        <v>179973</v>
      </c>
      <c r="BQ51" s="449"/>
      <c r="BR51" s="449"/>
      <c r="BS51" s="449">
        <v>5000</v>
      </c>
      <c r="BT51" s="449">
        <v>4413723</v>
      </c>
      <c r="BU51" s="449"/>
      <c r="BV51" s="449"/>
      <c r="BW51" s="449" t="s">
        <v>214</v>
      </c>
      <c r="BX51" s="449">
        <v>0</v>
      </c>
      <c r="BY51" s="449">
        <v>28</v>
      </c>
      <c r="BZ51" s="449">
        <v>525</v>
      </c>
      <c r="CA51" s="449"/>
      <c r="CB51" s="449" t="s">
        <v>1846</v>
      </c>
      <c r="CC51" s="449" t="s">
        <v>849</v>
      </c>
      <c r="CD51" s="449" t="s">
        <v>850</v>
      </c>
      <c r="CE51" s="449" t="s">
        <v>849</v>
      </c>
      <c r="CF51" s="449" t="s">
        <v>231</v>
      </c>
      <c r="CG51" s="449" t="s">
        <v>851</v>
      </c>
      <c r="CH51" s="449" t="s">
        <v>852</v>
      </c>
      <c r="CI51" s="449" t="s">
        <v>195</v>
      </c>
    </row>
    <row r="52" spans="1:87" x14ac:dyDescent="0.3">
      <c r="A52">
        <f t="shared" si="4"/>
        <v>62434</v>
      </c>
      <c r="B52" t="s">
        <v>2481</v>
      </c>
      <c r="C52" s="389" t="str">
        <f t="shared" si="5"/>
        <v>062434</v>
      </c>
      <c r="D52" s="297" t="s">
        <v>124</v>
      </c>
      <c r="E52" s="435" t="s">
        <v>1978</v>
      </c>
      <c r="F52" s="435" t="s">
        <v>1607</v>
      </c>
      <c r="G52" s="435" t="s">
        <v>124</v>
      </c>
      <c r="H52" s="436">
        <v>2004</v>
      </c>
      <c r="I52" s="435" t="s">
        <v>211</v>
      </c>
      <c r="J52" s="435" t="s">
        <v>210</v>
      </c>
      <c r="K52" s="435" t="s">
        <v>1612</v>
      </c>
      <c r="L52" s="437">
        <v>38488</v>
      </c>
      <c r="M52" s="437">
        <v>38488</v>
      </c>
      <c r="N52" s="435" t="s">
        <v>1608</v>
      </c>
      <c r="O52" s="436">
        <v>25586</v>
      </c>
      <c r="P52" s="435" t="s">
        <v>1341</v>
      </c>
      <c r="Q52" s="438"/>
      <c r="R52" s="435" t="s">
        <v>1608</v>
      </c>
      <c r="S52" s="436">
        <v>523</v>
      </c>
      <c r="T52" s="435" t="s">
        <v>1341</v>
      </c>
      <c r="U52" s="441"/>
      <c r="V52" s="435" t="s">
        <v>1341</v>
      </c>
      <c r="W52" s="435" t="s">
        <v>1341</v>
      </c>
      <c r="X52" s="436" t="b">
        <v>0</v>
      </c>
      <c r="Y52" s="435" t="s">
        <v>1341</v>
      </c>
      <c r="Z52" s="435" t="s">
        <v>1341</v>
      </c>
      <c r="AA52" t="e">
        <f t="shared" si="2"/>
        <v>#N/A</v>
      </c>
      <c r="AN52" s="449" t="s">
        <v>188</v>
      </c>
      <c r="AO52" s="449">
        <v>4.0999999999999996</v>
      </c>
      <c r="AP52" s="449">
        <v>20110216</v>
      </c>
      <c r="AQ52" s="449" t="s">
        <v>189</v>
      </c>
      <c r="AR52" s="449" t="s">
        <v>189</v>
      </c>
      <c r="AS52" s="449">
        <v>7</v>
      </c>
      <c r="AT52" s="449">
        <v>54872</v>
      </c>
      <c r="AU52" s="449">
        <v>12</v>
      </c>
      <c r="AV52" s="449"/>
      <c r="AW52" s="449"/>
      <c r="AX52" s="449"/>
      <c r="AY52" s="449"/>
      <c r="AZ52" s="449">
        <v>1</v>
      </c>
      <c r="BA52" s="449">
        <v>3</v>
      </c>
      <c r="BB52" s="449">
        <v>2008</v>
      </c>
      <c r="BC52" s="449">
        <v>20090416</v>
      </c>
      <c r="BD52" s="449">
        <v>20090416</v>
      </c>
      <c r="BE52" s="449" t="s">
        <v>190</v>
      </c>
      <c r="BF52" s="449" t="s">
        <v>190</v>
      </c>
      <c r="BG52" s="449" t="s">
        <v>190</v>
      </c>
      <c r="BH52" s="449" t="s">
        <v>191</v>
      </c>
      <c r="BI52" s="449" t="s">
        <v>192</v>
      </c>
      <c r="BJ52" s="449" t="s">
        <v>193</v>
      </c>
      <c r="BK52" s="449" t="s">
        <v>194</v>
      </c>
      <c r="BL52" s="449">
        <v>5.15</v>
      </c>
      <c r="BM52" s="449">
        <v>76</v>
      </c>
      <c r="BN52" s="449" t="s">
        <v>195</v>
      </c>
      <c r="BO52" s="449">
        <v>5000</v>
      </c>
      <c r="BP52" s="449">
        <v>119391</v>
      </c>
      <c r="BQ52" s="449"/>
      <c r="BR52" s="449"/>
      <c r="BS52" s="449">
        <v>0</v>
      </c>
      <c r="BT52" s="449">
        <v>358513</v>
      </c>
      <c r="BU52" s="449"/>
      <c r="BV52" s="449"/>
      <c r="BW52" s="449" t="s">
        <v>196</v>
      </c>
      <c r="BX52" s="449">
        <v>0</v>
      </c>
      <c r="BY52" s="449">
        <v>21</v>
      </c>
      <c r="BZ52" s="449">
        <v>389</v>
      </c>
      <c r="CA52" s="449"/>
      <c r="CB52" s="449" t="s">
        <v>208</v>
      </c>
      <c r="CC52" s="449" t="s">
        <v>198</v>
      </c>
      <c r="CD52" s="449" t="s">
        <v>198</v>
      </c>
      <c r="CE52" s="449" t="s">
        <v>198</v>
      </c>
      <c r="CF52" s="449" t="s">
        <v>199</v>
      </c>
      <c r="CG52" s="449" t="s">
        <v>200</v>
      </c>
      <c r="CH52" s="449" t="s">
        <v>201</v>
      </c>
      <c r="CI52" s="449" t="s">
        <v>195</v>
      </c>
    </row>
    <row r="53" spans="1:87" x14ac:dyDescent="0.3">
      <c r="A53">
        <f t="shared" si="4"/>
        <v>62435</v>
      </c>
      <c r="B53" t="s">
        <v>2481</v>
      </c>
      <c r="C53" s="389" t="str">
        <f t="shared" si="5"/>
        <v>062435</v>
      </c>
      <c r="D53" s="297" t="s">
        <v>124</v>
      </c>
      <c r="E53" s="435" t="s">
        <v>1979</v>
      </c>
      <c r="F53" s="435" t="s">
        <v>1607</v>
      </c>
      <c r="G53" s="435" t="s">
        <v>124</v>
      </c>
      <c r="H53" s="436">
        <v>2004</v>
      </c>
      <c r="I53" s="435" t="s">
        <v>211</v>
      </c>
      <c r="J53" s="435" t="s">
        <v>210</v>
      </c>
      <c r="K53" s="435" t="s">
        <v>1612</v>
      </c>
      <c r="L53" s="437">
        <v>38488</v>
      </c>
      <c r="M53" s="437">
        <v>38488</v>
      </c>
      <c r="N53" s="435" t="s">
        <v>1608</v>
      </c>
      <c r="O53" s="436">
        <v>26799</v>
      </c>
      <c r="P53" s="435" t="s">
        <v>1341</v>
      </c>
      <c r="Q53" s="438"/>
      <c r="R53" s="435" t="s">
        <v>1608</v>
      </c>
      <c r="S53" s="436">
        <v>547</v>
      </c>
      <c r="T53" s="435" t="s">
        <v>1341</v>
      </c>
      <c r="U53" s="440"/>
      <c r="V53" s="435" t="s">
        <v>1341</v>
      </c>
      <c r="W53" s="435" t="s">
        <v>1341</v>
      </c>
      <c r="X53" s="436" t="b">
        <v>0</v>
      </c>
      <c r="Y53" s="435" t="s">
        <v>1341</v>
      </c>
      <c r="Z53" s="435" t="s">
        <v>1341</v>
      </c>
      <c r="AA53" t="e">
        <f t="shared" si="2"/>
        <v>#N/A</v>
      </c>
      <c r="AN53" s="449" t="s">
        <v>188</v>
      </c>
      <c r="AO53" s="449">
        <v>4.0999999999999996</v>
      </c>
      <c r="AP53" s="449">
        <v>20110216</v>
      </c>
      <c r="AQ53" s="449" t="s">
        <v>189</v>
      </c>
      <c r="AR53" s="449" t="s">
        <v>189</v>
      </c>
      <c r="AS53" s="449">
        <v>7</v>
      </c>
      <c r="AT53" s="449">
        <v>54873</v>
      </c>
      <c r="AU53" s="449">
        <v>12</v>
      </c>
      <c r="AV53" s="449"/>
      <c r="AW53" s="449"/>
      <c r="AX53" s="449"/>
      <c r="AY53" s="449"/>
      <c r="AZ53" s="449">
        <v>1</v>
      </c>
      <c r="BA53" s="449">
        <v>3</v>
      </c>
      <c r="BB53" s="449">
        <v>2008</v>
      </c>
      <c r="BC53" s="449">
        <v>20090423</v>
      </c>
      <c r="BD53" s="449">
        <v>20090423</v>
      </c>
      <c r="BE53" s="449" t="s">
        <v>190</v>
      </c>
      <c r="BF53" s="449" t="s">
        <v>190</v>
      </c>
      <c r="BG53" s="449" t="s">
        <v>190</v>
      </c>
      <c r="BH53" s="449" t="s">
        <v>191</v>
      </c>
      <c r="BI53" s="449" t="s">
        <v>192</v>
      </c>
      <c r="BJ53" s="449" t="s">
        <v>193</v>
      </c>
      <c r="BK53" s="449" t="s">
        <v>194</v>
      </c>
      <c r="BL53" s="449">
        <v>5.4</v>
      </c>
      <c r="BM53" s="449">
        <v>77</v>
      </c>
      <c r="BN53" s="449" t="s">
        <v>195</v>
      </c>
      <c r="BO53" s="449">
        <v>5000</v>
      </c>
      <c r="BP53" s="449">
        <v>129807</v>
      </c>
      <c r="BQ53" s="449"/>
      <c r="BR53" s="449"/>
      <c r="BS53" s="449">
        <v>0</v>
      </c>
      <c r="BT53" s="449">
        <v>389689</v>
      </c>
      <c r="BU53" s="449"/>
      <c r="BV53" s="449"/>
      <c r="BW53" s="449" t="s">
        <v>196</v>
      </c>
      <c r="BX53" s="449">
        <v>0</v>
      </c>
      <c r="BY53" s="449">
        <v>31</v>
      </c>
      <c r="BZ53" s="449">
        <v>376</v>
      </c>
      <c r="CA53" s="449"/>
      <c r="CB53" s="449" t="s">
        <v>208</v>
      </c>
      <c r="CC53" s="449" t="s">
        <v>198</v>
      </c>
      <c r="CD53" s="449" t="s">
        <v>198</v>
      </c>
      <c r="CE53" s="449" t="s">
        <v>198</v>
      </c>
      <c r="CF53" s="449" t="s">
        <v>199</v>
      </c>
      <c r="CG53" s="449" t="s">
        <v>200</v>
      </c>
      <c r="CH53" s="449" t="s">
        <v>201</v>
      </c>
      <c r="CI53" s="449" t="s">
        <v>195</v>
      </c>
    </row>
    <row r="54" spans="1:87" x14ac:dyDescent="0.3">
      <c r="A54">
        <f t="shared" si="4"/>
        <v>50781</v>
      </c>
      <c r="B54" t="s">
        <v>2481</v>
      </c>
      <c r="C54" s="389" t="str">
        <f t="shared" si="5"/>
        <v>050781</v>
      </c>
      <c r="D54" s="297" t="s">
        <v>839</v>
      </c>
      <c r="E54" s="435" t="s">
        <v>2380</v>
      </c>
      <c r="F54" s="435" t="s">
        <v>1607</v>
      </c>
      <c r="G54" s="435" t="s">
        <v>1509</v>
      </c>
      <c r="H54" s="436">
        <v>2001</v>
      </c>
      <c r="I54" s="435" t="s">
        <v>1618</v>
      </c>
      <c r="J54" s="435" t="s">
        <v>1619</v>
      </c>
      <c r="K54" s="435" t="s">
        <v>1612</v>
      </c>
      <c r="L54" s="437">
        <v>37405</v>
      </c>
      <c r="M54" s="437">
        <v>37405</v>
      </c>
      <c r="N54" s="435" t="s">
        <v>1608</v>
      </c>
      <c r="O54" s="436">
        <v>67644</v>
      </c>
      <c r="P54" s="435" t="s">
        <v>1341</v>
      </c>
      <c r="Q54" s="438"/>
      <c r="R54" s="435" t="s">
        <v>1613</v>
      </c>
      <c r="S54" s="436">
        <v>823942</v>
      </c>
      <c r="T54" s="435" t="s">
        <v>1608</v>
      </c>
      <c r="U54" s="436">
        <v>614</v>
      </c>
      <c r="V54" s="435" t="s">
        <v>1341</v>
      </c>
      <c r="W54" s="435" t="s">
        <v>1341</v>
      </c>
      <c r="X54" s="436" t="b">
        <v>0</v>
      </c>
      <c r="Y54" s="435" t="s">
        <v>1341</v>
      </c>
      <c r="Z54" s="435" t="s">
        <v>1341</v>
      </c>
      <c r="AA54" t="e">
        <f t="shared" si="2"/>
        <v>#N/A</v>
      </c>
      <c r="AN54" s="449" t="s">
        <v>188</v>
      </c>
      <c r="AO54" s="449">
        <v>4.0999999999999996</v>
      </c>
      <c r="AP54" s="449">
        <v>20110216</v>
      </c>
      <c r="AQ54" s="449" t="s">
        <v>189</v>
      </c>
      <c r="AR54" s="449" t="s">
        <v>189</v>
      </c>
      <c r="AS54" s="449">
        <v>7</v>
      </c>
      <c r="AT54" s="449">
        <v>54874</v>
      </c>
      <c r="AU54" s="449">
        <v>12</v>
      </c>
      <c r="AV54" s="449"/>
      <c r="AW54" s="449"/>
      <c r="AX54" s="449"/>
      <c r="AY54" s="449"/>
      <c r="AZ54" s="449">
        <v>1</v>
      </c>
      <c r="BA54" s="449">
        <v>3</v>
      </c>
      <c r="BB54" s="449">
        <v>2008</v>
      </c>
      <c r="BC54" s="449">
        <v>20090409</v>
      </c>
      <c r="BD54" s="449">
        <v>20090409</v>
      </c>
      <c r="BE54" s="449" t="s">
        <v>190</v>
      </c>
      <c r="BF54" s="449" t="s">
        <v>190</v>
      </c>
      <c r="BG54" s="449" t="s">
        <v>190</v>
      </c>
      <c r="BH54" s="449" t="s">
        <v>191</v>
      </c>
      <c r="BI54" s="449" t="s">
        <v>192</v>
      </c>
      <c r="BJ54" s="449" t="s">
        <v>193</v>
      </c>
      <c r="BK54" s="449" t="s">
        <v>194</v>
      </c>
      <c r="BL54" s="449">
        <v>4.72</v>
      </c>
      <c r="BM54" s="449">
        <v>78</v>
      </c>
      <c r="BN54" s="449" t="s">
        <v>195</v>
      </c>
      <c r="BO54" s="449">
        <v>5000</v>
      </c>
      <c r="BP54" s="449">
        <v>118116</v>
      </c>
      <c r="BQ54" s="449"/>
      <c r="BR54" s="449"/>
      <c r="BS54" s="449">
        <v>0</v>
      </c>
      <c r="BT54" s="449">
        <v>354644</v>
      </c>
      <c r="BU54" s="449"/>
      <c r="BV54" s="449"/>
      <c r="BW54" s="449" t="s">
        <v>196</v>
      </c>
      <c r="BX54" s="449">
        <v>0</v>
      </c>
      <c r="BY54" s="449">
        <v>23</v>
      </c>
      <c r="BZ54" s="449">
        <v>404</v>
      </c>
      <c r="CA54" s="449"/>
      <c r="CB54" s="449" t="s">
        <v>208</v>
      </c>
      <c r="CC54" s="449" t="s">
        <v>198</v>
      </c>
      <c r="CD54" s="449" t="s">
        <v>198</v>
      </c>
      <c r="CE54" s="449" t="s">
        <v>198</v>
      </c>
      <c r="CF54" s="449" t="s">
        <v>199</v>
      </c>
      <c r="CG54" s="449" t="s">
        <v>200</v>
      </c>
      <c r="CH54" s="449" t="s">
        <v>201</v>
      </c>
      <c r="CI54" s="449" t="s">
        <v>195</v>
      </c>
    </row>
    <row r="55" spans="1:87" x14ac:dyDescent="0.3">
      <c r="A55">
        <f t="shared" si="4"/>
        <v>50782</v>
      </c>
      <c r="B55" t="s">
        <v>2481</v>
      </c>
      <c r="C55" s="389" t="str">
        <f t="shared" si="5"/>
        <v>050782</v>
      </c>
      <c r="D55" s="297" t="s">
        <v>839</v>
      </c>
      <c r="E55" s="435" t="s">
        <v>2382</v>
      </c>
      <c r="F55" s="435" t="s">
        <v>1607</v>
      </c>
      <c r="G55" s="435" t="s">
        <v>1509</v>
      </c>
      <c r="H55" s="436">
        <v>2001</v>
      </c>
      <c r="I55" s="435" t="s">
        <v>1618</v>
      </c>
      <c r="J55" s="435" t="s">
        <v>1619</v>
      </c>
      <c r="K55" s="435" t="s">
        <v>1612</v>
      </c>
      <c r="L55" s="437">
        <v>37410</v>
      </c>
      <c r="M55" s="437">
        <v>37410</v>
      </c>
      <c r="N55" s="435" t="s">
        <v>1608</v>
      </c>
      <c r="O55" s="436">
        <v>65472</v>
      </c>
      <c r="P55" s="435" t="s">
        <v>1341</v>
      </c>
      <c r="Q55" s="438"/>
      <c r="R55" s="435" t="s">
        <v>1613</v>
      </c>
      <c r="S55" s="436">
        <v>766527</v>
      </c>
      <c r="T55" s="435" t="s">
        <v>1608</v>
      </c>
      <c r="U55" s="436">
        <v>3301</v>
      </c>
      <c r="V55" s="435" t="s">
        <v>1341</v>
      </c>
      <c r="W55" s="435" t="s">
        <v>1341</v>
      </c>
      <c r="X55" s="436" t="b">
        <v>0</v>
      </c>
      <c r="Y55" s="435" t="s">
        <v>1341</v>
      </c>
      <c r="Z55" s="435" t="s">
        <v>1341</v>
      </c>
      <c r="AA55" t="e">
        <f t="shared" si="2"/>
        <v>#N/A</v>
      </c>
      <c r="AN55" s="449" t="s">
        <v>188</v>
      </c>
      <c r="AO55" s="449">
        <v>4.0999999999999996</v>
      </c>
      <c r="AP55" s="449">
        <v>20110216</v>
      </c>
      <c r="AQ55" s="449" t="s">
        <v>189</v>
      </c>
      <c r="AR55" s="449" t="s">
        <v>189</v>
      </c>
      <c r="AS55" s="449">
        <v>7</v>
      </c>
      <c r="AT55" s="449">
        <v>54875</v>
      </c>
      <c r="AU55" s="449">
        <v>12</v>
      </c>
      <c r="AV55" s="449"/>
      <c r="AW55" s="449"/>
      <c r="AX55" s="449"/>
      <c r="AY55" s="449"/>
      <c r="AZ55" s="449">
        <v>1</v>
      </c>
      <c r="BA55" s="449">
        <v>3</v>
      </c>
      <c r="BB55" s="449">
        <v>2008</v>
      </c>
      <c r="BC55" s="449">
        <v>20090409</v>
      </c>
      <c r="BD55" s="449">
        <v>20090409</v>
      </c>
      <c r="BE55" s="449" t="s">
        <v>190</v>
      </c>
      <c r="BF55" s="449" t="s">
        <v>190</v>
      </c>
      <c r="BG55" s="449" t="s">
        <v>190</v>
      </c>
      <c r="BH55" s="449" t="s">
        <v>191</v>
      </c>
      <c r="BI55" s="449" t="s">
        <v>192</v>
      </c>
      <c r="BJ55" s="449" t="s">
        <v>193</v>
      </c>
      <c r="BK55" s="449" t="s">
        <v>194</v>
      </c>
      <c r="BL55" s="449">
        <v>5.27</v>
      </c>
      <c r="BM55" s="449">
        <v>76</v>
      </c>
      <c r="BN55" s="449" t="s">
        <v>195</v>
      </c>
      <c r="BO55" s="449">
        <v>5000</v>
      </c>
      <c r="BP55" s="449">
        <v>112979</v>
      </c>
      <c r="BQ55" s="449"/>
      <c r="BR55" s="449"/>
      <c r="BS55" s="449">
        <v>0</v>
      </c>
      <c r="BT55" s="449">
        <v>339299</v>
      </c>
      <c r="BU55" s="449"/>
      <c r="BV55" s="449"/>
      <c r="BW55" s="449" t="s">
        <v>196</v>
      </c>
      <c r="BX55" s="449">
        <v>0</v>
      </c>
      <c r="BY55" s="449">
        <v>27</v>
      </c>
      <c r="BZ55" s="449">
        <v>397</v>
      </c>
      <c r="CA55" s="449"/>
      <c r="CB55" s="449" t="s">
        <v>208</v>
      </c>
      <c r="CC55" s="449" t="s">
        <v>198</v>
      </c>
      <c r="CD55" s="449" t="s">
        <v>198</v>
      </c>
      <c r="CE55" s="449" t="s">
        <v>198</v>
      </c>
      <c r="CF55" s="449" t="s">
        <v>199</v>
      </c>
      <c r="CG55" s="449" t="s">
        <v>200</v>
      </c>
      <c r="CH55" s="449" t="s">
        <v>201</v>
      </c>
      <c r="CI55" s="449" t="s">
        <v>195</v>
      </c>
    </row>
    <row r="56" spans="1:87" x14ac:dyDescent="0.3">
      <c r="A56">
        <f t="shared" si="4"/>
        <v>50783</v>
      </c>
      <c r="B56" t="s">
        <v>2481</v>
      </c>
      <c r="C56" s="389" t="str">
        <f t="shared" si="5"/>
        <v>050783</v>
      </c>
      <c r="D56" s="297" t="s">
        <v>839</v>
      </c>
      <c r="E56" s="435" t="s">
        <v>2383</v>
      </c>
      <c r="F56" s="435" t="s">
        <v>1607</v>
      </c>
      <c r="G56" s="435" t="s">
        <v>1509</v>
      </c>
      <c r="H56" s="436">
        <v>2001</v>
      </c>
      <c r="I56" s="435" t="s">
        <v>1618</v>
      </c>
      <c r="J56" s="435" t="s">
        <v>1619</v>
      </c>
      <c r="K56" s="435" t="s">
        <v>1612</v>
      </c>
      <c r="L56" s="437">
        <v>37396</v>
      </c>
      <c r="M56" s="437">
        <v>37396</v>
      </c>
      <c r="N56" s="435" t="s">
        <v>1608</v>
      </c>
      <c r="O56" s="436">
        <v>63412</v>
      </c>
      <c r="P56" s="435" t="s">
        <v>1341</v>
      </c>
      <c r="Q56" s="438"/>
      <c r="R56" s="435" t="s">
        <v>1613</v>
      </c>
      <c r="S56" s="436">
        <v>675361</v>
      </c>
      <c r="T56" s="435" t="s">
        <v>1608</v>
      </c>
      <c r="U56" s="436">
        <v>4627</v>
      </c>
      <c r="V56" s="435" t="s">
        <v>1341</v>
      </c>
      <c r="W56" s="435" t="s">
        <v>1341</v>
      </c>
      <c r="X56" s="436" t="b">
        <v>0</v>
      </c>
      <c r="Y56" s="435" t="s">
        <v>1341</v>
      </c>
      <c r="Z56" s="435" t="s">
        <v>1341</v>
      </c>
      <c r="AA56" t="e">
        <f t="shared" si="2"/>
        <v>#N/A</v>
      </c>
      <c r="AN56" s="449" t="s">
        <v>188</v>
      </c>
      <c r="AO56" s="449">
        <v>4.0999999999999996</v>
      </c>
      <c r="AP56" s="449">
        <v>20140604</v>
      </c>
      <c r="AQ56" s="449" t="s">
        <v>189</v>
      </c>
      <c r="AR56" s="449" t="s">
        <v>189</v>
      </c>
      <c r="AS56" s="449">
        <v>7</v>
      </c>
      <c r="AT56" s="449">
        <v>54876</v>
      </c>
      <c r="AU56" s="449">
        <v>12</v>
      </c>
      <c r="AV56" s="449"/>
      <c r="AW56" s="449"/>
      <c r="AX56" s="449"/>
      <c r="AY56" s="449"/>
      <c r="AZ56" s="449">
        <v>1</v>
      </c>
      <c r="BA56" s="449">
        <v>3</v>
      </c>
      <c r="BB56" s="449">
        <v>2008</v>
      </c>
      <c r="BC56" s="449">
        <v>20090409</v>
      </c>
      <c r="BD56" s="449">
        <v>20090409</v>
      </c>
      <c r="BE56" s="449" t="s">
        <v>190</v>
      </c>
      <c r="BF56" s="449" t="s">
        <v>190</v>
      </c>
      <c r="BG56" s="449" t="s">
        <v>190</v>
      </c>
      <c r="BH56" s="449" t="s">
        <v>191</v>
      </c>
      <c r="BI56" s="449" t="s">
        <v>192</v>
      </c>
      <c r="BJ56" s="449" t="s">
        <v>193</v>
      </c>
      <c r="BK56" s="449" t="s">
        <v>194</v>
      </c>
      <c r="BL56" s="449">
        <v>4.7699999999999996</v>
      </c>
      <c r="BM56" s="449">
        <v>78</v>
      </c>
      <c r="BN56" s="449" t="s">
        <v>195</v>
      </c>
      <c r="BO56" s="449">
        <v>5000</v>
      </c>
      <c r="BP56" s="449">
        <v>105755</v>
      </c>
      <c r="BQ56" s="449"/>
      <c r="BR56" s="449"/>
      <c r="BS56" s="449">
        <v>0</v>
      </c>
      <c r="BT56" s="449">
        <v>317638</v>
      </c>
      <c r="BU56" s="449"/>
      <c r="BV56" s="449"/>
      <c r="BW56" s="449" t="s">
        <v>196</v>
      </c>
      <c r="BX56" s="449">
        <v>0</v>
      </c>
      <c r="BY56" s="449">
        <v>27</v>
      </c>
      <c r="BZ56" s="449">
        <v>393</v>
      </c>
      <c r="CA56" s="449"/>
      <c r="CB56" s="449" t="s">
        <v>1959</v>
      </c>
      <c r="CC56" s="449" t="s">
        <v>198</v>
      </c>
      <c r="CD56" s="449" t="s">
        <v>198</v>
      </c>
      <c r="CE56" s="449" t="s">
        <v>198</v>
      </c>
      <c r="CF56" s="449" t="s">
        <v>199</v>
      </c>
      <c r="CG56" s="449" t="s">
        <v>200</v>
      </c>
      <c r="CH56" s="449" t="s">
        <v>201</v>
      </c>
      <c r="CI56" s="449" t="s">
        <v>195</v>
      </c>
    </row>
    <row r="57" spans="1:87" x14ac:dyDescent="0.3">
      <c r="A57">
        <f t="shared" si="4"/>
        <v>50784</v>
      </c>
      <c r="B57" t="s">
        <v>2481</v>
      </c>
      <c r="C57" s="389" t="str">
        <f t="shared" si="5"/>
        <v>050784</v>
      </c>
      <c r="D57" s="297" t="s">
        <v>839</v>
      </c>
      <c r="E57" s="435" t="s">
        <v>2384</v>
      </c>
      <c r="F57" s="435" t="s">
        <v>1607</v>
      </c>
      <c r="G57" s="435" t="s">
        <v>1509</v>
      </c>
      <c r="H57" s="436">
        <v>2001</v>
      </c>
      <c r="I57" s="435" t="s">
        <v>1618</v>
      </c>
      <c r="J57" s="435" t="s">
        <v>1619</v>
      </c>
      <c r="K57" s="435" t="s">
        <v>1612</v>
      </c>
      <c r="L57" s="437">
        <v>37400</v>
      </c>
      <c r="M57" s="437">
        <v>37400</v>
      </c>
      <c r="N57" s="435" t="s">
        <v>1608</v>
      </c>
      <c r="O57" s="436">
        <v>62863</v>
      </c>
      <c r="P57" s="435" t="s">
        <v>1341</v>
      </c>
      <c r="Q57" s="438"/>
      <c r="R57" s="435" t="s">
        <v>1613</v>
      </c>
      <c r="S57" s="436">
        <v>531353</v>
      </c>
      <c r="T57" s="435" t="s">
        <v>1608</v>
      </c>
      <c r="U57" s="436">
        <v>4984</v>
      </c>
      <c r="V57" s="435" t="s">
        <v>1341</v>
      </c>
      <c r="W57" s="435" t="s">
        <v>1341</v>
      </c>
      <c r="X57" s="436" t="b">
        <v>0</v>
      </c>
      <c r="Y57" s="435" t="s">
        <v>1341</v>
      </c>
      <c r="Z57" s="435" t="s">
        <v>1341</v>
      </c>
      <c r="AA57" t="e">
        <f t="shared" si="2"/>
        <v>#N/A</v>
      </c>
      <c r="AN57" s="449" t="s">
        <v>188</v>
      </c>
      <c r="AO57" s="449">
        <v>4.0999999999999996</v>
      </c>
      <c r="AP57" s="449">
        <v>20110216</v>
      </c>
      <c r="AQ57" s="449" t="s">
        <v>189</v>
      </c>
      <c r="AR57" s="449" t="s">
        <v>189</v>
      </c>
      <c r="AS57" s="449">
        <v>7</v>
      </c>
      <c r="AT57" s="449">
        <v>54877</v>
      </c>
      <c r="AU57" s="449">
        <v>12</v>
      </c>
      <c r="AV57" s="449"/>
      <c r="AW57" s="449"/>
      <c r="AX57" s="449"/>
      <c r="AY57" s="449"/>
      <c r="AZ57" s="449">
        <v>1</v>
      </c>
      <c r="BA57" s="449">
        <v>3</v>
      </c>
      <c r="BB57" s="449">
        <v>2008</v>
      </c>
      <c r="BC57" s="449">
        <v>20090409</v>
      </c>
      <c r="BD57" s="449">
        <v>20090409</v>
      </c>
      <c r="BE57" s="449" t="s">
        <v>190</v>
      </c>
      <c r="BF57" s="449" t="s">
        <v>190</v>
      </c>
      <c r="BG57" s="449" t="s">
        <v>190</v>
      </c>
      <c r="BH57" s="449" t="s">
        <v>191</v>
      </c>
      <c r="BI57" s="449" t="s">
        <v>192</v>
      </c>
      <c r="BJ57" s="449" t="s">
        <v>193</v>
      </c>
      <c r="BK57" s="449" t="s">
        <v>194</v>
      </c>
      <c r="BL57" s="449">
        <v>4.4000000000000004</v>
      </c>
      <c r="BM57" s="449">
        <v>76</v>
      </c>
      <c r="BN57" s="449" t="s">
        <v>195</v>
      </c>
      <c r="BO57" s="449">
        <v>5000</v>
      </c>
      <c r="BP57" s="449">
        <v>108337</v>
      </c>
      <c r="BQ57" s="449"/>
      <c r="BR57" s="449"/>
      <c r="BS57" s="449">
        <v>0</v>
      </c>
      <c r="BT57" s="449">
        <v>325459</v>
      </c>
      <c r="BU57" s="449"/>
      <c r="BV57" s="449"/>
      <c r="BW57" s="449" t="s">
        <v>196</v>
      </c>
      <c r="BX57" s="449">
        <v>0</v>
      </c>
      <c r="BY57" s="449">
        <v>20</v>
      </c>
      <c r="BZ57" s="449">
        <v>402</v>
      </c>
      <c r="CA57" s="449"/>
      <c r="CB57" s="449" t="s">
        <v>208</v>
      </c>
      <c r="CC57" s="449" t="s">
        <v>198</v>
      </c>
      <c r="CD57" s="449" t="s">
        <v>198</v>
      </c>
      <c r="CE57" s="449" t="s">
        <v>198</v>
      </c>
      <c r="CF57" s="449" t="s">
        <v>199</v>
      </c>
      <c r="CG57" s="449" t="s">
        <v>200</v>
      </c>
      <c r="CH57" s="449" t="s">
        <v>201</v>
      </c>
      <c r="CI57" s="449" t="s">
        <v>195</v>
      </c>
    </row>
    <row r="58" spans="1:87" x14ac:dyDescent="0.3">
      <c r="A58">
        <f t="shared" si="4"/>
        <v>50785</v>
      </c>
      <c r="B58" t="s">
        <v>2481</v>
      </c>
      <c r="C58" s="389" t="str">
        <f t="shared" si="5"/>
        <v>050785</v>
      </c>
      <c r="D58" s="297" t="s">
        <v>839</v>
      </c>
      <c r="E58" s="435" t="s">
        <v>2019</v>
      </c>
      <c r="F58" s="435" t="s">
        <v>1607</v>
      </c>
      <c r="G58" s="435" t="s">
        <v>1505</v>
      </c>
      <c r="H58" s="436">
        <v>2001</v>
      </c>
      <c r="I58" s="435" t="s">
        <v>1610</v>
      </c>
      <c r="J58" s="435" t="s">
        <v>1611</v>
      </c>
      <c r="K58" s="435" t="s">
        <v>1612</v>
      </c>
      <c r="L58" s="437">
        <v>37452</v>
      </c>
      <c r="M58" s="437">
        <v>37455</v>
      </c>
      <c r="N58" s="435" t="s">
        <v>1608</v>
      </c>
      <c r="O58" s="436">
        <v>47429</v>
      </c>
      <c r="P58" s="435" t="s">
        <v>1341</v>
      </c>
      <c r="Q58" s="438"/>
      <c r="R58" s="435" t="s">
        <v>1613</v>
      </c>
      <c r="S58" s="436">
        <v>34701</v>
      </c>
      <c r="T58" s="435" t="s">
        <v>1608</v>
      </c>
      <c r="U58" s="436">
        <v>2813</v>
      </c>
      <c r="V58" s="435" t="s">
        <v>1341</v>
      </c>
      <c r="W58" s="435" t="s">
        <v>1341</v>
      </c>
      <c r="X58" s="436" t="b">
        <v>0</v>
      </c>
      <c r="Y58" s="435" t="s">
        <v>1341</v>
      </c>
      <c r="Z58" s="435" t="s">
        <v>1341</v>
      </c>
      <c r="AA58" t="e">
        <f t="shared" si="2"/>
        <v>#N/A</v>
      </c>
      <c r="AN58" s="449" t="s">
        <v>188</v>
      </c>
      <c r="AO58" s="449">
        <v>4.0999999999999996</v>
      </c>
      <c r="AP58" s="449">
        <v>20140604</v>
      </c>
      <c r="AQ58" s="449" t="s">
        <v>189</v>
      </c>
      <c r="AR58" s="449" t="s">
        <v>189</v>
      </c>
      <c r="AS58" s="449">
        <v>7</v>
      </c>
      <c r="AT58" s="449">
        <v>54878</v>
      </c>
      <c r="AU58" s="449">
        <v>12</v>
      </c>
      <c r="AV58" s="449"/>
      <c r="AW58" s="449"/>
      <c r="AX58" s="449"/>
      <c r="AY58" s="449"/>
      <c r="AZ58" s="449">
        <v>1</v>
      </c>
      <c r="BA58" s="449">
        <v>3</v>
      </c>
      <c r="BB58" s="449">
        <v>2008</v>
      </c>
      <c r="BC58" s="449">
        <v>20090409</v>
      </c>
      <c r="BD58" s="449">
        <v>20090409</v>
      </c>
      <c r="BE58" s="449" t="s">
        <v>190</v>
      </c>
      <c r="BF58" s="449" t="s">
        <v>190</v>
      </c>
      <c r="BG58" s="449" t="s">
        <v>190</v>
      </c>
      <c r="BH58" s="449" t="s">
        <v>191</v>
      </c>
      <c r="BI58" s="449" t="s">
        <v>192</v>
      </c>
      <c r="BJ58" s="449" t="s">
        <v>193</v>
      </c>
      <c r="BK58" s="449" t="s">
        <v>194</v>
      </c>
      <c r="BL58" s="449">
        <v>4.88</v>
      </c>
      <c r="BM58" s="449">
        <v>74</v>
      </c>
      <c r="BN58" s="449" t="s">
        <v>195</v>
      </c>
      <c r="BO58" s="449">
        <v>5000</v>
      </c>
      <c r="BP58" s="449">
        <v>118706</v>
      </c>
      <c r="BQ58" s="449"/>
      <c r="BR58" s="449"/>
      <c r="BS58" s="449">
        <v>0</v>
      </c>
      <c r="BT58" s="449">
        <v>356319</v>
      </c>
      <c r="BU58" s="449"/>
      <c r="BV58" s="449"/>
      <c r="BW58" s="449" t="s">
        <v>196</v>
      </c>
      <c r="BX58" s="449">
        <v>0</v>
      </c>
      <c r="BY58" s="449">
        <v>21</v>
      </c>
      <c r="BZ58" s="449">
        <v>397</v>
      </c>
      <c r="CA58" s="449"/>
      <c r="CB58" s="449" t="s">
        <v>1960</v>
      </c>
      <c r="CC58" s="449" t="s">
        <v>198</v>
      </c>
      <c r="CD58" s="449" t="s">
        <v>198</v>
      </c>
      <c r="CE58" s="449" t="s">
        <v>198</v>
      </c>
      <c r="CF58" s="449" t="s">
        <v>199</v>
      </c>
      <c r="CG58" s="449" t="s">
        <v>200</v>
      </c>
      <c r="CH58" s="449" t="s">
        <v>201</v>
      </c>
      <c r="CI58" s="449" t="s">
        <v>195</v>
      </c>
    </row>
    <row r="59" spans="1:87" x14ac:dyDescent="0.3">
      <c r="A59">
        <f t="shared" si="4"/>
        <v>50786</v>
      </c>
      <c r="B59" t="s">
        <v>2481</v>
      </c>
      <c r="C59" s="389" t="str">
        <f t="shared" si="5"/>
        <v>050786</v>
      </c>
      <c r="D59" s="297" t="s">
        <v>839</v>
      </c>
      <c r="E59" s="435" t="s">
        <v>2018</v>
      </c>
      <c r="F59" s="435" t="s">
        <v>1607</v>
      </c>
      <c r="G59" s="435" t="s">
        <v>1505</v>
      </c>
      <c r="H59" s="436">
        <v>2001</v>
      </c>
      <c r="I59" s="435" t="s">
        <v>1610</v>
      </c>
      <c r="J59" s="435" t="s">
        <v>1611</v>
      </c>
      <c r="K59" s="435" t="s">
        <v>1612</v>
      </c>
      <c r="L59" s="437">
        <v>37452</v>
      </c>
      <c r="M59" s="437">
        <v>37455</v>
      </c>
      <c r="N59" s="435" t="s">
        <v>1608</v>
      </c>
      <c r="O59" s="436">
        <v>49720</v>
      </c>
      <c r="P59" s="435" t="s">
        <v>1341</v>
      </c>
      <c r="Q59" s="438"/>
      <c r="R59" s="435" t="s">
        <v>1613</v>
      </c>
      <c r="S59" s="436">
        <v>36925</v>
      </c>
      <c r="T59" s="435" t="s">
        <v>1608</v>
      </c>
      <c r="U59" s="436">
        <v>3742</v>
      </c>
      <c r="V59" s="435" t="s">
        <v>1341</v>
      </c>
      <c r="W59" s="435" t="s">
        <v>1341</v>
      </c>
      <c r="X59" s="436" t="b">
        <v>0</v>
      </c>
      <c r="Y59" s="435" t="s">
        <v>1341</v>
      </c>
      <c r="Z59" s="435" t="s">
        <v>1341</v>
      </c>
      <c r="AA59" t="e">
        <f t="shared" si="2"/>
        <v>#N/A</v>
      </c>
      <c r="AN59" s="449" t="s">
        <v>188</v>
      </c>
      <c r="AO59" s="449">
        <v>4.0999999999999996</v>
      </c>
      <c r="AP59" s="449">
        <v>20140604</v>
      </c>
      <c r="AQ59" s="449" t="s">
        <v>189</v>
      </c>
      <c r="AR59" s="449" t="s">
        <v>189</v>
      </c>
      <c r="AS59" s="449">
        <v>7</v>
      </c>
      <c r="AT59" s="449">
        <v>54880</v>
      </c>
      <c r="AU59" s="449">
        <v>12</v>
      </c>
      <c r="AV59" s="449"/>
      <c r="AW59" s="449"/>
      <c r="AX59" s="449"/>
      <c r="AY59" s="449"/>
      <c r="AZ59" s="449">
        <v>1</v>
      </c>
      <c r="BA59" s="449">
        <v>3</v>
      </c>
      <c r="BB59" s="449">
        <v>2008</v>
      </c>
      <c r="BC59" s="449">
        <v>20090409</v>
      </c>
      <c r="BD59" s="449">
        <v>20090409</v>
      </c>
      <c r="BE59" s="449" t="s">
        <v>190</v>
      </c>
      <c r="BF59" s="449" t="s">
        <v>190</v>
      </c>
      <c r="BG59" s="449" t="s">
        <v>190</v>
      </c>
      <c r="BH59" s="449" t="s">
        <v>191</v>
      </c>
      <c r="BI59" s="449" t="s">
        <v>192</v>
      </c>
      <c r="BJ59" s="449" t="s">
        <v>193</v>
      </c>
      <c r="BK59" s="449" t="s">
        <v>194</v>
      </c>
      <c r="BL59" s="449">
        <v>4.72</v>
      </c>
      <c r="BM59" s="449">
        <v>75</v>
      </c>
      <c r="BN59" s="449" t="s">
        <v>195</v>
      </c>
      <c r="BO59" s="449">
        <v>5000</v>
      </c>
      <c r="BP59" s="449">
        <v>119514</v>
      </c>
      <c r="BQ59" s="449"/>
      <c r="BR59" s="449"/>
      <c r="BS59" s="449">
        <v>0</v>
      </c>
      <c r="BT59" s="449">
        <v>358696</v>
      </c>
      <c r="BU59" s="449"/>
      <c r="BV59" s="449"/>
      <c r="BW59" s="449" t="s">
        <v>196</v>
      </c>
      <c r="BX59" s="449">
        <v>0</v>
      </c>
      <c r="BY59" s="449">
        <v>16</v>
      </c>
      <c r="BZ59" s="449">
        <v>381</v>
      </c>
      <c r="CA59" s="449"/>
      <c r="CB59" s="449" t="s">
        <v>1959</v>
      </c>
      <c r="CC59" s="449" t="s">
        <v>198</v>
      </c>
      <c r="CD59" s="449" t="s">
        <v>198</v>
      </c>
      <c r="CE59" s="449" t="s">
        <v>198</v>
      </c>
      <c r="CF59" s="449" t="s">
        <v>199</v>
      </c>
      <c r="CG59" s="449" t="s">
        <v>200</v>
      </c>
      <c r="CH59" s="449" t="s">
        <v>201</v>
      </c>
      <c r="CI59" s="449" t="s">
        <v>195</v>
      </c>
    </row>
    <row r="60" spans="1:87" x14ac:dyDescent="0.3">
      <c r="A60">
        <f t="shared" si="4"/>
        <v>50787</v>
      </c>
      <c r="B60" t="s">
        <v>2481</v>
      </c>
      <c r="C60" s="389" t="str">
        <f t="shared" si="5"/>
        <v>050787</v>
      </c>
      <c r="D60" s="297" t="s">
        <v>839</v>
      </c>
      <c r="E60" s="435" t="s">
        <v>2017</v>
      </c>
      <c r="F60" s="435" t="s">
        <v>1607</v>
      </c>
      <c r="G60" s="435" t="s">
        <v>1505</v>
      </c>
      <c r="H60" s="436">
        <v>2001</v>
      </c>
      <c r="I60" s="435" t="s">
        <v>1610</v>
      </c>
      <c r="J60" s="435" t="s">
        <v>1611</v>
      </c>
      <c r="K60" s="435" t="s">
        <v>1612</v>
      </c>
      <c r="L60" s="437">
        <v>37452</v>
      </c>
      <c r="M60" s="437">
        <v>37455</v>
      </c>
      <c r="N60" s="435" t="s">
        <v>1608</v>
      </c>
      <c r="O60" s="436">
        <v>45477</v>
      </c>
      <c r="P60" s="435" t="s">
        <v>1341</v>
      </c>
      <c r="Q60" s="438"/>
      <c r="R60" s="435" t="s">
        <v>1613</v>
      </c>
      <c r="S60" s="436">
        <v>34067</v>
      </c>
      <c r="T60" s="435" t="s">
        <v>1608</v>
      </c>
      <c r="U60" s="436">
        <v>3847</v>
      </c>
      <c r="V60" s="435" t="s">
        <v>1341</v>
      </c>
      <c r="W60" s="435" t="s">
        <v>1341</v>
      </c>
      <c r="X60" s="436" t="b">
        <v>0</v>
      </c>
      <c r="Y60" s="435" t="s">
        <v>1341</v>
      </c>
      <c r="Z60" s="435" t="s">
        <v>1341</v>
      </c>
      <c r="AA60" t="e">
        <f t="shared" si="2"/>
        <v>#N/A</v>
      </c>
      <c r="AN60" s="449" t="s">
        <v>188</v>
      </c>
      <c r="AO60" s="449">
        <v>4.0999999999999996</v>
      </c>
      <c r="AP60" s="449">
        <v>20110216</v>
      </c>
      <c r="AQ60" s="449" t="s">
        <v>189</v>
      </c>
      <c r="AR60" s="449" t="s">
        <v>189</v>
      </c>
      <c r="AS60" s="449">
        <v>7</v>
      </c>
      <c r="AT60" s="449">
        <v>54881</v>
      </c>
      <c r="AU60" s="449">
        <v>12</v>
      </c>
      <c r="AV60" s="449"/>
      <c r="AW60" s="449"/>
      <c r="AX60" s="449"/>
      <c r="AY60" s="449"/>
      <c r="AZ60" s="449">
        <v>1</v>
      </c>
      <c r="BA60" s="449">
        <v>3</v>
      </c>
      <c r="BB60" s="449">
        <v>2008</v>
      </c>
      <c r="BC60" s="449">
        <v>20090409</v>
      </c>
      <c r="BD60" s="449">
        <v>20090409</v>
      </c>
      <c r="BE60" s="449" t="s">
        <v>190</v>
      </c>
      <c r="BF60" s="449" t="s">
        <v>190</v>
      </c>
      <c r="BG60" s="449" t="s">
        <v>190</v>
      </c>
      <c r="BH60" s="449" t="s">
        <v>191</v>
      </c>
      <c r="BI60" s="449" t="s">
        <v>192</v>
      </c>
      <c r="BJ60" s="449" t="s">
        <v>193</v>
      </c>
      <c r="BK60" s="449" t="s">
        <v>194</v>
      </c>
      <c r="BL60" s="449">
        <v>4.72</v>
      </c>
      <c r="BM60" s="449">
        <v>74</v>
      </c>
      <c r="BN60" s="449" t="s">
        <v>195</v>
      </c>
      <c r="BO60" s="449">
        <v>5000</v>
      </c>
      <c r="BP60" s="449">
        <v>106531</v>
      </c>
      <c r="BQ60" s="449"/>
      <c r="BR60" s="449"/>
      <c r="BS60" s="449">
        <v>0</v>
      </c>
      <c r="BT60" s="449">
        <v>319908</v>
      </c>
      <c r="BU60" s="449"/>
      <c r="BV60" s="449"/>
      <c r="BW60" s="449" t="s">
        <v>196</v>
      </c>
      <c r="BX60" s="449">
        <v>0</v>
      </c>
      <c r="BY60" s="449">
        <v>16</v>
      </c>
      <c r="BZ60" s="449">
        <v>408</v>
      </c>
      <c r="CA60" s="449"/>
      <c r="CB60" s="449" t="s">
        <v>208</v>
      </c>
      <c r="CC60" s="449" t="s">
        <v>198</v>
      </c>
      <c r="CD60" s="449" t="s">
        <v>198</v>
      </c>
      <c r="CE60" s="449" t="s">
        <v>198</v>
      </c>
      <c r="CF60" s="449" t="s">
        <v>199</v>
      </c>
      <c r="CG60" s="449" t="s">
        <v>200</v>
      </c>
      <c r="CH60" s="449" t="s">
        <v>201</v>
      </c>
      <c r="CI60" s="449" t="s">
        <v>195</v>
      </c>
    </row>
    <row r="61" spans="1:87" x14ac:dyDescent="0.3">
      <c r="A61">
        <f t="shared" si="4"/>
        <v>50788</v>
      </c>
      <c r="B61" t="s">
        <v>2481</v>
      </c>
      <c r="C61" s="389" t="str">
        <f t="shared" si="5"/>
        <v>050788</v>
      </c>
      <c r="D61" s="297" t="s">
        <v>839</v>
      </c>
      <c r="E61" s="435" t="s">
        <v>2016</v>
      </c>
      <c r="F61" s="435" t="s">
        <v>1607</v>
      </c>
      <c r="G61" s="435" t="s">
        <v>1505</v>
      </c>
      <c r="H61" s="436">
        <v>2001</v>
      </c>
      <c r="I61" s="435" t="s">
        <v>1610</v>
      </c>
      <c r="J61" s="435" t="s">
        <v>1611</v>
      </c>
      <c r="K61" s="435" t="s">
        <v>1612</v>
      </c>
      <c r="L61" s="437">
        <v>37452</v>
      </c>
      <c r="M61" s="437">
        <v>37455</v>
      </c>
      <c r="N61" s="435" t="s">
        <v>1608</v>
      </c>
      <c r="O61" s="436">
        <v>49309</v>
      </c>
      <c r="P61" s="435" t="s">
        <v>1341</v>
      </c>
      <c r="Q61" s="441"/>
      <c r="R61" s="435" t="s">
        <v>1613</v>
      </c>
      <c r="S61" s="436">
        <v>35110</v>
      </c>
      <c r="T61" s="435" t="s">
        <v>1608</v>
      </c>
      <c r="U61" s="436">
        <v>1525</v>
      </c>
      <c r="V61" s="435" t="s">
        <v>1341</v>
      </c>
      <c r="W61" s="435" t="s">
        <v>1341</v>
      </c>
      <c r="X61" s="436" t="b">
        <v>0</v>
      </c>
      <c r="Y61" s="435" t="s">
        <v>1341</v>
      </c>
      <c r="Z61" s="435" t="s">
        <v>1341</v>
      </c>
      <c r="AA61" t="e">
        <f t="shared" si="2"/>
        <v>#N/A</v>
      </c>
      <c r="AN61" s="449" t="s">
        <v>188</v>
      </c>
      <c r="AO61" s="449">
        <v>4.0999999999999996</v>
      </c>
      <c r="AP61" s="449">
        <v>20110216</v>
      </c>
      <c r="AQ61" s="449" t="s">
        <v>189</v>
      </c>
      <c r="AR61" s="449" t="s">
        <v>189</v>
      </c>
      <c r="AS61" s="449">
        <v>7</v>
      </c>
      <c r="AT61" s="449">
        <v>54882</v>
      </c>
      <c r="AU61" s="449">
        <v>12</v>
      </c>
      <c r="AV61" s="449"/>
      <c r="AW61" s="449"/>
      <c r="AX61" s="449"/>
      <c r="AY61" s="449"/>
      <c r="AZ61" s="449">
        <v>1</v>
      </c>
      <c r="BA61" s="449">
        <v>3</v>
      </c>
      <c r="BB61" s="449">
        <v>2008</v>
      </c>
      <c r="BC61" s="449">
        <v>20090409</v>
      </c>
      <c r="BD61" s="449">
        <v>20090409</v>
      </c>
      <c r="BE61" s="449" t="s">
        <v>190</v>
      </c>
      <c r="BF61" s="449" t="s">
        <v>190</v>
      </c>
      <c r="BG61" s="449" t="s">
        <v>190</v>
      </c>
      <c r="BH61" s="449" t="s">
        <v>191</v>
      </c>
      <c r="BI61" s="449" t="s">
        <v>192</v>
      </c>
      <c r="BJ61" s="449" t="s">
        <v>193</v>
      </c>
      <c r="BK61" s="449" t="s">
        <v>194</v>
      </c>
      <c r="BL61" s="449">
        <v>4.82</v>
      </c>
      <c r="BM61" s="449">
        <v>77</v>
      </c>
      <c r="BN61" s="449" t="s">
        <v>195</v>
      </c>
      <c r="BO61" s="449">
        <v>5000</v>
      </c>
      <c r="BP61" s="449">
        <v>118755</v>
      </c>
      <c r="BQ61" s="449"/>
      <c r="BR61" s="449"/>
      <c r="BS61" s="449">
        <v>5000</v>
      </c>
      <c r="BT61" s="449">
        <v>306</v>
      </c>
      <c r="BU61" s="449">
        <v>0</v>
      </c>
      <c r="BV61" s="449">
        <v>357300</v>
      </c>
      <c r="BW61" s="449" t="s">
        <v>196</v>
      </c>
      <c r="BX61" s="449">
        <v>2.5999999999999999E-3</v>
      </c>
      <c r="BY61" s="449">
        <v>14</v>
      </c>
      <c r="BZ61" s="449">
        <v>389</v>
      </c>
      <c r="CA61" s="449"/>
      <c r="CB61" s="449" t="s">
        <v>208</v>
      </c>
      <c r="CC61" s="449" t="s">
        <v>198</v>
      </c>
      <c r="CD61" s="449" t="s">
        <v>198</v>
      </c>
      <c r="CE61" s="449" t="s">
        <v>198</v>
      </c>
      <c r="CF61" s="449" t="s">
        <v>199</v>
      </c>
      <c r="CG61" s="449" t="s">
        <v>200</v>
      </c>
      <c r="CH61" s="449" t="s">
        <v>201</v>
      </c>
      <c r="CI61" s="449" t="s">
        <v>195</v>
      </c>
    </row>
    <row r="62" spans="1:87" x14ac:dyDescent="0.3">
      <c r="A62">
        <f t="shared" si="4"/>
        <v>210002</v>
      </c>
      <c r="B62" t="s">
        <v>2481</v>
      </c>
      <c r="C62" s="389" t="str">
        <f t="shared" si="5"/>
        <v>210002</v>
      </c>
      <c r="D62" s="297" t="s">
        <v>839</v>
      </c>
      <c r="E62" s="435" t="s">
        <v>2288</v>
      </c>
      <c r="F62" s="435" t="s">
        <v>1607</v>
      </c>
      <c r="G62" s="435" t="s">
        <v>1503</v>
      </c>
      <c r="H62" s="436">
        <v>2001</v>
      </c>
      <c r="I62" s="435" t="s">
        <v>1777</v>
      </c>
      <c r="J62" s="435" t="s">
        <v>1778</v>
      </c>
      <c r="K62" s="435" t="s">
        <v>1612</v>
      </c>
      <c r="L62" s="437">
        <v>37460</v>
      </c>
      <c r="M62" s="437">
        <v>37460</v>
      </c>
      <c r="N62" s="435" t="s">
        <v>1608</v>
      </c>
      <c r="O62" s="436">
        <v>18294</v>
      </c>
      <c r="P62" s="435" t="s">
        <v>1341</v>
      </c>
      <c r="Q62" s="438"/>
      <c r="R62" s="435" t="s">
        <v>1608</v>
      </c>
      <c r="S62" s="436">
        <v>1293</v>
      </c>
      <c r="T62" s="435" t="s">
        <v>1341</v>
      </c>
      <c r="U62" s="440"/>
      <c r="V62" s="435" t="s">
        <v>1341</v>
      </c>
      <c r="W62" s="435" t="s">
        <v>1341</v>
      </c>
      <c r="X62" s="436" t="b">
        <v>0</v>
      </c>
      <c r="Y62" s="435" t="s">
        <v>1341</v>
      </c>
      <c r="Z62" s="435" t="s">
        <v>1341</v>
      </c>
      <c r="AA62" t="e">
        <f t="shared" si="2"/>
        <v>#N/A</v>
      </c>
      <c r="AN62" s="449" t="s">
        <v>188</v>
      </c>
      <c r="AO62" s="449">
        <v>4.0999999999999996</v>
      </c>
      <c r="AP62" s="449">
        <v>20110216</v>
      </c>
      <c r="AQ62" s="449" t="s">
        <v>189</v>
      </c>
      <c r="AR62" s="449" t="s">
        <v>189</v>
      </c>
      <c r="AS62" s="449">
        <v>7</v>
      </c>
      <c r="AT62" s="449">
        <v>54883</v>
      </c>
      <c r="AU62" s="449">
        <v>12</v>
      </c>
      <c r="AV62" s="449"/>
      <c r="AW62" s="449"/>
      <c r="AX62" s="449"/>
      <c r="AY62" s="449"/>
      <c r="AZ62" s="449">
        <v>1</v>
      </c>
      <c r="BA62" s="449">
        <v>3</v>
      </c>
      <c r="BB62" s="449">
        <v>2008</v>
      </c>
      <c r="BC62" s="449">
        <v>20090409</v>
      </c>
      <c r="BD62" s="449">
        <v>20090409</v>
      </c>
      <c r="BE62" s="449" t="s">
        <v>190</v>
      </c>
      <c r="BF62" s="449" t="s">
        <v>190</v>
      </c>
      <c r="BG62" s="449" t="s">
        <v>190</v>
      </c>
      <c r="BH62" s="449" t="s">
        <v>191</v>
      </c>
      <c r="BI62" s="449" t="s">
        <v>192</v>
      </c>
      <c r="BJ62" s="449" t="s">
        <v>193</v>
      </c>
      <c r="BK62" s="449" t="s">
        <v>194</v>
      </c>
      <c r="BL62" s="449">
        <v>4.93</v>
      </c>
      <c r="BM62" s="449">
        <v>76</v>
      </c>
      <c r="BN62" s="449" t="s">
        <v>195</v>
      </c>
      <c r="BO62" s="449">
        <v>5000</v>
      </c>
      <c r="BP62" s="449">
        <v>108863</v>
      </c>
      <c r="BQ62" s="449"/>
      <c r="BR62" s="449"/>
      <c r="BS62" s="449">
        <v>0</v>
      </c>
      <c r="BT62" s="449">
        <v>326820</v>
      </c>
      <c r="BU62" s="449"/>
      <c r="BV62" s="449"/>
      <c r="BW62" s="449" t="s">
        <v>196</v>
      </c>
      <c r="BX62" s="449">
        <v>0</v>
      </c>
      <c r="BY62" s="449">
        <v>13</v>
      </c>
      <c r="BZ62" s="449">
        <v>376</v>
      </c>
      <c r="CA62" s="449"/>
      <c r="CB62" s="449" t="s">
        <v>208</v>
      </c>
      <c r="CC62" s="449" t="s">
        <v>198</v>
      </c>
      <c r="CD62" s="449" t="s">
        <v>198</v>
      </c>
      <c r="CE62" s="449" t="s">
        <v>198</v>
      </c>
      <c r="CF62" s="449" t="s">
        <v>199</v>
      </c>
      <c r="CG62" s="449" t="s">
        <v>200</v>
      </c>
      <c r="CH62" s="449" t="s">
        <v>201</v>
      </c>
      <c r="CI62" s="449" t="s">
        <v>195</v>
      </c>
    </row>
    <row r="63" spans="1:87" x14ac:dyDescent="0.3">
      <c r="A63">
        <f t="shared" si="4"/>
        <v>210331</v>
      </c>
      <c r="B63" t="s">
        <v>2481</v>
      </c>
      <c r="C63" s="389" t="str">
        <f t="shared" si="5"/>
        <v>210331</v>
      </c>
      <c r="D63" s="297" t="s">
        <v>839</v>
      </c>
      <c r="E63" s="435" t="s">
        <v>2281</v>
      </c>
      <c r="F63" s="435" t="s">
        <v>1607</v>
      </c>
      <c r="G63" s="435" t="s">
        <v>1507</v>
      </c>
      <c r="H63" s="436">
        <v>2001</v>
      </c>
      <c r="I63" s="435" t="s">
        <v>1780</v>
      </c>
      <c r="J63" s="435" t="s">
        <v>1781</v>
      </c>
      <c r="K63" s="435" t="s">
        <v>1612</v>
      </c>
      <c r="L63" s="437">
        <v>37498</v>
      </c>
      <c r="M63" s="437">
        <v>37498</v>
      </c>
      <c r="N63" s="435" t="s">
        <v>1608</v>
      </c>
      <c r="O63" s="436">
        <v>39888</v>
      </c>
      <c r="P63" s="435" t="s">
        <v>1341</v>
      </c>
      <c r="Q63" s="441"/>
      <c r="R63" s="435" t="s">
        <v>1608</v>
      </c>
      <c r="S63" s="436">
        <v>1447</v>
      </c>
      <c r="T63" s="435" t="s">
        <v>1613</v>
      </c>
      <c r="U63" s="436">
        <v>500086</v>
      </c>
      <c r="V63" s="435" t="s">
        <v>1341</v>
      </c>
      <c r="W63" s="435" t="s">
        <v>1341</v>
      </c>
      <c r="X63" s="436" t="b">
        <v>0</v>
      </c>
      <c r="Y63" s="435" t="s">
        <v>1341</v>
      </c>
      <c r="Z63" s="435" t="s">
        <v>1341</v>
      </c>
      <c r="AA63" t="e">
        <f t="shared" si="2"/>
        <v>#N/A</v>
      </c>
      <c r="AN63" s="449" t="s">
        <v>188</v>
      </c>
      <c r="AO63" s="449">
        <v>4.0999999999999996</v>
      </c>
      <c r="AP63" s="449">
        <v>20110216</v>
      </c>
      <c r="AQ63" s="449" t="s">
        <v>189</v>
      </c>
      <c r="AR63" s="449" t="s">
        <v>189</v>
      </c>
      <c r="AS63" s="449">
        <v>7</v>
      </c>
      <c r="AT63" s="449">
        <v>54884</v>
      </c>
      <c r="AU63" s="449">
        <v>12</v>
      </c>
      <c r="AV63" s="449"/>
      <c r="AW63" s="449"/>
      <c r="AX63" s="449"/>
      <c r="AY63" s="449"/>
      <c r="AZ63" s="449">
        <v>1</v>
      </c>
      <c r="BA63" s="449">
        <v>3</v>
      </c>
      <c r="BB63" s="449">
        <v>2008</v>
      </c>
      <c r="BC63" s="449">
        <v>20090409</v>
      </c>
      <c r="BD63" s="449">
        <v>20090409</v>
      </c>
      <c r="BE63" s="449" t="s">
        <v>190</v>
      </c>
      <c r="BF63" s="449" t="s">
        <v>190</v>
      </c>
      <c r="BG63" s="449" t="s">
        <v>190</v>
      </c>
      <c r="BH63" s="449" t="s">
        <v>191</v>
      </c>
      <c r="BI63" s="449" t="s">
        <v>192</v>
      </c>
      <c r="BJ63" s="449" t="s">
        <v>193</v>
      </c>
      <c r="BK63" s="449" t="s">
        <v>194</v>
      </c>
      <c r="BL63" s="449">
        <v>4.63</v>
      </c>
      <c r="BM63" s="449">
        <v>73</v>
      </c>
      <c r="BN63" s="449" t="s">
        <v>195</v>
      </c>
      <c r="BO63" s="449">
        <v>5000</v>
      </c>
      <c r="BP63" s="449">
        <v>115782</v>
      </c>
      <c r="BQ63" s="449"/>
      <c r="BR63" s="449"/>
      <c r="BS63" s="449">
        <v>5000</v>
      </c>
      <c r="BT63" s="449">
        <v>287</v>
      </c>
      <c r="BU63" s="449">
        <v>0</v>
      </c>
      <c r="BV63" s="449">
        <v>348496</v>
      </c>
      <c r="BW63" s="449" t="s">
        <v>196</v>
      </c>
      <c r="BX63" s="449">
        <v>2.5000000000000001E-3</v>
      </c>
      <c r="BY63" s="449">
        <v>23</v>
      </c>
      <c r="BZ63" s="449">
        <v>405</v>
      </c>
      <c r="CA63" s="449"/>
      <c r="CB63" s="449" t="s">
        <v>208</v>
      </c>
      <c r="CC63" s="449" t="s">
        <v>198</v>
      </c>
      <c r="CD63" s="449" t="s">
        <v>198</v>
      </c>
      <c r="CE63" s="449" t="s">
        <v>198</v>
      </c>
      <c r="CF63" s="449" t="s">
        <v>199</v>
      </c>
      <c r="CG63" s="449" t="s">
        <v>200</v>
      </c>
      <c r="CH63" s="449" t="s">
        <v>201</v>
      </c>
      <c r="CI63" s="449" t="s">
        <v>195</v>
      </c>
    </row>
    <row r="64" spans="1:87" x14ac:dyDescent="0.3">
      <c r="A64">
        <f t="shared" si="4"/>
        <v>210389</v>
      </c>
      <c r="B64" t="s">
        <v>2481</v>
      </c>
      <c r="C64" s="392" t="str">
        <f t="shared" si="5"/>
        <v>210389</v>
      </c>
      <c r="D64" s="297" t="s">
        <v>839</v>
      </c>
      <c r="E64" s="435" t="s">
        <v>2176</v>
      </c>
      <c r="F64" s="435" t="s">
        <v>1607</v>
      </c>
      <c r="G64" s="435" t="s">
        <v>536</v>
      </c>
      <c r="H64" s="436">
        <v>2001</v>
      </c>
      <c r="I64" s="435" t="s">
        <v>1771</v>
      </c>
      <c r="J64" s="435" t="s">
        <v>1772</v>
      </c>
      <c r="K64" s="435" t="s">
        <v>1612</v>
      </c>
      <c r="L64" s="437">
        <v>37418</v>
      </c>
      <c r="M64" s="437">
        <v>37424</v>
      </c>
      <c r="N64" s="435" t="s">
        <v>1608</v>
      </c>
      <c r="O64" s="436">
        <v>157639</v>
      </c>
      <c r="P64" s="435" t="s">
        <v>1613</v>
      </c>
      <c r="Q64" s="439">
        <v>6625</v>
      </c>
      <c r="R64" s="435" t="s">
        <v>1608</v>
      </c>
      <c r="S64" s="436">
        <v>14869</v>
      </c>
      <c r="T64" s="435" t="s">
        <v>1613</v>
      </c>
      <c r="U64" s="436">
        <v>2656</v>
      </c>
      <c r="V64" s="435" t="s">
        <v>1341</v>
      </c>
      <c r="W64" s="435" t="s">
        <v>1341</v>
      </c>
      <c r="X64" s="436" t="b">
        <v>0</v>
      </c>
      <c r="Y64" s="435" t="s">
        <v>1341</v>
      </c>
      <c r="Z64" s="435" t="s">
        <v>1341</v>
      </c>
      <c r="AA64" t="e">
        <f t="shared" si="2"/>
        <v>#N/A</v>
      </c>
      <c r="AN64" s="449" t="s">
        <v>188</v>
      </c>
      <c r="AO64" s="449">
        <v>4.0999999999999996</v>
      </c>
      <c r="AP64" s="449">
        <v>20110216</v>
      </c>
      <c r="AQ64" s="449" t="s">
        <v>189</v>
      </c>
      <c r="AR64" s="449" t="s">
        <v>189</v>
      </c>
      <c r="AS64" s="449">
        <v>7</v>
      </c>
      <c r="AT64" s="449">
        <v>54885</v>
      </c>
      <c r="AU64" s="449">
        <v>12</v>
      </c>
      <c r="AV64" s="449"/>
      <c r="AW64" s="449"/>
      <c r="AX64" s="449"/>
      <c r="AY64" s="449"/>
      <c r="AZ64" s="449">
        <v>1</v>
      </c>
      <c r="BA64" s="449">
        <v>3</v>
      </c>
      <c r="BB64" s="449">
        <v>2008</v>
      </c>
      <c r="BC64" s="449">
        <v>20090416</v>
      </c>
      <c r="BD64" s="449">
        <v>20090416</v>
      </c>
      <c r="BE64" s="449" t="s">
        <v>190</v>
      </c>
      <c r="BF64" s="449" t="s">
        <v>190</v>
      </c>
      <c r="BG64" s="449" t="s">
        <v>190</v>
      </c>
      <c r="BH64" s="449" t="s">
        <v>191</v>
      </c>
      <c r="BI64" s="449" t="s">
        <v>192</v>
      </c>
      <c r="BJ64" s="449" t="s">
        <v>193</v>
      </c>
      <c r="BK64" s="449" t="s">
        <v>194</v>
      </c>
      <c r="BL64" s="449">
        <v>4.93</v>
      </c>
      <c r="BM64" s="449">
        <v>76</v>
      </c>
      <c r="BN64" s="449" t="s">
        <v>195</v>
      </c>
      <c r="BO64" s="449">
        <v>5000</v>
      </c>
      <c r="BP64" s="449">
        <v>114739</v>
      </c>
      <c r="BQ64" s="449"/>
      <c r="BR64" s="449"/>
      <c r="BS64" s="449">
        <v>0</v>
      </c>
      <c r="BT64" s="449">
        <v>344500</v>
      </c>
      <c r="BU64" s="449"/>
      <c r="BV64" s="449"/>
      <c r="BW64" s="449" t="s">
        <v>196</v>
      </c>
      <c r="BX64" s="449">
        <v>0</v>
      </c>
      <c r="BY64" s="449">
        <v>26</v>
      </c>
      <c r="BZ64" s="449">
        <v>401</v>
      </c>
      <c r="CA64" s="449"/>
      <c r="CB64" s="449" t="s">
        <v>208</v>
      </c>
      <c r="CC64" s="449" t="s">
        <v>198</v>
      </c>
      <c r="CD64" s="449" t="s">
        <v>198</v>
      </c>
      <c r="CE64" s="449" t="s">
        <v>198</v>
      </c>
      <c r="CF64" s="449" t="s">
        <v>199</v>
      </c>
      <c r="CG64" s="449" t="s">
        <v>200</v>
      </c>
      <c r="CH64" s="449" t="s">
        <v>201</v>
      </c>
      <c r="CI64" s="449" t="s">
        <v>195</v>
      </c>
    </row>
    <row r="65" spans="1:87" x14ac:dyDescent="0.3">
      <c r="A65">
        <f t="shared" si="4"/>
        <v>210393</v>
      </c>
      <c r="B65" t="s">
        <v>2481</v>
      </c>
      <c r="C65" s="392" t="str">
        <f t="shared" si="5"/>
        <v>210393</v>
      </c>
      <c r="D65" s="297" t="s">
        <v>839</v>
      </c>
      <c r="E65" s="435" t="s">
        <v>2294</v>
      </c>
      <c r="F65" s="435" t="s">
        <v>1607</v>
      </c>
      <c r="G65" s="435" t="s">
        <v>1503</v>
      </c>
      <c r="H65" s="436">
        <v>2001</v>
      </c>
      <c r="I65" s="435" t="s">
        <v>1777</v>
      </c>
      <c r="J65" s="435" t="s">
        <v>1778</v>
      </c>
      <c r="K65" s="435" t="s">
        <v>1612</v>
      </c>
      <c r="L65" s="437">
        <v>37460</v>
      </c>
      <c r="M65" s="437">
        <v>37460</v>
      </c>
      <c r="N65" s="435" t="s">
        <v>1608</v>
      </c>
      <c r="O65" s="436">
        <v>185957</v>
      </c>
      <c r="P65" s="435" t="s">
        <v>1341</v>
      </c>
      <c r="Q65" s="438"/>
      <c r="R65" s="435" t="s">
        <v>1608</v>
      </c>
      <c r="S65" s="436">
        <v>13140</v>
      </c>
      <c r="T65" s="435" t="s">
        <v>1613</v>
      </c>
      <c r="U65" s="436">
        <v>16207</v>
      </c>
      <c r="V65" s="435" t="s">
        <v>1341</v>
      </c>
      <c r="W65" s="435" t="s">
        <v>1341</v>
      </c>
      <c r="X65" s="436" t="b">
        <v>0</v>
      </c>
      <c r="Y65" s="435" t="s">
        <v>1341</v>
      </c>
      <c r="Z65" s="435" t="s">
        <v>1341</v>
      </c>
      <c r="AA65" t="e">
        <f t="shared" si="2"/>
        <v>#N/A</v>
      </c>
      <c r="AN65" s="449" t="s">
        <v>188</v>
      </c>
      <c r="AO65" s="449">
        <v>4.0999999999999996</v>
      </c>
      <c r="AP65" s="449">
        <v>20110216</v>
      </c>
      <c r="AQ65" s="449" t="s">
        <v>189</v>
      </c>
      <c r="AR65" s="449" t="s">
        <v>189</v>
      </c>
      <c r="AS65" s="449">
        <v>7</v>
      </c>
      <c r="AT65" s="449">
        <v>54886</v>
      </c>
      <c r="AU65" s="449">
        <v>12</v>
      </c>
      <c r="AV65" s="449"/>
      <c r="AW65" s="449"/>
      <c r="AX65" s="449"/>
      <c r="AY65" s="449"/>
      <c r="AZ65" s="449">
        <v>1</v>
      </c>
      <c r="BA65" s="449">
        <v>3</v>
      </c>
      <c r="BB65" s="449">
        <v>2008</v>
      </c>
      <c r="BC65" s="449">
        <v>20090416</v>
      </c>
      <c r="BD65" s="449">
        <v>20090416</v>
      </c>
      <c r="BE65" s="449" t="s">
        <v>190</v>
      </c>
      <c r="BF65" s="449" t="s">
        <v>190</v>
      </c>
      <c r="BG65" s="449" t="s">
        <v>190</v>
      </c>
      <c r="BH65" s="449" t="s">
        <v>191</v>
      </c>
      <c r="BI65" s="449" t="s">
        <v>192</v>
      </c>
      <c r="BJ65" s="449" t="s">
        <v>193</v>
      </c>
      <c r="BK65" s="449" t="s">
        <v>194</v>
      </c>
      <c r="BL65" s="449">
        <v>4.9800000000000004</v>
      </c>
      <c r="BM65" s="449">
        <v>75</v>
      </c>
      <c r="BN65" s="449" t="s">
        <v>195</v>
      </c>
      <c r="BO65" s="449">
        <v>5000</v>
      </c>
      <c r="BP65" s="449">
        <v>109292</v>
      </c>
      <c r="BQ65" s="449"/>
      <c r="BR65" s="449"/>
      <c r="BS65" s="449">
        <v>5000</v>
      </c>
      <c r="BT65" s="449">
        <v>271</v>
      </c>
      <c r="BU65" s="449">
        <v>0</v>
      </c>
      <c r="BV65" s="449">
        <v>328915</v>
      </c>
      <c r="BW65" s="449" t="s">
        <v>196</v>
      </c>
      <c r="BX65" s="449">
        <v>2.5000000000000001E-3</v>
      </c>
      <c r="BY65" s="449">
        <v>26</v>
      </c>
      <c r="BZ65" s="449">
        <v>404</v>
      </c>
      <c r="CA65" s="449"/>
      <c r="CB65" s="449" t="s">
        <v>208</v>
      </c>
      <c r="CC65" s="449" t="s">
        <v>198</v>
      </c>
      <c r="CD65" s="449" t="s">
        <v>198</v>
      </c>
      <c r="CE65" s="449" t="s">
        <v>198</v>
      </c>
      <c r="CF65" s="449" t="s">
        <v>199</v>
      </c>
      <c r="CG65" s="449" t="s">
        <v>200</v>
      </c>
      <c r="CH65" s="449" t="s">
        <v>201</v>
      </c>
      <c r="CI65" s="449" t="s">
        <v>195</v>
      </c>
    </row>
    <row r="66" spans="1:87" x14ac:dyDescent="0.3">
      <c r="A66">
        <f t="shared" ref="A66:A97" si="6">1*E66</f>
        <v>51397</v>
      </c>
      <c r="B66" t="s">
        <v>2481</v>
      </c>
      <c r="C66" s="392" t="str">
        <f t="shared" si="5"/>
        <v>051397</v>
      </c>
      <c r="D66" s="297" t="s">
        <v>839</v>
      </c>
      <c r="E66" s="435" t="s">
        <v>2378</v>
      </c>
      <c r="F66" s="435" t="s">
        <v>1607</v>
      </c>
      <c r="G66" s="435" t="s">
        <v>1509</v>
      </c>
      <c r="H66" s="436">
        <v>2002</v>
      </c>
      <c r="I66" s="435" t="s">
        <v>1618</v>
      </c>
      <c r="J66" s="435" t="s">
        <v>1619</v>
      </c>
      <c r="K66" s="435" t="s">
        <v>1612</v>
      </c>
      <c r="L66" s="437">
        <v>37768</v>
      </c>
      <c r="M66" s="437">
        <v>37768</v>
      </c>
      <c r="N66" s="435" t="s">
        <v>1608</v>
      </c>
      <c r="O66" s="436">
        <v>62631</v>
      </c>
      <c r="P66" s="435" t="s">
        <v>1341</v>
      </c>
      <c r="Q66" s="438"/>
      <c r="R66" s="435" t="s">
        <v>1608</v>
      </c>
      <c r="S66" s="436">
        <v>3340</v>
      </c>
      <c r="T66" s="435" t="s">
        <v>1613</v>
      </c>
      <c r="U66" s="436">
        <v>604806</v>
      </c>
      <c r="V66" s="435" t="s">
        <v>1341</v>
      </c>
      <c r="W66" s="435" t="s">
        <v>1341</v>
      </c>
      <c r="X66" s="436" t="b">
        <v>0</v>
      </c>
      <c r="Y66" s="435" t="s">
        <v>1341</v>
      </c>
      <c r="Z66" s="435" t="s">
        <v>1341</v>
      </c>
      <c r="AA66" t="e">
        <f t="shared" ref="AA66:AA129" si="7">VLOOKUP($A66,$AT$2:$CD$561,37,FALSE)</f>
        <v>#N/A</v>
      </c>
      <c r="AN66" s="449" t="s">
        <v>188</v>
      </c>
      <c r="AO66" s="449">
        <v>4.0999999999999996</v>
      </c>
      <c r="AP66" s="449">
        <v>20110216</v>
      </c>
      <c r="AQ66" s="449" t="s">
        <v>189</v>
      </c>
      <c r="AR66" s="449" t="s">
        <v>189</v>
      </c>
      <c r="AS66" s="449">
        <v>7</v>
      </c>
      <c r="AT66" s="449">
        <v>54887</v>
      </c>
      <c r="AU66" s="449">
        <v>12</v>
      </c>
      <c r="AV66" s="449"/>
      <c r="AW66" s="449"/>
      <c r="AX66" s="449"/>
      <c r="AY66" s="449"/>
      <c r="AZ66" s="449">
        <v>1</v>
      </c>
      <c r="BA66" s="449">
        <v>3</v>
      </c>
      <c r="BB66" s="449">
        <v>2008</v>
      </c>
      <c r="BC66" s="449">
        <v>20090416</v>
      </c>
      <c r="BD66" s="449">
        <v>20090416</v>
      </c>
      <c r="BE66" s="449" t="s">
        <v>190</v>
      </c>
      <c r="BF66" s="449" t="s">
        <v>190</v>
      </c>
      <c r="BG66" s="449" t="s">
        <v>190</v>
      </c>
      <c r="BH66" s="449" t="s">
        <v>191</v>
      </c>
      <c r="BI66" s="449" t="s">
        <v>192</v>
      </c>
      <c r="BJ66" s="449" t="s">
        <v>193</v>
      </c>
      <c r="BK66" s="449" t="s">
        <v>194</v>
      </c>
      <c r="BL66" s="449">
        <v>4.72</v>
      </c>
      <c r="BM66" s="449">
        <v>75</v>
      </c>
      <c r="BN66" s="449" t="s">
        <v>195</v>
      </c>
      <c r="BO66" s="449">
        <v>5000</v>
      </c>
      <c r="BP66" s="449">
        <v>115967</v>
      </c>
      <c r="BQ66" s="449"/>
      <c r="BR66" s="449"/>
      <c r="BS66" s="449">
        <v>0</v>
      </c>
      <c r="BT66" s="449">
        <v>348232</v>
      </c>
      <c r="BU66" s="449"/>
      <c r="BV66" s="449"/>
      <c r="BW66" s="449" t="s">
        <v>196</v>
      </c>
      <c r="BX66" s="449">
        <v>0</v>
      </c>
      <c r="BY66" s="449">
        <v>23</v>
      </c>
      <c r="BZ66" s="449">
        <v>428</v>
      </c>
      <c r="CA66" s="449"/>
      <c r="CB66" s="449" t="s">
        <v>208</v>
      </c>
      <c r="CC66" s="449" t="s">
        <v>198</v>
      </c>
      <c r="CD66" s="449" t="s">
        <v>198</v>
      </c>
      <c r="CE66" s="449" t="s">
        <v>198</v>
      </c>
      <c r="CF66" s="449" t="s">
        <v>199</v>
      </c>
      <c r="CG66" s="449" t="s">
        <v>200</v>
      </c>
      <c r="CH66" s="449" t="s">
        <v>201</v>
      </c>
      <c r="CI66" s="449" t="s">
        <v>195</v>
      </c>
    </row>
    <row r="67" spans="1:87" x14ac:dyDescent="0.3">
      <c r="A67">
        <f t="shared" si="6"/>
        <v>51398</v>
      </c>
      <c r="B67" t="s">
        <v>2481</v>
      </c>
      <c r="C67" s="392" t="str">
        <f t="shared" si="5"/>
        <v>051398</v>
      </c>
      <c r="D67" s="297" t="s">
        <v>839</v>
      </c>
      <c r="E67" s="435" t="s">
        <v>2381</v>
      </c>
      <c r="F67" s="435" t="s">
        <v>1607</v>
      </c>
      <c r="G67" s="435" t="s">
        <v>1509</v>
      </c>
      <c r="H67" s="436">
        <v>2002</v>
      </c>
      <c r="I67" s="435" t="s">
        <v>1618</v>
      </c>
      <c r="J67" s="435" t="s">
        <v>1619</v>
      </c>
      <c r="K67" s="435" t="s">
        <v>1612</v>
      </c>
      <c r="L67" s="437">
        <v>37769</v>
      </c>
      <c r="M67" s="437">
        <v>37769</v>
      </c>
      <c r="N67" s="435" t="s">
        <v>1608</v>
      </c>
      <c r="O67" s="436">
        <v>60911</v>
      </c>
      <c r="P67" s="435" t="s">
        <v>1341</v>
      </c>
      <c r="Q67" s="438"/>
      <c r="R67" s="435" t="s">
        <v>1608</v>
      </c>
      <c r="S67" s="436">
        <v>2796</v>
      </c>
      <c r="T67" s="435" t="s">
        <v>1613</v>
      </c>
      <c r="U67" s="439">
        <v>778423</v>
      </c>
      <c r="V67" s="435" t="s">
        <v>1341</v>
      </c>
      <c r="W67" s="435" t="s">
        <v>1341</v>
      </c>
      <c r="X67" s="436" t="b">
        <v>0</v>
      </c>
      <c r="Y67" s="435" t="s">
        <v>1341</v>
      </c>
      <c r="Z67" s="435" t="s">
        <v>1341</v>
      </c>
      <c r="AA67" t="e">
        <f t="shared" si="7"/>
        <v>#N/A</v>
      </c>
      <c r="AN67" s="449" t="s">
        <v>188</v>
      </c>
      <c r="AO67" s="449">
        <v>4.0999999999999996</v>
      </c>
      <c r="AP67" s="449">
        <v>20110216</v>
      </c>
      <c r="AQ67" s="449" t="s">
        <v>189</v>
      </c>
      <c r="AR67" s="449" t="s">
        <v>189</v>
      </c>
      <c r="AS67" s="449">
        <v>7</v>
      </c>
      <c r="AT67" s="449">
        <v>54888</v>
      </c>
      <c r="AU67" s="449">
        <v>12</v>
      </c>
      <c r="AV67" s="449"/>
      <c r="AW67" s="449"/>
      <c r="AX67" s="449"/>
      <c r="AY67" s="449"/>
      <c r="AZ67" s="449">
        <v>1</v>
      </c>
      <c r="BA67" s="449">
        <v>3</v>
      </c>
      <c r="BB67" s="449">
        <v>2008</v>
      </c>
      <c r="BC67" s="449">
        <v>20090416</v>
      </c>
      <c r="BD67" s="449">
        <v>20090416</v>
      </c>
      <c r="BE67" s="449" t="s">
        <v>190</v>
      </c>
      <c r="BF67" s="449" t="s">
        <v>190</v>
      </c>
      <c r="BG67" s="449" t="s">
        <v>190</v>
      </c>
      <c r="BH67" s="449" t="s">
        <v>191</v>
      </c>
      <c r="BI67" s="449" t="s">
        <v>192</v>
      </c>
      <c r="BJ67" s="449" t="s">
        <v>193</v>
      </c>
      <c r="BK67" s="449" t="s">
        <v>194</v>
      </c>
      <c r="BL67" s="449">
        <v>4.63</v>
      </c>
      <c r="BM67" s="449">
        <v>74</v>
      </c>
      <c r="BN67" s="449" t="s">
        <v>195</v>
      </c>
      <c r="BO67" s="449">
        <v>5000</v>
      </c>
      <c r="BP67" s="449">
        <v>124628</v>
      </c>
      <c r="BQ67" s="449">
        <v>0</v>
      </c>
      <c r="BR67" s="449">
        <v>312</v>
      </c>
      <c r="BS67" s="449">
        <v>0</v>
      </c>
      <c r="BT67" s="449">
        <v>375046</v>
      </c>
      <c r="BU67" s="449"/>
      <c r="BV67" s="449"/>
      <c r="BW67" s="449" t="s">
        <v>196</v>
      </c>
      <c r="BX67" s="449">
        <v>0</v>
      </c>
      <c r="BY67" s="449">
        <v>23</v>
      </c>
      <c r="BZ67" s="449">
        <v>401</v>
      </c>
      <c r="CA67" s="449"/>
      <c r="CB67" s="449" t="s">
        <v>208</v>
      </c>
      <c r="CC67" s="449" t="s">
        <v>198</v>
      </c>
      <c r="CD67" s="449" t="s">
        <v>198</v>
      </c>
      <c r="CE67" s="449" t="s">
        <v>198</v>
      </c>
      <c r="CF67" s="449" t="s">
        <v>199</v>
      </c>
      <c r="CG67" s="449" t="s">
        <v>200</v>
      </c>
      <c r="CH67" s="449" t="s">
        <v>201</v>
      </c>
      <c r="CI67" s="449" t="s">
        <v>195</v>
      </c>
    </row>
    <row r="68" spans="1:87" x14ac:dyDescent="0.3">
      <c r="A68">
        <f t="shared" si="6"/>
        <v>51399</v>
      </c>
      <c r="B68" t="s">
        <v>2481</v>
      </c>
      <c r="C68" s="389" t="str">
        <f t="shared" si="5"/>
        <v>051399</v>
      </c>
      <c r="D68" s="297" t="s">
        <v>839</v>
      </c>
      <c r="E68" s="435" t="s">
        <v>2367</v>
      </c>
      <c r="F68" s="435" t="s">
        <v>1607</v>
      </c>
      <c r="G68" s="435" t="s">
        <v>1509</v>
      </c>
      <c r="H68" s="436">
        <v>2002</v>
      </c>
      <c r="I68" s="435" t="s">
        <v>1618</v>
      </c>
      <c r="J68" s="435" t="s">
        <v>1619</v>
      </c>
      <c r="K68" s="435" t="s">
        <v>1612</v>
      </c>
      <c r="L68" s="437">
        <v>37761</v>
      </c>
      <c r="M68" s="437">
        <v>37761</v>
      </c>
      <c r="N68" s="435" t="s">
        <v>1608</v>
      </c>
      <c r="O68" s="436">
        <v>63012</v>
      </c>
      <c r="P68" s="435" t="s">
        <v>1341</v>
      </c>
      <c r="Q68" s="438"/>
      <c r="R68" s="435" t="s">
        <v>1608</v>
      </c>
      <c r="S68" s="436">
        <v>2626</v>
      </c>
      <c r="T68" s="435" t="s">
        <v>1613</v>
      </c>
      <c r="U68" s="439">
        <v>763892</v>
      </c>
      <c r="V68" s="435" t="s">
        <v>1341</v>
      </c>
      <c r="W68" s="435" t="s">
        <v>1341</v>
      </c>
      <c r="X68" s="436" t="b">
        <v>0</v>
      </c>
      <c r="Y68" s="435" t="s">
        <v>1341</v>
      </c>
      <c r="Z68" s="435" t="s">
        <v>1341</v>
      </c>
      <c r="AA68" t="e">
        <f t="shared" si="7"/>
        <v>#N/A</v>
      </c>
      <c r="AN68" s="449" t="s">
        <v>188</v>
      </c>
      <c r="AO68" s="449">
        <v>4.0999999999999996</v>
      </c>
      <c r="AP68" s="449">
        <v>20110216</v>
      </c>
      <c r="AQ68" s="449" t="s">
        <v>189</v>
      </c>
      <c r="AR68" s="449" t="s">
        <v>189</v>
      </c>
      <c r="AS68" s="449">
        <v>7</v>
      </c>
      <c r="AT68" s="449">
        <v>54889</v>
      </c>
      <c r="AU68" s="449">
        <v>12</v>
      </c>
      <c r="AV68" s="449"/>
      <c r="AW68" s="449"/>
      <c r="AX68" s="449"/>
      <c r="AY68" s="449"/>
      <c r="AZ68" s="449">
        <v>1</v>
      </c>
      <c r="BA68" s="449">
        <v>3</v>
      </c>
      <c r="BB68" s="449">
        <v>2008</v>
      </c>
      <c r="BC68" s="449">
        <v>20090416</v>
      </c>
      <c r="BD68" s="449">
        <v>20090416</v>
      </c>
      <c r="BE68" s="449" t="s">
        <v>190</v>
      </c>
      <c r="BF68" s="449" t="s">
        <v>190</v>
      </c>
      <c r="BG68" s="449" t="s">
        <v>190</v>
      </c>
      <c r="BH68" s="449" t="s">
        <v>191</v>
      </c>
      <c r="BI68" s="449" t="s">
        <v>192</v>
      </c>
      <c r="BJ68" s="449" t="s">
        <v>193</v>
      </c>
      <c r="BK68" s="449" t="s">
        <v>194</v>
      </c>
      <c r="BL68" s="449">
        <v>5.0999999999999996</v>
      </c>
      <c r="BM68" s="449">
        <v>77</v>
      </c>
      <c r="BN68" s="449" t="s">
        <v>195</v>
      </c>
      <c r="BO68" s="449">
        <v>5000</v>
      </c>
      <c r="BP68" s="449">
        <v>113350</v>
      </c>
      <c r="BQ68" s="449"/>
      <c r="BR68" s="449"/>
      <c r="BS68" s="449">
        <v>0</v>
      </c>
      <c r="BT68" s="449">
        <v>340285</v>
      </c>
      <c r="BU68" s="449"/>
      <c r="BV68" s="449"/>
      <c r="BW68" s="449" t="s">
        <v>196</v>
      </c>
      <c r="BX68" s="449">
        <v>0</v>
      </c>
      <c r="BY68" s="449">
        <v>21</v>
      </c>
      <c r="BZ68" s="449">
        <v>412</v>
      </c>
      <c r="CA68" s="449"/>
      <c r="CB68" s="449" t="s">
        <v>208</v>
      </c>
      <c r="CC68" s="449" t="s">
        <v>198</v>
      </c>
      <c r="CD68" s="449" t="s">
        <v>198</v>
      </c>
      <c r="CE68" s="449" t="s">
        <v>198</v>
      </c>
      <c r="CF68" s="449" t="s">
        <v>199</v>
      </c>
      <c r="CG68" s="449" t="s">
        <v>200</v>
      </c>
      <c r="CH68" s="449" t="s">
        <v>201</v>
      </c>
      <c r="CI68" s="449" t="s">
        <v>195</v>
      </c>
    </row>
    <row r="69" spans="1:87" x14ac:dyDescent="0.3">
      <c r="A69">
        <f t="shared" si="6"/>
        <v>51464</v>
      </c>
      <c r="B69" t="s">
        <v>2481</v>
      </c>
      <c r="C69" s="389" t="str">
        <f t="shared" si="5"/>
        <v>051464</v>
      </c>
      <c r="D69" s="297" t="s">
        <v>839</v>
      </c>
      <c r="E69" s="435" t="s">
        <v>2379</v>
      </c>
      <c r="F69" s="435" t="s">
        <v>1607</v>
      </c>
      <c r="G69" s="435" t="s">
        <v>1509</v>
      </c>
      <c r="H69" s="436">
        <v>2002</v>
      </c>
      <c r="I69" s="435" t="s">
        <v>1618</v>
      </c>
      <c r="J69" s="435" t="s">
        <v>1619</v>
      </c>
      <c r="K69" s="435" t="s">
        <v>1612</v>
      </c>
      <c r="L69" s="437">
        <v>37762</v>
      </c>
      <c r="M69" s="437">
        <v>37762</v>
      </c>
      <c r="N69" s="435" t="s">
        <v>1608</v>
      </c>
      <c r="O69" s="436">
        <v>63975</v>
      </c>
      <c r="P69" s="435" t="s">
        <v>1341</v>
      </c>
      <c r="Q69" s="438"/>
      <c r="R69" s="435" t="s">
        <v>1608</v>
      </c>
      <c r="S69" s="436">
        <v>2140</v>
      </c>
      <c r="T69" s="435" t="s">
        <v>1613</v>
      </c>
      <c r="U69" s="439">
        <v>764085</v>
      </c>
      <c r="V69" s="435" t="s">
        <v>1341</v>
      </c>
      <c r="W69" s="435" t="s">
        <v>1341</v>
      </c>
      <c r="X69" s="436" t="b">
        <v>0</v>
      </c>
      <c r="Y69" s="435" t="s">
        <v>1341</v>
      </c>
      <c r="Z69" s="435" t="s">
        <v>1341</v>
      </c>
      <c r="AA69" t="e">
        <f t="shared" si="7"/>
        <v>#N/A</v>
      </c>
      <c r="AN69" s="449" t="s">
        <v>188</v>
      </c>
      <c r="AO69" s="449">
        <v>4.0999999999999996</v>
      </c>
      <c r="AP69" s="449">
        <v>20110216</v>
      </c>
      <c r="AQ69" s="449" t="s">
        <v>189</v>
      </c>
      <c r="AR69" s="449" t="s">
        <v>189</v>
      </c>
      <c r="AS69" s="449">
        <v>7</v>
      </c>
      <c r="AT69" s="449">
        <v>54890</v>
      </c>
      <c r="AU69" s="449">
        <v>12</v>
      </c>
      <c r="AV69" s="449"/>
      <c r="AW69" s="449"/>
      <c r="AX69" s="449"/>
      <c r="AY69" s="449"/>
      <c r="AZ69" s="449">
        <v>1</v>
      </c>
      <c r="BA69" s="449">
        <v>3</v>
      </c>
      <c r="BB69" s="449">
        <v>2008</v>
      </c>
      <c r="BC69" s="449">
        <v>20090423</v>
      </c>
      <c r="BD69" s="449">
        <v>20090423</v>
      </c>
      <c r="BE69" s="449" t="s">
        <v>190</v>
      </c>
      <c r="BF69" s="449" t="s">
        <v>190</v>
      </c>
      <c r="BG69" s="449" t="s">
        <v>190</v>
      </c>
      <c r="BH69" s="449" t="s">
        <v>191</v>
      </c>
      <c r="BI69" s="449" t="s">
        <v>192</v>
      </c>
      <c r="BJ69" s="449" t="s">
        <v>193</v>
      </c>
      <c r="BK69" s="449" t="s">
        <v>194</v>
      </c>
      <c r="BL69" s="449">
        <v>5.97</v>
      </c>
      <c r="BM69" s="449">
        <v>79</v>
      </c>
      <c r="BN69" s="449" t="s">
        <v>195</v>
      </c>
      <c r="BO69" s="449">
        <v>5000</v>
      </c>
      <c r="BP69" s="449">
        <v>109171</v>
      </c>
      <c r="BQ69" s="449"/>
      <c r="BR69" s="449"/>
      <c r="BS69" s="449">
        <v>0</v>
      </c>
      <c r="BT69" s="449">
        <v>327691</v>
      </c>
      <c r="BU69" s="449"/>
      <c r="BV69" s="449"/>
      <c r="BW69" s="449" t="s">
        <v>196</v>
      </c>
      <c r="BX69" s="449">
        <v>0</v>
      </c>
      <c r="BY69" s="449">
        <v>21</v>
      </c>
      <c r="BZ69" s="449">
        <v>412</v>
      </c>
      <c r="CA69" s="449"/>
      <c r="CB69" s="449" t="s">
        <v>208</v>
      </c>
      <c r="CC69" s="449" t="s">
        <v>198</v>
      </c>
      <c r="CD69" s="449" t="s">
        <v>198</v>
      </c>
      <c r="CE69" s="449" t="s">
        <v>198</v>
      </c>
      <c r="CF69" s="449" t="s">
        <v>199</v>
      </c>
      <c r="CG69" s="449" t="s">
        <v>200</v>
      </c>
      <c r="CH69" s="449" t="s">
        <v>201</v>
      </c>
      <c r="CI69" s="449" t="s">
        <v>195</v>
      </c>
    </row>
    <row r="70" spans="1:87" x14ac:dyDescent="0.3">
      <c r="A70">
        <f t="shared" si="6"/>
        <v>210480</v>
      </c>
      <c r="B70" t="s">
        <v>2481</v>
      </c>
      <c r="C70" s="389" t="str">
        <f t="shared" si="5"/>
        <v>210480</v>
      </c>
      <c r="D70" s="297" t="s">
        <v>839</v>
      </c>
      <c r="E70" s="435" t="s">
        <v>2172</v>
      </c>
      <c r="F70" s="435" t="s">
        <v>1607</v>
      </c>
      <c r="G70" s="435" t="s">
        <v>536</v>
      </c>
      <c r="H70" s="436">
        <v>2002</v>
      </c>
      <c r="I70" s="435" t="s">
        <v>1771</v>
      </c>
      <c r="J70" s="435" t="s">
        <v>1772</v>
      </c>
      <c r="K70" s="435" t="s">
        <v>1612</v>
      </c>
      <c r="L70" s="437">
        <v>37777</v>
      </c>
      <c r="M70" s="437">
        <v>37781</v>
      </c>
      <c r="N70" s="435" t="s">
        <v>1608</v>
      </c>
      <c r="O70" s="436">
        <v>203669</v>
      </c>
      <c r="P70" s="435" t="s">
        <v>1613</v>
      </c>
      <c r="Q70" s="439">
        <v>397</v>
      </c>
      <c r="R70" s="435" t="s">
        <v>1608</v>
      </c>
      <c r="S70" s="436">
        <v>5125</v>
      </c>
      <c r="T70" s="435" t="s">
        <v>1613</v>
      </c>
      <c r="U70" s="439">
        <v>13146</v>
      </c>
      <c r="V70" s="435" t="s">
        <v>1341</v>
      </c>
      <c r="W70" s="435" t="s">
        <v>1341</v>
      </c>
      <c r="X70" s="436" t="b">
        <v>0</v>
      </c>
      <c r="Y70" s="435" t="s">
        <v>1341</v>
      </c>
      <c r="Z70" s="435" t="s">
        <v>1341</v>
      </c>
      <c r="AA70" t="e">
        <f t="shared" si="7"/>
        <v>#N/A</v>
      </c>
      <c r="AN70" s="449" t="s">
        <v>188</v>
      </c>
      <c r="AO70" s="449">
        <v>4.0999999999999996</v>
      </c>
      <c r="AP70" s="449">
        <v>20110216</v>
      </c>
      <c r="AQ70" s="449" t="s">
        <v>189</v>
      </c>
      <c r="AR70" s="449" t="s">
        <v>189</v>
      </c>
      <c r="AS70" s="449">
        <v>7</v>
      </c>
      <c r="AT70" s="449">
        <v>54891</v>
      </c>
      <c r="AU70" s="449">
        <v>12</v>
      </c>
      <c r="AV70" s="449"/>
      <c r="AW70" s="449"/>
      <c r="AX70" s="449"/>
      <c r="AY70" s="449"/>
      <c r="AZ70" s="449">
        <v>1</v>
      </c>
      <c r="BA70" s="449">
        <v>3</v>
      </c>
      <c r="BB70" s="449">
        <v>2008</v>
      </c>
      <c r="BC70" s="449">
        <v>20090416</v>
      </c>
      <c r="BD70" s="449">
        <v>20090416</v>
      </c>
      <c r="BE70" s="449" t="s">
        <v>190</v>
      </c>
      <c r="BF70" s="449" t="s">
        <v>190</v>
      </c>
      <c r="BG70" s="449" t="s">
        <v>190</v>
      </c>
      <c r="BH70" s="449" t="s">
        <v>191</v>
      </c>
      <c r="BI70" s="449" t="s">
        <v>192</v>
      </c>
      <c r="BJ70" s="449" t="s">
        <v>193</v>
      </c>
      <c r="BK70" s="449" t="s">
        <v>194</v>
      </c>
      <c r="BL70" s="449">
        <v>4.68</v>
      </c>
      <c r="BM70" s="449">
        <v>75</v>
      </c>
      <c r="BN70" s="449" t="s">
        <v>195</v>
      </c>
      <c r="BO70" s="449">
        <v>5000</v>
      </c>
      <c r="BP70" s="449">
        <v>117384</v>
      </c>
      <c r="BQ70" s="449"/>
      <c r="BR70" s="449"/>
      <c r="BS70" s="449">
        <v>0</v>
      </c>
      <c r="BT70" s="449">
        <v>352405</v>
      </c>
      <c r="BU70" s="449"/>
      <c r="BV70" s="449"/>
      <c r="BW70" s="449" t="s">
        <v>196</v>
      </c>
      <c r="BX70" s="449">
        <v>0</v>
      </c>
      <c r="BY70" s="449">
        <v>31</v>
      </c>
      <c r="BZ70" s="449">
        <v>415</v>
      </c>
      <c r="CA70" s="449"/>
      <c r="CB70" s="449" t="s">
        <v>208</v>
      </c>
      <c r="CC70" s="449" t="s">
        <v>198</v>
      </c>
      <c r="CD70" s="449" t="s">
        <v>198</v>
      </c>
      <c r="CE70" s="449" t="s">
        <v>198</v>
      </c>
      <c r="CF70" s="449" t="s">
        <v>199</v>
      </c>
      <c r="CG70" s="449" t="s">
        <v>200</v>
      </c>
      <c r="CH70" s="449" t="s">
        <v>201</v>
      </c>
      <c r="CI70" s="449" t="s">
        <v>195</v>
      </c>
    </row>
    <row r="71" spans="1:87" x14ac:dyDescent="0.3">
      <c r="A71">
        <f t="shared" si="6"/>
        <v>210481</v>
      </c>
      <c r="B71" t="s">
        <v>2481</v>
      </c>
      <c r="C71" s="389" t="str">
        <f t="shared" si="5"/>
        <v>210481</v>
      </c>
      <c r="D71" s="297" t="s">
        <v>839</v>
      </c>
      <c r="E71" s="435" t="s">
        <v>2287</v>
      </c>
      <c r="F71" s="435" t="s">
        <v>1607</v>
      </c>
      <c r="G71" s="435" t="s">
        <v>1503</v>
      </c>
      <c r="H71" s="436">
        <v>2002</v>
      </c>
      <c r="I71" s="435" t="s">
        <v>1777</v>
      </c>
      <c r="J71" s="435" t="s">
        <v>1778</v>
      </c>
      <c r="K71" s="435" t="s">
        <v>1612</v>
      </c>
      <c r="L71" s="437">
        <v>37820</v>
      </c>
      <c r="M71" s="437">
        <v>37820</v>
      </c>
      <c r="N71" s="435" t="s">
        <v>1608</v>
      </c>
      <c r="O71" s="436">
        <v>181046</v>
      </c>
      <c r="P71" s="435" t="s">
        <v>1341</v>
      </c>
      <c r="Q71" s="438"/>
      <c r="R71" s="435" t="s">
        <v>1608</v>
      </c>
      <c r="S71" s="436">
        <v>18564</v>
      </c>
      <c r="T71" s="435" t="s">
        <v>1613</v>
      </c>
      <c r="U71" s="439">
        <v>78894</v>
      </c>
      <c r="V71" s="435" t="s">
        <v>1341</v>
      </c>
      <c r="W71" s="435" t="s">
        <v>1341</v>
      </c>
      <c r="X71" s="436" t="b">
        <v>0</v>
      </c>
      <c r="Y71" s="435" t="s">
        <v>1341</v>
      </c>
      <c r="Z71" s="435" t="s">
        <v>1341</v>
      </c>
      <c r="AA71" t="e">
        <f t="shared" si="7"/>
        <v>#N/A</v>
      </c>
      <c r="AN71" s="449" t="s">
        <v>188</v>
      </c>
      <c r="AO71" s="449">
        <v>4.0999999999999996</v>
      </c>
      <c r="AP71" s="449">
        <v>20110216</v>
      </c>
      <c r="AQ71" s="449" t="s">
        <v>189</v>
      </c>
      <c r="AR71" s="449" t="s">
        <v>189</v>
      </c>
      <c r="AS71" s="449">
        <v>7</v>
      </c>
      <c r="AT71" s="449">
        <v>54892</v>
      </c>
      <c r="AU71" s="449">
        <v>12</v>
      </c>
      <c r="AV71" s="449"/>
      <c r="AW71" s="449"/>
      <c r="AX71" s="449"/>
      <c r="AY71" s="449"/>
      <c r="AZ71" s="449">
        <v>1</v>
      </c>
      <c r="BA71" s="449">
        <v>3</v>
      </c>
      <c r="BB71" s="449">
        <v>2008</v>
      </c>
      <c r="BC71" s="449">
        <v>20090423</v>
      </c>
      <c r="BD71" s="449">
        <v>20090423</v>
      </c>
      <c r="BE71" s="449" t="s">
        <v>190</v>
      </c>
      <c r="BF71" s="449" t="s">
        <v>190</v>
      </c>
      <c r="BG71" s="449" t="s">
        <v>190</v>
      </c>
      <c r="BH71" s="449" t="s">
        <v>191</v>
      </c>
      <c r="BI71" s="449" t="s">
        <v>192</v>
      </c>
      <c r="BJ71" s="449" t="s">
        <v>193</v>
      </c>
      <c r="BK71" s="449" t="s">
        <v>194</v>
      </c>
      <c r="BL71" s="449">
        <v>5.15</v>
      </c>
      <c r="BM71" s="449">
        <v>77</v>
      </c>
      <c r="BN71" s="449" t="s">
        <v>195</v>
      </c>
      <c r="BO71" s="449">
        <v>5000</v>
      </c>
      <c r="BP71" s="449">
        <v>120927</v>
      </c>
      <c r="BQ71" s="449"/>
      <c r="BR71" s="449"/>
      <c r="BS71" s="449">
        <v>5000</v>
      </c>
      <c r="BT71" s="449">
        <v>315</v>
      </c>
      <c r="BU71" s="449">
        <v>0</v>
      </c>
      <c r="BV71" s="449">
        <v>363879</v>
      </c>
      <c r="BW71" s="449" t="s">
        <v>196</v>
      </c>
      <c r="BX71" s="449">
        <v>2.5999999999999999E-3</v>
      </c>
      <c r="BY71" s="449">
        <v>27</v>
      </c>
      <c r="BZ71" s="449">
        <v>385</v>
      </c>
      <c r="CA71" s="449"/>
      <c r="CB71" s="449" t="s">
        <v>208</v>
      </c>
      <c r="CC71" s="449" t="s">
        <v>198</v>
      </c>
      <c r="CD71" s="449" t="s">
        <v>198</v>
      </c>
      <c r="CE71" s="449" t="s">
        <v>198</v>
      </c>
      <c r="CF71" s="449" t="s">
        <v>199</v>
      </c>
      <c r="CG71" s="449" t="s">
        <v>200</v>
      </c>
      <c r="CH71" s="449" t="s">
        <v>201</v>
      </c>
      <c r="CI71" s="449" t="s">
        <v>195</v>
      </c>
    </row>
    <row r="72" spans="1:87" x14ac:dyDescent="0.3">
      <c r="A72">
        <f t="shared" si="6"/>
        <v>50998</v>
      </c>
      <c r="B72" t="s">
        <v>2481</v>
      </c>
      <c r="C72" s="389" t="str">
        <f t="shared" si="5"/>
        <v>050998</v>
      </c>
      <c r="D72" s="297" t="s">
        <v>839</v>
      </c>
      <c r="E72" s="435" t="s">
        <v>2008</v>
      </c>
      <c r="F72" s="435" t="s">
        <v>1607</v>
      </c>
      <c r="G72" s="435" t="s">
        <v>1505</v>
      </c>
      <c r="H72" s="436">
        <v>2003</v>
      </c>
      <c r="I72" s="435" t="s">
        <v>1610</v>
      </c>
      <c r="J72" s="435" t="s">
        <v>1611</v>
      </c>
      <c r="K72" s="435" t="s">
        <v>1612</v>
      </c>
      <c r="L72" s="437">
        <v>38184</v>
      </c>
      <c r="M72" s="437">
        <v>38184</v>
      </c>
      <c r="N72" s="435" t="s">
        <v>1608</v>
      </c>
      <c r="O72" s="436">
        <v>46458</v>
      </c>
      <c r="P72" s="435" t="s">
        <v>1341</v>
      </c>
      <c r="Q72" s="438"/>
      <c r="R72" s="435" t="s">
        <v>1608</v>
      </c>
      <c r="S72" s="436">
        <v>4747</v>
      </c>
      <c r="T72" s="435" t="s">
        <v>1613</v>
      </c>
      <c r="U72" s="436">
        <v>19045</v>
      </c>
      <c r="V72" s="435" t="s">
        <v>1341</v>
      </c>
      <c r="W72" s="435" t="s">
        <v>1341</v>
      </c>
      <c r="X72" s="436" t="b">
        <v>0</v>
      </c>
      <c r="Y72" s="435" t="s">
        <v>1341</v>
      </c>
      <c r="Z72" s="435" t="s">
        <v>1341</v>
      </c>
      <c r="AA72" t="e">
        <f t="shared" si="7"/>
        <v>#N/A</v>
      </c>
      <c r="AN72" s="449" t="s">
        <v>188</v>
      </c>
      <c r="AO72" s="449">
        <v>4.0999999999999996</v>
      </c>
      <c r="AP72" s="449">
        <v>20110216</v>
      </c>
      <c r="AQ72" s="449" t="s">
        <v>189</v>
      </c>
      <c r="AR72" s="449" t="s">
        <v>189</v>
      </c>
      <c r="AS72" s="449">
        <v>7</v>
      </c>
      <c r="AT72" s="449">
        <v>54893</v>
      </c>
      <c r="AU72" s="449">
        <v>12</v>
      </c>
      <c r="AV72" s="449"/>
      <c r="AW72" s="449"/>
      <c r="AX72" s="449"/>
      <c r="AY72" s="449"/>
      <c r="AZ72" s="449">
        <v>1</v>
      </c>
      <c r="BA72" s="449">
        <v>3</v>
      </c>
      <c r="BB72" s="449">
        <v>2008</v>
      </c>
      <c r="BC72" s="449">
        <v>20090423</v>
      </c>
      <c r="BD72" s="449">
        <v>20090423</v>
      </c>
      <c r="BE72" s="449" t="s">
        <v>190</v>
      </c>
      <c r="BF72" s="449" t="s">
        <v>190</v>
      </c>
      <c r="BG72" s="449" t="s">
        <v>190</v>
      </c>
      <c r="BH72" s="449" t="s">
        <v>191</v>
      </c>
      <c r="BI72" s="449" t="s">
        <v>192</v>
      </c>
      <c r="BJ72" s="449" t="s">
        <v>193</v>
      </c>
      <c r="BK72" s="449" t="s">
        <v>194</v>
      </c>
      <c r="BL72" s="449">
        <v>5.53</v>
      </c>
      <c r="BM72" s="449">
        <v>77</v>
      </c>
      <c r="BN72" s="449" t="s">
        <v>195</v>
      </c>
      <c r="BO72" s="449">
        <v>5000</v>
      </c>
      <c r="BP72" s="449">
        <v>118917</v>
      </c>
      <c r="BQ72" s="449"/>
      <c r="BR72" s="449"/>
      <c r="BS72" s="449">
        <v>0</v>
      </c>
      <c r="BT72" s="449">
        <v>357073</v>
      </c>
      <c r="BU72" s="449"/>
      <c r="BV72" s="449"/>
      <c r="BW72" s="449" t="s">
        <v>196</v>
      </c>
      <c r="BX72" s="449">
        <v>0</v>
      </c>
      <c r="BY72" s="449">
        <v>27</v>
      </c>
      <c r="BZ72" s="449">
        <v>409</v>
      </c>
      <c r="CA72" s="449"/>
      <c r="CB72" s="449" t="s">
        <v>208</v>
      </c>
      <c r="CC72" s="449" t="s">
        <v>198</v>
      </c>
      <c r="CD72" s="449" t="s">
        <v>198</v>
      </c>
      <c r="CE72" s="449" t="s">
        <v>198</v>
      </c>
      <c r="CF72" s="449" t="s">
        <v>199</v>
      </c>
      <c r="CG72" s="449" t="s">
        <v>200</v>
      </c>
      <c r="CH72" s="449" t="s">
        <v>201</v>
      </c>
      <c r="CI72" s="449" t="s">
        <v>195</v>
      </c>
    </row>
    <row r="73" spans="1:87" x14ac:dyDescent="0.3">
      <c r="A73">
        <f t="shared" si="6"/>
        <v>51172</v>
      </c>
      <c r="B73" t="s">
        <v>2481</v>
      </c>
      <c r="C73" s="389" t="str">
        <f t="shared" si="5"/>
        <v>051172</v>
      </c>
      <c r="D73" s="297" t="s">
        <v>839</v>
      </c>
      <c r="E73" s="435" t="s">
        <v>2385</v>
      </c>
      <c r="F73" s="435" t="s">
        <v>1607</v>
      </c>
      <c r="G73" s="435" t="s">
        <v>1509</v>
      </c>
      <c r="H73" s="436">
        <v>2003</v>
      </c>
      <c r="I73" s="435" t="s">
        <v>1618</v>
      </c>
      <c r="J73" s="435" t="s">
        <v>1619</v>
      </c>
      <c r="K73" s="435" t="s">
        <v>1612</v>
      </c>
      <c r="L73" s="437">
        <v>38125</v>
      </c>
      <c r="M73" s="437">
        <v>38125</v>
      </c>
      <c r="N73" s="435" t="s">
        <v>1608</v>
      </c>
      <c r="O73" s="436">
        <v>49160</v>
      </c>
      <c r="P73" s="435" t="s">
        <v>1341</v>
      </c>
      <c r="Q73" s="438"/>
      <c r="R73" s="435" t="s">
        <v>1608</v>
      </c>
      <c r="S73" s="436">
        <v>17633</v>
      </c>
      <c r="T73" s="435" t="s">
        <v>1613</v>
      </c>
      <c r="U73" s="436">
        <v>706700</v>
      </c>
      <c r="V73" s="435" t="s">
        <v>1341</v>
      </c>
      <c r="W73" s="435" t="s">
        <v>1341</v>
      </c>
      <c r="X73" s="436" t="b">
        <v>0</v>
      </c>
      <c r="Y73" s="435" t="s">
        <v>1341</v>
      </c>
      <c r="Z73" s="435" t="s">
        <v>1341</v>
      </c>
      <c r="AA73" t="e">
        <f t="shared" si="7"/>
        <v>#N/A</v>
      </c>
      <c r="AN73" s="449" t="s">
        <v>188</v>
      </c>
      <c r="AO73" s="449">
        <v>4.0999999999999996</v>
      </c>
      <c r="AP73" s="449">
        <v>20110216</v>
      </c>
      <c r="AQ73" s="449" t="s">
        <v>189</v>
      </c>
      <c r="AR73" s="449" t="s">
        <v>189</v>
      </c>
      <c r="AS73" s="449">
        <v>7</v>
      </c>
      <c r="AT73" s="449">
        <v>54894</v>
      </c>
      <c r="AU73" s="449">
        <v>12</v>
      </c>
      <c r="AV73" s="449"/>
      <c r="AW73" s="449"/>
      <c r="AX73" s="449"/>
      <c r="AY73" s="449"/>
      <c r="AZ73" s="449">
        <v>1</v>
      </c>
      <c r="BA73" s="449">
        <v>3</v>
      </c>
      <c r="BB73" s="449">
        <v>2008</v>
      </c>
      <c r="BC73" s="449">
        <v>20090423</v>
      </c>
      <c r="BD73" s="449">
        <v>20090423</v>
      </c>
      <c r="BE73" s="449" t="s">
        <v>190</v>
      </c>
      <c r="BF73" s="449" t="s">
        <v>190</v>
      </c>
      <c r="BG73" s="449" t="s">
        <v>190</v>
      </c>
      <c r="BH73" s="449" t="s">
        <v>191</v>
      </c>
      <c r="BI73" s="449" t="s">
        <v>192</v>
      </c>
      <c r="BJ73" s="449" t="s">
        <v>193</v>
      </c>
      <c r="BK73" s="449" t="s">
        <v>194</v>
      </c>
      <c r="BL73" s="449">
        <v>4.88</v>
      </c>
      <c r="BM73" s="449">
        <v>73</v>
      </c>
      <c r="BN73" s="449" t="s">
        <v>195</v>
      </c>
      <c r="BO73" s="449">
        <v>5000</v>
      </c>
      <c r="BP73" s="449">
        <v>114907</v>
      </c>
      <c r="BQ73" s="449"/>
      <c r="BR73" s="449"/>
      <c r="BS73" s="449">
        <v>0</v>
      </c>
      <c r="BT73" s="449">
        <v>344836</v>
      </c>
      <c r="BU73" s="449"/>
      <c r="BV73" s="449"/>
      <c r="BW73" s="449" t="s">
        <v>196</v>
      </c>
      <c r="BX73" s="449">
        <v>0</v>
      </c>
      <c r="BY73" s="449">
        <v>26</v>
      </c>
      <c r="BZ73" s="449">
        <v>404</v>
      </c>
      <c r="CA73" s="449"/>
      <c r="CB73" s="449" t="s">
        <v>208</v>
      </c>
      <c r="CC73" s="449" t="s">
        <v>198</v>
      </c>
      <c r="CD73" s="449" t="s">
        <v>198</v>
      </c>
      <c r="CE73" s="449" t="s">
        <v>198</v>
      </c>
      <c r="CF73" s="449" t="s">
        <v>199</v>
      </c>
      <c r="CG73" s="449" t="s">
        <v>200</v>
      </c>
      <c r="CH73" s="449" t="s">
        <v>201</v>
      </c>
      <c r="CI73" s="449" t="s">
        <v>195</v>
      </c>
    </row>
    <row r="74" spans="1:87" x14ac:dyDescent="0.3">
      <c r="A74">
        <f t="shared" si="6"/>
        <v>52070</v>
      </c>
      <c r="B74" t="s">
        <v>2481</v>
      </c>
      <c r="C74" s="389" t="str">
        <f t="shared" si="5"/>
        <v>052070</v>
      </c>
      <c r="D74" s="297" t="s">
        <v>839</v>
      </c>
      <c r="E74" s="435" t="s">
        <v>2009</v>
      </c>
      <c r="F74" s="435" t="s">
        <v>1607</v>
      </c>
      <c r="G74" s="435" t="s">
        <v>1505</v>
      </c>
      <c r="H74" s="436">
        <v>2003</v>
      </c>
      <c r="I74" s="435" t="s">
        <v>1610</v>
      </c>
      <c r="J74" s="435" t="s">
        <v>1611</v>
      </c>
      <c r="K74" s="435" t="s">
        <v>1612</v>
      </c>
      <c r="L74" s="437">
        <v>38184</v>
      </c>
      <c r="M74" s="437">
        <v>38184</v>
      </c>
      <c r="N74" s="435" t="s">
        <v>1608</v>
      </c>
      <c r="O74" s="436">
        <v>45326</v>
      </c>
      <c r="P74" s="435" t="s">
        <v>1341</v>
      </c>
      <c r="Q74" s="438"/>
      <c r="R74" s="435" t="s">
        <v>1608</v>
      </c>
      <c r="S74" s="436">
        <v>8428</v>
      </c>
      <c r="T74" s="435" t="s">
        <v>1613</v>
      </c>
      <c r="U74" s="436">
        <v>19993</v>
      </c>
      <c r="V74" s="435" t="s">
        <v>1341</v>
      </c>
      <c r="W74" s="435" t="s">
        <v>1341</v>
      </c>
      <c r="X74" s="436" t="b">
        <v>0</v>
      </c>
      <c r="Y74" s="435" t="s">
        <v>1341</v>
      </c>
      <c r="Z74" s="435" t="s">
        <v>1341</v>
      </c>
      <c r="AA74" t="e">
        <f t="shared" si="7"/>
        <v>#N/A</v>
      </c>
      <c r="AN74" s="449" t="s">
        <v>188</v>
      </c>
      <c r="AO74" s="449">
        <v>4.0999999999999996</v>
      </c>
      <c r="AP74" s="449">
        <v>20110216</v>
      </c>
      <c r="AQ74" s="449" t="s">
        <v>189</v>
      </c>
      <c r="AR74" s="449" t="s">
        <v>189</v>
      </c>
      <c r="AS74" s="449">
        <v>7</v>
      </c>
      <c r="AT74" s="449">
        <v>54895</v>
      </c>
      <c r="AU74" s="449">
        <v>12</v>
      </c>
      <c r="AV74" s="449"/>
      <c r="AW74" s="449"/>
      <c r="AX74" s="449"/>
      <c r="AY74" s="449"/>
      <c r="AZ74" s="449">
        <v>1</v>
      </c>
      <c r="BA74" s="449">
        <v>3</v>
      </c>
      <c r="BB74" s="449">
        <v>2008</v>
      </c>
      <c r="BC74" s="449">
        <v>20090423</v>
      </c>
      <c r="BD74" s="449">
        <v>20090423</v>
      </c>
      <c r="BE74" s="449" t="s">
        <v>190</v>
      </c>
      <c r="BF74" s="449" t="s">
        <v>190</v>
      </c>
      <c r="BG74" s="449" t="s">
        <v>190</v>
      </c>
      <c r="BH74" s="449" t="s">
        <v>191</v>
      </c>
      <c r="BI74" s="449" t="s">
        <v>192</v>
      </c>
      <c r="BJ74" s="449" t="s">
        <v>193</v>
      </c>
      <c r="BK74" s="449" t="s">
        <v>194</v>
      </c>
      <c r="BL74" s="449">
        <v>5.4</v>
      </c>
      <c r="BM74" s="449">
        <v>77</v>
      </c>
      <c r="BN74" s="449" t="s">
        <v>195</v>
      </c>
      <c r="BO74" s="449">
        <v>5000</v>
      </c>
      <c r="BP74" s="449">
        <v>124228</v>
      </c>
      <c r="BQ74" s="449"/>
      <c r="BR74" s="449"/>
      <c r="BS74" s="449">
        <v>0</v>
      </c>
      <c r="BT74" s="449">
        <v>372882</v>
      </c>
      <c r="BU74" s="449"/>
      <c r="BV74" s="449"/>
      <c r="BW74" s="449" t="s">
        <v>196</v>
      </c>
      <c r="BX74" s="449">
        <v>0</v>
      </c>
      <c r="BY74" s="449">
        <v>26</v>
      </c>
      <c r="BZ74" s="449">
        <v>413</v>
      </c>
      <c r="CA74" s="449"/>
      <c r="CB74" s="449" t="s">
        <v>208</v>
      </c>
      <c r="CC74" s="449" t="s">
        <v>198</v>
      </c>
      <c r="CD74" s="449" t="s">
        <v>198</v>
      </c>
      <c r="CE74" s="449" t="s">
        <v>198</v>
      </c>
      <c r="CF74" s="449" t="s">
        <v>199</v>
      </c>
      <c r="CG74" s="449" t="s">
        <v>200</v>
      </c>
      <c r="CH74" s="449" t="s">
        <v>201</v>
      </c>
      <c r="CI74" s="449" t="s">
        <v>195</v>
      </c>
    </row>
    <row r="75" spans="1:87" x14ac:dyDescent="0.3">
      <c r="A75">
        <f t="shared" si="6"/>
        <v>52071</v>
      </c>
      <c r="B75" t="s">
        <v>2481</v>
      </c>
      <c r="C75" s="389" t="str">
        <f t="shared" si="5"/>
        <v>052071</v>
      </c>
      <c r="D75" s="297" t="s">
        <v>839</v>
      </c>
      <c r="E75" s="435" t="s">
        <v>2010</v>
      </c>
      <c r="F75" s="435" t="s">
        <v>1607</v>
      </c>
      <c r="G75" s="435" t="s">
        <v>1505</v>
      </c>
      <c r="H75" s="436">
        <v>2003</v>
      </c>
      <c r="I75" s="435" t="s">
        <v>1610</v>
      </c>
      <c r="J75" s="435" t="s">
        <v>1611</v>
      </c>
      <c r="K75" s="435" t="s">
        <v>1612</v>
      </c>
      <c r="L75" s="437">
        <v>38184</v>
      </c>
      <c r="M75" s="437">
        <v>38184</v>
      </c>
      <c r="N75" s="435" t="s">
        <v>1608</v>
      </c>
      <c r="O75" s="436">
        <v>42506</v>
      </c>
      <c r="P75" s="435" t="s">
        <v>1341</v>
      </c>
      <c r="Q75" s="438"/>
      <c r="R75" s="435" t="s">
        <v>1608</v>
      </c>
      <c r="S75" s="436">
        <v>9953</v>
      </c>
      <c r="T75" s="435" t="s">
        <v>1613</v>
      </c>
      <c r="U75" s="436">
        <v>19511</v>
      </c>
      <c r="V75" s="435" t="s">
        <v>1341</v>
      </c>
      <c r="W75" s="435" t="s">
        <v>1341</v>
      </c>
      <c r="X75" s="436" t="b">
        <v>0</v>
      </c>
      <c r="Y75" s="435" t="s">
        <v>1341</v>
      </c>
      <c r="Z75" s="435" t="s">
        <v>1341</v>
      </c>
      <c r="AA75" t="e">
        <f t="shared" si="7"/>
        <v>#N/A</v>
      </c>
      <c r="AN75" s="449" t="s">
        <v>188</v>
      </c>
      <c r="AO75" s="449">
        <v>4.0999999999999996</v>
      </c>
      <c r="AP75" s="449">
        <v>20110216</v>
      </c>
      <c r="AQ75" s="449" t="s">
        <v>189</v>
      </c>
      <c r="AR75" s="449" t="s">
        <v>189</v>
      </c>
      <c r="AS75" s="449">
        <v>7</v>
      </c>
      <c r="AT75" s="449">
        <v>54896</v>
      </c>
      <c r="AU75" s="449">
        <v>12</v>
      </c>
      <c r="AV75" s="449"/>
      <c r="AW75" s="449"/>
      <c r="AX75" s="449"/>
      <c r="AY75" s="449"/>
      <c r="AZ75" s="449">
        <v>1</v>
      </c>
      <c r="BA75" s="449">
        <v>3</v>
      </c>
      <c r="BB75" s="449">
        <v>2008</v>
      </c>
      <c r="BC75" s="449">
        <v>20090423</v>
      </c>
      <c r="BD75" s="449">
        <v>20090423</v>
      </c>
      <c r="BE75" s="449" t="s">
        <v>190</v>
      </c>
      <c r="BF75" s="449" t="s">
        <v>190</v>
      </c>
      <c r="BG75" s="449" t="s">
        <v>190</v>
      </c>
      <c r="BH75" s="449" t="s">
        <v>191</v>
      </c>
      <c r="BI75" s="449" t="s">
        <v>192</v>
      </c>
      <c r="BJ75" s="449" t="s">
        <v>193</v>
      </c>
      <c r="BK75" s="449" t="s">
        <v>194</v>
      </c>
      <c r="BL75" s="449">
        <v>3.98</v>
      </c>
      <c r="BM75" s="449">
        <v>70</v>
      </c>
      <c r="BN75" s="449" t="s">
        <v>195</v>
      </c>
      <c r="BO75" s="449">
        <v>5000</v>
      </c>
      <c r="BP75" s="449">
        <v>112556</v>
      </c>
      <c r="BQ75" s="449"/>
      <c r="BR75" s="449"/>
      <c r="BS75" s="449">
        <v>0</v>
      </c>
      <c r="BT75" s="449">
        <v>338978</v>
      </c>
      <c r="BU75" s="449"/>
      <c r="BV75" s="449"/>
      <c r="BW75" s="449" t="s">
        <v>196</v>
      </c>
      <c r="BX75" s="449">
        <v>2.5999999999999999E-3</v>
      </c>
      <c r="BY75" s="449">
        <v>24</v>
      </c>
      <c r="BZ75" s="449">
        <v>383</v>
      </c>
      <c r="CA75" s="449"/>
      <c r="CB75" s="449" t="s">
        <v>208</v>
      </c>
      <c r="CC75" s="449" t="s">
        <v>198</v>
      </c>
      <c r="CD75" s="449" t="s">
        <v>198</v>
      </c>
      <c r="CE75" s="449" t="s">
        <v>198</v>
      </c>
      <c r="CF75" s="449" t="s">
        <v>199</v>
      </c>
      <c r="CG75" s="449" t="s">
        <v>200</v>
      </c>
      <c r="CH75" s="449" t="s">
        <v>201</v>
      </c>
      <c r="CI75" s="449" t="s">
        <v>195</v>
      </c>
    </row>
    <row r="76" spans="1:87" x14ac:dyDescent="0.3">
      <c r="A76">
        <f t="shared" si="6"/>
        <v>52173</v>
      </c>
      <c r="B76" t="s">
        <v>2481</v>
      </c>
      <c r="C76" s="389" t="str">
        <f t="shared" si="5"/>
        <v>052173</v>
      </c>
      <c r="D76" s="297" t="s">
        <v>839</v>
      </c>
      <c r="E76" s="435" t="s">
        <v>2376</v>
      </c>
      <c r="F76" s="435" t="s">
        <v>1607</v>
      </c>
      <c r="G76" s="435" t="s">
        <v>1509</v>
      </c>
      <c r="H76" s="436">
        <v>2003</v>
      </c>
      <c r="I76" s="435" t="s">
        <v>1618</v>
      </c>
      <c r="J76" s="435" t="s">
        <v>1619</v>
      </c>
      <c r="K76" s="435" t="s">
        <v>1612</v>
      </c>
      <c r="L76" s="437">
        <v>38120</v>
      </c>
      <c r="M76" s="437">
        <v>38120</v>
      </c>
      <c r="N76" s="435" t="s">
        <v>1608</v>
      </c>
      <c r="O76" s="436">
        <v>61078</v>
      </c>
      <c r="P76" s="435" t="s">
        <v>1341</v>
      </c>
      <c r="Q76" s="438"/>
      <c r="R76" s="435" t="s">
        <v>1608</v>
      </c>
      <c r="S76" s="436">
        <v>10768</v>
      </c>
      <c r="T76" s="435" t="s">
        <v>1613</v>
      </c>
      <c r="U76" s="436">
        <v>279984</v>
      </c>
      <c r="V76" s="435" t="s">
        <v>1341</v>
      </c>
      <c r="W76" s="435" t="s">
        <v>1341</v>
      </c>
      <c r="X76" s="436" t="b">
        <v>0</v>
      </c>
      <c r="Y76" s="435" t="s">
        <v>1341</v>
      </c>
      <c r="Z76" s="435" t="s">
        <v>1341</v>
      </c>
      <c r="AA76" t="e">
        <f t="shared" si="7"/>
        <v>#N/A</v>
      </c>
      <c r="AN76" s="449" t="s">
        <v>188</v>
      </c>
      <c r="AO76" s="449">
        <v>4.0999999999999996</v>
      </c>
      <c r="AP76" s="449">
        <v>20110216</v>
      </c>
      <c r="AQ76" s="449" t="s">
        <v>189</v>
      </c>
      <c r="AR76" s="449" t="s">
        <v>189</v>
      </c>
      <c r="AS76" s="449">
        <v>7</v>
      </c>
      <c r="AT76" s="449">
        <v>54897</v>
      </c>
      <c r="AU76" s="449">
        <v>12</v>
      </c>
      <c r="AV76" s="449"/>
      <c r="AW76" s="449"/>
      <c r="AX76" s="449"/>
      <c r="AY76" s="449"/>
      <c r="AZ76" s="449">
        <v>1</v>
      </c>
      <c r="BA76" s="449">
        <v>3</v>
      </c>
      <c r="BB76" s="449">
        <v>2008</v>
      </c>
      <c r="BC76" s="449">
        <v>20090423</v>
      </c>
      <c r="BD76" s="449">
        <v>20090423</v>
      </c>
      <c r="BE76" s="449" t="s">
        <v>190</v>
      </c>
      <c r="BF76" s="449" t="s">
        <v>190</v>
      </c>
      <c r="BG76" s="449" t="s">
        <v>190</v>
      </c>
      <c r="BH76" s="449" t="s">
        <v>191</v>
      </c>
      <c r="BI76" s="449" t="s">
        <v>192</v>
      </c>
      <c r="BJ76" s="449" t="s">
        <v>193</v>
      </c>
      <c r="BK76" s="449" t="s">
        <v>194</v>
      </c>
      <c r="BL76" s="449">
        <v>4.88</v>
      </c>
      <c r="BM76" s="449">
        <v>74</v>
      </c>
      <c r="BN76" s="449" t="s">
        <v>195</v>
      </c>
      <c r="BO76" s="449">
        <v>5000</v>
      </c>
      <c r="BP76" s="449">
        <v>125703</v>
      </c>
      <c r="BQ76" s="449"/>
      <c r="BR76" s="449"/>
      <c r="BS76" s="449">
        <v>0</v>
      </c>
      <c r="BT76" s="449">
        <v>377299</v>
      </c>
      <c r="BU76" s="449"/>
      <c r="BV76" s="449"/>
      <c r="BW76" s="449" t="s">
        <v>196</v>
      </c>
      <c r="BX76" s="449">
        <v>0</v>
      </c>
      <c r="BY76" s="449">
        <v>24</v>
      </c>
      <c r="BZ76" s="449">
        <v>407</v>
      </c>
      <c r="CA76" s="449"/>
      <c r="CB76" s="449" t="s">
        <v>208</v>
      </c>
      <c r="CC76" s="449" t="s">
        <v>198</v>
      </c>
      <c r="CD76" s="449" t="s">
        <v>198</v>
      </c>
      <c r="CE76" s="449" t="s">
        <v>198</v>
      </c>
      <c r="CF76" s="449" t="s">
        <v>199</v>
      </c>
      <c r="CG76" s="449" t="s">
        <v>200</v>
      </c>
      <c r="CH76" s="449" t="s">
        <v>201</v>
      </c>
      <c r="CI76" s="449" t="s">
        <v>195</v>
      </c>
    </row>
    <row r="77" spans="1:87" x14ac:dyDescent="0.3">
      <c r="A77">
        <f t="shared" si="6"/>
        <v>52174</v>
      </c>
      <c r="B77" t="s">
        <v>2481</v>
      </c>
      <c r="C77" s="389" t="str">
        <f t="shared" si="5"/>
        <v>052174</v>
      </c>
      <c r="D77" s="297" t="s">
        <v>839</v>
      </c>
      <c r="E77" s="435" t="s">
        <v>2377</v>
      </c>
      <c r="F77" s="435" t="s">
        <v>1607</v>
      </c>
      <c r="G77" s="435" t="s">
        <v>1509</v>
      </c>
      <c r="H77" s="436">
        <v>2003</v>
      </c>
      <c r="I77" s="435" t="s">
        <v>1618</v>
      </c>
      <c r="J77" s="435" t="s">
        <v>1619</v>
      </c>
      <c r="K77" s="435" t="s">
        <v>1612</v>
      </c>
      <c r="L77" s="437">
        <v>38120</v>
      </c>
      <c r="M77" s="437">
        <v>38120</v>
      </c>
      <c r="N77" s="435" t="s">
        <v>1608</v>
      </c>
      <c r="O77" s="436">
        <v>56503</v>
      </c>
      <c r="P77" s="435" t="s">
        <v>1341</v>
      </c>
      <c r="Q77" s="438"/>
      <c r="R77" s="435" t="s">
        <v>1608</v>
      </c>
      <c r="S77" s="436">
        <v>10762</v>
      </c>
      <c r="T77" s="435" t="s">
        <v>1613</v>
      </c>
      <c r="U77" s="436">
        <v>259012</v>
      </c>
      <c r="V77" s="435" t="s">
        <v>1341</v>
      </c>
      <c r="W77" s="435" t="s">
        <v>1341</v>
      </c>
      <c r="X77" s="436" t="b">
        <v>0</v>
      </c>
      <c r="Y77" s="435" t="s">
        <v>1341</v>
      </c>
      <c r="Z77" s="435" t="s">
        <v>1341</v>
      </c>
      <c r="AA77" t="e">
        <f t="shared" si="7"/>
        <v>#N/A</v>
      </c>
      <c r="AN77" s="449" t="s">
        <v>188</v>
      </c>
      <c r="AO77" s="449">
        <v>4.0999999999999996</v>
      </c>
      <c r="AP77" s="449">
        <v>20110216</v>
      </c>
      <c r="AQ77" s="449" t="s">
        <v>189</v>
      </c>
      <c r="AR77" s="449" t="s">
        <v>189</v>
      </c>
      <c r="AS77" s="449">
        <v>7</v>
      </c>
      <c r="AT77" s="449">
        <v>54898</v>
      </c>
      <c r="AU77" s="449">
        <v>12</v>
      </c>
      <c r="AV77" s="449"/>
      <c r="AW77" s="449"/>
      <c r="AX77" s="449"/>
      <c r="AY77" s="449"/>
      <c r="AZ77" s="449">
        <v>1</v>
      </c>
      <c r="BA77" s="449">
        <v>3</v>
      </c>
      <c r="BB77" s="449">
        <v>2008</v>
      </c>
      <c r="BC77" s="449">
        <v>20090423</v>
      </c>
      <c r="BD77" s="449">
        <v>20090423</v>
      </c>
      <c r="BE77" s="449" t="s">
        <v>190</v>
      </c>
      <c r="BF77" s="449" t="s">
        <v>190</v>
      </c>
      <c r="BG77" s="449" t="s">
        <v>190</v>
      </c>
      <c r="BH77" s="449" t="s">
        <v>191</v>
      </c>
      <c r="BI77" s="449" t="s">
        <v>192</v>
      </c>
      <c r="BJ77" s="449" t="s">
        <v>193</v>
      </c>
      <c r="BK77" s="449" t="s">
        <v>194</v>
      </c>
      <c r="BL77" s="449">
        <v>2.98</v>
      </c>
      <c r="BM77" s="449">
        <v>65</v>
      </c>
      <c r="BN77" s="449" t="s">
        <v>195</v>
      </c>
      <c r="BO77" s="449">
        <v>5000</v>
      </c>
      <c r="BP77" s="449">
        <v>112230</v>
      </c>
      <c r="BQ77" s="449"/>
      <c r="BR77" s="449"/>
      <c r="BS77" s="449">
        <v>0</v>
      </c>
      <c r="BT77" s="449">
        <v>337961</v>
      </c>
      <c r="BU77" s="449"/>
      <c r="BV77" s="449"/>
      <c r="BW77" s="449" t="s">
        <v>196</v>
      </c>
      <c r="BX77" s="449">
        <v>2.5999999999999999E-3</v>
      </c>
      <c r="BY77" s="449">
        <v>21</v>
      </c>
      <c r="BZ77" s="449">
        <v>392</v>
      </c>
      <c r="CA77" s="449"/>
      <c r="CB77" s="449" t="s">
        <v>208</v>
      </c>
      <c r="CC77" s="449" t="s">
        <v>198</v>
      </c>
      <c r="CD77" s="449" t="s">
        <v>198</v>
      </c>
      <c r="CE77" s="449" t="s">
        <v>198</v>
      </c>
      <c r="CF77" s="449" t="s">
        <v>199</v>
      </c>
      <c r="CG77" s="449" t="s">
        <v>200</v>
      </c>
      <c r="CH77" s="449" t="s">
        <v>201</v>
      </c>
      <c r="CI77" s="449" t="s">
        <v>195</v>
      </c>
    </row>
    <row r="78" spans="1:87" x14ac:dyDescent="0.3">
      <c r="A78">
        <f t="shared" si="6"/>
        <v>52175</v>
      </c>
      <c r="B78" t="s">
        <v>2481</v>
      </c>
      <c r="C78" s="389" t="str">
        <f t="shared" ref="C78:C109" si="8">TEXT(E78,"0#####")</f>
        <v>052175</v>
      </c>
      <c r="D78" s="297" t="s">
        <v>839</v>
      </c>
      <c r="E78" s="435" t="s">
        <v>2386</v>
      </c>
      <c r="F78" s="435" t="s">
        <v>1607</v>
      </c>
      <c r="G78" s="435" t="s">
        <v>1509</v>
      </c>
      <c r="H78" s="436">
        <v>2003</v>
      </c>
      <c r="I78" s="435" t="s">
        <v>1618</v>
      </c>
      <c r="J78" s="435" t="s">
        <v>1619</v>
      </c>
      <c r="K78" s="435" t="s">
        <v>1612</v>
      </c>
      <c r="L78" s="437">
        <v>38126</v>
      </c>
      <c r="M78" s="437">
        <v>38126</v>
      </c>
      <c r="N78" s="435" t="s">
        <v>1608</v>
      </c>
      <c r="O78" s="436">
        <v>62121</v>
      </c>
      <c r="P78" s="435" t="s">
        <v>1341</v>
      </c>
      <c r="Q78" s="438"/>
      <c r="R78" s="435" t="s">
        <v>1608</v>
      </c>
      <c r="S78" s="436">
        <v>5402</v>
      </c>
      <c r="T78" s="435" t="s">
        <v>1613</v>
      </c>
      <c r="U78" s="436">
        <v>693677</v>
      </c>
      <c r="V78" s="435" t="s">
        <v>1341</v>
      </c>
      <c r="W78" s="435" t="s">
        <v>1341</v>
      </c>
      <c r="X78" s="436" t="b">
        <v>0</v>
      </c>
      <c r="Y78" s="435" t="s">
        <v>1341</v>
      </c>
      <c r="Z78" s="435" t="s">
        <v>1341</v>
      </c>
      <c r="AA78" t="e">
        <f t="shared" si="7"/>
        <v>#N/A</v>
      </c>
      <c r="AN78" s="449" t="s">
        <v>188</v>
      </c>
      <c r="AO78" s="449">
        <v>4.0999999999999996</v>
      </c>
      <c r="AP78" s="449">
        <v>20110216</v>
      </c>
      <c r="AQ78" s="449" t="s">
        <v>189</v>
      </c>
      <c r="AR78" s="449" t="s">
        <v>189</v>
      </c>
      <c r="AS78" s="449">
        <v>7</v>
      </c>
      <c r="AT78" s="449">
        <v>54899</v>
      </c>
      <c r="AU78" s="449">
        <v>12</v>
      </c>
      <c r="AV78" s="449"/>
      <c r="AW78" s="449"/>
      <c r="AX78" s="449"/>
      <c r="AY78" s="449"/>
      <c r="AZ78" s="449">
        <v>1</v>
      </c>
      <c r="BA78" s="449">
        <v>3</v>
      </c>
      <c r="BB78" s="449">
        <v>2008</v>
      </c>
      <c r="BC78" s="449">
        <v>20090423</v>
      </c>
      <c r="BD78" s="449">
        <v>20090423</v>
      </c>
      <c r="BE78" s="449" t="s">
        <v>190</v>
      </c>
      <c r="BF78" s="449" t="s">
        <v>190</v>
      </c>
      <c r="BG78" s="449" t="s">
        <v>190</v>
      </c>
      <c r="BH78" s="449" t="s">
        <v>191</v>
      </c>
      <c r="BI78" s="449" t="s">
        <v>192</v>
      </c>
      <c r="BJ78" s="449" t="s">
        <v>193</v>
      </c>
      <c r="BK78" s="449" t="s">
        <v>194</v>
      </c>
      <c r="BL78" s="449">
        <v>3.94</v>
      </c>
      <c r="BM78" s="449">
        <v>73</v>
      </c>
      <c r="BN78" s="449" t="s">
        <v>195</v>
      </c>
      <c r="BO78" s="449">
        <v>5000</v>
      </c>
      <c r="BP78" s="449">
        <v>111839</v>
      </c>
      <c r="BQ78" s="449"/>
      <c r="BR78" s="449"/>
      <c r="BS78" s="449">
        <v>0</v>
      </c>
      <c r="BT78" s="449">
        <v>336830</v>
      </c>
      <c r="BU78" s="449"/>
      <c r="BV78" s="449"/>
      <c r="BW78" s="449" t="s">
        <v>196</v>
      </c>
      <c r="BX78" s="449">
        <v>2.5999999999999999E-3</v>
      </c>
      <c r="BY78" s="449">
        <v>19</v>
      </c>
      <c r="BZ78" s="449">
        <v>379</v>
      </c>
      <c r="CA78" s="449"/>
      <c r="CB78" s="449" t="s">
        <v>208</v>
      </c>
      <c r="CC78" s="449" t="s">
        <v>198</v>
      </c>
      <c r="CD78" s="449" t="s">
        <v>198</v>
      </c>
      <c r="CE78" s="449" t="s">
        <v>198</v>
      </c>
      <c r="CF78" s="449" t="s">
        <v>199</v>
      </c>
      <c r="CG78" s="449" t="s">
        <v>200</v>
      </c>
      <c r="CH78" s="449" t="s">
        <v>201</v>
      </c>
      <c r="CI78" s="449" t="s">
        <v>195</v>
      </c>
    </row>
    <row r="79" spans="1:87" x14ac:dyDescent="0.3">
      <c r="A79">
        <f t="shared" si="6"/>
        <v>52269</v>
      </c>
      <c r="B79" t="s">
        <v>2481</v>
      </c>
      <c r="C79" s="389" t="str">
        <f t="shared" si="8"/>
        <v>052269</v>
      </c>
      <c r="D79" s="297" t="s">
        <v>839</v>
      </c>
      <c r="E79" s="435" t="s">
        <v>2011</v>
      </c>
      <c r="F79" s="435" t="s">
        <v>1607</v>
      </c>
      <c r="G79" s="435" t="s">
        <v>1505</v>
      </c>
      <c r="H79" s="436">
        <v>2003</v>
      </c>
      <c r="I79" s="435" t="s">
        <v>1610</v>
      </c>
      <c r="J79" s="435" t="s">
        <v>1611</v>
      </c>
      <c r="K79" s="435" t="s">
        <v>1612</v>
      </c>
      <c r="L79" s="437">
        <v>38184</v>
      </c>
      <c r="M79" s="437">
        <v>38184</v>
      </c>
      <c r="N79" s="435" t="s">
        <v>1608</v>
      </c>
      <c r="O79" s="436">
        <v>48646</v>
      </c>
      <c r="P79" s="435" t="s">
        <v>1341</v>
      </c>
      <c r="Q79" s="438"/>
      <c r="R79" s="435" t="s">
        <v>1608</v>
      </c>
      <c r="S79" s="436">
        <v>3665</v>
      </c>
      <c r="T79" s="435" t="s">
        <v>1613</v>
      </c>
      <c r="U79" s="436">
        <v>19456</v>
      </c>
      <c r="V79" s="435" t="s">
        <v>1341</v>
      </c>
      <c r="W79" s="435" t="s">
        <v>1341</v>
      </c>
      <c r="X79" s="436" t="b">
        <v>0</v>
      </c>
      <c r="Y79" s="435" t="s">
        <v>1341</v>
      </c>
      <c r="Z79" s="435" t="s">
        <v>1341</v>
      </c>
      <c r="AA79" t="e">
        <f t="shared" si="7"/>
        <v>#N/A</v>
      </c>
      <c r="AN79" s="449" t="s">
        <v>188</v>
      </c>
      <c r="AO79" s="449">
        <v>4.0999999999999996</v>
      </c>
      <c r="AP79" s="449">
        <v>20060912</v>
      </c>
      <c r="AQ79" s="449" t="s">
        <v>209</v>
      </c>
      <c r="AR79" s="449" t="s">
        <v>189</v>
      </c>
      <c r="AS79" s="449">
        <v>8</v>
      </c>
      <c r="AT79" s="449">
        <v>62304</v>
      </c>
      <c r="AU79" s="449">
        <v>12</v>
      </c>
      <c r="AV79" s="449"/>
      <c r="AW79" s="449"/>
      <c r="AX79" s="449"/>
      <c r="AY79" s="449"/>
      <c r="AZ79" s="449">
        <v>1</v>
      </c>
      <c r="BA79" s="449">
        <v>3</v>
      </c>
      <c r="BB79" s="449">
        <v>2005</v>
      </c>
      <c r="BC79" s="449">
        <v>20060517</v>
      </c>
      <c r="BD79" s="449">
        <v>20060517</v>
      </c>
      <c r="BE79" s="449" t="s">
        <v>210</v>
      </c>
      <c r="BF79" s="449" t="s">
        <v>211</v>
      </c>
      <c r="BG79" s="449" t="s">
        <v>212</v>
      </c>
      <c r="BH79" s="449" t="s">
        <v>213</v>
      </c>
      <c r="BI79" s="449" t="s">
        <v>192</v>
      </c>
      <c r="BJ79" s="449" t="s">
        <v>214</v>
      </c>
      <c r="BK79" s="449" t="s">
        <v>194</v>
      </c>
      <c r="BL79" s="449">
        <v>3.8</v>
      </c>
      <c r="BM79" s="449">
        <v>73</v>
      </c>
      <c r="BN79" s="449" t="s">
        <v>195</v>
      </c>
      <c r="BO79" s="449">
        <v>5000</v>
      </c>
      <c r="BP79" s="449">
        <v>26038</v>
      </c>
      <c r="BQ79" s="449"/>
      <c r="BR79" s="449"/>
      <c r="BS79" s="449">
        <v>5000</v>
      </c>
      <c r="BT79" s="449">
        <v>397</v>
      </c>
      <c r="BU79" s="449"/>
      <c r="BV79" s="449"/>
      <c r="BW79" s="449"/>
      <c r="BX79" s="449">
        <v>1.46E-2</v>
      </c>
      <c r="BY79" s="449">
        <v>8</v>
      </c>
      <c r="BZ79" s="449">
        <v>200</v>
      </c>
      <c r="CA79" s="449"/>
      <c r="CB79" s="449"/>
      <c r="CC79" s="449" t="s">
        <v>215</v>
      </c>
      <c r="CD79" s="449" t="s">
        <v>216</v>
      </c>
      <c r="CE79" s="449" t="s">
        <v>217</v>
      </c>
      <c r="CF79" s="449" t="s">
        <v>199</v>
      </c>
      <c r="CG79" s="449" t="s">
        <v>200</v>
      </c>
      <c r="CH79" s="449" t="s">
        <v>201</v>
      </c>
      <c r="CI79" s="449" t="s">
        <v>196</v>
      </c>
    </row>
    <row r="80" spans="1:87" x14ac:dyDescent="0.3">
      <c r="A80">
        <f t="shared" si="6"/>
        <v>210501</v>
      </c>
      <c r="B80" t="s">
        <v>2481</v>
      </c>
      <c r="C80" s="389" t="str">
        <f t="shared" si="8"/>
        <v>210501</v>
      </c>
      <c r="D80" s="297" t="s">
        <v>839</v>
      </c>
      <c r="E80" s="435" t="s">
        <v>2286</v>
      </c>
      <c r="F80" s="435" t="s">
        <v>1607</v>
      </c>
      <c r="G80" s="435" t="s">
        <v>1507</v>
      </c>
      <c r="H80" s="436">
        <v>2003</v>
      </c>
      <c r="I80" s="435" t="s">
        <v>1780</v>
      </c>
      <c r="J80" s="435" t="s">
        <v>1781</v>
      </c>
      <c r="K80" s="435" t="s">
        <v>1612</v>
      </c>
      <c r="L80" s="437">
        <v>38210</v>
      </c>
      <c r="M80" s="437">
        <v>38210</v>
      </c>
      <c r="N80" s="435" t="s">
        <v>1608</v>
      </c>
      <c r="O80" s="436">
        <v>31661</v>
      </c>
      <c r="P80" s="435" t="s">
        <v>1613</v>
      </c>
      <c r="Q80" s="439">
        <v>4303</v>
      </c>
      <c r="R80" s="435" t="s">
        <v>1608</v>
      </c>
      <c r="S80" s="436">
        <v>4465</v>
      </c>
      <c r="T80" s="435" t="s">
        <v>1613</v>
      </c>
      <c r="U80" s="439">
        <v>494179</v>
      </c>
      <c r="V80" s="435" t="s">
        <v>1341</v>
      </c>
      <c r="W80" s="435" t="s">
        <v>1341</v>
      </c>
      <c r="X80" s="436" t="b">
        <v>0</v>
      </c>
      <c r="Y80" s="435" t="s">
        <v>1341</v>
      </c>
      <c r="Z80" s="435" t="s">
        <v>1341</v>
      </c>
      <c r="AA80" t="e">
        <f t="shared" si="7"/>
        <v>#N/A</v>
      </c>
      <c r="AN80" s="449" t="s">
        <v>188</v>
      </c>
      <c r="AO80" s="449">
        <v>4.0999999999999996</v>
      </c>
      <c r="AP80" s="449">
        <v>20060912</v>
      </c>
      <c r="AQ80" s="449" t="s">
        <v>209</v>
      </c>
      <c r="AR80" s="449" t="s">
        <v>189</v>
      </c>
      <c r="AS80" s="449">
        <v>8</v>
      </c>
      <c r="AT80" s="449">
        <v>62305</v>
      </c>
      <c r="AU80" s="449">
        <v>12</v>
      </c>
      <c r="AV80" s="449"/>
      <c r="AW80" s="449"/>
      <c r="AX80" s="449"/>
      <c r="AY80" s="449"/>
      <c r="AZ80" s="449">
        <v>1</v>
      </c>
      <c r="BA80" s="449">
        <v>3</v>
      </c>
      <c r="BB80" s="449">
        <v>2005</v>
      </c>
      <c r="BC80" s="449">
        <v>20060517</v>
      </c>
      <c r="BD80" s="449">
        <v>20060517</v>
      </c>
      <c r="BE80" s="449" t="s">
        <v>210</v>
      </c>
      <c r="BF80" s="449" t="s">
        <v>211</v>
      </c>
      <c r="BG80" s="449" t="s">
        <v>212</v>
      </c>
      <c r="BH80" s="449" t="s">
        <v>213</v>
      </c>
      <c r="BI80" s="449" t="s">
        <v>192</v>
      </c>
      <c r="BJ80" s="449" t="s">
        <v>214</v>
      </c>
      <c r="BK80" s="449" t="s">
        <v>194</v>
      </c>
      <c r="BL80" s="449">
        <v>3.8</v>
      </c>
      <c r="BM80" s="449">
        <v>73</v>
      </c>
      <c r="BN80" s="449" t="s">
        <v>195</v>
      </c>
      <c r="BO80" s="449">
        <v>5000</v>
      </c>
      <c r="BP80" s="449">
        <v>24701</v>
      </c>
      <c r="BQ80" s="449"/>
      <c r="BR80" s="449"/>
      <c r="BS80" s="449">
        <v>5000</v>
      </c>
      <c r="BT80" s="449">
        <v>377</v>
      </c>
      <c r="BU80" s="449"/>
      <c r="BV80" s="449"/>
      <c r="BW80" s="449"/>
      <c r="BX80" s="449">
        <v>1.46E-2</v>
      </c>
      <c r="BY80" s="449">
        <v>8</v>
      </c>
      <c r="BZ80" s="449">
        <v>200</v>
      </c>
      <c r="CA80" s="449"/>
      <c r="CB80" s="449"/>
      <c r="CC80" s="449" t="s">
        <v>215</v>
      </c>
      <c r="CD80" s="449" t="s">
        <v>216</v>
      </c>
      <c r="CE80" s="449" t="s">
        <v>217</v>
      </c>
      <c r="CF80" s="449" t="s">
        <v>199</v>
      </c>
      <c r="CG80" s="449" t="s">
        <v>200</v>
      </c>
      <c r="CH80" s="449" t="s">
        <v>201</v>
      </c>
      <c r="CI80" s="449" t="s">
        <v>196</v>
      </c>
    </row>
    <row r="81" spans="1:87" x14ac:dyDescent="0.3">
      <c r="A81">
        <f t="shared" si="6"/>
        <v>210543</v>
      </c>
      <c r="B81" t="s">
        <v>2481</v>
      </c>
      <c r="C81" s="389" t="str">
        <f t="shared" si="8"/>
        <v>210543</v>
      </c>
      <c r="D81" s="297" t="s">
        <v>839</v>
      </c>
      <c r="E81" s="435" t="s">
        <v>2171</v>
      </c>
      <c r="F81" s="435" t="s">
        <v>1607</v>
      </c>
      <c r="G81" s="435" t="s">
        <v>536</v>
      </c>
      <c r="H81" s="436">
        <v>2003</v>
      </c>
      <c r="I81" s="435" t="s">
        <v>1771</v>
      </c>
      <c r="J81" s="435" t="s">
        <v>1772</v>
      </c>
      <c r="K81" s="435" t="s">
        <v>1612</v>
      </c>
      <c r="L81" s="437">
        <v>38145</v>
      </c>
      <c r="M81" s="437">
        <v>38161</v>
      </c>
      <c r="N81" s="435" t="s">
        <v>1608</v>
      </c>
      <c r="O81" s="436">
        <v>182174</v>
      </c>
      <c r="P81" s="435" t="s">
        <v>1613</v>
      </c>
      <c r="Q81" s="439">
        <v>7757</v>
      </c>
      <c r="R81" s="435" t="s">
        <v>1608</v>
      </c>
      <c r="S81" s="436">
        <v>11511</v>
      </c>
      <c r="T81" s="435" t="s">
        <v>1613</v>
      </c>
      <c r="U81" s="439">
        <v>2288</v>
      </c>
      <c r="V81" s="435" t="s">
        <v>1341</v>
      </c>
      <c r="W81" s="435" t="s">
        <v>1341</v>
      </c>
      <c r="X81" s="436" t="b">
        <v>0</v>
      </c>
      <c r="Y81" s="435" t="s">
        <v>1341</v>
      </c>
      <c r="Z81" s="435" t="s">
        <v>1341</v>
      </c>
      <c r="AA81" t="e">
        <f t="shared" si="7"/>
        <v>#N/A</v>
      </c>
      <c r="AN81" s="449" t="s">
        <v>188</v>
      </c>
      <c r="AO81" s="449">
        <v>4.0999999999999996</v>
      </c>
      <c r="AP81" s="449">
        <v>20060912</v>
      </c>
      <c r="AQ81" s="449" t="s">
        <v>209</v>
      </c>
      <c r="AR81" s="449" t="s">
        <v>189</v>
      </c>
      <c r="AS81" s="449">
        <v>8</v>
      </c>
      <c r="AT81" s="449">
        <v>62306</v>
      </c>
      <c r="AU81" s="449">
        <v>12</v>
      </c>
      <c r="AV81" s="449"/>
      <c r="AW81" s="449"/>
      <c r="AX81" s="449"/>
      <c r="AY81" s="449"/>
      <c r="AZ81" s="449">
        <v>1</v>
      </c>
      <c r="BA81" s="449">
        <v>3</v>
      </c>
      <c r="BB81" s="449">
        <v>2005</v>
      </c>
      <c r="BC81" s="449">
        <v>20060418</v>
      </c>
      <c r="BD81" s="449">
        <v>20060418</v>
      </c>
      <c r="BE81" s="449" t="s">
        <v>210</v>
      </c>
      <c r="BF81" s="449" t="s">
        <v>211</v>
      </c>
      <c r="BG81" s="449" t="s">
        <v>212</v>
      </c>
      <c r="BH81" s="449" t="s">
        <v>213</v>
      </c>
      <c r="BI81" s="449" t="s">
        <v>192</v>
      </c>
      <c r="BJ81" s="449" t="s">
        <v>214</v>
      </c>
      <c r="BK81" s="449" t="s">
        <v>194</v>
      </c>
      <c r="BL81" s="449">
        <v>3.8</v>
      </c>
      <c r="BM81" s="449">
        <v>73</v>
      </c>
      <c r="BN81" s="449" t="s">
        <v>195</v>
      </c>
      <c r="BO81" s="449">
        <v>5000</v>
      </c>
      <c r="BP81" s="449">
        <v>25700</v>
      </c>
      <c r="BQ81" s="449"/>
      <c r="BR81" s="449"/>
      <c r="BS81" s="449"/>
      <c r="BT81" s="449"/>
      <c r="BU81" s="449"/>
      <c r="BV81" s="449"/>
      <c r="BW81" s="449"/>
      <c r="BX81" s="449">
        <v>0</v>
      </c>
      <c r="BY81" s="449">
        <v>8</v>
      </c>
      <c r="BZ81" s="449">
        <v>200</v>
      </c>
      <c r="CA81" s="449"/>
      <c r="CB81" s="449"/>
      <c r="CC81" s="449" t="s">
        <v>215</v>
      </c>
      <c r="CD81" s="449" t="s">
        <v>216</v>
      </c>
      <c r="CE81" s="449" t="s">
        <v>217</v>
      </c>
      <c r="CF81" s="449" t="s">
        <v>199</v>
      </c>
      <c r="CG81" s="449" t="s">
        <v>200</v>
      </c>
      <c r="CH81" s="449" t="s">
        <v>201</v>
      </c>
      <c r="CI81" s="449" t="s">
        <v>196</v>
      </c>
    </row>
    <row r="82" spans="1:87" x14ac:dyDescent="0.3">
      <c r="A82">
        <f t="shared" si="6"/>
        <v>210545</v>
      </c>
      <c r="B82" t="s">
        <v>2481</v>
      </c>
      <c r="C82" s="389" t="str">
        <f t="shared" si="8"/>
        <v>210545</v>
      </c>
      <c r="D82" s="297" t="s">
        <v>839</v>
      </c>
      <c r="E82" s="435" t="s">
        <v>2293</v>
      </c>
      <c r="F82" s="435" t="s">
        <v>1607</v>
      </c>
      <c r="G82" s="435" t="s">
        <v>1503</v>
      </c>
      <c r="H82" s="436">
        <v>2003</v>
      </c>
      <c r="I82" s="435" t="s">
        <v>1777</v>
      </c>
      <c r="J82" s="435" t="s">
        <v>1778</v>
      </c>
      <c r="K82" s="435" t="s">
        <v>1612</v>
      </c>
      <c r="L82" s="437">
        <v>38188</v>
      </c>
      <c r="M82" s="437">
        <v>38188</v>
      </c>
      <c r="N82" s="435" t="s">
        <v>1608</v>
      </c>
      <c r="O82" s="436">
        <v>206096</v>
      </c>
      <c r="P82" s="435" t="s">
        <v>1613</v>
      </c>
      <c r="Q82" s="439">
        <v>7003</v>
      </c>
      <c r="R82" s="435" t="s">
        <v>1608</v>
      </c>
      <c r="S82" s="436">
        <v>4530</v>
      </c>
      <c r="T82" s="435" t="s">
        <v>1613</v>
      </c>
      <c r="U82" s="439">
        <v>1226</v>
      </c>
      <c r="V82" s="435" t="s">
        <v>1341</v>
      </c>
      <c r="W82" s="435" t="s">
        <v>1341</v>
      </c>
      <c r="X82" s="436" t="b">
        <v>0</v>
      </c>
      <c r="Y82" s="435" t="s">
        <v>1341</v>
      </c>
      <c r="Z82" s="435" t="s">
        <v>1341</v>
      </c>
      <c r="AA82" t="e">
        <f t="shared" si="7"/>
        <v>#N/A</v>
      </c>
      <c r="AN82" s="449" t="s">
        <v>188</v>
      </c>
      <c r="AO82" s="449">
        <v>4.0999999999999996</v>
      </c>
      <c r="AP82" s="449">
        <v>20060912</v>
      </c>
      <c r="AQ82" s="449" t="s">
        <v>209</v>
      </c>
      <c r="AR82" s="449" t="s">
        <v>189</v>
      </c>
      <c r="AS82" s="449">
        <v>8</v>
      </c>
      <c r="AT82" s="449">
        <v>62307</v>
      </c>
      <c r="AU82" s="449">
        <v>12</v>
      </c>
      <c r="AV82" s="449"/>
      <c r="AW82" s="449"/>
      <c r="AX82" s="449"/>
      <c r="AY82" s="449"/>
      <c r="AZ82" s="449">
        <v>1</v>
      </c>
      <c r="BA82" s="449">
        <v>3</v>
      </c>
      <c r="BB82" s="449">
        <v>2005</v>
      </c>
      <c r="BC82" s="449">
        <v>20060418</v>
      </c>
      <c r="BD82" s="449">
        <v>20060418</v>
      </c>
      <c r="BE82" s="449" t="s">
        <v>210</v>
      </c>
      <c r="BF82" s="449" t="s">
        <v>211</v>
      </c>
      <c r="BG82" s="449" t="s">
        <v>212</v>
      </c>
      <c r="BH82" s="449" t="s">
        <v>213</v>
      </c>
      <c r="BI82" s="449" t="s">
        <v>192</v>
      </c>
      <c r="BJ82" s="449" t="s">
        <v>214</v>
      </c>
      <c r="BK82" s="449" t="s">
        <v>194</v>
      </c>
      <c r="BL82" s="449">
        <v>3.8</v>
      </c>
      <c r="BM82" s="449">
        <v>73</v>
      </c>
      <c r="BN82" s="449" t="s">
        <v>195</v>
      </c>
      <c r="BO82" s="449">
        <v>5000</v>
      </c>
      <c r="BP82" s="449">
        <v>26200</v>
      </c>
      <c r="BQ82" s="449"/>
      <c r="BR82" s="449"/>
      <c r="BS82" s="449"/>
      <c r="BT82" s="449"/>
      <c r="BU82" s="449"/>
      <c r="BV82" s="449"/>
      <c r="BW82" s="449"/>
      <c r="BX82" s="449">
        <v>0</v>
      </c>
      <c r="BY82" s="449">
        <v>8</v>
      </c>
      <c r="BZ82" s="449">
        <v>200</v>
      </c>
      <c r="CA82" s="449"/>
      <c r="CB82" s="449"/>
      <c r="CC82" s="449" t="s">
        <v>215</v>
      </c>
      <c r="CD82" s="449" t="s">
        <v>216</v>
      </c>
      <c r="CE82" s="449" t="s">
        <v>217</v>
      </c>
      <c r="CF82" s="449" t="s">
        <v>199</v>
      </c>
      <c r="CG82" s="449" t="s">
        <v>200</v>
      </c>
      <c r="CH82" s="449" t="s">
        <v>201</v>
      </c>
      <c r="CI82" s="449" t="s">
        <v>196</v>
      </c>
    </row>
    <row r="83" spans="1:87" x14ac:dyDescent="0.3">
      <c r="A83">
        <f t="shared" si="6"/>
        <v>210564</v>
      </c>
      <c r="B83" t="s">
        <v>2481</v>
      </c>
      <c r="C83" s="389" t="str">
        <f t="shared" si="8"/>
        <v>210564</v>
      </c>
      <c r="D83" s="297" t="s">
        <v>839</v>
      </c>
      <c r="E83" s="435" t="s">
        <v>2178</v>
      </c>
      <c r="F83" s="435" t="s">
        <v>1607</v>
      </c>
      <c r="G83" s="435" t="s">
        <v>536</v>
      </c>
      <c r="H83" s="436">
        <v>2003</v>
      </c>
      <c r="I83" s="435" t="s">
        <v>1771</v>
      </c>
      <c r="J83" s="435" t="s">
        <v>1772</v>
      </c>
      <c r="K83" s="435" t="s">
        <v>1612</v>
      </c>
      <c r="L83" s="437">
        <v>38209</v>
      </c>
      <c r="M83" s="437">
        <v>38209</v>
      </c>
      <c r="N83" s="435" t="s">
        <v>1608</v>
      </c>
      <c r="O83" s="436">
        <v>34404</v>
      </c>
      <c r="P83" s="435" t="s">
        <v>1613</v>
      </c>
      <c r="Q83" s="439">
        <v>1133</v>
      </c>
      <c r="R83" s="435" t="s">
        <v>1608</v>
      </c>
      <c r="S83" s="436">
        <v>4442</v>
      </c>
      <c r="T83" s="435" t="s">
        <v>1341</v>
      </c>
      <c r="U83" s="441"/>
      <c r="V83" s="435" t="s">
        <v>1341</v>
      </c>
      <c r="W83" s="435" t="s">
        <v>1341</v>
      </c>
      <c r="X83" s="436" t="b">
        <v>0</v>
      </c>
      <c r="Y83" s="435" t="s">
        <v>1341</v>
      </c>
      <c r="Z83" s="435" t="s">
        <v>1341</v>
      </c>
      <c r="AA83" t="e">
        <f t="shared" si="7"/>
        <v>#N/A</v>
      </c>
      <c r="AN83" s="449" t="s">
        <v>188</v>
      </c>
      <c r="AO83" s="449">
        <v>4.0999999999999996</v>
      </c>
      <c r="AP83" s="449">
        <v>20060912</v>
      </c>
      <c r="AQ83" s="449" t="s">
        <v>209</v>
      </c>
      <c r="AR83" s="449" t="s">
        <v>189</v>
      </c>
      <c r="AS83" s="449">
        <v>8</v>
      </c>
      <c r="AT83" s="449">
        <v>62308</v>
      </c>
      <c r="AU83" s="449">
        <v>12</v>
      </c>
      <c r="AV83" s="449"/>
      <c r="AW83" s="449"/>
      <c r="AX83" s="449"/>
      <c r="AY83" s="449"/>
      <c r="AZ83" s="449">
        <v>1</v>
      </c>
      <c r="BA83" s="449">
        <v>3</v>
      </c>
      <c r="BB83" s="449">
        <v>2005</v>
      </c>
      <c r="BC83" s="449">
        <v>20060501</v>
      </c>
      <c r="BD83" s="449">
        <v>20060501</v>
      </c>
      <c r="BE83" s="449" t="s">
        <v>210</v>
      </c>
      <c r="BF83" s="449" t="s">
        <v>211</v>
      </c>
      <c r="BG83" s="449" t="s">
        <v>212</v>
      </c>
      <c r="BH83" s="449" t="s">
        <v>213</v>
      </c>
      <c r="BI83" s="449" t="s">
        <v>192</v>
      </c>
      <c r="BJ83" s="449" t="s">
        <v>214</v>
      </c>
      <c r="BK83" s="449" t="s">
        <v>194</v>
      </c>
      <c r="BL83" s="449">
        <v>3.8</v>
      </c>
      <c r="BM83" s="449">
        <v>73</v>
      </c>
      <c r="BN83" s="449" t="s">
        <v>195</v>
      </c>
      <c r="BO83" s="449">
        <v>5000</v>
      </c>
      <c r="BP83" s="449">
        <v>25733</v>
      </c>
      <c r="BQ83" s="449"/>
      <c r="BR83" s="449"/>
      <c r="BS83" s="449">
        <v>5000</v>
      </c>
      <c r="BT83" s="449">
        <v>130</v>
      </c>
      <c r="BU83" s="449"/>
      <c r="BV83" s="449"/>
      <c r="BW83" s="449"/>
      <c r="BX83" s="449">
        <v>4.8999999999999998E-3</v>
      </c>
      <c r="BY83" s="449">
        <v>7</v>
      </c>
      <c r="BZ83" s="449">
        <v>200</v>
      </c>
      <c r="CA83" s="449"/>
      <c r="CB83" s="449"/>
      <c r="CC83" s="449" t="s">
        <v>215</v>
      </c>
      <c r="CD83" s="449" t="s">
        <v>216</v>
      </c>
      <c r="CE83" s="449" t="s">
        <v>217</v>
      </c>
      <c r="CF83" s="449" t="s">
        <v>199</v>
      </c>
      <c r="CG83" s="449" t="s">
        <v>200</v>
      </c>
      <c r="CH83" s="449" t="s">
        <v>201</v>
      </c>
      <c r="CI83" s="449" t="s">
        <v>196</v>
      </c>
    </row>
    <row r="84" spans="1:87" x14ac:dyDescent="0.3">
      <c r="A84">
        <f t="shared" si="6"/>
        <v>210565</v>
      </c>
      <c r="B84" t="s">
        <v>2481</v>
      </c>
      <c r="C84" s="389" t="str">
        <f t="shared" si="8"/>
        <v>210565</v>
      </c>
      <c r="D84" s="297" t="s">
        <v>839</v>
      </c>
      <c r="E84" s="435" t="s">
        <v>2177</v>
      </c>
      <c r="F84" s="435" t="s">
        <v>1607</v>
      </c>
      <c r="G84" s="435" t="s">
        <v>536</v>
      </c>
      <c r="H84" s="436">
        <v>2003</v>
      </c>
      <c r="I84" s="435" t="s">
        <v>1771</v>
      </c>
      <c r="J84" s="435" t="s">
        <v>1772</v>
      </c>
      <c r="K84" s="435" t="s">
        <v>1612</v>
      </c>
      <c r="L84" s="437">
        <v>38131</v>
      </c>
      <c r="M84" s="437">
        <v>38132</v>
      </c>
      <c r="N84" s="435" t="s">
        <v>1608</v>
      </c>
      <c r="O84" s="436">
        <v>44012</v>
      </c>
      <c r="P84" s="435" t="s">
        <v>1613</v>
      </c>
      <c r="Q84" s="439">
        <v>1449</v>
      </c>
      <c r="R84" s="435" t="s">
        <v>1608</v>
      </c>
      <c r="S84" s="436">
        <v>5682</v>
      </c>
      <c r="T84" s="435" t="s">
        <v>1613</v>
      </c>
      <c r="U84" s="439">
        <v>9160</v>
      </c>
      <c r="V84" s="435" t="s">
        <v>1341</v>
      </c>
      <c r="W84" s="435" t="s">
        <v>1341</v>
      </c>
      <c r="X84" s="436" t="b">
        <v>0</v>
      </c>
      <c r="Y84" s="435" t="s">
        <v>1341</v>
      </c>
      <c r="Z84" s="435" t="s">
        <v>1341</v>
      </c>
      <c r="AA84" t="e">
        <f t="shared" si="7"/>
        <v>#N/A</v>
      </c>
      <c r="AN84" s="449" t="s">
        <v>188</v>
      </c>
      <c r="AO84" s="449">
        <v>4.0999999999999996</v>
      </c>
      <c r="AP84" s="449">
        <v>20060912</v>
      </c>
      <c r="AQ84" s="449" t="s">
        <v>209</v>
      </c>
      <c r="AR84" s="449" t="s">
        <v>189</v>
      </c>
      <c r="AS84" s="449">
        <v>8</v>
      </c>
      <c r="AT84" s="449">
        <v>62309</v>
      </c>
      <c r="AU84" s="449">
        <v>12</v>
      </c>
      <c r="AV84" s="449"/>
      <c r="AW84" s="449"/>
      <c r="AX84" s="449"/>
      <c r="AY84" s="449"/>
      <c r="AZ84" s="449">
        <v>1</v>
      </c>
      <c r="BA84" s="449">
        <v>3</v>
      </c>
      <c r="BB84" s="449">
        <v>2005</v>
      </c>
      <c r="BC84" s="449">
        <v>20060501</v>
      </c>
      <c r="BD84" s="449">
        <v>20060501</v>
      </c>
      <c r="BE84" s="449" t="s">
        <v>210</v>
      </c>
      <c r="BF84" s="449" t="s">
        <v>211</v>
      </c>
      <c r="BG84" s="449" t="s">
        <v>212</v>
      </c>
      <c r="BH84" s="449" t="s">
        <v>213</v>
      </c>
      <c r="BI84" s="449" t="s">
        <v>192</v>
      </c>
      <c r="BJ84" s="449" t="s">
        <v>214</v>
      </c>
      <c r="BK84" s="449" t="s">
        <v>194</v>
      </c>
      <c r="BL84" s="449">
        <v>3.8</v>
      </c>
      <c r="BM84" s="449">
        <v>73</v>
      </c>
      <c r="BN84" s="449" t="s">
        <v>195</v>
      </c>
      <c r="BO84" s="449">
        <v>5000</v>
      </c>
      <c r="BP84" s="449">
        <v>25919</v>
      </c>
      <c r="BQ84" s="449"/>
      <c r="BR84" s="449"/>
      <c r="BS84" s="449">
        <v>5000</v>
      </c>
      <c r="BT84" s="449">
        <v>877</v>
      </c>
      <c r="BU84" s="449"/>
      <c r="BV84" s="449"/>
      <c r="BW84" s="449"/>
      <c r="BX84" s="449">
        <v>4.8999999999999998E-3</v>
      </c>
      <c r="BY84" s="449">
        <v>8</v>
      </c>
      <c r="BZ84" s="449">
        <v>200</v>
      </c>
      <c r="CA84" s="449"/>
      <c r="CB84" s="449"/>
      <c r="CC84" s="449" t="s">
        <v>215</v>
      </c>
      <c r="CD84" s="449" t="s">
        <v>216</v>
      </c>
      <c r="CE84" s="449" t="s">
        <v>217</v>
      </c>
      <c r="CF84" s="449" t="s">
        <v>199</v>
      </c>
      <c r="CG84" s="449" t="s">
        <v>200</v>
      </c>
      <c r="CH84" s="449" t="s">
        <v>201</v>
      </c>
      <c r="CI84" s="449" t="s">
        <v>196</v>
      </c>
    </row>
    <row r="85" spans="1:87" x14ac:dyDescent="0.3">
      <c r="A85">
        <f t="shared" si="6"/>
        <v>632390</v>
      </c>
      <c r="B85" t="s">
        <v>2481</v>
      </c>
      <c r="C85" s="389" t="str">
        <f t="shared" si="8"/>
        <v>632390</v>
      </c>
      <c r="D85" s="297" t="s">
        <v>839</v>
      </c>
      <c r="E85" s="435" t="s">
        <v>2130</v>
      </c>
      <c r="F85" s="435" t="s">
        <v>1607</v>
      </c>
      <c r="G85" s="435" t="s">
        <v>1500</v>
      </c>
      <c r="H85" s="436">
        <v>2003</v>
      </c>
      <c r="I85" s="435" t="s">
        <v>2021</v>
      </c>
      <c r="J85" s="435" t="s">
        <v>2020</v>
      </c>
      <c r="K85" s="435" t="s">
        <v>1612</v>
      </c>
      <c r="L85" s="437">
        <v>38135</v>
      </c>
      <c r="M85" s="437">
        <v>38135</v>
      </c>
      <c r="N85" s="435" t="s">
        <v>1608</v>
      </c>
      <c r="O85" s="436">
        <v>196605</v>
      </c>
      <c r="P85" s="435" t="s">
        <v>1613</v>
      </c>
      <c r="Q85" s="439">
        <v>421</v>
      </c>
      <c r="R85" s="435" t="s">
        <v>1608</v>
      </c>
      <c r="S85" s="436">
        <v>3359</v>
      </c>
      <c r="T85" s="435" t="s">
        <v>1341</v>
      </c>
      <c r="U85" s="440"/>
      <c r="V85" s="435" t="s">
        <v>1341</v>
      </c>
      <c r="W85" s="435" t="s">
        <v>1341</v>
      </c>
      <c r="X85" s="436" t="b">
        <v>0</v>
      </c>
      <c r="Y85" s="435" t="s">
        <v>1341</v>
      </c>
      <c r="Z85" s="435" t="s">
        <v>1341</v>
      </c>
      <c r="AA85" t="e">
        <f t="shared" si="7"/>
        <v>#N/A</v>
      </c>
      <c r="AN85" s="449" t="s">
        <v>188</v>
      </c>
      <c r="AO85" s="449">
        <v>4.0999999999999996</v>
      </c>
      <c r="AP85" s="449">
        <v>20150204</v>
      </c>
      <c r="AQ85" s="449" t="s">
        <v>1047</v>
      </c>
      <c r="AR85" s="449" t="s">
        <v>1047</v>
      </c>
      <c r="AS85" s="449">
        <v>3</v>
      </c>
      <c r="AT85" s="449">
        <v>82339</v>
      </c>
      <c r="AU85" s="449">
        <v>0</v>
      </c>
      <c r="AV85" s="449"/>
      <c r="AW85" s="449"/>
      <c r="AX85" s="449"/>
      <c r="AY85" s="449"/>
      <c r="AZ85" s="449">
        <v>1</v>
      </c>
      <c r="BA85" s="449">
        <v>2</v>
      </c>
      <c r="BB85" s="449">
        <v>2005</v>
      </c>
      <c r="BC85" s="449">
        <v>20060608</v>
      </c>
      <c r="BD85" s="449">
        <v>20060608</v>
      </c>
      <c r="BE85" s="449" t="s">
        <v>1106</v>
      </c>
      <c r="BF85" s="449" t="s">
        <v>1107</v>
      </c>
      <c r="BG85" s="449" t="s">
        <v>1108</v>
      </c>
      <c r="BH85" s="449" t="s">
        <v>191</v>
      </c>
      <c r="BI85" s="449" t="s">
        <v>192</v>
      </c>
      <c r="BJ85" s="449" t="s">
        <v>214</v>
      </c>
      <c r="BK85" s="449"/>
      <c r="BL85" s="449">
        <v>7.5</v>
      </c>
      <c r="BM85" s="449">
        <v>85</v>
      </c>
      <c r="BN85" s="449" t="s">
        <v>195</v>
      </c>
      <c r="BO85" s="449">
        <v>5000</v>
      </c>
      <c r="BP85" s="449">
        <v>16454</v>
      </c>
      <c r="BQ85" s="449"/>
      <c r="BR85" s="449"/>
      <c r="BS85" s="449">
        <v>0</v>
      </c>
      <c r="BT85" s="449">
        <v>35646</v>
      </c>
      <c r="BU85" s="449"/>
      <c r="BV85" s="449"/>
      <c r="BW85" s="449" t="s">
        <v>214</v>
      </c>
      <c r="BX85" s="449"/>
      <c r="BY85" s="449"/>
      <c r="BZ85" s="449"/>
      <c r="CA85" s="449"/>
      <c r="CB85" s="449" t="s">
        <v>1109</v>
      </c>
      <c r="CC85" s="449" t="s">
        <v>1110</v>
      </c>
      <c r="CD85" s="449" t="s">
        <v>1111</v>
      </c>
      <c r="CE85" s="449" t="s">
        <v>1112</v>
      </c>
      <c r="CF85" s="449" t="s">
        <v>1055</v>
      </c>
      <c r="CG85" s="449" t="s">
        <v>1113</v>
      </c>
      <c r="CH85" s="449" t="s">
        <v>1114</v>
      </c>
      <c r="CI85" s="449" t="s">
        <v>195</v>
      </c>
    </row>
    <row r="86" spans="1:87" x14ac:dyDescent="0.3">
      <c r="A86">
        <f t="shared" si="6"/>
        <v>52474</v>
      </c>
      <c r="B86" t="s">
        <v>2481</v>
      </c>
      <c r="C86" s="389" t="str">
        <f t="shared" si="8"/>
        <v>052474</v>
      </c>
      <c r="D86" s="297" t="s">
        <v>839</v>
      </c>
      <c r="E86" s="435" t="s">
        <v>2375</v>
      </c>
      <c r="F86" s="435" t="s">
        <v>1607</v>
      </c>
      <c r="G86" s="435" t="s">
        <v>1509</v>
      </c>
      <c r="H86" s="436">
        <v>2004</v>
      </c>
      <c r="I86" s="435" t="s">
        <v>1618</v>
      </c>
      <c r="J86" s="435" t="s">
        <v>1619</v>
      </c>
      <c r="K86" s="435" t="s">
        <v>1612</v>
      </c>
      <c r="L86" s="437">
        <v>38496</v>
      </c>
      <c r="M86" s="437">
        <v>38496</v>
      </c>
      <c r="N86" s="435" t="s">
        <v>1608</v>
      </c>
      <c r="O86" s="436">
        <v>49010</v>
      </c>
      <c r="P86" s="435" t="s">
        <v>1341</v>
      </c>
      <c r="Q86" s="438"/>
      <c r="R86" s="435" t="s">
        <v>1608</v>
      </c>
      <c r="S86" s="436">
        <v>576514</v>
      </c>
      <c r="T86" s="435" t="s">
        <v>1613</v>
      </c>
      <c r="U86" s="436">
        <v>6158</v>
      </c>
      <c r="V86" s="435" t="s">
        <v>1341</v>
      </c>
      <c r="W86" s="435" t="s">
        <v>1341</v>
      </c>
      <c r="X86" s="436" t="b">
        <v>0</v>
      </c>
      <c r="Y86" s="435" t="s">
        <v>1341</v>
      </c>
      <c r="Z86" s="435" t="s">
        <v>1341</v>
      </c>
      <c r="AA86" t="e">
        <f t="shared" si="7"/>
        <v>#N/A</v>
      </c>
      <c r="AN86" s="449" t="s">
        <v>188</v>
      </c>
      <c r="AO86" s="449">
        <v>4.0999999999999996</v>
      </c>
      <c r="AP86" s="449">
        <v>20150204</v>
      </c>
      <c r="AQ86" s="449" t="s">
        <v>1047</v>
      </c>
      <c r="AR86" s="449" t="s">
        <v>1047</v>
      </c>
      <c r="AS86" s="449">
        <v>3</v>
      </c>
      <c r="AT86" s="449">
        <v>82343</v>
      </c>
      <c r="AU86" s="449">
        <v>0</v>
      </c>
      <c r="AV86" s="449"/>
      <c r="AW86" s="449"/>
      <c r="AX86" s="449"/>
      <c r="AY86" s="449"/>
      <c r="AZ86" s="449">
        <v>1</v>
      </c>
      <c r="BA86" s="449">
        <v>2</v>
      </c>
      <c r="BB86" s="449">
        <v>2005</v>
      </c>
      <c r="BC86" s="449">
        <v>20060608</v>
      </c>
      <c r="BD86" s="449">
        <v>20060608</v>
      </c>
      <c r="BE86" s="449" t="s">
        <v>1106</v>
      </c>
      <c r="BF86" s="449" t="s">
        <v>1107</v>
      </c>
      <c r="BG86" s="449" t="s">
        <v>1108</v>
      </c>
      <c r="BH86" s="449" t="s">
        <v>191</v>
      </c>
      <c r="BI86" s="449" t="s">
        <v>192</v>
      </c>
      <c r="BJ86" s="449" t="s">
        <v>214</v>
      </c>
      <c r="BK86" s="449"/>
      <c r="BL86" s="449">
        <v>7.5</v>
      </c>
      <c r="BM86" s="449">
        <v>85</v>
      </c>
      <c r="BN86" s="449" t="s">
        <v>195</v>
      </c>
      <c r="BO86" s="449">
        <v>5000</v>
      </c>
      <c r="BP86" s="449">
        <v>16515</v>
      </c>
      <c r="BQ86" s="449"/>
      <c r="BR86" s="449"/>
      <c r="BS86" s="449">
        <v>0</v>
      </c>
      <c r="BT86" s="449">
        <v>35646</v>
      </c>
      <c r="BU86" s="449"/>
      <c r="BV86" s="449"/>
      <c r="BW86" s="449" t="s">
        <v>214</v>
      </c>
      <c r="BX86" s="449"/>
      <c r="BY86" s="449"/>
      <c r="BZ86" s="449"/>
      <c r="CA86" s="449"/>
      <c r="CB86" s="449" t="s">
        <v>1115</v>
      </c>
      <c r="CC86" s="449" t="s">
        <v>1110</v>
      </c>
      <c r="CD86" s="449" t="s">
        <v>1111</v>
      </c>
      <c r="CE86" s="449" t="s">
        <v>1112</v>
      </c>
      <c r="CF86" s="449" t="s">
        <v>1055</v>
      </c>
      <c r="CG86" s="449" t="s">
        <v>1113</v>
      </c>
      <c r="CH86" s="449" t="s">
        <v>1114</v>
      </c>
      <c r="CI86" s="449" t="s">
        <v>195</v>
      </c>
    </row>
    <row r="87" spans="1:87" x14ac:dyDescent="0.3">
      <c r="A87">
        <f t="shared" si="6"/>
        <v>52475</v>
      </c>
      <c r="B87" t="s">
        <v>2481</v>
      </c>
      <c r="C87" s="389" t="str">
        <f t="shared" si="8"/>
        <v>052475</v>
      </c>
      <c r="D87" s="297" t="s">
        <v>839</v>
      </c>
      <c r="E87" s="435" t="s">
        <v>2371</v>
      </c>
      <c r="F87" s="435" t="s">
        <v>1607</v>
      </c>
      <c r="G87" s="435" t="s">
        <v>1509</v>
      </c>
      <c r="H87" s="436">
        <v>2004</v>
      </c>
      <c r="I87" s="435" t="s">
        <v>1618</v>
      </c>
      <c r="J87" s="435" t="s">
        <v>1619</v>
      </c>
      <c r="K87" s="435" t="s">
        <v>1612</v>
      </c>
      <c r="L87" s="437">
        <v>38495</v>
      </c>
      <c r="M87" s="437">
        <v>38495</v>
      </c>
      <c r="N87" s="435" t="s">
        <v>1608</v>
      </c>
      <c r="O87" s="436">
        <v>51218</v>
      </c>
      <c r="P87" s="435" t="s">
        <v>1341</v>
      </c>
      <c r="Q87" s="438"/>
      <c r="R87" s="435" t="s">
        <v>1608</v>
      </c>
      <c r="S87" s="436">
        <v>511317</v>
      </c>
      <c r="T87" s="435" t="s">
        <v>1613</v>
      </c>
      <c r="U87" s="436">
        <v>5461</v>
      </c>
      <c r="V87" s="435" t="s">
        <v>1341</v>
      </c>
      <c r="W87" s="435" t="s">
        <v>1341</v>
      </c>
      <c r="X87" s="436" t="b">
        <v>0</v>
      </c>
      <c r="Y87" s="435" t="s">
        <v>1341</v>
      </c>
      <c r="Z87" s="435" t="s">
        <v>1341</v>
      </c>
      <c r="AA87" t="e">
        <f t="shared" si="7"/>
        <v>#N/A</v>
      </c>
      <c r="AN87" s="449" t="s">
        <v>188</v>
      </c>
      <c r="AO87" s="449">
        <v>4.0999999999999996</v>
      </c>
      <c r="AP87" s="449">
        <v>20150204</v>
      </c>
      <c r="AQ87" s="449" t="s">
        <v>1047</v>
      </c>
      <c r="AR87" s="449" t="s">
        <v>1047</v>
      </c>
      <c r="AS87" s="449">
        <v>3</v>
      </c>
      <c r="AT87" s="449">
        <v>82344</v>
      </c>
      <c r="AU87" s="449">
        <v>0</v>
      </c>
      <c r="AV87" s="449"/>
      <c r="AW87" s="449"/>
      <c r="AX87" s="449"/>
      <c r="AY87" s="449"/>
      <c r="AZ87" s="449">
        <v>1</v>
      </c>
      <c r="BA87" s="449">
        <v>2</v>
      </c>
      <c r="BB87" s="449">
        <v>2005</v>
      </c>
      <c r="BC87" s="449">
        <v>20060608</v>
      </c>
      <c r="BD87" s="449">
        <v>20060608</v>
      </c>
      <c r="BE87" s="449" t="s">
        <v>1106</v>
      </c>
      <c r="BF87" s="449" t="s">
        <v>1107</v>
      </c>
      <c r="BG87" s="449" t="s">
        <v>1108</v>
      </c>
      <c r="BH87" s="449" t="s">
        <v>191</v>
      </c>
      <c r="BI87" s="449" t="s">
        <v>192</v>
      </c>
      <c r="BJ87" s="449" t="s">
        <v>214</v>
      </c>
      <c r="BK87" s="449"/>
      <c r="BL87" s="449">
        <v>8.1</v>
      </c>
      <c r="BM87" s="449">
        <v>87</v>
      </c>
      <c r="BN87" s="449" t="s">
        <v>195</v>
      </c>
      <c r="BO87" s="449">
        <v>5000</v>
      </c>
      <c r="BP87" s="449">
        <v>16285</v>
      </c>
      <c r="BQ87" s="449"/>
      <c r="BR87" s="449"/>
      <c r="BS87" s="449">
        <v>0</v>
      </c>
      <c r="BT87" s="449">
        <v>32668</v>
      </c>
      <c r="BU87" s="449"/>
      <c r="BV87" s="449"/>
      <c r="BW87" s="449" t="s">
        <v>214</v>
      </c>
      <c r="BX87" s="449"/>
      <c r="BY87" s="449"/>
      <c r="BZ87" s="449"/>
      <c r="CA87" s="449"/>
      <c r="CB87" s="449" t="s">
        <v>1116</v>
      </c>
      <c r="CC87" s="449" t="s">
        <v>1110</v>
      </c>
      <c r="CD87" s="449" t="s">
        <v>1111</v>
      </c>
      <c r="CE87" s="449" t="s">
        <v>1112</v>
      </c>
      <c r="CF87" s="449" t="s">
        <v>1055</v>
      </c>
      <c r="CG87" s="449" t="s">
        <v>1113</v>
      </c>
      <c r="CH87" s="449" t="s">
        <v>1114</v>
      </c>
      <c r="CI87" s="449" t="s">
        <v>195</v>
      </c>
    </row>
    <row r="88" spans="1:87" x14ac:dyDescent="0.3">
      <c r="A88">
        <f t="shared" si="6"/>
        <v>52498</v>
      </c>
      <c r="B88" t="s">
        <v>2481</v>
      </c>
      <c r="C88" s="389" t="str">
        <f t="shared" si="8"/>
        <v>052498</v>
      </c>
      <c r="D88" s="297" t="s">
        <v>839</v>
      </c>
      <c r="E88" s="435" t="s">
        <v>2014</v>
      </c>
      <c r="F88" s="435" t="s">
        <v>1607</v>
      </c>
      <c r="G88" s="435" t="s">
        <v>1505</v>
      </c>
      <c r="H88" s="436">
        <v>2004</v>
      </c>
      <c r="I88" s="435" t="s">
        <v>1610</v>
      </c>
      <c r="J88" s="435" t="s">
        <v>1611</v>
      </c>
      <c r="K88" s="435" t="s">
        <v>1612</v>
      </c>
      <c r="L88" s="437">
        <v>38552</v>
      </c>
      <c r="M88" s="437">
        <v>38552</v>
      </c>
      <c r="N88" s="435" t="s">
        <v>1608</v>
      </c>
      <c r="O88" s="436">
        <v>42327</v>
      </c>
      <c r="P88" s="435" t="s">
        <v>1341</v>
      </c>
      <c r="Q88" s="438"/>
      <c r="R88" s="435" t="s">
        <v>1608</v>
      </c>
      <c r="S88" s="436">
        <v>137714</v>
      </c>
      <c r="T88" s="435" t="s">
        <v>1613</v>
      </c>
      <c r="U88" s="436">
        <v>1296</v>
      </c>
      <c r="V88" s="435" t="s">
        <v>1341</v>
      </c>
      <c r="W88" s="435" t="s">
        <v>1341</v>
      </c>
      <c r="X88" s="436" t="b">
        <v>0</v>
      </c>
      <c r="Y88" s="435" t="s">
        <v>1341</v>
      </c>
      <c r="Z88" s="435" t="s">
        <v>1341</v>
      </c>
      <c r="AA88" t="e">
        <f t="shared" si="7"/>
        <v>#N/A</v>
      </c>
      <c r="AN88" s="449" t="s">
        <v>188</v>
      </c>
      <c r="AO88" s="449">
        <v>4.0999999999999996</v>
      </c>
      <c r="AP88" s="449">
        <v>20150204</v>
      </c>
      <c r="AQ88" s="449" t="s">
        <v>1047</v>
      </c>
      <c r="AR88" s="449" t="s">
        <v>1047</v>
      </c>
      <c r="AS88" s="449">
        <v>3</v>
      </c>
      <c r="AT88" s="449">
        <v>82345</v>
      </c>
      <c r="AU88" s="449">
        <v>0</v>
      </c>
      <c r="AV88" s="449"/>
      <c r="AW88" s="449"/>
      <c r="AX88" s="449"/>
      <c r="AY88" s="449"/>
      <c r="AZ88" s="449">
        <v>1</v>
      </c>
      <c r="BA88" s="449">
        <v>2</v>
      </c>
      <c r="BB88" s="449">
        <v>2005</v>
      </c>
      <c r="BC88" s="449">
        <v>20060608</v>
      </c>
      <c r="BD88" s="449">
        <v>20060608</v>
      </c>
      <c r="BE88" s="449" t="s">
        <v>1106</v>
      </c>
      <c r="BF88" s="449" t="s">
        <v>1107</v>
      </c>
      <c r="BG88" s="449" t="s">
        <v>1108</v>
      </c>
      <c r="BH88" s="449" t="s">
        <v>191</v>
      </c>
      <c r="BI88" s="449" t="s">
        <v>192</v>
      </c>
      <c r="BJ88" s="449" t="s">
        <v>214</v>
      </c>
      <c r="BK88" s="449"/>
      <c r="BL88" s="449">
        <v>8.1</v>
      </c>
      <c r="BM88" s="449">
        <v>87</v>
      </c>
      <c r="BN88" s="449" t="s">
        <v>195</v>
      </c>
      <c r="BO88" s="449">
        <v>5000</v>
      </c>
      <c r="BP88" s="449">
        <v>16770</v>
      </c>
      <c r="BQ88" s="449"/>
      <c r="BR88" s="449"/>
      <c r="BS88" s="449">
        <v>0</v>
      </c>
      <c r="BT88" s="449">
        <v>33642</v>
      </c>
      <c r="BU88" s="449"/>
      <c r="BV88" s="449"/>
      <c r="BW88" s="449" t="s">
        <v>214</v>
      </c>
      <c r="BX88" s="449"/>
      <c r="BY88" s="449"/>
      <c r="BZ88" s="449"/>
      <c r="CA88" s="449"/>
      <c r="CB88" s="449" t="s">
        <v>1117</v>
      </c>
      <c r="CC88" s="449" t="s">
        <v>1110</v>
      </c>
      <c r="CD88" s="449" t="s">
        <v>1111</v>
      </c>
      <c r="CE88" s="449" t="s">
        <v>1112</v>
      </c>
      <c r="CF88" s="449" t="s">
        <v>1055</v>
      </c>
      <c r="CG88" s="449" t="s">
        <v>1113</v>
      </c>
      <c r="CH88" s="449" t="s">
        <v>1114</v>
      </c>
      <c r="CI88" s="449" t="s">
        <v>195</v>
      </c>
    </row>
    <row r="89" spans="1:87" x14ac:dyDescent="0.3">
      <c r="A89">
        <f t="shared" si="6"/>
        <v>52499</v>
      </c>
      <c r="B89" t="s">
        <v>2481</v>
      </c>
      <c r="C89" s="389" t="str">
        <f t="shared" si="8"/>
        <v>052499</v>
      </c>
      <c r="D89" s="297" t="s">
        <v>839</v>
      </c>
      <c r="E89" s="435" t="s">
        <v>2012</v>
      </c>
      <c r="F89" s="435" t="s">
        <v>1607</v>
      </c>
      <c r="G89" s="435" t="s">
        <v>1505</v>
      </c>
      <c r="H89" s="436">
        <v>2004</v>
      </c>
      <c r="I89" s="435" t="s">
        <v>1610</v>
      </c>
      <c r="J89" s="435" t="s">
        <v>1611</v>
      </c>
      <c r="K89" s="435" t="s">
        <v>1612</v>
      </c>
      <c r="L89" s="437">
        <v>38552</v>
      </c>
      <c r="M89" s="437">
        <v>38552</v>
      </c>
      <c r="N89" s="435" t="s">
        <v>1608</v>
      </c>
      <c r="O89" s="436">
        <v>45084</v>
      </c>
      <c r="P89" s="435" t="s">
        <v>1341</v>
      </c>
      <c r="Q89" s="438"/>
      <c r="R89" s="435" t="s">
        <v>1608</v>
      </c>
      <c r="S89" s="436">
        <v>107216</v>
      </c>
      <c r="T89" s="435" t="s">
        <v>1613</v>
      </c>
      <c r="U89" s="436">
        <v>1014</v>
      </c>
      <c r="V89" s="435" t="s">
        <v>1341</v>
      </c>
      <c r="W89" s="435" t="s">
        <v>1341</v>
      </c>
      <c r="X89" s="436" t="b">
        <v>0</v>
      </c>
      <c r="Y89" s="435" t="s">
        <v>1341</v>
      </c>
      <c r="Z89" s="435" t="s">
        <v>1341</v>
      </c>
      <c r="AA89" t="e">
        <f t="shared" si="7"/>
        <v>#N/A</v>
      </c>
      <c r="AN89" s="449" t="s">
        <v>188</v>
      </c>
      <c r="AO89" s="449">
        <v>4.0999999999999996</v>
      </c>
      <c r="AP89" s="449">
        <v>20150204</v>
      </c>
      <c r="AQ89" s="449" t="s">
        <v>1047</v>
      </c>
      <c r="AR89" s="449" t="s">
        <v>1047</v>
      </c>
      <c r="AS89" s="449">
        <v>3</v>
      </c>
      <c r="AT89" s="449">
        <v>82350</v>
      </c>
      <c r="AU89" s="449">
        <v>0</v>
      </c>
      <c r="AV89" s="449"/>
      <c r="AW89" s="449"/>
      <c r="AX89" s="449"/>
      <c r="AY89" s="449"/>
      <c r="AZ89" s="449">
        <v>1</v>
      </c>
      <c r="BA89" s="449">
        <v>2</v>
      </c>
      <c r="BB89" s="449">
        <v>2005</v>
      </c>
      <c r="BC89" s="449">
        <v>20060614</v>
      </c>
      <c r="BD89" s="449">
        <v>20060614</v>
      </c>
      <c r="BE89" s="449" t="s">
        <v>1118</v>
      </c>
      <c r="BF89" s="449" t="s">
        <v>1119</v>
      </c>
      <c r="BG89" s="449" t="s">
        <v>1108</v>
      </c>
      <c r="BH89" s="449" t="s">
        <v>191</v>
      </c>
      <c r="BI89" s="449" t="s">
        <v>192</v>
      </c>
      <c r="BJ89" s="449" t="s">
        <v>193</v>
      </c>
      <c r="BK89" s="449"/>
      <c r="BL89" s="449">
        <v>7.2</v>
      </c>
      <c r="BM89" s="449">
        <v>82</v>
      </c>
      <c r="BN89" s="449" t="s">
        <v>195</v>
      </c>
      <c r="BO89" s="449">
        <v>5000</v>
      </c>
      <c r="BP89" s="449">
        <v>16240</v>
      </c>
      <c r="BQ89" s="449"/>
      <c r="BR89" s="449"/>
      <c r="BS89" s="449">
        <v>0</v>
      </c>
      <c r="BT89" s="449">
        <v>91367</v>
      </c>
      <c r="BU89" s="449">
        <v>5000</v>
      </c>
      <c r="BV89" s="449">
        <v>113</v>
      </c>
      <c r="BW89" s="449" t="s">
        <v>214</v>
      </c>
      <c r="BX89" s="449">
        <v>6.8999999999999999E-3</v>
      </c>
      <c r="BY89" s="449">
        <v>37</v>
      </c>
      <c r="BZ89" s="449">
        <v>724</v>
      </c>
      <c r="CA89" s="449"/>
      <c r="CB89" s="449" t="s">
        <v>1120</v>
      </c>
      <c r="CC89" s="449" t="s">
        <v>1121</v>
      </c>
      <c r="CD89" s="449" t="s">
        <v>1122</v>
      </c>
      <c r="CE89" s="449" t="s">
        <v>1112</v>
      </c>
      <c r="CF89" s="449" t="s">
        <v>1055</v>
      </c>
      <c r="CG89" s="449" t="s">
        <v>1113</v>
      </c>
      <c r="CH89" s="449" t="s">
        <v>1114</v>
      </c>
      <c r="CI89" s="449" t="s">
        <v>195</v>
      </c>
    </row>
    <row r="90" spans="1:87" x14ac:dyDescent="0.3">
      <c r="A90">
        <f t="shared" si="6"/>
        <v>52564</v>
      </c>
      <c r="B90" t="s">
        <v>2481</v>
      </c>
      <c r="C90" s="389" t="str">
        <f t="shared" si="8"/>
        <v>052564</v>
      </c>
      <c r="D90" s="297" t="s">
        <v>839</v>
      </c>
      <c r="E90" s="435" t="s">
        <v>2015</v>
      </c>
      <c r="F90" s="435" t="s">
        <v>1607</v>
      </c>
      <c r="G90" s="435" t="s">
        <v>1505</v>
      </c>
      <c r="H90" s="436">
        <v>2004</v>
      </c>
      <c r="I90" s="435" t="s">
        <v>1610</v>
      </c>
      <c r="J90" s="435" t="s">
        <v>1611</v>
      </c>
      <c r="K90" s="435" t="s">
        <v>1612</v>
      </c>
      <c r="L90" s="437">
        <v>38552</v>
      </c>
      <c r="M90" s="437">
        <v>38552</v>
      </c>
      <c r="N90" s="435" t="s">
        <v>1608</v>
      </c>
      <c r="O90" s="436">
        <v>46244</v>
      </c>
      <c r="P90" s="435" t="s">
        <v>1341</v>
      </c>
      <c r="Q90" s="438"/>
      <c r="R90" s="435" t="s">
        <v>1608</v>
      </c>
      <c r="S90" s="436">
        <v>132534</v>
      </c>
      <c r="T90" s="435" t="s">
        <v>1613</v>
      </c>
      <c r="U90" s="436">
        <v>1287</v>
      </c>
      <c r="V90" s="435" t="s">
        <v>1341</v>
      </c>
      <c r="W90" s="435" t="s">
        <v>1341</v>
      </c>
      <c r="X90" s="436" t="b">
        <v>0</v>
      </c>
      <c r="Y90" s="435" t="s">
        <v>1341</v>
      </c>
      <c r="Z90" s="435" t="s">
        <v>1341</v>
      </c>
      <c r="AA90" t="e">
        <f t="shared" si="7"/>
        <v>#N/A</v>
      </c>
      <c r="AN90" s="449" t="s">
        <v>188</v>
      </c>
      <c r="AO90" s="449">
        <v>4.0999999999999996</v>
      </c>
      <c r="AP90" s="449">
        <v>20150204</v>
      </c>
      <c r="AQ90" s="449" t="s">
        <v>1047</v>
      </c>
      <c r="AR90" s="449" t="s">
        <v>1047</v>
      </c>
      <c r="AS90" s="449">
        <v>3</v>
      </c>
      <c r="AT90" s="449">
        <v>82414</v>
      </c>
      <c r="AU90" s="449">
        <v>0</v>
      </c>
      <c r="AV90" s="449"/>
      <c r="AW90" s="449"/>
      <c r="AX90" s="449"/>
      <c r="AY90" s="449"/>
      <c r="AZ90" s="449">
        <v>1</v>
      </c>
      <c r="BA90" s="449">
        <v>2</v>
      </c>
      <c r="BB90" s="449">
        <v>2005</v>
      </c>
      <c r="BC90" s="449">
        <v>20060614</v>
      </c>
      <c r="BD90" s="449">
        <v>20060614</v>
      </c>
      <c r="BE90" s="449" t="s">
        <v>1118</v>
      </c>
      <c r="BF90" s="449" t="s">
        <v>1119</v>
      </c>
      <c r="BG90" s="449" t="s">
        <v>1108</v>
      </c>
      <c r="BH90" s="449" t="s">
        <v>191</v>
      </c>
      <c r="BI90" s="449" t="s">
        <v>192</v>
      </c>
      <c r="BJ90" s="449" t="s">
        <v>193</v>
      </c>
      <c r="BK90" s="449"/>
      <c r="BL90" s="449">
        <v>7.2</v>
      </c>
      <c r="BM90" s="449">
        <v>82</v>
      </c>
      <c r="BN90" s="449" t="s">
        <v>195</v>
      </c>
      <c r="BO90" s="449">
        <v>5000</v>
      </c>
      <c r="BP90" s="449">
        <v>14648</v>
      </c>
      <c r="BQ90" s="449"/>
      <c r="BR90" s="449"/>
      <c r="BS90" s="449">
        <v>0</v>
      </c>
      <c r="BT90" s="449">
        <v>84224</v>
      </c>
      <c r="BU90" s="449">
        <v>5000</v>
      </c>
      <c r="BV90" s="449">
        <v>426</v>
      </c>
      <c r="BW90" s="449" t="s">
        <v>214</v>
      </c>
      <c r="BX90" s="449">
        <v>2.8299999999999999E-2</v>
      </c>
      <c r="BY90" s="449">
        <v>19</v>
      </c>
      <c r="BZ90" s="449">
        <v>389</v>
      </c>
      <c r="CA90" s="449"/>
      <c r="CB90" s="449" t="s">
        <v>1123</v>
      </c>
      <c r="CC90" s="449" t="s">
        <v>1121</v>
      </c>
      <c r="CD90" s="449" t="s">
        <v>1122</v>
      </c>
      <c r="CE90" s="449" t="s">
        <v>1112</v>
      </c>
      <c r="CF90" s="449" t="s">
        <v>1055</v>
      </c>
      <c r="CG90" s="449" t="s">
        <v>1113</v>
      </c>
      <c r="CH90" s="449" t="s">
        <v>1114</v>
      </c>
      <c r="CI90" s="449" t="s">
        <v>195</v>
      </c>
    </row>
    <row r="91" spans="1:87" x14ac:dyDescent="0.3">
      <c r="A91">
        <f t="shared" si="6"/>
        <v>52565</v>
      </c>
      <c r="B91" t="s">
        <v>2481</v>
      </c>
      <c r="C91" s="389" t="str">
        <f t="shared" si="8"/>
        <v>052565</v>
      </c>
      <c r="D91" s="297" t="s">
        <v>839</v>
      </c>
      <c r="E91" s="435" t="s">
        <v>2013</v>
      </c>
      <c r="F91" s="435" t="s">
        <v>1607</v>
      </c>
      <c r="G91" s="435" t="s">
        <v>1505</v>
      </c>
      <c r="H91" s="436">
        <v>2004</v>
      </c>
      <c r="I91" s="435" t="s">
        <v>1610</v>
      </c>
      <c r="J91" s="435" t="s">
        <v>1611</v>
      </c>
      <c r="K91" s="435" t="s">
        <v>1612</v>
      </c>
      <c r="L91" s="437">
        <v>38552</v>
      </c>
      <c r="M91" s="437">
        <v>38552</v>
      </c>
      <c r="N91" s="435" t="s">
        <v>1608</v>
      </c>
      <c r="O91" s="436">
        <v>42832</v>
      </c>
      <c r="P91" s="435" t="s">
        <v>1341</v>
      </c>
      <c r="Q91" s="438"/>
      <c r="R91" s="435" t="s">
        <v>1608</v>
      </c>
      <c r="S91" s="436">
        <v>88582</v>
      </c>
      <c r="T91" s="435" t="s">
        <v>1613</v>
      </c>
      <c r="U91" s="439">
        <v>875</v>
      </c>
      <c r="V91" s="435" t="s">
        <v>1341</v>
      </c>
      <c r="W91" s="435" t="s">
        <v>1341</v>
      </c>
      <c r="X91" s="436" t="b">
        <v>0</v>
      </c>
      <c r="Y91" s="435" t="s">
        <v>1341</v>
      </c>
      <c r="Z91" s="435" t="s">
        <v>1341</v>
      </c>
      <c r="AA91" t="e">
        <f t="shared" si="7"/>
        <v>#N/A</v>
      </c>
      <c r="AN91" s="449" t="s">
        <v>188</v>
      </c>
      <c r="AO91" s="449">
        <v>4.0999999999999996</v>
      </c>
      <c r="AP91" s="449">
        <v>20150204</v>
      </c>
      <c r="AQ91" s="449" t="s">
        <v>1047</v>
      </c>
      <c r="AR91" s="449" t="s">
        <v>1047</v>
      </c>
      <c r="AS91" s="449">
        <v>3</v>
      </c>
      <c r="AT91" s="449">
        <v>84327</v>
      </c>
      <c r="AU91" s="449">
        <v>0</v>
      </c>
      <c r="AV91" s="449"/>
      <c r="AW91" s="449"/>
      <c r="AX91" s="449"/>
      <c r="AY91" s="449"/>
      <c r="AZ91" s="449">
        <v>1</v>
      </c>
      <c r="BA91" s="449">
        <v>2</v>
      </c>
      <c r="BB91" s="449">
        <v>2005</v>
      </c>
      <c r="BC91" s="449">
        <v>20060614</v>
      </c>
      <c r="BD91" s="449">
        <v>20060614</v>
      </c>
      <c r="BE91" s="449" t="s">
        <v>1118</v>
      </c>
      <c r="BF91" s="449" t="s">
        <v>1119</v>
      </c>
      <c r="BG91" s="449" t="s">
        <v>1108</v>
      </c>
      <c r="BH91" s="449" t="s">
        <v>191</v>
      </c>
      <c r="BI91" s="449" t="s">
        <v>192</v>
      </c>
      <c r="BJ91" s="449" t="s">
        <v>193</v>
      </c>
      <c r="BK91" s="449"/>
      <c r="BL91" s="449">
        <v>7.2</v>
      </c>
      <c r="BM91" s="449">
        <v>82</v>
      </c>
      <c r="BN91" s="449" t="s">
        <v>195</v>
      </c>
      <c r="BO91" s="449">
        <v>5000</v>
      </c>
      <c r="BP91" s="449">
        <v>15033</v>
      </c>
      <c r="BQ91" s="449"/>
      <c r="BR91" s="449"/>
      <c r="BS91" s="449">
        <v>0</v>
      </c>
      <c r="BT91" s="449">
        <v>84669</v>
      </c>
      <c r="BU91" s="449">
        <v>5000</v>
      </c>
      <c r="BV91" s="449">
        <v>121</v>
      </c>
      <c r="BW91" s="449" t="s">
        <v>214</v>
      </c>
      <c r="BX91" s="449">
        <v>8.0000000000000002E-3</v>
      </c>
      <c r="BY91" s="449">
        <v>28</v>
      </c>
      <c r="BZ91" s="449">
        <v>503</v>
      </c>
      <c r="CA91" s="449"/>
      <c r="CB91" s="449" t="s">
        <v>1124</v>
      </c>
      <c r="CC91" s="449" t="s">
        <v>1121</v>
      </c>
      <c r="CD91" s="449" t="s">
        <v>1122</v>
      </c>
      <c r="CE91" s="449" t="s">
        <v>1112</v>
      </c>
      <c r="CF91" s="449" t="s">
        <v>1055</v>
      </c>
      <c r="CG91" s="449" t="s">
        <v>1113</v>
      </c>
      <c r="CH91" s="449" t="s">
        <v>1114</v>
      </c>
      <c r="CI91" s="449" t="s">
        <v>195</v>
      </c>
    </row>
    <row r="92" spans="1:87" x14ac:dyDescent="0.3">
      <c r="A92">
        <f t="shared" si="6"/>
        <v>52566</v>
      </c>
      <c r="B92" t="s">
        <v>2481</v>
      </c>
      <c r="C92" s="389" t="str">
        <f t="shared" si="8"/>
        <v>052566</v>
      </c>
      <c r="D92" s="297" t="s">
        <v>839</v>
      </c>
      <c r="E92" s="435" t="s">
        <v>2369</v>
      </c>
      <c r="F92" s="435" t="s">
        <v>1607</v>
      </c>
      <c r="G92" s="435" t="s">
        <v>1509</v>
      </c>
      <c r="H92" s="436">
        <v>2004</v>
      </c>
      <c r="I92" s="435" t="s">
        <v>1618</v>
      </c>
      <c r="J92" s="435" t="s">
        <v>1619</v>
      </c>
      <c r="K92" s="435" t="s">
        <v>1612</v>
      </c>
      <c r="L92" s="437">
        <v>38485</v>
      </c>
      <c r="M92" s="437">
        <v>38485</v>
      </c>
      <c r="N92" s="435" t="s">
        <v>1608</v>
      </c>
      <c r="O92" s="436">
        <v>63879</v>
      </c>
      <c r="P92" s="435" t="s">
        <v>1341</v>
      </c>
      <c r="Q92" s="438"/>
      <c r="R92" s="435" t="s">
        <v>1608</v>
      </c>
      <c r="S92" s="436">
        <v>434378</v>
      </c>
      <c r="T92" s="435" t="s">
        <v>1613</v>
      </c>
      <c r="U92" s="439">
        <v>4639</v>
      </c>
      <c r="V92" s="435" t="s">
        <v>1341</v>
      </c>
      <c r="W92" s="435" t="s">
        <v>1341</v>
      </c>
      <c r="X92" s="436" t="b">
        <v>0</v>
      </c>
      <c r="Y92" s="435" t="s">
        <v>1341</v>
      </c>
      <c r="Z92" s="435" t="s">
        <v>1341</v>
      </c>
      <c r="AA92" t="e">
        <f t="shared" si="7"/>
        <v>#N/A</v>
      </c>
      <c r="AN92" s="449" t="s">
        <v>188</v>
      </c>
      <c r="AO92" s="449">
        <v>4.0999999999999996</v>
      </c>
      <c r="AP92" s="449">
        <v>20150204</v>
      </c>
      <c r="AQ92" s="449" t="s">
        <v>1047</v>
      </c>
      <c r="AR92" s="449" t="s">
        <v>1047</v>
      </c>
      <c r="AS92" s="449">
        <v>3</v>
      </c>
      <c r="AT92" s="449">
        <v>84328</v>
      </c>
      <c r="AU92" s="449">
        <v>0</v>
      </c>
      <c r="AV92" s="449"/>
      <c r="AW92" s="449"/>
      <c r="AX92" s="449"/>
      <c r="AY92" s="449"/>
      <c r="AZ92" s="449">
        <v>1</v>
      </c>
      <c r="BA92" s="449">
        <v>2</v>
      </c>
      <c r="BB92" s="449">
        <v>2005</v>
      </c>
      <c r="BC92" s="449">
        <v>20060614</v>
      </c>
      <c r="BD92" s="449">
        <v>20060614</v>
      </c>
      <c r="BE92" s="449" t="s">
        <v>1118</v>
      </c>
      <c r="BF92" s="449" t="s">
        <v>1119</v>
      </c>
      <c r="BG92" s="449" t="s">
        <v>1108</v>
      </c>
      <c r="BH92" s="449" t="s">
        <v>191</v>
      </c>
      <c r="BI92" s="449" t="s">
        <v>192</v>
      </c>
      <c r="BJ92" s="449" t="s">
        <v>193</v>
      </c>
      <c r="BK92" s="449"/>
      <c r="BL92" s="449">
        <v>7.2</v>
      </c>
      <c r="BM92" s="449">
        <v>82</v>
      </c>
      <c r="BN92" s="449" t="s">
        <v>195</v>
      </c>
      <c r="BO92" s="449">
        <v>5000</v>
      </c>
      <c r="BP92" s="449">
        <v>15123</v>
      </c>
      <c r="BQ92" s="449"/>
      <c r="BR92" s="449"/>
      <c r="BS92" s="449">
        <v>0</v>
      </c>
      <c r="BT92" s="449">
        <v>84831</v>
      </c>
      <c r="BU92" s="449">
        <v>5000</v>
      </c>
      <c r="BV92" s="449">
        <v>60</v>
      </c>
      <c r="BW92" s="449" t="s">
        <v>214</v>
      </c>
      <c r="BX92" s="449">
        <v>4.0000000000000001E-3</v>
      </c>
      <c r="BY92" s="449">
        <v>28</v>
      </c>
      <c r="BZ92" s="449">
        <v>510</v>
      </c>
      <c r="CA92" s="449"/>
      <c r="CB92" s="449" t="s">
        <v>1125</v>
      </c>
      <c r="CC92" s="449" t="s">
        <v>1121</v>
      </c>
      <c r="CD92" s="449" t="s">
        <v>1122</v>
      </c>
      <c r="CE92" s="449" t="s">
        <v>1112</v>
      </c>
      <c r="CF92" s="449" t="s">
        <v>1055</v>
      </c>
      <c r="CG92" s="449" t="s">
        <v>1113</v>
      </c>
      <c r="CH92" s="449" t="s">
        <v>1114</v>
      </c>
      <c r="CI92" s="449" t="s">
        <v>195</v>
      </c>
    </row>
    <row r="93" spans="1:87" x14ac:dyDescent="0.3">
      <c r="A93">
        <f t="shared" si="6"/>
        <v>52567</v>
      </c>
      <c r="B93" t="s">
        <v>2481</v>
      </c>
      <c r="C93" s="389" t="str">
        <f t="shared" si="8"/>
        <v>052567</v>
      </c>
      <c r="D93" s="297" t="s">
        <v>839</v>
      </c>
      <c r="E93" s="435" t="s">
        <v>2368</v>
      </c>
      <c r="F93" s="435" t="s">
        <v>1607</v>
      </c>
      <c r="G93" s="435" t="s">
        <v>1509</v>
      </c>
      <c r="H93" s="436">
        <v>2004</v>
      </c>
      <c r="I93" s="435" t="s">
        <v>1618</v>
      </c>
      <c r="J93" s="435" t="s">
        <v>1619</v>
      </c>
      <c r="K93" s="435" t="s">
        <v>1612</v>
      </c>
      <c r="L93" s="437">
        <v>38490</v>
      </c>
      <c r="M93" s="437">
        <v>38490</v>
      </c>
      <c r="N93" s="435" t="s">
        <v>1608</v>
      </c>
      <c r="O93" s="436">
        <v>66416</v>
      </c>
      <c r="P93" s="435" t="s">
        <v>1341</v>
      </c>
      <c r="Q93" s="438"/>
      <c r="R93" s="435" t="s">
        <v>1608</v>
      </c>
      <c r="S93" s="436">
        <v>436075</v>
      </c>
      <c r="T93" s="435" t="s">
        <v>1613</v>
      </c>
      <c r="U93" s="439">
        <v>4658</v>
      </c>
      <c r="V93" s="435" t="s">
        <v>1341</v>
      </c>
      <c r="W93" s="435" t="s">
        <v>1341</v>
      </c>
      <c r="X93" s="436" t="b">
        <v>0</v>
      </c>
      <c r="Y93" s="435" t="s">
        <v>1341</v>
      </c>
      <c r="Z93" s="435" t="s">
        <v>1341</v>
      </c>
      <c r="AA93" t="e">
        <f t="shared" si="7"/>
        <v>#N/A</v>
      </c>
      <c r="AN93" s="449" t="s">
        <v>188</v>
      </c>
      <c r="AO93" s="449">
        <v>4.0999999999999996</v>
      </c>
      <c r="AP93" s="449">
        <v>20150605</v>
      </c>
      <c r="AQ93" s="449" t="s">
        <v>770</v>
      </c>
      <c r="AR93" s="449" t="s">
        <v>770</v>
      </c>
      <c r="AS93" s="449">
        <v>5</v>
      </c>
      <c r="AT93" s="449">
        <v>90157</v>
      </c>
      <c r="AU93" s="449">
        <v>13</v>
      </c>
      <c r="AV93" s="449"/>
      <c r="AW93" s="449"/>
      <c r="AX93" s="449"/>
      <c r="AY93" s="449"/>
      <c r="AZ93" s="449">
        <v>1</v>
      </c>
      <c r="BA93" s="449">
        <v>3</v>
      </c>
      <c r="BB93" s="449">
        <v>2007</v>
      </c>
      <c r="BC93" s="449">
        <v>20080908</v>
      </c>
      <c r="BD93" s="449">
        <v>20081004</v>
      </c>
      <c r="BE93" s="449" t="s">
        <v>1005</v>
      </c>
      <c r="BF93" s="449" t="s">
        <v>1006</v>
      </c>
      <c r="BG93" s="449" t="s">
        <v>1007</v>
      </c>
      <c r="BH93" s="449" t="s">
        <v>191</v>
      </c>
      <c r="BI93" s="449" t="s">
        <v>192</v>
      </c>
      <c r="BJ93" s="449" t="s">
        <v>193</v>
      </c>
      <c r="BK93" s="449" t="s">
        <v>194</v>
      </c>
      <c r="BL93" s="449">
        <v>39.65</v>
      </c>
      <c r="BM93" s="449"/>
      <c r="BN93" s="449" t="s">
        <v>195</v>
      </c>
      <c r="BO93" s="449">
        <v>5000</v>
      </c>
      <c r="BP93" s="449">
        <v>25928</v>
      </c>
      <c r="BQ93" s="449"/>
      <c r="BR93" s="449"/>
      <c r="BS93" s="449">
        <v>5000</v>
      </c>
      <c r="BT93" s="449">
        <v>133985</v>
      </c>
      <c r="BU93" s="449"/>
      <c r="BV93" s="449"/>
      <c r="BW93" s="449" t="s">
        <v>316</v>
      </c>
      <c r="BX93" s="449"/>
      <c r="BY93" s="449"/>
      <c r="BZ93" s="449"/>
      <c r="CA93" s="449"/>
      <c r="CB93" s="449" t="s">
        <v>942</v>
      </c>
      <c r="CC93" s="449" t="s">
        <v>1008</v>
      </c>
      <c r="CD93" s="449" t="s">
        <v>1009</v>
      </c>
      <c r="CE93" s="449" t="s">
        <v>1010</v>
      </c>
      <c r="CF93" s="449" t="s">
        <v>776</v>
      </c>
      <c r="CG93" s="449" t="s">
        <v>1011</v>
      </c>
      <c r="CH93" s="449" t="s">
        <v>1012</v>
      </c>
      <c r="CI93" s="449" t="s">
        <v>195</v>
      </c>
    </row>
    <row r="94" spans="1:87" x14ac:dyDescent="0.3">
      <c r="A94">
        <f t="shared" si="6"/>
        <v>210573</v>
      </c>
      <c r="B94" t="s">
        <v>2481</v>
      </c>
      <c r="C94" s="389" t="str">
        <f t="shared" si="8"/>
        <v>210573</v>
      </c>
      <c r="D94" s="297" t="s">
        <v>839</v>
      </c>
      <c r="E94" s="435" t="s">
        <v>2170</v>
      </c>
      <c r="F94" s="435" t="s">
        <v>1607</v>
      </c>
      <c r="G94" s="435" t="s">
        <v>536</v>
      </c>
      <c r="H94" s="436">
        <v>2004</v>
      </c>
      <c r="I94" s="435" t="s">
        <v>1771</v>
      </c>
      <c r="J94" s="435" t="s">
        <v>1772</v>
      </c>
      <c r="K94" s="435" t="s">
        <v>1612</v>
      </c>
      <c r="L94" s="437">
        <v>38519</v>
      </c>
      <c r="M94" s="437">
        <v>38519</v>
      </c>
      <c r="N94" s="435" t="s">
        <v>1608</v>
      </c>
      <c r="O94" s="436">
        <v>5470</v>
      </c>
      <c r="P94" s="435" t="s">
        <v>1613</v>
      </c>
      <c r="Q94" s="439">
        <v>74</v>
      </c>
      <c r="R94" s="435" t="s">
        <v>1608</v>
      </c>
      <c r="S94" s="436">
        <v>27</v>
      </c>
      <c r="T94" s="435" t="s">
        <v>1613</v>
      </c>
      <c r="U94" s="439">
        <v>60</v>
      </c>
      <c r="V94" s="435" t="s">
        <v>1341</v>
      </c>
      <c r="W94" s="435" t="s">
        <v>1341</v>
      </c>
      <c r="X94" s="436" t="b">
        <v>0</v>
      </c>
      <c r="Y94" s="435" t="s">
        <v>1341</v>
      </c>
      <c r="Z94" s="435" t="s">
        <v>1341</v>
      </c>
      <c r="AA94" t="e">
        <f t="shared" si="7"/>
        <v>#N/A</v>
      </c>
      <c r="AN94" s="449" t="s">
        <v>188</v>
      </c>
      <c r="AO94" s="449">
        <v>4.0999999999999996</v>
      </c>
      <c r="AP94" s="449">
        <v>20150605</v>
      </c>
      <c r="AQ94" s="449" t="s">
        <v>770</v>
      </c>
      <c r="AR94" s="449" t="s">
        <v>770</v>
      </c>
      <c r="AS94" s="449">
        <v>5</v>
      </c>
      <c r="AT94" s="449">
        <v>90165</v>
      </c>
      <c r="AU94" s="449">
        <v>13</v>
      </c>
      <c r="AV94" s="449"/>
      <c r="AW94" s="449"/>
      <c r="AX94" s="449"/>
      <c r="AY94" s="449"/>
      <c r="AZ94" s="449">
        <v>1</v>
      </c>
      <c r="BA94" s="449">
        <v>3</v>
      </c>
      <c r="BB94" s="449">
        <v>2007</v>
      </c>
      <c r="BC94" s="449">
        <v>20080908</v>
      </c>
      <c r="BD94" s="449">
        <v>20081004</v>
      </c>
      <c r="BE94" s="449" t="s">
        <v>1005</v>
      </c>
      <c r="BF94" s="449" t="s">
        <v>1006</v>
      </c>
      <c r="BG94" s="449" t="s">
        <v>1007</v>
      </c>
      <c r="BH94" s="449" t="s">
        <v>191</v>
      </c>
      <c r="BI94" s="449" t="s">
        <v>192</v>
      </c>
      <c r="BJ94" s="449" t="s">
        <v>193</v>
      </c>
      <c r="BK94" s="449" t="s">
        <v>237</v>
      </c>
      <c r="BL94" s="449">
        <v>39.65</v>
      </c>
      <c r="BM94" s="449"/>
      <c r="BN94" s="449" t="s">
        <v>195</v>
      </c>
      <c r="BO94" s="449">
        <v>5000</v>
      </c>
      <c r="BP94" s="449">
        <v>27094</v>
      </c>
      <c r="BQ94" s="449"/>
      <c r="BR94" s="449"/>
      <c r="BS94" s="449">
        <v>5000</v>
      </c>
      <c r="BT94" s="449">
        <v>133985</v>
      </c>
      <c r="BU94" s="449"/>
      <c r="BV94" s="449"/>
      <c r="BW94" s="449" t="s">
        <v>316</v>
      </c>
      <c r="BX94" s="449"/>
      <c r="BY94" s="449"/>
      <c r="BZ94" s="449"/>
      <c r="CA94" s="449"/>
      <c r="CB94" s="449" t="s">
        <v>942</v>
      </c>
      <c r="CC94" s="449" t="s">
        <v>1008</v>
      </c>
      <c r="CD94" s="449" t="s">
        <v>1009</v>
      </c>
      <c r="CE94" s="449" t="s">
        <v>1010</v>
      </c>
      <c r="CF94" s="449" t="s">
        <v>776</v>
      </c>
      <c r="CG94" s="449" t="s">
        <v>1011</v>
      </c>
      <c r="CH94" s="449" t="s">
        <v>1012</v>
      </c>
      <c r="CI94" s="449" t="s">
        <v>195</v>
      </c>
    </row>
    <row r="95" spans="1:87" x14ac:dyDescent="0.3">
      <c r="A95">
        <f t="shared" si="6"/>
        <v>210590</v>
      </c>
      <c r="B95" t="s">
        <v>2481</v>
      </c>
      <c r="C95" s="389" t="str">
        <f t="shared" si="8"/>
        <v>210590</v>
      </c>
      <c r="D95" s="297" t="s">
        <v>839</v>
      </c>
      <c r="E95" s="435" t="s">
        <v>2173</v>
      </c>
      <c r="F95" s="435" t="s">
        <v>1607</v>
      </c>
      <c r="G95" s="435" t="s">
        <v>536</v>
      </c>
      <c r="H95" s="436">
        <v>2004</v>
      </c>
      <c r="I95" s="435" t="s">
        <v>1771</v>
      </c>
      <c r="J95" s="435" t="s">
        <v>1772</v>
      </c>
      <c r="K95" s="435" t="s">
        <v>1612</v>
      </c>
      <c r="L95" s="437">
        <v>38511</v>
      </c>
      <c r="M95" s="437">
        <v>38519</v>
      </c>
      <c r="N95" s="435" t="s">
        <v>1608</v>
      </c>
      <c r="O95" s="436">
        <v>205826</v>
      </c>
      <c r="P95" s="435" t="s">
        <v>1613</v>
      </c>
      <c r="Q95" s="439">
        <v>2768</v>
      </c>
      <c r="R95" s="435" t="s">
        <v>1608</v>
      </c>
      <c r="S95" s="436">
        <v>1007</v>
      </c>
      <c r="T95" s="435" t="s">
        <v>1613</v>
      </c>
      <c r="U95" s="439">
        <v>23598</v>
      </c>
      <c r="V95" s="435" t="s">
        <v>1341</v>
      </c>
      <c r="W95" s="435" t="s">
        <v>1341</v>
      </c>
      <c r="X95" s="436" t="b">
        <v>0</v>
      </c>
      <c r="Y95" s="435" t="s">
        <v>1341</v>
      </c>
      <c r="Z95" s="435" t="s">
        <v>1341</v>
      </c>
      <c r="AA95" t="e">
        <f t="shared" si="7"/>
        <v>#N/A</v>
      </c>
      <c r="AN95" s="449" t="s">
        <v>188</v>
      </c>
      <c r="AO95" s="449">
        <v>4.0999999999999996</v>
      </c>
      <c r="AP95" s="449">
        <v>20150605</v>
      </c>
      <c r="AQ95" s="449" t="s">
        <v>770</v>
      </c>
      <c r="AR95" s="449" t="s">
        <v>770</v>
      </c>
      <c r="AS95" s="449">
        <v>5</v>
      </c>
      <c r="AT95" s="449">
        <v>90169</v>
      </c>
      <c r="AU95" s="449">
        <v>13</v>
      </c>
      <c r="AV95" s="449"/>
      <c r="AW95" s="449"/>
      <c r="AX95" s="449"/>
      <c r="AY95" s="449"/>
      <c r="AZ95" s="449">
        <v>1</v>
      </c>
      <c r="BA95" s="449">
        <v>1</v>
      </c>
      <c r="BB95" s="449">
        <v>2007</v>
      </c>
      <c r="BC95" s="449">
        <v>20090303</v>
      </c>
      <c r="BD95" s="449">
        <v>20090304</v>
      </c>
      <c r="BE95" s="449" t="s">
        <v>948</v>
      </c>
      <c r="BF95" s="449" t="s">
        <v>929</v>
      </c>
      <c r="BG95" s="449" t="s">
        <v>935</v>
      </c>
      <c r="BH95" s="449" t="s">
        <v>191</v>
      </c>
      <c r="BI95" s="449" t="s">
        <v>192</v>
      </c>
      <c r="BJ95" s="449" t="s">
        <v>193</v>
      </c>
      <c r="BK95" s="449" t="s">
        <v>194</v>
      </c>
      <c r="BL95" s="449">
        <v>36.700000000000003</v>
      </c>
      <c r="BM95" s="449"/>
      <c r="BN95" s="449" t="s">
        <v>195</v>
      </c>
      <c r="BO95" s="449">
        <v>5500</v>
      </c>
      <c r="BP95" s="449">
        <v>30721</v>
      </c>
      <c r="BQ95" s="449">
        <v>500</v>
      </c>
      <c r="BR95" s="449">
        <v>139</v>
      </c>
      <c r="BS95" s="449">
        <v>5500</v>
      </c>
      <c r="BT95" s="449">
        <v>81249</v>
      </c>
      <c r="BU95" s="449">
        <v>500</v>
      </c>
      <c r="BV95" s="449">
        <v>261</v>
      </c>
      <c r="BW95" s="449" t="s">
        <v>316</v>
      </c>
      <c r="BX95" s="449">
        <v>8.8999999999999999E-3</v>
      </c>
      <c r="BY95" s="449">
        <v>54</v>
      </c>
      <c r="BZ95" s="449">
        <v>224</v>
      </c>
      <c r="CA95" s="449"/>
      <c r="CB95" s="449" t="s">
        <v>1305</v>
      </c>
      <c r="CC95" s="449" t="s">
        <v>949</v>
      </c>
      <c r="CD95" s="449" t="s">
        <v>932</v>
      </c>
      <c r="CE95" s="449" t="s">
        <v>936</v>
      </c>
      <c r="CF95" s="449" t="s">
        <v>776</v>
      </c>
      <c r="CG95" s="449" t="s">
        <v>545</v>
      </c>
      <c r="CH95" s="449" t="s">
        <v>921</v>
      </c>
      <c r="CI95" s="449" t="s">
        <v>195</v>
      </c>
    </row>
    <row r="96" spans="1:87" x14ac:dyDescent="0.3">
      <c r="A96">
        <f t="shared" si="6"/>
        <v>210593</v>
      </c>
      <c r="B96" t="s">
        <v>2481</v>
      </c>
      <c r="C96" s="389" t="str">
        <f t="shared" si="8"/>
        <v>210593</v>
      </c>
      <c r="D96" s="297" t="s">
        <v>839</v>
      </c>
      <c r="E96" s="435" t="s">
        <v>2292</v>
      </c>
      <c r="F96" s="435" t="s">
        <v>1607</v>
      </c>
      <c r="G96" s="435" t="s">
        <v>1503</v>
      </c>
      <c r="H96" s="436">
        <v>2004</v>
      </c>
      <c r="I96" s="435" t="s">
        <v>1777</v>
      </c>
      <c r="J96" s="435" t="s">
        <v>1778</v>
      </c>
      <c r="K96" s="435" t="s">
        <v>1612</v>
      </c>
      <c r="L96" s="437">
        <v>38563</v>
      </c>
      <c r="M96" s="437">
        <v>38564</v>
      </c>
      <c r="N96" s="435" t="s">
        <v>1608</v>
      </c>
      <c r="O96" s="436">
        <v>170652</v>
      </c>
      <c r="P96" s="435" t="s">
        <v>1613</v>
      </c>
      <c r="Q96" s="439">
        <v>1517</v>
      </c>
      <c r="R96" s="435" t="s">
        <v>1608</v>
      </c>
      <c r="S96" s="436">
        <v>38302</v>
      </c>
      <c r="T96" s="435" t="s">
        <v>1341</v>
      </c>
      <c r="U96" s="438"/>
      <c r="V96" s="435" t="s">
        <v>1341</v>
      </c>
      <c r="W96" s="435" t="s">
        <v>1341</v>
      </c>
      <c r="X96" s="436" t="b">
        <v>0</v>
      </c>
      <c r="Y96" s="435" t="s">
        <v>1341</v>
      </c>
      <c r="Z96" s="435" t="s">
        <v>1341</v>
      </c>
      <c r="AA96" t="e">
        <f t="shared" si="7"/>
        <v>#N/A</v>
      </c>
      <c r="AN96" s="449" t="s">
        <v>188</v>
      </c>
      <c r="AO96" s="449">
        <v>4.0999999999999996</v>
      </c>
      <c r="AP96" s="449">
        <v>20150605</v>
      </c>
      <c r="AQ96" s="449" t="s">
        <v>770</v>
      </c>
      <c r="AR96" s="449" t="s">
        <v>770</v>
      </c>
      <c r="AS96" s="449">
        <v>5</v>
      </c>
      <c r="AT96" s="449">
        <v>90171</v>
      </c>
      <c r="AU96" s="449">
        <v>13</v>
      </c>
      <c r="AV96" s="449"/>
      <c r="AW96" s="449"/>
      <c r="AX96" s="449"/>
      <c r="AY96" s="449"/>
      <c r="AZ96" s="449">
        <v>1</v>
      </c>
      <c r="BA96" s="449">
        <v>1</v>
      </c>
      <c r="BB96" s="449">
        <v>2007</v>
      </c>
      <c r="BC96" s="449">
        <v>20090216</v>
      </c>
      <c r="BD96" s="449">
        <v>20090228</v>
      </c>
      <c r="BE96" s="449" t="s">
        <v>939</v>
      </c>
      <c r="BF96" s="449" t="s">
        <v>915</v>
      </c>
      <c r="BG96" s="449" t="s">
        <v>916</v>
      </c>
      <c r="BH96" s="449" t="s">
        <v>191</v>
      </c>
      <c r="BI96" s="449" t="s">
        <v>192</v>
      </c>
      <c r="BJ96" s="449" t="s">
        <v>193</v>
      </c>
      <c r="BK96" s="449" t="s">
        <v>237</v>
      </c>
      <c r="BL96" s="449">
        <v>31.79</v>
      </c>
      <c r="BM96" s="449"/>
      <c r="BN96" s="449" t="s">
        <v>195</v>
      </c>
      <c r="BO96" s="449">
        <v>5500</v>
      </c>
      <c r="BP96" s="449">
        <v>30001</v>
      </c>
      <c r="BQ96" s="449">
        <v>500</v>
      </c>
      <c r="BR96" s="449">
        <v>437</v>
      </c>
      <c r="BS96" s="449">
        <v>5500</v>
      </c>
      <c r="BT96" s="449">
        <v>635810</v>
      </c>
      <c r="BU96" s="449">
        <v>500</v>
      </c>
      <c r="BV96" s="449">
        <v>11206</v>
      </c>
      <c r="BW96" s="449" t="s">
        <v>316</v>
      </c>
      <c r="BX96" s="449">
        <v>2.4E-2</v>
      </c>
      <c r="BY96" s="449">
        <v>181</v>
      </c>
      <c r="BZ96" s="449">
        <v>500</v>
      </c>
      <c r="CA96" s="449"/>
      <c r="CB96" s="449"/>
      <c r="CC96" s="449" t="s">
        <v>940</v>
      </c>
      <c r="CD96" s="449" t="s">
        <v>919</v>
      </c>
      <c r="CE96" s="449" t="s">
        <v>920</v>
      </c>
      <c r="CF96" s="449" t="s">
        <v>776</v>
      </c>
      <c r="CG96" s="449" t="s">
        <v>545</v>
      </c>
      <c r="CH96" s="449" t="s">
        <v>921</v>
      </c>
      <c r="CI96" s="449" t="s">
        <v>195</v>
      </c>
    </row>
    <row r="97" spans="1:87" x14ac:dyDescent="0.3">
      <c r="A97">
        <f t="shared" si="6"/>
        <v>210596</v>
      </c>
      <c r="B97" t="s">
        <v>2481</v>
      </c>
      <c r="C97" s="389" t="str">
        <f t="shared" si="8"/>
        <v>210596</v>
      </c>
      <c r="D97" s="297" t="s">
        <v>839</v>
      </c>
      <c r="E97" s="435" t="s">
        <v>2280</v>
      </c>
      <c r="F97" s="435" t="s">
        <v>1607</v>
      </c>
      <c r="G97" s="435" t="s">
        <v>1507</v>
      </c>
      <c r="H97" s="436">
        <v>2004</v>
      </c>
      <c r="I97" s="435" t="s">
        <v>1780</v>
      </c>
      <c r="J97" s="435" t="s">
        <v>1781</v>
      </c>
      <c r="K97" s="435" t="s">
        <v>1612</v>
      </c>
      <c r="L97" s="437">
        <v>38572</v>
      </c>
      <c r="M97" s="437">
        <v>38572</v>
      </c>
      <c r="N97" s="435" t="s">
        <v>1608</v>
      </c>
      <c r="O97" s="436">
        <v>173153</v>
      </c>
      <c r="P97" s="435" t="s">
        <v>1341</v>
      </c>
      <c r="Q97" s="438"/>
      <c r="R97" s="435" t="s">
        <v>1608</v>
      </c>
      <c r="S97" s="436">
        <v>21644</v>
      </c>
      <c r="T97" s="435" t="s">
        <v>1341</v>
      </c>
      <c r="U97" s="438"/>
      <c r="V97" s="435" t="s">
        <v>250</v>
      </c>
      <c r="W97" s="435" t="s">
        <v>2007</v>
      </c>
      <c r="X97" s="436" t="b">
        <v>0</v>
      </c>
      <c r="Y97" s="435" t="s">
        <v>1341</v>
      </c>
      <c r="Z97" s="435" t="s">
        <v>1341</v>
      </c>
      <c r="AA97" t="e">
        <f t="shared" si="7"/>
        <v>#N/A</v>
      </c>
      <c r="AN97" s="449" t="s">
        <v>188</v>
      </c>
      <c r="AO97" s="449">
        <v>4.0999999999999996</v>
      </c>
      <c r="AP97" s="449">
        <v>20150605</v>
      </c>
      <c r="AQ97" s="449" t="s">
        <v>770</v>
      </c>
      <c r="AR97" s="449" t="s">
        <v>770</v>
      </c>
      <c r="AS97" s="449">
        <v>5</v>
      </c>
      <c r="AT97" s="449">
        <v>90177</v>
      </c>
      <c r="AU97" s="449">
        <v>13</v>
      </c>
      <c r="AV97" s="449"/>
      <c r="AW97" s="449"/>
      <c r="AX97" s="449"/>
      <c r="AY97" s="449"/>
      <c r="AZ97" s="449">
        <v>1</v>
      </c>
      <c r="BA97" s="449">
        <v>1</v>
      </c>
      <c r="BB97" s="449">
        <v>2007</v>
      </c>
      <c r="BC97" s="449">
        <v>20090313</v>
      </c>
      <c r="BD97" s="449">
        <v>20090317</v>
      </c>
      <c r="BE97" s="449" t="s">
        <v>1306</v>
      </c>
      <c r="BF97" s="449" t="s">
        <v>966</v>
      </c>
      <c r="BG97" s="449" t="s">
        <v>1307</v>
      </c>
      <c r="BH97" s="449" t="s">
        <v>191</v>
      </c>
      <c r="BI97" s="449" t="s">
        <v>192</v>
      </c>
      <c r="BJ97" s="449" t="s">
        <v>193</v>
      </c>
      <c r="BK97" s="449" t="s">
        <v>194</v>
      </c>
      <c r="BL97" s="449">
        <v>33.28</v>
      </c>
      <c r="BM97" s="449"/>
      <c r="BN97" s="449" t="s">
        <v>195</v>
      </c>
      <c r="BO97" s="449">
        <v>5000</v>
      </c>
      <c r="BP97" s="449">
        <v>43408</v>
      </c>
      <c r="BQ97" s="449">
        <v>0</v>
      </c>
      <c r="BR97" s="449">
        <v>345</v>
      </c>
      <c r="BS97" s="449">
        <v>5000</v>
      </c>
      <c r="BT97" s="449">
        <v>222527</v>
      </c>
      <c r="BU97" s="449">
        <v>0</v>
      </c>
      <c r="BV97" s="449">
        <v>5403</v>
      </c>
      <c r="BW97" s="449" t="s">
        <v>316</v>
      </c>
      <c r="BX97" s="449">
        <v>5.8999999999999999E-3</v>
      </c>
      <c r="BY97" s="449">
        <v>13</v>
      </c>
      <c r="BZ97" s="449">
        <v>510</v>
      </c>
      <c r="CA97" s="449"/>
      <c r="CB97" s="449" t="s">
        <v>1308</v>
      </c>
      <c r="CC97" s="449" t="s">
        <v>1309</v>
      </c>
      <c r="CD97" s="449" t="s">
        <v>967</v>
      </c>
      <c r="CE97" s="449" t="s">
        <v>2557</v>
      </c>
      <c r="CF97" s="449" t="s">
        <v>776</v>
      </c>
      <c r="CG97" s="449" t="s">
        <v>545</v>
      </c>
      <c r="CH97" s="449" t="s">
        <v>1311</v>
      </c>
      <c r="CI97" s="449" t="s">
        <v>195</v>
      </c>
    </row>
    <row r="98" spans="1:87" x14ac:dyDescent="0.3">
      <c r="A98">
        <f t="shared" ref="A98:A134" si="9">1*E98</f>
        <v>633073</v>
      </c>
      <c r="B98" t="s">
        <v>2481</v>
      </c>
      <c r="C98" s="389" t="str">
        <f t="shared" si="8"/>
        <v>633073</v>
      </c>
      <c r="D98" s="297" t="s">
        <v>839</v>
      </c>
      <c r="E98" s="435" t="s">
        <v>2129</v>
      </c>
      <c r="F98" s="435" t="s">
        <v>1607</v>
      </c>
      <c r="G98" s="435" t="s">
        <v>1500</v>
      </c>
      <c r="H98" s="436">
        <v>2004</v>
      </c>
      <c r="I98" s="435" t="s">
        <v>2021</v>
      </c>
      <c r="J98" s="435" t="s">
        <v>2020</v>
      </c>
      <c r="K98" s="435" t="s">
        <v>1612</v>
      </c>
      <c r="L98" s="437">
        <v>38504</v>
      </c>
      <c r="M98" s="437">
        <v>38505</v>
      </c>
      <c r="N98" s="435" t="s">
        <v>1608</v>
      </c>
      <c r="O98" s="436">
        <v>180029</v>
      </c>
      <c r="P98" s="435" t="s">
        <v>1613</v>
      </c>
      <c r="Q98" s="439">
        <v>360</v>
      </c>
      <c r="R98" s="435" t="s">
        <v>1608</v>
      </c>
      <c r="S98" s="436">
        <v>8953</v>
      </c>
      <c r="T98" s="435" t="s">
        <v>1341</v>
      </c>
      <c r="U98" s="441"/>
      <c r="V98" s="435" t="s">
        <v>1341</v>
      </c>
      <c r="W98" s="435" t="s">
        <v>1341</v>
      </c>
      <c r="X98" s="436" t="b">
        <v>0</v>
      </c>
      <c r="Y98" s="435" t="s">
        <v>1341</v>
      </c>
      <c r="Z98" s="435" t="s">
        <v>1341</v>
      </c>
      <c r="AA98" t="e">
        <f t="shared" si="7"/>
        <v>#N/A</v>
      </c>
      <c r="AN98" s="449" t="s">
        <v>188</v>
      </c>
      <c r="AO98" s="449">
        <v>4.0999999999999996</v>
      </c>
      <c r="AP98" s="449">
        <v>20150605</v>
      </c>
      <c r="AQ98" s="449" t="s">
        <v>770</v>
      </c>
      <c r="AR98" s="449" t="s">
        <v>770</v>
      </c>
      <c r="AS98" s="449">
        <v>5</v>
      </c>
      <c r="AT98" s="449">
        <v>90178</v>
      </c>
      <c r="AU98" s="449">
        <v>13</v>
      </c>
      <c r="AV98" s="449"/>
      <c r="AW98" s="449"/>
      <c r="AX98" s="449"/>
      <c r="AY98" s="449"/>
      <c r="AZ98" s="449">
        <v>1</v>
      </c>
      <c r="BA98" s="449">
        <v>1</v>
      </c>
      <c r="BB98" s="449">
        <v>2007</v>
      </c>
      <c r="BC98" s="449">
        <v>20090316</v>
      </c>
      <c r="BD98" s="449">
        <v>20090325</v>
      </c>
      <c r="BE98" s="449" t="s">
        <v>952</v>
      </c>
      <c r="BF98" s="449" t="s">
        <v>966</v>
      </c>
      <c r="BG98" s="449" t="s">
        <v>953</v>
      </c>
      <c r="BH98" s="449" t="s">
        <v>191</v>
      </c>
      <c r="BI98" s="449" t="s">
        <v>192</v>
      </c>
      <c r="BJ98" s="449" t="s">
        <v>193</v>
      </c>
      <c r="BK98" s="449" t="s">
        <v>194</v>
      </c>
      <c r="BL98" s="449">
        <v>32.03</v>
      </c>
      <c r="BM98" s="449"/>
      <c r="BN98" s="449" t="s">
        <v>195</v>
      </c>
      <c r="BO98" s="449">
        <v>5500</v>
      </c>
      <c r="BP98" s="449">
        <v>41819</v>
      </c>
      <c r="BQ98" s="449">
        <v>500</v>
      </c>
      <c r="BR98" s="449">
        <v>698</v>
      </c>
      <c r="BS98" s="449">
        <v>5500</v>
      </c>
      <c r="BT98" s="449">
        <v>270581</v>
      </c>
      <c r="BU98" s="449"/>
      <c r="BV98" s="449"/>
      <c r="BW98" s="449" t="s">
        <v>316</v>
      </c>
      <c r="BX98" s="449">
        <v>1.67E-2</v>
      </c>
      <c r="BY98" s="449">
        <v>25</v>
      </c>
      <c r="BZ98" s="449">
        <v>540</v>
      </c>
      <c r="CA98" s="449"/>
      <c r="CB98" s="449"/>
      <c r="CC98" s="449" t="s">
        <v>954</v>
      </c>
      <c r="CD98" s="449" t="s">
        <v>967</v>
      </c>
      <c r="CE98" s="449" t="s">
        <v>955</v>
      </c>
      <c r="CF98" s="449" t="s">
        <v>776</v>
      </c>
      <c r="CG98" s="449" t="s">
        <v>545</v>
      </c>
      <c r="CH98" s="449" t="s">
        <v>921</v>
      </c>
      <c r="CI98" s="449" t="s">
        <v>195</v>
      </c>
    </row>
    <row r="99" spans="1:87" x14ac:dyDescent="0.3">
      <c r="A99">
        <f t="shared" si="9"/>
        <v>52887</v>
      </c>
      <c r="B99" t="s">
        <v>2481</v>
      </c>
      <c r="C99" s="389" t="str">
        <f t="shared" si="8"/>
        <v>052887</v>
      </c>
      <c r="D99" s="297" t="s">
        <v>839</v>
      </c>
      <c r="E99" s="435" t="s">
        <v>2388</v>
      </c>
      <c r="F99" s="435" t="s">
        <v>1607</v>
      </c>
      <c r="G99" s="435" t="s">
        <v>1509</v>
      </c>
      <c r="H99" s="436">
        <v>2005</v>
      </c>
      <c r="I99" s="435" t="s">
        <v>1618</v>
      </c>
      <c r="J99" s="435" t="s">
        <v>1619</v>
      </c>
      <c r="K99" s="435" t="s">
        <v>1612</v>
      </c>
      <c r="L99" s="437">
        <v>38852</v>
      </c>
      <c r="M99" s="437">
        <v>38855</v>
      </c>
      <c r="N99" s="435" t="s">
        <v>1608</v>
      </c>
      <c r="O99" s="436">
        <v>63993</v>
      </c>
      <c r="P99" s="435" t="s">
        <v>1341</v>
      </c>
      <c r="Q99" s="441"/>
      <c r="R99" s="435" t="s">
        <v>1608</v>
      </c>
      <c r="S99" s="436">
        <v>493615</v>
      </c>
      <c r="T99" s="435" t="s">
        <v>1613</v>
      </c>
      <c r="U99" s="439">
        <v>1488</v>
      </c>
      <c r="V99" s="435" t="s">
        <v>1341</v>
      </c>
      <c r="W99" s="435" t="s">
        <v>1341</v>
      </c>
      <c r="X99" s="436" t="b">
        <v>0</v>
      </c>
      <c r="Y99" s="435" t="s">
        <v>1341</v>
      </c>
      <c r="Z99" s="435" t="s">
        <v>1341</v>
      </c>
      <c r="AA99" t="e">
        <f t="shared" si="7"/>
        <v>#N/A</v>
      </c>
      <c r="AN99" s="449" t="s">
        <v>188</v>
      </c>
      <c r="AO99" s="449">
        <v>4.0999999999999996</v>
      </c>
      <c r="AP99" s="449">
        <v>20150605</v>
      </c>
      <c r="AQ99" s="449" t="s">
        <v>770</v>
      </c>
      <c r="AR99" s="449" t="s">
        <v>770</v>
      </c>
      <c r="AS99" s="449">
        <v>5</v>
      </c>
      <c r="AT99" s="449">
        <v>90187</v>
      </c>
      <c r="AU99" s="449">
        <v>13</v>
      </c>
      <c r="AV99" s="449"/>
      <c r="AW99" s="449"/>
      <c r="AX99" s="449" t="s">
        <v>258</v>
      </c>
      <c r="AY99" s="449" t="s">
        <v>617</v>
      </c>
      <c r="AZ99" s="449">
        <v>1</v>
      </c>
      <c r="BA99" s="449">
        <v>1</v>
      </c>
      <c r="BB99" s="449">
        <v>2007</v>
      </c>
      <c r="BC99" s="449">
        <v>20081107</v>
      </c>
      <c r="BD99" s="449">
        <v>20081107</v>
      </c>
      <c r="BE99" s="449" t="s">
        <v>922</v>
      </c>
      <c r="BF99" s="449" t="s">
        <v>923</v>
      </c>
      <c r="BG99" s="449" t="s">
        <v>924</v>
      </c>
      <c r="BH99" s="449" t="s">
        <v>191</v>
      </c>
      <c r="BI99" s="449" t="s">
        <v>192</v>
      </c>
      <c r="BJ99" s="449" t="s">
        <v>214</v>
      </c>
      <c r="BK99" s="449" t="s">
        <v>194</v>
      </c>
      <c r="BL99" s="449">
        <v>47.95</v>
      </c>
      <c r="BM99" s="449"/>
      <c r="BN99" s="449" t="s">
        <v>195</v>
      </c>
      <c r="BO99" s="449">
        <v>5500</v>
      </c>
      <c r="BP99" s="449">
        <v>82691</v>
      </c>
      <c r="BQ99" s="449"/>
      <c r="BR99" s="449"/>
      <c r="BS99" s="449">
        <v>5500</v>
      </c>
      <c r="BT99" s="449">
        <v>1364</v>
      </c>
      <c r="BU99" s="449"/>
      <c r="BV99" s="449"/>
      <c r="BW99" s="449" t="s">
        <v>316</v>
      </c>
      <c r="BX99" s="449">
        <v>1.6199999999999999E-2</v>
      </c>
      <c r="BY99" s="449">
        <v>118</v>
      </c>
      <c r="BZ99" s="449">
        <v>1109</v>
      </c>
      <c r="CA99" s="449"/>
      <c r="CB99" s="449" t="s">
        <v>1312</v>
      </c>
      <c r="CC99" s="449" t="s">
        <v>925</v>
      </c>
      <c r="CD99" s="449" t="s">
        <v>926</v>
      </c>
      <c r="CE99" s="449" t="s">
        <v>926</v>
      </c>
      <c r="CF99" s="449" t="s">
        <v>776</v>
      </c>
      <c r="CG99" s="449" t="s">
        <v>545</v>
      </c>
      <c r="CH99" s="449" t="s">
        <v>921</v>
      </c>
      <c r="CI99" s="449" t="s">
        <v>195</v>
      </c>
    </row>
    <row r="100" spans="1:87" x14ac:dyDescent="0.3">
      <c r="A100">
        <f t="shared" si="9"/>
        <v>52888</v>
      </c>
      <c r="B100" t="s">
        <v>2481</v>
      </c>
      <c r="C100" s="389" t="str">
        <f t="shared" si="8"/>
        <v>052888</v>
      </c>
      <c r="D100" s="297" t="s">
        <v>839</v>
      </c>
      <c r="E100" s="435" t="s">
        <v>2393</v>
      </c>
      <c r="F100" s="435" t="s">
        <v>1607</v>
      </c>
      <c r="G100" s="435" t="s">
        <v>1509</v>
      </c>
      <c r="H100" s="436">
        <v>2005</v>
      </c>
      <c r="I100" s="435" t="s">
        <v>1618</v>
      </c>
      <c r="J100" s="435" t="s">
        <v>1619</v>
      </c>
      <c r="K100" s="435" t="s">
        <v>1612</v>
      </c>
      <c r="L100" s="437">
        <v>38852</v>
      </c>
      <c r="M100" s="437">
        <v>38855</v>
      </c>
      <c r="N100" s="435" t="s">
        <v>1608</v>
      </c>
      <c r="O100" s="436">
        <v>62308</v>
      </c>
      <c r="P100" s="435" t="s">
        <v>1341</v>
      </c>
      <c r="Q100" s="441"/>
      <c r="R100" s="435" t="s">
        <v>1608</v>
      </c>
      <c r="S100" s="436">
        <v>500711</v>
      </c>
      <c r="T100" s="435" t="s">
        <v>1613</v>
      </c>
      <c r="U100" s="436">
        <v>1503</v>
      </c>
      <c r="V100" s="435" t="s">
        <v>1341</v>
      </c>
      <c r="W100" s="435" t="s">
        <v>1341</v>
      </c>
      <c r="X100" s="436" t="b">
        <v>0</v>
      </c>
      <c r="Y100" s="435" t="s">
        <v>1341</v>
      </c>
      <c r="Z100" s="435" t="s">
        <v>1341</v>
      </c>
      <c r="AA100" t="e">
        <f t="shared" si="7"/>
        <v>#N/A</v>
      </c>
      <c r="AN100" s="449" t="s">
        <v>188</v>
      </c>
      <c r="AO100" s="449">
        <v>4.0999999999999996</v>
      </c>
      <c r="AP100" s="449">
        <v>20150605</v>
      </c>
      <c r="AQ100" s="449" t="s">
        <v>770</v>
      </c>
      <c r="AR100" s="449" t="s">
        <v>770</v>
      </c>
      <c r="AS100" s="449">
        <v>5</v>
      </c>
      <c r="AT100" s="449">
        <v>90188</v>
      </c>
      <c r="AU100" s="449">
        <v>13</v>
      </c>
      <c r="AV100" s="449"/>
      <c r="AW100" s="449"/>
      <c r="AX100" s="449"/>
      <c r="AY100" s="449"/>
      <c r="AZ100" s="449">
        <v>1</v>
      </c>
      <c r="BA100" s="449">
        <v>1</v>
      </c>
      <c r="BB100" s="449">
        <v>2007</v>
      </c>
      <c r="BC100" s="449">
        <v>20080729</v>
      </c>
      <c r="BD100" s="449">
        <v>20080809</v>
      </c>
      <c r="BE100" s="449" t="s">
        <v>914</v>
      </c>
      <c r="BF100" s="449" t="s">
        <v>915</v>
      </c>
      <c r="BG100" s="449" t="s">
        <v>916</v>
      </c>
      <c r="BH100" s="449" t="s">
        <v>213</v>
      </c>
      <c r="BI100" s="449" t="s">
        <v>192</v>
      </c>
      <c r="BJ100" s="449" t="s">
        <v>927</v>
      </c>
      <c r="BK100" s="449" t="s">
        <v>237</v>
      </c>
      <c r="BL100" s="449">
        <v>6.92</v>
      </c>
      <c r="BM100" s="449"/>
      <c r="BN100" s="449" t="s">
        <v>316</v>
      </c>
      <c r="BO100" s="449">
        <v>5500</v>
      </c>
      <c r="BP100" s="449">
        <v>107788</v>
      </c>
      <c r="BQ100" s="449">
        <v>500</v>
      </c>
      <c r="BR100" s="449">
        <v>218</v>
      </c>
      <c r="BS100" s="449">
        <v>5500</v>
      </c>
      <c r="BT100" s="449">
        <v>38441</v>
      </c>
      <c r="BU100" s="449">
        <v>500</v>
      </c>
      <c r="BV100" s="449">
        <v>1548</v>
      </c>
      <c r="BW100" s="449" t="s">
        <v>316</v>
      </c>
      <c r="BX100" s="449">
        <v>0.01</v>
      </c>
      <c r="BY100" s="449">
        <v>14</v>
      </c>
      <c r="BZ100" s="449">
        <v>500</v>
      </c>
      <c r="CA100" s="449"/>
      <c r="CB100" s="449" t="s">
        <v>1313</v>
      </c>
      <c r="CC100" s="449" t="s">
        <v>918</v>
      </c>
      <c r="CD100" s="449" t="s">
        <v>919</v>
      </c>
      <c r="CE100" s="449" t="s">
        <v>920</v>
      </c>
      <c r="CF100" s="449" t="s">
        <v>776</v>
      </c>
      <c r="CG100" s="449" t="s">
        <v>545</v>
      </c>
      <c r="CH100" s="449" t="s">
        <v>921</v>
      </c>
      <c r="CI100" s="449" t="s">
        <v>195</v>
      </c>
    </row>
    <row r="101" spans="1:87" x14ac:dyDescent="0.3">
      <c r="A101">
        <f t="shared" si="9"/>
        <v>52889</v>
      </c>
      <c r="B101" t="s">
        <v>2481</v>
      </c>
      <c r="C101" s="389" t="str">
        <f t="shared" si="8"/>
        <v>052889</v>
      </c>
      <c r="D101" s="297" t="s">
        <v>839</v>
      </c>
      <c r="E101" s="435" t="s">
        <v>2387</v>
      </c>
      <c r="F101" s="435" t="s">
        <v>1607</v>
      </c>
      <c r="G101" s="435" t="s">
        <v>1509</v>
      </c>
      <c r="H101" s="436">
        <v>2005</v>
      </c>
      <c r="I101" s="435" t="s">
        <v>1618</v>
      </c>
      <c r="J101" s="435" t="s">
        <v>1619</v>
      </c>
      <c r="K101" s="435" t="s">
        <v>1612</v>
      </c>
      <c r="L101" s="437">
        <v>38852</v>
      </c>
      <c r="M101" s="437">
        <v>38855</v>
      </c>
      <c r="N101" s="435" t="s">
        <v>1608</v>
      </c>
      <c r="O101" s="436">
        <v>64172</v>
      </c>
      <c r="P101" s="435" t="s">
        <v>1341</v>
      </c>
      <c r="Q101" s="441"/>
      <c r="R101" s="435" t="s">
        <v>1608</v>
      </c>
      <c r="S101" s="436">
        <v>497191</v>
      </c>
      <c r="T101" s="435" t="s">
        <v>1613</v>
      </c>
      <c r="U101" s="436">
        <v>1498</v>
      </c>
      <c r="V101" s="435" t="s">
        <v>1341</v>
      </c>
      <c r="W101" s="435" t="s">
        <v>1341</v>
      </c>
      <c r="X101" s="436" t="b">
        <v>0</v>
      </c>
      <c r="Y101" s="435" t="s">
        <v>1341</v>
      </c>
      <c r="Z101" s="435" t="s">
        <v>1341</v>
      </c>
      <c r="AA101" t="e">
        <f t="shared" si="7"/>
        <v>#N/A</v>
      </c>
      <c r="AN101" s="449" t="s">
        <v>188</v>
      </c>
      <c r="AO101" s="449">
        <v>4.0999999999999996</v>
      </c>
      <c r="AP101" s="449">
        <v>20150605</v>
      </c>
      <c r="AQ101" s="449" t="s">
        <v>770</v>
      </c>
      <c r="AR101" s="449" t="s">
        <v>770</v>
      </c>
      <c r="AS101" s="449">
        <v>5</v>
      </c>
      <c r="AT101" s="449">
        <v>90189</v>
      </c>
      <c r="AU101" s="449">
        <v>13</v>
      </c>
      <c r="AV101" s="449"/>
      <c r="AW101" s="449"/>
      <c r="AX101" s="449" t="s">
        <v>258</v>
      </c>
      <c r="AY101" s="449" t="s">
        <v>620</v>
      </c>
      <c r="AZ101" s="449">
        <v>1</v>
      </c>
      <c r="BA101" s="449">
        <v>1</v>
      </c>
      <c r="BB101" s="449">
        <v>2007</v>
      </c>
      <c r="BC101" s="449">
        <v>20090214</v>
      </c>
      <c r="BD101" s="449">
        <v>20090302</v>
      </c>
      <c r="BE101" s="449" t="s">
        <v>922</v>
      </c>
      <c r="BF101" s="449" t="s">
        <v>923</v>
      </c>
      <c r="BG101" s="449" t="s">
        <v>924</v>
      </c>
      <c r="BH101" s="449" t="s">
        <v>191</v>
      </c>
      <c r="BI101" s="449" t="s">
        <v>192</v>
      </c>
      <c r="BJ101" s="449" t="s">
        <v>214</v>
      </c>
      <c r="BK101" s="449" t="s">
        <v>194</v>
      </c>
      <c r="BL101" s="449">
        <v>43.57</v>
      </c>
      <c r="BM101" s="449"/>
      <c r="BN101" s="449" t="s">
        <v>195</v>
      </c>
      <c r="BO101" s="449">
        <v>5500</v>
      </c>
      <c r="BP101" s="449">
        <v>104073</v>
      </c>
      <c r="BQ101" s="449">
        <v>500</v>
      </c>
      <c r="BR101" s="449">
        <v>3529</v>
      </c>
      <c r="BS101" s="449"/>
      <c r="BT101" s="449"/>
      <c r="BU101" s="449"/>
      <c r="BV101" s="449"/>
      <c r="BW101" s="449" t="s">
        <v>316</v>
      </c>
      <c r="BX101" s="449">
        <v>3.2800000000000003E-2</v>
      </c>
      <c r="BY101" s="449">
        <v>199</v>
      </c>
      <c r="BZ101" s="449">
        <v>1849</v>
      </c>
      <c r="CA101" s="449"/>
      <c r="CB101" s="449" t="s">
        <v>1314</v>
      </c>
      <c r="CC101" s="449" t="s">
        <v>925</v>
      </c>
      <c r="CD101" s="449" t="s">
        <v>926</v>
      </c>
      <c r="CE101" s="449" t="s">
        <v>926</v>
      </c>
      <c r="CF101" s="449" t="s">
        <v>776</v>
      </c>
      <c r="CG101" s="449" t="s">
        <v>545</v>
      </c>
      <c r="CH101" s="449" t="s">
        <v>921</v>
      </c>
      <c r="CI101" s="449" t="s">
        <v>195</v>
      </c>
    </row>
    <row r="102" spans="1:87" x14ac:dyDescent="0.3">
      <c r="A102">
        <f t="shared" si="9"/>
        <v>52890</v>
      </c>
      <c r="B102" t="s">
        <v>2481</v>
      </c>
      <c r="C102" s="389" t="str">
        <f t="shared" si="8"/>
        <v>052890</v>
      </c>
      <c r="D102" s="297" t="s">
        <v>839</v>
      </c>
      <c r="E102" s="435" t="s">
        <v>2390</v>
      </c>
      <c r="F102" s="435" t="s">
        <v>1607</v>
      </c>
      <c r="G102" s="435" t="s">
        <v>1509</v>
      </c>
      <c r="H102" s="436">
        <v>2005</v>
      </c>
      <c r="I102" s="435" t="s">
        <v>1618</v>
      </c>
      <c r="J102" s="435" t="s">
        <v>1619</v>
      </c>
      <c r="K102" s="435" t="s">
        <v>1612</v>
      </c>
      <c r="L102" s="437">
        <v>38852</v>
      </c>
      <c r="M102" s="437">
        <v>38855</v>
      </c>
      <c r="N102" s="435" t="s">
        <v>1608</v>
      </c>
      <c r="O102" s="436">
        <v>61973</v>
      </c>
      <c r="P102" s="435" t="s">
        <v>1341</v>
      </c>
      <c r="Q102" s="441"/>
      <c r="R102" s="435" t="s">
        <v>1608</v>
      </c>
      <c r="S102" s="436">
        <v>489044</v>
      </c>
      <c r="T102" s="435" t="s">
        <v>1613</v>
      </c>
      <c r="U102" s="436">
        <v>1471</v>
      </c>
      <c r="V102" s="435" t="s">
        <v>1341</v>
      </c>
      <c r="W102" s="435" t="s">
        <v>1341</v>
      </c>
      <c r="X102" s="436" t="b">
        <v>0</v>
      </c>
      <c r="Y102" s="435" t="s">
        <v>1341</v>
      </c>
      <c r="Z102" s="435" t="s">
        <v>1341</v>
      </c>
      <c r="AA102" t="e">
        <f t="shared" si="7"/>
        <v>#N/A</v>
      </c>
      <c r="AN102" s="449" t="s">
        <v>188</v>
      </c>
      <c r="AO102" s="449">
        <v>4.0999999999999996</v>
      </c>
      <c r="AP102" s="449">
        <v>20150605</v>
      </c>
      <c r="AQ102" s="449" t="s">
        <v>770</v>
      </c>
      <c r="AR102" s="449" t="s">
        <v>770</v>
      </c>
      <c r="AS102" s="449">
        <v>5</v>
      </c>
      <c r="AT102" s="449">
        <v>90190</v>
      </c>
      <c r="AU102" s="449">
        <v>13</v>
      </c>
      <c r="AV102" s="449"/>
      <c r="AW102" s="449"/>
      <c r="AX102" s="449" t="s">
        <v>258</v>
      </c>
      <c r="AY102" s="449" t="s">
        <v>622</v>
      </c>
      <c r="AZ102" s="449">
        <v>1</v>
      </c>
      <c r="BA102" s="449">
        <v>1</v>
      </c>
      <c r="BB102" s="449">
        <v>2007</v>
      </c>
      <c r="BC102" s="449">
        <v>20090206</v>
      </c>
      <c r="BD102" s="449">
        <v>20090206</v>
      </c>
      <c r="BE102" s="449" t="s">
        <v>922</v>
      </c>
      <c r="BF102" s="449" t="s">
        <v>923</v>
      </c>
      <c r="BG102" s="449" t="s">
        <v>924</v>
      </c>
      <c r="BH102" s="449" t="s">
        <v>191</v>
      </c>
      <c r="BI102" s="449" t="s">
        <v>192</v>
      </c>
      <c r="BJ102" s="449" t="s">
        <v>214</v>
      </c>
      <c r="BK102" s="449" t="s">
        <v>194</v>
      </c>
      <c r="BL102" s="449">
        <v>35.549999999999997</v>
      </c>
      <c r="BM102" s="449"/>
      <c r="BN102" s="449" t="s">
        <v>195</v>
      </c>
      <c r="BO102" s="449">
        <v>5500</v>
      </c>
      <c r="BP102" s="449">
        <v>92537</v>
      </c>
      <c r="BQ102" s="449">
        <v>500</v>
      </c>
      <c r="BR102" s="449">
        <v>2736</v>
      </c>
      <c r="BS102" s="449">
        <v>5500</v>
      </c>
      <c r="BT102" s="449">
        <v>6673</v>
      </c>
      <c r="BU102" s="449">
        <v>500</v>
      </c>
      <c r="BV102" s="449">
        <v>1374</v>
      </c>
      <c r="BW102" s="449" t="s">
        <v>316</v>
      </c>
      <c r="BX102" s="449">
        <v>7.7899999999999997E-2</v>
      </c>
      <c r="BY102" s="449">
        <v>193</v>
      </c>
      <c r="BZ102" s="449">
        <v>1284</v>
      </c>
      <c r="CA102" s="449"/>
      <c r="CB102" s="449" t="s">
        <v>1315</v>
      </c>
      <c r="CC102" s="449" t="s">
        <v>925</v>
      </c>
      <c r="CD102" s="449" t="s">
        <v>926</v>
      </c>
      <c r="CE102" s="449" t="s">
        <v>926</v>
      </c>
      <c r="CF102" s="449" t="s">
        <v>776</v>
      </c>
      <c r="CG102" s="449" t="s">
        <v>545</v>
      </c>
      <c r="CH102" s="449" t="s">
        <v>921</v>
      </c>
      <c r="CI102" s="449" t="s">
        <v>195</v>
      </c>
    </row>
    <row r="103" spans="1:87" x14ac:dyDescent="0.3">
      <c r="A103">
        <f t="shared" si="9"/>
        <v>52891</v>
      </c>
      <c r="B103" t="s">
        <v>2481</v>
      </c>
      <c r="C103" s="389" t="str">
        <f t="shared" si="8"/>
        <v>052891</v>
      </c>
      <c r="D103" s="297" t="s">
        <v>839</v>
      </c>
      <c r="E103" s="435" t="s">
        <v>2272</v>
      </c>
      <c r="F103" s="435" t="s">
        <v>1607</v>
      </c>
      <c r="G103" s="435" t="s">
        <v>1505</v>
      </c>
      <c r="H103" s="436">
        <v>2005</v>
      </c>
      <c r="I103" s="435" t="s">
        <v>1610</v>
      </c>
      <c r="J103" s="435" t="s">
        <v>1611</v>
      </c>
      <c r="K103" s="435" t="s">
        <v>1612</v>
      </c>
      <c r="L103" s="437">
        <v>38925</v>
      </c>
      <c r="M103" s="437">
        <v>38933</v>
      </c>
      <c r="N103" s="435" t="s">
        <v>1608</v>
      </c>
      <c r="O103" s="436">
        <v>51767</v>
      </c>
      <c r="P103" s="435" t="s">
        <v>1341</v>
      </c>
      <c r="Q103" s="438"/>
      <c r="R103" s="435" t="s">
        <v>1608</v>
      </c>
      <c r="S103" s="436">
        <v>10352</v>
      </c>
      <c r="T103" s="435" t="s">
        <v>1613</v>
      </c>
      <c r="U103" s="436">
        <v>5</v>
      </c>
      <c r="V103" s="435" t="s">
        <v>1341</v>
      </c>
      <c r="W103" s="435" t="s">
        <v>1341</v>
      </c>
      <c r="X103" s="436" t="b">
        <v>0</v>
      </c>
      <c r="Y103" s="435" t="s">
        <v>1341</v>
      </c>
      <c r="Z103" s="435" t="s">
        <v>1341</v>
      </c>
      <c r="AA103" t="e">
        <f t="shared" si="7"/>
        <v>#N/A</v>
      </c>
      <c r="AN103" s="449" t="s">
        <v>188</v>
      </c>
      <c r="AO103" s="449">
        <v>4.0999999999999996</v>
      </c>
      <c r="AP103" s="449">
        <v>20150605</v>
      </c>
      <c r="AQ103" s="449" t="s">
        <v>770</v>
      </c>
      <c r="AR103" s="449" t="s">
        <v>770</v>
      </c>
      <c r="AS103" s="449">
        <v>5</v>
      </c>
      <c r="AT103" s="449">
        <v>90193</v>
      </c>
      <c r="AU103" s="449">
        <v>13</v>
      </c>
      <c r="AV103" s="449"/>
      <c r="AW103" s="449"/>
      <c r="AX103" s="449"/>
      <c r="AY103" s="449"/>
      <c r="AZ103" s="449">
        <v>1</v>
      </c>
      <c r="BA103" s="449">
        <v>1</v>
      </c>
      <c r="BB103" s="449">
        <v>2008</v>
      </c>
      <c r="BC103" s="449">
        <v>20091030</v>
      </c>
      <c r="BD103" s="449">
        <v>20091101</v>
      </c>
      <c r="BE103" s="449" t="s">
        <v>934</v>
      </c>
      <c r="BF103" s="449" t="s">
        <v>937</v>
      </c>
      <c r="BG103" s="449" t="s">
        <v>935</v>
      </c>
      <c r="BH103" s="449" t="s">
        <v>191</v>
      </c>
      <c r="BI103" s="449" t="s">
        <v>192</v>
      </c>
      <c r="BJ103" s="449" t="s">
        <v>193</v>
      </c>
      <c r="BK103" s="449" t="s">
        <v>194</v>
      </c>
      <c r="BL103" s="449">
        <v>56.28</v>
      </c>
      <c r="BM103" s="449"/>
      <c r="BN103" s="449" t="s">
        <v>195</v>
      </c>
      <c r="BO103" s="449">
        <v>5000</v>
      </c>
      <c r="BP103" s="449">
        <v>49845</v>
      </c>
      <c r="BQ103" s="449"/>
      <c r="BR103" s="449"/>
      <c r="BS103" s="449">
        <v>5000</v>
      </c>
      <c r="BT103" s="449">
        <v>259204</v>
      </c>
      <c r="BU103" s="449">
        <v>0</v>
      </c>
      <c r="BV103" s="449">
        <v>508</v>
      </c>
      <c r="BW103" s="449" t="s">
        <v>316</v>
      </c>
      <c r="BX103" s="449">
        <v>2.7E-2</v>
      </c>
      <c r="BY103" s="449">
        <v>92</v>
      </c>
      <c r="BZ103" s="449">
        <v>295</v>
      </c>
      <c r="CA103" s="449"/>
      <c r="CB103" s="449"/>
      <c r="CC103" s="449" t="s">
        <v>936</v>
      </c>
      <c r="CD103" s="449" t="s">
        <v>938</v>
      </c>
      <c r="CE103" s="449" t="s">
        <v>936</v>
      </c>
      <c r="CF103" s="449" t="s">
        <v>776</v>
      </c>
      <c r="CG103" s="449" t="s">
        <v>545</v>
      </c>
      <c r="CH103" s="449" t="s">
        <v>921</v>
      </c>
      <c r="CI103" s="449" t="s">
        <v>195</v>
      </c>
    </row>
    <row r="104" spans="1:87" x14ac:dyDescent="0.3">
      <c r="A104">
        <f t="shared" si="9"/>
        <v>52892</v>
      </c>
      <c r="B104" t="s">
        <v>2481</v>
      </c>
      <c r="C104" s="389" t="str">
        <f t="shared" si="8"/>
        <v>052892</v>
      </c>
      <c r="D104" s="297" t="s">
        <v>839</v>
      </c>
      <c r="E104" s="435" t="s">
        <v>2269</v>
      </c>
      <c r="F104" s="435" t="s">
        <v>1607</v>
      </c>
      <c r="G104" s="435" t="s">
        <v>1505</v>
      </c>
      <c r="H104" s="436">
        <v>2005</v>
      </c>
      <c r="I104" s="435" t="s">
        <v>1610</v>
      </c>
      <c r="J104" s="435" t="s">
        <v>1611</v>
      </c>
      <c r="K104" s="435" t="s">
        <v>1612</v>
      </c>
      <c r="L104" s="437">
        <v>38925</v>
      </c>
      <c r="M104" s="437">
        <v>38933</v>
      </c>
      <c r="N104" s="435" t="s">
        <v>1608</v>
      </c>
      <c r="O104" s="436">
        <v>51623</v>
      </c>
      <c r="P104" s="435" t="s">
        <v>1341</v>
      </c>
      <c r="Q104" s="438"/>
      <c r="R104" s="435" t="s">
        <v>1608</v>
      </c>
      <c r="S104" s="436">
        <v>10950</v>
      </c>
      <c r="T104" s="435" t="s">
        <v>1613</v>
      </c>
      <c r="U104" s="436">
        <v>5</v>
      </c>
      <c r="V104" s="435" t="s">
        <v>1341</v>
      </c>
      <c r="W104" s="435" t="s">
        <v>1341</v>
      </c>
      <c r="X104" s="436" t="b">
        <v>0</v>
      </c>
      <c r="Y104" s="435" t="s">
        <v>1341</v>
      </c>
      <c r="Z104" s="435" t="s">
        <v>1341</v>
      </c>
      <c r="AA104" t="e">
        <f t="shared" si="7"/>
        <v>#N/A</v>
      </c>
      <c r="AN104" s="449" t="s">
        <v>188</v>
      </c>
      <c r="AO104" s="449">
        <v>4.0999999999999996</v>
      </c>
      <c r="AP104" s="449">
        <v>20150605</v>
      </c>
      <c r="AQ104" s="449" t="s">
        <v>770</v>
      </c>
      <c r="AR104" s="449" t="s">
        <v>770</v>
      </c>
      <c r="AS104" s="449">
        <v>5</v>
      </c>
      <c r="AT104" s="449">
        <v>90194</v>
      </c>
      <c r="AU104" s="449">
        <v>13</v>
      </c>
      <c r="AV104" s="449"/>
      <c r="AW104" s="449"/>
      <c r="AX104" s="449"/>
      <c r="AY104" s="449"/>
      <c r="AZ104" s="449">
        <v>1</v>
      </c>
      <c r="BA104" s="449">
        <v>1</v>
      </c>
      <c r="BB104" s="449">
        <v>2008</v>
      </c>
      <c r="BC104" s="449">
        <v>20100128</v>
      </c>
      <c r="BD104" s="449">
        <v>20100128</v>
      </c>
      <c r="BE104" s="449" t="s">
        <v>928</v>
      </c>
      <c r="BF104" s="449" t="s">
        <v>941</v>
      </c>
      <c r="BG104" s="449" t="s">
        <v>930</v>
      </c>
      <c r="BH104" s="449" t="s">
        <v>191</v>
      </c>
      <c r="BI104" s="449" t="s">
        <v>192</v>
      </c>
      <c r="BJ104" s="449" t="s">
        <v>193</v>
      </c>
      <c r="BK104" s="449" t="s">
        <v>194</v>
      </c>
      <c r="BL104" s="449">
        <v>38.57</v>
      </c>
      <c r="BM104" s="449"/>
      <c r="BN104" s="449" t="s">
        <v>195</v>
      </c>
      <c r="BO104" s="449">
        <v>5500</v>
      </c>
      <c r="BP104" s="449">
        <v>34885</v>
      </c>
      <c r="BQ104" s="449"/>
      <c r="BR104" s="449"/>
      <c r="BS104" s="449">
        <v>5500</v>
      </c>
      <c r="BT104" s="449">
        <v>649129</v>
      </c>
      <c r="BU104" s="449"/>
      <c r="BV104" s="449"/>
      <c r="BW104" s="449" t="s">
        <v>316</v>
      </c>
      <c r="BX104" s="449">
        <v>3.5999999999999999E-3</v>
      </c>
      <c r="BY104" s="449">
        <v>34</v>
      </c>
      <c r="BZ104" s="449">
        <v>500</v>
      </c>
      <c r="CA104" s="449"/>
      <c r="CB104" s="449"/>
      <c r="CC104" s="449" t="s">
        <v>931</v>
      </c>
      <c r="CD104" s="449" t="s">
        <v>943</v>
      </c>
      <c r="CE104" s="449" t="s">
        <v>1847</v>
      </c>
      <c r="CF104" s="449" t="s">
        <v>776</v>
      </c>
      <c r="CG104" s="449" t="s">
        <v>545</v>
      </c>
      <c r="CH104" s="449" t="s">
        <v>921</v>
      </c>
      <c r="CI104" s="449" t="s">
        <v>195</v>
      </c>
    </row>
    <row r="105" spans="1:87" x14ac:dyDescent="0.3">
      <c r="A105">
        <f t="shared" si="9"/>
        <v>52893</v>
      </c>
      <c r="B105" t="s">
        <v>2481</v>
      </c>
      <c r="C105" s="389" t="str">
        <f t="shared" si="8"/>
        <v>052893</v>
      </c>
      <c r="D105" s="297" t="s">
        <v>839</v>
      </c>
      <c r="E105" s="435" t="s">
        <v>2277</v>
      </c>
      <c r="F105" s="435" t="s">
        <v>1607</v>
      </c>
      <c r="G105" s="435" t="s">
        <v>1505</v>
      </c>
      <c r="H105" s="436">
        <v>2005</v>
      </c>
      <c r="I105" s="435" t="s">
        <v>1610</v>
      </c>
      <c r="J105" s="435" t="s">
        <v>1611</v>
      </c>
      <c r="K105" s="435" t="s">
        <v>1612</v>
      </c>
      <c r="L105" s="437">
        <v>38925</v>
      </c>
      <c r="M105" s="437">
        <v>38933</v>
      </c>
      <c r="N105" s="435" t="s">
        <v>1608</v>
      </c>
      <c r="O105" s="436">
        <v>51565</v>
      </c>
      <c r="P105" s="435" t="s">
        <v>1341</v>
      </c>
      <c r="Q105" s="438"/>
      <c r="R105" s="435" t="s">
        <v>1608</v>
      </c>
      <c r="S105" s="436">
        <v>12097</v>
      </c>
      <c r="T105" s="435" t="s">
        <v>1613</v>
      </c>
      <c r="U105" s="436">
        <v>5</v>
      </c>
      <c r="V105" s="435" t="s">
        <v>1341</v>
      </c>
      <c r="W105" s="435" t="s">
        <v>1341</v>
      </c>
      <c r="X105" s="436" t="b">
        <v>0</v>
      </c>
      <c r="Y105" s="435" t="s">
        <v>1341</v>
      </c>
      <c r="Z105" s="435" t="s">
        <v>1341</v>
      </c>
      <c r="AA105" t="e">
        <f t="shared" si="7"/>
        <v>#N/A</v>
      </c>
      <c r="AN105" s="449" t="s">
        <v>188</v>
      </c>
      <c r="AO105" s="449">
        <v>4.0999999999999996</v>
      </c>
      <c r="AP105" s="449">
        <v>20150605</v>
      </c>
      <c r="AQ105" s="449" t="s">
        <v>770</v>
      </c>
      <c r="AR105" s="449" t="s">
        <v>770</v>
      </c>
      <c r="AS105" s="449">
        <v>5</v>
      </c>
      <c r="AT105" s="449">
        <v>90196</v>
      </c>
      <c r="AU105" s="449">
        <v>13</v>
      </c>
      <c r="AV105" s="449"/>
      <c r="AW105" s="449"/>
      <c r="AX105" s="449"/>
      <c r="AY105" s="449"/>
      <c r="AZ105" s="449">
        <v>1</v>
      </c>
      <c r="BA105" s="449">
        <v>1</v>
      </c>
      <c r="BB105" s="449">
        <v>2008</v>
      </c>
      <c r="BC105" s="449">
        <v>20100331</v>
      </c>
      <c r="BD105" s="449">
        <v>20100408</v>
      </c>
      <c r="BE105" s="449" t="s">
        <v>934</v>
      </c>
      <c r="BF105" s="449" t="s">
        <v>937</v>
      </c>
      <c r="BG105" s="449" t="s">
        <v>935</v>
      </c>
      <c r="BH105" s="449" t="s">
        <v>191</v>
      </c>
      <c r="BI105" s="449" t="s">
        <v>192</v>
      </c>
      <c r="BJ105" s="449" t="s">
        <v>193</v>
      </c>
      <c r="BK105" s="449" t="s">
        <v>237</v>
      </c>
      <c r="BL105" s="449">
        <v>54.26</v>
      </c>
      <c r="BM105" s="449"/>
      <c r="BN105" s="449" t="s">
        <v>195</v>
      </c>
      <c r="BO105" s="449">
        <v>5000</v>
      </c>
      <c r="BP105" s="449">
        <v>43649</v>
      </c>
      <c r="BQ105" s="449"/>
      <c r="BR105" s="449"/>
      <c r="BS105" s="449">
        <v>5000</v>
      </c>
      <c r="BT105" s="449">
        <v>387385</v>
      </c>
      <c r="BU105" s="449"/>
      <c r="BV105" s="449"/>
      <c r="BW105" s="449" t="s">
        <v>196</v>
      </c>
      <c r="BX105" s="449">
        <v>3.7000000000000002E-3</v>
      </c>
      <c r="BY105" s="449">
        <v>31</v>
      </c>
      <c r="BZ105" s="449">
        <v>538</v>
      </c>
      <c r="CA105" s="449"/>
      <c r="CB105" s="449"/>
      <c r="CC105" s="449" t="s">
        <v>936</v>
      </c>
      <c r="CD105" s="449" t="s">
        <v>938</v>
      </c>
      <c r="CE105" s="449" t="s">
        <v>936</v>
      </c>
      <c r="CF105" s="449" t="s">
        <v>776</v>
      </c>
      <c r="CG105" s="449" t="s">
        <v>545</v>
      </c>
      <c r="CH105" s="449" t="s">
        <v>921</v>
      </c>
      <c r="CI105" s="449" t="s">
        <v>195</v>
      </c>
    </row>
    <row r="106" spans="1:87" x14ac:dyDescent="0.3">
      <c r="A106">
        <f t="shared" si="9"/>
        <v>52894</v>
      </c>
      <c r="B106" t="s">
        <v>2481</v>
      </c>
      <c r="C106" s="389" t="str">
        <f t="shared" si="8"/>
        <v>052894</v>
      </c>
      <c r="D106" s="297" t="s">
        <v>839</v>
      </c>
      <c r="E106" s="435" t="s">
        <v>2274</v>
      </c>
      <c r="F106" s="435" t="s">
        <v>1607</v>
      </c>
      <c r="G106" s="435" t="s">
        <v>1505</v>
      </c>
      <c r="H106" s="436">
        <v>2005</v>
      </c>
      <c r="I106" s="435" t="s">
        <v>1610</v>
      </c>
      <c r="J106" s="435" t="s">
        <v>1611</v>
      </c>
      <c r="K106" s="435" t="s">
        <v>1612</v>
      </c>
      <c r="L106" s="437">
        <v>38925</v>
      </c>
      <c r="M106" s="437">
        <v>38933</v>
      </c>
      <c r="N106" s="435" t="s">
        <v>1608</v>
      </c>
      <c r="O106" s="436">
        <v>51868</v>
      </c>
      <c r="P106" s="435" t="s">
        <v>1341</v>
      </c>
      <c r="Q106" s="438"/>
      <c r="R106" s="435" t="s">
        <v>1608</v>
      </c>
      <c r="S106" s="436">
        <v>11645</v>
      </c>
      <c r="T106" s="435" t="s">
        <v>1613</v>
      </c>
      <c r="U106" s="436">
        <v>5</v>
      </c>
      <c r="V106" s="435" t="s">
        <v>1341</v>
      </c>
      <c r="W106" s="435" t="s">
        <v>1341</v>
      </c>
      <c r="X106" s="436" t="b">
        <v>0</v>
      </c>
      <c r="Y106" s="435" t="s">
        <v>1341</v>
      </c>
      <c r="Z106" s="435" t="s">
        <v>1341</v>
      </c>
      <c r="AA106" t="e">
        <f t="shared" si="7"/>
        <v>#N/A</v>
      </c>
      <c r="AN106" s="449" t="s">
        <v>188</v>
      </c>
      <c r="AO106" s="449">
        <v>4.0999999999999996</v>
      </c>
      <c r="AP106" s="449">
        <v>20150605</v>
      </c>
      <c r="AQ106" s="449" t="s">
        <v>770</v>
      </c>
      <c r="AR106" s="449" t="s">
        <v>770</v>
      </c>
      <c r="AS106" s="449">
        <v>5</v>
      </c>
      <c r="AT106" s="449">
        <v>90197</v>
      </c>
      <c r="AU106" s="449">
        <v>13</v>
      </c>
      <c r="AV106" s="449"/>
      <c r="AW106" s="449"/>
      <c r="AX106" s="449"/>
      <c r="AY106" s="449"/>
      <c r="AZ106" s="449">
        <v>1</v>
      </c>
      <c r="BA106" s="449">
        <v>1</v>
      </c>
      <c r="BB106" s="449">
        <v>2008</v>
      </c>
      <c r="BC106" s="449">
        <v>20100205</v>
      </c>
      <c r="BD106" s="449">
        <v>20100208</v>
      </c>
      <c r="BE106" s="449" t="s">
        <v>934</v>
      </c>
      <c r="BF106" s="449" t="s">
        <v>937</v>
      </c>
      <c r="BG106" s="449" t="s">
        <v>935</v>
      </c>
      <c r="BH106" s="449" t="s">
        <v>191</v>
      </c>
      <c r="BI106" s="449" t="s">
        <v>192</v>
      </c>
      <c r="BJ106" s="449" t="s">
        <v>193</v>
      </c>
      <c r="BK106" s="449" t="s">
        <v>237</v>
      </c>
      <c r="BL106" s="449">
        <v>50.06</v>
      </c>
      <c r="BM106" s="449"/>
      <c r="BN106" s="449" t="s">
        <v>195</v>
      </c>
      <c r="BO106" s="449">
        <v>5000</v>
      </c>
      <c r="BP106" s="449">
        <v>55897</v>
      </c>
      <c r="BQ106" s="449"/>
      <c r="BR106" s="449"/>
      <c r="BS106" s="449">
        <v>5000</v>
      </c>
      <c r="BT106" s="449">
        <v>249743</v>
      </c>
      <c r="BU106" s="449"/>
      <c r="BV106" s="449"/>
      <c r="BW106" s="449" t="s">
        <v>196</v>
      </c>
      <c r="BX106" s="449"/>
      <c r="BY106" s="449">
        <v>31</v>
      </c>
      <c r="BZ106" s="449">
        <v>614</v>
      </c>
      <c r="CA106" s="449"/>
      <c r="CB106" s="449"/>
      <c r="CC106" s="449" t="s">
        <v>936</v>
      </c>
      <c r="CD106" s="449" t="s">
        <v>938</v>
      </c>
      <c r="CE106" s="449" t="s">
        <v>936</v>
      </c>
      <c r="CF106" s="449" t="s">
        <v>776</v>
      </c>
      <c r="CG106" s="449" t="s">
        <v>545</v>
      </c>
      <c r="CH106" s="449" t="s">
        <v>921</v>
      </c>
      <c r="CI106" s="449" t="s">
        <v>195</v>
      </c>
    </row>
    <row r="107" spans="1:87" x14ac:dyDescent="0.3">
      <c r="A107">
        <f t="shared" si="9"/>
        <v>210680</v>
      </c>
      <c r="B107" t="s">
        <v>2481</v>
      </c>
      <c r="C107" s="389" t="str">
        <f t="shared" si="8"/>
        <v>210680</v>
      </c>
      <c r="D107" s="297" t="s">
        <v>839</v>
      </c>
      <c r="E107" s="435" t="s">
        <v>2284</v>
      </c>
      <c r="F107" s="435" t="s">
        <v>1607</v>
      </c>
      <c r="G107" s="435" t="s">
        <v>1507</v>
      </c>
      <c r="H107" s="436">
        <v>2005</v>
      </c>
      <c r="I107" s="435" t="s">
        <v>1780</v>
      </c>
      <c r="J107" s="435" t="s">
        <v>1781</v>
      </c>
      <c r="K107" s="435" t="s">
        <v>1612</v>
      </c>
      <c r="L107" s="437">
        <v>38940</v>
      </c>
      <c r="M107" s="437">
        <v>38946</v>
      </c>
      <c r="N107" s="435" t="s">
        <v>1608</v>
      </c>
      <c r="O107" s="436">
        <v>184372</v>
      </c>
      <c r="P107" s="435" t="s">
        <v>1613</v>
      </c>
      <c r="Q107" s="439">
        <v>5802</v>
      </c>
      <c r="R107" s="435" t="s">
        <v>1608</v>
      </c>
      <c r="S107" s="436">
        <v>3223</v>
      </c>
      <c r="T107" s="435" t="s">
        <v>1613</v>
      </c>
      <c r="U107" s="439">
        <v>1289</v>
      </c>
      <c r="V107" s="435" t="s">
        <v>250</v>
      </c>
      <c r="W107" s="435" t="s">
        <v>2285</v>
      </c>
      <c r="X107" s="436" t="b">
        <v>0</v>
      </c>
      <c r="Y107" s="435" t="s">
        <v>1341</v>
      </c>
      <c r="Z107" s="435" t="s">
        <v>1341</v>
      </c>
      <c r="AA107" t="e">
        <f t="shared" si="7"/>
        <v>#N/A</v>
      </c>
      <c r="AN107" s="449" t="s">
        <v>188</v>
      </c>
      <c r="AO107" s="449">
        <v>4.0999999999999996</v>
      </c>
      <c r="AP107" s="449">
        <v>20150605</v>
      </c>
      <c r="AQ107" s="449" t="s">
        <v>770</v>
      </c>
      <c r="AR107" s="449" t="s">
        <v>770</v>
      </c>
      <c r="AS107" s="449">
        <v>5</v>
      </c>
      <c r="AT107" s="449">
        <v>90199</v>
      </c>
      <c r="AU107" s="449">
        <v>12</v>
      </c>
      <c r="AV107" s="449"/>
      <c r="AW107" s="449"/>
      <c r="AX107" s="449"/>
      <c r="AY107" s="449"/>
      <c r="AZ107" s="449">
        <v>1</v>
      </c>
      <c r="BA107" s="449">
        <v>3</v>
      </c>
      <c r="BB107" s="449">
        <v>2008</v>
      </c>
      <c r="BC107" s="449">
        <v>20090511</v>
      </c>
      <c r="BD107" s="449">
        <v>20090520</v>
      </c>
      <c r="BE107" s="449" t="s">
        <v>771</v>
      </c>
      <c r="BF107" s="449" t="s">
        <v>772</v>
      </c>
      <c r="BG107" s="449" t="s">
        <v>773</v>
      </c>
      <c r="BH107" s="449" t="s">
        <v>213</v>
      </c>
      <c r="BI107" s="449" t="s">
        <v>192</v>
      </c>
      <c r="BJ107" s="449" t="s">
        <v>193</v>
      </c>
      <c r="BK107" s="449" t="s">
        <v>237</v>
      </c>
      <c r="BL107" s="449">
        <v>5.88</v>
      </c>
      <c r="BM107" s="449"/>
      <c r="BN107" s="449" t="s">
        <v>195</v>
      </c>
      <c r="BO107" s="449">
        <v>5000</v>
      </c>
      <c r="BP107" s="449">
        <v>225164</v>
      </c>
      <c r="BQ107" s="449">
        <v>0</v>
      </c>
      <c r="BR107" s="449">
        <v>388</v>
      </c>
      <c r="BS107" s="449">
        <v>5000</v>
      </c>
      <c r="BT107" s="449">
        <v>5331899</v>
      </c>
      <c r="BU107" s="449">
        <v>0</v>
      </c>
      <c r="BV107" s="449">
        <v>108767</v>
      </c>
      <c r="BW107" s="449" t="s">
        <v>316</v>
      </c>
      <c r="BX107" s="449">
        <v>1.0200000000000001E-2</v>
      </c>
      <c r="BY107" s="449">
        <v>27</v>
      </c>
      <c r="BZ107" s="449">
        <v>588</v>
      </c>
      <c r="CA107" s="449"/>
      <c r="CB107" s="449"/>
      <c r="CC107" s="449" t="s">
        <v>774</v>
      </c>
      <c r="CD107" s="449" t="s">
        <v>775</v>
      </c>
      <c r="CE107" s="449" t="s">
        <v>775</v>
      </c>
      <c r="CF107" s="449" t="s">
        <v>776</v>
      </c>
      <c r="CG107" s="449" t="s">
        <v>545</v>
      </c>
      <c r="CH107" s="449" t="s">
        <v>777</v>
      </c>
      <c r="CI107" s="449" t="s">
        <v>195</v>
      </c>
    </row>
    <row r="108" spans="1:87" x14ac:dyDescent="0.3">
      <c r="A108">
        <f t="shared" si="9"/>
        <v>633384</v>
      </c>
      <c r="B108" t="s">
        <v>2481</v>
      </c>
      <c r="C108" s="389" t="str">
        <f t="shared" si="8"/>
        <v>633384</v>
      </c>
      <c r="D108" s="297" t="s">
        <v>839</v>
      </c>
      <c r="E108" s="435" t="s">
        <v>2126</v>
      </c>
      <c r="F108" s="435" t="s">
        <v>1607</v>
      </c>
      <c r="G108" s="435" t="s">
        <v>1500</v>
      </c>
      <c r="H108" s="436">
        <v>2005</v>
      </c>
      <c r="I108" s="435" t="s">
        <v>2021</v>
      </c>
      <c r="J108" s="435" t="s">
        <v>2020</v>
      </c>
      <c r="K108" s="435" t="s">
        <v>1612</v>
      </c>
      <c r="L108" s="437">
        <v>38895</v>
      </c>
      <c r="M108" s="437">
        <v>38895</v>
      </c>
      <c r="N108" s="435" t="s">
        <v>1608</v>
      </c>
      <c r="O108" s="436">
        <v>236285</v>
      </c>
      <c r="P108" s="435" t="s">
        <v>1341</v>
      </c>
      <c r="Q108" s="441"/>
      <c r="R108" s="435" t="s">
        <v>1341</v>
      </c>
      <c r="S108" s="440"/>
      <c r="T108" s="435" t="s">
        <v>1341</v>
      </c>
      <c r="U108" s="441"/>
      <c r="V108" s="435" t="s">
        <v>1341</v>
      </c>
      <c r="W108" s="435" t="s">
        <v>1341</v>
      </c>
      <c r="X108" s="436" t="b">
        <v>0</v>
      </c>
      <c r="Y108" s="435" t="s">
        <v>1341</v>
      </c>
      <c r="Z108" s="435" t="s">
        <v>1341</v>
      </c>
      <c r="AA108" t="e">
        <f t="shared" si="7"/>
        <v>#N/A</v>
      </c>
      <c r="AN108" s="449" t="s">
        <v>188</v>
      </c>
      <c r="AO108" s="449">
        <v>4.0999999999999996</v>
      </c>
      <c r="AP108" s="449">
        <v>20150605</v>
      </c>
      <c r="AQ108" s="449" t="s">
        <v>770</v>
      </c>
      <c r="AR108" s="449" t="s">
        <v>770</v>
      </c>
      <c r="AS108" s="449">
        <v>5</v>
      </c>
      <c r="AT108" s="449">
        <v>90237</v>
      </c>
      <c r="AU108" s="449">
        <v>13</v>
      </c>
      <c r="AV108" s="449"/>
      <c r="AW108" s="449"/>
      <c r="AX108" s="449" t="s">
        <v>258</v>
      </c>
      <c r="AY108" s="449" t="s">
        <v>1645</v>
      </c>
      <c r="AZ108" s="449">
        <v>1</v>
      </c>
      <c r="BA108" s="449">
        <v>1</v>
      </c>
      <c r="BB108" s="449">
        <v>2008</v>
      </c>
      <c r="BC108" s="449">
        <v>20100122</v>
      </c>
      <c r="BD108" s="449">
        <v>20100205</v>
      </c>
      <c r="BE108" s="449" t="s">
        <v>922</v>
      </c>
      <c r="BF108" s="449" t="s">
        <v>923</v>
      </c>
      <c r="BG108" s="449" t="s">
        <v>924</v>
      </c>
      <c r="BH108" s="449" t="s">
        <v>191</v>
      </c>
      <c r="BI108" s="449" t="s">
        <v>192</v>
      </c>
      <c r="BJ108" s="449" t="s">
        <v>214</v>
      </c>
      <c r="BK108" s="449" t="s">
        <v>237</v>
      </c>
      <c r="BL108" s="449">
        <v>37.92</v>
      </c>
      <c r="BM108" s="449"/>
      <c r="BN108" s="449" t="s">
        <v>195</v>
      </c>
      <c r="BO108" s="449">
        <v>5500</v>
      </c>
      <c r="BP108" s="449">
        <v>101401</v>
      </c>
      <c r="BQ108" s="449">
        <v>500</v>
      </c>
      <c r="BR108" s="449">
        <v>543</v>
      </c>
      <c r="BS108" s="449">
        <v>500</v>
      </c>
      <c r="BT108" s="449">
        <v>1771</v>
      </c>
      <c r="BU108" s="449"/>
      <c r="BV108" s="449"/>
      <c r="BW108" s="449" t="s">
        <v>196</v>
      </c>
      <c r="BX108" s="449">
        <v>3.0099999999999998E-2</v>
      </c>
      <c r="BY108" s="449">
        <v>189</v>
      </c>
      <c r="BZ108" s="449">
        <v>1162</v>
      </c>
      <c r="CA108" s="449"/>
      <c r="CB108" s="449" t="s">
        <v>1848</v>
      </c>
      <c r="CC108" s="449" t="s">
        <v>925</v>
      </c>
      <c r="CD108" s="449" t="s">
        <v>926</v>
      </c>
      <c r="CE108" s="449" t="s">
        <v>926</v>
      </c>
      <c r="CF108" s="449" t="s">
        <v>776</v>
      </c>
      <c r="CG108" s="449" t="s">
        <v>545</v>
      </c>
      <c r="CH108" s="449" t="s">
        <v>921</v>
      </c>
      <c r="CI108" s="449" t="s">
        <v>195</v>
      </c>
    </row>
    <row r="109" spans="1:87" x14ac:dyDescent="0.3">
      <c r="A109">
        <f t="shared" si="9"/>
        <v>53391</v>
      </c>
      <c r="B109" t="s">
        <v>2481</v>
      </c>
      <c r="C109" s="389" t="str">
        <f t="shared" si="8"/>
        <v>053391</v>
      </c>
      <c r="D109" s="297" t="s">
        <v>839</v>
      </c>
      <c r="E109" s="435" t="s">
        <v>2389</v>
      </c>
      <c r="F109" s="435" t="s">
        <v>1607</v>
      </c>
      <c r="G109" s="435" t="s">
        <v>1509</v>
      </c>
      <c r="H109" s="436">
        <v>2006</v>
      </c>
      <c r="I109" s="435" t="s">
        <v>1618</v>
      </c>
      <c r="J109" s="435" t="s">
        <v>1619</v>
      </c>
      <c r="K109" s="435" t="s">
        <v>1612</v>
      </c>
      <c r="L109" s="437">
        <v>39232</v>
      </c>
      <c r="M109" s="437">
        <v>39241</v>
      </c>
      <c r="N109" s="435" t="s">
        <v>1608</v>
      </c>
      <c r="O109" s="436">
        <v>54980</v>
      </c>
      <c r="P109" s="435" t="s">
        <v>1341</v>
      </c>
      <c r="Q109" s="441"/>
      <c r="R109" s="435" t="s">
        <v>1608</v>
      </c>
      <c r="S109" s="436">
        <v>366399</v>
      </c>
      <c r="T109" s="435" t="s">
        <v>1613</v>
      </c>
      <c r="U109" s="439">
        <v>38</v>
      </c>
      <c r="V109" s="435" t="s">
        <v>1341</v>
      </c>
      <c r="W109" s="435" t="s">
        <v>1341</v>
      </c>
      <c r="X109" s="436" t="b">
        <v>0</v>
      </c>
      <c r="Y109" s="435" t="s">
        <v>1341</v>
      </c>
      <c r="Z109" s="435" t="s">
        <v>1341</v>
      </c>
      <c r="AA109" t="e">
        <f t="shared" si="7"/>
        <v>#N/A</v>
      </c>
      <c r="AN109" s="449" t="s">
        <v>188</v>
      </c>
      <c r="AO109" s="449">
        <v>4.0999999999999996</v>
      </c>
      <c r="AP109" s="449">
        <v>20150605</v>
      </c>
      <c r="AQ109" s="449" t="s">
        <v>770</v>
      </c>
      <c r="AR109" s="449" t="s">
        <v>770</v>
      </c>
      <c r="AS109" s="449">
        <v>5</v>
      </c>
      <c r="AT109" s="449">
        <v>90238</v>
      </c>
      <c r="AU109" s="449">
        <v>13</v>
      </c>
      <c r="AV109" s="449"/>
      <c r="AW109" s="449"/>
      <c r="AX109" s="449" t="s">
        <v>258</v>
      </c>
      <c r="AY109" s="449" t="s">
        <v>1647</v>
      </c>
      <c r="AZ109" s="449">
        <v>1</v>
      </c>
      <c r="BA109" s="449">
        <v>1</v>
      </c>
      <c r="BB109" s="449">
        <v>2008</v>
      </c>
      <c r="BC109" s="449">
        <v>20100303</v>
      </c>
      <c r="BD109" s="449">
        <v>20100309</v>
      </c>
      <c r="BE109" s="449" t="s">
        <v>922</v>
      </c>
      <c r="BF109" s="449" t="s">
        <v>923</v>
      </c>
      <c r="BG109" s="449" t="s">
        <v>924</v>
      </c>
      <c r="BH109" s="449" t="s">
        <v>191</v>
      </c>
      <c r="BI109" s="449" t="s">
        <v>192</v>
      </c>
      <c r="BJ109" s="449" t="s">
        <v>214</v>
      </c>
      <c r="BK109" s="449" t="s">
        <v>237</v>
      </c>
      <c r="BL109" s="449">
        <v>47.45</v>
      </c>
      <c r="BM109" s="449"/>
      <c r="BN109" s="449" t="s">
        <v>195</v>
      </c>
      <c r="BO109" s="449">
        <v>5500</v>
      </c>
      <c r="BP109" s="449">
        <v>93527</v>
      </c>
      <c r="BQ109" s="449">
        <v>500</v>
      </c>
      <c r="BR109" s="449">
        <v>5558</v>
      </c>
      <c r="BS109" s="449">
        <v>500</v>
      </c>
      <c r="BT109" s="449">
        <v>4109</v>
      </c>
      <c r="BU109" s="449"/>
      <c r="BV109" s="449"/>
      <c r="BW109" s="449" t="s">
        <v>196</v>
      </c>
      <c r="BX109" s="449">
        <v>7.8899999999999998E-2</v>
      </c>
      <c r="BY109" s="449">
        <v>215</v>
      </c>
      <c r="BZ109" s="449">
        <v>1660</v>
      </c>
      <c r="CA109" s="449"/>
      <c r="CB109" s="449" t="s">
        <v>1849</v>
      </c>
      <c r="CC109" s="449" t="s">
        <v>925</v>
      </c>
      <c r="CD109" s="449" t="s">
        <v>926</v>
      </c>
      <c r="CE109" s="449" t="s">
        <v>926</v>
      </c>
      <c r="CF109" s="449" t="s">
        <v>776</v>
      </c>
      <c r="CG109" s="449" t="s">
        <v>545</v>
      </c>
      <c r="CH109" s="449" t="s">
        <v>921</v>
      </c>
      <c r="CI109" s="449" t="s">
        <v>195</v>
      </c>
    </row>
    <row r="110" spans="1:87" x14ac:dyDescent="0.3">
      <c r="A110">
        <f t="shared" si="9"/>
        <v>53392</v>
      </c>
      <c r="B110" t="s">
        <v>2481</v>
      </c>
      <c r="C110" s="389" t="str">
        <f t="shared" ref="C110:C134" si="10">TEXT(E110,"0#####")</f>
        <v>053392</v>
      </c>
      <c r="D110" s="297" t="s">
        <v>839</v>
      </c>
      <c r="E110" s="435" t="s">
        <v>2391</v>
      </c>
      <c r="F110" s="435" t="s">
        <v>1607</v>
      </c>
      <c r="G110" s="435" t="s">
        <v>1509</v>
      </c>
      <c r="H110" s="436">
        <v>2006</v>
      </c>
      <c r="I110" s="435" t="s">
        <v>1618</v>
      </c>
      <c r="J110" s="435" t="s">
        <v>1619</v>
      </c>
      <c r="K110" s="435" t="s">
        <v>1612</v>
      </c>
      <c r="L110" s="437">
        <v>39232</v>
      </c>
      <c r="M110" s="437">
        <v>39241</v>
      </c>
      <c r="N110" s="435" t="s">
        <v>1608</v>
      </c>
      <c r="O110" s="436">
        <v>66726</v>
      </c>
      <c r="P110" s="435" t="s">
        <v>1341</v>
      </c>
      <c r="Q110" s="441"/>
      <c r="R110" s="435" t="s">
        <v>1608</v>
      </c>
      <c r="S110" s="436">
        <v>368070</v>
      </c>
      <c r="T110" s="435" t="s">
        <v>1613</v>
      </c>
      <c r="U110" s="439">
        <v>39</v>
      </c>
      <c r="V110" s="435" t="s">
        <v>1341</v>
      </c>
      <c r="W110" s="435" t="s">
        <v>1341</v>
      </c>
      <c r="X110" s="436" t="b">
        <v>0</v>
      </c>
      <c r="Y110" s="435" t="s">
        <v>1341</v>
      </c>
      <c r="Z110" s="435" t="s">
        <v>1341</v>
      </c>
      <c r="AA110" t="e">
        <f t="shared" si="7"/>
        <v>#N/A</v>
      </c>
      <c r="AN110" s="449" t="s">
        <v>188</v>
      </c>
      <c r="AO110" s="449">
        <v>4.0999999999999996</v>
      </c>
      <c r="AP110" s="449">
        <v>20150605</v>
      </c>
      <c r="AQ110" s="449" t="s">
        <v>770</v>
      </c>
      <c r="AR110" s="449" t="s">
        <v>770</v>
      </c>
      <c r="AS110" s="449">
        <v>5</v>
      </c>
      <c r="AT110" s="449">
        <v>90239</v>
      </c>
      <c r="AU110" s="449">
        <v>13</v>
      </c>
      <c r="AV110" s="449"/>
      <c r="AW110" s="449"/>
      <c r="AX110" s="449" t="s">
        <v>258</v>
      </c>
      <c r="AY110" s="449" t="s">
        <v>1649</v>
      </c>
      <c r="AZ110" s="449">
        <v>1</v>
      </c>
      <c r="BA110" s="449">
        <v>1</v>
      </c>
      <c r="BB110" s="449">
        <v>2008</v>
      </c>
      <c r="BC110" s="449">
        <v>20091108</v>
      </c>
      <c r="BD110" s="449">
        <v>20091108</v>
      </c>
      <c r="BE110" s="449" t="s">
        <v>922</v>
      </c>
      <c r="BF110" s="449" t="s">
        <v>923</v>
      </c>
      <c r="BG110" s="449" t="s">
        <v>924</v>
      </c>
      <c r="BH110" s="449" t="s">
        <v>191</v>
      </c>
      <c r="BI110" s="449" t="s">
        <v>192</v>
      </c>
      <c r="BJ110" s="449" t="s">
        <v>214</v>
      </c>
      <c r="BK110" s="449" t="s">
        <v>194</v>
      </c>
      <c r="BL110" s="449">
        <v>52.99</v>
      </c>
      <c r="BM110" s="449"/>
      <c r="BN110" s="449" t="s">
        <v>195</v>
      </c>
      <c r="BO110" s="449">
        <v>5500</v>
      </c>
      <c r="BP110" s="449">
        <v>105942</v>
      </c>
      <c r="BQ110" s="449">
        <v>500</v>
      </c>
      <c r="BR110" s="449">
        <v>62</v>
      </c>
      <c r="BS110" s="449">
        <v>5500</v>
      </c>
      <c r="BT110" s="449">
        <v>949</v>
      </c>
      <c r="BU110" s="449">
        <v>500</v>
      </c>
      <c r="BV110" s="449">
        <v>657</v>
      </c>
      <c r="BW110" s="449" t="s">
        <v>316</v>
      </c>
      <c r="BX110" s="449">
        <v>1.49E-2</v>
      </c>
      <c r="BY110" s="449">
        <v>133</v>
      </c>
      <c r="BZ110" s="449">
        <v>1742</v>
      </c>
      <c r="CA110" s="449"/>
      <c r="CB110" s="449" t="s">
        <v>1850</v>
      </c>
      <c r="CC110" s="449" t="s">
        <v>925</v>
      </c>
      <c r="CD110" s="449" t="s">
        <v>926</v>
      </c>
      <c r="CE110" s="449" t="s">
        <v>926</v>
      </c>
      <c r="CF110" s="449" t="s">
        <v>776</v>
      </c>
      <c r="CG110" s="449" t="s">
        <v>545</v>
      </c>
      <c r="CH110" s="449" t="s">
        <v>921</v>
      </c>
      <c r="CI110" s="449" t="s">
        <v>195</v>
      </c>
    </row>
    <row r="111" spans="1:87" x14ac:dyDescent="0.3">
      <c r="A111">
        <f t="shared" si="9"/>
        <v>53393</v>
      </c>
      <c r="B111" t="s">
        <v>2481</v>
      </c>
      <c r="C111" s="389" t="str">
        <f t="shared" si="10"/>
        <v>053393</v>
      </c>
      <c r="D111" s="297" t="s">
        <v>839</v>
      </c>
      <c r="E111" s="435" t="s">
        <v>2392</v>
      </c>
      <c r="F111" s="435" t="s">
        <v>1607</v>
      </c>
      <c r="G111" s="435" t="s">
        <v>1509</v>
      </c>
      <c r="H111" s="436">
        <v>2006</v>
      </c>
      <c r="I111" s="435" t="s">
        <v>1618</v>
      </c>
      <c r="J111" s="435" t="s">
        <v>1619</v>
      </c>
      <c r="K111" s="435" t="s">
        <v>1612</v>
      </c>
      <c r="L111" s="437">
        <v>39232</v>
      </c>
      <c r="M111" s="437">
        <v>39241</v>
      </c>
      <c r="N111" s="435" t="s">
        <v>1608</v>
      </c>
      <c r="O111" s="436">
        <v>6724</v>
      </c>
      <c r="P111" s="435" t="s">
        <v>1341</v>
      </c>
      <c r="Q111" s="441"/>
      <c r="R111" s="435" t="s">
        <v>1608</v>
      </c>
      <c r="S111" s="436">
        <v>365656</v>
      </c>
      <c r="T111" s="435" t="s">
        <v>1613</v>
      </c>
      <c r="U111" s="439">
        <v>39</v>
      </c>
      <c r="V111" s="435" t="s">
        <v>1341</v>
      </c>
      <c r="W111" s="435" t="s">
        <v>1341</v>
      </c>
      <c r="X111" s="436" t="b">
        <v>0</v>
      </c>
      <c r="Y111" s="435" t="s">
        <v>1341</v>
      </c>
      <c r="Z111" s="435" t="s">
        <v>1341</v>
      </c>
      <c r="AA111" t="e">
        <f t="shared" si="7"/>
        <v>#N/A</v>
      </c>
      <c r="AN111" s="449" t="s">
        <v>188</v>
      </c>
      <c r="AO111" s="449">
        <v>4.0999999999999996</v>
      </c>
      <c r="AP111" s="449">
        <v>20150605</v>
      </c>
      <c r="AQ111" s="449" t="s">
        <v>770</v>
      </c>
      <c r="AR111" s="449" t="s">
        <v>770</v>
      </c>
      <c r="AS111" s="449">
        <v>5</v>
      </c>
      <c r="AT111" s="449">
        <v>90269</v>
      </c>
      <c r="AU111" s="449">
        <v>13</v>
      </c>
      <c r="AV111" s="449"/>
      <c r="AW111" s="449"/>
      <c r="AX111" s="449"/>
      <c r="AY111" s="449"/>
      <c r="AZ111" s="449">
        <v>1</v>
      </c>
      <c r="BA111" s="449">
        <v>1</v>
      </c>
      <c r="BB111" s="449">
        <v>2008</v>
      </c>
      <c r="BC111" s="449">
        <v>20091012</v>
      </c>
      <c r="BD111" s="449">
        <v>20091012</v>
      </c>
      <c r="BE111" s="449" t="s">
        <v>952</v>
      </c>
      <c r="BF111" s="449" t="s">
        <v>966</v>
      </c>
      <c r="BG111" s="449" t="s">
        <v>953</v>
      </c>
      <c r="BH111" s="449" t="s">
        <v>191</v>
      </c>
      <c r="BI111" s="449" t="s">
        <v>192</v>
      </c>
      <c r="BJ111" s="449" t="s">
        <v>193</v>
      </c>
      <c r="BK111" s="449" t="s">
        <v>194</v>
      </c>
      <c r="BL111" s="449">
        <v>28.16</v>
      </c>
      <c r="BM111" s="449"/>
      <c r="BN111" s="449" t="s">
        <v>195</v>
      </c>
      <c r="BO111" s="449">
        <v>5000</v>
      </c>
      <c r="BP111" s="449">
        <v>47308</v>
      </c>
      <c r="BQ111" s="449">
        <v>0</v>
      </c>
      <c r="BR111" s="449">
        <v>776</v>
      </c>
      <c r="BS111" s="449">
        <v>5000</v>
      </c>
      <c r="BT111" s="449">
        <v>151953</v>
      </c>
      <c r="BU111" s="449"/>
      <c r="BV111" s="449"/>
      <c r="BW111" s="449" t="s">
        <v>214</v>
      </c>
      <c r="BX111" s="449">
        <v>4.2500000000000003E-2</v>
      </c>
      <c r="BY111" s="449">
        <v>48</v>
      </c>
      <c r="BZ111" s="449">
        <v>259</v>
      </c>
      <c r="CA111" s="449"/>
      <c r="CB111" s="449"/>
      <c r="CC111" s="449" t="s">
        <v>954</v>
      </c>
      <c r="CD111" s="449" t="s">
        <v>967</v>
      </c>
      <c r="CE111" s="449" t="s">
        <v>955</v>
      </c>
      <c r="CF111" s="449" t="s">
        <v>776</v>
      </c>
      <c r="CG111" s="449" t="s">
        <v>545</v>
      </c>
      <c r="CH111" s="449" t="s">
        <v>921</v>
      </c>
      <c r="CI111" s="449" t="s">
        <v>195</v>
      </c>
    </row>
    <row r="112" spans="1:87" x14ac:dyDescent="0.3">
      <c r="A112">
        <f t="shared" si="9"/>
        <v>53394</v>
      </c>
      <c r="B112" t="s">
        <v>2481</v>
      </c>
      <c r="C112" s="389" t="str">
        <f t="shared" si="10"/>
        <v>053394</v>
      </c>
      <c r="D112" s="297" t="s">
        <v>839</v>
      </c>
      <c r="E112" s="435" t="s">
        <v>2394</v>
      </c>
      <c r="F112" s="435" t="s">
        <v>1607</v>
      </c>
      <c r="G112" s="435" t="s">
        <v>1509</v>
      </c>
      <c r="H112" s="436">
        <v>2006</v>
      </c>
      <c r="I112" s="435" t="s">
        <v>1618</v>
      </c>
      <c r="J112" s="435" t="s">
        <v>1619</v>
      </c>
      <c r="K112" s="435" t="s">
        <v>1612</v>
      </c>
      <c r="L112" s="437">
        <v>39232</v>
      </c>
      <c r="M112" s="437">
        <v>39241</v>
      </c>
      <c r="N112" s="435" t="s">
        <v>1608</v>
      </c>
      <c r="O112" s="436">
        <v>66184</v>
      </c>
      <c r="P112" s="435" t="s">
        <v>1341</v>
      </c>
      <c r="Q112" s="441"/>
      <c r="R112" s="435" t="s">
        <v>1608</v>
      </c>
      <c r="S112" s="436">
        <v>363346</v>
      </c>
      <c r="T112" s="435" t="s">
        <v>1613</v>
      </c>
      <c r="U112" s="436">
        <v>38</v>
      </c>
      <c r="V112" s="435" t="s">
        <v>1341</v>
      </c>
      <c r="W112" s="435" t="s">
        <v>1341</v>
      </c>
      <c r="X112" s="436" t="b">
        <v>0</v>
      </c>
      <c r="Y112" s="435" t="s">
        <v>1341</v>
      </c>
      <c r="Z112" s="435" t="s">
        <v>1341</v>
      </c>
      <c r="AA112" t="e">
        <f t="shared" si="7"/>
        <v>#N/A</v>
      </c>
      <c r="AN112" s="449" t="s">
        <v>188</v>
      </c>
      <c r="AO112" s="449">
        <v>4.0999999999999996</v>
      </c>
      <c r="AP112" s="449">
        <v>20150605</v>
      </c>
      <c r="AQ112" s="449" t="s">
        <v>770</v>
      </c>
      <c r="AR112" s="449" t="s">
        <v>770</v>
      </c>
      <c r="AS112" s="449">
        <v>5</v>
      </c>
      <c r="AT112" s="449">
        <v>90271</v>
      </c>
      <c r="AU112" s="449">
        <v>13</v>
      </c>
      <c r="AV112" s="449"/>
      <c r="AW112" s="449"/>
      <c r="AX112" s="449"/>
      <c r="AY112" s="449"/>
      <c r="AZ112" s="449">
        <v>1</v>
      </c>
      <c r="BA112" s="449">
        <v>1</v>
      </c>
      <c r="BB112" s="449">
        <v>2008</v>
      </c>
      <c r="BC112" s="449">
        <v>20100210</v>
      </c>
      <c r="BD112" s="449">
        <v>20100210</v>
      </c>
      <c r="BE112" s="449" t="s">
        <v>952</v>
      </c>
      <c r="BF112" s="449" t="s">
        <v>966</v>
      </c>
      <c r="BG112" s="449" t="s">
        <v>953</v>
      </c>
      <c r="BH112" s="449" t="s">
        <v>191</v>
      </c>
      <c r="BI112" s="449" t="s">
        <v>192</v>
      </c>
      <c r="BJ112" s="449" t="s">
        <v>193</v>
      </c>
      <c r="BK112" s="449" t="s">
        <v>194</v>
      </c>
      <c r="BL112" s="449">
        <v>37.61</v>
      </c>
      <c r="BM112" s="449"/>
      <c r="BN112" s="449" t="s">
        <v>195</v>
      </c>
      <c r="BO112" s="449">
        <v>5000</v>
      </c>
      <c r="BP112" s="449">
        <v>47180</v>
      </c>
      <c r="BQ112" s="449">
        <v>0</v>
      </c>
      <c r="BR112" s="449">
        <v>96</v>
      </c>
      <c r="BS112" s="449">
        <v>5000</v>
      </c>
      <c r="BT112" s="449">
        <v>308893</v>
      </c>
      <c r="BU112" s="449"/>
      <c r="BV112" s="449"/>
      <c r="BW112" s="449" t="s">
        <v>214</v>
      </c>
      <c r="BX112" s="449">
        <v>2.4E-2</v>
      </c>
      <c r="BY112" s="449">
        <v>30</v>
      </c>
      <c r="BZ112" s="449">
        <v>499</v>
      </c>
      <c r="CA112" s="449"/>
      <c r="CB112" s="449"/>
      <c r="CC112" s="449" t="s">
        <v>954</v>
      </c>
      <c r="CD112" s="449" t="s">
        <v>967</v>
      </c>
      <c r="CE112" s="449" t="s">
        <v>955</v>
      </c>
      <c r="CF112" s="449" t="s">
        <v>776</v>
      </c>
      <c r="CG112" s="449" t="s">
        <v>545</v>
      </c>
      <c r="CH112" s="449" t="s">
        <v>921</v>
      </c>
      <c r="CI112" s="449" t="s">
        <v>195</v>
      </c>
    </row>
    <row r="113" spans="1:87" x14ac:dyDescent="0.3">
      <c r="A113">
        <f t="shared" si="9"/>
        <v>53395</v>
      </c>
      <c r="B113" t="s">
        <v>2481</v>
      </c>
      <c r="C113" s="389" t="str">
        <f t="shared" si="10"/>
        <v>053395</v>
      </c>
      <c r="D113" s="297" t="s">
        <v>839</v>
      </c>
      <c r="E113" s="435" t="s">
        <v>2275</v>
      </c>
      <c r="F113" s="435" t="s">
        <v>1607</v>
      </c>
      <c r="G113" s="435" t="s">
        <v>1505</v>
      </c>
      <c r="H113" s="436">
        <v>2006</v>
      </c>
      <c r="I113" s="435" t="s">
        <v>1610</v>
      </c>
      <c r="J113" s="435" t="s">
        <v>1611</v>
      </c>
      <c r="K113" s="435" t="s">
        <v>1612</v>
      </c>
      <c r="L113" s="437">
        <v>39293</v>
      </c>
      <c r="M113" s="437">
        <v>39316</v>
      </c>
      <c r="N113" s="435" t="s">
        <v>1608</v>
      </c>
      <c r="O113" s="436">
        <v>49210</v>
      </c>
      <c r="P113" s="435" t="s">
        <v>1341</v>
      </c>
      <c r="Q113" s="438"/>
      <c r="R113" s="435" t="s">
        <v>1608</v>
      </c>
      <c r="S113" s="436">
        <v>12021</v>
      </c>
      <c r="T113" s="435" t="s">
        <v>1613</v>
      </c>
      <c r="U113" s="436">
        <v>53</v>
      </c>
      <c r="V113" s="435" t="s">
        <v>1341</v>
      </c>
      <c r="W113" s="435" t="s">
        <v>1341</v>
      </c>
      <c r="X113" s="436" t="b">
        <v>0</v>
      </c>
      <c r="Y113" s="435" t="s">
        <v>1341</v>
      </c>
      <c r="Z113" s="435" t="s">
        <v>1341</v>
      </c>
      <c r="AA113" t="e">
        <f t="shared" si="7"/>
        <v>#N/A</v>
      </c>
      <c r="AN113" s="449" t="s">
        <v>188</v>
      </c>
      <c r="AO113" s="449">
        <v>4.0999999999999996</v>
      </c>
      <c r="AP113" s="449">
        <v>20150605</v>
      </c>
      <c r="AQ113" s="449" t="s">
        <v>770</v>
      </c>
      <c r="AR113" s="449" t="s">
        <v>770</v>
      </c>
      <c r="AS113" s="449">
        <v>5</v>
      </c>
      <c r="AT113" s="449">
        <v>90278</v>
      </c>
      <c r="AU113" s="449">
        <v>13</v>
      </c>
      <c r="AV113" s="449"/>
      <c r="AW113" s="449"/>
      <c r="AX113" s="449"/>
      <c r="AY113" s="449"/>
      <c r="AZ113" s="449">
        <v>1</v>
      </c>
      <c r="BA113" s="449">
        <v>1</v>
      </c>
      <c r="BB113" s="449">
        <v>2008</v>
      </c>
      <c r="BC113" s="449">
        <v>20100310</v>
      </c>
      <c r="BD113" s="449">
        <v>20100310</v>
      </c>
      <c r="BE113" s="449" t="s">
        <v>928</v>
      </c>
      <c r="BF113" s="449" t="s">
        <v>929</v>
      </c>
      <c r="BG113" s="449" t="s">
        <v>930</v>
      </c>
      <c r="BH113" s="449" t="s">
        <v>191</v>
      </c>
      <c r="BI113" s="449" t="s">
        <v>192</v>
      </c>
      <c r="BJ113" s="449" t="s">
        <v>193</v>
      </c>
      <c r="BK113" s="449" t="s">
        <v>194</v>
      </c>
      <c r="BL113" s="449">
        <v>30.79</v>
      </c>
      <c r="BM113" s="449"/>
      <c r="BN113" s="449" t="s">
        <v>195</v>
      </c>
      <c r="BO113" s="449">
        <v>5500</v>
      </c>
      <c r="BP113" s="449">
        <v>112211</v>
      </c>
      <c r="BQ113" s="449">
        <v>500</v>
      </c>
      <c r="BR113" s="449">
        <v>428</v>
      </c>
      <c r="BS113" s="449">
        <v>5500</v>
      </c>
      <c r="BT113" s="449">
        <v>265750</v>
      </c>
      <c r="BU113" s="449"/>
      <c r="BV113" s="449"/>
      <c r="BW113" s="449" t="s">
        <v>214</v>
      </c>
      <c r="BX113" s="449">
        <v>3.8E-3</v>
      </c>
      <c r="BY113" s="449">
        <v>26</v>
      </c>
      <c r="BZ113" s="449">
        <v>523</v>
      </c>
      <c r="CA113" s="449"/>
      <c r="CB113" s="449" t="s">
        <v>1851</v>
      </c>
      <c r="CC113" s="449" t="s">
        <v>931</v>
      </c>
      <c r="CD113" s="449" t="s">
        <v>932</v>
      </c>
      <c r="CE113" s="449" t="s">
        <v>1847</v>
      </c>
      <c r="CF113" s="449" t="s">
        <v>776</v>
      </c>
      <c r="CG113" s="449" t="s">
        <v>545</v>
      </c>
      <c r="CH113" s="449" t="s">
        <v>921</v>
      </c>
      <c r="CI113" s="449" t="s">
        <v>195</v>
      </c>
    </row>
    <row r="114" spans="1:87" x14ac:dyDescent="0.3">
      <c r="A114">
        <f t="shared" si="9"/>
        <v>53396</v>
      </c>
      <c r="B114" t="s">
        <v>2481</v>
      </c>
      <c r="C114" s="389" t="str">
        <f t="shared" si="10"/>
        <v>053396</v>
      </c>
      <c r="D114" s="297" t="s">
        <v>839</v>
      </c>
      <c r="E114" s="435" t="s">
        <v>2273</v>
      </c>
      <c r="F114" s="435" t="s">
        <v>1607</v>
      </c>
      <c r="G114" s="435" t="s">
        <v>1505</v>
      </c>
      <c r="H114" s="436">
        <v>2006</v>
      </c>
      <c r="I114" s="435" t="s">
        <v>1610</v>
      </c>
      <c r="J114" s="435" t="s">
        <v>1611</v>
      </c>
      <c r="K114" s="435" t="s">
        <v>1612</v>
      </c>
      <c r="L114" s="437">
        <v>39293</v>
      </c>
      <c r="M114" s="437">
        <v>39316</v>
      </c>
      <c r="N114" s="435" t="s">
        <v>1608</v>
      </c>
      <c r="O114" s="436">
        <v>47834</v>
      </c>
      <c r="P114" s="435" t="s">
        <v>1341</v>
      </c>
      <c r="Q114" s="438"/>
      <c r="R114" s="435" t="s">
        <v>1608</v>
      </c>
      <c r="S114" s="436">
        <v>13358</v>
      </c>
      <c r="T114" s="435" t="s">
        <v>1613</v>
      </c>
      <c r="U114" s="436">
        <v>52</v>
      </c>
      <c r="V114" s="435" t="s">
        <v>1341</v>
      </c>
      <c r="W114" s="435" t="s">
        <v>1341</v>
      </c>
      <c r="X114" s="436" t="b">
        <v>0</v>
      </c>
      <c r="Y114" s="435" t="s">
        <v>1341</v>
      </c>
      <c r="Z114" s="435" t="s">
        <v>1341</v>
      </c>
      <c r="AA114" t="e">
        <f t="shared" si="7"/>
        <v>#N/A</v>
      </c>
      <c r="AN114" s="449" t="s">
        <v>188</v>
      </c>
      <c r="AO114" s="449">
        <v>4.0999999999999996</v>
      </c>
      <c r="AP114" s="449">
        <v>20150605</v>
      </c>
      <c r="AQ114" s="449" t="s">
        <v>770</v>
      </c>
      <c r="AR114" s="449" t="s">
        <v>770</v>
      </c>
      <c r="AS114" s="449">
        <v>5</v>
      </c>
      <c r="AT114" s="449">
        <v>90279</v>
      </c>
      <c r="AU114" s="449">
        <v>13</v>
      </c>
      <c r="AV114" s="449"/>
      <c r="AW114" s="449"/>
      <c r="AX114" s="449"/>
      <c r="AY114" s="449"/>
      <c r="AZ114" s="449">
        <v>1</v>
      </c>
      <c r="BA114" s="449">
        <v>1</v>
      </c>
      <c r="BB114" s="449">
        <v>2008</v>
      </c>
      <c r="BC114" s="449">
        <v>20100310</v>
      </c>
      <c r="BD114" s="449">
        <v>20100310</v>
      </c>
      <c r="BE114" s="449" t="s">
        <v>928</v>
      </c>
      <c r="BF114" s="449" t="s">
        <v>941</v>
      </c>
      <c r="BG114" s="449" t="s">
        <v>930</v>
      </c>
      <c r="BH114" s="449" t="s">
        <v>191</v>
      </c>
      <c r="BI114" s="449" t="s">
        <v>192</v>
      </c>
      <c r="BJ114" s="449" t="s">
        <v>193</v>
      </c>
      <c r="BK114" s="449" t="s">
        <v>194</v>
      </c>
      <c r="BL114" s="449">
        <v>38.97</v>
      </c>
      <c r="BM114" s="449"/>
      <c r="BN114" s="449" t="s">
        <v>195</v>
      </c>
      <c r="BO114" s="449">
        <v>5500</v>
      </c>
      <c r="BP114" s="449">
        <v>112539</v>
      </c>
      <c r="BQ114" s="449"/>
      <c r="BR114" s="449"/>
      <c r="BS114" s="449">
        <v>5500</v>
      </c>
      <c r="BT114" s="449">
        <v>508908</v>
      </c>
      <c r="BU114" s="449"/>
      <c r="BV114" s="449"/>
      <c r="BW114" s="449" t="s">
        <v>316</v>
      </c>
      <c r="BX114" s="449">
        <v>5.4999999999999997E-3</v>
      </c>
      <c r="BY114" s="449">
        <v>35</v>
      </c>
      <c r="BZ114" s="449">
        <v>500</v>
      </c>
      <c r="CA114" s="449"/>
      <c r="CB114" s="449" t="s">
        <v>1851</v>
      </c>
      <c r="CC114" s="449" t="s">
        <v>931</v>
      </c>
      <c r="CD114" s="449" t="s">
        <v>943</v>
      </c>
      <c r="CE114" s="449" t="s">
        <v>1847</v>
      </c>
      <c r="CF114" s="449" t="s">
        <v>776</v>
      </c>
      <c r="CG114" s="449" t="s">
        <v>545</v>
      </c>
      <c r="CH114" s="449" t="s">
        <v>921</v>
      </c>
      <c r="CI114" s="449" t="s">
        <v>195</v>
      </c>
    </row>
    <row r="115" spans="1:87" x14ac:dyDescent="0.3">
      <c r="A115">
        <f t="shared" si="9"/>
        <v>210732</v>
      </c>
      <c r="B115" t="s">
        <v>2481</v>
      </c>
      <c r="C115" s="389" t="str">
        <f t="shared" si="10"/>
        <v>210732</v>
      </c>
      <c r="D115" s="297" t="s">
        <v>839</v>
      </c>
      <c r="E115" s="435" t="s">
        <v>2279</v>
      </c>
      <c r="F115" s="435" t="s">
        <v>1607</v>
      </c>
      <c r="G115" s="435" t="s">
        <v>1507</v>
      </c>
      <c r="H115" s="436">
        <v>2006</v>
      </c>
      <c r="I115" s="435" t="s">
        <v>1780</v>
      </c>
      <c r="J115" s="435" t="s">
        <v>1781</v>
      </c>
      <c r="K115" s="435" t="s">
        <v>1612</v>
      </c>
      <c r="L115" s="437">
        <v>39318</v>
      </c>
      <c r="M115" s="437">
        <v>39318</v>
      </c>
      <c r="N115" s="435" t="s">
        <v>1608</v>
      </c>
      <c r="O115" s="436">
        <v>215153</v>
      </c>
      <c r="P115" s="435" t="s">
        <v>1613</v>
      </c>
      <c r="Q115" s="439">
        <v>1921</v>
      </c>
      <c r="R115" s="435" t="s">
        <v>1608</v>
      </c>
      <c r="S115" s="436">
        <v>33801</v>
      </c>
      <c r="T115" s="435" t="s">
        <v>1341</v>
      </c>
      <c r="U115" s="440"/>
      <c r="V115" s="435" t="s">
        <v>250</v>
      </c>
      <c r="W115" s="435" t="s">
        <v>2145</v>
      </c>
      <c r="X115" s="436" t="b">
        <v>0</v>
      </c>
      <c r="Y115" s="435" t="s">
        <v>1341</v>
      </c>
      <c r="Z115" s="435" t="s">
        <v>1341</v>
      </c>
      <c r="AA115" t="e">
        <f t="shared" si="7"/>
        <v>#N/A</v>
      </c>
      <c r="AN115" s="449" t="s">
        <v>188</v>
      </c>
      <c r="AO115" s="449">
        <v>4.0999999999999996</v>
      </c>
      <c r="AP115" s="449">
        <v>20150605</v>
      </c>
      <c r="AQ115" s="449" t="s">
        <v>770</v>
      </c>
      <c r="AR115" s="449" t="s">
        <v>770</v>
      </c>
      <c r="AS115" s="449">
        <v>5</v>
      </c>
      <c r="AT115" s="449">
        <v>90280</v>
      </c>
      <c r="AU115" s="449">
        <v>13</v>
      </c>
      <c r="AV115" s="449"/>
      <c r="AW115" s="449"/>
      <c r="AX115" s="449"/>
      <c r="AY115" s="449"/>
      <c r="AZ115" s="449">
        <v>1</v>
      </c>
      <c r="BA115" s="449">
        <v>1</v>
      </c>
      <c r="BB115" s="449">
        <v>2008</v>
      </c>
      <c r="BC115" s="449">
        <v>20100402</v>
      </c>
      <c r="BD115" s="449">
        <v>20100402</v>
      </c>
      <c r="BE115" s="449" t="s">
        <v>928</v>
      </c>
      <c r="BF115" s="449" t="s">
        <v>941</v>
      </c>
      <c r="BG115" s="449" t="s">
        <v>930</v>
      </c>
      <c r="BH115" s="449" t="s">
        <v>191</v>
      </c>
      <c r="BI115" s="449" t="s">
        <v>192</v>
      </c>
      <c r="BJ115" s="449" t="s">
        <v>193</v>
      </c>
      <c r="BK115" s="449" t="s">
        <v>194</v>
      </c>
      <c r="BL115" s="449">
        <v>47.95</v>
      </c>
      <c r="BM115" s="449"/>
      <c r="BN115" s="449" t="s">
        <v>195</v>
      </c>
      <c r="BO115" s="449">
        <v>5500</v>
      </c>
      <c r="BP115" s="449">
        <v>11453</v>
      </c>
      <c r="BQ115" s="449"/>
      <c r="BR115" s="449"/>
      <c r="BS115" s="449">
        <v>5500</v>
      </c>
      <c r="BT115" s="449">
        <v>128747</v>
      </c>
      <c r="BU115" s="449"/>
      <c r="BV115" s="449"/>
      <c r="BW115" s="449" t="s">
        <v>316</v>
      </c>
      <c r="BX115" s="449">
        <v>3.5000000000000001E-3</v>
      </c>
      <c r="BY115" s="449">
        <v>50</v>
      </c>
      <c r="BZ115" s="449">
        <v>500</v>
      </c>
      <c r="CA115" s="449"/>
      <c r="CB115" s="449"/>
      <c r="CC115" s="449" t="s">
        <v>931</v>
      </c>
      <c r="CD115" s="449" t="s">
        <v>943</v>
      </c>
      <c r="CE115" s="449" t="s">
        <v>1847</v>
      </c>
      <c r="CF115" s="449" t="s">
        <v>776</v>
      </c>
      <c r="CG115" s="449" t="s">
        <v>545</v>
      </c>
      <c r="CH115" s="449" t="s">
        <v>921</v>
      </c>
      <c r="CI115" s="449" t="s">
        <v>195</v>
      </c>
    </row>
    <row r="116" spans="1:87" x14ac:dyDescent="0.3">
      <c r="A116">
        <f t="shared" si="9"/>
        <v>633892</v>
      </c>
      <c r="B116" t="s">
        <v>2481</v>
      </c>
      <c r="C116" s="389" t="str">
        <f t="shared" si="10"/>
        <v>633892</v>
      </c>
      <c r="D116" s="297" t="s">
        <v>839</v>
      </c>
      <c r="E116" s="435" t="s">
        <v>2128</v>
      </c>
      <c r="F116" s="435" t="s">
        <v>1607</v>
      </c>
      <c r="G116" s="435" t="s">
        <v>1500</v>
      </c>
      <c r="H116" s="436">
        <v>2006</v>
      </c>
      <c r="I116" s="435" t="s">
        <v>2021</v>
      </c>
      <c r="J116" s="435" t="s">
        <v>2020</v>
      </c>
      <c r="K116" s="435" t="s">
        <v>1612</v>
      </c>
      <c r="L116" s="437">
        <v>39242</v>
      </c>
      <c r="M116" s="437">
        <v>39256</v>
      </c>
      <c r="N116" s="435" t="s">
        <v>1608</v>
      </c>
      <c r="O116" s="436">
        <v>198689</v>
      </c>
      <c r="P116" s="435" t="s">
        <v>1341</v>
      </c>
      <c r="Q116" s="441"/>
      <c r="R116" s="435" t="s">
        <v>1608</v>
      </c>
      <c r="S116" s="436">
        <v>2291</v>
      </c>
      <c r="T116" s="435" t="s">
        <v>1341</v>
      </c>
      <c r="U116" s="441"/>
      <c r="V116" s="435" t="s">
        <v>1341</v>
      </c>
      <c r="W116" s="435" t="s">
        <v>1341</v>
      </c>
      <c r="X116" s="436" t="b">
        <v>0</v>
      </c>
      <c r="Y116" s="435" t="s">
        <v>1341</v>
      </c>
      <c r="Z116" s="435" t="s">
        <v>1341</v>
      </c>
      <c r="AA116" t="e">
        <f t="shared" si="7"/>
        <v>#N/A</v>
      </c>
      <c r="AN116" s="449" t="s">
        <v>188</v>
      </c>
      <c r="AO116" s="449">
        <v>4.0999999999999996</v>
      </c>
      <c r="AP116" s="449">
        <v>20150605</v>
      </c>
      <c r="AQ116" s="449" t="s">
        <v>770</v>
      </c>
      <c r="AR116" s="449" t="s">
        <v>770</v>
      </c>
      <c r="AS116" s="449">
        <v>5</v>
      </c>
      <c r="AT116" s="449">
        <v>92734</v>
      </c>
      <c r="AU116" s="449">
        <v>13</v>
      </c>
      <c r="AV116" s="449"/>
      <c r="AW116" s="449"/>
      <c r="AX116" s="449"/>
      <c r="AY116" s="449"/>
      <c r="AZ116" s="449">
        <v>1</v>
      </c>
      <c r="BA116" s="449">
        <v>1</v>
      </c>
      <c r="BB116" s="449">
        <v>2005</v>
      </c>
      <c r="BC116" s="449">
        <v>20060814</v>
      </c>
      <c r="BD116" s="449">
        <v>20060821</v>
      </c>
      <c r="BE116" s="449" t="s">
        <v>914</v>
      </c>
      <c r="BF116" s="449" t="s">
        <v>915</v>
      </c>
      <c r="BG116" s="449" t="s">
        <v>916</v>
      </c>
      <c r="BH116" s="449" t="s">
        <v>191</v>
      </c>
      <c r="BI116" s="449" t="s">
        <v>192</v>
      </c>
      <c r="BJ116" s="449" t="s">
        <v>258</v>
      </c>
      <c r="BK116" s="449" t="s">
        <v>237</v>
      </c>
      <c r="BL116" s="449">
        <v>11.57</v>
      </c>
      <c r="BM116" s="449"/>
      <c r="BN116" s="449" t="s">
        <v>195</v>
      </c>
      <c r="BO116" s="449">
        <v>5500</v>
      </c>
      <c r="BP116" s="449">
        <v>15166</v>
      </c>
      <c r="BQ116" s="449">
        <v>500</v>
      </c>
      <c r="BR116" s="449">
        <v>497</v>
      </c>
      <c r="BS116" s="449">
        <v>5500</v>
      </c>
      <c r="BT116" s="449">
        <v>8440</v>
      </c>
      <c r="BU116" s="449">
        <v>500</v>
      </c>
      <c r="BV116" s="449">
        <v>271</v>
      </c>
      <c r="BW116" s="449" t="s">
        <v>214</v>
      </c>
      <c r="BX116" s="449">
        <v>7.4000000000000003E-3</v>
      </c>
      <c r="BY116" s="449">
        <v>22</v>
      </c>
      <c r="BZ116" s="449">
        <v>540</v>
      </c>
      <c r="CA116" s="449"/>
      <c r="CB116" s="449" t="s">
        <v>917</v>
      </c>
      <c r="CC116" s="449" t="s">
        <v>918</v>
      </c>
      <c r="CD116" s="449" t="s">
        <v>919</v>
      </c>
      <c r="CE116" s="449" t="s">
        <v>920</v>
      </c>
      <c r="CF116" s="449" t="s">
        <v>776</v>
      </c>
      <c r="CG116" s="449" t="s">
        <v>545</v>
      </c>
      <c r="CH116" s="449" t="s">
        <v>921</v>
      </c>
      <c r="CI116" s="449" t="s">
        <v>195</v>
      </c>
    </row>
    <row r="117" spans="1:87" x14ac:dyDescent="0.3">
      <c r="A117">
        <f t="shared" si="9"/>
        <v>53397</v>
      </c>
      <c r="B117" t="s">
        <v>2481</v>
      </c>
      <c r="C117" s="389" t="str">
        <f t="shared" si="10"/>
        <v>053397</v>
      </c>
      <c r="D117" s="297" t="s">
        <v>839</v>
      </c>
      <c r="E117" s="435" t="s">
        <v>2276</v>
      </c>
      <c r="F117" s="435" t="s">
        <v>1607</v>
      </c>
      <c r="G117" s="435" t="s">
        <v>1505</v>
      </c>
      <c r="H117" s="436">
        <v>2007</v>
      </c>
      <c r="I117" s="435" t="s">
        <v>1610</v>
      </c>
      <c r="J117" s="435" t="s">
        <v>1611</v>
      </c>
      <c r="K117" s="435" t="s">
        <v>1612</v>
      </c>
      <c r="L117" s="437">
        <v>39657</v>
      </c>
      <c r="M117" s="437">
        <v>39657</v>
      </c>
      <c r="N117" s="435" t="s">
        <v>1608</v>
      </c>
      <c r="O117" s="436">
        <v>49741</v>
      </c>
      <c r="P117" s="435" t="s">
        <v>1341</v>
      </c>
      <c r="Q117" s="438"/>
      <c r="R117" s="435" t="s">
        <v>1608</v>
      </c>
      <c r="S117" s="436">
        <v>35878</v>
      </c>
      <c r="T117" s="435" t="s">
        <v>1341</v>
      </c>
      <c r="U117" s="441"/>
      <c r="V117" s="435" t="s">
        <v>1341</v>
      </c>
      <c r="W117" s="435" t="s">
        <v>1341</v>
      </c>
      <c r="X117" s="436" t="b">
        <v>0</v>
      </c>
      <c r="Y117" s="435" t="s">
        <v>1341</v>
      </c>
      <c r="Z117" s="435" t="s">
        <v>1341</v>
      </c>
      <c r="AA117" t="e">
        <f t="shared" si="7"/>
        <v>#N/A</v>
      </c>
      <c r="AN117" s="449" t="s">
        <v>188</v>
      </c>
      <c r="AO117" s="449">
        <v>4.0999999999999996</v>
      </c>
      <c r="AP117" s="449">
        <v>20150605</v>
      </c>
      <c r="AQ117" s="449" t="s">
        <v>770</v>
      </c>
      <c r="AR117" s="449" t="s">
        <v>770</v>
      </c>
      <c r="AS117" s="449">
        <v>5</v>
      </c>
      <c r="AT117" s="449">
        <v>93938</v>
      </c>
      <c r="AU117" s="449">
        <v>13</v>
      </c>
      <c r="AV117" s="449"/>
      <c r="AW117" s="449"/>
      <c r="AX117" s="449"/>
      <c r="AY117" s="449"/>
      <c r="AZ117" s="449">
        <v>1</v>
      </c>
      <c r="BA117" s="449">
        <v>3</v>
      </c>
      <c r="BB117" s="449">
        <v>2008</v>
      </c>
      <c r="BC117" s="449">
        <v>20091106</v>
      </c>
      <c r="BD117" s="449">
        <v>20091106</v>
      </c>
      <c r="BE117" s="449" t="s">
        <v>1005</v>
      </c>
      <c r="BF117" s="449" t="s">
        <v>1006</v>
      </c>
      <c r="BG117" s="449" t="s">
        <v>1007</v>
      </c>
      <c r="BH117" s="449" t="s">
        <v>191</v>
      </c>
      <c r="BI117" s="449" t="s">
        <v>192</v>
      </c>
      <c r="BJ117" s="449" t="s">
        <v>193</v>
      </c>
      <c r="BK117" s="449" t="s">
        <v>194</v>
      </c>
      <c r="BL117" s="449">
        <v>49.63</v>
      </c>
      <c r="BM117" s="449"/>
      <c r="BN117" s="449" t="s">
        <v>195</v>
      </c>
      <c r="BO117" s="449">
        <v>5000</v>
      </c>
      <c r="BP117" s="449">
        <v>27182</v>
      </c>
      <c r="BQ117" s="449"/>
      <c r="BR117" s="449"/>
      <c r="BS117" s="449">
        <v>5000</v>
      </c>
      <c r="BT117" s="449">
        <v>244941</v>
      </c>
      <c r="BU117" s="449">
        <v>0</v>
      </c>
      <c r="BV117" s="449">
        <v>26585</v>
      </c>
      <c r="BW117" s="449" t="s">
        <v>316</v>
      </c>
      <c r="BX117" s="449"/>
      <c r="BY117" s="449"/>
      <c r="BZ117" s="449"/>
      <c r="CA117" s="449"/>
      <c r="CB117" s="449" t="s">
        <v>942</v>
      </c>
      <c r="CC117" s="449" t="s">
        <v>1008</v>
      </c>
      <c r="CD117" s="449" t="s">
        <v>1009</v>
      </c>
      <c r="CE117" s="449" t="s">
        <v>1010</v>
      </c>
      <c r="CF117" s="449" t="s">
        <v>776</v>
      </c>
      <c r="CG117" s="449" t="s">
        <v>1011</v>
      </c>
      <c r="CH117" s="449" t="s">
        <v>1012</v>
      </c>
      <c r="CI117" s="449" t="s">
        <v>195</v>
      </c>
    </row>
    <row r="118" spans="1:87" x14ac:dyDescent="0.3">
      <c r="A118">
        <f t="shared" si="9"/>
        <v>53398</v>
      </c>
      <c r="B118" t="s">
        <v>2481</v>
      </c>
      <c r="C118" s="389" t="str">
        <f t="shared" si="10"/>
        <v>053398</v>
      </c>
      <c r="D118" s="297" t="s">
        <v>839</v>
      </c>
      <c r="E118" s="435" t="s">
        <v>2278</v>
      </c>
      <c r="F118" s="435" t="s">
        <v>1607</v>
      </c>
      <c r="G118" s="435" t="s">
        <v>1505</v>
      </c>
      <c r="H118" s="436">
        <v>2007</v>
      </c>
      <c r="I118" s="435" t="s">
        <v>1610</v>
      </c>
      <c r="J118" s="435" t="s">
        <v>1611</v>
      </c>
      <c r="K118" s="435" t="s">
        <v>1612</v>
      </c>
      <c r="L118" s="437">
        <v>39657</v>
      </c>
      <c r="M118" s="437">
        <v>39657</v>
      </c>
      <c r="N118" s="435" t="s">
        <v>1608</v>
      </c>
      <c r="O118" s="436">
        <v>45881</v>
      </c>
      <c r="P118" s="435" t="s">
        <v>1341</v>
      </c>
      <c r="Q118" s="438"/>
      <c r="R118" s="435" t="s">
        <v>1608</v>
      </c>
      <c r="S118" s="436">
        <v>34807</v>
      </c>
      <c r="T118" s="435" t="s">
        <v>1341</v>
      </c>
      <c r="U118" s="441"/>
      <c r="V118" s="435" t="s">
        <v>1341</v>
      </c>
      <c r="W118" s="435" t="s">
        <v>1341</v>
      </c>
      <c r="X118" s="436" t="b">
        <v>0</v>
      </c>
      <c r="Y118" s="435" t="s">
        <v>1341</v>
      </c>
      <c r="Z118" s="435" t="s">
        <v>1341</v>
      </c>
      <c r="AA118" t="e">
        <f t="shared" si="7"/>
        <v>#N/A</v>
      </c>
      <c r="AN118" s="449" t="s">
        <v>188</v>
      </c>
      <c r="AO118" s="449">
        <v>4.0999999999999996</v>
      </c>
      <c r="AP118" s="449">
        <v>20150605</v>
      </c>
      <c r="AQ118" s="449" t="s">
        <v>770</v>
      </c>
      <c r="AR118" s="449" t="s">
        <v>770</v>
      </c>
      <c r="AS118" s="449">
        <v>5</v>
      </c>
      <c r="AT118" s="449">
        <v>94139</v>
      </c>
      <c r="AU118" s="449">
        <v>13</v>
      </c>
      <c r="AV118" s="449"/>
      <c r="AW118" s="449"/>
      <c r="AX118" s="449"/>
      <c r="AY118" s="449"/>
      <c r="AZ118" s="449">
        <v>1</v>
      </c>
      <c r="BA118" s="449">
        <v>1</v>
      </c>
      <c r="BB118" s="449">
        <v>2005</v>
      </c>
      <c r="BC118" s="449">
        <v>20070302</v>
      </c>
      <c r="BD118" s="449">
        <v>20070302</v>
      </c>
      <c r="BE118" s="449" t="s">
        <v>928</v>
      </c>
      <c r="BF118" s="449" t="s">
        <v>941</v>
      </c>
      <c r="BG118" s="449" t="s">
        <v>930</v>
      </c>
      <c r="BH118" s="449" t="s">
        <v>191</v>
      </c>
      <c r="BI118" s="449" t="s">
        <v>192</v>
      </c>
      <c r="BJ118" s="449" t="s">
        <v>193</v>
      </c>
      <c r="BK118" s="449" t="s">
        <v>194</v>
      </c>
      <c r="BL118" s="449">
        <v>37.83</v>
      </c>
      <c r="BM118" s="449"/>
      <c r="BN118" s="449" t="s">
        <v>195</v>
      </c>
      <c r="BO118" s="449">
        <v>5500</v>
      </c>
      <c r="BP118" s="449">
        <v>31411</v>
      </c>
      <c r="BQ118" s="449"/>
      <c r="BR118" s="449"/>
      <c r="BS118" s="449">
        <v>5500</v>
      </c>
      <c r="BT118" s="449">
        <v>510151</v>
      </c>
      <c r="BU118" s="449"/>
      <c r="BV118" s="449"/>
      <c r="BW118" s="449" t="s">
        <v>316</v>
      </c>
      <c r="BX118" s="449"/>
      <c r="BY118" s="449"/>
      <c r="BZ118" s="449"/>
      <c r="CA118" s="449"/>
      <c r="CB118" s="449" t="s">
        <v>942</v>
      </c>
      <c r="CC118" s="449" t="s">
        <v>931</v>
      </c>
      <c r="CD118" s="449" t="s">
        <v>943</v>
      </c>
      <c r="CE118" s="449" t="s">
        <v>1847</v>
      </c>
      <c r="CF118" s="449" t="s">
        <v>776</v>
      </c>
      <c r="CG118" s="449" t="s">
        <v>545</v>
      </c>
      <c r="CH118" s="449" t="s">
        <v>921</v>
      </c>
      <c r="CI118" s="449" t="s">
        <v>195</v>
      </c>
    </row>
    <row r="119" spans="1:87" x14ac:dyDescent="0.3">
      <c r="A119">
        <f t="shared" si="9"/>
        <v>54375</v>
      </c>
      <c r="B119" t="s">
        <v>2481</v>
      </c>
      <c r="C119" s="389" t="str">
        <f t="shared" si="10"/>
        <v>054375</v>
      </c>
      <c r="D119" s="297" t="s">
        <v>839</v>
      </c>
      <c r="E119" s="435" t="s">
        <v>2370</v>
      </c>
      <c r="F119" s="435" t="s">
        <v>1607</v>
      </c>
      <c r="G119" s="435" t="s">
        <v>1509</v>
      </c>
      <c r="H119" s="436">
        <v>2007</v>
      </c>
      <c r="I119" s="435" t="s">
        <v>1618</v>
      </c>
      <c r="J119" s="435" t="s">
        <v>1619</v>
      </c>
      <c r="K119" s="435" t="s">
        <v>1612</v>
      </c>
      <c r="L119" s="437">
        <v>39611</v>
      </c>
      <c r="M119" s="437">
        <v>39611</v>
      </c>
      <c r="N119" s="435" t="s">
        <v>1608</v>
      </c>
      <c r="O119" s="436">
        <v>65832</v>
      </c>
      <c r="P119" s="435" t="s">
        <v>1341</v>
      </c>
      <c r="Q119" s="441"/>
      <c r="R119" s="435" t="s">
        <v>1608</v>
      </c>
      <c r="S119" s="436">
        <v>42046</v>
      </c>
      <c r="T119" s="435" t="s">
        <v>1613</v>
      </c>
      <c r="U119" s="439">
        <v>383</v>
      </c>
      <c r="V119" s="435" t="s">
        <v>1341</v>
      </c>
      <c r="W119" s="435" t="s">
        <v>1341</v>
      </c>
      <c r="X119" s="436" t="b">
        <v>0</v>
      </c>
      <c r="Y119" s="435" t="s">
        <v>1341</v>
      </c>
      <c r="Z119" s="435" t="s">
        <v>1341</v>
      </c>
      <c r="AA119" t="e">
        <f t="shared" si="7"/>
        <v>#N/A</v>
      </c>
      <c r="AN119" s="449" t="s">
        <v>188</v>
      </c>
      <c r="AO119" s="449">
        <v>4.0999999999999996</v>
      </c>
      <c r="AP119" s="449">
        <v>20150605</v>
      </c>
      <c r="AQ119" s="449" t="s">
        <v>770</v>
      </c>
      <c r="AR119" s="449" t="s">
        <v>770</v>
      </c>
      <c r="AS119" s="449">
        <v>5</v>
      </c>
      <c r="AT119" s="449">
        <v>94140</v>
      </c>
      <c r="AU119" s="449">
        <v>13</v>
      </c>
      <c r="AV119" s="449"/>
      <c r="AW119" s="449"/>
      <c r="AX119" s="449" t="s">
        <v>250</v>
      </c>
      <c r="AY119" s="449" t="s">
        <v>627</v>
      </c>
      <c r="AZ119" s="449">
        <v>1</v>
      </c>
      <c r="BA119" s="449">
        <v>1</v>
      </c>
      <c r="BB119" s="449">
        <v>2005</v>
      </c>
      <c r="BC119" s="449">
        <v>20070301</v>
      </c>
      <c r="BD119" s="449">
        <v>20070301</v>
      </c>
      <c r="BE119" s="449" t="s">
        <v>928</v>
      </c>
      <c r="BF119" s="449" t="s">
        <v>941</v>
      </c>
      <c r="BG119" s="449" t="s">
        <v>930</v>
      </c>
      <c r="BH119" s="449" t="s">
        <v>191</v>
      </c>
      <c r="BI119" s="449" t="s">
        <v>192</v>
      </c>
      <c r="BJ119" s="449" t="s">
        <v>193</v>
      </c>
      <c r="BK119" s="449" t="s">
        <v>194</v>
      </c>
      <c r="BL119" s="449">
        <v>45.86</v>
      </c>
      <c r="BM119" s="449"/>
      <c r="BN119" s="449" t="s">
        <v>195</v>
      </c>
      <c r="BO119" s="449">
        <v>5500</v>
      </c>
      <c r="BP119" s="449">
        <v>31920</v>
      </c>
      <c r="BQ119" s="449"/>
      <c r="BR119" s="449"/>
      <c r="BS119" s="449">
        <v>5500</v>
      </c>
      <c r="BT119" s="449">
        <v>176226</v>
      </c>
      <c r="BU119" s="449"/>
      <c r="BV119" s="449"/>
      <c r="BW119" s="449" t="s">
        <v>316</v>
      </c>
      <c r="BX119" s="449"/>
      <c r="BY119" s="449"/>
      <c r="BZ119" s="449"/>
      <c r="CA119" s="449"/>
      <c r="CB119" s="449" t="s">
        <v>944</v>
      </c>
      <c r="CC119" s="449" t="s">
        <v>931</v>
      </c>
      <c r="CD119" s="449" t="s">
        <v>943</v>
      </c>
      <c r="CE119" s="449" t="s">
        <v>1847</v>
      </c>
      <c r="CF119" s="449" t="s">
        <v>776</v>
      </c>
      <c r="CG119" s="449" t="s">
        <v>545</v>
      </c>
      <c r="CH119" s="449" t="s">
        <v>921</v>
      </c>
      <c r="CI119" s="449" t="s">
        <v>195</v>
      </c>
    </row>
    <row r="120" spans="1:87" x14ac:dyDescent="0.3">
      <c r="A120">
        <f t="shared" si="9"/>
        <v>54376</v>
      </c>
      <c r="B120" t="s">
        <v>2481</v>
      </c>
      <c r="C120" s="389" t="str">
        <f t="shared" si="10"/>
        <v>054376</v>
      </c>
      <c r="D120" s="297" t="s">
        <v>839</v>
      </c>
      <c r="E120" s="435" t="s">
        <v>2372</v>
      </c>
      <c r="F120" s="435" t="s">
        <v>1607</v>
      </c>
      <c r="G120" s="435" t="s">
        <v>1509</v>
      </c>
      <c r="H120" s="436">
        <v>2007</v>
      </c>
      <c r="I120" s="435" t="s">
        <v>1618</v>
      </c>
      <c r="J120" s="435" t="s">
        <v>1619</v>
      </c>
      <c r="K120" s="435" t="s">
        <v>1612</v>
      </c>
      <c r="L120" s="437">
        <v>39611</v>
      </c>
      <c r="M120" s="437">
        <v>39611</v>
      </c>
      <c r="N120" s="435" t="s">
        <v>1608</v>
      </c>
      <c r="O120" s="436">
        <v>64823</v>
      </c>
      <c r="P120" s="435" t="s">
        <v>1341</v>
      </c>
      <c r="Q120" s="441"/>
      <c r="R120" s="435" t="s">
        <v>1608</v>
      </c>
      <c r="S120" s="436">
        <v>41220</v>
      </c>
      <c r="T120" s="435" t="s">
        <v>1613</v>
      </c>
      <c r="U120" s="439">
        <v>377</v>
      </c>
      <c r="V120" s="435" t="s">
        <v>1341</v>
      </c>
      <c r="W120" s="435" t="s">
        <v>1341</v>
      </c>
      <c r="X120" s="436" t="b">
        <v>0</v>
      </c>
      <c r="Y120" s="435" t="s">
        <v>1341</v>
      </c>
      <c r="Z120" s="435" t="s">
        <v>1341</v>
      </c>
      <c r="AA120" t="e">
        <f t="shared" si="7"/>
        <v>#N/A</v>
      </c>
      <c r="AN120" s="449" t="s">
        <v>188</v>
      </c>
      <c r="AO120" s="449">
        <v>4.0999999999999996</v>
      </c>
      <c r="AP120" s="449">
        <v>20150605</v>
      </c>
      <c r="AQ120" s="449" t="s">
        <v>770</v>
      </c>
      <c r="AR120" s="449" t="s">
        <v>770</v>
      </c>
      <c r="AS120" s="449">
        <v>5</v>
      </c>
      <c r="AT120" s="449">
        <v>94142</v>
      </c>
      <c r="AU120" s="449">
        <v>12</v>
      </c>
      <c r="AV120" s="449"/>
      <c r="AW120" s="449"/>
      <c r="AX120" s="449"/>
      <c r="AY120" s="449"/>
      <c r="AZ120" s="449">
        <v>1</v>
      </c>
      <c r="BA120" s="449">
        <v>1</v>
      </c>
      <c r="BB120" s="449">
        <v>2005</v>
      </c>
      <c r="BC120" s="449">
        <v>20070214</v>
      </c>
      <c r="BD120" s="449">
        <v>20070217</v>
      </c>
      <c r="BE120" s="449" t="s">
        <v>934</v>
      </c>
      <c r="BF120" s="449" t="s">
        <v>937</v>
      </c>
      <c r="BG120" s="449" t="s">
        <v>935</v>
      </c>
      <c r="BH120" s="449" t="s">
        <v>191</v>
      </c>
      <c r="BI120" s="449" t="s">
        <v>192</v>
      </c>
      <c r="BJ120" s="449" t="s">
        <v>193</v>
      </c>
      <c r="BK120" s="449" t="s">
        <v>194</v>
      </c>
      <c r="BL120" s="449">
        <v>43.78</v>
      </c>
      <c r="BM120" s="449"/>
      <c r="BN120" s="449" t="s">
        <v>195</v>
      </c>
      <c r="BO120" s="449">
        <v>5500</v>
      </c>
      <c r="BP120" s="449">
        <v>30678</v>
      </c>
      <c r="BQ120" s="449">
        <v>500</v>
      </c>
      <c r="BR120" s="449">
        <v>61</v>
      </c>
      <c r="BS120" s="449">
        <v>5500</v>
      </c>
      <c r="BT120" s="449">
        <v>270520</v>
      </c>
      <c r="BU120" s="449">
        <v>500</v>
      </c>
      <c r="BV120" s="449">
        <v>123</v>
      </c>
      <c r="BW120" s="449" t="s">
        <v>214</v>
      </c>
      <c r="BX120" s="449">
        <v>1.38E-2</v>
      </c>
      <c r="BY120" s="449">
        <v>11</v>
      </c>
      <c r="BZ120" s="449">
        <v>500</v>
      </c>
      <c r="CA120" s="449"/>
      <c r="CB120" s="449"/>
      <c r="CC120" s="449" t="s">
        <v>936</v>
      </c>
      <c r="CD120" s="449" t="s">
        <v>938</v>
      </c>
      <c r="CE120" s="449" t="s">
        <v>936</v>
      </c>
      <c r="CF120" s="449" t="s">
        <v>776</v>
      </c>
      <c r="CG120" s="449" t="s">
        <v>545</v>
      </c>
      <c r="CH120" s="449" t="s">
        <v>921</v>
      </c>
      <c r="CI120" s="449" t="s">
        <v>195</v>
      </c>
    </row>
    <row r="121" spans="1:87" x14ac:dyDescent="0.3">
      <c r="A121">
        <f t="shared" si="9"/>
        <v>54377</v>
      </c>
      <c r="B121" t="s">
        <v>2481</v>
      </c>
      <c r="C121" s="389" t="str">
        <f t="shared" si="10"/>
        <v>054377</v>
      </c>
      <c r="D121" s="297" t="s">
        <v>839</v>
      </c>
      <c r="E121" s="435" t="s">
        <v>2373</v>
      </c>
      <c r="F121" s="435" t="s">
        <v>1607</v>
      </c>
      <c r="G121" s="435" t="s">
        <v>1509</v>
      </c>
      <c r="H121" s="436">
        <v>2007</v>
      </c>
      <c r="I121" s="435" t="s">
        <v>1618</v>
      </c>
      <c r="J121" s="435" t="s">
        <v>1619</v>
      </c>
      <c r="K121" s="435" t="s">
        <v>1612</v>
      </c>
      <c r="L121" s="437">
        <v>39611</v>
      </c>
      <c r="M121" s="437">
        <v>39611</v>
      </c>
      <c r="N121" s="435" t="s">
        <v>1608</v>
      </c>
      <c r="O121" s="436">
        <v>62153</v>
      </c>
      <c r="P121" s="435" t="s">
        <v>1341</v>
      </c>
      <c r="Q121" s="441"/>
      <c r="R121" s="435" t="s">
        <v>1608</v>
      </c>
      <c r="S121" s="436">
        <v>44281</v>
      </c>
      <c r="T121" s="435" t="s">
        <v>1613</v>
      </c>
      <c r="U121" s="436">
        <v>378</v>
      </c>
      <c r="V121" s="435" t="s">
        <v>1341</v>
      </c>
      <c r="W121" s="435" t="s">
        <v>1341</v>
      </c>
      <c r="X121" s="436" t="b">
        <v>0</v>
      </c>
      <c r="Y121" s="435" t="s">
        <v>1341</v>
      </c>
      <c r="Z121" s="435" t="s">
        <v>1341</v>
      </c>
      <c r="AA121" t="e">
        <f t="shared" si="7"/>
        <v>#N/A</v>
      </c>
      <c r="AN121" s="449" t="s">
        <v>188</v>
      </c>
      <c r="AO121" s="449">
        <v>4.0999999999999996</v>
      </c>
      <c r="AP121" s="449">
        <v>20150605</v>
      </c>
      <c r="AQ121" s="449" t="s">
        <v>770</v>
      </c>
      <c r="AR121" s="449" t="s">
        <v>770</v>
      </c>
      <c r="AS121" s="449">
        <v>5</v>
      </c>
      <c r="AT121" s="449">
        <v>94143</v>
      </c>
      <c r="AU121" s="449">
        <v>13</v>
      </c>
      <c r="AV121" s="449"/>
      <c r="AW121" s="449"/>
      <c r="AX121" s="449"/>
      <c r="AY121" s="449"/>
      <c r="AZ121" s="449">
        <v>1</v>
      </c>
      <c r="BA121" s="449">
        <v>1</v>
      </c>
      <c r="BB121" s="449">
        <v>2005</v>
      </c>
      <c r="BC121" s="449">
        <v>20060807</v>
      </c>
      <c r="BD121" s="449">
        <v>20060814</v>
      </c>
      <c r="BE121" s="449" t="s">
        <v>914</v>
      </c>
      <c r="BF121" s="449" t="s">
        <v>915</v>
      </c>
      <c r="BG121" s="449" t="s">
        <v>916</v>
      </c>
      <c r="BH121" s="449" t="s">
        <v>191</v>
      </c>
      <c r="BI121" s="449" t="s">
        <v>192</v>
      </c>
      <c r="BJ121" s="449" t="s">
        <v>258</v>
      </c>
      <c r="BK121" s="449" t="s">
        <v>237</v>
      </c>
      <c r="BL121" s="449">
        <v>11.57</v>
      </c>
      <c r="BM121" s="449"/>
      <c r="BN121" s="449" t="s">
        <v>195</v>
      </c>
      <c r="BO121" s="449">
        <v>5500</v>
      </c>
      <c r="BP121" s="449">
        <v>74900</v>
      </c>
      <c r="BQ121" s="449">
        <v>500</v>
      </c>
      <c r="BR121" s="449">
        <v>346</v>
      </c>
      <c r="BS121" s="449">
        <v>5500</v>
      </c>
      <c r="BT121" s="449">
        <v>8902</v>
      </c>
      <c r="BU121" s="449">
        <v>500</v>
      </c>
      <c r="BV121" s="449">
        <v>39</v>
      </c>
      <c r="BW121" s="449" t="s">
        <v>214</v>
      </c>
      <c r="BX121" s="449">
        <v>4.5999999999999999E-3</v>
      </c>
      <c r="BY121" s="449">
        <v>22</v>
      </c>
      <c r="BZ121" s="449">
        <v>873</v>
      </c>
      <c r="CA121" s="449"/>
      <c r="CB121" s="449" t="s">
        <v>945</v>
      </c>
      <c r="CC121" s="449" t="s">
        <v>918</v>
      </c>
      <c r="CD121" s="449" t="s">
        <v>919</v>
      </c>
      <c r="CE121" s="449" t="s">
        <v>920</v>
      </c>
      <c r="CF121" s="449" t="s">
        <v>776</v>
      </c>
      <c r="CG121" s="449" t="s">
        <v>545</v>
      </c>
      <c r="CH121" s="449" t="s">
        <v>921</v>
      </c>
      <c r="CI121" s="449" t="s">
        <v>195</v>
      </c>
    </row>
    <row r="122" spans="1:87" x14ac:dyDescent="0.3">
      <c r="A122">
        <f t="shared" si="9"/>
        <v>54378</v>
      </c>
      <c r="B122" t="s">
        <v>2481</v>
      </c>
      <c r="C122" s="389" t="str">
        <f t="shared" si="10"/>
        <v>054378</v>
      </c>
      <c r="D122" s="297" t="s">
        <v>839</v>
      </c>
      <c r="E122" s="435" t="s">
        <v>2374</v>
      </c>
      <c r="F122" s="435" t="s">
        <v>1607</v>
      </c>
      <c r="G122" s="435" t="s">
        <v>1509</v>
      </c>
      <c r="H122" s="436">
        <v>2007</v>
      </c>
      <c r="I122" s="435" t="s">
        <v>1618</v>
      </c>
      <c r="J122" s="435" t="s">
        <v>1619</v>
      </c>
      <c r="K122" s="435" t="s">
        <v>1612</v>
      </c>
      <c r="L122" s="437">
        <v>39611</v>
      </c>
      <c r="M122" s="437">
        <v>39611</v>
      </c>
      <c r="N122" s="435" t="s">
        <v>1608</v>
      </c>
      <c r="O122" s="436">
        <v>59820</v>
      </c>
      <c r="P122" s="435" t="s">
        <v>1341</v>
      </c>
      <c r="Q122" s="441"/>
      <c r="R122" s="435" t="s">
        <v>1608</v>
      </c>
      <c r="S122" s="436">
        <v>47776</v>
      </c>
      <c r="T122" s="435" t="s">
        <v>1613</v>
      </c>
      <c r="U122" s="436">
        <v>382</v>
      </c>
      <c r="V122" s="435" t="s">
        <v>1341</v>
      </c>
      <c r="W122" s="435" t="s">
        <v>1341</v>
      </c>
      <c r="X122" s="436" t="b">
        <v>0</v>
      </c>
      <c r="Y122" s="435" t="s">
        <v>1341</v>
      </c>
      <c r="Z122" s="435" t="s">
        <v>1341</v>
      </c>
      <c r="AA122" t="e">
        <f t="shared" si="7"/>
        <v>#N/A</v>
      </c>
      <c r="AN122" s="449" t="s">
        <v>188</v>
      </c>
      <c r="AO122" s="449">
        <v>4.0999999999999996</v>
      </c>
      <c r="AP122" s="449">
        <v>20150605</v>
      </c>
      <c r="AQ122" s="449" t="s">
        <v>770</v>
      </c>
      <c r="AR122" s="449" t="s">
        <v>770</v>
      </c>
      <c r="AS122" s="449">
        <v>5</v>
      </c>
      <c r="AT122" s="449">
        <v>94333</v>
      </c>
      <c r="AU122" s="449">
        <v>13</v>
      </c>
      <c r="AV122" s="449"/>
      <c r="AW122" s="449"/>
      <c r="AX122" s="449" t="s">
        <v>250</v>
      </c>
      <c r="AY122" s="449" t="s">
        <v>624</v>
      </c>
      <c r="AZ122" s="449">
        <v>1</v>
      </c>
      <c r="BA122" s="449">
        <v>1</v>
      </c>
      <c r="BB122" s="449">
        <v>2005</v>
      </c>
      <c r="BC122" s="449">
        <v>20070206</v>
      </c>
      <c r="BD122" s="449">
        <v>20070206</v>
      </c>
      <c r="BE122" s="449" t="s">
        <v>922</v>
      </c>
      <c r="BF122" s="449" t="s">
        <v>923</v>
      </c>
      <c r="BG122" s="449" t="s">
        <v>924</v>
      </c>
      <c r="BH122" s="449" t="s">
        <v>191</v>
      </c>
      <c r="BI122" s="449" t="s">
        <v>192</v>
      </c>
      <c r="BJ122" s="449" t="s">
        <v>193</v>
      </c>
      <c r="BK122" s="449" t="s">
        <v>194</v>
      </c>
      <c r="BL122" s="449">
        <v>37.61</v>
      </c>
      <c r="BM122" s="449"/>
      <c r="BN122" s="449" t="s">
        <v>195</v>
      </c>
      <c r="BO122" s="449">
        <v>5500</v>
      </c>
      <c r="BP122" s="449">
        <v>19666</v>
      </c>
      <c r="BQ122" s="449">
        <v>500</v>
      </c>
      <c r="BR122" s="449">
        <v>398</v>
      </c>
      <c r="BS122" s="449">
        <v>5500</v>
      </c>
      <c r="BT122" s="449">
        <v>124956</v>
      </c>
      <c r="BU122" s="449">
        <v>500</v>
      </c>
      <c r="BV122" s="449">
        <v>742</v>
      </c>
      <c r="BW122" s="449" t="s">
        <v>214</v>
      </c>
      <c r="BX122" s="449">
        <v>2.69E-2</v>
      </c>
      <c r="BY122" s="449">
        <v>197</v>
      </c>
      <c r="BZ122" s="449">
        <v>209</v>
      </c>
      <c r="CA122" s="449"/>
      <c r="CB122" s="449" t="s">
        <v>956</v>
      </c>
      <c r="CC122" s="449" t="s">
        <v>925</v>
      </c>
      <c r="CD122" s="449" t="s">
        <v>926</v>
      </c>
      <c r="CE122" s="449" t="s">
        <v>926</v>
      </c>
      <c r="CF122" s="449" t="s">
        <v>776</v>
      </c>
      <c r="CG122" s="449" t="s">
        <v>545</v>
      </c>
      <c r="CH122" s="449" t="s">
        <v>921</v>
      </c>
      <c r="CI122" s="449" t="s">
        <v>195</v>
      </c>
    </row>
    <row r="123" spans="1:87" x14ac:dyDescent="0.3">
      <c r="A123">
        <f t="shared" si="9"/>
        <v>54379</v>
      </c>
      <c r="B123" t="s">
        <v>2481</v>
      </c>
      <c r="C123" s="389" t="str">
        <f t="shared" si="10"/>
        <v>054379</v>
      </c>
      <c r="D123" s="297" t="s">
        <v>839</v>
      </c>
      <c r="E123" s="435" t="s">
        <v>2271</v>
      </c>
      <c r="F123" s="435" t="s">
        <v>1607</v>
      </c>
      <c r="G123" s="435" t="s">
        <v>1505</v>
      </c>
      <c r="H123" s="436">
        <v>2007</v>
      </c>
      <c r="I123" s="435" t="s">
        <v>1610</v>
      </c>
      <c r="J123" s="435" t="s">
        <v>1611</v>
      </c>
      <c r="K123" s="435" t="s">
        <v>1612</v>
      </c>
      <c r="L123" s="437">
        <v>39657</v>
      </c>
      <c r="M123" s="437">
        <v>39657</v>
      </c>
      <c r="N123" s="435" t="s">
        <v>1608</v>
      </c>
      <c r="O123" s="436">
        <v>45740</v>
      </c>
      <c r="P123" s="435" t="s">
        <v>1341</v>
      </c>
      <c r="Q123" s="438"/>
      <c r="R123" s="435" t="s">
        <v>1608</v>
      </c>
      <c r="S123" s="436">
        <v>35858</v>
      </c>
      <c r="T123" s="435" t="s">
        <v>1341</v>
      </c>
      <c r="U123" s="441"/>
      <c r="V123" s="435" t="s">
        <v>1341</v>
      </c>
      <c r="W123" s="435" t="s">
        <v>1341</v>
      </c>
      <c r="X123" s="436" t="b">
        <v>0</v>
      </c>
      <c r="Y123" s="435" t="s">
        <v>1341</v>
      </c>
      <c r="Z123" s="435" t="s">
        <v>1341</v>
      </c>
      <c r="AA123" t="e">
        <f t="shared" si="7"/>
        <v>#N/A</v>
      </c>
      <c r="AN123" s="449" t="s">
        <v>188</v>
      </c>
      <c r="AO123" s="449">
        <v>4.0999999999999996</v>
      </c>
      <c r="AP123" s="449">
        <v>20150605</v>
      </c>
      <c r="AQ123" s="449" t="s">
        <v>770</v>
      </c>
      <c r="AR123" s="449" t="s">
        <v>770</v>
      </c>
      <c r="AS123" s="449">
        <v>5</v>
      </c>
      <c r="AT123" s="449">
        <v>94335</v>
      </c>
      <c r="AU123" s="449">
        <v>13</v>
      </c>
      <c r="AV123" s="449"/>
      <c r="AW123" s="449"/>
      <c r="AX123" s="449" t="s">
        <v>250</v>
      </c>
      <c r="AY123" s="449" t="s">
        <v>627</v>
      </c>
      <c r="AZ123" s="449">
        <v>1</v>
      </c>
      <c r="BA123" s="449">
        <v>1</v>
      </c>
      <c r="BB123" s="449">
        <v>2005</v>
      </c>
      <c r="BC123" s="449">
        <v>20070301</v>
      </c>
      <c r="BD123" s="449">
        <v>20070301</v>
      </c>
      <c r="BE123" s="449" t="s">
        <v>928</v>
      </c>
      <c r="BF123" s="449" t="s">
        <v>941</v>
      </c>
      <c r="BG123" s="449" t="s">
        <v>930</v>
      </c>
      <c r="BH123" s="449" t="s">
        <v>191</v>
      </c>
      <c r="BI123" s="449" t="s">
        <v>192</v>
      </c>
      <c r="BJ123" s="449" t="s">
        <v>193</v>
      </c>
      <c r="BK123" s="449" t="s">
        <v>194</v>
      </c>
      <c r="BL123" s="449">
        <v>45.86</v>
      </c>
      <c r="BM123" s="449"/>
      <c r="BN123" s="449" t="s">
        <v>195</v>
      </c>
      <c r="BO123" s="449">
        <v>5500</v>
      </c>
      <c r="BP123" s="449">
        <v>21355</v>
      </c>
      <c r="BQ123" s="449"/>
      <c r="BR123" s="449"/>
      <c r="BS123" s="449">
        <v>500</v>
      </c>
      <c r="BT123" s="449">
        <v>171512</v>
      </c>
      <c r="BU123" s="449"/>
      <c r="BV123" s="449"/>
      <c r="BW123" s="449" t="s">
        <v>316</v>
      </c>
      <c r="BX123" s="449"/>
      <c r="BY123" s="449"/>
      <c r="BZ123" s="449"/>
      <c r="CA123" s="449"/>
      <c r="CB123" s="449" t="s">
        <v>957</v>
      </c>
      <c r="CC123" s="449" t="s">
        <v>931</v>
      </c>
      <c r="CD123" s="449" t="s">
        <v>943</v>
      </c>
      <c r="CE123" s="449" t="s">
        <v>1847</v>
      </c>
      <c r="CF123" s="449" t="s">
        <v>776</v>
      </c>
      <c r="CG123" s="449" t="s">
        <v>545</v>
      </c>
      <c r="CH123" s="449" t="s">
        <v>921</v>
      </c>
      <c r="CI123" s="449" t="s">
        <v>195</v>
      </c>
    </row>
    <row r="124" spans="1:87" x14ac:dyDescent="0.3">
      <c r="A124">
        <f t="shared" si="9"/>
        <v>54380</v>
      </c>
      <c r="B124" t="s">
        <v>2481</v>
      </c>
      <c r="C124" s="389" t="str">
        <f t="shared" si="10"/>
        <v>054380</v>
      </c>
      <c r="D124" s="297" t="s">
        <v>839</v>
      </c>
      <c r="E124" s="435" t="s">
        <v>2270</v>
      </c>
      <c r="F124" s="435" t="s">
        <v>1607</v>
      </c>
      <c r="G124" s="435" t="s">
        <v>1505</v>
      </c>
      <c r="H124" s="436">
        <v>2007</v>
      </c>
      <c r="I124" s="435" t="s">
        <v>1610</v>
      </c>
      <c r="J124" s="435" t="s">
        <v>1611</v>
      </c>
      <c r="K124" s="435" t="s">
        <v>1612</v>
      </c>
      <c r="L124" s="437">
        <v>39657</v>
      </c>
      <c r="M124" s="437">
        <v>39657</v>
      </c>
      <c r="N124" s="435" t="s">
        <v>1608</v>
      </c>
      <c r="O124" s="436">
        <v>48208</v>
      </c>
      <c r="P124" s="435" t="s">
        <v>1341</v>
      </c>
      <c r="Q124" s="440"/>
      <c r="R124" s="435" t="s">
        <v>1608</v>
      </c>
      <c r="S124" s="436">
        <v>35048</v>
      </c>
      <c r="T124" s="435" t="s">
        <v>1341</v>
      </c>
      <c r="U124" s="441"/>
      <c r="V124" s="435" t="s">
        <v>1341</v>
      </c>
      <c r="W124" s="435" t="s">
        <v>1341</v>
      </c>
      <c r="X124" s="436" t="b">
        <v>0</v>
      </c>
      <c r="Y124" s="435" t="s">
        <v>1341</v>
      </c>
      <c r="Z124" s="435" t="s">
        <v>1341</v>
      </c>
      <c r="AA124" t="e">
        <f t="shared" si="7"/>
        <v>#N/A</v>
      </c>
      <c r="AN124" s="449" t="s">
        <v>188</v>
      </c>
      <c r="AO124" s="449">
        <v>4.0999999999999996</v>
      </c>
      <c r="AP124" s="449">
        <v>20150605</v>
      </c>
      <c r="AQ124" s="449" t="s">
        <v>770</v>
      </c>
      <c r="AR124" s="449" t="s">
        <v>770</v>
      </c>
      <c r="AS124" s="449">
        <v>5</v>
      </c>
      <c r="AT124" s="449">
        <v>94343</v>
      </c>
      <c r="AU124" s="449">
        <v>12</v>
      </c>
      <c r="AV124" s="449"/>
      <c r="AW124" s="449"/>
      <c r="AX124" s="449"/>
      <c r="AY124" s="449"/>
      <c r="AZ124" s="449">
        <v>1</v>
      </c>
      <c r="BA124" s="449">
        <v>3</v>
      </c>
      <c r="BB124" s="449">
        <v>2005</v>
      </c>
      <c r="BC124" s="449">
        <v>20061103</v>
      </c>
      <c r="BD124" s="449">
        <v>20061103</v>
      </c>
      <c r="BE124" s="449" t="s">
        <v>1005</v>
      </c>
      <c r="BF124" s="449" t="s">
        <v>1006</v>
      </c>
      <c r="BG124" s="449" t="s">
        <v>1007</v>
      </c>
      <c r="BH124" s="449" t="s">
        <v>191</v>
      </c>
      <c r="BI124" s="449" t="s">
        <v>192</v>
      </c>
      <c r="BJ124" s="449" t="s">
        <v>279</v>
      </c>
      <c r="BK124" s="449" t="s">
        <v>194</v>
      </c>
      <c r="BL124" s="449">
        <v>44.82</v>
      </c>
      <c r="BM124" s="449"/>
      <c r="BN124" s="449" t="s">
        <v>195</v>
      </c>
      <c r="BO124" s="449">
        <v>5000</v>
      </c>
      <c r="BP124" s="449">
        <v>189177</v>
      </c>
      <c r="BQ124" s="449">
        <v>0</v>
      </c>
      <c r="BR124" s="449">
        <v>17951</v>
      </c>
      <c r="BS124" s="449">
        <v>5000</v>
      </c>
      <c r="BT124" s="449">
        <v>3045</v>
      </c>
      <c r="BU124" s="449">
        <v>1</v>
      </c>
      <c r="BV124" s="449">
        <v>107781</v>
      </c>
      <c r="BW124" s="449" t="s">
        <v>214</v>
      </c>
      <c r="BX124" s="449">
        <v>1.9599999999999999E-2</v>
      </c>
      <c r="BY124" s="449">
        <v>114</v>
      </c>
      <c r="BZ124" s="449">
        <v>612</v>
      </c>
      <c r="CA124" s="449"/>
      <c r="CB124" s="449"/>
      <c r="CC124" s="449" t="s">
        <v>1008</v>
      </c>
      <c r="CD124" s="449" t="s">
        <v>1009</v>
      </c>
      <c r="CE124" s="449" t="s">
        <v>1010</v>
      </c>
      <c r="CF124" s="449" t="s">
        <v>776</v>
      </c>
      <c r="CG124" s="449" t="s">
        <v>1011</v>
      </c>
      <c r="CH124" s="449" t="s">
        <v>1012</v>
      </c>
      <c r="CI124" s="449" t="s">
        <v>195</v>
      </c>
    </row>
    <row r="125" spans="1:87" x14ac:dyDescent="0.3">
      <c r="A125">
        <f t="shared" si="9"/>
        <v>210746</v>
      </c>
      <c r="B125" t="s">
        <v>2481</v>
      </c>
      <c r="C125" s="389" t="str">
        <f t="shared" si="10"/>
        <v>210746</v>
      </c>
      <c r="D125" s="297" t="s">
        <v>839</v>
      </c>
      <c r="E125" s="435" t="s">
        <v>2282</v>
      </c>
      <c r="F125" s="435" t="s">
        <v>1607</v>
      </c>
      <c r="G125" s="435" t="s">
        <v>1507</v>
      </c>
      <c r="H125" s="436">
        <v>2007</v>
      </c>
      <c r="I125" s="435" t="s">
        <v>1780</v>
      </c>
      <c r="J125" s="435" t="s">
        <v>1781</v>
      </c>
      <c r="K125" s="435" t="s">
        <v>1612</v>
      </c>
      <c r="L125" s="437">
        <v>39675</v>
      </c>
      <c r="M125" s="437">
        <v>39675</v>
      </c>
      <c r="N125" s="435" t="s">
        <v>1608</v>
      </c>
      <c r="O125" s="436">
        <v>205869</v>
      </c>
      <c r="P125" s="435" t="s">
        <v>1341</v>
      </c>
      <c r="Q125" s="438"/>
      <c r="R125" s="435" t="s">
        <v>1608</v>
      </c>
      <c r="S125" s="436">
        <v>7539</v>
      </c>
      <c r="T125" s="435" t="s">
        <v>1341</v>
      </c>
      <c r="U125" s="441"/>
      <c r="V125" s="435" t="s">
        <v>250</v>
      </c>
      <c r="W125" s="435" t="s">
        <v>2283</v>
      </c>
      <c r="X125" s="436" t="b">
        <v>0</v>
      </c>
      <c r="Y125" s="435" t="s">
        <v>1341</v>
      </c>
      <c r="Z125" s="435" t="s">
        <v>1341</v>
      </c>
      <c r="AA125" t="e">
        <f t="shared" si="7"/>
        <v>#N/A</v>
      </c>
      <c r="AN125" s="449" t="s">
        <v>188</v>
      </c>
      <c r="AO125" s="449">
        <v>4.0999999999999996</v>
      </c>
      <c r="AP125" s="449">
        <v>20150605</v>
      </c>
      <c r="AQ125" s="449" t="s">
        <v>770</v>
      </c>
      <c r="AR125" s="449" t="s">
        <v>770</v>
      </c>
      <c r="AS125" s="449">
        <v>5</v>
      </c>
      <c r="AT125" s="449">
        <v>94344</v>
      </c>
      <c r="AU125" s="449">
        <v>13</v>
      </c>
      <c r="AV125" s="449"/>
      <c r="AW125" s="449"/>
      <c r="AX125" s="449"/>
      <c r="AY125" s="449"/>
      <c r="AZ125" s="449">
        <v>1</v>
      </c>
      <c r="BA125" s="449">
        <v>1</v>
      </c>
      <c r="BB125" s="449">
        <v>2005</v>
      </c>
      <c r="BC125" s="449">
        <v>20070226</v>
      </c>
      <c r="BD125" s="449">
        <v>20070227</v>
      </c>
      <c r="BE125" s="449" t="s">
        <v>939</v>
      </c>
      <c r="BF125" s="449" t="s">
        <v>915</v>
      </c>
      <c r="BG125" s="449" t="s">
        <v>916</v>
      </c>
      <c r="BH125" s="449" t="s">
        <v>191</v>
      </c>
      <c r="BI125" s="449" t="s">
        <v>192</v>
      </c>
      <c r="BJ125" s="449" t="s">
        <v>551</v>
      </c>
      <c r="BK125" s="449" t="s">
        <v>194</v>
      </c>
      <c r="BL125" s="449">
        <v>36.11</v>
      </c>
      <c r="BM125" s="449"/>
      <c r="BN125" s="449" t="s">
        <v>195</v>
      </c>
      <c r="BO125" s="449">
        <v>5500</v>
      </c>
      <c r="BP125" s="449">
        <v>30771</v>
      </c>
      <c r="BQ125" s="449">
        <v>500</v>
      </c>
      <c r="BR125" s="449">
        <v>306</v>
      </c>
      <c r="BS125" s="449">
        <v>5500</v>
      </c>
      <c r="BT125" s="449">
        <v>296321</v>
      </c>
      <c r="BU125" s="449">
        <v>500</v>
      </c>
      <c r="BV125" s="449">
        <v>8902</v>
      </c>
      <c r="BW125" s="449" t="s">
        <v>214</v>
      </c>
      <c r="BX125" s="449">
        <v>3.8999999999999998E-3</v>
      </c>
      <c r="BY125" s="449">
        <v>19</v>
      </c>
      <c r="BZ125" s="449">
        <v>510</v>
      </c>
      <c r="CA125" s="449"/>
      <c r="CB125" s="449" t="s">
        <v>958</v>
      </c>
      <c r="CC125" s="449" t="s">
        <v>940</v>
      </c>
      <c r="CD125" s="449" t="s">
        <v>919</v>
      </c>
      <c r="CE125" s="449" t="s">
        <v>920</v>
      </c>
      <c r="CF125" s="449" t="s">
        <v>776</v>
      </c>
      <c r="CG125" s="449" t="s">
        <v>545</v>
      </c>
      <c r="CH125" s="449" t="s">
        <v>921</v>
      </c>
      <c r="CI125" s="449" t="s">
        <v>195</v>
      </c>
    </row>
    <row r="126" spans="1:87" x14ac:dyDescent="0.3">
      <c r="A126">
        <f t="shared" si="9"/>
        <v>54687</v>
      </c>
      <c r="B126" t="s">
        <v>2481</v>
      </c>
      <c r="C126" s="389" t="str">
        <f t="shared" si="10"/>
        <v>054687</v>
      </c>
      <c r="D126" s="297" t="s">
        <v>839</v>
      </c>
      <c r="E126" s="435" t="s">
        <v>1609</v>
      </c>
      <c r="F126" s="435" t="s">
        <v>1607</v>
      </c>
      <c r="G126" s="435" t="s">
        <v>1505</v>
      </c>
      <c r="H126" s="436">
        <v>2008</v>
      </c>
      <c r="I126" s="435" t="s">
        <v>1610</v>
      </c>
      <c r="J126" s="435" t="s">
        <v>1611</v>
      </c>
      <c r="K126" s="435" t="s">
        <v>1612</v>
      </c>
      <c r="L126" s="437">
        <v>40022</v>
      </c>
      <c r="M126" s="437">
        <v>40022</v>
      </c>
      <c r="N126" s="435" t="s">
        <v>1608</v>
      </c>
      <c r="O126" s="436">
        <v>50350</v>
      </c>
      <c r="P126" s="435" t="s">
        <v>1341</v>
      </c>
      <c r="Q126" s="441"/>
      <c r="R126" s="435" t="s">
        <v>1608</v>
      </c>
      <c r="S126" s="436">
        <v>38941</v>
      </c>
      <c r="T126" s="435" t="s">
        <v>1613</v>
      </c>
      <c r="U126" s="436">
        <v>382</v>
      </c>
      <c r="V126" s="435" t="s">
        <v>1341</v>
      </c>
      <c r="W126" s="435" t="s">
        <v>1341</v>
      </c>
      <c r="X126" s="436" t="b">
        <v>0</v>
      </c>
      <c r="Y126" s="435" t="s">
        <v>1341</v>
      </c>
      <c r="Z126" s="435" t="s">
        <v>1341</v>
      </c>
      <c r="AA126" t="e">
        <f t="shared" si="7"/>
        <v>#N/A</v>
      </c>
      <c r="AN126" s="449" t="s">
        <v>188</v>
      </c>
      <c r="AO126" s="449">
        <v>4.0999999999999996</v>
      </c>
      <c r="AP126" s="449">
        <v>20150605</v>
      </c>
      <c r="AQ126" s="449" t="s">
        <v>770</v>
      </c>
      <c r="AR126" s="449" t="s">
        <v>770</v>
      </c>
      <c r="AS126" s="449">
        <v>5</v>
      </c>
      <c r="AT126" s="449">
        <v>94345</v>
      </c>
      <c r="AU126" s="449">
        <v>13</v>
      </c>
      <c r="AV126" s="449"/>
      <c r="AW126" s="449"/>
      <c r="AX126" s="449" t="s">
        <v>250</v>
      </c>
      <c r="AY126" s="449" t="s">
        <v>624</v>
      </c>
      <c r="AZ126" s="449">
        <v>1</v>
      </c>
      <c r="BA126" s="449">
        <v>1</v>
      </c>
      <c r="BB126" s="449">
        <v>2005</v>
      </c>
      <c r="BC126" s="449">
        <v>20070206</v>
      </c>
      <c r="BD126" s="449">
        <v>20070206</v>
      </c>
      <c r="BE126" s="449" t="s">
        <v>922</v>
      </c>
      <c r="BF126" s="449" t="s">
        <v>923</v>
      </c>
      <c r="BG126" s="449" t="s">
        <v>924</v>
      </c>
      <c r="BH126" s="449" t="s">
        <v>191</v>
      </c>
      <c r="BI126" s="449" t="s">
        <v>192</v>
      </c>
      <c r="BJ126" s="449" t="s">
        <v>214</v>
      </c>
      <c r="BK126" s="449" t="s">
        <v>194</v>
      </c>
      <c r="BL126" s="449">
        <v>37.61</v>
      </c>
      <c r="BM126" s="449"/>
      <c r="BN126" s="449" t="s">
        <v>195</v>
      </c>
      <c r="BO126" s="449">
        <v>5500</v>
      </c>
      <c r="BP126" s="449">
        <v>29453</v>
      </c>
      <c r="BQ126" s="449">
        <v>500</v>
      </c>
      <c r="BR126" s="449">
        <v>592</v>
      </c>
      <c r="BS126" s="449">
        <v>5500</v>
      </c>
      <c r="BT126" s="449">
        <v>187490</v>
      </c>
      <c r="BU126" s="449">
        <v>500</v>
      </c>
      <c r="BV126" s="449">
        <v>1111</v>
      </c>
      <c r="BW126" s="449" t="s">
        <v>214</v>
      </c>
      <c r="BX126" s="449">
        <v>2.69E-2</v>
      </c>
      <c r="BY126" s="449">
        <v>197</v>
      </c>
      <c r="BZ126" s="449">
        <v>311</v>
      </c>
      <c r="CA126" s="449"/>
      <c r="CB126" s="449" t="s">
        <v>956</v>
      </c>
      <c r="CC126" s="449" t="s">
        <v>925</v>
      </c>
      <c r="CD126" s="449" t="s">
        <v>926</v>
      </c>
      <c r="CE126" s="449" t="s">
        <v>926</v>
      </c>
      <c r="CF126" s="449" t="s">
        <v>776</v>
      </c>
      <c r="CG126" s="449" t="s">
        <v>545</v>
      </c>
      <c r="CH126" s="449" t="s">
        <v>921</v>
      </c>
      <c r="CI126" s="449" t="s">
        <v>195</v>
      </c>
    </row>
    <row r="127" spans="1:87" x14ac:dyDescent="0.3">
      <c r="A127">
        <f t="shared" si="9"/>
        <v>54688</v>
      </c>
      <c r="B127" t="s">
        <v>2481</v>
      </c>
      <c r="C127" s="389" t="str">
        <f t="shared" si="10"/>
        <v>054688</v>
      </c>
      <c r="D127" s="297" t="s">
        <v>839</v>
      </c>
      <c r="E127" s="435" t="s">
        <v>1614</v>
      </c>
      <c r="F127" s="435" t="s">
        <v>1607</v>
      </c>
      <c r="G127" s="435" t="s">
        <v>1505</v>
      </c>
      <c r="H127" s="436">
        <v>2008</v>
      </c>
      <c r="I127" s="435" t="s">
        <v>1610</v>
      </c>
      <c r="J127" s="435" t="s">
        <v>1611</v>
      </c>
      <c r="K127" s="435" t="s">
        <v>1612</v>
      </c>
      <c r="L127" s="437">
        <v>40022</v>
      </c>
      <c r="M127" s="437">
        <v>40022</v>
      </c>
      <c r="N127" s="435" t="s">
        <v>1608</v>
      </c>
      <c r="O127" s="436">
        <v>49560</v>
      </c>
      <c r="P127" s="435" t="s">
        <v>1341</v>
      </c>
      <c r="Q127" s="441"/>
      <c r="R127" s="435" t="s">
        <v>1608</v>
      </c>
      <c r="S127" s="436">
        <v>40541</v>
      </c>
      <c r="T127" s="435" t="s">
        <v>1613</v>
      </c>
      <c r="U127" s="439">
        <v>385</v>
      </c>
      <c r="V127" s="435" t="s">
        <v>1341</v>
      </c>
      <c r="W127" s="435" t="s">
        <v>1341</v>
      </c>
      <c r="X127" s="436" t="b">
        <v>0</v>
      </c>
      <c r="Y127" s="435" t="s">
        <v>1341</v>
      </c>
      <c r="Z127" s="435" t="s">
        <v>1341</v>
      </c>
      <c r="AA127" t="e">
        <f t="shared" si="7"/>
        <v>#N/A</v>
      </c>
      <c r="AN127" s="449" t="s">
        <v>188</v>
      </c>
      <c r="AO127" s="449">
        <v>4.0999999999999996</v>
      </c>
      <c r="AP127" s="449">
        <v>20150605</v>
      </c>
      <c r="AQ127" s="449" t="s">
        <v>770</v>
      </c>
      <c r="AR127" s="449" t="s">
        <v>770</v>
      </c>
      <c r="AS127" s="449">
        <v>5</v>
      </c>
      <c r="AT127" s="449">
        <v>94346</v>
      </c>
      <c r="AU127" s="449">
        <v>13</v>
      </c>
      <c r="AV127" s="449"/>
      <c r="AW127" s="449"/>
      <c r="AX127" s="449"/>
      <c r="AY127" s="449"/>
      <c r="AZ127" s="449">
        <v>1</v>
      </c>
      <c r="BA127" s="449">
        <v>1</v>
      </c>
      <c r="BB127" s="449">
        <v>2005</v>
      </c>
      <c r="BC127" s="449">
        <v>20070320</v>
      </c>
      <c r="BD127" s="449">
        <v>20070320</v>
      </c>
      <c r="BE127" s="449" t="s">
        <v>952</v>
      </c>
      <c r="BF127" s="449" t="s">
        <v>966</v>
      </c>
      <c r="BG127" s="449" t="s">
        <v>953</v>
      </c>
      <c r="BH127" s="449" t="s">
        <v>191</v>
      </c>
      <c r="BI127" s="449" t="s">
        <v>192</v>
      </c>
      <c r="BJ127" s="449" t="s">
        <v>193</v>
      </c>
      <c r="BK127" s="449" t="s">
        <v>194</v>
      </c>
      <c r="BL127" s="449">
        <v>39.51</v>
      </c>
      <c r="BM127" s="449"/>
      <c r="BN127" s="449" t="s">
        <v>195</v>
      </c>
      <c r="BO127" s="449">
        <v>5500</v>
      </c>
      <c r="BP127" s="449">
        <v>30740</v>
      </c>
      <c r="BQ127" s="449"/>
      <c r="BR127" s="449"/>
      <c r="BS127" s="449">
        <v>5500</v>
      </c>
      <c r="BT127" s="449">
        <v>51016</v>
      </c>
      <c r="BU127" s="449"/>
      <c r="BV127" s="449"/>
      <c r="BW127" s="449" t="s">
        <v>316</v>
      </c>
      <c r="BX127" s="449"/>
      <c r="BY127" s="449"/>
      <c r="BZ127" s="449"/>
      <c r="CA127" s="449"/>
      <c r="CB127" s="449" t="s">
        <v>968</v>
      </c>
      <c r="CC127" s="449" t="s">
        <v>954</v>
      </c>
      <c r="CD127" s="449" t="s">
        <v>967</v>
      </c>
      <c r="CE127" s="449" t="s">
        <v>955</v>
      </c>
      <c r="CF127" s="449" t="s">
        <v>776</v>
      </c>
      <c r="CG127" s="449" t="s">
        <v>545</v>
      </c>
      <c r="CH127" s="449" t="s">
        <v>921</v>
      </c>
      <c r="CI127" s="449" t="s">
        <v>195</v>
      </c>
    </row>
    <row r="128" spans="1:87" x14ac:dyDescent="0.3">
      <c r="A128">
        <f t="shared" si="9"/>
        <v>54689</v>
      </c>
      <c r="B128" t="s">
        <v>2481</v>
      </c>
      <c r="C128" s="389" t="str">
        <f t="shared" si="10"/>
        <v>054689</v>
      </c>
      <c r="D128" s="297" t="s">
        <v>839</v>
      </c>
      <c r="E128" s="435" t="s">
        <v>1615</v>
      </c>
      <c r="F128" s="435" t="s">
        <v>1607</v>
      </c>
      <c r="G128" s="435" t="s">
        <v>1505</v>
      </c>
      <c r="H128" s="436">
        <v>2008</v>
      </c>
      <c r="I128" s="435" t="s">
        <v>1610</v>
      </c>
      <c r="J128" s="435" t="s">
        <v>1611</v>
      </c>
      <c r="K128" s="435" t="s">
        <v>1612</v>
      </c>
      <c r="L128" s="437">
        <v>40022</v>
      </c>
      <c r="M128" s="437">
        <v>40022</v>
      </c>
      <c r="N128" s="435" t="s">
        <v>1608</v>
      </c>
      <c r="O128" s="436">
        <v>48298</v>
      </c>
      <c r="P128" s="435" t="s">
        <v>1341</v>
      </c>
      <c r="Q128" s="441"/>
      <c r="R128" s="435" t="s">
        <v>1608</v>
      </c>
      <c r="S128" s="436">
        <v>41005</v>
      </c>
      <c r="T128" s="435" t="s">
        <v>1613</v>
      </c>
      <c r="U128" s="436">
        <v>382</v>
      </c>
      <c r="V128" s="435" t="s">
        <v>1341</v>
      </c>
      <c r="W128" s="435" t="s">
        <v>1341</v>
      </c>
      <c r="X128" s="436" t="b">
        <v>0</v>
      </c>
      <c r="Y128" s="435" t="s">
        <v>1341</v>
      </c>
      <c r="Z128" s="435" t="s">
        <v>1341</v>
      </c>
      <c r="AA128" t="e">
        <f t="shared" si="7"/>
        <v>#N/A</v>
      </c>
      <c r="AN128" s="449" t="s">
        <v>188</v>
      </c>
      <c r="AO128" s="449">
        <v>4.0999999999999996</v>
      </c>
      <c r="AP128" s="449">
        <v>20150605</v>
      </c>
      <c r="AQ128" s="449" t="s">
        <v>770</v>
      </c>
      <c r="AR128" s="449" t="s">
        <v>770</v>
      </c>
      <c r="AS128" s="449">
        <v>5</v>
      </c>
      <c r="AT128" s="449">
        <v>94347</v>
      </c>
      <c r="AU128" s="449">
        <v>13</v>
      </c>
      <c r="AV128" s="449"/>
      <c r="AW128" s="449"/>
      <c r="AX128" s="449"/>
      <c r="AY128" s="449"/>
      <c r="AZ128" s="449">
        <v>1</v>
      </c>
      <c r="BA128" s="449">
        <v>1</v>
      </c>
      <c r="BB128" s="449">
        <v>2005</v>
      </c>
      <c r="BC128" s="449">
        <v>20070228</v>
      </c>
      <c r="BD128" s="449">
        <v>20070228</v>
      </c>
      <c r="BE128" s="449" t="s">
        <v>946</v>
      </c>
      <c r="BF128" s="449" t="s">
        <v>929</v>
      </c>
      <c r="BG128" s="449" t="s">
        <v>930</v>
      </c>
      <c r="BH128" s="449" t="s">
        <v>191</v>
      </c>
      <c r="BI128" s="449" t="s">
        <v>192</v>
      </c>
      <c r="BJ128" s="449" t="s">
        <v>193</v>
      </c>
      <c r="BK128" s="449" t="s">
        <v>194</v>
      </c>
      <c r="BL128" s="449">
        <v>40.28</v>
      </c>
      <c r="BM128" s="449"/>
      <c r="BN128" s="449" t="s">
        <v>195</v>
      </c>
      <c r="BO128" s="449">
        <v>5500</v>
      </c>
      <c r="BP128" s="449">
        <v>31360</v>
      </c>
      <c r="BQ128" s="449"/>
      <c r="BR128" s="449"/>
      <c r="BS128" s="449">
        <v>5500</v>
      </c>
      <c r="BT128" s="449">
        <v>63661</v>
      </c>
      <c r="BU128" s="449"/>
      <c r="BV128" s="449"/>
      <c r="BW128" s="449" t="s">
        <v>316</v>
      </c>
      <c r="BX128" s="449"/>
      <c r="BY128" s="449"/>
      <c r="BZ128" s="449"/>
      <c r="CA128" s="449"/>
      <c r="CB128" s="449" t="s">
        <v>942</v>
      </c>
      <c r="CC128" s="449" t="s">
        <v>947</v>
      </c>
      <c r="CD128" s="449" t="s">
        <v>932</v>
      </c>
      <c r="CE128" s="449" t="s">
        <v>1847</v>
      </c>
      <c r="CF128" s="449" t="s">
        <v>776</v>
      </c>
      <c r="CG128" s="449" t="s">
        <v>545</v>
      </c>
      <c r="CH128" s="449" t="s">
        <v>921</v>
      </c>
      <c r="CI128" s="449" t="s">
        <v>195</v>
      </c>
    </row>
    <row r="129" spans="1:87" x14ac:dyDescent="0.3">
      <c r="A129">
        <f t="shared" si="9"/>
        <v>54690</v>
      </c>
      <c r="B129" t="s">
        <v>2481</v>
      </c>
      <c r="C129" s="389" t="str">
        <f t="shared" si="10"/>
        <v>054690</v>
      </c>
      <c r="D129" s="297" t="s">
        <v>839</v>
      </c>
      <c r="E129" s="435" t="s">
        <v>1616</v>
      </c>
      <c r="F129" s="435" t="s">
        <v>1607</v>
      </c>
      <c r="G129" s="435" t="s">
        <v>1505</v>
      </c>
      <c r="H129" s="436">
        <v>2008</v>
      </c>
      <c r="I129" s="435" t="s">
        <v>1610</v>
      </c>
      <c r="J129" s="435" t="s">
        <v>1611</v>
      </c>
      <c r="K129" s="435" t="s">
        <v>1612</v>
      </c>
      <c r="L129" s="437">
        <v>40022</v>
      </c>
      <c r="M129" s="437">
        <v>40022</v>
      </c>
      <c r="N129" s="435" t="s">
        <v>1608</v>
      </c>
      <c r="O129" s="436">
        <v>49304</v>
      </c>
      <c r="P129" s="435" t="s">
        <v>1341</v>
      </c>
      <c r="Q129" s="438"/>
      <c r="R129" s="435" t="s">
        <v>1608</v>
      </c>
      <c r="S129" s="436">
        <v>40330</v>
      </c>
      <c r="T129" s="435" t="s">
        <v>1613</v>
      </c>
      <c r="U129" s="436">
        <v>383</v>
      </c>
      <c r="V129" s="435" t="s">
        <v>1341</v>
      </c>
      <c r="W129" s="435" t="s">
        <v>1341</v>
      </c>
      <c r="X129" s="436" t="b">
        <v>0</v>
      </c>
      <c r="Y129" s="435" t="s">
        <v>1341</v>
      </c>
      <c r="Z129" s="435" t="s">
        <v>1341</v>
      </c>
      <c r="AA129" t="e">
        <f t="shared" si="7"/>
        <v>#N/A</v>
      </c>
      <c r="AN129" s="449" t="s">
        <v>188</v>
      </c>
      <c r="AO129" s="449">
        <v>4.0999999999999996</v>
      </c>
      <c r="AP129" s="449">
        <v>20150605</v>
      </c>
      <c r="AQ129" s="449" t="s">
        <v>770</v>
      </c>
      <c r="AR129" s="449" t="s">
        <v>770</v>
      </c>
      <c r="AS129" s="449">
        <v>5</v>
      </c>
      <c r="AT129" s="449">
        <v>94348</v>
      </c>
      <c r="AU129" s="449">
        <v>13</v>
      </c>
      <c r="AV129" s="449"/>
      <c r="AW129" s="449"/>
      <c r="AX129" s="449"/>
      <c r="AY129" s="449"/>
      <c r="AZ129" s="449">
        <v>1</v>
      </c>
      <c r="BA129" s="449">
        <v>1</v>
      </c>
      <c r="BB129" s="449">
        <v>2005</v>
      </c>
      <c r="BC129" s="449">
        <v>20070501</v>
      </c>
      <c r="BD129" s="449">
        <v>20070601</v>
      </c>
      <c r="BE129" s="449" t="s">
        <v>934</v>
      </c>
      <c r="BF129" s="449" t="s">
        <v>937</v>
      </c>
      <c r="BG129" s="449" t="s">
        <v>935</v>
      </c>
      <c r="BH129" s="449" t="s">
        <v>191</v>
      </c>
      <c r="BI129" s="449" t="s">
        <v>192</v>
      </c>
      <c r="BJ129" s="449" t="s">
        <v>193</v>
      </c>
      <c r="BK129" s="449" t="s">
        <v>194</v>
      </c>
      <c r="BL129" s="449">
        <v>42.15</v>
      </c>
      <c r="BM129" s="449"/>
      <c r="BN129" s="449" t="s">
        <v>195</v>
      </c>
      <c r="BO129" s="449">
        <v>5500</v>
      </c>
      <c r="BP129" s="449">
        <v>27568</v>
      </c>
      <c r="BQ129" s="449"/>
      <c r="BR129" s="449"/>
      <c r="BS129" s="449">
        <v>5500</v>
      </c>
      <c r="BT129" s="449">
        <v>113335</v>
      </c>
      <c r="BU129" s="449">
        <v>500</v>
      </c>
      <c r="BV129" s="449">
        <v>12252</v>
      </c>
      <c r="BW129" s="449" t="s">
        <v>214</v>
      </c>
      <c r="BX129" s="449"/>
      <c r="BY129" s="449"/>
      <c r="BZ129" s="449"/>
      <c r="CA129" s="449"/>
      <c r="CB129" s="449" t="s">
        <v>959</v>
      </c>
      <c r="CC129" s="449" t="s">
        <v>936</v>
      </c>
      <c r="CD129" s="449" t="s">
        <v>938</v>
      </c>
      <c r="CE129" s="449" t="s">
        <v>936</v>
      </c>
      <c r="CF129" s="449" t="s">
        <v>776</v>
      </c>
      <c r="CG129" s="449" t="s">
        <v>545</v>
      </c>
      <c r="CH129" s="449" t="s">
        <v>921</v>
      </c>
      <c r="CI129" s="449" t="s">
        <v>195</v>
      </c>
    </row>
    <row r="130" spans="1:87" x14ac:dyDescent="0.3">
      <c r="A130">
        <f t="shared" si="9"/>
        <v>54691</v>
      </c>
      <c r="B130" t="s">
        <v>2481</v>
      </c>
      <c r="C130" s="389" t="str">
        <f t="shared" si="10"/>
        <v>054691</v>
      </c>
      <c r="D130" s="297" t="s">
        <v>839</v>
      </c>
      <c r="E130" s="435" t="s">
        <v>1617</v>
      </c>
      <c r="F130" s="435" t="s">
        <v>1607</v>
      </c>
      <c r="G130" s="435" t="s">
        <v>1509</v>
      </c>
      <c r="H130" s="436">
        <v>2008</v>
      </c>
      <c r="I130" s="435" t="s">
        <v>1618</v>
      </c>
      <c r="J130" s="435" t="s">
        <v>1619</v>
      </c>
      <c r="K130" s="435" t="s">
        <v>1612</v>
      </c>
      <c r="L130" s="437">
        <v>39967</v>
      </c>
      <c r="M130" s="437">
        <v>39967</v>
      </c>
      <c r="N130" s="435" t="s">
        <v>1608</v>
      </c>
      <c r="O130" s="436">
        <v>58635</v>
      </c>
      <c r="P130" s="435" t="s">
        <v>1341</v>
      </c>
      <c r="Q130" s="441"/>
      <c r="R130" s="435" t="s">
        <v>1608</v>
      </c>
      <c r="S130" s="436">
        <v>43549</v>
      </c>
      <c r="T130" s="435" t="s">
        <v>1613</v>
      </c>
      <c r="U130" s="436">
        <v>211</v>
      </c>
      <c r="V130" s="435" t="s">
        <v>1341</v>
      </c>
      <c r="W130" s="435" t="s">
        <v>1341</v>
      </c>
      <c r="X130" s="436" t="b">
        <v>0</v>
      </c>
      <c r="Y130" s="435" t="s">
        <v>1341</v>
      </c>
      <c r="Z130" s="435" t="s">
        <v>1341</v>
      </c>
      <c r="AA130" t="e">
        <f t="shared" ref="AA130:AA193" si="11">VLOOKUP($A130,$AT$2:$CD$561,37,FALSE)</f>
        <v>#N/A</v>
      </c>
      <c r="AN130" s="449" t="s">
        <v>188</v>
      </c>
      <c r="AO130" s="449">
        <v>4.0999999999999996</v>
      </c>
      <c r="AP130" s="449">
        <v>20150605</v>
      </c>
      <c r="AQ130" s="449" t="s">
        <v>770</v>
      </c>
      <c r="AR130" s="449" t="s">
        <v>770</v>
      </c>
      <c r="AS130" s="449">
        <v>5</v>
      </c>
      <c r="AT130" s="449">
        <v>94349</v>
      </c>
      <c r="AU130" s="449">
        <v>13</v>
      </c>
      <c r="AV130" s="449"/>
      <c r="AW130" s="449"/>
      <c r="AX130" s="449"/>
      <c r="AY130" s="449"/>
      <c r="AZ130" s="449">
        <v>1</v>
      </c>
      <c r="BA130" s="449">
        <v>1</v>
      </c>
      <c r="BB130" s="449">
        <v>2005</v>
      </c>
      <c r="BC130" s="449">
        <v>20070301</v>
      </c>
      <c r="BD130" s="449">
        <v>20070301</v>
      </c>
      <c r="BE130" s="449" t="s">
        <v>948</v>
      </c>
      <c r="BF130" s="449" t="s">
        <v>929</v>
      </c>
      <c r="BG130" s="449" t="s">
        <v>935</v>
      </c>
      <c r="BH130" s="449" t="s">
        <v>191</v>
      </c>
      <c r="BI130" s="449" t="s">
        <v>192</v>
      </c>
      <c r="BJ130" s="449" t="s">
        <v>193</v>
      </c>
      <c r="BK130" s="449" t="s">
        <v>194</v>
      </c>
      <c r="BL130" s="449">
        <v>35.270000000000003</v>
      </c>
      <c r="BM130" s="449"/>
      <c r="BN130" s="449" t="s">
        <v>195</v>
      </c>
      <c r="BO130" s="449">
        <v>5500</v>
      </c>
      <c r="BP130" s="449">
        <v>28813</v>
      </c>
      <c r="BQ130" s="449"/>
      <c r="BR130" s="449"/>
      <c r="BS130" s="449">
        <v>5500</v>
      </c>
      <c r="BT130" s="449">
        <v>82427</v>
      </c>
      <c r="BU130" s="449"/>
      <c r="BV130" s="449"/>
      <c r="BW130" s="449" t="s">
        <v>316</v>
      </c>
      <c r="BX130" s="449"/>
      <c r="BY130" s="449"/>
      <c r="BZ130" s="449"/>
      <c r="CA130" s="449"/>
      <c r="CB130" s="449" t="s">
        <v>942</v>
      </c>
      <c r="CC130" s="449" t="s">
        <v>949</v>
      </c>
      <c r="CD130" s="449" t="s">
        <v>932</v>
      </c>
      <c r="CE130" s="449" t="s">
        <v>936</v>
      </c>
      <c r="CF130" s="449" t="s">
        <v>776</v>
      </c>
      <c r="CG130" s="449" t="s">
        <v>545</v>
      </c>
      <c r="CH130" s="449" t="s">
        <v>921</v>
      </c>
      <c r="CI130" s="449" t="s">
        <v>195</v>
      </c>
    </row>
    <row r="131" spans="1:87" x14ac:dyDescent="0.3">
      <c r="A131">
        <f t="shared" si="9"/>
        <v>54692</v>
      </c>
      <c r="B131" t="s">
        <v>2481</v>
      </c>
      <c r="C131" s="389" t="str">
        <f t="shared" si="10"/>
        <v>054692</v>
      </c>
      <c r="D131" s="297" t="s">
        <v>839</v>
      </c>
      <c r="E131" s="435" t="s">
        <v>1620</v>
      </c>
      <c r="F131" s="435" t="s">
        <v>1607</v>
      </c>
      <c r="G131" s="435" t="s">
        <v>1509</v>
      </c>
      <c r="H131" s="436">
        <v>2008</v>
      </c>
      <c r="I131" s="435" t="s">
        <v>1618</v>
      </c>
      <c r="J131" s="435" t="s">
        <v>1619</v>
      </c>
      <c r="K131" s="435" t="s">
        <v>1612</v>
      </c>
      <c r="L131" s="437">
        <v>39967</v>
      </c>
      <c r="M131" s="437">
        <v>39967</v>
      </c>
      <c r="N131" s="435" t="s">
        <v>1608</v>
      </c>
      <c r="O131" s="436">
        <v>61622</v>
      </c>
      <c r="P131" s="435" t="s">
        <v>1341</v>
      </c>
      <c r="Q131" s="441"/>
      <c r="R131" s="435" t="s">
        <v>1608</v>
      </c>
      <c r="S131" s="436">
        <v>39287</v>
      </c>
      <c r="T131" s="435" t="s">
        <v>1613</v>
      </c>
      <c r="U131" s="439">
        <v>208</v>
      </c>
      <c r="V131" s="435" t="s">
        <v>1341</v>
      </c>
      <c r="W131" s="435" t="s">
        <v>1341</v>
      </c>
      <c r="X131" s="436" t="b">
        <v>0</v>
      </c>
      <c r="Y131" s="435" t="s">
        <v>1341</v>
      </c>
      <c r="Z131" s="435" t="s">
        <v>1341</v>
      </c>
      <c r="AA131" t="e">
        <f t="shared" si="11"/>
        <v>#N/A</v>
      </c>
      <c r="AN131" s="449" t="s">
        <v>188</v>
      </c>
      <c r="AO131" s="449">
        <v>4.0999999999999996</v>
      </c>
      <c r="AP131" s="449">
        <v>20150605</v>
      </c>
      <c r="AQ131" s="449" t="s">
        <v>770</v>
      </c>
      <c r="AR131" s="449" t="s">
        <v>770</v>
      </c>
      <c r="AS131" s="449">
        <v>5</v>
      </c>
      <c r="AT131" s="449">
        <v>94422</v>
      </c>
      <c r="AU131" s="449">
        <v>13</v>
      </c>
      <c r="AV131" s="449"/>
      <c r="AW131" s="449"/>
      <c r="AX131" s="449"/>
      <c r="AY131" s="449"/>
      <c r="AZ131" s="449">
        <v>1</v>
      </c>
      <c r="BA131" s="449">
        <v>1</v>
      </c>
      <c r="BB131" s="449">
        <v>2005</v>
      </c>
      <c r="BC131" s="449">
        <v>20060712</v>
      </c>
      <c r="BD131" s="449">
        <v>20060712</v>
      </c>
      <c r="BE131" s="449" t="s">
        <v>952</v>
      </c>
      <c r="BF131" s="449" t="s">
        <v>966</v>
      </c>
      <c r="BG131" s="449" t="s">
        <v>953</v>
      </c>
      <c r="BH131" s="449" t="s">
        <v>191</v>
      </c>
      <c r="BI131" s="449" t="s">
        <v>192</v>
      </c>
      <c r="BJ131" s="449" t="s">
        <v>193</v>
      </c>
      <c r="BK131" s="449" t="s">
        <v>194</v>
      </c>
      <c r="BL131" s="449">
        <v>21.58</v>
      </c>
      <c r="BM131" s="449"/>
      <c r="BN131" s="449" t="s">
        <v>195</v>
      </c>
      <c r="BO131" s="449">
        <v>5500</v>
      </c>
      <c r="BP131" s="449">
        <v>50552</v>
      </c>
      <c r="BQ131" s="449">
        <v>500</v>
      </c>
      <c r="BR131" s="449">
        <v>266</v>
      </c>
      <c r="BS131" s="449">
        <v>5500</v>
      </c>
      <c r="BT131" s="449">
        <v>268109</v>
      </c>
      <c r="BU131" s="449">
        <v>500</v>
      </c>
      <c r="BV131" s="449">
        <v>3510</v>
      </c>
      <c r="BW131" s="449" t="s">
        <v>214</v>
      </c>
      <c r="BX131" s="449">
        <v>8.6999999999999994E-3</v>
      </c>
      <c r="BY131" s="449">
        <v>30</v>
      </c>
      <c r="BZ131" s="449">
        <v>578</v>
      </c>
      <c r="CA131" s="449"/>
      <c r="CB131" s="449"/>
      <c r="CC131" s="449" t="s">
        <v>954</v>
      </c>
      <c r="CD131" s="449" t="s">
        <v>967</v>
      </c>
      <c r="CE131" s="449" t="s">
        <v>955</v>
      </c>
      <c r="CF131" s="449" t="s">
        <v>776</v>
      </c>
      <c r="CG131" s="449" t="s">
        <v>545</v>
      </c>
      <c r="CH131" s="449" t="s">
        <v>921</v>
      </c>
      <c r="CI131" s="449" t="s">
        <v>195</v>
      </c>
    </row>
    <row r="132" spans="1:87" x14ac:dyDescent="0.3">
      <c r="A132">
        <f t="shared" si="9"/>
        <v>54693</v>
      </c>
      <c r="B132" t="s">
        <v>2481</v>
      </c>
      <c r="C132" s="389" t="str">
        <f t="shared" si="10"/>
        <v>054693</v>
      </c>
      <c r="D132" s="297" t="s">
        <v>839</v>
      </c>
      <c r="E132" s="435" t="s">
        <v>1621</v>
      </c>
      <c r="F132" s="435" t="s">
        <v>1607</v>
      </c>
      <c r="G132" s="435" t="s">
        <v>1509</v>
      </c>
      <c r="H132" s="436">
        <v>2008</v>
      </c>
      <c r="I132" s="435" t="s">
        <v>1618</v>
      </c>
      <c r="J132" s="435" t="s">
        <v>1619</v>
      </c>
      <c r="K132" s="435" t="s">
        <v>1612</v>
      </c>
      <c r="L132" s="437">
        <v>39967</v>
      </c>
      <c r="M132" s="437">
        <v>39967</v>
      </c>
      <c r="N132" s="435" t="s">
        <v>1608</v>
      </c>
      <c r="O132" s="436">
        <v>60975</v>
      </c>
      <c r="P132" s="435" t="s">
        <v>1341</v>
      </c>
      <c r="Q132" s="441"/>
      <c r="R132" s="435" t="s">
        <v>1608</v>
      </c>
      <c r="S132" s="436">
        <v>41753</v>
      </c>
      <c r="T132" s="435" t="s">
        <v>1613</v>
      </c>
      <c r="U132" s="436">
        <v>212</v>
      </c>
      <c r="V132" s="435" t="s">
        <v>1341</v>
      </c>
      <c r="W132" s="435" t="s">
        <v>1341</v>
      </c>
      <c r="X132" s="436" t="b">
        <v>0</v>
      </c>
      <c r="Y132" s="435" t="s">
        <v>1341</v>
      </c>
      <c r="Z132" s="435" t="s">
        <v>1341</v>
      </c>
      <c r="AA132" t="e">
        <f t="shared" si="11"/>
        <v>#N/A</v>
      </c>
      <c r="AN132" s="449" t="s">
        <v>188</v>
      </c>
      <c r="AO132" s="449">
        <v>4.0999999999999996</v>
      </c>
      <c r="AP132" s="449">
        <v>20150605</v>
      </c>
      <c r="AQ132" s="449" t="s">
        <v>770</v>
      </c>
      <c r="AR132" s="449" t="s">
        <v>770</v>
      </c>
      <c r="AS132" s="449">
        <v>5</v>
      </c>
      <c r="AT132" s="449">
        <v>94423</v>
      </c>
      <c r="AU132" s="449">
        <v>12</v>
      </c>
      <c r="AV132" s="449"/>
      <c r="AW132" s="449"/>
      <c r="AX132" s="449"/>
      <c r="AY132" s="449"/>
      <c r="AZ132" s="449">
        <v>1</v>
      </c>
      <c r="BA132" s="449">
        <v>3</v>
      </c>
      <c r="BB132" s="449">
        <v>2005</v>
      </c>
      <c r="BC132" s="449">
        <v>20060502</v>
      </c>
      <c r="BD132" s="449">
        <v>20060512</v>
      </c>
      <c r="BE132" s="449" t="s">
        <v>771</v>
      </c>
      <c r="BF132" s="449" t="s">
        <v>772</v>
      </c>
      <c r="BG132" s="449" t="s">
        <v>773</v>
      </c>
      <c r="BH132" s="449" t="s">
        <v>191</v>
      </c>
      <c r="BI132" s="449" t="s">
        <v>192</v>
      </c>
      <c r="BJ132" s="449" t="s">
        <v>193</v>
      </c>
      <c r="BK132" s="449" t="s">
        <v>237</v>
      </c>
      <c r="BL132" s="449">
        <v>5.72</v>
      </c>
      <c r="BM132" s="449"/>
      <c r="BN132" s="449" t="s">
        <v>195</v>
      </c>
      <c r="BO132" s="449">
        <v>5000</v>
      </c>
      <c r="BP132" s="449">
        <v>230174</v>
      </c>
      <c r="BQ132" s="449">
        <v>0</v>
      </c>
      <c r="BR132" s="449">
        <v>426</v>
      </c>
      <c r="BS132" s="449">
        <v>0</v>
      </c>
      <c r="BT132" s="449">
        <v>5619619</v>
      </c>
      <c r="BU132" s="449"/>
      <c r="BV132" s="449"/>
      <c r="BW132" s="449" t="s">
        <v>316</v>
      </c>
      <c r="BX132" s="449"/>
      <c r="BY132" s="449">
        <v>30</v>
      </c>
      <c r="BZ132" s="449">
        <v>541</v>
      </c>
      <c r="CA132" s="449"/>
      <c r="CB132" s="449"/>
      <c r="CC132" s="449" t="s">
        <v>774</v>
      </c>
      <c r="CD132" s="449" t="s">
        <v>775</v>
      </c>
      <c r="CE132" s="449" t="s">
        <v>775</v>
      </c>
      <c r="CF132" s="449" t="s">
        <v>776</v>
      </c>
      <c r="CG132" s="449" t="s">
        <v>545</v>
      </c>
      <c r="CH132" s="449" t="s">
        <v>777</v>
      </c>
      <c r="CI132" s="449" t="s">
        <v>195</v>
      </c>
    </row>
    <row r="133" spans="1:87" x14ac:dyDescent="0.3">
      <c r="A133">
        <f t="shared" si="9"/>
        <v>54694</v>
      </c>
      <c r="B133" t="s">
        <v>2481</v>
      </c>
      <c r="C133" s="389" t="str">
        <f t="shared" si="10"/>
        <v>054694</v>
      </c>
      <c r="D133" s="297" t="s">
        <v>839</v>
      </c>
      <c r="E133" s="435" t="s">
        <v>1622</v>
      </c>
      <c r="F133" s="435" t="s">
        <v>1607</v>
      </c>
      <c r="G133" s="435" t="s">
        <v>1509</v>
      </c>
      <c r="H133" s="436">
        <v>2008</v>
      </c>
      <c r="I133" s="435" t="s">
        <v>1618</v>
      </c>
      <c r="J133" s="435" t="s">
        <v>1619</v>
      </c>
      <c r="K133" s="435" t="s">
        <v>1612</v>
      </c>
      <c r="L133" s="437">
        <v>39967</v>
      </c>
      <c r="M133" s="437">
        <v>39967</v>
      </c>
      <c r="N133" s="435" t="s">
        <v>1608</v>
      </c>
      <c r="O133" s="436">
        <v>57617</v>
      </c>
      <c r="P133" s="435" t="s">
        <v>1341</v>
      </c>
      <c r="Q133" s="441"/>
      <c r="R133" s="435" t="s">
        <v>1608</v>
      </c>
      <c r="S133" s="436">
        <v>44909</v>
      </c>
      <c r="T133" s="435" t="s">
        <v>1613</v>
      </c>
      <c r="U133" s="436">
        <v>211</v>
      </c>
      <c r="V133" s="435" t="s">
        <v>1341</v>
      </c>
      <c r="W133" s="435" t="s">
        <v>1341</v>
      </c>
      <c r="X133" s="436" t="b">
        <v>0</v>
      </c>
      <c r="Y133" s="435" t="s">
        <v>1341</v>
      </c>
      <c r="Z133" s="435" t="s">
        <v>1341</v>
      </c>
      <c r="AA133" t="e">
        <f t="shared" si="11"/>
        <v>#N/A</v>
      </c>
      <c r="AN133" s="449" t="s">
        <v>188</v>
      </c>
      <c r="AO133" s="449">
        <v>4.0999999999999996</v>
      </c>
      <c r="AP133" s="449">
        <v>20150605</v>
      </c>
      <c r="AQ133" s="449" t="s">
        <v>770</v>
      </c>
      <c r="AR133" s="449" t="s">
        <v>770</v>
      </c>
      <c r="AS133" s="449">
        <v>5</v>
      </c>
      <c r="AT133" s="449">
        <v>94425</v>
      </c>
      <c r="AU133" s="449">
        <v>13</v>
      </c>
      <c r="AV133" s="449"/>
      <c r="AW133" s="449"/>
      <c r="AX133" s="449"/>
      <c r="AY133" s="449"/>
      <c r="AZ133" s="449">
        <v>1</v>
      </c>
      <c r="BA133" s="449">
        <v>1</v>
      </c>
      <c r="BB133" s="449">
        <v>2005</v>
      </c>
      <c r="BC133" s="449">
        <v>20061101</v>
      </c>
      <c r="BD133" s="449">
        <v>20061101</v>
      </c>
      <c r="BE133" s="449" t="s">
        <v>928</v>
      </c>
      <c r="BF133" s="449" t="s">
        <v>941</v>
      </c>
      <c r="BG133" s="449" t="s">
        <v>930</v>
      </c>
      <c r="BH133" s="449" t="s">
        <v>191</v>
      </c>
      <c r="BI133" s="449" t="s">
        <v>192</v>
      </c>
      <c r="BJ133" s="449" t="s">
        <v>193</v>
      </c>
      <c r="BK133" s="449" t="s">
        <v>194</v>
      </c>
      <c r="BL133" s="449">
        <v>57.63</v>
      </c>
      <c r="BM133" s="449"/>
      <c r="BN133" s="449" t="s">
        <v>195</v>
      </c>
      <c r="BO133" s="449">
        <v>5500</v>
      </c>
      <c r="BP133" s="449">
        <v>51364</v>
      </c>
      <c r="BQ133" s="449"/>
      <c r="BR133" s="449"/>
      <c r="BS133" s="449">
        <v>5500</v>
      </c>
      <c r="BT133" s="449">
        <v>272311</v>
      </c>
      <c r="BU133" s="449"/>
      <c r="BV133" s="449"/>
      <c r="BW133" s="449" t="s">
        <v>316</v>
      </c>
      <c r="BX133" s="449"/>
      <c r="BY133" s="449"/>
      <c r="BZ133" s="449"/>
      <c r="CA133" s="449"/>
      <c r="CB133" s="449" t="s">
        <v>942</v>
      </c>
      <c r="CC133" s="449" t="s">
        <v>931</v>
      </c>
      <c r="CD133" s="449" t="s">
        <v>943</v>
      </c>
      <c r="CE133" s="449" t="s">
        <v>1847</v>
      </c>
      <c r="CF133" s="449" t="s">
        <v>776</v>
      </c>
      <c r="CG133" s="449" t="s">
        <v>545</v>
      </c>
      <c r="CH133" s="449" t="s">
        <v>921</v>
      </c>
      <c r="CI133" s="449" t="s">
        <v>195</v>
      </c>
    </row>
    <row r="134" spans="1:87" x14ac:dyDescent="0.3">
      <c r="A134">
        <f t="shared" si="9"/>
        <v>210844</v>
      </c>
      <c r="B134" t="s">
        <v>2481</v>
      </c>
      <c r="C134" s="389" t="str">
        <f t="shared" si="10"/>
        <v>210844</v>
      </c>
      <c r="D134" s="297" t="s">
        <v>839</v>
      </c>
      <c r="E134" s="435" t="s">
        <v>1779</v>
      </c>
      <c r="F134" s="435" t="s">
        <v>1607</v>
      </c>
      <c r="G134" s="435" t="s">
        <v>1507</v>
      </c>
      <c r="H134" s="436">
        <v>2008</v>
      </c>
      <c r="I134" s="435" t="s">
        <v>1780</v>
      </c>
      <c r="J134" s="435" t="s">
        <v>1781</v>
      </c>
      <c r="K134" s="435" t="s">
        <v>1612</v>
      </c>
      <c r="L134" s="437">
        <v>40022</v>
      </c>
      <c r="M134" s="437">
        <v>40030</v>
      </c>
      <c r="N134" s="435" t="s">
        <v>1608</v>
      </c>
      <c r="O134" s="436">
        <v>157773</v>
      </c>
      <c r="P134" s="435" t="s">
        <v>1341</v>
      </c>
      <c r="Q134" s="441"/>
      <c r="R134" s="435" t="s">
        <v>1608</v>
      </c>
      <c r="S134" s="436">
        <v>984</v>
      </c>
      <c r="T134" s="435" t="s">
        <v>1341</v>
      </c>
      <c r="U134" s="440"/>
      <c r="V134" s="435" t="s">
        <v>250</v>
      </c>
      <c r="W134" s="435" t="s">
        <v>1782</v>
      </c>
      <c r="X134" s="436" t="b">
        <v>0</v>
      </c>
      <c r="Y134" s="435" t="s">
        <v>1341</v>
      </c>
      <c r="Z134" s="435" t="s">
        <v>1341</v>
      </c>
      <c r="AA134" t="e">
        <f t="shared" si="11"/>
        <v>#N/A</v>
      </c>
      <c r="AN134" s="449" t="s">
        <v>188</v>
      </c>
      <c r="AO134" s="449">
        <v>4.0999999999999996</v>
      </c>
      <c r="AP134" s="449">
        <v>20150605</v>
      </c>
      <c r="AQ134" s="449" t="s">
        <v>770</v>
      </c>
      <c r="AR134" s="449" t="s">
        <v>770</v>
      </c>
      <c r="AS134" s="449">
        <v>5</v>
      </c>
      <c r="AT134" s="449">
        <v>94428</v>
      </c>
      <c r="AU134" s="449">
        <v>12</v>
      </c>
      <c r="AV134" s="449"/>
      <c r="AW134" s="449"/>
      <c r="AX134" s="449"/>
      <c r="AY134" s="449"/>
      <c r="AZ134" s="449">
        <v>1</v>
      </c>
      <c r="BA134" s="449">
        <v>3</v>
      </c>
      <c r="BB134" s="449">
        <v>2005</v>
      </c>
      <c r="BC134" s="449">
        <v>20060820</v>
      </c>
      <c r="BD134" s="449">
        <v>20060820</v>
      </c>
      <c r="BE134" s="449" t="s">
        <v>1013</v>
      </c>
      <c r="BF134" s="449" t="s">
        <v>1014</v>
      </c>
      <c r="BG134" s="449" t="s">
        <v>1015</v>
      </c>
      <c r="BH134" s="449" t="s">
        <v>191</v>
      </c>
      <c r="BI134" s="449" t="s">
        <v>192</v>
      </c>
      <c r="BJ134" s="449" t="s">
        <v>279</v>
      </c>
      <c r="BK134" s="449" t="s">
        <v>194</v>
      </c>
      <c r="BL134" s="449">
        <v>32.380000000000003</v>
      </c>
      <c r="BM134" s="449"/>
      <c r="BN134" s="449" t="s">
        <v>195</v>
      </c>
      <c r="BO134" s="449">
        <v>5000</v>
      </c>
      <c r="BP134" s="449">
        <v>208080</v>
      </c>
      <c r="BQ134" s="449">
        <v>0</v>
      </c>
      <c r="BR134" s="449">
        <v>2420</v>
      </c>
      <c r="BS134" s="449">
        <v>0</v>
      </c>
      <c r="BT134" s="449">
        <v>806</v>
      </c>
      <c r="BU134" s="449"/>
      <c r="BV134" s="449"/>
      <c r="BW134" s="449" t="s">
        <v>214</v>
      </c>
      <c r="BX134" s="449">
        <v>3.8E-3</v>
      </c>
      <c r="BY134" s="449">
        <v>67</v>
      </c>
      <c r="BZ134" s="449">
        <v>524</v>
      </c>
      <c r="CA134" s="449"/>
      <c r="CB134" s="449"/>
      <c r="CC134" s="449" t="s">
        <v>1016</v>
      </c>
      <c r="CD134" s="449" t="s">
        <v>1017</v>
      </c>
      <c r="CE134" s="449" t="s">
        <v>1016</v>
      </c>
      <c r="CF134" s="449" t="s">
        <v>776</v>
      </c>
      <c r="CG134" s="449" t="s">
        <v>1018</v>
      </c>
      <c r="CH134" s="449" t="s">
        <v>1019</v>
      </c>
      <c r="CI134" s="449" t="s">
        <v>195</v>
      </c>
    </row>
    <row r="135" spans="1:87" x14ac:dyDescent="0.3">
      <c r="A135">
        <f t="shared" ref="A135:A151" si="12">C135*1</f>
        <v>632883</v>
      </c>
      <c r="B135" t="s">
        <v>2676</v>
      </c>
      <c r="C135" s="389">
        <v>632883</v>
      </c>
      <c r="D135" s="297" t="s">
        <v>842</v>
      </c>
      <c r="E135" s="454">
        <v>999995</v>
      </c>
      <c r="F135" s="442" t="s">
        <v>1607</v>
      </c>
      <c r="G135" s="442" t="s">
        <v>842</v>
      </c>
      <c r="H135" s="443">
        <v>2005</v>
      </c>
      <c r="I135" s="442" t="s">
        <v>2189</v>
      </c>
      <c r="J135" s="442" t="s">
        <v>2190</v>
      </c>
      <c r="K135" s="442" t="s">
        <v>1612</v>
      </c>
      <c r="L135" s="444">
        <v>38884</v>
      </c>
      <c r="M135" s="444">
        <v>38910</v>
      </c>
      <c r="N135" s="442" t="s">
        <v>1608</v>
      </c>
      <c r="O135" s="443">
        <v>84095</v>
      </c>
      <c r="P135" s="442" t="s">
        <v>1613</v>
      </c>
      <c r="Q135" s="457">
        <v>2004</v>
      </c>
      <c r="R135" s="442" t="s">
        <v>1608</v>
      </c>
      <c r="S135" s="443">
        <v>5867</v>
      </c>
      <c r="T135" s="442" t="s">
        <v>1341</v>
      </c>
      <c r="U135" s="446"/>
      <c r="V135" s="442" t="s">
        <v>1341</v>
      </c>
      <c r="W135" s="442" t="s">
        <v>1341</v>
      </c>
      <c r="X135" s="443" t="b">
        <v>0</v>
      </c>
      <c r="Y135" s="435" t="s">
        <v>1341</v>
      </c>
      <c r="Z135" s="435" t="s">
        <v>1341</v>
      </c>
      <c r="AA135" t="str">
        <f t="shared" si="11"/>
        <v>WASHOUGAL HATCHERY</v>
      </c>
      <c r="AN135" s="449" t="s">
        <v>188</v>
      </c>
      <c r="AO135" s="449">
        <v>4.0999999999999996</v>
      </c>
      <c r="AP135" s="449">
        <v>20150605</v>
      </c>
      <c r="AQ135" s="449" t="s">
        <v>770</v>
      </c>
      <c r="AR135" s="449" t="s">
        <v>770</v>
      </c>
      <c r="AS135" s="449">
        <v>5</v>
      </c>
      <c r="AT135" s="449">
        <v>94436</v>
      </c>
      <c r="AU135" s="449">
        <v>13</v>
      </c>
      <c r="AV135" s="449"/>
      <c r="AW135" s="449"/>
      <c r="AX135" s="449"/>
      <c r="AY135" s="449"/>
      <c r="AZ135" s="449">
        <v>1</v>
      </c>
      <c r="BA135" s="449">
        <v>1</v>
      </c>
      <c r="BB135" s="449">
        <v>2005</v>
      </c>
      <c r="BC135" s="449">
        <v>20070206</v>
      </c>
      <c r="BD135" s="449">
        <v>20070227</v>
      </c>
      <c r="BE135" s="449" t="s">
        <v>939</v>
      </c>
      <c r="BF135" s="449" t="s">
        <v>915</v>
      </c>
      <c r="BG135" s="449" t="s">
        <v>916</v>
      </c>
      <c r="BH135" s="449" t="s">
        <v>191</v>
      </c>
      <c r="BI135" s="449" t="s">
        <v>192</v>
      </c>
      <c r="BJ135" s="449" t="s">
        <v>193</v>
      </c>
      <c r="BK135" s="449" t="s">
        <v>237</v>
      </c>
      <c r="BL135" s="449">
        <v>36.11</v>
      </c>
      <c r="BM135" s="449"/>
      <c r="BN135" s="449" t="s">
        <v>195</v>
      </c>
      <c r="BO135" s="449">
        <v>5500</v>
      </c>
      <c r="BP135" s="449">
        <v>32880</v>
      </c>
      <c r="BQ135" s="449">
        <v>500</v>
      </c>
      <c r="BR135" s="449">
        <v>201</v>
      </c>
      <c r="BS135" s="449">
        <v>5500</v>
      </c>
      <c r="BT135" s="449">
        <v>296393</v>
      </c>
      <c r="BU135" s="449">
        <v>500</v>
      </c>
      <c r="BV135" s="449">
        <v>8901</v>
      </c>
      <c r="BW135" s="449" t="s">
        <v>214</v>
      </c>
      <c r="BX135" s="449">
        <v>6.0000000000000001E-3</v>
      </c>
      <c r="BY135" s="449">
        <v>18</v>
      </c>
      <c r="BZ135" s="449">
        <v>500</v>
      </c>
      <c r="CA135" s="449"/>
      <c r="CB135" s="449" t="s">
        <v>958</v>
      </c>
      <c r="CC135" s="449" t="s">
        <v>940</v>
      </c>
      <c r="CD135" s="449" t="s">
        <v>919</v>
      </c>
      <c r="CE135" s="449" t="s">
        <v>920</v>
      </c>
      <c r="CF135" s="449" t="s">
        <v>776</v>
      </c>
      <c r="CG135" s="449" t="s">
        <v>545</v>
      </c>
      <c r="CH135" s="449" t="s">
        <v>921</v>
      </c>
      <c r="CI135" s="449" t="s">
        <v>195</v>
      </c>
    </row>
    <row r="136" spans="1:87" x14ac:dyDescent="0.3">
      <c r="A136">
        <f t="shared" si="12"/>
        <v>94423</v>
      </c>
      <c r="B136" t="s">
        <v>2676</v>
      </c>
      <c r="C136" s="389" t="s">
        <v>639</v>
      </c>
      <c r="D136" s="297" t="s">
        <v>842</v>
      </c>
      <c r="E136" s="451" t="s">
        <v>2670</v>
      </c>
      <c r="F136" s="435" t="s">
        <v>1607</v>
      </c>
      <c r="G136" s="435" t="s">
        <v>842</v>
      </c>
      <c r="H136" s="436">
        <v>2005</v>
      </c>
      <c r="I136" s="435" t="s">
        <v>1639</v>
      </c>
      <c r="J136" s="435" t="s">
        <v>1640</v>
      </c>
      <c r="K136" s="435" t="s">
        <v>1612</v>
      </c>
      <c r="L136" s="437">
        <v>38839</v>
      </c>
      <c r="M136" s="437">
        <v>38849</v>
      </c>
      <c r="N136" s="435" t="s">
        <v>1608</v>
      </c>
      <c r="O136" s="436">
        <v>230174</v>
      </c>
      <c r="P136" s="435" t="s">
        <v>1613</v>
      </c>
      <c r="Q136" s="439">
        <v>426</v>
      </c>
      <c r="R136" s="435" t="s">
        <v>1613</v>
      </c>
      <c r="S136" s="436">
        <v>5619619</v>
      </c>
      <c r="T136" s="435" t="s">
        <v>1341</v>
      </c>
      <c r="U136" s="440"/>
      <c r="V136" s="435" t="s">
        <v>1341</v>
      </c>
      <c r="W136" s="435" t="s">
        <v>1341</v>
      </c>
      <c r="X136" s="436" t="b">
        <v>0</v>
      </c>
      <c r="Y136" s="435" t="s">
        <v>1341</v>
      </c>
      <c r="Z136" s="435" t="s">
        <v>1341</v>
      </c>
      <c r="AA136" t="str">
        <f t="shared" si="11"/>
        <v>BIG CR HATCHERY</v>
      </c>
      <c r="AN136" s="449" t="s">
        <v>188</v>
      </c>
      <c r="AO136" s="449">
        <v>4.0999999999999996</v>
      </c>
      <c r="AP136" s="449">
        <v>20150605</v>
      </c>
      <c r="AQ136" s="449" t="s">
        <v>770</v>
      </c>
      <c r="AR136" s="449" t="s">
        <v>770</v>
      </c>
      <c r="AS136" s="449">
        <v>5</v>
      </c>
      <c r="AT136" s="449">
        <v>94437</v>
      </c>
      <c r="AU136" s="449">
        <v>13</v>
      </c>
      <c r="AV136" s="449"/>
      <c r="AW136" s="449"/>
      <c r="AX136" s="449"/>
      <c r="AY136" s="449"/>
      <c r="AZ136" s="449">
        <v>1</v>
      </c>
      <c r="BA136" s="449">
        <v>1</v>
      </c>
      <c r="BB136" s="449">
        <v>2005</v>
      </c>
      <c r="BC136" s="449">
        <v>20070323</v>
      </c>
      <c r="BD136" s="449">
        <v>20070323</v>
      </c>
      <c r="BE136" s="449" t="s">
        <v>952</v>
      </c>
      <c r="BF136" s="449" t="s">
        <v>966</v>
      </c>
      <c r="BG136" s="449" t="s">
        <v>953</v>
      </c>
      <c r="BH136" s="449" t="s">
        <v>191</v>
      </c>
      <c r="BI136" s="449" t="s">
        <v>192</v>
      </c>
      <c r="BJ136" s="449" t="s">
        <v>193</v>
      </c>
      <c r="BK136" s="449" t="s">
        <v>194</v>
      </c>
      <c r="BL136" s="449">
        <v>43.78</v>
      </c>
      <c r="BM136" s="449"/>
      <c r="BN136" s="449" t="s">
        <v>195</v>
      </c>
      <c r="BO136" s="449">
        <v>5500</v>
      </c>
      <c r="BP136" s="449">
        <v>52708</v>
      </c>
      <c r="BQ136" s="449"/>
      <c r="BR136" s="449"/>
      <c r="BS136" s="449">
        <v>5500</v>
      </c>
      <c r="BT136" s="449">
        <v>226170</v>
      </c>
      <c r="BU136" s="449"/>
      <c r="BV136" s="449"/>
      <c r="BW136" s="449" t="s">
        <v>316</v>
      </c>
      <c r="BX136" s="449"/>
      <c r="BY136" s="449"/>
      <c r="BZ136" s="449"/>
      <c r="CA136" s="449"/>
      <c r="CB136" s="449" t="s">
        <v>942</v>
      </c>
      <c r="CC136" s="449" t="s">
        <v>954</v>
      </c>
      <c r="CD136" s="449" t="s">
        <v>967</v>
      </c>
      <c r="CE136" s="449" t="s">
        <v>955</v>
      </c>
      <c r="CF136" s="449" t="s">
        <v>776</v>
      </c>
      <c r="CG136" s="449" t="s">
        <v>545</v>
      </c>
      <c r="CH136" s="449" t="s">
        <v>921</v>
      </c>
      <c r="CI136" s="449" t="s">
        <v>195</v>
      </c>
    </row>
    <row r="137" spans="1:87" x14ac:dyDescent="0.3">
      <c r="A137">
        <f t="shared" si="12"/>
        <v>632886</v>
      </c>
      <c r="B137" t="s">
        <v>2676</v>
      </c>
      <c r="C137" s="389" t="s">
        <v>2185</v>
      </c>
      <c r="D137" s="297" t="s">
        <v>842</v>
      </c>
      <c r="E137" s="451" t="s">
        <v>2196</v>
      </c>
      <c r="F137" s="435" t="s">
        <v>1607</v>
      </c>
      <c r="G137" s="435" t="s">
        <v>842</v>
      </c>
      <c r="H137" s="436">
        <v>2005</v>
      </c>
      <c r="I137" s="435" t="s">
        <v>2098</v>
      </c>
      <c r="J137" s="435" t="s">
        <v>2099</v>
      </c>
      <c r="K137" s="435" t="s">
        <v>1612</v>
      </c>
      <c r="L137" s="437">
        <v>38909</v>
      </c>
      <c r="M137" s="437">
        <v>38909</v>
      </c>
      <c r="N137" s="435" t="s">
        <v>1608</v>
      </c>
      <c r="O137" s="436">
        <v>91240</v>
      </c>
      <c r="P137" s="435" t="s">
        <v>1341</v>
      </c>
      <c r="Q137" s="441"/>
      <c r="R137" s="435" t="s">
        <v>1608</v>
      </c>
      <c r="S137" s="436">
        <v>546</v>
      </c>
      <c r="T137" s="435" t="s">
        <v>1341</v>
      </c>
      <c r="U137" s="440"/>
      <c r="V137" s="435" t="s">
        <v>1341</v>
      </c>
      <c r="W137" s="435" t="s">
        <v>1341</v>
      </c>
      <c r="X137" s="436" t="b">
        <v>0</v>
      </c>
      <c r="Y137" s="435" t="s">
        <v>1341</v>
      </c>
      <c r="Z137" s="435" t="s">
        <v>1341</v>
      </c>
      <c r="AA137" t="str">
        <f t="shared" si="11"/>
        <v>KALAMA FALLS HATCHRY</v>
      </c>
      <c r="AN137" s="449" t="s">
        <v>188</v>
      </c>
      <c r="AO137" s="449">
        <v>4.0999999999999996</v>
      </c>
      <c r="AP137" s="449">
        <v>20150605</v>
      </c>
      <c r="AQ137" s="449" t="s">
        <v>770</v>
      </c>
      <c r="AR137" s="449" t="s">
        <v>770</v>
      </c>
      <c r="AS137" s="449">
        <v>5</v>
      </c>
      <c r="AT137" s="449">
        <v>94438</v>
      </c>
      <c r="AU137" s="449">
        <v>13</v>
      </c>
      <c r="AV137" s="449"/>
      <c r="AW137" s="449"/>
      <c r="AX137" s="449"/>
      <c r="AY137" s="449"/>
      <c r="AZ137" s="449">
        <v>1</v>
      </c>
      <c r="BA137" s="449">
        <v>1</v>
      </c>
      <c r="BB137" s="449">
        <v>2005</v>
      </c>
      <c r="BC137" s="449">
        <v>20061106</v>
      </c>
      <c r="BD137" s="449">
        <v>20061106</v>
      </c>
      <c r="BE137" s="449" t="s">
        <v>922</v>
      </c>
      <c r="BF137" s="449" t="s">
        <v>923</v>
      </c>
      <c r="BG137" s="449" t="s">
        <v>924</v>
      </c>
      <c r="BH137" s="449" t="s">
        <v>191</v>
      </c>
      <c r="BI137" s="449" t="s">
        <v>192</v>
      </c>
      <c r="BJ137" s="449" t="s">
        <v>214</v>
      </c>
      <c r="BK137" s="449" t="s">
        <v>194</v>
      </c>
      <c r="BL137" s="449">
        <v>47.45</v>
      </c>
      <c r="BM137" s="449"/>
      <c r="BN137" s="449" t="s">
        <v>195</v>
      </c>
      <c r="BO137" s="449">
        <v>5500</v>
      </c>
      <c r="BP137" s="449">
        <v>30054</v>
      </c>
      <c r="BQ137" s="449">
        <v>500</v>
      </c>
      <c r="BR137" s="449">
        <v>115</v>
      </c>
      <c r="BS137" s="449">
        <v>5500</v>
      </c>
      <c r="BT137" s="449">
        <v>323907</v>
      </c>
      <c r="BU137" s="449">
        <v>500</v>
      </c>
      <c r="BV137" s="449">
        <v>1662</v>
      </c>
      <c r="BW137" s="449" t="s">
        <v>214</v>
      </c>
      <c r="BX137" s="449">
        <v>3.15E-2</v>
      </c>
      <c r="BY137" s="449">
        <v>145</v>
      </c>
      <c r="BZ137" s="449">
        <v>540</v>
      </c>
      <c r="CA137" s="449"/>
      <c r="CB137" s="449" t="s">
        <v>960</v>
      </c>
      <c r="CC137" s="449" t="s">
        <v>925</v>
      </c>
      <c r="CD137" s="449" t="s">
        <v>926</v>
      </c>
      <c r="CE137" s="449" t="s">
        <v>926</v>
      </c>
      <c r="CF137" s="449" t="s">
        <v>776</v>
      </c>
      <c r="CG137" s="449" t="s">
        <v>545</v>
      </c>
      <c r="CH137" s="449" t="s">
        <v>921</v>
      </c>
      <c r="CI137" s="449" t="s">
        <v>195</v>
      </c>
    </row>
    <row r="138" spans="1:87" x14ac:dyDescent="0.3">
      <c r="A138">
        <f t="shared" si="12"/>
        <v>633287</v>
      </c>
      <c r="B138" t="s">
        <v>2676</v>
      </c>
      <c r="C138" s="389" t="s">
        <v>2096</v>
      </c>
      <c r="D138" s="297" t="s">
        <v>842</v>
      </c>
      <c r="E138" s="451" t="s">
        <v>2197</v>
      </c>
      <c r="F138" s="435" t="s">
        <v>1607</v>
      </c>
      <c r="G138" s="435" t="s">
        <v>842</v>
      </c>
      <c r="H138" s="436">
        <v>2005</v>
      </c>
      <c r="I138" s="435" t="s">
        <v>1796</v>
      </c>
      <c r="J138" s="435" t="s">
        <v>1797</v>
      </c>
      <c r="K138" s="435" t="s">
        <v>1612</v>
      </c>
      <c r="L138" s="437">
        <v>38887</v>
      </c>
      <c r="M138" s="437">
        <v>38908</v>
      </c>
      <c r="N138" s="435" t="s">
        <v>1608</v>
      </c>
      <c r="O138" s="436">
        <v>178376</v>
      </c>
      <c r="P138" s="435" t="s">
        <v>1341</v>
      </c>
      <c r="Q138" s="441"/>
      <c r="R138" s="435" t="s">
        <v>1608</v>
      </c>
      <c r="S138" s="436">
        <v>26253</v>
      </c>
      <c r="T138" s="435" t="s">
        <v>1613</v>
      </c>
      <c r="U138" s="436">
        <v>4553523</v>
      </c>
      <c r="V138" s="435" t="s">
        <v>1341</v>
      </c>
      <c r="W138" s="435" t="s">
        <v>1341</v>
      </c>
      <c r="X138" s="436" t="b">
        <v>0</v>
      </c>
      <c r="Y138" s="435" t="s">
        <v>1341</v>
      </c>
      <c r="Z138" s="435" t="s">
        <v>1341</v>
      </c>
      <c r="AA138" t="str">
        <f t="shared" si="11"/>
        <v>COWLITZ SALMON HATCH</v>
      </c>
      <c r="AN138" s="449" t="s">
        <v>188</v>
      </c>
      <c r="AO138" s="449">
        <v>4.0999999999999996</v>
      </c>
      <c r="AP138" s="449">
        <v>20150605</v>
      </c>
      <c r="AQ138" s="449" t="s">
        <v>770</v>
      </c>
      <c r="AR138" s="449" t="s">
        <v>770</v>
      </c>
      <c r="AS138" s="449">
        <v>5</v>
      </c>
      <c r="AT138" s="449">
        <v>94439</v>
      </c>
      <c r="AU138" s="449">
        <v>13</v>
      </c>
      <c r="AV138" s="449"/>
      <c r="AW138" s="449"/>
      <c r="AX138" s="449"/>
      <c r="AY138" s="449"/>
      <c r="AZ138" s="449">
        <v>1</v>
      </c>
      <c r="BA138" s="449">
        <v>1</v>
      </c>
      <c r="BB138" s="449">
        <v>2005</v>
      </c>
      <c r="BC138" s="449">
        <v>20070228</v>
      </c>
      <c r="BD138" s="449">
        <v>20070228</v>
      </c>
      <c r="BE138" s="449" t="s">
        <v>922</v>
      </c>
      <c r="BF138" s="449" t="s">
        <v>923</v>
      </c>
      <c r="BG138" s="449" t="s">
        <v>924</v>
      </c>
      <c r="BH138" s="449" t="s">
        <v>191</v>
      </c>
      <c r="BI138" s="449" t="s">
        <v>192</v>
      </c>
      <c r="BJ138" s="449" t="s">
        <v>214</v>
      </c>
      <c r="BK138" s="449" t="s">
        <v>194</v>
      </c>
      <c r="BL138" s="449">
        <v>49.41</v>
      </c>
      <c r="BM138" s="449"/>
      <c r="BN138" s="449" t="s">
        <v>195</v>
      </c>
      <c r="BO138" s="449">
        <v>5000</v>
      </c>
      <c r="BP138" s="449">
        <v>29286</v>
      </c>
      <c r="BQ138" s="449">
        <v>0</v>
      </c>
      <c r="BR138" s="449">
        <v>713</v>
      </c>
      <c r="BS138" s="449">
        <v>5000</v>
      </c>
      <c r="BT138" s="449">
        <v>428141</v>
      </c>
      <c r="BU138" s="449">
        <v>0</v>
      </c>
      <c r="BV138" s="449">
        <v>2787</v>
      </c>
      <c r="BW138" s="449" t="s">
        <v>214</v>
      </c>
      <c r="BX138" s="449">
        <v>3.8100000000000002E-2</v>
      </c>
      <c r="BY138" s="449">
        <v>215</v>
      </c>
      <c r="BZ138" s="449">
        <v>525</v>
      </c>
      <c r="CA138" s="449"/>
      <c r="CB138" s="449" t="s">
        <v>961</v>
      </c>
      <c r="CC138" s="449" t="s">
        <v>925</v>
      </c>
      <c r="CD138" s="449" t="s">
        <v>926</v>
      </c>
      <c r="CE138" s="449" t="s">
        <v>926</v>
      </c>
      <c r="CF138" s="449" t="s">
        <v>776</v>
      </c>
      <c r="CG138" s="449" t="s">
        <v>545</v>
      </c>
      <c r="CH138" s="449" t="s">
        <v>921</v>
      </c>
      <c r="CI138" s="449" t="s">
        <v>195</v>
      </c>
    </row>
    <row r="139" spans="1:87" x14ac:dyDescent="0.3">
      <c r="A139">
        <f t="shared" si="12"/>
        <v>633976</v>
      </c>
      <c r="B139" t="s">
        <v>2676</v>
      </c>
      <c r="C139" s="389">
        <v>633976</v>
      </c>
      <c r="D139" s="297" t="s">
        <v>842</v>
      </c>
      <c r="E139" s="454">
        <v>999996</v>
      </c>
      <c r="F139" s="442" t="s">
        <v>1607</v>
      </c>
      <c r="G139" s="442" t="s">
        <v>842</v>
      </c>
      <c r="H139" s="443">
        <v>2006</v>
      </c>
      <c r="I139" s="442" t="s">
        <v>2189</v>
      </c>
      <c r="J139" s="442" t="s">
        <v>2190</v>
      </c>
      <c r="K139" s="442" t="s">
        <v>1612</v>
      </c>
      <c r="L139" s="444">
        <v>39251</v>
      </c>
      <c r="M139" s="444">
        <v>39258</v>
      </c>
      <c r="N139" s="442" t="s">
        <v>1608</v>
      </c>
      <c r="O139" s="443">
        <v>89092</v>
      </c>
      <c r="P139" s="442" t="s">
        <v>1613</v>
      </c>
      <c r="Q139" s="457">
        <v>2661</v>
      </c>
      <c r="R139" s="442" t="s">
        <v>1341</v>
      </c>
      <c r="S139" s="446"/>
      <c r="T139" s="442" t="s">
        <v>1341</v>
      </c>
      <c r="U139" s="446"/>
      <c r="V139" s="442" t="s">
        <v>1341</v>
      </c>
      <c r="W139" s="442" t="s">
        <v>1341</v>
      </c>
      <c r="X139" s="443" t="b">
        <v>0</v>
      </c>
      <c r="Y139" s="435" t="s">
        <v>1341</v>
      </c>
      <c r="Z139" s="435" t="s">
        <v>1341</v>
      </c>
      <c r="AA139" t="str">
        <f t="shared" si="11"/>
        <v>WASHOUGAL HATCHERY</v>
      </c>
      <c r="AN139" s="449" t="s">
        <v>188</v>
      </c>
      <c r="AO139" s="449">
        <v>4.0999999999999996</v>
      </c>
      <c r="AP139" s="449">
        <v>20150605</v>
      </c>
      <c r="AQ139" s="449" t="s">
        <v>770</v>
      </c>
      <c r="AR139" s="449" t="s">
        <v>770</v>
      </c>
      <c r="AS139" s="449">
        <v>5</v>
      </c>
      <c r="AT139" s="449">
        <v>94453</v>
      </c>
      <c r="AU139" s="449">
        <v>13</v>
      </c>
      <c r="AV139" s="449"/>
      <c r="AW139" s="449"/>
      <c r="AX139" s="449"/>
      <c r="AY139" s="449"/>
      <c r="AZ139" s="449">
        <v>1</v>
      </c>
      <c r="BA139" s="449">
        <v>1</v>
      </c>
      <c r="BB139" s="449">
        <v>2005</v>
      </c>
      <c r="BC139" s="449">
        <v>20061031</v>
      </c>
      <c r="BD139" s="449">
        <v>20061104</v>
      </c>
      <c r="BE139" s="449" t="s">
        <v>934</v>
      </c>
      <c r="BF139" s="449" t="s">
        <v>937</v>
      </c>
      <c r="BG139" s="449" t="s">
        <v>935</v>
      </c>
      <c r="BH139" s="449" t="s">
        <v>191</v>
      </c>
      <c r="BI139" s="449" t="s">
        <v>192</v>
      </c>
      <c r="BJ139" s="449" t="s">
        <v>193</v>
      </c>
      <c r="BK139" s="449" t="s">
        <v>237</v>
      </c>
      <c r="BL139" s="449">
        <v>55.59</v>
      </c>
      <c r="BM139" s="449"/>
      <c r="BN139" s="449" t="s">
        <v>195</v>
      </c>
      <c r="BO139" s="449">
        <v>5500</v>
      </c>
      <c r="BP139" s="449">
        <v>55342</v>
      </c>
      <c r="BQ139" s="449"/>
      <c r="BR139" s="449"/>
      <c r="BS139" s="449">
        <v>5500</v>
      </c>
      <c r="BT139" s="449">
        <v>233199</v>
      </c>
      <c r="BU139" s="449"/>
      <c r="BV139" s="449"/>
      <c r="BW139" s="449" t="s">
        <v>214</v>
      </c>
      <c r="BX139" s="449">
        <v>7.9000000000000001E-2</v>
      </c>
      <c r="BY139" s="449">
        <v>82</v>
      </c>
      <c r="BZ139" s="449">
        <v>530</v>
      </c>
      <c r="CA139" s="449"/>
      <c r="CB139" s="449"/>
      <c r="CC139" s="449" t="s">
        <v>936</v>
      </c>
      <c r="CD139" s="449" t="s">
        <v>938</v>
      </c>
      <c r="CE139" s="449" t="s">
        <v>936</v>
      </c>
      <c r="CF139" s="449" t="s">
        <v>776</v>
      </c>
      <c r="CG139" s="449" t="s">
        <v>545</v>
      </c>
      <c r="CH139" s="449" t="s">
        <v>921</v>
      </c>
      <c r="CI139" s="449" t="s">
        <v>195</v>
      </c>
    </row>
    <row r="140" spans="1:87" x14ac:dyDescent="0.3">
      <c r="A140">
        <f t="shared" si="12"/>
        <v>94526</v>
      </c>
      <c r="B140" t="s">
        <v>2676</v>
      </c>
      <c r="C140" s="389" t="s">
        <v>647</v>
      </c>
      <c r="D140" s="297" t="s">
        <v>842</v>
      </c>
      <c r="E140" s="451" t="s">
        <v>2671</v>
      </c>
      <c r="F140" s="435" t="s">
        <v>1607</v>
      </c>
      <c r="G140" s="435" t="s">
        <v>842</v>
      </c>
      <c r="H140" s="436">
        <v>2006</v>
      </c>
      <c r="I140" s="435" t="s">
        <v>1639</v>
      </c>
      <c r="J140" s="435" t="s">
        <v>1640</v>
      </c>
      <c r="K140" s="435" t="s">
        <v>1612</v>
      </c>
      <c r="L140" s="437">
        <v>39203</v>
      </c>
      <c r="M140" s="437">
        <v>39203</v>
      </c>
      <c r="N140" s="435" t="s">
        <v>1608</v>
      </c>
      <c r="O140" s="436">
        <v>222476</v>
      </c>
      <c r="P140" s="435" t="s">
        <v>1613</v>
      </c>
      <c r="Q140" s="439">
        <v>1190</v>
      </c>
      <c r="R140" s="435" t="s">
        <v>1608</v>
      </c>
      <c r="S140" s="436">
        <v>3987789</v>
      </c>
      <c r="T140" s="435" t="s">
        <v>1613</v>
      </c>
      <c r="U140" s="439">
        <v>31679</v>
      </c>
      <c r="V140" s="435" t="s">
        <v>250</v>
      </c>
      <c r="W140" s="435" t="s">
        <v>648</v>
      </c>
      <c r="X140" s="436" t="b">
        <v>0</v>
      </c>
      <c r="Y140" s="435" t="s">
        <v>1341</v>
      </c>
      <c r="Z140" s="435" t="s">
        <v>1341</v>
      </c>
      <c r="AA140" t="str">
        <f t="shared" si="11"/>
        <v>BIG CR HATCHERY</v>
      </c>
      <c r="AN140" s="449" t="s">
        <v>188</v>
      </c>
      <c r="AO140" s="449">
        <v>4.0999999999999996</v>
      </c>
      <c r="AP140" s="449">
        <v>20150327</v>
      </c>
      <c r="AQ140" s="449" t="s">
        <v>225</v>
      </c>
      <c r="AR140" s="449" t="s">
        <v>225</v>
      </c>
      <c r="AS140" s="449">
        <v>4</v>
      </c>
      <c r="AT140" s="449">
        <v>94504</v>
      </c>
      <c r="AU140" s="449">
        <v>0</v>
      </c>
      <c r="AV140" s="449"/>
      <c r="AW140" s="449"/>
      <c r="AX140" s="449"/>
      <c r="AY140" s="449"/>
      <c r="AZ140" s="449">
        <v>1</v>
      </c>
      <c r="BA140" s="449">
        <v>3</v>
      </c>
      <c r="BB140" s="449">
        <v>2006</v>
      </c>
      <c r="BC140" s="449">
        <v>20070615</v>
      </c>
      <c r="BD140" s="449">
        <v>20070622</v>
      </c>
      <c r="BE140" s="449" t="s">
        <v>869</v>
      </c>
      <c r="BF140" s="449" t="s">
        <v>870</v>
      </c>
      <c r="BG140" s="449" t="s">
        <v>871</v>
      </c>
      <c r="BH140" s="449"/>
      <c r="BI140" s="449" t="s">
        <v>192</v>
      </c>
      <c r="BJ140" s="449"/>
      <c r="BK140" s="449"/>
      <c r="BL140" s="449">
        <v>7.39</v>
      </c>
      <c r="BM140" s="449">
        <v>89</v>
      </c>
      <c r="BN140" s="449"/>
      <c r="BO140" s="449">
        <v>5000</v>
      </c>
      <c r="BP140" s="449">
        <v>222706</v>
      </c>
      <c r="BQ140" s="449"/>
      <c r="BR140" s="449"/>
      <c r="BS140" s="449"/>
      <c r="BT140" s="449"/>
      <c r="BU140" s="449"/>
      <c r="BV140" s="449"/>
      <c r="BW140" s="449"/>
      <c r="BX140" s="449"/>
      <c r="BY140" s="449"/>
      <c r="BZ140" s="449"/>
      <c r="CA140" s="449"/>
      <c r="CB140" s="449"/>
      <c r="CC140" s="449" t="s">
        <v>872</v>
      </c>
      <c r="CD140" s="449" t="s">
        <v>873</v>
      </c>
      <c r="CE140" s="449" t="s">
        <v>874</v>
      </c>
      <c r="CF140" s="449" t="s">
        <v>231</v>
      </c>
      <c r="CG140" s="449" t="s">
        <v>875</v>
      </c>
      <c r="CH140" s="449" t="s">
        <v>876</v>
      </c>
      <c r="CI140" s="449" t="s">
        <v>195</v>
      </c>
    </row>
    <row r="141" spans="1:87" x14ac:dyDescent="0.3">
      <c r="A141">
        <f t="shared" si="12"/>
        <v>633877</v>
      </c>
      <c r="B141" t="s">
        <v>2676</v>
      </c>
      <c r="C141" s="389" t="s">
        <v>2095</v>
      </c>
      <c r="D141" s="297" t="s">
        <v>842</v>
      </c>
      <c r="E141" s="451" t="s">
        <v>2198</v>
      </c>
      <c r="F141" s="435" t="s">
        <v>1607</v>
      </c>
      <c r="G141" s="435" t="s">
        <v>842</v>
      </c>
      <c r="H141" s="436">
        <v>2006</v>
      </c>
      <c r="I141" s="435" t="s">
        <v>1796</v>
      </c>
      <c r="J141" s="435" t="s">
        <v>1797</v>
      </c>
      <c r="K141" s="435" t="s">
        <v>1612</v>
      </c>
      <c r="L141" s="437">
        <v>39252</v>
      </c>
      <c r="M141" s="437">
        <v>39260</v>
      </c>
      <c r="N141" s="435" t="s">
        <v>1608</v>
      </c>
      <c r="O141" s="436">
        <v>201746</v>
      </c>
      <c r="P141" s="435" t="s">
        <v>1613</v>
      </c>
      <c r="Q141" s="439">
        <v>368</v>
      </c>
      <c r="R141" s="435" t="s">
        <v>1608</v>
      </c>
      <c r="S141" s="436">
        <v>1101</v>
      </c>
      <c r="T141" s="435" t="s">
        <v>1341</v>
      </c>
      <c r="U141" s="441"/>
      <c r="V141" s="435" t="s">
        <v>1341</v>
      </c>
      <c r="W141" s="435" t="s">
        <v>1341</v>
      </c>
      <c r="X141" s="436" t="b">
        <v>0</v>
      </c>
      <c r="Y141" s="435" t="s">
        <v>1341</v>
      </c>
      <c r="Z141" s="435" t="s">
        <v>1341</v>
      </c>
      <c r="AA141" t="str">
        <f t="shared" si="11"/>
        <v>COWLITZ SALMON HATCH</v>
      </c>
      <c r="AN141" s="449" t="s">
        <v>188</v>
      </c>
      <c r="AO141" s="449">
        <v>4.0999999999999996</v>
      </c>
      <c r="AP141" s="449">
        <v>20150605</v>
      </c>
      <c r="AQ141" s="449" t="s">
        <v>770</v>
      </c>
      <c r="AR141" s="449" t="s">
        <v>770</v>
      </c>
      <c r="AS141" s="449">
        <v>5</v>
      </c>
      <c r="AT141" s="449">
        <v>94525</v>
      </c>
      <c r="AU141" s="449">
        <v>12</v>
      </c>
      <c r="AV141" s="449"/>
      <c r="AW141" s="449"/>
      <c r="AX141" s="449"/>
      <c r="AY141" s="449"/>
      <c r="AZ141" s="449">
        <v>1</v>
      </c>
      <c r="BA141" s="449">
        <v>3</v>
      </c>
      <c r="BB141" s="449">
        <v>2006</v>
      </c>
      <c r="BC141" s="449">
        <v>20070903</v>
      </c>
      <c r="BD141" s="449">
        <v>20070903</v>
      </c>
      <c r="BE141" s="449" t="s">
        <v>1013</v>
      </c>
      <c r="BF141" s="449" t="s">
        <v>1014</v>
      </c>
      <c r="BG141" s="449" t="s">
        <v>1015</v>
      </c>
      <c r="BH141" s="449" t="s">
        <v>191</v>
      </c>
      <c r="BI141" s="449" t="s">
        <v>192</v>
      </c>
      <c r="BJ141" s="449" t="s">
        <v>214</v>
      </c>
      <c r="BK141" s="449" t="s">
        <v>194</v>
      </c>
      <c r="BL141" s="449">
        <v>32.96</v>
      </c>
      <c r="BM141" s="449"/>
      <c r="BN141" s="449" t="s">
        <v>195</v>
      </c>
      <c r="BO141" s="449">
        <v>5000</v>
      </c>
      <c r="BP141" s="449">
        <v>207362</v>
      </c>
      <c r="BQ141" s="449">
        <v>0</v>
      </c>
      <c r="BR141" s="449">
        <v>1642</v>
      </c>
      <c r="BS141" s="449">
        <v>5000</v>
      </c>
      <c r="BT141" s="449">
        <v>582</v>
      </c>
      <c r="BU141" s="449"/>
      <c r="BV141" s="449"/>
      <c r="BW141" s="449" t="s">
        <v>214</v>
      </c>
      <c r="BX141" s="449">
        <v>3.8999999999999998E-3</v>
      </c>
      <c r="BY141" s="449">
        <v>75</v>
      </c>
      <c r="BZ141" s="449">
        <v>511</v>
      </c>
      <c r="CA141" s="449"/>
      <c r="CB141" s="449"/>
      <c r="CC141" s="449" t="s">
        <v>1016</v>
      </c>
      <c r="CD141" s="449" t="s">
        <v>1017</v>
      </c>
      <c r="CE141" s="449" t="s">
        <v>1016</v>
      </c>
      <c r="CF141" s="449" t="s">
        <v>776</v>
      </c>
      <c r="CG141" s="449" t="s">
        <v>1018</v>
      </c>
      <c r="CH141" s="449" t="s">
        <v>1019</v>
      </c>
      <c r="CI141" s="449" t="s">
        <v>195</v>
      </c>
    </row>
    <row r="142" spans="1:87" x14ac:dyDescent="0.3">
      <c r="A142">
        <f t="shared" si="12"/>
        <v>633977</v>
      </c>
      <c r="B142" t="s">
        <v>2676</v>
      </c>
      <c r="C142" s="389" t="s">
        <v>2186</v>
      </c>
      <c r="D142" s="297" t="s">
        <v>842</v>
      </c>
      <c r="E142" s="451" t="s">
        <v>2199</v>
      </c>
      <c r="F142" s="435" t="s">
        <v>1607</v>
      </c>
      <c r="G142" s="435" t="s">
        <v>842</v>
      </c>
      <c r="H142" s="436">
        <v>2006</v>
      </c>
      <c r="I142" s="435" t="s">
        <v>2098</v>
      </c>
      <c r="J142" s="435" t="s">
        <v>2099</v>
      </c>
      <c r="K142" s="435" t="s">
        <v>1612</v>
      </c>
      <c r="L142" s="437">
        <v>39261</v>
      </c>
      <c r="M142" s="437">
        <v>39261</v>
      </c>
      <c r="N142" s="435" t="s">
        <v>1608</v>
      </c>
      <c r="O142" s="436">
        <v>92009</v>
      </c>
      <c r="P142" s="435" t="s">
        <v>1613</v>
      </c>
      <c r="Q142" s="439">
        <v>466</v>
      </c>
      <c r="R142" s="435" t="s">
        <v>1608</v>
      </c>
      <c r="S142" s="436">
        <v>295</v>
      </c>
      <c r="T142" s="435" t="s">
        <v>1341</v>
      </c>
      <c r="U142" s="441"/>
      <c r="V142" s="435" t="s">
        <v>1341</v>
      </c>
      <c r="W142" s="435" t="s">
        <v>1341</v>
      </c>
      <c r="X142" s="436" t="b">
        <v>0</v>
      </c>
      <c r="Y142" s="435" t="s">
        <v>1341</v>
      </c>
      <c r="Z142" s="435" t="s">
        <v>1341</v>
      </c>
      <c r="AA142" t="str">
        <f t="shared" si="11"/>
        <v>KALAMA FALLS HATCHRY</v>
      </c>
      <c r="AN142" s="449" t="s">
        <v>188</v>
      </c>
      <c r="AO142" s="449">
        <v>4.0999999999999996</v>
      </c>
      <c r="AP142" s="449">
        <v>20150605</v>
      </c>
      <c r="AQ142" s="449" t="s">
        <v>770</v>
      </c>
      <c r="AR142" s="449" t="s">
        <v>770</v>
      </c>
      <c r="AS142" s="449">
        <v>5</v>
      </c>
      <c r="AT142" s="449">
        <v>94526</v>
      </c>
      <c r="AU142" s="449">
        <v>12</v>
      </c>
      <c r="AV142" s="449"/>
      <c r="AW142" s="449"/>
      <c r="AX142" s="449" t="s">
        <v>250</v>
      </c>
      <c r="AY142" s="449" t="s">
        <v>648</v>
      </c>
      <c r="AZ142" s="449">
        <v>1</v>
      </c>
      <c r="BA142" s="449">
        <v>3</v>
      </c>
      <c r="BB142" s="449">
        <v>2006</v>
      </c>
      <c r="BC142" s="449">
        <v>20070501</v>
      </c>
      <c r="BD142" s="449">
        <v>20070501</v>
      </c>
      <c r="BE142" s="449" t="s">
        <v>771</v>
      </c>
      <c r="BF142" s="449" t="s">
        <v>772</v>
      </c>
      <c r="BG142" s="449" t="s">
        <v>773</v>
      </c>
      <c r="BH142" s="449" t="s">
        <v>191</v>
      </c>
      <c r="BI142" s="449" t="s">
        <v>192</v>
      </c>
      <c r="BJ142" s="449" t="s">
        <v>193</v>
      </c>
      <c r="BK142" s="449" t="s">
        <v>194</v>
      </c>
      <c r="BL142" s="449">
        <v>5.91</v>
      </c>
      <c r="BM142" s="449"/>
      <c r="BN142" s="449" t="s">
        <v>195</v>
      </c>
      <c r="BO142" s="449">
        <v>5000</v>
      </c>
      <c r="BP142" s="449">
        <v>222476</v>
      </c>
      <c r="BQ142" s="449">
        <v>0</v>
      </c>
      <c r="BR142" s="449">
        <v>1190</v>
      </c>
      <c r="BS142" s="449">
        <v>5000</v>
      </c>
      <c r="BT142" s="449">
        <v>3987789</v>
      </c>
      <c r="BU142" s="449">
        <v>0</v>
      </c>
      <c r="BV142" s="449">
        <v>31679</v>
      </c>
      <c r="BW142" s="449" t="s">
        <v>214</v>
      </c>
      <c r="BX142" s="449">
        <v>7.9000000000000008E-3</v>
      </c>
      <c r="BY142" s="449">
        <v>44</v>
      </c>
      <c r="BZ142" s="449">
        <v>379</v>
      </c>
      <c r="CA142" s="449"/>
      <c r="CB142" s="449" t="s">
        <v>778</v>
      </c>
      <c r="CC142" s="449" t="s">
        <v>774</v>
      </c>
      <c r="CD142" s="449" t="s">
        <v>775</v>
      </c>
      <c r="CE142" s="449" t="s">
        <v>775</v>
      </c>
      <c r="CF142" s="449" t="s">
        <v>776</v>
      </c>
      <c r="CG142" s="449" t="s">
        <v>545</v>
      </c>
      <c r="CH142" s="449" t="s">
        <v>777</v>
      </c>
      <c r="CI142" s="449" t="s">
        <v>195</v>
      </c>
    </row>
    <row r="143" spans="1:87" x14ac:dyDescent="0.3">
      <c r="A143">
        <f t="shared" si="12"/>
        <v>634369</v>
      </c>
      <c r="B143" t="s">
        <v>2676</v>
      </c>
      <c r="C143" s="389">
        <v>634369</v>
      </c>
      <c r="D143" s="297" t="s">
        <v>842</v>
      </c>
      <c r="E143" s="454">
        <v>999997</v>
      </c>
      <c r="F143" s="442" t="s">
        <v>1607</v>
      </c>
      <c r="G143" s="442" t="s">
        <v>842</v>
      </c>
      <c r="H143" s="443">
        <v>2007</v>
      </c>
      <c r="I143" s="442" t="s">
        <v>2189</v>
      </c>
      <c r="J143" s="442" t="s">
        <v>2190</v>
      </c>
      <c r="K143" s="442" t="s">
        <v>1612</v>
      </c>
      <c r="L143" s="444">
        <v>39630</v>
      </c>
      <c r="M143" s="444">
        <v>39634</v>
      </c>
      <c r="N143" s="442" t="s">
        <v>1608</v>
      </c>
      <c r="O143" s="443">
        <v>96695</v>
      </c>
      <c r="P143" s="442" t="s">
        <v>1613</v>
      </c>
      <c r="Q143" s="457">
        <v>977</v>
      </c>
      <c r="R143" s="442" t="s">
        <v>1341</v>
      </c>
      <c r="S143" s="446"/>
      <c r="T143" s="442" t="s">
        <v>1341</v>
      </c>
      <c r="U143" s="445"/>
      <c r="V143" s="442" t="s">
        <v>1341</v>
      </c>
      <c r="W143" s="442" t="s">
        <v>1341</v>
      </c>
      <c r="X143" s="443" t="b">
        <v>0</v>
      </c>
      <c r="Y143" s="435" t="s">
        <v>1341</v>
      </c>
      <c r="Z143" s="435" t="s">
        <v>1341</v>
      </c>
      <c r="AA143" t="str">
        <f t="shared" si="11"/>
        <v>WASHOUGAL HATCHERY</v>
      </c>
      <c r="AN143" s="449" t="s">
        <v>188</v>
      </c>
      <c r="AO143" s="449">
        <v>4.0999999999999996</v>
      </c>
      <c r="AP143" s="449">
        <v>20150605</v>
      </c>
      <c r="AQ143" s="449" t="s">
        <v>770</v>
      </c>
      <c r="AR143" s="449" t="s">
        <v>770</v>
      </c>
      <c r="AS143" s="449">
        <v>5</v>
      </c>
      <c r="AT143" s="449">
        <v>94529</v>
      </c>
      <c r="AU143" s="449">
        <v>13</v>
      </c>
      <c r="AV143" s="449"/>
      <c r="AW143" s="449"/>
      <c r="AX143" s="449"/>
      <c r="AY143" s="449"/>
      <c r="AZ143" s="449">
        <v>1</v>
      </c>
      <c r="BA143" s="449">
        <v>1</v>
      </c>
      <c r="BB143" s="449">
        <v>2007</v>
      </c>
      <c r="BC143" s="449">
        <v>20090316</v>
      </c>
      <c r="BD143" s="449">
        <v>20090317</v>
      </c>
      <c r="BE143" s="449" t="s">
        <v>934</v>
      </c>
      <c r="BF143" s="449" t="s">
        <v>937</v>
      </c>
      <c r="BG143" s="449" t="s">
        <v>935</v>
      </c>
      <c r="BH143" s="449" t="s">
        <v>191</v>
      </c>
      <c r="BI143" s="449" t="s">
        <v>192</v>
      </c>
      <c r="BJ143" s="449" t="s">
        <v>193</v>
      </c>
      <c r="BK143" s="449" t="s">
        <v>194</v>
      </c>
      <c r="BL143" s="449">
        <v>45.36</v>
      </c>
      <c r="BM143" s="449"/>
      <c r="BN143" s="449" t="s">
        <v>195</v>
      </c>
      <c r="BO143" s="449">
        <v>5500</v>
      </c>
      <c r="BP143" s="449">
        <v>30709</v>
      </c>
      <c r="BQ143" s="449">
        <v>500</v>
      </c>
      <c r="BR143" s="449">
        <v>123</v>
      </c>
      <c r="BS143" s="449">
        <v>5500</v>
      </c>
      <c r="BT143" s="449">
        <v>399381</v>
      </c>
      <c r="BU143" s="449">
        <v>500</v>
      </c>
      <c r="BV143" s="449">
        <v>19013</v>
      </c>
      <c r="BW143" s="449" t="s">
        <v>214</v>
      </c>
      <c r="BX143" s="449">
        <v>0.02</v>
      </c>
      <c r="BY143" s="449">
        <v>90</v>
      </c>
      <c r="BZ143" s="449">
        <v>241</v>
      </c>
      <c r="CA143" s="449"/>
      <c r="CB143" s="449" t="s">
        <v>1316</v>
      </c>
      <c r="CC143" s="449" t="s">
        <v>936</v>
      </c>
      <c r="CD143" s="449" t="s">
        <v>938</v>
      </c>
      <c r="CE143" s="449" t="s">
        <v>936</v>
      </c>
      <c r="CF143" s="449" t="s">
        <v>776</v>
      </c>
      <c r="CG143" s="449" t="s">
        <v>545</v>
      </c>
      <c r="CH143" s="449" t="s">
        <v>921</v>
      </c>
      <c r="CI143" s="449" t="s">
        <v>195</v>
      </c>
    </row>
    <row r="144" spans="1:87" x14ac:dyDescent="0.3">
      <c r="A144">
        <f t="shared" si="12"/>
        <v>94646</v>
      </c>
      <c r="B144" t="s">
        <v>2676</v>
      </c>
      <c r="C144" s="389" t="s">
        <v>670</v>
      </c>
      <c r="D144" s="297" t="s">
        <v>842</v>
      </c>
      <c r="E144" s="451" t="s">
        <v>2195</v>
      </c>
      <c r="F144" s="435" t="s">
        <v>1607</v>
      </c>
      <c r="G144" s="435" t="s">
        <v>842</v>
      </c>
      <c r="H144" s="436">
        <v>2007</v>
      </c>
      <c r="I144" s="435" t="s">
        <v>1639</v>
      </c>
      <c r="J144" s="435" t="s">
        <v>1640</v>
      </c>
      <c r="K144" s="435" t="s">
        <v>1612</v>
      </c>
      <c r="L144" s="437">
        <v>39582</v>
      </c>
      <c r="M144" s="437">
        <v>39587</v>
      </c>
      <c r="N144" s="435" t="s">
        <v>1608</v>
      </c>
      <c r="O144" s="436">
        <v>227193</v>
      </c>
      <c r="P144" s="435" t="s">
        <v>1613</v>
      </c>
      <c r="Q144" s="439">
        <v>1213</v>
      </c>
      <c r="R144" s="435" t="s">
        <v>1608</v>
      </c>
      <c r="S144" s="436">
        <v>3791061</v>
      </c>
      <c r="T144" s="435" t="s">
        <v>1613</v>
      </c>
      <c r="U144" s="439">
        <v>38303</v>
      </c>
      <c r="V144" s="435" t="s">
        <v>250</v>
      </c>
      <c r="W144" s="435" t="s">
        <v>671</v>
      </c>
      <c r="X144" s="436" t="b">
        <v>0</v>
      </c>
      <c r="Y144" s="435" t="s">
        <v>1341</v>
      </c>
      <c r="Z144" s="435" t="s">
        <v>1341</v>
      </c>
      <c r="AA144" t="str">
        <f t="shared" si="11"/>
        <v>BIG CR HATCHERY</v>
      </c>
      <c r="AN144" s="449" t="s">
        <v>188</v>
      </c>
      <c r="AO144" s="449">
        <v>4.0999999999999996</v>
      </c>
      <c r="AP144" s="449">
        <v>20150605</v>
      </c>
      <c r="AQ144" s="449" t="s">
        <v>770</v>
      </c>
      <c r="AR144" s="449" t="s">
        <v>770</v>
      </c>
      <c r="AS144" s="449">
        <v>5</v>
      </c>
      <c r="AT144" s="449">
        <v>94549</v>
      </c>
      <c r="AU144" s="449">
        <v>13</v>
      </c>
      <c r="AV144" s="449"/>
      <c r="AW144" s="449"/>
      <c r="AX144" s="449"/>
      <c r="AY144" s="449"/>
      <c r="AZ144" s="449">
        <v>1</v>
      </c>
      <c r="BA144" s="449">
        <v>1</v>
      </c>
      <c r="BB144" s="449">
        <v>2006</v>
      </c>
      <c r="BC144" s="449">
        <v>20071008</v>
      </c>
      <c r="BD144" s="449">
        <v>20071008</v>
      </c>
      <c r="BE144" s="449" t="s">
        <v>952</v>
      </c>
      <c r="BF144" s="449" t="s">
        <v>950</v>
      </c>
      <c r="BG144" s="449" t="s">
        <v>953</v>
      </c>
      <c r="BH144" s="449" t="s">
        <v>191</v>
      </c>
      <c r="BI144" s="449" t="s">
        <v>192</v>
      </c>
      <c r="BJ144" s="449" t="s">
        <v>193</v>
      </c>
      <c r="BK144" s="449" t="s">
        <v>194</v>
      </c>
      <c r="BL144" s="449">
        <v>42.55</v>
      </c>
      <c r="BM144" s="449"/>
      <c r="BN144" s="449" t="s">
        <v>195</v>
      </c>
      <c r="BO144" s="449">
        <v>5500</v>
      </c>
      <c r="BP144" s="449">
        <v>53021</v>
      </c>
      <c r="BQ144" s="449"/>
      <c r="BR144" s="449"/>
      <c r="BS144" s="449">
        <v>5500</v>
      </c>
      <c r="BT144" s="449">
        <v>268316</v>
      </c>
      <c r="BU144" s="449"/>
      <c r="BV144" s="449"/>
      <c r="BW144" s="449" t="s">
        <v>316</v>
      </c>
      <c r="BX144" s="449"/>
      <c r="BY144" s="449"/>
      <c r="BZ144" s="449"/>
      <c r="CA144" s="449"/>
      <c r="CB144" s="449" t="s">
        <v>942</v>
      </c>
      <c r="CC144" s="449" t="s">
        <v>954</v>
      </c>
      <c r="CD144" s="449" t="s">
        <v>951</v>
      </c>
      <c r="CE144" s="449" t="s">
        <v>955</v>
      </c>
      <c r="CF144" s="449" t="s">
        <v>776</v>
      </c>
      <c r="CG144" s="449" t="s">
        <v>545</v>
      </c>
      <c r="CH144" s="449" t="s">
        <v>921</v>
      </c>
      <c r="CI144" s="449" t="s">
        <v>195</v>
      </c>
    </row>
    <row r="145" spans="1:87" x14ac:dyDescent="0.3">
      <c r="A145">
        <f t="shared" si="12"/>
        <v>634280</v>
      </c>
      <c r="B145" t="s">
        <v>2676</v>
      </c>
      <c r="C145" s="389" t="s">
        <v>2097</v>
      </c>
      <c r="D145" s="297" t="s">
        <v>842</v>
      </c>
      <c r="E145" s="451" t="s">
        <v>2201</v>
      </c>
      <c r="F145" s="435" t="s">
        <v>1607</v>
      </c>
      <c r="G145" s="435" t="s">
        <v>842</v>
      </c>
      <c r="H145" s="436">
        <v>2007</v>
      </c>
      <c r="I145" s="435" t="s">
        <v>1796</v>
      </c>
      <c r="J145" s="435" t="s">
        <v>1797</v>
      </c>
      <c r="K145" s="435" t="s">
        <v>1612</v>
      </c>
      <c r="L145" s="437">
        <v>39617</v>
      </c>
      <c r="M145" s="437">
        <v>39637</v>
      </c>
      <c r="N145" s="435" t="s">
        <v>1608</v>
      </c>
      <c r="O145" s="436">
        <v>202953</v>
      </c>
      <c r="P145" s="435" t="s">
        <v>1341</v>
      </c>
      <c r="Q145" s="438"/>
      <c r="R145" s="435" t="s">
        <v>1608</v>
      </c>
      <c r="S145" s="436">
        <v>723</v>
      </c>
      <c r="T145" s="435" t="s">
        <v>1341</v>
      </c>
      <c r="U145" s="441"/>
      <c r="V145" s="435" t="s">
        <v>1341</v>
      </c>
      <c r="W145" s="435" t="s">
        <v>1341</v>
      </c>
      <c r="X145" s="436" t="b">
        <v>0</v>
      </c>
      <c r="Y145" s="435" t="s">
        <v>1341</v>
      </c>
      <c r="Z145" s="435" t="s">
        <v>1341</v>
      </c>
      <c r="AA145" t="str">
        <f t="shared" si="11"/>
        <v>COWLITZ SALMON HATCH</v>
      </c>
      <c r="AN145" s="449" t="s">
        <v>188</v>
      </c>
      <c r="AO145" s="449">
        <v>4.0999999999999996</v>
      </c>
      <c r="AP145" s="449">
        <v>20150605</v>
      </c>
      <c r="AQ145" s="449" t="s">
        <v>770</v>
      </c>
      <c r="AR145" s="449" t="s">
        <v>770</v>
      </c>
      <c r="AS145" s="449">
        <v>5</v>
      </c>
      <c r="AT145" s="449">
        <v>94556</v>
      </c>
      <c r="AU145" s="449">
        <v>13</v>
      </c>
      <c r="AV145" s="449"/>
      <c r="AW145" s="449"/>
      <c r="AX145" s="449"/>
      <c r="AY145" s="449"/>
      <c r="AZ145" s="449">
        <v>1</v>
      </c>
      <c r="BA145" s="449">
        <v>1</v>
      </c>
      <c r="BB145" s="449">
        <v>2006</v>
      </c>
      <c r="BC145" s="449">
        <v>20080201</v>
      </c>
      <c r="BD145" s="449">
        <v>20080201</v>
      </c>
      <c r="BE145" s="449" t="s">
        <v>928</v>
      </c>
      <c r="BF145" s="449" t="s">
        <v>941</v>
      </c>
      <c r="BG145" s="449" t="s">
        <v>930</v>
      </c>
      <c r="BH145" s="449" t="s">
        <v>191</v>
      </c>
      <c r="BI145" s="449" t="s">
        <v>192</v>
      </c>
      <c r="BJ145" s="449" t="s">
        <v>193</v>
      </c>
      <c r="BK145" s="449" t="s">
        <v>194</v>
      </c>
      <c r="BL145" s="449">
        <v>44.08</v>
      </c>
      <c r="BM145" s="449"/>
      <c r="BN145" s="449" t="s">
        <v>195</v>
      </c>
      <c r="BO145" s="449">
        <v>5500</v>
      </c>
      <c r="BP145" s="449">
        <v>32549</v>
      </c>
      <c r="BQ145" s="449"/>
      <c r="BR145" s="449"/>
      <c r="BS145" s="449">
        <v>5500</v>
      </c>
      <c r="BT145" s="449">
        <v>509938</v>
      </c>
      <c r="BU145" s="449"/>
      <c r="BV145" s="449"/>
      <c r="BW145" s="449" t="s">
        <v>316</v>
      </c>
      <c r="BX145" s="449"/>
      <c r="BY145" s="449"/>
      <c r="BZ145" s="449"/>
      <c r="CA145" s="449"/>
      <c r="CB145" s="449" t="s">
        <v>942</v>
      </c>
      <c r="CC145" s="449" t="s">
        <v>931</v>
      </c>
      <c r="CD145" s="449" t="s">
        <v>943</v>
      </c>
      <c r="CE145" s="449" t="s">
        <v>1847</v>
      </c>
      <c r="CF145" s="449" t="s">
        <v>776</v>
      </c>
      <c r="CG145" s="449" t="s">
        <v>545</v>
      </c>
      <c r="CH145" s="449" t="s">
        <v>921</v>
      </c>
      <c r="CI145" s="449" t="s">
        <v>195</v>
      </c>
    </row>
    <row r="146" spans="1:87" x14ac:dyDescent="0.3">
      <c r="A146">
        <f t="shared" si="12"/>
        <v>634372</v>
      </c>
      <c r="B146" t="s">
        <v>2676</v>
      </c>
      <c r="C146" s="389" t="s">
        <v>2187</v>
      </c>
      <c r="D146" s="297" t="s">
        <v>842</v>
      </c>
      <c r="E146" s="451" t="s">
        <v>2200</v>
      </c>
      <c r="F146" s="435" t="s">
        <v>1607</v>
      </c>
      <c r="G146" s="435" t="s">
        <v>842</v>
      </c>
      <c r="H146" s="436">
        <v>2007</v>
      </c>
      <c r="I146" s="435" t="s">
        <v>2098</v>
      </c>
      <c r="J146" s="435" t="s">
        <v>2099</v>
      </c>
      <c r="K146" s="435" t="s">
        <v>1612</v>
      </c>
      <c r="L146" s="437">
        <v>39624</v>
      </c>
      <c r="M146" s="437">
        <v>39636</v>
      </c>
      <c r="N146" s="435" t="s">
        <v>1608</v>
      </c>
      <c r="O146" s="436">
        <v>80785</v>
      </c>
      <c r="P146" s="435" t="s">
        <v>1341</v>
      </c>
      <c r="Q146" s="438"/>
      <c r="R146" s="435" t="s">
        <v>1608</v>
      </c>
      <c r="S146" s="436">
        <v>7025</v>
      </c>
      <c r="T146" s="435" t="s">
        <v>1341</v>
      </c>
      <c r="U146" s="441"/>
      <c r="V146" s="435" t="s">
        <v>1341</v>
      </c>
      <c r="W146" s="435" t="s">
        <v>1341</v>
      </c>
      <c r="X146" s="436" t="b">
        <v>0</v>
      </c>
      <c r="Y146" s="435" t="s">
        <v>1341</v>
      </c>
      <c r="Z146" s="435" t="s">
        <v>1341</v>
      </c>
      <c r="AA146" t="str">
        <f t="shared" si="11"/>
        <v>KALAMA FALLS HATCHRY</v>
      </c>
      <c r="AN146" s="449" t="s">
        <v>188</v>
      </c>
      <c r="AO146" s="449">
        <v>4.0999999999999996</v>
      </c>
      <c r="AP146" s="449">
        <v>20150605</v>
      </c>
      <c r="AQ146" s="449" t="s">
        <v>770</v>
      </c>
      <c r="AR146" s="449" t="s">
        <v>770</v>
      </c>
      <c r="AS146" s="449">
        <v>5</v>
      </c>
      <c r="AT146" s="449">
        <v>94557</v>
      </c>
      <c r="AU146" s="449">
        <v>13</v>
      </c>
      <c r="AV146" s="449"/>
      <c r="AW146" s="449"/>
      <c r="AX146" s="449"/>
      <c r="AY146" s="449"/>
      <c r="AZ146" s="449">
        <v>1</v>
      </c>
      <c r="BA146" s="449">
        <v>1</v>
      </c>
      <c r="BB146" s="449">
        <v>2006</v>
      </c>
      <c r="BC146" s="449">
        <v>20080305</v>
      </c>
      <c r="BD146" s="449">
        <v>20080305</v>
      </c>
      <c r="BE146" s="449" t="s">
        <v>928</v>
      </c>
      <c r="BF146" s="449" t="s">
        <v>929</v>
      </c>
      <c r="BG146" s="449" t="s">
        <v>930</v>
      </c>
      <c r="BH146" s="449" t="s">
        <v>191</v>
      </c>
      <c r="BI146" s="449" t="s">
        <v>192</v>
      </c>
      <c r="BJ146" s="449" t="s">
        <v>193</v>
      </c>
      <c r="BK146" s="449" t="s">
        <v>194</v>
      </c>
      <c r="BL146" s="449">
        <v>42.99</v>
      </c>
      <c r="BM146" s="449"/>
      <c r="BN146" s="449" t="s">
        <v>195</v>
      </c>
      <c r="BO146" s="449">
        <v>5500</v>
      </c>
      <c r="BP146" s="449">
        <v>31726</v>
      </c>
      <c r="BQ146" s="449"/>
      <c r="BR146" s="449"/>
      <c r="BS146" s="449">
        <v>5500</v>
      </c>
      <c r="BT146" s="449">
        <v>197851</v>
      </c>
      <c r="BU146" s="449"/>
      <c r="BV146" s="449"/>
      <c r="BW146" s="449" t="s">
        <v>316</v>
      </c>
      <c r="BX146" s="449"/>
      <c r="BY146" s="449"/>
      <c r="BZ146" s="449"/>
      <c r="CA146" s="449"/>
      <c r="CB146" s="449" t="s">
        <v>942</v>
      </c>
      <c r="CC146" s="449" t="s">
        <v>931</v>
      </c>
      <c r="CD146" s="449" t="s">
        <v>932</v>
      </c>
      <c r="CE146" s="449" t="s">
        <v>1847</v>
      </c>
      <c r="CF146" s="449" t="s">
        <v>776</v>
      </c>
      <c r="CG146" s="449" t="s">
        <v>545</v>
      </c>
      <c r="CH146" s="449" t="s">
        <v>921</v>
      </c>
      <c r="CI146" s="449" t="s">
        <v>195</v>
      </c>
    </row>
    <row r="147" spans="1:87" x14ac:dyDescent="0.3">
      <c r="A147">
        <f t="shared" si="12"/>
        <v>634279</v>
      </c>
      <c r="B147" t="s">
        <v>2676</v>
      </c>
      <c r="C147" s="389" t="s">
        <v>1795</v>
      </c>
      <c r="D147" s="297" t="s">
        <v>842</v>
      </c>
      <c r="E147" s="451" t="s">
        <v>2665</v>
      </c>
      <c r="F147" s="435" t="s">
        <v>1607</v>
      </c>
      <c r="G147" s="435" t="s">
        <v>842</v>
      </c>
      <c r="H147" s="436">
        <v>2008</v>
      </c>
      <c r="I147" s="435" t="s">
        <v>1796</v>
      </c>
      <c r="J147" s="435" t="s">
        <v>1797</v>
      </c>
      <c r="K147" s="435" t="s">
        <v>1612</v>
      </c>
      <c r="L147" s="437">
        <v>39968</v>
      </c>
      <c r="M147" s="437">
        <v>39989</v>
      </c>
      <c r="N147" s="435" t="s">
        <v>1608</v>
      </c>
      <c r="O147" s="436">
        <v>199872</v>
      </c>
      <c r="P147" s="435" t="s">
        <v>1613</v>
      </c>
      <c r="Q147" s="439">
        <v>1455</v>
      </c>
      <c r="R147" s="435" t="s">
        <v>1608</v>
      </c>
      <c r="S147" s="436">
        <v>683</v>
      </c>
      <c r="T147" s="435" t="s">
        <v>1341</v>
      </c>
      <c r="U147" s="441"/>
      <c r="V147" s="435" t="s">
        <v>258</v>
      </c>
      <c r="W147" s="435" t="s">
        <v>1798</v>
      </c>
      <c r="X147" s="436" t="b">
        <v>0</v>
      </c>
      <c r="Y147" s="435" t="s">
        <v>1341</v>
      </c>
      <c r="Z147" s="435" t="s">
        <v>1341</v>
      </c>
      <c r="AA147" t="str">
        <f t="shared" si="11"/>
        <v>COWLITZ SALMON HATCH</v>
      </c>
      <c r="AN147" s="449" t="s">
        <v>188</v>
      </c>
      <c r="AO147" s="449">
        <v>4.0999999999999996</v>
      </c>
      <c r="AP147" s="449">
        <v>20150605</v>
      </c>
      <c r="AQ147" s="449" t="s">
        <v>770</v>
      </c>
      <c r="AR147" s="449" t="s">
        <v>770</v>
      </c>
      <c r="AS147" s="449">
        <v>5</v>
      </c>
      <c r="AT147" s="449">
        <v>94558</v>
      </c>
      <c r="AU147" s="449">
        <v>13</v>
      </c>
      <c r="AV147" s="449"/>
      <c r="AW147" s="449"/>
      <c r="AX147" s="449"/>
      <c r="AY147" s="449"/>
      <c r="AZ147" s="449">
        <v>1</v>
      </c>
      <c r="BA147" s="449">
        <v>1</v>
      </c>
      <c r="BB147" s="449">
        <v>2006</v>
      </c>
      <c r="BC147" s="449">
        <v>20080215</v>
      </c>
      <c r="BD147" s="449">
        <v>20080215</v>
      </c>
      <c r="BE147" s="449" t="s">
        <v>934</v>
      </c>
      <c r="BF147" s="449" t="s">
        <v>937</v>
      </c>
      <c r="BG147" s="449" t="s">
        <v>935</v>
      </c>
      <c r="BH147" s="449" t="s">
        <v>191</v>
      </c>
      <c r="BI147" s="449" t="s">
        <v>192</v>
      </c>
      <c r="BJ147" s="449" t="s">
        <v>193</v>
      </c>
      <c r="BK147" s="449" t="s">
        <v>194</v>
      </c>
      <c r="BL147" s="449">
        <v>50.06</v>
      </c>
      <c r="BM147" s="449"/>
      <c r="BN147" s="449" t="s">
        <v>195</v>
      </c>
      <c r="BO147" s="449">
        <v>5500</v>
      </c>
      <c r="BP147" s="449">
        <v>30802</v>
      </c>
      <c r="BQ147" s="449">
        <v>500</v>
      </c>
      <c r="BR147" s="449">
        <v>293</v>
      </c>
      <c r="BS147" s="449">
        <v>5500</v>
      </c>
      <c r="BT147" s="449">
        <v>260147</v>
      </c>
      <c r="BU147" s="449">
        <v>500</v>
      </c>
      <c r="BV147" s="449">
        <v>22331</v>
      </c>
      <c r="BW147" s="449" t="s">
        <v>214</v>
      </c>
      <c r="BX147" s="449">
        <v>9.2999999999999992E-3</v>
      </c>
      <c r="BY147" s="449">
        <v>35</v>
      </c>
      <c r="BZ147" s="449">
        <v>536</v>
      </c>
      <c r="CA147" s="449"/>
      <c r="CB147" s="449"/>
      <c r="CC147" s="449" t="s">
        <v>936</v>
      </c>
      <c r="CD147" s="449" t="s">
        <v>938</v>
      </c>
      <c r="CE147" s="449" t="s">
        <v>936</v>
      </c>
      <c r="CF147" s="449" t="s">
        <v>776</v>
      </c>
      <c r="CG147" s="449" t="s">
        <v>545</v>
      </c>
      <c r="CH147" s="449" t="s">
        <v>921</v>
      </c>
      <c r="CI147" s="449" t="s">
        <v>195</v>
      </c>
    </row>
    <row r="148" spans="1:87" x14ac:dyDescent="0.3">
      <c r="A148">
        <f t="shared" si="12"/>
        <v>634385</v>
      </c>
      <c r="B148" t="s">
        <v>2676</v>
      </c>
      <c r="C148" s="389" t="s">
        <v>2652</v>
      </c>
      <c r="D148" s="297" t="s">
        <v>842</v>
      </c>
      <c r="E148" s="451" t="s">
        <v>2666</v>
      </c>
      <c r="F148" s="435" t="s">
        <v>1607</v>
      </c>
      <c r="G148" s="435" t="s">
        <v>842</v>
      </c>
      <c r="H148" s="436">
        <v>2008</v>
      </c>
      <c r="I148" s="435" t="s">
        <v>2189</v>
      </c>
      <c r="J148" s="435" t="s">
        <v>2190</v>
      </c>
      <c r="K148" s="435" t="s">
        <v>1612</v>
      </c>
      <c r="L148" s="437">
        <v>39980</v>
      </c>
      <c r="M148" s="437">
        <v>39980</v>
      </c>
      <c r="N148" s="435" t="s">
        <v>1608</v>
      </c>
      <c r="O148" s="436">
        <v>89017</v>
      </c>
      <c r="P148" s="435" t="s">
        <v>1613</v>
      </c>
      <c r="Q148" s="439">
        <v>541</v>
      </c>
      <c r="R148" s="435" t="s">
        <v>1608</v>
      </c>
      <c r="S148" s="436">
        <v>541</v>
      </c>
      <c r="T148" s="435" t="s">
        <v>1341</v>
      </c>
      <c r="U148" s="441"/>
      <c r="V148" s="435" t="s">
        <v>1341</v>
      </c>
      <c r="W148" s="435" t="s">
        <v>1341</v>
      </c>
      <c r="X148" s="436" t="b">
        <v>0</v>
      </c>
      <c r="Y148" s="435" t="s">
        <v>1341</v>
      </c>
      <c r="Z148" s="435" t="s">
        <v>1341</v>
      </c>
      <c r="AA148" t="str">
        <f t="shared" si="11"/>
        <v>WASHOUGAL HATCHERY</v>
      </c>
      <c r="AN148" s="449" t="s">
        <v>188</v>
      </c>
      <c r="AO148" s="449">
        <v>4.0999999999999996</v>
      </c>
      <c r="AP148" s="449">
        <v>20150605</v>
      </c>
      <c r="AQ148" s="449" t="s">
        <v>770</v>
      </c>
      <c r="AR148" s="449" t="s">
        <v>770</v>
      </c>
      <c r="AS148" s="449">
        <v>5</v>
      </c>
      <c r="AT148" s="449">
        <v>94559</v>
      </c>
      <c r="AU148" s="449">
        <v>13</v>
      </c>
      <c r="AV148" s="449"/>
      <c r="AW148" s="449"/>
      <c r="AX148" s="449"/>
      <c r="AY148" s="449"/>
      <c r="AZ148" s="449">
        <v>1</v>
      </c>
      <c r="BA148" s="449">
        <v>1</v>
      </c>
      <c r="BB148" s="449">
        <v>2006</v>
      </c>
      <c r="BC148" s="449">
        <v>20080226</v>
      </c>
      <c r="BD148" s="449">
        <v>20080226</v>
      </c>
      <c r="BE148" s="449" t="s">
        <v>934</v>
      </c>
      <c r="BF148" s="449" t="s">
        <v>929</v>
      </c>
      <c r="BG148" s="449" t="s">
        <v>935</v>
      </c>
      <c r="BH148" s="449" t="s">
        <v>191</v>
      </c>
      <c r="BI148" s="449" t="s">
        <v>192</v>
      </c>
      <c r="BJ148" s="449" t="s">
        <v>193</v>
      </c>
      <c r="BK148" s="449" t="s">
        <v>194</v>
      </c>
      <c r="BL148" s="449">
        <v>43.95</v>
      </c>
      <c r="BM148" s="449"/>
      <c r="BN148" s="449" t="s">
        <v>195</v>
      </c>
      <c r="BO148" s="449">
        <v>5500</v>
      </c>
      <c r="BP148" s="449">
        <v>31821</v>
      </c>
      <c r="BQ148" s="449"/>
      <c r="BR148" s="449"/>
      <c r="BS148" s="449">
        <v>5500</v>
      </c>
      <c r="BT148" s="449">
        <v>264863</v>
      </c>
      <c r="BU148" s="449"/>
      <c r="BV148" s="449"/>
      <c r="BW148" s="449" t="s">
        <v>316</v>
      </c>
      <c r="BX148" s="449"/>
      <c r="BY148" s="449"/>
      <c r="BZ148" s="449"/>
      <c r="CA148" s="449"/>
      <c r="CB148" s="449" t="s">
        <v>942</v>
      </c>
      <c r="CC148" s="449" t="s">
        <v>936</v>
      </c>
      <c r="CD148" s="449" t="s">
        <v>932</v>
      </c>
      <c r="CE148" s="449" t="s">
        <v>936</v>
      </c>
      <c r="CF148" s="449" t="s">
        <v>776</v>
      </c>
      <c r="CG148" s="449" t="s">
        <v>545</v>
      </c>
      <c r="CH148" s="449" t="s">
        <v>921</v>
      </c>
      <c r="CI148" s="449" t="s">
        <v>195</v>
      </c>
    </row>
    <row r="149" spans="1:87" x14ac:dyDescent="0.3">
      <c r="A149">
        <f t="shared" si="12"/>
        <v>634774</v>
      </c>
      <c r="B149" t="s">
        <v>2676</v>
      </c>
      <c r="C149" s="389" t="s">
        <v>2653</v>
      </c>
      <c r="D149" s="297" t="s">
        <v>842</v>
      </c>
      <c r="E149" s="451" t="s">
        <v>2667</v>
      </c>
      <c r="F149" s="435" t="s">
        <v>1607</v>
      </c>
      <c r="G149" s="435" t="s">
        <v>842</v>
      </c>
      <c r="H149" s="436">
        <v>2008</v>
      </c>
      <c r="I149" s="435" t="s">
        <v>2101</v>
      </c>
      <c r="J149" s="435" t="s">
        <v>2102</v>
      </c>
      <c r="K149" s="435" t="s">
        <v>1612</v>
      </c>
      <c r="L149" s="437">
        <v>39998</v>
      </c>
      <c r="M149" s="437">
        <v>39998</v>
      </c>
      <c r="N149" s="435" t="s">
        <v>1608</v>
      </c>
      <c r="O149" s="436">
        <v>90052</v>
      </c>
      <c r="P149" s="435" t="s">
        <v>1613</v>
      </c>
      <c r="Q149" s="439">
        <v>473</v>
      </c>
      <c r="R149" s="435" t="s">
        <v>1608</v>
      </c>
      <c r="S149" s="436">
        <v>473</v>
      </c>
      <c r="T149" s="435" t="s">
        <v>1341</v>
      </c>
      <c r="U149" s="441"/>
      <c r="V149" s="435" t="s">
        <v>1341</v>
      </c>
      <c r="W149" s="435" t="s">
        <v>1341</v>
      </c>
      <c r="X149" s="436" t="b">
        <v>0</v>
      </c>
      <c r="Y149" s="435" t="s">
        <v>1341</v>
      </c>
      <c r="Z149" s="435" t="s">
        <v>1341</v>
      </c>
      <c r="AA149" t="str">
        <f t="shared" si="11"/>
        <v>FALLERT CR HATCHERY</v>
      </c>
      <c r="AN149" s="449" t="s">
        <v>188</v>
      </c>
      <c r="AO149" s="449">
        <v>4.0999999999999996</v>
      </c>
      <c r="AP149" s="449">
        <v>20150605</v>
      </c>
      <c r="AQ149" s="449" t="s">
        <v>770</v>
      </c>
      <c r="AR149" s="449" t="s">
        <v>770</v>
      </c>
      <c r="AS149" s="449">
        <v>5</v>
      </c>
      <c r="AT149" s="449">
        <v>94560</v>
      </c>
      <c r="AU149" s="449">
        <v>13</v>
      </c>
      <c r="AV149" s="449"/>
      <c r="AW149" s="449"/>
      <c r="AX149" s="449"/>
      <c r="AY149" s="449"/>
      <c r="AZ149" s="449">
        <v>1</v>
      </c>
      <c r="BA149" s="449">
        <v>1</v>
      </c>
      <c r="BB149" s="449">
        <v>2006</v>
      </c>
      <c r="BC149" s="449">
        <v>20080305</v>
      </c>
      <c r="BD149" s="449">
        <v>20080305</v>
      </c>
      <c r="BE149" s="449" t="s">
        <v>928</v>
      </c>
      <c r="BF149" s="449" t="s">
        <v>929</v>
      </c>
      <c r="BG149" s="449" t="s">
        <v>930</v>
      </c>
      <c r="BH149" s="449" t="s">
        <v>191</v>
      </c>
      <c r="BI149" s="449" t="s">
        <v>192</v>
      </c>
      <c r="BJ149" s="449" t="s">
        <v>193</v>
      </c>
      <c r="BK149" s="449" t="s">
        <v>194</v>
      </c>
      <c r="BL149" s="449">
        <v>49.04</v>
      </c>
      <c r="BM149" s="449"/>
      <c r="BN149" s="449" t="s">
        <v>195</v>
      </c>
      <c r="BO149" s="449">
        <v>5500</v>
      </c>
      <c r="BP149" s="449">
        <v>20235</v>
      </c>
      <c r="BQ149" s="449"/>
      <c r="BR149" s="449"/>
      <c r="BS149" s="449"/>
      <c r="BT149" s="449"/>
      <c r="BU149" s="449"/>
      <c r="BV149" s="449"/>
      <c r="BW149" s="449" t="s">
        <v>316</v>
      </c>
      <c r="BX149" s="449"/>
      <c r="BY149" s="449"/>
      <c r="BZ149" s="449"/>
      <c r="CA149" s="449"/>
      <c r="CB149" s="449" t="s">
        <v>942</v>
      </c>
      <c r="CC149" s="449" t="s">
        <v>931</v>
      </c>
      <c r="CD149" s="449" t="s">
        <v>932</v>
      </c>
      <c r="CE149" s="449" t="s">
        <v>1847</v>
      </c>
      <c r="CF149" s="449" t="s">
        <v>776</v>
      </c>
      <c r="CG149" s="449" t="s">
        <v>545</v>
      </c>
      <c r="CH149" s="449" t="s">
        <v>921</v>
      </c>
      <c r="CI149" s="449" t="s">
        <v>195</v>
      </c>
    </row>
    <row r="150" spans="1:87" x14ac:dyDescent="0.3">
      <c r="A150">
        <f t="shared" si="12"/>
        <v>634775</v>
      </c>
      <c r="B150" t="s">
        <v>2676</v>
      </c>
      <c r="C150" s="389" t="s">
        <v>2654</v>
      </c>
      <c r="D150" s="297" t="s">
        <v>842</v>
      </c>
      <c r="E150" s="451" t="s">
        <v>2668</v>
      </c>
      <c r="F150" s="435" t="s">
        <v>1607</v>
      </c>
      <c r="G150" s="435" t="s">
        <v>842</v>
      </c>
      <c r="H150" s="436">
        <v>2008</v>
      </c>
      <c r="I150" s="435" t="s">
        <v>2098</v>
      </c>
      <c r="J150" s="435" t="s">
        <v>2099</v>
      </c>
      <c r="K150" s="435" t="s">
        <v>1612</v>
      </c>
      <c r="L150" s="437">
        <v>40002</v>
      </c>
      <c r="M150" s="437">
        <v>40002</v>
      </c>
      <c r="N150" s="435" t="s">
        <v>1608</v>
      </c>
      <c r="O150" s="436">
        <v>90574</v>
      </c>
      <c r="P150" s="435" t="s">
        <v>1613</v>
      </c>
      <c r="Q150" s="439">
        <v>506</v>
      </c>
      <c r="R150" s="435" t="s">
        <v>1608</v>
      </c>
      <c r="S150" s="436">
        <v>901</v>
      </c>
      <c r="T150" s="435" t="s">
        <v>1341</v>
      </c>
      <c r="U150" s="441"/>
      <c r="V150" s="435" t="s">
        <v>1341</v>
      </c>
      <c r="W150" s="435" t="s">
        <v>1341</v>
      </c>
      <c r="X150" s="436" t="b">
        <v>0</v>
      </c>
      <c r="Y150" s="435" t="s">
        <v>1341</v>
      </c>
      <c r="Z150" s="435" t="s">
        <v>1341</v>
      </c>
      <c r="AA150" t="str">
        <f t="shared" si="11"/>
        <v>KALAMA FALLS HATCHRY</v>
      </c>
      <c r="AN150" s="449" t="s">
        <v>188</v>
      </c>
      <c r="AO150" s="449">
        <v>4.0999999999999996</v>
      </c>
      <c r="AP150" s="449">
        <v>20150605</v>
      </c>
      <c r="AQ150" s="449" t="s">
        <v>770</v>
      </c>
      <c r="AR150" s="449" t="s">
        <v>770</v>
      </c>
      <c r="AS150" s="449">
        <v>5</v>
      </c>
      <c r="AT150" s="449">
        <v>94561</v>
      </c>
      <c r="AU150" s="449">
        <v>13</v>
      </c>
      <c r="AV150" s="449"/>
      <c r="AW150" s="449"/>
      <c r="AX150" s="449"/>
      <c r="AY150" s="449"/>
      <c r="AZ150" s="449">
        <v>1</v>
      </c>
      <c r="BA150" s="449">
        <v>1</v>
      </c>
      <c r="BB150" s="449">
        <v>2006</v>
      </c>
      <c r="BC150" s="449">
        <v>20080317</v>
      </c>
      <c r="BD150" s="449">
        <v>20080317</v>
      </c>
      <c r="BE150" s="449" t="s">
        <v>952</v>
      </c>
      <c r="BF150" s="449" t="s">
        <v>950</v>
      </c>
      <c r="BG150" s="449" t="s">
        <v>953</v>
      </c>
      <c r="BH150" s="449" t="s">
        <v>191</v>
      </c>
      <c r="BI150" s="449" t="s">
        <v>192</v>
      </c>
      <c r="BJ150" s="449" t="s">
        <v>193</v>
      </c>
      <c r="BK150" s="449" t="s">
        <v>962</v>
      </c>
      <c r="BL150" s="449">
        <v>48.88</v>
      </c>
      <c r="BM150" s="449"/>
      <c r="BN150" s="449" t="s">
        <v>195</v>
      </c>
      <c r="BO150" s="449">
        <v>5500</v>
      </c>
      <c r="BP150" s="449">
        <v>31225</v>
      </c>
      <c r="BQ150" s="449"/>
      <c r="BR150" s="449"/>
      <c r="BS150" s="449">
        <v>5500</v>
      </c>
      <c r="BT150" s="449">
        <v>51819</v>
      </c>
      <c r="BU150" s="449"/>
      <c r="BV150" s="449"/>
      <c r="BW150" s="449" t="s">
        <v>316</v>
      </c>
      <c r="BX150" s="449"/>
      <c r="BY150" s="449"/>
      <c r="BZ150" s="449"/>
      <c r="CA150" s="449"/>
      <c r="CB150" s="449" t="s">
        <v>963</v>
      </c>
      <c r="CC150" s="449" t="s">
        <v>954</v>
      </c>
      <c r="CD150" s="449" t="s">
        <v>951</v>
      </c>
      <c r="CE150" s="449" t="s">
        <v>955</v>
      </c>
      <c r="CF150" s="449" t="s">
        <v>776</v>
      </c>
      <c r="CG150" s="449" t="s">
        <v>545</v>
      </c>
      <c r="CH150" s="449" t="s">
        <v>921</v>
      </c>
      <c r="CI150" s="449" t="s">
        <v>195</v>
      </c>
    </row>
    <row r="151" spans="1:87" x14ac:dyDescent="0.3">
      <c r="A151">
        <f t="shared" si="12"/>
        <v>90199</v>
      </c>
      <c r="B151" t="s">
        <v>2676</v>
      </c>
      <c r="C151" s="389" t="s">
        <v>1638</v>
      </c>
      <c r="D151" s="297" t="s">
        <v>842</v>
      </c>
      <c r="E151" s="451" t="s">
        <v>2669</v>
      </c>
      <c r="F151" s="435" t="s">
        <v>1607</v>
      </c>
      <c r="G151" s="435" t="s">
        <v>842</v>
      </c>
      <c r="H151" s="436">
        <v>2008</v>
      </c>
      <c r="I151" s="435" t="s">
        <v>1639</v>
      </c>
      <c r="J151" s="435" t="s">
        <v>1640</v>
      </c>
      <c r="K151" s="435" t="s">
        <v>1612</v>
      </c>
      <c r="L151" s="437">
        <v>39944</v>
      </c>
      <c r="M151" s="437">
        <v>39953</v>
      </c>
      <c r="N151" s="435" t="s">
        <v>1608</v>
      </c>
      <c r="O151" s="436">
        <v>225164</v>
      </c>
      <c r="P151" s="435" t="s">
        <v>1613</v>
      </c>
      <c r="Q151" s="439">
        <v>388</v>
      </c>
      <c r="R151" s="435" t="s">
        <v>1608</v>
      </c>
      <c r="S151" s="436">
        <v>5331899</v>
      </c>
      <c r="T151" s="435" t="s">
        <v>1613</v>
      </c>
      <c r="U151" s="436">
        <v>108767</v>
      </c>
      <c r="V151" s="435" t="s">
        <v>1341</v>
      </c>
      <c r="W151" s="435" t="s">
        <v>1341</v>
      </c>
      <c r="X151" s="436" t="b">
        <v>0</v>
      </c>
      <c r="Y151" s="435" t="s">
        <v>1341</v>
      </c>
      <c r="Z151" s="435" t="s">
        <v>1341</v>
      </c>
      <c r="AA151" t="str">
        <f t="shared" si="11"/>
        <v>BIG CR HATCHERY</v>
      </c>
      <c r="AN151" s="449" t="s">
        <v>188</v>
      </c>
      <c r="AO151" s="449">
        <v>4.0999999999999996</v>
      </c>
      <c r="AP151" s="449">
        <v>20150605</v>
      </c>
      <c r="AQ151" s="449" t="s">
        <v>770</v>
      </c>
      <c r="AR151" s="449" t="s">
        <v>770</v>
      </c>
      <c r="AS151" s="449">
        <v>5</v>
      </c>
      <c r="AT151" s="449">
        <v>94562</v>
      </c>
      <c r="AU151" s="449">
        <v>13</v>
      </c>
      <c r="AV151" s="449"/>
      <c r="AW151" s="449"/>
      <c r="AX151" s="449"/>
      <c r="AY151" s="449"/>
      <c r="AZ151" s="449">
        <v>1</v>
      </c>
      <c r="BA151" s="449">
        <v>1</v>
      </c>
      <c r="BB151" s="449">
        <v>2006</v>
      </c>
      <c r="BC151" s="449">
        <v>20071101</v>
      </c>
      <c r="BD151" s="449">
        <v>20071101</v>
      </c>
      <c r="BE151" s="449" t="s">
        <v>928</v>
      </c>
      <c r="BF151" s="449" t="s">
        <v>941</v>
      </c>
      <c r="BG151" s="449" t="s">
        <v>930</v>
      </c>
      <c r="BH151" s="449" t="s">
        <v>191</v>
      </c>
      <c r="BI151" s="449" t="s">
        <v>192</v>
      </c>
      <c r="BJ151" s="449" t="s">
        <v>193</v>
      </c>
      <c r="BK151" s="449" t="s">
        <v>194</v>
      </c>
      <c r="BL151" s="449">
        <v>60.16</v>
      </c>
      <c r="BM151" s="449"/>
      <c r="BN151" s="449" t="s">
        <v>195</v>
      </c>
      <c r="BO151" s="449">
        <v>5500</v>
      </c>
      <c r="BP151" s="449">
        <v>53309</v>
      </c>
      <c r="BQ151" s="449"/>
      <c r="BR151" s="449"/>
      <c r="BS151" s="449">
        <v>5500</v>
      </c>
      <c r="BT151" s="449">
        <v>263740</v>
      </c>
      <c r="BU151" s="449"/>
      <c r="BV151" s="449"/>
      <c r="BW151" s="449" t="s">
        <v>316</v>
      </c>
      <c r="BX151" s="449"/>
      <c r="BY151" s="449"/>
      <c r="BZ151" s="449"/>
      <c r="CA151" s="449"/>
      <c r="CB151" s="449" t="s">
        <v>942</v>
      </c>
      <c r="CC151" s="449" t="s">
        <v>931</v>
      </c>
      <c r="CD151" s="449" t="s">
        <v>943</v>
      </c>
      <c r="CE151" s="449" t="s">
        <v>1847</v>
      </c>
      <c r="CF151" s="449" t="s">
        <v>776</v>
      </c>
      <c r="CG151" s="449" t="s">
        <v>545</v>
      </c>
      <c r="CH151" s="449" t="s">
        <v>921</v>
      </c>
      <c r="CI151" s="449" t="s">
        <v>195</v>
      </c>
    </row>
    <row r="152" spans="1:87" x14ac:dyDescent="0.3">
      <c r="A152">
        <f t="shared" ref="A152:A215" si="13">1*E152</f>
        <v>52873</v>
      </c>
      <c r="B152" t="s">
        <v>2677</v>
      </c>
      <c r="C152" s="389" t="str">
        <f t="shared" ref="C152:C215" si="14">TEXT(E152,"0#####")</f>
        <v>052873</v>
      </c>
      <c r="D152" s="297" t="s">
        <v>900</v>
      </c>
      <c r="E152" s="435" t="s">
        <v>591</v>
      </c>
      <c r="F152" s="435" t="s">
        <v>1607</v>
      </c>
      <c r="G152" s="435" t="s">
        <v>1350</v>
      </c>
      <c r="H152" s="436">
        <v>2005</v>
      </c>
      <c r="I152" s="435" t="s">
        <v>1624</v>
      </c>
      <c r="J152" s="435" t="s">
        <v>1625</v>
      </c>
      <c r="K152" s="435" t="s">
        <v>1612</v>
      </c>
      <c r="L152" s="437">
        <v>38842</v>
      </c>
      <c r="M152" s="437">
        <v>38842</v>
      </c>
      <c r="N152" s="435" t="s">
        <v>1608</v>
      </c>
      <c r="O152" s="436">
        <v>147338</v>
      </c>
      <c r="P152" s="435" t="s">
        <v>1341</v>
      </c>
      <c r="Q152" s="438"/>
      <c r="R152" s="435" t="s">
        <v>1608</v>
      </c>
      <c r="S152" s="436">
        <v>3124088</v>
      </c>
      <c r="T152" s="435" t="s">
        <v>1341</v>
      </c>
      <c r="U152" s="441"/>
      <c r="V152" s="435" t="s">
        <v>250</v>
      </c>
      <c r="W152" s="435" t="s">
        <v>2397</v>
      </c>
      <c r="X152" s="436" t="b">
        <v>0</v>
      </c>
      <c r="Y152" s="435" t="s">
        <v>1341</v>
      </c>
      <c r="Z152" s="435" t="s">
        <v>1341</v>
      </c>
      <c r="AA152" t="str">
        <f t="shared" si="11"/>
        <v>SPRING CR NFH</v>
      </c>
      <c r="AN152" s="449" t="s">
        <v>188</v>
      </c>
      <c r="AO152" s="449">
        <v>4.0999999999999996</v>
      </c>
      <c r="AP152" s="449">
        <v>20150605</v>
      </c>
      <c r="AQ152" s="449" t="s">
        <v>770</v>
      </c>
      <c r="AR152" s="449" t="s">
        <v>770</v>
      </c>
      <c r="AS152" s="449">
        <v>5</v>
      </c>
      <c r="AT152" s="449">
        <v>94563</v>
      </c>
      <c r="AU152" s="449">
        <v>13</v>
      </c>
      <c r="AV152" s="449"/>
      <c r="AW152" s="449"/>
      <c r="AX152" s="449"/>
      <c r="AY152" s="449"/>
      <c r="AZ152" s="449">
        <v>1</v>
      </c>
      <c r="BA152" s="449">
        <v>1</v>
      </c>
      <c r="BB152" s="449">
        <v>2006</v>
      </c>
      <c r="BC152" s="449">
        <v>20080305</v>
      </c>
      <c r="BD152" s="449">
        <v>20080305</v>
      </c>
      <c r="BE152" s="449" t="s">
        <v>928</v>
      </c>
      <c r="BF152" s="449" t="s">
        <v>929</v>
      </c>
      <c r="BG152" s="449" t="s">
        <v>930</v>
      </c>
      <c r="BH152" s="449" t="s">
        <v>191</v>
      </c>
      <c r="BI152" s="449" t="s">
        <v>192</v>
      </c>
      <c r="BJ152" s="449" t="s">
        <v>193</v>
      </c>
      <c r="BK152" s="449" t="s">
        <v>194</v>
      </c>
      <c r="BL152" s="449">
        <v>43.12</v>
      </c>
      <c r="BM152" s="449"/>
      <c r="BN152" s="449" t="s">
        <v>195</v>
      </c>
      <c r="BO152" s="449">
        <v>5500</v>
      </c>
      <c r="BP152" s="449">
        <v>32528</v>
      </c>
      <c r="BQ152" s="449"/>
      <c r="BR152" s="449"/>
      <c r="BS152" s="449">
        <v>5500</v>
      </c>
      <c r="BT152" s="449">
        <v>225631</v>
      </c>
      <c r="BU152" s="449"/>
      <c r="BV152" s="449"/>
      <c r="BW152" s="449" t="s">
        <v>316</v>
      </c>
      <c r="BX152" s="449"/>
      <c r="BY152" s="449"/>
      <c r="BZ152" s="449"/>
      <c r="CA152" s="449"/>
      <c r="CB152" s="449" t="s">
        <v>942</v>
      </c>
      <c r="CC152" s="449" t="s">
        <v>931</v>
      </c>
      <c r="CD152" s="449" t="s">
        <v>932</v>
      </c>
      <c r="CE152" s="449" t="s">
        <v>1847</v>
      </c>
      <c r="CF152" s="449" t="s">
        <v>776</v>
      </c>
      <c r="CG152" s="449" t="s">
        <v>545</v>
      </c>
      <c r="CH152" s="449" t="s">
        <v>921</v>
      </c>
      <c r="CI152" s="449" t="s">
        <v>195</v>
      </c>
    </row>
    <row r="153" spans="1:87" x14ac:dyDescent="0.3">
      <c r="A153">
        <f t="shared" si="13"/>
        <v>52874</v>
      </c>
      <c r="B153" t="s">
        <v>2677</v>
      </c>
      <c r="C153" s="389" t="str">
        <f t="shared" si="14"/>
        <v>052874</v>
      </c>
      <c r="D153" s="297" t="s">
        <v>900</v>
      </c>
      <c r="E153" s="435" t="s">
        <v>592</v>
      </c>
      <c r="F153" s="435" t="s">
        <v>1607</v>
      </c>
      <c r="G153" s="435" t="s">
        <v>1350</v>
      </c>
      <c r="H153" s="436">
        <v>2005</v>
      </c>
      <c r="I153" s="435" t="s">
        <v>1624</v>
      </c>
      <c r="J153" s="435" t="s">
        <v>1625</v>
      </c>
      <c r="K153" s="435" t="s">
        <v>1612</v>
      </c>
      <c r="L153" s="437">
        <v>38824</v>
      </c>
      <c r="M153" s="437">
        <v>38824</v>
      </c>
      <c r="N153" s="435" t="s">
        <v>1608</v>
      </c>
      <c r="O153" s="436">
        <v>147870</v>
      </c>
      <c r="P153" s="435" t="s">
        <v>1341</v>
      </c>
      <c r="Q153" s="438"/>
      <c r="R153" s="435" t="s">
        <v>1608</v>
      </c>
      <c r="S153" s="436">
        <v>3929905</v>
      </c>
      <c r="T153" s="435" t="s">
        <v>1341</v>
      </c>
      <c r="U153" s="440"/>
      <c r="V153" s="435" t="s">
        <v>250</v>
      </c>
      <c r="W153" s="435" t="s">
        <v>2397</v>
      </c>
      <c r="X153" s="436" t="b">
        <v>0</v>
      </c>
      <c r="Y153" s="435" t="s">
        <v>1341</v>
      </c>
      <c r="Z153" s="435" t="s">
        <v>1341</v>
      </c>
      <c r="AA153" t="str">
        <f t="shared" si="11"/>
        <v>SPRING CR NFH</v>
      </c>
      <c r="AN153" s="449" t="s">
        <v>188</v>
      </c>
      <c r="AO153" s="449">
        <v>4.0999999999999996</v>
      </c>
      <c r="AP153" s="449">
        <v>20150605</v>
      </c>
      <c r="AQ153" s="449" t="s">
        <v>770</v>
      </c>
      <c r="AR153" s="449" t="s">
        <v>770</v>
      </c>
      <c r="AS153" s="449">
        <v>5</v>
      </c>
      <c r="AT153" s="449">
        <v>94601</v>
      </c>
      <c r="AU153" s="449">
        <v>13</v>
      </c>
      <c r="AV153" s="449"/>
      <c r="AW153" s="449"/>
      <c r="AX153" s="449"/>
      <c r="AY153" s="449"/>
      <c r="AZ153" s="449">
        <v>1</v>
      </c>
      <c r="BA153" s="449">
        <v>1</v>
      </c>
      <c r="BB153" s="449">
        <v>2006</v>
      </c>
      <c r="BC153" s="449">
        <v>20080312</v>
      </c>
      <c r="BD153" s="449">
        <v>20080312</v>
      </c>
      <c r="BE153" s="449" t="s">
        <v>934</v>
      </c>
      <c r="BF153" s="449" t="s">
        <v>937</v>
      </c>
      <c r="BG153" s="449" t="s">
        <v>935</v>
      </c>
      <c r="BH153" s="449" t="s">
        <v>191</v>
      </c>
      <c r="BI153" s="449" t="s">
        <v>192</v>
      </c>
      <c r="BJ153" s="449" t="s">
        <v>193</v>
      </c>
      <c r="BK153" s="449" t="s">
        <v>194</v>
      </c>
      <c r="BL153" s="449">
        <v>50.06</v>
      </c>
      <c r="BM153" s="449"/>
      <c r="BN153" s="449" t="s">
        <v>195</v>
      </c>
      <c r="BO153" s="449">
        <v>5500</v>
      </c>
      <c r="BP153" s="449">
        <v>30440</v>
      </c>
      <c r="BQ153" s="449">
        <v>500</v>
      </c>
      <c r="BR153" s="449">
        <v>754</v>
      </c>
      <c r="BS153" s="449">
        <v>5500</v>
      </c>
      <c r="BT153" s="449">
        <v>127706</v>
      </c>
      <c r="BU153" s="449">
        <v>500</v>
      </c>
      <c r="BV153" s="449">
        <v>6632</v>
      </c>
      <c r="BW153" s="449" t="s">
        <v>214</v>
      </c>
      <c r="BX153" s="449">
        <v>1.9E-3</v>
      </c>
      <c r="BY153" s="449">
        <v>30</v>
      </c>
      <c r="BZ153" s="449">
        <v>539</v>
      </c>
      <c r="CA153" s="449"/>
      <c r="CB153" s="449"/>
      <c r="CC153" s="449" t="s">
        <v>936</v>
      </c>
      <c r="CD153" s="449" t="s">
        <v>938</v>
      </c>
      <c r="CE153" s="449" t="s">
        <v>936</v>
      </c>
      <c r="CF153" s="449" t="s">
        <v>776</v>
      </c>
      <c r="CG153" s="449" t="s">
        <v>545</v>
      </c>
      <c r="CH153" s="449" t="s">
        <v>921</v>
      </c>
      <c r="CI153" s="449" t="s">
        <v>195</v>
      </c>
    </row>
    <row r="154" spans="1:87" x14ac:dyDescent="0.3">
      <c r="A154">
        <f t="shared" si="13"/>
        <v>52971</v>
      </c>
      <c r="B154" t="s">
        <v>2677</v>
      </c>
      <c r="C154" s="389" t="str">
        <f t="shared" si="14"/>
        <v>052971</v>
      </c>
      <c r="D154" s="297" t="s">
        <v>900</v>
      </c>
      <c r="E154" s="435" t="s">
        <v>595</v>
      </c>
      <c r="F154" s="435" t="s">
        <v>1607</v>
      </c>
      <c r="G154" s="435" t="s">
        <v>1350</v>
      </c>
      <c r="H154" s="436">
        <v>2005</v>
      </c>
      <c r="I154" s="435" t="s">
        <v>1624</v>
      </c>
      <c r="J154" s="435" t="s">
        <v>1625</v>
      </c>
      <c r="K154" s="435" t="s">
        <v>1612</v>
      </c>
      <c r="L154" s="437">
        <v>38778</v>
      </c>
      <c r="M154" s="437">
        <v>38778</v>
      </c>
      <c r="N154" s="435" t="s">
        <v>1608</v>
      </c>
      <c r="O154" s="436">
        <v>73383</v>
      </c>
      <c r="P154" s="435" t="s">
        <v>1341</v>
      </c>
      <c r="Q154" s="441"/>
      <c r="R154" s="435" t="s">
        <v>1608</v>
      </c>
      <c r="S154" s="436">
        <v>3513631</v>
      </c>
      <c r="T154" s="435" t="s">
        <v>1341</v>
      </c>
      <c r="U154" s="441"/>
      <c r="V154" s="435" t="s">
        <v>250</v>
      </c>
      <c r="W154" s="435" t="s">
        <v>2397</v>
      </c>
      <c r="X154" s="436" t="b">
        <v>0</v>
      </c>
      <c r="Y154" s="435" t="s">
        <v>1341</v>
      </c>
      <c r="Z154" s="435" t="s">
        <v>1341</v>
      </c>
      <c r="AA154" t="str">
        <f t="shared" si="11"/>
        <v>SPRING CR NFH</v>
      </c>
      <c r="AN154" s="449" t="s">
        <v>188</v>
      </c>
      <c r="AO154" s="449">
        <v>4.0999999999999996</v>
      </c>
      <c r="AP154" s="449">
        <v>20150605</v>
      </c>
      <c r="AQ154" s="449" t="s">
        <v>770</v>
      </c>
      <c r="AR154" s="449" t="s">
        <v>770</v>
      </c>
      <c r="AS154" s="449">
        <v>5</v>
      </c>
      <c r="AT154" s="449">
        <v>94602</v>
      </c>
      <c r="AU154" s="449">
        <v>13</v>
      </c>
      <c r="AV154" s="449"/>
      <c r="AW154" s="449"/>
      <c r="AX154" s="449"/>
      <c r="AY154" s="449"/>
      <c r="AZ154" s="449">
        <v>1</v>
      </c>
      <c r="BA154" s="449">
        <v>1</v>
      </c>
      <c r="BB154" s="449">
        <v>2006</v>
      </c>
      <c r="BC154" s="449">
        <v>20080305</v>
      </c>
      <c r="BD154" s="449">
        <v>20080307</v>
      </c>
      <c r="BE154" s="449" t="s">
        <v>948</v>
      </c>
      <c r="BF154" s="449" t="s">
        <v>929</v>
      </c>
      <c r="BG154" s="449" t="s">
        <v>935</v>
      </c>
      <c r="BH154" s="449" t="s">
        <v>191</v>
      </c>
      <c r="BI154" s="449" t="s">
        <v>192</v>
      </c>
      <c r="BJ154" s="449" t="s">
        <v>193</v>
      </c>
      <c r="BK154" s="449" t="s">
        <v>194</v>
      </c>
      <c r="BL154" s="449">
        <v>45.09</v>
      </c>
      <c r="BM154" s="449"/>
      <c r="BN154" s="449" t="s">
        <v>195</v>
      </c>
      <c r="BO154" s="449">
        <v>5500</v>
      </c>
      <c r="BP154" s="449">
        <v>31755</v>
      </c>
      <c r="BQ154" s="449"/>
      <c r="BR154" s="449"/>
      <c r="BS154" s="449">
        <v>5500</v>
      </c>
      <c r="BT154" s="449">
        <v>78929</v>
      </c>
      <c r="BU154" s="449"/>
      <c r="BV154" s="449"/>
      <c r="BW154" s="449" t="s">
        <v>316</v>
      </c>
      <c r="BX154" s="449"/>
      <c r="BY154" s="449"/>
      <c r="BZ154" s="449"/>
      <c r="CA154" s="449"/>
      <c r="CB154" s="449" t="s">
        <v>964</v>
      </c>
      <c r="CC154" s="449" t="s">
        <v>949</v>
      </c>
      <c r="CD154" s="449" t="s">
        <v>932</v>
      </c>
      <c r="CE154" s="449" t="s">
        <v>936</v>
      </c>
      <c r="CF154" s="449" t="s">
        <v>776</v>
      </c>
      <c r="CG154" s="449" t="s">
        <v>545</v>
      </c>
      <c r="CH154" s="449" t="s">
        <v>921</v>
      </c>
      <c r="CI154" s="449" t="s">
        <v>195</v>
      </c>
    </row>
    <row r="155" spans="1:87" x14ac:dyDescent="0.3">
      <c r="A155">
        <f t="shared" si="13"/>
        <v>52972</v>
      </c>
      <c r="B155" t="s">
        <v>2677</v>
      </c>
      <c r="C155" s="389" t="str">
        <f t="shared" si="14"/>
        <v>052972</v>
      </c>
      <c r="D155" s="297" t="s">
        <v>900</v>
      </c>
      <c r="E155" s="435" t="s">
        <v>596</v>
      </c>
      <c r="F155" s="435" t="s">
        <v>1607</v>
      </c>
      <c r="G155" s="435" t="s">
        <v>1350</v>
      </c>
      <c r="H155" s="436">
        <v>2005</v>
      </c>
      <c r="I155" s="435" t="s">
        <v>1624</v>
      </c>
      <c r="J155" s="435" t="s">
        <v>1625</v>
      </c>
      <c r="K155" s="435" t="s">
        <v>1612</v>
      </c>
      <c r="L155" s="437">
        <v>38778</v>
      </c>
      <c r="M155" s="437">
        <v>38778</v>
      </c>
      <c r="N155" s="435" t="s">
        <v>1608</v>
      </c>
      <c r="O155" s="436">
        <v>74317</v>
      </c>
      <c r="P155" s="435" t="s">
        <v>1341</v>
      </c>
      <c r="Q155" s="441"/>
      <c r="R155" s="435" t="s">
        <v>1608</v>
      </c>
      <c r="S155" s="436">
        <v>3780196</v>
      </c>
      <c r="T155" s="435" t="s">
        <v>1341</v>
      </c>
      <c r="U155" s="440"/>
      <c r="V155" s="435" t="s">
        <v>250</v>
      </c>
      <c r="W155" s="435" t="s">
        <v>2397</v>
      </c>
      <c r="X155" s="436" t="b">
        <v>0</v>
      </c>
      <c r="Y155" s="435" t="s">
        <v>1341</v>
      </c>
      <c r="Z155" s="435" t="s">
        <v>1341</v>
      </c>
      <c r="AA155" t="str">
        <f t="shared" si="11"/>
        <v>SPRING CR NFH</v>
      </c>
      <c r="AN155" s="449" t="s">
        <v>188</v>
      </c>
      <c r="AO155" s="449">
        <v>4.0999999999999996</v>
      </c>
      <c r="AP155" s="449">
        <v>20150605</v>
      </c>
      <c r="AQ155" s="449" t="s">
        <v>770</v>
      </c>
      <c r="AR155" s="449" t="s">
        <v>770</v>
      </c>
      <c r="AS155" s="449">
        <v>5</v>
      </c>
      <c r="AT155" s="449">
        <v>94603</v>
      </c>
      <c r="AU155" s="449">
        <v>13</v>
      </c>
      <c r="AV155" s="449"/>
      <c r="AW155" s="449"/>
      <c r="AX155" s="449"/>
      <c r="AY155" s="449"/>
      <c r="AZ155" s="449">
        <v>1</v>
      </c>
      <c r="BA155" s="449">
        <v>1</v>
      </c>
      <c r="BB155" s="449">
        <v>2006</v>
      </c>
      <c r="BC155" s="449">
        <v>20080305</v>
      </c>
      <c r="BD155" s="449">
        <v>20080305</v>
      </c>
      <c r="BE155" s="449" t="s">
        <v>928</v>
      </c>
      <c r="BF155" s="449" t="s">
        <v>929</v>
      </c>
      <c r="BG155" s="449" t="s">
        <v>930</v>
      </c>
      <c r="BH155" s="449" t="s">
        <v>191</v>
      </c>
      <c r="BI155" s="449" t="s">
        <v>192</v>
      </c>
      <c r="BJ155" s="449" t="s">
        <v>193</v>
      </c>
      <c r="BK155" s="449" t="s">
        <v>194</v>
      </c>
      <c r="BL155" s="449">
        <v>47.15</v>
      </c>
      <c r="BM155" s="449"/>
      <c r="BN155" s="449" t="s">
        <v>195</v>
      </c>
      <c r="BO155" s="449">
        <v>5500</v>
      </c>
      <c r="BP155" s="449">
        <v>51301</v>
      </c>
      <c r="BQ155" s="449"/>
      <c r="BR155" s="449"/>
      <c r="BS155" s="449">
        <v>5500</v>
      </c>
      <c r="BT155" s="449">
        <v>205204</v>
      </c>
      <c r="BU155" s="449"/>
      <c r="BV155" s="449"/>
      <c r="BW155" s="449" t="s">
        <v>316</v>
      </c>
      <c r="BX155" s="449"/>
      <c r="BY155" s="449"/>
      <c r="BZ155" s="449"/>
      <c r="CA155" s="449"/>
      <c r="CB155" s="449" t="s">
        <v>942</v>
      </c>
      <c r="CC155" s="449" t="s">
        <v>931</v>
      </c>
      <c r="CD155" s="449" t="s">
        <v>932</v>
      </c>
      <c r="CE155" s="449" t="s">
        <v>1847</v>
      </c>
      <c r="CF155" s="449" t="s">
        <v>776</v>
      </c>
      <c r="CG155" s="449" t="s">
        <v>545</v>
      </c>
      <c r="CH155" s="449" t="s">
        <v>921</v>
      </c>
      <c r="CI155" s="449" t="s">
        <v>195</v>
      </c>
    </row>
    <row r="156" spans="1:87" x14ac:dyDescent="0.3">
      <c r="A156">
        <f t="shared" si="13"/>
        <v>52570</v>
      </c>
      <c r="B156" t="s">
        <v>2677</v>
      </c>
      <c r="C156" s="389" t="str">
        <f t="shared" si="14"/>
        <v>052570</v>
      </c>
      <c r="D156" s="297" t="s">
        <v>900</v>
      </c>
      <c r="E156" s="435" t="s">
        <v>588</v>
      </c>
      <c r="F156" s="435" t="s">
        <v>1607</v>
      </c>
      <c r="G156" s="435" t="s">
        <v>1350</v>
      </c>
      <c r="H156" s="436">
        <v>2006</v>
      </c>
      <c r="I156" s="435" t="s">
        <v>1624</v>
      </c>
      <c r="J156" s="435" t="s">
        <v>1625</v>
      </c>
      <c r="K156" s="435" t="s">
        <v>1612</v>
      </c>
      <c r="L156" s="437">
        <v>39150</v>
      </c>
      <c r="M156" s="437">
        <v>39150</v>
      </c>
      <c r="N156" s="435" t="s">
        <v>1608</v>
      </c>
      <c r="O156" s="436">
        <v>25097</v>
      </c>
      <c r="P156" s="435" t="s">
        <v>1341</v>
      </c>
      <c r="Q156" s="441"/>
      <c r="R156" s="435" t="s">
        <v>1608</v>
      </c>
      <c r="S156" s="436">
        <v>343166</v>
      </c>
      <c r="T156" s="435" t="s">
        <v>1341</v>
      </c>
      <c r="U156" s="441"/>
      <c r="V156" s="435" t="s">
        <v>250</v>
      </c>
      <c r="W156" s="435" t="s">
        <v>2395</v>
      </c>
      <c r="X156" s="436" t="b">
        <v>0</v>
      </c>
      <c r="Y156" s="435" t="s">
        <v>1341</v>
      </c>
      <c r="Z156" s="435" t="s">
        <v>1341</v>
      </c>
      <c r="AA156" t="str">
        <f t="shared" si="11"/>
        <v>SPRING CR NFH</v>
      </c>
      <c r="AN156" s="449" t="s">
        <v>188</v>
      </c>
      <c r="AO156" s="449">
        <v>4.0999999999999996</v>
      </c>
      <c r="AP156" s="449">
        <v>20150605</v>
      </c>
      <c r="AQ156" s="449" t="s">
        <v>770</v>
      </c>
      <c r="AR156" s="449" t="s">
        <v>770</v>
      </c>
      <c r="AS156" s="449">
        <v>5</v>
      </c>
      <c r="AT156" s="449">
        <v>94609</v>
      </c>
      <c r="AU156" s="449">
        <v>13</v>
      </c>
      <c r="AV156" s="449"/>
      <c r="AW156" s="449"/>
      <c r="AX156" s="449"/>
      <c r="AY156" s="449"/>
      <c r="AZ156" s="449">
        <v>1</v>
      </c>
      <c r="BA156" s="449">
        <v>1</v>
      </c>
      <c r="BB156" s="449">
        <v>2006</v>
      </c>
      <c r="BC156" s="449">
        <v>20080228</v>
      </c>
      <c r="BD156" s="449">
        <v>20080228</v>
      </c>
      <c r="BE156" s="449" t="s">
        <v>939</v>
      </c>
      <c r="BF156" s="449" t="s">
        <v>915</v>
      </c>
      <c r="BG156" s="449" t="s">
        <v>916</v>
      </c>
      <c r="BH156" s="449" t="s">
        <v>191</v>
      </c>
      <c r="BI156" s="449" t="s">
        <v>192</v>
      </c>
      <c r="BJ156" s="449" t="s">
        <v>193</v>
      </c>
      <c r="BK156" s="449" t="s">
        <v>237</v>
      </c>
      <c r="BL156" s="449">
        <v>34.28</v>
      </c>
      <c r="BM156" s="449"/>
      <c r="BN156" s="449" t="s">
        <v>195</v>
      </c>
      <c r="BO156" s="449">
        <v>5000</v>
      </c>
      <c r="BP156" s="449">
        <v>30171</v>
      </c>
      <c r="BQ156" s="449"/>
      <c r="BR156" s="449"/>
      <c r="BS156" s="449">
        <v>5000</v>
      </c>
      <c r="BT156" s="449">
        <v>305058</v>
      </c>
      <c r="BU156" s="449"/>
      <c r="BV156" s="449"/>
      <c r="BW156" s="449" t="s">
        <v>316</v>
      </c>
      <c r="BX156" s="449"/>
      <c r="BY156" s="449"/>
      <c r="BZ156" s="449"/>
      <c r="CA156" s="449"/>
      <c r="CB156" s="449" t="s">
        <v>965</v>
      </c>
      <c r="CC156" s="449" t="s">
        <v>940</v>
      </c>
      <c r="CD156" s="449" t="s">
        <v>919</v>
      </c>
      <c r="CE156" s="449" t="s">
        <v>920</v>
      </c>
      <c r="CF156" s="449" t="s">
        <v>776</v>
      </c>
      <c r="CG156" s="449" t="s">
        <v>545</v>
      </c>
      <c r="CH156" s="449" t="s">
        <v>921</v>
      </c>
      <c r="CI156" s="449" t="s">
        <v>195</v>
      </c>
    </row>
    <row r="157" spans="1:87" x14ac:dyDescent="0.3">
      <c r="A157">
        <f t="shared" si="13"/>
        <v>52577</v>
      </c>
      <c r="B157" t="s">
        <v>2677</v>
      </c>
      <c r="C157" s="389" t="str">
        <f t="shared" si="14"/>
        <v>052577</v>
      </c>
      <c r="D157" s="297" t="s">
        <v>900</v>
      </c>
      <c r="E157" s="435" t="s">
        <v>589</v>
      </c>
      <c r="F157" s="435" t="s">
        <v>1607</v>
      </c>
      <c r="G157" s="435" t="s">
        <v>1350</v>
      </c>
      <c r="H157" s="436">
        <v>2006</v>
      </c>
      <c r="I157" s="435" t="s">
        <v>1624</v>
      </c>
      <c r="J157" s="435" t="s">
        <v>1625</v>
      </c>
      <c r="K157" s="435" t="s">
        <v>1612</v>
      </c>
      <c r="L157" s="437">
        <v>39184</v>
      </c>
      <c r="M157" s="437">
        <v>39184</v>
      </c>
      <c r="N157" s="435" t="s">
        <v>1608</v>
      </c>
      <c r="O157" s="436">
        <v>99904</v>
      </c>
      <c r="P157" s="435" t="s">
        <v>1341</v>
      </c>
      <c r="Q157" s="440"/>
      <c r="R157" s="435" t="s">
        <v>1608</v>
      </c>
      <c r="S157" s="436">
        <v>4010587</v>
      </c>
      <c r="T157" s="435" t="s">
        <v>1341</v>
      </c>
      <c r="U157" s="438"/>
      <c r="V157" s="435" t="s">
        <v>250</v>
      </c>
      <c r="W157" s="435" t="s">
        <v>2395</v>
      </c>
      <c r="X157" s="436" t="b">
        <v>0</v>
      </c>
      <c r="Y157" s="435" t="s">
        <v>1341</v>
      </c>
      <c r="Z157" s="435" t="s">
        <v>1341</v>
      </c>
      <c r="AA157" t="str">
        <f t="shared" si="11"/>
        <v>SPRING CR NFH</v>
      </c>
      <c r="AN157" s="449" t="s">
        <v>188</v>
      </c>
      <c r="AO157" s="449">
        <v>4.0999999999999996</v>
      </c>
      <c r="AP157" s="449">
        <v>20150605</v>
      </c>
      <c r="AQ157" s="449" t="s">
        <v>770</v>
      </c>
      <c r="AR157" s="449" t="s">
        <v>770</v>
      </c>
      <c r="AS157" s="449">
        <v>5</v>
      </c>
      <c r="AT157" s="449">
        <v>94610</v>
      </c>
      <c r="AU157" s="449">
        <v>13</v>
      </c>
      <c r="AV157" s="449"/>
      <c r="AW157" s="449"/>
      <c r="AX157" s="449"/>
      <c r="AY157" s="449"/>
      <c r="AZ157" s="449">
        <v>1</v>
      </c>
      <c r="BA157" s="449">
        <v>1</v>
      </c>
      <c r="BB157" s="449">
        <v>2006</v>
      </c>
      <c r="BC157" s="449">
        <v>20080228</v>
      </c>
      <c r="BD157" s="449">
        <v>20080228</v>
      </c>
      <c r="BE157" s="449" t="s">
        <v>939</v>
      </c>
      <c r="BF157" s="449" t="s">
        <v>915</v>
      </c>
      <c r="BG157" s="449" t="s">
        <v>916</v>
      </c>
      <c r="BH157" s="449" t="s">
        <v>191</v>
      </c>
      <c r="BI157" s="449" t="s">
        <v>192</v>
      </c>
      <c r="BJ157" s="449" t="s">
        <v>193</v>
      </c>
      <c r="BK157" s="449" t="s">
        <v>194</v>
      </c>
      <c r="BL157" s="449">
        <v>34.409999999999997</v>
      </c>
      <c r="BM157" s="449"/>
      <c r="BN157" s="449" t="s">
        <v>195</v>
      </c>
      <c r="BO157" s="449">
        <v>5000</v>
      </c>
      <c r="BP157" s="449">
        <v>30841</v>
      </c>
      <c r="BQ157" s="449"/>
      <c r="BR157" s="449"/>
      <c r="BS157" s="449">
        <v>5000</v>
      </c>
      <c r="BT157" s="449">
        <v>304388</v>
      </c>
      <c r="BU157" s="449"/>
      <c r="BV157" s="449"/>
      <c r="BW157" s="449" t="s">
        <v>316</v>
      </c>
      <c r="BX157" s="449"/>
      <c r="BY157" s="449"/>
      <c r="BZ157" s="449"/>
      <c r="CA157" s="449"/>
      <c r="CB157" s="449" t="s">
        <v>942</v>
      </c>
      <c r="CC157" s="449" t="s">
        <v>940</v>
      </c>
      <c r="CD157" s="449" t="s">
        <v>919</v>
      </c>
      <c r="CE157" s="449" t="s">
        <v>920</v>
      </c>
      <c r="CF157" s="449" t="s">
        <v>776</v>
      </c>
      <c r="CG157" s="449" t="s">
        <v>545</v>
      </c>
      <c r="CH157" s="449" t="s">
        <v>921</v>
      </c>
      <c r="CI157" s="449" t="s">
        <v>195</v>
      </c>
    </row>
    <row r="158" spans="1:87" x14ac:dyDescent="0.3">
      <c r="A158">
        <f t="shared" si="13"/>
        <v>52588</v>
      </c>
      <c r="B158" t="s">
        <v>2677</v>
      </c>
      <c r="C158" s="389" t="str">
        <f t="shared" si="14"/>
        <v>052588</v>
      </c>
      <c r="D158" s="297" t="s">
        <v>900</v>
      </c>
      <c r="E158" s="435" t="s">
        <v>590</v>
      </c>
      <c r="F158" s="435" t="s">
        <v>1607</v>
      </c>
      <c r="G158" s="435" t="s">
        <v>1350</v>
      </c>
      <c r="H158" s="436">
        <v>2006</v>
      </c>
      <c r="I158" s="435" t="s">
        <v>1624</v>
      </c>
      <c r="J158" s="435" t="s">
        <v>1625</v>
      </c>
      <c r="K158" s="435" t="s">
        <v>1612</v>
      </c>
      <c r="L158" s="437">
        <v>39146</v>
      </c>
      <c r="M158" s="437">
        <v>39146</v>
      </c>
      <c r="N158" s="435" t="s">
        <v>1608</v>
      </c>
      <c r="O158" s="436">
        <v>25080</v>
      </c>
      <c r="P158" s="435" t="s">
        <v>1341</v>
      </c>
      <c r="Q158" s="438"/>
      <c r="R158" s="435" t="s">
        <v>1608</v>
      </c>
      <c r="S158" s="436">
        <v>336192</v>
      </c>
      <c r="T158" s="435" t="s">
        <v>1341</v>
      </c>
      <c r="U158" s="441"/>
      <c r="V158" s="435" t="s">
        <v>250</v>
      </c>
      <c r="W158" s="435" t="s">
        <v>2395</v>
      </c>
      <c r="X158" s="436" t="b">
        <v>0</v>
      </c>
      <c r="Y158" s="435" t="s">
        <v>1341</v>
      </c>
      <c r="Z158" s="435" t="s">
        <v>1341</v>
      </c>
      <c r="AA158" t="str">
        <f t="shared" si="11"/>
        <v>SPRING CR NFH</v>
      </c>
      <c r="AN158" s="449" t="s">
        <v>188</v>
      </c>
      <c r="AO158" s="449">
        <v>4.0999999999999996</v>
      </c>
      <c r="AP158" s="449">
        <v>20150605</v>
      </c>
      <c r="AQ158" s="449" t="s">
        <v>770</v>
      </c>
      <c r="AR158" s="449" t="s">
        <v>770</v>
      </c>
      <c r="AS158" s="449">
        <v>5</v>
      </c>
      <c r="AT158" s="449">
        <v>94612</v>
      </c>
      <c r="AU158" s="449">
        <v>13</v>
      </c>
      <c r="AV158" s="449"/>
      <c r="AW158" s="449"/>
      <c r="AX158" s="449"/>
      <c r="AY158" s="449"/>
      <c r="AZ158" s="449">
        <v>1</v>
      </c>
      <c r="BA158" s="449">
        <v>1</v>
      </c>
      <c r="BB158" s="449">
        <v>2006</v>
      </c>
      <c r="BC158" s="449">
        <v>20081022</v>
      </c>
      <c r="BD158" s="449">
        <v>20081026</v>
      </c>
      <c r="BE158" s="449" t="s">
        <v>952</v>
      </c>
      <c r="BF158" s="449" t="s">
        <v>966</v>
      </c>
      <c r="BG158" s="449" t="s">
        <v>953</v>
      </c>
      <c r="BH158" s="449" t="s">
        <v>191</v>
      </c>
      <c r="BI158" s="449" t="s">
        <v>192</v>
      </c>
      <c r="BJ158" s="449" t="s">
        <v>193</v>
      </c>
      <c r="BK158" s="449" t="s">
        <v>194</v>
      </c>
      <c r="BL158" s="449">
        <v>25.74</v>
      </c>
      <c r="BM158" s="449"/>
      <c r="BN158" s="449" t="s">
        <v>195</v>
      </c>
      <c r="BO158" s="449">
        <v>5500</v>
      </c>
      <c r="BP158" s="449">
        <v>52357</v>
      </c>
      <c r="BQ158" s="449"/>
      <c r="BR158" s="449"/>
      <c r="BS158" s="449">
        <v>5500</v>
      </c>
      <c r="BT158" s="449">
        <v>236907</v>
      </c>
      <c r="BU158" s="449"/>
      <c r="BV158" s="449"/>
      <c r="BW158" s="449" t="s">
        <v>316</v>
      </c>
      <c r="BX158" s="449"/>
      <c r="BY158" s="449"/>
      <c r="BZ158" s="449"/>
      <c r="CA158" s="449"/>
      <c r="CB158" s="449" t="s">
        <v>942</v>
      </c>
      <c r="CC158" s="449" t="s">
        <v>954</v>
      </c>
      <c r="CD158" s="449" t="s">
        <v>967</v>
      </c>
      <c r="CE158" s="449" t="s">
        <v>955</v>
      </c>
      <c r="CF158" s="449" t="s">
        <v>776</v>
      </c>
      <c r="CG158" s="449" t="s">
        <v>545</v>
      </c>
      <c r="CH158" s="449" t="s">
        <v>921</v>
      </c>
      <c r="CI158" s="449" t="s">
        <v>195</v>
      </c>
    </row>
    <row r="159" spans="1:87" x14ac:dyDescent="0.3">
      <c r="A159">
        <f t="shared" si="13"/>
        <v>52895</v>
      </c>
      <c r="B159" t="s">
        <v>2677</v>
      </c>
      <c r="C159" s="389" t="str">
        <f t="shared" si="14"/>
        <v>052895</v>
      </c>
      <c r="D159" s="297" t="s">
        <v>900</v>
      </c>
      <c r="E159" s="435" t="s">
        <v>593</v>
      </c>
      <c r="F159" s="435" t="s">
        <v>1607</v>
      </c>
      <c r="G159" s="435" t="s">
        <v>1350</v>
      </c>
      <c r="H159" s="436">
        <v>2006</v>
      </c>
      <c r="I159" s="435" t="s">
        <v>1624</v>
      </c>
      <c r="J159" s="435" t="s">
        <v>1625</v>
      </c>
      <c r="K159" s="435" t="s">
        <v>1612</v>
      </c>
      <c r="L159" s="437">
        <v>39150</v>
      </c>
      <c r="M159" s="437">
        <v>39150</v>
      </c>
      <c r="N159" s="435" t="s">
        <v>1608</v>
      </c>
      <c r="O159" s="436">
        <v>49701</v>
      </c>
      <c r="P159" s="435" t="s">
        <v>1341</v>
      </c>
      <c r="Q159" s="438"/>
      <c r="R159" s="435" t="s">
        <v>1608</v>
      </c>
      <c r="S159" s="436">
        <v>282235</v>
      </c>
      <c r="T159" s="435" t="s">
        <v>1341</v>
      </c>
      <c r="U159" s="441"/>
      <c r="V159" s="435" t="s">
        <v>250</v>
      </c>
      <c r="W159" s="435" t="s">
        <v>2395</v>
      </c>
      <c r="X159" s="436" t="b">
        <v>0</v>
      </c>
      <c r="Y159" s="435" t="s">
        <v>1341</v>
      </c>
      <c r="Z159" s="435" t="s">
        <v>1341</v>
      </c>
      <c r="AA159" t="str">
        <f t="shared" si="11"/>
        <v>SPRING CR NFH</v>
      </c>
      <c r="AN159" s="449" t="s">
        <v>188</v>
      </c>
      <c r="AO159" s="449">
        <v>4.0999999999999996</v>
      </c>
      <c r="AP159" s="449">
        <v>20150605</v>
      </c>
      <c r="AQ159" s="449" t="s">
        <v>770</v>
      </c>
      <c r="AR159" s="449" t="s">
        <v>770</v>
      </c>
      <c r="AS159" s="449">
        <v>5</v>
      </c>
      <c r="AT159" s="449">
        <v>94614</v>
      </c>
      <c r="AU159" s="449">
        <v>13</v>
      </c>
      <c r="AV159" s="449"/>
      <c r="AW159" s="449"/>
      <c r="AX159" s="449"/>
      <c r="AY159" s="449"/>
      <c r="AZ159" s="449">
        <v>1</v>
      </c>
      <c r="BA159" s="449">
        <v>1</v>
      </c>
      <c r="BB159" s="449">
        <v>2006</v>
      </c>
      <c r="BC159" s="449">
        <v>20071116</v>
      </c>
      <c r="BD159" s="449">
        <v>20071116</v>
      </c>
      <c r="BE159" s="449" t="s">
        <v>922</v>
      </c>
      <c r="BF159" s="449" t="s">
        <v>923</v>
      </c>
      <c r="BG159" s="449" t="s">
        <v>924</v>
      </c>
      <c r="BH159" s="449" t="s">
        <v>191</v>
      </c>
      <c r="BI159" s="449" t="s">
        <v>192</v>
      </c>
      <c r="BJ159" s="449" t="s">
        <v>193</v>
      </c>
      <c r="BK159" s="449" t="s">
        <v>194</v>
      </c>
      <c r="BL159" s="449">
        <v>51.19</v>
      </c>
      <c r="BM159" s="449"/>
      <c r="BN159" s="449" t="s">
        <v>195</v>
      </c>
      <c r="BO159" s="449">
        <v>5500</v>
      </c>
      <c r="BP159" s="449">
        <v>30243</v>
      </c>
      <c r="BQ159" s="449"/>
      <c r="BR159" s="449"/>
      <c r="BS159" s="449">
        <v>5500</v>
      </c>
      <c r="BT159" s="449">
        <v>307716</v>
      </c>
      <c r="BU159" s="449">
        <v>500</v>
      </c>
      <c r="BV159" s="449">
        <v>5254</v>
      </c>
      <c r="BW159" s="449" t="s">
        <v>214</v>
      </c>
      <c r="BX159" s="449">
        <v>2.3199999999999998E-2</v>
      </c>
      <c r="BY159" s="449">
        <v>128</v>
      </c>
      <c r="BZ159" s="449">
        <v>561</v>
      </c>
      <c r="CA159" s="449"/>
      <c r="CB159" s="449" t="s">
        <v>960</v>
      </c>
      <c r="CC159" s="449" t="s">
        <v>925</v>
      </c>
      <c r="CD159" s="449" t="s">
        <v>926</v>
      </c>
      <c r="CE159" s="449" t="s">
        <v>926</v>
      </c>
      <c r="CF159" s="449" t="s">
        <v>776</v>
      </c>
      <c r="CG159" s="449" t="s">
        <v>545</v>
      </c>
      <c r="CH159" s="449" t="s">
        <v>921</v>
      </c>
      <c r="CI159" s="449" t="s">
        <v>195</v>
      </c>
    </row>
    <row r="160" spans="1:87" x14ac:dyDescent="0.3">
      <c r="A160">
        <f t="shared" si="13"/>
        <v>52897</v>
      </c>
      <c r="B160" t="s">
        <v>2677</v>
      </c>
      <c r="C160" s="389" t="str">
        <f t="shared" si="14"/>
        <v>052897</v>
      </c>
      <c r="D160" s="297" t="s">
        <v>900</v>
      </c>
      <c r="E160" s="435" t="s">
        <v>594</v>
      </c>
      <c r="F160" s="435" t="s">
        <v>1607</v>
      </c>
      <c r="G160" s="435" t="s">
        <v>1350</v>
      </c>
      <c r="H160" s="436">
        <v>2006</v>
      </c>
      <c r="I160" s="435" t="s">
        <v>1624</v>
      </c>
      <c r="J160" s="435" t="s">
        <v>1625</v>
      </c>
      <c r="K160" s="435" t="s">
        <v>1612</v>
      </c>
      <c r="L160" s="437">
        <v>39146</v>
      </c>
      <c r="M160" s="437">
        <v>39146</v>
      </c>
      <c r="N160" s="435" t="s">
        <v>1608</v>
      </c>
      <c r="O160" s="436">
        <v>49657</v>
      </c>
      <c r="P160" s="435" t="s">
        <v>1341</v>
      </c>
      <c r="Q160" s="441"/>
      <c r="R160" s="435" t="s">
        <v>1608</v>
      </c>
      <c r="S160" s="436">
        <v>5721992</v>
      </c>
      <c r="T160" s="435" t="s">
        <v>1341</v>
      </c>
      <c r="U160" s="441"/>
      <c r="V160" s="435" t="s">
        <v>250</v>
      </c>
      <c r="W160" s="435" t="s">
        <v>2395</v>
      </c>
      <c r="X160" s="436" t="b">
        <v>0</v>
      </c>
      <c r="Y160" s="435" t="s">
        <v>1341</v>
      </c>
      <c r="Z160" s="435" t="s">
        <v>1341</v>
      </c>
      <c r="AA160" t="str">
        <f t="shared" si="11"/>
        <v>SPRING CR NFH</v>
      </c>
      <c r="AN160" s="449" t="s">
        <v>188</v>
      </c>
      <c r="AO160" s="449">
        <v>4.0999999999999996</v>
      </c>
      <c r="AP160" s="449">
        <v>20150605</v>
      </c>
      <c r="AQ160" s="449" t="s">
        <v>770</v>
      </c>
      <c r="AR160" s="449" t="s">
        <v>770</v>
      </c>
      <c r="AS160" s="449">
        <v>5</v>
      </c>
      <c r="AT160" s="449">
        <v>94615</v>
      </c>
      <c r="AU160" s="449">
        <v>13</v>
      </c>
      <c r="AV160" s="449"/>
      <c r="AW160" s="449"/>
      <c r="AX160" s="449"/>
      <c r="AY160" s="449"/>
      <c r="AZ160" s="449">
        <v>1</v>
      </c>
      <c r="BA160" s="449">
        <v>1</v>
      </c>
      <c r="BB160" s="449">
        <v>2006</v>
      </c>
      <c r="BC160" s="449">
        <v>20080310</v>
      </c>
      <c r="BD160" s="449">
        <v>20080311</v>
      </c>
      <c r="BE160" s="449" t="s">
        <v>922</v>
      </c>
      <c r="BF160" s="449" t="s">
        <v>923</v>
      </c>
      <c r="BG160" s="449" t="s">
        <v>924</v>
      </c>
      <c r="BH160" s="449" t="s">
        <v>191</v>
      </c>
      <c r="BI160" s="449" t="s">
        <v>192</v>
      </c>
      <c r="BJ160" s="449" t="s">
        <v>214</v>
      </c>
      <c r="BK160" s="449" t="s">
        <v>237</v>
      </c>
      <c r="BL160" s="449">
        <v>42.95</v>
      </c>
      <c r="BM160" s="449"/>
      <c r="BN160" s="449" t="s">
        <v>195</v>
      </c>
      <c r="BO160" s="449">
        <v>5500</v>
      </c>
      <c r="BP160" s="449">
        <v>27321</v>
      </c>
      <c r="BQ160" s="449">
        <v>500</v>
      </c>
      <c r="BR160" s="449">
        <v>265</v>
      </c>
      <c r="BS160" s="449">
        <v>5500</v>
      </c>
      <c r="BT160" s="449">
        <v>392498</v>
      </c>
      <c r="BU160" s="449">
        <v>500</v>
      </c>
      <c r="BV160" s="449">
        <v>4272</v>
      </c>
      <c r="BW160" s="449" t="s">
        <v>316</v>
      </c>
      <c r="BX160" s="449">
        <v>2.8000000000000001E-2</v>
      </c>
      <c r="BY160" s="449">
        <v>224</v>
      </c>
      <c r="BZ160" s="449">
        <v>536</v>
      </c>
      <c r="CA160" s="449"/>
      <c r="CB160" s="449"/>
      <c r="CC160" s="449" t="s">
        <v>925</v>
      </c>
      <c r="CD160" s="449" t="s">
        <v>926</v>
      </c>
      <c r="CE160" s="449" t="s">
        <v>926</v>
      </c>
      <c r="CF160" s="449" t="s">
        <v>776</v>
      </c>
      <c r="CG160" s="449" t="s">
        <v>545</v>
      </c>
      <c r="CH160" s="449" t="s">
        <v>921</v>
      </c>
      <c r="CI160" s="449" t="s">
        <v>195</v>
      </c>
    </row>
    <row r="161" spans="1:87" x14ac:dyDescent="0.3">
      <c r="A161">
        <f t="shared" si="13"/>
        <v>53592</v>
      </c>
      <c r="B161" t="s">
        <v>2677</v>
      </c>
      <c r="C161" s="389" t="str">
        <f t="shared" si="14"/>
        <v>053592</v>
      </c>
      <c r="D161" s="297" t="s">
        <v>900</v>
      </c>
      <c r="E161" s="435" t="s">
        <v>598</v>
      </c>
      <c r="F161" s="435" t="s">
        <v>1607</v>
      </c>
      <c r="G161" s="435" t="s">
        <v>1350</v>
      </c>
      <c r="H161" s="436">
        <v>2006</v>
      </c>
      <c r="I161" s="435" t="s">
        <v>1624</v>
      </c>
      <c r="J161" s="435" t="s">
        <v>1625</v>
      </c>
      <c r="K161" s="435" t="s">
        <v>1612</v>
      </c>
      <c r="L161" s="437">
        <v>39203</v>
      </c>
      <c r="M161" s="437">
        <v>39203</v>
      </c>
      <c r="N161" s="435" t="s">
        <v>1608</v>
      </c>
      <c r="O161" s="436">
        <v>97493</v>
      </c>
      <c r="P161" s="435" t="s">
        <v>1341</v>
      </c>
      <c r="Q161" s="438"/>
      <c r="R161" s="435" t="s">
        <v>1608</v>
      </c>
      <c r="S161" s="436">
        <v>3298764</v>
      </c>
      <c r="T161" s="435" t="s">
        <v>1341</v>
      </c>
      <c r="U161" s="440"/>
      <c r="V161" s="435" t="s">
        <v>250</v>
      </c>
      <c r="W161" s="435" t="s">
        <v>2395</v>
      </c>
      <c r="X161" s="436" t="b">
        <v>0</v>
      </c>
      <c r="Y161" s="435" t="s">
        <v>1341</v>
      </c>
      <c r="Z161" s="435" t="s">
        <v>1341</v>
      </c>
      <c r="AA161" t="str">
        <f t="shared" si="11"/>
        <v>SPRING CR NFH</v>
      </c>
      <c r="AN161" s="449" t="s">
        <v>188</v>
      </c>
      <c r="AO161" s="449">
        <v>4.0999999999999996</v>
      </c>
      <c r="AP161" s="449">
        <v>20150605</v>
      </c>
      <c r="AQ161" s="449" t="s">
        <v>770</v>
      </c>
      <c r="AR161" s="449" t="s">
        <v>770</v>
      </c>
      <c r="AS161" s="449">
        <v>5</v>
      </c>
      <c r="AT161" s="449">
        <v>94616</v>
      </c>
      <c r="AU161" s="449">
        <v>13</v>
      </c>
      <c r="AV161" s="449"/>
      <c r="AW161" s="449"/>
      <c r="AX161" s="449" t="s">
        <v>250</v>
      </c>
      <c r="AY161" s="449" t="s">
        <v>668</v>
      </c>
      <c r="AZ161" s="449">
        <v>1</v>
      </c>
      <c r="BA161" s="449">
        <v>1</v>
      </c>
      <c r="BB161" s="449">
        <v>2006</v>
      </c>
      <c r="BC161" s="449">
        <v>20080210</v>
      </c>
      <c r="BD161" s="449">
        <v>20080210</v>
      </c>
      <c r="BE161" s="449" t="s">
        <v>922</v>
      </c>
      <c r="BF161" s="449" t="s">
        <v>923</v>
      </c>
      <c r="BG161" s="449" t="s">
        <v>924</v>
      </c>
      <c r="BH161" s="449" t="s">
        <v>191</v>
      </c>
      <c r="BI161" s="449" t="s">
        <v>192</v>
      </c>
      <c r="BJ161" s="449" t="s">
        <v>193</v>
      </c>
      <c r="BK161" s="449" t="s">
        <v>194</v>
      </c>
      <c r="BL161" s="449">
        <v>35.270000000000003</v>
      </c>
      <c r="BM161" s="449"/>
      <c r="BN161" s="449" t="s">
        <v>195</v>
      </c>
      <c r="BO161" s="449">
        <v>5500</v>
      </c>
      <c r="BP161" s="449">
        <v>50426</v>
      </c>
      <c r="BQ161" s="449">
        <v>500</v>
      </c>
      <c r="BR161" s="449">
        <v>561</v>
      </c>
      <c r="BS161" s="449">
        <v>5500</v>
      </c>
      <c r="BT161" s="449">
        <v>298312</v>
      </c>
      <c r="BU161" s="449">
        <v>500</v>
      </c>
      <c r="BV161" s="449">
        <v>5460</v>
      </c>
      <c r="BW161" s="449" t="s">
        <v>214</v>
      </c>
      <c r="BX161" s="449">
        <v>3.5400000000000001E-2</v>
      </c>
      <c r="BY161" s="449">
        <v>198</v>
      </c>
      <c r="BZ161" s="449">
        <v>565</v>
      </c>
      <c r="CA161" s="449"/>
      <c r="CB161" s="449" t="s">
        <v>969</v>
      </c>
      <c r="CC161" s="449" t="s">
        <v>925</v>
      </c>
      <c r="CD161" s="449" t="s">
        <v>926</v>
      </c>
      <c r="CE161" s="449" t="s">
        <v>926</v>
      </c>
      <c r="CF161" s="449" t="s">
        <v>776</v>
      </c>
      <c r="CG161" s="449" t="s">
        <v>545</v>
      </c>
      <c r="CH161" s="449" t="s">
        <v>921</v>
      </c>
      <c r="CI161" s="449" t="s">
        <v>195</v>
      </c>
    </row>
    <row r="162" spans="1:87" x14ac:dyDescent="0.3">
      <c r="A162">
        <f t="shared" si="13"/>
        <v>54318</v>
      </c>
      <c r="B162" t="s">
        <v>2677</v>
      </c>
      <c r="C162" s="389" t="str">
        <f t="shared" si="14"/>
        <v>054318</v>
      </c>
      <c r="D162" s="297" t="s">
        <v>900</v>
      </c>
      <c r="E162" s="435" t="s">
        <v>608</v>
      </c>
      <c r="F162" s="435" t="s">
        <v>1607</v>
      </c>
      <c r="G162" s="435" t="s">
        <v>1350</v>
      </c>
      <c r="H162" s="436">
        <v>2006</v>
      </c>
      <c r="I162" s="435" t="s">
        <v>1624</v>
      </c>
      <c r="J162" s="435" t="s">
        <v>1625</v>
      </c>
      <c r="K162" s="435" t="s">
        <v>1612</v>
      </c>
      <c r="L162" s="437">
        <v>39150</v>
      </c>
      <c r="M162" s="437">
        <v>39150</v>
      </c>
      <c r="N162" s="435" t="s">
        <v>1608</v>
      </c>
      <c r="O162" s="436">
        <v>50089</v>
      </c>
      <c r="P162" s="435" t="s">
        <v>1341</v>
      </c>
      <c r="Q162" s="441"/>
      <c r="R162" s="435" t="s">
        <v>1608</v>
      </c>
      <c r="S162" s="436">
        <v>292456</v>
      </c>
      <c r="T162" s="435" t="s">
        <v>1341</v>
      </c>
      <c r="U162" s="438"/>
      <c r="V162" s="435" t="s">
        <v>250</v>
      </c>
      <c r="W162" s="435" t="s">
        <v>2395</v>
      </c>
      <c r="X162" s="436" t="b">
        <v>0</v>
      </c>
      <c r="Y162" s="435" t="s">
        <v>1341</v>
      </c>
      <c r="Z162" s="435" t="s">
        <v>1341</v>
      </c>
      <c r="AA162" t="str">
        <f t="shared" si="11"/>
        <v>SPRING CR NFH</v>
      </c>
      <c r="AN162" s="449" t="s">
        <v>188</v>
      </c>
      <c r="AO162" s="449">
        <v>4.0999999999999996</v>
      </c>
      <c r="AP162" s="449">
        <v>20150605</v>
      </c>
      <c r="AQ162" s="449" t="s">
        <v>770</v>
      </c>
      <c r="AR162" s="449" t="s">
        <v>770</v>
      </c>
      <c r="AS162" s="449">
        <v>5</v>
      </c>
      <c r="AT162" s="449">
        <v>94627</v>
      </c>
      <c r="AU162" s="449">
        <v>13</v>
      </c>
      <c r="AV162" s="449"/>
      <c r="AW162" s="449"/>
      <c r="AX162" s="449"/>
      <c r="AY162" s="449"/>
      <c r="AZ162" s="449">
        <v>1</v>
      </c>
      <c r="BA162" s="449">
        <v>1</v>
      </c>
      <c r="BB162" s="449">
        <v>2006</v>
      </c>
      <c r="BC162" s="449">
        <v>20071031</v>
      </c>
      <c r="BD162" s="449">
        <v>20071031</v>
      </c>
      <c r="BE162" s="449" t="s">
        <v>934</v>
      </c>
      <c r="BF162" s="449" t="s">
        <v>937</v>
      </c>
      <c r="BG162" s="449" t="s">
        <v>935</v>
      </c>
      <c r="BH162" s="449" t="s">
        <v>191</v>
      </c>
      <c r="BI162" s="449" t="s">
        <v>192</v>
      </c>
      <c r="BJ162" s="449" t="s">
        <v>193</v>
      </c>
      <c r="BK162" s="449" t="s">
        <v>194</v>
      </c>
      <c r="BL162" s="449">
        <v>56.98</v>
      </c>
      <c r="BM162" s="449"/>
      <c r="BN162" s="449" t="s">
        <v>195</v>
      </c>
      <c r="BO162" s="449">
        <v>5500</v>
      </c>
      <c r="BP162" s="449">
        <v>48744</v>
      </c>
      <c r="BQ162" s="449">
        <v>500</v>
      </c>
      <c r="BR162" s="449">
        <v>323</v>
      </c>
      <c r="BS162" s="449">
        <v>5500</v>
      </c>
      <c r="BT162" s="449">
        <v>266213</v>
      </c>
      <c r="BU162" s="449">
        <v>500</v>
      </c>
      <c r="BV162" s="449">
        <v>1510</v>
      </c>
      <c r="BW162" s="449" t="s">
        <v>214</v>
      </c>
      <c r="BX162" s="449">
        <v>8.7999999999999995E-2</v>
      </c>
      <c r="BY162" s="449">
        <v>74</v>
      </c>
      <c r="BZ162" s="449">
        <v>500</v>
      </c>
      <c r="CA162" s="449"/>
      <c r="CB162" s="449"/>
      <c r="CC162" s="449" t="s">
        <v>936</v>
      </c>
      <c r="CD162" s="449" t="s">
        <v>938</v>
      </c>
      <c r="CE162" s="449" t="s">
        <v>936</v>
      </c>
      <c r="CF162" s="449" t="s">
        <v>776</v>
      </c>
      <c r="CG162" s="449" t="s">
        <v>545</v>
      </c>
      <c r="CH162" s="449" t="s">
        <v>921</v>
      </c>
      <c r="CI162" s="449" t="s">
        <v>195</v>
      </c>
    </row>
    <row r="163" spans="1:87" x14ac:dyDescent="0.3">
      <c r="A163">
        <f t="shared" si="13"/>
        <v>54336</v>
      </c>
      <c r="B163" t="s">
        <v>2677</v>
      </c>
      <c r="C163" s="389" t="str">
        <f t="shared" si="14"/>
        <v>054336</v>
      </c>
      <c r="D163" s="297" t="s">
        <v>900</v>
      </c>
      <c r="E163" s="435" t="s">
        <v>609</v>
      </c>
      <c r="F163" s="435" t="s">
        <v>1607</v>
      </c>
      <c r="G163" s="435" t="s">
        <v>1350</v>
      </c>
      <c r="H163" s="436">
        <v>2006</v>
      </c>
      <c r="I163" s="435" t="s">
        <v>1624</v>
      </c>
      <c r="J163" s="435" t="s">
        <v>1625</v>
      </c>
      <c r="K163" s="435" t="s">
        <v>1612</v>
      </c>
      <c r="L163" s="437">
        <v>39146</v>
      </c>
      <c r="M163" s="437">
        <v>39146</v>
      </c>
      <c r="N163" s="435" t="s">
        <v>1608</v>
      </c>
      <c r="O163" s="436">
        <v>49356</v>
      </c>
      <c r="P163" s="435" t="s">
        <v>1341</v>
      </c>
      <c r="Q163" s="441"/>
      <c r="R163" s="435" t="s">
        <v>1608</v>
      </c>
      <c r="S163" s="436">
        <v>290588</v>
      </c>
      <c r="T163" s="435" t="s">
        <v>1341</v>
      </c>
      <c r="U163" s="438"/>
      <c r="V163" s="435" t="s">
        <v>250</v>
      </c>
      <c r="W163" s="435" t="s">
        <v>2395</v>
      </c>
      <c r="X163" s="436" t="b">
        <v>0</v>
      </c>
      <c r="Y163" s="435" t="s">
        <v>1341</v>
      </c>
      <c r="Z163" s="435" t="s">
        <v>1341</v>
      </c>
      <c r="AA163" t="str">
        <f t="shared" si="11"/>
        <v>SPRING CR NFH</v>
      </c>
      <c r="AN163" s="449" t="s">
        <v>188</v>
      </c>
      <c r="AO163" s="449">
        <v>4.0999999999999996</v>
      </c>
      <c r="AP163" s="449">
        <v>20150605</v>
      </c>
      <c r="AQ163" s="449" t="s">
        <v>770</v>
      </c>
      <c r="AR163" s="449" t="s">
        <v>770</v>
      </c>
      <c r="AS163" s="449">
        <v>5</v>
      </c>
      <c r="AT163" s="449">
        <v>94643</v>
      </c>
      <c r="AU163" s="449">
        <v>13</v>
      </c>
      <c r="AV163" s="449"/>
      <c r="AW163" s="449"/>
      <c r="AX163" s="449"/>
      <c r="AY163" s="449"/>
      <c r="AZ163" s="449">
        <v>1</v>
      </c>
      <c r="BA163" s="449">
        <v>3</v>
      </c>
      <c r="BB163" s="449">
        <v>2006</v>
      </c>
      <c r="BC163" s="449">
        <v>20071018</v>
      </c>
      <c r="BD163" s="449">
        <v>20071018</v>
      </c>
      <c r="BE163" s="449" t="s">
        <v>1005</v>
      </c>
      <c r="BF163" s="449" t="s">
        <v>1006</v>
      </c>
      <c r="BG163" s="449" t="s">
        <v>1007</v>
      </c>
      <c r="BH163" s="449" t="s">
        <v>191</v>
      </c>
      <c r="BI163" s="449" t="s">
        <v>192</v>
      </c>
      <c r="BJ163" s="449" t="s">
        <v>193</v>
      </c>
      <c r="BK163" s="449" t="s">
        <v>194</v>
      </c>
      <c r="BL163" s="449">
        <v>40.46</v>
      </c>
      <c r="BM163" s="449"/>
      <c r="BN163" s="449" t="s">
        <v>195</v>
      </c>
      <c r="BO163" s="449">
        <v>5000</v>
      </c>
      <c r="BP163" s="449">
        <v>78068</v>
      </c>
      <c r="BQ163" s="449">
        <v>0</v>
      </c>
      <c r="BR163" s="449">
        <v>2350</v>
      </c>
      <c r="BS163" s="449">
        <v>5000</v>
      </c>
      <c r="BT163" s="449">
        <v>200203</v>
      </c>
      <c r="BU163" s="449">
        <v>0</v>
      </c>
      <c r="BV163" s="449">
        <v>6788</v>
      </c>
      <c r="BW163" s="449" t="s">
        <v>214</v>
      </c>
      <c r="BX163" s="449">
        <v>7.3499999999999996E-2</v>
      </c>
      <c r="BY163" s="449">
        <v>124</v>
      </c>
      <c r="BZ163" s="449">
        <v>517</v>
      </c>
      <c r="CA163" s="449"/>
      <c r="CB163" s="449" t="s">
        <v>1020</v>
      </c>
      <c r="CC163" s="449" t="s">
        <v>1008</v>
      </c>
      <c r="CD163" s="449" t="s">
        <v>1009</v>
      </c>
      <c r="CE163" s="449" t="s">
        <v>1010</v>
      </c>
      <c r="CF163" s="449" t="s">
        <v>776</v>
      </c>
      <c r="CG163" s="449" t="s">
        <v>1011</v>
      </c>
      <c r="CH163" s="449" t="s">
        <v>1012</v>
      </c>
      <c r="CI163" s="449" t="s">
        <v>195</v>
      </c>
    </row>
    <row r="164" spans="1:87" x14ac:dyDescent="0.3">
      <c r="A164">
        <f t="shared" si="13"/>
        <v>50685</v>
      </c>
      <c r="B164" t="s">
        <v>2677</v>
      </c>
      <c r="C164" s="389" t="str">
        <f t="shared" si="14"/>
        <v>050685</v>
      </c>
      <c r="D164" s="297" t="s">
        <v>900</v>
      </c>
      <c r="E164" s="435" t="s">
        <v>587</v>
      </c>
      <c r="F164" s="435" t="s">
        <v>1607</v>
      </c>
      <c r="G164" s="435" t="s">
        <v>1350</v>
      </c>
      <c r="H164" s="436">
        <v>2007</v>
      </c>
      <c r="I164" s="435" t="s">
        <v>1624</v>
      </c>
      <c r="J164" s="435" t="s">
        <v>1625</v>
      </c>
      <c r="K164" s="435" t="s">
        <v>1612</v>
      </c>
      <c r="L164" s="437">
        <v>39512</v>
      </c>
      <c r="M164" s="437">
        <v>39512</v>
      </c>
      <c r="N164" s="435" t="s">
        <v>1608</v>
      </c>
      <c r="O164" s="436">
        <v>37376</v>
      </c>
      <c r="P164" s="435" t="s">
        <v>1341</v>
      </c>
      <c r="Q164" s="441"/>
      <c r="R164" s="435" t="s">
        <v>1608</v>
      </c>
      <c r="S164" s="436">
        <v>1785678</v>
      </c>
      <c r="T164" s="435" t="s">
        <v>1341</v>
      </c>
      <c r="U164" s="441"/>
      <c r="V164" s="435" t="s">
        <v>250</v>
      </c>
      <c r="W164" s="435" t="s">
        <v>2396</v>
      </c>
      <c r="X164" s="436" t="b">
        <v>0</v>
      </c>
      <c r="Y164" s="435" t="s">
        <v>1341</v>
      </c>
      <c r="Z164" s="435" t="s">
        <v>1341</v>
      </c>
      <c r="AA164" t="str">
        <f t="shared" si="11"/>
        <v>SPRING CR NFH</v>
      </c>
      <c r="AN164" s="449" t="s">
        <v>188</v>
      </c>
      <c r="AO164" s="449">
        <v>4.0999999999999996</v>
      </c>
      <c r="AP164" s="449">
        <v>20150605</v>
      </c>
      <c r="AQ164" s="449" t="s">
        <v>770</v>
      </c>
      <c r="AR164" s="449" t="s">
        <v>770</v>
      </c>
      <c r="AS164" s="449">
        <v>5</v>
      </c>
      <c r="AT164" s="449">
        <v>94645</v>
      </c>
      <c r="AU164" s="449">
        <v>12</v>
      </c>
      <c r="AV164" s="449"/>
      <c r="AW164" s="449"/>
      <c r="AX164" s="449"/>
      <c r="AY164" s="449"/>
      <c r="AZ164" s="449">
        <v>1</v>
      </c>
      <c r="BA164" s="449">
        <v>3</v>
      </c>
      <c r="BB164" s="449">
        <v>2007</v>
      </c>
      <c r="BC164" s="449">
        <v>20080904</v>
      </c>
      <c r="BD164" s="449">
        <v>20080904</v>
      </c>
      <c r="BE164" s="449" t="s">
        <v>1013</v>
      </c>
      <c r="BF164" s="449" t="s">
        <v>1014</v>
      </c>
      <c r="BG164" s="449" t="s">
        <v>1015</v>
      </c>
      <c r="BH164" s="449" t="s">
        <v>191</v>
      </c>
      <c r="BI164" s="449" t="s">
        <v>192</v>
      </c>
      <c r="BJ164" s="449" t="s">
        <v>193</v>
      </c>
      <c r="BK164" s="449" t="s">
        <v>194</v>
      </c>
      <c r="BL164" s="449">
        <v>32.47</v>
      </c>
      <c r="BM164" s="449"/>
      <c r="BN164" s="449" t="s">
        <v>195</v>
      </c>
      <c r="BO164" s="449">
        <v>5000</v>
      </c>
      <c r="BP164" s="449">
        <v>205216</v>
      </c>
      <c r="BQ164" s="449">
        <v>0</v>
      </c>
      <c r="BR164" s="449">
        <v>2721</v>
      </c>
      <c r="BS164" s="449"/>
      <c r="BT164" s="449"/>
      <c r="BU164" s="449"/>
      <c r="BV164" s="449"/>
      <c r="BW164" s="449" t="s">
        <v>316</v>
      </c>
      <c r="BX164" s="449">
        <v>1.11E-2</v>
      </c>
      <c r="BY164" s="449">
        <v>32</v>
      </c>
      <c r="BZ164" s="449">
        <v>541</v>
      </c>
      <c r="CA164" s="449"/>
      <c r="CB164" s="449"/>
      <c r="CC164" s="449" t="s">
        <v>1016</v>
      </c>
      <c r="CD164" s="449" t="s">
        <v>1017</v>
      </c>
      <c r="CE164" s="449" t="s">
        <v>1016</v>
      </c>
      <c r="CF164" s="449" t="s">
        <v>776</v>
      </c>
      <c r="CG164" s="449" t="s">
        <v>1018</v>
      </c>
      <c r="CH164" s="449" t="s">
        <v>1019</v>
      </c>
      <c r="CI164" s="449" t="s">
        <v>195</v>
      </c>
    </row>
    <row r="165" spans="1:87" x14ac:dyDescent="0.3">
      <c r="A165">
        <f t="shared" si="13"/>
        <v>52978</v>
      </c>
      <c r="B165" t="s">
        <v>2677</v>
      </c>
      <c r="C165" s="389" t="str">
        <f t="shared" si="14"/>
        <v>052978</v>
      </c>
      <c r="D165" s="297" t="s">
        <v>900</v>
      </c>
      <c r="E165" s="435" t="s">
        <v>597</v>
      </c>
      <c r="F165" s="435" t="s">
        <v>1607</v>
      </c>
      <c r="G165" s="435" t="s">
        <v>1350</v>
      </c>
      <c r="H165" s="436">
        <v>2007</v>
      </c>
      <c r="I165" s="435" t="s">
        <v>1624</v>
      </c>
      <c r="J165" s="435" t="s">
        <v>1625</v>
      </c>
      <c r="K165" s="435" t="s">
        <v>1612</v>
      </c>
      <c r="L165" s="437">
        <v>39513</v>
      </c>
      <c r="M165" s="437">
        <v>39513</v>
      </c>
      <c r="N165" s="435" t="s">
        <v>1608</v>
      </c>
      <c r="O165" s="436">
        <v>74087</v>
      </c>
      <c r="P165" s="435" t="s">
        <v>1341</v>
      </c>
      <c r="Q165" s="441"/>
      <c r="R165" s="435" t="s">
        <v>1608</v>
      </c>
      <c r="S165" s="436">
        <v>1686682</v>
      </c>
      <c r="T165" s="435" t="s">
        <v>1341</v>
      </c>
      <c r="U165" s="441"/>
      <c r="V165" s="435" t="s">
        <v>250</v>
      </c>
      <c r="W165" s="435" t="s">
        <v>2396</v>
      </c>
      <c r="X165" s="436" t="b">
        <v>0</v>
      </c>
      <c r="Y165" s="435" t="s">
        <v>1341</v>
      </c>
      <c r="Z165" s="435" t="s">
        <v>1341</v>
      </c>
      <c r="AA165" t="str">
        <f t="shared" si="11"/>
        <v>SPRING CR NFH</v>
      </c>
      <c r="AN165" s="449" t="s">
        <v>188</v>
      </c>
      <c r="AO165" s="449">
        <v>4.0999999999999996</v>
      </c>
      <c r="AP165" s="449">
        <v>20150605</v>
      </c>
      <c r="AQ165" s="449" t="s">
        <v>770</v>
      </c>
      <c r="AR165" s="449" t="s">
        <v>770</v>
      </c>
      <c r="AS165" s="449">
        <v>5</v>
      </c>
      <c r="AT165" s="449">
        <v>94646</v>
      </c>
      <c r="AU165" s="449">
        <v>12</v>
      </c>
      <c r="AV165" s="449"/>
      <c r="AW165" s="449"/>
      <c r="AX165" s="449" t="s">
        <v>250</v>
      </c>
      <c r="AY165" s="449" t="s">
        <v>671</v>
      </c>
      <c r="AZ165" s="449">
        <v>1</v>
      </c>
      <c r="BA165" s="449">
        <v>3</v>
      </c>
      <c r="BB165" s="449">
        <v>2007</v>
      </c>
      <c r="BC165" s="449">
        <v>20080514</v>
      </c>
      <c r="BD165" s="449">
        <v>20080519</v>
      </c>
      <c r="BE165" s="449" t="s">
        <v>771</v>
      </c>
      <c r="BF165" s="449" t="s">
        <v>772</v>
      </c>
      <c r="BG165" s="449" t="s">
        <v>773</v>
      </c>
      <c r="BH165" s="449" t="s">
        <v>213</v>
      </c>
      <c r="BI165" s="449" t="s">
        <v>192</v>
      </c>
      <c r="BJ165" s="449" t="s">
        <v>193</v>
      </c>
      <c r="BK165" s="449" t="s">
        <v>237</v>
      </c>
      <c r="BL165" s="449">
        <v>5.9</v>
      </c>
      <c r="BM165" s="449"/>
      <c r="BN165" s="449" t="s">
        <v>195</v>
      </c>
      <c r="BO165" s="449">
        <v>5000</v>
      </c>
      <c r="BP165" s="449">
        <v>227193</v>
      </c>
      <c r="BQ165" s="449">
        <v>0</v>
      </c>
      <c r="BR165" s="449">
        <v>1213</v>
      </c>
      <c r="BS165" s="449">
        <v>5000</v>
      </c>
      <c r="BT165" s="449">
        <v>3791061</v>
      </c>
      <c r="BU165" s="449">
        <v>0</v>
      </c>
      <c r="BV165" s="449">
        <v>38303</v>
      </c>
      <c r="BW165" s="449" t="s">
        <v>316</v>
      </c>
      <c r="BX165" s="449"/>
      <c r="BY165" s="449">
        <v>38</v>
      </c>
      <c r="BZ165" s="449">
        <v>565</v>
      </c>
      <c r="CA165" s="449"/>
      <c r="CB165" s="449" t="s">
        <v>779</v>
      </c>
      <c r="CC165" s="449" t="s">
        <v>774</v>
      </c>
      <c r="CD165" s="449" t="s">
        <v>775</v>
      </c>
      <c r="CE165" s="449" t="s">
        <v>775</v>
      </c>
      <c r="CF165" s="449" t="s">
        <v>776</v>
      </c>
      <c r="CG165" s="449" t="s">
        <v>545</v>
      </c>
      <c r="CH165" s="449" t="s">
        <v>777</v>
      </c>
      <c r="CI165" s="449" t="s">
        <v>195</v>
      </c>
    </row>
    <row r="166" spans="1:87" x14ac:dyDescent="0.3">
      <c r="A166">
        <f t="shared" si="13"/>
        <v>53767</v>
      </c>
      <c r="B166" t="s">
        <v>2677</v>
      </c>
      <c r="C166" s="389" t="str">
        <f t="shared" si="14"/>
        <v>053767</v>
      </c>
      <c r="D166" s="297" t="s">
        <v>900</v>
      </c>
      <c r="E166" s="435" t="s">
        <v>599</v>
      </c>
      <c r="F166" s="435" t="s">
        <v>1607</v>
      </c>
      <c r="G166" s="435" t="s">
        <v>1350</v>
      </c>
      <c r="H166" s="436">
        <v>2007</v>
      </c>
      <c r="I166" s="435" t="s">
        <v>1624</v>
      </c>
      <c r="J166" s="435" t="s">
        <v>1625</v>
      </c>
      <c r="K166" s="435" t="s">
        <v>1612</v>
      </c>
      <c r="L166" s="437">
        <v>39512</v>
      </c>
      <c r="M166" s="437">
        <v>39512</v>
      </c>
      <c r="N166" s="435" t="s">
        <v>1608</v>
      </c>
      <c r="O166" s="436">
        <v>71942</v>
      </c>
      <c r="P166" s="435" t="s">
        <v>1341</v>
      </c>
      <c r="Q166" s="441"/>
      <c r="R166" s="435" t="s">
        <v>1608</v>
      </c>
      <c r="S166" s="436">
        <v>1714631</v>
      </c>
      <c r="T166" s="435" t="s">
        <v>1341</v>
      </c>
      <c r="U166" s="441"/>
      <c r="V166" s="435" t="s">
        <v>250</v>
      </c>
      <c r="W166" s="435" t="s">
        <v>2396</v>
      </c>
      <c r="X166" s="436" t="b">
        <v>0</v>
      </c>
      <c r="Y166" s="435" t="s">
        <v>1341</v>
      </c>
      <c r="Z166" s="435" t="s">
        <v>1341</v>
      </c>
      <c r="AA166" t="str">
        <f t="shared" si="11"/>
        <v>SPRING CR NFH</v>
      </c>
      <c r="AN166" s="449" t="s">
        <v>188</v>
      </c>
      <c r="AO166" s="449">
        <v>4.0999999999999996</v>
      </c>
      <c r="AP166" s="449">
        <v>20150605</v>
      </c>
      <c r="AQ166" s="449" t="s">
        <v>770</v>
      </c>
      <c r="AR166" s="449" t="s">
        <v>770</v>
      </c>
      <c r="AS166" s="449">
        <v>5</v>
      </c>
      <c r="AT166" s="449">
        <v>94650</v>
      </c>
      <c r="AU166" s="449">
        <v>13</v>
      </c>
      <c r="AV166" s="449"/>
      <c r="AW166" s="449"/>
      <c r="AX166" s="449"/>
      <c r="AY166" s="449"/>
      <c r="AZ166" s="449">
        <v>1</v>
      </c>
      <c r="BA166" s="449">
        <v>1</v>
      </c>
      <c r="BB166" s="449">
        <v>2007</v>
      </c>
      <c r="BC166" s="449">
        <v>20081103</v>
      </c>
      <c r="BD166" s="449">
        <v>20081118</v>
      </c>
      <c r="BE166" s="449" t="s">
        <v>928</v>
      </c>
      <c r="BF166" s="449" t="s">
        <v>929</v>
      </c>
      <c r="BG166" s="449" t="s">
        <v>930</v>
      </c>
      <c r="BH166" s="449" t="s">
        <v>191</v>
      </c>
      <c r="BI166" s="449" t="s">
        <v>192</v>
      </c>
      <c r="BJ166" s="449" t="s">
        <v>193</v>
      </c>
      <c r="BK166" s="449" t="s">
        <v>194</v>
      </c>
      <c r="BL166" s="449">
        <v>63.62</v>
      </c>
      <c r="BM166" s="449"/>
      <c r="BN166" s="449" t="s">
        <v>195</v>
      </c>
      <c r="BO166" s="449">
        <v>5500</v>
      </c>
      <c r="BP166" s="449">
        <v>48629</v>
      </c>
      <c r="BQ166" s="449">
        <v>500</v>
      </c>
      <c r="BR166" s="449">
        <v>1071</v>
      </c>
      <c r="BS166" s="449">
        <v>5500</v>
      </c>
      <c r="BT166" s="449">
        <v>229921</v>
      </c>
      <c r="BU166" s="449">
        <v>500</v>
      </c>
      <c r="BV166" s="449">
        <v>3454</v>
      </c>
      <c r="BW166" s="449" t="s">
        <v>316</v>
      </c>
      <c r="BX166" s="449">
        <v>1.4800000000000001E-2</v>
      </c>
      <c r="BY166" s="449">
        <v>46</v>
      </c>
      <c r="BZ166" s="449">
        <v>270</v>
      </c>
      <c r="CA166" s="449"/>
      <c r="CB166" s="449"/>
      <c r="CC166" s="449" t="s">
        <v>931</v>
      </c>
      <c r="CD166" s="449" t="s">
        <v>932</v>
      </c>
      <c r="CE166" s="449" t="s">
        <v>1847</v>
      </c>
      <c r="CF166" s="449" t="s">
        <v>776</v>
      </c>
      <c r="CG166" s="449" t="s">
        <v>545</v>
      </c>
      <c r="CH166" s="449" t="s">
        <v>921</v>
      </c>
      <c r="CI166" s="449" t="s">
        <v>195</v>
      </c>
    </row>
    <row r="167" spans="1:87" x14ac:dyDescent="0.3">
      <c r="A167">
        <f t="shared" si="13"/>
        <v>53776</v>
      </c>
      <c r="B167" t="s">
        <v>2677</v>
      </c>
      <c r="C167" s="389" t="str">
        <f t="shared" si="14"/>
        <v>053776</v>
      </c>
      <c r="D167" s="297" t="s">
        <v>900</v>
      </c>
      <c r="E167" s="435" t="s">
        <v>600</v>
      </c>
      <c r="F167" s="435" t="s">
        <v>1607</v>
      </c>
      <c r="G167" s="435" t="s">
        <v>1350</v>
      </c>
      <c r="H167" s="436">
        <v>2007</v>
      </c>
      <c r="I167" s="435" t="s">
        <v>1624</v>
      </c>
      <c r="J167" s="435" t="s">
        <v>1625</v>
      </c>
      <c r="K167" s="435" t="s">
        <v>1612</v>
      </c>
      <c r="L167" s="437">
        <v>39570</v>
      </c>
      <c r="M167" s="437">
        <v>39570</v>
      </c>
      <c r="N167" s="435" t="s">
        <v>1608</v>
      </c>
      <c r="O167" s="436">
        <v>25047</v>
      </c>
      <c r="P167" s="435" t="s">
        <v>1341</v>
      </c>
      <c r="Q167" s="441"/>
      <c r="R167" s="435" t="s">
        <v>1608</v>
      </c>
      <c r="S167" s="436">
        <v>967181</v>
      </c>
      <c r="T167" s="435" t="s">
        <v>1341</v>
      </c>
      <c r="U167" s="441"/>
      <c r="V167" s="435" t="s">
        <v>250</v>
      </c>
      <c r="W167" s="435" t="s">
        <v>601</v>
      </c>
      <c r="X167" s="436" t="b">
        <v>0</v>
      </c>
      <c r="Y167" s="435" t="s">
        <v>1341</v>
      </c>
      <c r="Z167" s="435" t="s">
        <v>1341</v>
      </c>
      <c r="AA167" t="str">
        <f t="shared" si="11"/>
        <v>SPRING CR NFH</v>
      </c>
      <c r="AN167" s="449" t="s">
        <v>188</v>
      </c>
      <c r="AO167" s="449">
        <v>4.0999999999999996</v>
      </c>
      <c r="AP167" s="449">
        <v>20150605</v>
      </c>
      <c r="AQ167" s="449" t="s">
        <v>770</v>
      </c>
      <c r="AR167" s="449" t="s">
        <v>770</v>
      </c>
      <c r="AS167" s="449">
        <v>5</v>
      </c>
      <c r="AT167" s="449">
        <v>94651</v>
      </c>
      <c r="AU167" s="449">
        <v>13</v>
      </c>
      <c r="AV167" s="449"/>
      <c r="AW167" s="449"/>
      <c r="AX167" s="449"/>
      <c r="AY167" s="449"/>
      <c r="AZ167" s="449">
        <v>1</v>
      </c>
      <c r="BA167" s="449">
        <v>1</v>
      </c>
      <c r="BB167" s="449">
        <v>2007</v>
      </c>
      <c r="BC167" s="449">
        <v>20090209</v>
      </c>
      <c r="BD167" s="449">
        <v>20090303</v>
      </c>
      <c r="BE167" s="449" t="s">
        <v>928</v>
      </c>
      <c r="BF167" s="449" t="s">
        <v>941</v>
      </c>
      <c r="BG167" s="449" t="s">
        <v>930</v>
      </c>
      <c r="BH167" s="449" t="s">
        <v>191</v>
      </c>
      <c r="BI167" s="449" t="s">
        <v>192</v>
      </c>
      <c r="BJ167" s="449" t="s">
        <v>193</v>
      </c>
      <c r="BK167" s="449" t="s">
        <v>194</v>
      </c>
      <c r="BL167" s="449">
        <v>50.62</v>
      </c>
      <c r="BM167" s="449"/>
      <c r="BN167" s="449" t="s">
        <v>195</v>
      </c>
      <c r="BO167" s="449">
        <v>5500</v>
      </c>
      <c r="BP167" s="449">
        <v>25269</v>
      </c>
      <c r="BQ167" s="449">
        <v>500</v>
      </c>
      <c r="BR167" s="449">
        <v>47</v>
      </c>
      <c r="BS167" s="449">
        <v>5500</v>
      </c>
      <c r="BT167" s="449">
        <v>1335847</v>
      </c>
      <c r="BU167" s="449">
        <v>500</v>
      </c>
      <c r="BV167" s="449">
        <v>4841</v>
      </c>
      <c r="BW167" s="449" t="s">
        <v>316</v>
      </c>
      <c r="BX167" s="449">
        <v>7.0000000000000001E-3</v>
      </c>
      <c r="BY167" s="449">
        <v>54</v>
      </c>
      <c r="BZ167" s="449">
        <v>286</v>
      </c>
      <c r="CA167" s="449"/>
      <c r="CB167" s="449"/>
      <c r="CC167" s="449" t="s">
        <v>931</v>
      </c>
      <c r="CD167" s="449" t="s">
        <v>943</v>
      </c>
      <c r="CE167" s="449" t="s">
        <v>1847</v>
      </c>
      <c r="CF167" s="449" t="s">
        <v>776</v>
      </c>
      <c r="CG167" s="449" t="s">
        <v>545</v>
      </c>
      <c r="CH167" s="449" t="s">
        <v>921</v>
      </c>
      <c r="CI167" s="449" t="s">
        <v>195</v>
      </c>
    </row>
    <row r="168" spans="1:87" x14ac:dyDescent="0.3">
      <c r="A168">
        <f t="shared" si="13"/>
        <v>53778</v>
      </c>
      <c r="B168" t="s">
        <v>2677</v>
      </c>
      <c r="C168" s="389" t="str">
        <f t="shared" si="14"/>
        <v>053778</v>
      </c>
      <c r="D168" s="297" t="s">
        <v>900</v>
      </c>
      <c r="E168" s="435" t="s">
        <v>602</v>
      </c>
      <c r="F168" s="435" t="s">
        <v>1607</v>
      </c>
      <c r="G168" s="435" t="s">
        <v>1350</v>
      </c>
      <c r="H168" s="436">
        <v>2007</v>
      </c>
      <c r="I168" s="435" t="s">
        <v>1624</v>
      </c>
      <c r="J168" s="435" t="s">
        <v>1625</v>
      </c>
      <c r="K168" s="435" t="s">
        <v>1612</v>
      </c>
      <c r="L168" s="437">
        <v>39570</v>
      </c>
      <c r="M168" s="437">
        <v>39570</v>
      </c>
      <c r="N168" s="435" t="s">
        <v>1608</v>
      </c>
      <c r="O168" s="436">
        <v>25088</v>
      </c>
      <c r="P168" s="435" t="s">
        <v>1341</v>
      </c>
      <c r="Q168" s="438"/>
      <c r="R168" s="435" t="s">
        <v>1608</v>
      </c>
      <c r="S168" s="436">
        <v>670584</v>
      </c>
      <c r="T168" s="435" t="s">
        <v>1341</v>
      </c>
      <c r="U168" s="441"/>
      <c r="V168" s="435" t="s">
        <v>250</v>
      </c>
      <c r="W168" s="435" t="s">
        <v>601</v>
      </c>
      <c r="X168" s="436" t="b">
        <v>0</v>
      </c>
      <c r="Y168" s="435" t="s">
        <v>1341</v>
      </c>
      <c r="Z168" s="435" t="s">
        <v>1341</v>
      </c>
      <c r="AA168" t="str">
        <f t="shared" si="11"/>
        <v>SPRING CR NFH</v>
      </c>
      <c r="AN168" s="449" t="s">
        <v>188</v>
      </c>
      <c r="AO168" s="449">
        <v>4.0999999999999996</v>
      </c>
      <c r="AP168" s="449">
        <v>20150605</v>
      </c>
      <c r="AQ168" s="449" t="s">
        <v>770</v>
      </c>
      <c r="AR168" s="449" t="s">
        <v>770</v>
      </c>
      <c r="AS168" s="449">
        <v>5</v>
      </c>
      <c r="AT168" s="449">
        <v>94652</v>
      </c>
      <c r="AU168" s="449">
        <v>13</v>
      </c>
      <c r="AV168" s="449"/>
      <c r="AW168" s="449"/>
      <c r="AX168" s="449" t="s">
        <v>258</v>
      </c>
      <c r="AY168" s="449" t="s">
        <v>617</v>
      </c>
      <c r="AZ168" s="449">
        <v>1</v>
      </c>
      <c r="BA168" s="449">
        <v>1</v>
      </c>
      <c r="BB168" s="449">
        <v>2007</v>
      </c>
      <c r="BC168" s="449">
        <v>20081107</v>
      </c>
      <c r="BD168" s="449">
        <v>20081107</v>
      </c>
      <c r="BE168" s="449" t="s">
        <v>922</v>
      </c>
      <c r="BF168" s="449" t="s">
        <v>923</v>
      </c>
      <c r="BG168" s="449" t="s">
        <v>924</v>
      </c>
      <c r="BH168" s="449" t="s">
        <v>191</v>
      </c>
      <c r="BI168" s="449" t="s">
        <v>192</v>
      </c>
      <c r="BJ168" s="449" t="s">
        <v>214</v>
      </c>
      <c r="BK168" s="449" t="s">
        <v>194</v>
      </c>
      <c r="BL168" s="449">
        <v>51.19</v>
      </c>
      <c r="BM168" s="449"/>
      <c r="BN168" s="449" t="s">
        <v>195</v>
      </c>
      <c r="BO168" s="449">
        <v>5500</v>
      </c>
      <c r="BP168" s="449">
        <v>30744</v>
      </c>
      <c r="BQ168" s="449">
        <v>500</v>
      </c>
      <c r="BR168" s="449">
        <v>577</v>
      </c>
      <c r="BS168" s="449"/>
      <c r="BT168" s="449"/>
      <c r="BU168" s="449"/>
      <c r="BV168" s="449"/>
      <c r="BW168" s="449" t="s">
        <v>316</v>
      </c>
      <c r="BX168" s="449">
        <v>1.84E-2</v>
      </c>
      <c r="BY168" s="449">
        <v>121</v>
      </c>
      <c r="BZ168" s="449">
        <v>543</v>
      </c>
      <c r="CA168" s="449"/>
      <c r="CB168" s="449" t="s">
        <v>1317</v>
      </c>
      <c r="CC168" s="449" t="s">
        <v>925</v>
      </c>
      <c r="CD168" s="449" t="s">
        <v>926</v>
      </c>
      <c r="CE168" s="449" t="s">
        <v>926</v>
      </c>
      <c r="CF168" s="449" t="s">
        <v>776</v>
      </c>
      <c r="CG168" s="449" t="s">
        <v>545</v>
      </c>
      <c r="CH168" s="449" t="s">
        <v>921</v>
      </c>
      <c r="CI168" s="449" t="s">
        <v>195</v>
      </c>
    </row>
    <row r="169" spans="1:87" x14ac:dyDescent="0.3">
      <c r="A169">
        <f t="shared" si="13"/>
        <v>53780</v>
      </c>
      <c r="B169" t="s">
        <v>2677</v>
      </c>
      <c r="C169" s="389" t="str">
        <f t="shared" si="14"/>
        <v>053780</v>
      </c>
      <c r="D169" s="297" t="s">
        <v>900</v>
      </c>
      <c r="E169" s="435" t="s">
        <v>603</v>
      </c>
      <c r="F169" s="435" t="s">
        <v>1607</v>
      </c>
      <c r="G169" s="435" t="s">
        <v>1350</v>
      </c>
      <c r="H169" s="436">
        <v>2007</v>
      </c>
      <c r="I169" s="435" t="s">
        <v>1624</v>
      </c>
      <c r="J169" s="435" t="s">
        <v>1625</v>
      </c>
      <c r="K169" s="435" t="s">
        <v>1612</v>
      </c>
      <c r="L169" s="437">
        <v>39570</v>
      </c>
      <c r="M169" s="437">
        <v>39570</v>
      </c>
      <c r="N169" s="435" t="s">
        <v>1608</v>
      </c>
      <c r="O169" s="436">
        <v>24979</v>
      </c>
      <c r="P169" s="435" t="s">
        <v>1341</v>
      </c>
      <c r="Q169" s="441"/>
      <c r="R169" s="435" t="s">
        <v>1608</v>
      </c>
      <c r="S169" s="436">
        <v>904257</v>
      </c>
      <c r="T169" s="435" t="s">
        <v>1341</v>
      </c>
      <c r="U169" s="441"/>
      <c r="V169" s="435" t="s">
        <v>250</v>
      </c>
      <c r="W169" s="435" t="s">
        <v>601</v>
      </c>
      <c r="X169" s="436" t="b">
        <v>0</v>
      </c>
      <c r="Y169" s="435" t="s">
        <v>1341</v>
      </c>
      <c r="Z169" s="435" t="s">
        <v>1341</v>
      </c>
      <c r="AA169" t="str">
        <f t="shared" si="11"/>
        <v>SPRING CR NFH</v>
      </c>
      <c r="AN169" s="449" t="s">
        <v>188</v>
      </c>
      <c r="AO169" s="449">
        <v>4.0999999999999996</v>
      </c>
      <c r="AP169" s="449">
        <v>20150605</v>
      </c>
      <c r="AQ169" s="449" t="s">
        <v>770</v>
      </c>
      <c r="AR169" s="449" t="s">
        <v>770</v>
      </c>
      <c r="AS169" s="449">
        <v>5</v>
      </c>
      <c r="AT169" s="449">
        <v>94653</v>
      </c>
      <c r="AU169" s="449">
        <v>13</v>
      </c>
      <c r="AV169" s="449"/>
      <c r="AW169" s="449"/>
      <c r="AX169" s="449"/>
      <c r="AY169" s="449"/>
      <c r="AZ169" s="449">
        <v>1</v>
      </c>
      <c r="BA169" s="449">
        <v>1</v>
      </c>
      <c r="BB169" s="449">
        <v>2008</v>
      </c>
      <c r="BC169" s="449">
        <v>20100222</v>
      </c>
      <c r="BD169" s="449">
        <v>20100308</v>
      </c>
      <c r="BE169" s="449" t="s">
        <v>939</v>
      </c>
      <c r="BF169" s="449" t="s">
        <v>915</v>
      </c>
      <c r="BG169" s="449" t="s">
        <v>916</v>
      </c>
      <c r="BH169" s="449" t="s">
        <v>191</v>
      </c>
      <c r="BI169" s="449" t="s">
        <v>192</v>
      </c>
      <c r="BJ169" s="449" t="s">
        <v>193</v>
      </c>
      <c r="BK169" s="449" t="s">
        <v>237</v>
      </c>
      <c r="BL169" s="449">
        <v>33.700000000000003</v>
      </c>
      <c r="BM169" s="449"/>
      <c r="BN169" s="449" t="s">
        <v>195</v>
      </c>
      <c r="BO169" s="449">
        <v>5500</v>
      </c>
      <c r="BP169" s="449">
        <v>30230</v>
      </c>
      <c r="BQ169" s="449">
        <v>500</v>
      </c>
      <c r="BR169" s="449">
        <v>373</v>
      </c>
      <c r="BS169" s="449">
        <v>5500</v>
      </c>
      <c r="BT169" s="449">
        <v>639533</v>
      </c>
      <c r="BU169" s="449">
        <v>500</v>
      </c>
      <c r="BV169" s="449">
        <v>1891</v>
      </c>
      <c r="BW169" s="449" t="s">
        <v>316</v>
      </c>
      <c r="BX169" s="449">
        <v>1.6E-2</v>
      </c>
      <c r="BY169" s="449">
        <v>31</v>
      </c>
      <c r="BZ169" s="449">
        <v>500</v>
      </c>
      <c r="CA169" s="449"/>
      <c r="CB169" s="449"/>
      <c r="CC169" s="449" t="s">
        <v>940</v>
      </c>
      <c r="CD169" s="449" t="s">
        <v>919</v>
      </c>
      <c r="CE169" s="449" t="s">
        <v>920</v>
      </c>
      <c r="CF169" s="449" t="s">
        <v>776</v>
      </c>
      <c r="CG169" s="449" t="s">
        <v>545</v>
      </c>
      <c r="CH169" s="449" t="s">
        <v>921</v>
      </c>
      <c r="CI169" s="449" t="s">
        <v>195</v>
      </c>
    </row>
    <row r="170" spans="1:87" x14ac:dyDescent="0.3">
      <c r="A170">
        <f t="shared" si="13"/>
        <v>53782</v>
      </c>
      <c r="B170" t="s">
        <v>2677</v>
      </c>
      <c r="C170" s="389" t="str">
        <f t="shared" si="14"/>
        <v>053782</v>
      </c>
      <c r="D170" s="297" t="s">
        <v>900</v>
      </c>
      <c r="E170" s="435" t="s">
        <v>604</v>
      </c>
      <c r="F170" s="435" t="s">
        <v>1607</v>
      </c>
      <c r="G170" s="435" t="s">
        <v>1350</v>
      </c>
      <c r="H170" s="436">
        <v>2007</v>
      </c>
      <c r="I170" s="435" t="s">
        <v>1624</v>
      </c>
      <c r="J170" s="435" t="s">
        <v>1625</v>
      </c>
      <c r="K170" s="435" t="s">
        <v>1612</v>
      </c>
      <c r="L170" s="437">
        <v>39513</v>
      </c>
      <c r="M170" s="437">
        <v>39513</v>
      </c>
      <c r="N170" s="435" t="s">
        <v>1608</v>
      </c>
      <c r="O170" s="436">
        <v>37099</v>
      </c>
      <c r="P170" s="435" t="s">
        <v>1341</v>
      </c>
      <c r="Q170" s="441"/>
      <c r="R170" s="435" t="s">
        <v>1608</v>
      </c>
      <c r="S170" s="436">
        <v>1782803</v>
      </c>
      <c r="T170" s="435" t="s">
        <v>1341</v>
      </c>
      <c r="U170" s="441"/>
      <c r="V170" s="435" t="s">
        <v>250</v>
      </c>
      <c r="W170" s="435" t="s">
        <v>2396</v>
      </c>
      <c r="X170" s="436" t="b">
        <v>0</v>
      </c>
      <c r="Y170" s="435" t="s">
        <v>1341</v>
      </c>
      <c r="Z170" s="435" t="s">
        <v>1341</v>
      </c>
      <c r="AA170" t="str">
        <f t="shared" si="11"/>
        <v>SPRING CR NFH</v>
      </c>
      <c r="AN170" s="449" t="s">
        <v>188</v>
      </c>
      <c r="AO170" s="449">
        <v>4.0999999999999996</v>
      </c>
      <c r="AP170" s="449">
        <v>20150605</v>
      </c>
      <c r="AQ170" s="449" t="s">
        <v>770</v>
      </c>
      <c r="AR170" s="449" t="s">
        <v>770</v>
      </c>
      <c r="AS170" s="449">
        <v>5</v>
      </c>
      <c r="AT170" s="449">
        <v>94657</v>
      </c>
      <c r="AU170" s="449">
        <v>13</v>
      </c>
      <c r="AV170" s="449"/>
      <c r="AW170" s="449"/>
      <c r="AX170" s="449"/>
      <c r="AY170" s="449"/>
      <c r="AZ170" s="449">
        <v>1</v>
      </c>
      <c r="BA170" s="449">
        <v>1</v>
      </c>
      <c r="BB170" s="449">
        <v>2007</v>
      </c>
      <c r="BC170" s="449">
        <v>20081027</v>
      </c>
      <c r="BD170" s="449">
        <v>20081027</v>
      </c>
      <c r="BE170" s="449" t="s">
        <v>934</v>
      </c>
      <c r="BF170" s="449" t="s">
        <v>937</v>
      </c>
      <c r="BG170" s="449" t="s">
        <v>935</v>
      </c>
      <c r="BH170" s="449" t="s">
        <v>191</v>
      </c>
      <c r="BI170" s="449" t="s">
        <v>192</v>
      </c>
      <c r="BJ170" s="449" t="s">
        <v>193</v>
      </c>
      <c r="BK170" s="449" t="s">
        <v>194</v>
      </c>
      <c r="BL170" s="449">
        <v>49.46</v>
      </c>
      <c r="BM170" s="449"/>
      <c r="BN170" s="449" t="s">
        <v>195</v>
      </c>
      <c r="BO170" s="449">
        <v>5000</v>
      </c>
      <c r="BP170" s="449">
        <v>53618</v>
      </c>
      <c r="BQ170" s="449"/>
      <c r="BR170" s="449"/>
      <c r="BS170" s="449">
        <v>5000</v>
      </c>
      <c r="BT170" s="449">
        <v>249845</v>
      </c>
      <c r="BU170" s="449">
        <v>0</v>
      </c>
      <c r="BV170" s="449">
        <v>284</v>
      </c>
      <c r="BW170" s="449" t="s">
        <v>214</v>
      </c>
      <c r="BX170" s="449"/>
      <c r="BY170" s="449"/>
      <c r="BZ170" s="449"/>
      <c r="CA170" s="449"/>
      <c r="CB170" s="449"/>
      <c r="CC170" s="449" t="s">
        <v>936</v>
      </c>
      <c r="CD170" s="449" t="s">
        <v>938</v>
      </c>
      <c r="CE170" s="449" t="s">
        <v>936</v>
      </c>
      <c r="CF170" s="449" t="s">
        <v>776</v>
      </c>
      <c r="CG170" s="449" t="s">
        <v>545</v>
      </c>
      <c r="CH170" s="449" t="s">
        <v>921</v>
      </c>
      <c r="CI170" s="449" t="s">
        <v>195</v>
      </c>
    </row>
    <row r="171" spans="1:87" x14ac:dyDescent="0.3">
      <c r="A171">
        <f t="shared" si="13"/>
        <v>53874</v>
      </c>
      <c r="B171" t="s">
        <v>2677</v>
      </c>
      <c r="C171" s="389" t="str">
        <f t="shared" si="14"/>
        <v>053874</v>
      </c>
      <c r="D171" s="297" t="s">
        <v>900</v>
      </c>
      <c r="E171" s="435" t="s">
        <v>605</v>
      </c>
      <c r="F171" s="435" t="s">
        <v>1607</v>
      </c>
      <c r="G171" s="435" t="s">
        <v>1350</v>
      </c>
      <c r="H171" s="436">
        <v>2007</v>
      </c>
      <c r="I171" s="435" t="s">
        <v>1624</v>
      </c>
      <c r="J171" s="435" t="s">
        <v>1625</v>
      </c>
      <c r="K171" s="435" t="s">
        <v>1612</v>
      </c>
      <c r="L171" s="437">
        <v>39570</v>
      </c>
      <c r="M171" s="437">
        <v>39570</v>
      </c>
      <c r="N171" s="435" t="s">
        <v>1608</v>
      </c>
      <c r="O171" s="436">
        <v>25007</v>
      </c>
      <c r="P171" s="435" t="s">
        <v>1341</v>
      </c>
      <c r="Q171" s="441"/>
      <c r="R171" s="435" t="s">
        <v>1608</v>
      </c>
      <c r="S171" s="436">
        <v>750506</v>
      </c>
      <c r="T171" s="435" t="s">
        <v>1341</v>
      </c>
      <c r="U171" s="438"/>
      <c r="V171" s="435" t="s">
        <v>250</v>
      </c>
      <c r="W171" s="435" t="s">
        <v>601</v>
      </c>
      <c r="X171" s="436" t="b">
        <v>0</v>
      </c>
      <c r="Y171" s="435" t="s">
        <v>1341</v>
      </c>
      <c r="Z171" s="435" t="s">
        <v>1341</v>
      </c>
      <c r="AA171" t="str">
        <f t="shared" si="11"/>
        <v>SPRING CR NFH</v>
      </c>
      <c r="AN171" s="449" t="s">
        <v>188</v>
      </c>
      <c r="AO171" s="449">
        <v>4.0999999999999996</v>
      </c>
      <c r="AP171" s="449">
        <v>20150327</v>
      </c>
      <c r="AQ171" s="449" t="s">
        <v>225</v>
      </c>
      <c r="AR171" s="449" t="s">
        <v>225</v>
      </c>
      <c r="AS171" s="449">
        <v>4</v>
      </c>
      <c r="AT171" s="449">
        <v>94663</v>
      </c>
      <c r="AU171" s="449">
        <v>0</v>
      </c>
      <c r="AV171" s="449"/>
      <c r="AW171" s="449"/>
      <c r="AX171" s="449"/>
      <c r="AY171" s="449"/>
      <c r="AZ171" s="449">
        <v>1</v>
      </c>
      <c r="BA171" s="449">
        <v>3</v>
      </c>
      <c r="BB171" s="449">
        <v>2007</v>
      </c>
      <c r="BC171" s="449">
        <v>20080616</v>
      </c>
      <c r="BD171" s="449">
        <v>20080627</v>
      </c>
      <c r="BE171" s="449" t="s">
        <v>869</v>
      </c>
      <c r="BF171" s="449" t="s">
        <v>870</v>
      </c>
      <c r="BG171" s="449" t="s">
        <v>871</v>
      </c>
      <c r="BH171" s="449"/>
      <c r="BI171" s="449" t="s">
        <v>192</v>
      </c>
      <c r="BJ171" s="449"/>
      <c r="BK171" s="449"/>
      <c r="BL171" s="449">
        <v>6.74</v>
      </c>
      <c r="BM171" s="449">
        <v>84</v>
      </c>
      <c r="BN171" s="449"/>
      <c r="BO171" s="449">
        <v>5000</v>
      </c>
      <c r="BP171" s="449">
        <v>219754</v>
      </c>
      <c r="BQ171" s="449">
        <v>0</v>
      </c>
      <c r="BR171" s="449">
        <v>2197</v>
      </c>
      <c r="BS171" s="449"/>
      <c r="BT171" s="449"/>
      <c r="BU171" s="449"/>
      <c r="BV171" s="449"/>
      <c r="BW171" s="449"/>
      <c r="BX171" s="449"/>
      <c r="BY171" s="449"/>
      <c r="BZ171" s="449"/>
      <c r="CA171" s="449"/>
      <c r="CB171" s="449"/>
      <c r="CC171" s="449" t="s">
        <v>872</v>
      </c>
      <c r="CD171" s="449" t="s">
        <v>873</v>
      </c>
      <c r="CE171" s="449" t="s">
        <v>874</v>
      </c>
      <c r="CF171" s="449" t="s">
        <v>231</v>
      </c>
      <c r="CG171" s="449" t="s">
        <v>875</v>
      </c>
      <c r="CH171" s="449" t="s">
        <v>876</v>
      </c>
      <c r="CI171" s="449" t="s">
        <v>195</v>
      </c>
    </row>
    <row r="172" spans="1:87" x14ac:dyDescent="0.3">
      <c r="A172">
        <f t="shared" si="13"/>
        <v>54274</v>
      </c>
      <c r="B172" t="s">
        <v>2677</v>
      </c>
      <c r="C172" s="389" t="str">
        <f t="shared" si="14"/>
        <v>054274</v>
      </c>
      <c r="D172" s="297" t="s">
        <v>900</v>
      </c>
      <c r="E172" s="435" t="s">
        <v>606</v>
      </c>
      <c r="F172" s="435" t="s">
        <v>1607</v>
      </c>
      <c r="G172" s="435" t="s">
        <v>1350</v>
      </c>
      <c r="H172" s="436">
        <v>2007</v>
      </c>
      <c r="I172" s="435" t="s">
        <v>1624</v>
      </c>
      <c r="J172" s="435" t="s">
        <v>1625</v>
      </c>
      <c r="K172" s="435" t="s">
        <v>1612</v>
      </c>
      <c r="L172" s="437">
        <v>39548</v>
      </c>
      <c r="M172" s="437">
        <v>39548</v>
      </c>
      <c r="N172" s="435" t="s">
        <v>1608</v>
      </c>
      <c r="O172" s="436">
        <v>62743</v>
      </c>
      <c r="P172" s="435" t="s">
        <v>1341</v>
      </c>
      <c r="Q172" s="438"/>
      <c r="R172" s="435" t="s">
        <v>1608</v>
      </c>
      <c r="S172" s="436">
        <v>3420990</v>
      </c>
      <c r="T172" s="435" t="s">
        <v>1341</v>
      </c>
      <c r="U172" s="438"/>
      <c r="V172" s="435" t="s">
        <v>250</v>
      </c>
      <c r="W172" s="435" t="s">
        <v>2398</v>
      </c>
      <c r="X172" s="436" t="b">
        <v>0</v>
      </c>
      <c r="Y172" s="435" t="s">
        <v>1341</v>
      </c>
      <c r="Z172" s="435" t="s">
        <v>1341</v>
      </c>
      <c r="AA172" t="str">
        <f t="shared" si="11"/>
        <v>SPRING CR NFH</v>
      </c>
      <c r="AN172" s="449" t="s">
        <v>188</v>
      </c>
      <c r="AO172" s="449">
        <v>4.0999999999999996</v>
      </c>
      <c r="AP172" s="449">
        <v>20150605</v>
      </c>
      <c r="AQ172" s="449" t="s">
        <v>770</v>
      </c>
      <c r="AR172" s="449" t="s">
        <v>770</v>
      </c>
      <c r="AS172" s="449">
        <v>5</v>
      </c>
      <c r="AT172" s="449">
        <v>94701</v>
      </c>
      <c r="AU172" s="449">
        <v>12</v>
      </c>
      <c r="AV172" s="449"/>
      <c r="AW172" s="449"/>
      <c r="AX172" s="449"/>
      <c r="AY172" s="449"/>
      <c r="AZ172" s="449">
        <v>1</v>
      </c>
      <c r="BA172" s="449">
        <v>3</v>
      </c>
      <c r="BB172" s="449">
        <v>2008</v>
      </c>
      <c r="BC172" s="449">
        <v>20090829</v>
      </c>
      <c r="BD172" s="449">
        <v>20090901</v>
      </c>
      <c r="BE172" s="449" t="s">
        <v>1013</v>
      </c>
      <c r="BF172" s="449" t="s">
        <v>1014</v>
      </c>
      <c r="BG172" s="449" t="s">
        <v>1015</v>
      </c>
      <c r="BH172" s="449" t="s">
        <v>191</v>
      </c>
      <c r="BI172" s="449" t="s">
        <v>192</v>
      </c>
      <c r="BJ172" s="449" t="s">
        <v>214</v>
      </c>
      <c r="BK172" s="449" t="s">
        <v>194</v>
      </c>
      <c r="BL172" s="449">
        <v>36.369999999999997</v>
      </c>
      <c r="BM172" s="449"/>
      <c r="BN172" s="449" t="s">
        <v>195</v>
      </c>
      <c r="BO172" s="449">
        <v>5000</v>
      </c>
      <c r="BP172" s="449">
        <v>157478</v>
      </c>
      <c r="BQ172" s="449">
        <v>0</v>
      </c>
      <c r="BR172" s="449">
        <v>1500</v>
      </c>
      <c r="BS172" s="449"/>
      <c r="BT172" s="449"/>
      <c r="BU172" s="449"/>
      <c r="BV172" s="449"/>
      <c r="BW172" s="449" t="s">
        <v>316</v>
      </c>
      <c r="BX172" s="449">
        <v>3.8E-3</v>
      </c>
      <c r="BY172" s="449">
        <v>30</v>
      </c>
      <c r="BZ172" s="449">
        <v>530</v>
      </c>
      <c r="CA172" s="449"/>
      <c r="CB172" s="449"/>
      <c r="CC172" s="449" t="s">
        <v>1016</v>
      </c>
      <c r="CD172" s="449" t="s">
        <v>1017</v>
      </c>
      <c r="CE172" s="449" t="s">
        <v>1016</v>
      </c>
      <c r="CF172" s="449" t="s">
        <v>776</v>
      </c>
      <c r="CG172" s="449" t="s">
        <v>1018</v>
      </c>
      <c r="CH172" s="449" t="s">
        <v>1019</v>
      </c>
      <c r="CI172" s="449" t="s">
        <v>195</v>
      </c>
    </row>
    <row r="173" spans="1:87" x14ac:dyDescent="0.3">
      <c r="A173">
        <f t="shared" si="13"/>
        <v>54276</v>
      </c>
      <c r="B173" t="s">
        <v>2677</v>
      </c>
      <c r="C173" s="389" t="str">
        <f t="shared" si="14"/>
        <v>054276</v>
      </c>
      <c r="D173" s="297" t="s">
        <v>900</v>
      </c>
      <c r="E173" s="435" t="s">
        <v>607</v>
      </c>
      <c r="F173" s="435" t="s">
        <v>1607</v>
      </c>
      <c r="G173" s="435" t="s">
        <v>1350</v>
      </c>
      <c r="H173" s="436">
        <v>2007</v>
      </c>
      <c r="I173" s="435" t="s">
        <v>1624</v>
      </c>
      <c r="J173" s="435" t="s">
        <v>1625</v>
      </c>
      <c r="K173" s="435" t="s">
        <v>1612</v>
      </c>
      <c r="L173" s="437">
        <v>39548</v>
      </c>
      <c r="M173" s="437">
        <v>39548</v>
      </c>
      <c r="N173" s="435" t="s">
        <v>1608</v>
      </c>
      <c r="O173" s="436">
        <v>62594</v>
      </c>
      <c r="P173" s="435" t="s">
        <v>1341</v>
      </c>
      <c r="Q173" s="441"/>
      <c r="R173" s="435" t="s">
        <v>1608</v>
      </c>
      <c r="S173" s="436">
        <v>318998</v>
      </c>
      <c r="T173" s="435" t="s">
        <v>1341</v>
      </c>
      <c r="U173" s="441"/>
      <c r="V173" s="435" t="s">
        <v>250</v>
      </c>
      <c r="W173" s="435" t="s">
        <v>2398</v>
      </c>
      <c r="X173" s="436" t="b">
        <v>0</v>
      </c>
      <c r="Y173" s="435" t="s">
        <v>1341</v>
      </c>
      <c r="Z173" s="435" t="s">
        <v>1341</v>
      </c>
      <c r="AA173" t="str">
        <f t="shared" si="11"/>
        <v>SPRING CR NFH</v>
      </c>
      <c r="AN173" s="449" t="s">
        <v>188</v>
      </c>
      <c r="AO173" s="449">
        <v>4.0999999999999996</v>
      </c>
      <c r="AP173" s="449">
        <v>20150204</v>
      </c>
      <c r="AQ173" s="449" t="s">
        <v>1047</v>
      </c>
      <c r="AR173" s="449" t="s">
        <v>1047</v>
      </c>
      <c r="AS173" s="449">
        <v>3</v>
      </c>
      <c r="AT173" s="449">
        <v>180170</v>
      </c>
      <c r="AU173" s="449">
        <v>12</v>
      </c>
      <c r="AV173" s="449"/>
      <c r="AW173" s="449"/>
      <c r="AX173" s="449"/>
      <c r="AY173" s="449"/>
      <c r="AZ173" s="449">
        <v>1</v>
      </c>
      <c r="BA173" s="449">
        <v>2</v>
      </c>
      <c r="BB173" s="449">
        <v>2007</v>
      </c>
      <c r="BC173" s="449">
        <v>20080630</v>
      </c>
      <c r="BD173" s="449">
        <v>20080630</v>
      </c>
      <c r="BE173" s="449" t="s">
        <v>1118</v>
      </c>
      <c r="BF173" s="449" t="s">
        <v>1119</v>
      </c>
      <c r="BG173" s="449" t="s">
        <v>1108</v>
      </c>
      <c r="BH173" s="449" t="s">
        <v>191</v>
      </c>
      <c r="BI173" s="449" t="s">
        <v>192</v>
      </c>
      <c r="BJ173" s="449" t="s">
        <v>193</v>
      </c>
      <c r="BK173" s="449"/>
      <c r="BL173" s="449">
        <v>4.05</v>
      </c>
      <c r="BM173" s="449">
        <v>71</v>
      </c>
      <c r="BN173" s="449" t="s">
        <v>195</v>
      </c>
      <c r="BO173" s="449">
        <v>5000</v>
      </c>
      <c r="BP173" s="449">
        <v>29035</v>
      </c>
      <c r="BQ173" s="449"/>
      <c r="BR173" s="449"/>
      <c r="BS173" s="449">
        <v>0</v>
      </c>
      <c r="BT173" s="449">
        <v>84087</v>
      </c>
      <c r="BU173" s="449">
        <v>5000</v>
      </c>
      <c r="BV173" s="449">
        <v>1037</v>
      </c>
      <c r="BW173" s="449" t="s">
        <v>214</v>
      </c>
      <c r="BX173" s="449">
        <v>3.4500000000000003E-2</v>
      </c>
      <c r="BY173" s="449">
        <v>19</v>
      </c>
      <c r="BZ173" s="449">
        <v>261</v>
      </c>
      <c r="CA173" s="449"/>
      <c r="CB173" s="449"/>
      <c r="CC173" s="449" t="s">
        <v>1121</v>
      </c>
      <c r="CD173" s="449" t="s">
        <v>1122</v>
      </c>
      <c r="CE173" s="449" t="s">
        <v>1112</v>
      </c>
      <c r="CF173" s="449" t="s">
        <v>1055</v>
      </c>
      <c r="CG173" s="449" t="s">
        <v>1113</v>
      </c>
      <c r="CH173" s="449" t="s">
        <v>1114</v>
      </c>
      <c r="CI173" s="449" t="s">
        <v>195</v>
      </c>
    </row>
    <row r="174" spans="1:87" x14ac:dyDescent="0.3">
      <c r="A174">
        <f t="shared" si="13"/>
        <v>54864</v>
      </c>
      <c r="B174" t="s">
        <v>2677</v>
      </c>
      <c r="C174" s="389" t="str">
        <f t="shared" si="14"/>
        <v>054864</v>
      </c>
      <c r="D174" s="297" t="s">
        <v>900</v>
      </c>
      <c r="E174" s="435" t="s">
        <v>1623</v>
      </c>
      <c r="F174" s="435" t="s">
        <v>1607</v>
      </c>
      <c r="G174" s="435" t="s">
        <v>1350</v>
      </c>
      <c r="H174" s="436">
        <v>2008</v>
      </c>
      <c r="I174" s="435" t="s">
        <v>1624</v>
      </c>
      <c r="J174" s="435" t="s">
        <v>1625</v>
      </c>
      <c r="K174" s="435" t="s">
        <v>1612</v>
      </c>
      <c r="L174" s="437">
        <v>39916</v>
      </c>
      <c r="M174" s="437">
        <v>39916</v>
      </c>
      <c r="N174" s="435" t="s">
        <v>1608</v>
      </c>
      <c r="O174" s="436">
        <v>179920</v>
      </c>
      <c r="P174" s="435" t="s">
        <v>1341</v>
      </c>
      <c r="Q174" s="441"/>
      <c r="R174" s="435" t="s">
        <v>1608</v>
      </c>
      <c r="S174" s="436">
        <v>6099446</v>
      </c>
      <c r="T174" s="435" t="s">
        <v>1341</v>
      </c>
      <c r="U174" s="438"/>
      <c r="V174" s="435" t="s">
        <v>250</v>
      </c>
      <c r="W174" s="435" t="s">
        <v>1626</v>
      </c>
      <c r="X174" s="436" t="b">
        <v>0</v>
      </c>
      <c r="Y174" s="435" t="s">
        <v>1341</v>
      </c>
      <c r="Z174" s="435" t="s">
        <v>1341</v>
      </c>
      <c r="AA174" t="str">
        <f t="shared" si="11"/>
        <v>SPRING CR NFH</v>
      </c>
      <c r="AN174" s="449" t="s">
        <v>188</v>
      </c>
      <c r="AO174" s="449">
        <v>4.0999999999999996</v>
      </c>
      <c r="AP174" s="449">
        <v>20150204</v>
      </c>
      <c r="AQ174" s="449" t="s">
        <v>1047</v>
      </c>
      <c r="AR174" s="449" t="s">
        <v>1047</v>
      </c>
      <c r="AS174" s="449">
        <v>3</v>
      </c>
      <c r="AT174" s="449">
        <v>180183</v>
      </c>
      <c r="AU174" s="449">
        <v>12</v>
      </c>
      <c r="AV174" s="449"/>
      <c r="AW174" s="449"/>
      <c r="AX174" s="449"/>
      <c r="AY174" s="449"/>
      <c r="AZ174" s="449">
        <v>1</v>
      </c>
      <c r="BA174" s="449">
        <v>1</v>
      </c>
      <c r="BB174" s="449">
        <v>2007</v>
      </c>
      <c r="BC174" s="449">
        <v>20090423</v>
      </c>
      <c r="BD174" s="449">
        <v>20090423</v>
      </c>
      <c r="BE174" s="449" t="s">
        <v>1195</v>
      </c>
      <c r="BF174" s="449" t="s">
        <v>1196</v>
      </c>
      <c r="BG174" s="449" t="s">
        <v>1197</v>
      </c>
      <c r="BH174" s="449" t="s">
        <v>1198</v>
      </c>
      <c r="BI174" s="449" t="s">
        <v>192</v>
      </c>
      <c r="BJ174" s="449" t="s">
        <v>193</v>
      </c>
      <c r="BK174" s="449"/>
      <c r="BL174" s="449">
        <v>17.82</v>
      </c>
      <c r="BM174" s="449">
        <v>114</v>
      </c>
      <c r="BN174" s="449" t="s">
        <v>195</v>
      </c>
      <c r="BO174" s="449">
        <v>5000</v>
      </c>
      <c r="BP174" s="449">
        <v>49226</v>
      </c>
      <c r="BQ174" s="449"/>
      <c r="BR174" s="449"/>
      <c r="BS174" s="449">
        <v>5000</v>
      </c>
      <c r="BT174" s="449">
        <v>2051</v>
      </c>
      <c r="BU174" s="449">
        <v>0</v>
      </c>
      <c r="BV174" s="449">
        <v>222</v>
      </c>
      <c r="BW174" s="449" t="s">
        <v>214</v>
      </c>
      <c r="BX174" s="449">
        <v>0.04</v>
      </c>
      <c r="BY174" s="449">
        <v>30</v>
      </c>
      <c r="BZ174" s="449">
        <v>300</v>
      </c>
      <c r="CA174" s="449"/>
      <c r="CB174" s="449" t="s">
        <v>1199</v>
      </c>
      <c r="CC174" s="449" t="s">
        <v>1200</v>
      </c>
      <c r="CD174" s="449" t="s">
        <v>1201</v>
      </c>
      <c r="CE174" s="449" t="s">
        <v>1202</v>
      </c>
      <c r="CF174" s="449" t="s">
        <v>1055</v>
      </c>
      <c r="CG174" s="449" t="s">
        <v>1056</v>
      </c>
      <c r="CH174" s="449" t="s">
        <v>1203</v>
      </c>
      <c r="CI174" s="449" t="s">
        <v>195</v>
      </c>
    </row>
    <row r="175" spans="1:87" x14ac:dyDescent="0.3">
      <c r="A175">
        <f t="shared" si="13"/>
        <v>54866</v>
      </c>
      <c r="B175" t="s">
        <v>2677</v>
      </c>
      <c r="C175" s="389" t="str">
        <f t="shared" si="14"/>
        <v>054866</v>
      </c>
      <c r="D175" s="297" t="s">
        <v>900</v>
      </c>
      <c r="E175" s="435" t="s">
        <v>1627</v>
      </c>
      <c r="F175" s="435" t="s">
        <v>1607</v>
      </c>
      <c r="G175" s="435" t="s">
        <v>1350</v>
      </c>
      <c r="H175" s="436">
        <v>2008</v>
      </c>
      <c r="I175" s="435" t="s">
        <v>1624</v>
      </c>
      <c r="J175" s="435" t="s">
        <v>1625</v>
      </c>
      <c r="K175" s="435" t="s">
        <v>1612</v>
      </c>
      <c r="L175" s="437">
        <v>39934</v>
      </c>
      <c r="M175" s="437">
        <v>39934</v>
      </c>
      <c r="N175" s="435" t="s">
        <v>1608</v>
      </c>
      <c r="O175" s="436">
        <v>179973</v>
      </c>
      <c r="P175" s="435" t="s">
        <v>1341</v>
      </c>
      <c r="Q175" s="441"/>
      <c r="R175" s="435" t="s">
        <v>1608</v>
      </c>
      <c r="S175" s="436">
        <v>4413723</v>
      </c>
      <c r="T175" s="435" t="s">
        <v>1341</v>
      </c>
      <c r="U175" s="438"/>
      <c r="V175" s="435" t="s">
        <v>250</v>
      </c>
      <c r="W175" s="435" t="s">
        <v>1628</v>
      </c>
      <c r="X175" s="436" t="b">
        <v>0</v>
      </c>
      <c r="Y175" s="435" t="s">
        <v>1341</v>
      </c>
      <c r="Z175" s="435" t="s">
        <v>1341</v>
      </c>
      <c r="AA175" t="str">
        <f t="shared" si="11"/>
        <v>SPRING CR NFH</v>
      </c>
      <c r="AN175" s="449" t="s">
        <v>188</v>
      </c>
      <c r="AO175" s="449">
        <v>4.0999999999999996</v>
      </c>
      <c r="AP175" s="449">
        <v>20150204</v>
      </c>
      <c r="AQ175" s="449" t="s">
        <v>1047</v>
      </c>
      <c r="AR175" s="449" t="s">
        <v>1047</v>
      </c>
      <c r="AS175" s="449">
        <v>3</v>
      </c>
      <c r="AT175" s="449">
        <v>180184</v>
      </c>
      <c r="AU175" s="449">
        <v>12</v>
      </c>
      <c r="AV175" s="449"/>
      <c r="AW175" s="449"/>
      <c r="AX175" s="449"/>
      <c r="AY175" s="449"/>
      <c r="AZ175" s="449">
        <v>1</v>
      </c>
      <c r="BA175" s="449">
        <v>1</v>
      </c>
      <c r="BB175" s="449">
        <v>2007</v>
      </c>
      <c r="BC175" s="449">
        <v>20090424</v>
      </c>
      <c r="BD175" s="449">
        <v>20090427</v>
      </c>
      <c r="BE175" s="449" t="s">
        <v>1195</v>
      </c>
      <c r="BF175" s="449" t="s">
        <v>1196</v>
      </c>
      <c r="BG175" s="449" t="s">
        <v>1197</v>
      </c>
      <c r="BH175" s="449" t="s">
        <v>1198</v>
      </c>
      <c r="BI175" s="449" t="s">
        <v>192</v>
      </c>
      <c r="BJ175" s="449" t="s">
        <v>193</v>
      </c>
      <c r="BK175" s="449"/>
      <c r="BL175" s="449">
        <v>17.82</v>
      </c>
      <c r="BM175" s="449">
        <v>116</v>
      </c>
      <c r="BN175" s="449" t="s">
        <v>195</v>
      </c>
      <c r="BO175" s="449">
        <v>5000</v>
      </c>
      <c r="BP175" s="449">
        <v>53692</v>
      </c>
      <c r="BQ175" s="449"/>
      <c r="BR175" s="449"/>
      <c r="BS175" s="449">
        <v>5000</v>
      </c>
      <c r="BT175" s="449">
        <v>984</v>
      </c>
      <c r="BU175" s="449">
        <v>0</v>
      </c>
      <c r="BV175" s="449">
        <v>242</v>
      </c>
      <c r="BW175" s="449" t="s">
        <v>214</v>
      </c>
      <c r="BX175" s="449">
        <v>1.7999999999999999E-2</v>
      </c>
      <c r="BY175" s="449">
        <v>30</v>
      </c>
      <c r="BZ175" s="449">
        <v>300</v>
      </c>
      <c r="CA175" s="449"/>
      <c r="CB175" s="449" t="s">
        <v>1204</v>
      </c>
      <c r="CC175" s="449" t="s">
        <v>1200</v>
      </c>
      <c r="CD175" s="449" t="s">
        <v>1201</v>
      </c>
      <c r="CE175" s="449" t="s">
        <v>1202</v>
      </c>
      <c r="CF175" s="449" t="s">
        <v>1055</v>
      </c>
      <c r="CG175" s="449" t="s">
        <v>1056</v>
      </c>
      <c r="CH175" s="449" t="s">
        <v>1203</v>
      </c>
      <c r="CI175" s="449" t="s">
        <v>195</v>
      </c>
    </row>
    <row r="176" spans="1:87" x14ac:dyDescent="0.3">
      <c r="A176">
        <f t="shared" si="13"/>
        <v>632866</v>
      </c>
      <c r="B176" t="s">
        <v>2677</v>
      </c>
      <c r="C176" s="389" t="str">
        <f t="shared" si="14"/>
        <v>632866</v>
      </c>
      <c r="D176" s="297" t="s">
        <v>913</v>
      </c>
      <c r="E176" s="435" t="s">
        <v>2105</v>
      </c>
      <c r="F176" s="435" t="s">
        <v>1607</v>
      </c>
      <c r="G176" s="435" t="s">
        <v>913</v>
      </c>
      <c r="H176" s="436">
        <v>2005</v>
      </c>
      <c r="I176" s="435" t="s">
        <v>2100</v>
      </c>
      <c r="J176" s="435" t="s">
        <v>1799</v>
      </c>
      <c r="K176" s="435" t="s">
        <v>1607</v>
      </c>
      <c r="L176" s="437">
        <v>39160</v>
      </c>
      <c r="M176" s="437">
        <v>39160</v>
      </c>
      <c r="N176" s="435" t="s">
        <v>1608</v>
      </c>
      <c r="O176" s="436">
        <v>149923</v>
      </c>
      <c r="P176" s="435" t="s">
        <v>1613</v>
      </c>
      <c r="Q176" s="439">
        <v>1219</v>
      </c>
      <c r="R176" s="435" t="s">
        <v>1608</v>
      </c>
      <c r="S176" s="436">
        <v>1209</v>
      </c>
      <c r="T176" s="435" t="s">
        <v>1341</v>
      </c>
      <c r="U176" s="441"/>
      <c r="V176" s="435" t="s">
        <v>1341</v>
      </c>
      <c r="W176" s="435" t="s">
        <v>1341</v>
      </c>
      <c r="X176" s="436" t="b">
        <v>0</v>
      </c>
      <c r="Y176" s="435" t="s">
        <v>1341</v>
      </c>
      <c r="Z176" s="435" t="s">
        <v>1341</v>
      </c>
      <c r="AA176" t="str">
        <f t="shared" si="11"/>
        <v>LEWIS RIVER HATCHERY</v>
      </c>
      <c r="AN176" s="449" t="s">
        <v>188</v>
      </c>
      <c r="AO176" s="449">
        <v>4.0999999999999996</v>
      </c>
      <c r="AP176" s="449">
        <v>20150204</v>
      </c>
      <c r="AQ176" s="449" t="s">
        <v>1047</v>
      </c>
      <c r="AR176" s="449" t="s">
        <v>1047</v>
      </c>
      <c r="AS176" s="449">
        <v>3</v>
      </c>
      <c r="AT176" s="449">
        <v>180189</v>
      </c>
      <c r="AU176" s="449">
        <v>12</v>
      </c>
      <c r="AV176" s="449"/>
      <c r="AW176" s="449"/>
      <c r="AX176" s="449"/>
      <c r="AY176" s="449"/>
      <c r="AZ176" s="449">
        <v>1</v>
      </c>
      <c r="BA176" s="449">
        <v>1</v>
      </c>
      <c r="BB176" s="449">
        <v>2007</v>
      </c>
      <c r="BC176" s="449">
        <v>20090423</v>
      </c>
      <c r="BD176" s="449">
        <v>20090427</v>
      </c>
      <c r="BE176" s="449" t="s">
        <v>1195</v>
      </c>
      <c r="BF176" s="449" t="s">
        <v>1196</v>
      </c>
      <c r="BG176" s="449" t="s">
        <v>1197</v>
      </c>
      <c r="BH176" s="449" t="s">
        <v>1198</v>
      </c>
      <c r="BI176" s="449" t="s">
        <v>192</v>
      </c>
      <c r="BJ176" s="449" t="s">
        <v>193</v>
      </c>
      <c r="BK176" s="449"/>
      <c r="BL176" s="449">
        <v>17.82</v>
      </c>
      <c r="BM176" s="449">
        <v>115</v>
      </c>
      <c r="BN176" s="449" t="s">
        <v>195</v>
      </c>
      <c r="BO176" s="449">
        <v>5000</v>
      </c>
      <c r="BP176" s="449">
        <v>40260</v>
      </c>
      <c r="BQ176" s="449"/>
      <c r="BR176" s="449"/>
      <c r="BS176" s="449">
        <v>5000</v>
      </c>
      <c r="BT176" s="449">
        <v>407</v>
      </c>
      <c r="BU176" s="449">
        <v>0</v>
      </c>
      <c r="BV176" s="449">
        <v>182</v>
      </c>
      <c r="BW176" s="449" t="s">
        <v>214</v>
      </c>
      <c r="BX176" s="449">
        <v>0.01</v>
      </c>
      <c r="BY176" s="449">
        <v>30</v>
      </c>
      <c r="BZ176" s="449">
        <v>300</v>
      </c>
      <c r="CA176" s="449"/>
      <c r="CB176" s="449" t="s">
        <v>1205</v>
      </c>
      <c r="CC176" s="449" t="s">
        <v>1200</v>
      </c>
      <c r="CD176" s="449" t="s">
        <v>1201</v>
      </c>
      <c r="CE176" s="449" t="s">
        <v>1202</v>
      </c>
      <c r="CF176" s="449" t="s">
        <v>1055</v>
      </c>
      <c r="CG176" s="449" t="s">
        <v>1056</v>
      </c>
      <c r="CH176" s="449" t="s">
        <v>1203</v>
      </c>
      <c r="CI176" s="449" t="s">
        <v>195</v>
      </c>
    </row>
    <row r="177" spans="1:87" x14ac:dyDescent="0.3">
      <c r="A177">
        <f t="shared" si="13"/>
        <v>633399</v>
      </c>
      <c r="B177" t="s">
        <v>2677</v>
      </c>
      <c r="C177" s="389" t="str">
        <f t="shared" si="14"/>
        <v>633399</v>
      </c>
      <c r="D177" s="297" t="s">
        <v>913</v>
      </c>
      <c r="E177" s="435" t="s">
        <v>2109</v>
      </c>
      <c r="F177" s="435" t="s">
        <v>1607</v>
      </c>
      <c r="G177" s="435" t="s">
        <v>913</v>
      </c>
      <c r="H177" s="436">
        <v>2005</v>
      </c>
      <c r="I177" s="435" t="s">
        <v>2101</v>
      </c>
      <c r="J177" s="435" t="s">
        <v>2102</v>
      </c>
      <c r="K177" s="435" t="s">
        <v>1607</v>
      </c>
      <c r="L177" s="437">
        <v>39142</v>
      </c>
      <c r="M177" s="437">
        <v>39151</v>
      </c>
      <c r="N177" s="435" t="s">
        <v>1608</v>
      </c>
      <c r="O177" s="436">
        <v>122564</v>
      </c>
      <c r="P177" s="435" t="s">
        <v>1613</v>
      </c>
      <c r="Q177" s="439">
        <v>2363</v>
      </c>
      <c r="R177" s="435" t="s">
        <v>1608</v>
      </c>
      <c r="S177" s="439">
        <v>123</v>
      </c>
      <c r="T177" s="435" t="s">
        <v>1341</v>
      </c>
      <c r="U177" s="438"/>
      <c r="V177" s="435" t="s">
        <v>1341</v>
      </c>
      <c r="W177" s="435" t="s">
        <v>1341</v>
      </c>
      <c r="X177" s="436" t="b">
        <v>0</v>
      </c>
      <c r="Y177" s="435" t="s">
        <v>1341</v>
      </c>
      <c r="Z177" s="435" t="s">
        <v>1341</v>
      </c>
      <c r="AA177" t="str">
        <f t="shared" si="11"/>
        <v>FALLERT CR HATCHERY</v>
      </c>
      <c r="AN177" s="449" t="s">
        <v>188</v>
      </c>
      <c r="AO177" s="449">
        <v>4.0999999999999996</v>
      </c>
      <c r="AP177" s="449">
        <v>20150204</v>
      </c>
      <c r="AQ177" s="449" t="s">
        <v>1047</v>
      </c>
      <c r="AR177" s="449" t="s">
        <v>1047</v>
      </c>
      <c r="AS177" s="449">
        <v>3</v>
      </c>
      <c r="AT177" s="449">
        <v>180273</v>
      </c>
      <c r="AU177" s="449">
        <v>12</v>
      </c>
      <c r="AV177" s="449"/>
      <c r="AW177" s="449"/>
      <c r="AX177" s="449"/>
      <c r="AY177" s="449"/>
      <c r="AZ177" s="449">
        <v>1</v>
      </c>
      <c r="BA177" s="449">
        <v>3</v>
      </c>
      <c r="BB177" s="449">
        <v>2008</v>
      </c>
      <c r="BC177" s="449">
        <v>20090522</v>
      </c>
      <c r="BD177" s="449">
        <v>20090522</v>
      </c>
      <c r="BE177" s="449" t="s">
        <v>1126</v>
      </c>
      <c r="BF177" s="449" t="s">
        <v>1127</v>
      </c>
      <c r="BG177" s="449" t="s">
        <v>1128</v>
      </c>
      <c r="BH177" s="449" t="s">
        <v>191</v>
      </c>
      <c r="BI177" s="449" t="s">
        <v>192</v>
      </c>
      <c r="BJ177" s="449" t="s">
        <v>193</v>
      </c>
      <c r="BK177" s="449"/>
      <c r="BL177" s="449">
        <v>5.12</v>
      </c>
      <c r="BM177" s="449"/>
      <c r="BN177" s="449" t="s">
        <v>195</v>
      </c>
      <c r="BO177" s="449">
        <v>5000</v>
      </c>
      <c r="BP177" s="449">
        <v>25830</v>
      </c>
      <c r="BQ177" s="449"/>
      <c r="BR177" s="449"/>
      <c r="BS177" s="449">
        <v>0</v>
      </c>
      <c r="BT177" s="449">
        <v>406484</v>
      </c>
      <c r="BU177" s="449">
        <v>5000</v>
      </c>
      <c r="BV177" s="449">
        <v>349</v>
      </c>
      <c r="BW177" s="449" t="s">
        <v>214</v>
      </c>
      <c r="BX177" s="449">
        <v>1.3299999999999999E-2</v>
      </c>
      <c r="BY177" s="449">
        <v>5</v>
      </c>
      <c r="BZ177" s="449">
        <v>300</v>
      </c>
      <c r="CA177" s="449"/>
      <c r="CB177" s="449" t="s">
        <v>1852</v>
      </c>
      <c r="CC177" s="449" t="s">
        <v>1129</v>
      </c>
      <c r="CD177" s="449" t="s">
        <v>1130</v>
      </c>
      <c r="CE177" s="449" t="s">
        <v>1131</v>
      </c>
      <c r="CF177" s="449" t="s">
        <v>1055</v>
      </c>
      <c r="CG177" s="449" t="s">
        <v>1113</v>
      </c>
      <c r="CH177" s="449" t="s">
        <v>1114</v>
      </c>
      <c r="CI177" s="449" t="s">
        <v>195</v>
      </c>
    </row>
    <row r="178" spans="1:87" x14ac:dyDescent="0.3">
      <c r="A178">
        <f t="shared" si="13"/>
        <v>633465</v>
      </c>
      <c r="B178" t="s">
        <v>2677</v>
      </c>
      <c r="C178" s="389" t="str">
        <f t="shared" si="14"/>
        <v>633465</v>
      </c>
      <c r="D178" s="297" t="s">
        <v>913</v>
      </c>
      <c r="E178" s="435" t="s">
        <v>2114</v>
      </c>
      <c r="F178" s="435" t="s">
        <v>1607</v>
      </c>
      <c r="G178" s="435" t="s">
        <v>913</v>
      </c>
      <c r="H178" s="436">
        <v>2005</v>
      </c>
      <c r="I178" s="435" t="s">
        <v>1796</v>
      </c>
      <c r="J178" s="435" t="s">
        <v>1797</v>
      </c>
      <c r="K178" s="435" t="s">
        <v>1607</v>
      </c>
      <c r="L178" s="437">
        <v>39161</v>
      </c>
      <c r="M178" s="437">
        <v>39174</v>
      </c>
      <c r="N178" s="435" t="s">
        <v>1608</v>
      </c>
      <c r="O178" s="436">
        <v>105537</v>
      </c>
      <c r="P178" s="435" t="s">
        <v>1613</v>
      </c>
      <c r="Q178" s="439">
        <v>217</v>
      </c>
      <c r="R178" s="435" t="s">
        <v>1608</v>
      </c>
      <c r="S178" s="439">
        <v>745</v>
      </c>
      <c r="T178" s="435" t="s">
        <v>1341</v>
      </c>
      <c r="U178" s="438"/>
      <c r="V178" s="435" t="s">
        <v>1341</v>
      </c>
      <c r="W178" s="435" t="s">
        <v>1341</v>
      </c>
      <c r="X178" s="436" t="b">
        <v>0</v>
      </c>
      <c r="Y178" s="435" t="s">
        <v>1341</v>
      </c>
      <c r="Z178" s="435" t="s">
        <v>1341</v>
      </c>
      <c r="AA178" t="str">
        <f t="shared" si="11"/>
        <v>COWLITZ SALMON HATCH</v>
      </c>
      <c r="AN178" s="449" t="s">
        <v>188</v>
      </c>
      <c r="AO178" s="449">
        <v>4.0999999999999996</v>
      </c>
      <c r="AP178" s="449">
        <v>20150204</v>
      </c>
      <c r="AQ178" s="449" t="s">
        <v>1047</v>
      </c>
      <c r="AR178" s="449" t="s">
        <v>1047</v>
      </c>
      <c r="AS178" s="449">
        <v>3</v>
      </c>
      <c r="AT178" s="449">
        <v>180276</v>
      </c>
      <c r="AU178" s="449">
        <v>12</v>
      </c>
      <c r="AV178" s="449"/>
      <c r="AW178" s="449"/>
      <c r="AX178" s="449"/>
      <c r="AY178" s="449"/>
      <c r="AZ178" s="449">
        <v>1</v>
      </c>
      <c r="BA178" s="449">
        <v>2</v>
      </c>
      <c r="BB178" s="449">
        <v>2008</v>
      </c>
      <c r="BC178" s="449">
        <v>20090514</v>
      </c>
      <c r="BD178" s="449">
        <v>20090515</v>
      </c>
      <c r="BE178" s="449" t="s">
        <v>1188</v>
      </c>
      <c r="BF178" s="449" t="s">
        <v>1189</v>
      </c>
      <c r="BG178" s="449" t="s">
        <v>1190</v>
      </c>
      <c r="BH178" s="449" t="s">
        <v>191</v>
      </c>
      <c r="BI178" s="449" t="s">
        <v>192</v>
      </c>
      <c r="BJ178" s="449" t="s">
        <v>193</v>
      </c>
      <c r="BK178" s="449"/>
      <c r="BL178" s="449">
        <v>4.8</v>
      </c>
      <c r="BM178" s="449">
        <v>75</v>
      </c>
      <c r="BN178" s="449" t="s">
        <v>195</v>
      </c>
      <c r="BO178" s="449">
        <v>5000</v>
      </c>
      <c r="BP178" s="449">
        <v>50588</v>
      </c>
      <c r="BQ178" s="449"/>
      <c r="BR178" s="449"/>
      <c r="BS178" s="449">
        <v>0</v>
      </c>
      <c r="BT178" s="449">
        <v>50503</v>
      </c>
      <c r="BU178" s="449">
        <v>5000</v>
      </c>
      <c r="BV178" s="449">
        <v>1565</v>
      </c>
      <c r="BW178" s="449" t="s">
        <v>214</v>
      </c>
      <c r="BX178" s="449">
        <v>0.03</v>
      </c>
      <c r="BY178" s="449">
        <v>27</v>
      </c>
      <c r="BZ178" s="449">
        <v>200</v>
      </c>
      <c r="CA178" s="449"/>
      <c r="CB178" s="449" t="s">
        <v>1853</v>
      </c>
      <c r="CC178" s="449" t="s">
        <v>1191</v>
      </c>
      <c r="CD178" s="449" t="s">
        <v>1192</v>
      </c>
      <c r="CE178" s="449" t="s">
        <v>1193</v>
      </c>
      <c r="CF178" s="449" t="s">
        <v>1055</v>
      </c>
      <c r="CG178" s="449" t="s">
        <v>1056</v>
      </c>
      <c r="CH178" s="449" t="s">
        <v>1194</v>
      </c>
      <c r="CI178" s="449" t="s">
        <v>195</v>
      </c>
    </row>
    <row r="179" spans="1:87" x14ac:dyDescent="0.3">
      <c r="A179">
        <f t="shared" si="13"/>
        <v>633397</v>
      </c>
      <c r="B179" t="s">
        <v>2677</v>
      </c>
      <c r="C179" s="389" t="str">
        <f t="shared" si="14"/>
        <v>633397</v>
      </c>
      <c r="D179" s="297" t="s">
        <v>913</v>
      </c>
      <c r="E179" s="435" t="s">
        <v>2111</v>
      </c>
      <c r="F179" s="435" t="s">
        <v>1607</v>
      </c>
      <c r="G179" s="435" t="s">
        <v>913</v>
      </c>
      <c r="H179" s="436">
        <v>2006</v>
      </c>
      <c r="I179" s="435" t="s">
        <v>2100</v>
      </c>
      <c r="J179" s="435" t="s">
        <v>1799</v>
      </c>
      <c r="K179" s="435" t="s">
        <v>1607</v>
      </c>
      <c r="L179" s="437">
        <v>39524</v>
      </c>
      <c r="M179" s="437">
        <v>39524</v>
      </c>
      <c r="N179" s="435" t="s">
        <v>1608</v>
      </c>
      <c r="O179" s="436">
        <v>138407</v>
      </c>
      <c r="P179" s="435" t="s">
        <v>1613</v>
      </c>
      <c r="Q179" s="439">
        <v>1378</v>
      </c>
      <c r="R179" s="435" t="s">
        <v>1608</v>
      </c>
      <c r="S179" s="436">
        <v>8476</v>
      </c>
      <c r="T179" s="435" t="s">
        <v>1341</v>
      </c>
      <c r="U179" s="441"/>
      <c r="V179" s="435" t="s">
        <v>250</v>
      </c>
      <c r="W179" s="435" t="s">
        <v>2650</v>
      </c>
      <c r="X179" s="436" t="b">
        <v>0</v>
      </c>
      <c r="Y179" s="435" t="s">
        <v>1341</v>
      </c>
      <c r="Z179" s="435" t="s">
        <v>1341</v>
      </c>
      <c r="AA179" t="str">
        <f t="shared" si="11"/>
        <v>LEWIS RIVER HATCHERY</v>
      </c>
      <c r="AN179" s="449" t="s">
        <v>188</v>
      </c>
      <c r="AO179" s="449">
        <v>4.0999999999999996</v>
      </c>
      <c r="AP179" s="449">
        <v>20150204</v>
      </c>
      <c r="AQ179" s="449" t="s">
        <v>1047</v>
      </c>
      <c r="AR179" s="449" t="s">
        <v>1047</v>
      </c>
      <c r="AS179" s="449">
        <v>3</v>
      </c>
      <c r="AT179" s="449">
        <v>180277</v>
      </c>
      <c r="AU179" s="449">
        <v>12</v>
      </c>
      <c r="AV179" s="449"/>
      <c r="AW179" s="449"/>
      <c r="AX179" s="449"/>
      <c r="AY179" s="449"/>
      <c r="AZ179" s="449">
        <v>1</v>
      </c>
      <c r="BA179" s="449">
        <v>2</v>
      </c>
      <c r="BB179" s="449">
        <v>2008</v>
      </c>
      <c r="BC179" s="449">
        <v>20090514</v>
      </c>
      <c r="BD179" s="449">
        <v>20090515</v>
      </c>
      <c r="BE179" s="449" t="s">
        <v>1188</v>
      </c>
      <c r="BF179" s="449" t="s">
        <v>1189</v>
      </c>
      <c r="BG179" s="449" t="s">
        <v>1190</v>
      </c>
      <c r="BH179" s="449" t="s">
        <v>191</v>
      </c>
      <c r="BI179" s="449" t="s">
        <v>192</v>
      </c>
      <c r="BJ179" s="449" t="s">
        <v>193</v>
      </c>
      <c r="BK179" s="449"/>
      <c r="BL179" s="449">
        <v>4.8</v>
      </c>
      <c r="BM179" s="449">
        <v>75</v>
      </c>
      <c r="BN179" s="449" t="s">
        <v>195</v>
      </c>
      <c r="BO179" s="449">
        <v>5000</v>
      </c>
      <c r="BP179" s="449">
        <v>49741</v>
      </c>
      <c r="BQ179" s="449"/>
      <c r="BR179" s="449"/>
      <c r="BS179" s="449">
        <v>0</v>
      </c>
      <c r="BT179" s="449">
        <v>49567</v>
      </c>
      <c r="BU179" s="449">
        <v>5000</v>
      </c>
      <c r="BV179" s="449">
        <v>1538</v>
      </c>
      <c r="BW179" s="449" t="s">
        <v>214</v>
      </c>
      <c r="BX179" s="449">
        <v>0.03</v>
      </c>
      <c r="BY179" s="449">
        <v>24</v>
      </c>
      <c r="BZ179" s="449">
        <v>200</v>
      </c>
      <c r="CA179" s="449"/>
      <c r="CB179" s="449" t="s">
        <v>1854</v>
      </c>
      <c r="CC179" s="449" t="s">
        <v>1191</v>
      </c>
      <c r="CD179" s="449" t="s">
        <v>1192</v>
      </c>
      <c r="CE179" s="449" t="s">
        <v>1193</v>
      </c>
      <c r="CF179" s="449" t="s">
        <v>1055</v>
      </c>
      <c r="CG179" s="449" t="s">
        <v>1056</v>
      </c>
      <c r="CH179" s="449" t="s">
        <v>1194</v>
      </c>
      <c r="CI179" s="449" t="s">
        <v>195</v>
      </c>
    </row>
    <row r="180" spans="1:87" x14ac:dyDescent="0.3">
      <c r="A180">
        <f t="shared" si="13"/>
        <v>633464</v>
      </c>
      <c r="B180" t="s">
        <v>2677</v>
      </c>
      <c r="C180" s="389" t="str">
        <f t="shared" si="14"/>
        <v>633464</v>
      </c>
      <c r="D180" s="297" t="s">
        <v>913</v>
      </c>
      <c r="E180" s="435" t="s">
        <v>2108</v>
      </c>
      <c r="F180" s="435" t="s">
        <v>1607</v>
      </c>
      <c r="G180" s="435" t="s">
        <v>913</v>
      </c>
      <c r="H180" s="436">
        <v>2006</v>
      </c>
      <c r="I180" s="435" t="s">
        <v>2101</v>
      </c>
      <c r="J180" s="435" t="s">
        <v>2102</v>
      </c>
      <c r="K180" s="435" t="s">
        <v>1607</v>
      </c>
      <c r="L180" s="437">
        <v>39508</v>
      </c>
      <c r="M180" s="437">
        <v>39517</v>
      </c>
      <c r="N180" s="435" t="s">
        <v>1608</v>
      </c>
      <c r="O180" s="436">
        <v>119987</v>
      </c>
      <c r="P180" s="435" t="s">
        <v>1613</v>
      </c>
      <c r="Q180" s="439">
        <v>494</v>
      </c>
      <c r="R180" s="435" t="s">
        <v>1341</v>
      </c>
      <c r="S180" s="440"/>
      <c r="T180" s="435" t="s">
        <v>1341</v>
      </c>
      <c r="U180" s="441"/>
      <c r="V180" s="435" t="s">
        <v>1341</v>
      </c>
      <c r="W180" s="435" t="s">
        <v>1341</v>
      </c>
      <c r="X180" s="436" t="b">
        <v>0</v>
      </c>
      <c r="Y180" s="435" t="s">
        <v>1341</v>
      </c>
      <c r="Z180" s="435" t="s">
        <v>1341</v>
      </c>
      <c r="AA180" t="str">
        <f t="shared" si="11"/>
        <v>FALLERT CR HATCHERY</v>
      </c>
      <c r="AN180" s="449" t="s">
        <v>188</v>
      </c>
      <c r="AO180" s="449">
        <v>4.0999999999999996</v>
      </c>
      <c r="AP180" s="449">
        <v>20150204</v>
      </c>
      <c r="AQ180" s="449" t="s">
        <v>1047</v>
      </c>
      <c r="AR180" s="449" t="s">
        <v>1047</v>
      </c>
      <c r="AS180" s="449">
        <v>3</v>
      </c>
      <c r="AT180" s="449">
        <v>180377</v>
      </c>
      <c r="AU180" s="449">
        <v>12</v>
      </c>
      <c r="AV180" s="449"/>
      <c r="AW180" s="449"/>
      <c r="AX180" s="449"/>
      <c r="AY180" s="449"/>
      <c r="AZ180" s="449">
        <v>1</v>
      </c>
      <c r="BA180" s="449">
        <v>3</v>
      </c>
      <c r="BB180" s="449">
        <v>2008</v>
      </c>
      <c r="BC180" s="449">
        <v>20090519</v>
      </c>
      <c r="BD180" s="449">
        <v>20090519</v>
      </c>
      <c r="BE180" s="449" t="s">
        <v>1132</v>
      </c>
      <c r="BF180" s="449" t="s">
        <v>1133</v>
      </c>
      <c r="BG180" s="449" t="s">
        <v>1134</v>
      </c>
      <c r="BH180" s="449" t="s">
        <v>191</v>
      </c>
      <c r="BI180" s="449" t="s">
        <v>192</v>
      </c>
      <c r="BJ180" s="449" t="s">
        <v>193</v>
      </c>
      <c r="BK180" s="449"/>
      <c r="BL180" s="449">
        <v>5.6</v>
      </c>
      <c r="BM180" s="449"/>
      <c r="BN180" s="449" t="s">
        <v>195</v>
      </c>
      <c r="BO180" s="449">
        <v>5000</v>
      </c>
      <c r="BP180" s="449">
        <v>29448</v>
      </c>
      <c r="BQ180" s="449"/>
      <c r="BR180" s="449"/>
      <c r="BS180" s="449">
        <v>0</v>
      </c>
      <c r="BT180" s="449">
        <v>56420</v>
      </c>
      <c r="BU180" s="449"/>
      <c r="BV180" s="449"/>
      <c r="BW180" s="449" t="s">
        <v>214</v>
      </c>
      <c r="BX180" s="449"/>
      <c r="BY180" s="449">
        <v>1</v>
      </c>
      <c r="BZ180" s="449">
        <v>200</v>
      </c>
      <c r="CA180" s="449"/>
      <c r="CB180" s="449" t="s">
        <v>1855</v>
      </c>
      <c r="CC180" s="449" t="s">
        <v>1136</v>
      </c>
      <c r="CD180" s="449" t="s">
        <v>1137</v>
      </c>
      <c r="CE180" s="449" t="s">
        <v>1138</v>
      </c>
      <c r="CF180" s="449" t="s">
        <v>1055</v>
      </c>
      <c r="CG180" s="449" t="s">
        <v>1113</v>
      </c>
      <c r="CH180" s="449" t="s">
        <v>1114</v>
      </c>
      <c r="CI180" s="449" t="s">
        <v>195</v>
      </c>
    </row>
    <row r="181" spans="1:87" x14ac:dyDescent="0.3">
      <c r="A181">
        <f t="shared" si="13"/>
        <v>633473</v>
      </c>
      <c r="B181" t="s">
        <v>2677</v>
      </c>
      <c r="C181" s="389" t="str">
        <f t="shared" si="14"/>
        <v>633473</v>
      </c>
      <c r="D181" s="297" t="s">
        <v>913</v>
      </c>
      <c r="E181" s="435" t="s">
        <v>2107</v>
      </c>
      <c r="F181" s="435" t="s">
        <v>1607</v>
      </c>
      <c r="G181" s="435" t="s">
        <v>913</v>
      </c>
      <c r="H181" s="436">
        <v>2006</v>
      </c>
      <c r="I181" s="435" t="s">
        <v>1796</v>
      </c>
      <c r="J181" s="435" t="s">
        <v>1797</v>
      </c>
      <c r="K181" s="435" t="s">
        <v>1607</v>
      </c>
      <c r="L181" s="437">
        <v>39532</v>
      </c>
      <c r="M181" s="437">
        <v>39542</v>
      </c>
      <c r="N181" s="435" t="s">
        <v>1608</v>
      </c>
      <c r="O181" s="436">
        <v>86283</v>
      </c>
      <c r="P181" s="435" t="s">
        <v>1613</v>
      </c>
      <c r="Q181" s="439">
        <v>158</v>
      </c>
      <c r="R181" s="435" t="s">
        <v>1608</v>
      </c>
      <c r="S181" s="436">
        <v>1401</v>
      </c>
      <c r="T181" s="435" t="s">
        <v>1341</v>
      </c>
      <c r="U181" s="441"/>
      <c r="V181" s="435" t="s">
        <v>1341</v>
      </c>
      <c r="W181" s="435" t="s">
        <v>1341</v>
      </c>
      <c r="X181" s="436" t="b">
        <v>0</v>
      </c>
      <c r="Y181" s="435" t="s">
        <v>1341</v>
      </c>
      <c r="Z181" s="435" t="s">
        <v>1341</v>
      </c>
      <c r="AA181" t="str">
        <f t="shared" si="11"/>
        <v>COWLITZ SALMON HATCH</v>
      </c>
      <c r="AN181" s="449" t="s">
        <v>188</v>
      </c>
      <c r="AO181" s="449">
        <v>4.0999999999999996</v>
      </c>
      <c r="AP181" s="449">
        <v>20150204</v>
      </c>
      <c r="AQ181" s="449" t="s">
        <v>1047</v>
      </c>
      <c r="AR181" s="449" t="s">
        <v>1047</v>
      </c>
      <c r="AS181" s="449">
        <v>3</v>
      </c>
      <c r="AT181" s="449">
        <v>180380</v>
      </c>
      <c r="AU181" s="449">
        <v>12</v>
      </c>
      <c r="AV181" s="449"/>
      <c r="AW181" s="449"/>
      <c r="AX181" s="449"/>
      <c r="AY181" s="449"/>
      <c r="AZ181" s="449">
        <v>1</v>
      </c>
      <c r="BA181" s="449">
        <v>2</v>
      </c>
      <c r="BB181" s="449">
        <v>2008</v>
      </c>
      <c r="BC181" s="449">
        <v>20090514</v>
      </c>
      <c r="BD181" s="449">
        <v>20090515</v>
      </c>
      <c r="BE181" s="449" t="s">
        <v>1188</v>
      </c>
      <c r="BF181" s="449" t="s">
        <v>1189</v>
      </c>
      <c r="BG181" s="449" t="s">
        <v>1190</v>
      </c>
      <c r="BH181" s="449" t="s">
        <v>191</v>
      </c>
      <c r="BI181" s="449" t="s">
        <v>192</v>
      </c>
      <c r="BJ181" s="449" t="s">
        <v>193</v>
      </c>
      <c r="BK181" s="449"/>
      <c r="BL181" s="449">
        <v>4.8</v>
      </c>
      <c r="BM181" s="449">
        <v>75</v>
      </c>
      <c r="BN181" s="449" t="s">
        <v>195</v>
      </c>
      <c r="BO181" s="449">
        <v>5000</v>
      </c>
      <c r="BP181" s="449">
        <v>24233</v>
      </c>
      <c r="BQ181" s="449"/>
      <c r="BR181" s="449"/>
      <c r="BS181" s="449">
        <v>0</v>
      </c>
      <c r="BT181" s="449">
        <v>24192</v>
      </c>
      <c r="BU181" s="449">
        <v>5000</v>
      </c>
      <c r="BV181" s="449">
        <v>749</v>
      </c>
      <c r="BW181" s="449" t="s">
        <v>214</v>
      </c>
      <c r="BX181" s="449">
        <v>0.03</v>
      </c>
      <c r="BY181" s="449">
        <v>23</v>
      </c>
      <c r="BZ181" s="449">
        <v>200</v>
      </c>
      <c r="CA181" s="449"/>
      <c r="CB181" s="449" t="s">
        <v>1856</v>
      </c>
      <c r="CC181" s="449" t="s">
        <v>1191</v>
      </c>
      <c r="CD181" s="449" t="s">
        <v>1192</v>
      </c>
      <c r="CE181" s="449" t="s">
        <v>1193</v>
      </c>
      <c r="CF181" s="449" t="s">
        <v>1055</v>
      </c>
      <c r="CG181" s="449" t="s">
        <v>1056</v>
      </c>
      <c r="CH181" s="449" t="s">
        <v>1194</v>
      </c>
      <c r="CI181" s="449" t="s">
        <v>195</v>
      </c>
    </row>
    <row r="182" spans="1:87" x14ac:dyDescent="0.3">
      <c r="A182">
        <f t="shared" si="13"/>
        <v>633974</v>
      </c>
      <c r="B182" t="s">
        <v>2677</v>
      </c>
      <c r="C182" s="389" t="str">
        <f t="shared" si="14"/>
        <v>633974</v>
      </c>
      <c r="D182" s="297" t="s">
        <v>913</v>
      </c>
      <c r="E182" s="435" t="s">
        <v>2110</v>
      </c>
      <c r="F182" s="435" t="s">
        <v>1607</v>
      </c>
      <c r="G182" s="435" t="s">
        <v>913</v>
      </c>
      <c r="H182" s="436">
        <v>2007</v>
      </c>
      <c r="I182" s="435" t="s">
        <v>1796</v>
      </c>
      <c r="J182" s="435" t="s">
        <v>1797</v>
      </c>
      <c r="K182" s="435" t="s">
        <v>1607</v>
      </c>
      <c r="L182" s="437">
        <v>39902</v>
      </c>
      <c r="M182" s="437">
        <v>39903</v>
      </c>
      <c r="N182" s="435" t="s">
        <v>1608</v>
      </c>
      <c r="O182" s="436">
        <v>88963</v>
      </c>
      <c r="P182" s="435" t="s">
        <v>1613</v>
      </c>
      <c r="Q182" s="439">
        <v>353</v>
      </c>
      <c r="R182" s="435" t="s">
        <v>1608</v>
      </c>
      <c r="S182" s="436">
        <v>153</v>
      </c>
      <c r="T182" s="435" t="s">
        <v>1341</v>
      </c>
      <c r="U182" s="441"/>
      <c r="V182" s="435" t="s">
        <v>1341</v>
      </c>
      <c r="W182" s="435" t="s">
        <v>1341</v>
      </c>
      <c r="X182" s="436" t="b">
        <v>0</v>
      </c>
      <c r="Y182" s="435" t="s">
        <v>1341</v>
      </c>
      <c r="Z182" s="435" t="s">
        <v>1341</v>
      </c>
      <c r="AA182" t="str">
        <f t="shared" si="11"/>
        <v>COWLITZ SALMON HATCH</v>
      </c>
      <c r="AN182" s="449" t="s">
        <v>188</v>
      </c>
      <c r="AO182" s="449">
        <v>4.0999999999999996</v>
      </c>
      <c r="AP182" s="449">
        <v>20150204</v>
      </c>
      <c r="AQ182" s="449" t="s">
        <v>1047</v>
      </c>
      <c r="AR182" s="449" t="s">
        <v>1047</v>
      </c>
      <c r="AS182" s="449">
        <v>3</v>
      </c>
      <c r="AT182" s="449">
        <v>180381</v>
      </c>
      <c r="AU182" s="449">
        <v>12</v>
      </c>
      <c r="AV182" s="449"/>
      <c r="AW182" s="449"/>
      <c r="AX182" s="449"/>
      <c r="AY182" s="449"/>
      <c r="AZ182" s="449">
        <v>1</v>
      </c>
      <c r="BA182" s="449">
        <v>2</v>
      </c>
      <c r="BB182" s="449">
        <v>2008</v>
      </c>
      <c r="BC182" s="449">
        <v>20090514</v>
      </c>
      <c r="BD182" s="449">
        <v>20090515</v>
      </c>
      <c r="BE182" s="449" t="s">
        <v>1188</v>
      </c>
      <c r="BF182" s="449" t="s">
        <v>1189</v>
      </c>
      <c r="BG182" s="449" t="s">
        <v>1190</v>
      </c>
      <c r="BH182" s="449" t="s">
        <v>191</v>
      </c>
      <c r="BI182" s="449" t="s">
        <v>192</v>
      </c>
      <c r="BJ182" s="449" t="s">
        <v>193</v>
      </c>
      <c r="BK182" s="449"/>
      <c r="BL182" s="449">
        <v>4.8</v>
      </c>
      <c r="BM182" s="449">
        <v>75</v>
      </c>
      <c r="BN182" s="449" t="s">
        <v>195</v>
      </c>
      <c r="BO182" s="449">
        <v>5000</v>
      </c>
      <c r="BP182" s="449">
        <v>24735</v>
      </c>
      <c r="BQ182" s="449"/>
      <c r="BR182" s="449"/>
      <c r="BS182" s="449">
        <v>0</v>
      </c>
      <c r="BT182" s="449">
        <v>24693</v>
      </c>
      <c r="BU182" s="449">
        <v>5000</v>
      </c>
      <c r="BV182" s="449">
        <v>765</v>
      </c>
      <c r="BW182" s="449" t="s">
        <v>214</v>
      </c>
      <c r="BX182" s="449">
        <v>0.03</v>
      </c>
      <c r="BY182" s="449">
        <v>21</v>
      </c>
      <c r="BZ182" s="449">
        <v>200</v>
      </c>
      <c r="CA182" s="449"/>
      <c r="CB182" s="449" t="s">
        <v>1857</v>
      </c>
      <c r="CC182" s="449" t="s">
        <v>1191</v>
      </c>
      <c r="CD182" s="449" t="s">
        <v>1192</v>
      </c>
      <c r="CE182" s="449" t="s">
        <v>1193</v>
      </c>
      <c r="CF182" s="449" t="s">
        <v>1055</v>
      </c>
      <c r="CG182" s="449" t="s">
        <v>1056</v>
      </c>
      <c r="CH182" s="449" t="s">
        <v>1194</v>
      </c>
      <c r="CI182" s="449" t="s">
        <v>195</v>
      </c>
    </row>
    <row r="183" spans="1:87" x14ac:dyDescent="0.3">
      <c r="A183">
        <f t="shared" si="13"/>
        <v>634288</v>
      </c>
      <c r="B183" t="s">
        <v>2677</v>
      </c>
      <c r="C183" s="389" t="str">
        <f t="shared" si="14"/>
        <v>634288</v>
      </c>
      <c r="D183" s="297" t="s">
        <v>913</v>
      </c>
      <c r="E183" s="435" t="s">
        <v>2113</v>
      </c>
      <c r="F183" s="435" t="s">
        <v>1607</v>
      </c>
      <c r="G183" s="435" t="s">
        <v>913</v>
      </c>
      <c r="H183" s="436">
        <v>2007</v>
      </c>
      <c r="I183" s="435" t="s">
        <v>2101</v>
      </c>
      <c r="J183" s="435" t="s">
        <v>2102</v>
      </c>
      <c r="K183" s="435" t="s">
        <v>1607</v>
      </c>
      <c r="L183" s="437">
        <v>39873</v>
      </c>
      <c r="M183" s="437">
        <v>39884</v>
      </c>
      <c r="N183" s="435" t="s">
        <v>1608</v>
      </c>
      <c r="O183" s="436">
        <v>121520</v>
      </c>
      <c r="P183" s="435" t="s">
        <v>1613</v>
      </c>
      <c r="Q183" s="439">
        <v>1163</v>
      </c>
      <c r="R183" s="435" t="s">
        <v>1608</v>
      </c>
      <c r="S183" s="436">
        <v>989</v>
      </c>
      <c r="T183" s="435" t="s">
        <v>1341</v>
      </c>
      <c r="U183" s="441"/>
      <c r="V183" s="435" t="s">
        <v>1341</v>
      </c>
      <c r="W183" s="435" t="s">
        <v>1341</v>
      </c>
      <c r="X183" s="436" t="b">
        <v>0</v>
      </c>
      <c r="Y183" s="435" t="s">
        <v>1341</v>
      </c>
      <c r="Z183" s="435" t="s">
        <v>1341</v>
      </c>
      <c r="AA183" t="str">
        <f t="shared" si="11"/>
        <v>FALLERT CR HATCHERY</v>
      </c>
      <c r="AN183" s="449" t="s">
        <v>188</v>
      </c>
      <c r="AO183" s="449">
        <v>4.0999999999999996</v>
      </c>
      <c r="AP183" s="449">
        <v>20150204</v>
      </c>
      <c r="AQ183" s="449" t="s">
        <v>1047</v>
      </c>
      <c r="AR183" s="449" t="s">
        <v>1047</v>
      </c>
      <c r="AS183" s="449">
        <v>3</v>
      </c>
      <c r="AT183" s="449">
        <v>180382</v>
      </c>
      <c r="AU183" s="449">
        <v>12</v>
      </c>
      <c r="AV183" s="449"/>
      <c r="AW183" s="449"/>
      <c r="AX183" s="449"/>
      <c r="AY183" s="449"/>
      <c r="AZ183" s="449">
        <v>1</v>
      </c>
      <c r="BA183" s="449">
        <v>2</v>
      </c>
      <c r="BB183" s="449">
        <v>2008</v>
      </c>
      <c r="BC183" s="449">
        <v>20090514</v>
      </c>
      <c r="BD183" s="449">
        <v>20090515</v>
      </c>
      <c r="BE183" s="449" t="s">
        <v>1188</v>
      </c>
      <c r="BF183" s="449" t="s">
        <v>1189</v>
      </c>
      <c r="BG183" s="449" t="s">
        <v>1190</v>
      </c>
      <c r="BH183" s="449" t="s">
        <v>191</v>
      </c>
      <c r="BI183" s="449" t="s">
        <v>192</v>
      </c>
      <c r="BJ183" s="449" t="s">
        <v>193</v>
      </c>
      <c r="BK183" s="449"/>
      <c r="BL183" s="449">
        <v>4.8</v>
      </c>
      <c r="BM183" s="449">
        <v>75</v>
      </c>
      <c r="BN183" s="449" t="s">
        <v>195</v>
      </c>
      <c r="BO183" s="449">
        <v>5000</v>
      </c>
      <c r="BP183" s="449">
        <v>24744</v>
      </c>
      <c r="BQ183" s="449"/>
      <c r="BR183" s="449"/>
      <c r="BS183" s="449">
        <v>0</v>
      </c>
      <c r="BT183" s="449">
        <v>24702</v>
      </c>
      <c r="BU183" s="449">
        <v>5000</v>
      </c>
      <c r="BV183" s="449">
        <v>765</v>
      </c>
      <c r="BW183" s="449" t="s">
        <v>214</v>
      </c>
      <c r="BX183" s="449">
        <v>0.03</v>
      </c>
      <c r="BY183" s="449">
        <v>20</v>
      </c>
      <c r="BZ183" s="449">
        <v>200</v>
      </c>
      <c r="CA183" s="449"/>
      <c r="CB183" s="449" t="s">
        <v>1858</v>
      </c>
      <c r="CC183" s="449" t="s">
        <v>1191</v>
      </c>
      <c r="CD183" s="449" t="s">
        <v>1192</v>
      </c>
      <c r="CE183" s="449" t="s">
        <v>1193</v>
      </c>
      <c r="CF183" s="449" t="s">
        <v>1055</v>
      </c>
      <c r="CG183" s="449" t="s">
        <v>1056</v>
      </c>
      <c r="CH183" s="449" t="s">
        <v>1194</v>
      </c>
      <c r="CI183" s="449" t="s">
        <v>195</v>
      </c>
    </row>
    <row r="184" spans="1:87" x14ac:dyDescent="0.3">
      <c r="A184">
        <f t="shared" si="13"/>
        <v>634388</v>
      </c>
      <c r="B184" t="s">
        <v>2677</v>
      </c>
      <c r="C184" s="389" t="str">
        <f t="shared" si="14"/>
        <v>634388</v>
      </c>
      <c r="D184" s="297" t="s">
        <v>913</v>
      </c>
      <c r="E184" s="435" t="s">
        <v>2103</v>
      </c>
      <c r="F184" s="435" t="s">
        <v>1607</v>
      </c>
      <c r="G184" s="435" t="s">
        <v>913</v>
      </c>
      <c r="H184" s="436">
        <v>2007</v>
      </c>
      <c r="I184" s="435" t="s">
        <v>2100</v>
      </c>
      <c r="J184" s="435" t="s">
        <v>1799</v>
      </c>
      <c r="K184" s="435" t="s">
        <v>1607</v>
      </c>
      <c r="L184" s="437">
        <v>39861</v>
      </c>
      <c r="M184" s="437">
        <v>39895</v>
      </c>
      <c r="N184" s="435" t="s">
        <v>1608</v>
      </c>
      <c r="O184" s="436">
        <v>136444</v>
      </c>
      <c r="P184" s="435" t="s">
        <v>1613</v>
      </c>
      <c r="Q184" s="439">
        <v>8501</v>
      </c>
      <c r="R184" s="435" t="s">
        <v>1608</v>
      </c>
      <c r="S184" s="436">
        <v>8501</v>
      </c>
      <c r="T184" s="435" t="s">
        <v>1341</v>
      </c>
      <c r="U184" s="441"/>
      <c r="V184" s="435" t="s">
        <v>1341</v>
      </c>
      <c r="W184" s="435" t="s">
        <v>1341</v>
      </c>
      <c r="X184" s="436" t="b">
        <v>0</v>
      </c>
      <c r="Y184" s="435" t="s">
        <v>1341</v>
      </c>
      <c r="Z184" s="435" t="s">
        <v>1341</v>
      </c>
      <c r="AA184" t="str">
        <f t="shared" si="11"/>
        <v>LEWIS RIVER HATCHERY</v>
      </c>
      <c r="AN184" s="449" t="s">
        <v>188</v>
      </c>
      <c r="AO184" s="449">
        <v>4.0999999999999996</v>
      </c>
      <c r="AP184" s="449">
        <v>20150204</v>
      </c>
      <c r="AQ184" s="449" t="s">
        <v>1047</v>
      </c>
      <c r="AR184" s="449" t="s">
        <v>1047</v>
      </c>
      <c r="AS184" s="449">
        <v>3</v>
      </c>
      <c r="AT184" s="449">
        <v>180383</v>
      </c>
      <c r="AU184" s="449">
        <v>12</v>
      </c>
      <c r="AV184" s="449"/>
      <c r="AW184" s="449"/>
      <c r="AX184" s="449"/>
      <c r="AY184" s="449"/>
      <c r="AZ184" s="449">
        <v>1</v>
      </c>
      <c r="BA184" s="449">
        <v>2</v>
      </c>
      <c r="BB184" s="449">
        <v>2008</v>
      </c>
      <c r="BC184" s="449">
        <v>20090514</v>
      </c>
      <c r="BD184" s="449">
        <v>20090515</v>
      </c>
      <c r="BE184" s="449" t="s">
        <v>1188</v>
      </c>
      <c r="BF184" s="449" t="s">
        <v>1189</v>
      </c>
      <c r="BG184" s="449" t="s">
        <v>1190</v>
      </c>
      <c r="BH184" s="449" t="s">
        <v>191</v>
      </c>
      <c r="BI184" s="449" t="s">
        <v>192</v>
      </c>
      <c r="BJ184" s="449" t="s">
        <v>193</v>
      </c>
      <c r="BK184" s="449"/>
      <c r="BL184" s="449">
        <v>4.8</v>
      </c>
      <c r="BM184" s="449">
        <v>75</v>
      </c>
      <c r="BN184" s="449" t="s">
        <v>195</v>
      </c>
      <c r="BO184" s="449">
        <v>5000</v>
      </c>
      <c r="BP184" s="449">
        <v>24929</v>
      </c>
      <c r="BQ184" s="449"/>
      <c r="BR184" s="449"/>
      <c r="BS184" s="449">
        <v>0</v>
      </c>
      <c r="BT184" s="449">
        <v>24887</v>
      </c>
      <c r="BU184" s="449">
        <v>5000</v>
      </c>
      <c r="BV184" s="449">
        <v>771</v>
      </c>
      <c r="BW184" s="449" t="s">
        <v>214</v>
      </c>
      <c r="BX184" s="449">
        <v>0.03</v>
      </c>
      <c r="BY184" s="449">
        <v>19</v>
      </c>
      <c r="BZ184" s="449">
        <v>200</v>
      </c>
      <c r="CA184" s="449"/>
      <c r="CB184" s="449" t="s">
        <v>1859</v>
      </c>
      <c r="CC184" s="449" t="s">
        <v>1191</v>
      </c>
      <c r="CD184" s="449" t="s">
        <v>1192</v>
      </c>
      <c r="CE184" s="449" t="s">
        <v>1193</v>
      </c>
      <c r="CF184" s="449" t="s">
        <v>1055</v>
      </c>
      <c r="CG184" s="449" t="s">
        <v>1056</v>
      </c>
      <c r="CH184" s="449" t="s">
        <v>1194</v>
      </c>
      <c r="CI184" s="449" t="s">
        <v>195</v>
      </c>
    </row>
    <row r="185" spans="1:87" x14ac:dyDescent="0.3">
      <c r="A185">
        <f t="shared" si="13"/>
        <v>634776</v>
      </c>
      <c r="B185" t="s">
        <v>2677</v>
      </c>
      <c r="C185" s="389" t="str">
        <f t="shared" si="14"/>
        <v>634776</v>
      </c>
      <c r="D185" s="297" t="s">
        <v>913</v>
      </c>
      <c r="E185" s="435" t="s">
        <v>2655</v>
      </c>
      <c r="F185" s="435" t="s">
        <v>1607</v>
      </c>
      <c r="G185" s="435" t="s">
        <v>913</v>
      </c>
      <c r="H185" s="436">
        <v>2008</v>
      </c>
      <c r="I185" s="435" t="s">
        <v>1796</v>
      </c>
      <c r="J185" s="435" t="s">
        <v>1797</v>
      </c>
      <c r="K185" s="435" t="s">
        <v>1607</v>
      </c>
      <c r="L185" s="437">
        <v>40266</v>
      </c>
      <c r="M185" s="437">
        <v>40273</v>
      </c>
      <c r="N185" s="435" t="s">
        <v>1608</v>
      </c>
      <c r="O185" s="436">
        <v>94965</v>
      </c>
      <c r="P185" s="435" t="s">
        <v>1341</v>
      </c>
      <c r="Q185" s="441"/>
      <c r="R185" s="435" t="s">
        <v>1341</v>
      </c>
      <c r="S185" s="440"/>
      <c r="T185" s="435" t="s">
        <v>1341</v>
      </c>
      <c r="U185" s="441"/>
      <c r="V185" s="435" t="s">
        <v>1341</v>
      </c>
      <c r="W185" s="435" t="s">
        <v>1341</v>
      </c>
      <c r="X185" s="436" t="b">
        <v>0</v>
      </c>
      <c r="Y185" s="435" t="s">
        <v>1341</v>
      </c>
      <c r="Z185" s="435" t="s">
        <v>1341</v>
      </c>
      <c r="AA185" t="str">
        <f t="shared" si="11"/>
        <v>COWLITZ SALMON HATCH</v>
      </c>
      <c r="AN185" s="449" t="s">
        <v>188</v>
      </c>
      <c r="AO185" s="449">
        <v>4.0999999999999996</v>
      </c>
      <c r="AP185" s="449">
        <v>20150204</v>
      </c>
      <c r="AQ185" s="449" t="s">
        <v>1047</v>
      </c>
      <c r="AR185" s="449" t="s">
        <v>1047</v>
      </c>
      <c r="AS185" s="449">
        <v>3</v>
      </c>
      <c r="AT185" s="449">
        <v>180384</v>
      </c>
      <c r="AU185" s="449">
        <v>12</v>
      </c>
      <c r="AV185" s="449"/>
      <c r="AW185" s="449"/>
      <c r="AX185" s="449"/>
      <c r="AY185" s="449"/>
      <c r="AZ185" s="449">
        <v>1</v>
      </c>
      <c r="BA185" s="449">
        <v>2</v>
      </c>
      <c r="BB185" s="449">
        <v>2008</v>
      </c>
      <c r="BC185" s="449">
        <v>20090514</v>
      </c>
      <c r="BD185" s="449">
        <v>20090515</v>
      </c>
      <c r="BE185" s="449" t="s">
        <v>1188</v>
      </c>
      <c r="BF185" s="449" t="s">
        <v>1189</v>
      </c>
      <c r="BG185" s="449" t="s">
        <v>1190</v>
      </c>
      <c r="BH185" s="449" t="s">
        <v>191</v>
      </c>
      <c r="BI185" s="449" t="s">
        <v>192</v>
      </c>
      <c r="BJ185" s="449" t="s">
        <v>193</v>
      </c>
      <c r="BK185" s="449"/>
      <c r="BL185" s="449">
        <v>4.8</v>
      </c>
      <c r="BM185" s="449">
        <v>75</v>
      </c>
      <c r="BN185" s="449" t="s">
        <v>195</v>
      </c>
      <c r="BO185" s="449">
        <v>5000</v>
      </c>
      <c r="BP185" s="449">
        <v>24854</v>
      </c>
      <c r="BQ185" s="449"/>
      <c r="BR185" s="449"/>
      <c r="BS185" s="449">
        <v>0</v>
      </c>
      <c r="BT185" s="449">
        <v>24812</v>
      </c>
      <c r="BU185" s="449">
        <v>5000</v>
      </c>
      <c r="BV185" s="449">
        <v>769</v>
      </c>
      <c r="BW185" s="449" t="s">
        <v>214</v>
      </c>
      <c r="BX185" s="449">
        <v>0.03</v>
      </c>
      <c r="BY185" s="449">
        <v>17</v>
      </c>
      <c r="BZ185" s="449">
        <v>200</v>
      </c>
      <c r="CA185" s="449"/>
      <c r="CB185" s="449" t="s">
        <v>1860</v>
      </c>
      <c r="CC185" s="449" t="s">
        <v>1191</v>
      </c>
      <c r="CD185" s="449" t="s">
        <v>1192</v>
      </c>
      <c r="CE185" s="449" t="s">
        <v>1193</v>
      </c>
      <c r="CF185" s="449" t="s">
        <v>1055</v>
      </c>
      <c r="CG185" s="449" t="s">
        <v>1056</v>
      </c>
      <c r="CH185" s="449" t="s">
        <v>1194</v>
      </c>
      <c r="CI185" s="449" t="s">
        <v>195</v>
      </c>
    </row>
    <row r="186" spans="1:87" x14ac:dyDescent="0.3">
      <c r="A186">
        <f t="shared" si="13"/>
        <v>634787</v>
      </c>
      <c r="B186" t="s">
        <v>2677</v>
      </c>
      <c r="C186" s="389" t="str">
        <f t="shared" si="14"/>
        <v>634787</v>
      </c>
      <c r="D186" s="297" t="s">
        <v>913</v>
      </c>
      <c r="E186" s="435" t="s">
        <v>2660</v>
      </c>
      <c r="F186" s="435" t="s">
        <v>1607</v>
      </c>
      <c r="G186" s="435" t="s">
        <v>913</v>
      </c>
      <c r="H186" s="436">
        <v>2008</v>
      </c>
      <c r="I186" s="435" t="s">
        <v>2101</v>
      </c>
      <c r="J186" s="435" t="s">
        <v>2102</v>
      </c>
      <c r="K186" s="435" t="s">
        <v>1607</v>
      </c>
      <c r="L186" s="437">
        <v>40238</v>
      </c>
      <c r="M186" s="437">
        <v>40249</v>
      </c>
      <c r="N186" s="435" t="s">
        <v>1608</v>
      </c>
      <c r="O186" s="436">
        <v>136957</v>
      </c>
      <c r="P186" s="435" t="s">
        <v>1613</v>
      </c>
      <c r="Q186" s="439">
        <v>1085</v>
      </c>
      <c r="R186" s="435" t="s">
        <v>1608</v>
      </c>
      <c r="S186" s="436">
        <v>1085</v>
      </c>
      <c r="T186" s="435" t="s">
        <v>1341</v>
      </c>
      <c r="U186" s="441"/>
      <c r="V186" s="435" t="s">
        <v>1341</v>
      </c>
      <c r="W186" s="435" t="s">
        <v>1341</v>
      </c>
      <c r="X186" s="436" t="b">
        <v>0</v>
      </c>
      <c r="Y186" s="435" t="s">
        <v>1341</v>
      </c>
      <c r="Z186" s="435" t="s">
        <v>1341</v>
      </c>
      <c r="AA186" t="str">
        <f t="shared" si="11"/>
        <v>FALLERT CR HATCHERY</v>
      </c>
      <c r="AN186" s="449" t="s">
        <v>188</v>
      </c>
      <c r="AO186" s="449">
        <v>4.0999999999999996</v>
      </c>
      <c r="AP186" s="449">
        <v>20150204</v>
      </c>
      <c r="AQ186" s="449" t="s">
        <v>1047</v>
      </c>
      <c r="AR186" s="449" t="s">
        <v>1047</v>
      </c>
      <c r="AS186" s="449">
        <v>3</v>
      </c>
      <c r="AT186" s="449">
        <v>180385</v>
      </c>
      <c r="AU186" s="449">
        <v>12</v>
      </c>
      <c r="AV186" s="449"/>
      <c r="AW186" s="449"/>
      <c r="AX186" s="449"/>
      <c r="AY186" s="449"/>
      <c r="AZ186" s="449">
        <v>1</v>
      </c>
      <c r="BA186" s="449">
        <v>2</v>
      </c>
      <c r="BB186" s="449">
        <v>2008</v>
      </c>
      <c r="BC186" s="449">
        <v>20090514</v>
      </c>
      <c r="BD186" s="449">
        <v>20090515</v>
      </c>
      <c r="BE186" s="449" t="s">
        <v>1188</v>
      </c>
      <c r="BF186" s="449" t="s">
        <v>1189</v>
      </c>
      <c r="BG186" s="449" t="s">
        <v>1190</v>
      </c>
      <c r="BH186" s="449" t="s">
        <v>191</v>
      </c>
      <c r="BI186" s="449" t="s">
        <v>192</v>
      </c>
      <c r="BJ186" s="449" t="s">
        <v>193</v>
      </c>
      <c r="BK186" s="449"/>
      <c r="BL186" s="449">
        <v>4.8</v>
      </c>
      <c r="BM186" s="449">
        <v>75</v>
      </c>
      <c r="BN186" s="449" t="s">
        <v>195</v>
      </c>
      <c r="BO186" s="449">
        <v>5000</v>
      </c>
      <c r="BP186" s="449">
        <v>25382</v>
      </c>
      <c r="BQ186" s="449"/>
      <c r="BR186" s="449"/>
      <c r="BS186" s="449">
        <v>0</v>
      </c>
      <c r="BT186" s="449">
        <v>25339</v>
      </c>
      <c r="BU186" s="449">
        <v>5000</v>
      </c>
      <c r="BV186" s="449">
        <v>785</v>
      </c>
      <c r="BW186" s="449" t="s">
        <v>214</v>
      </c>
      <c r="BX186" s="449">
        <v>0.03</v>
      </c>
      <c r="BY186" s="449">
        <v>16</v>
      </c>
      <c r="BZ186" s="449">
        <v>200</v>
      </c>
      <c r="CA186" s="449"/>
      <c r="CB186" s="449" t="s">
        <v>1861</v>
      </c>
      <c r="CC186" s="449" t="s">
        <v>1191</v>
      </c>
      <c r="CD186" s="449" t="s">
        <v>1192</v>
      </c>
      <c r="CE186" s="449" t="s">
        <v>1193</v>
      </c>
      <c r="CF186" s="449" t="s">
        <v>1055</v>
      </c>
      <c r="CG186" s="449" t="s">
        <v>1056</v>
      </c>
      <c r="CH186" s="449" t="s">
        <v>1194</v>
      </c>
      <c r="CI186" s="449" t="s">
        <v>195</v>
      </c>
    </row>
    <row r="187" spans="1:87" x14ac:dyDescent="0.3">
      <c r="A187">
        <f t="shared" si="13"/>
        <v>634790</v>
      </c>
      <c r="B187" t="s">
        <v>2677</v>
      </c>
      <c r="C187" s="389" t="str">
        <f t="shared" si="14"/>
        <v>634790</v>
      </c>
      <c r="D187" s="297" t="s">
        <v>913</v>
      </c>
      <c r="E187" s="435" t="s">
        <v>2661</v>
      </c>
      <c r="F187" s="435" t="s">
        <v>1607</v>
      </c>
      <c r="G187" s="435" t="s">
        <v>913</v>
      </c>
      <c r="H187" s="436">
        <v>2008</v>
      </c>
      <c r="I187" s="435" t="s">
        <v>2100</v>
      </c>
      <c r="J187" s="435" t="s">
        <v>1799</v>
      </c>
      <c r="K187" s="435" t="s">
        <v>1607</v>
      </c>
      <c r="L187" s="437">
        <v>40228</v>
      </c>
      <c r="M187" s="437">
        <v>40240</v>
      </c>
      <c r="N187" s="435" t="s">
        <v>1608</v>
      </c>
      <c r="O187" s="436">
        <v>141686</v>
      </c>
      <c r="P187" s="435" t="s">
        <v>1613</v>
      </c>
      <c r="Q187" s="439">
        <v>1490</v>
      </c>
      <c r="R187" s="435" t="s">
        <v>1608</v>
      </c>
      <c r="S187" s="436">
        <v>1490</v>
      </c>
      <c r="T187" s="435" t="s">
        <v>1341</v>
      </c>
      <c r="U187" s="441"/>
      <c r="V187" s="435" t="s">
        <v>250</v>
      </c>
      <c r="W187" s="435" t="s">
        <v>1803</v>
      </c>
      <c r="X187" s="436" t="b">
        <v>0</v>
      </c>
      <c r="Y187" s="435" t="s">
        <v>1341</v>
      </c>
      <c r="Z187" s="435" t="s">
        <v>1341</v>
      </c>
      <c r="AA187" t="str">
        <f t="shared" si="11"/>
        <v>LEWIS RIVER HATCHERY</v>
      </c>
      <c r="AN187" s="449" t="s">
        <v>188</v>
      </c>
      <c r="AO187" s="449">
        <v>4.0999999999999996</v>
      </c>
      <c r="AP187" s="449">
        <v>20150204</v>
      </c>
      <c r="AQ187" s="449" t="s">
        <v>1047</v>
      </c>
      <c r="AR187" s="449" t="s">
        <v>1047</v>
      </c>
      <c r="AS187" s="449">
        <v>3</v>
      </c>
      <c r="AT187" s="449">
        <v>180386</v>
      </c>
      <c r="AU187" s="449">
        <v>12</v>
      </c>
      <c r="AV187" s="449"/>
      <c r="AW187" s="449"/>
      <c r="AX187" s="449"/>
      <c r="AY187" s="449"/>
      <c r="AZ187" s="449">
        <v>1</v>
      </c>
      <c r="BA187" s="449">
        <v>3</v>
      </c>
      <c r="BB187" s="449">
        <v>2008</v>
      </c>
      <c r="BC187" s="449">
        <v>20090525</v>
      </c>
      <c r="BD187" s="449">
        <v>20090525</v>
      </c>
      <c r="BE187" s="449" t="s">
        <v>1080</v>
      </c>
      <c r="BF187" s="449" t="s">
        <v>1081</v>
      </c>
      <c r="BG187" s="449" t="s">
        <v>1082</v>
      </c>
      <c r="BH187" s="449" t="s">
        <v>191</v>
      </c>
      <c r="BI187" s="449" t="s">
        <v>192</v>
      </c>
      <c r="BJ187" s="449" t="s">
        <v>193</v>
      </c>
      <c r="BK187" s="449"/>
      <c r="BL187" s="449">
        <v>4.8</v>
      </c>
      <c r="BM187" s="449">
        <v>74</v>
      </c>
      <c r="BN187" s="449" t="s">
        <v>195</v>
      </c>
      <c r="BO187" s="449">
        <v>5000</v>
      </c>
      <c r="BP187" s="449">
        <v>26221</v>
      </c>
      <c r="BQ187" s="449"/>
      <c r="BR187" s="449"/>
      <c r="BS187" s="449">
        <v>0</v>
      </c>
      <c r="BT187" s="449">
        <v>369239</v>
      </c>
      <c r="BU187" s="449">
        <v>5000</v>
      </c>
      <c r="BV187" s="449">
        <v>165</v>
      </c>
      <c r="BW187" s="449" t="s">
        <v>214</v>
      </c>
      <c r="BX187" s="449">
        <v>6.3E-3</v>
      </c>
      <c r="BY187" s="449">
        <v>1</v>
      </c>
      <c r="BZ187" s="449">
        <v>800</v>
      </c>
      <c r="CA187" s="449"/>
      <c r="CB187" s="449" t="s">
        <v>1862</v>
      </c>
      <c r="CC187" s="449" t="s">
        <v>1084</v>
      </c>
      <c r="CD187" s="449" t="s">
        <v>1085</v>
      </c>
      <c r="CE187" s="449" t="s">
        <v>1086</v>
      </c>
      <c r="CF187" s="449" t="s">
        <v>1055</v>
      </c>
      <c r="CG187" s="449" t="s">
        <v>1087</v>
      </c>
      <c r="CH187" s="449" t="s">
        <v>1088</v>
      </c>
      <c r="CI187" s="449" t="s">
        <v>195</v>
      </c>
    </row>
    <row r="188" spans="1:87" x14ac:dyDescent="0.3">
      <c r="A188">
        <f t="shared" si="13"/>
        <v>25652</v>
      </c>
      <c r="B188" t="s">
        <v>2677</v>
      </c>
      <c r="C188" s="389" t="str">
        <f t="shared" si="14"/>
        <v>025652</v>
      </c>
      <c r="D188" s="297" t="s">
        <v>1187</v>
      </c>
      <c r="E188" s="435" t="s">
        <v>1030</v>
      </c>
      <c r="F188" s="435" t="s">
        <v>1607</v>
      </c>
      <c r="G188" s="435" t="s">
        <v>1369</v>
      </c>
      <c r="H188" s="436">
        <v>2005</v>
      </c>
      <c r="I188" s="435" t="s">
        <v>1667</v>
      </c>
      <c r="J188" s="435" t="s">
        <v>1673</v>
      </c>
      <c r="K188" s="435" t="s">
        <v>1668</v>
      </c>
      <c r="L188" s="437">
        <v>38847</v>
      </c>
      <c r="M188" s="437">
        <v>38848</v>
      </c>
      <c r="N188" s="435" t="s">
        <v>1608</v>
      </c>
      <c r="O188" s="436">
        <v>50529</v>
      </c>
      <c r="P188" s="435" t="s">
        <v>1341</v>
      </c>
      <c r="Q188" s="438"/>
      <c r="R188" s="435" t="s">
        <v>1613</v>
      </c>
      <c r="S188" s="436">
        <v>78872</v>
      </c>
      <c r="T188" s="435" t="s">
        <v>1608</v>
      </c>
      <c r="U188" s="439">
        <v>1031</v>
      </c>
      <c r="V188" s="435" t="s">
        <v>1341</v>
      </c>
      <c r="W188" s="435" t="s">
        <v>1341</v>
      </c>
      <c r="X188" s="436" t="b">
        <v>0</v>
      </c>
      <c r="Y188" s="435" t="s">
        <v>1341</v>
      </c>
      <c r="Z188" s="435" t="s">
        <v>1341</v>
      </c>
      <c r="AA188" t="str">
        <f t="shared" si="11"/>
        <v>H-Shuswap River, Middle,</v>
      </c>
      <c r="AN188" s="449" t="s">
        <v>188</v>
      </c>
      <c r="AO188" s="449">
        <v>4.0999999999999996</v>
      </c>
      <c r="AP188" s="449">
        <v>20150204</v>
      </c>
      <c r="AQ188" s="449" t="s">
        <v>1047</v>
      </c>
      <c r="AR188" s="449" t="s">
        <v>1047</v>
      </c>
      <c r="AS188" s="449">
        <v>3</v>
      </c>
      <c r="AT188" s="449">
        <v>180387</v>
      </c>
      <c r="AU188" s="449">
        <v>12</v>
      </c>
      <c r="AV188" s="449"/>
      <c r="AW188" s="449"/>
      <c r="AX188" s="449"/>
      <c r="AY188" s="449"/>
      <c r="AZ188" s="449">
        <v>1</v>
      </c>
      <c r="BA188" s="449">
        <v>3</v>
      </c>
      <c r="BB188" s="449">
        <v>2008</v>
      </c>
      <c r="BC188" s="449">
        <v>20090525</v>
      </c>
      <c r="BD188" s="449">
        <v>20090525</v>
      </c>
      <c r="BE188" s="449" t="s">
        <v>1080</v>
      </c>
      <c r="BF188" s="449" t="s">
        <v>1081</v>
      </c>
      <c r="BG188" s="449" t="s">
        <v>1082</v>
      </c>
      <c r="BH188" s="449" t="s">
        <v>191</v>
      </c>
      <c r="BI188" s="449" t="s">
        <v>192</v>
      </c>
      <c r="BJ188" s="449" t="s">
        <v>193</v>
      </c>
      <c r="BK188" s="449"/>
      <c r="BL188" s="449">
        <v>4.8</v>
      </c>
      <c r="BM188" s="449">
        <v>74</v>
      </c>
      <c r="BN188" s="449" t="s">
        <v>195</v>
      </c>
      <c r="BO188" s="449">
        <v>5000</v>
      </c>
      <c r="BP188" s="449">
        <v>25287</v>
      </c>
      <c r="BQ188" s="449"/>
      <c r="BR188" s="449"/>
      <c r="BS188" s="449">
        <v>0</v>
      </c>
      <c r="BT188" s="449">
        <v>356078</v>
      </c>
      <c r="BU188" s="449">
        <v>5000</v>
      </c>
      <c r="BV188" s="449">
        <v>159</v>
      </c>
      <c r="BW188" s="449" t="s">
        <v>214</v>
      </c>
      <c r="BX188" s="449">
        <v>6.1999999999999998E-3</v>
      </c>
      <c r="BY188" s="449">
        <v>1</v>
      </c>
      <c r="BZ188" s="449">
        <v>800</v>
      </c>
      <c r="CA188" s="449"/>
      <c r="CB188" s="449" t="s">
        <v>1863</v>
      </c>
      <c r="CC188" s="449" t="s">
        <v>1084</v>
      </c>
      <c r="CD188" s="449" t="s">
        <v>1085</v>
      </c>
      <c r="CE188" s="449" t="s">
        <v>1086</v>
      </c>
      <c r="CF188" s="449" t="s">
        <v>1055</v>
      </c>
      <c r="CG188" s="449" t="s">
        <v>1087</v>
      </c>
      <c r="CH188" s="449" t="s">
        <v>1088</v>
      </c>
      <c r="CI188" s="449" t="s">
        <v>195</v>
      </c>
    </row>
    <row r="189" spans="1:87" x14ac:dyDescent="0.3">
      <c r="A189">
        <f t="shared" si="13"/>
        <v>25659</v>
      </c>
      <c r="B189" t="s">
        <v>2677</v>
      </c>
      <c r="C189" s="389" t="str">
        <f t="shared" si="14"/>
        <v>025659</v>
      </c>
      <c r="D189" s="297" t="s">
        <v>1187</v>
      </c>
      <c r="E189" s="435" t="s">
        <v>1029</v>
      </c>
      <c r="F189" s="435" t="s">
        <v>1607</v>
      </c>
      <c r="G189" s="435" t="s">
        <v>1369</v>
      </c>
      <c r="H189" s="436">
        <v>2005</v>
      </c>
      <c r="I189" s="435" t="s">
        <v>1667</v>
      </c>
      <c r="J189" s="435" t="s">
        <v>1673</v>
      </c>
      <c r="K189" s="435" t="s">
        <v>1668</v>
      </c>
      <c r="L189" s="437">
        <v>38847</v>
      </c>
      <c r="M189" s="437">
        <v>38848</v>
      </c>
      <c r="N189" s="435" t="s">
        <v>1608</v>
      </c>
      <c r="O189" s="436">
        <v>45854</v>
      </c>
      <c r="P189" s="435" t="s">
        <v>1341</v>
      </c>
      <c r="Q189" s="438"/>
      <c r="R189" s="435" t="s">
        <v>1613</v>
      </c>
      <c r="S189" s="436">
        <v>71575</v>
      </c>
      <c r="T189" s="435" t="s">
        <v>1608</v>
      </c>
      <c r="U189" s="439">
        <v>936</v>
      </c>
      <c r="V189" s="435" t="s">
        <v>1341</v>
      </c>
      <c r="W189" s="435" t="s">
        <v>1341</v>
      </c>
      <c r="X189" s="436" t="b">
        <v>0</v>
      </c>
      <c r="Y189" s="435" t="s">
        <v>1341</v>
      </c>
      <c r="Z189" s="435" t="s">
        <v>1341</v>
      </c>
      <c r="AA189" t="str">
        <f t="shared" si="11"/>
        <v>H-Shuswap River, Middle,</v>
      </c>
      <c r="AN189" s="449" t="s">
        <v>188</v>
      </c>
      <c r="AO189" s="449">
        <v>4.0999999999999996</v>
      </c>
      <c r="AP189" s="449">
        <v>20150204</v>
      </c>
      <c r="AQ189" s="449" t="s">
        <v>1047</v>
      </c>
      <c r="AR189" s="449" t="s">
        <v>1047</v>
      </c>
      <c r="AS189" s="449">
        <v>3</v>
      </c>
      <c r="AT189" s="449">
        <v>180388</v>
      </c>
      <c r="AU189" s="449">
        <v>12</v>
      </c>
      <c r="AV189" s="449"/>
      <c r="AW189" s="449"/>
      <c r="AX189" s="449"/>
      <c r="AY189" s="449"/>
      <c r="AZ189" s="449">
        <v>1</v>
      </c>
      <c r="BA189" s="449">
        <v>3</v>
      </c>
      <c r="BB189" s="449">
        <v>2008</v>
      </c>
      <c r="BC189" s="449">
        <v>20090525</v>
      </c>
      <c r="BD189" s="449">
        <v>20090525</v>
      </c>
      <c r="BE189" s="449" t="s">
        <v>1080</v>
      </c>
      <c r="BF189" s="449" t="s">
        <v>1081</v>
      </c>
      <c r="BG189" s="449" t="s">
        <v>1082</v>
      </c>
      <c r="BH189" s="449" t="s">
        <v>191</v>
      </c>
      <c r="BI189" s="449" t="s">
        <v>192</v>
      </c>
      <c r="BJ189" s="449" t="s">
        <v>193</v>
      </c>
      <c r="BK189" s="449"/>
      <c r="BL189" s="449">
        <v>4.8</v>
      </c>
      <c r="BM189" s="449">
        <v>74</v>
      </c>
      <c r="BN189" s="449" t="s">
        <v>195</v>
      </c>
      <c r="BO189" s="449">
        <v>5000</v>
      </c>
      <c r="BP189" s="449">
        <v>25004</v>
      </c>
      <c r="BQ189" s="449"/>
      <c r="BR189" s="449"/>
      <c r="BS189" s="449">
        <v>0</v>
      </c>
      <c r="BT189" s="449">
        <v>352098</v>
      </c>
      <c r="BU189" s="449">
        <v>5000</v>
      </c>
      <c r="BV189" s="449">
        <v>157</v>
      </c>
      <c r="BW189" s="449" t="s">
        <v>214</v>
      </c>
      <c r="BX189" s="449">
        <v>6.1999999999999998E-3</v>
      </c>
      <c r="BY189" s="449">
        <v>1</v>
      </c>
      <c r="BZ189" s="449">
        <v>800</v>
      </c>
      <c r="CA189" s="449"/>
      <c r="CB189" s="449" t="s">
        <v>1864</v>
      </c>
      <c r="CC189" s="449" t="s">
        <v>1084</v>
      </c>
      <c r="CD189" s="449" t="s">
        <v>1085</v>
      </c>
      <c r="CE189" s="449" t="s">
        <v>1086</v>
      </c>
      <c r="CF189" s="449" t="s">
        <v>1055</v>
      </c>
      <c r="CG189" s="449" t="s">
        <v>1087</v>
      </c>
      <c r="CH189" s="449" t="s">
        <v>1088</v>
      </c>
      <c r="CI189" s="449" t="s">
        <v>195</v>
      </c>
    </row>
    <row r="190" spans="1:87" x14ac:dyDescent="0.3">
      <c r="A190">
        <f t="shared" si="13"/>
        <v>184907</v>
      </c>
      <c r="B190" t="s">
        <v>2677</v>
      </c>
      <c r="C190" s="389" t="str">
        <f t="shared" si="14"/>
        <v>184907</v>
      </c>
      <c r="D190" s="297" t="s">
        <v>1187</v>
      </c>
      <c r="E190" s="435" t="s">
        <v>2336</v>
      </c>
      <c r="F190" s="435" t="s">
        <v>1607</v>
      </c>
      <c r="G190" s="435" t="s">
        <v>1369</v>
      </c>
      <c r="H190" s="436">
        <v>2005</v>
      </c>
      <c r="I190" s="435" t="s">
        <v>1667</v>
      </c>
      <c r="J190" s="435" t="s">
        <v>1673</v>
      </c>
      <c r="K190" s="435" t="s">
        <v>1668</v>
      </c>
      <c r="L190" s="437">
        <v>38847</v>
      </c>
      <c r="M190" s="437">
        <v>38848</v>
      </c>
      <c r="N190" s="435" t="s">
        <v>1608</v>
      </c>
      <c r="O190" s="436">
        <v>48216</v>
      </c>
      <c r="P190" s="435" t="s">
        <v>1341</v>
      </c>
      <c r="Q190" s="438"/>
      <c r="R190" s="435" t="s">
        <v>1613</v>
      </c>
      <c r="S190" s="436">
        <v>76829</v>
      </c>
      <c r="T190" s="435" t="s">
        <v>1608</v>
      </c>
      <c r="U190" s="439">
        <v>2009</v>
      </c>
      <c r="V190" s="435" t="s">
        <v>1341</v>
      </c>
      <c r="W190" s="435" t="s">
        <v>1341</v>
      </c>
      <c r="X190" s="436" t="b">
        <v>0</v>
      </c>
      <c r="Y190" s="435" t="s">
        <v>1341</v>
      </c>
      <c r="Z190" s="435" t="s">
        <v>1341</v>
      </c>
      <c r="AA190" t="str">
        <f t="shared" si="11"/>
        <v>H-Shuswap River, Middle,</v>
      </c>
      <c r="AN190" s="449" t="s">
        <v>188</v>
      </c>
      <c r="AO190" s="449">
        <v>4.0999999999999996</v>
      </c>
      <c r="AP190" s="449">
        <v>20150204</v>
      </c>
      <c r="AQ190" s="449" t="s">
        <v>1047</v>
      </c>
      <c r="AR190" s="449" t="s">
        <v>1047</v>
      </c>
      <c r="AS190" s="449">
        <v>3</v>
      </c>
      <c r="AT190" s="449">
        <v>180389</v>
      </c>
      <c r="AU190" s="449">
        <v>12</v>
      </c>
      <c r="AV190" s="449"/>
      <c r="AW190" s="449"/>
      <c r="AX190" s="449"/>
      <c r="AY190" s="449"/>
      <c r="AZ190" s="449">
        <v>1</v>
      </c>
      <c r="BA190" s="449">
        <v>3</v>
      </c>
      <c r="BB190" s="449">
        <v>2008</v>
      </c>
      <c r="BC190" s="449">
        <v>20090525</v>
      </c>
      <c r="BD190" s="449">
        <v>20090525</v>
      </c>
      <c r="BE190" s="449" t="s">
        <v>1080</v>
      </c>
      <c r="BF190" s="449" t="s">
        <v>1081</v>
      </c>
      <c r="BG190" s="449" t="s">
        <v>1082</v>
      </c>
      <c r="BH190" s="449" t="s">
        <v>191</v>
      </c>
      <c r="BI190" s="449" t="s">
        <v>192</v>
      </c>
      <c r="BJ190" s="449" t="s">
        <v>193</v>
      </c>
      <c r="BK190" s="449"/>
      <c r="BL190" s="449">
        <v>4.8</v>
      </c>
      <c r="BM190" s="449">
        <v>74</v>
      </c>
      <c r="BN190" s="449" t="s">
        <v>195</v>
      </c>
      <c r="BO190" s="449">
        <v>5000</v>
      </c>
      <c r="BP190" s="449">
        <v>23286</v>
      </c>
      <c r="BQ190" s="449"/>
      <c r="BR190" s="449"/>
      <c r="BS190" s="449">
        <v>0</v>
      </c>
      <c r="BT190" s="449">
        <v>327902</v>
      </c>
      <c r="BU190" s="449">
        <v>5000</v>
      </c>
      <c r="BV190" s="449">
        <v>146</v>
      </c>
      <c r="BW190" s="449" t="s">
        <v>214</v>
      </c>
      <c r="BX190" s="449">
        <v>6.1999999999999998E-3</v>
      </c>
      <c r="BY190" s="449">
        <v>1</v>
      </c>
      <c r="BZ190" s="449">
        <v>800</v>
      </c>
      <c r="CA190" s="449"/>
      <c r="CB190" s="449" t="s">
        <v>1865</v>
      </c>
      <c r="CC190" s="449" t="s">
        <v>1084</v>
      </c>
      <c r="CD190" s="449" t="s">
        <v>1085</v>
      </c>
      <c r="CE190" s="449" t="s">
        <v>1086</v>
      </c>
      <c r="CF190" s="449" t="s">
        <v>1055</v>
      </c>
      <c r="CG190" s="449" t="s">
        <v>1087</v>
      </c>
      <c r="CH190" s="449" t="s">
        <v>1088</v>
      </c>
      <c r="CI190" s="449" t="s">
        <v>195</v>
      </c>
    </row>
    <row r="191" spans="1:87" x14ac:dyDescent="0.3">
      <c r="A191">
        <f t="shared" si="13"/>
        <v>185054</v>
      </c>
      <c r="B191" t="s">
        <v>2677</v>
      </c>
      <c r="C191" s="389" t="str">
        <f t="shared" si="14"/>
        <v>185054</v>
      </c>
      <c r="D191" s="297" t="s">
        <v>1187</v>
      </c>
      <c r="E191" s="435" t="s">
        <v>2335</v>
      </c>
      <c r="F191" s="435" t="s">
        <v>1607</v>
      </c>
      <c r="G191" s="435" t="s">
        <v>1369</v>
      </c>
      <c r="H191" s="436">
        <v>2005</v>
      </c>
      <c r="I191" s="435" t="s">
        <v>1667</v>
      </c>
      <c r="J191" s="435" t="s">
        <v>1673</v>
      </c>
      <c r="K191" s="435" t="s">
        <v>1668</v>
      </c>
      <c r="L191" s="437">
        <v>38847</v>
      </c>
      <c r="M191" s="437">
        <v>38848</v>
      </c>
      <c r="N191" s="435" t="s">
        <v>1608</v>
      </c>
      <c r="O191" s="436">
        <v>24211</v>
      </c>
      <c r="P191" s="435" t="s">
        <v>1341</v>
      </c>
      <c r="Q191" s="438"/>
      <c r="R191" s="435" t="s">
        <v>1613</v>
      </c>
      <c r="S191" s="436">
        <v>38579</v>
      </c>
      <c r="T191" s="435" t="s">
        <v>1608</v>
      </c>
      <c r="U191" s="439">
        <v>1006</v>
      </c>
      <c r="V191" s="435" t="s">
        <v>1341</v>
      </c>
      <c r="W191" s="435" t="s">
        <v>1341</v>
      </c>
      <c r="X191" s="436" t="b">
        <v>0</v>
      </c>
      <c r="Y191" s="435" t="s">
        <v>1341</v>
      </c>
      <c r="Z191" s="435" t="s">
        <v>1341</v>
      </c>
      <c r="AA191" t="str">
        <f t="shared" si="11"/>
        <v>H-Shuswap River, Middle,</v>
      </c>
      <c r="AN191" s="449" t="s">
        <v>188</v>
      </c>
      <c r="AO191" s="449">
        <v>4.0999999999999996</v>
      </c>
      <c r="AP191" s="449">
        <v>20150204</v>
      </c>
      <c r="AQ191" s="449" t="s">
        <v>1047</v>
      </c>
      <c r="AR191" s="449" t="s">
        <v>1047</v>
      </c>
      <c r="AS191" s="449">
        <v>3</v>
      </c>
      <c r="AT191" s="449">
        <v>180390</v>
      </c>
      <c r="AU191" s="449">
        <v>12</v>
      </c>
      <c r="AV191" s="449"/>
      <c r="AW191" s="449"/>
      <c r="AX191" s="449"/>
      <c r="AY191" s="449"/>
      <c r="AZ191" s="449">
        <v>1</v>
      </c>
      <c r="BA191" s="449">
        <v>3</v>
      </c>
      <c r="BB191" s="449">
        <v>2008</v>
      </c>
      <c r="BC191" s="449">
        <v>20090528</v>
      </c>
      <c r="BD191" s="449">
        <v>20090528</v>
      </c>
      <c r="BE191" s="449" t="s">
        <v>1080</v>
      </c>
      <c r="BF191" s="449" t="s">
        <v>1081</v>
      </c>
      <c r="BG191" s="449" t="s">
        <v>1082</v>
      </c>
      <c r="BH191" s="449" t="s">
        <v>191</v>
      </c>
      <c r="BI191" s="449" t="s">
        <v>192</v>
      </c>
      <c r="BJ191" s="449" t="s">
        <v>193</v>
      </c>
      <c r="BK191" s="449"/>
      <c r="BL191" s="449">
        <v>4.7</v>
      </c>
      <c r="BM191" s="449">
        <v>72</v>
      </c>
      <c r="BN191" s="449" t="s">
        <v>195</v>
      </c>
      <c r="BO191" s="449">
        <v>5000</v>
      </c>
      <c r="BP191" s="449">
        <v>25272</v>
      </c>
      <c r="BQ191" s="449"/>
      <c r="BR191" s="449"/>
      <c r="BS191" s="449">
        <v>0</v>
      </c>
      <c r="BT191" s="449">
        <v>283628</v>
      </c>
      <c r="BU191" s="449">
        <v>5000</v>
      </c>
      <c r="BV191" s="449">
        <v>127</v>
      </c>
      <c r="BW191" s="449" t="s">
        <v>214</v>
      </c>
      <c r="BX191" s="449">
        <v>5.0000000000000001E-3</v>
      </c>
      <c r="BY191" s="449">
        <v>1</v>
      </c>
      <c r="BZ191" s="449">
        <v>800</v>
      </c>
      <c r="CA191" s="449"/>
      <c r="CB191" s="449" t="s">
        <v>1866</v>
      </c>
      <c r="CC191" s="449" t="s">
        <v>1084</v>
      </c>
      <c r="CD191" s="449" t="s">
        <v>1085</v>
      </c>
      <c r="CE191" s="449" t="s">
        <v>1086</v>
      </c>
      <c r="CF191" s="449" t="s">
        <v>1055</v>
      </c>
      <c r="CG191" s="449" t="s">
        <v>1087</v>
      </c>
      <c r="CH191" s="449" t="s">
        <v>1088</v>
      </c>
      <c r="CI191" s="449" t="s">
        <v>195</v>
      </c>
    </row>
    <row r="192" spans="1:87" x14ac:dyDescent="0.3">
      <c r="A192">
        <f t="shared" si="13"/>
        <v>185055</v>
      </c>
      <c r="B192" t="s">
        <v>2677</v>
      </c>
      <c r="C192" s="389" t="str">
        <f t="shared" si="14"/>
        <v>185055</v>
      </c>
      <c r="D192" s="297" t="s">
        <v>1187</v>
      </c>
      <c r="E192" s="435" t="s">
        <v>2334</v>
      </c>
      <c r="F192" s="435" t="s">
        <v>1607</v>
      </c>
      <c r="G192" s="435" t="s">
        <v>1369</v>
      </c>
      <c r="H192" s="436">
        <v>2005</v>
      </c>
      <c r="I192" s="435" t="s">
        <v>1667</v>
      </c>
      <c r="J192" s="435" t="s">
        <v>1673</v>
      </c>
      <c r="K192" s="435" t="s">
        <v>1668</v>
      </c>
      <c r="L192" s="437">
        <v>38847</v>
      </c>
      <c r="M192" s="437">
        <v>38848</v>
      </c>
      <c r="N192" s="435" t="s">
        <v>1608</v>
      </c>
      <c r="O192" s="436">
        <v>24230</v>
      </c>
      <c r="P192" s="435" t="s">
        <v>1341</v>
      </c>
      <c r="Q192" s="438"/>
      <c r="R192" s="435" t="s">
        <v>1613</v>
      </c>
      <c r="S192" s="436">
        <v>38610</v>
      </c>
      <c r="T192" s="435" t="s">
        <v>1608</v>
      </c>
      <c r="U192" s="439">
        <v>1010</v>
      </c>
      <c r="V192" s="435" t="s">
        <v>1341</v>
      </c>
      <c r="W192" s="435" t="s">
        <v>1341</v>
      </c>
      <c r="X192" s="436" t="b">
        <v>0</v>
      </c>
      <c r="Y192" s="435" t="s">
        <v>1341</v>
      </c>
      <c r="Z192" s="435" t="s">
        <v>1341</v>
      </c>
      <c r="AA192" t="str">
        <f t="shared" si="11"/>
        <v>H-Shuswap River, Middle,</v>
      </c>
      <c r="AN192" s="449" t="s">
        <v>188</v>
      </c>
      <c r="AO192" s="449">
        <v>4.0999999999999996</v>
      </c>
      <c r="AP192" s="449">
        <v>20150204</v>
      </c>
      <c r="AQ192" s="449" t="s">
        <v>1047</v>
      </c>
      <c r="AR192" s="449" t="s">
        <v>1047</v>
      </c>
      <c r="AS192" s="449">
        <v>3</v>
      </c>
      <c r="AT192" s="449">
        <v>180391</v>
      </c>
      <c r="AU192" s="449">
        <v>12</v>
      </c>
      <c r="AV192" s="449"/>
      <c r="AW192" s="449"/>
      <c r="AX192" s="449"/>
      <c r="AY192" s="449"/>
      <c r="AZ192" s="449">
        <v>1</v>
      </c>
      <c r="BA192" s="449">
        <v>3</v>
      </c>
      <c r="BB192" s="449">
        <v>2008</v>
      </c>
      <c r="BC192" s="449">
        <v>20090528</v>
      </c>
      <c r="BD192" s="449">
        <v>20090528</v>
      </c>
      <c r="BE192" s="449" t="s">
        <v>1080</v>
      </c>
      <c r="BF192" s="449" t="s">
        <v>1081</v>
      </c>
      <c r="BG192" s="449" t="s">
        <v>1082</v>
      </c>
      <c r="BH192" s="449" t="s">
        <v>191</v>
      </c>
      <c r="BI192" s="449" t="s">
        <v>192</v>
      </c>
      <c r="BJ192" s="449" t="s">
        <v>193</v>
      </c>
      <c r="BK192" s="449"/>
      <c r="BL192" s="449">
        <v>4.7</v>
      </c>
      <c r="BM192" s="449">
        <v>72</v>
      </c>
      <c r="BN192" s="449" t="s">
        <v>195</v>
      </c>
      <c r="BO192" s="449">
        <v>5000</v>
      </c>
      <c r="BP192" s="449">
        <v>25005</v>
      </c>
      <c r="BQ192" s="449"/>
      <c r="BR192" s="449"/>
      <c r="BS192" s="449">
        <v>0</v>
      </c>
      <c r="BT192" s="449">
        <v>280627</v>
      </c>
      <c r="BU192" s="449">
        <v>5000</v>
      </c>
      <c r="BV192" s="449">
        <v>126</v>
      </c>
      <c r="BW192" s="449" t="s">
        <v>214</v>
      </c>
      <c r="BX192" s="449">
        <v>5.0000000000000001E-3</v>
      </c>
      <c r="BY192" s="449">
        <v>1</v>
      </c>
      <c r="BZ192" s="449">
        <v>800</v>
      </c>
      <c r="CA192" s="449"/>
      <c r="CB192" s="449" t="s">
        <v>1867</v>
      </c>
      <c r="CC192" s="449" t="s">
        <v>1084</v>
      </c>
      <c r="CD192" s="449" t="s">
        <v>1085</v>
      </c>
      <c r="CE192" s="449" t="s">
        <v>1086</v>
      </c>
      <c r="CF192" s="449" t="s">
        <v>1055</v>
      </c>
      <c r="CG192" s="449" t="s">
        <v>1087</v>
      </c>
      <c r="CH192" s="449" t="s">
        <v>1088</v>
      </c>
      <c r="CI192" s="449" t="s">
        <v>195</v>
      </c>
    </row>
    <row r="193" spans="1:87" x14ac:dyDescent="0.3">
      <c r="A193">
        <f t="shared" si="13"/>
        <v>185234</v>
      </c>
      <c r="B193" t="s">
        <v>2677</v>
      </c>
      <c r="C193" s="389" t="str">
        <f t="shared" si="14"/>
        <v>185234</v>
      </c>
      <c r="D193" s="297" t="s">
        <v>1187</v>
      </c>
      <c r="E193" s="435" t="s">
        <v>2222</v>
      </c>
      <c r="F193" s="435" t="s">
        <v>1607</v>
      </c>
      <c r="G193" s="435" t="s">
        <v>1367</v>
      </c>
      <c r="H193" s="436">
        <v>2005</v>
      </c>
      <c r="I193" s="435" t="s">
        <v>1735</v>
      </c>
      <c r="J193" s="435" t="s">
        <v>1736</v>
      </c>
      <c r="K193" s="435" t="s">
        <v>1607</v>
      </c>
      <c r="L193" s="437">
        <v>39196</v>
      </c>
      <c r="M193" s="437">
        <v>39196</v>
      </c>
      <c r="N193" s="435" t="s">
        <v>1608</v>
      </c>
      <c r="O193" s="436">
        <v>29584</v>
      </c>
      <c r="P193" s="435" t="s">
        <v>1341</v>
      </c>
      <c r="Q193" s="438"/>
      <c r="R193" s="435" t="s">
        <v>1341</v>
      </c>
      <c r="S193" s="440"/>
      <c r="T193" s="435" t="s">
        <v>1341</v>
      </c>
      <c r="U193" s="440"/>
      <c r="V193" s="435" t="s">
        <v>1341</v>
      </c>
      <c r="W193" s="435" t="s">
        <v>1341</v>
      </c>
      <c r="X193" s="436" t="b">
        <v>0</v>
      </c>
      <c r="Y193" s="435" t="s">
        <v>1341</v>
      </c>
      <c r="Z193" s="435" t="s">
        <v>1341</v>
      </c>
      <c r="AA193" t="str">
        <f t="shared" si="11"/>
        <v>H-Spius Creek H</v>
      </c>
      <c r="AN193" s="449" t="s">
        <v>188</v>
      </c>
      <c r="AO193" s="449">
        <v>4.0999999999999996</v>
      </c>
      <c r="AP193" s="449">
        <v>20150204</v>
      </c>
      <c r="AQ193" s="449" t="s">
        <v>1047</v>
      </c>
      <c r="AR193" s="449" t="s">
        <v>1047</v>
      </c>
      <c r="AS193" s="449">
        <v>3</v>
      </c>
      <c r="AT193" s="449">
        <v>180392</v>
      </c>
      <c r="AU193" s="449">
        <v>12</v>
      </c>
      <c r="AV193" s="449"/>
      <c r="AW193" s="449"/>
      <c r="AX193" s="449"/>
      <c r="AY193" s="449"/>
      <c r="AZ193" s="449">
        <v>1</v>
      </c>
      <c r="BA193" s="449">
        <v>3</v>
      </c>
      <c r="BB193" s="449">
        <v>2008</v>
      </c>
      <c r="BC193" s="449">
        <v>20090528</v>
      </c>
      <c r="BD193" s="449">
        <v>20090528</v>
      </c>
      <c r="BE193" s="449" t="s">
        <v>1080</v>
      </c>
      <c r="BF193" s="449" t="s">
        <v>1081</v>
      </c>
      <c r="BG193" s="449" t="s">
        <v>1082</v>
      </c>
      <c r="BH193" s="449" t="s">
        <v>191</v>
      </c>
      <c r="BI193" s="449" t="s">
        <v>192</v>
      </c>
      <c r="BJ193" s="449" t="s">
        <v>193</v>
      </c>
      <c r="BK193" s="449"/>
      <c r="BL193" s="449">
        <v>4.7</v>
      </c>
      <c r="BM193" s="449">
        <v>72</v>
      </c>
      <c r="BN193" s="449" t="s">
        <v>195</v>
      </c>
      <c r="BO193" s="449">
        <v>5000</v>
      </c>
      <c r="BP193" s="449">
        <v>24620</v>
      </c>
      <c r="BQ193" s="449"/>
      <c r="BR193" s="449"/>
      <c r="BS193" s="449">
        <v>0</v>
      </c>
      <c r="BT193" s="449">
        <v>276310</v>
      </c>
      <c r="BU193" s="449">
        <v>5000</v>
      </c>
      <c r="BV193" s="449">
        <v>124</v>
      </c>
      <c r="BW193" s="449" t="s">
        <v>214</v>
      </c>
      <c r="BX193" s="449">
        <v>5.0000000000000001E-3</v>
      </c>
      <c r="BY193" s="449">
        <v>1</v>
      </c>
      <c r="BZ193" s="449">
        <v>800</v>
      </c>
      <c r="CA193" s="449"/>
      <c r="CB193" s="449" t="s">
        <v>1868</v>
      </c>
      <c r="CC193" s="449" t="s">
        <v>1084</v>
      </c>
      <c r="CD193" s="449" t="s">
        <v>1085</v>
      </c>
      <c r="CE193" s="449" t="s">
        <v>1086</v>
      </c>
      <c r="CF193" s="449" t="s">
        <v>1055</v>
      </c>
      <c r="CG193" s="449" t="s">
        <v>1087</v>
      </c>
      <c r="CH193" s="449" t="s">
        <v>1088</v>
      </c>
      <c r="CI193" s="449" t="s">
        <v>195</v>
      </c>
    </row>
    <row r="194" spans="1:87" x14ac:dyDescent="0.3">
      <c r="A194">
        <f t="shared" si="13"/>
        <v>185235</v>
      </c>
      <c r="B194" t="s">
        <v>2677</v>
      </c>
      <c r="C194" s="389" t="str">
        <f t="shared" si="14"/>
        <v>185235</v>
      </c>
      <c r="D194" s="297" t="s">
        <v>1187</v>
      </c>
      <c r="E194" s="435" t="s">
        <v>2223</v>
      </c>
      <c r="F194" s="435" t="s">
        <v>1607</v>
      </c>
      <c r="G194" s="435" t="s">
        <v>1367</v>
      </c>
      <c r="H194" s="436">
        <v>2005</v>
      </c>
      <c r="I194" s="435" t="s">
        <v>1735</v>
      </c>
      <c r="J194" s="435" t="s">
        <v>1736</v>
      </c>
      <c r="K194" s="435" t="s">
        <v>1607</v>
      </c>
      <c r="L194" s="437">
        <v>39196</v>
      </c>
      <c r="M194" s="437">
        <v>39196</v>
      </c>
      <c r="N194" s="435" t="s">
        <v>1608</v>
      </c>
      <c r="O194" s="436">
        <v>21830</v>
      </c>
      <c r="P194" s="435" t="s">
        <v>1341</v>
      </c>
      <c r="Q194" s="438"/>
      <c r="R194" s="435" t="s">
        <v>1608</v>
      </c>
      <c r="S194" s="436">
        <v>66</v>
      </c>
      <c r="T194" s="435" t="s">
        <v>1341</v>
      </c>
      <c r="U194" s="440"/>
      <c r="V194" s="435" t="s">
        <v>1341</v>
      </c>
      <c r="W194" s="435" t="s">
        <v>1341</v>
      </c>
      <c r="X194" s="436" t="b">
        <v>0</v>
      </c>
      <c r="Y194" s="435" t="s">
        <v>1341</v>
      </c>
      <c r="Z194" s="435" t="s">
        <v>1341</v>
      </c>
      <c r="AA194" t="str">
        <f t="shared" ref="AA194:AA257" si="15">VLOOKUP($A194,$AT$2:$CD$561,37,FALSE)</f>
        <v>H-Spius Creek H</v>
      </c>
      <c r="AN194" s="449" t="s">
        <v>188</v>
      </c>
      <c r="AO194" s="449">
        <v>4.0999999999999996</v>
      </c>
      <c r="AP194" s="449">
        <v>20150204</v>
      </c>
      <c r="AQ194" s="449" t="s">
        <v>1047</v>
      </c>
      <c r="AR194" s="449" t="s">
        <v>1047</v>
      </c>
      <c r="AS194" s="449">
        <v>3</v>
      </c>
      <c r="AT194" s="449">
        <v>180393</v>
      </c>
      <c r="AU194" s="449">
        <v>12</v>
      </c>
      <c r="AV194" s="449"/>
      <c r="AW194" s="449"/>
      <c r="AX194" s="449"/>
      <c r="AY194" s="449"/>
      <c r="AZ194" s="449">
        <v>1</v>
      </c>
      <c r="BA194" s="449">
        <v>3</v>
      </c>
      <c r="BB194" s="449">
        <v>2008</v>
      </c>
      <c r="BC194" s="449">
        <v>20090528</v>
      </c>
      <c r="BD194" s="449">
        <v>20090528</v>
      </c>
      <c r="BE194" s="449" t="s">
        <v>1080</v>
      </c>
      <c r="BF194" s="449" t="s">
        <v>1081</v>
      </c>
      <c r="BG194" s="449" t="s">
        <v>1082</v>
      </c>
      <c r="BH194" s="449" t="s">
        <v>191</v>
      </c>
      <c r="BI194" s="449" t="s">
        <v>192</v>
      </c>
      <c r="BJ194" s="449" t="s">
        <v>193</v>
      </c>
      <c r="BK194" s="449"/>
      <c r="BL194" s="449">
        <v>4.7</v>
      </c>
      <c r="BM194" s="449">
        <v>72</v>
      </c>
      <c r="BN194" s="449" t="s">
        <v>195</v>
      </c>
      <c r="BO194" s="449">
        <v>5000</v>
      </c>
      <c r="BP194" s="449">
        <v>25148</v>
      </c>
      <c r="BQ194" s="449"/>
      <c r="BR194" s="449"/>
      <c r="BS194" s="449">
        <v>0</v>
      </c>
      <c r="BT194" s="449">
        <v>282231</v>
      </c>
      <c r="BU194" s="449">
        <v>5000</v>
      </c>
      <c r="BV194" s="449">
        <v>126</v>
      </c>
      <c r="BW194" s="449" t="s">
        <v>214</v>
      </c>
      <c r="BX194" s="449">
        <v>5.0000000000000001E-3</v>
      </c>
      <c r="BY194" s="449">
        <v>1</v>
      </c>
      <c r="BZ194" s="449">
        <v>800</v>
      </c>
      <c r="CA194" s="449"/>
      <c r="CB194" s="449" t="s">
        <v>1869</v>
      </c>
      <c r="CC194" s="449" t="s">
        <v>1084</v>
      </c>
      <c r="CD194" s="449" t="s">
        <v>1085</v>
      </c>
      <c r="CE194" s="449" t="s">
        <v>1086</v>
      </c>
      <c r="CF194" s="449" t="s">
        <v>1055</v>
      </c>
      <c r="CG194" s="449" t="s">
        <v>1087</v>
      </c>
      <c r="CH194" s="449" t="s">
        <v>1088</v>
      </c>
      <c r="CI194" s="449" t="s">
        <v>195</v>
      </c>
    </row>
    <row r="195" spans="1:87" x14ac:dyDescent="0.3">
      <c r="A195">
        <f t="shared" si="13"/>
        <v>185236</v>
      </c>
      <c r="B195" t="s">
        <v>2677</v>
      </c>
      <c r="C195" s="389" t="str">
        <f t="shared" si="14"/>
        <v>185236</v>
      </c>
      <c r="D195" s="297" t="s">
        <v>1187</v>
      </c>
      <c r="E195" s="435" t="s">
        <v>2224</v>
      </c>
      <c r="F195" s="435" t="s">
        <v>1607</v>
      </c>
      <c r="G195" s="435" t="s">
        <v>1367</v>
      </c>
      <c r="H195" s="436">
        <v>2005</v>
      </c>
      <c r="I195" s="435" t="s">
        <v>1735</v>
      </c>
      <c r="J195" s="435" t="s">
        <v>1736</v>
      </c>
      <c r="K195" s="435" t="s">
        <v>1607</v>
      </c>
      <c r="L195" s="437">
        <v>39196</v>
      </c>
      <c r="M195" s="437">
        <v>39197</v>
      </c>
      <c r="N195" s="435" t="s">
        <v>1608</v>
      </c>
      <c r="O195" s="436">
        <v>26102</v>
      </c>
      <c r="P195" s="435" t="s">
        <v>1341</v>
      </c>
      <c r="Q195" s="438"/>
      <c r="R195" s="435" t="s">
        <v>1608</v>
      </c>
      <c r="S195" s="436">
        <v>1130</v>
      </c>
      <c r="T195" s="435" t="s">
        <v>1341</v>
      </c>
      <c r="U195" s="440"/>
      <c r="V195" s="435" t="s">
        <v>1341</v>
      </c>
      <c r="W195" s="435" t="s">
        <v>1341</v>
      </c>
      <c r="X195" s="436" t="b">
        <v>0</v>
      </c>
      <c r="Y195" s="435" t="s">
        <v>1341</v>
      </c>
      <c r="Z195" s="435" t="s">
        <v>1341</v>
      </c>
      <c r="AA195" t="str">
        <f t="shared" si="15"/>
        <v>H-Spius Creek H</v>
      </c>
      <c r="AN195" s="449" t="s">
        <v>188</v>
      </c>
      <c r="AO195" s="449">
        <v>4.0999999999999996</v>
      </c>
      <c r="AP195" s="449">
        <v>20150204</v>
      </c>
      <c r="AQ195" s="449" t="s">
        <v>1047</v>
      </c>
      <c r="AR195" s="449" t="s">
        <v>1047</v>
      </c>
      <c r="AS195" s="449">
        <v>3</v>
      </c>
      <c r="AT195" s="449">
        <v>180394</v>
      </c>
      <c r="AU195" s="449">
        <v>12</v>
      </c>
      <c r="AV195" s="449"/>
      <c r="AW195" s="449"/>
      <c r="AX195" s="449"/>
      <c r="AY195" s="449"/>
      <c r="AZ195" s="449">
        <v>1</v>
      </c>
      <c r="BA195" s="449">
        <v>3</v>
      </c>
      <c r="BB195" s="449">
        <v>2008</v>
      </c>
      <c r="BC195" s="449">
        <v>20090601</v>
      </c>
      <c r="BD195" s="449">
        <v>20090601</v>
      </c>
      <c r="BE195" s="449" t="s">
        <v>1080</v>
      </c>
      <c r="BF195" s="449" t="s">
        <v>1081</v>
      </c>
      <c r="BG195" s="449" t="s">
        <v>1082</v>
      </c>
      <c r="BH195" s="449" t="s">
        <v>191</v>
      </c>
      <c r="BI195" s="449" t="s">
        <v>192</v>
      </c>
      <c r="BJ195" s="449" t="s">
        <v>193</v>
      </c>
      <c r="BK195" s="449"/>
      <c r="BL195" s="449">
        <v>5</v>
      </c>
      <c r="BM195" s="449">
        <v>75</v>
      </c>
      <c r="BN195" s="449" t="s">
        <v>195</v>
      </c>
      <c r="BO195" s="449">
        <v>5000</v>
      </c>
      <c r="BP195" s="449">
        <v>29703</v>
      </c>
      <c r="BQ195" s="449"/>
      <c r="BR195" s="449"/>
      <c r="BS195" s="449">
        <v>0</v>
      </c>
      <c r="BT195" s="449">
        <v>273636</v>
      </c>
      <c r="BU195" s="449">
        <v>5000</v>
      </c>
      <c r="BV195" s="449">
        <v>51</v>
      </c>
      <c r="BW195" s="449" t="s">
        <v>214</v>
      </c>
      <c r="BX195" s="449">
        <v>1.6999999999999999E-3</v>
      </c>
      <c r="BY195" s="449">
        <v>1</v>
      </c>
      <c r="BZ195" s="449">
        <v>580</v>
      </c>
      <c r="CA195" s="449"/>
      <c r="CB195" s="449" t="s">
        <v>1870</v>
      </c>
      <c r="CC195" s="449" t="s">
        <v>1084</v>
      </c>
      <c r="CD195" s="449" t="s">
        <v>1085</v>
      </c>
      <c r="CE195" s="449" t="s">
        <v>1086</v>
      </c>
      <c r="CF195" s="449" t="s">
        <v>1055</v>
      </c>
      <c r="CG195" s="449" t="s">
        <v>1087</v>
      </c>
      <c r="CH195" s="449" t="s">
        <v>1088</v>
      </c>
      <c r="CI195" s="449" t="s">
        <v>195</v>
      </c>
    </row>
    <row r="196" spans="1:87" x14ac:dyDescent="0.3">
      <c r="A196">
        <f t="shared" si="13"/>
        <v>185237</v>
      </c>
      <c r="B196" t="s">
        <v>2677</v>
      </c>
      <c r="C196" s="389" t="str">
        <f t="shared" si="14"/>
        <v>185237</v>
      </c>
      <c r="D196" s="297" t="s">
        <v>1187</v>
      </c>
      <c r="E196" s="435" t="s">
        <v>2226</v>
      </c>
      <c r="F196" s="435" t="s">
        <v>1607</v>
      </c>
      <c r="G196" s="435" t="s">
        <v>1367</v>
      </c>
      <c r="H196" s="436">
        <v>2005</v>
      </c>
      <c r="I196" s="435" t="s">
        <v>1735</v>
      </c>
      <c r="J196" s="435" t="s">
        <v>1736</v>
      </c>
      <c r="K196" s="435" t="s">
        <v>1607</v>
      </c>
      <c r="L196" s="437">
        <v>39197</v>
      </c>
      <c r="M196" s="437">
        <v>39197</v>
      </c>
      <c r="N196" s="435" t="s">
        <v>1608</v>
      </c>
      <c r="O196" s="436">
        <v>27776</v>
      </c>
      <c r="P196" s="435" t="s">
        <v>1341</v>
      </c>
      <c r="Q196" s="438"/>
      <c r="R196" s="435" t="s">
        <v>1608</v>
      </c>
      <c r="S196" s="436">
        <v>92</v>
      </c>
      <c r="T196" s="435" t="s">
        <v>1341</v>
      </c>
      <c r="U196" s="440"/>
      <c r="V196" s="435" t="s">
        <v>1341</v>
      </c>
      <c r="W196" s="435" t="s">
        <v>1341</v>
      </c>
      <c r="X196" s="436" t="b">
        <v>0</v>
      </c>
      <c r="Y196" s="435" t="s">
        <v>1341</v>
      </c>
      <c r="Z196" s="435" t="s">
        <v>1341</v>
      </c>
      <c r="AA196" t="str">
        <f t="shared" si="15"/>
        <v>H-Spius Creek H</v>
      </c>
      <c r="AN196" s="449" t="s">
        <v>188</v>
      </c>
      <c r="AO196" s="449">
        <v>4.0999999999999996</v>
      </c>
      <c r="AP196" s="449">
        <v>20150204</v>
      </c>
      <c r="AQ196" s="449" t="s">
        <v>1047</v>
      </c>
      <c r="AR196" s="449" t="s">
        <v>1047</v>
      </c>
      <c r="AS196" s="449">
        <v>3</v>
      </c>
      <c r="AT196" s="449">
        <v>180395</v>
      </c>
      <c r="AU196" s="449">
        <v>12</v>
      </c>
      <c r="AV196" s="449"/>
      <c r="AW196" s="449"/>
      <c r="AX196" s="449"/>
      <c r="AY196" s="449"/>
      <c r="AZ196" s="449">
        <v>1</v>
      </c>
      <c r="BA196" s="449">
        <v>3</v>
      </c>
      <c r="BB196" s="449">
        <v>2008</v>
      </c>
      <c r="BC196" s="449">
        <v>20090519</v>
      </c>
      <c r="BD196" s="449">
        <v>20090519</v>
      </c>
      <c r="BE196" s="449" t="s">
        <v>1132</v>
      </c>
      <c r="BF196" s="449" t="s">
        <v>1133</v>
      </c>
      <c r="BG196" s="449" t="s">
        <v>1134</v>
      </c>
      <c r="BH196" s="449" t="s">
        <v>191</v>
      </c>
      <c r="BI196" s="449" t="s">
        <v>192</v>
      </c>
      <c r="BJ196" s="449" t="s">
        <v>214</v>
      </c>
      <c r="BK196" s="449"/>
      <c r="BL196" s="449">
        <v>5.6</v>
      </c>
      <c r="BM196" s="449"/>
      <c r="BN196" s="449" t="s">
        <v>195</v>
      </c>
      <c r="BO196" s="449">
        <v>5000</v>
      </c>
      <c r="BP196" s="449">
        <v>34963</v>
      </c>
      <c r="BQ196" s="449"/>
      <c r="BR196" s="449"/>
      <c r="BS196" s="449">
        <v>0</v>
      </c>
      <c r="BT196" s="449">
        <v>66987</v>
      </c>
      <c r="BU196" s="449"/>
      <c r="BV196" s="449"/>
      <c r="BW196" s="449" t="s">
        <v>214</v>
      </c>
      <c r="BX196" s="449"/>
      <c r="BY196" s="449">
        <v>1</v>
      </c>
      <c r="BZ196" s="449">
        <v>412</v>
      </c>
      <c r="CA196" s="449"/>
      <c r="CB196" s="449" t="s">
        <v>1871</v>
      </c>
      <c r="CC196" s="449" t="s">
        <v>1136</v>
      </c>
      <c r="CD196" s="449" t="s">
        <v>1137</v>
      </c>
      <c r="CE196" s="449" t="s">
        <v>1138</v>
      </c>
      <c r="CF196" s="449" t="s">
        <v>1055</v>
      </c>
      <c r="CG196" s="449" t="s">
        <v>1113</v>
      </c>
      <c r="CH196" s="449" t="s">
        <v>1114</v>
      </c>
      <c r="CI196" s="449" t="s">
        <v>195</v>
      </c>
    </row>
    <row r="197" spans="1:87" x14ac:dyDescent="0.3">
      <c r="A197">
        <f t="shared" si="13"/>
        <v>185728</v>
      </c>
      <c r="B197" t="s">
        <v>2677</v>
      </c>
      <c r="C197" s="389" t="str">
        <f t="shared" si="14"/>
        <v>185728</v>
      </c>
      <c r="D197" s="297" t="s">
        <v>1187</v>
      </c>
      <c r="E197" s="435" t="s">
        <v>2220</v>
      </c>
      <c r="F197" s="435" t="s">
        <v>1607</v>
      </c>
      <c r="G197" s="435" t="s">
        <v>1367</v>
      </c>
      <c r="H197" s="436">
        <v>2005</v>
      </c>
      <c r="I197" s="435" t="s">
        <v>1735</v>
      </c>
      <c r="J197" s="435" t="s">
        <v>1736</v>
      </c>
      <c r="K197" s="435" t="s">
        <v>1607</v>
      </c>
      <c r="L197" s="437">
        <v>39196</v>
      </c>
      <c r="M197" s="437">
        <v>39197</v>
      </c>
      <c r="N197" s="435" t="s">
        <v>1608</v>
      </c>
      <c r="O197" s="436">
        <v>33436</v>
      </c>
      <c r="P197" s="435" t="s">
        <v>1341</v>
      </c>
      <c r="Q197" s="438"/>
      <c r="R197" s="435" t="s">
        <v>1613</v>
      </c>
      <c r="S197" s="436">
        <v>285</v>
      </c>
      <c r="T197" s="435" t="s">
        <v>1608</v>
      </c>
      <c r="U197" s="439">
        <v>222</v>
      </c>
      <c r="V197" s="435" t="s">
        <v>1341</v>
      </c>
      <c r="W197" s="435" t="s">
        <v>1341</v>
      </c>
      <c r="X197" s="436" t="b">
        <v>0</v>
      </c>
      <c r="Y197" s="435" t="s">
        <v>1341</v>
      </c>
      <c r="Z197" s="435" t="s">
        <v>1341</v>
      </c>
      <c r="AA197" t="str">
        <f t="shared" si="15"/>
        <v>H-Spius Creek H</v>
      </c>
      <c r="AN197" s="449" t="s">
        <v>188</v>
      </c>
      <c r="AO197" s="449">
        <v>4.0999999999999996</v>
      </c>
      <c r="AP197" s="449">
        <v>20150204</v>
      </c>
      <c r="AQ197" s="449" t="s">
        <v>1047</v>
      </c>
      <c r="AR197" s="449" t="s">
        <v>1047</v>
      </c>
      <c r="AS197" s="449">
        <v>3</v>
      </c>
      <c r="AT197" s="449">
        <v>180396</v>
      </c>
      <c r="AU197" s="449">
        <v>12</v>
      </c>
      <c r="AV197" s="449"/>
      <c r="AW197" s="449"/>
      <c r="AX197" s="449"/>
      <c r="AY197" s="449"/>
      <c r="AZ197" s="449">
        <v>1</v>
      </c>
      <c r="BA197" s="449">
        <v>3</v>
      </c>
      <c r="BB197" s="449">
        <v>2008</v>
      </c>
      <c r="BC197" s="449">
        <v>20090519</v>
      </c>
      <c r="BD197" s="449">
        <v>20090519</v>
      </c>
      <c r="BE197" s="449" t="s">
        <v>1132</v>
      </c>
      <c r="BF197" s="449" t="s">
        <v>1133</v>
      </c>
      <c r="BG197" s="449" t="s">
        <v>1134</v>
      </c>
      <c r="BH197" s="449" t="s">
        <v>191</v>
      </c>
      <c r="BI197" s="449" t="s">
        <v>192</v>
      </c>
      <c r="BJ197" s="449" t="s">
        <v>214</v>
      </c>
      <c r="BK197" s="449"/>
      <c r="BL197" s="449">
        <v>5.6</v>
      </c>
      <c r="BM197" s="449"/>
      <c r="BN197" s="449" t="s">
        <v>195</v>
      </c>
      <c r="BO197" s="449">
        <v>5000</v>
      </c>
      <c r="BP197" s="449">
        <v>32490</v>
      </c>
      <c r="BQ197" s="449"/>
      <c r="BR197" s="449"/>
      <c r="BS197" s="449">
        <v>0</v>
      </c>
      <c r="BT197" s="449">
        <v>62249</v>
      </c>
      <c r="BU197" s="449"/>
      <c r="BV197" s="449"/>
      <c r="BW197" s="449" t="s">
        <v>214</v>
      </c>
      <c r="BX197" s="449"/>
      <c r="BY197" s="449">
        <v>1</v>
      </c>
      <c r="BZ197" s="449">
        <v>400</v>
      </c>
      <c r="CA197" s="449"/>
      <c r="CB197" s="449" t="s">
        <v>1871</v>
      </c>
      <c r="CC197" s="449" t="s">
        <v>1136</v>
      </c>
      <c r="CD197" s="449" t="s">
        <v>1137</v>
      </c>
      <c r="CE197" s="449" t="s">
        <v>1138</v>
      </c>
      <c r="CF197" s="449" t="s">
        <v>1055</v>
      </c>
      <c r="CG197" s="449" t="s">
        <v>1113</v>
      </c>
      <c r="CH197" s="449" t="s">
        <v>1114</v>
      </c>
      <c r="CI197" s="449" t="s">
        <v>195</v>
      </c>
    </row>
    <row r="198" spans="1:87" x14ac:dyDescent="0.3">
      <c r="A198">
        <f t="shared" si="13"/>
        <v>185222</v>
      </c>
      <c r="B198" t="s">
        <v>2677</v>
      </c>
      <c r="C198" s="389" t="str">
        <f t="shared" si="14"/>
        <v>185222</v>
      </c>
      <c r="D198" s="297" t="s">
        <v>1187</v>
      </c>
      <c r="E198" s="435" t="s">
        <v>2333</v>
      </c>
      <c r="F198" s="435" t="s">
        <v>1607</v>
      </c>
      <c r="G198" s="435" t="s">
        <v>1369</v>
      </c>
      <c r="H198" s="436">
        <v>2006</v>
      </c>
      <c r="I198" s="435" t="s">
        <v>1667</v>
      </c>
      <c r="J198" s="435" t="s">
        <v>1673</v>
      </c>
      <c r="K198" s="435" t="s">
        <v>1668</v>
      </c>
      <c r="L198" s="437">
        <v>39212</v>
      </c>
      <c r="M198" s="437">
        <v>39213</v>
      </c>
      <c r="N198" s="435" t="s">
        <v>1608</v>
      </c>
      <c r="O198" s="436">
        <v>24675</v>
      </c>
      <c r="P198" s="435" t="s">
        <v>1341</v>
      </c>
      <c r="Q198" s="438"/>
      <c r="R198" s="435" t="s">
        <v>1613</v>
      </c>
      <c r="S198" s="436">
        <v>43677</v>
      </c>
      <c r="T198" s="435" t="s">
        <v>1608</v>
      </c>
      <c r="U198" s="439">
        <v>763</v>
      </c>
      <c r="V198" s="435" t="s">
        <v>1341</v>
      </c>
      <c r="W198" s="435" t="s">
        <v>1341</v>
      </c>
      <c r="X198" s="436" t="b">
        <v>0</v>
      </c>
      <c r="Y198" s="435" t="s">
        <v>1341</v>
      </c>
      <c r="Z198" s="435" t="s">
        <v>1341</v>
      </c>
      <c r="AA198" t="str">
        <f t="shared" si="15"/>
        <v>H-Shuswap River, Middle,</v>
      </c>
      <c r="AN198" s="449" t="s">
        <v>188</v>
      </c>
      <c r="AO198" s="449">
        <v>4.0999999999999996</v>
      </c>
      <c r="AP198" s="449">
        <v>20150204</v>
      </c>
      <c r="AQ198" s="449" t="s">
        <v>1047</v>
      </c>
      <c r="AR198" s="449" t="s">
        <v>1047</v>
      </c>
      <c r="AS198" s="449">
        <v>3</v>
      </c>
      <c r="AT198" s="449">
        <v>180469</v>
      </c>
      <c r="AU198" s="449">
        <v>12</v>
      </c>
      <c r="AV198" s="449"/>
      <c r="AW198" s="449"/>
      <c r="AX198" s="449"/>
      <c r="AY198" s="449"/>
      <c r="AZ198" s="449">
        <v>1</v>
      </c>
      <c r="BA198" s="449">
        <v>3</v>
      </c>
      <c r="BB198" s="449">
        <v>2008</v>
      </c>
      <c r="BC198" s="449">
        <v>20090504</v>
      </c>
      <c r="BD198" s="449">
        <v>20090504</v>
      </c>
      <c r="BE198" s="449" t="s">
        <v>1132</v>
      </c>
      <c r="BF198" s="449" t="s">
        <v>1133</v>
      </c>
      <c r="BG198" s="449" t="s">
        <v>1134</v>
      </c>
      <c r="BH198" s="449" t="s">
        <v>191</v>
      </c>
      <c r="BI198" s="449" t="s">
        <v>192</v>
      </c>
      <c r="BJ198" s="449" t="s">
        <v>193</v>
      </c>
      <c r="BK198" s="449"/>
      <c r="BL198" s="449">
        <v>5.22</v>
      </c>
      <c r="BM198" s="449"/>
      <c r="BN198" s="449" t="s">
        <v>195</v>
      </c>
      <c r="BO198" s="449">
        <v>5000</v>
      </c>
      <c r="BP198" s="449">
        <v>46703</v>
      </c>
      <c r="BQ198" s="449"/>
      <c r="BR198" s="449"/>
      <c r="BS198" s="449">
        <v>0</v>
      </c>
      <c r="BT198" s="449">
        <v>18044</v>
      </c>
      <c r="BU198" s="449">
        <v>5000</v>
      </c>
      <c r="BV198" s="449">
        <v>118</v>
      </c>
      <c r="BW198" s="449" t="s">
        <v>214</v>
      </c>
      <c r="BX198" s="449">
        <v>2.5000000000000001E-3</v>
      </c>
      <c r="BY198" s="449">
        <v>2</v>
      </c>
      <c r="BZ198" s="449">
        <v>400</v>
      </c>
      <c r="CA198" s="449"/>
      <c r="CB198" s="449" t="s">
        <v>1872</v>
      </c>
      <c r="CC198" s="449" t="s">
        <v>1136</v>
      </c>
      <c r="CD198" s="449" t="s">
        <v>1137</v>
      </c>
      <c r="CE198" s="449" t="s">
        <v>1138</v>
      </c>
      <c r="CF198" s="449" t="s">
        <v>1055</v>
      </c>
      <c r="CG198" s="449" t="s">
        <v>1113</v>
      </c>
      <c r="CH198" s="449" t="s">
        <v>1114</v>
      </c>
      <c r="CI198" s="449" t="s">
        <v>195</v>
      </c>
    </row>
    <row r="199" spans="1:87" x14ac:dyDescent="0.3">
      <c r="A199">
        <f t="shared" si="13"/>
        <v>185223</v>
      </c>
      <c r="B199" t="s">
        <v>2677</v>
      </c>
      <c r="C199" s="389" t="str">
        <f t="shared" si="14"/>
        <v>185223</v>
      </c>
      <c r="D199" s="297" t="s">
        <v>1187</v>
      </c>
      <c r="E199" s="435" t="s">
        <v>2339</v>
      </c>
      <c r="F199" s="435" t="s">
        <v>1607</v>
      </c>
      <c r="G199" s="435" t="s">
        <v>1369</v>
      </c>
      <c r="H199" s="436">
        <v>2006</v>
      </c>
      <c r="I199" s="435" t="s">
        <v>1667</v>
      </c>
      <c r="J199" s="435" t="s">
        <v>1673</v>
      </c>
      <c r="K199" s="435" t="s">
        <v>1668</v>
      </c>
      <c r="L199" s="437">
        <v>39212</v>
      </c>
      <c r="M199" s="437">
        <v>39212</v>
      </c>
      <c r="N199" s="435" t="s">
        <v>1608</v>
      </c>
      <c r="O199" s="436">
        <v>24876</v>
      </c>
      <c r="P199" s="435" t="s">
        <v>1341</v>
      </c>
      <c r="Q199" s="440"/>
      <c r="R199" s="435" t="s">
        <v>1613</v>
      </c>
      <c r="S199" s="436">
        <v>44032</v>
      </c>
      <c r="T199" s="435" t="s">
        <v>1608</v>
      </c>
      <c r="U199" s="436">
        <v>769</v>
      </c>
      <c r="V199" s="435" t="s">
        <v>1341</v>
      </c>
      <c r="W199" s="435" t="s">
        <v>1341</v>
      </c>
      <c r="X199" s="436" t="b">
        <v>0</v>
      </c>
      <c r="Y199" s="435" t="s">
        <v>1341</v>
      </c>
      <c r="Z199" s="435" t="s">
        <v>1341</v>
      </c>
      <c r="AA199" t="str">
        <f t="shared" si="15"/>
        <v>H-Shuswap River, Middle,</v>
      </c>
      <c r="AN199" s="449" t="s">
        <v>188</v>
      </c>
      <c r="AO199" s="449">
        <v>4.0999999999999996</v>
      </c>
      <c r="AP199" s="449">
        <v>20150204</v>
      </c>
      <c r="AQ199" s="449" t="s">
        <v>1047</v>
      </c>
      <c r="AR199" s="449" t="s">
        <v>1047</v>
      </c>
      <c r="AS199" s="449">
        <v>3</v>
      </c>
      <c r="AT199" s="449">
        <v>180470</v>
      </c>
      <c r="AU199" s="449">
        <v>12</v>
      </c>
      <c r="AV199" s="449"/>
      <c r="AW199" s="449"/>
      <c r="AX199" s="449"/>
      <c r="AY199" s="449"/>
      <c r="AZ199" s="449">
        <v>1</v>
      </c>
      <c r="BA199" s="449">
        <v>3</v>
      </c>
      <c r="BB199" s="449">
        <v>2008</v>
      </c>
      <c r="BC199" s="449">
        <v>20090504</v>
      </c>
      <c r="BD199" s="449">
        <v>20090504</v>
      </c>
      <c r="BE199" s="449" t="s">
        <v>1132</v>
      </c>
      <c r="BF199" s="449" t="s">
        <v>1133</v>
      </c>
      <c r="BG199" s="449" t="s">
        <v>1134</v>
      </c>
      <c r="BH199" s="449" t="s">
        <v>191</v>
      </c>
      <c r="BI199" s="449" t="s">
        <v>192</v>
      </c>
      <c r="BJ199" s="449" t="s">
        <v>193</v>
      </c>
      <c r="BK199" s="449"/>
      <c r="BL199" s="449">
        <v>5.22</v>
      </c>
      <c r="BM199" s="449"/>
      <c r="BN199" s="449" t="s">
        <v>195</v>
      </c>
      <c r="BO199" s="449">
        <v>5000</v>
      </c>
      <c r="BP199" s="449">
        <v>46321</v>
      </c>
      <c r="BQ199" s="449"/>
      <c r="BR199" s="449"/>
      <c r="BS199" s="449">
        <v>0</v>
      </c>
      <c r="BT199" s="449">
        <v>17897</v>
      </c>
      <c r="BU199" s="449"/>
      <c r="BV199" s="449"/>
      <c r="BW199" s="449" t="s">
        <v>214</v>
      </c>
      <c r="BX199" s="449"/>
      <c r="BY199" s="449">
        <v>2</v>
      </c>
      <c r="BZ199" s="449">
        <v>200</v>
      </c>
      <c r="CA199" s="449"/>
      <c r="CB199" s="449" t="s">
        <v>1873</v>
      </c>
      <c r="CC199" s="449" t="s">
        <v>1136</v>
      </c>
      <c r="CD199" s="449" t="s">
        <v>1137</v>
      </c>
      <c r="CE199" s="449" t="s">
        <v>1138</v>
      </c>
      <c r="CF199" s="449" t="s">
        <v>1055</v>
      </c>
      <c r="CG199" s="449" t="s">
        <v>1113</v>
      </c>
      <c r="CH199" s="449" t="s">
        <v>1114</v>
      </c>
      <c r="CI199" s="449" t="s">
        <v>195</v>
      </c>
    </row>
    <row r="200" spans="1:87" x14ac:dyDescent="0.3">
      <c r="A200">
        <f t="shared" si="13"/>
        <v>185224</v>
      </c>
      <c r="B200" t="s">
        <v>2677</v>
      </c>
      <c r="C200" s="389" t="str">
        <f t="shared" si="14"/>
        <v>185224</v>
      </c>
      <c r="D200" s="297" t="s">
        <v>1187</v>
      </c>
      <c r="E200" s="435" t="s">
        <v>2343</v>
      </c>
      <c r="F200" s="435" t="s">
        <v>1607</v>
      </c>
      <c r="G200" s="435" t="s">
        <v>1369</v>
      </c>
      <c r="H200" s="436">
        <v>2006</v>
      </c>
      <c r="I200" s="435" t="s">
        <v>1667</v>
      </c>
      <c r="J200" s="435" t="s">
        <v>1673</v>
      </c>
      <c r="K200" s="435" t="s">
        <v>1668</v>
      </c>
      <c r="L200" s="437">
        <v>39212</v>
      </c>
      <c r="M200" s="437">
        <v>39212</v>
      </c>
      <c r="N200" s="435" t="s">
        <v>1608</v>
      </c>
      <c r="O200" s="436">
        <v>24655</v>
      </c>
      <c r="P200" s="435" t="s">
        <v>1341</v>
      </c>
      <c r="Q200" s="440"/>
      <c r="R200" s="435" t="s">
        <v>1613</v>
      </c>
      <c r="S200" s="436">
        <v>43641</v>
      </c>
      <c r="T200" s="435" t="s">
        <v>1608</v>
      </c>
      <c r="U200" s="436">
        <v>763</v>
      </c>
      <c r="V200" s="435" t="s">
        <v>1341</v>
      </c>
      <c r="W200" s="435" t="s">
        <v>1341</v>
      </c>
      <c r="X200" s="436" t="b">
        <v>0</v>
      </c>
      <c r="Y200" s="435" t="s">
        <v>1341</v>
      </c>
      <c r="Z200" s="435" t="s">
        <v>1341</v>
      </c>
      <c r="AA200" t="str">
        <f t="shared" si="15"/>
        <v>H-Shuswap River, Middle,</v>
      </c>
      <c r="AN200" s="449" t="s">
        <v>188</v>
      </c>
      <c r="AO200" s="449">
        <v>4.0999999999999996</v>
      </c>
      <c r="AP200" s="449">
        <v>20150204</v>
      </c>
      <c r="AQ200" s="449" t="s">
        <v>1047</v>
      </c>
      <c r="AR200" s="449" t="s">
        <v>1047</v>
      </c>
      <c r="AS200" s="449">
        <v>3</v>
      </c>
      <c r="AT200" s="449">
        <v>180471</v>
      </c>
      <c r="AU200" s="449">
        <v>12</v>
      </c>
      <c r="AV200" s="449"/>
      <c r="AW200" s="449"/>
      <c r="AX200" s="449"/>
      <c r="AY200" s="449"/>
      <c r="AZ200" s="449">
        <v>1</v>
      </c>
      <c r="BA200" s="449">
        <v>3</v>
      </c>
      <c r="BB200" s="449">
        <v>2008</v>
      </c>
      <c r="BC200" s="449">
        <v>20090504</v>
      </c>
      <c r="BD200" s="449">
        <v>20090504</v>
      </c>
      <c r="BE200" s="449" t="s">
        <v>1132</v>
      </c>
      <c r="BF200" s="449" t="s">
        <v>1133</v>
      </c>
      <c r="BG200" s="449" t="s">
        <v>1134</v>
      </c>
      <c r="BH200" s="449" t="s">
        <v>191</v>
      </c>
      <c r="BI200" s="449" t="s">
        <v>192</v>
      </c>
      <c r="BJ200" s="449" t="s">
        <v>193</v>
      </c>
      <c r="BK200" s="449"/>
      <c r="BL200" s="449">
        <v>5.22</v>
      </c>
      <c r="BM200" s="449"/>
      <c r="BN200" s="449" t="s">
        <v>195</v>
      </c>
      <c r="BO200" s="449">
        <v>5000</v>
      </c>
      <c r="BP200" s="449">
        <v>46306</v>
      </c>
      <c r="BQ200" s="449"/>
      <c r="BR200" s="449"/>
      <c r="BS200" s="449">
        <v>0</v>
      </c>
      <c r="BT200" s="449">
        <v>17891</v>
      </c>
      <c r="BU200" s="449"/>
      <c r="BV200" s="449"/>
      <c r="BW200" s="449" t="s">
        <v>214</v>
      </c>
      <c r="BX200" s="449"/>
      <c r="BY200" s="449">
        <v>2</v>
      </c>
      <c r="BZ200" s="449">
        <v>400</v>
      </c>
      <c r="CA200" s="449"/>
      <c r="CB200" s="449" t="s">
        <v>1874</v>
      </c>
      <c r="CC200" s="449" t="s">
        <v>1136</v>
      </c>
      <c r="CD200" s="449" t="s">
        <v>1137</v>
      </c>
      <c r="CE200" s="449" t="s">
        <v>1138</v>
      </c>
      <c r="CF200" s="449" t="s">
        <v>1055</v>
      </c>
      <c r="CG200" s="449" t="s">
        <v>1113</v>
      </c>
      <c r="CH200" s="449" t="s">
        <v>1114</v>
      </c>
      <c r="CI200" s="449" t="s">
        <v>195</v>
      </c>
    </row>
    <row r="201" spans="1:87" x14ac:dyDescent="0.3">
      <c r="A201">
        <f t="shared" si="13"/>
        <v>185225</v>
      </c>
      <c r="B201" t="s">
        <v>2677</v>
      </c>
      <c r="C201" s="389" t="str">
        <f t="shared" si="14"/>
        <v>185225</v>
      </c>
      <c r="D201" s="297" t="s">
        <v>1187</v>
      </c>
      <c r="E201" s="435" t="s">
        <v>2345</v>
      </c>
      <c r="F201" s="435" t="s">
        <v>1607</v>
      </c>
      <c r="G201" s="435" t="s">
        <v>1369</v>
      </c>
      <c r="H201" s="436">
        <v>2006</v>
      </c>
      <c r="I201" s="435" t="s">
        <v>1667</v>
      </c>
      <c r="J201" s="435" t="s">
        <v>1673</v>
      </c>
      <c r="K201" s="435" t="s">
        <v>1668</v>
      </c>
      <c r="L201" s="437">
        <v>39212</v>
      </c>
      <c r="M201" s="437">
        <v>39213</v>
      </c>
      <c r="N201" s="435" t="s">
        <v>1608</v>
      </c>
      <c r="O201" s="436">
        <v>24803</v>
      </c>
      <c r="P201" s="435" t="s">
        <v>1341</v>
      </c>
      <c r="Q201" s="440"/>
      <c r="R201" s="435" t="s">
        <v>1613</v>
      </c>
      <c r="S201" s="436">
        <v>43903</v>
      </c>
      <c r="T201" s="435" t="s">
        <v>1608</v>
      </c>
      <c r="U201" s="436">
        <v>767</v>
      </c>
      <c r="V201" s="435" t="s">
        <v>1341</v>
      </c>
      <c r="W201" s="435" t="s">
        <v>1341</v>
      </c>
      <c r="X201" s="436" t="b">
        <v>0</v>
      </c>
      <c r="Y201" s="435" t="s">
        <v>1341</v>
      </c>
      <c r="Z201" s="435" t="s">
        <v>1341</v>
      </c>
      <c r="AA201" t="str">
        <f t="shared" si="15"/>
        <v>H-Shuswap River, Middle,</v>
      </c>
      <c r="AN201" s="449" t="s">
        <v>188</v>
      </c>
      <c r="AO201" s="449">
        <v>4.0999999999999996</v>
      </c>
      <c r="AP201" s="449">
        <v>20150204</v>
      </c>
      <c r="AQ201" s="449" t="s">
        <v>1047</v>
      </c>
      <c r="AR201" s="449" t="s">
        <v>1047</v>
      </c>
      <c r="AS201" s="449">
        <v>3</v>
      </c>
      <c r="AT201" s="449">
        <v>180472</v>
      </c>
      <c r="AU201" s="449">
        <v>12</v>
      </c>
      <c r="AV201" s="449"/>
      <c r="AW201" s="449"/>
      <c r="AX201" s="449"/>
      <c r="AY201" s="449"/>
      <c r="AZ201" s="449">
        <v>1</v>
      </c>
      <c r="BA201" s="449">
        <v>3</v>
      </c>
      <c r="BB201" s="449">
        <v>2008</v>
      </c>
      <c r="BC201" s="449">
        <v>20090504</v>
      </c>
      <c r="BD201" s="449">
        <v>20090504</v>
      </c>
      <c r="BE201" s="449" t="s">
        <v>1132</v>
      </c>
      <c r="BF201" s="449" t="s">
        <v>1133</v>
      </c>
      <c r="BG201" s="449" t="s">
        <v>1134</v>
      </c>
      <c r="BH201" s="449" t="s">
        <v>191</v>
      </c>
      <c r="BI201" s="449" t="s">
        <v>192</v>
      </c>
      <c r="BJ201" s="449" t="s">
        <v>193</v>
      </c>
      <c r="BK201" s="449"/>
      <c r="BL201" s="449">
        <v>5.22</v>
      </c>
      <c r="BM201" s="449"/>
      <c r="BN201" s="449" t="s">
        <v>195</v>
      </c>
      <c r="BO201" s="449">
        <v>5000</v>
      </c>
      <c r="BP201" s="449">
        <v>46868</v>
      </c>
      <c r="BQ201" s="449"/>
      <c r="BR201" s="449"/>
      <c r="BS201" s="449">
        <v>0</v>
      </c>
      <c r="BT201" s="449">
        <v>18108</v>
      </c>
      <c r="BU201" s="449"/>
      <c r="BV201" s="449"/>
      <c r="BW201" s="449" t="s">
        <v>214</v>
      </c>
      <c r="BX201" s="449"/>
      <c r="BY201" s="449">
        <v>2</v>
      </c>
      <c r="BZ201" s="449">
        <v>200</v>
      </c>
      <c r="CA201" s="449"/>
      <c r="CB201" s="449" t="s">
        <v>1875</v>
      </c>
      <c r="CC201" s="449" t="s">
        <v>1136</v>
      </c>
      <c r="CD201" s="449" t="s">
        <v>1137</v>
      </c>
      <c r="CE201" s="449" t="s">
        <v>1138</v>
      </c>
      <c r="CF201" s="449" t="s">
        <v>1055</v>
      </c>
      <c r="CG201" s="449" t="s">
        <v>1113</v>
      </c>
      <c r="CH201" s="449" t="s">
        <v>1114</v>
      </c>
      <c r="CI201" s="449" t="s">
        <v>195</v>
      </c>
    </row>
    <row r="202" spans="1:87" x14ac:dyDescent="0.3">
      <c r="A202">
        <f t="shared" si="13"/>
        <v>185926</v>
      </c>
      <c r="B202" t="s">
        <v>2677</v>
      </c>
      <c r="C202" s="389" t="str">
        <f t="shared" si="14"/>
        <v>185926</v>
      </c>
      <c r="D202" s="297" t="s">
        <v>1187</v>
      </c>
      <c r="E202" s="435" t="s">
        <v>2230</v>
      </c>
      <c r="F202" s="435" t="s">
        <v>1607</v>
      </c>
      <c r="G202" s="435" t="s">
        <v>1367</v>
      </c>
      <c r="H202" s="436">
        <v>2006</v>
      </c>
      <c r="I202" s="435" t="s">
        <v>1735</v>
      </c>
      <c r="J202" s="435" t="s">
        <v>1736</v>
      </c>
      <c r="K202" s="435" t="s">
        <v>1607</v>
      </c>
      <c r="L202" s="437">
        <v>39561</v>
      </c>
      <c r="M202" s="437">
        <v>39563</v>
      </c>
      <c r="N202" s="435" t="s">
        <v>1608</v>
      </c>
      <c r="O202" s="436">
        <v>44970</v>
      </c>
      <c r="P202" s="435" t="s">
        <v>1341</v>
      </c>
      <c r="Q202" s="440"/>
      <c r="R202" s="435" t="s">
        <v>1613</v>
      </c>
      <c r="S202" s="436">
        <v>2230</v>
      </c>
      <c r="T202" s="435" t="s">
        <v>1608</v>
      </c>
      <c r="U202" s="439">
        <v>455</v>
      </c>
      <c r="V202" s="435" t="s">
        <v>1341</v>
      </c>
      <c r="W202" s="435" t="s">
        <v>1341</v>
      </c>
      <c r="X202" s="436" t="b">
        <v>0</v>
      </c>
      <c r="Y202" s="435" t="s">
        <v>1341</v>
      </c>
      <c r="Z202" s="435" t="s">
        <v>1341</v>
      </c>
      <c r="AA202" t="str">
        <f t="shared" si="15"/>
        <v>H-Spius Creek H</v>
      </c>
      <c r="AN202" s="449" t="s">
        <v>188</v>
      </c>
      <c r="AO202" s="449">
        <v>4.0999999999999996</v>
      </c>
      <c r="AP202" s="449">
        <v>20150204</v>
      </c>
      <c r="AQ202" s="449" t="s">
        <v>1047</v>
      </c>
      <c r="AR202" s="449" t="s">
        <v>1047</v>
      </c>
      <c r="AS202" s="449">
        <v>3</v>
      </c>
      <c r="AT202" s="449">
        <v>180473</v>
      </c>
      <c r="AU202" s="449">
        <v>12</v>
      </c>
      <c r="AV202" s="449"/>
      <c r="AW202" s="449"/>
      <c r="AX202" s="449"/>
      <c r="AY202" s="449"/>
      <c r="AZ202" s="449">
        <v>1</v>
      </c>
      <c r="BA202" s="449">
        <v>3</v>
      </c>
      <c r="BB202" s="449">
        <v>2008</v>
      </c>
      <c r="BC202" s="449">
        <v>20090504</v>
      </c>
      <c r="BD202" s="449">
        <v>20090504</v>
      </c>
      <c r="BE202" s="449" t="s">
        <v>1132</v>
      </c>
      <c r="BF202" s="449" t="s">
        <v>1133</v>
      </c>
      <c r="BG202" s="449" t="s">
        <v>1134</v>
      </c>
      <c r="BH202" s="449" t="s">
        <v>191</v>
      </c>
      <c r="BI202" s="449" t="s">
        <v>192</v>
      </c>
      <c r="BJ202" s="449" t="s">
        <v>193</v>
      </c>
      <c r="BK202" s="449"/>
      <c r="BL202" s="449">
        <v>5.22</v>
      </c>
      <c r="BM202" s="449"/>
      <c r="BN202" s="449" t="s">
        <v>195</v>
      </c>
      <c r="BO202" s="449">
        <v>5000</v>
      </c>
      <c r="BP202" s="449">
        <v>46362</v>
      </c>
      <c r="BQ202" s="449"/>
      <c r="BR202" s="449"/>
      <c r="BS202" s="449">
        <v>0</v>
      </c>
      <c r="BT202" s="449">
        <v>17913</v>
      </c>
      <c r="BU202" s="449">
        <v>5000</v>
      </c>
      <c r="BV202" s="449">
        <v>351</v>
      </c>
      <c r="BW202" s="449" t="s">
        <v>214</v>
      </c>
      <c r="BX202" s="449">
        <v>7.4999999999999997E-3</v>
      </c>
      <c r="BY202" s="449">
        <v>2</v>
      </c>
      <c r="BZ202" s="449">
        <v>400</v>
      </c>
      <c r="CA202" s="449"/>
      <c r="CB202" s="449" t="s">
        <v>1876</v>
      </c>
      <c r="CC202" s="449" t="s">
        <v>1136</v>
      </c>
      <c r="CD202" s="449" t="s">
        <v>1137</v>
      </c>
      <c r="CE202" s="449" t="s">
        <v>1138</v>
      </c>
      <c r="CF202" s="449" t="s">
        <v>1055</v>
      </c>
      <c r="CG202" s="449" t="s">
        <v>1113</v>
      </c>
      <c r="CH202" s="449" t="s">
        <v>1114</v>
      </c>
      <c r="CI202" s="449" t="s">
        <v>195</v>
      </c>
    </row>
    <row r="203" spans="1:87" x14ac:dyDescent="0.3">
      <c r="A203">
        <f t="shared" si="13"/>
        <v>185935</v>
      </c>
      <c r="B203" t="s">
        <v>2677</v>
      </c>
      <c r="C203" s="389" t="str">
        <f t="shared" si="14"/>
        <v>185935</v>
      </c>
      <c r="D203" s="297" t="s">
        <v>1187</v>
      </c>
      <c r="E203" s="435" t="s">
        <v>2225</v>
      </c>
      <c r="F203" s="435" t="s">
        <v>1607</v>
      </c>
      <c r="G203" s="435" t="s">
        <v>1367</v>
      </c>
      <c r="H203" s="436">
        <v>2006</v>
      </c>
      <c r="I203" s="435" t="s">
        <v>1735</v>
      </c>
      <c r="J203" s="435" t="s">
        <v>1736</v>
      </c>
      <c r="K203" s="435" t="s">
        <v>1607</v>
      </c>
      <c r="L203" s="437">
        <v>39561</v>
      </c>
      <c r="M203" s="437">
        <v>39563</v>
      </c>
      <c r="N203" s="435" t="s">
        <v>1608</v>
      </c>
      <c r="O203" s="436">
        <v>56661</v>
      </c>
      <c r="P203" s="435" t="s">
        <v>1341</v>
      </c>
      <c r="Q203" s="438"/>
      <c r="R203" s="435" t="s">
        <v>1613</v>
      </c>
      <c r="S203" s="436">
        <v>2230</v>
      </c>
      <c r="T203" s="435" t="s">
        <v>1341</v>
      </c>
      <c r="U203" s="441"/>
      <c r="V203" s="435" t="s">
        <v>1341</v>
      </c>
      <c r="W203" s="435" t="s">
        <v>1341</v>
      </c>
      <c r="X203" s="436" t="b">
        <v>0</v>
      </c>
      <c r="Y203" s="435" t="s">
        <v>1341</v>
      </c>
      <c r="Z203" s="435" t="s">
        <v>1341</v>
      </c>
      <c r="AA203" t="str">
        <f t="shared" si="15"/>
        <v>H-Spius Creek H</v>
      </c>
      <c r="AN203" s="449" t="s">
        <v>188</v>
      </c>
      <c r="AO203" s="449">
        <v>4.0999999999999996</v>
      </c>
      <c r="AP203" s="449">
        <v>20150204</v>
      </c>
      <c r="AQ203" s="449" t="s">
        <v>1047</v>
      </c>
      <c r="AR203" s="449" t="s">
        <v>1047</v>
      </c>
      <c r="AS203" s="449">
        <v>3</v>
      </c>
      <c r="AT203" s="449">
        <v>180474</v>
      </c>
      <c r="AU203" s="449">
        <v>12</v>
      </c>
      <c r="AV203" s="449"/>
      <c r="AW203" s="449"/>
      <c r="AX203" s="449"/>
      <c r="AY203" s="449"/>
      <c r="AZ203" s="449">
        <v>1</v>
      </c>
      <c r="BA203" s="449">
        <v>2</v>
      </c>
      <c r="BB203" s="449">
        <v>2008</v>
      </c>
      <c r="BC203" s="449">
        <v>20090526</v>
      </c>
      <c r="BD203" s="449">
        <v>20090526</v>
      </c>
      <c r="BE203" s="449" t="s">
        <v>1118</v>
      </c>
      <c r="BF203" s="449" t="s">
        <v>1119</v>
      </c>
      <c r="BG203" s="449" t="s">
        <v>1108</v>
      </c>
      <c r="BH203" s="449" t="s">
        <v>191</v>
      </c>
      <c r="BI203" s="449" t="s">
        <v>192</v>
      </c>
      <c r="BJ203" s="449" t="s">
        <v>193</v>
      </c>
      <c r="BK203" s="449"/>
      <c r="BL203" s="449">
        <v>3.6</v>
      </c>
      <c r="BM203" s="449">
        <v>69</v>
      </c>
      <c r="BN203" s="449" t="s">
        <v>195</v>
      </c>
      <c r="BO203" s="449">
        <v>5000</v>
      </c>
      <c r="BP203" s="449">
        <v>39304</v>
      </c>
      <c r="BQ203" s="449"/>
      <c r="BR203" s="449"/>
      <c r="BS203" s="449">
        <v>5000</v>
      </c>
      <c r="BT203" s="449">
        <v>721</v>
      </c>
      <c r="BU203" s="449"/>
      <c r="BV203" s="449"/>
      <c r="BW203" s="449"/>
      <c r="BX203" s="449">
        <v>1.7999999999999999E-2</v>
      </c>
      <c r="BY203" s="449">
        <v>7</v>
      </c>
      <c r="BZ203" s="449">
        <v>833</v>
      </c>
      <c r="CA203" s="449"/>
      <c r="CB203" s="449" t="s">
        <v>1877</v>
      </c>
      <c r="CC203" s="449" t="s">
        <v>1121</v>
      </c>
      <c r="CD203" s="449" t="s">
        <v>1122</v>
      </c>
      <c r="CE203" s="449" t="s">
        <v>1112</v>
      </c>
      <c r="CF203" s="449" t="s">
        <v>1055</v>
      </c>
      <c r="CG203" s="449" t="s">
        <v>1113</v>
      </c>
      <c r="CH203" s="449" t="s">
        <v>1114</v>
      </c>
      <c r="CI203" s="449" t="s">
        <v>195</v>
      </c>
    </row>
    <row r="204" spans="1:87" x14ac:dyDescent="0.3">
      <c r="A204">
        <f t="shared" si="13"/>
        <v>185936</v>
      </c>
      <c r="B204" t="s">
        <v>2677</v>
      </c>
      <c r="C204" s="389" t="str">
        <f t="shared" si="14"/>
        <v>185936</v>
      </c>
      <c r="D204" s="297" t="s">
        <v>1187</v>
      </c>
      <c r="E204" s="435" t="s">
        <v>2221</v>
      </c>
      <c r="F204" s="435" t="s">
        <v>1607</v>
      </c>
      <c r="G204" s="435" t="s">
        <v>1367</v>
      </c>
      <c r="H204" s="436">
        <v>2006</v>
      </c>
      <c r="I204" s="435" t="s">
        <v>1735</v>
      </c>
      <c r="J204" s="435" t="s">
        <v>1736</v>
      </c>
      <c r="K204" s="435" t="s">
        <v>1607</v>
      </c>
      <c r="L204" s="437">
        <v>39561</v>
      </c>
      <c r="M204" s="437">
        <v>39563</v>
      </c>
      <c r="N204" s="435" t="s">
        <v>1608</v>
      </c>
      <c r="O204" s="436">
        <v>44845</v>
      </c>
      <c r="P204" s="435" t="s">
        <v>1341</v>
      </c>
      <c r="Q204" s="440"/>
      <c r="R204" s="435" t="s">
        <v>1613</v>
      </c>
      <c r="S204" s="436">
        <v>2230</v>
      </c>
      <c r="T204" s="435" t="s">
        <v>1608</v>
      </c>
      <c r="U204" s="436">
        <v>1245</v>
      </c>
      <c r="V204" s="435" t="s">
        <v>1341</v>
      </c>
      <c r="W204" s="435" t="s">
        <v>1341</v>
      </c>
      <c r="X204" s="436" t="b">
        <v>0</v>
      </c>
      <c r="Y204" s="435" t="s">
        <v>1341</v>
      </c>
      <c r="Z204" s="435" t="s">
        <v>1341</v>
      </c>
      <c r="AA204" t="str">
        <f t="shared" si="15"/>
        <v>H-Spius Creek H</v>
      </c>
      <c r="AN204" s="449" t="s">
        <v>188</v>
      </c>
      <c r="AO204" s="449">
        <v>4.0999999999999996</v>
      </c>
      <c r="AP204" s="449">
        <v>20150204</v>
      </c>
      <c r="AQ204" s="449" t="s">
        <v>1047</v>
      </c>
      <c r="AR204" s="449" t="s">
        <v>1047</v>
      </c>
      <c r="AS204" s="449">
        <v>3</v>
      </c>
      <c r="AT204" s="449">
        <v>180475</v>
      </c>
      <c r="AU204" s="449">
        <v>12</v>
      </c>
      <c r="AV204" s="449"/>
      <c r="AW204" s="449"/>
      <c r="AX204" s="449"/>
      <c r="AY204" s="449"/>
      <c r="AZ204" s="449">
        <v>1</v>
      </c>
      <c r="BA204" s="449">
        <v>2</v>
      </c>
      <c r="BB204" s="449">
        <v>2008</v>
      </c>
      <c r="BC204" s="449">
        <v>20090526</v>
      </c>
      <c r="BD204" s="449">
        <v>20090526</v>
      </c>
      <c r="BE204" s="449" t="s">
        <v>1118</v>
      </c>
      <c r="BF204" s="449" t="s">
        <v>1119</v>
      </c>
      <c r="BG204" s="449" t="s">
        <v>1108</v>
      </c>
      <c r="BH204" s="449" t="s">
        <v>191</v>
      </c>
      <c r="BI204" s="449" t="s">
        <v>192</v>
      </c>
      <c r="BJ204" s="449" t="s">
        <v>193</v>
      </c>
      <c r="BK204" s="449"/>
      <c r="BL204" s="449">
        <v>3.7</v>
      </c>
      <c r="BM204" s="449">
        <v>69</v>
      </c>
      <c r="BN204" s="449" t="s">
        <v>195</v>
      </c>
      <c r="BO204" s="449">
        <v>5000</v>
      </c>
      <c r="BP204" s="449">
        <v>39375</v>
      </c>
      <c r="BQ204" s="449"/>
      <c r="BR204" s="449"/>
      <c r="BS204" s="449">
        <v>0</v>
      </c>
      <c r="BT204" s="449">
        <v>23131</v>
      </c>
      <c r="BU204" s="449">
        <v>5000</v>
      </c>
      <c r="BV204" s="449">
        <v>722</v>
      </c>
      <c r="BW204" s="449" t="s">
        <v>214</v>
      </c>
      <c r="BX204" s="449">
        <v>1.7999999999999999E-2</v>
      </c>
      <c r="BY204" s="449">
        <v>6</v>
      </c>
      <c r="BZ204" s="449">
        <v>833</v>
      </c>
      <c r="CA204" s="449"/>
      <c r="CB204" s="449" t="s">
        <v>1878</v>
      </c>
      <c r="CC204" s="449" t="s">
        <v>1121</v>
      </c>
      <c r="CD204" s="449" t="s">
        <v>1122</v>
      </c>
      <c r="CE204" s="449" t="s">
        <v>1112</v>
      </c>
      <c r="CF204" s="449" t="s">
        <v>1055</v>
      </c>
      <c r="CG204" s="449" t="s">
        <v>1113</v>
      </c>
      <c r="CH204" s="449" t="s">
        <v>1114</v>
      </c>
      <c r="CI204" s="449" t="s">
        <v>195</v>
      </c>
    </row>
    <row r="205" spans="1:87" x14ac:dyDescent="0.3">
      <c r="A205">
        <f t="shared" si="13"/>
        <v>186061</v>
      </c>
      <c r="B205" t="s">
        <v>2677</v>
      </c>
      <c r="C205" s="389" t="str">
        <f t="shared" si="14"/>
        <v>186061</v>
      </c>
      <c r="D205" s="297" t="s">
        <v>1187</v>
      </c>
      <c r="E205" s="435" t="s">
        <v>2329</v>
      </c>
      <c r="F205" s="435" t="s">
        <v>1607</v>
      </c>
      <c r="G205" s="435" t="s">
        <v>1369</v>
      </c>
      <c r="H205" s="436">
        <v>2006</v>
      </c>
      <c r="I205" s="435" t="s">
        <v>1667</v>
      </c>
      <c r="J205" s="435" t="s">
        <v>1673</v>
      </c>
      <c r="K205" s="435" t="s">
        <v>1668</v>
      </c>
      <c r="L205" s="437">
        <v>39212</v>
      </c>
      <c r="M205" s="437">
        <v>39212</v>
      </c>
      <c r="N205" s="435" t="s">
        <v>1608</v>
      </c>
      <c r="O205" s="436">
        <v>50145</v>
      </c>
      <c r="P205" s="435" t="s">
        <v>1341</v>
      </c>
      <c r="Q205" s="440"/>
      <c r="R205" s="435" t="s">
        <v>1613</v>
      </c>
      <c r="S205" s="439">
        <v>88761</v>
      </c>
      <c r="T205" s="435" t="s">
        <v>1608</v>
      </c>
      <c r="U205" s="439">
        <v>1551</v>
      </c>
      <c r="V205" s="435" t="s">
        <v>1341</v>
      </c>
      <c r="W205" s="435" t="s">
        <v>1341</v>
      </c>
      <c r="X205" s="436" t="b">
        <v>0</v>
      </c>
      <c r="Y205" s="435" t="s">
        <v>1341</v>
      </c>
      <c r="Z205" s="435" t="s">
        <v>1341</v>
      </c>
      <c r="AA205" t="str">
        <f t="shared" si="15"/>
        <v>H-Shuswap River, Middle,</v>
      </c>
      <c r="AN205" s="449" t="s">
        <v>188</v>
      </c>
      <c r="AO205" s="449">
        <v>4.0999999999999996</v>
      </c>
      <c r="AP205" s="449">
        <v>20150204</v>
      </c>
      <c r="AQ205" s="449" t="s">
        <v>1047</v>
      </c>
      <c r="AR205" s="449" t="s">
        <v>1047</v>
      </c>
      <c r="AS205" s="449">
        <v>3</v>
      </c>
      <c r="AT205" s="449">
        <v>180480</v>
      </c>
      <c r="AU205" s="449">
        <v>12</v>
      </c>
      <c r="AV205" s="449"/>
      <c r="AW205" s="449"/>
      <c r="AX205" s="449" t="s">
        <v>250</v>
      </c>
      <c r="AY205" s="449" t="s">
        <v>1879</v>
      </c>
      <c r="AZ205" s="449">
        <v>1</v>
      </c>
      <c r="BA205" s="449">
        <v>3</v>
      </c>
      <c r="BB205" s="449">
        <v>2008</v>
      </c>
      <c r="BC205" s="449">
        <v>20090519</v>
      </c>
      <c r="BD205" s="449">
        <v>20090526</v>
      </c>
      <c r="BE205" s="449" t="s">
        <v>1061</v>
      </c>
      <c r="BF205" s="449" t="s">
        <v>1062</v>
      </c>
      <c r="BG205" s="449" t="s">
        <v>1063</v>
      </c>
      <c r="BH205" s="449" t="s">
        <v>191</v>
      </c>
      <c r="BI205" s="449" t="s">
        <v>192</v>
      </c>
      <c r="BJ205" s="449" t="s">
        <v>193</v>
      </c>
      <c r="BK205" s="449"/>
      <c r="BL205" s="449">
        <v>5.6</v>
      </c>
      <c r="BM205" s="449"/>
      <c r="BN205" s="449" t="s">
        <v>195</v>
      </c>
      <c r="BO205" s="449">
        <v>5000</v>
      </c>
      <c r="BP205" s="449">
        <v>49758</v>
      </c>
      <c r="BQ205" s="449"/>
      <c r="BR205" s="449"/>
      <c r="BS205" s="449">
        <v>0</v>
      </c>
      <c r="BT205" s="449">
        <v>220676</v>
      </c>
      <c r="BU205" s="449">
        <v>5000</v>
      </c>
      <c r="BV205" s="449">
        <v>203</v>
      </c>
      <c r="BW205" s="449"/>
      <c r="BX205" s="449">
        <v>4.1000000000000003E-3</v>
      </c>
      <c r="BY205" s="449">
        <v>40</v>
      </c>
      <c r="BZ205" s="449">
        <v>1007</v>
      </c>
      <c r="CA205" s="449"/>
      <c r="CB205" s="449" t="s">
        <v>1880</v>
      </c>
      <c r="CC205" s="449" t="s">
        <v>1065</v>
      </c>
      <c r="CD205" s="449" t="s">
        <v>1066</v>
      </c>
      <c r="CE205" s="449" t="s">
        <v>1067</v>
      </c>
      <c r="CF205" s="449" t="s">
        <v>1055</v>
      </c>
      <c r="CG205" s="449" t="s">
        <v>1056</v>
      </c>
      <c r="CH205" s="449" t="s">
        <v>1057</v>
      </c>
      <c r="CI205" s="449" t="s">
        <v>195</v>
      </c>
    </row>
    <row r="206" spans="1:87" x14ac:dyDescent="0.3">
      <c r="A206">
        <f t="shared" si="13"/>
        <v>186062</v>
      </c>
      <c r="B206" t="s">
        <v>2677</v>
      </c>
      <c r="C206" s="389" t="str">
        <f t="shared" si="14"/>
        <v>186062</v>
      </c>
      <c r="D206" s="297" t="s">
        <v>1187</v>
      </c>
      <c r="E206" s="435" t="s">
        <v>2327</v>
      </c>
      <c r="F206" s="435" t="s">
        <v>1607</v>
      </c>
      <c r="G206" s="435" t="s">
        <v>1369</v>
      </c>
      <c r="H206" s="436">
        <v>2006</v>
      </c>
      <c r="I206" s="435" t="s">
        <v>1667</v>
      </c>
      <c r="J206" s="435" t="s">
        <v>1673</v>
      </c>
      <c r="K206" s="435" t="s">
        <v>1668</v>
      </c>
      <c r="L206" s="437">
        <v>39212</v>
      </c>
      <c r="M206" s="437">
        <v>39213</v>
      </c>
      <c r="N206" s="435" t="s">
        <v>1608</v>
      </c>
      <c r="O206" s="436">
        <v>50203</v>
      </c>
      <c r="P206" s="435" t="s">
        <v>1341</v>
      </c>
      <c r="Q206" s="440"/>
      <c r="R206" s="435" t="s">
        <v>1613</v>
      </c>
      <c r="S206" s="436">
        <v>88863</v>
      </c>
      <c r="T206" s="435" t="s">
        <v>1608</v>
      </c>
      <c r="U206" s="436">
        <v>1553</v>
      </c>
      <c r="V206" s="435" t="s">
        <v>1341</v>
      </c>
      <c r="W206" s="435" t="s">
        <v>1341</v>
      </c>
      <c r="X206" s="436" t="b">
        <v>0</v>
      </c>
      <c r="Y206" s="435" t="s">
        <v>1341</v>
      </c>
      <c r="Z206" s="435" t="s">
        <v>1341</v>
      </c>
      <c r="AA206" t="str">
        <f t="shared" si="15"/>
        <v>H-Shuswap River, Middle,</v>
      </c>
      <c r="AN206" s="449" t="s">
        <v>188</v>
      </c>
      <c r="AO206" s="449">
        <v>4.0999999999999996</v>
      </c>
      <c r="AP206" s="449">
        <v>20150204</v>
      </c>
      <c r="AQ206" s="449" t="s">
        <v>1047</v>
      </c>
      <c r="AR206" s="449" t="s">
        <v>1047</v>
      </c>
      <c r="AS206" s="449">
        <v>3</v>
      </c>
      <c r="AT206" s="449">
        <v>180482</v>
      </c>
      <c r="AU206" s="449">
        <v>12</v>
      </c>
      <c r="AV206" s="449"/>
      <c r="AW206" s="449"/>
      <c r="AX206" s="449" t="s">
        <v>250</v>
      </c>
      <c r="AY206" s="449" t="s">
        <v>1879</v>
      </c>
      <c r="AZ206" s="449">
        <v>1</v>
      </c>
      <c r="BA206" s="449">
        <v>3</v>
      </c>
      <c r="BB206" s="449">
        <v>2008</v>
      </c>
      <c r="BC206" s="449">
        <v>20090519</v>
      </c>
      <c r="BD206" s="449">
        <v>20090608</v>
      </c>
      <c r="BE206" s="449" t="s">
        <v>1061</v>
      </c>
      <c r="BF206" s="449" t="s">
        <v>1062</v>
      </c>
      <c r="BG206" s="449" t="s">
        <v>1063</v>
      </c>
      <c r="BH206" s="449" t="s">
        <v>191</v>
      </c>
      <c r="BI206" s="449" t="s">
        <v>192</v>
      </c>
      <c r="BJ206" s="449" t="s">
        <v>193</v>
      </c>
      <c r="BK206" s="449"/>
      <c r="BL206" s="449">
        <v>5.2</v>
      </c>
      <c r="BM206" s="449"/>
      <c r="BN206" s="449" t="s">
        <v>195</v>
      </c>
      <c r="BO206" s="449">
        <v>5000</v>
      </c>
      <c r="BP206" s="449">
        <v>49693</v>
      </c>
      <c r="BQ206" s="449"/>
      <c r="BR206" s="449"/>
      <c r="BS206" s="449">
        <v>0</v>
      </c>
      <c r="BT206" s="449">
        <v>236475</v>
      </c>
      <c r="BU206" s="449">
        <v>5000</v>
      </c>
      <c r="BV206" s="449">
        <v>305</v>
      </c>
      <c r="BW206" s="449"/>
      <c r="BX206" s="449">
        <v>6.1000000000000004E-3</v>
      </c>
      <c r="BY206" s="449">
        <v>41</v>
      </c>
      <c r="BZ206" s="449">
        <v>1000</v>
      </c>
      <c r="CA206" s="449"/>
      <c r="CB206" s="449" t="s">
        <v>1881</v>
      </c>
      <c r="CC206" s="449" t="s">
        <v>1065</v>
      </c>
      <c r="CD206" s="449" t="s">
        <v>1066</v>
      </c>
      <c r="CE206" s="449" t="s">
        <v>1067</v>
      </c>
      <c r="CF206" s="449" t="s">
        <v>1055</v>
      </c>
      <c r="CG206" s="449" t="s">
        <v>1056</v>
      </c>
      <c r="CH206" s="449" t="s">
        <v>1057</v>
      </c>
      <c r="CI206" s="449" t="s">
        <v>195</v>
      </c>
    </row>
    <row r="207" spans="1:87" x14ac:dyDescent="0.3">
      <c r="A207">
        <f t="shared" si="13"/>
        <v>180183</v>
      </c>
      <c r="B207" t="s">
        <v>2677</v>
      </c>
      <c r="C207" s="389" t="str">
        <f t="shared" si="14"/>
        <v>180183</v>
      </c>
      <c r="D207" s="297" t="s">
        <v>1187</v>
      </c>
      <c r="E207" s="435" t="s">
        <v>2227</v>
      </c>
      <c r="F207" s="435" t="s">
        <v>1607</v>
      </c>
      <c r="G207" s="435" t="s">
        <v>1367</v>
      </c>
      <c r="H207" s="436">
        <v>2007</v>
      </c>
      <c r="I207" s="435" t="s">
        <v>1735</v>
      </c>
      <c r="J207" s="435" t="s">
        <v>1736</v>
      </c>
      <c r="K207" s="435" t="s">
        <v>1607</v>
      </c>
      <c r="L207" s="437">
        <v>39926</v>
      </c>
      <c r="M207" s="437">
        <v>39926</v>
      </c>
      <c r="N207" s="435" t="s">
        <v>1608</v>
      </c>
      <c r="O207" s="436">
        <v>49226</v>
      </c>
      <c r="P207" s="435" t="s">
        <v>1341</v>
      </c>
      <c r="Q207" s="438"/>
      <c r="R207" s="435" t="s">
        <v>1608</v>
      </c>
      <c r="S207" s="436">
        <v>2051</v>
      </c>
      <c r="T207" s="435" t="s">
        <v>1613</v>
      </c>
      <c r="U207" s="436">
        <v>222</v>
      </c>
      <c r="V207" s="435" t="s">
        <v>1341</v>
      </c>
      <c r="W207" s="435" t="s">
        <v>1341</v>
      </c>
      <c r="X207" s="436" t="b">
        <v>0</v>
      </c>
      <c r="Y207" s="435" t="s">
        <v>1341</v>
      </c>
      <c r="Z207" s="435" t="s">
        <v>1341</v>
      </c>
      <c r="AA207" t="str">
        <f t="shared" si="15"/>
        <v>H-Spius Creek H</v>
      </c>
      <c r="AN207" s="449" t="s">
        <v>188</v>
      </c>
      <c r="AO207" s="449">
        <v>4.0999999999999996</v>
      </c>
      <c r="AP207" s="449">
        <v>20150204</v>
      </c>
      <c r="AQ207" s="449" t="s">
        <v>1047</v>
      </c>
      <c r="AR207" s="449" t="s">
        <v>1047</v>
      </c>
      <c r="AS207" s="449">
        <v>3</v>
      </c>
      <c r="AT207" s="449">
        <v>180484</v>
      </c>
      <c r="AU207" s="449">
        <v>12</v>
      </c>
      <c r="AV207" s="449"/>
      <c r="AW207" s="449"/>
      <c r="AX207" s="449"/>
      <c r="AY207" s="449"/>
      <c r="AZ207" s="449">
        <v>1</v>
      </c>
      <c r="BA207" s="449">
        <v>3</v>
      </c>
      <c r="BB207" s="449">
        <v>2008</v>
      </c>
      <c r="BC207" s="449">
        <v>20090608</v>
      </c>
      <c r="BD207" s="449">
        <v>20090608</v>
      </c>
      <c r="BE207" s="449" t="s">
        <v>1048</v>
      </c>
      <c r="BF207" s="449" t="s">
        <v>1049</v>
      </c>
      <c r="BG207" s="449" t="s">
        <v>1050</v>
      </c>
      <c r="BH207" s="449" t="s">
        <v>191</v>
      </c>
      <c r="BI207" s="449" t="s">
        <v>192</v>
      </c>
      <c r="BJ207" s="449" t="s">
        <v>193</v>
      </c>
      <c r="BK207" s="449"/>
      <c r="BL207" s="449">
        <v>6</v>
      </c>
      <c r="BM207" s="449">
        <v>82</v>
      </c>
      <c r="BN207" s="449" t="s">
        <v>195</v>
      </c>
      <c r="BO207" s="449">
        <v>5000</v>
      </c>
      <c r="BP207" s="449">
        <v>55246</v>
      </c>
      <c r="BQ207" s="449"/>
      <c r="BR207" s="449"/>
      <c r="BS207" s="449">
        <v>0</v>
      </c>
      <c r="BT207" s="449">
        <v>26279</v>
      </c>
      <c r="BU207" s="449">
        <v>5000</v>
      </c>
      <c r="BV207" s="449">
        <v>729</v>
      </c>
      <c r="BW207" s="449" t="s">
        <v>214</v>
      </c>
      <c r="BX207" s="449">
        <v>1.2999999999999999E-2</v>
      </c>
      <c r="BY207" s="449">
        <v>1</v>
      </c>
      <c r="BZ207" s="449">
        <v>307</v>
      </c>
      <c r="CA207" s="449"/>
      <c r="CB207" s="449" t="s">
        <v>1882</v>
      </c>
      <c r="CC207" s="449" t="s">
        <v>1052</v>
      </c>
      <c r="CD207" s="449" t="s">
        <v>1053</v>
      </c>
      <c r="CE207" s="449" t="s">
        <v>1054</v>
      </c>
      <c r="CF207" s="449" t="s">
        <v>1055</v>
      </c>
      <c r="CG207" s="449" t="s">
        <v>1056</v>
      </c>
      <c r="CH207" s="449" t="s">
        <v>1057</v>
      </c>
      <c r="CI207" s="449" t="s">
        <v>195</v>
      </c>
    </row>
    <row r="208" spans="1:87" x14ac:dyDescent="0.3">
      <c r="A208">
        <f t="shared" si="13"/>
        <v>180184</v>
      </c>
      <c r="B208" t="s">
        <v>2677</v>
      </c>
      <c r="C208" s="389" t="str">
        <f t="shared" si="14"/>
        <v>180184</v>
      </c>
      <c r="D208" s="297" t="s">
        <v>1187</v>
      </c>
      <c r="E208" s="435" t="s">
        <v>2228</v>
      </c>
      <c r="F208" s="435" t="s">
        <v>1607</v>
      </c>
      <c r="G208" s="435" t="s">
        <v>1367</v>
      </c>
      <c r="H208" s="436">
        <v>2007</v>
      </c>
      <c r="I208" s="435" t="s">
        <v>1735</v>
      </c>
      <c r="J208" s="435" t="s">
        <v>1736</v>
      </c>
      <c r="K208" s="435" t="s">
        <v>1607</v>
      </c>
      <c r="L208" s="437">
        <v>39927</v>
      </c>
      <c r="M208" s="437">
        <v>39930</v>
      </c>
      <c r="N208" s="435" t="s">
        <v>1608</v>
      </c>
      <c r="O208" s="436">
        <v>53692</v>
      </c>
      <c r="P208" s="435" t="s">
        <v>1341</v>
      </c>
      <c r="Q208" s="438"/>
      <c r="R208" s="435" t="s">
        <v>1608</v>
      </c>
      <c r="S208" s="436">
        <v>984</v>
      </c>
      <c r="T208" s="435" t="s">
        <v>1613</v>
      </c>
      <c r="U208" s="439">
        <v>242</v>
      </c>
      <c r="V208" s="435" t="s">
        <v>1341</v>
      </c>
      <c r="W208" s="435" t="s">
        <v>1341</v>
      </c>
      <c r="X208" s="436" t="b">
        <v>0</v>
      </c>
      <c r="Y208" s="435" t="s">
        <v>1341</v>
      </c>
      <c r="Z208" s="435" t="s">
        <v>1341</v>
      </c>
      <c r="AA208" t="str">
        <f t="shared" si="15"/>
        <v>H-Spius Creek H</v>
      </c>
      <c r="AN208" s="449" t="s">
        <v>188</v>
      </c>
      <c r="AO208" s="449">
        <v>4.0999999999999996</v>
      </c>
      <c r="AP208" s="449">
        <v>20150204</v>
      </c>
      <c r="AQ208" s="449" t="s">
        <v>1047</v>
      </c>
      <c r="AR208" s="449" t="s">
        <v>1047</v>
      </c>
      <c r="AS208" s="449">
        <v>3</v>
      </c>
      <c r="AT208" s="449">
        <v>180485</v>
      </c>
      <c r="AU208" s="449">
        <v>12</v>
      </c>
      <c r="AV208" s="449"/>
      <c r="AW208" s="449"/>
      <c r="AX208" s="449"/>
      <c r="AY208" s="449"/>
      <c r="AZ208" s="449">
        <v>1</v>
      </c>
      <c r="BA208" s="449">
        <v>3</v>
      </c>
      <c r="BB208" s="449">
        <v>2008</v>
      </c>
      <c r="BC208" s="449">
        <v>20090608</v>
      </c>
      <c r="BD208" s="449">
        <v>20090608</v>
      </c>
      <c r="BE208" s="449" t="s">
        <v>1048</v>
      </c>
      <c r="BF208" s="449" t="s">
        <v>1049</v>
      </c>
      <c r="BG208" s="449" t="s">
        <v>1050</v>
      </c>
      <c r="BH208" s="449" t="s">
        <v>191</v>
      </c>
      <c r="BI208" s="449" t="s">
        <v>192</v>
      </c>
      <c r="BJ208" s="449" t="s">
        <v>193</v>
      </c>
      <c r="BK208" s="449"/>
      <c r="BL208" s="449">
        <v>6</v>
      </c>
      <c r="BM208" s="449">
        <v>82</v>
      </c>
      <c r="BN208" s="449" t="s">
        <v>195</v>
      </c>
      <c r="BO208" s="449">
        <v>5000</v>
      </c>
      <c r="BP208" s="449">
        <v>54343</v>
      </c>
      <c r="BQ208" s="449"/>
      <c r="BR208" s="449"/>
      <c r="BS208" s="449">
        <v>0</v>
      </c>
      <c r="BT208" s="449">
        <v>25849</v>
      </c>
      <c r="BU208" s="449">
        <v>5000</v>
      </c>
      <c r="BV208" s="449">
        <v>717</v>
      </c>
      <c r="BW208" s="449" t="s">
        <v>214</v>
      </c>
      <c r="BX208" s="449">
        <v>1.2999999999999999E-2</v>
      </c>
      <c r="BY208" s="449">
        <v>1</v>
      </c>
      <c r="BZ208" s="449">
        <v>307</v>
      </c>
      <c r="CA208" s="449"/>
      <c r="CB208" s="449" t="s">
        <v>1883</v>
      </c>
      <c r="CC208" s="449" t="s">
        <v>1052</v>
      </c>
      <c r="CD208" s="449" t="s">
        <v>1053</v>
      </c>
      <c r="CE208" s="449" t="s">
        <v>1054</v>
      </c>
      <c r="CF208" s="449" t="s">
        <v>1055</v>
      </c>
      <c r="CG208" s="449" t="s">
        <v>1056</v>
      </c>
      <c r="CH208" s="449" t="s">
        <v>1057</v>
      </c>
      <c r="CI208" s="449" t="s">
        <v>195</v>
      </c>
    </row>
    <row r="209" spans="1:87" x14ac:dyDescent="0.3">
      <c r="A209">
        <f t="shared" si="13"/>
        <v>180189</v>
      </c>
      <c r="B209" t="s">
        <v>2677</v>
      </c>
      <c r="C209" s="389" t="str">
        <f t="shared" si="14"/>
        <v>180189</v>
      </c>
      <c r="D209" s="297" t="s">
        <v>1187</v>
      </c>
      <c r="E209" s="435" t="s">
        <v>2229</v>
      </c>
      <c r="F209" s="435" t="s">
        <v>1607</v>
      </c>
      <c r="G209" s="435" t="s">
        <v>1367</v>
      </c>
      <c r="H209" s="436">
        <v>2007</v>
      </c>
      <c r="I209" s="435" t="s">
        <v>1735</v>
      </c>
      <c r="J209" s="435" t="s">
        <v>1736</v>
      </c>
      <c r="K209" s="435" t="s">
        <v>1607</v>
      </c>
      <c r="L209" s="437">
        <v>39926</v>
      </c>
      <c r="M209" s="437">
        <v>39930</v>
      </c>
      <c r="N209" s="435" t="s">
        <v>1608</v>
      </c>
      <c r="O209" s="436">
        <v>40260</v>
      </c>
      <c r="P209" s="435" t="s">
        <v>1341</v>
      </c>
      <c r="Q209" s="438"/>
      <c r="R209" s="435" t="s">
        <v>1608</v>
      </c>
      <c r="S209" s="436">
        <v>407</v>
      </c>
      <c r="T209" s="435" t="s">
        <v>1613</v>
      </c>
      <c r="U209" s="439">
        <v>182</v>
      </c>
      <c r="V209" s="435" t="s">
        <v>1341</v>
      </c>
      <c r="W209" s="435" t="s">
        <v>1341</v>
      </c>
      <c r="X209" s="436" t="b">
        <v>0</v>
      </c>
      <c r="Y209" s="435" t="s">
        <v>1341</v>
      </c>
      <c r="Z209" s="435" t="s">
        <v>1341</v>
      </c>
      <c r="AA209" t="str">
        <f t="shared" si="15"/>
        <v>H-Spius Creek H</v>
      </c>
      <c r="AN209" s="449" t="s">
        <v>188</v>
      </c>
      <c r="AO209" s="449">
        <v>4.0999999999999996</v>
      </c>
      <c r="AP209" s="449">
        <v>20150204</v>
      </c>
      <c r="AQ209" s="449" t="s">
        <v>1047</v>
      </c>
      <c r="AR209" s="449" t="s">
        <v>1047</v>
      </c>
      <c r="AS209" s="449">
        <v>3</v>
      </c>
      <c r="AT209" s="449">
        <v>180486</v>
      </c>
      <c r="AU209" s="449">
        <v>12</v>
      </c>
      <c r="AV209" s="449"/>
      <c r="AW209" s="449"/>
      <c r="AX209" s="449"/>
      <c r="AY209" s="449"/>
      <c r="AZ209" s="449">
        <v>1</v>
      </c>
      <c r="BA209" s="449">
        <v>3</v>
      </c>
      <c r="BB209" s="449">
        <v>2008</v>
      </c>
      <c r="BC209" s="449">
        <v>20090608</v>
      </c>
      <c r="BD209" s="449">
        <v>20090608</v>
      </c>
      <c r="BE209" s="449" t="s">
        <v>1048</v>
      </c>
      <c r="BF209" s="449" t="s">
        <v>1049</v>
      </c>
      <c r="BG209" s="449" t="s">
        <v>1050</v>
      </c>
      <c r="BH209" s="449" t="s">
        <v>191</v>
      </c>
      <c r="BI209" s="449" t="s">
        <v>192</v>
      </c>
      <c r="BJ209" s="449" t="s">
        <v>193</v>
      </c>
      <c r="BK209" s="449"/>
      <c r="BL209" s="449">
        <v>6</v>
      </c>
      <c r="BM209" s="449">
        <v>82</v>
      </c>
      <c r="BN209" s="449" t="s">
        <v>195</v>
      </c>
      <c r="BO209" s="449">
        <v>5000</v>
      </c>
      <c r="BP209" s="449">
        <v>53273</v>
      </c>
      <c r="BQ209" s="449"/>
      <c r="BR209" s="449"/>
      <c r="BS209" s="449">
        <v>0</v>
      </c>
      <c r="BT209" s="449">
        <v>25341</v>
      </c>
      <c r="BU209" s="449">
        <v>5000</v>
      </c>
      <c r="BV209" s="449">
        <v>703</v>
      </c>
      <c r="BW209" s="449" t="s">
        <v>214</v>
      </c>
      <c r="BX209" s="449">
        <v>1.2999999999999999E-2</v>
      </c>
      <c r="BY209" s="449">
        <v>1</v>
      </c>
      <c r="BZ209" s="449">
        <v>307</v>
      </c>
      <c r="CA209" s="449"/>
      <c r="CB209" s="449" t="s">
        <v>1884</v>
      </c>
      <c r="CC209" s="449" t="s">
        <v>1052</v>
      </c>
      <c r="CD209" s="449" t="s">
        <v>1053</v>
      </c>
      <c r="CE209" s="449" t="s">
        <v>1054</v>
      </c>
      <c r="CF209" s="449" t="s">
        <v>1055</v>
      </c>
      <c r="CG209" s="449" t="s">
        <v>1056</v>
      </c>
      <c r="CH209" s="449" t="s">
        <v>1057</v>
      </c>
      <c r="CI209" s="449" t="s">
        <v>195</v>
      </c>
    </row>
    <row r="210" spans="1:87" x14ac:dyDescent="0.3">
      <c r="A210">
        <f t="shared" si="13"/>
        <v>186162</v>
      </c>
      <c r="B210" t="s">
        <v>2677</v>
      </c>
      <c r="C210" s="389" t="str">
        <f t="shared" si="14"/>
        <v>186162</v>
      </c>
      <c r="D210" s="297" t="s">
        <v>1187</v>
      </c>
      <c r="E210" s="435" t="s">
        <v>2338</v>
      </c>
      <c r="F210" s="435" t="s">
        <v>1607</v>
      </c>
      <c r="G210" s="435" t="s">
        <v>1369</v>
      </c>
      <c r="H210" s="436">
        <v>2007</v>
      </c>
      <c r="I210" s="435" t="s">
        <v>1667</v>
      </c>
      <c r="J210" s="435" t="s">
        <v>1673</v>
      </c>
      <c r="K210" s="435" t="s">
        <v>1668</v>
      </c>
      <c r="L210" s="437">
        <v>39582</v>
      </c>
      <c r="M210" s="437">
        <v>39583</v>
      </c>
      <c r="N210" s="435" t="s">
        <v>1608</v>
      </c>
      <c r="O210" s="436">
        <v>20016</v>
      </c>
      <c r="P210" s="435" t="s">
        <v>1341</v>
      </c>
      <c r="Q210" s="441"/>
      <c r="R210" s="435" t="s">
        <v>1613</v>
      </c>
      <c r="S210" s="436">
        <v>17360</v>
      </c>
      <c r="T210" s="435" t="s">
        <v>1608</v>
      </c>
      <c r="U210" s="439">
        <v>619</v>
      </c>
      <c r="V210" s="435" t="s">
        <v>1341</v>
      </c>
      <c r="W210" s="435" t="s">
        <v>1341</v>
      </c>
      <c r="X210" s="436" t="b">
        <v>0</v>
      </c>
      <c r="Y210" s="435" t="s">
        <v>1341</v>
      </c>
      <c r="Z210" s="435" t="s">
        <v>1341</v>
      </c>
      <c r="AA210" t="str">
        <f t="shared" si="15"/>
        <v>H-Shuswap River, Middle,</v>
      </c>
      <c r="AN210" s="449" t="s">
        <v>188</v>
      </c>
      <c r="AO210" s="449">
        <v>4.0999999999999996</v>
      </c>
      <c r="AP210" s="449">
        <v>20150204</v>
      </c>
      <c r="AQ210" s="449" t="s">
        <v>1047</v>
      </c>
      <c r="AR210" s="449" t="s">
        <v>1047</v>
      </c>
      <c r="AS210" s="449">
        <v>3</v>
      </c>
      <c r="AT210" s="449">
        <v>180487</v>
      </c>
      <c r="AU210" s="449">
        <v>12</v>
      </c>
      <c r="AV210" s="449"/>
      <c r="AW210" s="449"/>
      <c r="AX210" s="449"/>
      <c r="AY210" s="449"/>
      <c r="AZ210" s="449">
        <v>1</v>
      </c>
      <c r="BA210" s="449">
        <v>3</v>
      </c>
      <c r="BB210" s="449">
        <v>2008</v>
      </c>
      <c r="BC210" s="449">
        <v>20090608</v>
      </c>
      <c r="BD210" s="449">
        <v>20090608</v>
      </c>
      <c r="BE210" s="449" t="s">
        <v>1048</v>
      </c>
      <c r="BF210" s="449" t="s">
        <v>1049</v>
      </c>
      <c r="BG210" s="449" t="s">
        <v>1050</v>
      </c>
      <c r="BH210" s="449" t="s">
        <v>191</v>
      </c>
      <c r="BI210" s="449" t="s">
        <v>192</v>
      </c>
      <c r="BJ210" s="449" t="s">
        <v>193</v>
      </c>
      <c r="BK210" s="449"/>
      <c r="BL210" s="449">
        <v>6</v>
      </c>
      <c r="BM210" s="449">
        <v>82</v>
      </c>
      <c r="BN210" s="449" t="s">
        <v>195</v>
      </c>
      <c r="BO210" s="449">
        <v>5000</v>
      </c>
      <c r="BP210" s="449">
        <v>32558</v>
      </c>
      <c r="BQ210" s="449"/>
      <c r="BR210" s="449"/>
      <c r="BS210" s="449">
        <v>0</v>
      </c>
      <c r="BT210" s="449">
        <v>15550</v>
      </c>
      <c r="BU210" s="449">
        <v>5000</v>
      </c>
      <c r="BV210" s="449">
        <v>565</v>
      </c>
      <c r="BW210" s="449" t="s">
        <v>214</v>
      </c>
      <c r="BX210" s="449">
        <v>1.7100000000000001E-2</v>
      </c>
      <c r="BY210" s="449">
        <v>1</v>
      </c>
      <c r="BZ210" s="449">
        <v>176</v>
      </c>
      <c r="CA210" s="449"/>
      <c r="CB210" s="449" t="s">
        <v>1885</v>
      </c>
      <c r="CC210" s="449" t="s">
        <v>1052</v>
      </c>
      <c r="CD210" s="449" t="s">
        <v>1053</v>
      </c>
      <c r="CE210" s="449" t="s">
        <v>1054</v>
      </c>
      <c r="CF210" s="449" t="s">
        <v>1055</v>
      </c>
      <c r="CG210" s="449" t="s">
        <v>1056</v>
      </c>
      <c r="CH210" s="449" t="s">
        <v>1057</v>
      </c>
      <c r="CI210" s="449" t="s">
        <v>195</v>
      </c>
    </row>
    <row r="211" spans="1:87" x14ac:dyDescent="0.3">
      <c r="A211">
        <f t="shared" si="13"/>
        <v>186352</v>
      </c>
      <c r="B211" t="s">
        <v>2677</v>
      </c>
      <c r="C211" s="389" t="str">
        <f t="shared" si="14"/>
        <v>186352</v>
      </c>
      <c r="D211" s="297" t="s">
        <v>1187</v>
      </c>
      <c r="E211" s="435" t="s">
        <v>2346</v>
      </c>
      <c r="F211" s="435" t="s">
        <v>1607</v>
      </c>
      <c r="G211" s="435" t="s">
        <v>1369</v>
      </c>
      <c r="H211" s="436">
        <v>2007</v>
      </c>
      <c r="I211" s="435" t="s">
        <v>1667</v>
      </c>
      <c r="J211" s="435" t="s">
        <v>1673</v>
      </c>
      <c r="K211" s="435" t="s">
        <v>1668</v>
      </c>
      <c r="L211" s="437">
        <v>39582</v>
      </c>
      <c r="M211" s="437">
        <v>39583</v>
      </c>
      <c r="N211" s="435" t="s">
        <v>1608</v>
      </c>
      <c r="O211" s="436">
        <v>23944</v>
      </c>
      <c r="P211" s="435" t="s">
        <v>1341</v>
      </c>
      <c r="Q211" s="440"/>
      <c r="R211" s="435" t="s">
        <v>1613</v>
      </c>
      <c r="S211" s="436">
        <v>20767</v>
      </c>
      <c r="T211" s="435" t="s">
        <v>1608</v>
      </c>
      <c r="U211" s="436">
        <v>741</v>
      </c>
      <c r="V211" s="435" t="s">
        <v>1341</v>
      </c>
      <c r="W211" s="435" t="s">
        <v>1341</v>
      </c>
      <c r="X211" s="436" t="b">
        <v>0</v>
      </c>
      <c r="Y211" s="435" t="s">
        <v>1341</v>
      </c>
      <c r="Z211" s="435" t="s">
        <v>1341</v>
      </c>
      <c r="AA211" t="str">
        <f t="shared" si="15"/>
        <v>H-Shuswap River, Middle,</v>
      </c>
      <c r="AN211" s="449" t="s">
        <v>188</v>
      </c>
      <c r="AO211" s="449">
        <v>4.0999999999999996</v>
      </c>
      <c r="AP211" s="449">
        <v>20150204</v>
      </c>
      <c r="AQ211" s="449" t="s">
        <v>1047</v>
      </c>
      <c r="AR211" s="449" t="s">
        <v>1047</v>
      </c>
      <c r="AS211" s="449">
        <v>3</v>
      </c>
      <c r="AT211" s="449">
        <v>180491</v>
      </c>
      <c r="AU211" s="449">
        <v>12</v>
      </c>
      <c r="AV211" s="449"/>
      <c r="AW211" s="449"/>
      <c r="AX211" s="449"/>
      <c r="AY211" s="449"/>
      <c r="AZ211" s="449">
        <v>1</v>
      </c>
      <c r="BA211" s="449">
        <v>2</v>
      </c>
      <c r="BB211" s="449">
        <v>2008</v>
      </c>
      <c r="BC211" s="449">
        <v>20090529</v>
      </c>
      <c r="BD211" s="449">
        <v>20090529</v>
      </c>
      <c r="BE211" s="449" t="s">
        <v>1118</v>
      </c>
      <c r="BF211" s="449" t="s">
        <v>1119</v>
      </c>
      <c r="BG211" s="449" t="s">
        <v>1108</v>
      </c>
      <c r="BH211" s="449" t="s">
        <v>191</v>
      </c>
      <c r="BI211" s="449" t="s">
        <v>192</v>
      </c>
      <c r="BJ211" s="449" t="s">
        <v>193</v>
      </c>
      <c r="BK211" s="449"/>
      <c r="BL211" s="449">
        <v>3.6</v>
      </c>
      <c r="BM211" s="449">
        <v>69</v>
      </c>
      <c r="BN211" s="449" t="s">
        <v>195</v>
      </c>
      <c r="BO211" s="449">
        <v>5000</v>
      </c>
      <c r="BP211" s="449">
        <v>48834</v>
      </c>
      <c r="BQ211" s="449"/>
      <c r="BR211" s="449"/>
      <c r="BS211" s="449">
        <v>0</v>
      </c>
      <c r="BT211" s="449">
        <v>49869</v>
      </c>
      <c r="BU211" s="449">
        <v>5000</v>
      </c>
      <c r="BV211" s="449">
        <v>1293</v>
      </c>
      <c r="BW211" s="449" t="s">
        <v>214</v>
      </c>
      <c r="BX211" s="449">
        <v>2.58E-2</v>
      </c>
      <c r="BY211" s="449">
        <v>16</v>
      </c>
      <c r="BZ211" s="449">
        <v>1047</v>
      </c>
      <c r="CA211" s="449"/>
      <c r="CB211" s="449" t="s">
        <v>1886</v>
      </c>
      <c r="CC211" s="449" t="s">
        <v>1121</v>
      </c>
      <c r="CD211" s="449" t="s">
        <v>1122</v>
      </c>
      <c r="CE211" s="449" t="s">
        <v>1112</v>
      </c>
      <c r="CF211" s="449" t="s">
        <v>1055</v>
      </c>
      <c r="CG211" s="449" t="s">
        <v>1113</v>
      </c>
      <c r="CH211" s="449" t="s">
        <v>1114</v>
      </c>
      <c r="CI211" s="449" t="s">
        <v>195</v>
      </c>
    </row>
    <row r="212" spans="1:87" x14ac:dyDescent="0.3">
      <c r="A212">
        <f t="shared" si="13"/>
        <v>186353</v>
      </c>
      <c r="B212" t="s">
        <v>2677</v>
      </c>
      <c r="C212" s="389" t="str">
        <f t="shared" si="14"/>
        <v>186353</v>
      </c>
      <c r="D212" s="297" t="s">
        <v>1187</v>
      </c>
      <c r="E212" s="435" t="s">
        <v>2331</v>
      </c>
      <c r="F212" s="435" t="s">
        <v>1607</v>
      </c>
      <c r="G212" s="435" t="s">
        <v>1369</v>
      </c>
      <c r="H212" s="436">
        <v>2007</v>
      </c>
      <c r="I212" s="435" t="s">
        <v>1667</v>
      </c>
      <c r="J212" s="435" t="s">
        <v>1673</v>
      </c>
      <c r="K212" s="435" t="s">
        <v>1668</v>
      </c>
      <c r="L212" s="437">
        <v>39582</v>
      </c>
      <c r="M212" s="437">
        <v>39583</v>
      </c>
      <c r="N212" s="435" t="s">
        <v>1608</v>
      </c>
      <c r="O212" s="436">
        <v>24964</v>
      </c>
      <c r="P212" s="435" t="s">
        <v>1341</v>
      </c>
      <c r="Q212" s="440"/>
      <c r="R212" s="435" t="s">
        <v>1613</v>
      </c>
      <c r="S212" s="436">
        <v>21651</v>
      </c>
      <c r="T212" s="435" t="s">
        <v>1608</v>
      </c>
      <c r="U212" s="439">
        <v>772</v>
      </c>
      <c r="V212" s="435" t="s">
        <v>1341</v>
      </c>
      <c r="W212" s="435" t="s">
        <v>1341</v>
      </c>
      <c r="X212" s="436" t="b">
        <v>0</v>
      </c>
      <c r="Y212" s="435" t="s">
        <v>1341</v>
      </c>
      <c r="Z212" s="435" t="s">
        <v>1341</v>
      </c>
      <c r="AA212" t="str">
        <f t="shared" si="15"/>
        <v>H-Shuswap River, Middle,</v>
      </c>
      <c r="AN212" s="449" t="s">
        <v>188</v>
      </c>
      <c r="AO212" s="449">
        <v>4.0999999999999996</v>
      </c>
      <c r="AP212" s="449">
        <v>20150204</v>
      </c>
      <c r="AQ212" s="449" t="s">
        <v>1047</v>
      </c>
      <c r="AR212" s="449" t="s">
        <v>1047</v>
      </c>
      <c r="AS212" s="449">
        <v>3</v>
      </c>
      <c r="AT212" s="449">
        <v>180685</v>
      </c>
      <c r="AU212" s="449">
        <v>12</v>
      </c>
      <c r="AV212" s="449"/>
      <c r="AW212" s="449"/>
      <c r="AX212" s="449"/>
      <c r="AY212" s="449"/>
      <c r="AZ212" s="449">
        <v>1</v>
      </c>
      <c r="BA212" s="449">
        <v>3</v>
      </c>
      <c r="BB212" s="449">
        <v>2008</v>
      </c>
      <c r="BC212" s="449">
        <v>20090601</v>
      </c>
      <c r="BD212" s="449">
        <v>20090601</v>
      </c>
      <c r="BE212" s="449" t="s">
        <v>1080</v>
      </c>
      <c r="BF212" s="449" t="s">
        <v>1081</v>
      </c>
      <c r="BG212" s="449" t="s">
        <v>1082</v>
      </c>
      <c r="BH212" s="449" t="s">
        <v>191</v>
      </c>
      <c r="BI212" s="449" t="s">
        <v>192</v>
      </c>
      <c r="BJ212" s="449" t="s">
        <v>193</v>
      </c>
      <c r="BK212" s="449"/>
      <c r="BL212" s="449">
        <v>5</v>
      </c>
      <c r="BM212" s="449">
        <v>75</v>
      </c>
      <c r="BN212" s="449" t="s">
        <v>195</v>
      </c>
      <c r="BO212" s="449">
        <v>5000</v>
      </c>
      <c r="BP212" s="449">
        <v>29723</v>
      </c>
      <c r="BQ212" s="449"/>
      <c r="BR212" s="449"/>
      <c r="BS212" s="449">
        <v>0</v>
      </c>
      <c r="BT212" s="449">
        <v>273821</v>
      </c>
      <c r="BU212" s="449">
        <v>5000</v>
      </c>
      <c r="BV212" s="449">
        <v>51</v>
      </c>
      <c r="BW212" s="449" t="s">
        <v>214</v>
      </c>
      <c r="BX212" s="449">
        <v>1.6999999999999999E-3</v>
      </c>
      <c r="BY212" s="449">
        <v>1</v>
      </c>
      <c r="BZ212" s="449">
        <v>580</v>
      </c>
      <c r="CA212" s="449"/>
      <c r="CB212" s="449" t="s">
        <v>1887</v>
      </c>
      <c r="CC212" s="449" t="s">
        <v>1084</v>
      </c>
      <c r="CD212" s="449" t="s">
        <v>1085</v>
      </c>
      <c r="CE212" s="449" t="s">
        <v>1086</v>
      </c>
      <c r="CF212" s="449" t="s">
        <v>1055</v>
      </c>
      <c r="CG212" s="449" t="s">
        <v>1087</v>
      </c>
      <c r="CH212" s="449" t="s">
        <v>1088</v>
      </c>
      <c r="CI212" s="449" t="s">
        <v>195</v>
      </c>
    </row>
    <row r="213" spans="1:87" x14ac:dyDescent="0.3">
      <c r="A213">
        <f t="shared" si="13"/>
        <v>186354</v>
      </c>
      <c r="B213" t="s">
        <v>2677</v>
      </c>
      <c r="C213" s="389" t="str">
        <f t="shared" si="14"/>
        <v>186354</v>
      </c>
      <c r="D213" s="297" t="s">
        <v>1187</v>
      </c>
      <c r="E213" s="435" t="s">
        <v>2344</v>
      </c>
      <c r="F213" s="435" t="s">
        <v>1607</v>
      </c>
      <c r="G213" s="435" t="s">
        <v>1369</v>
      </c>
      <c r="H213" s="436">
        <v>2007</v>
      </c>
      <c r="I213" s="435" t="s">
        <v>1667</v>
      </c>
      <c r="J213" s="435" t="s">
        <v>1673</v>
      </c>
      <c r="K213" s="435" t="s">
        <v>1668</v>
      </c>
      <c r="L213" s="437">
        <v>39582</v>
      </c>
      <c r="M213" s="437">
        <v>39583</v>
      </c>
      <c r="N213" s="435" t="s">
        <v>1608</v>
      </c>
      <c r="O213" s="436">
        <v>24738</v>
      </c>
      <c r="P213" s="435" t="s">
        <v>1341</v>
      </c>
      <c r="Q213" s="440"/>
      <c r="R213" s="435" t="s">
        <v>1613</v>
      </c>
      <c r="S213" s="436">
        <v>21455</v>
      </c>
      <c r="T213" s="435" t="s">
        <v>1608</v>
      </c>
      <c r="U213" s="439">
        <v>765</v>
      </c>
      <c r="V213" s="435" t="s">
        <v>1341</v>
      </c>
      <c r="W213" s="435" t="s">
        <v>1341</v>
      </c>
      <c r="X213" s="436" t="b">
        <v>0</v>
      </c>
      <c r="Y213" s="435" t="s">
        <v>1341</v>
      </c>
      <c r="Z213" s="435" t="s">
        <v>1341</v>
      </c>
      <c r="AA213" t="str">
        <f t="shared" si="15"/>
        <v>H-Shuswap River, Middle,</v>
      </c>
      <c r="AN213" s="449" t="s">
        <v>188</v>
      </c>
      <c r="AO213" s="449">
        <v>4.0999999999999996</v>
      </c>
      <c r="AP213" s="449">
        <v>20150204</v>
      </c>
      <c r="AQ213" s="449" t="s">
        <v>1047</v>
      </c>
      <c r="AR213" s="449" t="s">
        <v>1047</v>
      </c>
      <c r="AS213" s="449">
        <v>3</v>
      </c>
      <c r="AT213" s="449">
        <v>180881</v>
      </c>
      <c r="AU213" s="449">
        <v>12</v>
      </c>
      <c r="AV213" s="449"/>
      <c r="AW213" s="449"/>
      <c r="AX213" s="449"/>
      <c r="AY213" s="449"/>
      <c r="AZ213" s="449">
        <v>1</v>
      </c>
      <c r="BA213" s="449">
        <v>3</v>
      </c>
      <c r="BB213" s="449">
        <v>2008</v>
      </c>
      <c r="BC213" s="449">
        <v>20090601</v>
      </c>
      <c r="BD213" s="449">
        <v>20090601</v>
      </c>
      <c r="BE213" s="449" t="s">
        <v>1080</v>
      </c>
      <c r="BF213" s="449" t="s">
        <v>1081</v>
      </c>
      <c r="BG213" s="449" t="s">
        <v>1082</v>
      </c>
      <c r="BH213" s="449" t="s">
        <v>191</v>
      </c>
      <c r="BI213" s="449" t="s">
        <v>192</v>
      </c>
      <c r="BJ213" s="449" t="s">
        <v>193</v>
      </c>
      <c r="BK213" s="449"/>
      <c r="BL213" s="449">
        <v>5</v>
      </c>
      <c r="BM213" s="449">
        <v>75</v>
      </c>
      <c r="BN213" s="449" t="s">
        <v>195</v>
      </c>
      <c r="BO213" s="449">
        <v>5000</v>
      </c>
      <c r="BP213" s="449">
        <v>29929</v>
      </c>
      <c r="BQ213" s="449"/>
      <c r="BR213" s="449"/>
      <c r="BS213" s="449">
        <v>0</v>
      </c>
      <c r="BT213" s="449">
        <v>275719</v>
      </c>
      <c r="BU213" s="449">
        <v>5000</v>
      </c>
      <c r="BV213" s="449">
        <v>52</v>
      </c>
      <c r="BW213" s="449" t="s">
        <v>214</v>
      </c>
      <c r="BX213" s="449">
        <v>1.6999999999999999E-3</v>
      </c>
      <c r="BY213" s="449">
        <v>1</v>
      </c>
      <c r="BZ213" s="449">
        <v>580</v>
      </c>
      <c r="CA213" s="449"/>
      <c r="CB213" s="449" t="s">
        <v>1888</v>
      </c>
      <c r="CC213" s="449" t="s">
        <v>1084</v>
      </c>
      <c r="CD213" s="449" t="s">
        <v>1085</v>
      </c>
      <c r="CE213" s="449" t="s">
        <v>1086</v>
      </c>
      <c r="CF213" s="449" t="s">
        <v>1055</v>
      </c>
      <c r="CG213" s="449" t="s">
        <v>1087</v>
      </c>
      <c r="CH213" s="449" t="s">
        <v>1088</v>
      </c>
      <c r="CI213" s="449" t="s">
        <v>195</v>
      </c>
    </row>
    <row r="214" spans="1:87" x14ac:dyDescent="0.3">
      <c r="A214">
        <f t="shared" si="13"/>
        <v>186355</v>
      </c>
      <c r="B214" t="s">
        <v>2677</v>
      </c>
      <c r="C214" s="389" t="str">
        <f t="shared" si="14"/>
        <v>186355</v>
      </c>
      <c r="D214" s="297" t="s">
        <v>1187</v>
      </c>
      <c r="E214" s="435" t="s">
        <v>2337</v>
      </c>
      <c r="F214" s="435" t="s">
        <v>1607</v>
      </c>
      <c r="G214" s="435" t="s">
        <v>1369</v>
      </c>
      <c r="H214" s="436">
        <v>2007</v>
      </c>
      <c r="I214" s="435" t="s">
        <v>1667</v>
      </c>
      <c r="J214" s="435" t="s">
        <v>1673</v>
      </c>
      <c r="K214" s="435" t="s">
        <v>1668</v>
      </c>
      <c r="L214" s="437">
        <v>39582</v>
      </c>
      <c r="M214" s="437">
        <v>39583</v>
      </c>
      <c r="N214" s="435" t="s">
        <v>1608</v>
      </c>
      <c r="O214" s="436">
        <v>24667</v>
      </c>
      <c r="P214" s="435" t="s">
        <v>1341</v>
      </c>
      <c r="Q214" s="440"/>
      <c r="R214" s="435" t="s">
        <v>1613</v>
      </c>
      <c r="S214" s="436">
        <v>21393</v>
      </c>
      <c r="T214" s="435" t="s">
        <v>1608</v>
      </c>
      <c r="U214" s="436">
        <v>763</v>
      </c>
      <c r="V214" s="435" t="s">
        <v>1341</v>
      </c>
      <c r="W214" s="435" t="s">
        <v>1341</v>
      </c>
      <c r="X214" s="436" t="b">
        <v>0</v>
      </c>
      <c r="Y214" s="435" t="s">
        <v>1341</v>
      </c>
      <c r="Z214" s="435" t="s">
        <v>1341</v>
      </c>
      <c r="AA214" t="str">
        <f t="shared" si="15"/>
        <v>H-Shuswap River, Middle,</v>
      </c>
      <c r="AN214" s="449" t="s">
        <v>188</v>
      </c>
      <c r="AO214" s="449">
        <v>4.0999999999999996</v>
      </c>
      <c r="AP214" s="449">
        <v>20150204</v>
      </c>
      <c r="AQ214" s="449" t="s">
        <v>1047</v>
      </c>
      <c r="AR214" s="449" t="s">
        <v>1047</v>
      </c>
      <c r="AS214" s="449">
        <v>3</v>
      </c>
      <c r="AT214" s="449">
        <v>180882</v>
      </c>
      <c r="AU214" s="449">
        <v>12</v>
      </c>
      <c r="AV214" s="449"/>
      <c r="AW214" s="449"/>
      <c r="AX214" s="449"/>
      <c r="AY214" s="449"/>
      <c r="AZ214" s="449">
        <v>1</v>
      </c>
      <c r="BA214" s="449">
        <v>3</v>
      </c>
      <c r="BB214" s="449">
        <v>2008</v>
      </c>
      <c r="BC214" s="449">
        <v>20090601</v>
      </c>
      <c r="BD214" s="449">
        <v>20090601</v>
      </c>
      <c r="BE214" s="449" t="s">
        <v>1080</v>
      </c>
      <c r="BF214" s="449" t="s">
        <v>1081</v>
      </c>
      <c r="BG214" s="449" t="s">
        <v>1082</v>
      </c>
      <c r="BH214" s="449" t="s">
        <v>191</v>
      </c>
      <c r="BI214" s="449" t="s">
        <v>192</v>
      </c>
      <c r="BJ214" s="449" t="s">
        <v>193</v>
      </c>
      <c r="BK214" s="449"/>
      <c r="BL214" s="449">
        <v>4.8</v>
      </c>
      <c r="BM214" s="449">
        <v>75</v>
      </c>
      <c r="BN214" s="449" t="s">
        <v>195</v>
      </c>
      <c r="BO214" s="449">
        <v>5000</v>
      </c>
      <c r="BP214" s="449">
        <v>29937</v>
      </c>
      <c r="BQ214" s="449"/>
      <c r="BR214" s="449"/>
      <c r="BS214" s="449">
        <v>0</v>
      </c>
      <c r="BT214" s="449">
        <v>345339</v>
      </c>
      <c r="BU214" s="449">
        <v>5000</v>
      </c>
      <c r="BV214" s="449">
        <v>60</v>
      </c>
      <c r="BW214" s="449" t="s">
        <v>214</v>
      </c>
      <c r="BX214" s="449">
        <v>2E-3</v>
      </c>
      <c r="BY214" s="449">
        <v>1</v>
      </c>
      <c r="BZ214" s="449">
        <v>1000</v>
      </c>
      <c r="CA214" s="449"/>
      <c r="CB214" s="449" t="s">
        <v>1889</v>
      </c>
      <c r="CC214" s="449" t="s">
        <v>1084</v>
      </c>
      <c r="CD214" s="449" t="s">
        <v>1085</v>
      </c>
      <c r="CE214" s="449" t="s">
        <v>1086</v>
      </c>
      <c r="CF214" s="449" t="s">
        <v>1055</v>
      </c>
      <c r="CG214" s="449" t="s">
        <v>1087</v>
      </c>
      <c r="CH214" s="449" t="s">
        <v>1088</v>
      </c>
      <c r="CI214" s="449" t="s">
        <v>195</v>
      </c>
    </row>
    <row r="215" spans="1:87" x14ac:dyDescent="0.3">
      <c r="A215">
        <f t="shared" si="13"/>
        <v>186356</v>
      </c>
      <c r="B215" t="s">
        <v>2677</v>
      </c>
      <c r="C215" s="389" t="str">
        <f t="shared" si="14"/>
        <v>186356</v>
      </c>
      <c r="D215" s="297" t="s">
        <v>1187</v>
      </c>
      <c r="E215" s="435" t="s">
        <v>2330</v>
      </c>
      <c r="F215" s="435" t="s">
        <v>1607</v>
      </c>
      <c r="G215" s="435" t="s">
        <v>1369</v>
      </c>
      <c r="H215" s="436">
        <v>2007</v>
      </c>
      <c r="I215" s="435" t="s">
        <v>1667</v>
      </c>
      <c r="J215" s="435" t="s">
        <v>1673</v>
      </c>
      <c r="K215" s="435" t="s">
        <v>1668</v>
      </c>
      <c r="L215" s="437">
        <v>39582</v>
      </c>
      <c r="M215" s="437">
        <v>39583</v>
      </c>
      <c r="N215" s="435" t="s">
        <v>1608</v>
      </c>
      <c r="O215" s="436">
        <v>25399</v>
      </c>
      <c r="P215" s="435" t="s">
        <v>1341</v>
      </c>
      <c r="Q215" s="440"/>
      <c r="R215" s="435" t="s">
        <v>1613</v>
      </c>
      <c r="S215" s="436">
        <v>22028</v>
      </c>
      <c r="T215" s="435" t="s">
        <v>1608</v>
      </c>
      <c r="U215" s="439">
        <v>677</v>
      </c>
      <c r="V215" s="435" t="s">
        <v>1341</v>
      </c>
      <c r="W215" s="435" t="s">
        <v>1341</v>
      </c>
      <c r="X215" s="436" t="b">
        <v>0</v>
      </c>
      <c r="Y215" s="435" t="s">
        <v>1341</v>
      </c>
      <c r="Z215" s="435" t="s">
        <v>1341</v>
      </c>
      <c r="AA215" t="str">
        <f t="shared" si="15"/>
        <v>H-Shuswap River, Middle,</v>
      </c>
      <c r="AN215" s="449" t="s">
        <v>188</v>
      </c>
      <c r="AO215" s="449">
        <v>4.0999999999999996</v>
      </c>
      <c r="AP215" s="449">
        <v>20150204</v>
      </c>
      <c r="AQ215" s="449" t="s">
        <v>1047</v>
      </c>
      <c r="AR215" s="449" t="s">
        <v>1047</v>
      </c>
      <c r="AS215" s="449">
        <v>3</v>
      </c>
      <c r="AT215" s="449">
        <v>180883</v>
      </c>
      <c r="AU215" s="449">
        <v>12</v>
      </c>
      <c r="AV215" s="449"/>
      <c r="AW215" s="449"/>
      <c r="AX215" s="449"/>
      <c r="AY215" s="449"/>
      <c r="AZ215" s="449">
        <v>1</v>
      </c>
      <c r="BA215" s="449">
        <v>3</v>
      </c>
      <c r="BB215" s="449">
        <v>2008</v>
      </c>
      <c r="BC215" s="449">
        <v>20090601</v>
      </c>
      <c r="BD215" s="449">
        <v>20090601</v>
      </c>
      <c r="BE215" s="449" t="s">
        <v>1080</v>
      </c>
      <c r="BF215" s="449" t="s">
        <v>1081</v>
      </c>
      <c r="BG215" s="449" t="s">
        <v>1082</v>
      </c>
      <c r="BH215" s="449" t="s">
        <v>191</v>
      </c>
      <c r="BI215" s="449" t="s">
        <v>192</v>
      </c>
      <c r="BJ215" s="449" t="s">
        <v>193</v>
      </c>
      <c r="BK215" s="449"/>
      <c r="BL215" s="449">
        <v>4.8</v>
      </c>
      <c r="BM215" s="449">
        <v>75</v>
      </c>
      <c r="BN215" s="449" t="s">
        <v>195</v>
      </c>
      <c r="BO215" s="449">
        <v>5000</v>
      </c>
      <c r="BP215" s="449">
        <v>29337</v>
      </c>
      <c r="BQ215" s="449"/>
      <c r="BR215" s="449"/>
      <c r="BS215" s="449">
        <v>0</v>
      </c>
      <c r="BT215" s="449">
        <v>338421</v>
      </c>
      <c r="BU215" s="449">
        <v>5000</v>
      </c>
      <c r="BV215" s="449">
        <v>59</v>
      </c>
      <c r="BW215" s="449" t="s">
        <v>214</v>
      </c>
      <c r="BX215" s="449">
        <v>2E-3</v>
      </c>
      <c r="BY215" s="449">
        <v>1</v>
      </c>
      <c r="BZ215" s="449">
        <v>1000</v>
      </c>
      <c r="CA215" s="449"/>
      <c r="CB215" s="449" t="s">
        <v>1890</v>
      </c>
      <c r="CC215" s="449" t="s">
        <v>1084</v>
      </c>
      <c r="CD215" s="449" t="s">
        <v>1085</v>
      </c>
      <c r="CE215" s="449" t="s">
        <v>1086</v>
      </c>
      <c r="CF215" s="449" t="s">
        <v>1055</v>
      </c>
      <c r="CG215" s="449" t="s">
        <v>1087</v>
      </c>
      <c r="CH215" s="449" t="s">
        <v>1088</v>
      </c>
      <c r="CI215" s="449" t="s">
        <v>195</v>
      </c>
    </row>
    <row r="216" spans="1:87" x14ac:dyDescent="0.3">
      <c r="A216">
        <f t="shared" ref="A216:A279" si="16">1*E216</f>
        <v>186357</v>
      </c>
      <c r="B216" t="s">
        <v>2677</v>
      </c>
      <c r="C216" s="389" t="str">
        <f t="shared" ref="C216:C279" si="17">TEXT(E216,"0#####")</f>
        <v>186357</v>
      </c>
      <c r="D216" s="297" t="s">
        <v>1187</v>
      </c>
      <c r="E216" s="435" t="s">
        <v>2328</v>
      </c>
      <c r="F216" s="435" t="s">
        <v>1607</v>
      </c>
      <c r="G216" s="435" t="s">
        <v>1369</v>
      </c>
      <c r="H216" s="436">
        <v>2007</v>
      </c>
      <c r="I216" s="435" t="s">
        <v>1667</v>
      </c>
      <c r="J216" s="435" t="s">
        <v>1673</v>
      </c>
      <c r="K216" s="435" t="s">
        <v>1668</v>
      </c>
      <c r="L216" s="437">
        <v>39582</v>
      </c>
      <c r="M216" s="437">
        <v>39583</v>
      </c>
      <c r="N216" s="435" t="s">
        <v>1608</v>
      </c>
      <c r="O216" s="436">
        <v>25057</v>
      </c>
      <c r="P216" s="435" t="s">
        <v>1341</v>
      </c>
      <c r="Q216" s="440"/>
      <c r="R216" s="435" t="s">
        <v>1613</v>
      </c>
      <c r="S216" s="436">
        <v>21732</v>
      </c>
      <c r="T216" s="435" t="s">
        <v>1608</v>
      </c>
      <c r="U216" s="439">
        <v>511</v>
      </c>
      <c r="V216" s="435" t="s">
        <v>1341</v>
      </c>
      <c r="W216" s="435" t="s">
        <v>1341</v>
      </c>
      <c r="X216" s="436" t="b">
        <v>0</v>
      </c>
      <c r="Y216" s="435" t="s">
        <v>1341</v>
      </c>
      <c r="Z216" s="435" t="s">
        <v>1341</v>
      </c>
      <c r="AA216" t="str">
        <f t="shared" si="15"/>
        <v>H-Shuswap River, Middle,</v>
      </c>
      <c r="AN216" s="449" t="s">
        <v>188</v>
      </c>
      <c r="AO216" s="449">
        <v>4.0999999999999996</v>
      </c>
      <c r="AP216" s="449">
        <v>20150204</v>
      </c>
      <c r="AQ216" s="449" t="s">
        <v>1047</v>
      </c>
      <c r="AR216" s="449" t="s">
        <v>1047</v>
      </c>
      <c r="AS216" s="449">
        <v>3</v>
      </c>
      <c r="AT216" s="449">
        <v>180884</v>
      </c>
      <c r="AU216" s="449">
        <v>12</v>
      </c>
      <c r="AV216" s="449"/>
      <c r="AW216" s="449"/>
      <c r="AX216" s="449"/>
      <c r="AY216" s="449"/>
      <c r="AZ216" s="449">
        <v>1</v>
      </c>
      <c r="BA216" s="449">
        <v>3</v>
      </c>
      <c r="BB216" s="449">
        <v>2008</v>
      </c>
      <c r="BC216" s="449">
        <v>20090601</v>
      </c>
      <c r="BD216" s="449">
        <v>20090601</v>
      </c>
      <c r="BE216" s="449" t="s">
        <v>1080</v>
      </c>
      <c r="BF216" s="449" t="s">
        <v>1081</v>
      </c>
      <c r="BG216" s="449" t="s">
        <v>1082</v>
      </c>
      <c r="BH216" s="449" t="s">
        <v>191</v>
      </c>
      <c r="BI216" s="449" t="s">
        <v>192</v>
      </c>
      <c r="BJ216" s="449" t="s">
        <v>193</v>
      </c>
      <c r="BK216" s="449"/>
      <c r="BL216" s="449">
        <v>4.4000000000000004</v>
      </c>
      <c r="BM216" s="449">
        <v>73</v>
      </c>
      <c r="BN216" s="449" t="s">
        <v>195</v>
      </c>
      <c r="BO216" s="449">
        <v>5000</v>
      </c>
      <c r="BP216" s="449">
        <v>29936</v>
      </c>
      <c r="BQ216" s="449"/>
      <c r="BR216" s="449"/>
      <c r="BS216" s="449">
        <v>0</v>
      </c>
      <c r="BT216" s="449">
        <v>342082</v>
      </c>
      <c r="BU216" s="449">
        <v>5000</v>
      </c>
      <c r="BV216" s="449">
        <v>60</v>
      </c>
      <c r="BW216" s="449" t="s">
        <v>214</v>
      </c>
      <c r="BX216" s="449">
        <v>2E-3</v>
      </c>
      <c r="BY216" s="449">
        <v>1</v>
      </c>
      <c r="BZ216" s="449">
        <v>1000</v>
      </c>
      <c r="CA216" s="449"/>
      <c r="CB216" s="449" t="s">
        <v>1891</v>
      </c>
      <c r="CC216" s="449" t="s">
        <v>1084</v>
      </c>
      <c r="CD216" s="449" t="s">
        <v>1085</v>
      </c>
      <c r="CE216" s="449" t="s">
        <v>1086</v>
      </c>
      <c r="CF216" s="449" t="s">
        <v>1055</v>
      </c>
      <c r="CG216" s="449" t="s">
        <v>1087</v>
      </c>
      <c r="CH216" s="449" t="s">
        <v>1088</v>
      </c>
      <c r="CI216" s="449" t="s">
        <v>195</v>
      </c>
    </row>
    <row r="217" spans="1:87" x14ac:dyDescent="0.3">
      <c r="A217">
        <f t="shared" si="16"/>
        <v>186358</v>
      </c>
      <c r="B217" t="s">
        <v>2677</v>
      </c>
      <c r="C217" s="389" t="str">
        <f t="shared" si="17"/>
        <v>186358</v>
      </c>
      <c r="D217" s="297" t="s">
        <v>1187</v>
      </c>
      <c r="E217" s="435" t="s">
        <v>2342</v>
      </c>
      <c r="F217" s="435" t="s">
        <v>1607</v>
      </c>
      <c r="G217" s="435" t="s">
        <v>1369</v>
      </c>
      <c r="H217" s="436">
        <v>2007</v>
      </c>
      <c r="I217" s="435" t="s">
        <v>1667</v>
      </c>
      <c r="J217" s="435" t="s">
        <v>1673</v>
      </c>
      <c r="K217" s="435" t="s">
        <v>1668</v>
      </c>
      <c r="L217" s="437">
        <v>39582</v>
      </c>
      <c r="M217" s="437">
        <v>39583</v>
      </c>
      <c r="N217" s="435" t="s">
        <v>1608</v>
      </c>
      <c r="O217" s="436">
        <v>24997</v>
      </c>
      <c r="P217" s="435" t="s">
        <v>1341</v>
      </c>
      <c r="Q217" s="440"/>
      <c r="R217" s="435" t="s">
        <v>1613</v>
      </c>
      <c r="S217" s="436">
        <v>21680</v>
      </c>
      <c r="T217" s="435" t="s">
        <v>1608</v>
      </c>
      <c r="U217" s="439">
        <v>510</v>
      </c>
      <c r="V217" s="435" t="s">
        <v>1341</v>
      </c>
      <c r="W217" s="435" t="s">
        <v>1341</v>
      </c>
      <c r="X217" s="436" t="b">
        <v>0</v>
      </c>
      <c r="Y217" s="435" t="s">
        <v>1341</v>
      </c>
      <c r="Z217" s="435" t="s">
        <v>1341</v>
      </c>
      <c r="AA217" t="str">
        <f t="shared" si="15"/>
        <v>H-Shuswap River, Middle,</v>
      </c>
      <c r="AN217" s="449" t="s">
        <v>188</v>
      </c>
      <c r="AO217" s="449">
        <v>4.0999999999999996</v>
      </c>
      <c r="AP217" s="449">
        <v>20150204</v>
      </c>
      <c r="AQ217" s="449" t="s">
        <v>1047</v>
      </c>
      <c r="AR217" s="449" t="s">
        <v>1047</v>
      </c>
      <c r="AS217" s="449">
        <v>3</v>
      </c>
      <c r="AT217" s="449">
        <v>180885</v>
      </c>
      <c r="AU217" s="449">
        <v>12</v>
      </c>
      <c r="AV217" s="449"/>
      <c r="AW217" s="449"/>
      <c r="AX217" s="449"/>
      <c r="AY217" s="449"/>
      <c r="AZ217" s="449">
        <v>1</v>
      </c>
      <c r="BA217" s="449">
        <v>3</v>
      </c>
      <c r="BB217" s="449">
        <v>2008</v>
      </c>
      <c r="BC217" s="449">
        <v>20090601</v>
      </c>
      <c r="BD217" s="449">
        <v>20090601</v>
      </c>
      <c r="BE217" s="449" t="s">
        <v>1080</v>
      </c>
      <c r="BF217" s="449" t="s">
        <v>1081</v>
      </c>
      <c r="BG217" s="449" t="s">
        <v>1082</v>
      </c>
      <c r="BH217" s="449" t="s">
        <v>191</v>
      </c>
      <c r="BI217" s="449" t="s">
        <v>192</v>
      </c>
      <c r="BJ217" s="449" t="s">
        <v>193</v>
      </c>
      <c r="BK217" s="449"/>
      <c r="BL217" s="449">
        <v>4.4000000000000004</v>
      </c>
      <c r="BM217" s="449">
        <v>73</v>
      </c>
      <c r="BN217" s="449" t="s">
        <v>195</v>
      </c>
      <c r="BO217" s="449">
        <v>5000</v>
      </c>
      <c r="BP217" s="449">
        <v>30052</v>
      </c>
      <c r="BQ217" s="449"/>
      <c r="BR217" s="449"/>
      <c r="BS217" s="449">
        <v>0</v>
      </c>
      <c r="BT217" s="449">
        <v>343413</v>
      </c>
      <c r="BU217" s="449">
        <v>5000</v>
      </c>
      <c r="BV217" s="449">
        <v>60</v>
      </c>
      <c r="BW217" s="449" t="s">
        <v>214</v>
      </c>
      <c r="BX217" s="449">
        <v>2E-3</v>
      </c>
      <c r="BY217" s="449">
        <v>1</v>
      </c>
      <c r="BZ217" s="449">
        <v>1000</v>
      </c>
      <c r="CA217" s="449"/>
      <c r="CB217" s="449" t="s">
        <v>1892</v>
      </c>
      <c r="CC217" s="449" t="s">
        <v>1084</v>
      </c>
      <c r="CD217" s="449" t="s">
        <v>1085</v>
      </c>
      <c r="CE217" s="449" t="s">
        <v>1086</v>
      </c>
      <c r="CF217" s="449" t="s">
        <v>1055</v>
      </c>
      <c r="CG217" s="449" t="s">
        <v>1087</v>
      </c>
      <c r="CH217" s="449" t="s">
        <v>1088</v>
      </c>
      <c r="CI217" s="449" t="s">
        <v>195</v>
      </c>
    </row>
    <row r="218" spans="1:87" x14ac:dyDescent="0.3">
      <c r="A218">
        <f t="shared" si="16"/>
        <v>186359</v>
      </c>
      <c r="B218" t="s">
        <v>2677</v>
      </c>
      <c r="C218" s="389" t="str">
        <f t="shared" si="17"/>
        <v>186359</v>
      </c>
      <c r="D218" s="297" t="s">
        <v>1187</v>
      </c>
      <c r="E218" s="435" t="s">
        <v>2341</v>
      </c>
      <c r="F218" s="435" t="s">
        <v>1607</v>
      </c>
      <c r="G218" s="435" t="s">
        <v>1369</v>
      </c>
      <c r="H218" s="436">
        <v>2007</v>
      </c>
      <c r="I218" s="435" t="s">
        <v>1667</v>
      </c>
      <c r="J218" s="435" t="s">
        <v>1673</v>
      </c>
      <c r="K218" s="435" t="s">
        <v>1668</v>
      </c>
      <c r="L218" s="437">
        <v>39582</v>
      </c>
      <c r="M218" s="437">
        <v>39583</v>
      </c>
      <c r="N218" s="435" t="s">
        <v>1608</v>
      </c>
      <c r="O218" s="436">
        <v>25015</v>
      </c>
      <c r="P218" s="435" t="s">
        <v>1341</v>
      </c>
      <c r="Q218" s="441"/>
      <c r="R218" s="435" t="s">
        <v>1613</v>
      </c>
      <c r="S218" s="436">
        <v>21695</v>
      </c>
      <c r="T218" s="435" t="s">
        <v>1608</v>
      </c>
      <c r="U218" s="439">
        <v>511</v>
      </c>
      <c r="V218" s="435" t="s">
        <v>1341</v>
      </c>
      <c r="W218" s="435" t="s">
        <v>1341</v>
      </c>
      <c r="X218" s="436" t="b">
        <v>0</v>
      </c>
      <c r="Y218" s="435" t="s">
        <v>1341</v>
      </c>
      <c r="Z218" s="435" t="s">
        <v>1341</v>
      </c>
      <c r="AA218" t="str">
        <f t="shared" si="15"/>
        <v>H-Shuswap River, Middle,</v>
      </c>
      <c r="AN218" s="449" t="s">
        <v>188</v>
      </c>
      <c r="AO218" s="449">
        <v>4.0999999999999996</v>
      </c>
      <c r="AP218" s="449">
        <v>20150204</v>
      </c>
      <c r="AQ218" s="449" t="s">
        <v>1047</v>
      </c>
      <c r="AR218" s="449" t="s">
        <v>1047</v>
      </c>
      <c r="AS218" s="449">
        <v>3</v>
      </c>
      <c r="AT218" s="449">
        <v>180965</v>
      </c>
      <c r="AU218" s="449">
        <v>12</v>
      </c>
      <c r="AV218" s="449"/>
      <c r="AW218" s="449"/>
      <c r="AX218" s="449"/>
      <c r="AY218" s="449"/>
      <c r="AZ218" s="449">
        <v>1</v>
      </c>
      <c r="BA218" s="449">
        <v>1</v>
      </c>
      <c r="BB218" s="449">
        <v>2008</v>
      </c>
      <c r="BC218" s="449">
        <v>20100414</v>
      </c>
      <c r="BD218" s="449">
        <v>20100414</v>
      </c>
      <c r="BE218" s="449" t="s">
        <v>1195</v>
      </c>
      <c r="BF218" s="449" t="s">
        <v>1196</v>
      </c>
      <c r="BG218" s="449" t="s">
        <v>1197</v>
      </c>
      <c r="BH218" s="449" t="s">
        <v>1198</v>
      </c>
      <c r="BI218" s="449" t="s">
        <v>192</v>
      </c>
      <c r="BJ218" s="449" t="s">
        <v>193</v>
      </c>
      <c r="BK218" s="449"/>
      <c r="BL218" s="449">
        <v>17.47</v>
      </c>
      <c r="BM218" s="449">
        <v>114</v>
      </c>
      <c r="BN218" s="449" t="s">
        <v>195</v>
      </c>
      <c r="BO218" s="449">
        <v>5000</v>
      </c>
      <c r="BP218" s="449">
        <v>53511</v>
      </c>
      <c r="BQ218" s="449"/>
      <c r="BR218" s="449"/>
      <c r="BS218" s="449">
        <v>5000</v>
      </c>
      <c r="BT218" s="449">
        <v>367</v>
      </c>
      <c r="BU218" s="449"/>
      <c r="BV218" s="449"/>
      <c r="BW218" s="449" t="s">
        <v>316</v>
      </c>
      <c r="BX218" s="449">
        <v>6.6299999999999998E-2</v>
      </c>
      <c r="BY218" s="449">
        <v>30</v>
      </c>
      <c r="BZ218" s="449">
        <v>422</v>
      </c>
      <c r="CA218" s="449"/>
      <c r="CB218" s="449"/>
      <c r="CC218" s="449" t="s">
        <v>1200</v>
      </c>
      <c r="CD218" s="449" t="s">
        <v>1201</v>
      </c>
      <c r="CE218" s="449" t="s">
        <v>1202</v>
      </c>
      <c r="CF218" s="449" t="s">
        <v>1055</v>
      </c>
      <c r="CG218" s="449" t="s">
        <v>1056</v>
      </c>
      <c r="CH218" s="449" t="s">
        <v>1203</v>
      </c>
      <c r="CI218" s="449" t="s">
        <v>195</v>
      </c>
    </row>
    <row r="219" spans="1:87" x14ac:dyDescent="0.3">
      <c r="A219">
        <f t="shared" si="16"/>
        <v>186360</v>
      </c>
      <c r="B219" t="s">
        <v>2677</v>
      </c>
      <c r="C219" s="389" t="str">
        <f t="shared" si="17"/>
        <v>186360</v>
      </c>
      <c r="D219" s="297" t="s">
        <v>1187</v>
      </c>
      <c r="E219" s="435" t="s">
        <v>2340</v>
      </c>
      <c r="F219" s="435" t="s">
        <v>1607</v>
      </c>
      <c r="G219" s="435" t="s">
        <v>1369</v>
      </c>
      <c r="H219" s="436">
        <v>2007</v>
      </c>
      <c r="I219" s="435" t="s">
        <v>1667</v>
      </c>
      <c r="J219" s="435" t="s">
        <v>1673</v>
      </c>
      <c r="K219" s="435" t="s">
        <v>1668</v>
      </c>
      <c r="L219" s="437">
        <v>39582</v>
      </c>
      <c r="M219" s="437">
        <v>39583</v>
      </c>
      <c r="N219" s="435" t="s">
        <v>1608</v>
      </c>
      <c r="O219" s="436">
        <v>25053</v>
      </c>
      <c r="P219" s="435" t="s">
        <v>1341</v>
      </c>
      <c r="Q219" s="438"/>
      <c r="R219" s="435" t="s">
        <v>1613</v>
      </c>
      <c r="S219" s="436">
        <v>21728</v>
      </c>
      <c r="T219" s="435" t="s">
        <v>1608</v>
      </c>
      <c r="U219" s="439">
        <v>511</v>
      </c>
      <c r="V219" s="435" t="s">
        <v>1341</v>
      </c>
      <c r="W219" s="435" t="s">
        <v>1341</v>
      </c>
      <c r="X219" s="436" t="b">
        <v>0</v>
      </c>
      <c r="Y219" s="435" t="s">
        <v>1341</v>
      </c>
      <c r="Z219" s="435" t="s">
        <v>1341</v>
      </c>
      <c r="AA219" t="str">
        <f t="shared" si="15"/>
        <v>H-Shuswap River, Middle,</v>
      </c>
      <c r="AN219" s="449" t="s">
        <v>188</v>
      </c>
      <c r="AO219" s="449">
        <v>4.0999999999999996</v>
      </c>
      <c r="AP219" s="449">
        <v>20150204</v>
      </c>
      <c r="AQ219" s="449" t="s">
        <v>1047</v>
      </c>
      <c r="AR219" s="449" t="s">
        <v>1047</v>
      </c>
      <c r="AS219" s="449">
        <v>3</v>
      </c>
      <c r="AT219" s="449">
        <v>180966</v>
      </c>
      <c r="AU219" s="449">
        <v>12</v>
      </c>
      <c r="AV219" s="449"/>
      <c r="AW219" s="449"/>
      <c r="AX219" s="449"/>
      <c r="AY219" s="449"/>
      <c r="AZ219" s="449">
        <v>1</v>
      </c>
      <c r="BA219" s="449">
        <v>1</v>
      </c>
      <c r="BB219" s="449">
        <v>2008</v>
      </c>
      <c r="BC219" s="449">
        <v>20100414</v>
      </c>
      <c r="BD219" s="449">
        <v>20100414</v>
      </c>
      <c r="BE219" s="449" t="s">
        <v>1195</v>
      </c>
      <c r="BF219" s="449" t="s">
        <v>1196</v>
      </c>
      <c r="BG219" s="449" t="s">
        <v>1197</v>
      </c>
      <c r="BH219" s="449" t="s">
        <v>1198</v>
      </c>
      <c r="BI219" s="449" t="s">
        <v>192</v>
      </c>
      <c r="BJ219" s="449" t="s">
        <v>193</v>
      </c>
      <c r="BK219" s="449"/>
      <c r="BL219" s="449">
        <v>17.07</v>
      </c>
      <c r="BM219" s="449">
        <v>113</v>
      </c>
      <c r="BN219" s="449" t="s">
        <v>195</v>
      </c>
      <c r="BO219" s="449">
        <v>5000</v>
      </c>
      <c r="BP219" s="449">
        <v>49256</v>
      </c>
      <c r="BQ219" s="449"/>
      <c r="BR219" s="449"/>
      <c r="BS219" s="449">
        <v>5000</v>
      </c>
      <c r="BT219" s="449">
        <v>3468</v>
      </c>
      <c r="BU219" s="449"/>
      <c r="BV219" s="449"/>
      <c r="BW219" s="449" t="s">
        <v>316</v>
      </c>
      <c r="BX219" s="449">
        <v>6.7999999999999996E-3</v>
      </c>
      <c r="BY219" s="449">
        <v>30</v>
      </c>
      <c r="BZ219" s="449">
        <v>443</v>
      </c>
      <c r="CA219" s="449"/>
      <c r="CB219" s="449"/>
      <c r="CC219" s="449" t="s">
        <v>1200</v>
      </c>
      <c r="CD219" s="449" t="s">
        <v>1201</v>
      </c>
      <c r="CE219" s="449" t="s">
        <v>1202</v>
      </c>
      <c r="CF219" s="449" t="s">
        <v>1055</v>
      </c>
      <c r="CG219" s="449" t="s">
        <v>1056</v>
      </c>
      <c r="CH219" s="449" t="s">
        <v>1203</v>
      </c>
      <c r="CI219" s="449" t="s">
        <v>195</v>
      </c>
    </row>
    <row r="220" spans="1:87" x14ac:dyDescent="0.3">
      <c r="A220">
        <f t="shared" si="16"/>
        <v>186361</v>
      </c>
      <c r="B220" t="s">
        <v>2677</v>
      </c>
      <c r="C220" s="389" t="str">
        <f t="shared" si="17"/>
        <v>186361</v>
      </c>
      <c r="D220" s="297" t="s">
        <v>1187</v>
      </c>
      <c r="E220" s="435" t="s">
        <v>2332</v>
      </c>
      <c r="F220" s="435" t="s">
        <v>1607</v>
      </c>
      <c r="G220" s="435" t="s">
        <v>1369</v>
      </c>
      <c r="H220" s="436">
        <v>2007</v>
      </c>
      <c r="I220" s="435" t="s">
        <v>1667</v>
      </c>
      <c r="J220" s="435" t="s">
        <v>1673</v>
      </c>
      <c r="K220" s="435" t="s">
        <v>1668</v>
      </c>
      <c r="L220" s="437">
        <v>39582</v>
      </c>
      <c r="M220" s="437">
        <v>39583</v>
      </c>
      <c r="N220" s="435" t="s">
        <v>1608</v>
      </c>
      <c r="O220" s="436">
        <v>24994</v>
      </c>
      <c r="P220" s="435" t="s">
        <v>1341</v>
      </c>
      <c r="Q220" s="440"/>
      <c r="R220" s="435" t="s">
        <v>1613</v>
      </c>
      <c r="S220" s="436">
        <v>21677</v>
      </c>
      <c r="T220" s="435" t="s">
        <v>1608</v>
      </c>
      <c r="U220" s="436">
        <v>510</v>
      </c>
      <c r="V220" s="435" t="s">
        <v>1341</v>
      </c>
      <c r="W220" s="435" t="s">
        <v>1341</v>
      </c>
      <c r="X220" s="436" t="b">
        <v>0</v>
      </c>
      <c r="Y220" s="435" t="s">
        <v>1341</v>
      </c>
      <c r="Z220" s="435" t="s">
        <v>1341</v>
      </c>
      <c r="AA220" t="str">
        <f t="shared" si="15"/>
        <v>H-Shuswap River, Middle,</v>
      </c>
      <c r="AN220" s="449" t="s">
        <v>188</v>
      </c>
      <c r="AO220" s="449">
        <v>4.0999999999999996</v>
      </c>
      <c r="AP220" s="449">
        <v>20150204</v>
      </c>
      <c r="AQ220" s="449" t="s">
        <v>1047</v>
      </c>
      <c r="AR220" s="449" t="s">
        <v>1047</v>
      </c>
      <c r="AS220" s="449">
        <v>3</v>
      </c>
      <c r="AT220" s="449">
        <v>180990</v>
      </c>
      <c r="AU220" s="449">
        <v>12</v>
      </c>
      <c r="AV220" s="449"/>
      <c r="AW220" s="449"/>
      <c r="AX220" s="449"/>
      <c r="AY220" s="449"/>
      <c r="AZ220" s="449">
        <v>1</v>
      </c>
      <c r="BA220" s="449">
        <v>1</v>
      </c>
      <c r="BB220" s="449">
        <v>2008</v>
      </c>
      <c r="BC220" s="449">
        <v>20100410</v>
      </c>
      <c r="BD220" s="449">
        <v>20100420</v>
      </c>
      <c r="BE220" s="449" t="s">
        <v>1195</v>
      </c>
      <c r="BF220" s="449" t="s">
        <v>1196</v>
      </c>
      <c r="BG220" s="449" t="s">
        <v>1197</v>
      </c>
      <c r="BH220" s="449" t="s">
        <v>1198</v>
      </c>
      <c r="BI220" s="449" t="s">
        <v>192</v>
      </c>
      <c r="BJ220" s="449" t="s">
        <v>193</v>
      </c>
      <c r="BK220" s="449"/>
      <c r="BL220" s="449">
        <v>17.25</v>
      </c>
      <c r="BM220" s="449">
        <v>113</v>
      </c>
      <c r="BN220" s="449" t="s">
        <v>195</v>
      </c>
      <c r="BO220" s="449">
        <v>5000</v>
      </c>
      <c r="BP220" s="449">
        <v>24448</v>
      </c>
      <c r="BQ220" s="449"/>
      <c r="BR220" s="449"/>
      <c r="BS220" s="449">
        <v>5000</v>
      </c>
      <c r="BT220" s="449">
        <v>862</v>
      </c>
      <c r="BU220" s="449"/>
      <c r="BV220" s="449"/>
      <c r="BW220" s="449" t="s">
        <v>316</v>
      </c>
      <c r="BX220" s="449">
        <v>3.5299999999999998E-2</v>
      </c>
      <c r="BY220" s="449">
        <v>30</v>
      </c>
      <c r="BZ220" s="449">
        <v>820</v>
      </c>
      <c r="CA220" s="449"/>
      <c r="CB220" s="449"/>
      <c r="CC220" s="449" t="s">
        <v>1200</v>
      </c>
      <c r="CD220" s="449" t="s">
        <v>1201</v>
      </c>
      <c r="CE220" s="449" t="s">
        <v>1202</v>
      </c>
      <c r="CF220" s="449" t="s">
        <v>1055</v>
      </c>
      <c r="CG220" s="449" t="s">
        <v>1056</v>
      </c>
      <c r="CH220" s="449" t="s">
        <v>1203</v>
      </c>
      <c r="CI220" s="449" t="s">
        <v>195</v>
      </c>
    </row>
    <row r="221" spans="1:87" x14ac:dyDescent="0.3">
      <c r="A221">
        <f t="shared" si="16"/>
        <v>180276</v>
      </c>
      <c r="B221" t="s">
        <v>2677</v>
      </c>
      <c r="C221" s="389" t="str">
        <f t="shared" si="17"/>
        <v>180276</v>
      </c>
      <c r="D221" s="297" t="s">
        <v>1187</v>
      </c>
      <c r="E221" s="435" t="s">
        <v>1672</v>
      </c>
      <c r="F221" s="435" t="s">
        <v>1607</v>
      </c>
      <c r="G221" s="435" t="s">
        <v>1369</v>
      </c>
      <c r="H221" s="436">
        <v>2008</v>
      </c>
      <c r="I221" s="435" t="s">
        <v>1667</v>
      </c>
      <c r="J221" s="435" t="s">
        <v>1673</v>
      </c>
      <c r="K221" s="435" t="s">
        <v>1668</v>
      </c>
      <c r="L221" s="437">
        <v>39947</v>
      </c>
      <c r="M221" s="437">
        <v>39948</v>
      </c>
      <c r="N221" s="435" t="s">
        <v>1608</v>
      </c>
      <c r="O221" s="436">
        <v>50588</v>
      </c>
      <c r="P221" s="435" t="s">
        <v>1341</v>
      </c>
      <c r="Q221" s="441"/>
      <c r="R221" s="435" t="s">
        <v>1613</v>
      </c>
      <c r="S221" s="436">
        <v>50503</v>
      </c>
      <c r="T221" s="435" t="s">
        <v>1608</v>
      </c>
      <c r="U221" s="436">
        <v>1565</v>
      </c>
      <c r="V221" s="435" t="s">
        <v>1341</v>
      </c>
      <c r="W221" s="435" t="s">
        <v>1341</v>
      </c>
      <c r="X221" s="436" t="b">
        <v>0</v>
      </c>
      <c r="Y221" s="435" t="s">
        <v>1341</v>
      </c>
      <c r="Z221" s="435" t="s">
        <v>1341</v>
      </c>
      <c r="AA221" t="str">
        <f t="shared" si="15"/>
        <v>H-Shuswap River, Middle,</v>
      </c>
      <c r="AN221" s="449" t="s">
        <v>188</v>
      </c>
      <c r="AO221" s="449">
        <v>4.0999999999999996</v>
      </c>
      <c r="AP221" s="449">
        <v>20150204</v>
      </c>
      <c r="AQ221" s="449" t="s">
        <v>1047</v>
      </c>
      <c r="AR221" s="449" t="s">
        <v>1047</v>
      </c>
      <c r="AS221" s="449">
        <v>3</v>
      </c>
      <c r="AT221" s="449">
        <v>183855</v>
      </c>
      <c r="AU221" s="449">
        <v>12</v>
      </c>
      <c r="AV221" s="449"/>
      <c r="AW221" s="449"/>
      <c r="AX221" s="449"/>
      <c r="AY221" s="449"/>
      <c r="AZ221" s="449">
        <v>1</v>
      </c>
      <c r="BA221" s="449">
        <v>3</v>
      </c>
      <c r="BB221" s="449">
        <v>2008</v>
      </c>
      <c r="BC221" s="449">
        <v>20090522</v>
      </c>
      <c r="BD221" s="449">
        <v>20090522</v>
      </c>
      <c r="BE221" s="449" t="s">
        <v>1126</v>
      </c>
      <c r="BF221" s="449" t="s">
        <v>1127</v>
      </c>
      <c r="BG221" s="449" t="s">
        <v>1128</v>
      </c>
      <c r="BH221" s="449" t="s">
        <v>191</v>
      </c>
      <c r="BI221" s="449" t="s">
        <v>192</v>
      </c>
      <c r="BJ221" s="449" t="s">
        <v>193</v>
      </c>
      <c r="BK221" s="449"/>
      <c r="BL221" s="449">
        <v>5.12</v>
      </c>
      <c r="BM221" s="449"/>
      <c r="BN221" s="449" t="s">
        <v>195</v>
      </c>
      <c r="BO221" s="449">
        <v>5000</v>
      </c>
      <c r="BP221" s="449">
        <v>36134</v>
      </c>
      <c r="BQ221" s="449"/>
      <c r="BR221" s="449"/>
      <c r="BS221" s="449">
        <v>0</v>
      </c>
      <c r="BT221" s="449">
        <v>564822</v>
      </c>
      <c r="BU221" s="449">
        <v>5000</v>
      </c>
      <c r="BV221" s="449">
        <v>243</v>
      </c>
      <c r="BW221" s="449" t="s">
        <v>214</v>
      </c>
      <c r="BX221" s="449">
        <v>6.7000000000000002E-3</v>
      </c>
      <c r="BY221" s="449">
        <v>3</v>
      </c>
      <c r="BZ221" s="449">
        <v>300</v>
      </c>
      <c r="CA221" s="449"/>
      <c r="CB221" s="449" t="s">
        <v>1893</v>
      </c>
      <c r="CC221" s="449" t="s">
        <v>1129</v>
      </c>
      <c r="CD221" s="449" t="s">
        <v>1130</v>
      </c>
      <c r="CE221" s="449" t="s">
        <v>1131</v>
      </c>
      <c r="CF221" s="449" t="s">
        <v>1055</v>
      </c>
      <c r="CG221" s="449" t="s">
        <v>1113</v>
      </c>
      <c r="CH221" s="449" t="s">
        <v>1114</v>
      </c>
      <c r="CI221" s="449" t="s">
        <v>195</v>
      </c>
    </row>
    <row r="222" spans="1:87" x14ac:dyDescent="0.3">
      <c r="A222">
        <f t="shared" si="16"/>
        <v>180277</v>
      </c>
      <c r="B222" t="s">
        <v>2677</v>
      </c>
      <c r="C222" s="389" t="str">
        <f t="shared" si="17"/>
        <v>180277</v>
      </c>
      <c r="D222" s="297" t="s">
        <v>1187</v>
      </c>
      <c r="E222" s="435" t="s">
        <v>1674</v>
      </c>
      <c r="F222" s="435" t="s">
        <v>1607</v>
      </c>
      <c r="G222" s="435" t="s">
        <v>1369</v>
      </c>
      <c r="H222" s="436">
        <v>2008</v>
      </c>
      <c r="I222" s="435" t="s">
        <v>1667</v>
      </c>
      <c r="J222" s="435" t="s">
        <v>1673</v>
      </c>
      <c r="K222" s="435" t="s">
        <v>1668</v>
      </c>
      <c r="L222" s="437">
        <v>39947</v>
      </c>
      <c r="M222" s="437">
        <v>39948</v>
      </c>
      <c r="N222" s="435" t="s">
        <v>1608</v>
      </c>
      <c r="O222" s="436">
        <v>49741</v>
      </c>
      <c r="P222" s="435" t="s">
        <v>1341</v>
      </c>
      <c r="Q222" s="441"/>
      <c r="R222" s="435" t="s">
        <v>1613</v>
      </c>
      <c r="S222" s="436">
        <v>49567</v>
      </c>
      <c r="T222" s="435" t="s">
        <v>1608</v>
      </c>
      <c r="U222" s="439">
        <v>1538</v>
      </c>
      <c r="V222" s="435" t="s">
        <v>1341</v>
      </c>
      <c r="W222" s="435" t="s">
        <v>1341</v>
      </c>
      <c r="X222" s="436" t="b">
        <v>0</v>
      </c>
      <c r="Y222" s="435" t="s">
        <v>1341</v>
      </c>
      <c r="Z222" s="435" t="s">
        <v>1341</v>
      </c>
      <c r="AA222" t="str">
        <f t="shared" si="15"/>
        <v>H-Shuswap River, Middle,</v>
      </c>
      <c r="AN222" s="449" t="s">
        <v>188</v>
      </c>
      <c r="AO222" s="449">
        <v>4.0999999999999996</v>
      </c>
      <c r="AP222" s="449">
        <v>20150204</v>
      </c>
      <c r="AQ222" s="449" t="s">
        <v>1047</v>
      </c>
      <c r="AR222" s="449" t="s">
        <v>1047</v>
      </c>
      <c r="AS222" s="449">
        <v>3</v>
      </c>
      <c r="AT222" s="449">
        <v>184304</v>
      </c>
      <c r="AU222" s="449">
        <v>0</v>
      </c>
      <c r="AV222" s="449"/>
      <c r="AW222" s="449"/>
      <c r="AX222" s="449"/>
      <c r="AY222" s="449"/>
      <c r="AZ222" s="449">
        <v>1</v>
      </c>
      <c r="BA222" s="449">
        <v>3</v>
      </c>
      <c r="BB222" s="449">
        <v>2005</v>
      </c>
      <c r="BC222" s="449">
        <v>20060524</v>
      </c>
      <c r="BD222" s="449">
        <v>20060616</v>
      </c>
      <c r="BE222" s="449" t="s">
        <v>1126</v>
      </c>
      <c r="BF222" s="449" t="s">
        <v>1127</v>
      </c>
      <c r="BG222" s="449" t="s">
        <v>1128</v>
      </c>
      <c r="BH222" s="449" t="s">
        <v>191</v>
      </c>
      <c r="BI222" s="449" t="s">
        <v>192</v>
      </c>
      <c r="BJ222" s="449" t="s">
        <v>193</v>
      </c>
      <c r="BK222" s="449"/>
      <c r="BL222" s="449">
        <v>5.8</v>
      </c>
      <c r="BM222" s="449">
        <v>71</v>
      </c>
      <c r="BN222" s="449" t="s">
        <v>195</v>
      </c>
      <c r="BO222" s="449">
        <v>5000</v>
      </c>
      <c r="BP222" s="449">
        <v>21692</v>
      </c>
      <c r="BQ222" s="449"/>
      <c r="BR222" s="449"/>
      <c r="BS222" s="449">
        <v>0</v>
      </c>
      <c r="BT222" s="449">
        <v>304276</v>
      </c>
      <c r="BU222" s="449">
        <v>5000</v>
      </c>
      <c r="BV222" s="449">
        <v>219</v>
      </c>
      <c r="BW222" s="449" t="s">
        <v>214</v>
      </c>
      <c r="BX222" s="449">
        <v>0.01</v>
      </c>
      <c r="BY222" s="449">
        <v>1</v>
      </c>
      <c r="BZ222" s="449">
        <v>100</v>
      </c>
      <c r="CA222" s="449"/>
      <c r="CB222" s="449"/>
      <c r="CC222" s="449" t="s">
        <v>1129</v>
      </c>
      <c r="CD222" s="449" t="s">
        <v>1130</v>
      </c>
      <c r="CE222" s="449" t="s">
        <v>1131</v>
      </c>
      <c r="CF222" s="449" t="s">
        <v>1055</v>
      </c>
      <c r="CG222" s="449" t="s">
        <v>1113</v>
      </c>
      <c r="CH222" s="449" t="s">
        <v>1114</v>
      </c>
      <c r="CI222" s="449" t="s">
        <v>195</v>
      </c>
    </row>
    <row r="223" spans="1:87" x14ac:dyDescent="0.3">
      <c r="A223">
        <f t="shared" si="16"/>
        <v>180380</v>
      </c>
      <c r="B223" t="s">
        <v>2677</v>
      </c>
      <c r="C223" s="389" t="str">
        <f t="shared" si="17"/>
        <v>180380</v>
      </c>
      <c r="D223" s="297" t="s">
        <v>1187</v>
      </c>
      <c r="E223" s="435" t="s">
        <v>1688</v>
      </c>
      <c r="F223" s="435" t="s">
        <v>1607</v>
      </c>
      <c r="G223" s="435" t="s">
        <v>1369</v>
      </c>
      <c r="H223" s="436">
        <v>2008</v>
      </c>
      <c r="I223" s="435" t="s">
        <v>1667</v>
      </c>
      <c r="J223" s="435" t="s">
        <v>1673</v>
      </c>
      <c r="K223" s="435" t="s">
        <v>1668</v>
      </c>
      <c r="L223" s="437">
        <v>39947</v>
      </c>
      <c r="M223" s="437">
        <v>39948</v>
      </c>
      <c r="N223" s="435" t="s">
        <v>1608</v>
      </c>
      <c r="O223" s="436">
        <v>24233</v>
      </c>
      <c r="P223" s="435" t="s">
        <v>1341</v>
      </c>
      <c r="Q223" s="438"/>
      <c r="R223" s="435" t="s">
        <v>1613</v>
      </c>
      <c r="S223" s="436">
        <v>24192</v>
      </c>
      <c r="T223" s="435" t="s">
        <v>1608</v>
      </c>
      <c r="U223" s="439">
        <v>749</v>
      </c>
      <c r="V223" s="435" t="s">
        <v>1341</v>
      </c>
      <c r="W223" s="435" t="s">
        <v>1341</v>
      </c>
      <c r="X223" s="436" t="b">
        <v>0</v>
      </c>
      <c r="Y223" s="435" t="s">
        <v>1341</v>
      </c>
      <c r="Z223" s="435" t="s">
        <v>1341</v>
      </c>
      <c r="AA223" t="str">
        <f t="shared" si="15"/>
        <v>H-Shuswap River, Middle,</v>
      </c>
      <c r="AN223" s="449" t="s">
        <v>188</v>
      </c>
      <c r="AO223" s="449">
        <v>4.0999999999999996</v>
      </c>
      <c r="AP223" s="449">
        <v>20150204</v>
      </c>
      <c r="AQ223" s="449" t="s">
        <v>1047</v>
      </c>
      <c r="AR223" s="449" t="s">
        <v>1047</v>
      </c>
      <c r="AS223" s="449">
        <v>3</v>
      </c>
      <c r="AT223" s="449">
        <v>184422</v>
      </c>
      <c r="AU223" s="449">
        <v>0</v>
      </c>
      <c r="AV223" s="449"/>
      <c r="AW223" s="449"/>
      <c r="AX223" s="449"/>
      <c r="AY223" s="449"/>
      <c r="AZ223" s="449">
        <v>1</v>
      </c>
      <c r="BA223" s="449">
        <v>3</v>
      </c>
      <c r="BB223" s="449">
        <v>2005</v>
      </c>
      <c r="BC223" s="449">
        <v>20060425</v>
      </c>
      <c r="BD223" s="449">
        <v>20060425</v>
      </c>
      <c r="BE223" s="449" t="s">
        <v>1139</v>
      </c>
      <c r="BF223" s="449" t="s">
        <v>1133</v>
      </c>
      <c r="BG223" s="449" t="s">
        <v>1134</v>
      </c>
      <c r="BH223" s="449" t="s">
        <v>191</v>
      </c>
      <c r="BI223" s="449" t="s">
        <v>192</v>
      </c>
      <c r="BJ223" s="449" t="s">
        <v>193</v>
      </c>
      <c r="BK223" s="449"/>
      <c r="BL223" s="449">
        <v>3.4</v>
      </c>
      <c r="BM223" s="449"/>
      <c r="BN223" s="449" t="s">
        <v>195</v>
      </c>
      <c r="BO223" s="449">
        <v>5000</v>
      </c>
      <c r="BP223" s="449">
        <v>14825</v>
      </c>
      <c r="BQ223" s="449"/>
      <c r="BR223" s="449"/>
      <c r="BS223" s="449">
        <v>0</v>
      </c>
      <c r="BT223" s="449">
        <v>112610</v>
      </c>
      <c r="BU223" s="449"/>
      <c r="BV223" s="449"/>
      <c r="BW223" s="449" t="s">
        <v>214</v>
      </c>
      <c r="BX223" s="449"/>
      <c r="BY223" s="449">
        <v>1</v>
      </c>
      <c r="BZ223" s="449">
        <v>100</v>
      </c>
      <c r="CA223" s="449"/>
      <c r="CB223" s="449" t="s">
        <v>1140</v>
      </c>
      <c r="CC223" s="449" t="s">
        <v>1141</v>
      </c>
      <c r="CD223" s="449" t="s">
        <v>1137</v>
      </c>
      <c r="CE223" s="449" t="s">
        <v>1138</v>
      </c>
      <c r="CF223" s="449" t="s">
        <v>1055</v>
      </c>
      <c r="CG223" s="449" t="s">
        <v>1113</v>
      </c>
      <c r="CH223" s="449" t="s">
        <v>1114</v>
      </c>
      <c r="CI223" s="449" t="s">
        <v>195</v>
      </c>
    </row>
    <row r="224" spans="1:87" x14ac:dyDescent="0.3">
      <c r="A224">
        <f t="shared" si="16"/>
        <v>180381</v>
      </c>
      <c r="B224" t="s">
        <v>2677</v>
      </c>
      <c r="C224" s="389" t="str">
        <f t="shared" si="17"/>
        <v>180381</v>
      </c>
      <c r="D224" s="297" t="s">
        <v>1187</v>
      </c>
      <c r="E224" s="435" t="s">
        <v>1689</v>
      </c>
      <c r="F224" s="435" t="s">
        <v>1607</v>
      </c>
      <c r="G224" s="435" t="s">
        <v>1369</v>
      </c>
      <c r="H224" s="436">
        <v>2008</v>
      </c>
      <c r="I224" s="435" t="s">
        <v>1667</v>
      </c>
      <c r="J224" s="435" t="s">
        <v>1673</v>
      </c>
      <c r="K224" s="435" t="s">
        <v>1668</v>
      </c>
      <c r="L224" s="437">
        <v>39947</v>
      </c>
      <c r="M224" s="437">
        <v>39948</v>
      </c>
      <c r="N224" s="435" t="s">
        <v>1608</v>
      </c>
      <c r="O224" s="436">
        <v>24735</v>
      </c>
      <c r="P224" s="435" t="s">
        <v>1341</v>
      </c>
      <c r="Q224" s="440"/>
      <c r="R224" s="435" t="s">
        <v>1613</v>
      </c>
      <c r="S224" s="436">
        <v>24693</v>
      </c>
      <c r="T224" s="435" t="s">
        <v>1608</v>
      </c>
      <c r="U224" s="436">
        <v>765</v>
      </c>
      <c r="V224" s="435" t="s">
        <v>1341</v>
      </c>
      <c r="W224" s="435" t="s">
        <v>1341</v>
      </c>
      <c r="X224" s="436" t="b">
        <v>0</v>
      </c>
      <c r="Y224" s="435" t="s">
        <v>1341</v>
      </c>
      <c r="Z224" s="435" t="s">
        <v>1341</v>
      </c>
      <c r="AA224" t="str">
        <f t="shared" si="15"/>
        <v>H-Shuswap River, Middle,</v>
      </c>
      <c r="AN224" s="449" t="s">
        <v>188</v>
      </c>
      <c r="AO224" s="449">
        <v>4.0999999999999996</v>
      </c>
      <c r="AP224" s="449">
        <v>20150204</v>
      </c>
      <c r="AQ224" s="449" t="s">
        <v>1047</v>
      </c>
      <c r="AR224" s="449" t="s">
        <v>1047</v>
      </c>
      <c r="AS224" s="449">
        <v>3</v>
      </c>
      <c r="AT224" s="449">
        <v>184836</v>
      </c>
      <c r="AU224" s="449">
        <v>0</v>
      </c>
      <c r="AV224" s="449"/>
      <c r="AW224" s="449"/>
      <c r="AX224" s="449"/>
      <c r="AY224" s="449"/>
      <c r="AZ224" s="449">
        <v>1</v>
      </c>
      <c r="BA224" s="449">
        <v>3</v>
      </c>
      <c r="BB224" s="449">
        <v>2005</v>
      </c>
      <c r="BC224" s="449">
        <v>20060515</v>
      </c>
      <c r="BD224" s="449">
        <v>20060515</v>
      </c>
      <c r="BE224" s="449" t="s">
        <v>1139</v>
      </c>
      <c r="BF224" s="449" t="s">
        <v>1133</v>
      </c>
      <c r="BG224" s="449" t="s">
        <v>1134</v>
      </c>
      <c r="BH224" s="449" t="s">
        <v>191</v>
      </c>
      <c r="BI224" s="449" t="s">
        <v>192</v>
      </c>
      <c r="BJ224" s="449" t="s">
        <v>193</v>
      </c>
      <c r="BK224" s="449"/>
      <c r="BL224" s="449">
        <v>6.1</v>
      </c>
      <c r="BM224" s="449"/>
      <c r="BN224" s="449" t="s">
        <v>195</v>
      </c>
      <c r="BO224" s="449">
        <v>5000</v>
      </c>
      <c r="BP224" s="449">
        <v>14589</v>
      </c>
      <c r="BQ224" s="449"/>
      <c r="BR224" s="449"/>
      <c r="BS224" s="449">
        <v>0</v>
      </c>
      <c r="BT224" s="449">
        <v>111009</v>
      </c>
      <c r="BU224" s="449"/>
      <c r="BV224" s="449"/>
      <c r="BW224" s="449" t="s">
        <v>214</v>
      </c>
      <c r="BX224" s="449"/>
      <c r="BY224" s="449">
        <v>1</v>
      </c>
      <c r="BZ224" s="449">
        <v>100</v>
      </c>
      <c r="CA224" s="449"/>
      <c r="CB224" s="449" t="s">
        <v>1142</v>
      </c>
      <c r="CC224" s="449" t="s">
        <v>1141</v>
      </c>
      <c r="CD224" s="449" t="s">
        <v>1137</v>
      </c>
      <c r="CE224" s="449" t="s">
        <v>1138</v>
      </c>
      <c r="CF224" s="449" t="s">
        <v>1055</v>
      </c>
      <c r="CG224" s="449" t="s">
        <v>1113</v>
      </c>
      <c r="CH224" s="449" t="s">
        <v>1114</v>
      </c>
      <c r="CI224" s="449" t="s">
        <v>195</v>
      </c>
    </row>
    <row r="225" spans="1:87" x14ac:dyDescent="0.3">
      <c r="A225">
        <f t="shared" si="16"/>
        <v>180382</v>
      </c>
      <c r="B225" t="s">
        <v>2677</v>
      </c>
      <c r="C225" s="389" t="str">
        <f t="shared" si="17"/>
        <v>180382</v>
      </c>
      <c r="D225" s="297" t="s">
        <v>1187</v>
      </c>
      <c r="E225" s="435" t="s">
        <v>1690</v>
      </c>
      <c r="F225" s="435" t="s">
        <v>1607</v>
      </c>
      <c r="G225" s="435" t="s">
        <v>1369</v>
      </c>
      <c r="H225" s="436">
        <v>2008</v>
      </c>
      <c r="I225" s="435" t="s">
        <v>1667</v>
      </c>
      <c r="J225" s="435" t="s">
        <v>1673</v>
      </c>
      <c r="K225" s="435" t="s">
        <v>1668</v>
      </c>
      <c r="L225" s="437">
        <v>39947</v>
      </c>
      <c r="M225" s="437">
        <v>39948</v>
      </c>
      <c r="N225" s="435" t="s">
        <v>1608</v>
      </c>
      <c r="O225" s="436">
        <v>24744</v>
      </c>
      <c r="P225" s="435" t="s">
        <v>1341</v>
      </c>
      <c r="Q225" s="440"/>
      <c r="R225" s="435" t="s">
        <v>1613</v>
      </c>
      <c r="S225" s="436">
        <v>24702</v>
      </c>
      <c r="T225" s="435" t="s">
        <v>1608</v>
      </c>
      <c r="U225" s="436">
        <v>765</v>
      </c>
      <c r="V225" s="435" t="s">
        <v>1341</v>
      </c>
      <c r="W225" s="435" t="s">
        <v>1341</v>
      </c>
      <c r="X225" s="436" t="b">
        <v>0</v>
      </c>
      <c r="Y225" s="435" t="s">
        <v>1341</v>
      </c>
      <c r="Z225" s="435" t="s">
        <v>1341</v>
      </c>
      <c r="AA225" t="str">
        <f t="shared" si="15"/>
        <v>H-Shuswap River, Middle,</v>
      </c>
      <c r="AN225" s="449" t="s">
        <v>188</v>
      </c>
      <c r="AO225" s="449">
        <v>4.0999999999999996</v>
      </c>
      <c r="AP225" s="449">
        <v>20150204</v>
      </c>
      <c r="AQ225" s="449" t="s">
        <v>1047</v>
      </c>
      <c r="AR225" s="449" t="s">
        <v>1047</v>
      </c>
      <c r="AS225" s="449">
        <v>3</v>
      </c>
      <c r="AT225" s="449">
        <v>184840</v>
      </c>
      <c r="AU225" s="449">
        <v>0</v>
      </c>
      <c r="AV225" s="449"/>
      <c r="AW225" s="449"/>
      <c r="AX225" s="449"/>
      <c r="AY225" s="449"/>
      <c r="AZ225" s="449">
        <v>1</v>
      </c>
      <c r="BA225" s="449">
        <v>3</v>
      </c>
      <c r="BB225" s="449">
        <v>2005</v>
      </c>
      <c r="BC225" s="449">
        <v>20060524</v>
      </c>
      <c r="BD225" s="449">
        <v>20060616</v>
      </c>
      <c r="BE225" s="449" t="s">
        <v>1126</v>
      </c>
      <c r="BF225" s="449" t="s">
        <v>1127</v>
      </c>
      <c r="BG225" s="449" t="s">
        <v>1128</v>
      </c>
      <c r="BH225" s="449" t="s">
        <v>191</v>
      </c>
      <c r="BI225" s="449" t="s">
        <v>192</v>
      </c>
      <c r="BJ225" s="449" t="s">
        <v>193</v>
      </c>
      <c r="BK225" s="449"/>
      <c r="BL225" s="449">
        <v>5.8</v>
      </c>
      <c r="BM225" s="449">
        <v>71</v>
      </c>
      <c r="BN225" s="449" t="s">
        <v>195</v>
      </c>
      <c r="BO225" s="449">
        <v>5000</v>
      </c>
      <c r="BP225" s="449">
        <v>22865</v>
      </c>
      <c r="BQ225" s="449"/>
      <c r="BR225" s="449"/>
      <c r="BS225" s="449">
        <v>0</v>
      </c>
      <c r="BT225" s="449">
        <v>320739</v>
      </c>
      <c r="BU225" s="449">
        <v>5000</v>
      </c>
      <c r="BV225" s="449">
        <v>231</v>
      </c>
      <c r="BW225" s="449" t="s">
        <v>214</v>
      </c>
      <c r="BX225" s="449">
        <v>0.01</v>
      </c>
      <c r="BY225" s="449">
        <v>1</v>
      </c>
      <c r="BZ225" s="449">
        <v>100</v>
      </c>
      <c r="CA225" s="449"/>
      <c r="CB225" s="449"/>
      <c r="CC225" s="449" t="s">
        <v>1129</v>
      </c>
      <c r="CD225" s="449" t="s">
        <v>1130</v>
      </c>
      <c r="CE225" s="449" t="s">
        <v>1131</v>
      </c>
      <c r="CF225" s="449" t="s">
        <v>1055</v>
      </c>
      <c r="CG225" s="449" t="s">
        <v>1113</v>
      </c>
      <c r="CH225" s="449" t="s">
        <v>1114</v>
      </c>
      <c r="CI225" s="449" t="s">
        <v>195</v>
      </c>
    </row>
    <row r="226" spans="1:87" x14ac:dyDescent="0.3">
      <c r="A226">
        <f t="shared" si="16"/>
        <v>180383</v>
      </c>
      <c r="B226" t="s">
        <v>2677</v>
      </c>
      <c r="C226" s="389" t="str">
        <f t="shared" si="17"/>
        <v>180383</v>
      </c>
      <c r="D226" s="297" t="s">
        <v>1187</v>
      </c>
      <c r="E226" s="435" t="s">
        <v>1691</v>
      </c>
      <c r="F226" s="435" t="s">
        <v>1607</v>
      </c>
      <c r="G226" s="435" t="s">
        <v>1369</v>
      </c>
      <c r="H226" s="436">
        <v>2008</v>
      </c>
      <c r="I226" s="435" t="s">
        <v>1667</v>
      </c>
      <c r="J226" s="435" t="s">
        <v>1673</v>
      </c>
      <c r="K226" s="435" t="s">
        <v>1668</v>
      </c>
      <c r="L226" s="437">
        <v>39947</v>
      </c>
      <c r="M226" s="437">
        <v>39948</v>
      </c>
      <c r="N226" s="435" t="s">
        <v>1608</v>
      </c>
      <c r="O226" s="436">
        <v>24929</v>
      </c>
      <c r="P226" s="435" t="s">
        <v>1341</v>
      </c>
      <c r="Q226" s="440"/>
      <c r="R226" s="435" t="s">
        <v>1613</v>
      </c>
      <c r="S226" s="436">
        <v>24887</v>
      </c>
      <c r="T226" s="435" t="s">
        <v>1608</v>
      </c>
      <c r="U226" s="436">
        <v>771</v>
      </c>
      <c r="V226" s="435" t="s">
        <v>1341</v>
      </c>
      <c r="W226" s="435" t="s">
        <v>1341</v>
      </c>
      <c r="X226" s="436" t="b">
        <v>0</v>
      </c>
      <c r="Y226" s="435" t="s">
        <v>1341</v>
      </c>
      <c r="Z226" s="435" t="s">
        <v>1341</v>
      </c>
      <c r="AA226" t="str">
        <f t="shared" si="15"/>
        <v>H-Shuswap River, Middle,</v>
      </c>
      <c r="AN226" s="449" t="s">
        <v>188</v>
      </c>
      <c r="AO226" s="449">
        <v>4.0999999999999996</v>
      </c>
      <c r="AP226" s="449">
        <v>20150204</v>
      </c>
      <c r="AQ226" s="449" t="s">
        <v>1047</v>
      </c>
      <c r="AR226" s="449" t="s">
        <v>1047</v>
      </c>
      <c r="AS226" s="449">
        <v>3</v>
      </c>
      <c r="AT226" s="449">
        <v>184907</v>
      </c>
      <c r="AU226" s="449">
        <v>0</v>
      </c>
      <c r="AV226" s="449"/>
      <c r="AW226" s="449"/>
      <c r="AX226" s="449"/>
      <c r="AY226" s="449"/>
      <c r="AZ226" s="449">
        <v>1</v>
      </c>
      <c r="BA226" s="449">
        <v>2</v>
      </c>
      <c r="BB226" s="449">
        <v>2005</v>
      </c>
      <c r="BC226" s="449">
        <v>20060510</v>
      </c>
      <c r="BD226" s="449">
        <v>20060511</v>
      </c>
      <c r="BE226" s="449" t="s">
        <v>1188</v>
      </c>
      <c r="BF226" s="449" t="s">
        <v>1189</v>
      </c>
      <c r="BG226" s="449" t="s">
        <v>1190</v>
      </c>
      <c r="BH226" s="449" t="s">
        <v>191</v>
      </c>
      <c r="BI226" s="449" t="s">
        <v>192</v>
      </c>
      <c r="BJ226" s="449" t="s">
        <v>193</v>
      </c>
      <c r="BK226" s="449"/>
      <c r="BL226" s="449">
        <v>5.38</v>
      </c>
      <c r="BM226" s="449">
        <v>76</v>
      </c>
      <c r="BN226" s="449" t="s">
        <v>195</v>
      </c>
      <c r="BO226" s="449">
        <v>5000</v>
      </c>
      <c r="BP226" s="449">
        <v>48216</v>
      </c>
      <c r="BQ226" s="449"/>
      <c r="BR226" s="449"/>
      <c r="BS226" s="449">
        <v>0</v>
      </c>
      <c r="BT226" s="449">
        <v>76829</v>
      </c>
      <c r="BU226" s="449">
        <v>5000</v>
      </c>
      <c r="BV226" s="449">
        <v>2009</v>
      </c>
      <c r="BW226" s="449" t="s">
        <v>214</v>
      </c>
      <c r="BX226" s="449">
        <v>0.04</v>
      </c>
      <c r="BY226" s="449">
        <v>32</v>
      </c>
      <c r="BZ226" s="449">
        <v>100</v>
      </c>
      <c r="CA226" s="449"/>
      <c r="CB226" s="449"/>
      <c r="CC226" s="449" t="s">
        <v>1191</v>
      </c>
      <c r="CD226" s="449" t="s">
        <v>1192</v>
      </c>
      <c r="CE226" s="449" t="s">
        <v>1193</v>
      </c>
      <c r="CF226" s="449" t="s">
        <v>1055</v>
      </c>
      <c r="CG226" s="449" t="s">
        <v>1056</v>
      </c>
      <c r="CH226" s="449" t="s">
        <v>1194</v>
      </c>
      <c r="CI226" s="449" t="s">
        <v>195</v>
      </c>
    </row>
    <row r="227" spans="1:87" x14ac:dyDescent="0.3">
      <c r="A227">
        <f t="shared" si="16"/>
        <v>180384</v>
      </c>
      <c r="B227" t="s">
        <v>2677</v>
      </c>
      <c r="C227" s="389" t="str">
        <f t="shared" si="17"/>
        <v>180384</v>
      </c>
      <c r="D227" s="297" t="s">
        <v>1187</v>
      </c>
      <c r="E227" s="435" t="s">
        <v>1692</v>
      </c>
      <c r="F227" s="435" t="s">
        <v>1607</v>
      </c>
      <c r="G227" s="435" t="s">
        <v>1369</v>
      </c>
      <c r="H227" s="436">
        <v>2008</v>
      </c>
      <c r="I227" s="435" t="s">
        <v>1667</v>
      </c>
      <c r="J227" s="435" t="s">
        <v>1673</v>
      </c>
      <c r="K227" s="435" t="s">
        <v>1668</v>
      </c>
      <c r="L227" s="437">
        <v>39947</v>
      </c>
      <c r="M227" s="437">
        <v>39948</v>
      </c>
      <c r="N227" s="435" t="s">
        <v>1608</v>
      </c>
      <c r="O227" s="436">
        <v>24854</v>
      </c>
      <c r="P227" s="435" t="s">
        <v>1341</v>
      </c>
      <c r="Q227" s="441"/>
      <c r="R227" s="435" t="s">
        <v>1613</v>
      </c>
      <c r="S227" s="436">
        <v>24812</v>
      </c>
      <c r="T227" s="435" t="s">
        <v>1608</v>
      </c>
      <c r="U227" s="439">
        <v>769</v>
      </c>
      <c r="V227" s="435" t="s">
        <v>1341</v>
      </c>
      <c r="W227" s="435" t="s">
        <v>1341</v>
      </c>
      <c r="X227" s="436" t="b">
        <v>0</v>
      </c>
      <c r="Y227" s="435" t="s">
        <v>1341</v>
      </c>
      <c r="Z227" s="435" t="s">
        <v>1341</v>
      </c>
      <c r="AA227" t="str">
        <f t="shared" si="15"/>
        <v>H-Shuswap River, Middle,</v>
      </c>
      <c r="AN227" s="449" t="s">
        <v>188</v>
      </c>
      <c r="AO227" s="449">
        <v>4.0999999999999996</v>
      </c>
      <c r="AP227" s="449">
        <v>20150204</v>
      </c>
      <c r="AQ227" s="449" t="s">
        <v>1047</v>
      </c>
      <c r="AR227" s="449" t="s">
        <v>1047</v>
      </c>
      <c r="AS227" s="449">
        <v>3</v>
      </c>
      <c r="AT227" s="449">
        <v>184922</v>
      </c>
      <c r="AU227" s="449">
        <v>0</v>
      </c>
      <c r="AV227" s="449"/>
      <c r="AW227" s="449"/>
      <c r="AX227" s="449"/>
      <c r="AY227" s="449"/>
      <c r="AZ227" s="449">
        <v>1</v>
      </c>
      <c r="BA227" s="449">
        <v>3</v>
      </c>
      <c r="BB227" s="449">
        <v>2006</v>
      </c>
      <c r="BC227" s="449">
        <v>20070605</v>
      </c>
      <c r="BD227" s="449">
        <v>20070605</v>
      </c>
      <c r="BE227" s="449" t="s">
        <v>1048</v>
      </c>
      <c r="BF227" s="449" t="s">
        <v>1049</v>
      </c>
      <c r="BG227" s="449" t="s">
        <v>1050</v>
      </c>
      <c r="BH227" s="449" t="s">
        <v>191</v>
      </c>
      <c r="BI227" s="449" t="s">
        <v>192</v>
      </c>
      <c r="BJ227" s="449" t="s">
        <v>193</v>
      </c>
      <c r="BK227" s="449"/>
      <c r="BL227" s="449">
        <v>5.5</v>
      </c>
      <c r="BM227" s="449">
        <v>83</v>
      </c>
      <c r="BN227" s="449" t="s">
        <v>195</v>
      </c>
      <c r="BO227" s="449">
        <v>5000</v>
      </c>
      <c r="BP227" s="449">
        <v>51746</v>
      </c>
      <c r="BQ227" s="449"/>
      <c r="BR227" s="449"/>
      <c r="BS227" s="449">
        <v>5000</v>
      </c>
      <c r="BT227" s="449">
        <v>154</v>
      </c>
      <c r="BU227" s="449"/>
      <c r="BV227" s="449"/>
      <c r="BW227" s="449"/>
      <c r="BX227" s="449">
        <v>3.0000000000000001E-3</v>
      </c>
      <c r="BY227" s="449">
        <v>1</v>
      </c>
      <c r="BZ227" s="449">
        <v>2017</v>
      </c>
      <c r="CA227" s="449"/>
      <c r="CB227" s="449" t="s">
        <v>1058</v>
      </c>
      <c r="CC227" s="449" t="s">
        <v>1052</v>
      </c>
      <c r="CD227" s="449" t="s">
        <v>1053</v>
      </c>
      <c r="CE227" s="449" t="s">
        <v>1054</v>
      </c>
      <c r="CF227" s="449" t="s">
        <v>1055</v>
      </c>
      <c r="CG227" s="449" t="s">
        <v>1056</v>
      </c>
      <c r="CH227" s="449" t="s">
        <v>1057</v>
      </c>
      <c r="CI227" s="449" t="s">
        <v>195</v>
      </c>
    </row>
    <row r="228" spans="1:87" x14ac:dyDescent="0.3">
      <c r="A228">
        <f t="shared" si="16"/>
        <v>180385</v>
      </c>
      <c r="B228" t="s">
        <v>2677</v>
      </c>
      <c r="C228" s="389" t="str">
        <f t="shared" si="17"/>
        <v>180385</v>
      </c>
      <c r="D228" s="297" t="s">
        <v>1187</v>
      </c>
      <c r="E228" s="435" t="s">
        <v>1693</v>
      </c>
      <c r="F228" s="435" t="s">
        <v>1607</v>
      </c>
      <c r="G228" s="435" t="s">
        <v>1369</v>
      </c>
      <c r="H228" s="436">
        <v>2008</v>
      </c>
      <c r="I228" s="435" t="s">
        <v>1667</v>
      </c>
      <c r="J228" s="435" t="s">
        <v>1673</v>
      </c>
      <c r="K228" s="435" t="s">
        <v>1668</v>
      </c>
      <c r="L228" s="437">
        <v>39947</v>
      </c>
      <c r="M228" s="437">
        <v>39948</v>
      </c>
      <c r="N228" s="435" t="s">
        <v>1608</v>
      </c>
      <c r="O228" s="436">
        <v>25382</v>
      </c>
      <c r="P228" s="435" t="s">
        <v>1341</v>
      </c>
      <c r="Q228" s="440"/>
      <c r="R228" s="435" t="s">
        <v>1613</v>
      </c>
      <c r="S228" s="436">
        <v>25339</v>
      </c>
      <c r="T228" s="435" t="s">
        <v>1608</v>
      </c>
      <c r="U228" s="436">
        <v>785</v>
      </c>
      <c r="V228" s="435" t="s">
        <v>1341</v>
      </c>
      <c r="W228" s="435" t="s">
        <v>1341</v>
      </c>
      <c r="X228" s="436" t="b">
        <v>0</v>
      </c>
      <c r="Y228" s="435" t="s">
        <v>1341</v>
      </c>
      <c r="Z228" s="435" t="s">
        <v>1341</v>
      </c>
      <c r="AA228" t="str">
        <f t="shared" si="15"/>
        <v>H-Shuswap River, Middle,</v>
      </c>
      <c r="AN228" s="449" t="s">
        <v>188</v>
      </c>
      <c r="AO228" s="449">
        <v>4.0999999999999996</v>
      </c>
      <c r="AP228" s="449">
        <v>20150204</v>
      </c>
      <c r="AQ228" s="449" t="s">
        <v>1047</v>
      </c>
      <c r="AR228" s="449" t="s">
        <v>1047</v>
      </c>
      <c r="AS228" s="449">
        <v>3</v>
      </c>
      <c r="AT228" s="449">
        <v>185001</v>
      </c>
      <c r="AU228" s="449">
        <v>0</v>
      </c>
      <c r="AV228" s="449"/>
      <c r="AW228" s="449"/>
      <c r="AX228" s="449"/>
      <c r="AY228" s="449"/>
      <c r="AZ228" s="449">
        <v>1</v>
      </c>
      <c r="BA228" s="449">
        <v>3</v>
      </c>
      <c r="BB228" s="449">
        <v>2007</v>
      </c>
      <c r="BC228" s="449">
        <v>20080610</v>
      </c>
      <c r="BD228" s="449">
        <v>20080610</v>
      </c>
      <c r="BE228" s="449" t="s">
        <v>1048</v>
      </c>
      <c r="BF228" s="449" t="s">
        <v>1049</v>
      </c>
      <c r="BG228" s="449" t="s">
        <v>1050</v>
      </c>
      <c r="BH228" s="449" t="s">
        <v>191</v>
      </c>
      <c r="BI228" s="449" t="s">
        <v>192</v>
      </c>
      <c r="BJ228" s="449" t="s">
        <v>193</v>
      </c>
      <c r="BK228" s="449"/>
      <c r="BL228" s="449">
        <v>5.18</v>
      </c>
      <c r="BM228" s="449"/>
      <c r="BN228" s="449" t="s">
        <v>195</v>
      </c>
      <c r="BO228" s="449">
        <v>5000</v>
      </c>
      <c r="BP228" s="449">
        <v>25530</v>
      </c>
      <c r="BQ228" s="449"/>
      <c r="BR228" s="449"/>
      <c r="BS228" s="449">
        <v>5000</v>
      </c>
      <c r="BT228" s="449">
        <v>415</v>
      </c>
      <c r="BU228" s="449"/>
      <c r="BV228" s="449"/>
      <c r="BW228" s="449"/>
      <c r="BX228" s="449">
        <v>1.6E-2</v>
      </c>
      <c r="BY228" s="449"/>
      <c r="BZ228" s="449">
        <v>500</v>
      </c>
      <c r="CA228" s="449"/>
      <c r="CB228" s="449" t="s">
        <v>1059</v>
      </c>
      <c r="CC228" s="449" t="s">
        <v>1052</v>
      </c>
      <c r="CD228" s="449" t="s">
        <v>1053</v>
      </c>
      <c r="CE228" s="449" t="s">
        <v>1054</v>
      </c>
      <c r="CF228" s="449" t="s">
        <v>1055</v>
      </c>
      <c r="CG228" s="449" t="s">
        <v>1056</v>
      </c>
      <c r="CH228" s="449" t="s">
        <v>1057</v>
      </c>
      <c r="CI228" s="449" t="s">
        <v>195</v>
      </c>
    </row>
    <row r="229" spans="1:87" x14ac:dyDescent="0.3">
      <c r="A229">
        <f t="shared" si="16"/>
        <v>180965</v>
      </c>
      <c r="B229" t="s">
        <v>2677</v>
      </c>
      <c r="C229" s="389" t="str">
        <f t="shared" si="17"/>
        <v>180965</v>
      </c>
      <c r="D229" s="297" t="s">
        <v>1187</v>
      </c>
      <c r="E229" s="435" t="s">
        <v>1734</v>
      </c>
      <c r="F229" s="435" t="s">
        <v>1607</v>
      </c>
      <c r="G229" s="435" t="s">
        <v>1367</v>
      </c>
      <c r="H229" s="436">
        <v>2008</v>
      </c>
      <c r="I229" s="435" t="s">
        <v>1735</v>
      </c>
      <c r="J229" s="435" t="s">
        <v>1736</v>
      </c>
      <c r="K229" s="435" t="s">
        <v>1607</v>
      </c>
      <c r="L229" s="437">
        <v>40282</v>
      </c>
      <c r="M229" s="437">
        <v>40282</v>
      </c>
      <c r="N229" s="435" t="s">
        <v>1608</v>
      </c>
      <c r="O229" s="436">
        <v>53511</v>
      </c>
      <c r="P229" s="435" t="s">
        <v>1341</v>
      </c>
      <c r="Q229" s="440"/>
      <c r="R229" s="435" t="s">
        <v>1608</v>
      </c>
      <c r="S229" s="436">
        <v>367</v>
      </c>
      <c r="T229" s="435" t="s">
        <v>1341</v>
      </c>
      <c r="U229" s="440"/>
      <c r="V229" s="435" t="s">
        <v>1341</v>
      </c>
      <c r="W229" s="435" t="s">
        <v>1341</v>
      </c>
      <c r="X229" s="436" t="b">
        <v>0</v>
      </c>
      <c r="Y229" s="435" t="s">
        <v>1341</v>
      </c>
      <c r="Z229" s="435" t="s">
        <v>1341</v>
      </c>
      <c r="AA229" t="str">
        <f t="shared" si="15"/>
        <v>H-Spius Creek H</v>
      </c>
      <c r="AN229" s="449" t="s">
        <v>188</v>
      </c>
      <c r="AO229" s="449">
        <v>4.0999999999999996</v>
      </c>
      <c r="AP229" s="449">
        <v>20150204</v>
      </c>
      <c r="AQ229" s="449" t="s">
        <v>1047</v>
      </c>
      <c r="AR229" s="449" t="s">
        <v>1047</v>
      </c>
      <c r="AS229" s="449">
        <v>3</v>
      </c>
      <c r="AT229" s="449">
        <v>185002</v>
      </c>
      <c r="AU229" s="449">
        <v>0</v>
      </c>
      <c r="AV229" s="449"/>
      <c r="AW229" s="449"/>
      <c r="AX229" s="449"/>
      <c r="AY229" s="449"/>
      <c r="AZ229" s="449">
        <v>1</v>
      </c>
      <c r="BA229" s="449">
        <v>3</v>
      </c>
      <c r="BB229" s="449">
        <v>2007</v>
      </c>
      <c r="BC229" s="449">
        <v>20080618</v>
      </c>
      <c r="BD229" s="449">
        <v>20080618</v>
      </c>
      <c r="BE229" s="449" t="s">
        <v>1048</v>
      </c>
      <c r="BF229" s="449" t="s">
        <v>1049</v>
      </c>
      <c r="BG229" s="449" t="s">
        <v>1050</v>
      </c>
      <c r="BH229" s="449" t="s">
        <v>191</v>
      </c>
      <c r="BI229" s="449" t="s">
        <v>192</v>
      </c>
      <c r="BJ229" s="449" t="s">
        <v>193</v>
      </c>
      <c r="BK229" s="449"/>
      <c r="BL229" s="449">
        <v>4.8499999999999996</v>
      </c>
      <c r="BM229" s="449"/>
      <c r="BN229" s="449" t="s">
        <v>195</v>
      </c>
      <c r="BO229" s="449">
        <v>5000</v>
      </c>
      <c r="BP229" s="449">
        <v>27829</v>
      </c>
      <c r="BQ229" s="449"/>
      <c r="BR229" s="449"/>
      <c r="BS229" s="449"/>
      <c r="BT229" s="449"/>
      <c r="BU229" s="449"/>
      <c r="BV229" s="449"/>
      <c r="BW229" s="449"/>
      <c r="BX229" s="449"/>
      <c r="BY229" s="449"/>
      <c r="BZ229" s="449">
        <v>500</v>
      </c>
      <c r="CA229" s="449"/>
      <c r="CB229" s="449" t="s">
        <v>1059</v>
      </c>
      <c r="CC229" s="449" t="s">
        <v>1052</v>
      </c>
      <c r="CD229" s="449" t="s">
        <v>1053</v>
      </c>
      <c r="CE229" s="449" t="s">
        <v>1054</v>
      </c>
      <c r="CF229" s="449" t="s">
        <v>1055</v>
      </c>
      <c r="CG229" s="449" t="s">
        <v>1056</v>
      </c>
      <c r="CH229" s="449" t="s">
        <v>1057</v>
      </c>
      <c r="CI229" s="449" t="s">
        <v>195</v>
      </c>
    </row>
    <row r="230" spans="1:87" x14ac:dyDescent="0.3">
      <c r="A230">
        <f t="shared" si="16"/>
        <v>180966</v>
      </c>
      <c r="B230" t="s">
        <v>2677</v>
      </c>
      <c r="C230" s="389" t="str">
        <f t="shared" si="17"/>
        <v>180966</v>
      </c>
      <c r="D230" s="297" t="s">
        <v>1187</v>
      </c>
      <c r="E230" s="435" t="s">
        <v>1737</v>
      </c>
      <c r="F230" s="435" t="s">
        <v>1607</v>
      </c>
      <c r="G230" s="435" t="s">
        <v>1367</v>
      </c>
      <c r="H230" s="436">
        <v>2008</v>
      </c>
      <c r="I230" s="435" t="s">
        <v>1735</v>
      </c>
      <c r="J230" s="435" t="s">
        <v>1736</v>
      </c>
      <c r="K230" s="435" t="s">
        <v>1607</v>
      </c>
      <c r="L230" s="437">
        <v>40282</v>
      </c>
      <c r="M230" s="437">
        <v>40282</v>
      </c>
      <c r="N230" s="435" t="s">
        <v>1608</v>
      </c>
      <c r="O230" s="436">
        <v>49256</v>
      </c>
      <c r="P230" s="435" t="s">
        <v>1341</v>
      </c>
      <c r="Q230" s="440"/>
      <c r="R230" s="435" t="s">
        <v>1608</v>
      </c>
      <c r="S230" s="436">
        <v>3468</v>
      </c>
      <c r="T230" s="435" t="s">
        <v>1341</v>
      </c>
      <c r="U230" s="440"/>
      <c r="V230" s="435" t="s">
        <v>1341</v>
      </c>
      <c r="W230" s="435" t="s">
        <v>1341</v>
      </c>
      <c r="X230" s="436" t="b">
        <v>0</v>
      </c>
      <c r="Y230" s="435" t="s">
        <v>1341</v>
      </c>
      <c r="Z230" s="435" t="s">
        <v>1341</v>
      </c>
      <c r="AA230" t="str">
        <f t="shared" si="15"/>
        <v>H-Spius Creek H</v>
      </c>
      <c r="AN230" s="449" t="s">
        <v>188</v>
      </c>
      <c r="AO230" s="449">
        <v>4.0999999999999996</v>
      </c>
      <c r="AP230" s="449">
        <v>20150204</v>
      </c>
      <c r="AQ230" s="449" t="s">
        <v>1047</v>
      </c>
      <c r="AR230" s="449" t="s">
        <v>1047</v>
      </c>
      <c r="AS230" s="449">
        <v>3</v>
      </c>
      <c r="AT230" s="449">
        <v>185030</v>
      </c>
      <c r="AU230" s="449">
        <v>0</v>
      </c>
      <c r="AV230" s="449"/>
      <c r="AW230" s="449"/>
      <c r="AX230" s="449" t="s">
        <v>250</v>
      </c>
      <c r="AY230" s="449" t="s">
        <v>1060</v>
      </c>
      <c r="AZ230" s="449">
        <v>1</v>
      </c>
      <c r="BA230" s="449">
        <v>3</v>
      </c>
      <c r="BB230" s="449">
        <v>2005</v>
      </c>
      <c r="BC230" s="449">
        <v>20060502</v>
      </c>
      <c r="BD230" s="449">
        <v>20060515</v>
      </c>
      <c r="BE230" s="449" t="s">
        <v>1061</v>
      </c>
      <c r="BF230" s="449" t="s">
        <v>1062</v>
      </c>
      <c r="BG230" s="449" t="s">
        <v>1063</v>
      </c>
      <c r="BH230" s="449" t="s">
        <v>191</v>
      </c>
      <c r="BI230" s="449" t="s">
        <v>192</v>
      </c>
      <c r="BJ230" s="449" t="s">
        <v>193</v>
      </c>
      <c r="BK230" s="449"/>
      <c r="BL230" s="449">
        <v>5.6</v>
      </c>
      <c r="BM230" s="449"/>
      <c r="BN230" s="449" t="s">
        <v>195</v>
      </c>
      <c r="BO230" s="449">
        <v>5000</v>
      </c>
      <c r="BP230" s="449">
        <v>23925</v>
      </c>
      <c r="BQ230" s="449"/>
      <c r="BR230" s="449"/>
      <c r="BS230" s="449">
        <v>0</v>
      </c>
      <c r="BT230" s="449">
        <v>131078</v>
      </c>
      <c r="BU230" s="449">
        <v>5000</v>
      </c>
      <c r="BV230" s="449">
        <v>863</v>
      </c>
      <c r="BW230" s="449" t="s">
        <v>214</v>
      </c>
      <c r="BX230" s="449">
        <v>3.4799999999999998E-2</v>
      </c>
      <c r="BY230" s="449">
        <v>30</v>
      </c>
      <c r="BZ230" s="449">
        <v>333</v>
      </c>
      <c r="CA230" s="449"/>
      <c r="CB230" s="449" t="s">
        <v>1064</v>
      </c>
      <c r="CC230" s="449" t="s">
        <v>1065</v>
      </c>
      <c r="CD230" s="449" t="s">
        <v>1066</v>
      </c>
      <c r="CE230" s="449" t="s">
        <v>1067</v>
      </c>
      <c r="CF230" s="449" t="s">
        <v>1055</v>
      </c>
      <c r="CG230" s="449" t="s">
        <v>1056</v>
      </c>
      <c r="CH230" s="449" t="s">
        <v>1057</v>
      </c>
      <c r="CI230" s="449" t="s">
        <v>195</v>
      </c>
    </row>
    <row r="231" spans="1:87" x14ac:dyDescent="0.3">
      <c r="A231">
        <f t="shared" si="16"/>
        <v>180990</v>
      </c>
      <c r="B231" t="s">
        <v>2677</v>
      </c>
      <c r="C231" s="389" t="str">
        <f t="shared" si="17"/>
        <v>180990</v>
      </c>
      <c r="D231" s="297" t="s">
        <v>1187</v>
      </c>
      <c r="E231" s="435" t="s">
        <v>1738</v>
      </c>
      <c r="F231" s="435" t="s">
        <v>1607</v>
      </c>
      <c r="G231" s="435" t="s">
        <v>1367</v>
      </c>
      <c r="H231" s="436">
        <v>2008</v>
      </c>
      <c r="I231" s="435" t="s">
        <v>1735</v>
      </c>
      <c r="J231" s="435" t="s">
        <v>1736</v>
      </c>
      <c r="K231" s="435" t="s">
        <v>1607</v>
      </c>
      <c r="L231" s="437">
        <v>40278</v>
      </c>
      <c r="M231" s="437">
        <v>40288</v>
      </c>
      <c r="N231" s="435" t="s">
        <v>1608</v>
      </c>
      <c r="O231" s="436">
        <v>24448</v>
      </c>
      <c r="P231" s="435" t="s">
        <v>1341</v>
      </c>
      <c r="Q231" s="441"/>
      <c r="R231" s="435" t="s">
        <v>1608</v>
      </c>
      <c r="S231" s="436">
        <v>862</v>
      </c>
      <c r="T231" s="435" t="s">
        <v>1341</v>
      </c>
      <c r="U231" s="441"/>
      <c r="V231" s="435" t="s">
        <v>1341</v>
      </c>
      <c r="W231" s="435" t="s">
        <v>1341</v>
      </c>
      <c r="X231" s="436" t="b">
        <v>0</v>
      </c>
      <c r="Y231" s="435" t="s">
        <v>1341</v>
      </c>
      <c r="Z231" s="435" t="s">
        <v>1341</v>
      </c>
      <c r="AA231" t="str">
        <f t="shared" si="15"/>
        <v>H-Spius Creek H</v>
      </c>
      <c r="AN231" s="449" t="s">
        <v>188</v>
      </c>
      <c r="AO231" s="449">
        <v>4.0999999999999996</v>
      </c>
      <c r="AP231" s="449">
        <v>20150204</v>
      </c>
      <c r="AQ231" s="449" t="s">
        <v>1047</v>
      </c>
      <c r="AR231" s="449" t="s">
        <v>1047</v>
      </c>
      <c r="AS231" s="449">
        <v>3</v>
      </c>
      <c r="AT231" s="449">
        <v>185032</v>
      </c>
      <c r="AU231" s="449">
        <v>0</v>
      </c>
      <c r="AV231" s="449"/>
      <c r="AW231" s="449"/>
      <c r="AX231" s="449" t="s">
        <v>250</v>
      </c>
      <c r="AY231" s="449" t="s">
        <v>1060</v>
      </c>
      <c r="AZ231" s="449">
        <v>1</v>
      </c>
      <c r="BA231" s="449">
        <v>3</v>
      </c>
      <c r="BB231" s="449">
        <v>2005</v>
      </c>
      <c r="BC231" s="449">
        <v>20060502</v>
      </c>
      <c r="BD231" s="449">
        <v>20060512</v>
      </c>
      <c r="BE231" s="449" t="s">
        <v>1061</v>
      </c>
      <c r="BF231" s="449" t="s">
        <v>1062</v>
      </c>
      <c r="BG231" s="449" t="s">
        <v>1063</v>
      </c>
      <c r="BH231" s="449" t="s">
        <v>191</v>
      </c>
      <c r="BI231" s="449" t="s">
        <v>192</v>
      </c>
      <c r="BJ231" s="449" t="s">
        <v>193</v>
      </c>
      <c r="BK231" s="449"/>
      <c r="BL231" s="449">
        <v>5.6</v>
      </c>
      <c r="BM231" s="449"/>
      <c r="BN231" s="449" t="s">
        <v>195</v>
      </c>
      <c r="BO231" s="449">
        <v>5000</v>
      </c>
      <c r="BP231" s="449">
        <v>14438</v>
      </c>
      <c r="BQ231" s="449"/>
      <c r="BR231" s="449"/>
      <c r="BS231" s="449">
        <v>0</v>
      </c>
      <c r="BT231" s="449">
        <v>79119</v>
      </c>
      <c r="BU231" s="449">
        <v>5000</v>
      </c>
      <c r="BV231" s="449">
        <v>524</v>
      </c>
      <c r="BW231" s="449" t="s">
        <v>214</v>
      </c>
      <c r="BX231" s="449">
        <v>3.5000000000000003E-2</v>
      </c>
      <c r="BY231" s="449">
        <v>30</v>
      </c>
      <c r="BZ231" s="449">
        <v>333</v>
      </c>
      <c r="CA231" s="449"/>
      <c r="CB231" s="449" t="s">
        <v>1068</v>
      </c>
      <c r="CC231" s="449" t="s">
        <v>1065</v>
      </c>
      <c r="CD231" s="449" t="s">
        <v>1066</v>
      </c>
      <c r="CE231" s="449" t="s">
        <v>1067</v>
      </c>
      <c r="CF231" s="449" t="s">
        <v>1055</v>
      </c>
      <c r="CG231" s="449" t="s">
        <v>1056</v>
      </c>
      <c r="CH231" s="449" t="s">
        <v>1057</v>
      </c>
      <c r="CI231" s="449" t="s">
        <v>195</v>
      </c>
    </row>
    <row r="232" spans="1:87" x14ac:dyDescent="0.3">
      <c r="A232">
        <f t="shared" si="16"/>
        <v>25641</v>
      </c>
      <c r="B232" t="s">
        <v>2677</v>
      </c>
      <c r="C232" s="389" t="str">
        <f t="shared" si="17"/>
        <v>025641</v>
      </c>
      <c r="D232" s="297" t="s">
        <v>1079</v>
      </c>
      <c r="E232" s="435" t="s">
        <v>1028</v>
      </c>
      <c r="F232" s="435" t="s">
        <v>1607</v>
      </c>
      <c r="G232" s="435" t="s">
        <v>1371</v>
      </c>
      <c r="H232" s="436">
        <v>2005</v>
      </c>
      <c r="I232" s="435" t="s">
        <v>1722</v>
      </c>
      <c r="J232" s="435" t="s">
        <v>1723</v>
      </c>
      <c r="K232" s="435" t="s">
        <v>1612</v>
      </c>
      <c r="L232" s="437">
        <v>38869</v>
      </c>
      <c r="M232" s="437">
        <v>38875</v>
      </c>
      <c r="N232" s="435" t="s">
        <v>1608</v>
      </c>
      <c r="O232" s="436">
        <v>53222</v>
      </c>
      <c r="P232" s="435" t="s">
        <v>1341</v>
      </c>
      <c r="Q232" s="438"/>
      <c r="R232" s="435" t="s">
        <v>1608</v>
      </c>
      <c r="S232" s="436">
        <v>1799</v>
      </c>
      <c r="T232" s="435" t="s">
        <v>1341</v>
      </c>
      <c r="U232" s="441"/>
      <c r="V232" s="435" t="s">
        <v>1341</v>
      </c>
      <c r="W232" s="435" t="s">
        <v>1341</v>
      </c>
      <c r="X232" s="436" t="b">
        <v>0</v>
      </c>
      <c r="Y232" s="435" t="s">
        <v>1341</v>
      </c>
      <c r="Z232" s="435" t="s">
        <v>1341</v>
      </c>
      <c r="AA232" t="str">
        <f t="shared" si="15"/>
        <v>H-Chehalis River H</v>
      </c>
      <c r="AN232" s="449" t="s">
        <v>188</v>
      </c>
      <c r="AO232" s="449">
        <v>4.0999999999999996</v>
      </c>
      <c r="AP232" s="449">
        <v>20150204</v>
      </c>
      <c r="AQ232" s="449" t="s">
        <v>1047</v>
      </c>
      <c r="AR232" s="449" t="s">
        <v>1047</v>
      </c>
      <c r="AS232" s="449">
        <v>3</v>
      </c>
      <c r="AT232" s="449">
        <v>185040</v>
      </c>
      <c r="AU232" s="449">
        <v>0</v>
      </c>
      <c r="AV232" s="449"/>
      <c r="AW232" s="449"/>
      <c r="AX232" s="449"/>
      <c r="AY232" s="449"/>
      <c r="AZ232" s="449">
        <v>1</v>
      </c>
      <c r="BA232" s="449">
        <v>3</v>
      </c>
      <c r="BB232" s="449">
        <v>2007</v>
      </c>
      <c r="BC232" s="449">
        <v>20080616</v>
      </c>
      <c r="BD232" s="449">
        <v>20080616</v>
      </c>
      <c r="BE232" s="449" t="s">
        <v>1048</v>
      </c>
      <c r="BF232" s="449" t="s">
        <v>1049</v>
      </c>
      <c r="BG232" s="449" t="s">
        <v>1050</v>
      </c>
      <c r="BH232" s="449" t="s">
        <v>191</v>
      </c>
      <c r="BI232" s="449" t="s">
        <v>192</v>
      </c>
      <c r="BJ232" s="449" t="s">
        <v>193</v>
      </c>
      <c r="BK232" s="449"/>
      <c r="BL232" s="449">
        <v>5.1100000000000003</v>
      </c>
      <c r="BM232" s="449"/>
      <c r="BN232" s="449" t="s">
        <v>195</v>
      </c>
      <c r="BO232" s="449">
        <v>5000</v>
      </c>
      <c r="BP232" s="449">
        <v>26026</v>
      </c>
      <c r="BQ232" s="449"/>
      <c r="BR232" s="449"/>
      <c r="BS232" s="449">
        <v>5000</v>
      </c>
      <c r="BT232" s="449">
        <v>105</v>
      </c>
      <c r="BU232" s="449"/>
      <c r="BV232" s="449"/>
      <c r="BW232" s="449"/>
      <c r="BX232" s="449">
        <v>4.0000000000000001E-3</v>
      </c>
      <c r="BY232" s="449"/>
      <c r="BZ232" s="449">
        <v>500</v>
      </c>
      <c r="CA232" s="449"/>
      <c r="CB232" s="449" t="s">
        <v>1059</v>
      </c>
      <c r="CC232" s="449" t="s">
        <v>1052</v>
      </c>
      <c r="CD232" s="449" t="s">
        <v>1053</v>
      </c>
      <c r="CE232" s="449" t="s">
        <v>1054</v>
      </c>
      <c r="CF232" s="449" t="s">
        <v>1055</v>
      </c>
      <c r="CG232" s="449" t="s">
        <v>1056</v>
      </c>
      <c r="CH232" s="449" t="s">
        <v>1057</v>
      </c>
      <c r="CI232" s="449" t="s">
        <v>195</v>
      </c>
    </row>
    <row r="233" spans="1:87" x14ac:dyDescent="0.3">
      <c r="A233">
        <f t="shared" si="16"/>
        <v>25650</v>
      </c>
      <c r="B233" t="s">
        <v>2677</v>
      </c>
      <c r="C233" s="389" t="str">
        <f t="shared" si="17"/>
        <v>025650</v>
      </c>
      <c r="D233" s="297" t="s">
        <v>1079</v>
      </c>
      <c r="E233" s="435" t="s">
        <v>1027</v>
      </c>
      <c r="F233" s="435" t="s">
        <v>1607</v>
      </c>
      <c r="G233" s="435" t="s">
        <v>1371</v>
      </c>
      <c r="H233" s="436">
        <v>2005</v>
      </c>
      <c r="I233" s="435" t="s">
        <v>1722</v>
      </c>
      <c r="J233" s="435" t="s">
        <v>1723</v>
      </c>
      <c r="K233" s="435" t="s">
        <v>1612</v>
      </c>
      <c r="L233" s="437">
        <v>38874</v>
      </c>
      <c r="M233" s="437">
        <v>38875</v>
      </c>
      <c r="N233" s="435" t="s">
        <v>1608</v>
      </c>
      <c r="O233" s="436">
        <v>49090</v>
      </c>
      <c r="P233" s="435" t="s">
        <v>1341</v>
      </c>
      <c r="Q233" s="438"/>
      <c r="R233" s="435" t="s">
        <v>1608</v>
      </c>
      <c r="S233" s="436">
        <v>3943</v>
      </c>
      <c r="T233" s="435" t="s">
        <v>1341</v>
      </c>
      <c r="U233" s="440"/>
      <c r="V233" s="435" t="s">
        <v>1341</v>
      </c>
      <c r="W233" s="435" t="s">
        <v>1341</v>
      </c>
      <c r="X233" s="436" t="b">
        <v>0</v>
      </c>
      <c r="Y233" s="435" t="s">
        <v>1341</v>
      </c>
      <c r="Z233" s="435" t="s">
        <v>1341</v>
      </c>
      <c r="AA233" t="str">
        <f t="shared" si="15"/>
        <v>H-Chehalis River H</v>
      </c>
      <c r="AN233" s="449" t="s">
        <v>188</v>
      </c>
      <c r="AO233" s="449">
        <v>4.0999999999999996</v>
      </c>
      <c r="AP233" s="449">
        <v>20150204</v>
      </c>
      <c r="AQ233" s="449" t="s">
        <v>1047</v>
      </c>
      <c r="AR233" s="449" t="s">
        <v>1047</v>
      </c>
      <c r="AS233" s="449">
        <v>3</v>
      </c>
      <c r="AT233" s="449">
        <v>185054</v>
      </c>
      <c r="AU233" s="449">
        <v>0</v>
      </c>
      <c r="AV233" s="449"/>
      <c r="AW233" s="449"/>
      <c r="AX233" s="449"/>
      <c r="AY233" s="449"/>
      <c r="AZ233" s="449">
        <v>1</v>
      </c>
      <c r="BA233" s="449">
        <v>2</v>
      </c>
      <c r="BB233" s="449">
        <v>2005</v>
      </c>
      <c r="BC233" s="449">
        <v>20060510</v>
      </c>
      <c r="BD233" s="449">
        <v>20060511</v>
      </c>
      <c r="BE233" s="449" t="s">
        <v>1188</v>
      </c>
      <c r="BF233" s="449" t="s">
        <v>1189</v>
      </c>
      <c r="BG233" s="449" t="s">
        <v>1190</v>
      </c>
      <c r="BH233" s="449" t="s">
        <v>191</v>
      </c>
      <c r="BI233" s="449" t="s">
        <v>192</v>
      </c>
      <c r="BJ233" s="449" t="s">
        <v>193</v>
      </c>
      <c r="BK233" s="449"/>
      <c r="BL233" s="449">
        <v>5.38</v>
      </c>
      <c r="BM233" s="449">
        <v>76</v>
      </c>
      <c r="BN233" s="449" t="s">
        <v>195</v>
      </c>
      <c r="BO233" s="449">
        <v>5000</v>
      </c>
      <c r="BP233" s="449">
        <v>24211</v>
      </c>
      <c r="BQ233" s="449"/>
      <c r="BR233" s="449"/>
      <c r="BS233" s="449">
        <v>0</v>
      </c>
      <c r="BT233" s="449">
        <v>38579</v>
      </c>
      <c r="BU233" s="449">
        <v>5000</v>
      </c>
      <c r="BV233" s="449">
        <v>1006</v>
      </c>
      <c r="BW233" s="449" t="s">
        <v>214</v>
      </c>
      <c r="BX233" s="449">
        <v>3.9899999999999998E-2</v>
      </c>
      <c r="BY233" s="449">
        <v>31</v>
      </c>
      <c r="BZ233" s="449">
        <v>100</v>
      </c>
      <c r="CA233" s="449"/>
      <c r="CB233" s="449"/>
      <c r="CC233" s="449" t="s">
        <v>1191</v>
      </c>
      <c r="CD233" s="449" t="s">
        <v>1192</v>
      </c>
      <c r="CE233" s="449" t="s">
        <v>1193</v>
      </c>
      <c r="CF233" s="449" t="s">
        <v>1055</v>
      </c>
      <c r="CG233" s="449" t="s">
        <v>1056</v>
      </c>
      <c r="CH233" s="449" t="s">
        <v>1194</v>
      </c>
      <c r="CI233" s="449" t="s">
        <v>195</v>
      </c>
    </row>
    <row r="234" spans="1:87" x14ac:dyDescent="0.3">
      <c r="A234">
        <f t="shared" si="16"/>
        <v>185030</v>
      </c>
      <c r="B234" t="s">
        <v>2677</v>
      </c>
      <c r="C234" s="389" t="str">
        <f t="shared" si="17"/>
        <v>185030</v>
      </c>
      <c r="D234" s="297" t="s">
        <v>1079</v>
      </c>
      <c r="E234" s="435" t="s">
        <v>2063</v>
      </c>
      <c r="F234" s="435" t="s">
        <v>1607</v>
      </c>
      <c r="G234" s="435" t="s">
        <v>1376</v>
      </c>
      <c r="H234" s="436">
        <v>2005</v>
      </c>
      <c r="I234" s="435" t="s">
        <v>1717</v>
      </c>
      <c r="J234" s="435" t="s">
        <v>1718</v>
      </c>
      <c r="K234" s="435" t="s">
        <v>1612</v>
      </c>
      <c r="L234" s="437">
        <v>38839</v>
      </c>
      <c r="M234" s="437">
        <v>38852</v>
      </c>
      <c r="N234" s="435" t="s">
        <v>1608</v>
      </c>
      <c r="O234" s="436">
        <v>23925</v>
      </c>
      <c r="P234" s="435" t="s">
        <v>1341</v>
      </c>
      <c r="Q234" s="438"/>
      <c r="R234" s="435" t="s">
        <v>1613</v>
      </c>
      <c r="S234" s="436">
        <v>131078</v>
      </c>
      <c r="T234" s="435" t="s">
        <v>1608</v>
      </c>
      <c r="U234" s="439">
        <v>863</v>
      </c>
      <c r="V234" s="435" t="s">
        <v>250</v>
      </c>
      <c r="W234" s="435" t="s">
        <v>2060</v>
      </c>
      <c r="X234" s="436" t="b">
        <v>0</v>
      </c>
      <c r="Y234" s="435" t="s">
        <v>1341</v>
      </c>
      <c r="Z234" s="435" t="s">
        <v>1341</v>
      </c>
      <c r="AA234" t="str">
        <f t="shared" si="15"/>
        <v>H-Chilliwack River H</v>
      </c>
      <c r="AN234" s="449" t="s">
        <v>188</v>
      </c>
      <c r="AO234" s="449">
        <v>4.0999999999999996</v>
      </c>
      <c r="AP234" s="449">
        <v>20150204</v>
      </c>
      <c r="AQ234" s="449" t="s">
        <v>1047</v>
      </c>
      <c r="AR234" s="449" t="s">
        <v>1047</v>
      </c>
      <c r="AS234" s="449">
        <v>3</v>
      </c>
      <c r="AT234" s="449">
        <v>185055</v>
      </c>
      <c r="AU234" s="449">
        <v>0</v>
      </c>
      <c r="AV234" s="449"/>
      <c r="AW234" s="449"/>
      <c r="AX234" s="449"/>
      <c r="AY234" s="449"/>
      <c r="AZ234" s="449">
        <v>1</v>
      </c>
      <c r="BA234" s="449">
        <v>2</v>
      </c>
      <c r="BB234" s="449">
        <v>2005</v>
      </c>
      <c r="BC234" s="449">
        <v>20060510</v>
      </c>
      <c r="BD234" s="449">
        <v>20060511</v>
      </c>
      <c r="BE234" s="449" t="s">
        <v>1188</v>
      </c>
      <c r="BF234" s="449" t="s">
        <v>1189</v>
      </c>
      <c r="BG234" s="449" t="s">
        <v>1190</v>
      </c>
      <c r="BH234" s="449" t="s">
        <v>191</v>
      </c>
      <c r="BI234" s="449" t="s">
        <v>192</v>
      </c>
      <c r="BJ234" s="449" t="s">
        <v>193</v>
      </c>
      <c r="BK234" s="449"/>
      <c r="BL234" s="449">
        <v>5.38</v>
      </c>
      <c r="BM234" s="449">
        <v>76</v>
      </c>
      <c r="BN234" s="449" t="s">
        <v>195</v>
      </c>
      <c r="BO234" s="449">
        <v>5000</v>
      </c>
      <c r="BP234" s="449">
        <v>24230</v>
      </c>
      <c r="BQ234" s="449"/>
      <c r="BR234" s="449"/>
      <c r="BS234" s="449">
        <v>0</v>
      </c>
      <c r="BT234" s="449">
        <v>38610</v>
      </c>
      <c r="BU234" s="449">
        <v>5000</v>
      </c>
      <c r="BV234" s="449">
        <v>1010</v>
      </c>
      <c r="BW234" s="449" t="s">
        <v>214</v>
      </c>
      <c r="BX234" s="449">
        <v>0.04</v>
      </c>
      <c r="BY234" s="449">
        <v>30</v>
      </c>
      <c r="BZ234" s="449">
        <v>100</v>
      </c>
      <c r="CA234" s="449"/>
      <c r="CB234" s="449"/>
      <c r="CC234" s="449" t="s">
        <v>1191</v>
      </c>
      <c r="CD234" s="449" t="s">
        <v>1192</v>
      </c>
      <c r="CE234" s="449" t="s">
        <v>1193</v>
      </c>
      <c r="CF234" s="449" t="s">
        <v>1055</v>
      </c>
      <c r="CG234" s="449" t="s">
        <v>1056</v>
      </c>
      <c r="CH234" s="449" t="s">
        <v>1194</v>
      </c>
      <c r="CI234" s="449" t="s">
        <v>195</v>
      </c>
    </row>
    <row r="235" spans="1:87" x14ac:dyDescent="0.3">
      <c r="A235">
        <f t="shared" si="16"/>
        <v>185032</v>
      </c>
      <c r="B235" t="s">
        <v>2677</v>
      </c>
      <c r="C235" s="389" t="str">
        <f t="shared" si="17"/>
        <v>185032</v>
      </c>
      <c r="D235" s="297" t="s">
        <v>1079</v>
      </c>
      <c r="E235" s="435" t="s">
        <v>2062</v>
      </c>
      <c r="F235" s="435" t="s">
        <v>1607</v>
      </c>
      <c r="G235" s="435" t="s">
        <v>1376</v>
      </c>
      <c r="H235" s="436">
        <v>2005</v>
      </c>
      <c r="I235" s="435" t="s">
        <v>1717</v>
      </c>
      <c r="J235" s="435" t="s">
        <v>1718</v>
      </c>
      <c r="K235" s="435" t="s">
        <v>1612</v>
      </c>
      <c r="L235" s="437">
        <v>38839</v>
      </c>
      <c r="M235" s="437">
        <v>38849</v>
      </c>
      <c r="N235" s="435" t="s">
        <v>1608</v>
      </c>
      <c r="O235" s="436">
        <v>14438</v>
      </c>
      <c r="P235" s="435" t="s">
        <v>1341</v>
      </c>
      <c r="Q235" s="440"/>
      <c r="R235" s="435" t="s">
        <v>1613</v>
      </c>
      <c r="S235" s="436">
        <v>79119</v>
      </c>
      <c r="T235" s="435" t="s">
        <v>1608</v>
      </c>
      <c r="U235" s="436">
        <v>524</v>
      </c>
      <c r="V235" s="435" t="s">
        <v>250</v>
      </c>
      <c r="W235" s="435" t="s">
        <v>2060</v>
      </c>
      <c r="X235" s="436" t="b">
        <v>0</v>
      </c>
      <c r="Y235" s="435" t="s">
        <v>1341</v>
      </c>
      <c r="Z235" s="435" t="s">
        <v>1341</v>
      </c>
      <c r="AA235" t="str">
        <f t="shared" si="15"/>
        <v>H-Chilliwack River H</v>
      </c>
      <c r="AN235" s="449" t="s">
        <v>188</v>
      </c>
      <c r="AO235" s="449">
        <v>4.0999999999999996</v>
      </c>
      <c r="AP235" s="449">
        <v>20150204</v>
      </c>
      <c r="AQ235" s="449" t="s">
        <v>1047</v>
      </c>
      <c r="AR235" s="449" t="s">
        <v>1047</v>
      </c>
      <c r="AS235" s="449">
        <v>3</v>
      </c>
      <c r="AT235" s="449">
        <v>185221</v>
      </c>
      <c r="AU235" s="449">
        <v>0</v>
      </c>
      <c r="AV235" s="449"/>
      <c r="AW235" s="449"/>
      <c r="AX235" s="449"/>
      <c r="AY235" s="449"/>
      <c r="AZ235" s="449">
        <v>1</v>
      </c>
      <c r="BA235" s="449">
        <v>3</v>
      </c>
      <c r="BB235" s="449">
        <v>2006</v>
      </c>
      <c r="BC235" s="449">
        <v>20070531</v>
      </c>
      <c r="BD235" s="449">
        <v>20070531</v>
      </c>
      <c r="BE235" s="449" t="s">
        <v>1048</v>
      </c>
      <c r="BF235" s="449" t="s">
        <v>1049</v>
      </c>
      <c r="BG235" s="449" t="s">
        <v>1050</v>
      </c>
      <c r="BH235" s="449" t="s">
        <v>191</v>
      </c>
      <c r="BI235" s="449" t="s">
        <v>192</v>
      </c>
      <c r="BJ235" s="449" t="s">
        <v>193</v>
      </c>
      <c r="BK235" s="449"/>
      <c r="BL235" s="449">
        <v>6.3</v>
      </c>
      <c r="BM235" s="449">
        <v>84</v>
      </c>
      <c r="BN235" s="449" t="s">
        <v>195</v>
      </c>
      <c r="BO235" s="449">
        <v>5000</v>
      </c>
      <c r="BP235" s="449">
        <v>25812</v>
      </c>
      <c r="BQ235" s="449"/>
      <c r="BR235" s="449"/>
      <c r="BS235" s="449">
        <v>5000</v>
      </c>
      <c r="BT235" s="449">
        <v>140</v>
      </c>
      <c r="BU235" s="449"/>
      <c r="BV235" s="449"/>
      <c r="BW235" s="449"/>
      <c r="BX235" s="449">
        <v>5.4000000000000003E-3</v>
      </c>
      <c r="BY235" s="449">
        <v>1</v>
      </c>
      <c r="BZ235" s="449">
        <v>1298</v>
      </c>
      <c r="CA235" s="449"/>
      <c r="CB235" s="449"/>
      <c r="CC235" s="449" t="s">
        <v>1052</v>
      </c>
      <c r="CD235" s="449" t="s">
        <v>1053</v>
      </c>
      <c r="CE235" s="449" t="s">
        <v>1054</v>
      </c>
      <c r="CF235" s="449" t="s">
        <v>1055</v>
      </c>
      <c r="CG235" s="449" t="s">
        <v>1056</v>
      </c>
      <c r="CH235" s="449" t="s">
        <v>1057</v>
      </c>
      <c r="CI235" s="449" t="s">
        <v>195</v>
      </c>
    </row>
    <row r="236" spans="1:87" x14ac:dyDescent="0.3">
      <c r="A236">
        <f t="shared" si="16"/>
        <v>185238</v>
      </c>
      <c r="B236" t="s">
        <v>2677</v>
      </c>
      <c r="C236" s="389" t="str">
        <f t="shared" si="17"/>
        <v>185238</v>
      </c>
      <c r="D236" s="297" t="s">
        <v>1079</v>
      </c>
      <c r="E236" s="435" t="s">
        <v>2061</v>
      </c>
      <c r="F236" s="435" t="s">
        <v>1607</v>
      </c>
      <c r="G236" s="435" t="s">
        <v>1376</v>
      </c>
      <c r="H236" s="436">
        <v>2005</v>
      </c>
      <c r="I236" s="435" t="s">
        <v>1717</v>
      </c>
      <c r="J236" s="435" t="s">
        <v>1718</v>
      </c>
      <c r="K236" s="435" t="s">
        <v>1612</v>
      </c>
      <c r="L236" s="437">
        <v>38839</v>
      </c>
      <c r="M236" s="437">
        <v>38852</v>
      </c>
      <c r="N236" s="435" t="s">
        <v>1608</v>
      </c>
      <c r="O236" s="436">
        <v>24718</v>
      </c>
      <c r="P236" s="435" t="s">
        <v>1341</v>
      </c>
      <c r="Q236" s="440"/>
      <c r="R236" s="435" t="s">
        <v>1613</v>
      </c>
      <c r="S236" s="436">
        <v>132638</v>
      </c>
      <c r="T236" s="435" t="s">
        <v>1608</v>
      </c>
      <c r="U236" s="439">
        <v>364</v>
      </c>
      <c r="V236" s="435" t="s">
        <v>250</v>
      </c>
      <c r="W236" s="435" t="s">
        <v>2060</v>
      </c>
      <c r="X236" s="436" t="b">
        <v>0</v>
      </c>
      <c r="Y236" s="435" t="s">
        <v>1341</v>
      </c>
      <c r="Z236" s="435" t="s">
        <v>1341</v>
      </c>
      <c r="AA236" t="str">
        <f t="shared" si="15"/>
        <v>H-Chilliwack River H</v>
      </c>
      <c r="AN236" s="449" t="s">
        <v>188</v>
      </c>
      <c r="AO236" s="449">
        <v>4.0999999999999996</v>
      </c>
      <c r="AP236" s="449">
        <v>20150204</v>
      </c>
      <c r="AQ236" s="449" t="s">
        <v>1047</v>
      </c>
      <c r="AR236" s="449" t="s">
        <v>1047</v>
      </c>
      <c r="AS236" s="449">
        <v>3</v>
      </c>
      <c r="AT236" s="449">
        <v>185222</v>
      </c>
      <c r="AU236" s="449">
        <v>0</v>
      </c>
      <c r="AV236" s="449"/>
      <c r="AW236" s="449"/>
      <c r="AX236" s="449"/>
      <c r="AY236" s="449"/>
      <c r="AZ236" s="449">
        <v>1</v>
      </c>
      <c r="BA236" s="449">
        <v>2</v>
      </c>
      <c r="BB236" s="449">
        <v>2006</v>
      </c>
      <c r="BC236" s="449">
        <v>20070510</v>
      </c>
      <c r="BD236" s="449">
        <v>20070511</v>
      </c>
      <c r="BE236" s="449" t="s">
        <v>1188</v>
      </c>
      <c r="BF236" s="449" t="s">
        <v>1189</v>
      </c>
      <c r="BG236" s="449" t="s">
        <v>1190</v>
      </c>
      <c r="BH236" s="449" t="s">
        <v>191</v>
      </c>
      <c r="BI236" s="449" t="s">
        <v>192</v>
      </c>
      <c r="BJ236" s="449" t="s">
        <v>193</v>
      </c>
      <c r="BK236" s="449"/>
      <c r="BL236" s="449">
        <v>5.4</v>
      </c>
      <c r="BM236" s="449">
        <v>78</v>
      </c>
      <c r="BN236" s="449" t="s">
        <v>195</v>
      </c>
      <c r="BO236" s="449">
        <v>5000</v>
      </c>
      <c r="BP236" s="449">
        <v>24675</v>
      </c>
      <c r="BQ236" s="449"/>
      <c r="BR236" s="449"/>
      <c r="BS236" s="449">
        <v>0</v>
      </c>
      <c r="BT236" s="449">
        <v>43677</v>
      </c>
      <c r="BU236" s="449">
        <v>5000</v>
      </c>
      <c r="BV236" s="449">
        <v>763</v>
      </c>
      <c r="BW236" s="449" t="s">
        <v>214</v>
      </c>
      <c r="BX236" s="449">
        <v>0.03</v>
      </c>
      <c r="BY236" s="449">
        <v>31</v>
      </c>
      <c r="BZ236" s="449">
        <v>100</v>
      </c>
      <c r="CA236" s="449"/>
      <c r="CB236" s="449" t="s">
        <v>1206</v>
      </c>
      <c r="CC236" s="449" t="s">
        <v>1191</v>
      </c>
      <c r="CD236" s="449" t="s">
        <v>1192</v>
      </c>
      <c r="CE236" s="449" t="s">
        <v>1193</v>
      </c>
      <c r="CF236" s="449" t="s">
        <v>1055</v>
      </c>
      <c r="CG236" s="449" t="s">
        <v>1056</v>
      </c>
      <c r="CH236" s="449" t="s">
        <v>1194</v>
      </c>
      <c r="CI236" s="449" t="s">
        <v>195</v>
      </c>
    </row>
    <row r="237" spans="1:87" x14ac:dyDescent="0.3">
      <c r="A237">
        <f t="shared" si="16"/>
        <v>185240</v>
      </c>
      <c r="B237" t="s">
        <v>2677</v>
      </c>
      <c r="C237" s="389" t="str">
        <f t="shared" si="17"/>
        <v>185240</v>
      </c>
      <c r="D237" s="297" t="s">
        <v>1079</v>
      </c>
      <c r="E237" s="435" t="s">
        <v>2059</v>
      </c>
      <c r="F237" s="435" t="s">
        <v>1607</v>
      </c>
      <c r="G237" s="435" t="s">
        <v>1376</v>
      </c>
      <c r="H237" s="436">
        <v>2005</v>
      </c>
      <c r="I237" s="435" t="s">
        <v>1717</v>
      </c>
      <c r="J237" s="435" t="s">
        <v>1718</v>
      </c>
      <c r="K237" s="435" t="s">
        <v>1612</v>
      </c>
      <c r="L237" s="437">
        <v>38839</v>
      </c>
      <c r="M237" s="437">
        <v>38839</v>
      </c>
      <c r="N237" s="435" t="s">
        <v>1608</v>
      </c>
      <c r="O237" s="436">
        <v>24719</v>
      </c>
      <c r="P237" s="435" t="s">
        <v>1341</v>
      </c>
      <c r="Q237" s="438"/>
      <c r="R237" s="435" t="s">
        <v>1613</v>
      </c>
      <c r="S237" s="436">
        <v>132607</v>
      </c>
      <c r="T237" s="435" t="s">
        <v>1608</v>
      </c>
      <c r="U237" s="439">
        <v>358</v>
      </c>
      <c r="V237" s="435" t="s">
        <v>250</v>
      </c>
      <c r="W237" s="435" t="s">
        <v>2060</v>
      </c>
      <c r="X237" s="436" t="b">
        <v>0</v>
      </c>
      <c r="Y237" s="435" t="s">
        <v>1341</v>
      </c>
      <c r="Z237" s="435" t="s">
        <v>1341</v>
      </c>
      <c r="AA237" t="str">
        <f t="shared" si="15"/>
        <v>H-Chilliwack River H</v>
      </c>
      <c r="AN237" s="449" t="s">
        <v>188</v>
      </c>
      <c r="AO237" s="449">
        <v>4.0999999999999996</v>
      </c>
      <c r="AP237" s="449">
        <v>20150204</v>
      </c>
      <c r="AQ237" s="449" t="s">
        <v>1047</v>
      </c>
      <c r="AR237" s="449" t="s">
        <v>1047</v>
      </c>
      <c r="AS237" s="449">
        <v>3</v>
      </c>
      <c r="AT237" s="449">
        <v>185223</v>
      </c>
      <c r="AU237" s="449">
        <v>0</v>
      </c>
      <c r="AV237" s="449"/>
      <c r="AW237" s="449"/>
      <c r="AX237" s="449"/>
      <c r="AY237" s="449"/>
      <c r="AZ237" s="449">
        <v>1</v>
      </c>
      <c r="BA237" s="449">
        <v>2</v>
      </c>
      <c r="BB237" s="449">
        <v>2006</v>
      </c>
      <c r="BC237" s="449">
        <v>20070510</v>
      </c>
      <c r="BD237" s="449">
        <v>20070510</v>
      </c>
      <c r="BE237" s="449" t="s">
        <v>1188</v>
      </c>
      <c r="BF237" s="449" t="s">
        <v>1189</v>
      </c>
      <c r="BG237" s="449" t="s">
        <v>1190</v>
      </c>
      <c r="BH237" s="449" t="s">
        <v>191</v>
      </c>
      <c r="BI237" s="449" t="s">
        <v>192</v>
      </c>
      <c r="BJ237" s="449" t="s">
        <v>193</v>
      </c>
      <c r="BK237" s="449"/>
      <c r="BL237" s="449">
        <v>5.4</v>
      </c>
      <c r="BM237" s="449">
        <v>78</v>
      </c>
      <c r="BN237" s="449" t="s">
        <v>195</v>
      </c>
      <c r="BO237" s="449">
        <v>5000</v>
      </c>
      <c r="BP237" s="449">
        <v>24876</v>
      </c>
      <c r="BQ237" s="449"/>
      <c r="BR237" s="449"/>
      <c r="BS237" s="449">
        <v>0</v>
      </c>
      <c r="BT237" s="449">
        <v>44032</v>
      </c>
      <c r="BU237" s="449">
        <v>5000</v>
      </c>
      <c r="BV237" s="449">
        <v>769</v>
      </c>
      <c r="BW237" s="449" t="s">
        <v>214</v>
      </c>
      <c r="BX237" s="449">
        <v>0.03</v>
      </c>
      <c r="BY237" s="449">
        <v>31</v>
      </c>
      <c r="BZ237" s="449">
        <v>100</v>
      </c>
      <c r="CA237" s="449"/>
      <c r="CB237" s="449"/>
      <c r="CC237" s="449" t="s">
        <v>1191</v>
      </c>
      <c r="CD237" s="449" t="s">
        <v>1192</v>
      </c>
      <c r="CE237" s="449" t="s">
        <v>1193</v>
      </c>
      <c r="CF237" s="449" t="s">
        <v>1055</v>
      </c>
      <c r="CG237" s="449" t="s">
        <v>1056</v>
      </c>
      <c r="CH237" s="449" t="s">
        <v>1194</v>
      </c>
      <c r="CI237" s="449" t="s">
        <v>195</v>
      </c>
    </row>
    <row r="238" spans="1:87" x14ac:dyDescent="0.3">
      <c r="A238">
        <f t="shared" si="16"/>
        <v>184922</v>
      </c>
      <c r="B238" t="s">
        <v>2677</v>
      </c>
      <c r="C238" s="389" t="str">
        <f t="shared" si="17"/>
        <v>184922</v>
      </c>
      <c r="D238" s="297" t="s">
        <v>1079</v>
      </c>
      <c r="E238" s="435" t="s">
        <v>2157</v>
      </c>
      <c r="F238" s="435" t="s">
        <v>1607</v>
      </c>
      <c r="G238" s="435" t="s">
        <v>1371</v>
      </c>
      <c r="H238" s="436">
        <v>2006</v>
      </c>
      <c r="I238" s="435" t="s">
        <v>1722</v>
      </c>
      <c r="J238" s="435" t="s">
        <v>1723</v>
      </c>
      <c r="K238" s="435" t="s">
        <v>1612</v>
      </c>
      <c r="L238" s="437">
        <v>39238</v>
      </c>
      <c r="M238" s="437">
        <v>39238</v>
      </c>
      <c r="N238" s="435" t="s">
        <v>1608</v>
      </c>
      <c r="O238" s="436">
        <v>51746</v>
      </c>
      <c r="P238" s="435" t="s">
        <v>1341</v>
      </c>
      <c r="Q238" s="440"/>
      <c r="R238" s="435" t="s">
        <v>1608</v>
      </c>
      <c r="S238" s="436">
        <v>154</v>
      </c>
      <c r="T238" s="435" t="s">
        <v>1341</v>
      </c>
      <c r="U238" s="441"/>
      <c r="V238" s="435" t="s">
        <v>1341</v>
      </c>
      <c r="W238" s="435" t="s">
        <v>1341</v>
      </c>
      <c r="X238" s="436" t="b">
        <v>0</v>
      </c>
      <c r="Y238" s="435" t="s">
        <v>1341</v>
      </c>
      <c r="Z238" s="435" t="s">
        <v>1341</v>
      </c>
      <c r="AA238" t="str">
        <f t="shared" si="15"/>
        <v>H-Chehalis River H</v>
      </c>
      <c r="AN238" s="449" t="s">
        <v>188</v>
      </c>
      <c r="AO238" s="449">
        <v>4.0999999999999996</v>
      </c>
      <c r="AP238" s="449">
        <v>20150204</v>
      </c>
      <c r="AQ238" s="449" t="s">
        <v>1047</v>
      </c>
      <c r="AR238" s="449" t="s">
        <v>1047</v>
      </c>
      <c r="AS238" s="449">
        <v>3</v>
      </c>
      <c r="AT238" s="449">
        <v>185224</v>
      </c>
      <c r="AU238" s="449">
        <v>0</v>
      </c>
      <c r="AV238" s="449"/>
      <c r="AW238" s="449"/>
      <c r="AX238" s="449"/>
      <c r="AY238" s="449"/>
      <c r="AZ238" s="449">
        <v>1</v>
      </c>
      <c r="BA238" s="449">
        <v>2</v>
      </c>
      <c r="BB238" s="449">
        <v>2006</v>
      </c>
      <c r="BC238" s="449">
        <v>20070510</v>
      </c>
      <c r="BD238" s="449">
        <v>20070510</v>
      </c>
      <c r="BE238" s="449" t="s">
        <v>1188</v>
      </c>
      <c r="BF238" s="449" t="s">
        <v>1189</v>
      </c>
      <c r="BG238" s="449" t="s">
        <v>1190</v>
      </c>
      <c r="BH238" s="449" t="s">
        <v>191</v>
      </c>
      <c r="BI238" s="449" t="s">
        <v>192</v>
      </c>
      <c r="BJ238" s="449" t="s">
        <v>193</v>
      </c>
      <c r="BK238" s="449"/>
      <c r="BL238" s="449">
        <v>5.4</v>
      </c>
      <c r="BM238" s="449">
        <v>78</v>
      </c>
      <c r="BN238" s="449" t="s">
        <v>195</v>
      </c>
      <c r="BO238" s="449">
        <v>5000</v>
      </c>
      <c r="BP238" s="449">
        <v>24655</v>
      </c>
      <c r="BQ238" s="449"/>
      <c r="BR238" s="449"/>
      <c r="BS238" s="449">
        <v>0</v>
      </c>
      <c r="BT238" s="449">
        <v>43641</v>
      </c>
      <c r="BU238" s="449">
        <v>5000</v>
      </c>
      <c r="BV238" s="449">
        <v>763</v>
      </c>
      <c r="BW238" s="449" t="s">
        <v>214</v>
      </c>
      <c r="BX238" s="449">
        <v>0.03</v>
      </c>
      <c r="BY238" s="449">
        <v>30</v>
      </c>
      <c r="BZ238" s="449">
        <v>100</v>
      </c>
      <c r="CA238" s="449"/>
      <c r="CB238" s="449"/>
      <c r="CC238" s="449" t="s">
        <v>1191</v>
      </c>
      <c r="CD238" s="449" t="s">
        <v>1192</v>
      </c>
      <c r="CE238" s="449" t="s">
        <v>1193</v>
      </c>
      <c r="CF238" s="449" t="s">
        <v>1055</v>
      </c>
      <c r="CG238" s="449" t="s">
        <v>1056</v>
      </c>
      <c r="CH238" s="449" t="s">
        <v>1194</v>
      </c>
      <c r="CI238" s="449" t="s">
        <v>195</v>
      </c>
    </row>
    <row r="239" spans="1:87" x14ac:dyDescent="0.3">
      <c r="A239">
        <f t="shared" si="16"/>
        <v>185221</v>
      </c>
      <c r="B239" t="s">
        <v>2677</v>
      </c>
      <c r="C239" s="389" t="str">
        <f t="shared" si="17"/>
        <v>185221</v>
      </c>
      <c r="D239" s="297" t="s">
        <v>1079</v>
      </c>
      <c r="E239" s="435" t="s">
        <v>2153</v>
      </c>
      <c r="F239" s="435" t="s">
        <v>1607</v>
      </c>
      <c r="G239" s="435" t="s">
        <v>1371</v>
      </c>
      <c r="H239" s="436">
        <v>2006</v>
      </c>
      <c r="I239" s="435" t="s">
        <v>1722</v>
      </c>
      <c r="J239" s="435" t="s">
        <v>1723</v>
      </c>
      <c r="K239" s="435" t="s">
        <v>1612</v>
      </c>
      <c r="L239" s="437">
        <v>39233</v>
      </c>
      <c r="M239" s="437">
        <v>39233</v>
      </c>
      <c r="N239" s="435" t="s">
        <v>1608</v>
      </c>
      <c r="O239" s="436">
        <v>25812</v>
      </c>
      <c r="P239" s="435" t="s">
        <v>1341</v>
      </c>
      <c r="Q239" s="440"/>
      <c r="R239" s="435" t="s">
        <v>1608</v>
      </c>
      <c r="S239" s="436">
        <v>140</v>
      </c>
      <c r="T239" s="435" t="s">
        <v>1341</v>
      </c>
      <c r="U239" s="440"/>
      <c r="V239" s="435" t="s">
        <v>1341</v>
      </c>
      <c r="W239" s="435" t="s">
        <v>1341</v>
      </c>
      <c r="X239" s="436" t="b">
        <v>0</v>
      </c>
      <c r="Y239" s="435" t="s">
        <v>1341</v>
      </c>
      <c r="Z239" s="435" t="s">
        <v>1341</v>
      </c>
      <c r="AA239" t="str">
        <f t="shared" si="15"/>
        <v>H-Chehalis River H</v>
      </c>
      <c r="AN239" s="449" t="s">
        <v>188</v>
      </c>
      <c r="AO239" s="449">
        <v>4.0999999999999996</v>
      </c>
      <c r="AP239" s="449">
        <v>20150204</v>
      </c>
      <c r="AQ239" s="449" t="s">
        <v>1047</v>
      </c>
      <c r="AR239" s="449" t="s">
        <v>1047</v>
      </c>
      <c r="AS239" s="449">
        <v>3</v>
      </c>
      <c r="AT239" s="449">
        <v>185225</v>
      </c>
      <c r="AU239" s="449">
        <v>0</v>
      </c>
      <c r="AV239" s="449"/>
      <c r="AW239" s="449"/>
      <c r="AX239" s="449"/>
      <c r="AY239" s="449"/>
      <c r="AZ239" s="449">
        <v>1</v>
      </c>
      <c r="BA239" s="449">
        <v>2</v>
      </c>
      <c r="BB239" s="449">
        <v>2006</v>
      </c>
      <c r="BC239" s="449">
        <v>20070510</v>
      </c>
      <c r="BD239" s="449">
        <v>20070511</v>
      </c>
      <c r="BE239" s="449" t="s">
        <v>1188</v>
      </c>
      <c r="BF239" s="449" t="s">
        <v>1189</v>
      </c>
      <c r="BG239" s="449" t="s">
        <v>1190</v>
      </c>
      <c r="BH239" s="449" t="s">
        <v>191</v>
      </c>
      <c r="BI239" s="449" t="s">
        <v>192</v>
      </c>
      <c r="BJ239" s="449" t="s">
        <v>193</v>
      </c>
      <c r="BK239" s="449"/>
      <c r="BL239" s="449">
        <v>5.4</v>
      </c>
      <c r="BM239" s="449">
        <v>78</v>
      </c>
      <c r="BN239" s="449" t="s">
        <v>195</v>
      </c>
      <c r="BO239" s="449">
        <v>5000</v>
      </c>
      <c r="BP239" s="449">
        <v>24803</v>
      </c>
      <c r="BQ239" s="449"/>
      <c r="BR239" s="449"/>
      <c r="BS239" s="449">
        <v>0</v>
      </c>
      <c r="BT239" s="449">
        <v>43903</v>
      </c>
      <c r="BU239" s="449">
        <v>5000</v>
      </c>
      <c r="BV239" s="449">
        <v>767</v>
      </c>
      <c r="BW239" s="449" t="s">
        <v>214</v>
      </c>
      <c r="BX239" s="449">
        <v>0.03</v>
      </c>
      <c r="BY239" s="449">
        <v>29</v>
      </c>
      <c r="BZ239" s="449">
        <v>100</v>
      </c>
      <c r="CA239" s="449"/>
      <c r="CB239" s="449"/>
      <c r="CC239" s="449" t="s">
        <v>1191</v>
      </c>
      <c r="CD239" s="449" t="s">
        <v>1192</v>
      </c>
      <c r="CE239" s="449" t="s">
        <v>1193</v>
      </c>
      <c r="CF239" s="449" t="s">
        <v>1055</v>
      </c>
      <c r="CG239" s="449" t="s">
        <v>1056</v>
      </c>
      <c r="CH239" s="449" t="s">
        <v>1194</v>
      </c>
      <c r="CI239" s="449" t="s">
        <v>195</v>
      </c>
    </row>
    <row r="240" spans="1:87" x14ac:dyDescent="0.3">
      <c r="A240">
        <f t="shared" si="16"/>
        <v>185242</v>
      </c>
      <c r="B240" t="s">
        <v>2677</v>
      </c>
      <c r="C240" s="389" t="str">
        <f t="shared" si="17"/>
        <v>185242</v>
      </c>
      <c r="D240" s="297" t="s">
        <v>1079</v>
      </c>
      <c r="E240" s="435" t="s">
        <v>2152</v>
      </c>
      <c r="F240" s="435" t="s">
        <v>1607</v>
      </c>
      <c r="G240" s="435" t="s">
        <v>1371</v>
      </c>
      <c r="H240" s="436">
        <v>2006</v>
      </c>
      <c r="I240" s="435" t="s">
        <v>1722</v>
      </c>
      <c r="J240" s="435" t="s">
        <v>1723</v>
      </c>
      <c r="K240" s="435" t="s">
        <v>1612</v>
      </c>
      <c r="L240" s="437">
        <v>39234</v>
      </c>
      <c r="M240" s="437">
        <v>39234</v>
      </c>
      <c r="N240" s="435" t="s">
        <v>1608</v>
      </c>
      <c r="O240" s="436">
        <v>25899</v>
      </c>
      <c r="P240" s="435" t="s">
        <v>1341</v>
      </c>
      <c r="Q240" s="441"/>
      <c r="R240" s="435" t="s">
        <v>1608</v>
      </c>
      <c r="S240" s="436">
        <v>59</v>
      </c>
      <c r="T240" s="435" t="s">
        <v>1341</v>
      </c>
      <c r="U240" s="438"/>
      <c r="V240" s="435" t="s">
        <v>1341</v>
      </c>
      <c r="W240" s="435" t="s">
        <v>1341</v>
      </c>
      <c r="X240" s="436" t="b">
        <v>0</v>
      </c>
      <c r="Y240" s="435" t="s">
        <v>1341</v>
      </c>
      <c r="Z240" s="435" t="s">
        <v>1341</v>
      </c>
      <c r="AA240" t="str">
        <f t="shared" si="15"/>
        <v>H-Chehalis River H</v>
      </c>
      <c r="AN240" s="449" t="s">
        <v>188</v>
      </c>
      <c r="AO240" s="449">
        <v>4.0999999999999996</v>
      </c>
      <c r="AP240" s="449">
        <v>20150204</v>
      </c>
      <c r="AQ240" s="449" t="s">
        <v>1047</v>
      </c>
      <c r="AR240" s="449" t="s">
        <v>1047</v>
      </c>
      <c r="AS240" s="449">
        <v>3</v>
      </c>
      <c r="AT240" s="449">
        <v>185234</v>
      </c>
      <c r="AU240" s="449">
        <v>0</v>
      </c>
      <c r="AV240" s="449"/>
      <c r="AW240" s="449"/>
      <c r="AX240" s="449"/>
      <c r="AY240" s="449"/>
      <c r="AZ240" s="449">
        <v>1</v>
      </c>
      <c r="BA240" s="449">
        <v>1</v>
      </c>
      <c r="BB240" s="449">
        <v>2005</v>
      </c>
      <c r="BC240" s="449">
        <v>20070424</v>
      </c>
      <c r="BD240" s="449">
        <v>20070424</v>
      </c>
      <c r="BE240" s="449" t="s">
        <v>1195</v>
      </c>
      <c r="BF240" s="449" t="s">
        <v>1196</v>
      </c>
      <c r="BG240" s="449" t="s">
        <v>1197</v>
      </c>
      <c r="BH240" s="449" t="s">
        <v>1198</v>
      </c>
      <c r="BI240" s="449" t="s">
        <v>192</v>
      </c>
      <c r="BJ240" s="449" t="s">
        <v>193</v>
      </c>
      <c r="BK240" s="449"/>
      <c r="BL240" s="449">
        <v>15.82</v>
      </c>
      <c r="BM240" s="449">
        <v>112</v>
      </c>
      <c r="BN240" s="449" t="s">
        <v>195</v>
      </c>
      <c r="BO240" s="449">
        <v>5000</v>
      </c>
      <c r="BP240" s="449">
        <v>29584</v>
      </c>
      <c r="BQ240" s="449"/>
      <c r="BR240" s="449"/>
      <c r="BS240" s="449"/>
      <c r="BT240" s="449"/>
      <c r="BU240" s="449"/>
      <c r="BV240" s="449"/>
      <c r="BW240" s="449"/>
      <c r="BX240" s="449"/>
      <c r="BY240" s="449">
        <v>30</v>
      </c>
      <c r="BZ240" s="449">
        <v>233</v>
      </c>
      <c r="CA240" s="449"/>
      <c r="CB240" s="449" t="s">
        <v>1207</v>
      </c>
      <c r="CC240" s="449" t="s">
        <v>1200</v>
      </c>
      <c r="CD240" s="449" t="s">
        <v>1201</v>
      </c>
      <c r="CE240" s="449" t="s">
        <v>1202</v>
      </c>
      <c r="CF240" s="449" t="s">
        <v>1055</v>
      </c>
      <c r="CG240" s="449" t="s">
        <v>1056</v>
      </c>
      <c r="CH240" s="449" t="s">
        <v>1203</v>
      </c>
      <c r="CI240" s="449" t="s">
        <v>195</v>
      </c>
    </row>
    <row r="241" spans="1:87" x14ac:dyDescent="0.3">
      <c r="A241">
        <f t="shared" si="16"/>
        <v>185263</v>
      </c>
      <c r="B241" t="s">
        <v>2677</v>
      </c>
      <c r="C241" s="389" t="str">
        <f t="shared" si="17"/>
        <v>185263</v>
      </c>
      <c r="D241" s="297" t="s">
        <v>1079</v>
      </c>
      <c r="E241" s="435" t="s">
        <v>2151</v>
      </c>
      <c r="F241" s="435" t="s">
        <v>1607</v>
      </c>
      <c r="G241" s="435" t="s">
        <v>1371</v>
      </c>
      <c r="H241" s="436">
        <v>2006</v>
      </c>
      <c r="I241" s="435" t="s">
        <v>1722</v>
      </c>
      <c r="J241" s="435" t="s">
        <v>1723</v>
      </c>
      <c r="K241" s="435" t="s">
        <v>1612</v>
      </c>
      <c r="L241" s="437">
        <v>39237</v>
      </c>
      <c r="M241" s="437">
        <v>39237</v>
      </c>
      <c r="N241" s="435" t="s">
        <v>1608</v>
      </c>
      <c r="O241" s="436">
        <v>25965</v>
      </c>
      <c r="P241" s="435" t="s">
        <v>1341</v>
      </c>
      <c r="Q241" s="440"/>
      <c r="R241" s="435" t="s">
        <v>1608</v>
      </c>
      <c r="S241" s="436">
        <v>21</v>
      </c>
      <c r="T241" s="435" t="s">
        <v>1341</v>
      </c>
      <c r="U241" s="440"/>
      <c r="V241" s="435" t="s">
        <v>1341</v>
      </c>
      <c r="W241" s="435" t="s">
        <v>1341</v>
      </c>
      <c r="X241" s="436" t="b">
        <v>0</v>
      </c>
      <c r="Y241" s="435" t="s">
        <v>1341</v>
      </c>
      <c r="Z241" s="435" t="s">
        <v>1341</v>
      </c>
      <c r="AA241" t="str">
        <f t="shared" si="15"/>
        <v>H-Chehalis River H</v>
      </c>
      <c r="AN241" s="449" t="s">
        <v>188</v>
      </c>
      <c r="AO241" s="449">
        <v>4.0999999999999996</v>
      </c>
      <c r="AP241" s="449">
        <v>20150204</v>
      </c>
      <c r="AQ241" s="449" t="s">
        <v>1047</v>
      </c>
      <c r="AR241" s="449" t="s">
        <v>1047</v>
      </c>
      <c r="AS241" s="449">
        <v>3</v>
      </c>
      <c r="AT241" s="449">
        <v>185235</v>
      </c>
      <c r="AU241" s="449">
        <v>0</v>
      </c>
      <c r="AV241" s="449"/>
      <c r="AW241" s="449"/>
      <c r="AX241" s="449"/>
      <c r="AY241" s="449"/>
      <c r="AZ241" s="449">
        <v>1</v>
      </c>
      <c r="BA241" s="449">
        <v>1</v>
      </c>
      <c r="BB241" s="449">
        <v>2005</v>
      </c>
      <c r="BC241" s="449">
        <v>20070424</v>
      </c>
      <c r="BD241" s="449">
        <v>20070424</v>
      </c>
      <c r="BE241" s="449" t="s">
        <v>1195</v>
      </c>
      <c r="BF241" s="449" t="s">
        <v>1196</v>
      </c>
      <c r="BG241" s="449" t="s">
        <v>1197</v>
      </c>
      <c r="BH241" s="449" t="s">
        <v>1198</v>
      </c>
      <c r="BI241" s="449" t="s">
        <v>192</v>
      </c>
      <c r="BJ241" s="449" t="s">
        <v>193</v>
      </c>
      <c r="BK241" s="449"/>
      <c r="BL241" s="449">
        <v>15.82</v>
      </c>
      <c r="BM241" s="449">
        <v>112</v>
      </c>
      <c r="BN241" s="449" t="s">
        <v>195</v>
      </c>
      <c r="BO241" s="449">
        <v>5000</v>
      </c>
      <c r="BP241" s="449">
        <v>21830</v>
      </c>
      <c r="BQ241" s="449"/>
      <c r="BR241" s="449"/>
      <c r="BS241" s="449">
        <v>5000</v>
      </c>
      <c r="BT241" s="449">
        <v>66</v>
      </c>
      <c r="BU241" s="449"/>
      <c r="BV241" s="449"/>
      <c r="BW241" s="449"/>
      <c r="BX241" s="449">
        <v>3.0000000000000001E-3</v>
      </c>
      <c r="BY241" s="449">
        <v>30</v>
      </c>
      <c r="BZ241" s="449">
        <v>301</v>
      </c>
      <c r="CA241" s="449"/>
      <c r="CB241" s="449" t="s">
        <v>1208</v>
      </c>
      <c r="CC241" s="449" t="s">
        <v>1200</v>
      </c>
      <c r="CD241" s="449" t="s">
        <v>1201</v>
      </c>
      <c r="CE241" s="449" t="s">
        <v>1202</v>
      </c>
      <c r="CF241" s="449" t="s">
        <v>1055</v>
      </c>
      <c r="CG241" s="449" t="s">
        <v>1056</v>
      </c>
      <c r="CH241" s="449" t="s">
        <v>1203</v>
      </c>
      <c r="CI241" s="449" t="s">
        <v>195</v>
      </c>
    </row>
    <row r="242" spans="1:87" x14ac:dyDescent="0.3">
      <c r="A242">
        <f t="shared" si="16"/>
        <v>185658</v>
      </c>
      <c r="B242" t="s">
        <v>2677</v>
      </c>
      <c r="C242" s="389" t="str">
        <f t="shared" si="17"/>
        <v>185658</v>
      </c>
      <c r="D242" s="297" t="s">
        <v>1079</v>
      </c>
      <c r="E242" s="435" t="s">
        <v>2051</v>
      </c>
      <c r="F242" s="435" t="s">
        <v>1607</v>
      </c>
      <c r="G242" s="435" t="s">
        <v>1376</v>
      </c>
      <c r="H242" s="436">
        <v>2006</v>
      </c>
      <c r="I242" s="435" t="s">
        <v>1717</v>
      </c>
      <c r="J242" s="435" t="s">
        <v>1718</v>
      </c>
      <c r="K242" s="435" t="s">
        <v>1612</v>
      </c>
      <c r="L242" s="437">
        <v>39218</v>
      </c>
      <c r="M242" s="437">
        <v>39225</v>
      </c>
      <c r="N242" s="435" t="s">
        <v>1608</v>
      </c>
      <c r="O242" s="436">
        <v>24174</v>
      </c>
      <c r="P242" s="435" t="s">
        <v>1341</v>
      </c>
      <c r="Q242" s="440"/>
      <c r="R242" s="435" t="s">
        <v>1613</v>
      </c>
      <c r="S242" s="436">
        <v>134398</v>
      </c>
      <c r="T242" s="435" t="s">
        <v>1608</v>
      </c>
      <c r="U242" s="436">
        <v>831</v>
      </c>
      <c r="V242" s="435" t="s">
        <v>250</v>
      </c>
      <c r="W242" s="435" t="s">
        <v>2052</v>
      </c>
      <c r="X242" s="436" t="b">
        <v>0</v>
      </c>
      <c r="Y242" s="435" t="s">
        <v>1341</v>
      </c>
      <c r="Z242" s="435" t="s">
        <v>1341</v>
      </c>
      <c r="AA242" t="str">
        <f t="shared" si="15"/>
        <v>H-Chilliwack River H</v>
      </c>
      <c r="AN242" s="449" t="s">
        <v>188</v>
      </c>
      <c r="AO242" s="449">
        <v>4.0999999999999996</v>
      </c>
      <c r="AP242" s="449">
        <v>20150204</v>
      </c>
      <c r="AQ242" s="449" t="s">
        <v>1047</v>
      </c>
      <c r="AR242" s="449" t="s">
        <v>1047</v>
      </c>
      <c r="AS242" s="449">
        <v>3</v>
      </c>
      <c r="AT242" s="449">
        <v>185236</v>
      </c>
      <c r="AU242" s="449">
        <v>0</v>
      </c>
      <c r="AV242" s="449"/>
      <c r="AW242" s="449"/>
      <c r="AX242" s="449"/>
      <c r="AY242" s="449"/>
      <c r="AZ242" s="449">
        <v>1</v>
      </c>
      <c r="BA242" s="449">
        <v>1</v>
      </c>
      <c r="BB242" s="449">
        <v>2005</v>
      </c>
      <c r="BC242" s="449">
        <v>20070424</v>
      </c>
      <c r="BD242" s="449">
        <v>20070425</v>
      </c>
      <c r="BE242" s="449" t="s">
        <v>1195</v>
      </c>
      <c r="BF242" s="449" t="s">
        <v>1196</v>
      </c>
      <c r="BG242" s="449" t="s">
        <v>1197</v>
      </c>
      <c r="BH242" s="449" t="s">
        <v>1198</v>
      </c>
      <c r="BI242" s="449" t="s">
        <v>192</v>
      </c>
      <c r="BJ242" s="449" t="s">
        <v>193</v>
      </c>
      <c r="BK242" s="449"/>
      <c r="BL242" s="449">
        <v>16.690000000000001</v>
      </c>
      <c r="BM242" s="449">
        <v>112</v>
      </c>
      <c r="BN242" s="449" t="s">
        <v>195</v>
      </c>
      <c r="BO242" s="449">
        <v>5000</v>
      </c>
      <c r="BP242" s="449">
        <v>26102</v>
      </c>
      <c r="BQ242" s="449"/>
      <c r="BR242" s="449"/>
      <c r="BS242" s="449">
        <v>5000</v>
      </c>
      <c r="BT242" s="449">
        <v>1130</v>
      </c>
      <c r="BU242" s="449"/>
      <c r="BV242" s="449"/>
      <c r="BW242" s="449"/>
      <c r="BX242" s="449">
        <v>4.1500000000000002E-2</v>
      </c>
      <c r="BY242" s="449">
        <v>30</v>
      </c>
      <c r="BZ242" s="449">
        <v>313</v>
      </c>
      <c r="CA242" s="449"/>
      <c r="CB242" s="449" t="s">
        <v>1209</v>
      </c>
      <c r="CC242" s="449" t="s">
        <v>1200</v>
      </c>
      <c r="CD242" s="449" t="s">
        <v>1201</v>
      </c>
      <c r="CE242" s="449" t="s">
        <v>1202</v>
      </c>
      <c r="CF242" s="449" t="s">
        <v>1055</v>
      </c>
      <c r="CG242" s="449" t="s">
        <v>1056</v>
      </c>
      <c r="CH242" s="449" t="s">
        <v>1203</v>
      </c>
      <c r="CI242" s="449" t="s">
        <v>195</v>
      </c>
    </row>
    <row r="243" spans="1:87" x14ac:dyDescent="0.3">
      <c r="A243">
        <f t="shared" si="16"/>
        <v>185706</v>
      </c>
      <c r="B243" t="s">
        <v>2677</v>
      </c>
      <c r="C243" s="389" t="str">
        <f t="shared" si="17"/>
        <v>185706</v>
      </c>
      <c r="D243" s="297" t="s">
        <v>1079</v>
      </c>
      <c r="E243" s="435" t="s">
        <v>2053</v>
      </c>
      <c r="F243" s="435" t="s">
        <v>1607</v>
      </c>
      <c r="G243" s="435" t="s">
        <v>1376</v>
      </c>
      <c r="H243" s="436">
        <v>2006</v>
      </c>
      <c r="I243" s="435" t="s">
        <v>1717</v>
      </c>
      <c r="J243" s="435" t="s">
        <v>1718</v>
      </c>
      <c r="K243" s="435" t="s">
        <v>1612</v>
      </c>
      <c r="L243" s="437">
        <v>39218</v>
      </c>
      <c r="M243" s="437">
        <v>39225</v>
      </c>
      <c r="N243" s="435" t="s">
        <v>1608</v>
      </c>
      <c r="O243" s="436">
        <v>23993</v>
      </c>
      <c r="P243" s="435" t="s">
        <v>1341</v>
      </c>
      <c r="Q243" s="438"/>
      <c r="R243" s="435" t="s">
        <v>1613</v>
      </c>
      <c r="S243" s="436">
        <v>133810</v>
      </c>
      <c r="T243" s="435" t="s">
        <v>1608</v>
      </c>
      <c r="U243" s="439">
        <v>902</v>
      </c>
      <c r="V243" s="435" t="s">
        <v>250</v>
      </c>
      <c r="W243" s="435" t="s">
        <v>2052</v>
      </c>
      <c r="X243" s="436" t="b">
        <v>0</v>
      </c>
      <c r="Y243" s="435" t="s">
        <v>1341</v>
      </c>
      <c r="Z243" s="435" t="s">
        <v>1341</v>
      </c>
      <c r="AA243" t="str">
        <f t="shared" si="15"/>
        <v>H-Chilliwack River H</v>
      </c>
      <c r="AN243" s="449" t="s">
        <v>188</v>
      </c>
      <c r="AO243" s="449">
        <v>4.0999999999999996</v>
      </c>
      <c r="AP243" s="449">
        <v>20150204</v>
      </c>
      <c r="AQ243" s="449" t="s">
        <v>1047</v>
      </c>
      <c r="AR243" s="449" t="s">
        <v>1047</v>
      </c>
      <c r="AS243" s="449">
        <v>3</v>
      </c>
      <c r="AT243" s="449">
        <v>185237</v>
      </c>
      <c r="AU243" s="449">
        <v>0</v>
      </c>
      <c r="AV243" s="449"/>
      <c r="AW243" s="449"/>
      <c r="AX243" s="449"/>
      <c r="AY243" s="449"/>
      <c r="AZ243" s="449">
        <v>1</v>
      </c>
      <c r="BA243" s="449">
        <v>1</v>
      </c>
      <c r="BB243" s="449">
        <v>2005</v>
      </c>
      <c r="BC243" s="449">
        <v>20070425</v>
      </c>
      <c r="BD243" s="449">
        <v>20070425</v>
      </c>
      <c r="BE243" s="449" t="s">
        <v>1195</v>
      </c>
      <c r="BF243" s="449" t="s">
        <v>1196</v>
      </c>
      <c r="BG243" s="449" t="s">
        <v>1197</v>
      </c>
      <c r="BH243" s="449" t="s">
        <v>1198</v>
      </c>
      <c r="BI243" s="449" t="s">
        <v>192</v>
      </c>
      <c r="BJ243" s="449" t="s">
        <v>193</v>
      </c>
      <c r="BK243" s="449"/>
      <c r="BL243" s="449">
        <v>16.690000000000001</v>
      </c>
      <c r="BM243" s="449">
        <v>112</v>
      </c>
      <c r="BN243" s="449" t="s">
        <v>195</v>
      </c>
      <c r="BO243" s="449">
        <v>5000</v>
      </c>
      <c r="BP243" s="449">
        <v>27776</v>
      </c>
      <c r="BQ243" s="449"/>
      <c r="BR243" s="449"/>
      <c r="BS243" s="449">
        <v>5000</v>
      </c>
      <c r="BT243" s="449">
        <v>92</v>
      </c>
      <c r="BU243" s="449"/>
      <c r="BV243" s="449"/>
      <c r="BW243" s="449"/>
      <c r="BX243" s="449">
        <v>3.3E-3</v>
      </c>
      <c r="BY243" s="449">
        <v>30</v>
      </c>
      <c r="BZ243" s="449">
        <v>301</v>
      </c>
      <c r="CA243" s="449"/>
      <c r="CB243" s="449" t="s">
        <v>1210</v>
      </c>
      <c r="CC243" s="449" t="s">
        <v>1200</v>
      </c>
      <c r="CD243" s="449" t="s">
        <v>1201</v>
      </c>
      <c r="CE243" s="449" t="s">
        <v>1202</v>
      </c>
      <c r="CF243" s="449" t="s">
        <v>1055</v>
      </c>
      <c r="CG243" s="449" t="s">
        <v>1056</v>
      </c>
      <c r="CH243" s="449" t="s">
        <v>1203</v>
      </c>
      <c r="CI243" s="449" t="s">
        <v>195</v>
      </c>
    </row>
    <row r="244" spans="1:87" x14ac:dyDescent="0.3">
      <c r="A244">
        <f t="shared" si="16"/>
        <v>185708</v>
      </c>
      <c r="B244" t="s">
        <v>2677</v>
      </c>
      <c r="C244" s="389" t="str">
        <f t="shared" si="17"/>
        <v>185708</v>
      </c>
      <c r="D244" s="297" t="s">
        <v>1079</v>
      </c>
      <c r="E244" s="435" t="s">
        <v>2054</v>
      </c>
      <c r="F244" s="435" t="s">
        <v>1607</v>
      </c>
      <c r="G244" s="435" t="s">
        <v>1376</v>
      </c>
      <c r="H244" s="436">
        <v>2006</v>
      </c>
      <c r="I244" s="435" t="s">
        <v>1717</v>
      </c>
      <c r="J244" s="435" t="s">
        <v>1718</v>
      </c>
      <c r="K244" s="435" t="s">
        <v>1612</v>
      </c>
      <c r="L244" s="437">
        <v>39218</v>
      </c>
      <c r="M244" s="437">
        <v>39237</v>
      </c>
      <c r="N244" s="435" t="s">
        <v>1608</v>
      </c>
      <c r="O244" s="436">
        <v>23603</v>
      </c>
      <c r="P244" s="435" t="s">
        <v>1341</v>
      </c>
      <c r="Q244" s="441"/>
      <c r="R244" s="435" t="s">
        <v>1613</v>
      </c>
      <c r="S244" s="439">
        <v>116483</v>
      </c>
      <c r="T244" s="435" t="s">
        <v>1608</v>
      </c>
      <c r="U244" s="439">
        <v>1311</v>
      </c>
      <c r="V244" s="435" t="s">
        <v>250</v>
      </c>
      <c r="W244" s="435" t="s">
        <v>2052</v>
      </c>
      <c r="X244" s="436" t="b">
        <v>0</v>
      </c>
      <c r="Y244" s="435" t="s">
        <v>1341</v>
      </c>
      <c r="Z244" s="435" t="s">
        <v>1341</v>
      </c>
      <c r="AA244" t="str">
        <f t="shared" si="15"/>
        <v>H-Chilliwack River H</v>
      </c>
      <c r="AN244" s="449" t="s">
        <v>188</v>
      </c>
      <c r="AO244" s="449">
        <v>4.0999999999999996</v>
      </c>
      <c r="AP244" s="449">
        <v>20150204</v>
      </c>
      <c r="AQ244" s="449" t="s">
        <v>1047</v>
      </c>
      <c r="AR244" s="449" t="s">
        <v>1047</v>
      </c>
      <c r="AS244" s="449">
        <v>3</v>
      </c>
      <c r="AT244" s="449">
        <v>185238</v>
      </c>
      <c r="AU244" s="449">
        <v>0</v>
      </c>
      <c r="AV244" s="449"/>
      <c r="AW244" s="449"/>
      <c r="AX244" s="449" t="s">
        <v>250</v>
      </c>
      <c r="AY244" s="449" t="s">
        <v>1060</v>
      </c>
      <c r="AZ244" s="449">
        <v>1</v>
      </c>
      <c r="BA244" s="449">
        <v>3</v>
      </c>
      <c r="BB244" s="449">
        <v>2005</v>
      </c>
      <c r="BC244" s="449">
        <v>20060502</v>
      </c>
      <c r="BD244" s="449">
        <v>20060515</v>
      </c>
      <c r="BE244" s="449" t="s">
        <v>1061</v>
      </c>
      <c r="BF244" s="449" t="s">
        <v>1062</v>
      </c>
      <c r="BG244" s="449" t="s">
        <v>1063</v>
      </c>
      <c r="BH244" s="449" t="s">
        <v>191</v>
      </c>
      <c r="BI244" s="449" t="s">
        <v>192</v>
      </c>
      <c r="BJ244" s="449" t="s">
        <v>193</v>
      </c>
      <c r="BK244" s="449"/>
      <c r="BL244" s="449">
        <v>5.75</v>
      </c>
      <c r="BM244" s="449"/>
      <c r="BN244" s="449" t="s">
        <v>195</v>
      </c>
      <c r="BO244" s="449">
        <v>5000</v>
      </c>
      <c r="BP244" s="449">
        <v>24719</v>
      </c>
      <c r="BQ244" s="449"/>
      <c r="BR244" s="449"/>
      <c r="BS244" s="449">
        <v>0</v>
      </c>
      <c r="BT244" s="449">
        <v>132638</v>
      </c>
      <c r="BU244" s="449">
        <v>5000</v>
      </c>
      <c r="BV244" s="449">
        <v>364</v>
      </c>
      <c r="BW244" s="449" t="s">
        <v>214</v>
      </c>
      <c r="BX244" s="449">
        <v>1.4500000000000001E-2</v>
      </c>
      <c r="BY244" s="449">
        <v>30</v>
      </c>
      <c r="BZ244" s="449">
        <v>451</v>
      </c>
      <c r="CA244" s="449"/>
      <c r="CB244" s="449" t="s">
        <v>1069</v>
      </c>
      <c r="CC244" s="449" t="s">
        <v>1065</v>
      </c>
      <c r="CD244" s="449" t="s">
        <v>1066</v>
      </c>
      <c r="CE244" s="449" t="s">
        <v>1067</v>
      </c>
      <c r="CF244" s="449" t="s">
        <v>1055</v>
      </c>
      <c r="CG244" s="449" t="s">
        <v>1056</v>
      </c>
      <c r="CH244" s="449" t="s">
        <v>1057</v>
      </c>
      <c r="CI244" s="449" t="s">
        <v>195</v>
      </c>
    </row>
    <row r="245" spans="1:87" x14ac:dyDescent="0.3">
      <c r="A245">
        <f t="shared" si="16"/>
        <v>185710</v>
      </c>
      <c r="B245" t="s">
        <v>2677</v>
      </c>
      <c r="C245" s="389" t="str">
        <f t="shared" si="17"/>
        <v>185710</v>
      </c>
      <c r="D245" s="297" t="s">
        <v>1079</v>
      </c>
      <c r="E245" s="435" t="s">
        <v>2057</v>
      </c>
      <c r="F245" s="435" t="s">
        <v>1607</v>
      </c>
      <c r="G245" s="435" t="s">
        <v>1376</v>
      </c>
      <c r="H245" s="436">
        <v>2006</v>
      </c>
      <c r="I245" s="435" t="s">
        <v>1717</v>
      </c>
      <c r="J245" s="435" t="s">
        <v>1718</v>
      </c>
      <c r="K245" s="435" t="s">
        <v>1612</v>
      </c>
      <c r="L245" s="437">
        <v>39218</v>
      </c>
      <c r="M245" s="437">
        <v>39237</v>
      </c>
      <c r="N245" s="435" t="s">
        <v>1608</v>
      </c>
      <c r="O245" s="436">
        <v>23612</v>
      </c>
      <c r="P245" s="435" t="s">
        <v>1341</v>
      </c>
      <c r="Q245" s="440"/>
      <c r="R245" s="435" t="s">
        <v>1613</v>
      </c>
      <c r="S245" s="436">
        <v>116483</v>
      </c>
      <c r="T245" s="435" t="s">
        <v>1608</v>
      </c>
      <c r="U245" s="439">
        <v>1309</v>
      </c>
      <c r="V245" s="435" t="s">
        <v>250</v>
      </c>
      <c r="W245" s="435" t="s">
        <v>2052</v>
      </c>
      <c r="X245" s="436" t="b">
        <v>0</v>
      </c>
      <c r="Y245" s="435" t="s">
        <v>1341</v>
      </c>
      <c r="Z245" s="435" t="s">
        <v>1341</v>
      </c>
      <c r="AA245" t="str">
        <f t="shared" si="15"/>
        <v>H-Chilliwack River H</v>
      </c>
      <c r="AN245" s="449" t="s">
        <v>188</v>
      </c>
      <c r="AO245" s="449">
        <v>4.0999999999999996</v>
      </c>
      <c r="AP245" s="449">
        <v>20150204</v>
      </c>
      <c r="AQ245" s="449" t="s">
        <v>1047</v>
      </c>
      <c r="AR245" s="449" t="s">
        <v>1047</v>
      </c>
      <c r="AS245" s="449">
        <v>3</v>
      </c>
      <c r="AT245" s="449">
        <v>185240</v>
      </c>
      <c r="AU245" s="449">
        <v>0</v>
      </c>
      <c r="AV245" s="449"/>
      <c r="AW245" s="449"/>
      <c r="AX245" s="449" t="s">
        <v>250</v>
      </c>
      <c r="AY245" s="449" t="s">
        <v>1060</v>
      </c>
      <c r="AZ245" s="449">
        <v>1</v>
      </c>
      <c r="BA245" s="449">
        <v>3</v>
      </c>
      <c r="BB245" s="449">
        <v>2005</v>
      </c>
      <c r="BC245" s="449">
        <v>20060502</v>
      </c>
      <c r="BD245" s="449">
        <v>20060502</v>
      </c>
      <c r="BE245" s="449" t="s">
        <v>1061</v>
      </c>
      <c r="BF245" s="449" t="s">
        <v>1062</v>
      </c>
      <c r="BG245" s="449" t="s">
        <v>1063</v>
      </c>
      <c r="BH245" s="449" t="s">
        <v>191</v>
      </c>
      <c r="BI245" s="449" t="s">
        <v>192</v>
      </c>
      <c r="BJ245" s="449" t="s">
        <v>193</v>
      </c>
      <c r="BK245" s="449"/>
      <c r="BL245" s="449">
        <v>5.75</v>
      </c>
      <c r="BM245" s="449"/>
      <c r="BN245" s="449" t="s">
        <v>195</v>
      </c>
      <c r="BO245" s="449">
        <v>5000</v>
      </c>
      <c r="BP245" s="449">
        <v>24719</v>
      </c>
      <c r="BQ245" s="449"/>
      <c r="BR245" s="449"/>
      <c r="BS245" s="449">
        <v>0</v>
      </c>
      <c r="BT245" s="449">
        <v>132607</v>
      </c>
      <c r="BU245" s="449">
        <v>5000</v>
      </c>
      <c r="BV245" s="449">
        <v>358</v>
      </c>
      <c r="BW245" s="449" t="s">
        <v>214</v>
      </c>
      <c r="BX245" s="449">
        <v>1.43E-2</v>
      </c>
      <c r="BY245" s="449">
        <v>30</v>
      </c>
      <c r="BZ245" s="449">
        <v>451</v>
      </c>
      <c r="CA245" s="449"/>
      <c r="CB245" s="449" t="s">
        <v>1070</v>
      </c>
      <c r="CC245" s="449" t="s">
        <v>1065</v>
      </c>
      <c r="CD245" s="449" t="s">
        <v>1066</v>
      </c>
      <c r="CE245" s="449" t="s">
        <v>1067</v>
      </c>
      <c r="CF245" s="449" t="s">
        <v>1055</v>
      </c>
      <c r="CG245" s="449" t="s">
        <v>1056</v>
      </c>
      <c r="CH245" s="449" t="s">
        <v>1057</v>
      </c>
      <c r="CI245" s="449" t="s">
        <v>195</v>
      </c>
    </row>
    <row r="246" spans="1:87" x14ac:dyDescent="0.3">
      <c r="A246">
        <f t="shared" si="16"/>
        <v>186030</v>
      </c>
      <c r="B246" t="s">
        <v>2677</v>
      </c>
      <c r="C246" s="389" t="str">
        <f t="shared" si="17"/>
        <v>186030</v>
      </c>
      <c r="D246" s="297" t="s">
        <v>1079</v>
      </c>
      <c r="E246" s="435" t="s">
        <v>2159</v>
      </c>
      <c r="F246" s="435" t="s">
        <v>1607</v>
      </c>
      <c r="G246" s="435" t="s">
        <v>1371</v>
      </c>
      <c r="H246" s="436">
        <v>2006</v>
      </c>
      <c r="I246" s="435" t="s">
        <v>1722</v>
      </c>
      <c r="J246" s="435" t="s">
        <v>1723</v>
      </c>
      <c r="K246" s="435" t="s">
        <v>1612</v>
      </c>
      <c r="L246" s="437">
        <v>39225</v>
      </c>
      <c r="M246" s="437">
        <v>39225</v>
      </c>
      <c r="N246" s="435" t="s">
        <v>1608</v>
      </c>
      <c r="O246" s="436">
        <v>24493</v>
      </c>
      <c r="P246" s="435" t="s">
        <v>1341</v>
      </c>
      <c r="Q246" s="440"/>
      <c r="R246" s="435" t="s">
        <v>1608</v>
      </c>
      <c r="S246" s="436">
        <v>443</v>
      </c>
      <c r="T246" s="435" t="s">
        <v>1341</v>
      </c>
      <c r="U246" s="440"/>
      <c r="V246" s="435" t="s">
        <v>1341</v>
      </c>
      <c r="W246" s="435" t="s">
        <v>1341</v>
      </c>
      <c r="X246" s="436" t="b">
        <v>0</v>
      </c>
      <c r="Y246" s="435" t="s">
        <v>1341</v>
      </c>
      <c r="Z246" s="435" t="s">
        <v>1341</v>
      </c>
      <c r="AA246" t="str">
        <f t="shared" si="15"/>
        <v>H-Chehalis River H</v>
      </c>
      <c r="AN246" s="449" t="s">
        <v>188</v>
      </c>
      <c r="AO246" s="449">
        <v>4.0999999999999996</v>
      </c>
      <c r="AP246" s="449">
        <v>20150204</v>
      </c>
      <c r="AQ246" s="449" t="s">
        <v>1047</v>
      </c>
      <c r="AR246" s="449" t="s">
        <v>1047</v>
      </c>
      <c r="AS246" s="449">
        <v>3</v>
      </c>
      <c r="AT246" s="449">
        <v>185242</v>
      </c>
      <c r="AU246" s="449">
        <v>0</v>
      </c>
      <c r="AV246" s="449"/>
      <c r="AW246" s="449"/>
      <c r="AX246" s="449"/>
      <c r="AY246" s="449"/>
      <c r="AZ246" s="449">
        <v>1</v>
      </c>
      <c r="BA246" s="449">
        <v>3</v>
      </c>
      <c r="BB246" s="449">
        <v>2006</v>
      </c>
      <c r="BC246" s="449">
        <v>20070601</v>
      </c>
      <c r="BD246" s="449">
        <v>20070601</v>
      </c>
      <c r="BE246" s="449" t="s">
        <v>1048</v>
      </c>
      <c r="BF246" s="449" t="s">
        <v>1049</v>
      </c>
      <c r="BG246" s="449" t="s">
        <v>1050</v>
      </c>
      <c r="BH246" s="449" t="s">
        <v>191</v>
      </c>
      <c r="BI246" s="449" t="s">
        <v>192</v>
      </c>
      <c r="BJ246" s="449" t="s">
        <v>193</v>
      </c>
      <c r="BK246" s="449"/>
      <c r="BL246" s="449">
        <v>5.5</v>
      </c>
      <c r="BM246" s="449">
        <v>82</v>
      </c>
      <c r="BN246" s="449" t="s">
        <v>195</v>
      </c>
      <c r="BO246" s="449">
        <v>5000</v>
      </c>
      <c r="BP246" s="449">
        <v>25899</v>
      </c>
      <c r="BQ246" s="449"/>
      <c r="BR246" s="449"/>
      <c r="BS246" s="449">
        <v>5000</v>
      </c>
      <c r="BT246" s="449">
        <v>59</v>
      </c>
      <c r="BU246" s="449"/>
      <c r="BV246" s="449"/>
      <c r="BW246" s="449"/>
      <c r="BX246" s="449">
        <v>2.3E-3</v>
      </c>
      <c r="BY246" s="449">
        <v>1</v>
      </c>
      <c r="BZ246" s="449">
        <v>1329</v>
      </c>
      <c r="CA246" s="449"/>
      <c r="CB246" s="449"/>
      <c r="CC246" s="449" t="s">
        <v>1052</v>
      </c>
      <c r="CD246" s="449" t="s">
        <v>1053</v>
      </c>
      <c r="CE246" s="449" t="s">
        <v>1054</v>
      </c>
      <c r="CF246" s="449" t="s">
        <v>1055</v>
      </c>
      <c r="CG246" s="449" t="s">
        <v>1056</v>
      </c>
      <c r="CH246" s="449" t="s">
        <v>1057</v>
      </c>
      <c r="CI246" s="449" t="s">
        <v>195</v>
      </c>
    </row>
    <row r="247" spans="1:87" x14ac:dyDescent="0.3">
      <c r="A247">
        <f t="shared" si="16"/>
        <v>186031</v>
      </c>
      <c r="B247" t="s">
        <v>2677</v>
      </c>
      <c r="C247" s="389" t="str">
        <f t="shared" si="17"/>
        <v>186031</v>
      </c>
      <c r="D247" s="297" t="s">
        <v>1079</v>
      </c>
      <c r="E247" s="435" t="s">
        <v>2161</v>
      </c>
      <c r="F247" s="435" t="s">
        <v>1607</v>
      </c>
      <c r="G247" s="435" t="s">
        <v>1371</v>
      </c>
      <c r="H247" s="436">
        <v>2006</v>
      </c>
      <c r="I247" s="435" t="s">
        <v>1722</v>
      </c>
      <c r="J247" s="435" t="s">
        <v>1723</v>
      </c>
      <c r="K247" s="435" t="s">
        <v>1612</v>
      </c>
      <c r="L247" s="437">
        <v>39226</v>
      </c>
      <c r="M247" s="437">
        <v>39226</v>
      </c>
      <c r="N247" s="435" t="s">
        <v>1608</v>
      </c>
      <c r="O247" s="436">
        <v>25699</v>
      </c>
      <c r="P247" s="435" t="s">
        <v>1341</v>
      </c>
      <c r="Q247" s="440"/>
      <c r="R247" s="435" t="s">
        <v>1608</v>
      </c>
      <c r="S247" s="436">
        <v>347</v>
      </c>
      <c r="T247" s="435" t="s">
        <v>1341</v>
      </c>
      <c r="U247" s="440"/>
      <c r="V247" s="435" t="s">
        <v>1341</v>
      </c>
      <c r="W247" s="435" t="s">
        <v>1341</v>
      </c>
      <c r="X247" s="436" t="b">
        <v>0</v>
      </c>
      <c r="Y247" s="435" t="s">
        <v>1341</v>
      </c>
      <c r="Z247" s="435" t="s">
        <v>1341</v>
      </c>
      <c r="AA247" t="str">
        <f t="shared" si="15"/>
        <v>H-Chehalis River H</v>
      </c>
      <c r="AN247" s="449" t="s">
        <v>188</v>
      </c>
      <c r="AO247" s="449">
        <v>4.0999999999999996</v>
      </c>
      <c r="AP247" s="449">
        <v>20150204</v>
      </c>
      <c r="AQ247" s="449" t="s">
        <v>1047</v>
      </c>
      <c r="AR247" s="449" t="s">
        <v>1047</v>
      </c>
      <c r="AS247" s="449">
        <v>3</v>
      </c>
      <c r="AT247" s="449">
        <v>185257</v>
      </c>
      <c r="AU247" s="449">
        <v>0</v>
      </c>
      <c r="AV247" s="449"/>
      <c r="AW247" s="449"/>
      <c r="AX247" s="449"/>
      <c r="AY247" s="449"/>
      <c r="AZ247" s="449">
        <v>1</v>
      </c>
      <c r="BA247" s="449">
        <v>3</v>
      </c>
      <c r="BB247" s="449">
        <v>2005</v>
      </c>
      <c r="BC247" s="449">
        <v>20060518</v>
      </c>
      <c r="BD247" s="449">
        <v>20060528</v>
      </c>
      <c r="BE247" s="449" t="s">
        <v>1080</v>
      </c>
      <c r="BF247" s="449" t="s">
        <v>1081</v>
      </c>
      <c r="BG247" s="449" t="s">
        <v>1082</v>
      </c>
      <c r="BH247" s="449" t="s">
        <v>191</v>
      </c>
      <c r="BI247" s="449" t="s">
        <v>192</v>
      </c>
      <c r="BJ247" s="449" t="s">
        <v>193</v>
      </c>
      <c r="BK247" s="449"/>
      <c r="BL247" s="449">
        <v>5.36</v>
      </c>
      <c r="BM247" s="449">
        <v>76</v>
      </c>
      <c r="BN247" s="449" t="s">
        <v>195</v>
      </c>
      <c r="BO247" s="449">
        <v>5000</v>
      </c>
      <c r="BP247" s="449">
        <v>25145</v>
      </c>
      <c r="BQ247" s="449"/>
      <c r="BR247" s="449"/>
      <c r="BS247" s="449">
        <v>0</v>
      </c>
      <c r="BT247" s="449">
        <v>692768</v>
      </c>
      <c r="BU247" s="449"/>
      <c r="BV247" s="449"/>
      <c r="BW247" s="449" t="s">
        <v>214</v>
      </c>
      <c r="BX247" s="449"/>
      <c r="BY247" s="449">
        <v>1</v>
      </c>
      <c r="BZ247" s="449">
        <v>100</v>
      </c>
      <c r="CA247" s="449"/>
      <c r="CB247" s="449" t="s">
        <v>1083</v>
      </c>
      <c r="CC247" s="449" t="s">
        <v>1084</v>
      </c>
      <c r="CD247" s="449" t="s">
        <v>1085</v>
      </c>
      <c r="CE247" s="449" t="s">
        <v>1086</v>
      </c>
      <c r="CF247" s="449" t="s">
        <v>1055</v>
      </c>
      <c r="CG247" s="449" t="s">
        <v>1087</v>
      </c>
      <c r="CH247" s="449" t="s">
        <v>1088</v>
      </c>
      <c r="CI247" s="449" t="s">
        <v>195</v>
      </c>
    </row>
    <row r="248" spans="1:87" x14ac:dyDescent="0.3">
      <c r="A248">
        <f t="shared" si="16"/>
        <v>186032</v>
      </c>
      <c r="B248" t="s">
        <v>2677</v>
      </c>
      <c r="C248" s="389" t="str">
        <f t="shared" si="17"/>
        <v>186032</v>
      </c>
      <c r="D248" s="297" t="s">
        <v>1079</v>
      </c>
      <c r="E248" s="435" t="s">
        <v>2160</v>
      </c>
      <c r="F248" s="435" t="s">
        <v>1607</v>
      </c>
      <c r="G248" s="435" t="s">
        <v>1371</v>
      </c>
      <c r="H248" s="436">
        <v>2006</v>
      </c>
      <c r="I248" s="435" t="s">
        <v>1722</v>
      </c>
      <c r="J248" s="435" t="s">
        <v>1723</v>
      </c>
      <c r="K248" s="435" t="s">
        <v>1612</v>
      </c>
      <c r="L248" s="437">
        <v>39232</v>
      </c>
      <c r="M248" s="437">
        <v>39232</v>
      </c>
      <c r="N248" s="435" t="s">
        <v>1608</v>
      </c>
      <c r="O248" s="436">
        <v>25782</v>
      </c>
      <c r="P248" s="435" t="s">
        <v>1341</v>
      </c>
      <c r="Q248" s="441"/>
      <c r="R248" s="435" t="s">
        <v>1608</v>
      </c>
      <c r="S248" s="436">
        <v>163</v>
      </c>
      <c r="T248" s="435" t="s">
        <v>1341</v>
      </c>
      <c r="U248" s="441"/>
      <c r="V248" s="435" t="s">
        <v>1341</v>
      </c>
      <c r="W248" s="435" t="s">
        <v>1341</v>
      </c>
      <c r="X248" s="436" t="b">
        <v>0</v>
      </c>
      <c r="Y248" s="435" t="s">
        <v>1341</v>
      </c>
      <c r="Z248" s="435" t="s">
        <v>1341</v>
      </c>
      <c r="AA248" t="str">
        <f t="shared" si="15"/>
        <v>H-Chehalis River H</v>
      </c>
      <c r="AN248" s="449" t="s">
        <v>188</v>
      </c>
      <c r="AO248" s="449">
        <v>4.0999999999999996</v>
      </c>
      <c r="AP248" s="449">
        <v>20150204</v>
      </c>
      <c r="AQ248" s="449" t="s">
        <v>1047</v>
      </c>
      <c r="AR248" s="449" t="s">
        <v>1047</v>
      </c>
      <c r="AS248" s="449">
        <v>3</v>
      </c>
      <c r="AT248" s="449">
        <v>185258</v>
      </c>
      <c r="AU248" s="449">
        <v>0</v>
      </c>
      <c r="AV248" s="449"/>
      <c r="AW248" s="449"/>
      <c r="AX248" s="449"/>
      <c r="AY248" s="449"/>
      <c r="AZ248" s="449">
        <v>1</v>
      </c>
      <c r="BA248" s="449">
        <v>3</v>
      </c>
      <c r="BB248" s="449">
        <v>2005</v>
      </c>
      <c r="BC248" s="449">
        <v>20060523</v>
      </c>
      <c r="BD248" s="449">
        <v>20060527</v>
      </c>
      <c r="BE248" s="449" t="s">
        <v>1080</v>
      </c>
      <c r="BF248" s="449" t="s">
        <v>1081</v>
      </c>
      <c r="BG248" s="449" t="s">
        <v>1082</v>
      </c>
      <c r="BH248" s="449" t="s">
        <v>191</v>
      </c>
      <c r="BI248" s="449" t="s">
        <v>192</v>
      </c>
      <c r="BJ248" s="449" t="s">
        <v>193</v>
      </c>
      <c r="BK248" s="449"/>
      <c r="BL248" s="449">
        <v>4.92</v>
      </c>
      <c r="BM248" s="449">
        <v>75</v>
      </c>
      <c r="BN248" s="449" t="s">
        <v>195</v>
      </c>
      <c r="BO248" s="449">
        <v>5000</v>
      </c>
      <c r="BP248" s="449">
        <v>25022</v>
      </c>
      <c r="BQ248" s="449"/>
      <c r="BR248" s="449"/>
      <c r="BS248" s="449">
        <v>0</v>
      </c>
      <c r="BT248" s="449">
        <v>701743</v>
      </c>
      <c r="BU248" s="449"/>
      <c r="BV248" s="449"/>
      <c r="BW248" s="449" t="s">
        <v>214</v>
      </c>
      <c r="BX248" s="449"/>
      <c r="BY248" s="449">
        <v>1</v>
      </c>
      <c r="BZ248" s="449">
        <v>100</v>
      </c>
      <c r="CA248" s="449"/>
      <c r="CB248" s="449" t="s">
        <v>1089</v>
      </c>
      <c r="CC248" s="449" t="s">
        <v>1084</v>
      </c>
      <c r="CD248" s="449" t="s">
        <v>1085</v>
      </c>
      <c r="CE248" s="449" t="s">
        <v>1086</v>
      </c>
      <c r="CF248" s="449" t="s">
        <v>1055</v>
      </c>
      <c r="CG248" s="449" t="s">
        <v>1087</v>
      </c>
      <c r="CH248" s="449" t="s">
        <v>1088</v>
      </c>
      <c r="CI248" s="449" t="s">
        <v>195</v>
      </c>
    </row>
    <row r="249" spans="1:87" x14ac:dyDescent="0.3">
      <c r="A249">
        <f t="shared" si="16"/>
        <v>185001</v>
      </c>
      <c r="B249" t="s">
        <v>2677</v>
      </c>
      <c r="C249" s="389" t="str">
        <f t="shared" si="17"/>
        <v>185001</v>
      </c>
      <c r="D249" s="297" t="s">
        <v>1079</v>
      </c>
      <c r="E249" s="435" t="s">
        <v>2156</v>
      </c>
      <c r="F249" s="435" t="s">
        <v>1607</v>
      </c>
      <c r="G249" s="435" t="s">
        <v>1371</v>
      </c>
      <c r="H249" s="436">
        <v>2007</v>
      </c>
      <c r="I249" s="435" t="s">
        <v>1722</v>
      </c>
      <c r="J249" s="435" t="s">
        <v>1723</v>
      </c>
      <c r="K249" s="435" t="s">
        <v>1612</v>
      </c>
      <c r="L249" s="437">
        <v>39609</v>
      </c>
      <c r="M249" s="437">
        <v>39609</v>
      </c>
      <c r="N249" s="435" t="s">
        <v>1608</v>
      </c>
      <c r="O249" s="436">
        <v>25530</v>
      </c>
      <c r="P249" s="435" t="s">
        <v>1341</v>
      </c>
      <c r="Q249" s="441"/>
      <c r="R249" s="435" t="s">
        <v>1608</v>
      </c>
      <c r="S249" s="436">
        <v>415</v>
      </c>
      <c r="T249" s="435" t="s">
        <v>1341</v>
      </c>
      <c r="U249" s="441"/>
      <c r="V249" s="435" t="s">
        <v>1341</v>
      </c>
      <c r="W249" s="435" t="s">
        <v>1341</v>
      </c>
      <c r="X249" s="436" t="b">
        <v>0</v>
      </c>
      <c r="Y249" s="435" t="s">
        <v>1341</v>
      </c>
      <c r="Z249" s="435" t="s">
        <v>1341</v>
      </c>
      <c r="AA249" t="str">
        <f t="shared" si="15"/>
        <v>H-Chehalis River H</v>
      </c>
      <c r="AN249" s="449" t="s">
        <v>188</v>
      </c>
      <c r="AO249" s="449">
        <v>4.0999999999999996</v>
      </c>
      <c r="AP249" s="449">
        <v>20150204</v>
      </c>
      <c r="AQ249" s="449" t="s">
        <v>1047</v>
      </c>
      <c r="AR249" s="449" t="s">
        <v>1047</v>
      </c>
      <c r="AS249" s="449">
        <v>3</v>
      </c>
      <c r="AT249" s="449">
        <v>185259</v>
      </c>
      <c r="AU249" s="449">
        <v>0</v>
      </c>
      <c r="AV249" s="449"/>
      <c r="AW249" s="449"/>
      <c r="AX249" s="449"/>
      <c r="AY249" s="449"/>
      <c r="AZ249" s="449">
        <v>1</v>
      </c>
      <c r="BA249" s="449">
        <v>3</v>
      </c>
      <c r="BB249" s="449">
        <v>2005</v>
      </c>
      <c r="BC249" s="449">
        <v>20060519</v>
      </c>
      <c r="BD249" s="449">
        <v>20060528</v>
      </c>
      <c r="BE249" s="449" t="s">
        <v>1080</v>
      </c>
      <c r="BF249" s="449" t="s">
        <v>1081</v>
      </c>
      <c r="BG249" s="449" t="s">
        <v>1082</v>
      </c>
      <c r="BH249" s="449" t="s">
        <v>191</v>
      </c>
      <c r="BI249" s="449" t="s">
        <v>192</v>
      </c>
      <c r="BJ249" s="449" t="s">
        <v>193</v>
      </c>
      <c r="BK249" s="449"/>
      <c r="BL249" s="449">
        <v>4.78</v>
      </c>
      <c r="BM249" s="449">
        <v>72</v>
      </c>
      <c r="BN249" s="449" t="s">
        <v>195</v>
      </c>
      <c r="BO249" s="449">
        <v>5000</v>
      </c>
      <c r="BP249" s="449">
        <v>25085</v>
      </c>
      <c r="BQ249" s="449"/>
      <c r="BR249" s="449"/>
      <c r="BS249" s="449">
        <v>0</v>
      </c>
      <c r="BT249" s="449">
        <v>1212206</v>
      </c>
      <c r="BU249" s="449"/>
      <c r="BV249" s="449"/>
      <c r="BW249" s="449" t="s">
        <v>214</v>
      </c>
      <c r="BX249" s="449"/>
      <c r="BY249" s="449">
        <v>1</v>
      </c>
      <c r="BZ249" s="449">
        <v>100</v>
      </c>
      <c r="CA249" s="449"/>
      <c r="CB249" s="449" t="s">
        <v>1090</v>
      </c>
      <c r="CC249" s="449" t="s">
        <v>1084</v>
      </c>
      <c r="CD249" s="449" t="s">
        <v>1085</v>
      </c>
      <c r="CE249" s="449" t="s">
        <v>1086</v>
      </c>
      <c r="CF249" s="449" t="s">
        <v>1055</v>
      </c>
      <c r="CG249" s="449" t="s">
        <v>1087</v>
      </c>
      <c r="CH249" s="449" t="s">
        <v>1088</v>
      </c>
      <c r="CI249" s="449" t="s">
        <v>195</v>
      </c>
    </row>
    <row r="250" spans="1:87" x14ac:dyDescent="0.3">
      <c r="A250">
        <f t="shared" si="16"/>
        <v>185002</v>
      </c>
      <c r="B250" t="s">
        <v>2677</v>
      </c>
      <c r="C250" s="389" t="str">
        <f t="shared" si="17"/>
        <v>185002</v>
      </c>
      <c r="D250" s="297" t="s">
        <v>1079</v>
      </c>
      <c r="E250" s="435" t="s">
        <v>2155</v>
      </c>
      <c r="F250" s="435" t="s">
        <v>1607</v>
      </c>
      <c r="G250" s="435" t="s">
        <v>1371</v>
      </c>
      <c r="H250" s="436">
        <v>2007</v>
      </c>
      <c r="I250" s="435" t="s">
        <v>1722</v>
      </c>
      <c r="J250" s="435" t="s">
        <v>1723</v>
      </c>
      <c r="K250" s="435" t="s">
        <v>1612</v>
      </c>
      <c r="L250" s="437">
        <v>39617</v>
      </c>
      <c r="M250" s="437">
        <v>39617</v>
      </c>
      <c r="N250" s="435" t="s">
        <v>1608</v>
      </c>
      <c r="O250" s="436">
        <v>27829</v>
      </c>
      <c r="P250" s="435" t="s">
        <v>1341</v>
      </c>
      <c r="Q250" s="438"/>
      <c r="R250" s="435" t="s">
        <v>1341</v>
      </c>
      <c r="S250" s="440"/>
      <c r="T250" s="435" t="s">
        <v>1341</v>
      </c>
      <c r="U250" s="441"/>
      <c r="V250" s="435" t="s">
        <v>1341</v>
      </c>
      <c r="W250" s="435" t="s">
        <v>1341</v>
      </c>
      <c r="X250" s="436" t="b">
        <v>0</v>
      </c>
      <c r="Y250" s="435" t="s">
        <v>1341</v>
      </c>
      <c r="Z250" s="435" t="s">
        <v>1341</v>
      </c>
      <c r="AA250" t="str">
        <f t="shared" si="15"/>
        <v>H-Chehalis River H</v>
      </c>
      <c r="AN250" s="449" t="s">
        <v>188</v>
      </c>
      <c r="AO250" s="449">
        <v>4.0999999999999996</v>
      </c>
      <c r="AP250" s="449">
        <v>20150204</v>
      </c>
      <c r="AQ250" s="449" t="s">
        <v>1047</v>
      </c>
      <c r="AR250" s="449" t="s">
        <v>1047</v>
      </c>
      <c r="AS250" s="449">
        <v>3</v>
      </c>
      <c r="AT250" s="449">
        <v>185260</v>
      </c>
      <c r="AU250" s="449">
        <v>0</v>
      </c>
      <c r="AV250" s="449"/>
      <c r="AW250" s="449"/>
      <c r="AX250" s="449"/>
      <c r="AY250" s="449"/>
      <c r="AZ250" s="449">
        <v>1</v>
      </c>
      <c r="BA250" s="449">
        <v>3</v>
      </c>
      <c r="BB250" s="449">
        <v>2005</v>
      </c>
      <c r="BC250" s="449">
        <v>20060519</v>
      </c>
      <c r="BD250" s="449">
        <v>20060528</v>
      </c>
      <c r="BE250" s="449" t="s">
        <v>1080</v>
      </c>
      <c r="BF250" s="449" t="s">
        <v>1081</v>
      </c>
      <c r="BG250" s="449" t="s">
        <v>1082</v>
      </c>
      <c r="BH250" s="449" t="s">
        <v>191</v>
      </c>
      <c r="BI250" s="449" t="s">
        <v>192</v>
      </c>
      <c r="BJ250" s="449" t="s">
        <v>193</v>
      </c>
      <c r="BK250" s="449"/>
      <c r="BL250" s="449">
        <v>4.46</v>
      </c>
      <c r="BM250" s="449">
        <v>70</v>
      </c>
      <c r="BN250" s="449" t="s">
        <v>195</v>
      </c>
      <c r="BO250" s="449">
        <v>5000</v>
      </c>
      <c r="BP250" s="449">
        <v>25027</v>
      </c>
      <c r="BQ250" s="449"/>
      <c r="BR250" s="449"/>
      <c r="BS250" s="449">
        <v>0</v>
      </c>
      <c r="BT250" s="449">
        <v>1191448</v>
      </c>
      <c r="BU250" s="449">
        <v>5000</v>
      </c>
      <c r="BV250" s="449">
        <v>126</v>
      </c>
      <c r="BW250" s="449" t="s">
        <v>214</v>
      </c>
      <c r="BX250" s="449">
        <v>5.0000000000000001E-3</v>
      </c>
      <c r="BY250" s="449">
        <v>1</v>
      </c>
      <c r="BZ250" s="449">
        <v>100</v>
      </c>
      <c r="CA250" s="449"/>
      <c r="CB250" s="449" t="s">
        <v>1091</v>
      </c>
      <c r="CC250" s="449" t="s">
        <v>1084</v>
      </c>
      <c r="CD250" s="449" t="s">
        <v>1085</v>
      </c>
      <c r="CE250" s="449" t="s">
        <v>1086</v>
      </c>
      <c r="CF250" s="449" t="s">
        <v>1055</v>
      </c>
      <c r="CG250" s="449" t="s">
        <v>1087</v>
      </c>
      <c r="CH250" s="449" t="s">
        <v>1088</v>
      </c>
      <c r="CI250" s="449" t="s">
        <v>195</v>
      </c>
    </row>
    <row r="251" spans="1:87" x14ac:dyDescent="0.3">
      <c r="A251">
        <f t="shared" si="16"/>
        <v>185040</v>
      </c>
      <c r="B251" t="s">
        <v>2677</v>
      </c>
      <c r="C251" s="389" t="str">
        <f t="shared" si="17"/>
        <v>185040</v>
      </c>
      <c r="D251" s="297" t="s">
        <v>1079</v>
      </c>
      <c r="E251" s="435" t="s">
        <v>2154</v>
      </c>
      <c r="F251" s="435" t="s">
        <v>1607</v>
      </c>
      <c r="G251" s="435" t="s">
        <v>1371</v>
      </c>
      <c r="H251" s="436">
        <v>2007</v>
      </c>
      <c r="I251" s="435" t="s">
        <v>1722</v>
      </c>
      <c r="J251" s="435" t="s">
        <v>1723</v>
      </c>
      <c r="K251" s="435" t="s">
        <v>1612</v>
      </c>
      <c r="L251" s="437">
        <v>39615</v>
      </c>
      <c r="M251" s="437">
        <v>39615</v>
      </c>
      <c r="N251" s="435" t="s">
        <v>1608</v>
      </c>
      <c r="O251" s="436">
        <v>26026</v>
      </c>
      <c r="P251" s="435" t="s">
        <v>1341</v>
      </c>
      <c r="Q251" s="440"/>
      <c r="R251" s="435" t="s">
        <v>1608</v>
      </c>
      <c r="S251" s="436">
        <v>105</v>
      </c>
      <c r="T251" s="435" t="s">
        <v>1341</v>
      </c>
      <c r="U251" s="440"/>
      <c r="V251" s="435" t="s">
        <v>1341</v>
      </c>
      <c r="W251" s="435" t="s">
        <v>1341</v>
      </c>
      <c r="X251" s="436" t="b">
        <v>0</v>
      </c>
      <c r="Y251" s="435" t="s">
        <v>1341</v>
      </c>
      <c r="Z251" s="435" t="s">
        <v>1341</v>
      </c>
      <c r="AA251" t="str">
        <f t="shared" si="15"/>
        <v>H-Chehalis River H</v>
      </c>
      <c r="AN251" s="449" t="s">
        <v>188</v>
      </c>
      <c r="AO251" s="449">
        <v>4.0999999999999996</v>
      </c>
      <c r="AP251" s="449">
        <v>20150204</v>
      </c>
      <c r="AQ251" s="449" t="s">
        <v>1047</v>
      </c>
      <c r="AR251" s="449" t="s">
        <v>1047</v>
      </c>
      <c r="AS251" s="449">
        <v>3</v>
      </c>
      <c r="AT251" s="449">
        <v>185263</v>
      </c>
      <c r="AU251" s="449">
        <v>0</v>
      </c>
      <c r="AV251" s="449"/>
      <c r="AW251" s="449"/>
      <c r="AX251" s="449"/>
      <c r="AY251" s="449"/>
      <c r="AZ251" s="449">
        <v>1</v>
      </c>
      <c r="BA251" s="449">
        <v>3</v>
      </c>
      <c r="BB251" s="449">
        <v>2006</v>
      </c>
      <c r="BC251" s="449">
        <v>20070604</v>
      </c>
      <c r="BD251" s="449">
        <v>20070604</v>
      </c>
      <c r="BE251" s="449" t="s">
        <v>1048</v>
      </c>
      <c r="BF251" s="449" t="s">
        <v>1049</v>
      </c>
      <c r="BG251" s="449" t="s">
        <v>1050</v>
      </c>
      <c r="BH251" s="449" t="s">
        <v>191</v>
      </c>
      <c r="BI251" s="449" t="s">
        <v>192</v>
      </c>
      <c r="BJ251" s="449" t="s">
        <v>193</v>
      </c>
      <c r="BK251" s="449"/>
      <c r="BL251" s="449">
        <v>5.8</v>
      </c>
      <c r="BM251" s="449">
        <v>82</v>
      </c>
      <c r="BN251" s="449" t="s">
        <v>195</v>
      </c>
      <c r="BO251" s="449">
        <v>5000</v>
      </c>
      <c r="BP251" s="449">
        <v>25965</v>
      </c>
      <c r="BQ251" s="449"/>
      <c r="BR251" s="449"/>
      <c r="BS251" s="449">
        <v>5000</v>
      </c>
      <c r="BT251" s="449">
        <v>21</v>
      </c>
      <c r="BU251" s="449"/>
      <c r="BV251" s="449"/>
      <c r="BW251" s="449"/>
      <c r="BX251" s="449">
        <v>8.0000000000000004E-4</v>
      </c>
      <c r="BY251" s="449">
        <v>1</v>
      </c>
      <c r="BZ251" s="449">
        <v>1259</v>
      </c>
      <c r="CA251" s="449"/>
      <c r="CB251" s="449"/>
      <c r="CC251" s="449" t="s">
        <v>1052</v>
      </c>
      <c r="CD251" s="449" t="s">
        <v>1053</v>
      </c>
      <c r="CE251" s="449" t="s">
        <v>1054</v>
      </c>
      <c r="CF251" s="449" t="s">
        <v>1055</v>
      </c>
      <c r="CG251" s="449" t="s">
        <v>1056</v>
      </c>
      <c r="CH251" s="449" t="s">
        <v>1057</v>
      </c>
      <c r="CI251" s="449" t="s">
        <v>195</v>
      </c>
    </row>
    <row r="252" spans="1:87" x14ac:dyDescent="0.3">
      <c r="A252">
        <f t="shared" si="16"/>
        <v>185556</v>
      </c>
      <c r="B252" t="s">
        <v>2677</v>
      </c>
      <c r="C252" s="389" t="str">
        <f t="shared" si="17"/>
        <v>185556</v>
      </c>
      <c r="D252" s="297" t="s">
        <v>1079</v>
      </c>
      <c r="E252" s="435" t="s">
        <v>2150</v>
      </c>
      <c r="F252" s="435" t="s">
        <v>1607</v>
      </c>
      <c r="G252" s="435" t="s">
        <v>1371</v>
      </c>
      <c r="H252" s="436">
        <v>2007</v>
      </c>
      <c r="I252" s="435" t="s">
        <v>1722</v>
      </c>
      <c r="J252" s="435" t="s">
        <v>1723</v>
      </c>
      <c r="K252" s="435" t="s">
        <v>1612</v>
      </c>
      <c r="L252" s="437">
        <v>39601</v>
      </c>
      <c r="M252" s="437">
        <v>39601</v>
      </c>
      <c r="N252" s="435" t="s">
        <v>1608</v>
      </c>
      <c r="O252" s="436">
        <v>25857</v>
      </c>
      <c r="P252" s="435" t="s">
        <v>1341</v>
      </c>
      <c r="Q252" s="441"/>
      <c r="R252" s="435" t="s">
        <v>1608</v>
      </c>
      <c r="S252" s="436">
        <v>104</v>
      </c>
      <c r="T252" s="435" t="s">
        <v>1341</v>
      </c>
      <c r="U252" s="438"/>
      <c r="V252" s="435" t="s">
        <v>1341</v>
      </c>
      <c r="W252" s="435" t="s">
        <v>1341</v>
      </c>
      <c r="X252" s="436" t="b">
        <v>0</v>
      </c>
      <c r="Y252" s="435" t="s">
        <v>1341</v>
      </c>
      <c r="Z252" s="435" t="s">
        <v>1341</v>
      </c>
      <c r="AA252" t="str">
        <f t="shared" si="15"/>
        <v>H-Chehalis River H</v>
      </c>
      <c r="AN252" s="449" t="s">
        <v>188</v>
      </c>
      <c r="AO252" s="449">
        <v>4.0999999999999996</v>
      </c>
      <c r="AP252" s="449">
        <v>20150204</v>
      </c>
      <c r="AQ252" s="449" t="s">
        <v>1047</v>
      </c>
      <c r="AR252" s="449" t="s">
        <v>1047</v>
      </c>
      <c r="AS252" s="449">
        <v>3</v>
      </c>
      <c r="AT252" s="449">
        <v>185301</v>
      </c>
      <c r="AU252" s="449">
        <v>0</v>
      </c>
      <c r="AV252" s="449"/>
      <c r="AW252" s="449"/>
      <c r="AX252" s="449"/>
      <c r="AY252" s="449"/>
      <c r="AZ252" s="449">
        <v>1</v>
      </c>
      <c r="BA252" s="449">
        <v>3</v>
      </c>
      <c r="BB252" s="449">
        <v>2005</v>
      </c>
      <c r="BC252" s="449">
        <v>20060523</v>
      </c>
      <c r="BD252" s="449">
        <v>20060616</v>
      </c>
      <c r="BE252" s="449" t="s">
        <v>1126</v>
      </c>
      <c r="BF252" s="449" t="s">
        <v>1127</v>
      </c>
      <c r="BG252" s="449" t="s">
        <v>1128</v>
      </c>
      <c r="BH252" s="449" t="s">
        <v>191</v>
      </c>
      <c r="BI252" s="449" t="s">
        <v>192</v>
      </c>
      <c r="BJ252" s="449" t="s">
        <v>193</v>
      </c>
      <c r="BK252" s="449"/>
      <c r="BL252" s="449">
        <v>5.8</v>
      </c>
      <c r="BM252" s="449">
        <v>80</v>
      </c>
      <c r="BN252" s="449" t="s">
        <v>195</v>
      </c>
      <c r="BO252" s="449">
        <v>5000</v>
      </c>
      <c r="BP252" s="449">
        <v>29199</v>
      </c>
      <c r="BQ252" s="449"/>
      <c r="BR252" s="449"/>
      <c r="BS252" s="449">
        <v>0</v>
      </c>
      <c r="BT252" s="449">
        <v>548593</v>
      </c>
      <c r="BU252" s="449"/>
      <c r="BV252" s="449"/>
      <c r="BW252" s="449" t="s">
        <v>214</v>
      </c>
      <c r="BX252" s="449">
        <v>0</v>
      </c>
      <c r="BY252" s="449">
        <v>1</v>
      </c>
      <c r="BZ252" s="449">
        <v>100</v>
      </c>
      <c r="CA252" s="449"/>
      <c r="CB252" s="449"/>
      <c r="CC252" s="449" t="s">
        <v>1129</v>
      </c>
      <c r="CD252" s="449" t="s">
        <v>1130</v>
      </c>
      <c r="CE252" s="449" t="s">
        <v>1131</v>
      </c>
      <c r="CF252" s="449" t="s">
        <v>1055</v>
      </c>
      <c r="CG252" s="449" t="s">
        <v>1113</v>
      </c>
      <c r="CH252" s="449" t="s">
        <v>1114</v>
      </c>
      <c r="CI252" s="449" t="s">
        <v>195</v>
      </c>
    </row>
    <row r="253" spans="1:87" x14ac:dyDescent="0.3">
      <c r="A253">
        <f t="shared" si="16"/>
        <v>185557</v>
      </c>
      <c r="B253" t="s">
        <v>2677</v>
      </c>
      <c r="C253" s="389" t="str">
        <f t="shared" si="17"/>
        <v>185557</v>
      </c>
      <c r="D253" s="297" t="s">
        <v>1079</v>
      </c>
      <c r="E253" s="435" t="s">
        <v>2147</v>
      </c>
      <c r="F253" s="435" t="s">
        <v>1607</v>
      </c>
      <c r="G253" s="435" t="s">
        <v>1371</v>
      </c>
      <c r="H253" s="436">
        <v>2007</v>
      </c>
      <c r="I253" s="435" t="s">
        <v>1722</v>
      </c>
      <c r="J253" s="435" t="s">
        <v>1723</v>
      </c>
      <c r="K253" s="435" t="s">
        <v>1612</v>
      </c>
      <c r="L253" s="437">
        <v>39602</v>
      </c>
      <c r="M253" s="437">
        <v>39602</v>
      </c>
      <c r="N253" s="435" t="s">
        <v>1608</v>
      </c>
      <c r="O253" s="436">
        <v>25630</v>
      </c>
      <c r="P253" s="435" t="s">
        <v>1341</v>
      </c>
      <c r="Q253" s="441"/>
      <c r="R253" s="435" t="s">
        <v>1608</v>
      </c>
      <c r="S253" s="439">
        <v>311</v>
      </c>
      <c r="T253" s="435" t="s">
        <v>1341</v>
      </c>
      <c r="U253" s="441"/>
      <c r="V253" s="435" t="s">
        <v>1341</v>
      </c>
      <c r="W253" s="435" t="s">
        <v>1341</v>
      </c>
      <c r="X253" s="436" t="b">
        <v>0</v>
      </c>
      <c r="Y253" s="435" t="s">
        <v>1341</v>
      </c>
      <c r="Z253" s="435" t="s">
        <v>1341</v>
      </c>
      <c r="AA253" t="str">
        <f t="shared" si="15"/>
        <v>H-Chehalis River H</v>
      </c>
      <c r="AN253" s="449" t="s">
        <v>188</v>
      </c>
      <c r="AO253" s="449">
        <v>4.0999999999999996</v>
      </c>
      <c r="AP253" s="449">
        <v>20150204</v>
      </c>
      <c r="AQ253" s="449" t="s">
        <v>1047</v>
      </c>
      <c r="AR253" s="449" t="s">
        <v>1047</v>
      </c>
      <c r="AS253" s="449">
        <v>3</v>
      </c>
      <c r="AT253" s="449">
        <v>185302</v>
      </c>
      <c r="AU253" s="449">
        <v>0</v>
      </c>
      <c r="AV253" s="449"/>
      <c r="AW253" s="449"/>
      <c r="AX253" s="449"/>
      <c r="AY253" s="449"/>
      <c r="AZ253" s="449">
        <v>1</v>
      </c>
      <c r="BA253" s="449">
        <v>3</v>
      </c>
      <c r="BB253" s="449">
        <v>2005</v>
      </c>
      <c r="BC253" s="449">
        <v>20060524</v>
      </c>
      <c r="BD253" s="449">
        <v>20060616</v>
      </c>
      <c r="BE253" s="449" t="s">
        <v>1126</v>
      </c>
      <c r="BF253" s="449" t="s">
        <v>1127</v>
      </c>
      <c r="BG253" s="449" t="s">
        <v>1128</v>
      </c>
      <c r="BH253" s="449" t="s">
        <v>191</v>
      </c>
      <c r="BI253" s="449" t="s">
        <v>192</v>
      </c>
      <c r="BJ253" s="449" t="s">
        <v>193</v>
      </c>
      <c r="BK253" s="449"/>
      <c r="BL253" s="449">
        <v>6</v>
      </c>
      <c r="BM253" s="449">
        <v>79</v>
      </c>
      <c r="BN253" s="449" t="s">
        <v>195</v>
      </c>
      <c r="BO253" s="449">
        <v>5000</v>
      </c>
      <c r="BP253" s="449">
        <v>29010</v>
      </c>
      <c r="BQ253" s="449"/>
      <c r="BR253" s="449"/>
      <c r="BS253" s="449">
        <v>0</v>
      </c>
      <c r="BT253" s="449">
        <v>543720</v>
      </c>
      <c r="BU253" s="449">
        <v>5000</v>
      </c>
      <c r="BV253" s="449">
        <v>293</v>
      </c>
      <c r="BW253" s="449" t="s">
        <v>214</v>
      </c>
      <c r="BX253" s="449">
        <v>0.01</v>
      </c>
      <c r="BY253" s="449">
        <v>1</v>
      </c>
      <c r="BZ253" s="449">
        <v>100</v>
      </c>
      <c r="CA253" s="449"/>
      <c r="CB253" s="449"/>
      <c r="CC253" s="449" t="s">
        <v>1129</v>
      </c>
      <c r="CD253" s="449" t="s">
        <v>1130</v>
      </c>
      <c r="CE253" s="449" t="s">
        <v>1131</v>
      </c>
      <c r="CF253" s="449" t="s">
        <v>1055</v>
      </c>
      <c r="CG253" s="449" t="s">
        <v>1113</v>
      </c>
      <c r="CH253" s="449" t="s">
        <v>1114</v>
      </c>
      <c r="CI253" s="449" t="s">
        <v>195</v>
      </c>
    </row>
    <row r="254" spans="1:87" x14ac:dyDescent="0.3">
      <c r="A254">
        <f t="shared" si="16"/>
        <v>185558</v>
      </c>
      <c r="B254" t="s">
        <v>2677</v>
      </c>
      <c r="C254" s="389" t="str">
        <f t="shared" si="17"/>
        <v>185558</v>
      </c>
      <c r="D254" s="297" t="s">
        <v>1079</v>
      </c>
      <c r="E254" s="435" t="s">
        <v>2148</v>
      </c>
      <c r="F254" s="435" t="s">
        <v>1607</v>
      </c>
      <c r="G254" s="435" t="s">
        <v>1371</v>
      </c>
      <c r="H254" s="436">
        <v>2007</v>
      </c>
      <c r="I254" s="435" t="s">
        <v>1722</v>
      </c>
      <c r="J254" s="435" t="s">
        <v>1723</v>
      </c>
      <c r="K254" s="435" t="s">
        <v>1612</v>
      </c>
      <c r="L254" s="437">
        <v>39602</v>
      </c>
      <c r="M254" s="437">
        <v>39602</v>
      </c>
      <c r="N254" s="435" t="s">
        <v>1608</v>
      </c>
      <c r="O254" s="436">
        <v>25635</v>
      </c>
      <c r="P254" s="435" t="s">
        <v>1341</v>
      </c>
      <c r="Q254" s="441"/>
      <c r="R254" s="435" t="s">
        <v>1608</v>
      </c>
      <c r="S254" s="436">
        <v>259</v>
      </c>
      <c r="T254" s="435" t="s">
        <v>1341</v>
      </c>
      <c r="U254" s="441"/>
      <c r="V254" s="435" t="s">
        <v>1341</v>
      </c>
      <c r="W254" s="435" t="s">
        <v>1341</v>
      </c>
      <c r="X254" s="436" t="b">
        <v>0</v>
      </c>
      <c r="Y254" s="435" t="s">
        <v>1341</v>
      </c>
      <c r="Z254" s="435" t="s">
        <v>1341</v>
      </c>
      <c r="AA254" t="str">
        <f t="shared" si="15"/>
        <v>H-Chehalis River H</v>
      </c>
      <c r="AN254" s="449" t="s">
        <v>188</v>
      </c>
      <c r="AO254" s="449">
        <v>4.0999999999999996</v>
      </c>
      <c r="AP254" s="449">
        <v>20150204</v>
      </c>
      <c r="AQ254" s="449" t="s">
        <v>1047</v>
      </c>
      <c r="AR254" s="449" t="s">
        <v>1047</v>
      </c>
      <c r="AS254" s="449">
        <v>3</v>
      </c>
      <c r="AT254" s="449">
        <v>185303</v>
      </c>
      <c r="AU254" s="449">
        <v>0</v>
      </c>
      <c r="AV254" s="449"/>
      <c r="AW254" s="449"/>
      <c r="AX254" s="449"/>
      <c r="AY254" s="449"/>
      <c r="AZ254" s="449">
        <v>1</v>
      </c>
      <c r="BA254" s="449">
        <v>3</v>
      </c>
      <c r="BB254" s="449">
        <v>2005</v>
      </c>
      <c r="BC254" s="449">
        <v>20060525</v>
      </c>
      <c r="BD254" s="449">
        <v>20060616</v>
      </c>
      <c r="BE254" s="449" t="s">
        <v>1126</v>
      </c>
      <c r="BF254" s="449" t="s">
        <v>1127</v>
      </c>
      <c r="BG254" s="449" t="s">
        <v>1128</v>
      </c>
      <c r="BH254" s="449" t="s">
        <v>191</v>
      </c>
      <c r="BI254" s="449" t="s">
        <v>192</v>
      </c>
      <c r="BJ254" s="449" t="s">
        <v>193</v>
      </c>
      <c r="BK254" s="449"/>
      <c r="BL254" s="449">
        <v>6.1</v>
      </c>
      <c r="BM254" s="449">
        <v>79</v>
      </c>
      <c r="BN254" s="449" t="s">
        <v>195</v>
      </c>
      <c r="BO254" s="449">
        <v>5000</v>
      </c>
      <c r="BP254" s="449">
        <v>29512</v>
      </c>
      <c r="BQ254" s="449"/>
      <c r="BR254" s="449"/>
      <c r="BS254" s="449">
        <v>0</v>
      </c>
      <c r="BT254" s="449">
        <v>510517</v>
      </c>
      <c r="BU254" s="449"/>
      <c r="BV254" s="449"/>
      <c r="BW254" s="449" t="s">
        <v>214</v>
      </c>
      <c r="BX254" s="449">
        <v>0</v>
      </c>
      <c r="BY254" s="449">
        <v>1</v>
      </c>
      <c r="BZ254" s="449">
        <v>100</v>
      </c>
      <c r="CA254" s="449"/>
      <c r="CB254" s="449"/>
      <c r="CC254" s="449" t="s">
        <v>1129</v>
      </c>
      <c r="CD254" s="449" t="s">
        <v>1130</v>
      </c>
      <c r="CE254" s="449" t="s">
        <v>1131</v>
      </c>
      <c r="CF254" s="449" t="s">
        <v>1055</v>
      </c>
      <c r="CG254" s="449" t="s">
        <v>1113</v>
      </c>
      <c r="CH254" s="449" t="s">
        <v>1114</v>
      </c>
      <c r="CI254" s="449" t="s">
        <v>195</v>
      </c>
    </row>
    <row r="255" spans="1:87" x14ac:dyDescent="0.3">
      <c r="A255">
        <f t="shared" si="16"/>
        <v>185612</v>
      </c>
      <c r="B255" t="s">
        <v>2677</v>
      </c>
      <c r="C255" s="389" t="str">
        <f t="shared" si="17"/>
        <v>185612</v>
      </c>
      <c r="D255" s="297" t="s">
        <v>1079</v>
      </c>
      <c r="E255" s="435" t="s">
        <v>2149</v>
      </c>
      <c r="F255" s="435" t="s">
        <v>1607</v>
      </c>
      <c r="G255" s="435" t="s">
        <v>1371</v>
      </c>
      <c r="H255" s="436">
        <v>2007</v>
      </c>
      <c r="I255" s="435" t="s">
        <v>1722</v>
      </c>
      <c r="J255" s="435" t="s">
        <v>1723</v>
      </c>
      <c r="K255" s="435" t="s">
        <v>1612</v>
      </c>
      <c r="L255" s="437">
        <v>39603</v>
      </c>
      <c r="M255" s="437">
        <v>39603</v>
      </c>
      <c r="N255" s="435" t="s">
        <v>1608</v>
      </c>
      <c r="O255" s="436">
        <v>25727</v>
      </c>
      <c r="P255" s="435" t="s">
        <v>1341</v>
      </c>
      <c r="Q255" s="438"/>
      <c r="R255" s="435" t="s">
        <v>1608</v>
      </c>
      <c r="S255" s="436">
        <v>260</v>
      </c>
      <c r="T255" s="435" t="s">
        <v>1341</v>
      </c>
      <c r="U255" s="441"/>
      <c r="V255" s="435" t="s">
        <v>1341</v>
      </c>
      <c r="W255" s="435" t="s">
        <v>1341</v>
      </c>
      <c r="X255" s="436" t="b">
        <v>0</v>
      </c>
      <c r="Y255" s="435" t="s">
        <v>1341</v>
      </c>
      <c r="Z255" s="435" t="s">
        <v>1341</v>
      </c>
      <c r="AA255" t="str">
        <f t="shared" si="15"/>
        <v>H-Chehalis River H</v>
      </c>
      <c r="AN255" s="449" t="s">
        <v>188</v>
      </c>
      <c r="AO255" s="449">
        <v>4.0999999999999996</v>
      </c>
      <c r="AP255" s="449">
        <v>20150204</v>
      </c>
      <c r="AQ255" s="449" t="s">
        <v>1047</v>
      </c>
      <c r="AR255" s="449" t="s">
        <v>1047</v>
      </c>
      <c r="AS255" s="449">
        <v>3</v>
      </c>
      <c r="AT255" s="449">
        <v>185339</v>
      </c>
      <c r="AU255" s="449">
        <v>0</v>
      </c>
      <c r="AV255" s="449"/>
      <c r="AW255" s="449"/>
      <c r="AX255" s="449"/>
      <c r="AY255" s="449"/>
      <c r="AZ255" s="449">
        <v>1</v>
      </c>
      <c r="BA255" s="449">
        <v>3</v>
      </c>
      <c r="BB255" s="449">
        <v>2007</v>
      </c>
      <c r="BC255" s="449">
        <v>20080425</v>
      </c>
      <c r="BD255" s="449">
        <v>20080425</v>
      </c>
      <c r="BE255" s="449" t="s">
        <v>1139</v>
      </c>
      <c r="BF255" s="449" t="s">
        <v>1133</v>
      </c>
      <c r="BG255" s="449" t="s">
        <v>1134</v>
      </c>
      <c r="BH255" s="449" t="s">
        <v>191</v>
      </c>
      <c r="BI255" s="449" t="s">
        <v>192</v>
      </c>
      <c r="BJ255" s="449" t="s">
        <v>193</v>
      </c>
      <c r="BK255" s="449"/>
      <c r="BL255" s="449">
        <v>6.03</v>
      </c>
      <c r="BM255" s="449">
        <v>84</v>
      </c>
      <c r="BN255" s="449" t="s">
        <v>195</v>
      </c>
      <c r="BO255" s="449">
        <v>5000</v>
      </c>
      <c r="BP255" s="449">
        <v>40783</v>
      </c>
      <c r="BQ255" s="449"/>
      <c r="BR255" s="449"/>
      <c r="BS255" s="449"/>
      <c r="BT255" s="449"/>
      <c r="BU255" s="449"/>
      <c r="BV255" s="449"/>
      <c r="BW255" s="449"/>
      <c r="BX255" s="449"/>
      <c r="BY255" s="449">
        <v>1</v>
      </c>
      <c r="BZ255" s="449">
        <v>400</v>
      </c>
      <c r="CA255" s="449"/>
      <c r="CB255" s="449" t="s">
        <v>1143</v>
      </c>
      <c r="CC255" s="449" t="s">
        <v>1141</v>
      </c>
      <c r="CD255" s="449" t="s">
        <v>1137</v>
      </c>
      <c r="CE255" s="449" t="s">
        <v>1138</v>
      </c>
      <c r="CF255" s="449" t="s">
        <v>1055</v>
      </c>
      <c r="CG255" s="449" t="s">
        <v>1113</v>
      </c>
      <c r="CH255" s="449" t="s">
        <v>1114</v>
      </c>
      <c r="CI255" s="449" t="s">
        <v>195</v>
      </c>
    </row>
    <row r="256" spans="1:87" x14ac:dyDescent="0.3">
      <c r="A256">
        <f t="shared" si="16"/>
        <v>185707</v>
      </c>
      <c r="B256" t="s">
        <v>2677</v>
      </c>
      <c r="C256" s="389" t="str">
        <f t="shared" si="17"/>
        <v>185707</v>
      </c>
      <c r="D256" s="297" t="s">
        <v>1079</v>
      </c>
      <c r="E256" s="435" t="s">
        <v>2158</v>
      </c>
      <c r="F256" s="435" t="s">
        <v>1607</v>
      </c>
      <c r="G256" s="435" t="s">
        <v>1371</v>
      </c>
      <c r="H256" s="436">
        <v>2007</v>
      </c>
      <c r="I256" s="435" t="s">
        <v>1722</v>
      </c>
      <c r="J256" s="435" t="s">
        <v>1723</v>
      </c>
      <c r="K256" s="435" t="s">
        <v>1612</v>
      </c>
      <c r="L256" s="437">
        <v>39605</v>
      </c>
      <c r="M256" s="437">
        <v>39605</v>
      </c>
      <c r="N256" s="435" t="s">
        <v>1608</v>
      </c>
      <c r="O256" s="436">
        <v>25945</v>
      </c>
      <c r="P256" s="435" t="s">
        <v>1341</v>
      </c>
      <c r="Q256" s="438"/>
      <c r="R256" s="435" t="s">
        <v>1341</v>
      </c>
      <c r="S256" s="440"/>
      <c r="T256" s="435" t="s">
        <v>1341</v>
      </c>
      <c r="U256" s="441"/>
      <c r="V256" s="435" t="s">
        <v>1341</v>
      </c>
      <c r="W256" s="435" t="s">
        <v>1341</v>
      </c>
      <c r="X256" s="436" t="b">
        <v>0</v>
      </c>
      <c r="Y256" s="435" t="s">
        <v>1341</v>
      </c>
      <c r="Z256" s="435" t="s">
        <v>1341</v>
      </c>
      <c r="AA256" t="str">
        <f t="shared" si="15"/>
        <v>H-Chehalis River H</v>
      </c>
      <c r="AN256" s="449" t="s">
        <v>188</v>
      </c>
      <c r="AO256" s="449">
        <v>4.0999999999999996</v>
      </c>
      <c r="AP256" s="449">
        <v>20150204</v>
      </c>
      <c r="AQ256" s="449" t="s">
        <v>1047</v>
      </c>
      <c r="AR256" s="449" t="s">
        <v>1047</v>
      </c>
      <c r="AS256" s="449">
        <v>3</v>
      </c>
      <c r="AT256" s="449">
        <v>185344</v>
      </c>
      <c r="AU256" s="449">
        <v>0</v>
      </c>
      <c r="AV256" s="449"/>
      <c r="AW256" s="449"/>
      <c r="AX256" s="449"/>
      <c r="AY256" s="449"/>
      <c r="AZ256" s="449">
        <v>1</v>
      </c>
      <c r="BA256" s="449">
        <v>3</v>
      </c>
      <c r="BB256" s="449">
        <v>2008</v>
      </c>
      <c r="BC256" s="449">
        <v>20090519</v>
      </c>
      <c r="BD256" s="449">
        <v>20090519</v>
      </c>
      <c r="BE256" s="449" t="s">
        <v>1132</v>
      </c>
      <c r="BF256" s="449" t="s">
        <v>1133</v>
      </c>
      <c r="BG256" s="449" t="s">
        <v>1134</v>
      </c>
      <c r="BH256" s="449" t="s">
        <v>191</v>
      </c>
      <c r="BI256" s="449" t="s">
        <v>192</v>
      </c>
      <c r="BJ256" s="449" t="s">
        <v>193</v>
      </c>
      <c r="BK256" s="449"/>
      <c r="BL256" s="449">
        <v>5.6</v>
      </c>
      <c r="BM256" s="449"/>
      <c r="BN256" s="449" t="s">
        <v>195</v>
      </c>
      <c r="BO256" s="449">
        <v>5000</v>
      </c>
      <c r="BP256" s="449">
        <v>29149</v>
      </c>
      <c r="BQ256" s="449"/>
      <c r="BR256" s="449"/>
      <c r="BS256" s="449">
        <v>0</v>
      </c>
      <c r="BT256" s="449">
        <v>55847</v>
      </c>
      <c r="BU256" s="449">
        <v>5000</v>
      </c>
      <c r="BV256" s="449">
        <v>147</v>
      </c>
      <c r="BW256" s="449" t="s">
        <v>214</v>
      </c>
      <c r="BX256" s="449">
        <v>5.0000000000000001E-3</v>
      </c>
      <c r="BY256" s="449">
        <v>1</v>
      </c>
      <c r="BZ256" s="449">
        <v>200</v>
      </c>
      <c r="CA256" s="449"/>
      <c r="CB256" s="449" t="s">
        <v>1894</v>
      </c>
      <c r="CC256" s="449" t="s">
        <v>1136</v>
      </c>
      <c r="CD256" s="449" t="s">
        <v>1137</v>
      </c>
      <c r="CE256" s="449" t="s">
        <v>1138</v>
      </c>
      <c r="CF256" s="449" t="s">
        <v>1055</v>
      </c>
      <c r="CG256" s="449" t="s">
        <v>1113</v>
      </c>
      <c r="CH256" s="449" t="s">
        <v>1114</v>
      </c>
      <c r="CI256" s="449" t="s">
        <v>195</v>
      </c>
    </row>
    <row r="257" spans="1:87" x14ac:dyDescent="0.3">
      <c r="A257">
        <f t="shared" si="16"/>
        <v>186240</v>
      </c>
      <c r="B257" t="s">
        <v>2677</v>
      </c>
      <c r="C257" s="389" t="str">
        <f t="shared" si="17"/>
        <v>186240</v>
      </c>
      <c r="D257" s="297" t="s">
        <v>1079</v>
      </c>
      <c r="E257" s="435" t="s">
        <v>2058</v>
      </c>
      <c r="F257" s="435" t="s">
        <v>1607</v>
      </c>
      <c r="G257" s="435" t="s">
        <v>1376</v>
      </c>
      <c r="H257" s="436">
        <v>2007</v>
      </c>
      <c r="I257" s="435" t="s">
        <v>1717</v>
      </c>
      <c r="J257" s="435" t="s">
        <v>1718</v>
      </c>
      <c r="K257" s="435" t="s">
        <v>1612</v>
      </c>
      <c r="L257" s="437">
        <v>39588</v>
      </c>
      <c r="M257" s="437">
        <v>39598</v>
      </c>
      <c r="N257" s="435" t="s">
        <v>1608</v>
      </c>
      <c r="O257" s="436">
        <v>49673</v>
      </c>
      <c r="P257" s="435" t="s">
        <v>1341</v>
      </c>
      <c r="Q257" s="440"/>
      <c r="R257" s="435" t="s">
        <v>1613</v>
      </c>
      <c r="S257" s="436">
        <v>278696</v>
      </c>
      <c r="T257" s="435" t="s">
        <v>1608</v>
      </c>
      <c r="U257" s="436">
        <v>447</v>
      </c>
      <c r="V257" s="435" t="s">
        <v>250</v>
      </c>
      <c r="W257" s="435" t="s">
        <v>2056</v>
      </c>
      <c r="X257" s="436" t="b">
        <v>0</v>
      </c>
      <c r="Y257" s="435" t="s">
        <v>1341</v>
      </c>
      <c r="Z257" s="435" t="s">
        <v>1341</v>
      </c>
      <c r="AA257" t="str">
        <f t="shared" si="15"/>
        <v>H-Chilliwack River H</v>
      </c>
      <c r="AN257" s="449" t="s">
        <v>188</v>
      </c>
      <c r="AO257" s="449">
        <v>4.0999999999999996</v>
      </c>
      <c r="AP257" s="449">
        <v>20150204</v>
      </c>
      <c r="AQ257" s="449" t="s">
        <v>1047</v>
      </c>
      <c r="AR257" s="449" t="s">
        <v>1047</v>
      </c>
      <c r="AS257" s="449">
        <v>3</v>
      </c>
      <c r="AT257" s="449">
        <v>185345</v>
      </c>
      <c r="AU257" s="449">
        <v>0</v>
      </c>
      <c r="AV257" s="449"/>
      <c r="AW257" s="449"/>
      <c r="AX257" s="449"/>
      <c r="AY257" s="449"/>
      <c r="AZ257" s="449">
        <v>1</v>
      </c>
      <c r="BA257" s="449">
        <v>3</v>
      </c>
      <c r="BB257" s="449">
        <v>2008</v>
      </c>
      <c r="BC257" s="449">
        <v>20090519</v>
      </c>
      <c r="BD257" s="449">
        <v>20090519</v>
      </c>
      <c r="BE257" s="449" t="s">
        <v>1132</v>
      </c>
      <c r="BF257" s="449" t="s">
        <v>1133</v>
      </c>
      <c r="BG257" s="449" t="s">
        <v>1134</v>
      </c>
      <c r="BH257" s="449" t="s">
        <v>191</v>
      </c>
      <c r="BI257" s="449" t="s">
        <v>192</v>
      </c>
      <c r="BJ257" s="449" t="s">
        <v>193</v>
      </c>
      <c r="BK257" s="449"/>
      <c r="BL257" s="449">
        <v>5.6</v>
      </c>
      <c r="BM257" s="449"/>
      <c r="BN257" s="449" t="s">
        <v>195</v>
      </c>
      <c r="BO257" s="449">
        <v>5000</v>
      </c>
      <c r="BP257" s="449">
        <v>28165</v>
      </c>
      <c r="BQ257" s="449"/>
      <c r="BR257" s="449"/>
      <c r="BS257" s="449">
        <v>0</v>
      </c>
      <c r="BT257" s="449">
        <v>53962</v>
      </c>
      <c r="BU257" s="449"/>
      <c r="BV257" s="449"/>
      <c r="BW257" s="449" t="s">
        <v>214</v>
      </c>
      <c r="BX257" s="449"/>
      <c r="BY257" s="449">
        <v>1</v>
      </c>
      <c r="BZ257" s="449">
        <v>200</v>
      </c>
      <c r="CA257" s="449"/>
      <c r="CB257" s="449" t="s">
        <v>1895</v>
      </c>
      <c r="CC257" s="449" t="s">
        <v>1136</v>
      </c>
      <c r="CD257" s="449" t="s">
        <v>1137</v>
      </c>
      <c r="CE257" s="449" t="s">
        <v>1138</v>
      </c>
      <c r="CF257" s="449" t="s">
        <v>1055</v>
      </c>
      <c r="CG257" s="449" t="s">
        <v>1113</v>
      </c>
      <c r="CH257" s="449" t="s">
        <v>1114</v>
      </c>
      <c r="CI257" s="449" t="s">
        <v>195</v>
      </c>
    </row>
    <row r="258" spans="1:87" x14ac:dyDescent="0.3">
      <c r="A258">
        <f t="shared" si="16"/>
        <v>186242</v>
      </c>
      <c r="B258" t="s">
        <v>2677</v>
      </c>
      <c r="C258" s="389" t="str">
        <f t="shared" si="17"/>
        <v>186242</v>
      </c>
      <c r="D258" s="297" t="s">
        <v>1079</v>
      </c>
      <c r="E258" s="435" t="s">
        <v>2055</v>
      </c>
      <c r="F258" s="435" t="s">
        <v>1607</v>
      </c>
      <c r="G258" s="435" t="s">
        <v>1376</v>
      </c>
      <c r="H258" s="436">
        <v>2007</v>
      </c>
      <c r="I258" s="435" t="s">
        <v>1717</v>
      </c>
      <c r="J258" s="435" t="s">
        <v>1718</v>
      </c>
      <c r="K258" s="435" t="s">
        <v>1612</v>
      </c>
      <c r="L258" s="437">
        <v>39588</v>
      </c>
      <c r="M258" s="437">
        <v>39588</v>
      </c>
      <c r="N258" s="435" t="s">
        <v>1608</v>
      </c>
      <c r="O258" s="436">
        <v>49792</v>
      </c>
      <c r="P258" s="435" t="s">
        <v>1341</v>
      </c>
      <c r="Q258" s="438"/>
      <c r="R258" s="435" t="s">
        <v>1613</v>
      </c>
      <c r="S258" s="436">
        <v>267974</v>
      </c>
      <c r="T258" s="435" t="s">
        <v>1608</v>
      </c>
      <c r="U258" s="439">
        <v>225</v>
      </c>
      <c r="V258" s="435" t="s">
        <v>250</v>
      </c>
      <c r="W258" s="435" t="s">
        <v>2056</v>
      </c>
      <c r="X258" s="436" t="b">
        <v>0</v>
      </c>
      <c r="Y258" s="435" t="s">
        <v>1341</v>
      </c>
      <c r="Z258" s="435" t="s">
        <v>1341</v>
      </c>
      <c r="AA258" t="str">
        <f t="shared" ref="AA258:AA321" si="18">VLOOKUP($A258,$AT$2:$CD$561,37,FALSE)</f>
        <v>H-Chilliwack River H</v>
      </c>
      <c r="AN258" s="449" t="s">
        <v>188</v>
      </c>
      <c r="AO258" s="449">
        <v>4.0999999999999996</v>
      </c>
      <c r="AP258" s="449">
        <v>20150204</v>
      </c>
      <c r="AQ258" s="449" t="s">
        <v>1047</v>
      </c>
      <c r="AR258" s="449" t="s">
        <v>1047</v>
      </c>
      <c r="AS258" s="449">
        <v>3</v>
      </c>
      <c r="AT258" s="449">
        <v>185355</v>
      </c>
      <c r="AU258" s="449">
        <v>12</v>
      </c>
      <c r="AV258" s="449"/>
      <c r="AW258" s="449"/>
      <c r="AX258" s="449"/>
      <c r="AY258" s="449"/>
      <c r="AZ258" s="449">
        <v>1</v>
      </c>
      <c r="BA258" s="449">
        <v>3</v>
      </c>
      <c r="BB258" s="449">
        <v>2007</v>
      </c>
      <c r="BC258" s="449">
        <v>20080425</v>
      </c>
      <c r="BD258" s="449">
        <v>20080425</v>
      </c>
      <c r="BE258" s="449" t="s">
        <v>1132</v>
      </c>
      <c r="BF258" s="449" t="s">
        <v>1133</v>
      </c>
      <c r="BG258" s="449" t="s">
        <v>1134</v>
      </c>
      <c r="BH258" s="449" t="s">
        <v>191</v>
      </c>
      <c r="BI258" s="449" t="s">
        <v>192</v>
      </c>
      <c r="BJ258" s="449" t="s">
        <v>193</v>
      </c>
      <c r="BK258" s="449"/>
      <c r="BL258" s="449">
        <v>6.03</v>
      </c>
      <c r="BM258" s="449">
        <v>84</v>
      </c>
      <c r="BN258" s="449" t="s">
        <v>195</v>
      </c>
      <c r="BO258" s="449">
        <v>5000</v>
      </c>
      <c r="BP258" s="449">
        <v>41037</v>
      </c>
      <c r="BQ258" s="449"/>
      <c r="BR258" s="449"/>
      <c r="BS258" s="449"/>
      <c r="BT258" s="449"/>
      <c r="BU258" s="449"/>
      <c r="BV258" s="449"/>
      <c r="BW258" s="449"/>
      <c r="BX258" s="449"/>
      <c r="BY258" s="449">
        <v>1</v>
      </c>
      <c r="BZ258" s="449">
        <v>400</v>
      </c>
      <c r="CA258" s="449"/>
      <c r="CB258" s="449" t="s">
        <v>1135</v>
      </c>
      <c r="CC258" s="449" t="s">
        <v>1136</v>
      </c>
      <c r="CD258" s="449" t="s">
        <v>1137</v>
      </c>
      <c r="CE258" s="449" t="s">
        <v>1138</v>
      </c>
      <c r="CF258" s="449" t="s">
        <v>1055</v>
      </c>
      <c r="CG258" s="449" t="s">
        <v>1113</v>
      </c>
      <c r="CH258" s="449" t="s">
        <v>1114</v>
      </c>
      <c r="CI258" s="449" t="s">
        <v>195</v>
      </c>
    </row>
    <row r="259" spans="1:87" x14ac:dyDescent="0.3">
      <c r="A259">
        <f t="shared" si="16"/>
        <v>180480</v>
      </c>
      <c r="B259" t="s">
        <v>2677</v>
      </c>
      <c r="C259" s="389" t="str">
        <f t="shared" si="17"/>
        <v>180480</v>
      </c>
      <c r="D259" s="297" t="s">
        <v>1079</v>
      </c>
      <c r="E259" s="435" t="s">
        <v>1716</v>
      </c>
      <c r="F259" s="435" t="s">
        <v>1607</v>
      </c>
      <c r="G259" s="435" t="s">
        <v>1376</v>
      </c>
      <c r="H259" s="436">
        <v>2008</v>
      </c>
      <c r="I259" s="435" t="s">
        <v>1717</v>
      </c>
      <c r="J259" s="435" t="s">
        <v>1718</v>
      </c>
      <c r="K259" s="435" t="s">
        <v>1612</v>
      </c>
      <c r="L259" s="437">
        <v>39952</v>
      </c>
      <c r="M259" s="437">
        <v>39959</v>
      </c>
      <c r="N259" s="435" t="s">
        <v>1608</v>
      </c>
      <c r="O259" s="436">
        <v>49758</v>
      </c>
      <c r="P259" s="435" t="s">
        <v>1341</v>
      </c>
      <c r="Q259" s="438"/>
      <c r="R259" s="435" t="s">
        <v>1613</v>
      </c>
      <c r="S259" s="436">
        <v>220676</v>
      </c>
      <c r="T259" s="435" t="s">
        <v>1608</v>
      </c>
      <c r="U259" s="439">
        <v>203</v>
      </c>
      <c r="V259" s="435" t="s">
        <v>250</v>
      </c>
      <c r="W259" s="435" t="s">
        <v>1719</v>
      </c>
      <c r="X259" s="436" t="b">
        <v>0</v>
      </c>
      <c r="Y259" s="435" t="s">
        <v>1341</v>
      </c>
      <c r="Z259" s="435" t="s">
        <v>1341</v>
      </c>
      <c r="AA259" t="str">
        <f t="shared" si="18"/>
        <v>H-Chilliwack River H</v>
      </c>
      <c r="AN259" s="449" t="s">
        <v>188</v>
      </c>
      <c r="AO259" s="449">
        <v>4.0999999999999996</v>
      </c>
      <c r="AP259" s="449">
        <v>20150204</v>
      </c>
      <c r="AQ259" s="449" t="s">
        <v>1047</v>
      </c>
      <c r="AR259" s="449" t="s">
        <v>1047</v>
      </c>
      <c r="AS259" s="449">
        <v>3</v>
      </c>
      <c r="AT259" s="449">
        <v>185356</v>
      </c>
      <c r="AU259" s="449">
        <v>12</v>
      </c>
      <c r="AV259" s="449"/>
      <c r="AW259" s="449"/>
      <c r="AX259" s="449"/>
      <c r="AY259" s="449"/>
      <c r="AZ259" s="449">
        <v>1</v>
      </c>
      <c r="BA259" s="449">
        <v>3</v>
      </c>
      <c r="BB259" s="449">
        <v>2007</v>
      </c>
      <c r="BC259" s="449">
        <v>20080425</v>
      </c>
      <c r="BD259" s="449">
        <v>20080425</v>
      </c>
      <c r="BE259" s="449" t="s">
        <v>1139</v>
      </c>
      <c r="BF259" s="449" t="s">
        <v>1133</v>
      </c>
      <c r="BG259" s="449" t="s">
        <v>1134</v>
      </c>
      <c r="BH259" s="449" t="s">
        <v>191</v>
      </c>
      <c r="BI259" s="449" t="s">
        <v>192</v>
      </c>
      <c r="BJ259" s="449" t="s">
        <v>193</v>
      </c>
      <c r="BK259" s="449"/>
      <c r="BL259" s="449">
        <v>6.03</v>
      </c>
      <c r="BM259" s="449">
        <v>84</v>
      </c>
      <c r="BN259" s="449" t="s">
        <v>195</v>
      </c>
      <c r="BO259" s="449">
        <v>5000</v>
      </c>
      <c r="BP259" s="449">
        <v>40850</v>
      </c>
      <c r="BQ259" s="449"/>
      <c r="BR259" s="449"/>
      <c r="BS259" s="449"/>
      <c r="BT259" s="449"/>
      <c r="BU259" s="449"/>
      <c r="BV259" s="449"/>
      <c r="BW259" s="449"/>
      <c r="BX259" s="449"/>
      <c r="BY259" s="449">
        <v>1</v>
      </c>
      <c r="BZ259" s="449">
        <v>200</v>
      </c>
      <c r="CA259" s="449"/>
      <c r="CB259" s="449" t="s">
        <v>1144</v>
      </c>
      <c r="CC259" s="449" t="s">
        <v>1141</v>
      </c>
      <c r="CD259" s="449" t="s">
        <v>1137</v>
      </c>
      <c r="CE259" s="449" t="s">
        <v>1138</v>
      </c>
      <c r="CF259" s="449" t="s">
        <v>1055</v>
      </c>
      <c r="CG259" s="449" t="s">
        <v>1113</v>
      </c>
      <c r="CH259" s="449" t="s">
        <v>1114</v>
      </c>
      <c r="CI259" s="449" t="s">
        <v>195</v>
      </c>
    </row>
    <row r="260" spans="1:87" x14ac:dyDescent="0.3">
      <c r="A260">
        <f t="shared" si="16"/>
        <v>180482</v>
      </c>
      <c r="B260" t="s">
        <v>2677</v>
      </c>
      <c r="C260" s="389" t="str">
        <f t="shared" si="17"/>
        <v>180482</v>
      </c>
      <c r="D260" s="297" t="s">
        <v>1079</v>
      </c>
      <c r="E260" s="435" t="s">
        <v>1720</v>
      </c>
      <c r="F260" s="435" t="s">
        <v>1607</v>
      </c>
      <c r="G260" s="435" t="s">
        <v>1376</v>
      </c>
      <c r="H260" s="436">
        <v>2008</v>
      </c>
      <c r="I260" s="435" t="s">
        <v>1717</v>
      </c>
      <c r="J260" s="435" t="s">
        <v>1718</v>
      </c>
      <c r="K260" s="435" t="s">
        <v>1612</v>
      </c>
      <c r="L260" s="437">
        <v>39952</v>
      </c>
      <c r="M260" s="437">
        <v>39972</v>
      </c>
      <c r="N260" s="435" t="s">
        <v>1608</v>
      </c>
      <c r="O260" s="436">
        <v>49693</v>
      </c>
      <c r="P260" s="435" t="s">
        <v>1341</v>
      </c>
      <c r="Q260" s="441"/>
      <c r="R260" s="435" t="s">
        <v>1613</v>
      </c>
      <c r="S260" s="436">
        <v>236475</v>
      </c>
      <c r="T260" s="435" t="s">
        <v>1608</v>
      </c>
      <c r="U260" s="439">
        <v>305</v>
      </c>
      <c r="V260" s="435" t="s">
        <v>250</v>
      </c>
      <c r="W260" s="435" t="s">
        <v>1719</v>
      </c>
      <c r="X260" s="436" t="b">
        <v>0</v>
      </c>
      <c r="Y260" s="435" t="s">
        <v>1341</v>
      </c>
      <c r="Z260" s="435" t="s">
        <v>1341</v>
      </c>
      <c r="AA260" t="str">
        <f t="shared" si="18"/>
        <v>H-Chilliwack River H</v>
      </c>
      <c r="AN260" s="449" t="s">
        <v>188</v>
      </c>
      <c r="AO260" s="449">
        <v>4.0999999999999996</v>
      </c>
      <c r="AP260" s="449">
        <v>20150204</v>
      </c>
      <c r="AQ260" s="449" t="s">
        <v>1047</v>
      </c>
      <c r="AR260" s="449" t="s">
        <v>1047</v>
      </c>
      <c r="AS260" s="449">
        <v>3</v>
      </c>
      <c r="AT260" s="449">
        <v>185357</v>
      </c>
      <c r="AU260" s="449">
        <v>12</v>
      </c>
      <c r="AV260" s="449"/>
      <c r="AW260" s="449"/>
      <c r="AX260" s="449"/>
      <c r="AY260" s="449"/>
      <c r="AZ260" s="449">
        <v>1</v>
      </c>
      <c r="BA260" s="449">
        <v>3</v>
      </c>
      <c r="BB260" s="449">
        <v>2007</v>
      </c>
      <c r="BC260" s="449">
        <v>20080529</v>
      </c>
      <c r="BD260" s="449">
        <v>20080529</v>
      </c>
      <c r="BE260" s="449" t="s">
        <v>1139</v>
      </c>
      <c r="BF260" s="449" t="s">
        <v>1133</v>
      </c>
      <c r="BG260" s="449" t="s">
        <v>1134</v>
      </c>
      <c r="BH260" s="449" t="s">
        <v>191</v>
      </c>
      <c r="BI260" s="449" t="s">
        <v>192</v>
      </c>
      <c r="BJ260" s="449" t="s">
        <v>193</v>
      </c>
      <c r="BK260" s="449"/>
      <c r="BL260" s="449">
        <v>7.54</v>
      </c>
      <c r="BM260" s="449">
        <v>94</v>
      </c>
      <c r="BN260" s="449" t="s">
        <v>195</v>
      </c>
      <c r="BO260" s="449">
        <v>5000</v>
      </c>
      <c r="BP260" s="449">
        <v>35061</v>
      </c>
      <c r="BQ260" s="449"/>
      <c r="BR260" s="449"/>
      <c r="BS260" s="449"/>
      <c r="BT260" s="449"/>
      <c r="BU260" s="449"/>
      <c r="BV260" s="449"/>
      <c r="BW260" s="449"/>
      <c r="BX260" s="449"/>
      <c r="BY260" s="449">
        <v>1</v>
      </c>
      <c r="BZ260" s="449">
        <v>400</v>
      </c>
      <c r="CA260" s="449"/>
      <c r="CB260" s="449" t="s">
        <v>1145</v>
      </c>
      <c r="CC260" s="449" t="s">
        <v>1141</v>
      </c>
      <c r="CD260" s="449" t="s">
        <v>1137</v>
      </c>
      <c r="CE260" s="449" t="s">
        <v>1138</v>
      </c>
      <c r="CF260" s="449" t="s">
        <v>1055</v>
      </c>
      <c r="CG260" s="449" t="s">
        <v>1113</v>
      </c>
      <c r="CH260" s="449" t="s">
        <v>1114</v>
      </c>
      <c r="CI260" s="449" t="s">
        <v>195</v>
      </c>
    </row>
    <row r="261" spans="1:87" x14ac:dyDescent="0.3">
      <c r="A261">
        <f t="shared" si="16"/>
        <v>180484</v>
      </c>
      <c r="B261" t="s">
        <v>2677</v>
      </c>
      <c r="C261" s="389" t="str">
        <f t="shared" si="17"/>
        <v>180484</v>
      </c>
      <c r="D261" s="297" t="s">
        <v>1079</v>
      </c>
      <c r="E261" s="435" t="s">
        <v>1721</v>
      </c>
      <c r="F261" s="435" t="s">
        <v>1607</v>
      </c>
      <c r="G261" s="435" t="s">
        <v>1371</v>
      </c>
      <c r="H261" s="436">
        <v>2008</v>
      </c>
      <c r="I261" s="435" t="s">
        <v>1722</v>
      </c>
      <c r="J261" s="435" t="s">
        <v>1723</v>
      </c>
      <c r="K261" s="435" t="s">
        <v>1612</v>
      </c>
      <c r="L261" s="437">
        <v>39972</v>
      </c>
      <c r="M261" s="437">
        <v>39972</v>
      </c>
      <c r="N261" s="435" t="s">
        <v>1608</v>
      </c>
      <c r="O261" s="436">
        <v>55246</v>
      </c>
      <c r="P261" s="435" t="s">
        <v>1341</v>
      </c>
      <c r="Q261" s="441"/>
      <c r="R261" s="435" t="s">
        <v>1613</v>
      </c>
      <c r="S261" s="436">
        <v>26279</v>
      </c>
      <c r="T261" s="435" t="s">
        <v>1608</v>
      </c>
      <c r="U261" s="439">
        <v>729</v>
      </c>
      <c r="V261" s="435" t="s">
        <v>1341</v>
      </c>
      <c r="W261" s="435" t="s">
        <v>1341</v>
      </c>
      <c r="X261" s="436" t="b">
        <v>0</v>
      </c>
      <c r="Y261" s="435" t="s">
        <v>1341</v>
      </c>
      <c r="Z261" s="435" t="s">
        <v>1341</v>
      </c>
      <c r="AA261" t="str">
        <f t="shared" si="18"/>
        <v>H-Chehalis River H</v>
      </c>
      <c r="AN261" s="449" t="s">
        <v>188</v>
      </c>
      <c r="AO261" s="449">
        <v>4.0999999999999996</v>
      </c>
      <c r="AP261" s="449">
        <v>20150204</v>
      </c>
      <c r="AQ261" s="449" t="s">
        <v>1047</v>
      </c>
      <c r="AR261" s="449" t="s">
        <v>1047</v>
      </c>
      <c r="AS261" s="449">
        <v>3</v>
      </c>
      <c r="AT261" s="449">
        <v>185358</v>
      </c>
      <c r="AU261" s="449">
        <v>12</v>
      </c>
      <c r="AV261" s="449"/>
      <c r="AW261" s="449"/>
      <c r="AX261" s="449"/>
      <c r="AY261" s="449"/>
      <c r="AZ261" s="449">
        <v>1</v>
      </c>
      <c r="BA261" s="449">
        <v>3</v>
      </c>
      <c r="BB261" s="449">
        <v>2007</v>
      </c>
      <c r="BC261" s="449">
        <v>20080529</v>
      </c>
      <c r="BD261" s="449">
        <v>20080529</v>
      </c>
      <c r="BE261" s="449" t="s">
        <v>1139</v>
      </c>
      <c r="BF261" s="449" t="s">
        <v>1133</v>
      </c>
      <c r="BG261" s="449" t="s">
        <v>1134</v>
      </c>
      <c r="BH261" s="449" t="s">
        <v>191</v>
      </c>
      <c r="BI261" s="449" t="s">
        <v>192</v>
      </c>
      <c r="BJ261" s="449" t="s">
        <v>193</v>
      </c>
      <c r="BK261" s="449"/>
      <c r="BL261" s="449">
        <v>7.54</v>
      </c>
      <c r="BM261" s="449">
        <v>94</v>
      </c>
      <c r="BN261" s="449" t="s">
        <v>195</v>
      </c>
      <c r="BO261" s="449">
        <v>5000</v>
      </c>
      <c r="BP261" s="449">
        <v>41095</v>
      </c>
      <c r="BQ261" s="449"/>
      <c r="BR261" s="449"/>
      <c r="BS261" s="449">
        <v>5000</v>
      </c>
      <c r="BT261" s="449">
        <v>103</v>
      </c>
      <c r="BU261" s="449"/>
      <c r="BV261" s="449"/>
      <c r="BW261" s="449"/>
      <c r="BX261" s="449">
        <v>2.5000000000000001E-3</v>
      </c>
      <c r="BY261" s="449">
        <v>1</v>
      </c>
      <c r="BZ261" s="449">
        <v>400</v>
      </c>
      <c r="CA261" s="449"/>
      <c r="CB261" s="449" t="s">
        <v>1146</v>
      </c>
      <c r="CC261" s="449" t="s">
        <v>1141</v>
      </c>
      <c r="CD261" s="449" t="s">
        <v>1137</v>
      </c>
      <c r="CE261" s="449" t="s">
        <v>1138</v>
      </c>
      <c r="CF261" s="449" t="s">
        <v>1055</v>
      </c>
      <c r="CG261" s="449" t="s">
        <v>1113</v>
      </c>
      <c r="CH261" s="449" t="s">
        <v>1114</v>
      </c>
      <c r="CI261" s="449" t="s">
        <v>195</v>
      </c>
    </row>
    <row r="262" spans="1:87" x14ac:dyDescent="0.3">
      <c r="A262">
        <f t="shared" si="16"/>
        <v>180485</v>
      </c>
      <c r="B262" t="s">
        <v>2677</v>
      </c>
      <c r="C262" s="389" t="str">
        <f t="shared" si="17"/>
        <v>180485</v>
      </c>
      <c r="D262" s="297" t="s">
        <v>1079</v>
      </c>
      <c r="E262" s="435" t="s">
        <v>1724</v>
      </c>
      <c r="F262" s="435" t="s">
        <v>1607</v>
      </c>
      <c r="G262" s="435" t="s">
        <v>1371</v>
      </c>
      <c r="H262" s="436">
        <v>2008</v>
      </c>
      <c r="I262" s="435" t="s">
        <v>1722</v>
      </c>
      <c r="J262" s="435" t="s">
        <v>1723</v>
      </c>
      <c r="K262" s="435" t="s">
        <v>1612</v>
      </c>
      <c r="L262" s="437">
        <v>39972</v>
      </c>
      <c r="M262" s="437">
        <v>39972</v>
      </c>
      <c r="N262" s="435" t="s">
        <v>1608</v>
      </c>
      <c r="O262" s="436">
        <v>54343</v>
      </c>
      <c r="P262" s="435" t="s">
        <v>1341</v>
      </c>
      <c r="Q262" s="441"/>
      <c r="R262" s="435" t="s">
        <v>1613</v>
      </c>
      <c r="S262" s="436">
        <v>25849</v>
      </c>
      <c r="T262" s="435" t="s">
        <v>1608</v>
      </c>
      <c r="U262" s="439">
        <v>717</v>
      </c>
      <c r="V262" s="435" t="s">
        <v>1341</v>
      </c>
      <c r="W262" s="435" t="s">
        <v>1341</v>
      </c>
      <c r="X262" s="436" t="b">
        <v>0</v>
      </c>
      <c r="Y262" s="435" t="s">
        <v>1341</v>
      </c>
      <c r="Z262" s="435" t="s">
        <v>1341</v>
      </c>
      <c r="AA262" t="str">
        <f t="shared" si="18"/>
        <v>H-Chehalis River H</v>
      </c>
      <c r="AN262" s="449" t="s">
        <v>188</v>
      </c>
      <c r="AO262" s="449">
        <v>4.0999999999999996</v>
      </c>
      <c r="AP262" s="449">
        <v>20150204</v>
      </c>
      <c r="AQ262" s="449" t="s">
        <v>1047</v>
      </c>
      <c r="AR262" s="449" t="s">
        <v>1047</v>
      </c>
      <c r="AS262" s="449">
        <v>3</v>
      </c>
      <c r="AT262" s="449">
        <v>185359</v>
      </c>
      <c r="AU262" s="449">
        <v>12</v>
      </c>
      <c r="AV262" s="449"/>
      <c r="AW262" s="449"/>
      <c r="AX262" s="449"/>
      <c r="AY262" s="449"/>
      <c r="AZ262" s="449">
        <v>1</v>
      </c>
      <c r="BA262" s="449">
        <v>3</v>
      </c>
      <c r="BB262" s="449">
        <v>2007</v>
      </c>
      <c r="BC262" s="449">
        <v>20080529</v>
      </c>
      <c r="BD262" s="449">
        <v>20080529</v>
      </c>
      <c r="BE262" s="449" t="s">
        <v>1139</v>
      </c>
      <c r="BF262" s="449" t="s">
        <v>1133</v>
      </c>
      <c r="BG262" s="449" t="s">
        <v>1134</v>
      </c>
      <c r="BH262" s="449" t="s">
        <v>191</v>
      </c>
      <c r="BI262" s="449" t="s">
        <v>192</v>
      </c>
      <c r="BJ262" s="449" t="s">
        <v>193</v>
      </c>
      <c r="BK262" s="449"/>
      <c r="BL262" s="449">
        <v>7.54</v>
      </c>
      <c r="BM262" s="449">
        <v>94</v>
      </c>
      <c r="BN262" s="449" t="s">
        <v>195</v>
      </c>
      <c r="BO262" s="449">
        <v>5000</v>
      </c>
      <c r="BP262" s="449">
        <v>41715</v>
      </c>
      <c r="BQ262" s="449"/>
      <c r="BR262" s="449"/>
      <c r="BS262" s="449"/>
      <c r="BT262" s="449"/>
      <c r="BU262" s="449"/>
      <c r="BV262" s="449"/>
      <c r="BW262" s="449"/>
      <c r="BX262" s="449"/>
      <c r="BY262" s="449">
        <v>1</v>
      </c>
      <c r="BZ262" s="449">
        <v>396</v>
      </c>
      <c r="CA262" s="449"/>
      <c r="CB262" s="449" t="s">
        <v>1145</v>
      </c>
      <c r="CC262" s="449" t="s">
        <v>1141</v>
      </c>
      <c r="CD262" s="449" t="s">
        <v>1137</v>
      </c>
      <c r="CE262" s="449" t="s">
        <v>1138</v>
      </c>
      <c r="CF262" s="449" t="s">
        <v>1055</v>
      </c>
      <c r="CG262" s="449" t="s">
        <v>1113</v>
      </c>
      <c r="CH262" s="449" t="s">
        <v>1114</v>
      </c>
      <c r="CI262" s="449" t="s">
        <v>195</v>
      </c>
    </row>
    <row r="263" spans="1:87" x14ac:dyDescent="0.3">
      <c r="A263">
        <f t="shared" si="16"/>
        <v>180486</v>
      </c>
      <c r="B263" t="s">
        <v>2677</v>
      </c>
      <c r="C263" s="389" t="str">
        <f t="shared" si="17"/>
        <v>180486</v>
      </c>
      <c r="D263" s="297" t="s">
        <v>1079</v>
      </c>
      <c r="E263" s="435" t="s">
        <v>1725</v>
      </c>
      <c r="F263" s="435" t="s">
        <v>1607</v>
      </c>
      <c r="G263" s="435" t="s">
        <v>1371</v>
      </c>
      <c r="H263" s="436">
        <v>2008</v>
      </c>
      <c r="I263" s="435" t="s">
        <v>1722</v>
      </c>
      <c r="J263" s="435" t="s">
        <v>1723</v>
      </c>
      <c r="K263" s="435" t="s">
        <v>1612</v>
      </c>
      <c r="L263" s="437">
        <v>39972</v>
      </c>
      <c r="M263" s="437">
        <v>39972</v>
      </c>
      <c r="N263" s="435" t="s">
        <v>1608</v>
      </c>
      <c r="O263" s="436">
        <v>53273</v>
      </c>
      <c r="P263" s="435" t="s">
        <v>1341</v>
      </c>
      <c r="Q263" s="441"/>
      <c r="R263" s="435" t="s">
        <v>1613</v>
      </c>
      <c r="S263" s="436">
        <v>25341</v>
      </c>
      <c r="T263" s="435" t="s">
        <v>1608</v>
      </c>
      <c r="U263" s="436">
        <v>703</v>
      </c>
      <c r="V263" s="435" t="s">
        <v>1341</v>
      </c>
      <c r="W263" s="435" t="s">
        <v>1341</v>
      </c>
      <c r="X263" s="436" t="b">
        <v>0</v>
      </c>
      <c r="Y263" s="435" t="s">
        <v>1341</v>
      </c>
      <c r="Z263" s="435" t="s">
        <v>1341</v>
      </c>
      <c r="AA263" t="str">
        <f t="shared" si="18"/>
        <v>H-Chehalis River H</v>
      </c>
      <c r="AN263" s="449" t="s">
        <v>188</v>
      </c>
      <c r="AO263" s="449">
        <v>4.0999999999999996</v>
      </c>
      <c r="AP263" s="449">
        <v>20150204</v>
      </c>
      <c r="AQ263" s="449" t="s">
        <v>1047</v>
      </c>
      <c r="AR263" s="449" t="s">
        <v>1047</v>
      </c>
      <c r="AS263" s="449">
        <v>3</v>
      </c>
      <c r="AT263" s="449">
        <v>185360</v>
      </c>
      <c r="AU263" s="449">
        <v>12</v>
      </c>
      <c r="AV263" s="449"/>
      <c r="AW263" s="449"/>
      <c r="AX263" s="449"/>
      <c r="AY263" s="449"/>
      <c r="AZ263" s="449">
        <v>1</v>
      </c>
      <c r="BA263" s="449">
        <v>3</v>
      </c>
      <c r="BB263" s="449">
        <v>2008</v>
      </c>
      <c r="BC263" s="449">
        <v>20090522</v>
      </c>
      <c r="BD263" s="449">
        <v>20090522</v>
      </c>
      <c r="BE263" s="449" t="s">
        <v>1126</v>
      </c>
      <c r="BF263" s="449" t="s">
        <v>1127</v>
      </c>
      <c r="BG263" s="449" t="s">
        <v>1128</v>
      </c>
      <c r="BH263" s="449" t="s">
        <v>191</v>
      </c>
      <c r="BI263" s="449" t="s">
        <v>192</v>
      </c>
      <c r="BJ263" s="449" t="s">
        <v>193</v>
      </c>
      <c r="BK263" s="449"/>
      <c r="BL263" s="449">
        <v>5.12</v>
      </c>
      <c r="BM263" s="449"/>
      <c r="BN263" s="449" t="s">
        <v>195</v>
      </c>
      <c r="BO263" s="449">
        <v>5000</v>
      </c>
      <c r="BP263" s="449">
        <v>36702</v>
      </c>
      <c r="BQ263" s="449"/>
      <c r="BR263" s="449"/>
      <c r="BS263" s="449">
        <v>0</v>
      </c>
      <c r="BT263" s="449">
        <v>575625</v>
      </c>
      <c r="BU263" s="449">
        <v>5000</v>
      </c>
      <c r="BV263" s="449">
        <v>371</v>
      </c>
      <c r="BW263" s="449" t="s">
        <v>214</v>
      </c>
      <c r="BX263" s="449">
        <v>0.01</v>
      </c>
      <c r="BY263" s="449">
        <v>6</v>
      </c>
      <c r="BZ263" s="449">
        <v>400</v>
      </c>
      <c r="CA263" s="449"/>
      <c r="CB263" s="449" t="s">
        <v>1896</v>
      </c>
      <c r="CC263" s="449" t="s">
        <v>1129</v>
      </c>
      <c r="CD263" s="449" t="s">
        <v>1130</v>
      </c>
      <c r="CE263" s="449" t="s">
        <v>1131</v>
      </c>
      <c r="CF263" s="449" t="s">
        <v>1055</v>
      </c>
      <c r="CG263" s="449" t="s">
        <v>1113</v>
      </c>
      <c r="CH263" s="449" t="s">
        <v>1114</v>
      </c>
      <c r="CI263" s="449" t="s">
        <v>195</v>
      </c>
    </row>
    <row r="264" spans="1:87" x14ac:dyDescent="0.3">
      <c r="A264">
        <f t="shared" si="16"/>
        <v>180487</v>
      </c>
      <c r="B264" t="s">
        <v>2677</v>
      </c>
      <c r="C264" s="389" t="str">
        <f t="shared" si="17"/>
        <v>180487</v>
      </c>
      <c r="D264" s="297" t="s">
        <v>1079</v>
      </c>
      <c r="E264" s="435" t="s">
        <v>1726</v>
      </c>
      <c r="F264" s="435" t="s">
        <v>1607</v>
      </c>
      <c r="G264" s="435" t="s">
        <v>1371</v>
      </c>
      <c r="H264" s="436">
        <v>2008</v>
      </c>
      <c r="I264" s="435" t="s">
        <v>1722</v>
      </c>
      <c r="J264" s="435" t="s">
        <v>1723</v>
      </c>
      <c r="K264" s="435" t="s">
        <v>1612</v>
      </c>
      <c r="L264" s="437">
        <v>39972</v>
      </c>
      <c r="M264" s="437">
        <v>39972</v>
      </c>
      <c r="N264" s="435" t="s">
        <v>1608</v>
      </c>
      <c r="O264" s="436">
        <v>32558</v>
      </c>
      <c r="P264" s="435" t="s">
        <v>1341</v>
      </c>
      <c r="Q264" s="440"/>
      <c r="R264" s="435" t="s">
        <v>1613</v>
      </c>
      <c r="S264" s="436">
        <v>15550</v>
      </c>
      <c r="T264" s="435" t="s">
        <v>1608</v>
      </c>
      <c r="U264" s="436">
        <v>565</v>
      </c>
      <c r="V264" s="435" t="s">
        <v>1341</v>
      </c>
      <c r="W264" s="435" t="s">
        <v>1341</v>
      </c>
      <c r="X264" s="436" t="b">
        <v>0</v>
      </c>
      <c r="Y264" s="435" t="s">
        <v>1341</v>
      </c>
      <c r="Z264" s="435" t="s">
        <v>1341</v>
      </c>
      <c r="AA264" t="str">
        <f t="shared" si="18"/>
        <v>H-Chehalis River H</v>
      </c>
      <c r="AN264" s="449" t="s">
        <v>188</v>
      </c>
      <c r="AO264" s="449">
        <v>4.0999999999999996</v>
      </c>
      <c r="AP264" s="449">
        <v>20150204</v>
      </c>
      <c r="AQ264" s="449" t="s">
        <v>1047</v>
      </c>
      <c r="AR264" s="449" t="s">
        <v>1047</v>
      </c>
      <c r="AS264" s="449">
        <v>3</v>
      </c>
      <c r="AT264" s="449">
        <v>185556</v>
      </c>
      <c r="AU264" s="449">
        <v>12</v>
      </c>
      <c r="AV264" s="449"/>
      <c r="AW264" s="449"/>
      <c r="AX264" s="449"/>
      <c r="AY264" s="449"/>
      <c r="AZ264" s="449">
        <v>1</v>
      </c>
      <c r="BA264" s="449">
        <v>3</v>
      </c>
      <c r="BB264" s="449">
        <v>2007</v>
      </c>
      <c r="BC264" s="449">
        <v>20080602</v>
      </c>
      <c r="BD264" s="449">
        <v>20080602</v>
      </c>
      <c r="BE264" s="449" t="s">
        <v>1048</v>
      </c>
      <c r="BF264" s="449" t="s">
        <v>1049</v>
      </c>
      <c r="BG264" s="449" t="s">
        <v>1050</v>
      </c>
      <c r="BH264" s="449" t="s">
        <v>191</v>
      </c>
      <c r="BI264" s="449" t="s">
        <v>192</v>
      </c>
      <c r="BJ264" s="449" t="s">
        <v>193</v>
      </c>
      <c r="BK264" s="449"/>
      <c r="BL264" s="449">
        <v>5.59</v>
      </c>
      <c r="BM264" s="449"/>
      <c r="BN264" s="449" t="s">
        <v>195</v>
      </c>
      <c r="BO264" s="449">
        <v>5000</v>
      </c>
      <c r="BP264" s="449">
        <v>25857</v>
      </c>
      <c r="BQ264" s="449"/>
      <c r="BR264" s="449"/>
      <c r="BS264" s="449">
        <v>5000</v>
      </c>
      <c r="BT264" s="449">
        <v>104</v>
      </c>
      <c r="BU264" s="449"/>
      <c r="BV264" s="449"/>
      <c r="BW264" s="449"/>
      <c r="BX264" s="449">
        <v>4.0000000000000001E-3</v>
      </c>
      <c r="BY264" s="449"/>
      <c r="BZ264" s="449">
        <v>500</v>
      </c>
      <c r="CA264" s="449"/>
      <c r="CB264" s="449" t="s">
        <v>1059</v>
      </c>
      <c r="CC264" s="449" t="s">
        <v>1052</v>
      </c>
      <c r="CD264" s="449" t="s">
        <v>1053</v>
      </c>
      <c r="CE264" s="449" t="s">
        <v>1054</v>
      </c>
      <c r="CF264" s="449" t="s">
        <v>1055</v>
      </c>
      <c r="CG264" s="449" t="s">
        <v>1056</v>
      </c>
      <c r="CH264" s="449" t="s">
        <v>1057</v>
      </c>
      <c r="CI264" s="449" t="s">
        <v>195</v>
      </c>
    </row>
    <row r="265" spans="1:87" x14ac:dyDescent="0.3">
      <c r="A265">
        <f t="shared" si="16"/>
        <v>633366</v>
      </c>
      <c r="B265" t="s">
        <v>2677</v>
      </c>
      <c r="C265" s="389" t="str">
        <f t="shared" si="17"/>
        <v>633366</v>
      </c>
      <c r="D265" s="297" t="s">
        <v>515</v>
      </c>
      <c r="E265" s="435" t="s">
        <v>2116</v>
      </c>
      <c r="F265" s="435" t="s">
        <v>1607</v>
      </c>
      <c r="G265" s="435" t="s">
        <v>1382</v>
      </c>
      <c r="H265" s="436">
        <v>2005</v>
      </c>
      <c r="I265" s="435" t="s">
        <v>1820</v>
      </c>
      <c r="J265" s="435" t="s">
        <v>1821</v>
      </c>
      <c r="K265" s="435" t="s">
        <v>1612</v>
      </c>
      <c r="L265" s="437">
        <v>38853</v>
      </c>
      <c r="M265" s="437">
        <v>38853</v>
      </c>
      <c r="N265" s="435" t="s">
        <v>1608</v>
      </c>
      <c r="O265" s="436">
        <v>225216</v>
      </c>
      <c r="P265" s="435" t="s">
        <v>1341</v>
      </c>
      <c r="Q265" s="440"/>
      <c r="R265" s="435" t="s">
        <v>1608</v>
      </c>
      <c r="S265" s="436">
        <v>519</v>
      </c>
      <c r="T265" s="435" t="s">
        <v>1341</v>
      </c>
      <c r="U265" s="440"/>
      <c r="V265" s="435" t="s">
        <v>250</v>
      </c>
      <c r="W265" s="435" t="s">
        <v>2646</v>
      </c>
      <c r="X265" s="436" t="b">
        <v>0</v>
      </c>
      <c r="Y265" s="435" t="s">
        <v>1341</v>
      </c>
      <c r="Z265" s="435" t="s">
        <v>1341</v>
      </c>
      <c r="AA265" t="str">
        <f t="shared" si="18"/>
        <v>GEORGE ADAMS HATCHRY</v>
      </c>
      <c r="AN265" s="449" t="s">
        <v>188</v>
      </c>
      <c r="AO265" s="449">
        <v>4.0999999999999996</v>
      </c>
      <c r="AP265" s="449">
        <v>20150204</v>
      </c>
      <c r="AQ265" s="449" t="s">
        <v>1047</v>
      </c>
      <c r="AR265" s="449" t="s">
        <v>1047</v>
      </c>
      <c r="AS265" s="449">
        <v>3</v>
      </c>
      <c r="AT265" s="449">
        <v>185557</v>
      </c>
      <c r="AU265" s="449">
        <v>12</v>
      </c>
      <c r="AV265" s="449"/>
      <c r="AW265" s="449"/>
      <c r="AX265" s="449"/>
      <c r="AY265" s="449"/>
      <c r="AZ265" s="449">
        <v>1</v>
      </c>
      <c r="BA265" s="449">
        <v>3</v>
      </c>
      <c r="BB265" s="449">
        <v>2007</v>
      </c>
      <c r="BC265" s="449">
        <v>20080603</v>
      </c>
      <c r="BD265" s="449">
        <v>20080603</v>
      </c>
      <c r="BE265" s="449" t="s">
        <v>1048</v>
      </c>
      <c r="BF265" s="449" t="s">
        <v>1049</v>
      </c>
      <c r="BG265" s="449" t="s">
        <v>1050</v>
      </c>
      <c r="BH265" s="449" t="s">
        <v>191</v>
      </c>
      <c r="BI265" s="449" t="s">
        <v>192</v>
      </c>
      <c r="BJ265" s="449" t="s">
        <v>193</v>
      </c>
      <c r="BK265" s="449"/>
      <c r="BL265" s="449">
        <v>5.42</v>
      </c>
      <c r="BM265" s="449"/>
      <c r="BN265" s="449" t="s">
        <v>195</v>
      </c>
      <c r="BO265" s="449">
        <v>5000</v>
      </c>
      <c r="BP265" s="449">
        <v>25630</v>
      </c>
      <c r="BQ265" s="449"/>
      <c r="BR265" s="449"/>
      <c r="BS265" s="449">
        <v>5000</v>
      </c>
      <c r="BT265" s="449">
        <v>311</v>
      </c>
      <c r="BU265" s="449"/>
      <c r="BV265" s="449"/>
      <c r="BW265" s="449"/>
      <c r="BX265" s="449">
        <v>1.2E-2</v>
      </c>
      <c r="BY265" s="449"/>
      <c r="BZ265" s="449">
        <v>500</v>
      </c>
      <c r="CA265" s="449"/>
      <c r="CB265" s="449" t="s">
        <v>1059</v>
      </c>
      <c r="CC265" s="449" t="s">
        <v>1052</v>
      </c>
      <c r="CD265" s="449" t="s">
        <v>1053</v>
      </c>
      <c r="CE265" s="449" t="s">
        <v>1054</v>
      </c>
      <c r="CF265" s="449" t="s">
        <v>1055</v>
      </c>
      <c r="CG265" s="449" t="s">
        <v>1056</v>
      </c>
      <c r="CH265" s="449" t="s">
        <v>1057</v>
      </c>
      <c r="CI265" s="449" t="s">
        <v>195</v>
      </c>
    </row>
    <row r="266" spans="1:87" x14ac:dyDescent="0.3">
      <c r="A266">
        <f t="shared" si="16"/>
        <v>633382</v>
      </c>
      <c r="B266" t="s">
        <v>2677</v>
      </c>
      <c r="C266" s="389" t="str">
        <f t="shared" si="17"/>
        <v>633382</v>
      </c>
      <c r="D266" s="297" t="s">
        <v>515</v>
      </c>
      <c r="E266" s="435" t="s">
        <v>2162</v>
      </c>
      <c r="F266" s="435" t="s">
        <v>1607</v>
      </c>
      <c r="G266" s="435" t="s">
        <v>515</v>
      </c>
      <c r="H266" s="436">
        <v>2005</v>
      </c>
      <c r="I266" s="435" t="s">
        <v>2163</v>
      </c>
      <c r="J266" s="435" t="s">
        <v>2164</v>
      </c>
      <c r="K266" s="435" t="s">
        <v>1612</v>
      </c>
      <c r="L266" s="437">
        <v>38869</v>
      </c>
      <c r="M266" s="437">
        <v>38869</v>
      </c>
      <c r="N266" s="435" t="s">
        <v>1608</v>
      </c>
      <c r="O266" s="436">
        <v>202786</v>
      </c>
      <c r="P266" s="435" t="s">
        <v>1341</v>
      </c>
      <c r="Q266" s="440"/>
      <c r="R266" s="435" t="s">
        <v>1608</v>
      </c>
      <c r="S266" s="436">
        <v>244</v>
      </c>
      <c r="T266" s="435" t="s">
        <v>1341</v>
      </c>
      <c r="U266" s="440"/>
      <c r="V266" s="435" t="s">
        <v>1341</v>
      </c>
      <c r="W266" s="435" t="s">
        <v>1341</v>
      </c>
      <c r="X266" s="436" t="b">
        <v>0</v>
      </c>
      <c r="Y266" s="435" t="s">
        <v>1341</v>
      </c>
      <c r="Z266" s="435" t="s">
        <v>1341</v>
      </c>
      <c r="AA266" t="str">
        <f t="shared" si="18"/>
        <v>HOODSPORT HATCHERY</v>
      </c>
      <c r="AN266" s="449" t="s">
        <v>188</v>
      </c>
      <c r="AO266" s="449">
        <v>4.0999999999999996</v>
      </c>
      <c r="AP266" s="449">
        <v>20150204</v>
      </c>
      <c r="AQ266" s="449" t="s">
        <v>1047</v>
      </c>
      <c r="AR266" s="449" t="s">
        <v>1047</v>
      </c>
      <c r="AS266" s="449">
        <v>3</v>
      </c>
      <c r="AT266" s="449">
        <v>185558</v>
      </c>
      <c r="AU266" s="449">
        <v>12</v>
      </c>
      <c r="AV266" s="449"/>
      <c r="AW266" s="449"/>
      <c r="AX266" s="449"/>
      <c r="AY266" s="449"/>
      <c r="AZ266" s="449">
        <v>1</v>
      </c>
      <c r="BA266" s="449">
        <v>3</v>
      </c>
      <c r="BB266" s="449">
        <v>2007</v>
      </c>
      <c r="BC266" s="449">
        <v>20080603</v>
      </c>
      <c r="BD266" s="449">
        <v>20080603</v>
      </c>
      <c r="BE266" s="449" t="s">
        <v>1048</v>
      </c>
      <c r="BF266" s="449" t="s">
        <v>1049</v>
      </c>
      <c r="BG266" s="449" t="s">
        <v>1050</v>
      </c>
      <c r="BH266" s="449" t="s">
        <v>191</v>
      </c>
      <c r="BI266" s="449" t="s">
        <v>192</v>
      </c>
      <c r="BJ266" s="449" t="s">
        <v>193</v>
      </c>
      <c r="BK266" s="449"/>
      <c r="BL266" s="449">
        <v>5.45</v>
      </c>
      <c r="BM266" s="449"/>
      <c r="BN266" s="449" t="s">
        <v>195</v>
      </c>
      <c r="BO266" s="449">
        <v>5000</v>
      </c>
      <c r="BP266" s="449">
        <v>25635</v>
      </c>
      <c r="BQ266" s="449"/>
      <c r="BR266" s="449"/>
      <c r="BS266" s="449">
        <v>5000</v>
      </c>
      <c r="BT266" s="449">
        <v>259</v>
      </c>
      <c r="BU266" s="449"/>
      <c r="BV266" s="449"/>
      <c r="BW266" s="449"/>
      <c r="BX266" s="449">
        <v>0.01</v>
      </c>
      <c r="BY266" s="449">
        <v>1</v>
      </c>
      <c r="BZ266" s="449">
        <v>500</v>
      </c>
      <c r="CA266" s="449"/>
      <c r="CB266" s="449" t="s">
        <v>1059</v>
      </c>
      <c r="CC266" s="449" t="s">
        <v>1052</v>
      </c>
      <c r="CD266" s="449" t="s">
        <v>1053</v>
      </c>
      <c r="CE266" s="449" t="s">
        <v>1054</v>
      </c>
      <c r="CF266" s="449" t="s">
        <v>1055</v>
      </c>
      <c r="CG266" s="449" t="s">
        <v>1056</v>
      </c>
      <c r="CH266" s="449" t="s">
        <v>1057</v>
      </c>
      <c r="CI266" s="449" t="s">
        <v>195</v>
      </c>
    </row>
    <row r="267" spans="1:87" x14ac:dyDescent="0.3">
      <c r="A267">
        <f t="shared" si="16"/>
        <v>633471</v>
      </c>
      <c r="B267" t="s">
        <v>2677</v>
      </c>
      <c r="C267" s="389" t="str">
        <f t="shared" si="17"/>
        <v>633471</v>
      </c>
      <c r="D267" s="297" t="s">
        <v>515</v>
      </c>
      <c r="E267" s="435" t="s">
        <v>2123</v>
      </c>
      <c r="F267" s="435" t="s">
        <v>1607</v>
      </c>
      <c r="G267" s="435" t="s">
        <v>1382</v>
      </c>
      <c r="H267" s="436">
        <v>2005</v>
      </c>
      <c r="I267" s="435" t="s">
        <v>2121</v>
      </c>
      <c r="J267" s="435" t="s">
        <v>2122</v>
      </c>
      <c r="K267" s="435" t="s">
        <v>1612</v>
      </c>
      <c r="L267" s="437">
        <v>39222</v>
      </c>
      <c r="M267" s="437">
        <v>39250</v>
      </c>
      <c r="N267" s="435" t="s">
        <v>1608</v>
      </c>
      <c r="O267" s="436">
        <v>95280</v>
      </c>
      <c r="P267" s="435" t="s">
        <v>1341</v>
      </c>
      <c r="Q267" s="440"/>
      <c r="R267" s="435" t="s">
        <v>1608</v>
      </c>
      <c r="S267" s="436">
        <v>2463</v>
      </c>
      <c r="T267" s="435" t="s">
        <v>1341</v>
      </c>
      <c r="U267" s="440"/>
      <c r="V267" s="435" t="s">
        <v>1341</v>
      </c>
      <c r="W267" s="435" t="s">
        <v>1341</v>
      </c>
      <c r="X267" s="436" t="b">
        <v>0</v>
      </c>
      <c r="Y267" s="435" t="s">
        <v>1341</v>
      </c>
      <c r="Z267" s="435" t="s">
        <v>1341</v>
      </c>
      <c r="AA267" t="str">
        <f t="shared" si="18"/>
        <v>RICKS PD (LLTK)</v>
      </c>
      <c r="AN267" s="449" t="s">
        <v>188</v>
      </c>
      <c r="AO267" s="449">
        <v>4.0999999999999996</v>
      </c>
      <c r="AP267" s="449">
        <v>20150204</v>
      </c>
      <c r="AQ267" s="449" t="s">
        <v>1047</v>
      </c>
      <c r="AR267" s="449" t="s">
        <v>1047</v>
      </c>
      <c r="AS267" s="449">
        <v>3</v>
      </c>
      <c r="AT267" s="449">
        <v>185612</v>
      </c>
      <c r="AU267" s="449">
        <v>12</v>
      </c>
      <c r="AV267" s="449"/>
      <c r="AW267" s="449"/>
      <c r="AX267" s="449"/>
      <c r="AY267" s="449"/>
      <c r="AZ267" s="449">
        <v>1</v>
      </c>
      <c r="BA267" s="449">
        <v>3</v>
      </c>
      <c r="BB267" s="449">
        <v>2007</v>
      </c>
      <c r="BC267" s="449">
        <v>20080604</v>
      </c>
      <c r="BD267" s="449">
        <v>20080604</v>
      </c>
      <c r="BE267" s="449" t="s">
        <v>1048</v>
      </c>
      <c r="BF267" s="449" t="s">
        <v>1049</v>
      </c>
      <c r="BG267" s="449" t="s">
        <v>1050</v>
      </c>
      <c r="BH267" s="449" t="s">
        <v>191</v>
      </c>
      <c r="BI267" s="449" t="s">
        <v>192</v>
      </c>
      <c r="BJ267" s="449" t="s">
        <v>193</v>
      </c>
      <c r="BK267" s="449"/>
      <c r="BL267" s="449">
        <v>5.28</v>
      </c>
      <c r="BM267" s="449"/>
      <c r="BN267" s="449" t="s">
        <v>195</v>
      </c>
      <c r="BO267" s="449">
        <v>5000</v>
      </c>
      <c r="BP267" s="449">
        <v>25727</v>
      </c>
      <c r="BQ267" s="449"/>
      <c r="BR267" s="449"/>
      <c r="BS267" s="449">
        <v>5000</v>
      </c>
      <c r="BT267" s="449">
        <v>260</v>
      </c>
      <c r="BU267" s="449"/>
      <c r="BV267" s="449"/>
      <c r="BW267" s="449"/>
      <c r="BX267" s="449">
        <v>0.01</v>
      </c>
      <c r="BY267" s="449">
        <v>1</v>
      </c>
      <c r="BZ267" s="449">
        <v>500</v>
      </c>
      <c r="CA267" s="449"/>
      <c r="CB267" s="449" t="s">
        <v>1059</v>
      </c>
      <c r="CC267" s="449" t="s">
        <v>1052</v>
      </c>
      <c r="CD267" s="449" t="s">
        <v>1053</v>
      </c>
      <c r="CE267" s="449" t="s">
        <v>1054</v>
      </c>
      <c r="CF267" s="449" t="s">
        <v>1055</v>
      </c>
      <c r="CG267" s="449" t="s">
        <v>1056</v>
      </c>
      <c r="CH267" s="449" t="s">
        <v>1057</v>
      </c>
      <c r="CI267" s="449" t="s">
        <v>195</v>
      </c>
    </row>
    <row r="268" spans="1:87" x14ac:dyDescent="0.3">
      <c r="A268">
        <f t="shared" si="16"/>
        <v>633875</v>
      </c>
      <c r="B268" t="s">
        <v>2677</v>
      </c>
      <c r="C268" s="389" t="str">
        <f t="shared" si="17"/>
        <v>633875</v>
      </c>
      <c r="D268" s="297" t="s">
        <v>515</v>
      </c>
      <c r="E268" s="435" t="s">
        <v>2124</v>
      </c>
      <c r="F268" s="435" t="s">
        <v>1607</v>
      </c>
      <c r="G268" s="435" t="s">
        <v>1382</v>
      </c>
      <c r="H268" s="436">
        <v>2006</v>
      </c>
      <c r="I268" s="435" t="s">
        <v>1820</v>
      </c>
      <c r="J268" s="435" t="s">
        <v>1821</v>
      </c>
      <c r="K268" s="435" t="s">
        <v>1612</v>
      </c>
      <c r="L268" s="437">
        <v>39217</v>
      </c>
      <c r="M268" s="437">
        <v>39218</v>
      </c>
      <c r="N268" s="435" t="s">
        <v>1608</v>
      </c>
      <c r="O268" s="436">
        <v>215124</v>
      </c>
      <c r="P268" s="435" t="s">
        <v>1613</v>
      </c>
      <c r="Q268" s="436">
        <v>11322</v>
      </c>
      <c r="R268" s="435" t="s">
        <v>1341</v>
      </c>
      <c r="S268" s="441"/>
      <c r="T268" s="435" t="s">
        <v>1341</v>
      </c>
      <c r="U268" s="438"/>
      <c r="V268" s="435" t="s">
        <v>250</v>
      </c>
      <c r="W268" s="435" t="s">
        <v>2647</v>
      </c>
      <c r="X268" s="436" t="b">
        <v>0</v>
      </c>
      <c r="Y268" s="435" t="s">
        <v>1341</v>
      </c>
      <c r="Z268" s="435" t="s">
        <v>1341</v>
      </c>
      <c r="AA268" t="str">
        <f t="shared" si="18"/>
        <v>GEORGE ADAMS HATCHRY</v>
      </c>
      <c r="AN268" s="449" t="s">
        <v>188</v>
      </c>
      <c r="AO268" s="449">
        <v>4.0999999999999996</v>
      </c>
      <c r="AP268" s="449">
        <v>20150204</v>
      </c>
      <c r="AQ268" s="449" t="s">
        <v>1047</v>
      </c>
      <c r="AR268" s="449" t="s">
        <v>1047</v>
      </c>
      <c r="AS268" s="449">
        <v>3</v>
      </c>
      <c r="AT268" s="449">
        <v>185644</v>
      </c>
      <c r="AU268" s="449">
        <v>12</v>
      </c>
      <c r="AV268" s="449"/>
      <c r="AW268" s="449"/>
      <c r="AX268" s="449"/>
      <c r="AY268" s="449"/>
      <c r="AZ268" s="449">
        <v>1</v>
      </c>
      <c r="BA268" s="449">
        <v>3</v>
      </c>
      <c r="BB268" s="449">
        <v>2006</v>
      </c>
      <c r="BC268" s="449">
        <v>20070529</v>
      </c>
      <c r="BD268" s="449">
        <v>20070529</v>
      </c>
      <c r="BE268" s="449" t="s">
        <v>1126</v>
      </c>
      <c r="BF268" s="449" t="s">
        <v>1127</v>
      </c>
      <c r="BG268" s="449" t="s">
        <v>1128</v>
      </c>
      <c r="BH268" s="449" t="s">
        <v>191</v>
      </c>
      <c r="BI268" s="449" t="s">
        <v>192</v>
      </c>
      <c r="BJ268" s="449" t="s">
        <v>193</v>
      </c>
      <c r="BK268" s="449"/>
      <c r="BL268" s="449">
        <v>6.48</v>
      </c>
      <c r="BM268" s="449"/>
      <c r="BN268" s="449" t="s">
        <v>195</v>
      </c>
      <c r="BO268" s="449">
        <v>5000</v>
      </c>
      <c r="BP268" s="449">
        <v>15082</v>
      </c>
      <c r="BQ268" s="449"/>
      <c r="BR268" s="449"/>
      <c r="BS268" s="449">
        <v>0</v>
      </c>
      <c r="BT268" s="449">
        <v>259693</v>
      </c>
      <c r="BU268" s="449"/>
      <c r="BV268" s="449"/>
      <c r="BW268" s="449" t="s">
        <v>214</v>
      </c>
      <c r="BX268" s="449">
        <v>0</v>
      </c>
      <c r="BY268" s="449">
        <v>2</v>
      </c>
      <c r="BZ268" s="449">
        <v>200</v>
      </c>
      <c r="CA268" s="449"/>
      <c r="CB268" s="449" t="s">
        <v>1147</v>
      </c>
      <c r="CC268" s="449" t="s">
        <v>1129</v>
      </c>
      <c r="CD268" s="449" t="s">
        <v>1130</v>
      </c>
      <c r="CE268" s="449" t="s">
        <v>1131</v>
      </c>
      <c r="CF268" s="449" t="s">
        <v>1055</v>
      </c>
      <c r="CG268" s="449" t="s">
        <v>1113</v>
      </c>
      <c r="CH268" s="449" t="s">
        <v>1114</v>
      </c>
      <c r="CI268" s="449" t="s">
        <v>195</v>
      </c>
    </row>
    <row r="269" spans="1:87" x14ac:dyDescent="0.3">
      <c r="A269">
        <f t="shared" si="16"/>
        <v>633886</v>
      </c>
      <c r="B269" t="s">
        <v>2677</v>
      </c>
      <c r="C269" s="389" t="str">
        <f t="shared" si="17"/>
        <v>633886</v>
      </c>
      <c r="D269" s="297" t="s">
        <v>515</v>
      </c>
      <c r="E269" s="435" t="s">
        <v>2167</v>
      </c>
      <c r="F269" s="435" t="s">
        <v>1607</v>
      </c>
      <c r="G269" s="435" t="s">
        <v>515</v>
      </c>
      <c r="H269" s="436">
        <v>2006</v>
      </c>
      <c r="I269" s="435" t="s">
        <v>2163</v>
      </c>
      <c r="J269" s="435" t="s">
        <v>2164</v>
      </c>
      <c r="K269" s="435" t="s">
        <v>1612</v>
      </c>
      <c r="L269" s="437">
        <v>39228</v>
      </c>
      <c r="M269" s="437">
        <v>39228</v>
      </c>
      <c r="N269" s="435" t="s">
        <v>1608</v>
      </c>
      <c r="O269" s="436">
        <v>200790</v>
      </c>
      <c r="P269" s="435" t="s">
        <v>1613</v>
      </c>
      <c r="Q269" s="436">
        <v>404</v>
      </c>
      <c r="R269" s="435" t="s">
        <v>1608</v>
      </c>
      <c r="S269" s="436">
        <v>806</v>
      </c>
      <c r="T269" s="435" t="s">
        <v>1341</v>
      </c>
      <c r="U269" s="440"/>
      <c r="V269" s="435" t="s">
        <v>1341</v>
      </c>
      <c r="W269" s="435" t="s">
        <v>1341</v>
      </c>
      <c r="X269" s="436" t="b">
        <v>0</v>
      </c>
      <c r="Y269" s="435" t="s">
        <v>1341</v>
      </c>
      <c r="Z269" s="435" t="s">
        <v>1341</v>
      </c>
      <c r="AA269" t="str">
        <f t="shared" si="18"/>
        <v>HOODSPORT HATCHERY</v>
      </c>
      <c r="AN269" s="449" t="s">
        <v>188</v>
      </c>
      <c r="AO269" s="449">
        <v>4.0999999999999996</v>
      </c>
      <c r="AP269" s="449">
        <v>20150204</v>
      </c>
      <c r="AQ269" s="449" t="s">
        <v>1047</v>
      </c>
      <c r="AR269" s="449" t="s">
        <v>1047</v>
      </c>
      <c r="AS269" s="449">
        <v>3</v>
      </c>
      <c r="AT269" s="449">
        <v>185649</v>
      </c>
      <c r="AU269" s="449">
        <v>12</v>
      </c>
      <c r="AV269" s="449"/>
      <c r="AW269" s="449"/>
      <c r="AX269" s="449"/>
      <c r="AY269" s="449"/>
      <c r="AZ269" s="449">
        <v>1</v>
      </c>
      <c r="BA269" s="449">
        <v>3</v>
      </c>
      <c r="BB269" s="449">
        <v>2005</v>
      </c>
      <c r="BC269" s="449">
        <v>20060524</v>
      </c>
      <c r="BD269" s="449">
        <v>20060616</v>
      </c>
      <c r="BE269" s="449" t="s">
        <v>1126</v>
      </c>
      <c r="BF269" s="449" t="s">
        <v>1127</v>
      </c>
      <c r="BG269" s="449" t="s">
        <v>1128</v>
      </c>
      <c r="BH269" s="449" t="s">
        <v>191</v>
      </c>
      <c r="BI269" s="449" t="s">
        <v>192</v>
      </c>
      <c r="BJ269" s="449" t="s">
        <v>193</v>
      </c>
      <c r="BK269" s="449"/>
      <c r="BL269" s="449">
        <v>5.8</v>
      </c>
      <c r="BM269" s="449">
        <v>71</v>
      </c>
      <c r="BN269" s="449" t="s">
        <v>195</v>
      </c>
      <c r="BO269" s="449">
        <v>5000</v>
      </c>
      <c r="BP269" s="449">
        <v>22309</v>
      </c>
      <c r="BQ269" s="449"/>
      <c r="BR269" s="449"/>
      <c r="BS269" s="449">
        <v>0</v>
      </c>
      <c r="BT269" s="449">
        <v>316131</v>
      </c>
      <c r="BU269" s="449">
        <v>5000</v>
      </c>
      <c r="BV269" s="449">
        <v>455</v>
      </c>
      <c r="BW269" s="449" t="s">
        <v>214</v>
      </c>
      <c r="BX269" s="449">
        <v>0.02</v>
      </c>
      <c r="BY269" s="449">
        <v>1</v>
      </c>
      <c r="BZ269" s="449">
        <v>100</v>
      </c>
      <c r="CA269" s="449"/>
      <c r="CB269" s="449"/>
      <c r="CC269" s="449" t="s">
        <v>1129</v>
      </c>
      <c r="CD269" s="449" t="s">
        <v>1130</v>
      </c>
      <c r="CE269" s="449" t="s">
        <v>1131</v>
      </c>
      <c r="CF269" s="449" t="s">
        <v>1055</v>
      </c>
      <c r="CG269" s="449" t="s">
        <v>1113</v>
      </c>
      <c r="CH269" s="449" t="s">
        <v>1114</v>
      </c>
      <c r="CI269" s="449" t="s">
        <v>195</v>
      </c>
    </row>
    <row r="270" spans="1:87" x14ac:dyDescent="0.3">
      <c r="A270">
        <f t="shared" si="16"/>
        <v>633965</v>
      </c>
      <c r="B270" t="s">
        <v>2677</v>
      </c>
      <c r="C270" s="389" t="str">
        <f t="shared" si="17"/>
        <v>633965</v>
      </c>
      <c r="D270" s="297" t="s">
        <v>515</v>
      </c>
      <c r="E270" s="435" t="s">
        <v>2120</v>
      </c>
      <c r="F270" s="435" t="s">
        <v>1607</v>
      </c>
      <c r="G270" s="435" t="s">
        <v>1382</v>
      </c>
      <c r="H270" s="436">
        <v>2006</v>
      </c>
      <c r="I270" s="435" t="s">
        <v>2121</v>
      </c>
      <c r="J270" s="435" t="s">
        <v>2122</v>
      </c>
      <c r="K270" s="435" t="s">
        <v>1612</v>
      </c>
      <c r="L270" s="437">
        <v>39609</v>
      </c>
      <c r="M270" s="437">
        <v>39629</v>
      </c>
      <c r="N270" s="435" t="s">
        <v>1608</v>
      </c>
      <c r="O270" s="436">
        <v>77049</v>
      </c>
      <c r="P270" s="435" t="s">
        <v>1613</v>
      </c>
      <c r="Q270" s="436">
        <v>4062</v>
      </c>
      <c r="R270" s="435" t="s">
        <v>1608</v>
      </c>
      <c r="S270" s="436">
        <v>139</v>
      </c>
      <c r="T270" s="435" t="s">
        <v>1341</v>
      </c>
      <c r="U270" s="440"/>
      <c r="V270" s="435" t="s">
        <v>1341</v>
      </c>
      <c r="W270" s="435" t="s">
        <v>1341</v>
      </c>
      <c r="X270" s="436" t="b">
        <v>0</v>
      </c>
      <c r="Y270" s="435" t="s">
        <v>1341</v>
      </c>
      <c r="Z270" s="435" t="s">
        <v>1341</v>
      </c>
      <c r="AA270" t="str">
        <f t="shared" si="18"/>
        <v>RICKS PD (LLTK)</v>
      </c>
      <c r="AN270" s="449" t="s">
        <v>188</v>
      </c>
      <c r="AO270" s="449">
        <v>4.0999999999999996</v>
      </c>
      <c r="AP270" s="449">
        <v>20150204</v>
      </c>
      <c r="AQ270" s="449" t="s">
        <v>1047</v>
      </c>
      <c r="AR270" s="449" t="s">
        <v>1047</v>
      </c>
      <c r="AS270" s="449">
        <v>3</v>
      </c>
      <c r="AT270" s="449">
        <v>185650</v>
      </c>
      <c r="AU270" s="449">
        <v>12</v>
      </c>
      <c r="AV270" s="449"/>
      <c r="AW270" s="449"/>
      <c r="AX270" s="449"/>
      <c r="AY270" s="449"/>
      <c r="AZ270" s="449">
        <v>1</v>
      </c>
      <c r="BA270" s="449">
        <v>3</v>
      </c>
      <c r="BB270" s="449">
        <v>2005</v>
      </c>
      <c r="BC270" s="449">
        <v>20060524</v>
      </c>
      <c r="BD270" s="449">
        <v>20060616</v>
      </c>
      <c r="BE270" s="449" t="s">
        <v>1126</v>
      </c>
      <c r="BF270" s="449" t="s">
        <v>1127</v>
      </c>
      <c r="BG270" s="449" t="s">
        <v>1128</v>
      </c>
      <c r="BH270" s="449" t="s">
        <v>191</v>
      </c>
      <c r="BI270" s="449" t="s">
        <v>192</v>
      </c>
      <c r="BJ270" s="449" t="s">
        <v>193</v>
      </c>
      <c r="BK270" s="449"/>
      <c r="BL270" s="449">
        <v>5.7</v>
      </c>
      <c r="BM270" s="449">
        <v>70</v>
      </c>
      <c r="BN270" s="449" t="s">
        <v>195</v>
      </c>
      <c r="BO270" s="449">
        <v>5000</v>
      </c>
      <c r="BP270" s="449">
        <v>22831</v>
      </c>
      <c r="BQ270" s="449"/>
      <c r="BR270" s="449"/>
      <c r="BS270" s="449">
        <v>0</v>
      </c>
      <c r="BT270" s="449">
        <v>244309</v>
      </c>
      <c r="BU270" s="449">
        <v>5000</v>
      </c>
      <c r="BV270" s="449">
        <v>466</v>
      </c>
      <c r="BW270" s="449" t="s">
        <v>214</v>
      </c>
      <c r="BX270" s="449">
        <v>0.02</v>
      </c>
      <c r="BY270" s="449">
        <v>1</v>
      </c>
      <c r="BZ270" s="449">
        <v>100</v>
      </c>
      <c r="CA270" s="449"/>
      <c r="CB270" s="449"/>
      <c r="CC270" s="449" t="s">
        <v>1129</v>
      </c>
      <c r="CD270" s="449" t="s">
        <v>1130</v>
      </c>
      <c r="CE270" s="449" t="s">
        <v>1131</v>
      </c>
      <c r="CF270" s="449" t="s">
        <v>1055</v>
      </c>
      <c r="CG270" s="449" t="s">
        <v>1113</v>
      </c>
      <c r="CH270" s="449" t="s">
        <v>1114</v>
      </c>
      <c r="CI270" s="449" t="s">
        <v>195</v>
      </c>
    </row>
    <row r="271" spans="1:87" x14ac:dyDescent="0.3">
      <c r="A271">
        <f t="shared" si="16"/>
        <v>634271</v>
      </c>
      <c r="B271" t="s">
        <v>2677</v>
      </c>
      <c r="C271" s="389" t="str">
        <f t="shared" si="17"/>
        <v>634271</v>
      </c>
      <c r="D271" s="297" t="s">
        <v>515</v>
      </c>
      <c r="E271" s="435" t="s">
        <v>2118</v>
      </c>
      <c r="F271" s="435" t="s">
        <v>1607</v>
      </c>
      <c r="G271" s="435" t="s">
        <v>1382</v>
      </c>
      <c r="H271" s="436">
        <v>2007</v>
      </c>
      <c r="I271" s="435" t="s">
        <v>1820</v>
      </c>
      <c r="J271" s="435" t="s">
        <v>1821</v>
      </c>
      <c r="K271" s="435" t="s">
        <v>1612</v>
      </c>
      <c r="L271" s="437">
        <v>39583</v>
      </c>
      <c r="M271" s="437">
        <v>39584</v>
      </c>
      <c r="N271" s="435" t="s">
        <v>1608</v>
      </c>
      <c r="O271" s="436">
        <v>219881</v>
      </c>
      <c r="P271" s="435" t="s">
        <v>1613</v>
      </c>
      <c r="Q271" s="436">
        <v>914</v>
      </c>
      <c r="R271" s="435" t="s">
        <v>1608</v>
      </c>
      <c r="S271" s="436">
        <v>2289</v>
      </c>
      <c r="T271" s="435" t="s">
        <v>1341</v>
      </c>
      <c r="U271" s="440"/>
      <c r="V271" s="435" t="s">
        <v>1341</v>
      </c>
      <c r="W271" s="435" t="s">
        <v>1341</v>
      </c>
      <c r="X271" s="436" t="b">
        <v>0</v>
      </c>
      <c r="Y271" s="435" t="s">
        <v>1341</v>
      </c>
      <c r="Z271" s="435" t="s">
        <v>1341</v>
      </c>
      <c r="AA271" t="str">
        <f t="shared" si="18"/>
        <v>GEORGE ADAMS HATCHRY</v>
      </c>
      <c r="AN271" s="449" t="s">
        <v>188</v>
      </c>
      <c r="AO271" s="449">
        <v>4.0999999999999996</v>
      </c>
      <c r="AP271" s="449">
        <v>20150204</v>
      </c>
      <c r="AQ271" s="449" t="s">
        <v>1047</v>
      </c>
      <c r="AR271" s="449" t="s">
        <v>1047</v>
      </c>
      <c r="AS271" s="449">
        <v>3</v>
      </c>
      <c r="AT271" s="449">
        <v>185651</v>
      </c>
      <c r="AU271" s="449">
        <v>12</v>
      </c>
      <c r="AV271" s="449"/>
      <c r="AW271" s="449"/>
      <c r="AX271" s="449"/>
      <c r="AY271" s="449"/>
      <c r="AZ271" s="449">
        <v>1</v>
      </c>
      <c r="BA271" s="449">
        <v>3</v>
      </c>
      <c r="BB271" s="449">
        <v>2005</v>
      </c>
      <c r="BC271" s="449">
        <v>20060524</v>
      </c>
      <c r="BD271" s="449">
        <v>20060616</v>
      </c>
      <c r="BE271" s="449" t="s">
        <v>1126</v>
      </c>
      <c r="BF271" s="449" t="s">
        <v>1127</v>
      </c>
      <c r="BG271" s="449" t="s">
        <v>1128</v>
      </c>
      <c r="BH271" s="449" t="s">
        <v>191</v>
      </c>
      <c r="BI271" s="449" t="s">
        <v>192</v>
      </c>
      <c r="BJ271" s="449" t="s">
        <v>193</v>
      </c>
      <c r="BK271" s="449"/>
      <c r="BL271" s="449">
        <v>5.7</v>
      </c>
      <c r="BM271" s="449">
        <v>70</v>
      </c>
      <c r="BN271" s="449" t="s">
        <v>195</v>
      </c>
      <c r="BO271" s="449">
        <v>5000</v>
      </c>
      <c r="BP271" s="449">
        <v>23136</v>
      </c>
      <c r="BQ271" s="449"/>
      <c r="BR271" s="449"/>
      <c r="BS271" s="449">
        <v>0</v>
      </c>
      <c r="BT271" s="449">
        <v>242619</v>
      </c>
      <c r="BU271" s="449"/>
      <c r="BV271" s="449"/>
      <c r="BW271" s="449" t="s">
        <v>214</v>
      </c>
      <c r="BX271" s="449">
        <v>0</v>
      </c>
      <c r="BY271" s="449">
        <v>1</v>
      </c>
      <c r="BZ271" s="449">
        <v>100</v>
      </c>
      <c r="CA271" s="449"/>
      <c r="CB271" s="449"/>
      <c r="CC271" s="449" t="s">
        <v>1129</v>
      </c>
      <c r="CD271" s="449" t="s">
        <v>1130</v>
      </c>
      <c r="CE271" s="449" t="s">
        <v>1131</v>
      </c>
      <c r="CF271" s="449" t="s">
        <v>1055</v>
      </c>
      <c r="CG271" s="449" t="s">
        <v>1113</v>
      </c>
      <c r="CH271" s="449" t="s">
        <v>1114</v>
      </c>
      <c r="CI271" s="449" t="s">
        <v>195</v>
      </c>
    </row>
    <row r="272" spans="1:87" x14ac:dyDescent="0.3">
      <c r="A272">
        <f t="shared" si="16"/>
        <v>634283</v>
      </c>
      <c r="B272" t="s">
        <v>2677</v>
      </c>
      <c r="C272" s="389" t="str">
        <f t="shared" si="17"/>
        <v>634283</v>
      </c>
      <c r="D272" s="297" t="s">
        <v>515</v>
      </c>
      <c r="E272" s="435" t="s">
        <v>2166</v>
      </c>
      <c r="F272" s="435" t="s">
        <v>1607</v>
      </c>
      <c r="G272" s="435" t="s">
        <v>515</v>
      </c>
      <c r="H272" s="436">
        <v>2007</v>
      </c>
      <c r="I272" s="435" t="s">
        <v>2163</v>
      </c>
      <c r="J272" s="435" t="s">
        <v>2164</v>
      </c>
      <c r="K272" s="435" t="s">
        <v>1612</v>
      </c>
      <c r="L272" s="437">
        <v>39601</v>
      </c>
      <c r="M272" s="437">
        <v>39601</v>
      </c>
      <c r="N272" s="435" t="s">
        <v>1608</v>
      </c>
      <c r="O272" s="436">
        <v>201920</v>
      </c>
      <c r="P272" s="435" t="s">
        <v>1341</v>
      </c>
      <c r="Q272" s="440"/>
      <c r="R272" s="435" t="s">
        <v>1341</v>
      </c>
      <c r="S272" s="441"/>
      <c r="T272" s="435" t="s">
        <v>1341</v>
      </c>
      <c r="U272" s="441"/>
      <c r="V272" s="435" t="s">
        <v>1341</v>
      </c>
      <c r="W272" s="435" t="s">
        <v>1341</v>
      </c>
      <c r="X272" s="436" t="b">
        <v>0</v>
      </c>
      <c r="Y272" s="435" t="s">
        <v>1341</v>
      </c>
      <c r="Z272" s="435" t="s">
        <v>1341</v>
      </c>
      <c r="AA272" t="str">
        <f t="shared" si="18"/>
        <v>HOODSPORT HATCHERY</v>
      </c>
      <c r="AN272" s="449" t="s">
        <v>188</v>
      </c>
      <c r="AO272" s="449">
        <v>4.0999999999999996</v>
      </c>
      <c r="AP272" s="449">
        <v>20150204</v>
      </c>
      <c r="AQ272" s="449" t="s">
        <v>1047</v>
      </c>
      <c r="AR272" s="449" t="s">
        <v>1047</v>
      </c>
      <c r="AS272" s="449">
        <v>3</v>
      </c>
      <c r="AT272" s="449">
        <v>185658</v>
      </c>
      <c r="AU272" s="449">
        <v>12</v>
      </c>
      <c r="AV272" s="449"/>
      <c r="AW272" s="449"/>
      <c r="AX272" s="449" t="s">
        <v>250</v>
      </c>
      <c r="AY272" s="449" t="s">
        <v>1071</v>
      </c>
      <c r="AZ272" s="449">
        <v>1</v>
      </c>
      <c r="BA272" s="449">
        <v>3</v>
      </c>
      <c r="BB272" s="449">
        <v>2006</v>
      </c>
      <c r="BC272" s="449">
        <v>20070516</v>
      </c>
      <c r="BD272" s="449">
        <v>20070523</v>
      </c>
      <c r="BE272" s="449" t="s">
        <v>1061</v>
      </c>
      <c r="BF272" s="449" t="s">
        <v>1062</v>
      </c>
      <c r="BG272" s="449" t="s">
        <v>1063</v>
      </c>
      <c r="BH272" s="449" t="s">
        <v>191</v>
      </c>
      <c r="BI272" s="449" t="s">
        <v>192</v>
      </c>
      <c r="BJ272" s="449" t="s">
        <v>193</v>
      </c>
      <c r="BK272" s="449"/>
      <c r="BL272" s="449">
        <v>5.93</v>
      </c>
      <c r="BM272" s="449"/>
      <c r="BN272" s="449" t="s">
        <v>195</v>
      </c>
      <c r="BO272" s="449">
        <v>5000</v>
      </c>
      <c r="BP272" s="449">
        <v>24174</v>
      </c>
      <c r="BQ272" s="449"/>
      <c r="BR272" s="449"/>
      <c r="BS272" s="449">
        <v>0</v>
      </c>
      <c r="BT272" s="449">
        <v>134398</v>
      </c>
      <c r="BU272" s="449">
        <v>5000</v>
      </c>
      <c r="BV272" s="449">
        <v>831</v>
      </c>
      <c r="BW272" s="449" t="s">
        <v>214</v>
      </c>
      <c r="BX272" s="449">
        <v>3.32E-2</v>
      </c>
      <c r="BY272" s="449">
        <v>42</v>
      </c>
      <c r="BZ272" s="449">
        <v>611</v>
      </c>
      <c r="CA272" s="449"/>
      <c r="CB272" s="449" t="s">
        <v>1072</v>
      </c>
      <c r="CC272" s="449" t="s">
        <v>1065</v>
      </c>
      <c r="CD272" s="449" t="s">
        <v>1066</v>
      </c>
      <c r="CE272" s="449" t="s">
        <v>1067</v>
      </c>
      <c r="CF272" s="449" t="s">
        <v>1055</v>
      </c>
      <c r="CG272" s="449" t="s">
        <v>1056</v>
      </c>
      <c r="CH272" s="449" t="s">
        <v>1057</v>
      </c>
      <c r="CI272" s="449" t="s">
        <v>195</v>
      </c>
    </row>
    <row r="273" spans="1:87" x14ac:dyDescent="0.3">
      <c r="A273">
        <f t="shared" si="16"/>
        <v>634867</v>
      </c>
      <c r="B273" t="s">
        <v>2677</v>
      </c>
      <c r="C273" s="389" t="str">
        <f t="shared" si="17"/>
        <v>634867</v>
      </c>
      <c r="D273" s="297" t="s">
        <v>515</v>
      </c>
      <c r="E273" s="435" t="s">
        <v>2662</v>
      </c>
      <c r="F273" s="435" t="s">
        <v>1607</v>
      </c>
      <c r="G273" s="435" t="s">
        <v>515</v>
      </c>
      <c r="H273" s="436">
        <v>2008</v>
      </c>
      <c r="I273" s="435" t="s">
        <v>2163</v>
      </c>
      <c r="J273" s="435" t="s">
        <v>2164</v>
      </c>
      <c r="K273" s="435" t="s">
        <v>1612</v>
      </c>
      <c r="L273" s="437">
        <v>39963</v>
      </c>
      <c r="M273" s="437">
        <v>39963</v>
      </c>
      <c r="N273" s="435" t="s">
        <v>1608</v>
      </c>
      <c r="O273" s="436">
        <v>199801</v>
      </c>
      <c r="P273" s="435" t="s">
        <v>1341</v>
      </c>
      <c r="Q273" s="440"/>
      <c r="R273" s="435" t="s">
        <v>1608</v>
      </c>
      <c r="S273" s="436">
        <v>1530</v>
      </c>
      <c r="T273" s="435" t="s">
        <v>1341</v>
      </c>
      <c r="U273" s="440"/>
      <c r="V273" s="435" t="s">
        <v>1341</v>
      </c>
      <c r="W273" s="435" t="s">
        <v>1341</v>
      </c>
      <c r="X273" s="436" t="b">
        <v>0</v>
      </c>
      <c r="Y273" s="435" t="s">
        <v>1341</v>
      </c>
      <c r="Z273" s="435" t="s">
        <v>1341</v>
      </c>
      <c r="AA273" t="str">
        <f t="shared" si="18"/>
        <v>HOODSPORT HATCHERY</v>
      </c>
      <c r="AN273" s="449" t="s">
        <v>188</v>
      </c>
      <c r="AO273" s="449">
        <v>4.0999999999999996</v>
      </c>
      <c r="AP273" s="449">
        <v>20150204</v>
      </c>
      <c r="AQ273" s="449" t="s">
        <v>1047</v>
      </c>
      <c r="AR273" s="449" t="s">
        <v>1047</v>
      </c>
      <c r="AS273" s="449">
        <v>3</v>
      </c>
      <c r="AT273" s="449">
        <v>185705</v>
      </c>
      <c r="AU273" s="449">
        <v>12</v>
      </c>
      <c r="AV273" s="449"/>
      <c r="AW273" s="449"/>
      <c r="AX273" s="449"/>
      <c r="AY273" s="449"/>
      <c r="AZ273" s="449">
        <v>1</v>
      </c>
      <c r="BA273" s="449">
        <v>3</v>
      </c>
      <c r="BB273" s="449">
        <v>2008</v>
      </c>
      <c r="BC273" s="449">
        <v>20090519</v>
      </c>
      <c r="BD273" s="449">
        <v>20090519</v>
      </c>
      <c r="BE273" s="449" t="s">
        <v>1132</v>
      </c>
      <c r="BF273" s="449" t="s">
        <v>1133</v>
      </c>
      <c r="BG273" s="449" t="s">
        <v>1134</v>
      </c>
      <c r="BH273" s="449" t="s">
        <v>191</v>
      </c>
      <c r="BI273" s="449" t="s">
        <v>192</v>
      </c>
      <c r="BJ273" s="449" t="s">
        <v>193</v>
      </c>
      <c r="BK273" s="449"/>
      <c r="BL273" s="449">
        <v>5.6</v>
      </c>
      <c r="BM273" s="449"/>
      <c r="BN273" s="449" t="s">
        <v>195</v>
      </c>
      <c r="BO273" s="449">
        <v>5000</v>
      </c>
      <c r="BP273" s="449">
        <v>29340</v>
      </c>
      <c r="BQ273" s="449"/>
      <c r="BR273" s="449"/>
      <c r="BS273" s="449">
        <v>0</v>
      </c>
      <c r="BT273" s="449">
        <v>56213</v>
      </c>
      <c r="BU273" s="449">
        <v>5000</v>
      </c>
      <c r="BV273" s="449">
        <v>148</v>
      </c>
      <c r="BW273" s="449" t="s">
        <v>214</v>
      </c>
      <c r="BX273" s="449">
        <v>5.0000000000000001E-3</v>
      </c>
      <c r="BY273" s="449">
        <v>1</v>
      </c>
      <c r="BZ273" s="449">
        <v>200</v>
      </c>
      <c r="CA273" s="449"/>
      <c r="CB273" s="449" t="s">
        <v>1897</v>
      </c>
      <c r="CC273" s="449" t="s">
        <v>1136</v>
      </c>
      <c r="CD273" s="449" t="s">
        <v>1137</v>
      </c>
      <c r="CE273" s="449" t="s">
        <v>1138</v>
      </c>
      <c r="CF273" s="449" t="s">
        <v>1055</v>
      </c>
      <c r="CG273" s="449" t="s">
        <v>1113</v>
      </c>
      <c r="CH273" s="449" t="s">
        <v>1114</v>
      </c>
      <c r="CI273" s="449" t="s">
        <v>195</v>
      </c>
    </row>
    <row r="274" spans="1:87" x14ac:dyDescent="0.3">
      <c r="A274">
        <f t="shared" si="16"/>
        <v>634873</v>
      </c>
      <c r="B274" t="s">
        <v>2677</v>
      </c>
      <c r="C274" s="389" t="str">
        <f t="shared" si="17"/>
        <v>634873</v>
      </c>
      <c r="D274" s="297" t="s">
        <v>515</v>
      </c>
      <c r="E274" s="435" t="s">
        <v>1819</v>
      </c>
      <c r="F274" s="435" t="s">
        <v>1607</v>
      </c>
      <c r="G274" s="435" t="s">
        <v>1382</v>
      </c>
      <c r="H274" s="436">
        <v>2008</v>
      </c>
      <c r="I274" s="435" t="s">
        <v>1820</v>
      </c>
      <c r="J274" s="435" t="s">
        <v>1821</v>
      </c>
      <c r="K274" s="435" t="s">
        <v>1612</v>
      </c>
      <c r="L274" s="437">
        <v>39948</v>
      </c>
      <c r="M274" s="437">
        <v>39952</v>
      </c>
      <c r="N274" s="435" t="s">
        <v>1608</v>
      </c>
      <c r="O274" s="436">
        <v>226984</v>
      </c>
      <c r="P274" s="435" t="s">
        <v>1341</v>
      </c>
      <c r="Q274" s="441"/>
      <c r="R274" s="435" t="s">
        <v>1608</v>
      </c>
      <c r="S274" s="436">
        <v>432</v>
      </c>
      <c r="T274" s="435" t="s">
        <v>1341</v>
      </c>
      <c r="U274" s="440"/>
      <c r="V274" s="435" t="s">
        <v>250</v>
      </c>
      <c r="W274" s="435" t="s">
        <v>1798</v>
      </c>
      <c r="X274" s="436" t="b">
        <v>0</v>
      </c>
      <c r="Y274" s="435" t="s">
        <v>1341</v>
      </c>
      <c r="Z274" s="435" t="s">
        <v>1341</v>
      </c>
      <c r="AA274" t="str">
        <f t="shared" si="18"/>
        <v>GEORGE ADAMS HATCHRY</v>
      </c>
      <c r="AN274" s="449" t="s">
        <v>188</v>
      </c>
      <c r="AO274" s="449">
        <v>4.0999999999999996</v>
      </c>
      <c r="AP274" s="449">
        <v>20150204</v>
      </c>
      <c r="AQ274" s="449" t="s">
        <v>1047</v>
      </c>
      <c r="AR274" s="449" t="s">
        <v>1047</v>
      </c>
      <c r="AS274" s="449">
        <v>3</v>
      </c>
      <c r="AT274" s="449">
        <v>185706</v>
      </c>
      <c r="AU274" s="449">
        <v>12</v>
      </c>
      <c r="AV274" s="449"/>
      <c r="AW274" s="449"/>
      <c r="AX274" s="449" t="s">
        <v>250</v>
      </c>
      <c r="AY274" s="449" t="s">
        <v>1071</v>
      </c>
      <c r="AZ274" s="449">
        <v>1</v>
      </c>
      <c r="BA274" s="449">
        <v>3</v>
      </c>
      <c r="BB274" s="449">
        <v>2006</v>
      </c>
      <c r="BC274" s="449">
        <v>20070516</v>
      </c>
      <c r="BD274" s="449">
        <v>20070523</v>
      </c>
      <c r="BE274" s="449" t="s">
        <v>1061</v>
      </c>
      <c r="BF274" s="449" t="s">
        <v>1062</v>
      </c>
      <c r="BG274" s="449" t="s">
        <v>1063</v>
      </c>
      <c r="BH274" s="449" t="s">
        <v>191</v>
      </c>
      <c r="BI274" s="449" t="s">
        <v>192</v>
      </c>
      <c r="BJ274" s="449" t="s">
        <v>193</v>
      </c>
      <c r="BK274" s="449"/>
      <c r="BL274" s="449">
        <v>5.93</v>
      </c>
      <c r="BM274" s="449"/>
      <c r="BN274" s="449" t="s">
        <v>195</v>
      </c>
      <c r="BO274" s="449">
        <v>5000</v>
      </c>
      <c r="BP274" s="449">
        <v>23993</v>
      </c>
      <c r="BQ274" s="449"/>
      <c r="BR274" s="449"/>
      <c r="BS274" s="449">
        <v>0</v>
      </c>
      <c r="BT274" s="449">
        <v>133810</v>
      </c>
      <c r="BU274" s="449">
        <v>5000</v>
      </c>
      <c r="BV274" s="449">
        <v>902</v>
      </c>
      <c r="BW274" s="449" t="s">
        <v>214</v>
      </c>
      <c r="BX274" s="449">
        <v>3.6200000000000003E-2</v>
      </c>
      <c r="BY274" s="449">
        <v>36</v>
      </c>
      <c r="BZ274" s="449">
        <v>535</v>
      </c>
      <c r="CA274" s="449"/>
      <c r="CB274" s="449" t="s">
        <v>1073</v>
      </c>
      <c r="CC274" s="449" t="s">
        <v>1065</v>
      </c>
      <c r="CD274" s="449" t="s">
        <v>1066</v>
      </c>
      <c r="CE274" s="449" t="s">
        <v>1067</v>
      </c>
      <c r="CF274" s="449" t="s">
        <v>1055</v>
      </c>
      <c r="CG274" s="449" t="s">
        <v>1056</v>
      </c>
      <c r="CH274" s="449" t="s">
        <v>1057</v>
      </c>
      <c r="CI274" s="449" t="s">
        <v>195</v>
      </c>
    </row>
    <row r="275" spans="1:87" x14ac:dyDescent="0.3">
      <c r="A275">
        <f t="shared" si="16"/>
        <v>633469</v>
      </c>
      <c r="B275" t="s">
        <v>2677</v>
      </c>
      <c r="C275" s="389" t="str">
        <f t="shared" si="17"/>
        <v>633469</v>
      </c>
      <c r="D275" s="297" t="s">
        <v>516</v>
      </c>
      <c r="E275" s="435" t="s">
        <v>2169</v>
      </c>
      <c r="F275" s="435" t="s">
        <v>1607</v>
      </c>
      <c r="G275" s="435" t="s">
        <v>516</v>
      </c>
      <c r="H275" s="436">
        <v>2005</v>
      </c>
      <c r="I275" s="435" t="s">
        <v>2163</v>
      </c>
      <c r="J275" s="435" t="s">
        <v>2164</v>
      </c>
      <c r="K275" s="435" t="s">
        <v>1612</v>
      </c>
      <c r="L275" s="437">
        <v>39200</v>
      </c>
      <c r="M275" s="437">
        <v>39200</v>
      </c>
      <c r="N275" s="435" t="s">
        <v>1608</v>
      </c>
      <c r="O275" s="436">
        <v>99699</v>
      </c>
      <c r="P275" s="435" t="s">
        <v>1613</v>
      </c>
      <c r="Q275" s="436">
        <v>180</v>
      </c>
      <c r="R275" s="435" t="s">
        <v>1341</v>
      </c>
      <c r="S275" s="441"/>
      <c r="T275" s="435" t="s">
        <v>1341</v>
      </c>
      <c r="U275" s="441"/>
      <c r="V275" s="435" t="s">
        <v>1341</v>
      </c>
      <c r="W275" s="435" t="s">
        <v>1341</v>
      </c>
      <c r="X275" s="436" t="b">
        <v>0</v>
      </c>
      <c r="Y275" s="435" t="s">
        <v>1341</v>
      </c>
      <c r="Z275" s="435" t="s">
        <v>1341</v>
      </c>
      <c r="AA275" t="str">
        <f t="shared" si="18"/>
        <v>HOODSPORT HATCHERY</v>
      </c>
      <c r="AN275" s="449" t="s">
        <v>188</v>
      </c>
      <c r="AO275" s="449">
        <v>4.0999999999999996</v>
      </c>
      <c r="AP275" s="449">
        <v>20150204</v>
      </c>
      <c r="AQ275" s="449" t="s">
        <v>1047</v>
      </c>
      <c r="AR275" s="449" t="s">
        <v>1047</v>
      </c>
      <c r="AS275" s="449">
        <v>3</v>
      </c>
      <c r="AT275" s="449">
        <v>185707</v>
      </c>
      <c r="AU275" s="449">
        <v>12</v>
      </c>
      <c r="AV275" s="449"/>
      <c r="AW275" s="449"/>
      <c r="AX275" s="449"/>
      <c r="AY275" s="449"/>
      <c r="AZ275" s="449">
        <v>1</v>
      </c>
      <c r="BA275" s="449">
        <v>3</v>
      </c>
      <c r="BB275" s="449">
        <v>2007</v>
      </c>
      <c r="BC275" s="449">
        <v>20080606</v>
      </c>
      <c r="BD275" s="449">
        <v>20080606</v>
      </c>
      <c r="BE275" s="449" t="s">
        <v>1048</v>
      </c>
      <c r="BF275" s="449" t="s">
        <v>1049</v>
      </c>
      <c r="BG275" s="449" t="s">
        <v>1050</v>
      </c>
      <c r="BH275" s="449" t="s">
        <v>191</v>
      </c>
      <c r="BI275" s="449" t="s">
        <v>192</v>
      </c>
      <c r="BJ275" s="449" t="s">
        <v>193</v>
      </c>
      <c r="BK275" s="449"/>
      <c r="BL275" s="449">
        <v>5.28</v>
      </c>
      <c r="BM275" s="449"/>
      <c r="BN275" s="449" t="s">
        <v>195</v>
      </c>
      <c r="BO275" s="449">
        <v>5000</v>
      </c>
      <c r="BP275" s="449">
        <v>25945</v>
      </c>
      <c r="BQ275" s="449"/>
      <c r="BR275" s="449"/>
      <c r="BS275" s="449"/>
      <c r="BT275" s="449"/>
      <c r="BU275" s="449"/>
      <c r="BV275" s="449"/>
      <c r="BW275" s="449"/>
      <c r="BX275" s="449"/>
      <c r="BY275" s="449"/>
      <c r="BZ275" s="449">
        <v>500</v>
      </c>
      <c r="CA275" s="449"/>
      <c r="CB275" s="449" t="s">
        <v>1059</v>
      </c>
      <c r="CC275" s="449" t="s">
        <v>1052</v>
      </c>
      <c r="CD275" s="449" t="s">
        <v>1053</v>
      </c>
      <c r="CE275" s="449" t="s">
        <v>1054</v>
      </c>
      <c r="CF275" s="449" t="s">
        <v>1055</v>
      </c>
      <c r="CG275" s="449" t="s">
        <v>1056</v>
      </c>
      <c r="CH275" s="449" t="s">
        <v>1057</v>
      </c>
      <c r="CI275" s="449" t="s">
        <v>195</v>
      </c>
    </row>
    <row r="276" spans="1:87" x14ac:dyDescent="0.3">
      <c r="A276">
        <f t="shared" si="16"/>
        <v>633971</v>
      </c>
      <c r="B276" t="s">
        <v>2677</v>
      </c>
      <c r="C276" s="389" t="str">
        <f t="shared" si="17"/>
        <v>633971</v>
      </c>
      <c r="D276" s="297" t="s">
        <v>516</v>
      </c>
      <c r="E276" s="435" t="s">
        <v>2165</v>
      </c>
      <c r="F276" s="435" t="s">
        <v>1607</v>
      </c>
      <c r="G276" s="435" t="s">
        <v>516</v>
      </c>
      <c r="H276" s="436">
        <v>2006</v>
      </c>
      <c r="I276" s="435" t="s">
        <v>2163</v>
      </c>
      <c r="J276" s="435" t="s">
        <v>2164</v>
      </c>
      <c r="K276" s="435" t="s">
        <v>1612</v>
      </c>
      <c r="L276" s="437">
        <v>39418</v>
      </c>
      <c r="M276" s="437">
        <v>39575</v>
      </c>
      <c r="N276" s="435" t="s">
        <v>1608</v>
      </c>
      <c r="O276" s="436">
        <v>103683</v>
      </c>
      <c r="P276" s="435" t="s">
        <v>1613</v>
      </c>
      <c r="Q276" s="436">
        <v>23</v>
      </c>
      <c r="R276" s="435" t="s">
        <v>1608</v>
      </c>
      <c r="S276" s="439">
        <v>444</v>
      </c>
      <c r="T276" s="435" t="s">
        <v>1341</v>
      </c>
      <c r="U276" s="441"/>
      <c r="V276" s="435" t="s">
        <v>1341</v>
      </c>
      <c r="W276" s="435" t="s">
        <v>1341</v>
      </c>
      <c r="X276" s="436" t="b">
        <v>0</v>
      </c>
      <c r="Y276" s="435" t="s">
        <v>1341</v>
      </c>
      <c r="Z276" s="435" t="s">
        <v>1341</v>
      </c>
      <c r="AA276" t="str">
        <f t="shared" si="18"/>
        <v>HOODSPORT HATCHERY</v>
      </c>
      <c r="AN276" s="449" t="s">
        <v>188</v>
      </c>
      <c r="AO276" s="449">
        <v>4.0999999999999996</v>
      </c>
      <c r="AP276" s="449">
        <v>20150204</v>
      </c>
      <c r="AQ276" s="449" t="s">
        <v>1047</v>
      </c>
      <c r="AR276" s="449" t="s">
        <v>1047</v>
      </c>
      <c r="AS276" s="449">
        <v>3</v>
      </c>
      <c r="AT276" s="449">
        <v>185708</v>
      </c>
      <c r="AU276" s="449">
        <v>12</v>
      </c>
      <c r="AV276" s="449"/>
      <c r="AW276" s="449"/>
      <c r="AX276" s="449" t="s">
        <v>250</v>
      </c>
      <c r="AY276" s="449" t="s">
        <v>1071</v>
      </c>
      <c r="AZ276" s="449">
        <v>1</v>
      </c>
      <c r="BA276" s="449">
        <v>3</v>
      </c>
      <c r="BB276" s="449">
        <v>2006</v>
      </c>
      <c r="BC276" s="449">
        <v>20070516</v>
      </c>
      <c r="BD276" s="449">
        <v>20070604</v>
      </c>
      <c r="BE276" s="449" t="s">
        <v>1061</v>
      </c>
      <c r="BF276" s="449" t="s">
        <v>1062</v>
      </c>
      <c r="BG276" s="449" t="s">
        <v>1063</v>
      </c>
      <c r="BH276" s="449" t="s">
        <v>191</v>
      </c>
      <c r="BI276" s="449" t="s">
        <v>192</v>
      </c>
      <c r="BJ276" s="449" t="s">
        <v>193</v>
      </c>
      <c r="BK276" s="449"/>
      <c r="BL276" s="449">
        <v>5.8</v>
      </c>
      <c r="BM276" s="449"/>
      <c r="BN276" s="449" t="s">
        <v>195</v>
      </c>
      <c r="BO276" s="449">
        <v>5000</v>
      </c>
      <c r="BP276" s="449">
        <v>23603</v>
      </c>
      <c r="BQ276" s="449"/>
      <c r="BR276" s="449"/>
      <c r="BS276" s="449">
        <v>0</v>
      </c>
      <c r="BT276" s="449">
        <v>116483</v>
      </c>
      <c r="BU276" s="449">
        <v>5000</v>
      </c>
      <c r="BV276" s="449">
        <v>1311</v>
      </c>
      <c r="BW276" s="449" t="s">
        <v>214</v>
      </c>
      <c r="BX276" s="449">
        <v>5.2600000000000001E-2</v>
      </c>
      <c r="BY276" s="449">
        <v>44</v>
      </c>
      <c r="BZ276" s="449">
        <v>525</v>
      </c>
      <c r="CA276" s="449"/>
      <c r="CB276" s="449" t="s">
        <v>1074</v>
      </c>
      <c r="CC276" s="449" t="s">
        <v>1065</v>
      </c>
      <c r="CD276" s="449" t="s">
        <v>1066</v>
      </c>
      <c r="CE276" s="449" t="s">
        <v>1067</v>
      </c>
      <c r="CF276" s="449" t="s">
        <v>1055</v>
      </c>
      <c r="CG276" s="449" t="s">
        <v>1056</v>
      </c>
      <c r="CH276" s="449" t="s">
        <v>1057</v>
      </c>
      <c r="CI276" s="449" t="s">
        <v>195</v>
      </c>
    </row>
    <row r="277" spans="1:87" x14ac:dyDescent="0.3">
      <c r="A277">
        <f t="shared" si="16"/>
        <v>634297</v>
      </c>
      <c r="B277" t="s">
        <v>2677</v>
      </c>
      <c r="C277" s="389" t="str">
        <f t="shared" si="17"/>
        <v>634297</v>
      </c>
      <c r="D277" s="297" t="s">
        <v>516</v>
      </c>
      <c r="E277" s="435" t="s">
        <v>2168</v>
      </c>
      <c r="F277" s="435" t="s">
        <v>1607</v>
      </c>
      <c r="G277" s="435" t="s">
        <v>516</v>
      </c>
      <c r="H277" s="436">
        <v>2007</v>
      </c>
      <c r="I277" s="435" t="s">
        <v>2163</v>
      </c>
      <c r="J277" s="435" t="s">
        <v>2164</v>
      </c>
      <c r="K277" s="435" t="s">
        <v>1612</v>
      </c>
      <c r="L277" s="437">
        <v>39932</v>
      </c>
      <c r="M277" s="437">
        <v>39932</v>
      </c>
      <c r="N277" s="435" t="s">
        <v>1608</v>
      </c>
      <c r="O277" s="436">
        <v>99737</v>
      </c>
      <c r="P277" s="435" t="s">
        <v>1613</v>
      </c>
      <c r="Q277" s="439">
        <v>190</v>
      </c>
      <c r="R277" s="435" t="s">
        <v>1341</v>
      </c>
      <c r="S277" s="440"/>
      <c r="T277" s="435" t="s">
        <v>1341</v>
      </c>
      <c r="U277" s="440"/>
      <c r="V277" s="435" t="s">
        <v>1341</v>
      </c>
      <c r="W277" s="435" t="s">
        <v>1341</v>
      </c>
      <c r="X277" s="436" t="b">
        <v>0</v>
      </c>
      <c r="Y277" s="435" t="s">
        <v>1341</v>
      </c>
      <c r="Z277" s="435" t="s">
        <v>1341</v>
      </c>
      <c r="AA277" t="str">
        <f t="shared" si="18"/>
        <v>HOODSPORT HATCHERY</v>
      </c>
      <c r="AN277" s="449" t="s">
        <v>188</v>
      </c>
      <c r="AO277" s="449">
        <v>4.0999999999999996</v>
      </c>
      <c r="AP277" s="449">
        <v>20150204</v>
      </c>
      <c r="AQ277" s="449" t="s">
        <v>1047</v>
      </c>
      <c r="AR277" s="449" t="s">
        <v>1047</v>
      </c>
      <c r="AS277" s="449">
        <v>3</v>
      </c>
      <c r="AT277" s="449">
        <v>185710</v>
      </c>
      <c r="AU277" s="449">
        <v>12</v>
      </c>
      <c r="AV277" s="449"/>
      <c r="AW277" s="449"/>
      <c r="AX277" s="449" t="s">
        <v>250</v>
      </c>
      <c r="AY277" s="449" t="s">
        <v>1071</v>
      </c>
      <c r="AZ277" s="449">
        <v>1</v>
      </c>
      <c r="BA277" s="449">
        <v>3</v>
      </c>
      <c r="BB277" s="449">
        <v>2006</v>
      </c>
      <c r="BC277" s="449">
        <v>20070516</v>
      </c>
      <c r="BD277" s="449">
        <v>20070604</v>
      </c>
      <c r="BE277" s="449" t="s">
        <v>1061</v>
      </c>
      <c r="BF277" s="449" t="s">
        <v>1062</v>
      </c>
      <c r="BG277" s="449" t="s">
        <v>1063</v>
      </c>
      <c r="BH277" s="449" t="s">
        <v>191</v>
      </c>
      <c r="BI277" s="449" t="s">
        <v>192</v>
      </c>
      <c r="BJ277" s="449" t="s">
        <v>193</v>
      </c>
      <c r="BK277" s="449"/>
      <c r="BL277" s="449">
        <v>5.8</v>
      </c>
      <c r="BM277" s="449"/>
      <c r="BN277" s="449" t="s">
        <v>195</v>
      </c>
      <c r="BO277" s="449">
        <v>5000</v>
      </c>
      <c r="BP277" s="449">
        <v>23612</v>
      </c>
      <c r="BQ277" s="449"/>
      <c r="BR277" s="449"/>
      <c r="BS277" s="449">
        <v>0</v>
      </c>
      <c r="BT277" s="449">
        <v>116483</v>
      </c>
      <c r="BU277" s="449">
        <v>5000</v>
      </c>
      <c r="BV277" s="449">
        <v>1309</v>
      </c>
      <c r="BW277" s="449" t="s">
        <v>214</v>
      </c>
      <c r="BX277" s="449">
        <v>5.2499999999999998E-2</v>
      </c>
      <c r="BY277" s="449">
        <v>38</v>
      </c>
      <c r="BZ277" s="449">
        <v>525</v>
      </c>
      <c r="CA277" s="449"/>
      <c r="CB277" s="449" t="s">
        <v>1075</v>
      </c>
      <c r="CC277" s="449" t="s">
        <v>1065</v>
      </c>
      <c r="CD277" s="449" t="s">
        <v>1066</v>
      </c>
      <c r="CE277" s="449" t="s">
        <v>1067</v>
      </c>
      <c r="CF277" s="449" t="s">
        <v>1055</v>
      </c>
      <c r="CG277" s="449" t="s">
        <v>1056</v>
      </c>
      <c r="CH277" s="449" t="s">
        <v>1057</v>
      </c>
      <c r="CI277" s="449" t="s">
        <v>195</v>
      </c>
    </row>
    <row r="278" spans="1:87" x14ac:dyDescent="0.3">
      <c r="A278">
        <f t="shared" si="16"/>
        <v>634781</v>
      </c>
      <c r="B278" t="s">
        <v>2677</v>
      </c>
      <c r="C278" s="389" t="str">
        <f t="shared" si="17"/>
        <v>634781</v>
      </c>
      <c r="D278" s="297" t="s">
        <v>516</v>
      </c>
      <c r="E278" s="435" t="s">
        <v>2658</v>
      </c>
      <c r="F278" s="435" t="s">
        <v>1607</v>
      </c>
      <c r="G278" s="435" t="s">
        <v>516</v>
      </c>
      <c r="H278" s="436">
        <v>2008</v>
      </c>
      <c r="I278" s="435" t="s">
        <v>2163</v>
      </c>
      <c r="J278" s="435" t="s">
        <v>2164</v>
      </c>
      <c r="K278" s="435" t="s">
        <v>1612</v>
      </c>
      <c r="L278" s="437">
        <v>40282</v>
      </c>
      <c r="M278" s="437">
        <v>40282</v>
      </c>
      <c r="N278" s="435" t="s">
        <v>1608</v>
      </c>
      <c r="O278" s="436">
        <v>94752</v>
      </c>
      <c r="P278" s="435" t="s">
        <v>1341</v>
      </c>
      <c r="Q278" s="441"/>
      <c r="R278" s="435" t="s">
        <v>1608</v>
      </c>
      <c r="S278" s="436">
        <v>190</v>
      </c>
      <c r="T278" s="435" t="s">
        <v>1341</v>
      </c>
      <c r="U278" s="440"/>
      <c r="V278" s="435" t="s">
        <v>1341</v>
      </c>
      <c r="W278" s="435" t="s">
        <v>1341</v>
      </c>
      <c r="X278" s="436" t="b">
        <v>0</v>
      </c>
      <c r="Y278" s="435" t="s">
        <v>1341</v>
      </c>
      <c r="Z278" s="435" t="s">
        <v>1341</v>
      </c>
      <c r="AA278" t="str">
        <f t="shared" si="18"/>
        <v>HOODSPORT HATCHERY</v>
      </c>
      <c r="AN278" s="449" t="s">
        <v>188</v>
      </c>
      <c r="AO278" s="449">
        <v>4.0999999999999996</v>
      </c>
      <c r="AP278" s="449">
        <v>20150204</v>
      </c>
      <c r="AQ278" s="449" t="s">
        <v>1047</v>
      </c>
      <c r="AR278" s="449" t="s">
        <v>1047</v>
      </c>
      <c r="AS278" s="449">
        <v>3</v>
      </c>
      <c r="AT278" s="449">
        <v>185728</v>
      </c>
      <c r="AU278" s="449">
        <v>12</v>
      </c>
      <c r="AV278" s="449"/>
      <c r="AW278" s="449"/>
      <c r="AX278" s="449"/>
      <c r="AY278" s="449"/>
      <c r="AZ278" s="449">
        <v>1</v>
      </c>
      <c r="BA278" s="449">
        <v>1</v>
      </c>
      <c r="BB278" s="449">
        <v>2005</v>
      </c>
      <c r="BC278" s="449">
        <v>20070424</v>
      </c>
      <c r="BD278" s="449">
        <v>20070425</v>
      </c>
      <c r="BE278" s="449" t="s">
        <v>1195</v>
      </c>
      <c r="BF278" s="449" t="s">
        <v>1196</v>
      </c>
      <c r="BG278" s="449" t="s">
        <v>1197</v>
      </c>
      <c r="BH278" s="449" t="s">
        <v>1198</v>
      </c>
      <c r="BI278" s="449" t="s">
        <v>192</v>
      </c>
      <c r="BJ278" s="449" t="s">
        <v>193</v>
      </c>
      <c r="BK278" s="449"/>
      <c r="BL278" s="449">
        <v>15.82</v>
      </c>
      <c r="BM278" s="449">
        <v>112</v>
      </c>
      <c r="BN278" s="449" t="s">
        <v>195</v>
      </c>
      <c r="BO278" s="449">
        <v>5000</v>
      </c>
      <c r="BP278" s="449">
        <v>33436</v>
      </c>
      <c r="BQ278" s="449"/>
      <c r="BR278" s="449"/>
      <c r="BS278" s="449">
        <v>0</v>
      </c>
      <c r="BT278" s="449">
        <v>285</v>
      </c>
      <c r="BU278" s="449">
        <v>5000</v>
      </c>
      <c r="BV278" s="449">
        <v>222</v>
      </c>
      <c r="BW278" s="449" t="s">
        <v>214</v>
      </c>
      <c r="BX278" s="449">
        <v>6.6E-3</v>
      </c>
      <c r="BY278" s="449">
        <v>30</v>
      </c>
      <c r="BZ278" s="449">
        <v>303</v>
      </c>
      <c r="CA278" s="449"/>
      <c r="CB278" s="449" t="s">
        <v>1211</v>
      </c>
      <c r="CC278" s="449" t="s">
        <v>1200</v>
      </c>
      <c r="CD278" s="449" t="s">
        <v>1201</v>
      </c>
      <c r="CE278" s="449" t="s">
        <v>1202</v>
      </c>
      <c r="CF278" s="449" t="s">
        <v>1055</v>
      </c>
      <c r="CG278" s="449" t="s">
        <v>1056</v>
      </c>
      <c r="CH278" s="449" t="s">
        <v>1203</v>
      </c>
      <c r="CI278" s="449" t="s">
        <v>195</v>
      </c>
    </row>
    <row r="279" spans="1:87" x14ac:dyDescent="0.3">
      <c r="A279">
        <f t="shared" si="16"/>
        <v>210678</v>
      </c>
      <c r="B279" t="s">
        <v>2677</v>
      </c>
      <c r="C279" s="389" t="str">
        <f t="shared" si="17"/>
        <v>210678</v>
      </c>
      <c r="D279" s="297" t="s">
        <v>536</v>
      </c>
      <c r="E279" s="435" t="s">
        <v>2174</v>
      </c>
      <c r="F279" s="435" t="s">
        <v>1607</v>
      </c>
      <c r="G279" s="435" t="s">
        <v>536</v>
      </c>
      <c r="H279" s="436">
        <v>2005</v>
      </c>
      <c r="I279" s="435" t="s">
        <v>1771</v>
      </c>
      <c r="J279" s="435" t="s">
        <v>1772</v>
      </c>
      <c r="K279" s="435" t="s">
        <v>1612</v>
      </c>
      <c r="L279" s="437">
        <v>38870</v>
      </c>
      <c r="M279" s="437">
        <v>38872</v>
      </c>
      <c r="N279" s="435" t="s">
        <v>1608</v>
      </c>
      <c r="O279" s="436">
        <v>67347</v>
      </c>
      <c r="P279" s="435" t="s">
        <v>1613</v>
      </c>
      <c r="Q279" s="439">
        <v>5925</v>
      </c>
      <c r="R279" s="435" t="s">
        <v>1608</v>
      </c>
      <c r="S279" s="436">
        <v>9184</v>
      </c>
      <c r="T279" s="435" t="s">
        <v>1613</v>
      </c>
      <c r="U279" s="436">
        <v>395</v>
      </c>
      <c r="V279" s="435" t="s">
        <v>1341</v>
      </c>
      <c r="W279" s="435" t="s">
        <v>1341</v>
      </c>
      <c r="X279" s="436" t="b">
        <v>0</v>
      </c>
      <c r="Y279" s="435" t="s">
        <v>1341</v>
      </c>
      <c r="Z279" s="435" t="s">
        <v>1341</v>
      </c>
      <c r="AA279" t="str">
        <f t="shared" si="18"/>
        <v>HOKO FALLS HATCHERY</v>
      </c>
      <c r="AN279" s="449" t="s">
        <v>188</v>
      </c>
      <c r="AO279" s="449">
        <v>4.0999999999999996</v>
      </c>
      <c r="AP279" s="449">
        <v>20150204</v>
      </c>
      <c r="AQ279" s="449" t="s">
        <v>1047</v>
      </c>
      <c r="AR279" s="449" t="s">
        <v>1047</v>
      </c>
      <c r="AS279" s="449">
        <v>3</v>
      </c>
      <c r="AT279" s="449">
        <v>185743</v>
      </c>
      <c r="AU279" s="449">
        <v>12</v>
      </c>
      <c r="AV279" s="449"/>
      <c r="AW279" s="449"/>
      <c r="AX279" s="449"/>
      <c r="AY279" s="449"/>
      <c r="AZ279" s="449">
        <v>1</v>
      </c>
      <c r="BA279" s="449">
        <v>3</v>
      </c>
      <c r="BB279" s="449">
        <v>2006</v>
      </c>
      <c r="BC279" s="449">
        <v>20070529</v>
      </c>
      <c r="BD279" s="449">
        <v>20070529</v>
      </c>
      <c r="BE279" s="449" t="s">
        <v>1126</v>
      </c>
      <c r="BF279" s="449" t="s">
        <v>1127</v>
      </c>
      <c r="BG279" s="449" t="s">
        <v>1128</v>
      </c>
      <c r="BH279" s="449" t="s">
        <v>191</v>
      </c>
      <c r="BI279" s="449" t="s">
        <v>192</v>
      </c>
      <c r="BJ279" s="449" t="s">
        <v>193</v>
      </c>
      <c r="BK279" s="449"/>
      <c r="BL279" s="449">
        <v>6.49</v>
      </c>
      <c r="BM279" s="449"/>
      <c r="BN279" s="449" t="s">
        <v>195</v>
      </c>
      <c r="BO279" s="449">
        <v>5000</v>
      </c>
      <c r="BP279" s="449">
        <v>28289</v>
      </c>
      <c r="BQ279" s="449"/>
      <c r="BR279" s="449"/>
      <c r="BS279" s="449">
        <v>0</v>
      </c>
      <c r="BT279" s="449">
        <v>492032</v>
      </c>
      <c r="BU279" s="449">
        <v>5000</v>
      </c>
      <c r="BV279" s="449">
        <v>286</v>
      </c>
      <c r="BW279" s="449" t="s">
        <v>214</v>
      </c>
      <c r="BX279" s="449">
        <v>0.01</v>
      </c>
      <c r="BY279" s="449">
        <v>4</v>
      </c>
      <c r="BZ279" s="449">
        <v>200</v>
      </c>
      <c r="CA279" s="449"/>
      <c r="CB279" s="449" t="s">
        <v>1148</v>
      </c>
      <c r="CC279" s="449" t="s">
        <v>1129</v>
      </c>
      <c r="CD279" s="449" t="s">
        <v>1130</v>
      </c>
      <c r="CE279" s="449" t="s">
        <v>1131</v>
      </c>
      <c r="CF279" s="449" t="s">
        <v>1055</v>
      </c>
      <c r="CG279" s="449" t="s">
        <v>1113</v>
      </c>
      <c r="CH279" s="449" t="s">
        <v>1114</v>
      </c>
      <c r="CI279" s="449" t="s">
        <v>195</v>
      </c>
    </row>
    <row r="280" spans="1:87" x14ac:dyDescent="0.3">
      <c r="A280">
        <f t="shared" ref="A280:A343" si="19">1*E280</f>
        <v>210739</v>
      </c>
      <c r="B280" t="s">
        <v>2677</v>
      </c>
      <c r="C280" s="389" t="str">
        <f t="shared" ref="C280:C343" si="20">TEXT(E280,"0#####")</f>
        <v>210739</v>
      </c>
      <c r="D280" s="297" t="s">
        <v>536</v>
      </c>
      <c r="E280" s="435" t="s">
        <v>2175</v>
      </c>
      <c r="F280" s="435" t="s">
        <v>1607</v>
      </c>
      <c r="G280" s="435" t="s">
        <v>536</v>
      </c>
      <c r="H280" s="436">
        <v>2006</v>
      </c>
      <c r="I280" s="435" t="s">
        <v>1771</v>
      </c>
      <c r="J280" s="435" t="s">
        <v>1772</v>
      </c>
      <c r="K280" s="435" t="s">
        <v>1612</v>
      </c>
      <c r="L280" s="437">
        <v>39241</v>
      </c>
      <c r="M280" s="437">
        <v>39250</v>
      </c>
      <c r="N280" s="435" t="s">
        <v>1608</v>
      </c>
      <c r="O280" s="436">
        <v>78892</v>
      </c>
      <c r="P280" s="435" t="s">
        <v>1613</v>
      </c>
      <c r="Q280" s="439">
        <v>4683</v>
      </c>
      <c r="R280" s="435" t="s">
        <v>1608</v>
      </c>
      <c r="S280" s="436">
        <v>7431</v>
      </c>
      <c r="T280" s="435" t="s">
        <v>1613</v>
      </c>
      <c r="U280" s="436">
        <v>443</v>
      </c>
      <c r="V280" s="435" t="s">
        <v>1341</v>
      </c>
      <c r="W280" s="435" t="s">
        <v>1341</v>
      </c>
      <c r="X280" s="436" t="b">
        <v>0</v>
      </c>
      <c r="Y280" s="435" t="s">
        <v>1341</v>
      </c>
      <c r="Z280" s="435" t="s">
        <v>1341</v>
      </c>
      <c r="AA280" t="str">
        <f t="shared" si="18"/>
        <v>HOKO FALLS HATCHERY</v>
      </c>
      <c r="AN280" s="449" t="s">
        <v>188</v>
      </c>
      <c r="AO280" s="449">
        <v>4.0999999999999996</v>
      </c>
      <c r="AP280" s="449">
        <v>20150204</v>
      </c>
      <c r="AQ280" s="449" t="s">
        <v>1047</v>
      </c>
      <c r="AR280" s="449" t="s">
        <v>1047</v>
      </c>
      <c r="AS280" s="449">
        <v>3</v>
      </c>
      <c r="AT280" s="449">
        <v>185744</v>
      </c>
      <c r="AU280" s="449">
        <v>12</v>
      </c>
      <c r="AV280" s="449"/>
      <c r="AW280" s="449"/>
      <c r="AX280" s="449"/>
      <c r="AY280" s="449"/>
      <c r="AZ280" s="449">
        <v>1</v>
      </c>
      <c r="BA280" s="449">
        <v>3</v>
      </c>
      <c r="BB280" s="449">
        <v>2006</v>
      </c>
      <c r="BC280" s="449">
        <v>20070529</v>
      </c>
      <c r="BD280" s="449">
        <v>20070529</v>
      </c>
      <c r="BE280" s="449" t="s">
        <v>1126</v>
      </c>
      <c r="BF280" s="449" t="s">
        <v>1127</v>
      </c>
      <c r="BG280" s="449" t="s">
        <v>1128</v>
      </c>
      <c r="BH280" s="449" t="s">
        <v>191</v>
      </c>
      <c r="BI280" s="449" t="s">
        <v>192</v>
      </c>
      <c r="BJ280" s="449" t="s">
        <v>193</v>
      </c>
      <c r="BK280" s="449"/>
      <c r="BL280" s="449">
        <v>6.49</v>
      </c>
      <c r="BM280" s="449"/>
      <c r="BN280" s="449" t="s">
        <v>195</v>
      </c>
      <c r="BO280" s="449">
        <v>5000</v>
      </c>
      <c r="BP280" s="449">
        <v>28658</v>
      </c>
      <c r="BQ280" s="449"/>
      <c r="BR280" s="449"/>
      <c r="BS280" s="449">
        <v>0</v>
      </c>
      <c r="BT280" s="449">
        <v>493459</v>
      </c>
      <c r="BU280" s="449"/>
      <c r="BV280" s="449"/>
      <c r="BW280" s="449" t="s">
        <v>214</v>
      </c>
      <c r="BX280" s="449">
        <v>0</v>
      </c>
      <c r="BY280" s="449">
        <v>5</v>
      </c>
      <c r="BZ280" s="449">
        <v>200</v>
      </c>
      <c r="CA280" s="449"/>
      <c r="CB280" s="449" t="s">
        <v>1149</v>
      </c>
      <c r="CC280" s="449" t="s">
        <v>1129</v>
      </c>
      <c r="CD280" s="449" t="s">
        <v>1130</v>
      </c>
      <c r="CE280" s="449" t="s">
        <v>1131</v>
      </c>
      <c r="CF280" s="449" t="s">
        <v>1055</v>
      </c>
      <c r="CG280" s="449" t="s">
        <v>1113</v>
      </c>
      <c r="CH280" s="449" t="s">
        <v>1114</v>
      </c>
      <c r="CI280" s="449" t="s">
        <v>195</v>
      </c>
    </row>
    <row r="281" spans="1:87" x14ac:dyDescent="0.3">
      <c r="A281">
        <f t="shared" si="19"/>
        <v>210786</v>
      </c>
      <c r="B281" t="s">
        <v>2677</v>
      </c>
      <c r="C281" s="389" t="str">
        <f t="shared" si="20"/>
        <v>210786</v>
      </c>
      <c r="D281" s="297" t="s">
        <v>536</v>
      </c>
      <c r="E281" s="435" t="s">
        <v>2179</v>
      </c>
      <c r="F281" s="435" t="s">
        <v>1607</v>
      </c>
      <c r="G281" s="435" t="s">
        <v>536</v>
      </c>
      <c r="H281" s="436">
        <v>2007</v>
      </c>
      <c r="I281" s="435" t="s">
        <v>1771</v>
      </c>
      <c r="J281" s="435" t="s">
        <v>2180</v>
      </c>
      <c r="K281" s="435" t="s">
        <v>1612</v>
      </c>
      <c r="L281" s="437">
        <v>39609</v>
      </c>
      <c r="M281" s="437">
        <v>39609</v>
      </c>
      <c r="N281" s="435" t="s">
        <v>1608</v>
      </c>
      <c r="O281" s="436">
        <v>210854</v>
      </c>
      <c r="P281" s="435" t="s">
        <v>1341</v>
      </c>
      <c r="Q281" s="441"/>
      <c r="R281" s="435" t="s">
        <v>1341</v>
      </c>
      <c r="S281" s="440"/>
      <c r="T281" s="435" t="s">
        <v>1341</v>
      </c>
      <c r="U281" s="440"/>
      <c r="V281" s="435" t="s">
        <v>1341</v>
      </c>
      <c r="W281" s="435" t="s">
        <v>1341</v>
      </c>
      <c r="X281" s="436" t="b">
        <v>0</v>
      </c>
      <c r="Y281" s="435" t="s">
        <v>1341</v>
      </c>
      <c r="Z281" s="435" t="s">
        <v>1341</v>
      </c>
      <c r="AA281" t="str">
        <f t="shared" si="18"/>
        <v>HOKO FALLS HATCHERY</v>
      </c>
      <c r="AN281" s="449" t="s">
        <v>188</v>
      </c>
      <c r="AO281" s="449">
        <v>4.0999999999999996</v>
      </c>
      <c r="AP281" s="449">
        <v>20150204</v>
      </c>
      <c r="AQ281" s="449" t="s">
        <v>1047</v>
      </c>
      <c r="AR281" s="449" t="s">
        <v>1047</v>
      </c>
      <c r="AS281" s="449">
        <v>3</v>
      </c>
      <c r="AT281" s="449">
        <v>185745</v>
      </c>
      <c r="AU281" s="449">
        <v>12</v>
      </c>
      <c r="AV281" s="449"/>
      <c r="AW281" s="449"/>
      <c r="AX281" s="449"/>
      <c r="AY281" s="449"/>
      <c r="AZ281" s="449">
        <v>1</v>
      </c>
      <c r="BA281" s="449">
        <v>3</v>
      </c>
      <c r="BB281" s="449">
        <v>2006</v>
      </c>
      <c r="BC281" s="449">
        <v>20070529</v>
      </c>
      <c r="BD281" s="449">
        <v>20070529</v>
      </c>
      <c r="BE281" s="449" t="s">
        <v>1126</v>
      </c>
      <c r="BF281" s="449" t="s">
        <v>1127</v>
      </c>
      <c r="BG281" s="449" t="s">
        <v>1128</v>
      </c>
      <c r="BH281" s="449" t="s">
        <v>191</v>
      </c>
      <c r="BI281" s="449" t="s">
        <v>192</v>
      </c>
      <c r="BJ281" s="449" t="s">
        <v>193</v>
      </c>
      <c r="BK281" s="449"/>
      <c r="BL281" s="449">
        <v>6.49</v>
      </c>
      <c r="BM281" s="449"/>
      <c r="BN281" s="449" t="s">
        <v>195</v>
      </c>
      <c r="BO281" s="449">
        <v>5000</v>
      </c>
      <c r="BP281" s="449">
        <v>25326</v>
      </c>
      <c r="BQ281" s="449"/>
      <c r="BR281" s="449"/>
      <c r="BS281" s="449">
        <v>0</v>
      </c>
      <c r="BT281" s="449">
        <v>436092</v>
      </c>
      <c r="BU281" s="449"/>
      <c r="BV281" s="449"/>
      <c r="BW281" s="449" t="s">
        <v>214</v>
      </c>
      <c r="BX281" s="449">
        <v>0</v>
      </c>
      <c r="BY281" s="449">
        <v>2</v>
      </c>
      <c r="BZ281" s="449">
        <v>200</v>
      </c>
      <c r="CA281" s="449"/>
      <c r="CB281" s="449" t="s">
        <v>1150</v>
      </c>
      <c r="CC281" s="449" t="s">
        <v>1129</v>
      </c>
      <c r="CD281" s="449" t="s">
        <v>1130</v>
      </c>
      <c r="CE281" s="449" t="s">
        <v>1131</v>
      </c>
      <c r="CF281" s="449" t="s">
        <v>1055</v>
      </c>
      <c r="CG281" s="449" t="s">
        <v>1113</v>
      </c>
      <c r="CH281" s="449" t="s">
        <v>1114</v>
      </c>
      <c r="CI281" s="449" t="s">
        <v>195</v>
      </c>
    </row>
    <row r="282" spans="1:87" x14ac:dyDescent="0.3">
      <c r="A282">
        <f t="shared" si="19"/>
        <v>210841</v>
      </c>
      <c r="B282" t="s">
        <v>2677</v>
      </c>
      <c r="C282" s="389" t="str">
        <f t="shared" si="20"/>
        <v>210841</v>
      </c>
      <c r="D282" s="297" t="s">
        <v>536</v>
      </c>
      <c r="E282" s="435" t="s">
        <v>1770</v>
      </c>
      <c r="F282" s="435" t="s">
        <v>1607</v>
      </c>
      <c r="G282" s="435" t="s">
        <v>536</v>
      </c>
      <c r="H282" s="436">
        <v>2008</v>
      </c>
      <c r="I282" s="435" t="s">
        <v>1771</v>
      </c>
      <c r="J282" s="435" t="s">
        <v>1772</v>
      </c>
      <c r="K282" s="435" t="s">
        <v>1612</v>
      </c>
      <c r="L282" s="437">
        <v>39987</v>
      </c>
      <c r="M282" s="437">
        <v>39987</v>
      </c>
      <c r="N282" s="435" t="s">
        <v>1608</v>
      </c>
      <c r="O282" s="436">
        <v>67479</v>
      </c>
      <c r="P282" s="435" t="s">
        <v>1613</v>
      </c>
      <c r="Q282" s="439">
        <v>431</v>
      </c>
      <c r="R282" s="435" t="s">
        <v>1608</v>
      </c>
      <c r="S282" s="436">
        <v>287</v>
      </c>
      <c r="T282" s="435" t="s">
        <v>1613</v>
      </c>
      <c r="U282" s="436">
        <v>143</v>
      </c>
      <c r="V282" s="435" t="s">
        <v>1341</v>
      </c>
      <c r="W282" s="435" t="s">
        <v>1341</v>
      </c>
      <c r="X282" s="436" t="b">
        <v>0</v>
      </c>
      <c r="Y282" s="435" t="s">
        <v>1341</v>
      </c>
      <c r="Z282" s="435" t="s">
        <v>1341</v>
      </c>
      <c r="AA282" t="str">
        <f t="shared" si="18"/>
        <v>HOKO FALLS HATCHERY</v>
      </c>
      <c r="AN282" s="449" t="s">
        <v>188</v>
      </c>
      <c r="AO282" s="449">
        <v>4.0999999999999996</v>
      </c>
      <c r="AP282" s="449">
        <v>20150204</v>
      </c>
      <c r="AQ282" s="449" t="s">
        <v>1047</v>
      </c>
      <c r="AR282" s="449" t="s">
        <v>1047</v>
      </c>
      <c r="AS282" s="449">
        <v>3</v>
      </c>
      <c r="AT282" s="449">
        <v>185746</v>
      </c>
      <c r="AU282" s="449">
        <v>12</v>
      </c>
      <c r="AV282" s="449"/>
      <c r="AW282" s="449"/>
      <c r="AX282" s="449"/>
      <c r="AY282" s="449"/>
      <c r="AZ282" s="449">
        <v>1</v>
      </c>
      <c r="BA282" s="449">
        <v>3</v>
      </c>
      <c r="BB282" s="449">
        <v>2006</v>
      </c>
      <c r="BC282" s="449">
        <v>20070529</v>
      </c>
      <c r="BD282" s="449">
        <v>20070529</v>
      </c>
      <c r="BE282" s="449" t="s">
        <v>1126</v>
      </c>
      <c r="BF282" s="449" t="s">
        <v>1127</v>
      </c>
      <c r="BG282" s="449" t="s">
        <v>1128</v>
      </c>
      <c r="BH282" s="449" t="s">
        <v>191</v>
      </c>
      <c r="BI282" s="449" t="s">
        <v>192</v>
      </c>
      <c r="BJ282" s="449" t="s">
        <v>193</v>
      </c>
      <c r="BK282" s="449"/>
      <c r="BL282" s="449">
        <v>6.49</v>
      </c>
      <c r="BM282" s="449"/>
      <c r="BN282" s="449" t="s">
        <v>195</v>
      </c>
      <c r="BO282" s="449">
        <v>5000</v>
      </c>
      <c r="BP282" s="449">
        <v>28001</v>
      </c>
      <c r="BQ282" s="449"/>
      <c r="BR282" s="449"/>
      <c r="BS282" s="449">
        <v>0</v>
      </c>
      <c r="BT282" s="449">
        <v>491998</v>
      </c>
      <c r="BU282" s="449">
        <v>5000</v>
      </c>
      <c r="BV282" s="449">
        <v>571</v>
      </c>
      <c r="BW282" s="449" t="s">
        <v>214</v>
      </c>
      <c r="BX282" s="449">
        <v>0.02</v>
      </c>
      <c r="BY282" s="449">
        <v>3</v>
      </c>
      <c r="BZ282" s="449">
        <v>200</v>
      </c>
      <c r="CA282" s="449"/>
      <c r="CB282" s="449" t="s">
        <v>1151</v>
      </c>
      <c r="CC282" s="449" t="s">
        <v>1129</v>
      </c>
      <c r="CD282" s="449" t="s">
        <v>1130</v>
      </c>
      <c r="CE282" s="449" t="s">
        <v>1131</v>
      </c>
      <c r="CF282" s="449" t="s">
        <v>1055</v>
      </c>
      <c r="CG282" s="449" t="s">
        <v>1113</v>
      </c>
      <c r="CH282" s="449" t="s">
        <v>1114</v>
      </c>
      <c r="CI282" s="449" t="s">
        <v>195</v>
      </c>
    </row>
    <row r="283" spans="1:87" x14ac:dyDescent="0.3">
      <c r="A283">
        <f t="shared" si="19"/>
        <v>94423</v>
      </c>
      <c r="B283" t="s">
        <v>2677</v>
      </c>
      <c r="C283" s="389" t="str">
        <f t="shared" si="20"/>
        <v>094423</v>
      </c>
      <c r="D283" s="297" t="s">
        <v>841</v>
      </c>
      <c r="E283" s="435" t="s">
        <v>639</v>
      </c>
      <c r="F283" s="435" t="s">
        <v>1607</v>
      </c>
      <c r="G283" s="435" t="s">
        <v>1353</v>
      </c>
      <c r="H283" s="436">
        <v>2005</v>
      </c>
      <c r="I283" s="435" t="s">
        <v>1639</v>
      </c>
      <c r="J283" s="435" t="s">
        <v>1640</v>
      </c>
      <c r="K283" s="435" t="s">
        <v>1612</v>
      </c>
      <c r="L283" s="437">
        <v>38839</v>
      </c>
      <c r="M283" s="437">
        <v>38849</v>
      </c>
      <c r="N283" s="435" t="s">
        <v>1608</v>
      </c>
      <c r="O283" s="436">
        <v>230174</v>
      </c>
      <c r="P283" s="435" t="s">
        <v>1613</v>
      </c>
      <c r="Q283" s="439">
        <v>426</v>
      </c>
      <c r="R283" s="435" t="s">
        <v>1613</v>
      </c>
      <c r="S283" s="436">
        <v>5619619</v>
      </c>
      <c r="T283" s="435" t="s">
        <v>1341</v>
      </c>
      <c r="U283" s="440"/>
      <c r="V283" s="435" t="s">
        <v>1341</v>
      </c>
      <c r="W283" s="435" t="s">
        <v>1341</v>
      </c>
      <c r="X283" s="436" t="b">
        <v>0</v>
      </c>
      <c r="Y283" s="435" t="s">
        <v>1341</v>
      </c>
      <c r="Z283" s="435" t="s">
        <v>1341</v>
      </c>
      <c r="AA283" t="str">
        <f t="shared" si="18"/>
        <v>BIG CR HATCHERY</v>
      </c>
      <c r="AN283" s="449" t="s">
        <v>188</v>
      </c>
      <c r="AO283" s="449">
        <v>4.0999999999999996</v>
      </c>
      <c r="AP283" s="449">
        <v>20150204</v>
      </c>
      <c r="AQ283" s="449" t="s">
        <v>1047</v>
      </c>
      <c r="AR283" s="449" t="s">
        <v>1047</v>
      </c>
      <c r="AS283" s="449">
        <v>3</v>
      </c>
      <c r="AT283" s="449">
        <v>185808</v>
      </c>
      <c r="AU283" s="449">
        <v>12</v>
      </c>
      <c r="AV283" s="449"/>
      <c r="AW283" s="449"/>
      <c r="AX283" s="449"/>
      <c r="AY283" s="449"/>
      <c r="AZ283" s="449">
        <v>1</v>
      </c>
      <c r="BA283" s="449">
        <v>2</v>
      </c>
      <c r="BB283" s="449">
        <v>2005</v>
      </c>
      <c r="BC283" s="449">
        <v>20060613</v>
      </c>
      <c r="BD283" s="449">
        <v>20060613</v>
      </c>
      <c r="BE283" s="449" t="s">
        <v>1118</v>
      </c>
      <c r="BF283" s="449" t="s">
        <v>1119</v>
      </c>
      <c r="BG283" s="449" t="s">
        <v>1108</v>
      </c>
      <c r="BH283" s="449" t="s">
        <v>191</v>
      </c>
      <c r="BI283" s="449" t="s">
        <v>192</v>
      </c>
      <c r="BJ283" s="449" t="s">
        <v>214</v>
      </c>
      <c r="BK283" s="449"/>
      <c r="BL283" s="449">
        <v>10.199999999999999</v>
      </c>
      <c r="BM283" s="449">
        <v>96</v>
      </c>
      <c r="BN283" s="449" t="s">
        <v>195</v>
      </c>
      <c r="BO283" s="449">
        <v>5000</v>
      </c>
      <c r="BP283" s="449">
        <v>29367</v>
      </c>
      <c r="BQ283" s="449"/>
      <c r="BR283" s="449"/>
      <c r="BS283" s="449">
        <v>0</v>
      </c>
      <c r="BT283" s="449">
        <v>11911</v>
      </c>
      <c r="BU283" s="449">
        <v>5000</v>
      </c>
      <c r="BV283" s="449">
        <v>44</v>
      </c>
      <c r="BW283" s="449" t="s">
        <v>214</v>
      </c>
      <c r="BX283" s="449">
        <v>1.5E-3</v>
      </c>
      <c r="BY283" s="449">
        <v>26</v>
      </c>
      <c r="BZ283" s="449">
        <v>663</v>
      </c>
      <c r="CA283" s="449"/>
      <c r="CB283" s="449" t="s">
        <v>1152</v>
      </c>
      <c r="CC283" s="449" t="s">
        <v>1121</v>
      </c>
      <c r="CD283" s="449" t="s">
        <v>1122</v>
      </c>
      <c r="CE283" s="449" t="s">
        <v>1112</v>
      </c>
      <c r="CF283" s="449" t="s">
        <v>1055</v>
      </c>
      <c r="CG283" s="449" t="s">
        <v>1113</v>
      </c>
      <c r="CH283" s="449" t="s">
        <v>1114</v>
      </c>
      <c r="CI283" s="449" t="s">
        <v>195</v>
      </c>
    </row>
    <row r="284" spans="1:87" x14ac:dyDescent="0.3">
      <c r="A284">
        <f t="shared" si="19"/>
        <v>94526</v>
      </c>
      <c r="B284" t="s">
        <v>2677</v>
      </c>
      <c r="C284" s="389" t="str">
        <f t="shared" si="20"/>
        <v>094526</v>
      </c>
      <c r="D284" s="297" t="s">
        <v>841</v>
      </c>
      <c r="E284" s="435" t="s">
        <v>647</v>
      </c>
      <c r="F284" s="435" t="s">
        <v>1607</v>
      </c>
      <c r="G284" s="435" t="s">
        <v>1353</v>
      </c>
      <c r="H284" s="436">
        <v>2006</v>
      </c>
      <c r="I284" s="435" t="s">
        <v>1639</v>
      </c>
      <c r="J284" s="435" t="s">
        <v>1640</v>
      </c>
      <c r="K284" s="435" t="s">
        <v>1612</v>
      </c>
      <c r="L284" s="437">
        <v>39203</v>
      </c>
      <c r="M284" s="437">
        <v>39203</v>
      </c>
      <c r="N284" s="435" t="s">
        <v>1608</v>
      </c>
      <c r="O284" s="436">
        <v>222476</v>
      </c>
      <c r="P284" s="435" t="s">
        <v>1613</v>
      </c>
      <c r="Q284" s="439">
        <v>1190</v>
      </c>
      <c r="R284" s="435" t="s">
        <v>1608</v>
      </c>
      <c r="S284" s="436">
        <v>3987789</v>
      </c>
      <c r="T284" s="435" t="s">
        <v>1613</v>
      </c>
      <c r="U284" s="439">
        <v>31679</v>
      </c>
      <c r="V284" s="435" t="s">
        <v>250</v>
      </c>
      <c r="W284" s="435" t="s">
        <v>648</v>
      </c>
      <c r="X284" s="436" t="b">
        <v>0</v>
      </c>
      <c r="Y284" s="435" t="s">
        <v>1341</v>
      </c>
      <c r="Z284" s="435" t="s">
        <v>1341</v>
      </c>
      <c r="AA284" t="str">
        <f t="shared" si="18"/>
        <v>BIG CR HATCHERY</v>
      </c>
      <c r="AN284" s="449" t="s">
        <v>188</v>
      </c>
      <c r="AO284" s="449">
        <v>4.0999999999999996</v>
      </c>
      <c r="AP284" s="449">
        <v>20150204</v>
      </c>
      <c r="AQ284" s="449" t="s">
        <v>1047</v>
      </c>
      <c r="AR284" s="449" t="s">
        <v>1047</v>
      </c>
      <c r="AS284" s="449">
        <v>3</v>
      </c>
      <c r="AT284" s="449">
        <v>185809</v>
      </c>
      <c r="AU284" s="449">
        <v>12</v>
      </c>
      <c r="AV284" s="449"/>
      <c r="AW284" s="449"/>
      <c r="AX284" s="449"/>
      <c r="AY284" s="449"/>
      <c r="AZ284" s="449">
        <v>1</v>
      </c>
      <c r="BA284" s="449">
        <v>2</v>
      </c>
      <c r="BB284" s="449">
        <v>2005</v>
      </c>
      <c r="BC284" s="449">
        <v>20060613</v>
      </c>
      <c r="BD284" s="449">
        <v>20060613</v>
      </c>
      <c r="BE284" s="449" t="s">
        <v>1118</v>
      </c>
      <c r="BF284" s="449" t="s">
        <v>1119</v>
      </c>
      <c r="BG284" s="449" t="s">
        <v>1108</v>
      </c>
      <c r="BH284" s="449" t="s">
        <v>191</v>
      </c>
      <c r="BI284" s="449" t="s">
        <v>192</v>
      </c>
      <c r="BJ284" s="449" t="s">
        <v>214</v>
      </c>
      <c r="BK284" s="449"/>
      <c r="BL284" s="449">
        <v>10.199999999999999</v>
      </c>
      <c r="BM284" s="449">
        <v>96</v>
      </c>
      <c r="BN284" s="449" t="s">
        <v>195</v>
      </c>
      <c r="BO284" s="449">
        <v>5000</v>
      </c>
      <c r="BP284" s="449">
        <v>28850</v>
      </c>
      <c r="BQ284" s="449"/>
      <c r="BR284" s="449"/>
      <c r="BS284" s="449">
        <v>0</v>
      </c>
      <c r="BT284" s="449">
        <v>11722</v>
      </c>
      <c r="BU284" s="449">
        <v>5000</v>
      </c>
      <c r="BV284" s="449">
        <v>93</v>
      </c>
      <c r="BW284" s="449" t="s">
        <v>214</v>
      </c>
      <c r="BX284" s="449">
        <v>3.2000000000000002E-3</v>
      </c>
      <c r="BY284" s="449">
        <v>26</v>
      </c>
      <c r="BZ284" s="449">
        <v>621</v>
      </c>
      <c r="CA284" s="449"/>
      <c r="CB284" s="449" t="s">
        <v>1153</v>
      </c>
      <c r="CC284" s="449" t="s">
        <v>1121</v>
      </c>
      <c r="CD284" s="449" t="s">
        <v>1122</v>
      </c>
      <c r="CE284" s="449" t="s">
        <v>1112</v>
      </c>
      <c r="CF284" s="449" t="s">
        <v>1055</v>
      </c>
      <c r="CG284" s="449" t="s">
        <v>1113</v>
      </c>
      <c r="CH284" s="449" t="s">
        <v>1114</v>
      </c>
      <c r="CI284" s="449" t="s">
        <v>195</v>
      </c>
    </row>
    <row r="285" spans="1:87" x14ac:dyDescent="0.3">
      <c r="A285">
        <f t="shared" si="19"/>
        <v>94646</v>
      </c>
      <c r="B285" t="s">
        <v>2677</v>
      </c>
      <c r="C285" s="389" t="str">
        <f t="shared" si="20"/>
        <v>094646</v>
      </c>
      <c r="D285" s="297" t="s">
        <v>841</v>
      </c>
      <c r="E285" s="435" t="s">
        <v>670</v>
      </c>
      <c r="F285" s="435" t="s">
        <v>1607</v>
      </c>
      <c r="G285" s="435" t="s">
        <v>1353</v>
      </c>
      <c r="H285" s="436">
        <v>2007</v>
      </c>
      <c r="I285" s="435" t="s">
        <v>1639</v>
      </c>
      <c r="J285" s="435" t="s">
        <v>1640</v>
      </c>
      <c r="K285" s="435" t="s">
        <v>1612</v>
      </c>
      <c r="L285" s="437">
        <v>39582</v>
      </c>
      <c r="M285" s="437">
        <v>39587</v>
      </c>
      <c r="N285" s="435" t="s">
        <v>1608</v>
      </c>
      <c r="O285" s="436">
        <v>227193</v>
      </c>
      <c r="P285" s="435" t="s">
        <v>1613</v>
      </c>
      <c r="Q285" s="436">
        <v>1213</v>
      </c>
      <c r="R285" s="435" t="s">
        <v>1608</v>
      </c>
      <c r="S285" s="436">
        <v>3791061</v>
      </c>
      <c r="T285" s="435" t="s">
        <v>1613</v>
      </c>
      <c r="U285" s="439">
        <v>38303</v>
      </c>
      <c r="V285" s="435" t="s">
        <v>250</v>
      </c>
      <c r="W285" s="435" t="s">
        <v>671</v>
      </c>
      <c r="X285" s="436" t="b">
        <v>0</v>
      </c>
      <c r="Y285" s="435" t="s">
        <v>1341</v>
      </c>
      <c r="Z285" s="435" t="s">
        <v>1341</v>
      </c>
      <c r="AA285" t="str">
        <f t="shared" si="18"/>
        <v>BIG CR HATCHERY</v>
      </c>
      <c r="AN285" s="449" t="s">
        <v>188</v>
      </c>
      <c r="AO285" s="449">
        <v>4.0999999999999996</v>
      </c>
      <c r="AP285" s="449">
        <v>20150204</v>
      </c>
      <c r="AQ285" s="449" t="s">
        <v>1047</v>
      </c>
      <c r="AR285" s="449" t="s">
        <v>1047</v>
      </c>
      <c r="AS285" s="449">
        <v>3</v>
      </c>
      <c r="AT285" s="449">
        <v>185810</v>
      </c>
      <c r="AU285" s="449">
        <v>12</v>
      </c>
      <c r="AV285" s="449"/>
      <c r="AW285" s="449"/>
      <c r="AX285" s="449"/>
      <c r="AY285" s="449"/>
      <c r="AZ285" s="449">
        <v>1</v>
      </c>
      <c r="BA285" s="449">
        <v>3</v>
      </c>
      <c r="BB285" s="449">
        <v>2005</v>
      </c>
      <c r="BC285" s="449">
        <v>20060515</v>
      </c>
      <c r="BD285" s="449">
        <v>20060515</v>
      </c>
      <c r="BE285" s="449" t="s">
        <v>1139</v>
      </c>
      <c r="BF285" s="449" t="s">
        <v>1133</v>
      </c>
      <c r="BG285" s="449" t="s">
        <v>1134</v>
      </c>
      <c r="BH285" s="449" t="s">
        <v>191</v>
      </c>
      <c r="BI285" s="449" t="s">
        <v>192</v>
      </c>
      <c r="BJ285" s="449" t="s">
        <v>193</v>
      </c>
      <c r="BK285" s="449"/>
      <c r="BL285" s="449">
        <v>6.1</v>
      </c>
      <c r="BM285" s="449"/>
      <c r="BN285" s="449" t="s">
        <v>195</v>
      </c>
      <c r="BO285" s="449">
        <v>5000</v>
      </c>
      <c r="BP285" s="449">
        <v>29646</v>
      </c>
      <c r="BQ285" s="449"/>
      <c r="BR285" s="449"/>
      <c r="BS285" s="449">
        <v>0</v>
      </c>
      <c r="BT285" s="449">
        <v>225579</v>
      </c>
      <c r="BU285" s="449"/>
      <c r="BV285" s="449"/>
      <c r="BW285" s="449" t="s">
        <v>214</v>
      </c>
      <c r="BX285" s="449"/>
      <c r="BY285" s="449">
        <v>1</v>
      </c>
      <c r="BZ285" s="449">
        <v>100</v>
      </c>
      <c r="CA285" s="449"/>
      <c r="CB285" s="449" t="s">
        <v>1154</v>
      </c>
      <c r="CC285" s="449" t="s">
        <v>1141</v>
      </c>
      <c r="CD285" s="449" t="s">
        <v>1137</v>
      </c>
      <c r="CE285" s="449" t="s">
        <v>1138</v>
      </c>
      <c r="CF285" s="449" t="s">
        <v>1055</v>
      </c>
      <c r="CG285" s="449" t="s">
        <v>1113</v>
      </c>
      <c r="CH285" s="449" t="s">
        <v>1114</v>
      </c>
      <c r="CI285" s="449" t="s">
        <v>195</v>
      </c>
    </row>
    <row r="286" spans="1:87" x14ac:dyDescent="0.3">
      <c r="A286">
        <f t="shared" si="19"/>
        <v>90199</v>
      </c>
      <c r="B286" t="s">
        <v>2677</v>
      </c>
      <c r="C286" s="389" t="str">
        <f t="shared" si="20"/>
        <v>090199</v>
      </c>
      <c r="D286" s="297" t="s">
        <v>841</v>
      </c>
      <c r="E286" s="435" t="s">
        <v>1638</v>
      </c>
      <c r="F286" s="435" t="s">
        <v>1607</v>
      </c>
      <c r="G286" s="435" t="s">
        <v>1353</v>
      </c>
      <c r="H286" s="436">
        <v>2008</v>
      </c>
      <c r="I286" s="435" t="s">
        <v>1639</v>
      </c>
      <c r="J286" s="435" t="s">
        <v>1640</v>
      </c>
      <c r="K286" s="435" t="s">
        <v>1612</v>
      </c>
      <c r="L286" s="437">
        <v>39944</v>
      </c>
      <c r="M286" s="437">
        <v>39953</v>
      </c>
      <c r="N286" s="435" t="s">
        <v>1608</v>
      </c>
      <c r="O286" s="436">
        <v>225164</v>
      </c>
      <c r="P286" s="435" t="s">
        <v>1613</v>
      </c>
      <c r="Q286" s="436">
        <v>388</v>
      </c>
      <c r="R286" s="435" t="s">
        <v>1608</v>
      </c>
      <c r="S286" s="439">
        <v>5331899</v>
      </c>
      <c r="T286" s="435" t="s">
        <v>1613</v>
      </c>
      <c r="U286" s="439">
        <v>108767</v>
      </c>
      <c r="V286" s="435" t="s">
        <v>1341</v>
      </c>
      <c r="W286" s="435" t="s">
        <v>1341</v>
      </c>
      <c r="X286" s="436" t="b">
        <v>0</v>
      </c>
      <c r="Y286" s="435" t="s">
        <v>1341</v>
      </c>
      <c r="Z286" s="435" t="s">
        <v>1341</v>
      </c>
      <c r="AA286" t="str">
        <f t="shared" si="18"/>
        <v>BIG CR HATCHERY</v>
      </c>
      <c r="AN286" s="449" t="s">
        <v>188</v>
      </c>
      <c r="AO286" s="449">
        <v>4.0999999999999996</v>
      </c>
      <c r="AP286" s="449">
        <v>20150204</v>
      </c>
      <c r="AQ286" s="449" t="s">
        <v>1047</v>
      </c>
      <c r="AR286" s="449" t="s">
        <v>1047</v>
      </c>
      <c r="AS286" s="449">
        <v>3</v>
      </c>
      <c r="AT286" s="449">
        <v>185811</v>
      </c>
      <c r="AU286" s="449">
        <v>12</v>
      </c>
      <c r="AV286" s="449"/>
      <c r="AW286" s="449"/>
      <c r="AX286" s="449"/>
      <c r="AY286" s="449"/>
      <c r="AZ286" s="449">
        <v>1</v>
      </c>
      <c r="BA286" s="449">
        <v>3</v>
      </c>
      <c r="BB286" s="449">
        <v>2005</v>
      </c>
      <c r="BC286" s="449">
        <v>20060515</v>
      </c>
      <c r="BD286" s="449">
        <v>20060515</v>
      </c>
      <c r="BE286" s="449" t="s">
        <v>1139</v>
      </c>
      <c r="BF286" s="449" t="s">
        <v>1133</v>
      </c>
      <c r="BG286" s="449" t="s">
        <v>1134</v>
      </c>
      <c r="BH286" s="449" t="s">
        <v>191</v>
      </c>
      <c r="BI286" s="449" t="s">
        <v>192</v>
      </c>
      <c r="BJ286" s="449" t="s">
        <v>193</v>
      </c>
      <c r="BK286" s="449"/>
      <c r="BL286" s="449">
        <v>6.1</v>
      </c>
      <c r="BM286" s="449"/>
      <c r="BN286" s="449" t="s">
        <v>195</v>
      </c>
      <c r="BO286" s="449">
        <v>5000</v>
      </c>
      <c r="BP286" s="449">
        <v>29364</v>
      </c>
      <c r="BQ286" s="449"/>
      <c r="BR286" s="449"/>
      <c r="BS286" s="449">
        <v>0</v>
      </c>
      <c r="BT286" s="449">
        <v>223434</v>
      </c>
      <c r="BU286" s="449"/>
      <c r="BV286" s="449"/>
      <c r="BW286" s="449" t="s">
        <v>214</v>
      </c>
      <c r="BX286" s="449"/>
      <c r="BY286" s="449">
        <v>1</v>
      </c>
      <c r="BZ286" s="449">
        <v>100</v>
      </c>
      <c r="CA286" s="449"/>
      <c r="CB286" s="449" t="s">
        <v>1155</v>
      </c>
      <c r="CC286" s="449" t="s">
        <v>1141</v>
      </c>
      <c r="CD286" s="449" t="s">
        <v>1137</v>
      </c>
      <c r="CE286" s="449" t="s">
        <v>1138</v>
      </c>
      <c r="CF286" s="449" t="s">
        <v>1055</v>
      </c>
      <c r="CG286" s="449" t="s">
        <v>1113</v>
      </c>
      <c r="CH286" s="449" t="s">
        <v>1114</v>
      </c>
      <c r="CI286" s="449" t="s">
        <v>195</v>
      </c>
    </row>
    <row r="287" spans="1:87" x14ac:dyDescent="0.3">
      <c r="A287">
        <f t="shared" si="19"/>
        <v>632883</v>
      </c>
      <c r="B287" t="s">
        <v>2677</v>
      </c>
      <c r="C287" s="389" t="str">
        <f t="shared" si="20"/>
        <v>632883</v>
      </c>
      <c r="D287" s="297" t="s">
        <v>840</v>
      </c>
      <c r="E287" s="435" t="s">
        <v>2458</v>
      </c>
      <c r="F287" s="435" t="s">
        <v>1607</v>
      </c>
      <c r="G287" s="435" t="s">
        <v>1361</v>
      </c>
      <c r="H287" s="436">
        <v>2005</v>
      </c>
      <c r="I287" s="435" t="s">
        <v>2189</v>
      </c>
      <c r="J287" s="435" t="s">
        <v>2190</v>
      </c>
      <c r="K287" s="435" t="s">
        <v>1612</v>
      </c>
      <c r="L287" s="437">
        <v>38884</v>
      </c>
      <c r="M287" s="437">
        <v>38910</v>
      </c>
      <c r="N287" s="435" t="s">
        <v>1608</v>
      </c>
      <c r="O287" s="436">
        <v>84095</v>
      </c>
      <c r="P287" s="435" t="s">
        <v>1613</v>
      </c>
      <c r="Q287" s="436">
        <v>2004</v>
      </c>
      <c r="R287" s="435" t="s">
        <v>1608</v>
      </c>
      <c r="S287" s="436">
        <v>5867</v>
      </c>
      <c r="T287" s="435" t="s">
        <v>1341</v>
      </c>
      <c r="U287" s="441"/>
      <c r="V287" s="435" t="s">
        <v>1341</v>
      </c>
      <c r="W287" s="435" t="s">
        <v>1341</v>
      </c>
      <c r="X287" s="436" t="b">
        <v>0</v>
      </c>
      <c r="Y287" s="435" t="s">
        <v>1341</v>
      </c>
      <c r="Z287" s="435" t="s">
        <v>1341</v>
      </c>
      <c r="AA287" t="str">
        <f t="shared" si="18"/>
        <v>WASHOUGAL HATCHERY</v>
      </c>
      <c r="AN287" s="449" t="s">
        <v>188</v>
      </c>
      <c r="AO287" s="449">
        <v>4.0999999999999996</v>
      </c>
      <c r="AP287" s="449">
        <v>20150204</v>
      </c>
      <c r="AQ287" s="449" t="s">
        <v>1047</v>
      </c>
      <c r="AR287" s="449" t="s">
        <v>1047</v>
      </c>
      <c r="AS287" s="449">
        <v>3</v>
      </c>
      <c r="AT287" s="449">
        <v>185812</v>
      </c>
      <c r="AU287" s="449">
        <v>12</v>
      </c>
      <c r="AV287" s="449"/>
      <c r="AW287" s="449"/>
      <c r="AX287" s="449"/>
      <c r="AY287" s="449"/>
      <c r="AZ287" s="449">
        <v>1</v>
      </c>
      <c r="BA287" s="449">
        <v>3</v>
      </c>
      <c r="BB287" s="449">
        <v>2005</v>
      </c>
      <c r="BC287" s="449">
        <v>20060515</v>
      </c>
      <c r="BD287" s="449">
        <v>20060515</v>
      </c>
      <c r="BE287" s="449" t="s">
        <v>1139</v>
      </c>
      <c r="BF287" s="449" t="s">
        <v>1133</v>
      </c>
      <c r="BG287" s="449" t="s">
        <v>1134</v>
      </c>
      <c r="BH287" s="449" t="s">
        <v>191</v>
      </c>
      <c r="BI287" s="449" t="s">
        <v>192</v>
      </c>
      <c r="BJ287" s="449" t="s">
        <v>193</v>
      </c>
      <c r="BK287" s="449"/>
      <c r="BL287" s="449">
        <v>6.1</v>
      </c>
      <c r="BM287" s="449"/>
      <c r="BN287" s="449" t="s">
        <v>195</v>
      </c>
      <c r="BO287" s="449">
        <v>5000</v>
      </c>
      <c r="BP287" s="449">
        <v>26464</v>
      </c>
      <c r="BQ287" s="449"/>
      <c r="BR287" s="449"/>
      <c r="BS287" s="449">
        <v>0</v>
      </c>
      <c r="BT287" s="449">
        <v>201367</v>
      </c>
      <c r="BU287" s="449"/>
      <c r="BV287" s="449"/>
      <c r="BW287" s="449" t="s">
        <v>214</v>
      </c>
      <c r="BX287" s="449"/>
      <c r="BY287" s="449">
        <v>1</v>
      </c>
      <c r="BZ287" s="449">
        <v>100</v>
      </c>
      <c r="CA287" s="449"/>
      <c r="CB287" s="449" t="s">
        <v>1156</v>
      </c>
      <c r="CC287" s="449" t="s">
        <v>1141</v>
      </c>
      <c r="CD287" s="449" t="s">
        <v>1137</v>
      </c>
      <c r="CE287" s="449" t="s">
        <v>1138</v>
      </c>
      <c r="CF287" s="449" t="s">
        <v>1055</v>
      </c>
      <c r="CG287" s="449" t="s">
        <v>1113</v>
      </c>
      <c r="CH287" s="449" t="s">
        <v>1114</v>
      </c>
      <c r="CI287" s="449" t="s">
        <v>195</v>
      </c>
    </row>
    <row r="288" spans="1:87" x14ac:dyDescent="0.3">
      <c r="A288">
        <f t="shared" si="19"/>
        <v>632886</v>
      </c>
      <c r="B288" t="s">
        <v>2677</v>
      </c>
      <c r="C288" s="389" t="str">
        <f t="shared" si="20"/>
        <v>632886</v>
      </c>
      <c r="D288" s="297" t="s">
        <v>840</v>
      </c>
      <c r="E288" s="435" t="s">
        <v>2185</v>
      </c>
      <c r="F288" s="435" t="s">
        <v>1607</v>
      </c>
      <c r="G288" s="435" t="s">
        <v>1359</v>
      </c>
      <c r="H288" s="436">
        <v>2005</v>
      </c>
      <c r="I288" s="435" t="s">
        <v>2098</v>
      </c>
      <c r="J288" s="435" t="s">
        <v>2099</v>
      </c>
      <c r="K288" s="435" t="s">
        <v>1612</v>
      </c>
      <c r="L288" s="437">
        <v>38909</v>
      </c>
      <c r="M288" s="437">
        <v>38909</v>
      </c>
      <c r="N288" s="435" t="s">
        <v>1608</v>
      </c>
      <c r="O288" s="436">
        <v>91240</v>
      </c>
      <c r="P288" s="435" t="s">
        <v>1341</v>
      </c>
      <c r="Q288" s="441"/>
      <c r="R288" s="435" t="s">
        <v>1608</v>
      </c>
      <c r="S288" s="436">
        <v>546</v>
      </c>
      <c r="T288" s="435" t="s">
        <v>1341</v>
      </c>
      <c r="U288" s="440"/>
      <c r="V288" s="435" t="s">
        <v>1341</v>
      </c>
      <c r="W288" s="435" t="s">
        <v>1341</v>
      </c>
      <c r="X288" s="436" t="b">
        <v>0</v>
      </c>
      <c r="Y288" s="435" t="s">
        <v>1341</v>
      </c>
      <c r="Z288" s="435" t="s">
        <v>1341</v>
      </c>
      <c r="AA288" t="str">
        <f t="shared" si="18"/>
        <v>KALAMA FALLS HATCHRY</v>
      </c>
      <c r="AN288" s="449" t="s">
        <v>188</v>
      </c>
      <c r="AO288" s="449">
        <v>4.0999999999999996</v>
      </c>
      <c r="AP288" s="449">
        <v>20150204</v>
      </c>
      <c r="AQ288" s="449" t="s">
        <v>1047</v>
      </c>
      <c r="AR288" s="449" t="s">
        <v>1047</v>
      </c>
      <c r="AS288" s="449">
        <v>3</v>
      </c>
      <c r="AT288" s="449">
        <v>185813</v>
      </c>
      <c r="AU288" s="449">
        <v>12</v>
      </c>
      <c r="AV288" s="449"/>
      <c r="AW288" s="449"/>
      <c r="AX288" s="449"/>
      <c r="AY288" s="449"/>
      <c r="AZ288" s="449">
        <v>1</v>
      </c>
      <c r="BA288" s="449">
        <v>3</v>
      </c>
      <c r="BB288" s="449">
        <v>2006</v>
      </c>
      <c r="BC288" s="449">
        <v>20070529</v>
      </c>
      <c r="BD288" s="449">
        <v>20070529</v>
      </c>
      <c r="BE288" s="449" t="s">
        <v>1126</v>
      </c>
      <c r="BF288" s="449" t="s">
        <v>1127</v>
      </c>
      <c r="BG288" s="449" t="s">
        <v>1128</v>
      </c>
      <c r="BH288" s="449" t="s">
        <v>191</v>
      </c>
      <c r="BI288" s="449" t="s">
        <v>192</v>
      </c>
      <c r="BJ288" s="449" t="s">
        <v>193</v>
      </c>
      <c r="BK288" s="449"/>
      <c r="BL288" s="449">
        <v>6.49</v>
      </c>
      <c r="BM288" s="449"/>
      <c r="BN288" s="449" t="s">
        <v>195</v>
      </c>
      <c r="BO288" s="449">
        <v>5000</v>
      </c>
      <c r="BP288" s="449">
        <v>25172</v>
      </c>
      <c r="BQ288" s="449"/>
      <c r="BR288" s="449"/>
      <c r="BS288" s="449">
        <v>0</v>
      </c>
      <c r="BT288" s="449">
        <v>433441</v>
      </c>
      <c r="BU288" s="449"/>
      <c r="BV288" s="449"/>
      <c r="BW288" s="449" t="s">
        <v>214</v>
      </c>
      <c r="BX288" s="449">
        <v>0</v>
      </c>
      <c r="BY288" s="449">
        <v>2</v>
      </c>
      <c r="BZ288" s="449">
        <v>200</v>
      </c>
      <c r="CA288" s="449"/>
      <c r="CB288" s="449" t="s">
        <v>1157</v>
      </c>
      <c r="CC288" s="449" t="s">
        <v>1129</v>
      </c>
      <c r="CD288" s="449" t="s">
        <v>1130</v>
      </c>
      <c r="CE288" s="449" t="s">
        <v>1131</v>
      </c>
      <c r="CF288" s="449" t="s">
        <v>1055</v>
      </c>
      <c r="CG288" s="449" t="s">
        <v>1113</v>
      </c>
      <c r="CH288" s="449" t="s">
        <v>1114</v>
      </c>
      <c r="CI288" s="449" t="s">
        <v>195</v>
      </c>
    </row>
    <row r="289" spans="1:87" x14ac:dyDescent="0.3">
      <c r="A289">
        <f t="shared" si="19"/>
        <v>633287</v>
      </c>
      <c r="B289" t="s">
        <v>2677</v>
      </c>
      <c r="C289" s="389" t="str">
        <f t="shared" si="20"/>
        <v>633287</v>
      </c>
      <c r="D289" s="297" t="s">
        <v>840</v>
      </c>
      <c r="E289" s="435" t="s">
        <v>2096</v>
      </c>
      <c r="F289" s="435" t="s">
        <v>1607</v>
      </c>
      <c r="G289" s="435" t="s">
        <v>1362</v>
      </c>
      <c r="H289" s="436">
        <v>2005</v>
      </c>
      <c r="I289" s="435" t="s">
        <v>1796</v>
      </c>
      <c r="J289" s="435" t="s">
        <v>1797</v>
      </c>
      <c r="K289" s="435" t="s">
        <v>1612</v>
      </c>
      <c r="L289" s="437">
        <v>38887</v>
      </c>
      <c r="M289" s="437">
        <v>38908</v>
      </c>
      <c r="N289" s="435" t="s">
        <v>1608</v>
      </c>
      <c r="O289" s="436">
        <v>178376</v>
      </c>
      <c r="P289" s="435" t="s">
        <v>1341</v>
      </c>
      <c r="Q289" s="438"/>
      <c r="R289" s="435" t="s">
        <v>1608</v>
      </c>
      <c r="S289" s="436">
        <v>26253</v>
      </c>
      <c r="T289" s="435" t="s">
        <v>1613</v>
      </c>
      <c r="U289" s="436">
        <v>4553523</v>
      </c>
      <c r="V289" s="435" t="s">
        <v>1341</v>
      </c>
      <c r="W289" s="435" t="s">
        <v>1341</v>
      </c>
      <c r="X289" s="436" t="b">
        <v>0</v>
      </c>
      <c r="Y289" s="435" t="s">
        <v>1341</v>
      </c>
      <c r="Z289" s="435" t="s">
        <v>1341</v>
      </c>
      <c r="AA289" t="str">
        <f t="shared" si="18"/>
        <v>COWLITZ SALMON HATCH</v>
      </c>
      <c r="AN289" s="449" t="s">
        <v>188</v>
      </c>
      <c r="AO289" s="449">
        <v>4.0999999999999996</v>
      </c>
      <c r="AP289" s="449">
        <v>20150204</v>
      </c>
      <c r="AQ289" s="449" t="s">
        <v>1047</v>
      </c>
      <c r="AR289" s="449" t="s">
        <v>1047</v>
      </c>
      <c r="AS289" s="449">
        <v>3</v>
      </c>
      <c r="AT289" s="449">
        <v>185814</v>
      </c>
      <c r="AU289" s="449">
        <v>12</v>
      </c>
      <c r="AV289" s="449"/>
      <c r="AW289" s="449"/>
      <c r="AX289" s="449"/>
      <c r="AY289" s="449"/>
      <c r="AZ289" s="449">
        <v>1</v>
      </c>
      <c r="BA289" s="449">
        <v>3</v>
      </c>
      <c r="BB289" s="449">
        <v>2006</v>
      </c>
      <c r="BC289" s="449">
        <v>20070529</v>
      </c>
      <c r="BD289" s="449">
        <v>20070529</v>
      </c>
      <c r="BE289" s="449" t="s">
        <v>1126</v>
      </c>
      <c r="BF289" s="449" t="s">
        <v>1127</v>
      </c>
      <c r="BG289" s="449" t="s">
        <v>1128</v>
      </c>
      <c r="BH289" s="449" t="s">
        <v>191</v>
      </c>
      <c r="BI289" s="449" t="s">
        <v>192</v>
      </c>
      <c r="BJ289" s="449" t="s">
        <v>193</v>
      </c>
      <c r="BK289" s="449"/>
      <c r="BL289" s="449">
        <v>6.49</v>
      </c>
      <c r="BM289" s="449"/>
      <c r="BN289" s="449" t="s">
        <v>195</v>
      </c>
      <c r="BO289" s="449">
        <v>5000</v>
      </c>
      <c r="BP289" s="449">
        <v>25274</v>
      </c>
      <c r="BQ289" s="449"/>
      <c r="BR289" s="449"/>
      <c r="BS289" s="449">
        <v>0</v>
      </c>
      <c r="BT289" s="449">
        <v>435188</v>
      </c>
      <c r="BU289" s="449"/>
      <c r="BV289" s="449"/>
      <c r="BW289" s="449" t="s">
        <v>214</v>
      </c>
      <c r="BX289" s="449">
        <v>0</v>
      </c>
      <c r="BY289" s="449">
        <v>4</v>
      </c>
      <c r="BZ289" s="449">
        <v>200</v>
      </c>
      <c r="CA289" s="449"/>
      <c r="CB289" s="449" t="s">
        <v>1158</v>
      </c>
      <c r="CC289" s="449" t="s">
        <v>1129</v>
      </c>
      <c r="CD289" s="449" t="s">
        <v>1130</v>
      </c>
      <c r="CE289" s="449" t="s">
        <v>1131</v>
      </c>
      <c r="CF289" s="449" t="s">
        <v>1055</v>
      </c>
      <c r="CG289" s="449" t="s">
        <v>1113</v>
      </c>
      <c r="CH289" s="449" t="s">
        <v>1114</v>
      </c>
      <c r="CI289" s="449" t="s">
        <v>195</v>
      </c>
    </row>
    <row r="290" spans="1:87" x14ac:dyDescent="0.3">
      <c r="A290">
        <f t="shared" si="19"/>
        <v>633877</v>
      </c>
      <c r="B290" t="s">
        <v>2677</v>
      </c>
      <c r="C290" s="389" t="str">
        <f t="shared" si="20"/>
        <v>633877</v>
      </c>
      <c r="D290" s="297" t="s">
        <v>840</v>
      </c>
      <c r="E290" s="435" t="s">
        <v>2095</v>
      </c>
      <c r="F290" s="435" t="s">
        <v>1607</v>
      </c>
      <c r="G290" s="435" t="s">
        <v>1362</v>
      </c>
      <c r="H290" s="436">
        <v>2006</v>
      </c>
      <c r="I290" s="435" t="s">
        <v>1796</v>
      </c>
      <c r="J290" s="435" t="s">
        <v>1797</v>
      </c>
      <c r="K290" s="435" t="s">
        <v>1612</v>
      </c>
      <c r="L290" s="437">
        <v>39252</v>
      </c>
      <c r="M290" s="437">
        <v>39260</v>
      </c>
      <c r="N290" s="435" t="s">
        <v>1608</v>
      </c>
      <c r="O290" s="436">
        <v>201746</v>
      </c>
      <c r="P290" s="435" t="s">
        <v>1613</v>
      </c>
      <c r="Q290" s="439">
        <v>368</v>
      </c>
      <c r="R290" s="435" t="s">
        <v>1608</v>
      </c>
      <c r="S290" s="436">
        <v>1101</v>
      </c>
      <c r="T290" s="435" t="s">
        <v>1341</v>
      </c>
      <c r="U290" s="440"/>
      <c r="V290" s="435" t="s">
        <v>1341</v>
      </c>
      <c r="W290" s="435" t="s">
        <v>1341</v>
      </c>
      <c r="X290" s="436" t="b">
        <v>0</v>
      </c>
      <c r="Y290" s="435" t="s">
        <v>1341</v>
      </c>
      <c r="Z290" s="435" t="s">
        <v>1341</v>
      </c>
      <c r="AA290" t="str">
        <f t="shared" si="18"/>
        <v>COWLITZ SALMON HATCH</v>
      </c>
      <c r="AN290" s="449" t="s">
        <v>188</v>
      </c>
      <c r="AO290" s="449">
        <v>4.0999999999999996</v>
      </c>
      <c r="AP290" s="449">
        <v>20150204</v>
      </c>
      <c r="AQ290" s="449" t="s">
        <v>1047</v>
      </c>
      <c r="AR290" s="449" t="s">
        <v>1047</v>
      </c>
      <c r="AS290" s="449">
        <v>3</v>
      </c>
      <c r="AT290" s="449">
        <v>185815</v>
      </c>
      <c r="AU290" s="449">
        <v>12</v>
      </c>
      <c r="AV290" s="449"/>
      <c r="AW290" s="449"/>
      <c r="AX290" s="449"/>
      <c r="AY290" s="449"/>
      <c r="AZ290" s="449">
        <v>1</v>
      </c>
      <c r="BA290" s="449">
        <v>3</v>
      </c>
      <c r="BB290" s="449">
        <v>2006</v>
      </c>
      <c r="BC290" s="449">
        <v>20070529</v>
      </c>
      <c r="BD290" s="449">
        <v>20070529</v>
      </c>
      <c r="BE290" s="449" t="s">
        <v>1126</v>
      </c>
      <c r="BF290" s="449" t="s">
        <v>1127</v>
      </c>
      <c r="BG290" s="449" t="s">
        <v>1128</v>
      </c>
      <c r="BH290" s="449" t="s">
        <v>191</v>
      </c>
      <c r="BI290" s="449" t="s">
        <v>192</v>
      </c>
      <c r="BJ290" s="449" t="s">
        <v>193</v>
      </c>
      <c r="BK290" s="449"/>
      <c r="BL290" s="449">
        <v>6.49</v>
      </c>
      <c r="BM290" s="449"/>
      <c r="BN290" s="449" t="s">
        <v>195</v>
      </c>
      <c r="BO290" s="449">
        <v>5000</v>
      </c>
      <c r="BP290" s="449">
        <v>23817</v>
      </c>
      <c r="BQ290" s="449"/>
      <c r="BR290" s="449"/>
      <c r="BS290" s="449">
        <v>0</v>
      </c>
      <c r="BT290" s="449">
        <v>410103</v>
      </c>
      <c r="BU290" s="449"/>
      <c r="BV290" s="449"/>
      <c r="BW290" s="449" t="s">
        <v>214</v>
      </c>
      <c r="BX290" s="449">
        <v>0</v>
      </c>
      <c r="BY290" s="449">
        <v>2</v>
      </c>
      <c r="BZ290" s="449">
        <v>200</v>
      </c>
      <c r="CA290" s="449"/>
      <c r="CB290" s="449" t="s">
        <v>1159</v>
      </c>
      <c r="CC290" s="449" t="s">
        <v>1129</v>
      </c>
      <c r="CD290" s="449" t="s">
        <v>1130</v>
      </c>
      <c r="CE290" s="449" t="s">
        <v>1131</v>
      </c>
      <c r="CF290" s="449" t="s">
        <v>1055</v>
      </c>
      <c r="CG290" s="449" t="s">
        <v>1113</v>
      </c>
      <c r="CH290" s="449" t="s">
        <v>1114</v>
      </c>
      <c r="CI290" s="449" t="s">
        <v>195</v>
      </c>
    </row>
    <row r="291" spans="1:87" x14ac:dyDescent="0.3">
      <c r="A291">
        <f t="shared" si="19"/>
        <v>633976</v>
      </c>
      <c r="B291" t="s">
        <v>2677</v>
      </c>
      <c r="C291" s="389" t="str">
        <f t="shared" si="20"/>
        <v>633976</v>
      </c>
      <c r="D291" s="297" t="s">
        <v>840</v>
      </c>
      <c r="E291" s="435" t="s">
        <v>2456</v>
      </c>
      <c r="F291" s="435" t="s">
        <v>1607</v>
      </c>
      <c r="G291" s="435" t="s">
        <v>1361</v>
      </c>
      <c r="H291" s="436">
        <v>2006</v>
      </c>
      <c r="I291" s="435" t="s">
        <v>2189</v>
      </c>
      <c r="J291" s="435" t="s">
        <v>2190</v>
      </c>
      <c r="K291" s="435" t="s">
        <v>1612</v>
      </c>
      <c r="L291" s="437">
        <v>39251</v>
      </c>
      <c r="M291" s="437">
        <v>39258</v>
      </c>
      <c r="N291" s="435" t="s">
        <v>1608</v>
      </c>
      <c r="O291" s="436">
        <v>89092</v>
      </c>
      <c r="P291" s="435" t="s">
        <v>1613</v>
      </c>
      <c r="Q291" s="439">
        <v>2661</v>
      </c>
      <c r="R291" s="435" t="s">
        <v>1341</v>
      </c>
      <c r="S291" s="440"/>
      <c r="T291" s="435" t="s">
        <v>1341</v>
      </c>
      <c r="U291" s="440"/>
      <c r="V291" s="435" t="s">
        <v>1341</v>
      </c>
      <c r="W291" s="435" t="s">
        <v>1341</v>
      </c>
      <c r="X291" s="436" t="b">
        <v>0</v>
      </c>
      <c r="Y291" s="435" t="s">
        <v>1341</v>
      </c>
      <c r="Z291" s="435" t="s">
        <v>1341</v>
      </c>
      <c r="AA291" t="str">
        <f t="shared" si="18"/>
        <v>WASHOUGAL HATCHERY</v>
      </c>
      <c r="AN291" s="449" t="s">
        <v>188</v>
      </c>
      <c r="AO291" s="449">
        <v>4.0999999999999996</v>
      </c>
      <c r="AP291" s="449">
        <v>20150204</v>
      </c>
      <c r="AQ291" s="449" t="s">
        <v>1047</v>
      </c>
      <c r="AR291" s="449" t="s">
        <v>1047</v>
      </c>
      <c r="AS291" s="449">
        <v>3</v>
      </c>
      <c r="AT291" s="449">
        <v>185817</v>
      </c>
      <c r="AU291" s="449">
        <v>12</v>
      </c>
      <c r="AV291" s="449"/>
      <c r="AW291" s="449"/>
      <c r="AX291" s="449"/>
      <c r="AY291" s="449"/>
      <c r="AZ291" s="449">
        <v>1</v>
      </c>
      <c r="BA291" s="449">
        <v>3</v>
      </c>
      <c r="BB291" s="449">
        <v>2005</v>
      </c>
      <c r="BC291" s="449">
        <v>20060524</v>
      </c>
      <c r="BD291" s="449">
        <v>20060616</v>
      </c>
      <c r="BE291" s="449" t="s">
        <v>1126</v>
      </c>
      <c r="BF291" s="449" t="s">
        <v>1127</v>
      </c>
      <c r="BG291" s="449" t="s">
        <v>1128</v>
      </c>
      <c r="BH291" s="449" t="s">
        <v>191</v>
      </c>
      <c r="BI291" s="449" t="s">
        <v>192</v>
      </c>
      <c r="BJ291" s="449" t="s">
        <v>193</v>
      </c>
      <c r="BK291" s="449"/>
      <c r="BL291" s="449">
        <v>5.7</v>
      </c>
      <c r="BM291" s="449">
        <v>70</v>
      </c>
      <c r="BN291" s="449" t="s">
        <v>195</v>
      </c>
      <c r="BO291" s="449">
        <v>5000</v>
      </c>
      <c r="BP291" s="449">
        <v>22530</v>
      </c>
      <c r="BQ291" s="449"/>
      <c r="BR291" s="449"/>
      <c r="BS291" s="449">
        <v>0</v>
      </c>
      <c r="BT291" s="449">
        <v>241088</v>
      </c>
      <c r="BU291" s="449">
        <v>5000</v>
      </c>
      <c r="BV291" s="449">
        <v>460</v>
      </c>
      <c r="BW291" s="449" t="s">
        <v>214</v>
      </c>
      <c r="BX291" s="449">
        <v>0.02</v>
      </c>
      <c r="BY291" s="449">
        <v>1</v>
      </c>
      <c r="BZ291" s="449">
        <v>100</v>
      </c>
      <c r="CA291" s="449"/>
      <c r="CB291" s="449"/>
      <c r="CC291" s="449" t="s">
        <v>1129</v>
      </c>
      <c r="CD291" s="449" t="s">
        <v>1130</v>
      </c>
      <c r="CE291" s="449" t="s">
        <v>1131</v>
      </c>
      <c r="CF291" s="449" t="s">
        <v>1055</v>
      </c>
      <c r="CG291" s="449" t="s">
        <v>1113</v>
      </c>
      <c r="CH291" s="449" t="s">
        <v>1114</v>
      </c>
      <c r="CI291" s="449" t="s">
        <v>195</v>
      </c>
    </row>
    <row r="292" spans="1:87" x14ac:dyDescent="0.3">
      <c r="A292">
        <f t="shared" si="19"/>
        <v>633977</v>
      </c>
      <c r="B292" t="s">
        <v>2677</v>
      </c>
      <c r="C292" s="389" t="str">
        <f t="shared" si="20"/>
        <v>633977</v>
      </c>
      <c r="D292" s="297" t="s">
        <v>840</v>
      </c>
      <c r="E292" s="435" t="s">
        <v>2186</v>
      </c>
      <c r="F292" s="435" t="s">
        <v>1607</v>
      </c>
      <c r="G292" s="435" t="s">
        <v>1359</v>
      </c>
      <c r="H292" s="436">
        <v>2006</v>
      </c>
      <c r="I292" s="435" t="s">
        <v>2098</v>
      </c>
      <c r="J292" s="435" t="s">
        <v>2099</v>
      </c>
      <c r="K292" s="435" t="s">
        <v>1612</v>
      </c>
      <c r="L292" s="437">
        <v>39261</v>
      </c>
      <c r="M292" s="437">
        <v>39261</v>
      </c>
      <c r="N292" s="435" t="s">
        <v>1608</v>
      </c>
      <c r="O292" s="436">
        <v>92009</v>
      </c>
      <c r="P292" s="435" t="s">
        <v>1613</v>
      </c>
      <c r="Q292" s="439">
        <v>466</v>
      </c>
      <c r="R292" s="435" t="s">
        <v>1608</v>
      </c>
      <c r="S292" s="436">
        <v>295</v>
      </c>
      <c r="T292" s="435" t="s">
        <v>1341</v>
      </c>
      <c r="U292" s="440"/>
      <c r="V292" s="435" t="s">
        <v>1341</v>
      </c>
      <c r="W292" s="435" t="s">
        <v>1341</v>
      </c>
      <c r="X292" s="436" t="b">
        <v>0</v>
      </c>
      <c r="Y292" s="435" t="s">
        <v>1341</v>
      </c>
      <c r="Z292" s="435" t="s">
        <v>1341</v>
      </c>
      <c r="AA292" t="str">
        <f t="shared" si="18"/>
        <v>KALAMA FALLS HATCHRY</v>
      </c>
      <c r="AN292" s="449" t="s">
        <v>188</v>
      </c>
      <c r="AO292" s="449">
        <v>4.0999999999999996</v>
      </c>
      <c r="AP292" s="449">
        <v>20150204</v>
      </c>
      <c r="AQ292" s="449" t="s">
        <v>1047</v>
      </c>
      <c r="AR292" s="449" t="s">
        <v>1047</v>
      </c>
      <c r="AS292" s="449">
        <v>3</v>
      </c>
      <c r="AT292" s="449">
        <v>185818</v>
      </c>
      <c r="AU292" s="449">
        <v>12</v>
      </c>
      <c r="AV292" s="449"/>
      <c r="AW292" s="449"/>
      <c r="AX292" s="449"/>
      <c r="AY292" s="449"/>
      <c r="AZ292" s="449">
        <v>1</v>
      </c>
      <c r="BA292" s="449">
        <v>3</v>
      </c>
      <c r="BB292" s="449">
        <v>2005</v>
      </c>
      <c r="BC292" s="449">
        <v>20060425</v>
      </c>
      <c r="BD292" s="449">
        <v>20060425</v>
      </c>
      <c r="BE292" s="449" t="s">
        <v>1139</v>
      </c>
      <c r="BF292" s="449" t="s">
        <v>1133</v>
      </c>
      <c r="BG292" s="449" t="s">
        <v>1134</v>
      </c>
      <c r="BH292" s="449" t="s">
        <v>191</v>
      </c>
      <c r="BI292" s="449" t="s">
        <v>192</v>
      </c>
      <c r="BJ292" s="449" t="s">
        <v>193</v>
      </c>
      <c r="BK292" s="449"/>
      <c r="BL292" s="449">
        <v>3.4</v>
      </c>
      <c r="BM292" s="449"/>
      <c r="BN292" s="449" t="s">
        <v>195</v>
      </c>
      <c r="BO292" s="449">
        <v>5000</v>
      </c>
      <c r="BP292" s="449">
        <v>29556</v>
      </c>
      <c r="BQ292" s="449"/>
      <c r="BR292" s="449"/>
      <c r="BS292" s="449">
        <v>0</v>
      </c>
      <c r="BT292" s="449">
        <v>224505</v>
      </c>
      <c r="BU292" s="449"/>
      <c r="BV292" s="449"/>
      <c r="BW292" s="449" t="s">
        <v>214</v>
      </c>
      <c r="BX292" s="449"/>
      <c r="BY292" s="449">
        <v>1</v>
      </c>
      <c r="BZ292" s="449">
        <v>100</v>
      </c>
      <c r="CA292" s="449"/>
      <c r="CB292" s="449" t="s">
        <v>1160</v>
      </c>
      <c r="CC292" s="449" t="s">
        <v>1141</v>
      </c>
      <c r="CD292" s="449" t="s">
        <v>1137</v>
      </c>
      <c r="CE292" s="449" t="s">
        <v>1138</v>
      </c>
      <c r="CF292" s="449" t="s">
        <v>1055</v>
      </c>
      <c r="CG292" s="449" t="s">
        <v>1113</v>
      </c>
      <c r="CH292" s="449" t="s">
        <v>1114</v>
      </c>
      <c r="CI292" s="449" t="s">
        <v>195</v>
      </c>
    </row>
    <row r="293" spans="1:87" x14ac:dyDescent="0.3">
      <c r="A293">
        <f t="shared" si="19"/>
        <v>634280</v>
      </c>
      <c r="B293" t="s">
        <v>2677</v>
      </c>
      <c r="C293" s="389" t="str">
        <f t="shared" si="20"/>
        <v>634280</v>
      </c>
      <c r="D293" s="297" t="s">
        <v>840</v>
      </c>
      <c r="E293" s="435" t="s">
        <v>2097</v>
      </c>
      <c r="F293" s="435" t="s">
        <v>1607</v>
      </c>
      <c r="G293" s="435" t="s">
        <v>1362</v>
      </c>
      <c r="H293" s="436">
        <v>2007</v>
      </c>
      <c r="I293" s="435" t="s">
        <v>1796</v>
      </c>
      <c r="J293" s="435" t="s">
        <v>1797</v>
      </c>
      <c r="K293" s="435" t="s">
        <v>1612</v>
      </c>
      <c r="L293" s="437">
        <v>39617</v>
      </c>
      <c r="M293" s="437">
        <v>39637</v>
      </c>
      <c r="N293" s="435" t="s">
        <v>1608</v>
      </c>
      <c r="O293" s="436">
        <v>202953</v>
      </c>
      <c r="P293" s="435" t="s">
        <v>1341</v>
      </c>
      <c r="Q293" s="438"/>
      <c r="R293" s="435" t="s">
        <v>1608</v>
      </c>
      <c r="S293" s="436">
        <v>723</v>
      </c>
      <c r="T293" s="435" t="s">
        <v>1341</v>
      </c>
      <c r="U293" s="440"/>
      <c r="V293" s="435" t="s">
        <v>1341</v>
      </c>
      <c r="W293" s="435" t="s">
        <v>1341</v>
      </c>
      <c r="X293" s="436" t="b">
        <v>0</v>
      </c>
      <c r="Y293" s="435" t="s">
        <v>1341</v>
      </c>
      <c r="Z293" s="435" t="s">
        <v>1341</v>
      </c>
      <c r="AA293" t="str">
        <f t="shared" si="18"/>
        <v>COWLITZ SALMON HATCH</v>
      </c>
      <c r="AN293" s="449" t="s">
        <v>188</v>
      </c>
      <c r="AO293" s="449">
        <v>4.0999999999999996</v>
      </c>
      <c r="AP293" s="449">
        <v>20150204</v>
      </c>
      <c r="AQ293" s="449" t="s">
        <v>1047</v>
      </c>
      <c r="AR293" s="449" t="s">
        <v>1047</v>
      </c>
      <c r="AS293" s="449">
        <v>3</v>
      </c>
      <c r="AT293" s="449">
        <v>185819</v>
      </c>
      <c r="AU293" s="449">
        <v>12</v>
      </c>
      <c r="AV293" s="449"/>
      <c r="AW293" s="449"/>
      <c r="AX293" s="449"/>
      <c r="AY293" s="449"/>
      <c r="AZ293" s="449">
        <v>1</v>
      </c>
      <c r="BA293" s="449">
        <v>3</v>
      </c>
      <c r="BB293" s="449">
        <v>2005</v>
      </c>
      <c r="BC293" s="449">
        <v>20060425</v>
      </c>
      <c r="BD293" s="449">
        <v>20060425</v>
      </c>
      <c r="BE293" s="449" t="s">
        <v>1139</v>
      </c>
      <c r="BF293" s="449" t="s">
        <v>1133</v>
      </c>
      <c r="BG293" s="449" t="s">
        <v>1134</v>
      </c>
      <c r="BH293" s="449" t="s">
        <v>191</v>
      </c>
      <c r="BI293" s="449" t="s">
        <v>192</v>
      </c>
      <c r="BJ293" s="449" t="s">
        <v>193</v>
      </c>
      <c r="BK293" s="449"/>
      <c r="BL293" s="449">
        <v>3.4</v>
      </c>
      <c r="BM293" s="449"/>
      <c r="BN293" s="449" t="s">
        <v>195</v>
      </c>
      <c r="BO293" s="449">
        <v>5000</v>
      </c>
      <c r="BP293" s="449">
        <v>29313</v>
      </c>
      <c r="BQ293" s="449"/>
      <c r="BR293" s="449"/>
      <c r="BS293" s="449">
        <v>0</v>
      </c>
      <c r="BT293" s="449">
        <v>222660</v>
      </c>
      <c r="BU293" s="449"/>
      <c r="BV293" s="449"/>
      <c r="BW293" s="449" t="s">
        <v>214</v>
      </c>
      <c r="BX293" s="449"/>
      <c r="BY293" s="449">
        <v>1</v>
      </c>
      <c r="BZ293" s="449">
        <v>100</v>
      </c>
      <c r="CA293" s="449"/>
      <c r="CB293" s="449" t="s">
        <v>1161</v>
      </c>
      <c r="CC293" s="449" t="s">
        <v>1141</v>
      </c>
      <c r="CD293" s="449" t="s">
        <v>1137</v>
      </c>
      <c r="CE293" s="449" t="s">
        <v>1138</v>
      </c>
      <c r="CF293" s="449" t="s">
        <v>1055</v>
      </c>
      <c r="CG293" s="449" t="s">
        <v>1113</v>
      </c>
      <c r="CH293" s="449" t="s">
        <v>1114</v>
      </c>
      <c r="CI293" s="449" t="s">
        <v>195</v>
      </c>
    </row>
    <row r="294" spans="1:87" x14ac:dyDescent="0.3">
      <c r="A294">
        <f t="shared" si="19"/>
        <v>634369</v>
      </c>
      <c r="B294" t="s">
        <v>2677</v>
      </c>
      <c r="C294" s="389" t="str">
        <f t="shared" si="20"/>
        <v>634369</v>
      </c>
      <c r="D294" s="297" t="s">
        <v>840</v>
      </c>
      <c r="E294" s="435" t="s">
        <v>2457</v>
      </c>
      <c r="F294" s="435" t="s">
        <v>1607</v>
      </c>
      <c r="G294" s="435" t="s">
        <v>1361</v>
      </c>
      <c r="H294" s="436">
        <v>2007</v>
      </c>
      <c r="I294" s="435" t="s">
        <v>2189</v>
      </c>
      <c r="J294" s="435" t="s">
        <v>2190</v>
      </c>
      <c r="K294" s="435" t="s">
        <v>1612</v>
      </c>
      <c r="L294" s="437">
        <v>39630</v>
      </c>
      <c r="M294" s="437">
        <v>39634</v>
      </c>
      <c r="N294" s="435" t="s">
        <v>1608</v>
      </c>
      <c r="O294" s="436">
        <v>96695</v>
      </c>
      <c r="P294" s="435" t="s">
        <v>1613</v>
      </c>
      <c r="Q294" s="439">
        <v>977</v>
      </c>
      <c r="R294" s="435" t="s">
        <v>1341</v>
      </c>
      <c r="S294" s="440"/>
      <c r="T294" s="435" t="s">
        <v>1341</v>
      </c>
      <c r="U294" s="440"/>
      <c r="V294" s="435" t="s">
        <v>1341</v>
      </c>
      <c r="W294" s="435" t="s">
        <v>1341</v>
      </c>
      <c r="X294" s="436" t="b">
        <v>0</v>
      </c>
      <c r="Y294" s="435" t="s">
        <v>1341</v>
      </c>
      <c r="Z294" s="435" t="s">
        <v>1341</v>
      </c>
      <c r="AA294" t="str">
        <f t="shared" si="18"/>
        <v>WASHOUGAL HATCHERY</v>
      </c>
      <c r="AN294" s="449" t="s">
        <v>188</v>
      </c>
      <c r="AO294" s="449">
        <v>4.0999999999999996</v>
      </c>
      <c r="AP294" s="449">
        <v>20150204</v>
      </c>
      <c r="AQ294" s="449" t="s">
        <v>1047</v>
      </c>
      <c r="AR294" s="449" t="s">
        <v>1047</v>
      </c>
      <c r="AS294" s="449">
        <v>3</v>
      </c>
      <c r="AT294" s="449">
        <v>185820</v>
      </c>
      <c r="AU294" s="449">
        <v>12</v>
      </c>
      <c r="AV294" s="449"/>
      <c r="AW294" s="449"/>
      <c r="AX294" s="449"/>
      <c r="AY294" s="449"/>
      <c r="AZ294" s="449">
        <v>1</v>
      </c>
      <c r="BA294" s="449">
        <v>3</v>
      </c>
      <c r="BB294" s="449">
        <v>2005</v>
      </c>
      <c r="BC294" s="449">
        <v>20060425</v>
      </c>
      <c r="BD294" s="449">
        <v>20060425</v>
      </c>
      <c r="BE294" s="449" t="s">
        <v>1139</v>
      </c>
      <c r="BF294" s="449" t="s">
        <v>1133</v>
      </c>
      <c r="BG294" s="449" t="s">
        <v>1134</v>
      </c>
      <c r="BH294" s="449" t="s">
        <v>191</v>
      </c>
      <c r="BI294" s="449" t="s">
        <v>192</v>
      </c>
      <c r="BJ294" s="449" t="s">
        <v>193</v>
      </c>
      <c r="BK294" s="449"/>
      <c r="BL294" s="449">
        <v>3.4</v>
      </c>
      <c r="BM294" s="449"/>
      <c r="BN294" s="449" t="s">
        <v>195</v>
      </c>
      <c r="BO294" s="449">
        <v>5000</v>
      </c>
      <c r="BP294" s="449">
        <v>26426</v>
      </c>
      <c r="BQ294" s="449"/>
      <c r="BR294" s="449"/>
      <c r="BS294" s="449">
        <v>0</v>
      </c>
      <c r="BT294" s="449">
        <v>201740</v>
      </c>
      <c r="BU294" s="449">
        <v>5000</v>
      </c>
      <c r="BV294" s="449">
        <v>133</v>
      </c>
      <c r="BW294" s="449" t="s">
        <v>214</v>
      </c>
      <c r="BX294" s="449">
        <v>5.0000000000000001E-3</v>
      </c>
      <c r="BY294" s="449">
        <v>1</v>
      </c>
      <c r="BZ294" s="449">
        <v>200</v>
      </c>
      <c r="CA294" s="449"/>
      <c r="CB294" s="449" t="s">
        <v>1162</v>
      </c>
      <c r="CC294" s="449" t="s">
        <v>1141</v>
      </c>
      <c r="CD294" s="449" t="s">
        <v>1137</v>
      </c>
      <c r="CE294" s="449" t="s">
        <v>1138</v>
      </c>
      <c r="CF294" s="449" t="s">
        <v>1055</v>
      </c>
      <c r="CG294" s="449" t="s">
        <v>1113</v>
      </c>
      <c r="CH294" s="449" t="s">
        <v>1114</v>
      </c>
      <c r="CI294" s="449" t="s">
        <v>195</v>
      </c>
    </row>
    <row r="295" spans="1:87" x14ac:dyDescent="0.3">
      <c r="A295">
        <f t="shared" si="19"/>
        <v>634372</v>
      </c>
      <c r="B295" t="s">
        <v>2677</v>
      </c>
      <c r="C295" s="389" t="str">
        <f t="shared" si="20"/>
        <v>634372</v>
      </c>
      <c r="D295" s="297" t="s">
        <v>840</v>
      </c>
      <c r="E295" s="435" t="s">
        <v>2187</v>
      </c>
      <c r="F295" s="435" t="s">
        <v>1607</v>
      </c>
      <c r="G295" s="435" t="s">
        <v>1359</v>
      </c>
      <c r="H295" s="436">
        <v>2007</v>
      </c>
      <c r="I295" s="435" t="s">
        <v>2098</v>
      </c>
      <c r="J295" s="435" t="s">
        <v>2099</v>
      </c>
      <c r="K295" s="435" t="s">
        <v>1612</v>
      </c>
      <c r="L295" s="437">
        <v>39624</v>
      </c>
      <c r="M295" s="437">
        <v>39636</v>
      </c>
      <c r="N295" s="435" t="s">
        <v>1608</v>
      </c>
      <c r="O295" s="436">
        <v>80785</v>
      </c>
      <c r="P295" s="435" t="s">
        <v>1341</v>
      </c>
      <c r="Q295" s="441"/>
      <c r="R295" s="435" t="s">
        <v>1608</v>
      </c>
      <c r="S295" s="436">
        <v>7025</v>
      </c>
      <c r="T295" s="435" t="s">
        <v>1341</v>
      </c>
      <c r="U295" s="440"/>
      <c r="V295" s="435" t="s">
        <v>1341</v>
      </c>
      <c r="W295" s="435" t="s">
        <v>1341</v>
      </c>
      <c r="X295" s="436" t="b">
        <v>0</v>
      </c>
      <c r="Y295" s="435" t="s">
        <v>1341</v>
      </c>
      <c r="Z295" s="435" t="s">
        <v>1341</v>
      </c>
      <c r="AA295" t="str">
        <f t="shared" si="18"/>
        <v>KALAMA FALLS HATCHRY</v>
      </c>
      <c r="AN295" s="449" t="s">
        <v>188</v>
      </c>
      <c r="AO295" s="449">
        <v>4.0999999999999996</v>
      </c>
      <c r="AP295" s="449">
        <v>20150204</v>
      </c>
      <c r="AQ295" s="449" t="s">
        <v>1047</v>
      </c>
      <c r="AR295" s="449" t="s">
        <v>1047</v>
      </c>
      <c r="AS295" s="449">
        <v>3</v>
      </c>
      <c r="AT295" s="449">
        <v>185821</v>
      </c>
      <c r="AU295" s="449">
        <v>12</v>
      </c>
      <c r="AV295" s="449"/>
      <c r="AW295" s="449"/>
      <c r="AX295" s="449"/>
      <c r="AY295" s="449"/>
      <c r="AZ295" s="449">
        <v>1</v>
      </c>
      <c r="BA295" s="449">
        <v>3</v>
      </c>
      <c r="BB295" s="449">
        <v>2006</v>
      </c>
      <c r="BC295" s="449">
        <v>20070528</v>
      </c>
      <c r="BD295" s="449">
        <v>20070602</v>
      </c>
      <c r="BE295" s="449" t="s">
        <v>1080</v>
      </c>
      <c r="BF295" s="449" t="s">
        <v>1081</v>
      </c>
      <c r="BG295" s="449" t="s">
        <v>1082</v>
      </c>
      <c r="BH295" s="449" t="s">
        <v>191</v>
      </c>
      <c r="BI295" s="449" t="s">
        <v>192</v>
      </c>
      <c r="BJ295" s="449" t="s">
        <v>193</v>
      </c>
      <c r="BK295" s="449"/>
      <c r="BL295" s="449">
        <v>5.41</v>
      </c>
      <c r="BM295" s="449">
        <v>77</v>
      </c>
      <c r="BN295" s="449" t="s">
        <v>195</v>
      </c>
      <c r="BO295" s="449">
        <v>5000</v>
      </c>
      <c r="BP295" s="449">
        <v>25174</v>
      </c>
      <c r="BQ295" s="449"/>
      <c r="BR295" s="449"/>
      <c r="BS295" s="449">
        <v>0</v>
      </c>
      <c r="BT295" s="449">
        <v>738544</v>
      </c>
      <c r="BU295" s="449"/>
      <c r="BV295" s="449"/>
      <c r="BW295" s="449" t="s">
        <v>214</v>
      </c>
      <c r="BX295" s="449"/>
      <c r="BY295" s="449"/>
      <c r="BZ295" s="449">
        <v>300</v>
      </c>
      <c r="CA295" s="449"/>
      <c r="CB295" s="449"/>
      <c r="CC295" s="449" t="s">
        <v>1084</v>
      </c>
      <c r="CD295" s="449" t="s">
        <v>1085</v>
      </c>
      <c r="CE295" s="449" t="s">
        <v>1086</v>
      </c>
      <c r="CF295" s="449" t="s">
        <v>1055</v>
      </c>
      <c r="CG295" s="449" t="s">
        <v>1087</v>
      </c>
      <c r="CH295" s="449" t="s">
        <v>1088</v>
      </c>
      <c r="CI295" s="449" t="s">
        <v>195</v>
      </c>
    </row>
    <row r="296" spans="1:87" x14ac:dyDescent="0.3">
      <c r="A296">
        <f t="shared" si="19"/>
        <v>634279</v>
      </c>
      <c r="B296" t="s">
        <v>2677</v>
      </c>
      <c r="C296" s="389" t="str">
        <f t="shared" si="20"/>
        <v>634279</v>
      </c>
      <c r="D296" s="297" t="s">
        <v>840</v>
      </c>
      <c r="E296" s="435" t="s">
        <v>1795</v>
      </c>
      <c r="F296" s="435" t="s">
        <v>1607</v>
      </c>
      <c r="G296" s="435" t="s">
        <v>1362</v>
      </c>
      <c r="H296" s="436">
        <v>2008</v>
      </c>
      <c r="I296" s="435" t="s">
        <v>1796</v>
      </c>
      <c r="J296" s="435" t="s">
        <v>1797</v>
      </c>
      <c r="K296" s="435" t="s">
        <v>1612</v>
      </c>
      <c r="L296" s="437">
        <v>39968</v>
      </c>
      <c r="M296" s="437">
        <v>39989</v>
      </c>
      <c r="N296" s="435" t="s">
        <v>1608</v>
      </c>
      <c r="O296" s="436">
        <v>199872</v>
      </c>
      <c r="P296" s="435" t="s">
        <v>1613</v>
      </c>
      <c r="Q296" s="439">
        <v>1455</v>
      </c>
      <c r="R296" s="435" t="s">
        <v>1608</v>
      </c>
      <c r="S296" s="436">
        <v>683</v>
      </c>
      <c r="T296" s="435" t="s">
        <v>1341</v>
      </c>
      <c r="U296" s="440"/>
      <c r="V296" s="435" t="s">
        <v>258</v>
      </c>
      <c r="W296" s="435" t="s">
        <v>1798</v>
      </c>
      <c r="X296" s="436" t="b">
        <v>0</v>
      </c>
      <c r="Y296" s="435" t="s">
        <v>1341</v>
      </c>
      <c r="Z296" s="435" t="s">
        <v>1341</v>
      </c>
      <c r="AA296" t="str">
        <f t="shared" si="18"/>
        <v>COWLITZ SALMON HATCH</v>
      </c>
      <c r="AN296" s="449" t="s">
        <v>188</v>
      </c>
      <c r="AO296" s="449">
        <v>4.0999999999999996</v>
      </c>
      <c r="AP296" s="449">
        <v>20150204</v>
      </c>
      <c r="AQ296" s="449" t="s">
        <v>1047</v>
      </c>
      <c r="AR296" s="449" t="s">
        <v>1047</v>
      </c>
      <c r="AS296" s="449">
        <v>3</v>
      </c>
      <c r="AT296" s="449">
        <v>185822</v>
      </c>
      <c r="AU296" s="449">
        <v>12</v>
      </c>
      <c r="AV296" s="449"/>
      <c r="AW296" s="449"/>
      <c r="AX296" s="449"/>
      <c r="AY296" s="449"/>
      <c r="AZ296" s="449">
        <v>1</v>
      </c>
      <c r="BA296" s="449">
        <v>3</v>
      </c>
      <c r="BB296" s="449">
        <v>2006</v>
      </c>
      <c r="BC296" s="449">
        <v>20070528</v>
      </c>
      <c r="BD296" s="449">
        <v>20070602</v>
      </c>
      <c r="BE296" s="449" t="s">
        <v>1080</v>
      </c>
      <c r="BF296" s="449" t="s">
        <v>1081</v>
      </c>
      <c r="BG296" s="449" t="s">
        <v>1082</v>
      </c>
      <c r="BH296" s="449" t="s">
        <v>191</v>
      </c>
      <c r="BI296" s="449" t="s">
        <v>192</v>
      </c>
      <c r="BJ296" s="449" t="s">
        <v>193</v>
      </c>
      <c r="BK296" s="449"/>
      <c r="BL296" s="449">
        <v>5.41</v>
      </c>
      <c r="BM296" s="449">
        <v>77</v>
      </c>
      <c r="BN296" s="449" t="s">
        <v>195</v>
      </c>
      <c r="BO296" s="449">
        <v>5000</v>
      </c>
      <c r="BP296" s="449">
        <v>25159</v>
      </c>
      <c r="BQ296" s="449"/>
      <c r="BR296" s="449"/>
      <c r="BS296" s="449">
        <v>0</v>
      </c>
      <c r="BT296" s="449">
        <v>738104</v>
      </c>
      <c r="BU296" s="449"/>
      <c r="BV296" s="449"/>
      <c r="BW296" s="449" t="s">
        <v>214</v>
      </c>
      <c r="BX296" s="449"/>
      <c r="BY296" s="449"/>
      <c r="BZ296" s="449">
        <v>300</v>
      </c>
      <c r="CA296" s="449"/>
      <c r="CB296" s="449"/>
      <c r="CC296" s="449" t="s">
        <v>1084</v>
      </c>
      <c r="CD296" s="449" t="s">
        <v>1085</v>
      </c>
      <c r="CE296" s="449" t="s">
        <v>1086</v>
      </c>
      <c r="CF296" s="449" t="s">
        <v>1055</v>
      </c>
      <c r="CG296" s="449" t="s">
        <v>1087</v>
      </c>
      <c r="CH296" s="449" t="s">
        <v>1088</v>
      </c>
      <c r="CI296" s="449" t="s">
        <v>195</v>
      </c>
    </row>
    <row r="297" spans="1:87" x14ac:dyDescent="0.3">
      <c r="A297">
        <f t="shared" si="19"/>
        <v>634385</v>
      </c>
      <c r="B297" t="s">
        <v>2677</v>
      </c>
      <c r="C297" s="389" t="str">
        <f t="shared" si="20"/>
        <v>634385</v>
      </c>
      <c r="D297" s="297" t="s">
        <v>840</v>
      </c>
      <c r="E297" s="435" t="s">
        <v>2652</v>
      </c>
      <c r="F297" s="435" t="s">
        <v>1607</v>
      </c>
      <c r="G297" s="435" t="s">
        <v>840</v>
      </c>
      <c r="H297" s="436">
        <v>2008</v>
      </c>
      <c r="I297" s="435" t="s">
        <v>2189</v>
      </c>
      <c r="J297" s="435" t="s">
        <v>2190</v>
      </c>
      <c r="K297" s="435" t="s">
        <v>1612</v>
      </c>
      <c r="L297" s="437">
        <v>39980</v>
      </c>
      <c r="M297" s="437">
        <v>39980</v>
      </c>
      <c r="N297" s="435" t="s">
        <v>1608</v>
      </c>
      <c r="O297" s="436">
        <v>89017</v>
      </c>
      <c r="P297" s="435" t="s">
        <v>1613</v>
      </c>
      <c r="Q297" s="439">
        <v>541</v>
      </c>
      <c r="R297" s="435" t="s">
        <v>1608</v>
      </c>
      <c r="S297" s="436">
        <v>541</v>
      </c>
      <c r="T297" s="435" t="s">
        <v>1341</v>
      </c>
      <c r="U297" s="440"/>
      <c r="V297" s="435" t="s">
        <v>1341</v>
      </c>
      <c r="W297" s="435" t="s">
        <v>1341</v>
      </c>
      <c r="X297" s="436" t="b">
        <v>0</v>
      </c>
      <c r="Y297" s="435" t="s">
        <v>1341</v>
      </c>
      <c r="Z297" s="435" t="s">
        <v>1341</v>
      </c>
      <c r="AA297" t="str">
        <f t="shared" si="18"/>
        <v>WASHOUGAL HATCHERY</v>
      </c>
      <c r="AN297" s="449" t="s">
        <v>188</v>
      </c>
      <c r="AO297" s="449">
        <v>4.0999999999999996</v>
      </c>
      <c r="AP297" s="449">
        <v>20150204</v>
      </c>
      <c r="AQ297" s="449" t="s">
        <v>1047</v>
      </c>
      <c r="AR297" s="449" t="s">
        <v>1047</v>
      </c>
      <c r="AS297" s="449">
        <v>3</v>
      </c>
      <c r="AT297" s="449">
        <v>185823</v>
      </c>
      <c r="AU297" s="449">
        <v>12</v>
      </c>
      <c r="AV297" s="449"/>
      <c r="AW297" s="449"/>
      <c r="AX297" s="449"/>
      <c r="AY297" s="449"/>
      <c r="AZ297" s="449">
        <v>1</v>
      </c>
      <c r="BA297" s="449">
        <v>3</v>
      </c>
      <c r="BB297" s="449">
        <v>2006</v>
      </c>
      <c r="BC297" s="449">
        <v>20070528</v>
      </c>
      <c r="BD297" s="449">
        <v>20070602</v>
      </c>
      <c r="BE297" s="449" t="s">
        <v>1080</v>
      </c>
      <c r="BF297" s="449" t="s">
        <v>1081</v>
      </c>
      <c r="BG297" s="449" t="s">
        <v>1082</v>
      </c>
      <c r="BH297" s="449" t="s">
        <v>191</v>
      </c>
      <c r="BI297" s="449" t="s">
        <v>192</v>
      </c>
      <c r="BJ297" s="449" t="s">
        <v>193</v>
      </c>
      <c r="BK297" s="449"/>
      <c r="BL297" s="449">
        <v>5.41</v>
      </c>
      <c r="BM297" s="449">
        <v>77</v>
      </c>
      <c r="BN297" s="449" t="s">
        <v>195</v>
      </c>
      <c r="BO297" s="449">
        <v>5000</v>
      </c>
      <c r="BP297" s="449">
        <v>25200</v>
      </c>
      <c r="BQ297" s="449"/>
      <c r="BR297" s="449"/>
      <c r="BS297" s="449">
        <v>0</v>
      </c>
      <c r="BT297" s="449">
        <v>739307</v>
      </c>
      <c r="BU297" s="449"/>
      <c r="BV297" s="449"/>
      <c r="BW297" s="449" t="s">
        <v>214</v>
      </c>
      <c r="BX297" s="449"/>
      <c r="BY297" s="449"/>
      <c r="BZ297" s="449">
        <v>300</v>
      </c>
      <c r="CA297" s="449"/>
      <c r="CB297" s="449"/>
      <c r="CC297" s="449" t="s">
        <v>1084</v>
      </c>
      <c r="CD297" s="449" t="s">
        <v>1085</v>
      </c>
      <c r="CE297" s="449" t="s">
        <v>1086</v>
      </c>
      <c r="CF297" s="449" t="s">
        <v>1055</v>
      </c>
      <c r="CG297" s="449" t="s">
        <v>1087</v>
      </c>
      <c r="CH297" s="449" t="s">
        <v>1088</v>
      </c>
      <c r="CI297" s="449" t="s">
        <v>195</v>
      </c>
    </row>
    <row r="298" spans="1:87" x14ac:dyDescent="0.3">
      <c r="A298">
        <f t="shared" si="19"/>
        <v>634774</v>
      </c>
      <c r="B298" t="s">
        <v>2677</v>
      </c>
      <c r="C298" s="389" t="str">
        <f t="shared" si="20"/>
        <v>634774</v>
      </c>
      <c r="D298" s="297" t="s">
        <v>840</v>
      </c>
      <c r="E298" s="435" t="s">
        <v>2653</v>
      </c>
      <c r="F298" s="435" t="s">
        <v>1607</v>
      </c>
      <c r="G298" s="435" t="s">
        <v>840</v>
      </c>
      <c r="H298" s="436">
        <v>2008</v>
      </c>
      <c r="I298" s="435" t="s">
        <v>2101</v>
      </c>
      <c r="J298" s="435" t="s">
        <v>2102</v>
      </c>
      <c r="K298" s="435" t="s">
        <v>1612</v>
      </c>
      <c r="L298" s="437">
        <v>39998</v>
      </c>
      <c r="M298" s="437">
        <v>39998</v>
      </c>
      <c r="N298" s="435" t="s">
        <v>1608</v>
      </c>
      <c r="O298" s="436">
        <v>90052</v>
      </c>
      <c r="P298" s="435" t="s">
        <v>1613</v>
      </c>
      <c r="Q298" s="439">
        <v>473</v>
      </c>
      <c r="R298" s="435" t="s">
        <v>1608</v>
      </c>
      <c r="S298" s="436">
        <v>473</v>
      </c>
      <c r="T298" s="435" t="s">
        <v>1341</v>
      </c>
      <c r="U298" s="440"/>
      <c r="V298" s="435" t="s">
        <v>1341</v>
      </c>
      <c r="W298" s="435" t="s">
        <v>1341</v>
      </c>
      <c r="X298" s="436" t="b">
        <v>0</v>
      </c>
      <c r="Y298" s="435" t="s">
        <v>1341</v>
      </c>
      <c r="Z298" s="435" t="s">
        <v>1341</v>
      </c>
      <c r="AA298" t="str">
        <f t="shared" si="18"/>
        <v>FALLERT CR HATCHERY</v>
      </c>
      <c r="AN298" s="449" t="s">
        <v>188</v>
      </c>
      <c r="AO298" s="449">
        <v>4.0999999999999996</v>
      </c>
      <c r="AP298" s="449">
        <v>20150204</v>
      </c>
      <c r="AQ298" s="449" t="s">
        <v>1047</v>
      </c>
      <c r="AR298" s="449" t="s">
        <v>1047</v>
      </c>
      <c r="AS298" s="449">
        <v>3</v>
      </c>
      <c r="AT298" s="449">
        <v>185824</v>
      </c>
      <c r="AU298" s="449">
        <v>12</v>
      </c>
      <c r="AV298" s="449"/>
      <c r="AW298" s="449"/>
      <c r="AX298" s="449"/>
      <c r="AY298" s="449"/>
      <c r="AZ298" s="449">
        <v>1</v>
      </c>
      <c r="BA298" s="449">
        <v>3</v>
      </c>
      <c r="BB298" s="449">
        <v>2006</v>
      </c>
      <c r="BC298" s="449">
        <v>20070528</v>
      </c>
      <c r="BD298" s="449">
        <v>20070602</v>
      </c>
      <c r="BE298" s="449" t="s">
        <v>1080</v>
      </c>
      <c r="BF298" s="449" t="s">
        <v>1081</v>
      </c>
      <c r="BG298" s="449" t="s">
        <v>1082</v>
      </c>
      <c r="BH298" s="449" t="s">
        <v>191</v>
      </c>
      <c r="BI298" s="449" t="s">
        <v>192</v>
      </c>
      <c r="BJ298" s="449" t="s">
        <v>193</v>
      </c>
      <c r="BK298" s="449"/>
      <c r="BL298" s="449">
        <v>4.88</v>
      </c>
      <c r="BM298" s="449">
        <v>75</v>
      </c>
      <c r="BN298" s="449" t="s">
        <v>195</v>
      </c>
      <c r="BO298" s="449">
        <v>5000</v>
      </c>
      <c r="BP298" s="449">
        <v>25161</v>
      </c>
      <c r="BQ298" s="449"/>
      <c r="BR298" s="449"/>
      <c r="BS298" s="449">
        <v>0</v>
      </c>
      <c r="BT298" s="449">
        <v>656649</v>
      </c>
      <c r="BU298" s="449"/>
      <c r="BV298" s="449"/>
      <c r="BW298" s="449" t="s">
        <v>214</v>
      </c>
      <c r="BX298" s="449"/>
      <c r="BY298" s="449">
        <v>1</v>
      </c>
      <c r="BZ298" s="449">
        <v>300</v>
      </c>
      <c r="CA298" s="449"/>
      <c r="CB298" s="449"/>
      <c r="CC298" s="449" t="s">
        <v>1084</v>
      </c>
      <c r="CD298" s="449" t="s">
        <v>1085</v>
      </c>
      <c r="CE298" s="449" t="s">
        <v>1086</v>
      </c>
      <c r="CF298" s="449" t="s">
        <v>1055</v>
      </c>
      <c r="CG298" s="449" t="s">
        <v>1087</v>
      </c>
      <c r="CH298" s="449" t="s">
        <v>1088</v>
      </c>
      <c r="CI298" s="449" t="s">
        <v>195</v>
      </c>
    </row>
    <row r="299" spans="1:87" x14ac:dyDescent="0.3">
      <c r="A299">
        <f t="shared" si="19"/>
        <v>634775</v>
      </c>
      <c r="B299" t="s">
        <v>2677</v>
      </c>
      <c r="C299" s="389" t="str">
        <f t="shared" si="20"/>
        <v>634775</v>
      </c>
      <c r="D299" s="297" t="s">
        <v>840</v>
      </c>
      <c r="E299" s="435" t="s">
        <v>2654</v>
      </c>
      <c r="F299" s="435" t="s">
        <v>1607</v>
      </c>
      <c r="G299" s="435" t="s">
        <v>840</v>
      </c>
      <c r="H299" s="436">
        <v>2008</v>
      </c>
      <c r="I299" s="435" t="s">
        <v>2098</v>
      </c>
      <c r="J299" s="435" t="s">
        <v>2099</v>
      </c>
      <c r="K299" s="435" t="s">
        <v>1612</v>
      </c>
      <c r="L299" s="437">
        <v>40002</v>
      </c>
      <c r="M299" s="437">
        <v>40002</v>
      </c>
      <c r="N299" s="435" t="s">
        <v>1608</v>
      </c>
      <c r="O299" s="436">
        <v>90574</v>
      </c>
      <c r="P299" s="435" t="s">
        <v>1613</v>
      </c>
      <c r="Q299" s="439">
        <v>506</v>
      </c>
      <c r="R299" s="435" t="s">
        <v>1608</v>
      </c>
      <c r="S299" s="436">
        <v>901</v>
      </c>
      <c r="T299" s="435" t="s">
        <v>1341</v>
      </c>
      <c r="U299" s="440"/>
      <c r="V299" s="435" t="s">
        <v>1341</v>
      </c>
      <c r="W299" s="435" t="s">
        <v>1341</v>
      </c>
      <c r="X299" s="436" t="b">
        <v>0</v>
      </c>
      <c r="Y299" s="435" t="s">
        <v>1341</v>
      </c>
      <c r="Z299" s="435" t="s">
        <v>1341</v>
      </c>
      <c r="AA299" t="str">
        <f t="shared" si="18"/>
        <v>KALAMA FALLS HATCHRY</v>
      </c>
      <c r="AN299" s="449" t="s">
        <v>188</v>
      </c>
      <c r="AO299" s="449">
        <v>4.0999999999999996</v>
      </c>
      <c r="AP299" s="449">
        <v>20150204</v>
      </c>
      <c r="AQ299" s="449" t="s">
        <v>1047</v>
      </c>
      <c r="AR299" s="449" t="s">
        <v>1047</v>
      </c>
      <c r="AS299" s="449">
        <v>3</v>
      </c>
      <c r="AT299" s="449">
        <v>185825</v>
      </c>
      <c r="AU299" s="449">
        <v>12</v>
      </c>
      <c r="AV299" s="449"/>
      <c r="AW299" s="449"/>
      <c r="AX299" s="449"/>
      <c r="AY299" s="449"/>
      <c r="AZ299" s="449">
        <v>1</v>
      </c>
      <c r="BA299" s="449">
        <v>3</v>
      </c>
      <c r="BB299" s="449">
        <v>2006</v>
      </c>
      <c r="BC299" s="449">
        <v>20070528</v>
      </c>
      <c r="BD299" s="449">
        <v>20070602</v>
      </c>
      <c r="BE299" s="449" t="s">
        <v>1080</v>
      </c>
      <c r="BF299" s="449" t="s">
        <v>1081</v>
      </c>
      <c r="BG299" s="449" t="s">
        <v>1082</v>
      </c>
      <c r="BH299" s="449" t="s">
        <v>191</v>
      </c>
      <c r="BI299" s="449" t="s">
        <v>192</v>
      </c>
      <c r="BJ299" s="449" t="s">
        <v>193</v>
      </c>
      <c r="BK299" s="449"/>
      <c r="BL299" s="449">
        <v>4.24</v>
      </c>
      <c r="BM299" s="449">
        <v>72</v>
      </c>
      <c r="BN299" s="449" t="s">
        <v>195</v>
      </c>
      <c r="BO299" s="449">
        <v>5000</v>
      </c>
      <c r="BP299" s="449">
        <v>25156</v>
      </c>
      <c r="BQ299" s="449"/>
      <c r="BR299" s="449"/>
      <c r="BS299" s="449">
        <v>0</v>
      </c>
      <c r="BT299" s="449">
        <v>658788</v>
      </c>
      <c r="BU299" s="449"/>
      <c r="BV299" s="449"/>
      <c r="BW299" s="449" t="s">
        <v>214</v>
      </c>
      <c r="BX299" s="449"/>
      <c r="BY299" s="449">
        <v>1</v>
      </c>
      <c r="BZ299" s="449">
        <v>300</v>
      </c>
      <c r="CA299" s="449"/>
      <c r="CB299" s="449"/>
      <c r="CC299" s="449" t="s">
        <v>1084</v>
      </c>
      <c r="CD299" s="449" t="s">
        <v>1085</v>
      </c>
      <c r="CE299" s="449" t="s">
        <v>1086</v>
      </c>
      <c r="CF299" s="449" t="s">
        <v>1055</v>
      </c>
      <c r="CG299" s="449" t="s">
        <v>1087</v>
      </c>
      <c r="CH299" s="449" t="s">
        <v>1088</v>
      </c>
      <c r="CI299" s="449" t="s">
        <v>195</v>
      </c>
    </row>
    <row r="300" spans="1:87" x14ac:dyDescent="0.3">
      <c r="A300">
        <f t="shared" si="19"/>
        <v>82339</v>
      </c>
      <c r="B300" t="s">
        <v>2677</v>
      </c>
      <c r="C300" s="389" t="str">
        <f t="shared" si="20"/>
        <v>082339</v>
      </c>
      <c r="D300" s="297" t="s">
        <v>1243</v>
      </c>
      <c r="E300" s="435" t="s">
        <v>1031</v>
      </c>
      <c r="F300" s="435" t="s">
        <v>1607</v>
      </c>
      <c r="G300" s="435" t="s">
        <v>1397</v>
      </c>
      <c r="H300" s="436">
        <v>2005</v>
      </c>
      <c r="I300" s="435" t="s">
        <v>2251</v>
      </c>
      <c r="J300" s="435" t="s">
        <v>2252</v>
      </c>
      <c r="K300" s="435" t="s">
        <v>1668</v>
      </c>
      <c r="L300" s="437">
        <v>38876</v>
      </c>
      <c r="M300" s="437">
        <v>38876</v>
      </c>
      <c r="N300" s="435" t="s">
        <v>1608</v>
      </c>
      <c r="O300" s="436">
        <v>16454</v>
      </c>
      <c r="P300" s="435" t="s">
        <v>1341</v>
      </c>
      <c r="Q300" s="438"/>
      <c r="R300" s="435" t="s">
        <v>1613</v>
      </c>
      <c r="S300" s="436">
        <v>35646</v>
      </c>
      <c r="T300" s="435" t="s">
        <v>1341</v>
      </c>
      <c r="U300" s="440"/>
      <c r="V300" s="435" t="s">
        <v>1341</v>
      </c>
      <c r="W300" s="435" t="s">
        <v>1341</v>
      </c>
      <c r="X300" s="436" t="b">
        <v>0</v>
      </c>
      <c r="Y300" s="435" t="s">
        <v>1341</v>
      </c>
      <c r="Z300" s="435" t="s">
        <v>1341</v>
      </c>
      <c r="AA300" t="str">
        <f t="shared" si="18"/>
        <v>H-Comox Bay Seapen</v>
      </c>
      <c r="AN300" s="449" t="s">
        <v>188</v>
      </c>
      <c r="AO300" s="449">
        <v>4.0999999999999996</v>
      </c>
      <c r="AP300" s="449">
        <v>20150204</v>
      </c>
      <c r="AQ300" s="449" t="s">
        <v>1047</v>
      </c>
      <c r="AR300" s="449" t="s">
        <v>1047</v>
      </c>
      <c r="AS300" s="449">
        <v>3</v>
      </c>
      <c r="AT300" s="449">
        <v>185826</v>
      </c>
      <c r="AU300" s="449">
        <v>12</v>
      </c>
      <c r="AV300" s="449"/>
      <c r="AW300" s="449"/>
      <c r="AX300" s="449"/>
      <c r="AY300" s="449"/>
      <c r="AZ300" s="449">
        <v>1</v>
      </c>
      <c r="BA300" s="449">
        <v>3</v>
      </c>
      <c r="BB300" s="449">
        <v>2006</v>
      </c>
      <c r="BC300" s="449">
        <v>20070528</v>
      </c>
      <c r="BD300" s="449">
        <v>20070602</v>
      </c>
      <c r="BE300" s="449" t="s">
        <v>1080</v>
      </c>
      <c r="BF300" s="449" t="s">
        <v>1081</v>
      </c>
      <c r="BG300" s="449" t="s">
        <v>1082</v>
      </c>
      <c r="BH300" s="449" t="s">
        <v>191</v>
      </c>
      <c r="BI300" s="449" t="s">
        <v>192</v>
      </c>
      <c r="BJ300" s="449" t="s">
        <v>193</v>
      </c>
      <c r="BK300" s="449"/>
      <c r="BL300" s="449">
        <v>5.17</v>
      </c>
      <c r="BM300" s="449">
        <v>73</v>
      </c>
      <c r="BN300" s="449" t="s">
        <v>195</v>
      </c>
      <c r="BO300" s="449">
        <v>5000</v>
      </c>
      <c r="BP300" s="449">
        <v>25233</v>
      </c>
      <c r="BQ300" s="449"/>
      <c r="BR300" s="449"/>
      <c r="BS300" s="449">
        <v>0</v>
      </c>
      <c r="BT300" s="449">
        <v>679367</v>
      </c>
      <c r="BU300" s="449"/>
      <c r="BV300" s="449"/>
      <c r="BW300" s="449" t="s">
        <v>214</v>
      </c>
      <c r="BX300" s="449"/>
      <c r="BY300" s="449">
        <v>1</v>
      </c>
      <c r="BZ300" s="449">
        <v>300</v>
      </c>
      <c r="CA300" s="449"/>
      <c r="CB300" s="449"/>
      <c r="CC300" s="449" t="s">
        <v>1084</v>
      </c>
      <c r="CD300" s="449" t="s">
        <v>1085</v>
      </c>
      <c r="CE300" s="449" t="s">
        <v>1086</v>
      </c>
      <c r="CF300" s="449" t="s">
        <v>1055</v>
      </c>
      <c r="CG300" s="449" t="s">
        <v>1087</v>
      </c>
      <c r="CH300" s="449" t="s">
        <v>1088</v>
      </c>
      <c r="CI300" s="449" t="s">
        <v>195</v>
      </c>
    </row>
    <row r="301" spans="1:87" x14ac:dyDescent="0.3">
      <c r="A301">
        <f t="shared" si="19"/>
        <v>82343</v>
      </c>
      <c r="B301" t="s">
        <v>2677</v>
      </c>
      <c r="C301" s="389" t="str">
        <f t="shared" si="20"/>
        <v>082343</v>
      </c>
      <c r="D301" s="297" t="s">
        <v>1243</v>
      </c>
      <c r="E301" s="435" t="s">
        <v>1038</v>
      </c>
      <c r="F301" s="435" t="s">
        <v>1607</v>
      </c>
      <c r="G301" s="435" t="s">
        <v>1397</v>
      </c>
      <c r="H301" s="436">
        <v>2005</v>
      </c>
      <c r="I301" s="435" t="s">
        <v>2251</v>
      </c>
      <c r="J301" s="435" t="s">
        <v>2252</v>
      </c>
      <c r="K301" s="435" t="s">
        <v>1668</v>
      </c>
      <c r="L301" s="437">
        <v>38876</v>
      </c>
      <c r="M301" s="437">
        <v>38876</v>
      </c>
      <c r="N301" s="435" t="s">
        <v>1608</v>
      </c>
      <c r="O301" s="436">
        <v>16515</v>
      </c>
      <c r="P301" s="435" t="s">
        <v>1341</v>
      </c>
      <c r="Q301" s="438"/>
      <c r="R301" s="435" t="s">
        <v>1613</v>
      </c>
      <c r="S301" s="436">
        <v>35646</v>
      </c>
      <c r="T301" s="435" t="s">
        <v>1341</v>
      </c>
      <c r="U301" s="440"/>
      <c r="V301" s="435" t="s">
        <v>1341</v>
      </c>
      <c r="W301" s="435" t="s">
        <v>1341</v>
      </c>
      <c r="X301" s="436" t="b">
        <v>0</v>
      </c>
      <c r="Y301" s="435" t="s">
        <v>1341</v>
      </c>
      <c r="Z301" s="435" t="s">
        <v>1341</v>
      </c>
      <c r="AA301" t="str">
        <f t="shared" si="18"/>
        <v>H-Comox Bay Seapen</v>
      </c>
      <c r="AN301" s="449" t="s">
        <v>188</v>
      </c>
      <c r="AO301" s="449">
        <v>4.0999999999999996</v>
      </c>
      <c r="AP301" s="449">
        <v>20150204</v>
      </c>
      <c r="AQ301" s="449" t="s">
        <v>1047</v>
      </c>
      <c r="AR301" s="449" t="s">
        <v>1047</v>
      </c>
      <c r="AS301" s="449">
        <v>3</v>
      </c>
      <c r="AT301" s="449">
        <v>185827</v>
      </c>
      <c r="AU301" s="449">
        <v>12</v>
      </c>
      <c r="AV301" s="449"/>
      <c r="AW301" s="449"/>
      <c r="AX301" s="449"/>
      <c r="AY301" s="449"/>
      <c r="AZ301" s="449">
        <v>1</v>
      </c>
      <c r="BA301" s="449">
        <v>3</v>
      </c>
      <c r="BB301" s="449">
        <v>2006</v>
      </c>
      <c r="BC301" s="449">
        <v>20070528</v>
      </c>
      <c r="BD301" s="449">
        <v>20070602</v>
      </c>
      <c r="BE301" s="449" t="s">
        <v>1080</v>
      </c>
      <c r="BF301" s="449" t="s">
        <v>1081</v>
      </c>
      <c r="BG301" s="449" t="s">
        <v>1082</v>
      </c>
      <c r="BH301" s="449" t="s">
        <v>191</v>
      </c>
      <c r="BI301" s="449" t="s">
        <v>192</v>
      </c>
      <c r="BJ301" s="449" t="s">
        <v>193</v>
      </c>
      <c r="BK301" s="449"/>
      <c r="BL301" s="449">
        <v>4.83</v>
      </c>
      <c r="BM301" s="449">
        <v>74</v>
      </c>
      <c r="BN301" s="449" t="s">
        <v>195</v>
      </c>
      <c r="BO301" s="449">
        <v>5000</v>
      </c>
      <c r="BP301" s="449">
        <v>25200</v>
      </c>
      <c r="BQ301" s="449"/>
      <c r="BR301" s="449"/>
      <c r="BS301" s="449">
        <v>0</v>
      </c>
      <c r="BT301" s="449">
        <v>675989</v>
      </c>
      <c r="BU301" s="449"/>
      <c r="BV301" s="449"/>
      <c r="BW301" s="449" t="s">
        <v>214</v>
      </c>
      <c r="BX301" s="449"/>
      <c r="BY301" s="449">
        <v>1</v>
      </c>
      <c r="BZ301" s="449">
        <v>300</v>
      </c>
      <c r="CA301" s="449"/>
      <c r="CB301" s="449"/>
      <c r="CC301" s="449" t="s">
        <v>1084</v>
      </c>
      <c r="CD301" s="449" t="s">
        <v>1085</v>
      </c>
      <c r="CE301" s="449" t="s">
        <v>1086</v>
      </c>
      <c r="CF301" s="449" t="s">
        <v>1055</v>
      </c>
      <c r="CG301" s="449" t="s">
        <v>1087</v>
      </c>
      <c r="CH301" s="449" t="s">
        <v>1088</v>
      </c>
      <c r="CI301" s="449" t="s">
        <v>195</v>
      </c>
    </row>
    <row r="302" spans="1:87" x14ac:dyDescent="0.3">
      <c r="A302">
        <f t="shared" si="19"/>
        <v>82344</v>
      </c>
      <c r="B302" t="s">
        <v>2677</v>
      </c>
      <c r="C302" s="389" t="str">
        <f t="shared" si="20"/>
        <v>082344</v>
      </c>
      <c r="D302" s="297" t="s">
        <v>1243</v>
      </c>
      <c r="E302" s="435" t="s">
        <v>1037</v>
      </c>
      <c r="F302" s="435" t="s">
        <v>1607</v>
      </c>
      <c r="G302" s="435" t="s">
        <v>1397</v>
      </c>
      <c r="H302" s="436">
        <v>2005</v>
      </c>
      <c r="I302" s="435" t="s">
        <v>2251</v>
      </c>
      <c r="J302" s="435" t="s">
        <v>2252</v>
      </c>
      <c r="K302" s="435" t="s">
        <v>1668</v>
      </c>
      <c r="L302" s="437">
        <v>38876</v>
      </c>
      <c r="M302" s="437">
        <v>38876</v>
      </c>
      <c r="N302" s="435" t="s">
        <v>1608</v>
      </c>
      <c r="O302" s="436">
        <v>16285</v>
      </c>
      <c r="P302" s="435" t="s">
        <v>1341</v>
      </c>
      <c r="Q302" s="438"/>
      <c r="R302" s="435" t="s">
        <v>1613</v>
      </c>
      <c r="S302" s="436">
        <v>32668</v>
      </c>
      <c r="T302" s="435" t="s">
        <v>1341</v>
      </c>
      <c r="U302" s="440"/>
      <c r="V302" s="435" t="s">
        <v>1341</v>
      </c>
      <c r="W302" s="435" t="s">
        <v>1341</v>
      </c>
      <c r="X302" s="436" t="b">
        <v>0</v>
      </c>
      <c r="Y302" s="435" t="s">
        <v>1341</v>
      </c>
      <c r="Z302" s="435" t="s">
        <v>1341</v>
      </c>
      <c r="AA302" t="str">
        <f t="shared" si="18"/>
        <v>H-Comox Bay Seapen</v>
      </c>
      <c r="AN302" s="449" t="s">
        <v>188</v>
      </c>
      <c r="AO302" s="449">
        <v>4.0999999999999996</v>
      </c>
      <c r="AP302" s="449">
        <v>20150204</v>
      </c>
      <c r="AQ302" s="449" t="s">
        <v>1047</v>
      </c>
      <c r="AR302" s="449" t="s">
        <v>1047</v>
      </c>
      <c r="AS302" s="449">
        <v>3</v>
      </c>
      <c r="AT302" s="449">
        <v>185828</v>
      </c>
      <c r="AU302" s="449">
        <v>12</v>
      </c>
      <c r="AV302" s="449"/>
      <c r="AW302" s="449"/>
      <c r="AX302" s="449"/>
      <c r="AY302" s="449"/>
      <c r="AZ302" s="449">
        <v>1</v>
      </c>
      <c r="BA302" s="449">
        <v>3</v>
      </c>
      <c r="BB302" s="449">
        <v>2006</v>
      </c>
      <c r="BC302" s="449">
        <v>20070528</v>
      </c>
      <c r="BD302" s="449">
        <v>20070602</v>
      </c>
      <c r="BE302" s="449" t="s">
        <v>1080</v>
      </c>
      <c r="BF302" s="449" t="s">
        <v>1081</v>
      </c>
      <c r="BG302" s="449" t="s">
        <v>1082</v>
      </c>
      <c r="BH302" s="449" t="s">
        <v>191</v>
      </c>
      <c r="BI302" s="449" t="s">
        <v>192</v>
      </c>
      <c r="BJ302" s="449" t="s">
        <v>193</v>
      </c>
      <c r="BK302" s="449"/>
      <c r="BL302" s="449">
        <v>4.6100000000000003</v>
      </c>
      <c r="BM302" s="449">
        <v>73</v>
      </c>
      <c r="BN302" s="449" t="s">
        <v>195</v>
      </c>
      <c r="BO302" s="449">
        <v>5000</v>
      </c>
      <c r="BP302" s="449">
        <v>25241</v>
      </c>
      <c r="BQ302" s="449"/>
      <c r="BR302" s="449"/>
      <c r="BS302" s="449">
        <v>0</v>
      </c>
      <c r="BT302" s="449">
        <v>1161720</v>
      </c>
      <c r="BU302" s="449"/>
      <c r="BV302" s="449"/>
      <c r="BW302" s="449" t="s">
        <v>214</v>
      </c>
      <c r="BX302" s="449"/>
      <c r="BY302" s="449">
        <v>1</v>
      </c>
      <c r="BZ302" s="449">
        <v>300</v>
      </c>
      <c r="CA302" s="449"/>
      <c r="CB302" s="449"/>
      <c r="CC302" s="449" t="s">
        <v>1084</v>
      </c>
      <c r="CD302" s="449" t="s">
        <v>1085</v>
      </c>
      <c r="CE302" s="449" t="s">
        <v>1086</v>
      </c>
      <c r="CF302" s="449" t="s">
        <v>1055</v>
      </c>
      <c r="CG302" s="449" t="s">
        <v>1087</v>
      </c>
      <c r="CH302" s="449" t="s">
        <v>1088</v>
      </c>
      <c r="CI302" s="449" t="s">
        <v>195</v>
      </c>
    </row>
    <row r="303" spans="1:87" x14ac:dyDescent="0.3">
      <c r="A303">
        <f t="shared" si="19"/>
        <v>82345</v>
      </c>
      <c r="B303" t="s">
        <v>2677</v>
      </c>
      <c r="C303" s="389" t="str">
        <f t="shared" si="20"/>
        <v>082345</v>
      </c>
      <c r="D303" s="297" t="s">
        <v>1243</v>
      </c>
      <c r="E303" s="435" t="s">
        <v>1036</v>
      </c>
      <c r="F303" s="435" t="s">
        <v>1607</v>
      </c>
      <c r="G303" s="435" t="s">
        <v>1397</v>
      </c>
      <c r="H303" s="436">
        <v>2005</v>
      </c>
      <c r="I303" s="435" t="s">
        <v>2251</v>
      </c>
      <c r="J303" s="435" t="s">
        <v>2252</v>
      </c>
      <c r="K303" s="435" t="s">
        <v>1668</v>
      </c>
      <c r="L303" s="437">
        <v>38876</v>
      </c>
      <c r="M303" s="437">
        <v>38876</v>
      </c>
      <c r="N303" s="435" t="s">
        <v>1608</v>
      </c>
      <c r="O303" s="436">
        <v>16770</v>
      </c>
      <c r="P303" s="435" t="s">
        <v>1341</v>
      </c>
      <c r="Q303" s="438"/>
      <c r="R303" s="435" t="s">
        <v>1613</v>
      </c>
      <c r="S303" s="436">
        <v>33642</v>
      </c>
      <c r="T303" s="435" t="s">
        <v>1341</v>
      </c>
      <c r="U303" s="441"/>
      <c r="V303" s="435" t="s">
        <v>1341</v>
      </c>
      <c r="W303" s="435" t="s">
        <v>1341</v>
      </c>
      <c r="X303" s="436" t="b">
        <v>0</v>
      </c>
      <c r="Y303" s="435" t="s">
        <v>1341</v>
      </c>
      <c r="Z303" s="435" t="s">
        <v>1341</v>
      </c>
      <c r="AA303" t="str">
        <f t="shared" si="18"/>
        <v>H-Comox Bay Seapen</v>
      </c>
      <c r="AN303" s="449" t="s">
        <v>188</v>
      </c>
      <c r="AO303" s="449">
        <v>4.0999999999999996</v>
      </c>
      <c r="AP303" s="449">
        <v>20150204</v>
      </c>
      <c r="AQ303" s="449" t="s">
        <v>1047</v>
      </c>
      <c r="AR303" s="449" t="s">
        <v>1047</v>
      </c>
      <c r="AS303" s="449">
        <v>3</v>
      </c>
      <c r="AT303" s="449">
        <v>185832</v>
      </c>
      <c r="AU303" s="449">
        <v>12</v>
      </c>
      <c r="AV303" s="449"/>
      <c r="AW303" s="449"/>
      <c r="AX303" s="449"/>
      <c r="AY303" s="449"/>
      <c r="AZ303" s="449">
        <v>1</v>
      </c>
      <c r="BA303" s="449">
        <v>3</v>
      </c>
      <c r="BB303" s="449">
        <v>2006</v>
      </c>
      <c r="BC303" s="449">
        <v>20070523</v>
      </c>
      <c r="BD303" s="449">
        <v>20070523</v>
      </c>
      <c r="BE303" s="449" t="s">
        <v>1139</v>
      </c>
      <c r="BF303" s="449" t="s">
        <v>1133</v>
      </c>
      <c r="BG303" s="449" t="s">
        <v>1134</v>
      </c>
      <c r="BH303" s="449" t="s">
        <v>191</v>
      </c>
      <c r="BI303" s="449" t="s">
        <v>192</v>
      </c>
      <c r="BJ303" s="449" t="s">
        <v>193</v>
      </c>
      <c r="BK303" s="449"/>
      <c r="BL303" s="449">
        <v>5.8</v>
      </c>
      <c r="BM303" s="449">
        <v>85</v>
      </c>
      <c r="BN303" s="449" t="s">
        <v>195</v>
      </c>
      <c r="BO303" s="449">
        <v>5000</v>
      </c>
      <c r="BP303" s="449">
        <v>25040</v>
      </c>
      <c r="BQ303" s="449"/>
      <c r="BR303" s="449"/>
      <c r="BS303" s="449">
        <v>0</v>
      </c>
      <c r="BT303" s="449">
        <v>46295</v>
      </c>
      <c r="BU303" s="449"/>
      <c r="BV303" s="449"/>
      <c r="BW303" s="449" t="s">
        <v>214</v>
      </c>
      <c r="BX303" s="449"/>
      <c r="BY303" s="449">
        <v>1</v>
      </c>
      <c r="BZ303" s="449">
        <v>100</v>
      </c>
      <c r="CA303" s="449"/>
      <c r="CB303" s="449" t="s">
        <v>1163</v>
      </c>
      <c r="CC303" s="449" t="s">
        <v>1141</v>
      </c>
      <c r="CD303" s="449" t="s">
        <v>1137</v>
      </c>
      <c r="CE303" s="449" t="s">
        <v>1138</v>
      </c>
      <c r="CF303" s="449" t="s">
        <v>1055</v>
      </c>
      <c r="CG303" s="449" t="s">
        <v>1113</v>
      </c>
      <c r="CH303" s="449" t="s">
        <v>1114</v>
      </c>
      <c r="CI303" s="449" t="s">
        <v>195</v>
      </c>
    </row>
    <row r="304" spans="1:87" x14ac:dyDescent="0.3">
      <c r="A304">
        <f t="shared" si="19"/>
        <v>82350</v>
      </c>
      <c r="B304" t="s">
        <v>2677</v>
      </c>
      <c r="C304" s="389" t="str">
        <f t="shared" si="20"/>
        <v>082350</v>
      </c>
      <c r="D304" s="297" t="s">
        <v>1243</v>
      </c>
      <c r="E304" s="435" t="s">
        <v>1035</v>
      </c>
      <c r="F304" s="435" t="s">
        <v>1607</v>
      </c>
      <c r="G304" s="435" t="s">
        <v>1397</v>
      </c>
      <c r="H304" s="436">
        <v>2005</v>
      </c>
      <c r="I304" s="435" t="s">
        <v>1713</v>
      </c>
      <c r="J304" s="435" t="s">
        <v>1714</v>
      </c>
      <c r="K304" s="435" t="s">
        <v>1668</v>
      </c>
      <c r="L304" s="437">
        <v>38882</v>
      </c>
      <c r="M304" s="437">
        <v>38882</v>
      </c>
      <c r="N304" s="435" t="s">
        <v>1608</v>
      </c>
      <c r="O304" s="436">
        <v>16240</v>
      </c>
      <c r="P304" s="435" t="s">
        <v>1341</v>
      </c>
      <c r="Q304" s="438"/>
      <c r="R304" s="435" t="s">
        <v>1613</v>
      </c>
      <c r="S304" s="436">
        <v>91367</v>
      </c>
      <c r="T304" s="435" t="s">
        <v>1608</v>
      </c>
      <c r="U304" s="439">
        <v>113</v>
      </c>
      <c r="V304" s="435" t="s">
        <v>1341</v>
      </c>
      <c r="W304" s="435" t="s">
        <v>1341</v>
      </c>
      <c r="X304" s="436" t="b">
        <v>0</v>
      </c>
      <c r="Y304" s="435" t="s">
        <v>1341</v>
      </c>
      <c r="Z304" s="435" t="s">
        <v>1341</v>
      </c>
      <c r="AA304" t="str">
        <f t="shared" si="18"/>
        <v>H-Puntledge River H</v>
      </c>
      <c r="AN304" s="449" t="s">
        <v>188</v>
      </c>
      <c r="AO304" s="449">
        <v>4.0999999999999996</v>
      </c>
      <c r="AP304" s="449">
        <v>20150204</v>
      </c>
      <c r="AQ304" s="449" t="s">
        <v>1047</v>
      </c>
      <c r="AR304" s="449" t="s">
        <v>1047</v>
      </c>
      <c r="AS304" s="449">
        <v>3</v>
      </c>
      <c r="AT304" s="449">
        <v>185833</v>
      </c>
      <c r="AU304" s="449">
        <v>12</v>
      </c>
      <c r="AV304" s="449"/>
      <c r="AW304" s="449"/>
      <c r="AX304" s="449"/>
      <c r="AY304" s="449"/>
      <c r="AZ304" s="449">
        <v>1</v>
      </c>
      <c r="BA304" s="449">
        <v>3</v>
      </c>
      <c r="BB304" s="449">
        <v>2006</v>
      </c>
      <c r="BC304" s="449">
        <v>20070523</v>
      </c>
      <c r="BD304" s="449">
        <v>20070523</v>
      </c>
      <c r="BE304" s="449" t="s">
        <v>1139</v>
      </c>
      <c r="BF304" s="449" t="s">
        <v>1133</v>
      </c>
      <c r="BG304" s="449" t="s">
        <v>1134</v>
      </c>
      <c r="BH304" s="449" t="s">
        <v>191</v>
      </c>
      <c r="BI304" s="449" t="s">
        <v>192</v>
      </c>
      <c r="BJ304" s="449" t="s">
        <v>193</v>
      </c>
      <c r="BK304" s="449"/>
      <c r="BL304" s="449">
        <v>5.8</v>
      </c>
      <c r="BM304" s="449">
        <v>85</v>
      </c>
      <c r="BN304" s="449" t="s">
        <v>195</v>
      </c>
      <c r="BO304" s="449">
        <v>5000</v>
      </c>
      <c r="BP304" s="449">
        <v>24989</v>
      </c>
      <c r="BQ304" s="449"/>
      <c r="BR304" s="449"/>
      <c r="BS304" s="449">
        <v>0</v>
      </c>
      <c r="BT304" s="449">
        <v>46201</v>
      </c>
      <c r="BU304" s="449"/>
      <c r="BV304" s="449"/>
      <c r="BW304" s="449" t="s">
        <v>214</v>
      </c>
      <c r="BX304" s="449"/>
      <c r="BY304" s="449">
        <v>1</v>
      </c>
      <c r="BZ304" s="449">
        <v>100</v>
      </c>
      <c r="CA304" s="449"/>
      <c r="CB304" s="449" t="s">
        <v>1163</v>
      </c>
      <c r="CC304" s="449" t="s">
        <v>1141</v>
      </c>
      <c r="CD304" s="449" t="s">
        <v>1137</v>
      </c>
      <c r="CE304" s="449" t="s">
        <v>1138</v>
      </c>
      <c r="CF304" s="449" t="s">
        <v>1055</v>
      </c>
      <c r="CG304" s="449" t="s">
        <v>1113</v>
      </c>
      <c r="CH304" s="449" t="s">
        <v>1114</v>
      </c>
      <c r="CI304" s="449" t="s">
        <v>195</v>
      </c>
    </row>
    <row r="305" spans="1:87" x14ac:dyDescent="0.3">
      <c r="A305">
        <f t="shared" si="19"/>
        <v>82414</v>
      </c>
      <c r="B305" t="s">
        <v>2677</v>
      </c>
      <c r="C305" s="389" t="str">
        <f t="shared" si="20"/>
        <v>082414</v>
      </c>
      <c r="D305" s="297" t="s">
        <v>1243</v>
      </c>
      <c r="E305" s="435" t="s">
        <v>1034</v>
      </c>
      <c r="F305" s="435" t="s">
        <v>1607</v>
      </c>
      <c r="G305" s="435" t="s">
        <v>1397</v>
      </c>
      <c r="H305" s="436">
        <v>2005</v>
      </c>
      <c r="I305" s="435" t="s">
        <v>1713</v>
      </c>
      <c r="J305" s="435" t="s">
        <v>1714</v>
      </c>
      <c r="K305" s="435" t="s">
        <v>1668</v>
      </c>
      <c r="L305" s="437">
        <v>38882</v>
      </c>
      <c r="M305" s="437">
        <v>38882</v>
      </c>
      <c r="N305" s="435" t="s">
        <v>1608</v>
      </c>
      <c r="O305" s="436">
        <v>14648</v>
      </c>
      <c r="P305" s="435" t="s">
        <v>1341</v>
      </c>
      <c r="Q305" s="438"/>
      <c r="R305" s="435" t="s">
        <v>1613</v>
      </c>
      <c r="S305" s="436">
        <v>84224</v>
      </c>
      <c r="T305" s="435" t="s">
        <v>1608</v>
      </c>
      <c r="U305" s="436">
        <v>426</v>
      </c>
      <c r="V305" s="435" t="s">
        <v>1341</v>
      </c>
      <c r="W305" s="435" t="s">
        <v>1341</v>
      </c>
      <c r="X305" s="436" t="b">
        <v>0</v>
      </c>
      <c r="Y305" s="435" t="s">
        <v>1341</v>
      </c>
      <c r="Z305" s="435" t="s">
        <v>1341</v>
      </c>
      <c r="AA305" t="str">
        <f t="shared" si="18"/>
        <v>H-Puntledge River H</v>
      </c>
      <c r="AN305" s="449" t="s">
        <v>188</v>
      </c>
      <c r="AO305" s="449">
        <v>4.0999999999999996</v>
      </c>
      <c r="AP305" s="449">
        <v>20150204</v>
      </c>
      <c r="AQ305" s="449" t="s">
        <v>1047</v>
      </c>
      <c r="AR305" s="449" t="s">
        <v>1047</v>
      </c>
      <c r="AS305" s="449">
        <v>3</v>
      </c>
      <c r="AT305" s="449">
        <v>185834</v>
      </c>
      <c r="AU305" s="449">
        <v>12</v>
      </c>
      <c r="AV305" s="449"/>
      <c r="AW305" s="449"/>
      <c r="AX305" s="449"/>
      <c r="AY305" s="449"/>
      <c r="AZ305" s="449">
        <v>1</v>
      </c>
      <c r="BA305" s="449">
        <v>3</v>
      </c>
      <c r="BB305" s="449">
        <v>2006</v>
      </c>
      <c r="BC305" s="449">
        <v>20070523</v>
      </c>
      <c r="BD305" s="449">
        <v>20070523</v>
      </c>
      <c r="BE305" s="449" t="s">
        <v>1139</v>
      </c>
      <c r="BF305" s="449" t="s">
        <v>1133</v>
      </c>
      <c r="BG305" s="449" t="s">
        <v>1134</v>
      </c>
      <c r="BH305" s="449" t="s">
        <v>191</v>
      </c>
      <c r="BI305" s="449" t="s">
        <v>192</v>
      </c>
      <c r="BJ305" s="449" t="s">
        <v>193</v>
      </c>
      <c r="BK305" s="449"/>
      <c r="BL305" s="449">
        <v>5.8</v>
      </c>
      <c r="BM305" s="449">
        <v>85</v>
      </c>
      <c r="BN305" s="449" t="s">
        <v>195</v>
      </c>
      <c r="BO305" s="449">
        <v>5000</v>
      </c>
      <c r="BP305" s="449">
        <v>24923</v>
      </c>
      <c r="BQ305" s="449"/>
      <c r="BR305" s="449"/>
      <c r="BS305" s="449">
        <v>0</v>
      </c>
      <c r="BT305" s="449">
        <v>46079</v>
      </c>
      <c r="BU305" s="449"/>
      <c r="BV305" s="449"/>
      <c r="BW305" s="449" t="s">
        <v>214</v>
      </c>
      <c r="BX305" s="449"/>
      <c r="BY305" s="449">
        <v>1</v>
      </c>
      <c r="BZ305" s="449">
        <v>100</v>
      </c>
      <c r="CA305" s="449"/>
      <c r="CB305" s="449" t="s">
        <v>1163</v>
      </c>
      <c r="CC305" s="449" t="s">
        <v>1141</v>
      </c>
      <c r="CD305" s="449" t="s">
        <v>1137</v>
      </c>
      <c r="CE305" s="449" t="s">
        <v>1138</v>
      </c>
      <c r="CF305" s="449" t="s">
        <v>1055</v>
      </c>
      <c r="CG305" s="449" t="s">
        <v>1113</v>
      </c>
      <c r="CH305" s="449" t="s">
        <v>1114</v>
      </c>
      <c r="CI305" s="449" t="s">
        <v>195</v>
      </c>
    </row>
    <row r="306" spans="1:87" x14ac:dyDescent="0.3">
      <c r="A306">
        <f t="shared" si="19"/>
        <v>84327</v>
      </c>
      <c r="B306" t="s">
        <v>2677</v>
      </c>
      <c r="C306" s="389" t="str">
        <f t="shared" si="20"/>
        <v>084327</v>
      </c>
      <c r="D306" s="297" t="s">
        <v>1243</v>
      </c>
      <c r="E306" s="435" t="s">
        <v>1033</v>
      </c>
      <c r="F306" s="435" t="s">
        <v>1607</v>
      </c>
      <c r="G306" s="435" t="s">
        <v>1397</v>
      </c>
      <c r="H306" s="436">
        <v>2005</v>
      </c>
      <c r="I306" s="435" t="s">
        <v>1713</v>
      </c>
      <c r="J306" s="435" t="s">
        <v>1714</v>
      </c>
      <c r="K306" s="435" t="s">
        <v>1668</v>
      </c>
      <c r="L306" s="437">
        <v>38882</v>
      </c>
      <c r="M306" s="437">
        <v>38882</v>
      </c>
      <c r="N306" s="435" t="s">
        <v>1608</v>
      </c>
      <c r="O306" s="436">
        <v>15033</v>
      </c>
      <c r="P306" s="435" t="s">
        <v>1341</v>
      </c>
      <c r="Q306" s="438"/>
      <c r="R306" s="435" t="s">
        <v>1613</v>
      </c>
      <c r="S306" s="436">
        <v>84669</v>
      </c>
      <c r="T306" s="435" t="s">
        <v>1608</v>
      </c>
      <c r="U306" s="439">
        <v>121</v>
      </c>
      <c r="V306" s="435" t="s">
        <v>1341</v>
      </c>
      <c r="W306" s="435" t="s">
        <v>1341</v>
      </c>
      <c r="X306" s="436" t="b">
        <v>0</v>
      </c>
      <c r="Y306" s="435" t="s">
        <v>1341</v>
      </c>
      <c r="Z306" s="435" t="s">
        <v>1341</v>
      </c>
      <c r="AA306" t="str">
        <f t="shared" si="18"/>
        <v>H-Puntledge River H</v>
      </c>
      <c r="AN306" s="449" t="s">
        <v>188</v>
      </c>
      <c r="AO306" s="449">
        <v>4.0999999999999996</v>
      </c>
      <c r="AP306" s="449">
        <v>20150204</v>
      </c>
      <c r="AQ306" s="449" t="s">
        <v>1047</v>
      </c>
      <c r="AR306" s="449" t="s">
        <v>1047</v>
      </c>
      <c r="AS306" s="449">
        <v>3</v>
      </c>
      <c r="AT306" s="449">
        <v>185910</v>
      </c>
      <c r="AU306" s="449">
        <v>12</v>
      </c>
      <c r="AV306" s="449"/>
      <c r="AW306" s="449"/>
      <c r="AX306" s="449"/>
      <c r="AY306" s="449"/>
      <c r="AZ306" s="449">
        <v>1</v>
      </c>
      <c r="BA306" s="449">
        <v>2</v>
      </c>
      <c r="BB306" s="449">
        <v>2006</v>
      </c>
      <c r="BC306" s="449">
        <v>20070610</v>
      </c>
      <c r="BD306" s="449">
        <v>20070610</v>
      </c>
      <c r="BE306" s="449" t="s">
        <v>1106</v>
      </c>
      <c r="BF306" s="449" t="s">
        <v>1107</v>
      </c>
      <c r="BG306" s="449" t="s">
        <v>1108</v>
      </c>
      <c r="BH306" s="449" t="s">
        <v>191</v>
      </c>
      <c r="BI306" s="449" t="s">
        <v>192</v>
      </c>
      <c r="BJ306" s="449" t="s">
        <v>214</v>
      </c>
      <c r="BK306" s="449"/>
      <c r="BL306" s="449">
        <v>7.1</v>
      </c>
      <c r="BM306" s="449">
        <v>84</v>
      </c>
      <c r="BN306" s="449" t="s">
        <v>195</v>
      </c>
      <c r="BO306" s="449">
        <v>5000</v>
      </c>
      <c r="BP306" s="449">
        <v>22293</v>
      </c>
      <c r="BQ306" s="449"/>
      <c r="BR306" s="449"/>
      <c r="BS306" s="449">
        <v>0</v>
      </c>
      <c r="BT306" s="449">
        <v>28301</v>
      </c>
      <c r="BU306" s="449">
        <v>5000</v>
      </c>
      <c r="BV306" s="449">
        <v>90</v>
      </c>
      <c r="BW306" s="449" t="s">
        <v>214</v>
      </c>
      <c r="BX306" s="449">
        <v>4.0000000000000001E-3</v>
      </c>
      <c r="BY306" s="449">
        <v>30</v>
      </c>
      <c r="BZ306" s="449">
        <v>250</v>
      </c>
      <c r="CA306" s="449"/>
      <c r="CB306" s="449" t="s">
        <v>1164</v>
      </c>
      <c r="CC306" s="449" t="s">
        <v>1110</v>
      </c>
      <c r="CD306" s="449" t="s">
        <v>1111</v>
      </c>
      <c r="CE306" s="449" t="s">
        <v>1112</v>
      </c>
      <c r="CF306" s="449" t="s">
        <v>1055</v>
      </c>
      <c r="CG306" s="449" t="s">
        <v>1113</v>
      </c>
      <c r="CH306" s="449" t="s">
        <v>1114</v>
      </c>
      <c r="CI306" s="449" t="s">
        <v>195</v>
      </c>
    </row>
    <row r="307" spans="1:87" x14ac:dyDescent="0.3">
      <c r="A307">
        <f t="shared" si="19"/>
        <v>84328</v>
      </c>
      <c r="B307" t="s">
        <v>2677</v>
      </c>
      <c r="C307" s="389" t="str">
        <f t="shared" si="20"/>
        <v>084328</v>
      </c>
      <c r="D307" s="297" t="s">
        <v>1243</v>
      </c>
      <c r="E307" s="435" t="s">
        <v>1032</v>
      </c>
      <c r="F307" s="435" t="s">
        <v>1607</v>
      </c>
      <c r="G307" s="435" t="s">
        <v>1397</v>
      </c>
      <c r="H307" s="436">
        <v>2005</v>
      </c>
      <c r="I307" s="435" t="s">
        <v>1713</v>
      </c>
      <c r="J307" s="435" t="s">
        <v>1714</v>
      </c>
      <c r="K307" s="435" t="s">
        <v>1668</v>
      </c>
      <c r="L307" s="437">
        <v>38882</v>
      </c>
      <c r="M307" s="437">
        <v>38882</v>
      </c>
      <c r="N307" s="435" t="s">
        <v>1608</v>
      </c>
      <c r="O307" s="436">
        <v>15123</v>
      </c>
      <c r="P307" s="435" t="s">
        <v>1341</v>
      </c>
      <c r="Q307" s="438"/>
      <c r="R307" s="435" t="s">
        <v>1613</v>
      </c>
      <c r="S307" s="436">
        <v>84831</v>
      </c>
      <c r="T307" s="435" t="s">
        <v>1608</v>
      </c>
      <c r="U307" s="439">
        <v>60</v>
      </c>
      <c r="V307" s="435" t="s">
        <v>1341</v>
      </c>
      <c r="W307" s="435" t="s">
        <v>1341</v>
      </c>
      <c r="X307" s="436" t="b">
        <v>0</v>
      </c>
      <c r="Y307" s="435" t="s">
        <v>1341</v>
      </c>
      <c r="Z307" s="435" t="s">
        <v>1341</v>
      </c>
      <c r="AA307" t="str">
        <f t="shared" si="18"/>
        <v>H-Puntledge River H</v>
      </c>
      <c r="AN307" s="449" t="s">
        <v>188</v>
      </c>
      <c r="AO307" s="449">
        <v>4.0999999999999996</v>
      </c>
      <c r="AP307" s="449">
        <v>20150204</v>
      </c>
      <c r="AQ307" s="449" t="s">
        <v>1047</v>
      </c>
      <c r="AR307" s="449" t="s">
        <v>1047</v>
      </c>
      <c r="AS307" s="449">
        <v>3</v>
      </c>
      <c r="AT307" s="449">
        <v>185911</v>
      </c>
      <c r="AU307" s="449">
        <v>12</v>
      </c>
      <c r="AV307" s="449"/>
      <c r="AW307" s="449"/>
      <c r="AX307" s="449"/>
      <c r="AY307" s="449"/>
      <c r="AZ307" s="449">
        <v>1</v>
      </c>
      <c r="BA307" s="449">
        <v>2</v>
      </c>
      <c r="BB307" s="449">
        <v>2006</v>
      </c>
      <c r="BC307" s="449">
        <v>20070610</v>
      </c>
      <c r="BD307" s="449">
        <v>20070610</v>
      </c>
      <c r="BE307" s="449" t="s">
        <v>1106</v>
      </c>
      <c r="BF307" s="449" t="s">
        <v>1107</v>
      </c>
      <c r="BG307" s="449" t="s">
        <v>1108</v>
      </c>
      <c r="BH307" s="449" t="s">
        <v>191</v>
      </c>
      <c r="BI307" s="449" t="s">
        <v>192</v>
      </c>
      <c r="BJ307" s="449" t="s">
        <v>214</v>
      </c>
      <c r="BK307" s="449"/>
      <c r="BL307" s="449">
        <v>7.1</v>
      </c>
      <c r="BM307" s="449">
        <v>84</v>
      </c>
      <c r="BN307" s="449" t="s">
        <v>195</v>
      </c>
      <c r="BO307" s="449">
        <v>5000</v>
      </c>
      <c r="BP307" s="449">
        <v>22399</v>
      </c>
      <c r="BQ307" s="449"/>
      <c r="BR307" s="449"/>
      <c r="BS307" s="449">
        <v>0</v>
      </c>
      <c r="BT307" s="449">
        <v>28435</v>
      </c>
      <c r="BU307" s="449">
        <v>5000</v>
      </c>
      <c r="BV307" s="449">
        <v>90</v>
      </c>
      <c r="BW307" s="449" t="s">
        <v>214</v>
      </c>
      <c r="BX307" s="449">
        <v>4.0000000000000001E-3</v>
      </c>
      <c r="BY307" s="449">
        <v>29</v>
      </c>
      <c r="BZ307" s="449">
        <v>250</v>
      </c>
      <c r="CA307" s="449"/>
      <c r="CB307" s="449" t="s">
        <v>1165</v>
      </c>
      <c r="CC307" s="449" t="s">
        <v>1110</v>
      </c>
      <c r="CD307" s="449" t="s">
        <v>1111</v>
      </c>
      <c r="CE307" s="449" t="s">
        <v>1112</v>
      </c>
      <c r="CF307" s="449" t="s">
        <v>1055</v>
      </c>
      <c r="CG307" s="449" t="s">
        <v>1113</v>
      </c>
      <c r="CH307" s="449" t="s">
        <v>1114</v>
      </c>
      <c r="CI307" s="449" t="s">
        <v>195</v>
      </c>
    </row>
    <row r="308" spans="1:87" x14ac:dyDescent="0.3">
      <c r="A308">
        <f t="shared" si="19"/>
        <v>184304</v>
      </c>
      <c r="B308" t="s">
        <v>2677</v>
      </c>
      <c r="C308" s="389" t="str">
        <f t="shared" si="20"/>
        <v>184304</v>
      </c>
      <c r="D308" s="297" t="s">
        <v>1243</v>
      </c>
      <c r="E308" s="435" t="s">
        <v>2032</v>
      </c>
      <c r="F308" s="435" t="s">
        <v>1607</v>
      </c>
      <c r="G308" s="435" t="s">
        <v>1403</v>
      </c>
      <c r="H308" s="436">
        <v>2005</v>
      </c>
      <c r="I308" s="435" t="s">
        <v>1670</v>
      </c>
      <c r="J308" s="435" t="s">
        <v>1671</v>
      </c>
      <c r="K308" s="435" t="s">
        <v>1612</v>
      </c>
      <c r="L308" s="437">
        <v>38861</v>
      </c>
      <c r="M308" s="437">
        <v>38884</v>
      </c>
      <c r="N308" s="435" t="s">
        <v>1608</v>
      </c>
      <c r="O308" s="436">
        <v>21692</v>
      </c>
      <c r="P308" s="435" t="s">
        <v>1341</v>
      </c>
      <c r="Q308" s="438"/>
      <c r="R308" s="435" t="s">
        <v>1613</v>
      </c>
      <c r="S308" s="436">
        <v>304276</v>
      </c>
      <c r="T308" s="435" t="s">
        <v>1608</v>
      </c>
      <c r="U308" s="439">
        <v>219</v>
      </c>
      <c r="V308" s="435" t="s">
        <v>1341</v>
      </c>
      <c r="W308" s="435" t="s">
        <v>1341</v>
      </c>
      <c r="X308" s="436" t="b">
        <v>0</v>
      </c>
      <c r="Y308" s="435" t="s">
        <v>1341</v>
      </c>
      <c r="Z308" s="435" t="s">
        <v>1341</v>
      </c>
      <c r="AA308" t="str">
        <f t="shared" si="18"/>
        <v>H-Big Qualicum River H</v>
      </c>
      <c r="AN308" s="449" t="s">
        <v>188</v>
      </c>
      <c r="AO308" s="449">
        <v>4.0999999999999996</v>
      </c>
      <c r="AP308" s="449">
        <v>20150204</v>
      </c>
      <c r="AQ308" s="449" t="s">
        <v>1047</v>
      </c>
      <c r="AR308" s="449" t="s">
        <v>1047</v>
      </c>
      <c r="AS308" s="449">
        <v>3</v>
      </c>
      <c r="AT308" s="449">
        <v>185912</v>
      </c>
      <c r="AU308" s="449">
        <v>12</v>
      </c>
      <c r="AV308" s="449"/>
      <c r="AW308" s="449"/>
      <c r="AX308" s="449"/>
      <c r="AY308" s="449"/>
      <c r="AZ308" s="449">
        <v>1</v>
      </c>
      <c r="BA308" s="449">
        <v>2</v>
      </c>
      <c r="BB308" s="449">
        <v>2006</v>
      </c>
      <c r="BC308" s="449">
        <v>20070610</v>
      </c>
      <c r="BD308" s="449">
        <v>20070610</v>
      </c>
      <c r="BE308" s="449" t="s">
        <v>1106</v>
      </c>
      <c r="BF308" s="449" t="s">
        <v>1107</v>
      </c>
      <c r="BG308" s="449" t="s">
        <v>1108</v>
      </c>
      <c r="BH308" s="449" t="s">
        <v>191</v>
      </c>
      <c r="BI308" s="449" t="s">
        <v>192</v>
      </c>
      <c r="BJ308" s="449" t="s">
        <v>214</v>
      </c>
      <c r="BK308" s="449"/>
      <c r="BL308" s="449">
        <v>7.1</v>
      </c>
      <c r="BM308" s="449">
        <v>84</v>
      </c>
      <c r="BN308" s="449" t="s">
        <v>195</v>
      </c>
      <c r="BO308" s="449">
        <v>5000</v>
      </c>
      <c r="BP308" s="449">
        <v>22329</v>
      </c>
      <c r="BQ308" s="449"/>
      <c r="BR308" s="449"/>
      <c r="BS308" s="449">
        <v>0</v>
      </c>
      <c r="BT308" s="449">
        <v>28347</v>
      </c>
      <c r="BU308" s="449">
        <v>5000</v>
      </c>
      <c r="BV308" s="449">
        <v>90</v>
      </c>
      <c r="BW308" s="449" t="s">
        <v>214</v>
      </c>
      <c r="BX308" s="449">
        <v>4.0000000000000001E-3</v>
      </c>
      <c r="BY308" s="449">
        <v>28</v>
      </c>
      <c r="BZ308" s="449">
        <v>250</v>
      </c>
      <c r="CA308" s="449"/>
      <c r="CB308" s="449" t="s">
        <v>1166</v>
      </c>
      <c r="CC308" s="449" t="s">
        <v>1110</v>
      </c>
      <c r="CD308" s="449" t="s">
        <v>1111</v>
      </c>
      <c r="CE308" s="449" t="s">
        <v>1112</v>
      </c>
      <c r="CF308" s="449" t="s">
        <v>1055</v>
      </c>
      <c r="CG308" s="449" t="s">
        <v>1113</v>
      </c>
      <c r="CH308" s="449" t="s">
        <v>1114</v>
      </c>
      <c r="CI308" s="449" t="s">
        <v>195</v>
      </c>
    </row>
    <row r="309" spans="1:87" x14ac:dyDescent="0.3">
      <c r="A309">
        <f t="shared" si="19"/>
        <v>184422</v>
      </c>
      <c r="B309" t="s">
        <v>2677</v>
      </c>
      <c r="C309" s="389" t="str">
        <f t="shared" si="20"/>
        <v>184422</v>
      </c>
      <c r="D309" s="297" t="s">
        <v>1243</v>
      </c>
      <c r="E309" s="435" t="s">
        <v>2076</v>
      </c>
      <c r="F309" s="435" t="s">
        <v>1607</v>
      </c>
      <c r="G309" s="435" t="s">
        <v>1399</v>
      </c>
      <c r="H309" s="436">
        <v>2005</v>
      </c>
      <c r="I309" s="435" t="s">
        <v>1686</v>
      </c>
      <c r="J309" s="435" t="s">
        <v>2065</v>
      </c>
      <c r="K309" s="435" t="s">
        <v>1612</v>
      </c>
      <c r="L309" s="437">
        <v>38832</v>
      </c>
      <c r="M309" s="437">
        <v>38832</v>
      </c>
      <c r="N309" s="435" t="s">
        <v>1608</v>
      </c>
      <c r="O309" s="436">
        <v>14825</v>
      </c>
      <c r="P309" s="435" t="s">
        <v>1341</v>
      </c>
      <c r="Q309" s="438"/>
      <c r="R309" s="435" t="s">
        <v>1613</v>
      </c>
      <c r="S309" s="436">
        <v>112610</v>
      </c>
      <c r="T309" s="435" t="s">
        <v>1341</v>
      </c>
      <c r="U309" s="440"/>
      <c r="V309" s="435" t="s">
        <v>1341</v>
      </c>
      <c r="W309" s="435" t="s">
        <v>1341</v>
      </c>
      <c r="X309" s="436" t="b">
        <v>0</v>
      </c>
      <c r="Y309" s="435" t="s">
        <v>1341</v>
      </c>
      <c r="Z309" s="435" t="s">
        <v>1341</v>
      </c>
      <c r="AA309" t="str">
        <f t="shared" si="18"/>
        <v>H-Cowichan River H</v>
      </c>
      <c r="AN309" s="449" t="s">
        <v>188</v>
      </c>
      <c r="AO309" s="449">
        <v>4.0999999999999996</v>
      </c>
      <c r="AP309" s="449">
        <v>20150204</v>
      </c>
      <c r="AQ309" s="449" t="s">
        <v>1047</v>
      </c>
      <c r="AR309" s="449" t="s">
        <v>1047</v>
      </c>
      <c r="AS309" s="449">
        <v>3</v>
      </c>
      <c r="AT309" s="449">
        <v>185913</v>
      </c>
      <c r="AU309" s="449">
        <v>12</v>
      </c>
      <c r="AV309" s="449"/>
      <c r="AW309" s="449"/>
      <c r="AX309" s="449"/>
      <c r="AY309" s="449"/>
      <c r="AZ309" s="449">
        <v>1</v>
      </c>
      <c r="BA309" s="449">
        <v>2</v>
      </c>
      <c r="BB309" s="449">
        <v>2006</v>
      </c>
      <c r="BC309" s="449">
        <v>20070610</v>
      </c>
      <c r="BD309" s="449">
        <v>20070610</v>
      </c>
      <c r="BE309" s="449" t="s">
        <v>1106</v>
      </c>
      <c r="BF309" s="449" t="s">
        <v>1107</v>
      </c>
      <c r="BG309" s="449" t="s">
        <v>1108</v>
      </c>
      <c r="BH309" s="449" t="s">
        <v>191</v>
      </c>
      <c r="BI309" s="449" t="s">
        <v>192</v>
      </c>
      <c r="BJ309" s="449" t="s">
        <v>214</v>
      </c>
      <c r="BK309" s="449"/>
      <c r="BL309" s="449">
        <v>7.1</v>
      </c>
      <c r="BM309" s="449">
        <v>84</v>
      </c>
      <c r="BN309" s="449" t="s">
        <v>195</v>
      </c>
      <c r="BO309" s="449">
        <v>5000</v>
      </c>
      <c r="BP309" s="449">
        <v>22376</v>
      </c>
      <c r="BQ309" s="449"/>
      <c r="BR309" s="449"/>
      <c r="BS309" s="449">
        <v>0</v>
      </c>
      <c r="BT309" s="449">
        <v>28406</v>
      </c>
      <c r="BU309" s="449">
        <v>5000</v>
      </c>
      <c r="BV309" s="449">
        <v>90</v>
      </c>
      <c r="BW309" s="449" t="s">
        <v>214</v>
      </c>
      <c r="BX309" s="449">
        <v>4.0000000000000001E-3</v>
      </c>
      <c r="BY309" s="449">
        <v>27</v>
      </c>
      <c r="BZ309" s="449">
        <v>250</v>
      </c>
      <c r="CA309" s="449"/>
      <c r="CB309" s="449" t="s">
        <v>1167</v>
      </c>
      <c r="CC309" s="449" t="s">
        <v>1110</v>
      </c>
      <c r="CD309" s="449" t="s">
        <v>1111</v>
      </c>
      <c r="CE309" s="449" t="s">
        <v>1112</v>
      </c>
      <c r="CF309" s="449" t="s">
        <v>1055</v>
      </c>
      <c r="CG309" s="449" t="s">
        <v>1113</v>
      </c>
      <c r="CH309" s="449" t="s">
        <v>1114</v>
      </c>
      <c r="CI309" s="449" t="s">
        <v>195</v>
      </c>
    </row>
    <row r="310" spans="1:87" x14ac:dyDescent="0.3">
      <c r="A310">
        <f t="shared" si="19"/>
        <v>184836</v>
      </c>
      <c r="B310" t="s">
        <v>2677</v>
      </c>
      <c r="C310" s="389" t="str">
        <f t="shared" si="20"/>
        <v>184836</v>
      </c>
      <c r="D310" s="297" t="s">
        <v>1243</v>
      </c>
      <c r="E310" s="435" t="s">
        <v>2075</v>
      </c>
      <c r="F310" s="435" t="s">
        <v>1607</v>
      </c>
      <c r="G310" s="435" t="s">
        <v>1399</v>
      </c>
      <c r="H310" s="436">
        <v>2005</v>
      </c>
      <c r="I310" s="435" t="s">
        <v>1686</v>
      </c>
      <c r="J310" s="435" t="s">
        <v>2065</v>
      </c>
      <c r="K310" s="435" t="s">
        <v>1612</v>
      </c>
      <c r="L310" s="437">
        <v>38852</v>
      </c>
      <c r="M310" s="437">
        <v>38852</v>
      </c>
      <c r="N310" s="435" t="s">
        <v>1608</v>
      </c>
      <c r="O310" s="436">
        <v>14589</v>
      </c>
      <c r="P310" s="435" t="s">
        <v>1341</v>
      </c>
      <c r="Q310" s="438"/>
      <c r="R310" s="435" t="s">
        <v>1613</v>
      </c>
      <c r="S310" s="436">
        <v>111009</v>
      </c>
      <c r="T310" s="435" t="s">
        <v>1341</v>
      </c>
      <c r="U310" s="441"/>
      <c r="V310" s="435" t="s">
        <v>1341</v>
      </c>
      <c r="W310" s="435" t="s">
        <v>1341</v>
      </c>
      <c r="X310" s="436" t="b">
        <v>0</v>
      </c>
      <c r="Y310" s="435" t="s">
        <v>1341</v>
      </c>
      <c r="Z310" s="435" t="s">
        <v>1341</v>
      </c>
      <c r="AA310" t="str">
        <f t="shared" si="18"/>
        <v>H-Cowichan River H</v>
      </c>
      <c r="AN310" s="449" t="s">
        <v>188</v>
      </c>
      <c r="AO310" s="449">
        <v>4.0999999999999996</v>
      </c>
      <c r="AP310" s="449">
        <v>20150204</v>
      </c>
      <c r="AQ310" s="449" t="s">
        <v>1047</v>
      </c>
      <c r="AR310" s="449" t="s">
        <v>1047</v>
      </c>
      <c r="AS310" s="449">
        <v>3</v>
      </c>
      <c r="AT310" s="449">
        <v>185914</v>
      </c>
      <c r="AU310" s="449">
        <v>12</v>
      </c>
      <c r="AV310" s="449"/>
      <c r="AW310" s="449"/>
      <c r="AX310" s="449"/>
      <c r="AY310" s="449"/>
      <c r="AZ310" s="449">
        <v>1</v>
      </c>
      <c r="BA310" s="449">
        <v>2</v>
      </c>
      <c r="BB310" s="449">
        <v>2006</v>
      </c>
      <c r="BC310" s="449">
        <v>20070603</v>
      </c>
      <c r="BD310" s="449">
        <v>20070603</v>
      </c>
      <c r="BE310" s="449" t="s">
        <v>1118</v>
      </c>
      <c r="BF310" s="449" t="s">
        <v>1119</v>
      </c>
      <c r="BG310" s="449" t="s">
        <v>1108</v>
      </c>
      <c r="BH310" s="449" t="s">
        <v>191</v>
      </c>
      <c r="BI310" s="449" t="s">
        <v>192</v>
      </c>
      <c r="BJ310" s="449" t="s">
        <v>193</v>
      </c>
      <c r="BK310" s="449"/>
      <c r="BL310" s="449">
        <v>5.3</v>
      </c>
      <c r="BM310" s="449">
        <v>77</v>
      </c>
      <c r="BN310" s="449" t="s">
        <v>195</v>
      </c>
      <c r="BO310" s="449">
        <v>5000</v>
      </c>
      <c r="BP310" s="449">
        <v>22444</v>
      </c>
      <c r="BQ310" s="449"/>
      <c r="BR310" s="449"/>
      <c r="BS310" s="449">
        <v>0</v>
      </c>
      <c r="BT310" s="449">
        <v>165754</v>
      </c>
      <c r="BU310" s="449">
        <v>5000</v>
      </c>
      <c r="BV310" s="449">
        <v>90</v>
      </c>
      <c r="BW310" s="449" t="s">
        <v>214</v>
      </c>
      <c r="BX310" s="449">
        <v>4.0000000000000001E-3</v>
      </c>
      <c r="BY310" s="449">
        <v>10</v>
      </c>
      <c r="BZ310" s="449">
        <v>250</v>
      </c>
      <c r="CA310" s="449"/>
      <c r="CB310" s="449" t="s">
        <v>1168</v>
      </c>
      <c r="CC310" s="449" t="s">
        <v>1121</v>
      </c>
      <c r="CD310" s="449" t="s">
        <v>1122</v>
      </c>
      <c r="CE310" s="449" t="s">
        <v>1112</v>
      </c>
      <c r="CF310" s="449" t="s">
        <v>1055</v>
      </c>
      <c r="CG310" s="449" t="s">
        <v>1113</v>
      </c>
      <c r="CH310" s="449" t="s">
        <v>1114</v>
      </c>
      <c r="CI310" s="449" t="s">
        <v>195</v>
      </c>
    </row>
    <row r="311" spans="1:87" x14ac:dyDescent="0.3">
      <c r="A311">
        <f t="shared" si="19"/>
        <v>184840</v>
      </c>
      <c r="B311" t="s">
        <v>2677</v>
      </c>
      <c r="C311" s="389" t="str">
        <f t="shared" si="20"/>
        <v>184840</v>
      </c>
      <c r="D311" s="297" t="s">
        <v>1243</v>
      </c>
      <c r="E311" s="435" t="s">
        <v>2033</v>
      </c>
      <c r="F311" s="435" t="s">
        <v>1607</v>
      </c>
      <c r="G311" s="435" t="s">
        <v>1403</v>
      </c>
      <c r="H311" s="436">
        <v>2005</v>
      </c>
      <c r="I311" s="435" t="s">
        <v>1670</v>
      </c>
      <c r="J311" s="435" t="s">
        <v>1671</v>
      </c>
      <c r="K311" s="435" t="s">
        <v>1612</v>
      </c>
      <c r="L311" s="437">
        <v>38861</v>
      </c>
      <c r="M311" s="437">
        <v>38884</v>
      </c>
      <c r="N311" s="435" t="s">
        <v>1608</v>
      </c>
      <c r="O311" s="436">
        <v>22865</v>
      </c>
      <c r="P311" s="435" t="s">
        <v>1341</v>
      </c>
      <c r="Q311" s="438"/>
      <c r="R311" s="435" t="s">
        <v>1613</v>
      </c>
      <c r="S311" s="436">
        <v>320739</v>
      </c>
      <c r="T311" s="435" t="s">
        <v>1608</v>
      </c>
      <c r="U311" s="436">
        <v>231</v>
      </c>
      <c r="V311" s="435" t="s">
        <v>1341</v>
      </c>
      <c r="W311" s="435" t="s">
        <v>1341</v>
      </c>
      <c r="X311" s="436" t="b">
        <v>0</v>
      </c>
      <c r="Y311" s="435" t="s">
        <v>1341</v>
      </c>
      <c r="Z311" s="435" t="s">
        <v>1341</v>
      </c>
      <c r="AA311" t="str">
        <f t="shared" si="18"/>
        <v>H-Big Qualicum River H</v>
      </c>
      <c r="AN311" s="449" t="s">
        <v>188</v>
      </c>
      <c r="AO311" s="449">
        <v>4.0999999999999996</v>
      </c>
      <c r="AP311" s="449">
        <v>20150204</v>
      </c>
      <c r="AQ311" s="449" t="s">
        <v>1047</v>
      </c>
      <c r="AR311" s="449" t="s">
        <v>1047</v>
      </c>
      <c r="AS311" s="449">
        <v>3</v>
      </c>
      <c r="AT311" s="449">
        <v>185915</v>
      </c>
      <c r="AU311" s="449">
        <v>12</v>
      </c>
      <c r="AV311" s="449"/>
      <c r="AW311" s="449"/>
      <c r="AX311" s="449"/>
      <c r="AY311" s="449"/>
      <c r="AZ311" s="449">
        <v>1</v>
      </c>
      <c r="BA311" s="449">
        <v>2</v>
      </c>
      <c r="BB311" s="449">
        <v>2006</v>
      </c>
      <c r="BC311" s="449">
        <v>20070603</v>
      </c>
      <c r="BD311" s="449">
        <v>20070603</v>
      </c>
      <c r="BE311" s="449" t="s">
        <v>1118</v>
      </c>
      <c r="BF311" s="449" t="s">
        <v>1119</v>
      </c>
      <c r="BG311" s="449" t="s">
        <v>1108</v>
      </c>
      <c r="BH311" s="449" t="s">
        <v>191</v>
      </c>
      <c r="BI311" s="449" t="s">
        <v>192</v>
      </c>
      <c r="BJ311" s="449" t="s">
        <v>193</v>
      </c>
      <c r="BK311" s="449"/>
      <c r="BL311" s="449">
        <v>5.3</v>
      </c>
      <c r="BM311" s="449">
        <v>77</v>
      </c>
      <c r="BN311" s="449" t="s">
        <v>195</v>
      </c>
      <c r="BO311" s="449">
        <v>5000</v>
      </c>
      <c r="BP311" s="449">
        <v>22366</v>
      </c>
      <c r="BQ311" s="449"/>
      <c r="BR311" s="449"/>
      <c r="BS311" s="449">
        <v>0</v>
      </c>
      <c r="BT311" s="449">
        <v>165180</v>
      </c>
      <c r="BU311" s="449">
        <v>5000</v>
      </c>
      <c r="BV311" s="449">
        <v>90</v>
      </c>
      <c r="BW311" s="449" t="s">
        <v>214</v>
      </c>
      <c r="BX311" s="449">
        <v>4.0000000000000001E-3</v>
      </c>
      <c r="BY311" s="449">
        <v>9</v>
      </c>
      <c r="BZ311" s="449">
        <v>250</v>
      </c>
      <c r="CA311" s="449"/>
      <c r="CB311" s="449" t="s">
        <v>1169</v>
      </c>
      <c r="CC311" s="449" t="s">
        <v>1121</v>
      </c>
      <c r="CD311" s="449" t="s">
        <v>1122</v>
      </c>
      <c r="CE311" s="449" t="s">
        <v>1112</v>
      </c>
      <c r="CF311" s="449" t="s">
        <v>1055</v>
      </c>
      <c r="CG311" s="449" t="s">
        <v>1113</v>
      </c>
      <c r="CH311" s="449" t="s">
        <v>1114</v>
      </c>
      <c r="CI311" s="449" t="s">
        <v>195</v>
      </c>
    </row>
    <row r="312" spans="1:87" x14ac:dyDescent="0.3">
      <c r="A312">
        <f t="shared" si="19"/>
        <v>185301</v>
      </c>
      <c r="B312" t="s">
        <v>2677</v>
      </c>
      <c r="C312" s="389" t="str">
        <f t="shared" si="20"/>
        <v>185301</v>
      </c>
      <c r="D312" s="297" t="s">
        <v>1243</v>
      </c>
      <c r="E312" s="435" t="s">
        <v>2034</v>
      </c>
      <c r="F312" s="435" t="s">
        <v>1607</v>
      </c>
      <c r="G312" s="435" t="s">
        <v>1403</v>
      </c>
      <c r="H312" s="436">
        <v>2005</v>
      </c>
      <c r="I312" s="435" t="s">
        <v>1670</v>
      </c>
      <c r="J312" s="435" t="s">
        <v>1671</v>
      </c>
      <c r="K312" s="435" t="s">
        <v>1612</v>
      </c>
      <c r="L312" s="437">
        <v>38860</v>
      </c>
      <c r="M312" s="437">
        <v>38884</v>
      </c>
      <c r="N312" s="435" t="s">
        <v>1608</v>
      </c>
      <c r="O312" s="436">
        <v>29199</v>
      </c>
      <c r="P312" s="435" t="s">
        <v>1341</v>
      </c>
      <c r="Q312" s="438"/>
      <c r="R312" s="435" t="s">
        <v>1613</v>
      </c>
      <c r="S312" s="436">
        <v>548593</v>
      </c>
      <c r="T312" s="435" t="s">
        <v>1341</v>
      </c>
      <c r="U312" s="440"/>
      <c r="V312" s="435" t="s">
        <v>1341</v>
      </c>
      <c r="W312" s="435" t="s">
        <v>1341</v>
      </c>
      <c r="X312" s="436" t="b">
        <v>0</v>
      </c>
      <c r="Y312" s="435" t="s">
        <v>1341</v>
      </c>
      <c r="Z312" s="435" t="s">
        <v>1341</v>
      </c>
      <c r="AA312" t="str">
        <f t="shared" si="18"/>
        <v>H-Big Qualicum River H</v>
      </c>
      <c r="AN312" s="449" t="s">
        <v>188</v>
      </c>
      <c r="AO312" s="449">
        <v>4.0999999999999996</v>
      </c>
      <c r="AP312" s="449">
        <v>20150204</v>
      </c>
      <c r="AQ312" s="449" t="s">
        <v>1047</v>
      </c>
      <c r="AR312" s="449" t="s">
        <v>1047</v>
      </c>
      <c r="AS312" s="449">
        <v>3</v>
      </c>
      <c r="AT312" s="449">
        <v>185916</v>
      </c>
      <c r="AU312" s="449">
        <v>12</v>
      </c>
      <c r="AV312" s="449"/>
      <c r="AW312" s="449"/>
      <c r="AX312" s="449"/>
      <c r="AY312" s="449"/>
      <c r="AZ312" s="449">
        <v>1</v>
      </c>
      <c r="BA312" s="449">
        <v>2</v>
      </c>
      <c r="BB312" s="449">
        <v>2006</v>
      </c>
      <c r="BC312" s="449">
        <v>20070603</v>
      </c>
      <c r="BD312" s="449">
        <v>20070603</v>
      </c>
      <c r="BE312" s="449" t="s">
        <v>1118</v>
      </c>
      <c r="BF312" s="449" t="s">
        <v>1119</v>
      </c>
      <c r="BG312" s="449" t="s">
        <v>1108</v>
      </c>
      <c r="BH312" s="449" t="s">
        <v>191</v>
      </c>
      <c r="BI312" s="449" t="s">
        <v>192</v>
      </c>
      <c r="BJ312" s="449" t="s">
        <v>193</v>
      </c>
      <c r="BK312" s="449"/>
      <c r="BL312" s="449">
        <v>5.3</v>
      </c>
      <c r="BM312" s="449">
        <v>77</v>
      </c>
      <c r="BN312" s="449" t="s">
        <v>195</v>
      </c>
      <c r="BO312" s="449">
        <v>5000</v>
      </c>
      <c r="BP312" s="449">
        <v>22440</v>
      </c>
      <c r="BQ312" s="449"/>
      <c r="BR312" s="449"/>
      <c r="BS312" s="449">
        <v>0</v>
      </c>
      <c r="BT312" s="449">
        <v>165724</v>
      </c>
      <c r="BU312" s="449">
        <v>5000</v>
      </c>
      <c r="BV312" s="449">
        <v>90</v>
      </c>
      <c r="BW312" s="449" t="s">
        <v>214</v>
      </c>
      <c r="BX312" s="449">
        <v>4.0000000000000001E-3</v>
      </c>
      <c r="BY312" s="449">
        <v>8</v>
      </c>
      <c r="BZ312" s="449">
        <v>250</v>
      </c>
      <c r="CA312" s="449"/>
      <c r="CB312" s="449" t="s">
        <v>1170</v>
      </c>
      <c r="CC312" s="449" t="s">
        <v>1121</v>
      </c>
      <c r="CD312" s="449" t="s">
        <v>1122</v>
      </c>
      <c r="CE312" s="449" t="s">
        <v>1112</v>
      </c>
      <c r="CF312" s="449" t="s">
        <v>1055</v>
      </c>
      <c r="CG312" s="449" t="s">
        <v>1113</v>
      </c>
      <c r="CH312" s="449" t="s">
        <v>1114</v>
      </c>
      <c r="CI312" s="449" t="s">
        <v>195</v>
      </c>
    </row>
    <row r="313" spans="1:87" x14ac:dyDescent="0.3">
      <c r="A313">
        <f t="shared" si="19"/>
        <v>185302</v>
      </c>
      <c r="B313" t="s">
        <v>2677</v>
      </c>
      <c r="C313" s="389" t="str">
        <f t="shared" si="20"/>
        <v>185302</v>
      </c>
      <c r="D313" s="297" t="s">
        <v>1243</v>
      </c>
      <c r="E313" s="435" t="s">
        <v>2035</v>
      </c>
      <c r="F313" s="435" t="s">
        <v>1607</v>
      </c>
      <c r="G313" s="435" t="s">
        <v>1403</v>
      </c>
      <c r="H313" s="436">
        <v>2005</v>
      </c>
      <c r="I313" s="435" t="s">
        <v>1670</v>
      </c>
      <c r="J313" s="435" t="s">
        <v>1671</v>
      </c>
      <c r="K313" s="435" t="s">
        <v>1612</v>
      </c>
      <c r="L313" s="437">
        <v>38861</v>
      </c>
      <c r="M313" s="437">
        <v>38884</v>
      </c>
      <c r="N313" s="435" t="s">
        <v>1608</v>
      </c>
      <c r="O313" s="436">
        <v>29010</v>
      </c>
      <c r="P313" s="435" t="s">
        <v>1341</v>
      </c>
      <c r="Q313" s="438"/>
      <c r="R313" s="435" t="s">
        <v>1613</v>
      </c>
      <c r="S313" s="436">
        <v>543720</v>
      </c>
      <c r="T313" s="435" t="s">
        <v>1608</v>
      </c>
      <c r="U313" s="436">
        <v>293</v>
      </c>
      <c r="V313" s="435" t="s">
        <v>1341</v>
      </c>
      <c r="W313" s="435" t="s">
        <v>1341</v>
      </c>
      <c r="X313" s="436" t="b">
        <v>0</v>
      </c>
      <c r="Y313" s="435" t="s">
        <v>1341</v>
      </c>
      <c r="Z313" s="435" t="s">
        <v>1341</v>
      </c>
      <c r="AA313" t="str">
        <f t="shared" si="18"/>
        <v>H-Big Qualicum River H</v>
      </c>
      <c r="AN313" s="449" t="s">
        <v>188</v>
      </c>
      <c r="AO313" s="449">
        <v>4.0999999999999996</v>
      </c>
      <c r="AP313" s="449">
        <v>20150204</v>
      </c>
      <c r="AQ313" s="449" t="s">
        <v>1047</v>
      </c>
      <c r="AR313" s="449" t="s">
        <v>1047</v>
      </c>
      <c r="AS313" s="449">
        <v>3</v>
      </c>
      <c r="AT313" s="449">
        <v>185917</v>
      </c>
      <c r="AU313" s="449">
        <v>12</v>
      </c>
      <c r="AV313" s="449"/>
      <c r="AW313" s="449"/>
      <c r="AX313" s="449"/>
      <c r="AY313" s="449"/>
      <c r="AZ313" s="449">
        <v>1</v>
      </c>
      <c r="BA313" s="449">
        <v>2</v>
      </c>
      <c r="BB313" s="449">
        <v>2006</v>
      </c>
      <c r="BC313" s="449">
        <v>20070603</v>
      </c>
      <c r="BD313" s="449">
        <v>20070603</v>
      </c>
      <c r="BE313" s="449" t="s">
        <v>1118</v>
      </c>
      <c r="BF313" s="449" t="s">
        <v>1119</v>
      </c>
      <c r="BG313" s="449" t="s">
        <v>1108</v>
      </c>
      <c r="BH313" s="449" t="s">
        <v>191</v>
      </c>
      <c r="BI313" s="449" t="s">
        <v>192</v>
      </c>
      <c r="BJ313" s="449" t="s">
        <v>193</v>
      </c>
      <c r="BK313" s="449"/>
      <c r="BL313" s="449">
        <v>5.3</v>
      </c>
      <c r="BM313" s="449">
        <v>77</v>
      </c>
      <c r="BN313" s="449" t="s">
        <v>195</v>
      </c>
      <c r="BO313" s="449">
        <v>5000</v>
      </c>
      <c r="BP313" s="449">
        <v>22580</v>
      </c>
      <c r="BQ313" s="449"/>
      <c r="BR313" s="449"/>
      <c r="BS313" s="449">
        <v>0</v>
      </c>
      <c r="BT313" s="449">
        <v>166761</v>
      </c>
      <c r="BU313" s="449">
        <v>5000</v>
      </c>
      <c r="BV313" s="449">
        <v>91</v>
      </c>
      <c r="BW313" s="449" t="s">
        <v>214</v>
      </c>
      <c r="BX313" s="449">
        <v>4.0000000000000001E-3</v>
      </c>
      <c r="BY313" s="449">
        <v>7</v>
      </c>
      <c r="BZ313" s="449">
        <v>250</v>
      </c>
      <c r="CA313" s="449"/>
      <c r="CB313" s="449" t="s">
        <v>1171</v>
      </c>
      <c r="CC313" s="449" t="s">
        <v>1121</v>
      </c>
      <c r="CD313" s="449" t="s">
        <v>1122</v>
      </c>
      <c r="CE313" s="449" t="s">
        <v>1112</v>
      </c>
      <c r="CF313" s="449" t="s">
        <v>1055</v>
      </c>
      <c r="CG313" s="449" t="s">
        <v>1113</v>
      </c>
      <c r="CH313" s="449" t="s">
        <v>1114</v>
      </c>
      <c r="CI313" s="449" t="s">
        <v>195</v>
      </c>
    </row>
    <row r="314" spans="1:87" x14ac:dyDescent="0.3">
      <c r="A314">
        <f t="shared" si="19"/>
        <v>185303</v>
      </c>
      <c r="B314" t="s">
        <v>2677</v>
      </c>
      <c r="C314" s="389" t="str">
        <f t="shared" si="20"/>
        <v>185303</v>
      </c>
      <c r="D314" s="297" t="s">
        <v>1243</v>
      </c>
      <c r="E314" s="435" t="s">
        <v>2036</v>
      </c>
      <c r="F314" s="435" t="s">
        <v>1607</v>
      </c>
      <c r="G314" s="435" t="s">
        <v>1403</v>
      </c>
      <c r="H314" s="436">
        <v>2005</v>
      </c>
      <c r="I314" s="435" t="s">
        <v>1670</v>
      </c>
      <c r="J314" s="435" t="s">
        <v>1671</v>
      </c>
      <c r="K314" s="435" t="s">
        <v>1612</v>
      </c>
      <c r="L314" s="437">
        <v>38862</v>
      </c>
      <c r="M314" s="437">
        <v>38884</v>
      </c>
      <c r="N314" s="435" t="s">
        <v>1608</v>
      </c>
      <c r="O314" s="436">
        <v>29512</v>
      </c>
      <c r="P314" s="435" t="s">
        <v>1341</v>
      </c>
      <c r="Q314" s="438"/>
      <c r="R314" s="435" t="s">
        <v>1613</v>
      </c>
      <c r="S314" s="436">
        <v>510517</v>
      </c>
      <c r="T314" s="435" t="s">
        <v>1341</v>
      </c>
      <c r="U314" s="440"/>
      <c r="V314" s="435" t="s">
        <v>1341</v>
      </c>
      <c r="W314" s="435" t="s">
        <v>1341</v>
      </c>
      <c r="X314" s="436" t="b">
        <v>0</v>
      </c>
      <c r="Y314" s="435" t="s">
        <v>1341</v>
      </c>
      <c r="Z314" s="435" t="s">
        <v>1341</v>
      </c>
      <c r="AA314" t="str">
        <f t="shared" si="18"/>
        <v>H-Big Qualicum River H</v>
      </c>
      <c r="AN314" s="449" t="s">
        <v>188</v>
      </c>
      <c r="AO314" s="449">
        <v>4.0999999999999996</v>
      </c>
      <c r="AP314" s="449">
        <v>20150204</v>
      </c>
      <c r="AQ314" s="449" t="s">
        <v>1047</v>
      </c>
      <c r="AR314" s="449" t="s">
        <v>1047</v>
      </c>
      <c r="AS314" s="449">
        <v>3</v>
      </c>
      <c r="AT314" s="449">
        <v>185926</v>
      </c>
      <c r="AU314" s="449">
        <v>12</v>
      </c>
      <c r="AV314" s="449"/>
      <c r="AW314" s="449"/>
      <c r="AX314" s="449"/>
      <c r="AY314" s="449"/>
      <c r="AZ314" s="449">
        <v>1</v>
      </c>
      <c r="BA314" s="449">
        <v>1</v>
      </c>
      <c r="BB314" s="449">
        <v>2006</v>
      </c>
      <c r="BC314" s="449">
        <v>20080423</v>
      </c>
      <c r="BD314" s="449">
        <v>20080425</v>
      </c>
      <c r="BE314" s="449" t="s">
        <v>1195</v>
      </c>
      <c r="BF314" s="449" t="s">
        <v>1196</v>
      </c>
      <c r="BG314" s="449" t="s">
        <v>1197</v>
      </c>
      <c r="BH314" s="449" t="s">
        <v>1198</v>
      </c>
      <c r="BI314" s="449" t="s">
        <v>192</v>
      </c>
      <c r="BJ314" s="449" t="s">
        <v>193</v>
      </c>
      <c r="BK314" s="449"/>
      <c r="BL314" s="449">
        <v>14.03</v>
      </c>
      <c r="BM314" s="449">
        <v>107</v>
      </c>
      <c r="BN314" s="449" t="s">
        <v>195</v>
      </c>
      <c r="BO314" s="449">
        <v>5000</v>
      </c>
      <c r="BP314" s="449">
        <v>44970</v>
      </c>
      <c r="BQ314" s="449"/>
      <c r="BR314" s="449"/>
      <c r="BS314" s="449">
        <v>0</v>
      </c>
      <c r="BT314" s="449">
        <v>2230</v>
      </c>
      <c r="BU314" s="449">
        <v>5000</v>
      </c>
      <c r="BV314" s="449">
        <v>455</v>
      </c>
      <c r="BW314" s="449" t="s">
        <v>214</v>
      </c>
      <c r="BX314" s="449">
        <v>0.01</v>
      </c>
      <c r="BY314" s="449">
        <v>30</v>
      </c>
      <c r="BZ314" s="449">
        <v>300</v>
      </c>
      <c r="CA314" s="449"/>
      <c r="CB314" s="449" t="s">
        <v>1212</v>
      </c>
      <c r="CC314" s="449" t="s">
        <v>1200</v>
      </c>
      <c r="CD314" s="449" t="s">
        <v>1201</v>
      </c>
      <c r="CE314" s="449" t="s">
        <v>1202</v>
      </c>
      <c r="CF314" s="449" t="s">
        <v>1055</v>
      </c>
      <c r="CG314" s="449" t="s">
        <v>1056</v>
      </c>
      <c r="CH314" s="449" t="s">
        <v>1203</v>
      </c>
      <c r="CI314" s="449" t="s">
        <v>195</v>
      </c>
    </row>
    <row r="315" spans="1:87" x14ac:dyDescent="0.3">
      <c r="A315">
        <f t="shared" si="19"/>
        <v>185649</v>
      </c>
      <c r="B315" t="s">
        <v>2677</v>
      </c>
      <c r="C315" s="389" t="str">
        <f t="shared" si="20"/>
        <v>185649</v>
      </c>
      <c r="D315" s="297" t="s">
        <v>1243</v>
      </c>
      <c r="E315" s="435" t="s">
        <v>2038</v>
      </c>
      <c r="F315" s="435" t="s">
        <v>1607</v>
      </c>
      <c r="G315" s="435" t="s">
        <v>1403</v>
      </c>
      <c r="H315" s="436">
        <v>2005</v>
      </c>
      <c r="I315" s="435" t="s">
        <v>1670</v>
      </c>
      <c r="J315" s="435" t="s">
        <v>1671</v>
      </c>
      <c r="K315" s="435" t="s">
        <v>1612</v>
      </c>
      <c r="L315" s="437">
        <v>38861</v>
      </c>
      <c r="M315" s="437">
        <v>38884</v>
      </c>
      <c r="N315" s="435" t="s">
        <v>1608</v>
      </c>
      <c r="O315" s="436">
        <v>22309</v>
      </c>
      <c r="P315" s="435" t="s">
        <v>1341</v>
      </c>
      <c r="Q315" s="438"/>
      <c r="R315" s="435" t="s">
        <v>1613</v>
      </c>
      <c r="S315" s="436">
        <v>316131</v>
      </c>
      <c r="T315" s="435" t="s">
        <v>1608</v>
      </c>
      <c r="U315" s="436">
        <v>455</v>
      </c>
      <c r="V315" s="435" t="s">
        <v>1341</v>
      </c>
      <c r="W315" s="435" t="s">
        <v>1341</v>
      </c>
      <c r="X315" s="436" t="b">
        <v>0</v>
      </c>
      <c r="Y315" s="435" t="s">
        <v>1341</v>
      </c>
      <c r="Z315" s="435" t="s">
        <v>1341</v>
      </c>
      <c r="AA315" t="str">
        <f t="shared" si="18"/>
        <v>H-Big Qualicum River H</v>
      </c>
      <c r="AN315" s="449" t="s">
        <v>188</v>
      </c>
      <c r="AO315" s="449">
        <v>4.0999999999999996</v>
      </c>
      <c r="AP315" s="449">
        <v>20150204</v>
      </c>
      <c r="AQ315" s="449" t="s">
        <v>1047</v>
      </c>
      <c r="AR315" s="449" t="s">
        <v>1047</v>
      </c>
      <c r="AS315" s="449">
        <v>3</v>
      </c>
      <c r="AT315" s="449">
        <v>185935</v>
      </c>
      <c r="AU315" s="449">
        <v>12</v>
      </c>
      <c r="AV315" s="449"/>
      <c r="AW315" s="449"/>
      <c r="AX315" s="449"/>
      <c r="AY315" s="449"/>
      <c r="AZ315" s="449">
        <v>1</v>
      </c>
      <c r="BA315" s="449">
        <v>1</v>
      </c>
      <c r="BB315" s="449">
        <v>2006</v>
      </c>
      <c r="BC315" s="449">
        <v>20080423</v>
      </c>
      <c r="BD315" s="449">
        <v>20080425</v>
      </c>
      <c r="BE315" s="449" t="s">
        <v>1195</v>
      </c>
      <c r="BF315" s="449" t="s">
        <v>1196</v>
      </c>
      <c r="BG315" s="449" t="s">
        <v>1197</v>
      </c>
      <c r="BH315" s="449" t="s">
        <v>1198</v>
      </c>
      <c r="BI315" s="449" t="s">
        <v>192</v>
      </c>
      <c r="BJ315" s="449" t="s">
        <v>193</v>
      </c>
      <c r="BK315" s="449"/>
      <c r="BL315" s="449">
        <v>14.03</v>
      </c>
      <c r="BM315" s="449">
        <v>107</v>
      </c>
      <c r="BN315" s="449" t="s">
        <v>195</v>
      </c>
      <c r="BO315" s="449">
        <v>5000</v>
      </c>
      <c r="BP315" s="449">
        <v>56661</v>
      </c>
      <c r="BQ315" s="449"/>
      <c r="BR315" s="449"/>
      <c r="BS315" s="449">
        <v>0</v>
      </c>
      <c r="BT315" s="449">
        <v>2230</v>
      </c>
      <c r="BU315" s="449"/>
      <c r="BV315" s="449"/>
      <c r="BW315" s="449" t="s">
        <v>214</v>
      </c>
      <c r="BX315" s="449"/>
      <c r="BY315" s="449">
        <v>30</v>
      </c>
      <c r="BZ315" s="449">
        <v>300</v>
      </c>
      <c r="CA315" s="449"/>
      <c r="CB315" s="449" t="s">
        <v>1213</v>
      </c>
      <c r="CC315" s="449" t="s">
        <v>1200</v>
      </c>
      <c r="CD315" s="449" t="s">
        <v>1201</v>
      </c>
      <c r="CE315" s="449" t="s">
        <v>1202</v>
      </c>
      <c r="CF315" s="449" t="s">
        <v>1055</v>
      </c>
      <c r="CG315" s="449" t="s">
        <v>1056</v>
      </c>
      <c r="CH315" s="449" t="s">
        <v>1203</v>
      </c>
      <c r="CI315" s="449" t="s">
        <v>195</v>
      </c>
    </row>
    <row r="316" spans="1:87" x14ac:dyDescent="0.3">
      <c r="A316">
        <f t="shared" si="19"/>
        <v>185650</v>
      </c>
      <c r="B316" t="s">
        <v>2677</v>
      </c>
      <c r="C316" s="389" t="str">
        <f t="shared" si="20"/>
        <v>185650</v>
      </c>
      <c r="D316" s="297" t="s">
        <v>1243</v>
      </c>
      <c r="E316" s="435" t="s">
        <v>2050</v>
      </c>
      <c r="F316" s="435" t="s">
        <v>1607</v>
      </c>
      <c r="G316" s="435" t="s">
        <v>1403</v>
      </c>
      <c r="H316" s="436">
        <v>2005</v>
      </c>
      <c r="I316" s="435" t="s">
        <v>1670</v>
      </c>
      <c r="J316" s="435" t="s">
        <v>1671</v>
      </c>
      <c r="K316" s="435" t="s">
        <v>1612</v>
      </c>
      <c r="L316" s="437">
        <v>38861</v>
      </c>
      <c r="M316" s="437">
        <v>38884</v>
      </c>
      <c r="N316" s="435" t="s">
        <v>1608</v>
      </c>
      <c r="O316" s="436">
        <v>22831</v>
      </c>
      <c r="P316" s="435" t="s">
        <v>1341</v>
      </c>
      <c r="Q316" s="438"/>
      <c r="R316" s="435" t="s">
        <v>1613</v>
      </c>
      <c r="S316" s="436">
        <v>244309</v>
      </c>
      <c r="T316" s="435" t="s">
        <v>1608</v>
      </c>
      <c r="U316" s="436">
        <v>466</v>
      </c>
      <c r="V316" s="435" t="s">
        <v>1341</v>
      </c>
      <c r="W316" s="435" t="s">
        <v>1341</v>
      </c>
      <c r="X316" s="436" t="b">
        <v>0</v>
      </c>
      <c r="Y316" s="435" t="s">
        <v>1341</v>
      </c>
      <c r="Z316" s="435" t="s">
        <v>1341</v>
      </c>
      <c r="AA316" t="str">
        <f t="shared" si="18"/>
        <v>H-Big Qualicum River H</v>
      </c>
      <c r="AN316" s="449" t="s">
        <v>188</v>
      </c>
      <c r="AO316" s="449">
        <v>4.0999999999999996</v>
      </c>
      <c r="AP316" s="449">
        <v>20150204</v>
      </c>
      <c r="AQ316" s="449" t="s">
        <v>1047</v>
      </c>
      <c r="AR316" s="449" t="s">
        <v>1047</v>
      </c>
      <c r="AS316" s="449">
        <v>3</v>
      </c>
      <c r="AT316" s="449">
        <v>185936</v>
      </c>
      <c r="AU316" s="449">
        <v>12</v>
      </c>
      <c r="AV316" s="449"/>
      <c r="AW316" s="449"/>
      <c r="AX316" s="449"/>
      <c r="AY316" s="449"/>
      <c r="AZ316" s="449">
        <v>1</v>
      </c>
      <c r="BA316" s="449">
        <v>1</v>
      </c>
      <c r="BB316" s="449">
        <v>2006</v>
      </c>
      <c r="BC316" s="449">
        <v>20080423</v>
      </c>
      <c r="BD316" s="449">
        <v>20080425</v>
      </c>
      <c r="BE316" s="449" t="s">
        <v>1195</v>
      </c>
      <c r="BF316" s="449" t="s">
        <v>1196</v>
      </c>
      <c r="BG316" s="449" t="s">
        <v>1197</v>
      </c>
      <c r="BH316" s="449" t="s">
        <v>1198</v>
      </c>
      <c r="BI316" s="449" t="s">
        <v>192</v>
      </c>
      <c r="BJ316" s="449" t="s">
        <v>193</v>
      </c>
      <c r="BK316" s="449"/>
      <c r="BL316" s="449">
        <v>14.03</v>
      </c>
      <c r="BM316" s="449">
        <v>107</v>
      </c>
      <c r="BN316" s="449" t="s">
        <v>195</v>
      </c>
      <c r="BO316" s="449">
        <v>5000</v>
      </c>
      <c r="BP316" s="449">
        <v>44845</v>
      </c>
      <c r="BQ316" s="449"/>
      <c r="BR316" s="449"/>
      <c r="BS316" s="449">
        <v>0</v>
      </c>
      <c r="BT316" s="449">
        <v>2230</v>
      </c>
      <c r="BU316" s="449">
        <v>5000</v>
      </c>
      <c r="BV316" s="449">
        <v>1245</v>
      </c>
      <c r="BW316" s="449" t="s">
        <v>214</v>
      </c>
      <c r="BX316" s="449">
        <v>2.7E-2</v>
      </c>
      <c r="BY316" s="449">
        <v>30</v>
      </c>
      <c r="BZ316" s="449">
        <v>300</v>
      </c>
      <c r="CA316" s="449"/>
      <c r="CB316" s="449" t="s">
        <v>1214</v>
      </c>
      <c r="CC316" s="449" t="s">
        <v>1200</v>
      </c>
      <c r="CD316" s="449" t="s">
        <v>1201</v>
      </c>
      <c r="CE316" s="449" t="s">
        <v>1202</v>
      </c>
      <c r="CF316" s="449" t="s">
        <v>1055</v>
      </c>
      <c r="CG316" s="449" t="s">
        <v>1056</v>
      </c>
      <c r="CH316" s="449" t="s">
        <v>1203</v>
      </c>
      <c r="CI316" s="449" t="s">
        <v>195</v>
      </c>
    </row>
    <row r="317" spans="1:87" x14ac:dyDescent="0.3">
      <c r="A317">
        <f t="shared" si="19"/>
        <v>185651</v>
      </c>
      <c r="B317" t="s">
        <v>2677</v>
      </c>
      <c r="C317" s="389" t="str">
        <f t="shared" si="20"/>
        <v>185651</v>
      </c>
      <c r="D317" s="297" t="s">
        <v>1243</v>
      </c>
      <c r="E317" s="435" t="s">
        <v>2040</v>
      </c>
      <c r="F317" s="435" t="s">
        <v>1607</v>
      </c>
      <c r="G317" s="435" t="s">
        <v>1403</v>
      </c>
      <c r="H317" s="436">
        <v>2005</v>
      </c>
      <c r="I317" s="435" t="s">
        <v>1670</v>
      </c>
      <c r="J317" s="435" t="s">
        <v>1671</v>
      </c>
      <c r="K317" s="435" t="s">
        <v>1612</v>
      </c>
      <c r="L317" s="437">
        <v>38861</v>
      </c>
      <c r="M317" s="437">
        <v>38884</v>
      </c>
      <c r="N317" s="435" t="s">
        <v>1608</v>
      </c>
      <c r="O317" s="436">
        <v>23136</v>
      </c>
      <c r="P317" s="435" t="s">
        <v>1341</v>
      </c>
      <c r="Q317" s="438"/>
      <c r="R317" s="435" t="s">
        <v>1613</v>
      </c>
      <c r="S317" s="436">
        <v>242619</v>
      </c>
      <c r="T317" s="435" t="s">
        <v>1341</v>
      </c>
      <c r="U317" s="440"/>
      <c r="V317" s="435" t="s">
        <v>1341</v>
      </c>
      <c r="W317" s="435" t="s">
        <v>1341</v>
      </c>
      <c r="X317" s="436" t="b">
        <v>0</v>
      </c>
      <c r="Y317" s="435" t="s">
        <v>1341</v>
      </c>
      <c r="Z317" s="435" t="s">
        <v>1341</v>
      </c>
      <c r="AA317" t="str">
        <f t="shared" si="18"/>
        <v>H-Big Qualicum River H</v>
      </c>
      <c r="AN317" s="449" t="s">
        <v>188</v>
      </c>
      <c r="AO317" s="449">
        <v>4.0999999999999996</v>
      </c>
      <c r="AP317" s="449">
        <v>20150204</v>
      </c>
      <c r="AQ317" s="449" t="s">
        <v>1047</v>
      </c>
      <c r="AR317" s="449" t="s">
        <v>1047</v>
      </c>
      <c r="AS317" s="449">
        <v>3</v>
      </c>
      <c r="AT317" s="449">
        <v>185948</v>
      </c>
      <c r="AU317" s="449">
        <v>12</v>
      </c>
      <c r="AV317" s="449"/>
      <c r="AW317" s="449"/>
      <c r="AX317" s="449"/>
      <c r="AY317" s="449"/>
      <c r="AZ317" s="449">
        <v>1</v>
      </c>
      <c r="BA317" s="449">
        <v>3</v>
      </c>
      <c r="BB317" s="449">
        <v>2005</v>
      </c>
      <c r="BC317" s="449">
        <v>20060525</v>
      </c>
      <c r="BD317" s="449">
        <v>20060529</v>
      </c>
      <c r="BE317" s="449" t="s">
        <v>1080</v>
      </c>
      <c r="BF317" s="449" t="s">
        <v>1081</v>
      </c>
      <c r="BG317" s="449" t="s">
        <v>1082</v>
      </c>
      <c r="BH317" s="449" t="s">
        <v>191</v>
      </c>
      <c r="BI317" s="449" t="s">
        <v>192</v>
      </c>
      <c r="BJ317" s="449" t="s">
        <v>193</v>
      </c>
      <c r="BK317" s="449"/>
      <c r="BL317" s="449">
        <v>5.4</v>
      </c>
      <c r="BM317" s="449">
        <v>78</v>
      </c>
      <c r="BN317" s="449" t="s">
        <v>195</v>
      </c>
      <c r="BO317" s="449">
        <v>5000</v>
      </c>
      <c r="BP317" s="449">
        <v>25323</v>
      </c>
      <c r="BQ317" s="449"/>
      <c r="BR317" s="449"/>
      <c r="BS317" s="449">
        <v>0</v>
      </c>
      <c r="BT317" s="449">
        <v>979109</v>
      </c>
      <c r="BU317" s="449"/>
      <c r="BV317" s="449"/>
      <c r="BW317" s="449" t="s">
        <v>214</v>
      </c>
      <c r="BX317" s="449"/>
      <c r="BY317" s="449">
        <v>1</v>
      </c>
      <c r="BZ317" s="449">
        <v>100</v>
      </c>
      <c r="CA317" s="449"/>
      <c r="CB317" s="449" t="s">
        <v>1092</v>
      </c>
      <c r="CC317" s="449" t="s">
        <v>1084</v>
      </c>
      <c r="CD317" s="449" t="s">
        <v>1085</v>
      </c>
      <c r="CE317" s="449" t="s">
        <v>1086</v>
      </c>
      <c r="CF317" s="449" t="s">
        <v>1055</v>
      </c>
      <c r="CG317" s="449" t="s">
        <v>1087</v>
      </c>
      <c r="CH317" s="449" t="s">
        <v>1088</v>
      </c>
      <c r="CI317" s="449" t="s">
        <v>195</v>
      </c>
    </row>
    <row r="318" spans="1:87" x14ac:dyDescent="0.3">
      <c r="A318">
        <f t="shared" si="19"/>
        <v>185808</v>
      </c>
      <c r="B318" t="s">
        <v>2677</v>
      </c>
      <c r="C318" s="389" t="str">
        <f t="shared" si="20"/>
        <v>185808</v>
      </c>
      <c r="D318" s="297" t="s">
        <v>1243</v>
      </c>
      <c r="E318" s="435" t="s">
        <v>2247</v>
      </c>
      <c r="F318" s="435" t="s">
        <v>1607</v>
      </c>
      <c r="G318" s="435" t="s">
        <v>1397</v>
      </c>
      <c r="H318" s="436">
        <v>2005</v>
      </c>
      <c r="I318" s="435" t="s">
        <v>1713</v>
      </c>
      <c r="J318" s="435" t="s">
        <v>1714</v>
      </c>
      <c r="K318" s="435" t="s">
        <v>1668</v>
      </c>
      <c r="L318" s="437">
        <v>38881</v>
      </c>
      <c r="M318" s="437">
        <v>38881</v>
      </c>
      <c r="N318" s="435" t="s">
        <v>1608</v>
      </c>
      <c r="O318" s="436">
        <v>29367</v>
      </c>
      <c r="P318" s="435" t="s">
        <v>1341</v>
      </c>
      <c r="Q318" s="438"/>
      <c r="R318" s="435" t="s">
        <v>1613</v>
      </c>
      <c r="S318" s="436">
        <v>11911</v>
      </c>
      <c r="T318" s="435" t="s">
        <v>1608</v>
      </c>
      <c r="U318" s="436">
        <v>44</v>
      </c>
      <c r="V318" s="435" t="s">
        <v>1341</v>
      </c>
      <c r="W318" s="435" t="s">
        <v>1341</v>
      </c>
      <c r="X318" s="436" t="b">
        <v>0</v>
      </c>
      <c r="Y318" s="435" t="s">
        <v>1341</v>
      </c>
      <c r="Z318" s="435" t="s">
        <v>1341</v>
      </c>
      <c r="AA318" t="str">
        <f t="shared" si="18"/>
        <v>H-Puntledge River H</v>
      </c>
      <c r="AN318" s="449" t="s">
        <v>188</v>
      </c>
      <c r="AO318" s="449">
        <v>4.0999999999999996</v>
      </c>
      <c r="AP318" s="449">
        <v>20150204</v>
      </c>
      <c r="AQ318" s="449" t="s">
        <v>1047</v>
      </c>
      <c r="AR318" s="449" t="s">
        <v>1047</v>
      </c>
      <c r="AS318" s="449">
        <v>3</v>
      </c>
      <c r="AT318" s="449">
        <v>185949</v>
      </c>
      <c r="AU318" s="449">
        <v>12</v>
      </c>
      <c r="AV318" s="449"/>
      <c r="AW318" s="449"/>
      <c r="AX318" s="449"/>
      <c r="AY318" s="449"/>
      <c r="AZ318" s="449">
        <v>1</v>
      </c>
      <c r="BA318" s="449">
        <v>3</v>
      </c>
      <c r="BB318" s="449">
        <v>2005</v>
      </c>
      <c r="BC318" s="449">
        <v>20060525</v>
      </c>
      <c r="BD318" s="449">
        <v>20060529</v>
      </c>
      <c r="BE318" s="449" t="s">
        <v>1080</v>
      </c>
      <c r="BF318" s="449" t="s">
        <v>1081</v>
      </c>
      <c r="BG318" s="449" t="s">
        <v>1082</v>
      </c>
      <c r="BH318" s="449" t="s">
        <v>191</v>
      </c>
      <c r="BI318" s="449" t="s">
        <v>192</v>
      </c>
      <c r="BJ318" s="449" t="s">
        <v>193</v>
      </c>
      <c r="BK318" s="449"/>
      <c r="BL318" s="449">
        <v>5.4</v>
      </c>
      <c r="BM318" s="449"/>
      <c r="BN318" s="449" t="s">
        <v>195</v>
      </c>
      <c r="BO318" s="449">
        <v>5000</v>
      </c>
      <c r="BP318" s="449">
        <v>24991</v>
      </c>
      <c r="BQ318" s="449"/>
      <c r="BR318" s="449"/>
      <c r="BS318" s="449">
        <v>5000</v>
      </c>
      <c r="BT318" s="449">
        <v>126</v>
      </c>
      <c r="BU318" s="449"/>
      <c r="BV318" s="449"/>
      <c r="BW318" s="449"/>
      <c r="BX318" s="449">
        <v>5.0000000000000001E-3</v>
      </c>
      <c r="BY318" s="449">
        <v>1</v>
      </c>
      <c r="BZ318" s="449">
        <v>100</v>
      </c>
      <c r="CA318" s="449"/>
      <c r="CB318" s="449" t="s">
        <v>1093</v>
      </c>
      <c r="CC318" s="449" t="s">
        <v>1084</v>
      </c>
      <c r="CD318" s="449" t="s">
        <v>1085</v>
      </c>
      <c r="CE318" s="449" t="s">
        <v>1086</v>
      </c>
      <c r="CF318" s="449" t="s">
        <v>1055</v>
      </c>
      <c r="CG318" s="449" t="s">
        <v>1087</v>
      </c>
      <c r="CH318" s="449" t="s">
        <v>1088</v>
      </c>
      <c r="CI318" s="449" t="s">
        <v>195</v>
      </c>
    </row>
    <row r="319" spans="1:87" x14ac:dyDescent="0.3">
      <c r="A319">
        <f t="shared" si="19"/>
        <v>185809</v>
      </c>
      <c r="B319" t="s">
        <v>2677</v>
      </c>
      <c r="C319" s="389" t="str">
        <f t="shared" si="20"/>
        <v>185809</v>
      </c>
      <c r="D319" s="297" t="s">
        <v>1243</v>
      </c>
      <c r="E319" s="435" t="s">
        <v>2248</v>
      </c>
      <c r="F319" s="435" t="s">
        <v>1607</v>
      </c>
      <c r="G319" s="435" t="s">
        <v>1397</v>
      </c>
      <c r="H319" s="436">
        <v>2005</v>
      </c>
      <c r="I319" s="435" t="s">
        <v>1713</v>
      </c>
      <c r="J319" s="435" t="s">
        <v>1714</v>
      </c>
      <c r="K319" s="435" t="s">
        <v>1668</v>
      </c>
      <c r="L319" s="437">
        <v>38881</v>
      </c>
      <c r="M319" s="437">
        <v>38881</v>
      </c>
      <c r="N319" s="435" t="s">
        <v>1608</v>
      </c>
      <c r="O319" s="436">
        <v>28850</v>
      </c>
      <c r="P319" s="435" t="s">
        <v>1341</v>
      </c>
      <c r="Q319" s="438"/>
      <c r="R319" s="435" t="s">
        <v>1613</v>
      </c>
      <c r="S319" s="436">
        <v>11722</v>
      </c>
      <c r="T319" s="435" t="s">
        <v>1608</v>
      </c>
      <c r="U319" s="436">
        <v>93</v>
      </c>
      <c r="V319" s="435" t="s">
        <v>1341</v>
      </c>
      <c r="W319" s="435" t="s">
        <v>1341</v>
      </c>
      <c r="X319" s="436" t="b">
        <v>0</v>
      </c>
      <c r="Y319" s="435" t="s">
        <v>1341</v>
      </c>
      <c r="Z319" s="435" t="s">
        <v>1341</v>
      </c>
      <c r="AA319" t="str">
        <f t="shared" si="18"/>
        <v>H-Puntledge River H</v>
      </c>
      <c r="AN319" s="449" t="s">
        <v>188</v>
      </c>
      <c r="AO319" s="449">
        <v>4.0999999999999996</v>
      </c>
      <c r="AP319" s="449">
        <v>20150204</v>
      </c>
      <c r="AQ319" s="449" t="s">
        <v>1047</v>
      </c>
      <c r="AR319" s="449" t="s">
        <v>1047</v>
      </c>
      <c r="AS319" s="449">
        <v>3</v>
      </c>
      <c r="AT319" s="449">
        <v>185950</v>
      </c>
      <c r="AU319" s="449">
        <v>12</v>
      </c>
      <c r="AV319" s="449"/>
      <c r="AW319" s="449"/>
      <c r="AX319" s="449"/>
      <c r="AY319" s="449"/>
      <c r="AZ319" s="449">
        <v>1</v>
      </c>
      <c r="BA319" s="449">
        <v>3</v>
      </c>
      <c r="BB319" s="449">
        <v>2005</v>
      </c>
      <c r="BC319" s="449">
        <v>20060525</v>
      </c>
      <c r="BD319" s="449">
        <v>20060529</v>
      </c>
      <c r="BE319" s="449" t="s">
        <v>1080</v>
      </c>
      <c r="BF319" s="449" t="s">
        <v>1081</v>
      </c>
      <c r="BG319" s="449" t="s">
        <v>1082</v>
      </c>
      <c r="BH319" s="449" t="s">
        <v>191</v>
      </c>
      <c r="BI319" s="449" t="s">
        <v>192</v>
      </c>
      <c r="BJ319" s="449" t="s">
        <v>193</v>
      </c>
      <c r="BK319" s="449"/>
      <c r="BL319" s="449">
        <v>4.93</v>
      </c>
      <c r="BM319" s="449">
        <v>75</v>
      </c>
      <c r="BN319" s="449" t="s">
        <v>195</v>
      </c>
      <c r="BO319" s="449">
        <v>5000</v>
      </c>
      <c r="BP319" s="449">
        <v>25228</v>
      </c>
      <c r="BQ319" s="449"/>
      <c r="BR319" s="449"/>
      <c r="BS319" s="449">
        <v>0</v>
      </c>
      <c r="BT319" s="449">
        <v>1164137</v>
      </c>
      <c r="BU319" s="449"/>
      <c r="BV319" s="449"/>
      <c r="BW319" s="449" t="s">
        <v>214</v>
      </c>
      <c r="BX319" s="449"/>
      <c r="BY319" s="449">
        <v>1</v>
      </c>
      <c r="BZ319" s="449">
        <v>100</v>
      </c>
      <c r="CA319" s="449"/>
      <c r="CB319" s="449" t="s">
        <v>1094</v>
      </c>
      <c r="CC319" s="449" t="s">
        <v>1084</v>
      </c>
      <c r="CD319" s="449" t="s">
        <v>1085</v>
      </c>
      <c r="CE319" s="449" t="s">
        <v>1086</v>
      </c>
      <c r="CF319" s="449" t="s">
        <v>1055</v>
      </c>
      <c r="CG319" s="449" t="s">
        <v>1087</v>
      </c>
      <c r="CH319" s="449" t="s">
        <v>1088</v>
      </c>
      <c r="CI319" s="449" t="s">
        <v>195</v>
      </c>
    </row>
    <row r="320" spans="1:87" x14ac:dyDescent="0.3">
      <c r="A320">
        <f t="shared" si="19"/>
        <v>185810</v>
      </c>
      <c r="B320" t="s">
        <v>2677</v>
      </c>
      <c r="C320" s="389" t="str">
        <f t="shared" si="20"/>
        <v>185810</v>
      </c>
      <c r="D320" s="297" t="s">
        <v>1243</v>
      </c>
      <c r="E320" s="435" t="s">
        <v>2067</v>
      </c>
      <c r="F320" s="435" t="s">
        <v>1607</v>
      </c>
      <c r="G320" s="435" t="s">
        <v>1399</v>
      </c>
      <c r="H320" s="436">
        <v>2005</v>
      </c>
      <c r="I320" s="435" t="s">
        <v>1686</v>
      </c>
      <c r="J320" s="435" t="s">
        <v>2065</v>
      </c>
      <c r="K320" s="435" t="s">
        <v>1612</v>
      </c>
      <c r="L320" s="437">
        <v>38852</v>
      </c>
      <c r="M320" s="437">
        <v>38852</v>
      </c>
      <c r="N320" s="435" t="s">
        <v>1608</v>
      </c>
      <c r="O320" s="436">
        <v>29646</v>
      </c>
      <c r="P320" s="435" t="s">
        <v>1341</v>
      </c>
      <c r="Q320" s="438"/>
      <c r="R320" s="435" t="s">
        <v>1613</v>
      </c>
      <c r="S320" s="436">
        <v>225579</v>
      </c>
      <c r="T320" s="435" t="s">
        <v>1341</v>
      </c>
      <c r="U320" s="440"/>
      <c r="V320" s="435" t="s">
        <v>1341</v>
      </c>
      <c r="W320" s="435" t="s">
        <v>1341</v>
      </c>
      <c r="X320" s="436" t="b">
        <v>0</v>
      </c>
      <c r="Y320" s="435" t="s">
        <v>1341</v>
      </c>
      <c r="Z320" s="435" t="s">
        <v>1341</v>
      </c>
      <c r="AA320" t="str">
        <f t="shared" si="18"/>
        <v>H-Cowichan River H</v>
      </c>
      <c r="AN320" s="449" t="s">
        <v>188</v>
      </c>
      <c r="AO320" s="449">
        <v>4.0999999999999996</v>
      </c>
      <c r="AP320" s="449">
        <v>20150204</v>
      </c>
      <c r="AQ320" s="449" t="s">
        <v>1047</v>
      </c>
      <c r="AR320" s="449" t="s">
        <v>1047</v>
      </c>
      <c r="AS320" s="449">
        <v>3</v>
      </c>
      <c r="AT320" s="449">
        <v>185951</v>
      </c>
      <c r="AU320" s="449">
        <v>12</v>
      </c>
      <c r="AV320" s="449"/>
      <c r="AW320" s="449"/>
      <c r="AX320" s="449"/>
      <c r="AY320" s="449"/>
      <c r="AZ320" s="449">
        <v>1</v>
      </c>
      <c r="BA320" s="449">
        <v>3</v>
      </c>
      <c r="BB320" s="449">
        <v>2005</v>
      </c>
      <c r="BC320" s="449">
        <v>20060525</v>
      </c>
      <c r="BD320" s="449">
        <v>20060529</v>
      </c>
      <c r="BE320" s="449" t="s">
        <v>1080</v>
      </c>
      <c r="BF320" s="449" t="s">
        <v>1081</v>
      </c>
      <c r="BG320" s="449" t="s">
        <v>1082</v>
      </c>
      <c r="BH320" s="449" t="s">
        <v>191</v>
      </c>
      <c r="BI320" s="449" t="s">
        <v>192</v>
      </c>
      <c r="BJ320" s="449" t="s">
        <v>193</v>
      </c>
      <c r="BK320" s="449"/>
      <c r="BL320" s="449">
        <v>4.93</v>
      </c>
      <c r="BM320" s="449">
        <v>75</v>
      </c>
      <c r="BN320" s="449" t="s">
        <v>195</v>
      </c>
      <c r="BO320" s="449">
        <v>5000</v>
      </c>
      <c r="BP320" s="449">
        <v>25192</v>
      </c>
      <c r="BQ320" s="449"/>
      <c r="BR320" s="449"/>
      <c r="BS320" s="449"/>
      <c r="BT320" s="449"/>
      <c r="BU320" s="449"/>
      <c r="BV320" s="449"/>
      <c r="BW320" s="449"/>
      <c r="BX320" s="449"/>
      <c r="BY320" s="449">
        <v>1</v>
      </c>
      <c r="BZ320" s="449">
        <v>100</v>
      </c>
      <c r="CA320" s="449"/>
      <c r="CB320" s="449" t="s">
        <v>1095</v>
      </c>
      <c r="CC320" s="449" t="s">
        <v>1084</v>
      </c>
      <c r="CD320" s="449" t="s">
        <v>1085</v>
      </c>
      <c r="CE320" s="449" t="s">
        <v>1086</v>
      </c>
      <c r="CF320" s="449" t="s">
        <v>1055</v>
      </c>
      <c r="CG320" s="449" t="s">
        <v>1087</v>
      </c>
      <c r="CH320" s="449" t="s">
        <v>1088</v>
      </c>
      <c r="CI320" s="449" t="s">
        <v>195</v>
      </c>
    </row>
    <row r="321" spans="1:87" x14ac:dyDescent="0.3">
      <c r="A321">
        <f t="shared" si="19"/>
        <v>185811</v>
      </c>
      <c r="B321" t="s">
        <v>2677</v>
      </c>
      <c r="C321" s="389" t="str">
        <f t="shared" si="20"/>
        <v>185811</v>
      </c>
      <c r="D321" s="297" t="s">
        <v>1243</v>
      </c>
      <c r="E321" s="435" t="s">
        <v>2064</v>
      </c>
      <c r="F321" s="435" t="s">
        <v>1607</v>
      </c>
      <c r="G321" s="435" t="s">
        <v>1399</v>
      </c>
      <c r="H321" s="436">
        <v>2005</v>
      </c>
      <c r="I321" s="435" t="s">
        <v>1686</v>
      </c>
      <c r="J321" s="435" t="s">
        <v>2065</v>
      </c>
      <c r="K321" s="435" t="s">
        <v>1612</v>
      </c>
      <c r="L321" s="437">
        <v>38852</v>
      </c>
      <c r="M321" s="437">
        <v>38852</v>
      </c>
      <c r="N321" s="435" t="s">
        <v>1608</v>
      </c>
      <c r="O321" s="436">
        <v>29364</v>
      </c>
      <c r="P321" s="435" t="s">
        <v>1341</v>
      </c>
      <c r="Q321" s="438"/>
      <c r="R321" s="435" t="s">
        <v>1613</v>
      </c>
      <c r="S321" s="436">
        <v>223434</v>
      </c>
      <c r="T321" s="435" t="s">
        <v>1341</v>
      </c>
      <c r="U321" s="440"/>
      <c r="V321" s="435" t="s">
        <v>1341</v>
      </c>
      <c r="W321" s="435" t="s">
        <v>1341</v>
      </c>
      <c r="X321" s="436" t="b">
        <v>0</v>
      </c>
      <c r="Y321" s="435" t="s">
        <v>1341</v>
      </c>
      <c r="Z321" s="435" t="s">
        <v>1341</v>
      </c>
      <c r="AA321" t="str">
        <f t="shared" si="18"/>
        <v>H-Cowichan River H</v>
      </c>
      <c r="AN321" s="449" t="s">
        <v>188</v>
      </c>
      <c r="AO321" s="449">
        <v>4.0999999999999996</v>
      </c>
      <c r="AP321" s="449">
        <v>20150204</v>
      </c>
      <c r="AQ321" s="449" t="s">
        <v>1047</v>
      </c>
      <c r="AR321" s="449" t="s">
        <v>1047</v>
      </c>
      <c r="AS321" s="449">
        <v>3</v>
      </c>
      <c r="AT321" s="449">
        <v>185956</v>
      </c>
      <c r="AU321" s="449">
        <v>12</v>
      </c>
      <c r="AV321" s="449"/>
      <c r="AW321" s="449"/>
      <c r="AX321" s="449"/>
      <c r="AY321" s="449"/>
      <c r="AZ321" s="449">
        <v>1</v>
      </c>
      <c r="BA321" s="449">
        <v>3</v>
      </c>
      <c r="BB321" s="449">
        <v>2008</v>
      </c>
      <c r="BC321" s="449">
        <v>20090522</v>
      </c>
      <c r="BD321" s="449">
        <v>20090522</v>
      </c>
      <c r="BE321" s="449" t="s">
        <v>1126</v>
      </c>
      <c r="BF321" s="449" t="s">
        <v>1127</v>
      </c>
      <c r="BG321" s="449" t="s">
        <v>1128</v>
      </c>
      <c r="BH321" s="449" t="s">
        <v>191</v>
      </c>
      <c r="BI321" s="449" t="s">
        <v>192</v>
      </c>
      <c r="BJ321" s="449" t="s">
        <v>193</v>
      </c>
      <c r="BK321" s="449"/>
      <c r="BL321" s="449">
        <v>5.12</v>
      </c>
      <c r="BM321" s="449"/>
      <c r="BN321" s="449" t="s">
        <v>195</v>
      </c>
      <c r="BO321" s="449">
        <v>5000</v>
      </c>
      <c r="BP321" s="449">
        <v>25555</v>
      </c>
      <c r="BQ321" s="449"/>
      <c r="BR321" s="449"/>
      <c r="BS321" s="449">
        <v>0</v>
      </c>
      <c r="BT321" s="449">
        <v>406970</v>
      </c>
      <c r="BU321" s="449">
        <v>5000</v>
      </c>
      <c r="BV321" s="449">
        <v>655</v>
      </c>
      <c r="BW321" s="449" t="s">
        <v>214</v>
      </c>
      <c r="BX321" s="449">
        <v>2.5000000000000001E-2</v>
      </c>
      <c r="BY321" s="449">
        <v>2</v>
      </c>
      <c r="BZ321" s="449">
        <v>200</v>
      </c>
      <c r="CA321" s="449"/>
      <c r="CB321" s="449" t="s">
        <v>1898</v>
      </c>
      <c r="CC321" s="449" t="s">
        <v>1129</v>
      </c>
      <c r="CD321" s="449" t="s">
        <v>1130</v>
      </c>
      <c r="CE321" s="449" t="s">
        <v>1131</v>
      </c>
      <c r="CF321" s="449" t="s">
        <v>1055</v>
      </c>
      <c r="CG321" s="449" t="s">
        <v>1113</v>
      </c>
      <c r="CH321" s="449" t="s">
        <v>1114</v>
      </c>
      <c r="CI321" s="449" t="s">
        <v>195</v>
      </c>
    </row>
    <row r="322" spans="1:87" x14ac:dyDescent="0.3">
      <c r="A322">
        <f t="shared" si="19"/>
        <v>185812</v>
      </c>
      <c r="B322" t="s">
        <v>2677</v>
      </c>
      <c r="C322" s="389" t="str">
        <f t="shared" si="20"/>
        <v>185812</v>
      </c>
      <c r="D322" s="297" t="s">
        <v>1243</v>
      </c>
      <c r="E322" s="435" t="s">
        <v>2066</v>
      </c>
      <c r="F322" s="435" t="s">
        <v>1607</v>
      </c>
      <c r="G322" s="435" t="s">
        <v>1399</v>
      </c>
      <c r="H322" s="436">
        <v>2005</v>
      </c>
      <c r="I322" s="435" t="s">
        <v>1686</v>
      </c>
      <c r="J322" s="435" t="s">
        <v>2065</v>
      </c>
      <c r="K322" s="435" t="s">
        <v>1612</v>
      </c>
      <c r="L322" s="437">
        <v>38852</v>
      </c>
      <c r="M322" s="437">
        <v>38852</v>
      </c>
      <c r="N322" s="435" t="s">
        <v>1608</v>
      </c>
      <c r="O322" s="436">
        <v>26464</v>
      </c>
      <c r="P322" s="435" t="s">
        <v>1341</v>
      </c>
      <c r="Q322" s="438"/>
      <c r="R322" s="435" t="s">
        <v>1613</v>
      </c>
      <c r="S322" s="436">
        <v>201367</v>
      </c>
      <c r="T322" s="435" t="s">
        <v>1341</v>
      </c>
      <c r="U322" s="440"/>
      <c r="V322" s="435" t="s">
        <v>1341</v>
      </c>
      <c r="W322" s="435" t="s">
        <v>1341</v>
      </c>
      <c r="X322" s="436" t="b">
        <v>0</v>
      </c>
      <c r="Y322" s="435" t="s">
        <v>1341</v>
      </c>
      <c r="Z322" s="435" t="s">
        <v>1341</v>
      </c>
      <c r="AA322" t="str">
        <f t="shared" ref="AA322:AA385" si="21">VLOOKUP($A322,$AT$2:$CD$561,37,FALSE)</f>
        <v>H-Cowichan River H</v>
      </c>
      <c r="AN322" s="449" t="s">
        <v>188</v>
      </c>
      <c r="AO322" s="449">
        <v>4.0999999999999996</v>
      </c>
      <c r="AP322" s="449">
        <v>20150204</v>
      </c>
      <c r="AQ322" s="449" t="s">
        <v>1047</v>
      </c>
      <c r="AR322" s="449" t="s">
        <v>1047</v>
      </c>
      <c r="AS322" s="449">
        <v>3</v>
      </c>
      <c r="AT322" s="449">
        <v>185957</v>
      </c>
      <c r="AU322" s="449">
        <v>12</v>
      </c>
      <c r="AV322" s="449"/>
      <c r="AW322" s="449"/>
      <c r="AX322" s="449"/>
      <c r="AY322" s="449"/>
      <c r="AZ322" s="449">
        <v>1</v>
      </c>
      <c r="BA322" s="449">
        <v>3</v>
      </c>
      <c r="BB322" s="449">
        <v>2008</v>
      </c>
      <c r="BC322" s="449">
        <v>20090522</v>
      </c>
      <c r="BD322" s="449">
        <v>20090522</v>
      </c>
      <c r="BE322" s="449" t="s">
        <v>1126</v>
      </c>
      <c r="BF322" s="449" t="s">
        <v>1127</v>
      </c>
      <c r="BG322" s="449" t="s">
        <v>1128</v>
      </c>
      <c r="BH322" s="449" t="s">
        <v>191</v>
      </c>
      <c r="BI322" s="449" t="s">
        <v>192</v>
      </c>
      <c r="BJ322" s="449" t="s">
        <v>193</v>
      </c>
      <c r="BK322" s="449"/>
      <c r="BL322" s="449">
        <v>5.12</v>
      </c>
      <c r="BM322" s="449"/>
      <c r="BN322" s="449" t="s">
        <v>195</v>
      </c>
      <c r="BO322" s="449">
        <v>5000</v>
      </c>
      <c r="BP322" s="449">
        <v>26766</v>
      </c>
      <c r="BQ322" s="449"/>
      <c r="BR322" s="449"/>
      <c r="BS322" s="449">
        <v>0</v>
      </c>
      <c r="BT322" s="449">
        <v>421212</v>
      </c>
      <c r="BU322" s="449">
        <v>5000</v>
      </c>
      <c r="BV322" s="449">
        <v>362</v>
      </c>
      <c r="BW322" s="449" t="s">
        <v>214</v>
      </c>
      <c r="BX322" s="449">
        <v>1.3299999999999999E-2</v>
      </c>
      <c r="BY322" s="449">
        <v>3</v>
      </c>
      <c r="BZ322" s="449">
        <v>300</v>
      </c>
      <c r="CA322" s="449"/>
      <c r="CB322" s="449" t="s">
        <v>1899</v>
      </c>
      <c r="CC322" s="449" t="s">
        <v>1129</v>
      </c>
      <c r="CD322" s="449" t="s">
        <v>1130</v>
      </c>
      <c r="CE322" s="449" t="s">
        <v>1131</v>
      </c>
      <c r="CF322" s="449" t="s">
        <v>1055</v>
      </c>
      <c r="CG322" s="449" t="s">
        <v>1113</v>
      </c>
      <c r="CH322" s="449" t="s">
        <v>1114</v>
      </c>
      <c r="CI322" s="449" t="s">
        <v>195</v>
      </c>
    </row>
    <row r="323" spans="1:87" x14ac:dyDescent="0.3">
      <c r="A323">
        <f t="shared" si="19"/>
        <v>185817</v>
      </c>
      <c r="B323" t="s">
        <v>2677</v>
      </c>
      <c r="C323" s="389" t="str">
        <f t="shared" si="20"/>
        <v>185817</v>
      </c>
      <c r="D323" s="297" t="s">
        <v>1243</v>
      </c>
      <c r="E323" s="435" t="s">
        <v>2030</v>
      </c>
      <c r="F323" s="435" t="s">
        <v>1607</v>
      </c>
      <c r="G323" s="435" t="s">
        <v>1403</v>
      </c>
      <c r="H323" s="436">
        <v>2005</v>
      </c>
      <c r="I323" s="435" t="s">
        <v>1670</v>
      </c>
      <c r="J323" s="435" t="s">
        <v>1671</v>
      </c>
      <c r="K323" s="435" t="s">
        <v>1612</v>
      </c>
      <c r="L323" s="437">
        <v>38861</v>
      </c>
      <c r="M323" s="437">
        <v>38884</v>
      </c>
      <c r="N323" s="435" t="s">
        <v>1608</v>
      </c>
      <c r="O323" s="436">
        <v>22530</v>
      </c>
      <c r="P323" s="435" t="s">
        <v>1341</v>
      </c>
      <c r="Q323" s="438"/>
      <c r="R323" s="435" t="s">
        <v>1613</v>
      </c>
      <c r="S323" s="436">
        <v>241088</v>
      </c>
      <c r="T323" s="435" t="s">
        <v>1608</v>
      </c>
      <c r="U323" s="436">
        <v>460</v>
      </c>
      <c r="V323" s="435" t="s">
        <v>1341</v>
      </c>
      <c r="W323" s="435" t="s">
        <v>1341</v>
      </c>
      <c r="X323" s="436" t="b">
        <v>0</v>
      </c>
      <c r="Y323" s="435" t="s">
        <v>1341</v>
      </c>
      <c r="Z323" s="435" t="s">
        <v>1341</v>
      </c>
      <c r="AA323" t="str">
        <f t="shared" si="21"/>
        <v>H-Big Qualicum River H</v>
      </c>
      <c r="AN323" s="449" t="s">
        <v>188</v>
      </c>
      <c r="AO323" s="449">
        <v>4.0999999999999996</v>
      </c>
      <c r="AP323" s="449">
        <v>20150204</v>
      </c>
      <c r="AQ323" s="449" t="s">
        <v>1047</v>
      </c>
      <c r="AR323" s="449" t="s">
        <v>1047</v>
      </c>
      <c r="AS323" s="449">
        <v>3</v>
      </c>
      <c r="AT323" s="449">
        <v>185958</v>
      </c>
      <c r="AU323" s="449">
        <v>12</v>
      </c>
      <c r="AV323" s="449"/>
      <c r="AW323" s="449"/>
      <c r="AX323" s="449"/>
      <c r="AY323" s="449"/>
      <c r="AZ323" s="449">
        <v>1</v>
      </c>
      <c r="BA323" s="449">
        <v>3</v>
      </c>
      <c r="BB323" s="449">
        <v>2008</v>
      </c>
      <c r="BC323" s="449">
        <v>20090522</v>
      </c>
      <c r="BD323" s="449">
        <v>20090522</v>
      </c>
      <c r="BE323" s="449" t="s">
        <v>1126</v>
      </c>
      <c r="BF323" s="449" t="s">
        <v>1127</v>
      </c>
      <c r="BG323" s="449" t="s">
        <v>1128</v>
      </c>
      <c r="BH323" s="449" t="s">
        <v>191</v>
      </c>
      <c r="BI323" s="449" t="s">
        <v>192</v>
      </c>
      <c r="BJ323" s="449" t="s">
        <v>193</v>
      </c>
      <c r="BK323" s="449"/>
      <c r="BL323" s="449">
        <v>5.12</v>
      </c>
      <c r="BM323" s="449"/>
      <c r="BN323" s="449" t="s">
        <v>195</v>
      </c>
      <c r="BO323" s="449">
        <v>5000</v>
      </c>
      <c r="BP323" s="449">
        <v>26071</v>
      </c>
      <c r="BQ323" s="449"/>
      <c r="BR323" s="449"/>
      <c r="BS323" s="449">
        <v>0</v>
      </c>
      <c r="BT323" s="449">
        <v>406150</v>
      </c>
      <c r="BU323" s="449">
        <v>5000</v>
      </c>
      <c r="BV323" s="449">
        <v>87</v>
      </c>
      <c r="BW323" s="449" t="s">
        <v>214</v>
      </c>
      <c r="BX323" s="449">
        <v>3.3E-3</v>
      </c>
      <c r="BY323" s="449">
        <v>6</v>
      </c>
      <c r="BZ323" s="449">
        <v>300</v>
      </c>
      <c r="CA323" s="449"/>
      <c r="CB323" s="449" t="s">
        <v>1900</v>
      </c>
      <c r="CC323" s="449" t="s">
        <v>1129</v>
      </c>
      <c r="CD323" s="449" t="s">
        <v>1130</v>
      </c>
      <c r="CE323" s="449" t="s">
        <v>1131</v>
      </c>
      <c r="CF323" s="449" t="s">
        <v>1055</v>
      </c>
      <c r="CG323" s="449" t="s">
        <v>1113</v>
      </c>
      <c r="CH323" s="449" t="s">
        <v>1114</v>
      </c>
      <c r="CI323" s="449" t="s">
        <v>195</v>
      </c>
    </row>
    <row r="324" spans="1:87" x14ac:dyDescent="0.3">
      <c r="A324">
        <f t="shared" si="19"/>
        <v>185818</v>
      </c>
      <c r="B324" t="s">
        <v>2677</v>
      </c>
      <c r="C324" s="389" t="str">
        <f t="shared" si="20"/>
        <v>185818</v>
      </c>
      <c r="D324" s="297" t="s">
        <v>1243</v>
      </c>
      <c r="E324" s="435" t="s">
        <v>2069</v>
      </c>
      <c r="F324" s="435" t="s">
        <v>1607</v>
      </c>
      <c r="G324" s="435" t="s">
        <v>1399</v>
      </c>
      <c r="H324" s="436">
        <v>2005</v>
      </c>
      <c r="I324" s="435" t="s">
        <v>1686</v>
      </c>
      <c r="J324" s="435" t="s">
        <v>2065</v>
      </c>
      <c r="K324" s="435" t="s">
        <v>1612</v>
      </c>
      <c r="L324" s="437">
        <v>38832</v>
      </c>
      <c r="M324" s="437">
        <v>38832</v>
      </c>
      <c r="N324" s="435" t="s">
        <v>1608</v>
      </c>
      <c r="O324" s="436">
        <v>29556</v>
      </c>
      <c r="P324" s="435" t="s">
        <v>1341</v>
      </c>
      <c r="Q324" s="438"/>
      <c r="R324" s="435" t="s">
        <v>1613</v>
      </c>
      <c r="S324" s="436">
        <v>224505</v>
      </c>
      <c r="T324" s="435" t="s">
        <v>1341</v>
      </c>
      <c r="U324" s="440"/>
      <c r="V324" s="435" t="s">
        <v>1341</v>
      </c>
      <c r="W324" s="435" t="s">
        <v>1341</v>
      </c>
      <c r="X324" s="436" t="b">
        <v>0</v>
      </c>
      <c r="Y324" s="435" t="s">
        <v>1341</v>
      </c>
      <c r="Z324" s="435" t="s">
        <v>1341</v>
      </c>
      <c r="AA324" t="str">
        <f t="shared" si="21"/>
        <v>H-Cowichan River H</v>
      </c>
      <c r="AN324" s="449" t="s">
        <v>188</v>
      </c>
      <c r="AO324" s="449">
        <v>4.0999999999999996</v>
      </c>
      <c r="AP324" s="449">
        <v>20150204</v>
      </c>
      <c r="AQ324" s="449" t="s">
        <v>1047</v>
      </c>
      <c r="AR324" s="449" t="s">
        <v>1047</v>
      </c>
      <c r="AS324" s="449">
        <v>3</v>
      </c>
      <c r="AT324" s="449">
        <v>185959</v>
      </c>
      <c r="AU324" s="449">
        <v>12</v>
      </c>
      <c r="AV324" s="449"/>
      <c r="AW324" s="449"/>
      <c r="AX324" s="449"/>
      <c r="AY324" s="449"/>
      <c r="AZ324" s="449">
        <v>1</v>
      </c>
      <c r="BA324" s="449">
        <v>3</v>
      </c>
      <c r="BB324" s="449">
        <v>2008</v>
      </c>
      <c r="BC324" s="449">
        <v>20090522</v>
      </c>
      <c r="BD324" s="449">
        <v>20090522</v>
      </c>
      <c r="BE324" s="449" t="s">
        <v>1126</v>
      </c>
      <c r="BF324" s="449" t="s">
        <v>1127</v>
      </c>
      <c r="BG324" s="449" t="s">
        <v>1128</v>
      </c>
      <c r="BH324" s="449" t="s">
        <v>191</v>
      </c>
      <c r="BI324" s="449" t="s">
        <v>192</v>
      </c>
      <c r="BJ324" s="449" t="s">
        <v>193</v>
      </c>
      <c r="BK324" s="449"/>
      <c r="BL324" s="449">
        <v>5.12</v>
      </c>
      <c r="BM324" s="449"/>
      <c r="BN324" s="449" t="s">
        <v>195</v>
      </c>
      <c r="BO324" s="449">
        <v>5000</v>
      </c>
      <c r="BP324" s="449">
        <v>26482</v>
      </c>
      <c r="BQ324" s="449"/>
      <c r="BR324" s="449"/>
      <c r="BS324" s="449">
        <v>0</v>
      </c>
      <c r="BT324" s="449">
        <v>411184</v>
      </c>
      <c r="BU324" s="449"/>
      <c r="BV324" s="449"/>
      <c r="BW324" s="449" t="s">
        <v>214</v>
      </c>
      <c r="BX324" s="449">
        <v>0</v>
      </c>
      <c r="BY324" s="449">
        <v>2</v>
      </c>
      <c r="BZ324" s="449">
        <v>200</v>
      </c>
      <c r="CA324" s="449"/>
      <c r="CB324" s="449" t="s">
        <v>1901</v>
      </c>
      <c r="CC324" s="449" t="s">
        <v>1129</v>
      </c>
      <c r="CD324" s="449" t="s">
        <v>1130</v>
      </c>
      <c r="CE324" s="449" t="s">
        <v>1131</v>
      </c>
      <c r="CF324" s="449" t="s">
        <v>1055</v>
      </c>
      <c r="CG324" s="449" t="s">
        <v>1113</v>
      </c>
      <c r="CH324" s="449" t="s">
        <v>1114</v>
      </c>
      <c r="CI324" s="449" t="s">
        <v>195</v>
      </c>
    </row>
    <row r="325" spans="1:87" x14ac:dyDescent="0.3">
      <c r="A325">
        <f t="shared" si="19"/>
        <v>185819</v>
      </c>
      <c r="B325" t="s">
        <v>2677</v>
      </c>
      <c r="C325" s="389" t="str">
        <f t="shared" si="20"/>
        <v>185819</v>
      </c>
      <c r="D325" s="297" t="s">
        <v>1243</v>
      </c>
      <c r="E325" s="435" t="s">
        <v>2081</v>
      </c>
      <c r="F325" s="435" t="s">
        <v>1607</v>
      </c>
      <c r="G325" s="435" t="s">
        <v>1399</v>
      </c>
      <c r="H325" s="436">
        <v>2005</v>
      </c>
      <c r="I325" s="435" t="s">
        <v>1686</v>
      </c>
      <c r="J325" s="435" t="s">
        <v>2065</v>
      </c>
      <c r="K325" s="435" t="s">
        <v>1612</v>
      </c>
      <c r="L325" s="437">
        <v>38832</v>
      </c>
      <c r="M325" s="437">
        <v>38832</v>
      </c>
      <c r="N325" s="435" t="s">
        <v>1608</v>
      </c>
      <c r="O325" s="436">
        <v>29313</v>
      </c>
      <c r="P325" s="435" t="s">
        <v>1341</v>
      </c>
      <c r="Q325" s="438"/>
      <c r="R325" s="435" t="s">
        <v>1613</v>
      </c>
      <c r="S325" s="436">
        <v>222660</v>
      </c>
      <c r="T325" s="435" t="s">
        <v>1341</v>
      </c>
      <c r="U325" s="441"/>
      <c r="V325" s="435" t="s">
        <v>1341</v>
      </c>
      <c r="W325" s="435" t="s">
        <v>1341</v>
      </c>
      <c r="X325" s="436" t="b">
        <v>0</v>
      </c>
      <c r="Y325" s="435" t="s">
        <v>1341</v>
      </c>
      <c r="Z325" s="435" t="s">
        <v>1341</v>
      </c>
      <c r="AA325" t="str">
        <f t="shared" si="21"/>
        <v>H-Cowichan River H</v>
      </c>
      <c r="AN325" s="449" t="s">
        <v>188</v>
      </c>
      <c r="AO325" s="449">
        <v>4.0999999999999996</v>
      </c>
      <c r="AP325" s="449">
        <v>20150204</v>
      </c>
      <c r="AQ325" s="449" t="s">
        <v>1047</v>
      </c>
      <c r="AR325" s="449" t="s">
        <v>1047</v>
      </c>
      <c r="AS325" s="449">
        <v>3</v>
      </c>
      <c r="AT325" s="449">
        <v>185960</v>
      </c>
      <c r="AU325" s="449">
        <v>12</v>
      </c>
      <c r="AV325" s="449"/>
      <c r="AW325" s="449"/>
      <c r="AX325" s="449"/>
      <c r="AY325" s="449"/>
      <c r="AZ325" s="449">
        <v>1</v>
      </c>
      <c r="BA325" s="449">
        <v>3</v>
      </c>
      <c r="BB325" s="449">
        <v>2008</v>
      </c>
      <c r="BC325" s="449">
        <v>20090601</v>
      </c>
      <c r="BD325" s="449">
        <v>20090601</v>
      </c>
      <c r="BE325" s="449" t="s">
        <v>1080</v>
      </c>
      <c r="BF325" s="449" t="s">
        <v>1081</v>
      </c>
      <c r="BG325" s="449" t="s">
        <v>1082</v>
      </c>
      <c r="BH325" s="449" t="s">
        <v>191</v>
      </c>
      <c r="BI325" s="449" t="s">
        <v>192</v>
      </c>
      <c r="BJ325" s="449" t="s">
        <v>193</v>
      </c>
      <c r="BK325" s="449"/>
      <c r="BL325" s="449">
        <v>4.5</v>
      </c>
      <c r="BM325" s="449">
        <v>73</v>
      </c>
      <c r="BN325" s="449" t="s">
        <v>195</v>
      </c>
      <c r="BO325" s="449">
        <v>5000</v>
      </c>
      <c r="BP325" s="449">
        <v>29990</v>
      </c>
      <c r="BQ325" s="449"/>
      <c r="BR325" s="449"/>
      <c r="BS325" s="449">
        <v>0</v>
      </c>
      <c r="BT325" s="449">
        <v>310315</v>
      </c>
      <c r="BU325" s="449">
        <v>5000</v>
      </c>
      <c r="BV325" s="449">
        <v>38</v>
      </c>
      <c r="BW325" s="449" t="s">
        <v>214</v>
      </c>
      <c r="BX325" s="449">
        <v>1.2999999999999999E-3</v>
      </c>
      <c r="BY325" s="449">
        <v>1</v>
      </c>
      <c r="BZ325" s="449">
        <v>800</v>
      </c>
      <c r="CA325" s="449"/>
      <c r="CB325" s="449" t="s">
        <v>1902</v>
      </c>
      <c r="CC325" s="449" t="s">
        <v>1084</v>
      </c>
      <c r="CD325" s="449" t="s">
        <v>1085</v>
      </c>
      <c r="CE325" s="449" t="s">
        <v>1086</v>
      </c>
      <c r="CF325" s="449" t="s">
        <v>1055</v>
      </c>
      <c r="CG325" s="449" t="s">
        <v>1087</v>
      </c>
      <c r="CH325" s="449" t="s">
        <v>1088</v>
      </c>
      <c r="CI325" s="449" t="s">
        <v>195</v>
      </c>
    </row>
    <row r="326" spans="1:87" x14ac:dyDescent="0.3">
      <c r="A326">
        <f t="shared" si="19"/>
        <v>185820</v>
      </c>
      <c r="B326" t="s">
        <v>2677</v>
      </c>
      <c r="C326" s="389" t="str">
        <f t="shared" si="20"/>
        <v>185820</v>
      </c>
      <c r="D326" s="297" t="s">
        <v>1243</v>
      </c>
      <c r="E326" s="435" t="s">
        <v>2082</v>
      </c>
      <c r="F326" s="435" t="s">
        <v>1607</v>
      </c>
      <c r="G326" s="435" t="s">
        <v>1399</v>
      </c>
      <c r="H326" s="436">
        <v>2005</v>
      </c>
      <c r="I326" s="435" t="s">
        <v>1686</v>
      </c>
      <c r="J326" s="435" t="s">
        <v>2065</v>
      </c>
      <c r="K326" s="435" t="s">
        <v>1612</v>
      </c>
      <c r="L326" s="437">
        <v>38832</v>
      </c>
      <c r="M326" s="437">
        <v>38832</v>
      </c>
      <c r="N326" s="435" t="s">
        <v>1608</v>
      </c>
      <c r="O326" s="436">
        <v>26426</v>
      </c>
      <c r="P326" s="435" t="s">
        <v>1341</v>
      </c>
      <c r="Q326" s="438"/>
      <c r="R326" s="435" t="s">
        <v>1613</v>
      </c>
      <c r="S326" s="436">
        <v>201740</v>
      </c>
      <c r="T326" s="435" t="s">
        <v>1608</v>
      </c>
      <c r="U326" s="439">
        <v>133</v>
      </c>
      <c r="V326" s="435" t="s">
        <v>1341</v>
      </c>
      <c r="W326" s="435" t="s">
        <v>1341</v>
      </c>
      <c r="X326" s="436" t="b">
        <v>0</v>
      </c>
      <c r="Y326" s="435" t="s">
        <v>1341</v>
      </c>
      <c r="Z326" s="435" t="s">
        <v>1341</v>
      </c>
      <c r="AA326" t="str">
        <f t="shared" si="21"/>
        <v>H-Cowichan River H</v>
      </c>
      <c r="AN326" s="449" t="s">
        <v>188</v>
      </c>
      <c r="AO326" s="449">
        <v>4.0999999999999996</v>
      </c>
      <c r="AP326" s="449">
        <v>20150204</v>
      </c>
      <c r="AQ326" s="449" t="s">
        <v>1047</v>
      </c>
      <c r="AR326" s="449" t="s">
        <v>1047</v>
      </c>
      <c r="AS326" s="449">
        <v>3</v>
      </c>
      <c r="AT326" s="449">
        <v>185961</v>
      </c>
      <c r="AU326" s="449">
        <v>12</v>
      </c>
      <c r="AV326" s="449"/>
      <c r="AW326" s="449"/>
      <c r="AX326" s="449"/>
      <c r="AY326" s="449"/>
      <c r="AZ326" s="449">
        <v>1</v>
      </c>
      <c r="BA326" s="449">
        <v>3</v>
      </c>
      <c r="BB326" s="449">
        <v>2008</v>
      </c>
      <c r="BC326" s="449">
        <v>20090601</v>
      </c>
      <c r="BD326" s="449">
        <v>20090601</v>
      </c>
      <c r="BE326" s="449" t="s">
        <v>1080</v>
      </c>
      <c r="BF326" s="449" t="s">
        <v>1081</v>
      </c>
      <c r="BG326" s="449" t="s">
        <v>1082</v>
      </c>
      <c r="BH326" s="449" t="s">
        <v>191</v>
      </c>
      <c r="BI326" s="449" t="s">
        <v>192</v>
      </c>
      <c r="BJ326" s="449" t="s">
        <v>193</v>
      </c>
      <c r="BK326" s="449"/>
      <c r="BL326" s="449">
        <v>4.5</v>
      </c>
      <c r="BM326" s="449">
        <v>73</v>
      </c>
      <c r="BN326" s="449" t="s">
        <v>195</v>
      </c>
      <c r="BO326" s="449">
        <v>5000</v>
      </c>
      <c r="BP326" s="449">
        <v>30058</v>
      </c>
      <c r="BQ326" s="449"/>
      <c r="BR326" s="449"/>
      <c r="BS326" s="449">
        <v>0</v>
      </c>
      <c r="BT326" s="449">
        <v>311017</v>
      </c>
      <c r="BU326" s="449">
        <v>5000</v>
      </c>
      <c r="BV326" s="449">
        <v>38</v>
      </c>
      <c r="BW326" s="449" t="s">
        <v>214</v>
      </c>
      <c r="BX326" s="449">
        <v>1.2999999999999999E-3</v>
      </c>
      <c r="BY326" s="449">
        <v>1</v>
      </c>
      <c r="BZ326" s="449">
        <v>800</v>
      </c>
      <c r="CA326" s="449"/>
      <c r="CB326" s="449" t="s">
        <v>1903</v>
      </c>
      <c r="CC326" s="449" t="s">
        <v>1084</v>
      </c>
      <c r="CD326" s="449" t="s">
        <v>1085</v>
      </c>
      <c r="CE326" s="449" t="s">
        <v>1086</v>
      </c>
      <c r="CF326" s="449" t="s">
        <v>1055</v>
      </c>
      <c r="CG326" s="449" t="s">
        <v>1087</v>
      </c>
      <c r="CH326" s="449" t="s">
        <v>1088</v>
      </c>
      <c r="CI326" s="449" t="s">
        <v>195</v>
      </c>
    </row>
    <row r="327" spans="1:87" x14ac:dyDescent="0.3">
      <c r="A327">
        <f t="shared" si="19"/>
        <v>185644</v>
      </c>
      <c r="B327" t="s">
        <v>2677</v>
      </c>
      <c r="C327" s="389" t="str">
        <f t="shared" si="20"/>
        <v>185644</v>
      </c>
      <c r="D327" s="297" t="s">
        <v>1243</v>
      </c>
      <c r="E327" s="435" t="s">
        <v>2037</v>
      </c>
      <c r="F327" s="435" t="s">
        <v>1607</v>
      </c>
      <c r="G327" s="435" t="s">
        <v>1403</v>
      </c>
      <c r="H327" s="436">
        <v>2006</v>
      </c>
      <c r="I327" s="435" t="s">
        <v>1670</v>
      </c>
      <c r="J327" s="435" t="s">
        <v>1671</v>
      </c>
      <c r="K327" s="435" t="s">
        <v>1612</v>
      </c>
      <c r="L327" s="437">
        <v>39231</v>
      </c>
      <c r="M327" s="437">
        <v>39231</v>
      </c>
      <c r="N327" s="435" t="s">
        <v>1608</v>
      </c>
      <c r="O327" s="436">
        <v>15082</v>
      </c>
      <c r="P327" s="435" t="s">
        <v>1341</v>
      </c>
      <c r="Q327" s="441"/>
      <c r="R327" s="435" t="s">
        <v>1613</v>
      </c>
      <c r="S327" s="436">
        <v>259693</v>
      </c>
      <c r="T327" s="435" t="s">
        <v>1341</v>
      </c>
      <c r="U327" s="441"/>
      <c r="V327" s="435" t="s">
        <v>1341</v>
      </c>
      <c r="W327" s="435" t="s">
        <v>1341</v>
      </c>
      <c r="X327" s="436" t="b">
        <v>0</v>
      </c>
      <c r="Y327" s="435" t="s">
        <v>1341</v>
      </c>
      <c r="Z327" s="435" t="s">
        <v>1341</v>
      </c>
      <c r="AA327" t="str">
        <f t="shared" si="21"/>
        <v>H-Big Qualicum River H</v>
      </c>
      <c r="AN327" s="449" t="s">
        <v>188</v>
      </c>
      <c r="AO327" s="449">
        <v>4.0999999999999996</v>
      </c>
      <c r="AP327" s="449">
        <v>20150204</v>
      </c>
      <c r="AQ327" s="449" t="s">
        <v>1047</v>
      </c>
      <c r="AR327" s="449" t="s">
        <v>1047</v>
      </c>
      <c r="AS327" s="449">
        <v>3</v>
      </c>
      <c r="AT327" s="449">
        <v>185962</v>
      </c>
      <c r="AU327" s="449">
        <v>12</v>
      </c>
      <c r="AV327" s="449"/>
      <c r="AW327" s="449"/>
      <c r="AX327" s="449"/>
      <c r="AY327" s="449"/>
      <c r="AZ327" s="449">
        <v>1</v>
      </c>
      <c r="BA327" s="449">
        <v>3</v>
      </c>
      <c r="BB327" s="449">
        <v>2008</v>
      </c>
      <c r="BC327" s="449">
        <v>20090601</v>
      </c>
      <c r="BD327" s="449">
        <v>20090601</v>
      </c>
      <c r="BE327" s="449" t="s">
        <v>1080</v>
      </c>
      <c r="BF327" s="449" t="s">
        <v>1081</v>
      </c>
      <c r="BG327" s="449" t="s">
        <v>1082</v>
      </c>
      <c r="BH327" s="449" t="s">
        <v>191</v>
      </c>
      <c r="BI327" s="449" t="s">
        <v>192</v>
      </c>
      <c r="BJ327" s="449" t="s">
        <v>193</v>
      </c>
      <c r="BK327" s="449"/>
      <c r="BL327" s="449">
        <v>4.5</v>
      </c>
      <c r="BM327" s="449">
        <v>73</v>
      </c>
      <c r="BN327" s="449" t="s">
        <v>195</v>
      </c>
      <c r="BO327" s="449">
        <v>5000</v>
      </c>
      <c r="BP327" s="449">
        <v>29546</v>
      </c>
      <c r="BQ327" s="449"/>
      <c r="BR327" s="449"/>
      <c r="BS327" s="449">
        <v>0</v>
      </c>
      <c r="BT327" s="449">
        <v>305723</v>
      </c>
      <c r="BU327" s="449">
        <v>5000</v>
      </c>
      <c r="BV327" s="449">
        <v>37</v>
      </c>
      <c r="BW327" s="449" t="s">
        <v>214</v>
      </c>
      <c r="BX327" s="449">
        <v>1.2999999999999999E-3</v>
      </c>
      <c r="BY327" s="449">
        <v>1</v>
      </c>
      <c r="BZ327" s="449">
        <v>800</v>
      </c>
      <c r="CA327" s="449"/>
      <c r="CB327" s="449" t="s">
        <v>1904</v>
      </c>
      <c r="CC327" s="449" t="s">
        <v>1084</v>
      </c>
      <c r="CD327" s="449" t="s">
        <v>1085</v>
      </c>
      <c r="CE327" s="449" t="s">
        <v>1086</v>
      </c>
      <c r="CF327" s="449" t="s">
        <v>1055</v>
      </c>
      <c r="CG327" s="449" t="s">
        <v>1087</v>
      </c>
      <c r="CH327" s="449" t="s">
        <v>1088</v>
      </c>
      <c r="CI327" s="449" t="s">
        <v>195</v>
      </c>
    </row>
    <row r="328" spans="1:87" x14ac:dyDescent="0.3">
      <c r="A328">
        <f t="shared" si="19"/>
        <v>185743</v>
      </c>
      <c r="B328" t="s">
        <v>2677</v>
      </c>
      <c r="C328" s="389" t="str">
        <f t="shared" si="20"/>
        <v>185743</v>
      </c>
      <c r="D328" s="297" t="s">
        <v>1243</v>
      </c>
      <c r="E328" s="435" t="s">
        <v>2031</v>
      </c>
      <c r="F328" s="435" t="s">
        <v>1607</v>
      </c>
      <c r="G328" s="435" t="s">
        <v>1403</v>
      </c>
      <c r="H328" s="436">
        <v>2006</v>
      </c>
      <c r="I328" s="435" t="s">
        <v>1670</v>
      </c>
      <c r="J328" s="435" t="s">
        <v>1671</v>
      </c>
      <c r="K328" s="435" t="s">
        <v>1612</v>
      </c>
      <c r="L328" s="437">
        <v>39231</v>
      </c>
      <c r="M328" s="437">
        <v>39231</v>
      </c>
      <c r="N328" s="435" t="s">
        <v>1608</v>
      </c>
      <c r="O328" s="436">
        <v>28289</v>
      </c>
      <c r="P328" s="435" t="s">
        <v>1341</v>
      </c>
      <c r="Q328" s="441"/>
      <c r="R328" s="435" t="s">
        <v>1613</v>
      </c>
      <c r="S328" s="436">
        <v>492032</v>
      </c>
      <c r="T328" s="435" t="s">
        <v>1608</v>
      </c>
      <c r="U328" s="436">
        <v>286</v>
      </c>
      <c r="V328" s="435" t="s">
        <v>1341</v>
      </c>
      <c r="W328" s="435" t="s">
        <v>1341</v>
      </c>
      <c r="X328" s="436" t="b">
        <v>0</v>
      </c>
      <c r="Y328" s="435" t="s">
        <v>1341</v>
      </c>
      <c r="Z328" s="435" t="s">
        <v>1341</v>
      </c>
      <c r="AA328" t="str">
        <f t="shared" si="21"/>
        <v>H-Big Qualicum River H</v>
      </c>
      <c r="AN328" s="449" t="s">
        <v>188</v>
      </c>
      <c r="AO328" s="449">
        <v>4.0999999999999996</v>
      </c>
      <c r="AP328" s="449">
        <v>20150204</v>
      </c>
      <c r="AQ328" s="449" t="s">
        <v>1047</v>
      </c>
      <c r="AR328" s="449" t="s">
        <v>1047</v>
      </c>
      <c r="AS328" s="449">
        <v>3</v>
      </c>
      <c r="AT328" s="449">
        <v>186015</v>
      </c>
      <c r="AU328" s="449">
        <v>12</v>
      </c>
      <c r="AV328" s="449"/>
      <c r="AW328" s="449"/>
      <c r="AX328" s="449"/>
      <c r="AY328" s="449"/>
      <c r="AZ328" s="449">
        <v>1</v>
      </c>
      <c r="BA328" s="449">
        <v>3</v>
      </c>
      <c r="BB328" s="449">
        <v>2007</v>
      </c>
      <c r="BC328" s="449">
        <v>20080425</v>
      </c>
      <c r="BD328" s="449">
        <v>20080425</v>
      </c>
      <c r="BE328" s="449" t="s">
        <v>1139</v>
      </c>
      <c r="BF328" s="449" t="s">
        <v>1133</v>
      </c>
      <c r="BG328" s="449" t="s">
        <v>1134</v>
      </c>
      <c r="BH328" s="449" t="s">
        <v>191</v>
      </c>
      <c r="BI328" s="449" t="s">
        <v>192</v>
      </c>
      <c r="BJ328" s="449" t="s">
        <v>193</v>
      </c>
      <c r="BK328" s="449"/>
      <c r="BL328" s="449">
        <v>6.03</v>
      </c>
      <c r="BM328" s="449">
        <v>84</v>
      </c>
      <c r="BN328" s="449" t="s">
        <v>195</v>
      </c>
      <c r="BO328" s="449">
        <v>5000</v>
      </c>
      <c r="BP328" s="449">
        <v>10816</v>
      </c>
      <c r="BQ328" s="449"/>
      <c r="BR328" s="449"/>
      <c r="BS328" s="449"/>
      <c r="BT328" s="449"/>
      <c r="BU328" s="449"/>
      <c r="BV328" s="449"/>
      <c r="BW328" s="449"/>
      <c r="BX328" s="449"/>
      <c r="BY328" s="449">
        <v>1</v>
      </c>
      <c r="BZ328" s="449">
        <v>200</v>
      </c>
      <c r="CA328" s="449"/>
      <c r="CB328" s="449" t="s">
        <v>1172</v>
      </c>
      <c r="CC328" s="449" t="s">
        <v>1141</v>
      </c>
      <c r="CD328" s="449" t="s">
        <v>1137</v>
      </c>
      <c r="CE328" s="449" t="s">
        <v>1138</v>
      </c>
      <c r="CF328" s="449" t="s">
        <v>1055</v>
      </c>
      <c r="CG328" s="449" t="s">
        <v>1113</v>
      </c>
      <c r="CH328" s="449" t="s">
        <v>1114</v>
      </c>
      <c r="CI328" s="449" t="s">
        <v>195</v>
      </c>
    </row>
    <row r="329" spans="1:87" x14ac:dyDescent="0.3">
      <c r="A329">
        <f t="shared" si="19"/>
        <v>185744</v>
      </c>
      <c r="B329" t="s">
        <v>2677</v>
      </c>
      <c r="C329" s="389" t="str">
        <f t="shared" si="20"/>
        <v>185744</v>
      </c>
      <c r="D329" s="297" t="s">
        <v>1243</v>
      </c>
      <c r="E329" s="435" t="s">
        <v>2042</v>
      </c>
      <c r="F329" s="435" t="s">
        <v>1607</v>
      </c>
      <c r="G329" s="435" t="s">
        <v>1403</v>
      </c>
      <c r="H329" s="436">
        <v>2006</v>
      </c>
      <c r="I329" s="435" t="s">
        <v>1670</v>
      </c>
      <c r="J329" s="435" t="s">
        <v>1671</v>
      </c>
      <c r="K329" s="435" t="s">
        <v>1612</v>
      </c>
      <c r="L329" s="437">
        <v>39231</v>
      </c>
      <c r="M329" s="437">
        <v>39231</v>
      </c>
      <c r="N329" s="435" t="s">
        <v>1608</v>
      </c>
      <c r="O329" s="436">
        <v>28658</v>
      </c>
      <c r="P329" s="435" t="s">
        <v>1341</v>
      </c>
      <c r="Q329" s="438"/>
      <c r="R329" s="435" t="s">
        <v>1613</v>
      </c>
      <c r="S329" s="436">
        <v>493459</v>
      </c>
      <c r="T329" s="435" t="s">
        <v>1341</v>
      </c>
      <c r="U329" s="440"/>
      <c r="V329" s="435" t="s">
        <v>1341</v>
      </c>
      <c r="W329" s="435" t="s">
        <v>1341</v>
      </c>
      <c r="X329" s="436" t="b">
        <v>0</v>
      </c>
      <c r="Y329" s="435" t="s">
        <v>1341</v>
      </c>
      <c r="Z329" s="435" t="s">
        <v>1341</v>
      </c>
      <c r="AA329" t="str">
        <f t="shared" si="21"/>
        <v>H-Big Qualicum River H</v>
      </c>
      <c r="AN329" s="449" t="s">
        <v>188</v>
      </c>
      <c r="AO329" s="449">
        <v>4.0999999999999996</v>
      </c>
      <c r="AP329" s="449">
        <v>20150204</v>
      </c>
      <c r="AQ329" s="449" t="s">
        <v>1047</v>
      </c>
      <c r="AR329" s="449" t="s">
        <v>1047</v>
      </c>
      <c r="AS329" s="449">
        <v>3</v>
      </c>
      <c r="AT329" s="449">
        <v>186016</v>
      </c>
      <c r="AU329" s="449">
        <v>12</v>
      </c>
      <c r="AV329" s="449"/>
      <c r="AW329" s="449"/>
      <c r="AX329" s="449"/>
      <c r="AY329" s="449"/>
      <c r="AZ329" s="449">
        <v>1</v>
      </c>
      <c r="BA329" s="449">
        <v>3</v>
      </c>
      <c r="BB329" s="449">
        <v>2007</v>
      </c>
      <c r="BC329" s="449">
        <v>20080425</v>
      </c>
      <c r="BD329" s="449">
        <v>20080425</v>
      </c>
      <c r="BE329" s="449" t="s">
        <v>1139</v>
      </c>
      <c r="BF329" s="449" t="s">
        <v>1133</v>
      </c>
      <c r="BG329" s="449" t="s">
        <v>1134</v>
      </c>
      <c r="BH329" s="449" t="s">
        <v>191</v>
      </c>
      <c r="BI329" s="449" t="s">
        <v>192</v>
      </c>
      <c r="BJ329" s="449" t="s">
        <v>193</v>
      </c>
      <c r="BK329" s="449"/>
      <c r="BL329" s="449">
        <v>6.03</v>
      </c>
      <c r="BM329" s="449">
        <v>84</v>
      </c>
      <c r="BN329" s="449" t="s">
        <v>195</v>
      </c>
      <c r="BO329" s="449">
        <v>5000</v>
      </c>
      <c r="BP329" s="449">
        <v>10822</v>
      </c>
      <c r="BQ329" s="449"/>
      <c r="BR329" s="449"/>
      <c r="BS329" s="449"/>
      <c r="BT329" s="449"/>
      <c r="BU329" s="449"/>
      <c r="BV329" s="449"/>
      <c r="BW329" s="449"/>
      <c r="BX329" s="449"/>
      <c r="BY329" s="449">
        <v>1</v>
      </c>
      <c r="BZ329" s="449">
        <v>200</v>
      </c>
      <c r="CA329" s="449"/>
      <c r="CB329" s="449" t="s">
        <v>1172</v>
      </c>
      <c r="CC329" s="449" t="s">
        <v>1141</v>
      </c>
      <c r="CD329" s="449" t="s">
        <v>1137</v>
      </c>
      <c r="CE329" s="449" t="s">
        <v>1138</v>
      </c>
      <c r="CF329" s="449" t="s">
        <v>1055</v>
      </c>
      <c r="CG329" s="449" t="s">
        <v>1113</v>
      </c>
      <c r="CH329" s="449" t="s">
        <v>1114</v>
      </c>
      <c r="CI329" s="449" t="s">
        <v>195</v>
      </c>
    </row>
    <row r="330" spans="1:87" x14ac:dyDescent="0.3">
      <c r="A330">
        <f t="shared" si="19"/>
        <v>185745</v>
      </c>
      <c r="B330" t="s">
        <v>2677</v>
      </c>
      <c r="C330" s="389" t="str">
        <f t="shared" si="20"/>
        <v>185745</v>
      </c>
      <c r="D330" s="297" t="s">
        <v>1243</v>
      </c>
      <c r="E330" s="435" t="s">
        <v>2043</v>
      </c>
      <c r="F330" s="435" t="s">
        <v>1607</v>
      </c>
      <c r="G330" s="435" t="s">
        <v>1403</v>
      </c>
      <c r="H330" s="436">
        <v>2006</v>
      </c>
      <c r="I330" s="435" t="s">
        <v>1670</v>
      </c>
      <c r="J330" s="435" t="s">
        <v>1671</v>
      </c>
      <c r="K330" s="435" t="s">
        <v>1612</v>
      </c>
      <c r="L330" s="437">
        <v>39231</v>
      </c>
      <c r="M330" s="437">
        <v>39231</v>
      </c>
      <c r="N330" s="435" t="s">
        <v>1608</v>
      </c>
      <c r="O330" s="436">
        <v>25326</v>
      </c>
      <c r="P330" s="435" t="s">
        <v>1341</v>
      </c>
      <c r="Q330" s="441"/>
      <c r="R330" s="435" t="s">
        <v>1613</v>
      </c>
      <c r="S330" s="436">
        <v>436092</v>
      </c>
      <c r="T330" s="435" t="s">
        <v>1341</v>
      </c>
      <c r="U330" s="441"/>
      <c r="V330" s="435" t="s">
        <v>1341</v>
      </c>
      <c r="W330" s="435" t="s">
        <v>1341</v>
      </c>
      <c r="X330" s="436" t="b">
        <v>0</v>
      </c>
      <c r="Y330" s="435" t="s">
        <v>1341</v>
      </c>
      <c r="Z330" s="435" t="s">
        <v>1341</v>
      </c>
      <c r="AA330" t="str">
        <f t="shared" si="21"/>
        <v>H-Big Qualicum River H</v>
      </c>
      <c r="AN330" s="449" t="s">
        <v>188</v>
      </c>
      <c r="AO330" s="449">
        <v>4.0999999999999996</v>
      </c>
      <c r="AP330" s="449">
        <v>20150204</v>
      </c>
      <c r="AQ330" s="449" t="s">
        <v>1047</v>
      </c>
      <c r="AR330" s="449" t="s">
        <v>1047</v>
      </c>
      <c r="AS330" s="449">
        <v>3</v>
      </c>
      <c r="AT330" s="449">
        <v>186030</v>
      </c>
      <c r="AU330" s="449">
        <v>12</v>
      </c>
      <c r="AV330" s="449"/>
      <c r="AW330" s="449"/>
      <c r="AX330" s="449"/>
      <c r="AY330" s="449"/>
      <c r="AZ330" s="449">
        <v>1</v>
      </c>
      <c r="BA330" s="449">
        <v>3</v>
      </c>
      <c r="BB330" s="449">
        <v>2006</v>
      </c>
      <c r="BC330" s="449">
        <v>20070523</v>
      </c>
      <c r="BD330" s="449">
        <v>20070523</v>
      </c>
      <c r="BE330" s="449" t="s">
        <v>1048</v>
      </c>
      <c r="BF330" s="449" t="s">
        <v>1049</v>
      </c>
      <c r="BG330" s="449" t="s">
        <v>1050</v>
      </c>
      <c r="BH330" s="449" t="s">
        <v>191</v>
      </c>
      <c r="BI330" s="449" t="s">
        <v>192</v>
      </c>
      <c r="BJ330" s="449" t="s">
        <v>193</v>
      </c>
      <c r="BK330" s="449"/>
      <c r="BL330" s="449">
        <v>6.3</v>
      </c>
      <c r="BM330" s="449">
        <v>83</v>
      </c>
      <c r="BN330" s="449" t="s">
        <v>195</v>
      </c>
      <c r="BO330" s="449">
        <v>5000</v>
      </c>
      <c r="BP330" s="449">
        <v>24493</v>
      </c>
      <c r="BQ330" s="449"/>
      <c r="BR330" s="449"/>
      <c r="BS330" s="449">
        <v>5000</v>
      </c>
      <c r="BT330" s="449">
        <v>443</v>
      </c>
      <c r="BU330" s="449"/>
      <c r="BV330" s="449"/>
      <c r="BW330" s="449"/>
      <c r="BX330" s="449">
        <v>1.78E-2</v>
      </c>
      <c r="BY330" s="449">
        <v>1</v>
      </c>
      <c r="BZ330" s="449">
        <v>1295</v>
      </c>
      <c r="CA330" s="449"/>
      <c r="CB330" s="449"/>
      <c r="CC330" s="449" t="s">
        <v>1052</v>
      </c>
      <c r="CD330" s="449" t="s">
        <v>1053</v>
      </c>
      <c r="CE330" s="449" t="s">
        <v>1054</v>
      </c>
      <c r="CF330" s="449" t="s">
        <v>1055</v>
      </c>
      <c r="CG330" s="449" t="s">
        <v>1056</v>
      </c>
      <c r="CH330" s="449" t="s">
        <v>1057</v>
      </c>
      <c r="CI330" s="449" t="s">
        <v>195</v>
      </c>
    </row>
    <row r="331" spans="1:87" x14ac:dyDescent="0.3">
      <c r="A331">
        <f t="shared" si="19"/>
        <v>185746</v>
      </c>
      <c r="B331" t="s">
        <v>2677</v>
      </c>
      <c r="C331" s="389" t="str">
        <f t="shared" si="20"/>
        <v>185746</v>
      </c>
      <c r="D331" s="297" t="s">
        <v>1243</v>
      </c>
      <c r="E331" s="435" t="s">
        <v>2044</v>
      </c>
      <c r="F331" s="435" t="s">
        <v>1607</v>
      </c>
      <c r="G331" s="435" t="s">
        <v>1403</v>
      </c>
      <c r="H331" s="436">
        <v>2006</v>
      </c>
      <c r="I331" s="435" t="s">
        <v>1670</v>
      </c>
      <c r="J331" s="435" t="s">
        <v>1671</v>
      </c>
      <c r="K331" s="435" t="s">
        <v>1612</v>
      </c>
      <c r="L331" s="437">
        <v>39231</v>
      </c>
      <c r="M331" s="437">
        <v>39231</v>
      </c>
      <c r="N331" s="435" t="s">
        <v>1608</v>
      </c>
      <c r="O331" s="436">
        <v>28001</v>
      </c>
      <c r="P331" s="435" t="s">
        <v>1341</v>
      </c>
      <c r="Q331" s="441"/>
      <c r="R331" s="435" t="s">
        <v>1613</v>
      </c>
      <c r="S331" s="436">
        <v>491998</v>
      </c>
      <c r="T331" s="435" t="s">
        <v>1608</v>
      </c>
      <c r="U331" s="439">
        <v>571</v>
      </c>
      <c r="V331" s="435" t="s">
        <v>1341</v>
      </c>
      <c r="W331" s="435" t="s">
        <v>1341</v>
      </c>
      <c r="X331" s="436" t="b">
        <v>0</v>
      </c>
      <c r="Y331" s="435" t="s">
        <v>1341</v>
      </c>
      <c r="Z331" s="435" t="s">
        <v>1341</v>
      </c>
      <c r="AA331" t="str">
        <f t="shared" si="21"/>
        <v>H-Big Qualicum River H</v>
      </c>
      <c r="AN331" s="449" t="s">
        <v>188</v>
      </c>
      <c r="AO331" s="449">
        <v>4.0999999999999996</v>
      </c>
      <c r="AP331" s="449">
        <v>20150204</v>
      </c>
      <c r="AQ331" s="449" t="s">
        <v>1047</v>
      </c>
      <c r="AR331" s="449" t="s">
        <v>1047</v>
      </c>
      <c r="AS331" s="449">
        <v>3</v>
      </c>
      <c r="AT331" s="449">
        <v>186031</v>
      </c>
      <c r="AU331" s="449">
        <v>12</v>
      </c>
      <c r="AV331" s="449"/>
      <c r="AW331" s="449"/>
      <c r="AX331" s="449"/>
      <c r="AY331" s="449"/>
      <c r="AZ331" s="449">
        <v>1</v>
      </c>
      <c r="BA331" s="449">
        <v>3</v>
      </c>
      <c r="BB331" s="449">
        <v>2006</v>
      </c>
      <c r="BC331" s="449">
        <v>20070524</v>
      </c>
      <c r="BD331" s="449">
        <v>20070524</v>
      </c>
      <c r="BE331" s="449" t="s">
        <v>1048</v>
      </c>
      <c r="BF331" s="449" t="s">
        <v>1049</v>
      </c>
      <c r="BG331" s="449" t="s">
        <v>1050</v>
      </c>
      <c r="BH331" s="449" t="s">
        <v>191</v>
      </c>
      <c r="BI331" s="449" t="s">
        <v>192</v>
      </c>
      <c r="BJ331" s="449" t="s">
        <v>193</v>
      </c>
      <c r="BK331" s="449"/>
      <c r="BL331" s="449">
        <v>6</v>
      </c>
      <c r="BM331" s="449">
        <v>82</v>
      </c>
      <c r="BN331" s="449" t="s">
        <v>195</v>
      </c>
      <c r="BO331" s="449">
        <v>5000</v>
      </c>
      <c r="BP331" s="449">
        <v>25699</v>
      </c>
      <c r="BQ331" s="449"/>
      <c r="BR331" s="449"/>
      <c r="BS331" s="449">
        <v>5000</v>
      </c>
      <c r="BT331" s="449">
        <v>347</v>
      </c>
      <c r="BU331" s="449"/>
      <c r="BV331" s="449"/>
      <c r="BW331" s="449"/>
      <c r="BX331" s="449">
        <v>1.3299999999999999E-2</v>
      </c>
      <c r="BY331" s="449">
        <v>1</v>
      </c>
      <c r="BZ331" s="449">
        <v>1275</v>
      </c>
      <c r="CA331" s="449"/>
      <c r="CB331" s="449"/>
      <c r="CC331" s="449" t="s">
        <v>1052</v>
      </c>
      <c r="CD331" s="449" t="s">
        <v>1053</v>
      </c>
      <c r="CE331" s="449" t="s">
        <v>1054</v>
      </c>
      <c r="CF331" s="449" t="s">
        <v>1055</v>
      </c>
      <c r="CG331" s="449" t="s">
        <v>1056</v>
      </c>
      <c r="CH331" s="449" t="s">
        <v>1057</v>
      </c>
      <c r="CI331" s="449" t="s">
        <v>195</v>
      </c>
    </row>
    <row r="332" spans="1:87" x14ac:dyDescent="0.3">
      <c r="A332">
        <f t="shared" si="19"/>
        <v>185813</v>
      </c>
      <c r="B332" t="s">
        <v>2677</v>
      </c>
      <c r="C332" s="389" t="str">
        <f t="shared" si="20"/>
        <v>185813</v>
      </c>
      <c r="D332" s="297" t="s">
        <v>1243</v>
      </c>
      <c r="E332" s="435" t="s">
        <v>2046</v>
      </c>
      <c r="F332" s="435" t="s">
        <v>1607</v>
      </c>
      <c r="G332" s="435" t="s">
        <v>1403</v>
      </c>
      <c r="H332" s="436">
        <v>2006</v>
      </c>
      <c r="I332" s="435" t="s">
        <v>1670</v>
      </c>
      <c r="J332" s="435" t="s">
        <v>1671</v>
      </c>
      <c r="K332" s="435" t="s">
        <v>1612</v>
      </c>
      <c r="L332" s="437">
        <v>39231</v>
      </c>
      <c r="M332" s="437">
        <v>39231</v>
      </c>
      <c r="N332" s="435" t="s">
        <v>1608</v>
      </c>
      <c r="O332" s="436">
        <v>25172</v>
      </c>
      <c r="P332" s="435" t="s">
        <v>1341</v>
      </c>
      <c r="Q332" s="438"/>
      <c r="R332" s="435" t="s">
        <v>1613</v>
      </c>
      <c r="S332" s="436">
        <v>433441</v>
      </c>
      <c r="T332" s="435" t="s">
        <v>1341</v>
      </c>
      <c r="U332" s="440"/>
      <c r="V332" s="435" t="s">
        <v>1341</v>
      </c>
      <c r="W332" s="435" t="s">
        <v>1341</v>
      </c>
      <c r="X332" s="436" t="b">
        <v>0</v>
      </c>
      <c r="Y332" s="435" t="s">
        <v>1341</v>
      </c>
      <c r="Z332" s="435" t="s">
        <v>1341</v>
      </c>
      <c r="AA332" t="str">
        <f t="shared" si="21"/>
        <v>H-Big Qualicum River H</v>
      </c>
      <c r="AN332" s="449" t="s">
        <v>188</v>
      </c>
      <c r="AO332" s="449">
        <v>4.0999999999999996</v>
      </c>
      <c r="AP332" s="449">
        <v>20150204</v>
      </c>
      <c r="AQ332" s="449" t="s">
        <v>1047</v>
      </c>
      <c r="AR332" s="449" t="s">
        <v>1047</v>
      </c>
      <c r="AS332" s="449">
        <v>3</v>
      </c>
      <c r="AT332" s="449">
        <v>186032</v>
      </c>
      <c r="AU332" s="449">
        <v>12</v>
      </c>
      <c r="AV332" s="449"/>
      <c r="AW332" s="449"/>
      <c r="AX332" s="449"/>
      <c r="AY332" s="449"/>
      <c r="AZ332" s="449">
        <v>1</v>
      </c>
      <c r="BA332" s="449">
        <v>3</v>
      </c>
      <c r="BB332" s="449">
        <v>2006</v>
      </c>
      <c r="BC332" s="449">
        <v>20070530</v>
      </c>
      <c r="BD332" s="449">
        <v>20070530</v>
      </c>
      <c r="BE332" s="449" t="s">
        <v>1048</v>
      </c>
      <c r="BF332" s="449" t="s">
        <v>1049</v>
      </c>
      <c r="BG332" s="449" t="s">
        <v>1050</v>
      </c>
      <c r="BH332" s="449" t="s">
        <v>191</v>
      </c>
      <c r="BI332" s="449" t="s">
        <v>192</v>
      </c>
      <c r="BJ332" s="449" t="s">
        <v>193</v>
      </c>
      <c r="BK332" s="449"/>
      <c r="BL332" s="449">
        <v>6.6</v>
      </c>
      <c r="BM332" s="449">
        <v>85</v>
      </c>
      <c r="BN332" s="449" t="s">
        <v>195</v>
      </c>
      <c r="BO332" s="449">
        <v>5000</v>
      </c>
      <c r="BP332" s="449">
        <v>25782</v>
      </c>
      <c r="BQ332" s="449"/>
      <c r="BR332" s="449"/>
      <c r="BS332" s="449">
        <v>5000</v>
      </c>
      <c r="BT332" s="449">
        <v>163</v>
      </c>
      <c r="BU332" s="449"/>
      <c r="BV332" s="449"/>
      <c r="BW332" s="449"/>
      <c r="BX332" s="449">
        <v>6.3E-3</v>
      </c>
      <c r="BY332" s="449">
        <v>1</v>
      </c>
      <c r="BZ332" s="449">
        <v>1270</v>
      </c>
      <c r="CA332" s="449"/>
      <c r="CB332" s="449"/>
      <c r="CC332" s="449" t="s">
        <v>1052</v>
      </c>
      <c r="CD332" s="449" t="s">
        <v>1053</v>
      </c>
      <c r="CE332" s="449" t="s">
        <v>1054</v>
      </c>
      <c r="CF332" s="449" t="s">
        <v>1055</v>
      </c>
      <c r="CG332" s="449" t="s">
        <v>1056</v>
      </c>
      <c r="CH332" s="449" t="s">
        <v>1057</v>
      </c>
      <c r="CI332" s="449" t="s">
        <v>195</v>
      </c>
    </row>
    <row r="333" spans="1:87" x14ac:dyDescent="0.3">
      <c r="A333">
        <f t="shared" si="19"/>
        <v>185814</v>
      </c>
      <c r="B333" t="s">
        <v>2677</v>
      </c>
      <c r="C333" s="389" t="str">
        <f t="shared" si="20"/>
        <v>185814</v>
      </c>
      <c r="D333" s="297" t="s">
        <v>1243</v>
      </c>
      <c r="E333" s="435" t="s">
        <v>2047</v>
      </c>
      <c r="F333" s="435" t="s">
        <v>1607</v>
      </c>
      <c r="G333" s="435" t="s">
        <v>1403</v>
      </c>
      <c r="H333" s="436">
        <v>2006</v>
      </c>
      <c r="I333" s="435" t="s">
        <v>1670</v>
      </c>
      <c r="J333" s="435" t="s">
        <v>1671</v>
      </c>
      <c r="K333" s="435" t="s">
        <v>1612</v>
      </c>
      <c r="L333" s="437">
        <v>39231</v>
      </c>
      <c r="M333" s="437">
        <v>39231</v>
      </c>
      <c r="N333" s="435" t="s">
        <v>1608</v>
      </c>
      <c r="O333" s="436">
        <v>25274</v>
      </c>
      <c r="P333" s="435" t="s">
        <v>1341</v>
      </c>
      <c r="Q333" s="441"/>
      <c r="R333" s="435" t="s">
        <v>1613</v>
      </c>
      <c r="S333" s="436">
        <v>435188</v>
      </c>
      <c r="T333" s="435" t="s">
        <v>1341</v>
      </c>
      <c r="U333" s="440"/>
      <c r="V333" s="435" t="s">
        <v>1341</v>
      </c>
      <c r="W333" s="435" t="s">
        <v>1341</v>
      </c>
      <c r="X333" s="436" t="b">
        <v>0</v>
      </c>
      <c r="Y333" s="435" t="s">
        <v>1341</v>
      </c>
      <c r="Z333" s="435" t="s">
        <v>1341</v>
      </c>
      <c r="AA333" t="str">
        <f t="shared" si="21"/>
        <v>H-Big Qualicum River H</v>
      </c>
      <c r="AN333" s="449" t="s">
        <v>188</v>
      </c>
      <c r="AO333" s="449">
        <v>4.0999999999999996</v>
      </c>
      <c r="AP333" s="449">
        <v>20150204</v>
      </c>
      <c r="AQ333" s="449" t="s">
        <v>1047</v>
      </c>
      <c r="AR333" s="449" t="s">
        <v>1047</v>
      </c>
      <c r="AS333" s="449">
        <v>3</v>
      </c>
      <c r="AT333" s="449">
        <v>186035</v>
      </c>
      <c r="AU333" s="449">
        <v>12</v>
      </c>
      <c r="AV333" s="449"/>
      <c r="AW333" s="449"/>
      <c r="AX333" s="449"/>
      <c r="AY333" s="449"/>
      <c r="AZ333" s="449">
        <v>1</v>
      </c>
      <c r="BA333" s="449">
        <v>3</v>
      </c>
      <c r="BB333" s="449">
        <v>2006</v>
      </c>
      <c r="BC333" s="449">
        <v>20070523</v>
      </c>
      <c r="BD333" s="449">
        <v>20070523</v>
      </c>
      <c r="BE333" s="449" t="s">
        <v>1139</v>
      </c>
      <c r="BF333" s="449" t="s">
        <v>1133</v>
      </c>
      <c r="BG333" s="449" t="s">
        <v>1134</v>
      </c>
      <c r="BH333" s="449" t="s">
        <v>191</v>
      </c>
      <c r="BI333" s="449" t="s">
        <v>192</v>
      </c>
      <c r="BJ333" s="449" t="s">
        <v>193</v>
      </c>
      <c r="BK333" s="449"/>
      <c r="BL333" s="449">
        <v>5.8</v>
      </c>
      <c r="BM333" s="449">
        <v>85</v>
      </c>
      <c r="BN333" s="449" t="s">
        <v>195</v>
      </c>
      <c r="BO333" s="449">
        <v>5000</v>
      </c>
      <c r="BP333" s="449">
        <v>25078</v>
      </c>
      <c r="BQ333" s="449"/>
      <c r="BR333" s="449"/>
      <c r="BS333" s="449">
        <v>0</v>
      </c>
      <c r="BT333" s="449">
        <v>46366</v>
      </c>
      <c r="BU333" s="449"/>
      <c r="BV333" s="449"/>
      <c r="BW333" s="449" t="s">
        <v>214</v>
      </c>
      <c r="BX333" s="449"/>
      <c r="BY333" s="449">
        <v>1</v>
      </c>
      <c r="BZ333" s="449">
        <v>100</v>
      </c>
      <c r="CA333" s="449"/>
      <c r="CB333" s="449" t="s">
        <v>1163</v>
      </c>
      <c r="CC333" s="449" t="s">
        <v>1141</v>
      </c>
      <c r="CD333" s="449" t="s">
        <v>1137</v>
      </c>
      <c r="CE333" s="449" t="s">
        <v>1138</v>
      </c>
      <c r="CF333" s="449" t="s">
        <v>1055</v>
      </c>
      <c r="CG333" s="449" t="s">
        <v>1113</v>
      </c>
      <c r="CH333" s="449" t="s">
        <v>1114</v>
      </c>
      <c r="CI333" s="449" t="s">
        <v>195</v>
      </c>
    </row>
    <row r="334" spans="1:87" x14ac:dyDescent="0.3">
      <c r="A334">
        <f t="shared" si="19"/>
        <v>185815</v>
      </c>
      <c r="B334" t="s">
        <v>2677</v>
      </c>
      <c r="C334" s="389" t="str">
        <f t="shared" si="20"/>
        <v>185815</v>
      </c>
      <c r="D334" s="297" t="s">
        <v>1243</v>
      </c>
      <c r="E334" s="435" t="s">
        <v>2048</v>
      </c>
      <c r="F334" s="435" t="s">
        <v>1607</v>
      </c>
      <c r="G334" s="435" t="s">
        <v>1403</v>
      </c>
      <c r="H334" s="436">
        <v>2006</v>
      </c>
      <c r="I334" s="435" t="s">
        <v>1670</v>
      </c>
      <c r="J334" s="435" t="s">
        <v>1671</v>
      </c>
      <c r="K334" s="435" t="s">
        <v>1612</v>
      </c>
      <c r="L334" s="437">
        <v>39231</v>
      </c>
      <c r="M334" s="437">
        <v>39231</v>
      </c>
      <c r="N334" s="435" t="s">
        <v>1608</v>
      </c>
      <c r="O334" s="436">
        <v>23817</v>
      </c>
      <c r="P334" s="435" t="s">
        <v>1341</v>
      </c>
      <c r="Q334" s="441"/>
      <c r="R334" s="435" t="s">
        <v>1613</v>
      </c>
      <c r="S334" s="436">
        <v>410103</v>
      </c>
      <c r="T334" s="435" t="s">
        <v>1341</v>
      </c>
      <c r="U334" s="441"/>
      <c r="V334" s="435" t="s">
        <v>1341</v>
      </c>
      <c r="W334" s="435" t="s">
        <v>1341</v>
      </c>
      <c r="X334" s="436" t="b">
        <v>0</v>
      </c>
      <c r="Y334" s="435" t="s">
        <v>1341</v>
      </c>
      <c r="Z334" s="435" t="s">
        <v>1341</v>
      </c>
      <c r="AA334" t="str">
        <f t="shared" si="21"/>
        <v>H-Big Qualicum River H</v>
      </c>
      <c r="AN334" s="449" t="s">
        <v>188</v>
      </c>
      <c r="AO334" s="449">
        <v>4.0999999999999996</v>
      </c>
      <c r="AP334" s="449">
        <v>20150204</v>
      </c>
      <c r="AQ334" s="449" t="s">
        <v>1047</v>
      </c>
      <c r="AR334" s="449" t="s">
        <v>1047</v>
      </c>
      <c r="AS334" s="449">
        <v>3</v>
      </c>
      <c r="AT334" s="449">
        <v>186036</v>
      </c>
      <c r="AU334" s="449">
        <v>12</v>
      </c>
      <c r="AV334" s="449"/>
      <c r="AW334" s="449"/>
      <c r="AX334" s="449"/>
      <c r="AY334" s="449"/>
      <c r="AZ334" s="449">
        <v>1</v>
      </c>
      <c r="BA334" s="449">
        <v>3</v>
      </c>
      <c r="BB334" s="449">
        <v>2006</v>
      </c>
      <c r="BC334" s="449">
        <v>20070523</v>
      </c>
      <c r="BD334" s="449">
        <v>20070523</v>
      </c>
      <c r="BE334" s="449" t="s">
        <v>1139</v>
      </c>
      <c r="BF334" s="449" t="s">
        <v>1133</v>
      </c>
      <c r="BG334" s="449" t="s">
        <v>1134</v>
      </c>
      <c r="BH334" s="449" t="s">
        <v>191</v>
      </c>
      <c r="BI334" s="449" t="s">
        <v>192</v>
      </c>
      <c r="BJ334" s="449" t="s">
        <v>193</v>
      </c>
      <c r="BK334" s="449"/>
      <c r="BL334" s="449">
        <v>5.8</v>
      </c>
      <c r="BM334" s="449">
        <v>85</v>
      </c>
      <c r="BN334" s="449" t="s">
        <v>195</v>
      </c>
      <c r="BO334" s="449">
        <v>5000</v>
      </c>
      <c r="BP334" s="449">
        <v>25222</v>
      </c>
      <c r="BQ334" s="449"/>
      <c r="BR334" s="449"/>
      <c r="BS334" s="449">
        <v>0</v>
      </c>
      <c r="BT334" s="449">
        <v>46632</v>
      </c>
      <c r="BU334" s="449"/>
      <c r="BV334" s="449"/>
      <c r="BW334" s="449" t="s">
        <v>214</v>
      </c>
      <c r="BX334" s="449"/>
      <c r="BY334" s="449">
        <v>1</v>
      </c>
      <c r="BZ334" s="449">
        <v>100</v>
      </c>
      <c r="CA334" s="449"/>
      <c r="CB334" s="449" t="s">
        <v>1163</v>
      </c>
      <c r="CC334" s="449" t="s">
        <v>1141</v>
      </c>
      <c r="CD334" s="449" t="s">
        <v>1137</v>
      </c>
      <c r="CE334" s="449" t="s">
        <v>1138</v>
      </c>
      <c r="CF334" s="449" t="s">
        <v>1055</v>
      </c>
      <c r="CG334" s="449" t="s">
        <v>1113</v>
      </c>
      <c r="CH334" s="449" t="s">
        <v>1114</v>
      </c>
      <c r="CI334" s="449" t="s">
        <v>195</v>
      </c>
    </row>
    <row r="335" spans="1:87" x14ac:dyDescent="0.3">
      <c r="A335">
        <f t="shared" si="19"/>
        <v>185832</v>
      </c>
      <c r="B335" t="s">
        <v>2677</v>
      </c>
      <c r="C335" s="389" t="str">
        <f t="shared" si="20"/>
        <v>185832</v>
      </c>
      <c r="D335" s="297" t="s">
        <v>1243</v>
      </c>
      <c r="E335" s="435" t="s">
        <v>2083</v>
      </c>
      <c r="F335" s="435" t="s">
        <v>1607</v>
      </c>
      <c r="G335" s="435" t="s">
        <v>1399</v>
      </c>
      <c r="H335" s="436">
        <v>2006</v>
      </c>
      <c r="I335" s="435" t="s">
        <v>1686</v>
      </c>
      <c r="J335" s="435" t="s">
        <v>2065</v>
      </c>
      <c r="K335" s="435" t="s">
        <v>1612</v>
      </c>
      <c r="L335" s="437">
        <v>39225</v>
      </c>
      <c r="M335" s="437">
        <v>39225</v>
      </c>
      <c r="N335" s="435" t="s">
        <v>1608</v>
      </c>
      <c r="O335" s="436">
        <v>25040</v>
      </c>
      <c r="P335" s="435" t="s">
        <v>1341</v>
      </c>
      <c r="Q335" s="441"/>
      <c r="R335" s="435" t="s">
        <v>1613</v>
      </c>
      <c r="S335" s="436">
        <v>46295</v>
      </c>
      <c r="T335" s="435" t="s">
        <v>1341</v>
      </c>
      <c r="U335" s="441"/>
      <c r="V335" s="435" t="s">
        <v>1341</v>
      </c>
      <c r="W335" s="435" t="s">
        <v>1341</v>
      </c>
      <c r="X335" s="436" t="b">
        <v>0</v>
      </c>
      <c r="Y335" s="435" t="s">
        <v>1341</v>
      </c>
      <c r="Z335" s="435" t="s">
        <v>1341</v>
      </c>
      <c r="AA335" t="str">
        <f t="shared" si="21"/>
        <v>H-Cowichan River H</v>
      </c>
      <c r="AN335" s="449" t="s">
        <v>188</v>
      </c>
      <c r="AO335" s="449">
        <v>4.0999999999999996</v>
      </c>
      <c r="AP335" s="449">
        <v>20150204</v>
      </c>
      <c r="AQ335" s="449" t="s">
        <v>1047</v>
      </c>
      <c r="AR335" s="449" t="s">
        <v>1047</v>
      </c>
      <c r="AS335" s="449">
        <v>3</v>
      </c>
      <c r="AT335" s="449">
        <v>186037</v>
      </c>
      <c r="AU335" s="449">
        <v>12</v>
      </c>
      <c r="AV335" s="449"/>
      <c r="AW335" s="449"/>
      <c r="AX335" s="449"/>
      <c r="AY335" s="449"/>
      <c r="AZ335" s="449">
        <v>1</v>
      </c>
      <c r="BA335" s="449">
        <v>3</v>
      </c>
      <c r="BB335" s="449">
        <v>2006</v>
      </c>
      <c r="BC335" s="449">
        <v>20070523</v>
      </c>
      <c r="BD335" s="449">
        <v>20070523</v>
      </c>
      <c r="BE335" s="449" t="s">
        <v>1139</v>
      </c>
      <c r="BF335" s="449" t="s">
        <v>1133</v>
      </c>
      <c r="BG335" s="449" t="s">
        <v>1134</v>
      </c>
      <c r="BH335" s="449" t="s">
        <v>191</v>
      </c>
      <c r="BI335" s="449" t="s">
        <v>192</v>
      </c>
      <c r="BJ335" s="449" t="s">
        <v>193</v>
      </c>
      <c r="BK335" s="449"/>
      <c r="BL335" s="449">
        <v>5.8</v>
      </c>
      <c r="BM335" s="449">
        <v>85</v>
      </c>
      <c r="BN335" s="449" t="s">
        <v>195</v>
      </c>
      <c r="BO335" s="449">
        <v>5000</v>
      </c>
      <c r="BP335" s="449">
        <v>25005</v>
      </c>
      <c r="BQ335" s="449"/>
      <c r="BR335" s="449"/>
      <c r="BS335" s="449">
        <v>0</v>
      </c>
      <c r="BT335" s="449">
        <v>46230</v>
      </c>
      <c r="BU335" s="449"/>
      <c r="BV335" s="449"/>
      <c r="BW335" s="449" t="s">
        <v>214</v>
      </c>
      <c r="BX335" s="449"/>
      <c r="BY335" s="449">
        <v>1</v>
      </c>
      <c r="BZ335" s="449">
        <v>100</v>
      </c>
      <c r="CA335" s="449"/>
      <c r="CB335" s="449" t="s">
        <v>1163</v>
      </c>
      <c r="CC335" s="449" t="s">
        <v>1141</v>
      </c>
      <c r="CD335" s="449" t="s">
        <v>1137</v>
      </c>
      <c r="CE335" s="449" t="s">
        <v>1138</v>
      </c>
      <c r="CF335" s="449" t="s">
        <v>1055</v>
      </c>
      <c r="CG335" s="449" t="s">
        <v>1113</v>
      </c>
      <c r="CH335" s="449" t="s">
        <v>1114</v>
      </c>
      <c r="CI335" s="449" t="s">
        <v>195</v>
      </c>
    </row>
    <row r="336" spans="1:87" x14ac:dyDescent="0.3">
      <c r="A336">
        <f t="shared" si="19"/>
        <v>185833</v>
      </c>
      <c r="B336" t="s">
        <v>2677</v>
      </c>
      <c r="C336" s="389" t="str">
        <f t="shared" si="20"/>
        <v>185833</v>
      </c>
      <c r="D336" s="297" t="s">
        <v>1243</v>
      </c>
      <c r="E336" s="435" t="s">
        <v>2084</v>
      </c>
      <c r="F336" s="435" t="s">
        <v>1607</v>
      </c>
      <c r="G336" s="435" t="s">
        <v>1399</v>
      </c>
      <c r="H336" s="436">
        <v>2006</v>
      </c>
      <c r="I336" s="435" t="s">
        <v>1686</v>
      </c>
      <c r="J336" s="435" t="s">
        <v>2065</v>
      </c>
      <c r="K336" s="435" t="s">
        <v>1612</v>
      </c>
      <c r="L336" s="437">
        <v>39225</v>
      </c>
      <c r="M336" s="437">
        <v>39225</v>
      </c>
      <c r="N336" s="435" t="s">
        <v>1608</v>
      </c>
      <c r="O336" s="436">
        <v>24989</v>
      </c>
      <c r="P336" s="435" t="s">
        <v>1341</v>
      </c>
      <c r="Q336" s="438"/>
      <c r="R336" s="435" t="s">
        <v>1613</v>
      </c>
      <c r="S336" s="439">
        <v>46201</v>
      </c>
      <c r="T336" s="435" t="s">
        <v>1341</v>
      </c>
      <c r="U336" s="438"/>
      <c r="V336" s="435" t="s">
        <v>1341</v>
      </c>
      <c r="W336" s="435" t="s">
        <v>1341</v>
      </c>
      <c r="X336" s="436" t="b">
        <v>0</v>
      </c>
      <c r="Y336" s="435" t="s">
        <v>1341</v>
      </c>
      <c r="Z336" s="435" t="s">
        <v>1341</v>
      </c>
      <c r="AA336" t="str">
        <f t="shared" si="21"/>
        <v>H-Cowichan River H</v>
      </c>
      <c r="AN336" s="449" t="s">
        <v>188</v>
      </c>
      <c r="AO336" s="449">
        <v>4.0999999999999996</v>
      </c>
      <c r="AP336" s="449">
        <v>20150204</v>
      </c>
      <c r="AQ336" s="449" t="s">
        <v>1047</v>
      </c>
      <c r="AR336" s="449" t="s">
        <v>1047</v>
      </c>
      <c r="AS336" s="449">
        <v>3</v>
      </c>
      <c r="AT336" s="449">
        <v>186039</v>
      </c>
      <c r="AU336" s="449">
        <v>12</v>
      </c>
      <c r="AV336" s="449"/>
      <c r="AW336" s="449"/>
      <c r="AX336" s="449"/>
      <c r="AY336" s="449"/>
      <c r="AZ336" s="449">
        <v>1</v>
      </c>
      <c r="BA336" s="449">
        <v>3</v>
      </c>
      <c r="BB336" s="449">
        <v>2006</v>
      </c>
      <c r="BC336" s="449">
        <v>20070523</v>
      </c>
      <c r="BD336" s="449">
        <v>20070523</v>
      </c>
      <c r="BE336" s="449" t="s">
        <v>1139</v>
      </c>
      <c r="BF336" s="449" t="s">
        <v>1133</v>
      </c>
      <c r="BG336" s="449" t="s">
        <v>1134</v>
      </c>
      <c r="BH336" s="449" t="s">
        <v>191</v>
      </c>
      <c r="BI336" s="449" t="s">
        <v>192</v>
      </c>
      <c r="BJ336" s="449" t="s">
        <v>193</v>
      </c>
      <c r="BK336" s="449"/>
      <c r="BL336" s="449">
        <v>5.8</v>
      </c>
      <c r="BM336" s="449">
        <v>85</v>
      </c>
      <c r="BN336" s="449" t="s">
        <v>195</v>
      </c>
      <c r="BO336" s="449">
        <v>5000</v>
      </c>
      <c r="BP336" s="449">
        <v>25015</v>
      </c>
      <c r="BQ336" s="449"/>
      <c r="BR336" s="449"/>
      <c r="BS336" s="449">
        <v>0</v>
      </c>
      <c r="BT336" s="449">
        <v>46249</v>
      </c>
      <c r="BU336" s="449"/>
      <c r="BV336" s="449"/>
      <c r="BW336" s="449" t="s">
        <v>214</v>
      </c>
      <c r="BX336" s="449"/>
      <c r="BY336" s="449">
        <v>1</v>
      </c>
      <c r="BZ336" s="449">
        <v>100</v>
      </c>
      <c r="CA336" s="449"/>
      <c r="CB336" s="449" t="s">
        <v>1163</v>
      </c>
      <c r="CC336" s="449" t="s">
        <v>1141</v>
      </c>
      <c r="CD336" s="449" t="s">
        <v>1137</v>
      </c>
      <c r="CE336" s="449" t="s">
        <v>1138</v>
      </c>
      <c r="CF336" s="449" t="s">
        <v>1055</v>
      </c>
      <c r="CG336" s="449" t="s">
        <v>1113</v>
      </c>
      <c r="CH336" s="449" t="s">
        <v>1114</v>
      </c>
      <c r="CI336" s="449" t="s">
        <v>195</v>
      </c>
    </row>
    <row r="337" spans="1:87" x14ac:dyDescent="0.3">
      <c r="A337">
        <f t="shared" si="19"/>
        <v>185834</v>
      </c>
      <c r="B337" t="s">
        <v>2677</v>
      </c>
      <c r="C337" s="389" t="str">
        <f t="shared" si="20"/>
        <v>185834</v>
      </c>
      <c r="D337" s="297" t="s">
        <v>1243</v>
      </c>
      <c r="E337" s="435" t="s">
        <v>2085</v>
      </c>
      <c r="F337" s="435" t="s">
        <v>1607</v>
      </c>
      <c r="G337" s="435" t="s">
        <v>1399</v>
      </c>
      <c r="H337" s="436">
        <v>2006</v>
      </c>
      <c r="I337" s="435" t="s">
        <v>1686</v>
      </c>
      <c r="J337" s="435" t="s">
        <v>2065</v>
      </c>
      <c r="K337" s="435" t="s">
        <v>1612</v>
      </c>
      <c r="L337" s="437">
        <v>39225</v>
      </c>
      <c r="M337" s="437">
        <v>39225</v>
      </c>
      <c r="N337" s="435" t="s">
        <v>1608</v>
      </c>
      <c r="O337" s="436">
        <v>24923</v>
      </c>
      <c r="P337" s="435" t="s">
        <v>1341</v>
      </c>
      <c r="Q337" s="438"/>
      <c r="R337" s="435" t="s">
        <v>1613</v>
      </c>
      <c r="S337" s="436">
        <v>46079</v>
      </c>
      <c r="T337" s="435" t="s">
        <v>1341</v>
      </c>
      <c r="U337" s="440"/>
      <c r="V337" s="435" t="s">
        <v>1341</v>
      </c>
      <c r="W337" s="435" t="s">
        <v>1341</v>
      </c>
      <c r="X337" s="436" t="b">
        <v>0</v>
      </c>
      <c r="Y337" s="435" t="s">
        <v>1341</v>
      </c>
      <c r="Z337" s="435" t="s">
        <v>1341</v>
      </c>
      <c r="AA337" t="str">
        <f t="shared" si="21"/>
        <v>H-Cowichan River H</v>
      </c>
      <c r="AN337" s="449" t="s">
        <v>188</v>
      </c>
      <c r="AO337" s="449">
        <v>4.0999999999999996</v>
      </c>
      <c r="AP337" s="449">
        <v>20150204</v>
      </c>
      <c r="AQ337" s="449" t="s">
        <v>1047</v>
      </c>
      <c r="AR337" s="449" t="s">
        <v>1047</v>
      </c>
      <c r="AS337" s="449">
        <v>3</v>
      </c>
      <c r="AT337" s="449">
        <v>186042</v>
      </c>
      <c r="AU337" s="449">
        <v>12</v>
      </c>
      <c r="AV337" s="449"/>
      <c r="AW337" s="449"/>
      <c r="AX337" s="449"/>
      <c r="AY337" s="449"/>
      <c r="AZ337" s="449">
        <v>1</v>
      </c>
      <c r="BA337" s="449">
        <v>3</v>
      </c>
      <c r="BB337" s="449">
        <v>2006</v>
      </c>
      <c r="BC337" s="449">
        <v>20070509</v>
      </c>
      <c r="BD337" s="449">
        <v>20070509</v>
      </c>
      <c r="BE337" s="449" t="s">
        <v>1173</v>
      </c>
      <c r="BF337" s="449" t="s">
        <v>1133</v>
      </c>
      <c r="BG337" s="449" t="s">
        <v>1134</v>
      </c>
      <c r="BH337" s="449" t="s">
        <v>191</v>
      </c>
      <c r="BI337" s="449" t="s">
        <v>192</v>
      </c>
      <c r="BJ337" s="449" t="s">
        <v>193</v>
      </c>
      <c r="BK337" s="449"/>
      <c r="BL337" s="449">
        <v>4.0999999999999996</v>
      </c>
      <c r="BM337" s="449">
        <v>77</v>
      </c>
      <c r="BN337" s="449" t="s">
        <v>195</v>
      </c>
      <c r="BO337" s="449">
        <v>5000</v>
      </c>
      <c r="BP337" s="449">
        <v>25018</v>
      </c>
      <c r="BQ337" s="449"/>
      <c r="BR337" s="449"/>
      <c r="BS337" s="449">
        <v>0</v>
      </c>
      <c r="BT337" s="449">
        <v>124946</v>
      </c>
      <c r="BU337" s="449"/>
      <c r="BV337" s="449"/>
      <c r="BW337" s="449" t="s">
        <v>214</v>
      </c>
      <c r="BX337" s="449"/>
      <c r="BY337" s="449">
        <v>1</v>
      </c>
      <c r="BZ337" s="449">
        <v>100</v>
      </c>
      <c r="CA337" s="449"/>
      <c r="CB337" s="449" t="s">
        <v>1174</v>
      </c>
      <c r="CC337" s="449" t="s">
        <v>1175</v>
      </c>
      <c r="CD337" s="449" t="s">
        <v>1137</v>
      </c>
      <c r="CE337" s="449" t="s">
        <v>1138</v>
      </c>
      <c r="CF337" s="449" t="s">
        <v>1055</v>
      </c>
      <c r="CG337" s="449" t="s">
        <v>1113</v>
      </c>
      <c r="CH337" s="449" t="s">
        <v>1114</v>
      </c>
      <c r="CI337" s="449" t="s">
        <v>195</v>
      </c>
    </row>
    <row r="338" spans="1:87" x14ac:dyDescent="0.3">
      <c r="A338">
        <f t="shared" si="19"/>
        <v>185910</v>
      </c>
      <c r="B338" t="s">
        <v>2677</v>
      </c>
      <c r="C338" s="389" t="str">
        <f t="shared" si="20"/>
        <v>185910</v>
      </c>
      <c r="D338" s="297" t="s">
        <v>1243</v>
      </c>
      <c r="E338" s="435" t="s">
        <v>2262</v>
      </c>
      <c r="F338" s="435" t="s">
        <v>1607</v>
      </c>
      <c r="G338" s="435" t="s">
        <v>1397</v>
      </c>
      <c r="H338" s="436">
        <v>2006</v>
      </c>
      <c r="I338" s="435" t="s">
        <v>2251</v>
      </c>
      <c r="J338" s="435" t="s">
        <v>2252</v>
      </c>
      <c r="K338" s="435" t="s">
        <v>1668</v>
      </c>
      <c r="L338" s="437">
        <v>39243</v>
      </c>
      <c r="M338" s="437">
        <v>39243</v>
      </c>
      <c r="N338" s="435" t="s">
        <v>1608</v>
      </c>
      <c r="O338" s="436">
        <v>22293</v>
      </c>
      <c r="P338" s="435" t="s">
        <v>1341</v>
      </c>
      <c r="Q338" s="438"/>
      <c r="R338" s="435" t="s">
        <v>1613</v>
      </c>
      <c r="S338" s="436">
        <v>28301</v>
      </c>
      <c r="T338" s="435" t="s">
        <v>1608</v>
      </c>
      <c r="U338" s="436">
        <v>90</v>
      </c>
      <c r="V338" s="435" t="s">
        <v>1341</v>
      </c>
      <c r="W338" s="435" t="s">
        <v>1341</v>
      </c>
      <c r="X338" s="436" t="b">
        <v>0</v>
      </c>
      <c r="Y338" s="435" t="s">
        <v>1341</v>
      </c>
      <c r="Z338" s="435" t="s">
        <v>1341</v>
      </c>
      <c r="AA338" t="str">
        <f t="shared" si="21"/>
        <v>H-Comox Bay Seapen</v>
      </c>
      <c r="AN338" s="449" t="s">
        <v>188</v>
      </c>
      <c r="AO338" s="449">
        <v>4.0999999999999996</v>
      </c>
      <c r="AP338" s="449">
        <v>20150204</v>
      </c>
      <c r="AQ338" s="449" t="s">
        <v>1047</v>
      </c>
      <c r="AR338" s="449" t="s">
        <v>1047</v>
      </c>
      <c r="AS338" s="449">
        <v>3</v>
      </c>
      <c r="AT338" s="449">
        <v>186061</v>
      </c>
      <c r="AU338" s="449">
        <v>12</v>
      </c>
      <c r="AV338" s="449"/>
      <c r="AW338" s="449"/>
      <c r="AX338" s="449"/>
      <c r="AY338" s="449"/>
      <c r="AZ338" s="449">
        <v>1</v>
      </c>
      <c r="BA338" s="449">
        <v>2</v>
      </c>
      <c r="BB338" s="449">
        <v>2006</v>
      </c>
      <c r="BC338" s="449">
        <v>20070510</v>
      </c>
      <c r="BD338" s="449">
        <v>20070510</v>
      </c>
      <c r="BE338" s="449" t="s">
        <v>1188</v>
      </c>
      <c r="BF338" s="449" t="s">
        <v>1189</v>
      </c>
      <c r="BG338" s="449" t="s">
        <v>1190</v>
      </c>
      <c r="BH338" s="449" t="s">
        <v>191</v>
      </c>
      <c r="BI338" s="449" t="s">
        <v>192</v>
      </c>
      <c r="BJ338" s="449" t="s">
        <v>193</v>
      </c>
      <c r="BK338" s="449"/>
      <c r="BL338" s="449">
        <v>5.4</v>
      </c>
      <c r="BM338" s="449">
        <v>78</v>
      </c>
      <c r="BN338" s="449" t="s">
        <v>195</v>
      </c>
      <c r="BO338" s="449">
        <v>5000</v>
      </c>
      <c r="BP338" s="449">
        <v>50145</v>
      </c>
      <c r="BQ338" s="449"/>
      <c r="BR338" s="449"/>
      <c r="BS338" s="449">
        <v>0</v>
      </c>
      <c r="BT338" s="449">
        <v>88761</v>
      </c>
      <c r="BU338" s="449">
        <v>5000</v>
      </c>
      <c r="BV338" s="449">
        <v>1551</v>
      </c>
      <c r="BW338" s="449" t="s">
        <v>214</v>
      </c>
      <c r="BX338" s="449">
        <v>0.03</v>
      </c>
      <c r="BY338" s="449">
        <v>28</v>
      </c>
      <c r="BZ338" s="449">
        <v>100</v>
      </c>
      <c r="CA338" s="449"/>
      <c r="CB338" s="449"/>
      <c r="CC338" s="449" t="s">
        <v>1191</v>
      </c>
      <c r="CD338" s="449" t="s">
        <v>1192</v>
      </c>
      <c r="CE338" s="449" t="s">
        <v>1193</v>
      </c>
      <c r="CF338" s="449" t="s">
        <v>1055</v>
      </c>
      <c r="CG338" s="449" t="s">
        <v>1056</v>
      </c>
      <c r="CH338" s="449" t="s">
        <v>1194</v>
      </c>
      <c r="CI338" s="449" t="s">
        <v>195</v>
      </c>
    </row>
    <row r="339" spans="1:87" x14ac:dyDescent="0.3">
      <c r="A339">
        <f t="shared" si="19"/>
        <v>185911</v>
      </c>
      <c r="B339" t="s">
        <v>2677</v>
      </c>
      <c r="C339" s="389" t="str">
        <f t="shared" si="20"/>
        <v>185911</v>
      </c>
      <c r="D339" s="297" t="s">
        <v>1243</v>
      </c>
      <c r="E339" s="435" t="s">
        <v>2258</v>
      </c>
      <c r="F339" s="435" t="s">
        <v>1607</v>
      </c>
      <c r="G339" s="435" t="s">
        <v>1397</v>
      </c>
      <c r="H339" s="436">
        <v>2006</v>
      </c>
      <c r="I339" s="435" t="s">
        <v>2251</v>
      </c>
      <c r="J339" s="435" t="s">
        <v>2252</v>
      </c>
      <c r="K339" s="435" t="s">
        <v>1668</v>
      </c>
      <c r="L339" s="437">
        <v>39243</v>
      </c>
      <c r="M339" s="437">
        <v>39243</v>
      </c>
      <c r="N339" s="435" t="s">
        <v>1608</v>
      </c>
      <c r="O339" s="436">
        <v>22399</v>
      </c>
      <c r="P339" s="435" t="s">
        <v>1341</v>
      </c>
      <c r="Q339" s="438"/>
      <c r="R339" s="435" t="s">
        <v>1613</v>
      </c>
      <c r="S339" s="436">
        <v>28435</v>
      </c>
      <c r="T339" s="435" t="s">
        <v>1608</v>
      </c>
      <c r="U339" s="439">
        <v>90</v>
      </c>
      <c r="V339" s="435" t="s">
        <v>1341</v>
      </c>
      <c r="W339" s="435" t="s">
        <v>1341</v>
      </c>
      <c r="X339" s="436" t="b">
        <v>0</v>
      </c>
      <c r="Y339" s="435" t="s">
        <v>1341</v>
      </c>
      <c r="Z339" s="435" t="s">
        <v>1341</v>
      </c>
      <c r="AA339" t="str">
        <f t="shared" si="21"/>
        <v>H-Comox Bay Seapen</v>
      </c>
      <c r="AN339" s="449" t="s">
        <v>188</v>
      </c>
      <c r="AO339" s="449">
        <v>4.0999999999999996</v>
      </c>
      <c r="AP339" s="449">
        <v>20150204</v>
      </c>
      <c r="AQ339" s="449" t="s">
        <v>1047</v>
      </c>
      <c r="AR339" s="449" t="s">
        <v>1047</v>
      </c>
      <c r="AS339" s="449">
        <v>3</v>
      </c>
      <c r="AT339" s="449">
        <v>186062</v>
      </c>
      <c r="AU339" s="449">
        <v>12</v>
      </c>
      <c r="AV339" s="449"/>
      <c r="AW339" s="449"/>
      <c r="AX339" s="449"/>
      <c r="AY339" s="449"/>
      <c r="AZ339" s="449">
        <v>1</v>
      </c>
      <c r="BA339" s="449">
        <v>2</v>
      </c>
      <c r="BB339" s="449">
        <v>2006</v>
      </c>
      <c r="BC339" s="449">
        <v>20070510</v>
      </c>
      <c r="BD339" s="449">
        <v>20070511</v>
      </c>
      <c r="BE339" s="449" t="s">
        <v>1188</v>
      </c>
      <c r="BF339" s="449" t="s">
        <v>1189</v>
      </c>
      <c r="BG339" s="449" t="s">
        <v>1190</v>
      </c>
      <c r="BH339" s="449" t="s">
        <v>191</v>
      </c>
      <c r="BI339" s="449" t="s">
        <v>192</v>
      </c>
      <c r="BJ339" s="449" t="s">
        <v>193</v>
      </c>
      <c r="BK339" s="449"/>
      <c r="BL339" s="449">
        <v>5.4</v>
      </c>
      <c r="BM339" s="449">
        <v>78</v>
      </c>
      <c r="BN339" s="449" t="s">
        <v>195</v>
      </c>
      <c r="BO339" s="449">
        <v>5000</v>
      </c>
      <c r="BP339" s="449">
        <v>50203</v>
      </c>
      <c r="BQ339" s="449"/>
      <c r="BR339" s="449"/>
      <c r="BS339" s="449">
        <v>0</v>
      </c>
      <c r="BT339" s="449">
        <v>88863</v>
      </c>
      <c r="BU339" s="449">
        <v>5000</v>
      </c>
      <c r="BV339" s="449">
        <v>1553</v>
      </c>
      <c r="BW339" s="449" t="s">
        <v>214</v>
      </c>
      <c r="BX339" s="449">
        <v>0.03</v>
      </c>
      <c r="BY339" s="449">
        <v>27</v>
      </c>
      <c r="BZ339" s="449">
        <v>100</v>
      </c>
      <c r="CA339" s="449"/>
      <c r="CB339" s="449"/>
      <c r="CC339" s="449" t="s">
        <v>1191</v>
      </c>
      <c r="CD339" s="449" t="s">
        <v>1192</v>
      </c>
      <c r="CE339" s="449" t="s">
        <v>1193</v>
      </c>
      <c r="CF339" s="449" t="s">
        <v>1055</v>
      </c>
      <c r="CG339" s="449" t="s">
        <v>1056</v>
      </c>
      <c r="CH339" s="449" t="s">
        <v>1194</v>
      </c>
      <c r="CI339" s="449" t="s">
        <v>195</v>
      </c>
    </row>
    <row r="340" spans="1:87" x14ac:dyDescent="0.3">
      <c r="A340">
        <f t="shared" si="19"/>
        <v>185912</v>
      </c>
      <c r="B340" t="s">
        <v>2677</v>
      </c>
      <c r="C340" s="389" t="str">
        <f t="shared" si="20"/>
        <v>185912</v>
      </c>
      <c r="D340" s="297" t="s">
        <v>1243</v>
      </c>
      <c r="E340" s="435" t="s">
        <v>2257</v>
      </c>
      <c r="F340" s="435" t="s">
        <v>1607</v>
      </c>
      <c r="G340" s="435" t="s">
        <v>1397</v>
      </c>
      <c r="H340" s="436">
        <v>2006</v>
      </c>
      <c r="I340" s="435" t="s">
        <v>2251</v>
      </c>
      <c r="J340" s="435" t="s">
        <v>2252</v>
      </c>
      <c r="K340" s="435" t="s">
        <v>1668</v>
      </c>
      <c r="L340" s="437">
        <v>39243</v>
      </c>
      <c r="M340" s="437">
        <v>39243</v>
      </c>
      <c r="N340" s="435" t="s">
        <v>1608</v>
      </c>
      <c r="O340" s="436">
        <v>22329</v>
      </c>
      <c r="P340" s="435" t="s">
        <v>1341</v>
      </c>
      <c r="Q340" s="438"/>
      <c r="R340" s="435" t="s">
        <v>1613</v>
      </c>
      <c r="S340" s="436">
        <v>28347</v>
      </c>
      <c r="T340" s="435" t="s">
        <v>1608</v>
      </c>
      <c r="U340" s="436">
        <v>90</v>
      </c>
      <c r="V340" s="435" t="s">
        <v>1341</v>
      </c>
      <c r="W340" s="435" t="s">
        <v>1341</v>
      </c>
      <c r="X340" s="436" t="b">
        <v>0</v>
      </c>
      <c r="Y340" s="435" t="s">
        <v>1341</v>
      </c>
      <c r="Z340" s="435" t="s">
        <v>1341</v>
      </c>
      <c r="AA340" t="str">
        <f t="shared" si="21"/>
        <v>H-Comox Bay Seapen</v>
      </c>
      <c r="AN340" s="449" t="s">
        <v>188</v>
      </c>
      <c r="AO340" s="449">
        <v>4.0999999999999996</v>
      </c>
      <c r="AP340" s="449">
        <v>20150204</v>
      </c>
      <c r="AQ340" s="449" t="s">
        <v>1047</v>
      </c>
      <c r="AR340" s="449" t="s">
        <v>1047</v>
      </c>
      <c r="AS340" s="449">
        <v>3</v>
      </c>
      <c r="AT340" s="449">
        <v>186134</v>
      </c>
      <c r="AU340" s="449">
        <v>12</v>
      </c>
      <c r="AV340" s="449"/>
      <c r="AW340" s="449"/>
      <c r="AX340" s="449"/>
      <c r="AY340" s="449"/>
      <c r="AZ340" s="449">
        <v>1</v>
      </c>
      <c r="BA340" s="449">
        <v>3</v>
      </c>
      <c r="BB340" s="449">
        <v>2007</v>
      </c>
      <c r="BC340" s="449">
        <v>20080526</v>
      </c>
      <c r="BD340" s="449">
        <v>20080601</v>
      </c>
      <c r="BE340" s="449" t="s">
        <v>1080</v>
      </c>
      <c r="BF340" s="449" t="s">
        <v>1081</v>
      </c>
      <c r="BG340" s="449" t="s">
        <v>1082</v>
      </c>
      <c r="BH340" s="449" t="s">
        <v>191</v>
      </c>
      <c r="BI340" s="449" t="s">
        <v>192</v>
      </c>
      <c r="BJ340" s="449" t="s">
        <v>193</v>
      </c>
      <c r="BK340" s="449"/>
      <c r="BL340" s="449">
        <v>5.45</v>
      </c>
      <c r="BM340" s="449">
        <v>78</v>
      </c>
      <c r="BN340" s="449" t="s">
        <v>195</v>
      </c>
      <c r="BO340" s="449">
        <v>5000</v>
      </c>
      <c r="BP340" s="449">
        <v>15105</v>
      </c>
      <c r="BQ340" s="449"/>
      <c r="BR340" s="449"/>
      <c r="BS340" s="449">
        <v>0</v>
      </c>
      <c r="BT340" s="449">
        <v>373435</v>
      </c>
      <c r="BU340" s="449"/>
      <c r="BV340" s="449"/>
      <c r="BW340" s="449"/>
      <c r="BX340" s="449"/>
      <c r="BY340" s="449">
        <v>1</v>
      </c>
      <c r="BZ340" s="449">
        <v>300</v>
      </c>
      <c r="CA340" s="449"/>
      <c r="CB340" s="449" t="s">
        <v>1096</v>
      </c>
      <c r="CC340" s="449" t="s">
        <v>1084</v>
      </c>
      <c r="CD340" s="449" t="s">
        <v>1085</v>
      </c>
      <c r="CE340" s="449" t="s">
        <v>1086</v>
      </c>
      <c r="CF340" s="449" t="s">
        <v>1055</v>
      </c>
      <c r="CG340" s="449" t="s">
        <v>1087</v>
      </c>
      <c r="CH340" s="449" t="s">
        <v>1088</v>
      </c>
      <c r="CI340" s="449" t="s">
        <v>195</v>
      </c>
    </row>
    <row r="341" spans="1:87" x14ac:dyDescent="0.3">
      <c r="A341">
        <f t="shared" si="19"/>
        <v>185913</v>
      </c>
      <c r="B341" t="s">
        <v>2677</v>
      </c>
      <c r="C341" s="389" t="str">
        <f t="shared" si="20"/>
        <v>185913</v>
      </c>
      <c r="D341" s="297" t="s">
        <v>1243</v>
      </c>
      <c r="E341" s="435" t="s">
        <v>2256</v>
      </c>
      <c r="F341" s="435" t="s">
        <v>1607</v>
      </c>
      <c r="G341" s="435" t="s">
        <v>1397</v>
      </c>
      <c r="H341" s="436">
        <v>2006</v>
      </c>
      <c r="I341" s="435" t="s">
        <v>2251</v>
      </c>
      <c r="J341" s="435" t="s">
        <v>2252</v>
      </c>
      <c r="K341" s="435" t="s">
        <v>1668</v>
      </c>
      <c r="L341" s="437">
        <v>39243</v>
      </c>
      <c r="M341" s="437">
        <v>39243</v>
      </c>
      <c r="N341" s="435" t="s">
        <v>1608</v>
      </c>
      <c r="O341" s="436">
        <v>22376</v>
      </c>
      <c r="P341" s="435" t="s">
        <v>1341</v>
      </c>
      <c r="Q341" s="438"/>
      <c r="R341" s="435" t="s">
        <v>1613</v>
      </c>
      <c r="S341" s="436">
        <v>28406</v>
      </c>
      <c r="T341" s="435" t="s">
        <v>1608</v>
      </c>
      <c r="U341" s="436">
        <v>90</v>
      </c>
      <c r="V341" s="435" t="s">
        <v>1341</v>
      </c>
      <c r="W341" s="435" t="s">
        <v>1341</v>
      </c>
      <c r="X341" s="436" t="b">
        <v>0</v>
      </c>
      <c r="Y341" s="435" t="s">
        <v>1341</v>
      </c>
      <c r="Z341" s="435" t="s">
        <v>1341</v>
      </c>
      <c r="AA341" t="str">
        <f t="shared" si="21"/>
        <v>H-Comox Bay Seapen</v>
      </c>
      <c r="AN341" s="449" t="s">
        <v>188</v>
      </c>
      <c r="AO341" s="449">
        <v>4.0999999999999996</v>
      </c>
      <c r="AP341" s="449">
        <v>20150204</v>
      </c>
      <c r="AQ341" s="449" t="s">
        <v>1047</v>
      </c>
      <c r="AR341" s="449" t="s">
        <v>1047</v>
      </c>
      <c r="AS341" s="449">
        <v>3</v>
      </c>
      <c r="AT341" s="449">
        <v>186137</v>
      </c>
      <c r="AU341" s="449">
        <v>12</v>
      </c>
      <c r="AV341" s="449"/>
      <c r="AW341" s="449"/>
      <c r="AX341" s="449"/>
      <c r="AY341" s="449"/>
      <c r="AZ341" s="449">
        <v>1</v>
      </c>
      <c r="BA341" s="449">
        <v>3</v>
      </c>
      <c r="BB341" s="449">
        <v>2008</v>
      </c>
      <c r="BC341" s="449">
        <v>20090504</v>
      </c>
      <c r="BD341" s="449">
        <v>20090504</v>
      </c>
      <c r="BE341" s="449" t="s">
        <v>1132</v>
      </c>
      <c r="BF341" s="449" t="s">
        <v>1133</v>
      </c>
      <c r="BG341" s="449" t="s">
        <v>1134</v>
      </c>
      <c r="BH341" s="449" t="s">
        <v>191</v>
      </c>
      <c r="BI341" s="449" t="s">
        <v>192</v>
      </c>
      <c r="BJ341" s="449" t="s">
        <v>193</v>
      </c>
      <c r="BK341" s="449"/>
      <c r="BL341" s="449">
        <v>5.22</v>
      </c>
      <c r="BM341" s="449"/>
      <c r="BN341" s="449" t="s">
        <v>195</v>
      </c>
      <c r="BO341" s="449">
        <v>5000</v>
      </c>
      <c r="BP341" s="449">
        <v>17180</v>
      </c>
      <c r="BQ341" s="449"/>
      <c r="BR341" s="449"/>
      <c r="BS341" s="449">
        <v>0</v>
      </c>
      <c r="BT341" s="449">
        <v>6638</v>
      </c>
      <c r="BU341" s="449"/>
      <c r="BV341" s="449"/>
      <c r="BW341" s="449" t="s">
        <v>214</v>
      </c>
      <c r="BX341" s="449"/>
      <c r="BY341" s="449">
        <v>2</v>
      </c>
      <c r="BZ341" s="449">
        <v>200</v>
      </c>
      <c r="CA341" s="449"/>
      <c r="CB341" s="449" t="s">
        <v>1905</v>
      </c>
      <c r="CC341" s="449" t="s">
        <v>1136</v>
      </c>
      <c r="CD341" s="449" t="s">
        <v>1137</v>
      </c>
      <c r="CE341" s="449" t="s">
        <v>1138</v>
      </c>
      <c r="CF341" s="449" t="s">
        <v>1055</v>
      </c>
      <c r="CG341" s="449" t="s">
        <v>1113</v>
      </c>
      <c r="CH341" s="449" t="s">
        <v>1114</v>
      </c>
      <c r="CI341" s="449" t="s">
        <v>195</v>
      </c>
    </row>
    <row r="342" spans="1:87" x14ac:dyDescent="0.3">
      <c r="A342">
        <f t="shared" si="19"/>
        <v>185914</v>
      </c>
      <c r="B342" t="s">
        <v>2677</v>
      </c>
      <c r="C342" s="389" t="str">
        <f t="shared" si="20"/>
        <v>185914</v>
      </c>
      <c r="D342" s="297" t="s">
        <v>1243</v>
      </c>
      <c r="E342" s="435" t="s">
        <v>2255</v>
      </c>
      <c r="F342" s="435" t="s">
        <v>1607</v>
      </c>
      <c r="G342" s="435" t="s">
        <v>1397</v>
      </c>
      <c r="H342" s="436">
        <v>2006</v>
      </c>
      <c r="I342" s="435" t="s">
        <v>1713</v>
      </c>
      <c r="J342" s="435" t="s">
        <v>1714</v>
      </c>
      <c r="K342" s="435" t="s">
        <v>1668</v>
      </c>
      <c r="L342" s="437">
        <v>39236</v>
      </c>
      <c r="M342" s="437">
        <v>39236</v>
      </c>
      <c r="N342" s="435" t="s">
        <v>1608</v>
      </c>
      <c r="O342" s="436">
        <v>22444</v>
      </c>
      <c r="P342" s="435" t="s">
        <v>1341</v>
      </c>
      <c r="Q342" s="438"/>
      <c r="R342" s="435" t="s">
        <v>1613</v>
      </c>
      <c r="S342" s="436">
        <v>165754</v>
      </c>
      <c r="T342" s="435" t="s">
        <v>1608</v>
      </c>
      <c r="U342" s="439">
        <v>90</v>
      </c>
      <c r="V342" s="435" t="s">
        <v>1341</v>
      </c>
      <c r="W342" s="435" t="s">
        <v>1341</v>
      </c>
      <c r="X342" s="436" t="b">
        <v>0</v>
      </c>
      <c r="Y342" s="435" t="s">
        <v>1341</v>
      </c>
      <c r="Z342" s="435" t="s">
        <v>1341</v>
      </c>
      <c r="AA342" t="str">
        <f t="shared" si="21"/>
        <v>H-Puntledge River H</v>
      </c>
      <c r="AN342" s="449" t="s">
        <v>188</v>
      </c>
      <c r="AO342" s="449">
        <v>4.0999999999999996</v>
      </c>
      <c r="AP342" s="449">
        <v>20150204</v>
      </c>
      <c r="AQ342" s="449" t="s">
        <v>1047</v>
      </c>
      <c r="AR342" s="449" t="s">
        <v>1047</v>
      </c>
      <c r="AS342" s="449">
        <v>3</v>
      </c>
      <c r="AT342" s="449">
        <v>186161</v>
      </c>
      <c r="AU342" s="449">
        <v>12</v>
      </c>
      <c r="AV342" s="449"/>
      <c r="AW342" s="449"/>
      <c r="AX342" s="449"/>
      <c r="AY342" s="449"/>
      <c r="AZ342" s="449">
        <v>1</v>
      </c>
      <c r="BA342" s="449">
        <v>3</v>
      </c>
      <c r="BB342" s="449">
        <v>2007</v>
      </c>
      <c r="BC342" s="449">
        <v>20080528</v>
      </c>
      <c r="BD342" s="449">
        <v>20080528</v>
      </c>
      <c r="BE342" s="449" t="s">
        <v>1126</v>
      </c>
      <c r="BF342" s="449" t="s">
        <v>1127</v>
      </c>
      <c r="BG342" s="449" t="s">
        <v>1128</v>
      </c>
      <c r="BH342" s="449" t="s">
        <v>191</v>
      </c>
      <c r="BI342" s="449" t="s">
        <v>192</v>
      </c>
      <c r="BJ342" s="449" t="s">
        <v>193</v>
      </c>
      <c r="BK342" s="449"/>
      <c r="BL342" s="449">
        <v>5.47</v>
      </c>
      <c r="BM342" s="449"/>
      <c r="BN342" s="449" t="s">
        <v>195</v>
      </c>
      <c r="BO342" s="449">
        <v>5000</v>
      </c>
      <c r="BP342" s="449">
        <v>17531</v>
      </c>
      <c r="BQ342" s="449"/>
      <c r="BR342" s="449"/>
      <c r="BS342" s="449">
        <v>0</v>
      </c>
      <c r="BT342" s="449">
        <v>275762</v>
      </c>
      <c r="BU342" s="449"/>
      <c r="BV342" s="449"/>
      <c r="BW342" s="449" t="s">
        <v>214</v>
      </c>
      <c r="BX342" s="449">
        <v>0</v>
      </c>
      <c r="BY342" s="449">
        <v>1</v>
      </c>
      <c r="BZ342" s="449">
        <v>100</v>
      </c>
      <c r="CA342" s="449"/>
      <c r="CB342" s="449" t="s">
        <v>1176</v>
      </c>
      <c r="CC342" s="449" t="s">
        <v>1129</v>
      </c>
      <c r="CD342" s="449" t="s">
        <v>1130</v>
      </c>
      <c r="CE342" s="449" t="s">
        <v>1131</v>
      </c>
      <c r="CF342" s="449" t="s">
        <v>1055</v>
      </c>
      <c r="CG342" s="449" t="s">
        <v>1113</v>
      </c>
      <c r="CH342" s="449" t="s">
        <v>1114</v>
      </c>
      <c r="CI342" s="449" t="s">
        <v>195</v>
      </c>
    </row>
    <row r="343" spans="1:87" x14ac:dyDescent="0.3">
      <c r="A343">
        <f t="shared" si="19"/>
        <v>185915</v>
      </c>
      <c r="B343" t="s">
        <v>2677</v>
      </c>
      <c r="C343" s="389" t="str">
        <f t="shared" si="20"/>
        <v>185915</v>
      </c>
      <c r="D343" s="297" t="s">
        <v>1243</v>
      </c>
      <c r="E343" s="435" t="s">
        <v>2246</v>
      </c>
      <c r="F343" s="435" t="s">
        <v>1607</v>
      </c>
      <c r="G343" s="435" t="s">
        <v>1397</v>
      </c>
      <c r="H343" s="436">
        <v>2006</v>
      </c>
      <c r="I343" s="435" t="s">
        <v>1713</v>
      </c>
      <c r="J343" s="435" t="s">
        <v>1714</v>
      </c>
      <c r="K343" s="435" t="s">
        <v>1668</v>
      </c>
      <c r="L343" s="437">
        <v>39236</v>
      </c>
      <c r="M343" s="437">
        <v>39236</v>
      </c>
      <c r="N343" s="435" t="s">
        <v>1608</v>
      </c>
      <c r="O343" s="436">
        <v>22366</v>
      </c>
      <c r="P343" s="435" t="s">
        <v>1341</v>
      </c>
      <c r="Q343" s="438"/>
      <c r="R343" s="435" t="s">
        <v>1613</v>
      </c>
      <c r="S343" s="436">
        <v>165180</v>
      </c>
      <c r="T343" s="435" t="s">
        <v>1608</v>
      </c>
      <c r="U343" s="436">
        <v>90</v>
      </c>
      <c r="V343" s="435" t="s">
        <v>1341</v>
      </c>
      <c r="W343" s="435" t="s">
        <v>1341</v>
      </c>
      <c r="X343" s="436" t="b">
        <v>0</v>
      </c>
      <c r="Y343" s="435" t="s">
        <v>1341</v>
      </c>
      <c r="Z343" s="435" t="s">
        <v>1341</v>
      </c>
      <c r="AA343" t="str">
        <f t="shared" si="21"/>
        <v>H-Puntledge River H</v>
      </c>
      <c r="AN343" s="449" t="s">
        <v>188</v>
      </c>
      <c r="AO343" s="449">
        <v>4.0999999999999996</v>
      </c>
      <c r="AP343" s="449">
        <v>20150204</v>
      </c>
      <c r="AQ343" s="449" t="s">
        <v>1047</v>
      </c>
      <c r="AR343" s="449" t="s">
        <v>1047</v>
      </c>
      <c r="AS343" s="449">
        <v>3</v>
      </c>
      <c r="AT343" s="449">
        <v>186162</v>
      </c>
      <c r="AU343" s="449">
        <v>12</v>
      </c>
      <c r="AV343" s="449"/>
      <c r="AW343" s="449"/>
      <c r="AX343" s="449"/>
      <c r="AY343" s="449"/>
      <c r="AZ343" s="449">
        <v>1</v>
      </c>
      <c r="BA343" s="449">
        <v>2</v>
      </c>
      <c r="BB343" s="449">
        <v>2007</v>
      </c>
      <c r="BC343" s="449">
        <v>20080514</v>
      </c>
      <c r="BD343" s="449">
        <v>20080515</v>
      </c>
      <c r="BE343" s="449" t="s">
        <v>1188</v>
      </c>
      <c r="BF343" s="449" t="s">
        <v>1189</v>
      </c>
      <c r="BG343" s="449" t="s">
        <v>1190</v>
      </c>
      <c r="BH343" s="449" t="s">
        <v>191</v>
      </c>
      <c r="BI343" s="449" t="s">
        <v>192</v>
      </c>
      <c r="BJ343" s="449" t="s">
        <v>193</v>
      </c>
      <c r="BK343" s="449"/>
      <c r="BL343" s="449">
        <v>5.54</v>
      </c>
      <c r="BM343" s="449">
        <v>78</v>
      </c>
      <c r="BN343" s="449" t="s">
        <v>195</v>
      </c>
      <c r="BO343" s="449">
        <v>5000</v>
      </c>
      <c r="BP343" s="449">
        <v>20016</v>
      </c>
      <c r="BQ343" s="449"/>
      <c r="BR343" s="449"/>
      <c r="BS343" s="449">
        <v>0</v>
      </c>
      <c r="BT343" s="449">
        <v>17360</v>
      </c>
      <c r="BU343" s="449">
        <v>5000</v>
      </c>
      <c r="BV343" s="449">
        <v>619</v>
      </c>
      <c r="BW343" s="449"/>
      <c r="BX343" s="449">
        <v>0.03</v>
      </c>
      <c r="BY343" s="449">
        <v>23</v>
      </c>
      <c r="BZ343" s="449">
        <v>100</v>
      </c>
      <c r="CA343" s="449"/>
      <c r="CB343" s="449" t="s">
        <v>1215</v>
      </c>
      <c r="CC343" s="449" t="s">
        <v>1191</v>
      </c>
      <c r="CD343" s="449" t="s">
        <v>1192</v>
      </c>
      <c r="CE343" s="449" t="s">
        <v>1193</v>
      </c>
      <c r="CF343" s="449" t="s">
        <v>1055</v>
      </c>
      <c r="CG343" s="449" t="s">
        <v>1056</v>
      </c>
      <c r="CH343" s="449" t="s">
        <v>1194</v>
      </c>
      <c r="CI343" s="449" t="s">
        <v>195</v>
      </c>
    </row>
    <row r="344" spans="1:87" x14ac:dyDescent="0.3">
      <c r="A344">
        <f t="shared" ref="A344:A407" si="22">1*E344</f>
        <v>185916</v>
      </c>
      <c r="B344" t="s">
        <v>2677</v>
      </c>
      <c r="C344" s="389" t="str">
        <f t="shared" ref="C344:C407" si="23">TEXT(E344,"0#####")</f>
        <v>185916</v>
      </c>
      <c r="D344" s="297" t="s">
        <v>1243</v>
      </c>
      <c r="E344" s="435" t="s">
        <v>2254</v>
      </c>
      <c r="F344" s="435" t="s">
        <v>1607</v>
      </c>
      <c r="G344" s="435" t="s">
        <v>1397</v>
      </c>
      <c r="H344" s="436">
        <v>2006</v>
      </c>
      <c r="I344" s="435" t="s">
        <v>1713</v>
      </c>
      <c r="J344" s="435" t="s">
        <v>1714</v>
      </c>
      <c r="K344" s="435" t="s">
        <v>1668</v>
      </c>
      <c r="L344" s="437">
        <v>39236</v>
      </c>
      <c r="M344" s="437">
        <v>39236</v>
      </c>
      <c r="N344" s="435" t="s">
        <v>1608</v>
      </c>
      <c r="O344" s="436">
        <v>22440</v>
      </c>
      <c r="P344" s="435" t="s">
        <v>1341</v>
      </c>
      <c r="Q344" s="438"/>
      <c r="R344" s="435" t="s">
        <v>1613</v>
      </c>
      <c r="S344" s="436">
        <v>165724</v>
      </c>
      <c r="T344" s="435" t="s">
        <v>1608</v>
      </c>
      <c r="U344" s="436">
        <v>90</v>
      </c>
      <c r="V344" s="435" t="s">
        <v>1341</v>
      </c>
      <c r="W344" s="435" t="s">
        <v>1341</v>
      </c>
      <c r="X344" s="436" t="b">
        <v>0</v>
      </c>
      <c r="Y344" s="435" t="s">
        <v>1341</v>
      </c>
      <c r="Z344" s="435" t="s">
        <v>1341</v>
      </c>
      <c r="AA344" t="str">
        <f t="shared" si="21"/>
        <v>H-Puntledge River H</v>
      </c>
      <c r="AN344" s="449" t="s">
        <v>188</v>
      </c>
      <c r="AO344" s="449">
        <v>4.0999999999999996</v>
      </c>
      <c r="AP344" s="449">
        <v>20150204</v>
      </c>
      <c r="AQ344" s="449" t="s">
        <v>1047</v>
      </c>
      <c r="AR344" s="449" t="s">
        <v>1047</v>
      </c>
      <c r="AS344" s="449">
        <v>3</v>
      </c>
      <c r="AT344" s="449">
        <v>186219</v>
      </c>
      <c r="AU344" s="449">
        <v>12</v>
      </c>
      <c r="AV344" s="449"/>
      <c r="AW344" s="449"/>
      <c r="AX344" s="449"/>
      <c r="AY344" s="449"/>
      <c r="AZ344" s="449">
        <v>1</v>
      </c>
      <c r="BA344" s="449">
        <v>3</v>
      </c>
      <c r="BB344" s="449">
        <v>2007</v>
      </c>
      <c r="BC344" s="449">
        <v>20080425</v>
      </c>
      <c r="BD344" s="449">
        <v>20080425</v>
      </c>
      <c r="BE344" s="449" t="s">
        <v>1139</v>
      </c>
      <c r="BF344" s="449" t="s">
        <v>1133</v>
      </c>
      <c r="BG344" s="449" t="s">
        <v>1134</v>
      </c>
      <c r="BH344" s="449" t="s">
        <v>191</v>
      </c>
      <c r="BI344" s="449" t="s">
        <v>192</v>
      </c>
      <c r="BJ344" s="449" t="s">
        <v>193</v>
      </c>
      <c r="BK344" s="449"/>
      <c r="BL344" s="449">
        <v>6.03</v>
      </c>
      <c r="BM344" s="449">
        <v>84</v>
      </c>
      <c r="BN344" s="449" t="s">
        <v>195</v>
      </c>
      <c r="BO344" s="449">
        <v>5000</v>
      </c>
      <c r="BP344" s="449">
        <v>29848</v>
      </c>
      <c r="BQ344" s="449"/>
      <c r="BR344" s="449"/>
      <c r="BS344" s="449"/>
      <c r="BT344" s="449"/>
      <c r="BU344" s="449"/>
      <c r="BV344" s="449"/>
      <c r="BW344" s="449"/>
      <c r="BX344" s="449"/>
      <c r="BY344" s="449">
        <v>1</v>
      </c>
      <c r="BZ344" s="449">
        <v>233</v>
      </c>
      <c r="CA344" s="449"/>
      <c r="CB344" s="449" t="s">
        <v>1144</v>
      </c>
      <c r="CC344" s="449" t="s">
        <v>1141</v>
      </c>
      <c r="CD344" s="449" t="s">
        <v>1137</v>
      </c>
      <c r="CE344" s="449" t="s">
        <v>1138</v>
      </c>
      <c r="CF344" s="449" t="s">
        <v>1055</v>
      </c>
      <c r="CG344" s="449" t="s">
        <v>1113</v>
      </c>
      <c r="CH344" s="449" t="s">
        <v>1114</v>
      </c>
      <c r="CI344" s="449" t="s">
        <v>195</v>
      </c>
    </row>
    <row r="345" spans="1:87" x14ac:dyDescent="0.3">
      <c r="A345">
        <f t="shared" si="22"/>
        <v>185917</v>
      </c>
      <c r="B345" t="s">
        <v>2677</v>
      </c>
      <c r="C345" s="389" t="str">
        <f t="shared" si="23"/>
        <v>185917</v>
      </c>
      <c r="D345" s="297" t="s">
        <v>1243</v>
      </c>
      <c r="E345" s="435" t="s">
        <v>2259</v>
      </c>
      <c r="F345" s="435" t="s">
        <v>1607</v>
      </c>
      <c r="G345" s="435" t="s">
        <v>1397</v>
      </c>
      <c r="H345" s="436">
        <v>2006</v>
      </c>
      <c r="I345" s="435" t="s">
        <v>1713</v>
      </c>
      <c r="J345" s="435" t="s">
        <v>1714</v>
      </c>
      <c r="K345" s="435" t="s">
        <v>1668</v>
      </c>
      <c r="L345" s="437">
        <v>39236</v>
      </c>
      <c r="M345" s="437">
        <v>39236</v>
      </c>
      <c r="N345" s="435" t="s">
        <v>1608</v>
      </c>
      <c r="O345" s="436">
        <v>22580</v>
      </c>
      <c r="P345" s="435" t="s">
        <v>1341</v>
      </c>
      <c r="Q345" s="438"/>
      <c r="R345" s="435" t="s">
        <v>1613</v>
      </c>
      <c r="S345" s="436">
        <v>166761</v>
      </c>
      <c r="T345" s="435" t="s">
        <v>1608</v>
      </c>
      <c r="U345" s="436">
        <v>91</v>
      </c>
      <c r="V345" s="435" t="s">
        <v>1341</v>
      </c>
      <c r="W345" s="435" t="s">
        <v>1341</v>
      </c>
      <c r="X345" s="436" t="b">
        <v>0</v>
      </c>
      <c r="Y345" s="435" t="s">
        <v>1341</v>
      </c>
      <c r="Z345" s="435" t="s">
        <v>1341</v>
      </c>
      <c r="AA345" t="str">
        <f t="shared" si="21"/>
        <v>H-Puntledge River H</v>
      </c>
      <c r="AN345" s="449" t="s">
        <v>188</v>
      </c>
      <c r="AO345" s="449">
        <v>4.0999999999999996</v>
      </c>
      <c r="AP345" s="449">
        <v>20150204</v>
      </c>
      <c r="AQ345" s="449" t="s">
        <v>1047</v>
      </c>
      <c r="AR345" s="449" t="s">
        <v>1047</v>
      </c>
      <c r="AS345" s="449">
        <v>3</v>
      </c>
      <c r="AT345" s="449">
        <v>186220</v>
      </c>
      <c r="AU345" s="449">
        <v>12</v>
      </c>
      <c r="AV345" s="449"/>
      <c r="AW345" s="449"/>
      <c r="AX345" s="449"/>
      <c r="AY345" s="449"/>
      <c r="AZ345" s="449">
        <v>1</v>
      </c>
      <c r="BA345" s="449">
        <v>3</v>
      </c>
      <c r="BB345" s="449">
        <v>2007</v>
      </c>
      <c r="BC345" s="449">
        <v>20080425</v>
      </c>
      <c r="BD345" s="449">
        <v>20080425</v>
      </c>
      <c r="BE345" s="449" t="s">
        <v>1139</v>
      </c>
      <c r="BF345" s="449" t="s">
        <v>1133</v>
      </c>
      <c r="BG345" s="449" t="s">
        <v>1134</v>
      </c>
      <c r="BH345" s="449" t="s">
        <v>191</v>
      </c>
      <c r="BI345" s="449" t="s">
        <v>192</v>
      </c>
      <c r="BJ345" s="449" t="s">
        <v>193</v>
      </c>
      <c r="BK345" s="449"/>
      <c r="BL345" s="449">
        <v>6.03</v>
      </c>
      <c r="BM345" s="449">
        <v>84</v>
      </c>
      <c r="BN345" s="449" t="s">
        <v>195</v>
      </c>
      <c r="BO345" s="449">
        <v>5000</v>
      </c>
      <c r="BP345" s="449">
        <v>29978</v>
      </c>
      <c r="BQ345" s="449"/>
      <c r="BR345" s="449"/>
      <c r="BS345" s="449"/>
      <c r="BT345" s="449"/>
      <c r="BU345" s="449"/>
      <c r="BV345" s="449"/>
      <c r="BW345" s="449"/>
      <c r="BX345" s="449"/>
      <c r="BY345" s="449">
        <v>1</v>
      </c>
      <c r="BZ345" s="449">
        <v>201</v>
      </c>
      <c r="CA345" s="449"/>
      <c r="CB345" s="449" t="s">
        <v>1172</v>
      </c>
      <c r="CC345" s="449" t="s">
        <v>1141</v>
      </c>
      <c r="CD345" s="449" t="s">
        <v>1137</v>
      </c>
      <c r="CE345" s="449" t="s">
        <v>1138</v>
      </c>
      <c r="CF345" s="449" t="s">
        <v>1055</v>
      </c>
      <c r="CG345" s="449" t="s">
        <v>1113</v>
      </c>
      <c r="CH345" s="449" t="s">
        <v>1114</v>
      </c>
      <c r="CI345" s="449" t="s">
        <v>195</v>
      </c>
    </row>
    <row r="346" spans="1:87" x14ac:dyDescent="0.3">
      <c r="A346">
        <f t="shared" si="22"/>
        <v>186035</v>
      </c>
      <c r="B346" t="s">
        <v>2677</v>
      </c>
      <c r="C346" s="389" t="str">
        <f t="shared" si="23"/>
        <v>186035</v>
      </c>
      <c r="D346" s="297" t="s">
        <v>1243</v>
      </c>
      <c r="E346" s="435" t="s">
        <v>2071</v>
      </c>
      <c r="F346" s="435" t="s">
        <v>1607</v>
      </c>
      <c r="G346" s="435" t="s">
        <v>1399</v>
      </c>
      <c r="H346" s="436">
        <v>2006</v>
      </c>
      <c r="I346" s="435" t="s">
        <v>1686</v>
      </c>
      <c r="J346" s="435" t="s">
        <v>2065</v>
      </c>
      <c r="K346" s="435" t="s">
        <v>1612</v>
      </c>
      <c r="L346" s="437">
        <v>39225</v>
      </c>
      <c r="M346" s="437">
        <v>39225</v>
      </c>
      <c r="N346" s="435" t="s">
        <v>1608</v>
      </c>
      <c r="O346" s="436">
        <v>25078</v>
      </c>
      <c r="P346" s="435" t="s">
        <v>1341</v>
      </c>
      <c r="Q346" s="438"/>
      <c r="R346" s="435" t="s">
        <v>1613</v>
      </c>
      <c r="S346" s="436">
        <v>46366</v>
      </c>
      <c r="T346" s="435" t="s">
        <v>1341</v>
      </c>
      <c r="U346" s="440"/>
      <c r="V346" s="435" t="s">
        <v>1341</v>
      </c>
      <c r="W346" s="435" t="s">
        <v>1341</v>
      </c>
      <c r="X346" s="436" t="b">
        <v>0</v>
      </c>
      <c r="Y346" s="435" t="s">
        <v>1341</v>
      </c>
      <c r="Z346" s="435" t="s">
        <v>1341</v>
      </c>
      <c r="AA346" t="str">
        <f t="shared" si="21"/>
        <v>H-Cowichan River H</v>
      </c>
      <c r="AN346" s="449" t="s">
        <v>188</v>
      </c>
      <c r="AO346" s="449">
        <v>4.0999999999999996</v>
      </c>
      <c r="AP346" s="449">
        <v>20150204</v>
      </c>
      <c r="AQ346" s="449" t="s">
        <v>1047</v>
      </c>
      <c r="AR346" s="449" t="s">
        <v>1047</v>
      </c>
      <c r="AS346" s="449">
        <v>3</v>
      </c>
      <c r="AT346" s="449">
        <v>186225</v>
      </c>
      <c r="AU346" s="449">
        <v>12</v>
      </c>
      <c r="AV346" s="449"/>
      <c r="AW346" s="449"/>
      <c r="AX346" s="449"/>
      <c r="AY346" s="449"/>
      <c r="AZ346" s="449">
        <v>1</v>
      </c>
      <c r="BA346" s="449">
        <v>3</v>
      </c>
      <c r="BB346" s="449">
        <v>2007</v>
      </c>
      <c r="BC346" s="449">
        <v>20080529</v>
      </c>
      <c r="BD346" s="449">
        <v>20080529</v>
      </c>
      <c r="BE346" s="449" t="s">
        <v>1132</v>
      </c>
      <c r="BF346" s="449" t="s">
        <v>1133</v>
      </c>
      <c r="BG346" s="449" t="s">
        <v>1134</v>
      </c>
      <c r="BH346" s="449" t="s">
        <v>191</v>
      </c>
      <c r="BI346" s="449" t="s">
        <v>192</v>
      </c>
      <c r="BJ346" s="449" t="s">
        <v>193</v>
      </c>
      <c r="BK346" s="449"/>
      <c r="BL346" s="449">
        <v>7.54</v>
      </c>
      <c r="BM346" s="449">
        <v>94</v>
      </c>
      <c r="BN346" s="449" t="s">
        <v>195</v>
      </c>
      <c r="BO346" s="449">
        <v>5000</v>
      </c>
      <c r="BP346" s="449">
        <v>29833</v>
      </c>
      <c r="BQ346" s="449"/>
      <c r="BR346" s="449"/>
      <c r="BS346" s="449"/>
      <c r="BT346" s="449"/>
      <c r="BU346" s="449"/>
      <c r="BV346" s="449"/>
      <c r="BW346" s="449"/>
      <c r="BX346" s="449"/>
      <c r="BY346" s="449">
        <v>1</v>
      </c>
      <c r="BZ346" s="449">
        <v>200</v>
      </c>
      <c r="CA346" s="449"/>
      <c r="CB346" s="449" t="s">
        <v>1177</v>
      </c>
      <c r="CC346" s="449" t="s">
        <v>1136</v>
      </c>
      <c r="CD346" s="449" t="s">
        <v>1137</v>
      </c>
      <c r="CE346" s="449" t="s">
        <v>1138</v>
      </c>
      <c r="CF346" s="449" t="s">
        <v>1055</v>
      </c>
      <c r="CG346" s="449" t="s">
        <v>1113</v>
      </c>
      <c r="CH346" s="449" t="s">
        <v>1114</v>
      </c>
      <c r="CI346" s="449" t="s">
        <v>195</v>
      </c>
    </row>
    <row r="347" spans="1:87" x14ac:dyDescent="0.3">
      <c r="A347">
        <f t="shared" si="22"/>
        <v>186036</v>
      </c>
      <c r="B347" t="s">
        <v>2677</v>
      </c>
      <c r="C347" s="389" t="str">
        <f t="shared" si="23"/>
        <v>186036</v>
      </c>
      <c r="D347" s="297" t="s">
        <v>1243</v>
      </c>
      <c r="E347" s="435" t="s">
        <v>2094</v>
      </c>
      <c r="F347" s="435" t="s">
        <v>1607</v>
      </c>
      <c r="G347" s="435" t="s">
        <v>1399</v>
      </c>
      <c r="H347" s="436">
        <v>2006</v>
      </c>
      <c r="I347" s="435" t="s">
        <v>1686</v>
      </c>
      <c r="J347" s="435" t="s">
        <v>2065</v>
      </c>
      <c r="K347" s="435" t="s">
        <v>1612</v>
      </c>
      <c r="L347" s="437">
        <v>39225</v>
      </c>
      <c r="M347" s="437">
        <v>39225</v>
      </c>
      <c r="N347" s="435" t="s">
        <v>1608</v>
      </c>
      <c r="O347" s="436">
        <v>25222</v>
      </c>
      <c r="P347" s="435" t="s">
        <v>1341</v>
      </c>
      <c r="Q347" s="441"/>
      <c r="R347" s="435" t="s">
        <v>1613</v>
      </c>
      <c r="S347" s="439">
        <v>46632</v>
      </c>
      <c r="T347" s="435" t="s">
        <v>1341</v>
      </c>
      <c r="U347" s="441"/>
      <c r="V347" s="435" t="s">
        <v>1341</v>
      </c>
      <c r="W347" s="435" t="s">
        <v>1341</v>
      </c>
      <c r="X347" s="436" t="b">
        <v>0</v>
      </c>
      <c r="Y347" s="435" t="s">
        <v>1341</v>
      </c>
      <c r="Z347" s="435" t="s">
        <v>1341</v>
      </c>
      <c r="AA347" t="str">
        <f t="shared" si="21"/>
        <v>H-Cowichan River H</v>
      </c>
      <c r="AN347" s="449" t="s">
        <v>188</v>
      </c>
      <c r="AO347" s="449">
        <v>4.0999999999999996</v>
      </c>
      <c r="AP347" s="449">
        <v>20150204</v>
      </c>
      <c r="AQ347" s="449" t="s">
        <v>1047</v>
      </c>
      <c r="AR347" s="449" t="s">
        <v>1047</v>
      </c>
      <c r="AS347" s="449">
        <v>3</v>
      </c>
      <c r="AT347" s="449">
        <v>186226</v>
      </c>
      <c r="AU347" s="449">
        <v>12</v>
      </c>
      <c r="AV347" s="449"/>
      <c r="AW347" s="449"/>
      <c r="AX347" s="449"/>
      <c r="AY347" s="449"/>
      <c r="AZ347" s="449">
        <v>1</v>
      </c>
      <c r="BA347" s="449">
        <v>3</v>
      </c>
      <c r="BB347" s="449">
        <v>2007</v>
      </c>
      <c r="BC347" s="449">
        <v>20080529</v>
      </c>
      <c r="BD347" s="449">
        <v>20080529</v>
      </c>
      <c r="BE347" s="449" t="s">
        <v>1132</v>
      </c>
      <c r="BF347" s="449" t="s">
        <v>1133</v>
      </c>
      <c r="BG347" s="449" t="s">
        <v>1134</v>
      </c>
      <c r="BH347" s="449" t="s">
        <v>191</v>
      </c>
      <c r="BI347" s="449" t="s">
        <v>192</v>
      </c>
      <c r="BJ347" s="449" t="s">
        <v>193</v>
      </c>
      <c r="BK347" s="449"/>
      <c r="BL347" s="449">
        <v>7.54</v>
      </c>
      <c r="BM347" s="449">
        <v>94</v>
      </c>
      <c r="BN347" s="449" t="s">
        <v>195</v>
      </c>
      <c r="BO347" s="449">
        <v>5000</v>
      </c>
      <c r="BP347" s="449">
        <v>29594</v>
      </c>
      <c r="BQ347" s="449"/>
      <c r="BR347" s="449"/>
      <c r="BS347" s="449">
        <v>5000</v>
      </c>
      <c r="BT347" s="449">
        <v>149</v>
      </c>
      <c r="BU347" s="449"/>
      <c r="BV347" s="449"/>
      <c r="BW347" s="449"/>
      <c r="BX347" s="449">
        <v>5.0000000000000001E-3</v>
      </c>
      <c r="BY347" s="449">
        <v>1</v>
      </c>
      <c r="BZ347" s="449">
        <v>200</v>
      </c>
      <c r="CA347" s="449"/>
      <c r="CB347" s="449" t="s">
        <v>1178</v>
      </c>
      <c r="CC347" s="449" t="s">
        <v>1136</v>
      </c>
      <c r="CD347" s="449" t="s">
        <v>1137</v>
      </c>
      <c r="CE347" s="449" t="s">
        <v>1138</v>
      </c>
      <c r="CF347" s="449" t="s">
        <v>1055</v>
      </c>
      <c r="CG347" s="449" t="s">
        <v>1113</v>
      </c>
      <c r="CH347" s="449" t="s">
        <v>1114</v>
      </c>
      <c r="CI347" s="449" t="s">
        <v>195</v>
      </c>
    </row>
    <row r="348" spans="1:87" x14ac:dyDescent="0.3">
      <c r="A348">
        <f t="shared" si="22"/>
        <v>186037</v>
      </c>
      <c r="B348" t="s">
        <v>2677</v>
      </c>
      <c r="C348" s="389" t="str">
        <f t="shared" si="23"/>
        <v>186037</v>
      </c>
      <c r="D348" s="297" t="s">
        <v>1243</v>
      </c>
      <c r="E348" s="435" t="s">
        <v>2087</v>
      </c>
      <c r="F348" s="435" t="s">
        <v>1607</v>
      </c>
      <c r="G348" s="435" t="s">
        <v>1399</v>
      </c>
      <c r="H348" s="436">
        <v>2006</v>
      </c>
      <c r="I348" s="435" t="s">
        <v>1686</v>
      </c>
      <c r="J348" s="435" t="s">
        <v>2065</v>
      </c>
      <c r="K348" s="435" t="s">
        <v>1612</v>
      </c>
      <c r="L348" s="437">
        <v>39225</v>
      </c>
      <c r="M348" s="437">
        <v>39225</v>
      </c>
      <c r="N348" s="435" t="s">
        <v>1608</v>
      </c>
      <c r="O348" s="436">
        <v>25005</v>
      </c>
      <c r="P348" s="435" t="s">
        <v>1341</v>
      </c>
      <c r="Q348" s="438"/>
      <c r="R348" s="435" t="s">
        <v>1613</v>
      </c>
      <c r="S348" s="436">
        <v>46230</v>
      </c>
      <c r="T348" s="435" t="s">
        <v>1341</v>
      </c>
      <c r="U348" s="438"/>
      <c r="V348" s="435" t="s">
        <v>1341</v>
      </c>
      <c r="W348" s="435" t="s">
        <v>1341</v>
      </c>
      <c r="X348" s="436" t="b">
        <v>0</v>
      </c>
      <c r="Y348" s="435" t="s">
        <v>1341</v>
      </c>
      <c r="Z348" s="435" t="s">
        <v>1341</v>
      </c>
      <c r="AA348" t="str">
        <f t="shared" si="21"/>
        <v>H-Cowichan River H</v>
      </c>
      <c r="AN348" s="449" t="s">
        <v>188</v>
      </c>
      <c r="AO348" s="449">
        <v>4.0999999999999996</v>
      </c>
      <c r="AP348" s="449">
        <v>20150204</v>
      </c>
      <c r="AQ348" s="449" t="s">
        <v>1047</v>
      </c>
      <c r="AR348" s="449" t="s">
        <v>1047</v>
      </c>
      <c r="AS348" s="449">
        <v>3</v>
      </c>
      <c r="AT348" s="449">
        <v>186227</v>
      </c>
      <c r="AU348" s="449">
        <v>12</v>
      </c>
      <c r="AV348" s="449"/>
      <c r="AW348" s="449"/>
      <c r="AX348" s="449"/>
      <c r="AY348" s="449"/>
      <c r="AZ348" s="449">
        <v>1</v>
      </c>
      <c r="BA348" s="449">
        <v>3</v>
      </c>
      <c r="BB348" s="449">
        <v>2007</v>
      </c>
      <c r="BC348" s="449">
        <v>20080529</v>
      </c>
      <c r="BD348" s="449">
        <v>20080529</v>
      </c>
      <c r="BE348" s="449" t="s">
        <v>1132</v>
      </c>
      <c r="BF348" s="449" t="s">
        <v>1133</v>
      </c>
      <c r="BG348" s="449" t="s">
        <v>1134</v>
      </c>
      <c r="BH348" s="449" t="s">
        <v>191</v>
      </c>
      <c r="BI348" s="449" t="s">
        <v>192</v>
      </c>
      <c r="BJ348" s="449" t="s">
        <v>193</v>
      </c>
      <c r="BK348" s="449"/>
      <c r="BL348" s="449">
        <v>7.54</v>
      </c>
      <c r="BM348" s="449">
        <v>94</v>
      </c>
      <c r="BN348" s="449" t="s">
        <v>195</v>
      </c>
      <c r="BO348" s="449">
        <v>5000</v>
      </c>
      <c r="BP348" s="449">
        <v>27417</v>
      </c>
      <c r="BQ348" s="449"/>
      <c r="BR348" s="449"/>
      <c r="BS348" s="449"/>
      <c r="BT348" s="449"/>
      <c r="BU348" s="449"/>
      <c r="BV348" s="449"/>
      <c r="BW348" s="449"/>
      <c r="BX348" s="449"/>
      <c r="BY348" s="449">
        <v>1</v>
      </c>
      <c r="BZ348" s="449">
        <v>400</v>
      </c>
      <c r="CA348" s="449"/>
      <c r="CB348" s="449" t="s">
        <v>1179</v>
      </c>
      <c r="CC348" s="449" t="s">
        <v>1136</v>
      </c>
      <c r="CD348" s="449" t="s">
        <v>1137</v>
      </c>
      <c r="CE348" s="449" t="s">
        <v>1138</v>
      </c>
      <c r="CF348" s="449" t="s">
        <v>1055</v>
      </c>
      <c r="CG348" s="449" t="s">
        <v>1113</v>
      </c>
      <c r="CH348" s="449" t="s">
        <v>1114</v>
      </c>
      <c r="CI348" s="449" t="s">
        <v>195</v>
      </c>
    </row>
    <row r="349" spans="1:87" x14ac:dyDescent="0.3">
      <c r="A349">
        <f t="shared" si="22"/>
        <v>186039</v>
      </c>
      <c r="B349" t="s">
        <v>2677</v>
      </c>
      <c r="C349" s="389" t="str">
        <f t="shared" si="23"/>
        <v>186039</v>
      </c>
      <c r="D349" s="297" t="s">
        <v>1243</v>
      </c>
      <c r="E349" s="435" t="s">
        <v>2080</v>
      </c>
      <c r="F349" s="435" t="s">
        <v>1607</v>
      </c>
      <c r="G349" s="435" t="s">
        <v>1399</v>
      </c>
      <c r="H349" s="436">
        <v>2006</v>
      </c>
      <c r="I349" s="435" t="s">
        <v>1686</v>
      </c>
      <c r="J349" s="435" t="s">
        <v>2065</v>
      </c>
      <c r="K349" s="435" t="s">
        <v>1612</v>
      </c>
      <c r="L349" s="437">
        <v>39225</v>
      </c>
      <c r="M349" s="437">
        <v>39225</v>
      </c>
      <c r="N349" s="435" t="s">
        <v>1608</v>
      </c>
      <c r="O349" s="436">
        <v>25015</v>
      </c>
      <c r="P349" s="435" t="s">
        <v>1341</v>
      </c>
      <c r="Q349" s="438"/>
      <c r="R349" s="435" t="s">
        <v>1613</v>
      </c>
      <c r="S349" s="436">
        <v>46249</v>
      </c>
      <c r="T349" s="435" t="s">
        <v>1341</v>
      </c>
      <c r="U349" s="441"/>
      <c r="V349" s="435" t="s">
        <v>1341</v>
      </c>
      <c r="W349" s="435" t="s">
        <v>1341</v>
      </c>
      <c r="X349" s="436" t="b">
        <v>0</v>
      </c>
      <c r="Y349" s="435" t="s">
        <v>1341</v>
      </c>
      <c r="Z349" s="435" t="s">
        <v>1341</v>
      </c>
      <c r="AA349" t="str">
        <f t="shared" si="21"/>
        <v>H-Cowichan River H</v>
      </c>
      <c r="AN349" s="449" t="s">
        <v>188</v>
      </c>
      <c r="AO349" s="449">
        <v>4.0999999999999996</v>
      </c>
      <c r="AP349" s="449">
        <v>20150204</v>
      </c>
      <c r="AQ349" s="449" t="s">
        <v>1047</v>
      </c>
      <c r="AR349" s="449" t="s">
        <v>1047</v>
      </c>
      <c r="AS349" s="449">
        <v>3</v>
      </c>
      <c r="AT349" s="449">
        <v>186235</v>
      </c>
      <c r="AU349" s="449">
        <v>12</v>
      </c>
      <c r="AV349" s="449"/>
      <c r="AW349" s="449"/>
      <c r="AX349" s="449"/>
      <c r="AY349" s="449"/>
      <c r="AZ349" s="449">
        <v>1</v>
      </c>
      <c r="BA349" s="449">
        <v>2</v>
      </c>
      <c r="BB349" s="449">
        <v>2007</v>
      </c>
      <c r="BC349" s="449">
        <v>20080602</v>
      </c>
      <c r="BD349" s="449">
        <v>20080602</v>
      </c>
      <c r="BE349" s="449" t="s">
        <v>1106</v>
      </c>
      <c r="BF349" s="449" t="s">
        <v>1107</v>
      </c>
      <c r="BG349" s="449" t="s">
        <v>1108</v>
      </c>
      <c r="BH349" s="449" t="s">
        <v>191</v>
      </c>
      <c r="BI349" s="449" t="s">
        <v>192</v>
      </c>
      <c r="BJ349" s="449" t="s">
        <v>214</v>
      </c>
      <c r="BK349" s="449"/>
      <c r="BL349" s="449">
        <v>6.21</v>
      </c>
      <c r="BM349" s="449">
        <v>80</v>
      </c>
      <c r="BN349" s="449" t="s">
        <v>195</v>
      </c>
      <c r="BO349" s="449">
        <v>5000</v>
      </c>
      <c r="BP349" s="449">
        <v>29925</v>
      </c>
      <c r="BQ349" s="449"/>
      <c r="BR349" s="449"/>
      <c r="BS349" s="449">
        <v>0</v>
      </c>
      <c r="BT349" s="449">
        <v>73500</v>
      </c>
      <c r="BU349" s="449">
        <v>5000</v>
      </c>
      <c r="BV349" s="449">
        <v>152</v>
      </c>
      <c r="BW349" s="449" t="s">
        <v>214</v>
      </c>
      <c r="BX349" s="449">
        <v>5.1000000000000004E-3</v>
      </c>
      <c r="BY349" s="449">
        <v>29</v>
      </c>
      <c r="BZ349" s="449">
        <v>399</v>
      </c>
      <c r="CA349" s="449"/>
      <c r="CB349" s="449"/>
      <c r="CC349" s="449" t="s">
        <v>1110</v>
      </c>
      <c r="CD349" s="449" t="s">
        <v>1111</v>
      </c>
      <c r="CE349" s="449" t="s">
        <v>1112</v>
      </c>
      <c r="CF349" s="449" t="s">
        <v>1055</v>
      </c>
      <c r="CG349" s="449" t="s">
        <v>1113</v>
      </c>
      <c r="CH349" s="449" t="s">
        <v>1114</v>
      </c>
      <c r="CI349" s="449" t="s">
        <v>195</v>
      </c>
    </row>
    <row r="350" spans="1:87" x14ac:dyDescent="0.3">
      <c r="A350">
        <f t="shared" si="22"/>
        <v>186042</v>
      </c>
      <c r="B350" t="s">
        <v>2677</v>
      </c>
      <c r="C350" s="389" t="str">
        <f t="shared" si="23"/>
        <v>186042</v>
      </c>
      <c r="D350" s="297" t="s">
        <v>1243</v>
      </c>
      <c r="E350" s="435" t="s">
        <v>2089</v>
      </c>
      <c r="F350" s="435" t="s">
        <v>1607</v>
      </c>
      <c r="G350" s="435" t="s">
        <v>1399</v>
      </c>
      <c r="H350" s="436">
        <v>2006</v>
      </c>
      <c r="I350" s="435" t="s">
        <v>1686</v>
      </c>
      <c r="J350" s="435" t="s">
        <v>2090</v>
      </c>
      <c r="K350" s="435" t="s">
        <v>1612</v>
      </c>
      <c r="L350" s="437">
        <v>39211</v>
      </c>
      <c r="M350" s="437">
        <v>39211</v>
      </c>
      <c r="N350" s="435" t="s">
        <v>1608</v>
      </c>
      <c r="O350" s="436">
        <v>25018</v>
      </c>
      <c r="P350" s="435" t="s">
        <v>1341</v>
      </c>
      <c r="Q350" s="438"/>
      <c r="R350" s="435" t="s">
        <v>1613</v>
      </c>
      <c r="S350" s="436">
        <v>124946</v>
      </c>
      <c r="T350" s="435" t="s">
        <v>1341</v>
      </c>
      <c r="U350" s="438"/>
      <c r="V350" s="435" t="s">
        <v>1341</v>
      </c>
      <c r="W350" s="435" t="s">
        <v>1341</v>
      </c>
      <c r="X350" s="436" t="b">
        <v>0</v>
      </c>
      <c r="Y350" s="435" t="s">
        <v>1341</v>
      </c>
      <c r="Z350" s="435" t="s">
        <v>1341</v>
      </c>
      <c r="AA350" t="str">
        <f t="shared" si="21"/>
        <v>H-Cowichan River H</v>
      </c>
      <c r="AN350" s="449" t="s">
        <v>188</v>
      </c>
      <c r="AO350" s="449">
        <v>4.0999999999999996</v>
      </c>
      <c r="AP350" s="449">
        <v>20150204</v>
      </c>
      <c r="AQ350" s="449" t="s">
        <v>1047</v>
      </c>
      <c r="AR350" s="449" t="s">
        <v>1047</v>
      </c>
      <c r="AS350" s="449">
        <v>3</v>
      </c>
      <c r="AT350" s="449">
        <v>186236</v>
      </c>
      <c r="AU350" s="449">
        <v>12</v>
      </c>
      <c r="AV350" s="449"/>
      <c r="AW350" s="449"/>
      <c r="AX350" s="449"/>
      <c r="AY350" s="449"/>
      <c r="AZ350" s="449">
        <v>1</v>
      </c>
      <c r="BA350" s="449">
        <v>2</v>
      </c>
      <c r="BB350" s="449">
        <v>2007</v>
      </c>
      <c r="BC350" s="449">
        <v>20080602</v>
      </c>
      <c r="BD350" s="449">
        <v>20080602</v>
      </c>
      <c r="BE350" s="449" t="s">
        <v>1106</v>
      </c>
      <c r="BF350" s="449" t="s">
        <v>1107</v>
      </c>
      <c r="BG350" s="449" t="s">
        <v>1108</v>
      </c>
      <c r="BH350" s="449" t="s">
        <v>191</v>
      </c>
      <c r="BI350" s="449" t="s">
        <v>192</v>
      </c>
      <c r="BJ350" s="449" t="s">
        <v>214</v>
      </c>
      <c r="BK350" s="449"/>
      <c r="BL350" s="449">
        <v>6.21</v>
      </c>
      <c r="BM350" s="449">
        <v>80</v>
      </c>
      <c r="BN350" s="449" t="s">
        <v>195</v>
      </c>
      <c r="BO350" s="449">
        <v>5000</v>
      </c>
      <c r="BP350" s="449">
        <v>30104</v>
      </c>
      <c r="BQ350" s="449"/>
      <c r="BR350" s="449"/>
      <c r="BS350" s="449">
        <v>0</v>
      </c>
      <c r="BT350" s="449">
        <v>73754</v>
      </c>
      <c r="BU350" s="449">
        <v>5000</v>
      </c>
      <c r="BV350" s="449">
        <v>76</v>
      </c>
      <c r="BW350" s="449" t="s">
        <v>214</v>
      </c>
      <c r="BX350" s="449">
        <v>2.5000000000000001E-3</v>
      </c>
      <c r="BY350" s="449">
        <v>29</v>
      </c>
      <c r="BZ350" s="449">
        <v>398</v>
      </c>
      <c r="CA350" s="449"/>
      <c r="CB350" s="449"/>
      <c r="CC350" s="449" t="s">
        <v>1110</v>
      </c>
      <c r="CD350" s="449" t="s">
        <v>1111</v>
      </c>
      <c r="CE350" s="449" t="s">
        <v>1112</v>
      </c>
      <c r="CF350" s="449" t="s">
        <v>1055</v>
      </c>
      <c r="CG350" s="449" t="s">
        <v>1113</v>
      </c>
      <c r="CH350" s="449" t="s">
        <v>1114</v>
      </c>
      <c r="CI350" s="449" t="s">
        <v>195</v>
      </c>
    </row>
    <row r="351" spans="1:87" x14ac:dyDescent="0.3">
      <c r="A351">
        <f t="shared" si="22"/>
        <v>180170</v>
      </c>
      <c r="B351" t="s">
        <v>2677</v>
      </c>
      <c r="C351" s="389" t="str">
        <f t="shared" si="23"/>
        <v>180170</v>
      </c>
      <c r="D351" s="297" t="s">
        <v>1243</v>
      </c>
      <c r="E351" s="435" t="s">
        <v>2263</v>
      </c>
      <c r="F351" s="435" t="s">
        <v>1607</v>
      </c>
      <c r="G351" s="435" t="s">
        <v>1397</v>
      </c>
      <c r="H351" s="436">
        <v>2007</v>
      </c>
      <c r="I351" s="435" t="s">
        <v>1713</v>
      </c>
      <c r="J351" s="435" t="s">
        <v>1714</v>
      </c>
      <c r="K351" s="435" t="s">
        <v>1668</v>
      </c>
      <c r="L351" s="437">
        <v>39629</v>
      </c>
      <c r="M351" s="437">
        <v>39629</v>
      </c>
      <c r="N351" s="435" t="s">
        <v>1608</v>
      </c>
      <c r="O351" s="436">
        <v>29035</v>
      </c>
      <c r="P351" s="435" t="s">
        <v>1341</v>
      </c>
      <c r="Q351" s="438"/>
      <c r="R351" s="435" t="s">
        <v>1613</v>
      </c>
      <c r="S351" s="436">
        <v>84087</v>
      </c>
      <c r="T351" s="435" t="s">
        <v>1608</v>
      </c>
      <c r="U351" s="436">
        <v>1037</v>
      </c>
      <c r="V351" s="435" t="s">
        <v>1341</v>
      </c>
      <c r="W351" s="435" t="s">
        <v>1341</v>
      </c>
      <c r="X351" s="436" t="b">
        <v>0</v>
      </c>
      <c r="Y351" s="435" t="s">
        <v>1341</v>
      </c>
      <c r="Z351" s="435" t="s">
        <v>1341</v>
      </c>
      <c r="AA351" t="str">
        <f t="shared" si="21"/>
        <v>H-Puntledge River H</v>
      </c>
      <c r="AN351" s="449" t="s">
        <v>188</v>
      </c>
      <c r="AO351" s="449">
        <v>4.0999999999999996</v>
      </c>
      <c r="AP351" s="449">
        <v>20150204</v>
      </c>
      <c r="AQ351" s="449" t="s">
        <v>1047</v>
      </c>
      <c r="AR351" s="449" t="s">
        <v>1047</v>
      </c>
      <c r="AS351" s="449">
        <v>3</v>
      </c>
      <c r="AT351" s="449">
        <v>186237</v>
      </c>
      <c r="AU351" s="449">
        <v>12</v>
      </c>
      <c r="AV351" s="449"/>
      <c r="AW351" s="449"/>
      <c r="AX351" s="449"/>
      <c r="AY351" s="449"/>
      <c r="AZ351" s="449">
        <v>1</v>
      </c>
      <c r="BA351" s="449">
        <v>2</v>
      </c>
      <c r="BB351" s="449">
        <v>2007</v>
      </c>
      <c r="BC351" s="449">
        <v>20080630</v>
      </c>
      <c r="BD351" s="449">
        <v>20080630</v>
      </c>
      <c r="BE351" s="449" t="s">
        <v>1118</v>
      </c>
      <c r="BF351" s="449" t="s">
        <v>1119</v>
      </c>
      <c r="BG351" s="449" t="s">
        <v>1108</v>
      </c>
      <c r="BH351" s="449" t="s">
        <v>191</v>
      </c>
      <c r="BI351" s="449" t="s">
        <v>192</v>
      </c>
      <c r="BJ351" s="449" t="s">
        <v>193</v>
      </c>
      <c r="BK351" s="449"/>
      <c r="BL351" s="449">
        <v>4.05</v>
      </c>
      <c r="BM351" s="449">
        <v>71</v>
      </c>
      <c r="BN351" s="449" t="s">
        <v>195</v>
      </c>
      <c r="BO351" s="449">
        <v>5000</v>
      </c>
      <c r="BP351" s="449">
        <v>29304</v>
      </c>
      <c r="BQ351" s="449"/>
      <c r="BR351" s="449"/>
      <c r="BS351" s="449">
        <v>0</v>
      </c>
      <c r="BT351" s="449">
        <v>84078</v>
      </c>
      <c r="BU351" s="449">
        <v>5000</v>
      </c>
      <c r="BV351" s="449">
        <v>764</v>
      </c>
      <c r="BW351" s="449" t="s">
        <v>214</v>
      </c>
      <c r="BX351" s="449">
        <v>2.5399999999999999E-2</v>
      </c>
      <c r="BY351" s="449">
        <v>19</v>
      </c>
      <c r="BZ351" s="449">
        <v>236</v>
      </c>
      <c r="CA351" s="449"/>
      <c r="CB351" s="449"/>
      <c r="CC351" s="449" t="s">
        <v>1121</v>
      </c>
      <c r="CD351" s="449" t="s">
        <v>1122</v>
      </c>
      <c r="CE351" s="449" t="s">
        <v>1112</v>
      </c>
      <c r="CF351" s="449" t="s">
        <v>1055</v>
      </c>
      <c r="CG351" s="449" t="s">
        <v>1113</v>
      </c>
      <c r="CH351" s="449" t="s">
        <v>1114</v>
      </c>
      <c r="CI351" s="449" t="s">
        <v>195</v>
      </c>
    </row>
    <row r="352" spans="1:87" x14ac:dyDescent="0.3">
      <c r="A352">
        <f t="shared" si="22"/>
        <v>185339</v>
      </c>
      <c r="B352" t="s">
        <v>2677</v>
      </c>
      <c r="C352" s="389" t="str">
        <f t="shared" si="23"/>
        <v>185339</v>
      </c>
      <c r="D352" s="297" t="s">
        <v>1243</v>
      </c>
      <c r="E352" s="435" t="s">
        <v>2074</v>
      </c>
      <c r="F352" s="435" t="s">
        <v>1607</v>
      </c>
      <c r="G352" s="435" t="s">
        <v>1399</v>
      </c>
      <c r="H352" s="436">
        <v>2007</v>
      </c>
      <c r="I352" s="435" t="s">
        <v>1686</v>
      </c>
      <c r="J352" s="435" t="s">
        <v>2065</v>
      </c>
      <c r="K352" s="435" t="s">
        <v>1612</v>
      </c>
      <c r="L352" s="437">
        <v>39563</v>
      </c>
      <c r="M352" s="437">
        <v>39563</v>
      </c>
      <c r="N352" s="435" t="s">
        <v>1608</v>
      </c>
      <c r="O352" s="436">
        <v>40783</v>
      </c>
      <c r="P352" s="435" t="s">
        <v>1341</v>
      </c>
      <c r="Q352" s="438"/>
      <c r="R352" s="435" t="s">
        <v>1341</v>
      </c>
      <c r="S352" s="440"/>
      <c r="T352" s="435" t="s">
        <v>1341</v>
      </c>
      <c r="U352" s="440"/>
      <c r="V352" s="435" t="s">
        <v>1341</v>
      </c>
      <c r="W352" s="435" t="s">
        <v>1341</v>
      </c>
      <c r="X352" s="436" t="b">
        <v>0</v>
      </c>
      <c r="Y352" s="435" t="s">
        <v>1341</v>
      </c>
      <c r="Z352" s="435" t="s">
        <v>1341</v>
      </c>
      <c r="AA352" t="str">
        <f t="shared" si="21"/>
        <v>H-Cowichan River H</v>
      </c>
      <c r="AN352" s="449" t="s">
        <v>188</v>
      </c>
      <c r="AO352" s="449">
        <v>4.0999999999999996</v>
      </c>
      <c r="AP352" s="449">
        <v>20150204</v>
      </c>
      <c r="AQ352" s="449" t="s">
        <v>1047</v>
      </c>
      <c r="AR352" s="449" t="s">
        <v>1047</v>
      </c>
      <c r="AS352" s="449">
        <v>3</v>
      </c>
      <c r="AT352" s="449">
        <v>186238</v>
      </c>
      <c r="AU352" s="449">
        <v>12</v>
      </c>
      <c r="AV352" s="449"/>
      <c r="AW352" s="449"/>
      <c r="AX352" s="449"/>
      <c r="AY352" s="449"/>
      <c r="AZ352" s="449">
        <v>1</v>
      </c>
      <c r="BA352" s="449">
        <v>2</v>
      </c>
      <c r="BB352" s="449">
        <v>2007</v>
      </c>
      <c r="BC352" s="449">
        <v>20080630</v>
      </c>
      <c r="BD352" s="449">
        <v>20080630</v>
      </c>
      <c r="BE352" s="449" t="s">
        <v>1118</v>
      </c>
      <c r="BF352" s="449" t="s">
        <v>1119</v>
      </c>
      <c r="BG352" s="449" t="s">
        <v>1108</v>
      </c>
      <c r="BH352" s="449" t="s">
        <v>191</v>
      </c>
      <c r="BI352" s="449" t="s">
        <v>192</v>
      </c>
      <c r="BJ352" s="449" t="s">
        <v>193</v>
      </c>
      <c r="BK352" s="449"/>
      <c r="BL352" s="449">
        <v>4.05</v>
      </c>
      <c r="BM352" s="449">
        <v>71</v>
      </c>
      <c r="BN352" s="449" t="s">
        <v>195</v>
      </c>
      <c r="BO352" s="449">
        <v>5000</v>
      </c>
      <c r="BP352" s="449">
        <v>30266</v>
      </c>
      <c r="BQ352" s="449"/>
      <c r="BR352" s="449"/>
      <c r="BS352" s="449">
        <v>0</v>
      </c>
      <c r="BT352" s="449">
        <v>86839</v>
      </c>
      <c r="BU352" s="449">
        <v>5000</v>
      </c>
      <c r="BV352" s="449">
        <v>790</v>
      </c>
      <c r="BW352" s="449" t="s">
        <v>214</v>
      </c>
      <c r="BX352" s="449">
        <v>2.5399999999999999E-2</v>
      </c>
      <c r="BY352" s="449">
        <v>19</v>
      </c>
      <c r="BZ352" s="449">
        <v>236</v>
      </c>
      <c r="CA352" s="449"/>
      <c r="CB352" s="449"/>
      <c r="CC352" s="449" t="s">
        <v>1121</v>
      </c>
      <c r="CD352" s="449" t="s">
        <v>1122</v>
      </c>
      <c r="CE352" s="449" t="s">
        <v>1112</v>
      </c>
      <c r="CF352" s="449" t="s">
        <v>1055</v>
      </c>
      <c r="CG352" s="449" t="s">
        <v>1113</v>
      </c>
      <c r="CH352" s="449" t="s">
        <v>1114</v>
      </c>
      <c r="CI352" s="449" t="s">
        <v>195</v>
      </c>
    </row>
    <row r="353" spans="1:87" x14ac:dyDescent="0.3">
      <c r="A353">
        <f t="shared" si="22"/>
        <v>185355</v>
      </c>
      <c r="B353" t="s">
        <v>2677</v>
      </c>
      <c r="C353" s="389" t="str">
        <f t="shared" si="23"/>
        <v>185355</v>
      </c>
      <c r="D353" s="297" t="s">
        <v>1243</v>
      </c>
      <c r="E353" s="435" t="s">
        <v>2073</v>
      </c>
      <c r="F353" s="435" t="s">
        <v>1607</v>
      </c>
      <c r="G353" s="435" t="s">
        <v>1399</v>
      </c>
      <c r="H353" s="436">
        <v>2007</v>
      </c>
      <c r="I353" s="435" t="s">
        <v>1686</v>
      </c>
      <c r="J353" s="435" t="s">
        <v>1687</v>
      </c>
      <c r="K353" s="435" t="s">
        <v>1612</v>
      </c>
      <c r="L353" s="437">
        <v>39563</v>
      </c>
      <c r="M353" s="437">
        <v>39563</v>
      </c>
      <c r="N353" s="435" t="s">
        <v>1608</v>
      </c>
      <c r="O353" s="436">
        <v>41037</v>
      </c>
      <c r="P353" s="435" t="s">
        <v>1341</v>
      </c>
      <c r="Q353" s="438"/>
      <c r="R353" s="435" t="s">
        <v>1341</v>
      </c>
      <c r="S353" s="440"/>
      <c r="T353" s="435" t="s">
        <v>1341</v>
      </c>
      <c r="U353" s="438"/>
      <c r="V353" s="435" t="s">
        <v>1341</v>
      </c>
      <c r="W353" s="435" t="s">
        <v>1341</v>
      </c>
      <c r="X353" s="436" t="b">
        <v>0</v>
      </c>
      <c r="Y353" s="435" t="s">
        <v>1341</v>
      </c>
      <c r="Z353" s="435" t="s">
        <v>1341</v>
      </c>
      <c r="AA353" t="str">
        <f t="shared" si="21"/>
        <v>H-Cowichan River H</v>
      </c>
      <c r="AN353" s="449" t="s">
        <v>188</v>
      </c>
      <c r="AO353" s="449">
        <v>4.0999999999999996</v>
      </c>
      <c r="AP353" s="449">
        <v>20150204</v>
      </c>
      <c r="AQ353" s="449" t="s">
        <v>1047</v>
      </c>
      <c r="AR353" s="449" t="s">
        <v>1047</v>
      </c>
      <c r="AS353" s="449">
        <v>3</v>
      </c>
      <c r="AT353" s="449">
        <v>186239</v>
      </c>
      <c r="AU353" s="449">
        <v>12</v>
      </c>
      <c r="AV353" s="449"/>
      <c r="AW353" s="449"/>
      <c r="AX353" s="449"/>
      <c r="AY353" s="449"/>
      <c r="AZ353" s="449">
        <v>1</v>
      </c>
      <c r="BA353" s="449">
        <v>2</v>
      </c>
      <c r="BB353" s="449">
        <v>2007</v>
      </c>
      <c r="BC353" s="449">
        <v>20080630</v>
      </c>
      <c r="BD353" s="449">
        <v>20080630</v>
      </c>
      <c r="BE353" s="449" t="s">
        <v>1118</v>
      </c>
      <c r="BF353" s="449" t="s">
        <v>1119</v>
      </c>
      <c r="BG353" s="449" t="s">
        <v>1108</v>
      </c>
      <c r="BH353" s="449" t="s">
        <v>191</v>
      </c>
      <c r="BI353" s="449" t="s">
        <v>192</v>
      </c>
      <c r="BJ353" s="449" t="s">
        <v>193</v>
      </c>
      <c r="BK353" s="449"/>
      <c r="BL353" s="449">
        <v>4.05</v>
      </c>
      <c r="BM353" s="449">
        <v>71</v>
      </c>
      <c r="BN353" s="449" t="s">
        <v>195</v>
      </c>
      <c r="BO353" s="449">
        <v>5000</v>
      </c>
      <c r="BP353" s="449">
        <v>28452</v>
      </c>
      <c r="BQ353" s="449"/>
      <c r="BR353" s="449"/>
      <c r="BS353" s="449">
        <v>0</v>
      </c>
      <c r="BT353" s="449">
        <v>81287</v>
      </c>
      <c r="BU353" s="449">
        <v>5000</v>
      </c>
      <c r="BV353" s="449">
        <v>619</v>
      </c>
      <c r="BW353" s="449" t="s">
        <v>214</v>
      </c>
      <c r="BX353" s="449">
        <v>2.1299999999999999E-2</v>
      </c>
      <c r="BY353" s="449">
        <v>19</v>
      </c>
      <c r="BZ353" s="449">
        <v>235</v>
      </c>
      <c r="CA353" s="449"/>
      <c r="CB353" s="449"/>
      <c r="CC353" s="449" t="s">
        <v>1121</v>
      </c>
      <c r="CD353" s="449" t="s">
        <v>1122</v>
      </c>
      <c r="CE353" s="449" t="s">
        <v>1112</v>
      </c>
      <c r="CF353" s="449" t="s">
        <v>1055</v>
      </c>
      <c r="CG353" s="449" t="s">
        <v>1113</v>
      </c>
      <c r="CH353" s="449" t="s">
        <v>1114</v>
      </c>
      <c r="CI353" s="449" t="s">
        <v>195</v>
      </c>
    </row>
    <row r="354" spans="1:87" x14ac:dyDescent="0.3">
      <c r="A354">
        <f t="shared" si="22"/>
        <v>185356</v>
      </c>
      <c r="B354" t="s">
        <v>2677</v>
      </c>
      <c r="C354" s="389" t="str">
        <f t="shared" si="23"/>
        <v>185356</v>
      </c>
      <c r="D354" s="297" t="s">
        <v>1243</v>
      </c>
      <c r="E354" s="435" t="s">
        <v>2072</v>
      </c>
      <c r="F354" s="435" t="s">
        <v>1607</v>
      </c>
      <c r="G354" s="435" t="s">
        <v>1399</v>
      </c>
      <c r="H354" s="436">
        <v>2007</v>
      </c>
      <c r="I354" s="435" t="s">
        <v>1686</v>
      </c>
      <c r="J354" s="435" t="s">
        <v>2065</v>
      </c>
      <c r="K354" s="435" t="s">
        <v>1612</v>
      </c>
      <c r="L354" s="437">
        <v>39563</v>
      </c>
      <c r="M354" s="437">
        <v>39563</v>
      </c>
      <c r="N354" s="435" t="s">
        <v>1608</v>
      </c>
      <c r="O354" s="436">
        <v>40850</v>
      </c>
      <c r="P354" s="435" t="s">
        <v>1341</v>
      </c>
      <c r="Q354" s="438"/>
      <c r="R354" s="435" t="s">
        <v>1341</v>
      </c>
      <c r="S354" s="440"/>
      <c r="T354" s="435" t="s">
        <v>1341</v>
      </c>
      <c r="U354" s="441"/>
      <c r="V354" s="435" t="s">
        <v>1341</v>
      </c>
      <c r="W354" s="435" t="s">
        <v>1341</v>
      </c>
      <c r="X354" s="436" t="b">
        <v>0</v>
      </c>
      <c r="Y354" s="435" t="s">
        <v>1341</v>
      </c>
      <c r="Z354" s="435" t="s">
        <v>1341</v>
      </c>
      <c r="AA354" t="str">
        <f t="shared" si="21"/>
        <v>H-Cowichan River H</v>
      </c>
      <c r="AN354" s="449" t="s">
        <v>188</v>
      </c>
      <c r="AO354" s="449">
        <v>4.0999999999999996</v>
      </c>
      <c r="AP354" s="449">
        <v>20150204</v>
      </c>
      <c r="AQ354" s="449" t="s">
        <v>1047</v>
      </c>
      <c r="AR354" s="449" t="s">
        <v>1047</v>
      </c>
      <c r="AS354" s="449">
        <v>3</v>
      </c>
      <c r="AT354" s="449">
        <v>186240</v>
      </c>
      <c r="AU354" s="449">
        <v>12</v>
      </c>
      <c r="AV354" s="449"/>
      <c r="AW354" s="449"/>
      <c r="AX354" s="449" t="s">
        <v>250</v>
      </c>
      <c r="AY354" s="449" t="s">
        <v>1076</v>
      </c>
      <c r="AZ354" s="449">
        <v>1</v>
      </c>
      <c r="BA354" s="449">
        <v>3</v>
      </c>
      <c r="BB354" s="449">
        <v>2007</v>
      </c>
      <c r="BC354" s="449">
        <v>20080520</v>
      </c>
      <c r="BD354" s="449">
        <v>20080530</v>
      </c>
      <c r="BE354" s="449" t="s">
        <v>1061</v>
      </c>
      <c r="BF354" s="449" t="s">
        <v>1062</v>
      </c>
      <c r="BG354" s="449" t="s">
        <v>1063</v>
      </c>
      <c r="BH354" s="449" t="s">
        <v>191</v>
      </c>
      <c r="BI354" s="449" t="s">
        <v>192</v>
      </c>
      <c r="BJ354" s="449" t="s">
        <v>193</v>
      </c>
      <c r="BK354" s="449"/>
      <c r="BL354" s="449">
        <v>6.2</v>
      </c>
      <c r="BM354" s="449"/>
      <c r="BN354" s="449" t="s">
        <v>195</v>
      </c>
      <c r="BO354" s="449">
        <v>5000</v>
      </c>
      <c r="BP354" s="449">
        <v>49673</v>
      </c>
      <c r="BQ354" s="449"/>
      <c r="BR354" s="449"/>
      <c r="BS354" s="449">
        <v>0</v>
      </c>
      <c r="BT354" s="449">
        <v>278696</v>
      </c>
      <c r="BU354" s="449">
        <v>5000</v>
      </c>
      <c r="BV354" s="449">
        <v>447</v>
      </c>
      <c r="BW354" s="449"/>
      <c r="BX354" s="449">
        <v>8.8999999999999999E-3</v>
      </c>
      <c r="BY354" s="449">
        <v>43</v>
      </c>
      <c r="BZ354" s="449">
        <v>1016</v>
      </c>
      <c r="CA354" s="449"/>
      <c r="CB354" s="449" t="s">
        <v>1077</v>
      </c>
      <c r="CC354" s="449" t="s">
        <v>1065</v>
      </c>
      <c r="CD354" s="449" t="s">
        <v>1066</v>
      </c>
      <c r="CE354" s="449" t="s">
        <v>1067</v>
      </c>
      <c r="CF354" s="449" t="s">
        <v>1055</v>
      </c>
      <c r="CG354" s="449" t="s">
        <v>1056</v>
      </c>
      <c r="CH354" s="449" t="s">
        <v>1057</v>
      </c>
      <c r="CI354" s="449" t="s">
        <v>195</v>
      </c>
    </row>
    <row r="355" spans="1:87" x14ac:dyDescent="0.3">
      <c r="A355">
        <f t="shared" si="22"/>
        <v>185357</v>
      </c>
      <c r="B355" t="s">
        <v>2677</v>
      </c>
      <c r="C355" s="389" t="str">
        <f t="shared" si="23"/>
        <v>185357</v>
      </c>
      <c r="D355" s="297" t="s">
        <v>1243</v>
      </c>
      <c r="E355" s="435" t="s">
        <v>2068</v>
      </c>
      <c r="F355" s="435" t="s">
        <v>1607</v>
      </c>
      <c r="G355" s="435" t="s">
        <v>1399</v>
      </c>
      <c r="H355" s="436">
        <v>2007</v>
      </c>
      <c r="I355" s="435" t="s">
        <v>1686</v>
      </c>
      <c r="J355" s="435" t="s">
        <v>2065</v>
      </c>
      <c r="K355" s="435" t="s">
        <v>1612</v>
      </c>
      <c r="L355" s="437">
        <v>39597</v>
      </c>
      <c r="M355" s="437">
        <v>39597</v>
      </c>
      <c r="N355" s="435" t="s">
        <v>1608</v>
      </c>
      <c r="O355" s="436">
        <v>35061</v>
      </c>
      <c r="P355" s="435" t="s">
        <v>1341</v>
      </c>
      <c r="Q355" s="438"/>
      <c r="R355" s="435" t="s">
        <v>1341</v>
      </c>
      <c r="S355" s="440"/>
      <c r="T355" s="435" t="s">
        <v>1341</v>
      </c>
      <c r="U355" s="438"/>
      <c r="V355" s="435" t="s">
        <v>1341</v>
      </c>
      <c r="W355" s="435" t="s">
        <v>1341</v>
      </c>
      <c r="X355" s="436" t="b">
        <v>0</v>
      </c>
      <c r="Y355" s="435" t="s">
        <v>1341</v>
      </c>
      <c r="Z355" s="435" t="s">
        <v>1341</v>
      </c>
      <c r="AA355" t="str">
        <f t="shared" si="21"/>
        <v>H-Cowichan River H</v>
      </c>
      <c r="AN355" s="449" t="s">
        <v>188</v>
      </c>
      <c r="AO355" s="449">
        <v>4.0999999999999996</v>
      </c>
      <c r="AP355" s="449">
        <v>20150204</v>
      </c>
      <c r="AQ355" s="449" t="s">
        <v>1047</v>
      </c>
      <c r="AR355" s="449" t="s">
        <v>1047</v>
      </c>
      <c r="AS355" s="449">
        <v>3</v>
      </c>
      <c r="AT355" s="449">
        <v>186242</v>
      </c>
      <c r="AU355" s="449">
        <v>12</v>
      </c>
      <c r="AV355" s="449"/>
      <c r="AW355" s="449"/>
      <c r="AX355" s="449" t="s">
        <v>250</v>
      </c>
      <c r="AY355" s="449" t="s">
        <v>1076</v>
      </c>
      <c r="AZ355" s="449">
        <v>1</v>
      </c>
      <c r="BA355" s="449">
        <v>3</v>
      </c>
      <c r="BB355" s="449">
        <v>2007</v>
      </c>
      <c r="BC355" s="449">
        <v>20080520</v>
      </c>
      <c r="BD355" s="449">
        <v>20080520</v>
      </c>
      <c r="BE355" s="449" t="s">
        <v>1061</v>
      </c>
      <c r="BF355" s="449" t="s">
        <v>1062</v>
      </c>
      <c r="BG355" s="449" t="s">
        <v>1063</v>
      </c>
      <c r="BH355" s="449" t="s">
        <v>191</v>
      </c>
      <c r="BI355" s="449" t="s">
        <v>192</v>
      </c>
      <c r="BJ355" s="449" t="s">
        <v>193</v>
      </c>
      <c r="BK355" s="449"/>
      <c r="BL355" s="449">
        <v>6.3</v>
      </c>
      <c r="BM355" s="449"/>
      <c r="BN355" s="449" t="s">
        <v>195</v>
      </c>
      <c r="BO355" s="449">
        <v>5000</v>
      </c>
      <c r="BP355" s="449">
        <v>49792</v>
      </c>
      <c r="BQ355" s="449"/>
      <c r="BR355" s="449"/>
      <c r="BS355" s="449">
        <v>0</v>
      </c>
      <c r="BT355" s="449">
        <v>267974</v>
      </c>
      <c r="BU355" s="449">
        <v>5000</v>
      </c>
      <c r="BV355" s="449">
        <v>225</v>
      </c>
      <c r="BW355" s="449"/>
      <c r="BX355" s="449">
        <v>4.4999999999999997E-3</v>
      </c>
      <c r="BY355" s="449">
        <v>41</v>
      </c>
      <c r="BZ355" s="449">
        <v>893</v>
      </c>
      <c r="CA355" s="449"/>
      <c r="CB355" s="449" t="s">
        <v>1078</v>
      </c>
      <c r="CC355" s="449" t="s">
        <v>1065</v>
      </c>
      <c r="CD355" s="449" t="s">
        <v>1066</v>
      </c>
      <c r="CE355" s="449" t="s">
        <v>1067</v>
      </c>
      <c r="CF355" s="449" t="s">
        <v>1055</v>
      </c>
      <c r="CG355" s="449" t="s">
        <v>1056</v>
      </c>
      <c r="CH355" s="449" t="s">
        <v>1057</v>
      </c>
      <c r="CI355" s="449" t="s">
        <v>195</v>
      </c>
    </row>
    <row r="356" spans="1:87" x14ac:dyDescent="0.3">
      <c r="A356">
        <f t="shared" si="22"/>
        <v>185358</v>
      </c>
      <c r="B356" t="s">
        <v>2677</v>
      </c>
      <c r="C356" s="389" t="str">
        <f t="shared" si="23"/>
        <v>185358</v>
      </c>
      <c r="D356" s="297" t="s">
        <v>1243</v>
      </c>
      <c r="E356" s="435" t="s">
        <v>2070</v>
      </c>
      <c r="F356" s="435" t="s">
        <v>1607</v>
      </c>
      <c r="G356" s="435" t="s">
        <v>1399</v>
      </c>
      <c r="H356" s="436">
        <v>2007</v>
      </c>
      <c r="I356" s="435" t="s">
        <v>1686</v>
      </c>
      <c r="J356" s="435" t="s">
        <v>2065</v>
      </c>
      <c r="K356" s="435" t="s">
        <v>1612</v>
      </c>
      <c r="L356" s="437">
        <v>39597</v>
      </c>
      <c r="M356" s="437">
        <v>39597</v>
      </c>
      <c r="N356" s="435" t="s">
        <v>1608</v>
      </c>
      <c r="O356" s="436">
        <v>41095</v>
      </c>
      <c r="P356" s="435" t="s">
        <v>1341</v>
      </c>
      <c r="Q356" s="441"/>
      <c r="R356" s="435" t="s">
        <v>1608</v>
      </c>
      <c r="S356" s="436">
        <v>103</v>
      </c>
      <c r="T356" s="435" t="s">
        <v>1341</v>
      </c>
      <c r="U356" s="438"/>
      <c r="V356" s="435" t="s">
        <v>1341</v>
      </c>
      <c r="W356" s="435" t="s">
        <v>1341</v>
      </c>
      <c r="X356" s="436" t="b">
        <v>0</v>
      </c>
      <c r="Y356" s="435" t="s">
        <v>1341</v>
      </c>
      <c r="Z356" s="435" t="s">
        <v>1341</v>
      </c>
      <c r="AA356" t="str">
        <f t="shared" si="21"/>
        <v>H-Cowichan River H</v>
      </c>
      <c r="AN356" s="449" t="s">
        <v>188</v>
      </c>
      <c r="AO356" s="449">
        <v>4.0999999999999996</v>
      </c>
      <c r="AP356" s="449">
        <v>20150204</v>
      </c>
      <c r="AQ356" s="449" t="s">
        <v>1047</v>
      </c>
      <c r="AR356" s="449" t="s">
        <v>1047</v>
      </c>
      <c r="AS356" s="449">
        <v>3</v>
      </c>
      <c r="AT356" s="449">
        <v>186301</v>
      </c>
      <c r="AU356" s="449">
        <v>12</v>
      </c>
      <c r="AV356" s="449"/>
      <c r="AW356" s="449"/>
      <c r="AX356" s="449"/>
      <c r="AY356" s="449"/>
      <c r="AZ356" s="449">
        <v>1</v>
      </c>
      <c r="BA356" s="449">
        <v>3</v>
      </c>
      <c r="BB356" s="449">
        <v>2007</v>
      </c>
      <c r="BC356" s="449">
        <v>20080526</v>
      </c>
      <c r="BD356" s="449">
        <v>20080601</v>
      </c>
      <c r="BE356" s="449" t="s">
        <v>1080</v>
      </c>
      <c r="BF356" s="449" t="s">
        <v>1081</v>
      </c>
      <c r="BG356" s="449" t="s">
        <v>1082</v>
      </c>
      <c r="BH356" s="449" t="s">
        <v>191</v>
      </c>
      <c r="BI356" s="449" t="s">
        <v>192</v>
      </c>
      <c r="BJ356" s="449" t="s">
        <v>193</v>
      </c>
      <c r="BK356" s="449"/>
      <c r="BL356" s="449">
        <v>5.45</v>
      </c>
      <c r="BM356" s="449">
        <v>78</v>
      </c>
      <c r="BN356" s="449" t="s">
        <v>195</v>
      </c>
      <c r="BO356" s="449">
        <v>5000</v>
      </c>
      <c r="BP356" s="449">
        <v>25161</v>
      </c>
      <c r="BQ356" s="449"/>
      <c r="BR356" s="449"/>
      <c r="BS356" s="449">
        <v>0</v>
      </c>
      <c r="BT356" s="449">
        <v>622046</v>
      </c>
      <c r="BU356" s="449"/>
      <c r="BV356" s="449"/>
      <c r="BW356" s="449" t="s">
        <v>214</v>
      </c>
      <c r="BX356" s="449"/>
      <c r="BY356" s="449">
        <v>1</v>
      </c>
      <c r="BZ356" s="449">
        <v>300</v>
      </c>
      <c r="CA356" s="449"/>
      <c r="CB356" s="449" t="s">
        <v>1097</v>
      </c>
      <c r="CC356" s="449" t="s">
        <v>1084</v>
      </c>
      <c r="CD356" s="449" t="s">
        <v>1085</v>
      </c>
      <c r="CE356" s="449" t="s">
        <v>1086</v>
      </c>
      <c r="CF356" s="449" t="s">
        <v>1055</v>
      </c>
      <c r="CG356" s="449" t="s">
        <v>1087</v>
      </c>
      <c r="CH356" s="449" t="s">
        <v>1088</v>
      </c>
      <c r="CI356" s="449" t="s">
        <v>195</v>
      </c>
    </row>
    <row r="357" spans="1:87" x14ac:dyDescent="0.3">
      <c r="A357">
        <f t="shared" si="22"/>
        <v>185359</v>
      </c>
      <c r="B357" t="s">
        <v>2677</v>
      </c>
      <c r="C357" s="389" t="str">
        <f t="shared" si="23"/>
        <v>185359</v>
      </c>
      <c r="D357" s="297" t="s">
        <v>1243</v>
      </c>
      <c r="E357" s="435" t="s">
        <v>2077</v>
      </c>
      <c r="F357" s="435" t="s">
        <v>1607</v>
      </c>
      <c r="G357" s="435" t="s">
        <v>1399</v>
      </c>
      <c r="H357" s="436">
        <v>2007</v>
      </c>
      <c r="I357" s="435" t="s">
        <v>1686</v>
      </c>
      <c r="J357" s="435" t="s">
        <v>2065</v>
      </c>
      <c r="K357" s="435" t="s">
        <v>1612</v>
      </c>
      <c r="L357" s="437">
        <v>39597</v>
      </c>
      <c r="M357" s="437">
        <v>39597</v>
      </c>
      <c r="N357" s="435" t="s">
        <v>1608</v>
      </c>
      <c r="O357" s="436">
        <v>41715</v>
      </c>
      <c r="P357" s="435" t="s">
        <v>1341</v>
      </c>
      <c r="Q357" s="438"/>
      <c r="R357" s="435" t="s">
        <v>1341</v>
      </c>
      <c r="S357" s="440"/>
      <c r="T357" s="435" t="s">
        <v>1341</v>
      </c>
      <c r="U357" s="440"/>
      <c r="V357" s="435" t="s">
        <v>1341</v>
      </c>
      <c r="W357" s="435" t="s">
        <v>1341</v>
      </c>
      <c r="X357" s="436" t="b">
        <v>0</v>
      </c>
      <c r="Y357" s="435" t="s">
        <v>1341</v>
      </c>
      <c r="Z357" s="435" t="s">
        <v>1341</v>
      </c>
      <c r="AA357" t="str">
        <f t="shared" si="21"/>
        <v>H-Cowichan River H</v>
      </c>
      <c r="AN357" s="449" t="s">
        <v>188</v>
      </c>
      <c r="AO357" s="449">
        <v>4.0999999999999996</v>
      </c>
      <c r="AP357" s="449">
        <v>20150204</v>
      </c>
      <c r="AQ357" s="449" t="s">
        <v>1047</v>
      </c>
      <c r="AR357" s="449" t="s">
        <v>1047</v>
      </c>
      <c r="AS357" s="449">
        <v>3</v>
      </c>
      <c r="AT357" s="449">
        <v>186302</v>
      </c>
      <c r="AU357" s="449">
        <v>12</v>
      </c>
      <c r="AV357" s="449"/>
      <c r="AW357" s="449"/>
      <c r="AX357" s="449"/>
      <c r="AY357" s="449"/>
      <c r="AZ357" s="449">
        <v>1</v>
      </c>
      <c r="BA357" s="449">
        <v>3</v>
      </c>
      <c r="BB357" s="449">
        <v>2007</v>
      </c>
      <c r="BC357" s="449">
        <v>20080526</v>
      </c>
      <c r="BD357" s="449">
        <v>20080601</v>
      </c>
      <c r="BE357" s="449" t="s">
        <v>1080</v>
      </c>
      <c r="BF357" s="449" t="s">
        <v>1081</v>
      </c>
      <c r="BG357" s="449" t="s">
        <v>1082</v>
      </c>
      <c r="BH357" s="449" t="s">
        <v>191</v>
      </c>
      <c r="BI357" s="449" t="s">
        <v>192</v>
      </c>
      <c r="BJ357" s="449" t="s">
        <v>193</v>
      </c>
      <c r="BK357" s="449"/>
      <c r="BL357" s="449">
        <v>5.09</v>
      </c>
      <c r="BM357" s="449">
        <v>74</v>
      </c>
      <c r="BN357" s="449" t="s">
        <v>195</v>
      </c>
      <c r="BO357" s="449">
        <v>5000</v>
      </c>
      <c r="BP357" s="449">
        <v>25108</v>
      </c>
      <c r="BQ357" s="449"/>
      <c r="BR357" s="449"/>
      <c r="BS357" s="449">
        <v>0</v>
      </c>
      <c r="BT357" s="449">
        <v>1075887</v>
      </c>
      <c r="BU357" s="449">
        <v>5000</v>
      </c>
      <c r="BV357" s="449">
        <v>126</v>
      </c>
      <c r="BW357" s="449" t="s">
        <v>214</v>
      </c>
      <c r="BX357" s="449">
        <v>5.0000000000000001E-3</v>
      </c>
      <c r="BY357" s="449">
        <v>1</v>
      </c>
      <c r="BZ357" s="449">
        <v>300</v>
      </c>
      <c r="CA357" s="449"/>
      <c r="CB357" s="449" t="s">
        <v>1098</v>
      </c>
      <c r="CC357" s="449" t="s">
        <v>1084</v>
      </c>
      <c r="CD357" s="449" t="s">
        <v>1085</v>
      </c>
      <c r="CE357" s="449" t="s">
        <v>1086</v>
      </c>
      <c r="CF357" s="449" t="s">
        <v>1055</v>
      </c>
      <c r="CG357" s="449" t="s">
        <v>1087</v>
      </c>
      <c r="CH357" s="449" t="s">
        <v>1088</v>
      </c>
      <c r="CI357" s="449" t="s">
        <v>195</v>
      </c>
    </row>
    <row r="358" spans="1:87" x14ac:dyDescent="0.3">
      <c r="A358">
        <f t="shared" si="22"/>
        <v>186015</v>
      </c>
      <c r="B358" t="s">
        <v>2677</v>
      </c>
      <c r="C358" s="389" t="str">
        <f t="shared" si="23"/>
        <v>186015</v>
      </c>
      <c r="D358" s="297" t="s">
        <v>1243</v>
      </c>
      <c r="E358" s="435" t="s">
        <v>2078</v>
      </c>
      <c r="F358" s="435" t="s">
        <v>1607</v>
      </c>
      <c r="G358" s="435" t="s">
        <v>1399</v>
      </c>
      <c r="H358" s="436">
        <v>2007</v>
      </c>
      <c r="I358" s="435" t="s">
        <v>1686</v>
      </c>
      <c r="J358" s="435" t="s">
        <v>2065</v>
      </c>
      <c r="K358" s="435" t="s">
        <v>1612</v>
      </c>
      <c r="L358" s="437">
        <v>39563</v>
      </c>
      <c r="M358" s="437">
        <v>39563</v>
      </c>
      <c r="N358" s="435" t="s">
        <v>1608</v>
      </c>
      <c r="O358" s="436">
        <v>10816</v>
      </c>
      <c r="P358" s="435" t="s">
        <v>1341</v>
      </c>
      <c r="Q358" s="438"/>
      <c r="R358" s="435" t="s">
        <v>1341</v>
      </c>
      <c r="S358" s="440"/>
      <c r="T358" s="435" t="s">
        <v>1341</v>
      </c>
      <c r="U358" s="438"/>
      <c r="V358" s="435" t="s">
        <v>1341</v>
      </c>
      <c r="W358" s="435" t="s">
        <v>1341</v>
      </c>
      <c r="X358" s="436" t="b">
        <v>0</v>
      </c>
      <c r="Y358" s="435" t="s">
        <v>1341</v>
      </c>
      <c r="Z358" s="435" t="s">
        <v>1341</v>
      </c>
      <c r="AA358" t="str">
        <f t="shared" si="21"/>
        <v>H-Cowichan River H</v>
      </c>
      <c r="AN358" s="449" t="s">
        <v>188</v>
      </c>
      <c r="AO358" s="449">
        <v>4.0999999999999996</v>
      </c>
      <c r="AP358" s="449">
        <v>20150204</v>
      </c>
      <c r="AQ358" s="449" t="s">
        <v>1047</v>
      </c>
      <c r="AR358" s="449" t="s">
        <v>1047</v>
      </c>
      <c r="AS358" s="449">
        <v>3</v>
      </c>
      <c r="AT358" s="449">
        <v>186303</v>
      </c>
      <c r="AU358" s="449">
        <v>12</v>
      </c>
      <c r="AV358" s="449"/>
      <c r="AW358" s="449"/>
      <c r="AX358" s="449"/>
      <c r="AY358" s="449"/>
      <c r="AZ358" s="449">
        <v>1</v>
      </c>
      <c r="BA358" s="449">
        <v>3</v>
      </c>
      <c r="BB358" s="449">
        <v>2007</v>
      </c>
      <c r="BC358" s="449">
        <v>20080529</v>
      </c>
      <c r="BD358" s="449">
        <v>20080603</v>
      </c>
      <c r="BE358" s="449" t="s">
        <v>1080</v>
      </c>
      <c r="BF358" s="449" t="s">
        <v>1081</v>
      </c>
      <c r="BG358" s="449" t="s">
        <v>1082</v>
      </c>
      <c r="BH358" s="449" t="s">
        <v>191</v>
      </c>
      <c r="BI358" s="449" t="s">
        <v>192</v>
      </c>
      <c r="BJ358" s="449" t="s">
        <v>193</v>
      </c>
      <c r="BK358" s="449"/>
      <c r="BL358" s="449">
        <v>5.0999999999999996</v>
      </c>
      <c r="BM358" s="449">
        <v>75</v>
      </c>
      <c r="BN358" s="449" t="s">
        <v>195</v>
      </c>
      <c r="BO358" s="449">
        <v>5000</v>
      </c>
      <c r="BP358" s="449">
        <v>25190</v>
      </c>
      <c r="BQ358" s="449"/>
      <c r="BR358" s="449"/>
      <c r="BS358" s="449">
        <v>0</v>
      </c>
      <c r="BT358" s="449">
        <v>643662</v>
      </c>
      <c r="BU358" s="449"/>
      <c r="BV358" s="449"/>
      <c r="BW358" s="449" t="s">
        <v>214</v>
      </c>
      <c r="BX358" s="449"/>
      <c r="BY358" s="449">
        <v>1</v>
      </c>
      <c r="BZ358" s="449">
        <v>300</v>
      </c>
      <c r="CA358" s="449"/>
      <c r="CB358" s="449" t="s">
        <v>1099</v>
      </c>
      <c r="CC358" s="449" t="s">
        <v>1084</v>
      </c>
      <c r="CD358" s="449" t="s">
        <v>1085</v>
      </c>
      <c r="CE358" s="449" t="s">
        <v>1086</v>
      </c>
      <c r="CF358" s="449" t="s">
        <v>1055</v>
      </c>
      <c r="CG358" s="449" t="s">
        <v>1087</v>
      </c>
      <c r="CH358" s="449" t="s">
        <v>1088</v>
      </c>
      <c r="CI358" s="449" t="s">
        <v>195</v>
      </c>
    </row>
    <row r="359" spans="1:87" x14ac:dyDescent="0.3">
      <c r="A359">
        <f t="shared" si="22"/>
        <v>186016</v>
      </c>
      <c r="B359" t="s">
        <v>2677</v>
      </c>
      <c r="C359" s="389" t="str">
        <f t="shared" si="23"/>
        <v>186016</v>
      </c>
      <c r="D359" s="297" t="s">
        <v>1243</v>
      </c>
      <c r="E359" s="435" t="s">
        <v>2086</v>
      </c>
      <c r="F359" s="435" t="s">
        <v>1607</v>
      </c>
      <c r="G359" s="435" t="s">
        <v>1399</v>
      </c>
      <c r="H359" s="436">
        <v>2007</v>
      </c>
      <c r="I359" s="435" t="s">
        <v>1686</v>
      </c>
      <c r="J359" s="435" t="s">
        <v>2065</v>
      </c>
      <c r="K359" s="435" t="s">
        <v>1612</v>
      </c>
      <c r="L359" s="437">
        <v>39563</v>
      </c>
      <c r="M359" s="437">
        <v>39563</v>
      </c>
      <c r="N359" s="435" t="s">
        <v>1608</v>
      </c>
      <c r="O359" s="436">
        <v>10822</v>
      </c>
      <c r="P359" s="435" t="s">
        <v>1341</v>
      </c>
      <c r="Q359" s="438"/>
      <c r="R359" s="435" t="s">
        <v>1341</v>
      </c>
      <c r="S359" s="440"/>
      <c r="T359" s="435" t="s">
        <v>1341</v>
      </c>
      <c r="U359" s="438"/>
      <c r="V359" s="435" t="s">
        <v>1341</v>
      </c>
      <c r="W359" s="435" t="s">
        <v>1341</v>
      </c>
      <c r="X359" s="436" t="b">
        <v>0</v>
      </c>
      <c r="Y359" s="435" t="s">
        <v>1341</v>
      </c>
      <c r="Z359" s="435" t="s">
        <v>1341</v>
      </c>
      <c r="AA359" t="str">
        <f t="shared" si="21"/>
        <v>H-Cowichan River H</v>
      </c>
      <c r="AN359" s="449" t="s">
        <v>188</v>
      </c>
      <c r="AO359" s="449">
        <v>4.0999999999999996</v>
      </c>
      <c r="AP359" s="449">
        <v>20150204</v>
      </c>
      <c r="AQ359" s="449" t="s">
        <v>1047</v>
      </c>
      <c r="AR359" s="449" t="s">
        <v>1047</v>
      </c>
      <c r="AS359" s="449">
        <v>3</v>
      </c>
      <c r="AT359" s="449">
        <v>186304</v>
      </c>
      <c r="AU359" s="449">
        <v>12</v>
      </c>
      <c r="AV359" s="449"/>
      <c r="AW359" s="449"/>
      <c r="AX359" s="449"/>
      <c r="AY359" s="449"/>
      <c r="AZ359" s="449">
        <v>1</v>
      </c>
      <c r="BA359" s="449">
        <v>3</v>
      </c>
      <c r="BB359" s="449">
        <v>2007</v>
      </c>
      <c r="BC359" s="449">
        <v>20080529</v>
      </c>
      <c r="BD359" s="449">
        <v>20080603</v>
      </c>
      <c r="BE359" s="449" t="s">
        <v>1080</v>
      </c>
      <c r="BF359" s="449" t="s">
        <v>1081</v>
      </c>
      <c r="BG359" s="449" t="s">
        <v>1082</v>
      </c>
      <c r="BH359" s="449" t="s">
        <v>191</v>
      </c>
      <c r="BI359" s="449" t="s">
        <v>192</v>
      </c>
      <c r="BJ359" s="449" t="s">
        <v>193</v>
      </c>
      <c r="BK359" s="449"/>
      <c r="BL359" s="449">
        <v>5.0999999999999996</v>
      </c>
      <c r="BM359" s="449">
        <v>75</v>
      </c>
      <c r="BN359" s="449" t="s">
        <v>195</v>
      </c>
      <c r="BO359" s="449">
        <v>5000</v>
      </c>
      <c r="BP359" s="449">
        <v>25083</v>
      </c>
      <c r="BQ359" s="449"/>
      <c r="BR359" s="449"/>
      <c r="BS359" s="449">
        <v>0</v>
      </c>
      <c r="BT359" s="449">
        <v>640928</v>
      </c>
      <c r="BU359" s="449"/>
      <c r="BV359" s="449"/>
      <c r="BW359" s="449"/>
      <c r="BX359" s="449"/>
      <c r="BY359" s="449">
        <v>1</v>
      </c>
      <c r="BZ359" s="449">
        <v>300</v>
      </c>
      <c r="CA359" s="449"/>
      <c r="CB359" s="449" t="s">
        <v>1100</v>
      </c>
      <c r="CC359" s="449" t="s">
        <v>1084</v>
      </c>
      <c r="CD359" s="449" t="s">
        <v>1085</v>
      </c>
      <c r="CE359" s="449" t="s">
        <v>1086</v>
      </c>
      <c r="CF359" s="449" t="s">
        <v>1055</v>
      </c>
      <c r="CG359" s="449" t="s">
        <v>1087</v>
      </c>
      <c r="CH359" s="449" t="s">
        <v>1088</v>
      </c>
      <c r="CI359" s="449" t="s">
        <v>195</v>
      </c>
    </row>
    <row r="360" spans="1:87" x14ac:dyDescent="0.3">
      <c r="A360">
        <f t="shared" si="22"/>
        <v>186161</v>
      </c>
      <c r="B360" t="s">
        <v>2677</v>
      </c>
      <c r="C360" s="389" t="str">
        <f t="shared" si="23"/>
        <v>186161</v>
      </c>
      <c r="D360" s="297" t="s">
        <v>1243</v>
      </c>
      <c r="E360" s="435" t="s">
        <v>2041</v>
      </c>
      <c r="F360" s="435" t="s">
        <v>1607</v>
      </c>
      <c r="G360" s="435" t="s">
        <v>1403</v>
      </c>
      <c r="H360" s="436">
        <v>2007</v>
      </c>
      <c r="I360" s="435" t="s">
        <v>1670</v>
      </c>
      <c r="J360" s="435" t="s">
        <v>1671</v>
      </c>
      <c r="K360" s="435" t="s">
        <v>1612</v>
      </c>
      <c r="L360" s="437">
        <v>39596</v>
      </c>
      <c r="M360" s="437">
        <v>39596</v>
      </c>
      <c r="N360" s="435" t="s">
        <v>1608</v>
      </c>
      <c r="O360" s="436">
        <v>17531</v>
      </c>
      <c r="P360" s="435" t="s">
        <v>1341</v>
      </c>
      <c r="Q360" s="438"/>
      <c r="R360" s="435" t="s">
        <v>1613</v>
      </c>
      <c r="S360" s="436">
        <v>275762</v>
      </c>
      <c r="T360" s="435" t="s">
        <v>1341</v>
      </c>
      <c r="U360" s="440"/>
      <c r="V360" s="435" t="s">
        <v>1341</v>
      </c>
      <c r="W360" s="435" t="s">
        <v>1341</v>
      </c>
      <c r="X360" s="436" t="b">
        <v>0</v>
      </c>
      <c r="Y360" s="435" t="s">
        <v>1341</v>
      </c>
      <c r="Z360" s="435" t="s">
        <v>1341</v>
      </c>
      <c r="AA360" t="str">
        <f t="shared" si="21"/>
        <v>H-Big Qualicum River H</v>
      </c>
      <c r="AN360" s="449" t="s">
        <v>188</v>
      </c>
      <c r="AO360" s="449">
        <v>4.0999999999999996</v>
      </c>
      <c r="AP360" s="449">
        <v>20150204</v>
      </c>
      <c r="AQ360" s="449" t="s">
        <v>1047</v>
      </c>
      <c r="AR360" s="449" t="s">
        <v>1047</v>
      </c>
      <c r="AS360" s="449">
        <v>3</v>
      </c>
      <c r="AT360" s="449">
        <v>186305</v>
      </c>
      <c r="AU360" s="449">
        <v>12</v>
      </c>
      <c r="AV360" s="449"/>
      <c r="AW360" s="449"/>
      <c r="AX360" s="449"/>
      <c r="AY360" s="449"/>
      <c r="AZ360" s="449">
        <v>1</v>
      </c>
      <c r="BA360" s="449">
        <v>3</v>
      </c>
      <c r="BB360" s="449">
        <v>2007</v>
      </c>
      <c r="BC360" s="449">
        <v>20080529</v>
      </c>
      <c r="BD360" s="449">
        <v>20080603</v>
      </c>
      <c r="BE360" s="449" t="s">
        <v>1080</v>
      </c>
      <c r="BF360" s="449" t="s">
        <v>1081</v>
      </c>
      <c r="BG360" s="449" t="s">
        <v>1082</v>
      </c>
      <c r="BH360" s="449" t="s">
        <v>191</v>
      </c>
      <c r="BI360" s="449" t="s">
        <v>192</v>
      </c>
      <c r="BJ360" s="449" t="s">
        <v>193</v>
      </c>
      <c r="BK360" s="449"/>
      <c r="BL360" s="449">
        <v>4.54</v>
      </c>
      <c r="BM360" s="449">
        <v>73</v>
      </c>
      <c r="BN360" s="449" t="s">
        <v>195</v>
      </c>
      <c r="BO360" s="449">
        <v>5000</v>
      </c>
      <c r="BP360" s="449">
        <v>25153</v>
      </c>
      <c r="BQ360" s="449"/>
      <c r="BR360" s="449"/>
      <c r="BS360" s="449">
        <v>0</v>
      </c>
      <c r="BT360" s="449">
        <v>710962</v>
      </c>
      <c r="BU360" s="449"/>
      <c r="BV360" s="449"/>
      <c r="BW360" s="449" t="s">
        <v>214</v>
      </c>
      <c r="BX360" s="449"/>
      <c r="BY360" s="449">
        <v>1</v>
      </c>
      <c r="BZ360" s="449">
        <v>300</v>
      </c>
      <c r="CA360" s="449"/>
      <c r="CB360" s="449" t="s">
        <v>1101</v>
      </c>
      <c r="CC360" s="449" t="s">
        <v>1084</v>
      </c>
      <c r="CD360" s="449" t="s">
        <v>1085</v>
      </c>
      <c r="CE360" s="449" t="s">
        <v>1086</v>
      </c>
      <c r="CF360" s="449" t="s">
        <v>1055</v>
      </c>
      <c r="CG360" s="449" t="s">
        <v>1087</v>
      </c>
      <c r="CH360" s="449" t="s">
        <v>1088</v>
      </c>
      <c r="CI360" s="449" t="s">
        <v>195</v>
      </c>
    </row>
    <row r="361" spans="1:87" x14ac:dyDescent="0.3">
      <c r="A361">
        <f t="shared" si="22"/>
        <v>186219</v>
      </c>
      <c r="B361" t="s">
        <v>2677</v>
      </c>
      <c r="C361" s="389" t="str">
        <f t="shared" si="23"/>
        <v>186219</v>
      </c>
      <c r="D361" s="297" t="s">
        <v>1243</v>
      </c>
      <c r="E361" s="435" t="s">
        <v>2091</v>
      </c>
      <c r="F361" s="435" t="s">
        <v>1607</v>
      </c>
      <c r="G361" s="435" t="s">
        <v>1399</v>
      </c>
      <c r="H361" s="436">
        <v>2007</v>
      </c>
      <c r="I361" s="435" t="s">
        <v>1686</v>
      </c>
      <c r="J361" s="435" t="s">
        <v>2065</v>
      </c>
      <c r="K361" s="435" t="s">
        <v>1612</v>
      </c>
      <c r="L361" s="437">
        <v>39563</v>
      </c>
      <c r="M361" s="437">
        <v>39563</v>
      </c>
      <c r="N361" s="435" t="s">
        <v>1608</v>
      </c>
      <c r="O361" s="436">
        <v>29848</v>
      </c>
      <c r="P361" s="435" t="s">
        <v>1341</v>
      </c>
      <c r="Q361" s="438"/>
      <c r="R361" s="435" t="s">
        <v>1341</v>
      </c>
      <c r="S361" s="440"/>
      <c r="T361" s="435" t="s">
        <v>1341</v>
      </c>
      <c r="U361" s="441"/>
      <c r="V361" s="435" t="s">
        <v>1341</v>
      </c>
      <c r="W361" s="435" t="s">
        <v>1341</v>
      </c>
      <c r="X361" s="436" t="b">
        <v>0</v>
      </c>
      <c r="Y361" s="435" t="s">
        <v>1341</v>
      </c>
      <c r="Z361" s="435" t="s">
        <v>1341</v>
      </c>
      <c r="AA361" t="str">
        <f t="shared" si="21"/>
        <v>H-Cowichan River H</v>
      </c>
      <c r="AN361" s="449" t="s">
        <v>188</v>
      </c>
      <c r="AO361" s="449">
        <v>4.0999999999999996</v>
      </c>
      <c r="AP361" s="449">
        <v>20150204</v>
      </c>
      <c r="AQ361" s="449" t="s">
        <v>1047</v>
      </c>
      <c r="AR361" s="449" t="s">
        <v>1047</v>
      </c>
      <c r="AS361" s="449">
        <v>3</v>
      </c>
      <c r="AT361" s="449">
        <v>186306</v>
      </c>
      <c r="AU361" s="449">
        <v>12</v>
      </c>
      <c r="AV361" s="449"/>
      <c r="AW361" s="449"/>
      <c r="AX361" s="449"/>
      <c r="AY361" s="449"/>
      <c r="AZ361" s="449">
        <v>1</v>
      </c>
      <c r="BA361" s="449">
        <v>3</v>
      </c>
      <c r="BB361" s="449">
        <v>2007</v>
      </c>
      <c r="BC361" s="449">
        <v>20080529</v>
      </c>
      <c r="BD361" s="449">
        <v>20080603</v>
      </c>
      <c r="BE361" s="449" t="s">
        <v>1080</v>
      </c>
      <c r="BF361" s="449" t="s">
        <v>1081</v>
      </c>
      <c r="BG361" s="449" t="s">
        <v>1082</v>
      </c>
      <c r="BH361" s="449" t="s">
        <v>191</v>
      </c>
      <c r="BI361" s="449" t="s">
        <v>192</v>
      </c>
      <c r="BJ361" s="449" t="s">
        <v>193</v>
      </c>
      <c r="BK361" s="449"/>
      <c r="BL361" s="449">
        <v>4.82</v>
      </c>
      <c r="BM361" s="449">
        <v>74</v>
      </c>
      <c r="BN361" s="449" t="s">
        <v>195</v>
      </c>
      <c r="BO361" s="449">
        <v>5000</v>
      </c>
      <c r="BP361" s="449">
        <v>25168</v>
      </c>
      <c r="BQ361" s="449"/>
      <c r="BR361" s="449"/>
      <c r="BS361" s="449">
        <v>0</v>
      </c>
      <c r="BT361" s="449">
        <v>685859</v>
      </c>
      <c r="BU361" s="449"/>
      <c r="BV361" s="449"/>
      <c r="BW361" s="449" t="s">
        <v>214</v>
      </c>
      <c r="BX361" s="449"/>
      <c r="BY361" s="449">
        <v>1</v>
      </c>
      <c r="BZ361" s="449">
        <v>300</v>
      </c>
      <c r="CA361" s="449"/>
      <c r="CB361" s="449" t="s">
        <v>1102</v>
      </c>
      <c r="CC361" s="449" t="s">
        <v>1084</v>
      </c>
      <c r="CD361" s="449" t="s">
        <v>1085</v>
      </c>
      <c r="CE361" s="449" t="s">
        <v>1086</v>
      </c>
      <c r="CF361" s="449" t="s">
        <v>1055</v>
      </c>
      <c r="CG361" s="449" t="s">
        <v>1087</v>
      </c>
      <c r="CH361" s="449" t="s">
        <v>1088</v>
      </c>
      <c r="CI361" s="449" t="s">
        <v>195</v>
      </c>
    </row>
    <row r="362" spans="1:87" x14ac:dyDescent="0.3">
      <c r="A362">
        <f t="shared" si="22"/>
        <v>186220</v>
      </c>
      <c r="B362" t="s">
        <v>2677</v>
      </c>
      <c r="C362" s="389" t="str">
        <f t="shared" si="23"/>
        <v>186220</v>
      </c>
      <c r="D362" s="297" t="s">
        <v>1243</v>
      </c>
      <c r="E362" s="435" t="s">
        <v>2092</v>
      </c>
      <c r="F362" s="435" t="s">
        <v>1607</v>
      </c>
      <c r="G362" s="435" t="s">
        <v>1399</v>
      </c>
      <c r="H362" s="436">
        <v>2007</v>
      </c>
      <c r="I362" s="435" t="s">
        <v>1686</v>
      </c>
      <c r="J362" s="435" t="s">
        <v>2065</v>
      </c>
      <c r="K362" s="435" t="s">
        <v>1612</v>
      </c>
      <c r="L362" s="437">
        <v>39563</v>
      </c>
      <c r="M362" s="437">
        <v>39563</v>
      </c>
      <c r="N362" s="435" t="s">
        <v>1608</v>
      </c>
      <c r="O362" s="436">
        <v>29978</v>
      </c>
      <c r="P362" s="435" t="s">
        <v>1341</v>
      </c>
      <c r="Q362" s="438"/>
      <c r="R362" s="435" t="s">
        <v>1341</v>
      </c>
      <c r="S362" s="441"/>
      <c r="T362" s="435" t="s">
        <v>1341</v>
      </c>
      <c r="U362" s="438"/>
      <c r="V362" s="435" t="s">
        <v>1341</v>
      </c>
      <c r="W362" s="435" t="s">
        <v>1341</v>
      </c>
      <c r="X362" s="436" t="b">
        <v>0</v>
      </c>
      <c r="Y362" s="435" t="s">
        <v>1341</v>
      </c>
      <c r="Z362" s="435" t="s">
        <v>1341</v>
      </c>
      <c r="AA362" t="str">
        <f t="shared" si="21"/>
        <v>H-Cowichan River H</v>
      </c>
      <c r="AN362" s="449" t="s">
        <v>188</v>
      </c>
      <c r="AO362" s="449">
        <v>4.0999999999999996</v>
      </c>
      <c r="AP362" s="449">
        <v>20150204</v>
      </c>
      <c r="AQ362" s="449" t="s">
        <v>1047</v>
      </c>
      <c r="AR362" s="449" t="s">
        <v>1047</v>
      </c>
      <c r="AS362" s="449">
        <v>3</v>
      </c>
      <c r="AT362" s="449">
        <v>186311</v>
      </c>
      <c r="AU362" s="449">
        <v>12</v>
      </c>
      <c r="AV362" s="449"/>
      <c r="AW362" s="449"/>
      <c r="AX362" s="449"/>
      <c r="AY362" s="449"/>
      <c r="AZ362" s="449">
        <v>1</v>
      </c>
      <c r="BA362" s="449">
        <v>3</v>
      </c>
      <c r="BB362" s="449">
        <v>2008</v>
      </c>
      <c r="BC362" s="449">
        <v>20090519</v>
      </c>
      <c r="BD362" s="449">
        <v>20090519</v>
      </c>
      <c r="BE362" s="449" t="s">
        <v>1132</v>
      </c>
      <c r="BF362" s="449" t="s">
        <v>1133</v>
      </c>
      <c r="BG362" s="449" t="s">
        <v>1134</v>
      </c>
      <c r="BH362" s="449" t="s">
        <v>191</v>
      </c>
      <c r="BI362" s="449" t="s">
        <v>192</v>
      </c>
      <c r="BJ362" s="449" t="s">
        <v>193</v>
      </c>
      <c r="BK362" s="449"/>
      <c r="BL362" s="449">
        <v>5.6</v>
      </c>
      <c r="BM362" s="449"/>
      <c r="BN362" s="449" t="s">
        <v>195</v>
      </c>
      <c r="BO362" s="449">
        <v>5000</v>
      </c>
      <c r="BP362" s="449">
        <v>29006</v>
      </c>
      <c r="BQ362" s="449"/>
      <c r="BR362" s="449"/>
      <c r="BS362" s="449">
        <v>0</v>
      </c>
      <c r="BT362" s="449">
        <v>55573</v>
      </c>
      <c r="BU362" s="449"/>
      <c r="BV362" s="449"/>
      <c r="BW362" s="449" t="s">
        <v>214</v>
      </c>
      <c r="BX362" s="449"/>
      <c r="BY362" s="449">
        <v>1</v>
      </c>
      <c r="BZ362" s="449">
        <v>200</v>
      </c>
      <c r="CA362" s="449"/>
      <c r="CB362" s="449" t="s">
        <v>1906</v>
      </c>
      <c r="CC362" s="449" t="s">
        <v>1136</v>
      </c>
      <c r="CD362" s="449" t="s">
        <v>1137</v>
      </c>
      <c r="CE362" s="449" t="s">
        <v>1138</v>
      </c>
      <c r="CF362" s="449" t="s">
        <v>1055</v>
      </c>
      <c r="CG362" s="449" t="s">
        <v>1113</v>
      </c>
      <c r="CH362" s="449" t="s">
        <v>1114</v>
      </c>
      <c r="CI362" s="449" t="s">
        <v>195</v>
      </c>
    </row>
    <row r="363" spans="1:87" x14ac:dyDescent="0.3">
      <c r="A363">
        <f t="shared" si="22"/>
        <v>186225</v>
      </c>
      <c r="B363" t="s">
        <v>2677</v>
      </c>
      <c r="C363" s="389" t="str">
        <f t="shared" si="23"/>
        <v>186225</v>
      </c>
      <c r="D363" s="297" t="s">
        <v>1243</v>
      </c>
      <c r="E363" s="435" t="s">
        <v>2093</v>
      </c>
      <c r="F363" s="435" t="s">
        <v>1607</v>
      </c>
      <c r="G363" s="435" t="s">
        <v>1399</v>
      </c>
      <c r="H363" s="436">
        <v>2007</v>
      </c>
      <c r="I363" s="435" t="s">
        <v>1686</v>
      </c>
      <c r="J363" s="435" t="s">
        <v>1687</v>
      </c>
      <c r="K363" s="435" t="s">
        <v>1612</v>
      </c>
      <c r="L363" s="437">
        <v>39597</v>
      </c>
      <c r="M363" s="437">
        <v>39597</v>
      </c>
      <c r="N363" s="435" t="s">
        <v>1608</v>
      </c>
      <c r="O363" s="436">
        <v>29833</v>
      </c>
      <c r="P363" s="435" t="s">
        <v>1341</v>
      </c>
      <c r="Q363" s="438"/>
      <c r="R363" s="435" t="s">
        <v>1341</v>
      </c>
      <c r="S363" s="440"/>
      <c r="T363" s="435" t="s">
        <v>1341</v>
      </c>
      <c r="U363" s="440"/>
      <c r="V363" s="435" t="s">
        <v>1341</v>
      </c>
      <c r="W363" s="435" t="s">
        <v>1341</v>
      </c>
      <c r="X363" s="436" t="b">
        <v>0</v>
      </c>
      <c r="Y363" s="435" t="s">
        <v>1341</v>
      </c>
      <c r="Z363" s="435" t="s">
        <v>1341</v>
      </c>
      <c r="AA363" t="str">
        <f t="shared" si="21"/>
        <v>H-Cowichan River H</v>
      </c>
      <c r="AN363" s="449" t="s">
        <v>188</v>
      </c>
      <c r="AO363" s="449">
        <v>4.0999999999999996</v>
      </c>
      <c r="AP363" s="449">
        <v>20150204</v>
      </c>
      <c r="AQ363" s="449" t="s">
        <v>1047</v>
      </c>
      <c r="AR363" s="449" t="s">
        <v>1047</v>
      </c>
      <c r="AS363" s="449">
        <v>3</v>
      </c>
      <c r="AT363" s="449">
        <v>186312</v>
      </c>
      <c r="AU363" s="449">
        <v>12</v>
      </c>
      <c r="AV363" s="449"/>
      <c r="AW363" s="449"/>
      <c r="AX363" s="449"/>
      <c r="AY363" s="449"/>
      <c r="AZ363" s="449">
        <v>1</v>
      </c>
      <c r="BA363" s="449">
        <v>3</v>
      </c>
      <c r="BB363" s="449">
        <v>2008</v>
      </c>
      <c r="BC363" s="449">
        <v>20090519</v>
      </c>
      <c r="BD363" s="449">
        <v>20090519</v>
      </c>
      <c r="BE363" s="449" t="s">
        <v>1132</v>
      </c>
      <c r="BF363" s="449" t="s">
        <v>1133</v>
      </c>
      <c r="BG363" s="449" t="s">
        <v>1134</v>
      </c>
      <c r="BH363" s="449" t="s">
        <v>191</v>
      </c>
      <c r="BI363" s="449" t="s">
        <v>192</v>
      </c>
      <c r="BJ363" s="449" t="s">
        <v>193</v>
      </c>
      <c r="BK363" s="449"/>
      <c r="BL363" s="449">
        <v>5.6</v>
      </c>
      <c r="BM363" s="449"/>
      <c r="BN363" s="449" t="s">
        <v>195</v>
      </c>
      <c r="BO363" s="449">
        <v>5000</v>
      </c>
      <c r="BP363" s="449">
        <v>29190</v>
      </c>
      <c r="BQ363" s="449"/>
      <c r="BR363" s="449"/>
      <c r="BS363" s="449">
        <v>0</v>
      </c>
      <c r="BT363" s="449">
        <v>55926</v>
      </c>
      <c r="BU363" s="449">
        <v>5000</v>
      </c>
      <c r="BV363" s="449">
        <v>147</v>
      </c>
      <c r="BW363" s="449" t="s">
        <v>214</v>
      </c>
      <c r="BX363" s="449">
        <v>5.0000000000000001E-3</v>
      </c>
      <c r="BY363" s="449">
        <v>1</v>
      </c>
      <c r="BZ363" s="449">
        <v>200</v>
      </c>
      <c r="CA363" s="449"/>
      <c r="CB363" s="449" t="s">
        <v>1897</v>
      </c>
      <c r="CC363" s="449" t="s">
        <v>1136</v>
      </c>
      <c r="CD363" s="449" t="s">
        <v>1137</v>
      </c>
      <c r="CE363" s="449" t="s">
        <v>1138</v>
      </c>
      <c r="CF363" s="449" t="s">
        <v>1055</v>
      </c>
      <c r="CG363" s="449" t="s">
        <v>1113</v>
      </c>
      <c r="CH363" s="449" t="s">
        <v>1114</v>
      </c>
      <c r="CI363" s="449" t="s">
        <v>195</v>
      </c>
    </row>
    <row r="364" spans="1:87" x14ac:dyDescent="0.3">
      <c r="A364">
        <f t="shared" si="22"/>
        <v>186226</v>
      </c>
      <c r="B364" t="s">
        <v>2677</v>
      </c>
      <c r="C364" s="389" t="str">
        <f t="shared" si="23"/>
        <v>186226</v>
      </c>
      <c r="D364" s="297" t="s">
        <v>1243</v>
      </c>
      <c r="E364" s="435" t="s">
        <v>2088</v>
      </c>
      <c r="F364" s="435" t="s">
        <v>1607</v>
      </c>
      <c r="G364" s="435" t="s">
        <v>1399</v>
      </c>
      <c r="H364" s="436">
        <v>2007</v>
      </c>
      <c r="I364" s="435" t="s">
        <v>1686</v>
      </c>
      <c r="J364" s="435" t="s">
        <v>1687</v>
      </c>
      <c r="K364" s="435" t="s">
        <v>1612</v>
      </c>
      <c r="L364" s="437">
        <v>39597</v>
      </c>
      <c r="M364" s="437">
        <v>39597</v>
      </c>
      <c r="N364" s="435" t="s">
        <v>1608</v>
      </c>
      <c r="O364" s="436">
        <v>29594</v>
      </c>
      <c r="P364" s="435" t="s">
        <v>1341</v>
      </c>
      <c r="Q364" s="438"/>
      <c r="R364" s="435" t="s">
        <v>1608</v>
      </c>
      <c r="S364" s="436">
        <v>149</v>
      </c>
      <c r="T364" s="435" t="s">
        <v>1341</v>
      </c>
      <c r="U364" s="438"/>
      <c r="V364" s="435" t="s">
        <v>1341</v>
      </c>
      <c r="W364" s="435" t="s">
        <v>1341</v>
      </c>
      <c r="X364" s="436" t="b">
        <v>0</v>
      </c>
      <c r="Y364" s="435" t="s">
        <v>1341</v>
      </c>
      <c r="Z364" s="435" t="s">
        <v>1341</v>
      </c>
      <c r="AA364" t="str">
        <f t="shared" si="21"/>
        <v>H-Cowichan River H</v>
      </c>
      <c r="AN364" s="449" t="s">
        <v>188</v>
      </c>
      <c r="AO364" s="449">
        <v>4.0999999999999996</v>
      </c>
      <c r="AP364" s="449">
        <v>20150204</v>
      </c>
      <c r="AQ364" s="449" t="s">
        <v>1047</v>
      </c>
      <c r="AR364" s="449" t="s">
        <v>1047</v>
      </c>
      <c r="AS364" s="449">
        <v>3</v>
      </c>
      <c r="AT364" s="449">
        <v>186313</v>
      </c>
      <c r="AU364" s="449">
        <v>12</v>
      </c>
      <c r="AV364" s="449"/>
      <c r="AW364" s="449"/>
      <c r="AX364" s="449"/>
      <c r="AY364" s="449"/>
      <c r="AZ364" s="449">
        <v>1</v>
      </c>
      <c r="BA364" s="449">
        <v>3</v>
      </c>
      <c r="BB364" s="449">
        <v>2008</v>
      </c>
      <c r="BC364" s="449">
        <v>20090519</v>
      </c>
      <c r="BD364" s="449">
        <v>20090519</v>
      </c>
      <c r="BE364" s="449" t="s">
        <v>1132</v>
      </c>
      <c r="BF364" s="449" t="s">
        <v>1133</v>
      </c>
      <c r="BG364" s="449" t="s">
        <v>1134</v>
      </c>
      <c r="BH364" s="449" t="s">
        <v>191</v>
      </c>
      <c r="BI364" s="449" t="s">
        <v>192</v>
      </c>
      <c r="BJ364" s="449" t="s">
        <v>193</v>
      </c>
      <c r="BK364" s="449"/>
      <c r="BL364" s="449">
        <v>5.6</v>
      </c>
      <c r="BM364" s="449"/>
      <c r="BN364" s="449" t="s">
        <v>195</v>
      </c>
      <c r="BO364" s="449">
        <v>5000</v>
      </c>
      <c r="BP364" s="449">
        <v>29788</v>
      </c>
      <c r="BQ364" s="449"/>
      <c r="BR364" s="449"/>
      <c r="BS364" s="449">
        <v>0</v>
      </c>
      <c r="BT364" s="449">
        <v>57072</v>
      </c>
      <c r="BU364" s="449"/>
      <c r="BV364" s="449"/>
      <c r="BW364" s="449" t="s">
        <v>214</v>
      </c>
      <c r="BX364" s="449"/>
      <c r="BY364" s="449">
        <v>1</v>
      </c>
      <c r="BZ364" s="449">
        <v>200</v>
      </c>
      <c r="CA364" s="449"/>
      <c r="CB364" s="449" t="s">
        <v>1897</v>
      </c>
      <c r="CC364" s="449" t="s">
        <v>1136</v>
      </c>
      <c r="CD364" s="449" t="s">
        <v>1137</v>
      </c>
      <c r="CE364" s="449" t="s">
        <v>1138</v>
      </c>
      <c r="CF364" s="449" t="s">
        <v>1055</v>
      </c>
      <c r="CG364" s="449" t="s">
        <v>1113</v>
      </c>
      <c r="CH364" s="449" t="s">
        <v>1114</v>
      </c>
      <c r="CI364" s="449" t="s">
        <v>195</v>
      </c>
    </row>
    <row r="365" spans="1:87" x14ac:dyDescent="0.3">
      <c r="A365">
        <f t="shared" si="22"/>
        <v>186227</v>
      </c>
      <c r="B365" t="s">
        <v>2677</v>
      </c>
      <c r="C365" s="389" t="str">
        <f t="shared" si="23"/>
        <v>186227</v>
      </c>
      <c r="D365" s="297" t="s">
        <v>1243</v>
      </c>
      <c r="E365" s="435" t="s">
        <v>2079</v>
      </c>
      <c r="F365" s="435" t="s">
        <v>1607</v>
      </c>
      <c r="G365" s="435" t="s">
        <v>1399</v>
      </c>
      <c r="H365" s="436">
        <v>2007</v>
      </c>
      <c r="I365" s="435" t="s">
        <v>1686</v>
      </c>
      <c r="J365" s="435" t="s">
        <v>1687</v>
      </c>
      <c r="K365" s="435" t="s">
        <v>1612</v>
      </c>
      <c r="L365" s="437">
        <v>39597</v>
      </c>
      <c r="M365" s="437">
        <v>39597</v>
      </c>
      <c r="N365" s="435" t="s">
        <v>1608</v>
      </c>
      <c r="O365" s="436">
        <v>27417</v>
      </c>
      <c r="P365" s="435" t="s">
        <v>1341</v>
      </c>
      <c r="Q365" s="438"/>
      <c r="R365" s="435" t="s">
        <v>1341</v>
      </c>
      <c r="S365" s="441"/>
      <c r="T365" s="435" t="s">
        <v>1341</v>
      </c>
      <c r="U365" s="438"/>
      <c r="V365" s="435" t="s">
        <v>1341</v>
      </c>
      <c r="W365" s="435" t="s">
        <v>1341</v>
      </c>
      <c r="X365" s="436" t="b">
        <v>0</v>
      </c>
      <c r="Y365" s="435" t="s">
        <v>1341</v>
      </c>
      <c r="Z365" s="435" t="s">
        <v>1341</v>
      </c>
      <c r="AA365" t="str">
        <f t="shared" si="21"/>
        <v>H-Cowichan River H</v>
      </c>
      <c r="AN365" s="449" t="s">
        <v>188</v>
      </c>
      <c r="AO365" s="449">
        <v>4.0999999999999996</v>
      </c>
      <c r="AP365" s="449">
        <v>20150204</v>
      </c>
      <c r="AQ365" s="449" t="s">
        <v>1047</v>
      </c>
      <c r="AR365" s="449" t="s">
        <v>1047</v>
      </c>
      <c r="AS365" s="449">
        <v>3</v>
      </c>
      <c r="AT365" s="449">
        <v>186314</v>
      </c>
      <c r="AU365" s="449">
        <v>12</v>
      </c>
      <c r="AV365" s="449"/>
      <c r="AW365" s="449"/>
      <c r="AX365" s="449"/>
      <c r="AY365" s="449"/>
      <c r="AZ365" s="449">
        <v>1</v>
      </c>
      <c r="BA365" s="449">
        <v>3</v>
      </c>
      <c r="BB365" s="449">
        <v>2008</v>
      </c>
      <c r="BC365" s="449">
        <v>20090519</v>
      </c>
      <c r="BD365" s="449">
        <v>20090519</v>
      </c>
      <c r="BE365" s="449" t="s">
        <v>1132</v>
      </c>
      <c r="BF365" s="449" t="s">
        <v>1133</v>
      </c>
      <c r="BG365" s="449" t="s">
        <v>1134</v>
      </c>
      <c r="BH365" s="449" t="s">
        <v>191</v>
      </c>
      <c r="BI365" s="449" t="s">
        <v>192</v>
      </c>
      <c r="BJ365" s="449" t="s">
        <v>193</v>
      </c>
      <c r="BK365" s="449"/>
      <c r="BL365" s="449">
        <v>5.6</v>
      </c>
      <c r="BM365" s="449"/>
      <c r="BN365" s="449" t="s">
        <v>195</v>
      </c>
      <c r="BO365" s="449">
        <v>5000</v>
      </c>
      <c r="BP365" s="449">
        <v>29012</v>
      </c>
      <c r="BQ365" s="449"/>
      <c r="BR365" s="449"/>
      <c r="BS365" s="449">
        <v>0</v>
      </c>
      <c r="BT365" s="449">
        <v>55585</v>
      </c>
      <c r="BU365" s="449">
        <v>5000</v>
      </c>
      <c r="BV365" s="449">
        <v>146</v>
      </c>
      <c r="BW365" s="449" t="s">
        <v>214</v>
      </c>
      <c r="BX365" s="449">
        <v>5.0000000000000001E-3</v>
      </c>
      <c r="BY365" s="449">
        <v>1</v>
      </c>
      <c r="BZ365" s="449">
        <v>200</v>
      </c>
      <c r="CA365" s="449"/>
      <c r="CB365" s="449" t="s">
        <v>1897</v>
      </c>
      <c r="CC365" s="449" t="s">
        <v>1136</v>
      </c>
      <c r="CD365" s="449" t="s">
        <v>1137</v>
      </c>
      <c r="CE365" s="449" t="s">
        <v>1138</v>
      </c>
      <c r="CF365" s="449" t="s">
        <v>1055</v>
      </c>
      <c r="CG365" s="449" t="s">
        <v>1113</v>
      </c>
      <c r="CH365" s="449" t="s">
        <v>1114</v>
      </c>
      <c r="CI365" s="449" t="s">
        <v>195</v>
      </c>
    </row>
    <row r="366" spans="1:87" x14ac:dyDescent="0.3">
      <c r="A366">
        <f t="shared" si="22"/>
        <v>186235</v>
      </c>
      <c r="B366" t="s">
        <v>2677</v>
      </c>
      <c r="C366" s="389" t="str">
        <f t="shared" si="23"/>
        <v>186235</v>
      </c>
      <c r="D366" s="297" t="s">
        <v>1243</v>
      </c>
      <c r="E366" s="435" t="s">
        <v>2253</v>
      </c>
      <c r="F366" s="435" t="s">
        <v>1607</v>
      </c>
      <c r="G366" s="435" t="s">
        <v>1397</v>
      </c>
      <c r="H366" s="436">
        <v>2007</v>
      </c>
      <c r="I366" s="435" t="s">
        <v>2251</v>
      </c>
      <c r="J366" s="435" t="s">
        <v>2252</v>
      </c>
      <c r="K366" s="435" t="s">
        <v>1668</v>
      </c>
      <c r="L366" s="437">
        <v>39601</v>
      </c>
      <c r="M366" s="437">
        <v>39601</v>
      </c>
      <c r="N366" s="435" t="s">
        <v>1608</v>
      </c>
      <c r="O366" s="436">
        <v>29925</v>
      </c>
      <c r="P366" s="435" t="s">
        <v>1341</v>
      </c>
      <c r="Q366" s="438"/>
      <c r="R366" s="435" t="s">
        <v>1613</v>
      </c>
      <c r="S366" s="439">
        <v>73500</v>
      </c>
      <c r="T366" s="435" t="s">
        <v>1608</v>
      </c>
      <c r="U366" s="439">
        <v>152</v>
      </c>
      <c r="V366" s="435" t="s">
        <v>1341</v>
      </c>
      <c r="W366" s="435" t="s">
        <v>1341</v>
      </c>
      <c r="X366" s="436" t="b">
        <v>0</v>
      </c>
      <c r="Y366" s="435" t="s">
        <v>1341</v>
      </c>
      <c r="Z366" s="435" t="s">
        <v>1341</v>
      </c>
      <c r="AA366" t="str">
        <f t="shared" si="21"/>
        <v>H-Comox Bay Seapen</v>
      </c>
      <c r="AN366" s="449" t="s">
        <v>188</v>
      </c>
      <c r="AO366" s="449">
        <v>4.0999999999999996</v>
      </c>
      <c r="AP366" s="449">
        <v>20150204</v>
      </c>
      <c r="AQ366" s="449" t="s">
        <v>1047</v>
      </c>
      <c r="AR366" s="449" t="s">
        <v>1047</v>
      </c>
      <c r="AS366" s="449">
        <v>3</v>
      </c>
      <c r="AT366" s="449">
        <v>186315</v>
      </c>
      <c r="AU366" s="449">
        <v>12</v>
      </c>
      <c r="AV366" s="449"/>
      <c r="AW366" s="449"/>
      <c r="AX366" s="449"/>
      <c r="AY366" s="449"/>
      <c r="AZ366" s="449">
        <v>1</v>
      </c>
      <c r="BA366" s="449">
        <v>3</v>
      </c>
      <c r="BB366" s="449">
        <v>2008</v>
      </c>
      <c r="BC366" s="449">
        <v>20090519</v>
      </c>
      <c r="BD366" s="449">
        <v>20090519</v>
      </c>
      <c r="BE366" s="449" t="s">
        <v>1132</v>
      </c>
      <c r="BF366" s="449" t="s">
        <v>1133</v>
      </c>
      <c r="BG366" s="449" t="s">
        <v>1134</v>
      </c>
      <c r="BH366" s="449" t="s">
        <v>191</v>
      </c>
      <c r="BI366" s="449" t="s">
        <v>192</v>
      </c>
      <c r="BJ366" s="449" t="s">
        <v>193</v>
      </c>
      <c r="BK366" s="449"/>
      <c r="BL366" s="449">
        <v>5.6</v>
      </c>
      <c r="BM366" s="449"/>
      <c r="BN366" s="449" t="s">
        <v>195</v>
      </c>
      <c r="BO366" s="449">
        <v>5000</v>
      </c>
      <c r="BP366" s="449">
        <v>29830</v>
      </c>
      <c r="BQ366" s="449"/>
      <c r="BR366" s="449"/>
      <c r="BS366" s="449">
        <v>0</v>
      </c>
      <c r="BT366" s="449">
        <v>57152</v>
      </c>
      <c r="BU366" s="449"/>
      <c r="BV366" s="449"/>
      <c r="BW366" s="449" t="s">
        <v>214</v>
      </c>
      <c r="BX366" s="449"/>
      <c r="BY366" s="449">
        <v>1</v>
      </c>
      <c r="BZ366" s="449">
        <v>200</v>
      </c>
      <c r="CA366" s="449"/>
      <c r="CB366" s="449" t="s">
        <v>1897</v>
      </c>
      <c r="CC366" s="449" t="s">
        <v>1136</v>
      </c>
      <c r="CD366" s="449" t="s">
        <v>1137</v>
      </c>
      <c r="CE366" s="449" t="s">
        <v>1138</v>
      </c>
      <c r="CF366" s="449" t="s">
        <v>1055</v>
      </c>
      <c r="CG366" s="449" t="s">
        <v>1113</v>
      </c>
      <c r="CH366" s="449" t="s">
        <v>1114</v>
      </c>
      <c r="CI366" s="449" t="s">
        <v>195</v>
      </c>
    </row>
    <row r="367" spans="1:87" x14ac:dyDescent="0.3">
      <c r="A367">
        <f t="shared" si="22"/>
        <v>186236</v>
      </c>
      <c r="B367" t="s">
        <v>2677</v>
      </c>
      <c r="C367" s="389" t="str">
        <f t="shared" si="23"/>
        <v>186236</v>
      </c>
      <c r="D367" s="297" t="s">
        <v>1243</v>
      </c>
      <c r="E367" s="435" t="s">
        <v>2250</v>
      </c>
      <c r="F367" s="435" t="s">
        <v>1607</v>
      </c>
      <c r="G367" s="435" t="s">
        <v>1397</v>
      </c>
      <c r="H367" s="436">
        <v>2007</v>
      </c>
      <c r="I367" s="435" t="s">
        <v>2251</v>
      </c>
      <c r="J367" s="435" t="s">
        <v>2252</v>
      </c>
      <c r="K367" s="435" t="s">
        <v>1668</v>
      </c>
      <c r="L367" s="437">
        <v>39601</v>
      </c>
      <c r="M367" s="437">
        <v>39601</v>
      </c>
      <c r="N367" s="435" t="s">
        <v>1608</v>
      </c>
      <c r="O367" s="436">
        <v>30104</v>
      </c>
      <c r="P367" s="435" t="s">
        <v>1341</v>
      </c>
      <c r="Q367" s="438"/>
      <c r="R367" s="435" t="s">
        <v>1613</v>
      </c>
      <c r="S367" s="439">
        <v>73754</v>
      </c>
      <c r="T367" s="435" t="s">
        <v>1608</v>
      </c>
      <c r="U367" s="439">
        <v>76</v>
      </c>
      <c r="V367" s="435" t="s">
        <v>1341</v>
      </c>
      <c r="W367" s="435" t="s">
        <v>1341</v>
      </c>
      <c r="X367" s="436" t="b">
        <v>0</v>
      </c>
      <c r="Y367" s="435" t="s">
        <v>1341</v>
      </c>
      <c r="Z367" s="435" t="s">
        <v>1341</v>
      </c>
      <c r="AA367" t="str">
        <f t="shared" si="21"/>
        <v>H-Comox Bay Seapen</v>
      </c>
      <c r="AN367" s="449" t="s">
        <v>188</v>
      </c>
      <c r="AO367" s="449">
        <v>4.0999999999999996</v>
      </c>
      <c r="AP367" s="449">
        <v>20150204</v>
      </c>
      <c r="AQ367" s="449" t="s">
        <v>1047</v>
      </c>
      <c r="AR367" s="449" t="s">
        <v>1047</v>
      </c>
      <c r="AS367" s="449">
        <v>3</v>
      </c>
      <c r="AT367" s="449">
        <v>186316</v>
      </c>
      <c r="AU367" s="449">
        <v>12</v>
      </c>
      <c r="AV367" s="449"/>
      <c r="AW367" s="449"/>
      <c r="AX367" s="449"/>
      <c r="AY367" s="449"/>
      <c r="AZ367" s="449">
        <v>1</v>
      </c>
      <c r="BA367" s="449">
        <v>3</v>
      </c>
      <c r="BB367" s="449">
        <v>2008</v>
      </c>
      <c r="BC367" s="449">
        <v>20090519</v>
      </c>
      <c r="BD367" s="449">
        <v>20090519</v>
      </c>
      <c r="BE367" s="449" t="s">
        <v>1132</v>
      </c>
      <c r="BF367" s="449" t="s">
        <v>1133</v>
      </c>
      <c r="BG367" s="449" t="s">
        <v>1134</v>
      </c>
      <c r="BH367" s="449" t="s">
        <v>191</v>
      </c>
      <c r="BI367" s="449" t="s">
        <v>192</v>
      </c>
      <c r="BJ367" s="449" t="s">
        <v>193</v>
      </c>
      <c r="BK367" s="449"/>
      <c r="BL367" s="449">
        <v>5.6</v>
      </c>
      <c r="BM367" s="449"/>
      <c r="BN367" s="449" t="s">
        <v>195</v>
      </c>
      <c r="BO367" s="449">
        <v>5000</v>
      </c>
      <c r="BP367" s="449">
        <v>27894</v>
      </c>
      <c r="BQ367" s="449"/>
      <c r="BR367" s="449"/>
      <c r="BS367" s="449">
        <v>0</v>
      </c>
      <c r="BT367" s="449">
        <v>53443</v>
      </c>
      <c r="BU367" s="449">
        <v>5000</v>
      </c>
      <c r="BV367" s="449">
        <v>141</v>
      </c>
      <c r="BW367" s="449" t="s">
        <v>214</v>
      </c>
      <c r="BX367" s="449">
        <v>5.0000000000000001E-3</v>
      </c>
      <c r="BY367" s="449">
        <v>1</v>
      </c>
      <c r="BZ367" s="449">
        <v>200</v>
      </c>
      <c r="CA367" s="449"/>
      <c r="CB367" s="449" t="s">
        <v>1897</v>
      </c>
      <c r="CC367" s="449" t="s">
        <v>1136</v>
      </c>
      <c r="CD367" s="449" t="s">
        <v>1137</v>
      </c>
      <c r="CE367" s="449" t="s">
        <v>1138</v>
      </c>
      <c r="CF367" s="449" t="s">
        <v>1055</v>
      </c>
      <c r="CG367" s="449" t="s">
        <v>1113</v>
      </c>
      <c r="CH367" s="449" t="s">
        <v>1114</v>
      </c>
      <c r="CI367" s="449" t="s">
        <v>195</v>
      </c>
    </row>
    <row r="368" spans="1:87" x14ac:dyDescent="0.3">
      <c r="A368">
        <f t="shared" si="22"/>
        <v>186237</v>
      </c>
      <c r="B368" t="s">
        <v>2677</v>
      </c>
      <c r="C368" s="389" t="str">
        <f t="shared" si="23"/>
        <v>186237</v>
      </c>
      <c r="D368" s="297" t="s">
        <v>1243</v>
      </c>
      <c r="E368" s="435" t="s">
        <v>2249</v>
      </c>
      <c r="F368" s="435" t="s">
        <v>1607</v>
      </c>
      <c r="G368" s="435" t="s">
        <v>1397</v>
      </c>
      <c r="H368" s="436">
        <v>2007</v>
      </c>
      <c r="I368" s="435" t="s">
        <v>1713</v>
      </c>
      <c r="J368" s="435" t="s">
        <v>1714</v>
      </c>
      <c r="K368" s="435" t="s">
        <v>1668</v>
      </c>
      <c r="L368" s="437">
        <v>39629</v>
      </c>
      <c r="M368" s="437">
        <v>39629</v>
      </c>
      <c r="N368" s="435" t="s">
        <v>1608</v>
      </c>
      <c r="O368" s="436">
        <v>29304</v>
      </c>
      <c r="P368" s="435" t="s">
        <v>1341</v>
      </c>
      <c r="Q368" s="438"/>
      <c r="R368" s="435" t="s">
        <v>1613</v>
      </c>
      <c r="S368" s="436">
        <v>84078</v>
      </c>
      <c r="T368" s="435" t="s">
        <v>1608</v>
      </c>
      <c r="U368" s="439">
        <v>764</v>
      </c>
      <c r="V368" s="435" t="s">
        <v>1341</v>
      </c>
      <c r="W368" s="435" t="s">
        <v>1341</v>
      </c>
      <c r="X368" s="436" t="b">
        <v>0</v>
      </c>
      <c r="Y368" s="435" t="s">
        <v>1341</v>
      </c>
      <c r="Z368" s="435" t="s">
        <v>1341</v>
      </c>
      <c r="AA368" t="str">
        <f t="shared" si="21"/>
        <v>H-Puntledge River H</v>
      </c>
      <c r="AN368" s="449" t="s">
        <v>188</v>
      </c>
      <c r="AO368" s="449">
        <v>4.0999999999999996</v>
      </c>
      <c r="AP368" s="449">
        <v>20150204</v>
      </c>
      <c r="AQ368" s="449" t="s">
        <v>1047</v>
      </c>
      <c r="AR368" s="449" t="s">
        <v>1047</v>
      </c>
      <c r="AS368" s="449">
        <v>3</v>
      </c>
      <c r="AT368" s="449">
        <v>186317</v>
      </c>
      <c r="AU368" s="449">
        <v>12</v>
      </c>
      <c r="AV368" s="449"/>
      <c r="AW368" s="449"/>
      <c r="AX368" s="449"/>
      <c r="AY368" s="449"/>
      <c r="AZ368" s="449">
        <v>1</v>
      </c>
      <c r="BA368" s="449">
        <v>3</v>
      </c>
      <c r="BB368" s="449">
        <v>2008</v>
      </c>
      <c r="BC368" s="449">
        <v>20090519</v>
      </c>
      <c r="BD368" s="449">
        <v>20090519</v>
      </c>
      <c r="BE368" s="449" t="s">
        <v>1132</v>
      </c>
      <c r="BF368" s="449" t="s">
        <v>1133</v>
      </c>
      <c r="BG368" s="449" t="s">
        <v>1134</v>
      </c>
      <c r="BH368" s="449" t="s">
        <v>191</v>
      </c>
      <c r="BI368" s="449" t="s">
        <v>192</v>
      </c>
      <c r="BJ368" s="449" t="s">
        <v>193</v>
      </c>
      <c r="BK368" s="449"/>
      <c r="BL368" s="449">
        <v>5.6</v>
      </c>
      <c r="BM368" s="449"/>
      <c r="BN368" s="449" t="s">
        <v>195</v>
      </c>
      <c r="BO368" s="449">
        <v>5000</v>
      </c>
      <c r="BP368" s="449">
        <v>29354</v>
      </c>
      <c r="BQ368" s="449"/>
      <c r="BR368" s="449"/>
      <c r="BS368" s="449">
        <v>0</v>
      </c>
      <c r="BT368" s="449">
        <v>56240</v>
      </c>
      <c r="BU368" s="449"/>
      <c r="BV368" s="449"/>
      <c r="BW368" s="449" t="s">
        <v>214</v>
      </c>
      <c r="BX368" s="449"/>
      <c r="BY368" s="449">
        <v>1</v>
      </c>
      <c r="BZ368" s="449">
        <v>200</v>
      </c>
      <c r="CA368" s="449"/>
      <c r="CB368" s="449" t="s">
        <v>1897</v>
      </c>
      <c r="CC368" s="449" t="s">
        <v>1136</v>
      </c>
      <c r="CD368" s="449" t="s">
        <v>1137</v>
      </c>
      <c r="CE368" s="449" t="s">
        <v>1138</v>
      </c>
      <c r="CF368" s="449" t="s">
        <v>1055</v>
      </c>
      <c r="CG368" s="449" t="s">
        <v>1113</v>
      </c>
      <c r="CH368" s="449" t="s">
        <v>1114</v>
      </c>
      <c r="CI368" s="449" t="s">
        <v>195</v>
      </c>
    </row>
    <row r="369" spans="1:87" x14ac:dyDescent="0.3">
      <c r="A369">
        <f t="shared" si="22"/>
        <v>186238</v>
      </c>
      <c r="B369" t="s">
        <v>2677</v>
      </c>
      <c r="C369" s="389" t="str">
        <f t="shared" si="23"/>
        <v>186238</v>
      </c>
      <c r="D369" s="297" t="s">
        <v>1243</v>
      </c>
      <c r="E369" s="435" t="s">
        <v>2261</v>
      </c>
      <c r="F369" s="435" t="s">
        <v>1607</v>
      </c>
      <c r="G369" s="435" t="s">
        <v>1397</v>
      </c>
      <c r="H369" s="436">
        <v>2007</v>
      </c>
      <c r="I369" s="435" t="s">
        <v>1713</v>
      </c>
      <c r="J369" s="435" t="s">
        <v>1714</v>
      </c>
      <c r="K369" s="435" t="s">
        <v>1668</v>
      </c>
      <c r="L369" s="437">
        <v>39629</v>
      </c>
      <c r="M369" s="437">
        <v>39629</v>
      </c>
      <c r="N369" s="435" t="s">
        <v>1608</v>
      </c>
      <c r="O369" s="436">
        <v>30266</v>
      </c>
      <c r="P369" s="435" t="s">
        <v>1341</v>
      </c>
      <c r="Q369" s="438"/>
      <c r="R369" s="435" t="s">
        <v>1613</v>
      </c>
      <c r="S369" s="439">
        <v>86839</v>
      </c>
      <c r="T369" s="435" t="s">
        <v>1608</v>
      </c>
      <c r="U369" s="439">
        <v>790</v>
      </c>
      <c r="V369" s="435" t="s">
        <v>1341</v>
      </c>
      <c r="W369" s="435" t="s">
        <v>1341</v>
      </c>
      <c r="X369" s="436" t="b">
        <v>0</v>
      </c>
      <c r="Y369" s="435" t="s">
        <v>1341</v>
      </c>
      <c r="Z369" s="435" t="s">
        <v>1341</v>
      </c>
      <c r="AA369" t="str">
        <f t="shared" si="21"/>
        <v>H-Puntledge River H</v>
      </c>
      <c r="AN369" s="449" t="s">
        <v>188</v>
      </c>
      <c r="AO369" s="449">
        <v>4.0999999999999996</v>
      </c>
      <c r="AP369" s="449">
        <v>20150204</v>
      </c>
      <c r="AQ369" s="449" t="s">
        <v>1047</v>
      </c>
      <c r="AR369" s="449" t="s">
        <v>1047</v>
      </c>
      <c r="AS369" s="449">
        <v>3</v>
      </c>
      <c r="AT369" s="449">
        <v>186318</v>
      </c>
      <c r="AU369" s="449">
        <v>12</v>
      </c>
      <c r="AV369" s="449"/>
      <c r="AW369" s="449"/>
      <c r="AX369" s="449"/>
      <c r="AY369" s="449"/>
      <c r="AZ369" s="449">
        <v>1</v>
      </c>
      <c r="BA369" s="449">
        <v>3</v>
      </c>
      <c r="BB369" s="449">
        <v>2008</v>
      </c>
      <c r="BC369" s="449">
        <v>20090519</v>
      </c>
      <c r="BD369" s="449">
        <v>20090519</v>
      </c>
      <c r="BE369" s="449" t="s">
        <v>1132</v>
      </c>
      <c r="BF369" s="449" t="s">
        <v>1133</v>
      </c>
      <c r="BG369" s="449" t="s">
        <v>1134</v>
      </c>
      <c r="BH369" s="449" t="s">
        <v>191</v>
      </c>
      <c r="BI369" s="449" t="s">
        <v>192</v>
      </c>
      <c r="BJ369" s="449" t="s">
        <v>193</v>
      </c>
      <c r="BK369" s="449"/>
      <c r="BL369" s="449">
        <v>5.6</v>
      </c>
      <c r="BM369" s="449"/>
      <c r="BN369" s="449" t="s">
        <v>195</v>
      </c>
      <c r="BO369" s="449">
        <v>5000</v>
      </c>
      <c r="BP369" s="449">
        <v>29211</v>
      </c>
      <c r="BQ369" s="449"/>
      <c r="BR369" s="449"/>
      <c r="BS369" s="449">
        <v>0</v>
      </c>
      <c r="BT369" s="449">
        <v>55966</v>
      </c>
      <c r="BU369" s="449">
        <v>5000</v>
      </c>
      <c r="BV369" s="449">
        <v>147</v>
      </c>
      <c r="BW369" s="449" t="s">
        <v>214</v>
      </c>
      <c r="BX369" s="449">
        <v>5.0000000000000001E-3</v>
      </c>
      <c r="BY369" s="449">
        <v>1</v>
      </c>
      <c r="BZ369" s="449">
        <v>200</v>
      </c>
      <c r="CA369" s="449"/>
      <c r="CB369" s="449" t="s">
        <v>1897</v>
      </c>
      <c r="CC369" s="449" t="s">
        <v>1136</v>
      </c>
      <c r="CD369" s="449" t="s">
        <v>1137</v>
      </c>
      <c r="CE369" s="449" t="s">
        <v>1138</v>
      </c>
      <c r="CF369" s="449" t="s">
        <v>1055</v>
      </c>
      <c r="CG369" s="449" t="s">
        <v>1113</v>
      </c>
      <c r="CH369" s="449" t="s">
        <v>1114</v>
      </c>
      <c r="CI369" s="449" t="s">
        <v>195</v>
      </c>
    </row>
    <row r="370" spans="1:87" x14ac:dyDescent="0.3">
      <c r="A370">
        <f t="shared" si="22"/>
        <v>186239</v>
      </c>
      <c r="B370" t="s">
        <v>2677</v>
      </c>
      <c r="C370" s="389" t="str">
        <f t="shared" si="23"/>
        <v>186239</v>
      </c>
      <c r="D370" s="297" t="s">
        <v>1243</v>
      </c>
      <c r="E370" s="435" t="s">
        <v>2260</v>
      </c>
      <c r="F370" s="435" t="s">
        <v>1607</v>
      </c>
      <c r="G370" s="435" t="s">
        <v>1397</v>
      </c>
      <c r="H370" s="436">
        <v>2007</v>
      </c>
      <c r="I370" s="435" t="s">
        <v>1713</v>
      </c>
      <c r="J370" s="435" t="s">
        <v>1714</v>
      </c>
      <c r="K370" s="435" t="s">
        <v>1668</v>
      </c>
      <c r="L370" s="437">
        <v>39629</v>
      </c>
      <c r="M370" s="437">
        <v>39629</v>
      </c>
      <c r="N370" s="435" t="s">
        <v>1608</v>
      </c>
      <c r="O370" s="436">
        <v>28452</v>
      </c>
      <c r="P370" s="435" t="s">
        <v>1341</v>
      </c>
      <c r="Q370" s="438"/>
      <c r="R370" s="435" t="s">
        <v>1613</v>
      </c>
      <c r="S370" s="436">
        <v>81287</v>
      </c>
      <c r="T370" s="435" t="s">
        <v>1608</v>
      </c>
      <c r="U370" s="436">
        <v>619</v>
      </c>
      <c r="V370" s="435" t="s">
        <v>1341</v>
      </c>
      <c r="W370" s="435" t="s">
        <v>1341</v>
      </c>
      <c r="X370" s="436" t="b">
        <v>0</v>
      </c>
      <c r="Y370" s="435" t="s">
        <v>1341</v>
      </c>
      <c r="Z370" s="435" t="s">
        <v>1341</v>
      </c>
      <c r="AA370" t="str">
        <f t="shared" si="21"/>
        <v>H-Puntledge River H</v>
      </c>
      <c r="AN370" s="449" t="s">
        <v>188</v>
      </c>
      <c r="AO370" s="449">
        <v>4.0999999999999996</v>
      </c>
      <c r="AP370" s="449">
        <v>20150204</v>
      </c>
      <c r="AQ370" s="449" t="s">
        <v>1047</v>
      </c>
      <c r="AR370" s="449" t="s">
        <v>1047</v>
      </c>
      <c r="AS370" s="449">
        <v>3</v>
      </c>
      <c r="AT370" s="449">
        <v>186343</v>
      </c>
      <c r="AU370" s="449">
        <v>12</v>
      </c>
      <c r="AV370" s="449"/>
      <c r="AW370" s="449"/>
      <c r="AX370" s="449"/>
      <c r="AY370" s="449"/>
      <c r="AZ370" s="449">
        <v>1</v>
      </c>
      <c r="BA370" s="449">
        <v>3</v>
      </c>
      <c r="BB370" s="449">
        <v>2007</v>
      </c>
      <c r="BC370" s="449">
        <v>20080526</v>
      </c>
      <c r="BD370" s="449">
        <v>20080601</v>
      </c>
      <c r="BE370" s="449" t="s">
        <v>1080</v>
      </c>
      <c r="BF370" s="449" t="s">
        <v>1081</v>
      </c>
      <c r="BG370" s="449" t="s">
        <v>1082</v>
      </c>
      <c r="BH370" s="449" t="s">
        <v>191</v>
      </c>
      <c r="BI370" s="449" t="s">
        <v>192</v>
      </c>
      <c r="BJ370" s="449" t="s">
        <v>193</v>
      </c>
      <c r="BK370" s="449"/>
      <c r="BL370" s="449">
        <v>4.4000000000000004</v>
      </c>
      <c r="BM370" s="449">
        <v>72</v>
      </c>
      <c r="BN370" s="449" t="s">
        <v>195</v>
      </c>
      <c r="BO370" s="449">
        <v>5000</v>
      </c>
      <c r="BP370" s="449">
        <v>25258</v>
      </c>
      <c r="BQ370" s="449"/>
      <c r="BR370" s="449"/>
      <c r="BS370" s="449">
        <v>0</v>
      </c>
      <c r="BT370" s="449">
        <v>637354</v>
      </c>
      <c r="BU370" s="449"/>
      <c r="BV370" s="449"/>
      <c r="BW370" s="449" t="s">
        <v>214</v>
      </c>
      <c r="BX370" s="449"/>
      <c r="BY370" s="449">
        <v>1</v>
      </c>
      <c r="BZ370" s="449">
        <v>300</v>
      </c>
      <c r="CA370" s="449"/>
      <c r="CB370" s="449" t="s">
        <v>1103</v>
      </c>
      <c r="CC370" s="449" t="s">
        <v>1084</v>
      </c>
      <c r="CD370" s="449" t="s">
        <v>1085</v>
      </c>
      <c r="CE370" s="449" t="s">
        <v>1086</v>
      </c>
      <c r="CF370" s="449" t="s">
        <v>1055</v>
      </c>
      <c r="CG370" s="449" t="s">
        <v>1087</v>
      </c>
      <c r="CH370" s="449" t="s">
        <v>1088</v>
      </c>
      <c r="CI370" s="449" t="s">
        <v>195</v>
      </c>
    </row>
    <row r="371" spans="1:87" x14ac:dyDescent="0.3">
      <c r="A371">
        <f t="shared" si="22"/>
        <v>186345</v>
      </c>
      <c r="B371" t="s">
        <v>2677</v>
      </c>
      <c r="C371" s="389" t="str">
        <f t="shared" si="23"/>
        <v>186345</v>
      </c>
      <c r="D371" s="297" t="s">
        <v>1243</v>
      </c>
      <c r="E371" s="435" t="s">
        <v>2039</v>
      </c>
      <c r="F371" s="435" t="s">
        <v>1607</v>
      </c>
      <c r="G371" s="435" t="s">
        <v>1403</v>
      </c>
      <c r="H371" s="436">
        <v>2007</v>
      </c>
      <c r="I371" s="435" t="s">
        <v>1670</v>
      </c>
      <c r="J371" s="435" t="s">
        <v>1671</v>
      </c>
      <c r="K371" s="435" t="s">
        <v>1612</v>
      </c>
      <c r="L371" s="437">
        <v>39596</v>
      </c>
      <c r="M371" s="437">
        <v>39596</v>
      </c>
      <c r="N371" s="435" t="s">
        <v>1608</v>
      </c>
      <c r="O371" s="436">
        <v>25753</v>
      </c>
      <c r="P371" s="435" t="s">
        <v>1341</v>
      </c>
      <c r="Q371" s="438"/>
      <c r="R371" s="435" t="s">
        <v>1613</v>
      </c>
      <c r="S371" s="436">
        <v>405092</v>
      </c>
      <c r="T371" s="435" t="s">
        <v>1341</v>
      </c>
      <c r="U371" s="441"/>
      <c r="V371" s="435" t="s">
        <v>1341</v>
      </c>
      <c r="W371" s="435" t="s">
        <v>1341</v>
      </c>
      <c r="X371" s="436" t="b">
        <v>0</v>
      </c>
      <c r="Y371" s="435" t="s">
        <v>1341</v>
      </c>
      <c r="Z371" s="435" t="s">
        <v>1341</v>
      </c>
      <c r="AA371" t="str">
        <f t="shared" si="21"/>
        <v>H-Big Qualicum River H</v>
      </c>
      <c r="AN371" s="449" t="s">
        <v>188</v>
      </c>
      <c r="AO371" s="449">
        <v>4.0999999999999996</v>
      </c>
      <c r="AP371" s="449">
        <v>20150204</v>
      </c>
      <c r="AQ371" s="449" t="s">
        <v>1047</v>
      </c>
      <c r="AR371" s="449" t="s">
        <v>1047</v>
      </c>
      <c r="AS371" s="449">
        <v>3</v>
      </c>
      <c r="AT371" s="449">
        <v>186344</v>
      </c>
      <c r="AU371" s="449">
        <v>12</v>
      </c>
      <c r="AV371" s="449"/>
      <c r="AW371" s="449"/>
      <c r="AX371" s="449"/>
      <c r="AY371" s="449"/>
      <c r="AZ371" s="449">
        <v>1</v>
      </c>
      <c r="BA371" s="449">
        <v>3</v>
      </c>
      <c r="BB371" s="449">
        <v>2007</v>
      </c>
      <c r="BC371" s="449">
        <v>20080526</v>
      </c>
      <c r="BD371" s="449">
        <v>20080601</v>
      </c>
      <c r="BE371" s="449" t="s">
        <v>1080</v>
      </c>
      <c r="BF371" s="449" t="s">
        <v>1081</v>
      </c>
      <c r="BG371" s="449" t="s">
        <v>1082</v>
      </c>
      <c r="BH371" s="449" t="s">
        <v>191</v>
      </c>
      <c r="BI371" s="449" t="s">
        <v>192</v>
      </c>
      <c r="BJ371" s="449" t="s">
        <v>193</v>
      </c>
      <c r="BK371" s="449"/>
      <c r="BL371" s="449">
        <v>4.4000000000000004</v>
      </c>
      <c r="BM371" s="449">
        <v>72</v>
      </c>
      <c r="BN371" s="449" t="s">
        <v>195</v>
      </c>
      <c r="BO371" s="449">
        <v>5000</v>
      </c>
      <c r="BP371" s="449">
        <v>25216</v>
      </c>
      <c r="BQ371" s="449"/>
      <c r="BR371" s="449"/>
      <c r="BS371" s="449">
        <v>0</v>
      </c>
      <c r="BT371" s="449">
        <v>636294</v>
      </c>
      <c r="BU371" s="449"/>
      <c r="BV371" s="449"/>
      <c r="BW371" s="449"/>
      <c r="BX371" s="449"/>
      <c r="BY371" s="449">
        <v>1</v>
      </c>
      <c r="BZ371" s="449">
        <v>300</v>
      </c>
      <c r="CA371" s="449"/>
      <c r="CB371" s="449" t="s">
        <v>1104</v>
      </c>
      <c r="CC371" s="449" t="s">
        <v>1084</v>
      </c>
      <c r="CD371" s="449" t="s">
        <v>1085</v>
      </c>
      <c r="CE371" s="449" t="s">
        <v>1086</v>
      </c>
      <c r="CF371" s="449" t="s">
        <v>1055</v>
      </c>
      <c r="CG371" s="449" t="s">
        <v>1087</v>
      </c>
      <c r="CH371" s="449" t="s">
        <v>1088</v>
      </c>
      <c r="CI371" s="449" t="s">
        <v>195</v>
      </c>
    </row>
    <row r="372" spans="1:87" x14ac:dyDescent="0.3">
      <c r="A372">
        <f t="shared" si="22"/>
        <v>186346</v>
      </c>
      <c r="B372" t="s">
        <v>2677</v>
      </c>
      <c r="C372" s="389" t="str">
        <f t="shared" si="23"/>
        <v>186346</v>
      </c>
      <c r="D372" s="297" t="s">
        <v>1243</v>
      </c>
      <c r="E372" s="435" t="s">
        <v>2026</v>
      </c>
      <c r="F372" s="435" t="s">
        <v>1607</v>
      </c>
      <c r="G372" s="435" t="s">
        <v>1403</v>
      </c>
      <c r="H372" s="436">
        <v>2007</v>
      </c>
      <c r="I372" s="435" t="s">
        <v>1670</v>
      </c>
      <c r="J372" s="435" t="s">
        <v>1671</v>
      </c>
      <c r="K372" s="435" t="s">
        <v>1612</v>
      </c>
      <c r="L372" s="437">
        <v>39596</v>
      </c>
      <c r="M372" s="437">
        <v>39596</v>
      </c>
      <c r="N372" s="435" t="s">
        <v>1608</v>
      </c>
      <c r="O372" s="436">
        <v>28120</v>
      </c>
      <c r="P372" s="435" t="s">
        <v>1341</v>
      </c>
      <c r="Q372" s="438"/>
      <c r="R372" s="435" t="s">
        <v>1613</v>
      </c>
      <c r="S372" s="436">
        <v>442329</v>
      </c>
      <c r="T372" s="435" t="s">
        <v>1341</v>
      </c>
      <c r="U372" s="441"/>
      <c r="V372" s="435" t="s">
        <v>1341</v>
      </c>
      <c r="W372" s="435" t="s">
        <v>1341</v>
      </c>
      <c r="X372" s="436" t="b">
        <v>0</v>
      </c>
      <c r="Y372" s="435" t="s">
        <v>1341</v>
      </c>
      <c r="Z372" s="435" t="s">
        <v>1341</v>
      </c>
      <c r="AA372" t="str">
        <f t="shared" si="21"/>
        <v>H-Big Qualicum River H</v>
      </c>
      <c r="AN372" s="449" t="s">
        <v>188</v>
      </c>
      <c r="AO372" s="449">
        <v>4.0999999999999996</v>
      </c>
      <c r="AP372" s="449">
        <v>20150204</v>
      </c>
      <c r="AQ372" s="449" t="s">
        <v>1047</v>
      </c>
      <c r="AR372" s="449" t="s">
        <v>1047</v>
      </c>
      <c r="AS372" s="449">
        <v>3</v>
      </c>
      <c r="AT372" s="449">
        <v>186345</v>
      </c>
      <c r="AU372" s="449">
        <v>12</v>
      </c>
      <c r="AV372" s="449"/>
      <c r="AW372" s="449"/>
      <c r="AX372" s="449"/>
      <c r="AY372" s="449"/>
      <c r="AZ372" s="449">
        <v>1</v>
      </c>
      <c r="BA372" s="449">
        <v>3</v>
      </c>
      <c r="BB372" s="449">
        <v>2007</v>
      </c>
      <c r="BC372" s="449">
        <v>20080528</v>
      </c>
      <c r="BD372" s="449">
        <v>20080528</v>
      </c>
      <c r="BE372" s="449" t="s">
        <v>1126</v>
      </c>
      <c r="BF372" s="449" t="s">
        <v>1127</v>
      </c>
      <c r="BG372" s="449" t="s">
        <v>1128</v>
      </c>
      <c r="BH372" s="449" t="s">
        <v>191</v>
      </c>
      <c r="BI372" s="449" t="s">
        <v>192</v>
      </c>
      <c r="BJ372" s="449" t="s">
        <v>193</v>
      </c>
      <c r="BK372" s="449"/>
      <c r="BL372" s="449">
        <v>5.47</v>
      </c>
      <c r="BM372" s="449"/>
      <c r="BN372" s="449" t="s">
        <v>195</v>
      </c>
      <c r="BO372" s="449">
        <v>5000</v>
      </c>
      <c r="BP372" s="449">
        <v>25753</v>
      </c>
      <c r="BQ372" s="449"/>
      <c r="BR372" s="449"/>
      <c r="BS372" s="449">
        <v>0</v>
      </c>
      <c r="BT372" s="449">
        <v>405092</v>
      </c>
      <c r="BU372" s="449"/>
      <c r="BV372" s="449"/>
      <c r="BW372" s="449" t="s">
        <v>214</v>
      </c>
      <c r="BX372" s="449">
        <v>0</v>
      </c>
      <c r="BY372" s="449">
        <v>2</v>
      </c>
      <c r="BZ372" s="449">
        <v>200</v>
      </c>
      <c r="CA372" s="449"/>
      <c r="CB372" s="449" t="s">
        <v>1180</v>
      </c>
      <c r="CC372" s="449" t="s">
        <v>1129</v>
      </c>
      <c r="CD372" s="449" t="s">
        <v>1130</v>
      </c>
      <c r="CE372" s="449" t="s">
        <v>1131</v>
      </c>
      <c r="CF372" s="449" t="s">
        <v>1055</v>
      </c>
      <c r="CG372" s="449" t="s">
        <v>1113</v>
      </c>
      <c r="CH372" s="449" t="s">
        <v>1114</v>
      </c>
      <c r="CI372" s="449" t="s">
        <v>195</v>
      </c>
    </row>
    <row r="373" spans="1:87" x14ac:dyDescent="0.3">
      <c r="A373">
        <f t="shared" si="22"/>
        <v>186347</v>
      </c>
      <c r="B373" t="s">
        <v>2677</v>
      </c>
      <c r="C373" s="389" t="str">
        <f t="shared" si="23"/>
        <v>186347</v>
      </c>
      <c r="D373" s="297" t="s">
        <v>1243</v>
      </c>
      <c r="E373" s="435" t="s">
        <v>2027</v>
      </c>
      <c r="F373" s="435" t="s">
        <v>1607</v>
      </c>
      <c r="G373" s="435" t="s">
        <v>1403</v>
      </c>
      <c r="H373" s="436">
        <v>2007</v>
      </c>
      <c r="I373" s="435" t="s">
        <v>1670</v>
      </c>
      <c r="J373" s="435" t="s">
        <v>1671</v>
      </c>
      <c r="K373" s="435" t="s">
        <v>1612</v>
      </c>
      <c r="L373" s="437">
        <v>39596</v>
      </c>
      <c r="M373" s="437">
        <v>39596</v>
      </c>
      <c r="N373" s="435" t="s">
        <v>1608</v>
      </c>
      <c r="O373" s="436">
        <v>28656</v>
      </c>
      <c r="P373" s="435" t="s">
        <v>1341</v>
      </c>
      <c r="Q373" s="438"/>
      <c r="R373" s="435" t="s">
        <v>1613</v>
      </c>
      <c r="S373" s="436">
        <v>457617</v>
      </c>
      <c r="T373" s="435" t="s">
        <v>1608</v>
      </c>
      <c r="U373" s="439">
        <v>436</v>
      </c>
      <c r="V373" s="435" t="s">
        <v>1341</v>
      </c>
      <c r="W373" s="435" t="s">
        <v>1341</v>
      </c>
      <c r="X373" s="436" t="b">
        <v>0</v>
      </c>
      <c r="Y373" s="435" t="s">
        <v>1341</v>
      </c>
      <c r="Z373" s="435" t="s">
        <v>1341</v>
      </c>
      <c r="AA373" t="str">
        <f t="shared" si="21"/>
        <v>H-Big Qualicum River H</v>
      </c>
      <c r="AN373" s="449" t="s">
        <v>188</v>
      </c>
      <c r="AO373" s="449">
        <v>4.0999999999999996</v>
      </c>
      <c r="AP373" s="449">
        <v>20150204</v>
      </c>
      <c r="AQ373" s="449" t="s">
        <v>1047</v>
      </c>
      <c r="AR373" s="449" t="s">
        <v>1047</v>
      </c>
      <c r="AS373" s="449">
        <v>3</v>
      </c>
      <c r="AT373" s="449">
        <v>186346</v>
      </c>
      <c r="AU373" s="449">
        <v>12</v>
      </c>
      <c r="AV373" s="449"/>
      <c r="AW373" s="449"/>
      <c r="AX373" s="449"/>
      <c r="AY373" s="449"/>
      <c r="AZ373" s="449">
        <v>1</v>
      </c>
      <c r="BA373" s="449">
        <v>3</v>
      </c>
      <c r="BB373" s="449">
        <v>2007</v>
      </c>
      <c r="BC373" s="449">
        <v>20080528</v>
      </c>
      <c r="BD373" s="449">
        <v>20080528</v>
      </c>
      <c r="BE373" s="449" t="s">
        <v>1126</v>
      </c>
      <c r="BF373" s="449" t="s">
        <v>1127</v>
      </c>
      <c r="BG373" s="449" t="s">
        <v>1128</v>
      </c>
      <c r="BH373" s="449" t="s">
        <v>191</v>
      </c>
      <c r="BI373" s="449" t="s">
        <v>192</v>
      </c>
      <c r="BJ373" s="449" t="s">
        <v>193</v>
      </c>
      <c r="BK373" s="449"/>
      <c r="BL373" s="449">
        <v>5.47</v>
      </c>
      <c r="BM373" s="449"/>
      <c r="BN373" s="449" t="s">
        <v>195</v>
      </c>
      <c r="BO373" s="449">
        <v>5000</v>
      </c>
      <c r="BP373" s="449">
        <v>28120</v>
      </c>
      <c r="BQ373" s="449"/>
      <c r="BR373" s="449"/>
      <c r="BS373" s="449">
        <v>0</v>
      </c>
      <c r="BT373" s="449">
        <v>442329</v>
      </c>
      <c r="BU373" s="449"/>
      <c r="BV373" s="449"/>
      <c r="BW373" s="449" t="s">
        <v>214</v>
      </c>
      <c r="BX373" s="449">
        <v>0</v>
      </c>
      <c r="BY373" s="449">
        <v>3</v>
      </c>
      <c r="BZ373" s="449">
        <v>300</v>
      </c>
      <c r="CA373" s="449"/>
      <c r="CB373" s="449" t="s">
        <v>1181</v>
      </c>
      <c r="CC373" s="449" t="s">
        <v>1129</v>
      </c>
      <c r="CD373" s="449" t="s">
        <v>1130</v>
      </c>
      <c r="CE373" s="449" t="s">
        <v>1131</v>
      </c>
      <c r="CF373" s="449" t="s">
        <v>1055</v>
      </c>
      <c r="CG373" s="449" t="s">
        <v>1113</v>
      </c>
      <c r="CH373" s="449" t="s">
        <v>1114</v>
      </c>
      <c r="CI373" s="449" t="s">
        <v>195</v>
      </c>
    </row>
    <row r="374" spans="1:87" x14ac:dyDescent="0.3">
      <c r="A374">
        <f t="shared" si="22"/>
        <v>186348</v>
      </c>
      <c r="B374" t="s">
        <v>2677</v>
      </c>
      <c r="C374" s="389" t="str">
        <f t="shared" si="23"/>
        <v>186348</v>
      </c>
      <c r="D374" s="297" t="s">
        <v>1243</v>
      </c>
      <c r="E374" s="435" t="s">
        <v>2028</v>
      </c>
      <c r="F374" s="435" t="s">
        <v>1607</v>
      </c>
      <c r="G374" s="435" t="s">
        <v>1403</v>
      </c>
      <c r="H374" s="436">
        <v>2007</v>
      </c>
      <c r="I374" s="435" t="s">
        <v>1670</v>
      </c>
      <c r="J374" s="435" t="s">
        <v>1671</v>
      </c>
      <c r="K374" s="435" t="s">
        <v>1612</v>
      </c>
      <c r="L374" s="437">
        <v>39596</v>
      </c>
      <c r="M374" s="437">
        <v>39596</v>
      </c>
      <c r="N374" s="435" t="s">
        <v>1608</v>
      </c>
      <c r="O374" s="436">
        <v>26393</v>
      </c>
      <c r="P374" s="435" t="s">
        <v>1341</v>
      </c>
      <c r="Q374" s="438"/>
      <c r="R374" s="435" t="s">
        <v>1613</v>
      </c>
      <c r="S374" s="436">
        <v>415161</v>
      </c>
      <c r="T374" s="435" t="s">
        <v>1341</v>
      </c>
      <c r="U374" s="441"/>
      <c r="V374" s="435" t="s">
        <v>1341</v>
      </c>
      <c r="W374" s="435" t="s">
        <v>1341</v>
      </c>
      <c r="X374" s="436" t="b">
        <v>0</v>
      </c>
      <c r="Y374" s="435" t="s">
        <v>1341</v>
      </c>
      <c r="Z374" s="435" t="s">
        <v>1341</v>
      </c>
      <c r="AA374" t="str">
        <f t="shared" si="21"/>
        <v>H-Big Qualicum River H</v>
      </c>
      <c r="AN374" s="449" t="s">
        <v>188</v>
      </c>
      <c r="AO374" s="449">
        <v>4.0999999999999996</v>
      </c>
      <c r="AP374" s="449">
        <v>20150204</v>
      </c>
      <c r="AQ374" s="449" t="s">
        <v>1047</v>
      </c>
      <c r="AR374" s="449" t="s">
        <v>1047</v>
      </c>
      <c r="AS374" s="449">
        <v>3</v>
      </c>
      <c r="AT374" s="449">
        <v>186347</v>
      </c>
      <c r="AU374" s="449">
        <v>12</v>
      </c>
      <c r="AV374" s="449"/>
      <c r="AW374" s="449"/>
      <c r="AX374" s="449"/>
      <c r="AY374" s="449"/>
      <c r="AZ374" s="449">
        <v>1</v>
      </c>
      <c r="BA374" s="449">
        <v>3</v>
      </c>
      <c r="BB374" s="449">
        <v>2007</v>
      </c>
      <c r="BC374" s="449">
        <v>20080528</v>
      </c>
      <c r="BD374" s="449">
        <v>20080528</v>
      </c>
      <c r="BE374" s="449" t="s">
        <v>1126</v>
      </c>
      <c r="BF374" s="449" t="s">
        <v>1127</v>
      </c>
      <c r="BG374" s="449" t="s">
        <v>1128</v>
      </c>
      <c r="BH374" s="449" t="s">
        <v>191</v>
      </c>
      <c r="BI374" s="449" t="s">
        <v>192</v>
      </c>
      <c r="BJ374" s="449" t="s">
        <v>193</v>
      </c>
      <c r="BK374" s="449"/>
      <c r="BL374" s="449">
        <v>5.47</v>
      </c>
      <c r="BM374" s="449"/>
      <c r="BN374" s="449" t="s">
        <v>195</v>
      </c>
      <c r="BO374" s="449">
        <v>5000</v>
      </c>
      <c r="BP374" s="449">
        <v>28656</v>
      </c>
      <c r="BQ374" s="449"/>
      <c r="BR374" s="449"/>
      <c r="BS374" s="449">
        <v>0</v>
      </c>
      <c r="BT374" s="449">
        <v>457617</v>
      </c>
      <c r="BU374" s="449">
        <v>5000</v>
      </c>
      <c r="BV374" s="449">
        <v>436</v>
      </c>
      <c r="BW374" s="449" t="s">
        <v>214</v>
      </c>
      <c r="BX374" s="449">
        <v>1.4999999999999999E-2</v>
      </c>
      <c r="BY374" s="449">
        <v>2</v>
      </c>
      <c r="BZ374" s="449">
        <v>200</v>
      </c>
      <c r="CA374" s="449"/>
      <c r="CB374" s="449" t="s">
        <v>1182</v>
      </c>
      <c r="CC374" s="449" t="s">
        <v>1129</v>
      </c>
      <c r="CD374" s="449" t="s">
        <v>1130</v>
      </c>
      <c r="CE374" s="449" t="s">
        <v>1131</v>
      </c>
      <c r="CF374" s="449" t="s">
        <v>1055</v>
      </c>
      <c r="CG374" s="449" t="s">
        <v>1113</v>
      </c>
      <c r="CH374" s="449" t="s">
        <v>1114</v>
      </c>
      <c r="CI374" s="449" t="s">
        <v>195</v>
      </c>
    </row>
    <row r="375" spans="1:87" x14ac:dyDescent="0.3">
      <c r="A375">
        <f t="shared" si="22"/>
        <v>186349</v>
      </c>
      <c r="B375" t="s">
        <v>2677</v>
      </c>
      <c r="C375" s="389" t="str">
        <f t="shared" si="23"/>
        <v>186349</v>
      </c>
      <c r="D375" s="297" t="s">
        <v>1243</v>
      </c>
      <c r="E375" s="435" t="s">
        <v>2029</v>
      </c>
      <c r="F375" s="435" t="s">
        <v>1607</v>
      </c>
      <c r="G375" s="435" t="s">
        <v>1403</v>
      </c>
      <c r="H375" s="436">
        <v>2007</v>
      </c>
      <c r="I375" s="435" t="s">
        <v>1670</v>
      </c>
      <c r="J375" s="435" t="s">
        <v>1671</v>
      </c>
      <c r="K375" s="435" t="s">
        <v>1612</v>
      </c>
      <c r="L375" s="437">
        <v>39596</v>
      </c>
      <c r="M375" s="437">
        <v>39596</v>
      </c>
      <c r="N375" s="435" t="s">
        <v>1608</v>
      </c>
      <c r="O375" s="436">
        <v>26370</v>
      </c>
      <c r="P375" s="435" t="s">
        <v>1341</v>
      </c>
      <c r="Q375" s="438"/>
      <c r="R375" s="435" t="s">
        <v>1613</v>
      </c>
      <c r="S375" s="436">
        <v>414803</v>
      </c>
      <c r="T375" s="435" t="s">
        <v>1341</v>
      </c>
      <c r="U375" s="441"/>
      <c r="V375" s="435" t="s">
        <v>1341</v>
      </c>
      <c r="W375" s="435" t="s">
        <v>1341</v>
      </c>
      <c r="X375" s="436" t="b">
        <v>0</v>
      </c>
      <c r="Y375" s="435" t="s">
        <v>1341</v>
      </c>
      <c r="Z375" s="435" t="s">
        <v>1341</v>
      </c>
      <c r="AA375" t="str">
        <f t="shared" si="21"/>
        <v>H-Big Qualicum River H</v>
      </c>
      <c r="AN375" s="449" t="s">
        <v>188</v>
      </c>
      <c r="AO375" s="449">
        <v>4.0999999999999996</v>
      </c>
      <c r="AP375" s="449">
        <v>20150204</v>
      </c>
      <c r="AQ375" s="449" t="s">
        <v>1047</v>
      </c>
      <c r="AR375" s="449" t="s">
        <v>1047</v>
      </c>
      <c r="AS375" s="449">
        <v>3</v>
      </c>
      <c r="AT375" s="449">
        <v>186348</v>
      </c>
      <c r="AU375" s="449">
        <v>12</v>
      </c>
      <c r="AV375" s="449"/>
      <c r="AW375" s="449"/>
      <c r="AX375" s="449"/>
      <c r="AY375" s="449"/>
      <c r="AZ375" s="449">
        <v>1</v>
      </c>
      <c r="BA375" s="449">
        <v>3</v>
      </c>
      <c r="BB375" s="449">
        <v>2007</v>
      </c>
      <c r="BC375" s="449">
        <v>20080528</v>
      </c>
      <c r="BD375" s="449">
        <v>20080528</v>
      </c>
      <c r="BE375" s="449" t="s">
        <v>1126</v>
      </c>
      <c r="BF375" s="449" t="s">
        <v>1127</v>
      </c>
      <c r="BG375" s="449" t="s">
        <v>1128</v>
      </c>
      <c r="BH375" s="449" t="s">
        <v>191</v>
      </c>
      <c r="BI375" s="449" t="s">
        <v>192</v>
      </c>
      <c r="BJ375" s="449" t="s">
        <v>193</v>
      </c>
      <c r="BK375" s="449"/>
      <c r="BL375" s="449">
        <v>5.47</v>
      </c>
      <c r="BM375" s="449"/>
      <c r="BN375" s="449" t="s">
        <v>195</v>
      </c>
      <c r="BO375" s="449">
        <v>5000</v>
      </c>
      <c r="BP375" s="449">
        <v>26393</v>
      </c>
      <c r="BQ375" s="449"/>
      <c r="BR375" s="449"/>
      <c r="BS375" s="449">
        <v>0</v>
      </c>
      <c r="BT375" s="449">
        <v>415161</v>
      </c>
      <c r="BU375" s="449"/>
      <c r="BV375" s="449"/>
      <c r="BW375" s="449" t="s">
        <v>214</v>
      </c>
      <c r="BX375" s="449">
        <v>0</v>
      </c>
      <c r="BY375" s="449">
        <v>5</v>
      </c>
      <c r="BZ375" s="449">
        <v>300</v>
      </c>
      <c r="CA375" s="449"/>
      <c r="CB375" s="449" t="s">
        <v>1183</v>
      </c>
      <c r="CC375" s="449" t="s">
        <v>1129</v>
      </c>
      <c r="CD375" s="449" t="s">
        <v>1130</v>
      </c>
      <c r="CE375" s="449" t="s">
        <v>1131</v>
      </c>
      <c r="CF375" s="449" t="s">
        <v>1055</v>
      </c>
      <c r="CG375" s="449" t="s">
        <v>1113</v>
      </c>
      <c r="CH375" s="449" t="s">
        <v>1114</v>
      </c>
      <c r="CI375" s="449" t="s">
        <v>195</v>
      </c>
    </row>
    <row r="376" spans="1:87" x14ac:dyDescent="0.3">
      <c r="A376">
        <f t="shared" si="22"/>
        <v>186350</v>
      </c>
      <c r="B376" t="s">
        <v>2677</v>
      </c>
      <c r="C376" s="389" t="str">
        <f t="shared" si="23"/>
        <v>186350</v>
      </c>
      <c r="D376" s="297" t="s">
        <v>1243</v>
      </c>
      <c r="E376" s="435" t="s">
        <v>2049</v>
      </c>
      <c r="F376" s="435" t="s">
        <v>1607</v>
      </c>
      <c r="G376" s="435" t="s">
        <v>1403</v>
      </c>
      <c r="H376" s="436">
        <v>2007</v>
      </c>
      <c r="I376" s="435" t="s">
        <v>1670</v>
      </c>
      <c r="J376" s="435" t="s">
        <v>1671</v>
      </c>
      <c r="K376" s="435" t="s">
        <v>1612</v>
      </c>
      <c r="L376" s="437">
        <v>39596</v>
      </c>
      <c r="M376" s="437">
        <v>39596</v>
      </c>
      <c r="N376" s="435" t="s">
        <v>1608</v>
      </c>
      <c r="O376" s="436">
        <v>27849</v>
      </c>
      <c r="P376" s="435" t="s">
        <v>1341</v>
      </c>
      <c r="Q376" s="438"/>
      <c r="R376" s="435" t="s">
        <v>1613</v>
      </c>
      <c r="S376" s="436">
        <v>438062</v>
      </c>
      <c r="T376" s="435" t="s">
        <v>1341</v>
      </c>
      <c r="U376" s="440"/>
      <c r="V376" s="435" t="s">
        <v>1341</v>
      </c>
      <c r="W376" s="435" t="s">
        <v>1341</v>
      </c>
      <c r="X376" s="436" t="b">
        <v>0</v>
      </c>
      <c r="Y376" s="435" t="s">
        <v>1341</v>
      </c>
      <c r="Z376" s="435" t="s">
        <v>1341</v>
      </c>
      <c r="AA376" t="str">
        <f t="shared" si="21"/>
        <v>H-Big Qualicum River H</v>
      </c>
      <c r="AN376" s="449" t="s">
        <v>188</v>
      </c>
      <c r="AO376" s="449">
        <v>4.0999999999999996</v>
      </c>
      <c r="AP376" s="449">
        <v>20150204</v>
      </c>
      <c r="AQ376" s="449" t="s">
        <v>1047</v>
      </c>
      <c r="AR376" s="449" t="s">
        <v>1047</v>
      </c>
      <c r="AS376" s="449">
        <v>3</v>
      </c>
      <c r="AT376" s="449">
        <v>186349</v>
      </c>
      <c r="AU376" s="449">
        <v>12</v>
      </c>
      <c r="AV376" s="449"/>
      <c r="AW376" s="449"/>
      <c r="AX376" s="449"/>
      <c r="AY376" s="449"/>
      <c r="AZ376" s="449">
        <v>1</v>
      </c>
      <c r="BA376" s="449">
        <v>3</v>
      </c>
      <c r="BB376" s="449">
        <v>2007</v>
      </c>
      <c r="BC376" s="449">
        <v>20080528</v>
      </c>
      <c r="BD376" s="449">
        <v>20080528</v>
      </c>
      <c r="BE376" s="449" t="s">
        <v>1126</v>
      </c>
      <c r="BF376" s="449" t="s">
        <v>1127</v>
      </c>
      <c r="BG376" s="449" t="s">
        <v>1128</v>
      </c>
      <c r="BH376" s="449" t="s">
        <v>191</v>
      </c>
      <c r="BI376" s="449" t="s">
        <v>192</v>
      </c>
      <c r="BJ376" s="449" t="s">
        <v>193</v>
      </c>
      <c r="BK376" s="449"/>
      <c r="BL376" s="449">
        <v>5.47</v>
      </c>
      <c r="BM376" s="449"/>
      <c r="BN376" s="449" t="s">
        <v>195</v>
      </c>
      <c r="BO376" s="449">
        <v>5000</v>
      </c>
      <c r="BP376" s="449">
        <v>26370</v>
      </c>
      <c r="BQ376" s="449"/>
      <c r="BR376" s="449"/>
      <c r="BS376" s="449">
        <v>0</v>
      </c>
      <c r="BT376" s="449">
        <v>414803</v>
      </c>
      <c r="BU376" s="449"/>
      <c r="BV376" s="449"/>
      <c r="BW376" s="449" t="s">
        <v>214</v>
      </c>
      <c r="BX376" s="449">
        <v>0</v>
      </c>
      <c r="BY376" s="449">
        <v>2</v>
      </c>
      <c r="BZ376" s="449">
        <v>200</v>
      </c>
      <c r="CA376" s="449"/>
      <c r="CB376" s="449" t="s">
        <v>1184</v>
      </c>
      <c r="CC376" s="449" t="s">
        <v>1129</v>
      </c>
      <c r="CD376" s="449" t="s">
        <v>1130</v>
      </c>
      <c r="CE376" s="449" t="s">
        <v>1131</v>
      </c>
      <c r="CF376" s="449" t="s">
        <v>1055</v>
      </c>
      <c r="CG376" s="449" t="s">
        <v>1113</v>
      </c>
      <c r="CH376" s="449" t="s">
        <v>1114</v>
      </c>
      <c r="CI376" s="449" t="s">
        <v>195</v>
      </c>
    </row>
    <row r="377" spans="1:87" x14ac:dyDescent="0.3">
      <c r="A377">
        <f t="shared" si="22"/>
        <v>186351</v>
      </c>
      <c r="B377" t="s">
        <v>2677</v>
      </c>
      <c r="C377" s="389" t="str">
        <f t="shared" si="23"/>
        <v>186351</v>
      </c>
      <c r="D377" s="297" t="s">
        <v>1243</v>
      </c>
      <c r="E377" s="435" t="s">
        <v>2045</v>
      </c>
      <c r="F377" s="435" t="s">
        <v>1607</v>
      </c>
      <c r="G377" s="435" t="s">
        <v>1403</v>
      </c>
      <c r="H377" s="436">
        <v>2007</v>
      </c>
      <c r="I377" s="435" t="s">
        <v>1670</v>
      </c>
      <c r="J377" s="435" t="s">
        <v>1671</v>
      </c>
      <c r="K377" s="435" t="s">
        <v>1612</v>
      </c>
      <c r="L377" s="437">
        <v>39596</v>
      </c>
      <c r="M377" s="437">
        <v>39596</v>
      </c>
      <c r="N377" s="435" t="s">
        <v>1608</v>
      </c>
      <c r="O377" s="436">
        <v>25185</v>
      </c>
      <c r="P377" s="435" t="s">
        <v>1341</v>
      </c>
      <c r="Q377" s="438"/>
      <c r="R377" s="435" t="s">
        <v>1613</v>
      </c>
      <c r="S377" s="436">
        <v>396160</v>
      </c>
      <c r="T377" s="435" t="s">
        <v>1341</v>
      </c>
      <c r="U377" s="440"/>
      <c r="V377" s="435" t="s">
        <v>1341</v>
      </c>
      <c r="W377" s="435" t="s">
        <v>1341</v>
      </c>
      <c r="X377" s="436" t="b">
        <v>0</v>
      </c>
      <c r="Y377" s="435" t="s">
        <v>1341</v>
      </c>
      <c r="Z377" s="435" t="s">
        <v>1341</v>
      </c>
      <c r="AA377" t="str">
        <f t="shared" si="21"/>
        <v>H-Big Qualicum River H</v>
      </c>
      <c r="AN377" s="449" t="s">
        <v>188</v>
      </c>
      <c r="AO377" s="449">
        <v>4.0999999999999996</v>
      </c>
      <c r="AP377" s="449">
        <v>20150204</v>
      </c>
      <c r="AQ377" s="449" t="s">
        <v>1047</v>
      </c>
      <c r="AR377" s="449" t="s">
        <v>1047</v>
      </c>
      <c r="AS377" s="449">
        <v>3</v>
      </c>
      <c r="AT377" s="449">
        <v>186350</v>
      </c>
      <c r="AU377" s="449">
        <v>12</v>
      </c>
      <c r="AV377" s="449"/>
      <c r="AW377" s="449"/>
      <c r="AX377" s="449"/>
      <c r="AY377" s="449"/>
      <c r="AZ377" s="449">
        <v>1</v>
      </c>
      <c r="BA377" s="449">
        <v>3</v>
      </c>
      <c r="BB377" s="449">
        <v>2007</v>
      </c>
      <c r="BC377" s="449">
        <v>20080528</v>
      </c>
      <c r="BD377" s="449">
        <v>20080528</v>
      </c>
      <c r="BE377" s="449" t="s">
        <v>1126</v>
      </c>
      <c r="BF377" s="449" t="s">
        <v>1127</v>
      </c>
      <c r="BG377" s="449" t="s">
        <v>1128</v>
      </c>
      <c r="BH377" s="449" t="s">
        <v>191</v>
      </c>
      <c r="BI377" s="449" t="s">
        <v>192</v>
      </c>
      <c r="BJ377" s="449" t="s">
        <v>193</v>
      </c>
      <c r="BK377" s="449"/>
      <c r="BL377" s="449">
        <v>5.47</v>
      </c>
      <c r="BM377" s="449"/>
      <c r="BN377" s="449" t="s">
        <v>195</v>
      </c>
      <c r="BO377" s="449">
        <v>5000</v>
      </c>
      <c r="BP377" s="449">
        <v>27849</v>
      </c>
      <c r="BQ377" s="449"/>
      <c r="BR377" s="449"/>
      <c r="BS377" s="449">
        <v>0</v>
      </c>
      <c r="BT377" s="449">
        <v>438062</v>
      </c>
      <c r="BU377" s="449"/>
      <c r="BV377" s="449"/>
      <c r="BW377" s="449" t="s">
        <v>214</v>
      </c>
      <c r="BX377" s="449">
        <v>0</v>
      </c>
      <c r="BY377" s="449">
        <v>3</v>
      </c>
      <c r="BZ377" s="449">
        <v>300</v>
      </c>
      <c r="CA377" s="449"/>
      <c r="CB377" s="449" t="s">
        <v>1185</v>
      </c>
      <c r="CC377" s="449" t="s">
        <v>1129</v>
      </c>
      <c r="CD377" s="449" t="s">
        <v>1130</v>
      </c>
      <c r="CE377" s="449" t="s">
        <v>1131</v>
      </c>
      <c r="CF377" s="449" t="s">
        <v>1055</v>
      </c>
      <c r="CG377" s="449" t="s">
        <v>1113</v>
      </c>
      <c r="CH377" s="449" t="s">
        <v>1114</v>
      </c>
      <c r="CI377" s="449" t="s">
        <v>195</v>
      </c>
    </row>
    <row r="378" spans="1:87" x14ac:dyDescent="0.3">
      <c r="A378">
        <f t="shared" si="22"/>
        <v>180273</v>
      </c>
      <c r="B378" t="s">
        <v>2677</v>
      </c>
      <c r="C378" s="389" t="str">
        <f t="shared" si="23"/>
        <v>180273</v>
      </c>
      <c r="D378" s="297" t="s">
        <v>1243</v>
      </c>
      <c r="E378" s="435" t="s">
        <v>1669</v>
      </c>
      <c r="F378" s="435" t="s">
        <v>1607</v>
      </c>
      <c r="G378" s="435" t="s">
        <v>1403</v>
      </c>
      <c r="H378" s="436">
        <v>2008</v>
      </c>
      <c r="I378" s="435" t="s">
        <v>1670</v>
      </c>
      <c r="J378" s="435" t="s">
        <v>1671</v>
      </c>
      <c r="K378" s="435" t="s">
        <v>1612</v>
      </c>
      <c r="L378" s="437">
        <v>39955</v>
      </c>
      <c r="M378" s="437">
        <v>39955</v>
      </c>
      <c r="N378" s="435" t="s">
        <v>1608</v>
      </c>
      <c r="O378" s="436">
        <v>25830</v>
      </c>
      <c r="P378" s="435" t="s">
        <v>1341</v>
      </c>
      <c r="Q378" s="441"/>
      <c r="R378" s="435" t="s">
        <v>1613</v>
      </c>
      <c r="S378" s="436">
        <v>406484</v>
      </c>
      <c r="T378" s="435" t="s">
        <v>1608</v>
      </c>
      <c r="U378" s="439">
        <v>349</v>
      </c>
      <c r="V378" s="435" t="s">
        <v>1341</v>
      </c>
      <c r="W378" s="435" t="s">
        <v>1341</v>
      </c>
      <c r="X378" s="436" t="b">
        <v>0</v>
      </c>
      <c r="Y378" s="435" t="s">
        <v>1341</v>
      </c>
      <c r="Z378" s="435" t="s">
        <v>1341</v>
      </c>
      <c r="AA378" t="str">
        <f t="shared" si="21"/>
        <v>H-Big Qualicum River H</v>
      </c>
      <c r="AN378" s="449" t="s">
        <v>188</v>
      </c>
      <c r="AO378" s="449">
        <v>4.0999999999999996</v>
      </c>
      <c r="AP378" s="449">
        <v>20150204</v>
      </c>
      <c r="AQ378" s="449" t="s">
        <v>1047</v>
      </c>
      <c r="AR378" s="449" t="s">
        <v>1047</v>
      </c>
      <c r="AS378" s="449">
        <v>3</v>
      </c>
      <c r="AT378" s="449">
        <v>186351</v>
      </c>
      <c r="AU378" s="449">
        <v>12</v>
      </c>
      <c r="AV378" s="449"/>
      <c r="AW378" s="449"/>
      <c r="AX378" s="449"/>
      <c r="AY378" s="449"/>
      <c r="AZ378" s="449">
        <v>1</v>
      </c>
      <c r="BA378" s="449">
        <v>3</v>
      </c>
      <c r="BB378" s="449">
        <v>2007</v>
      </c>
      <c r="BC378" s="449">
        <v>20080528</v>
      </c>
      <c r="BD378" s="449">
        <v>20080528</v>
      </c>
      <c r="BE378" s="449" t="s">
        <v>1126</v>
      </c>
      <c r="BF378" s="449" t="s">
        <v>1127</v>
      </c>
      <c r="BG378" s="449" t="s">
        <v>1128</v>
      </c>
      <c r="BH378" s="449" t="s">
        <v>191</v>
      </c>
      <c r="BI378" s="449" t="s">
        <v>192</v>
      </c>
      <c r="BJ378" s="449" t="s">
        <v>193</v>
      </c>
      <c r="BK378" s="449"/>
      <c r="BL378" s="449">
        <v>5.47</v>
      </c>
      <c r="BM378" s="449"/>
      <c r="BN378" s="449" t="s">
        <v>195</v>
      </c>
      <c r="BO378" s="449">
        <v>5000</v>
      </c>
      <c r="BP378" s="449">
        <v>25185</v>
      </c>
      <c r="BQ378" s="449"/>
      <c r="BR378" s="449"/>
      <c r="BS378" s="449">
        <v>0</v>
      </c>
      <c r="BT378" s="449">
        <v>396160</v>
      </c>
      <c r="BU378" s="449"/>
      <c r="BV378" s="449"/>
      <c r="BW378" s="449" t="s">
        <v>214</v>
      </c>
      <c r="BX378" s="449">
        <v>0</v>
      </c>
      <c r="BY378" s="449">
        <v>5</v>
      </c>
      <c r="BZ378" s="449">
        <v>200</v>
      </c>
      <c r="CA378" s="449"/>
      <c r="CB378" s="449" t="s">
        <v>1186</v>
      </c>
      <c r="CC378" s="449" t="s">
        <v>1129</v>
      </c>
      <c r="CD378" s="449" t="s">
        <v>1130</v>
      </c>
      <c r="CE378" s="449" t="s">
        <v>1131</v>
      </c>
      <c r="CF378" s="449" t="s">
        <v>1055</v>
      </c>
      <c r="CG378" s="449" t="s">
        <v>1113</v>
      </c>
      <c r="CH378" s="449" t="s">
        <v>1114</v>
      </c>
      <c r="CI378" s="449" t="s">
        <v>195</v>
      </c>
    </row>
    <row r="379" spans="1:87" x14ac:dyDescent="0.3">
      <c r="A379">
        <f t="shared" si="22"/>
        <v>180377</v>
      </c>
      <c r="B379" t="s">
        <v>2677</v>
      </c>
      <c r="C379" s="389" t="str">
        <f t="shared" si="23"/>
        <v>180377</v>
      </c>
      <c r="D379" s="297" t="s">
        <v>1243</v>
      </c>
      <c r="E379" s="435" t="s">
        <v>1685</v>
      </c>
      <c r="F379" s="435" t="s">
        <v>1607</v>
      </c>
      <c r="G379" s="435" t="s">
        <v>1399</v>
      </c>
      <c r="H379" s="436">
        <v>2008</v>
      </c>
      <c r="I379" s="435" t="s">
        <v>1686</v>
      </c>
      <c r="J379" s="435" t="s">
        <v>1687</v>
      </c>
      <c r="K379" s="435" t="s">
        <v>1612</v>
      </c>
      <c r="L379" s="437">
        <v>39952</v>
      </c>
      <c r="M379" s="437">
        <v>39952</v>
      </c>
      <c r="N379" s="435" t="s">
        <v>1608</v>
      </c>
      <c r="O379" s="436">
        <v>29448</v>
      </c>
      <c r="P379" s="435" t="s">
        <v>1341</v>
      </c>
      <c r="Q379" s="441"/>
      <c r="R379" s="435" t="s">
        <v>1613</v>
      </c>
      <c r="S379" s="436">
        <v>56420</v>
      </c>
      <c r="T379" s="435" t="s">
        <v>1341</v>
      </c>
      <c r="U379" s="440"/>
      <c r="V379" s="435" t="s">
        <v>1341</v>
      </c>
      <c r="W379" s="435" t="s">
        <v>1341</v>
      </c>
      <c r="X379" s="436" t="b">
        <v>0</v>
      </c>
      <c r="Y379" s="435" t="s">
        <v>1341</v>
      </c>
      <c r="Z379" s="435" t="s">
        <v>1341</v>
      </c>
      <c r="AA379" t="str">
        <f t="shared" si="21"/>
        <v>H-Cowichan River H</v>
      </c>
      <c r="AN379" s="449" t="s">
        <v>188</v>
      </c>
      <c r="AO379" s="449">
        <v>4.0999999999999996</v>
      </c>
      <c r="AP379" s="449">
        <v>20150204</v>
      </c>
      <c r="AQ379" s="449" t="s">
        <v>1047</v>
      </c>
      <c r="AR379" s="449" t="s">
        <v>1047</v>
      </c>
      <c r="AS379" s="449">
        <v>3</v>
      </c>
      <c r="AT379" s="449">
        <v>186352</v>
      </c>
      <c r="AU379" s="449">
        <v>12</v>
      </c>
      <c r="AV379" s="449"/>
      <c r="AW379" s="449"/>
      <c r="AX379" s="449"/>
      <c r="AY379" s="449"/>
      <c r="AZ379" s="449">
        <v>1</v>
      </c>
      <c r="BA379" s="449">
        <v>2</v>
      </c>
      <c r="BB379" s="449">
        <v>2007</v>
      </c>
      <c r="BC379" s="449">
        <v>20080514</v>
      </c>
      <c r="BD379" s="449">
        <v>20080515</v>
      </c>
      <c r="BE379" s="449" t="s">
        <v>1188</v>
      </c>
      <c r="BF379" s="449" t="s">
        <v>1189</v>
      </c>
      <c r="BG379" s="449" t="s">
        <v>1190</v>
      </c>
      <c r="BH379" s="449" t="s">
        <v>191</v>
      </c>
      <c r="BI379" s="449" t="s">
        <v>192</v>
      </c>
      <c r="BJ379" s="449" t="s">
        <v>193</v>
      </c>
      <c r="BK379" s="449"/>
      <c r="BL379" s="449">
        <v>5.54</v>
      </c>
      <c r="BM379" s="449">
        <v>78</v>
      </c>
      <c r="BN379" s="449" t="s">
        <v>195</v>
      </c>
      <c r="BO379" s="449">
        <v>5000</v>
      </c>
      <c r="BP379" s="449">
        <v>23944</v>
      </c>
      <c r="BQ379" s="449"/>
      <c r="BR379" s="449"/>
      <c r="BS379" s="449">
        <v>0</v>
      </c>
      <c r="BT379" s="449">
        <v>20767</v>
      </c>
      <c r="BU379" s="449">
        <v>5000</v>
      </c>
      <c r="BV379" s="449">
        <v>741</v>
      </c>
      <c r="BW379" s="449"/>
      <c r="BX379" s="449">
        <v>0.03</v>
      </c>
      <c r="BY379" s="449">
        <v>30</v>
      </c>
      <c r="BZ379" s="449">
        <v>100</v>
      </c>
      <c r="CA379" s="449"/>
      <c r="CB379" s="449" t="s">
        <v>1216</v>
      </c>
      <c r="CC379" s="449" t="s">
        <v>1191</v>
      </c>
      <c r="CD379" s="449" t="s">
        <v>1192</v>
      </c>
      <c r="CE379" s="449" t="s">
        <v>1193</v>
      </c>
      <c r="CF379" s="449" t="s">
        <v>1055</v>
      </c>
      <c r="CG379" s="449" t="s">
        <v>1056</v>
      </c>
      <c r="CH379" s="449" t="s">
        <v>1194</v>
      </c>
      <c r="CI379" s="449" t="s">
        <v>195</v>
      </c>
    </row>
    <row r="380" spans="1:87" x14ac:dyDescent="0.3">
      <c r="A380">
        <f t="shared" si="22"/>
        <v>180395</v>
      </c>
      <c r="B380" t="s">
        <v>2677</v>
      </c>
      <c r="C380" s="389" t="str">
        <f t="shared" si="23"/>
        <v>180395</v>
      </c>
      <c r="D380" s="297" t="s">
        <v>1243</v>
      </c>
      <c r="E380" s="435" t="s">
        <v>1705</v>
      </c>
      <c r="F380" s="435" t="s">
        <v>1607</v>
      </c>
      <c r="G380" s="435" t="s">
        <v>1399</v>
      </c>
      <c r="H380" s="436">
        <v>2008</v>
      </c>
      <c r="I380" s="435" t="s">
        <v>1686</v>
      </c>
      <c r="J380" s="435" t="s">
        <v>1687</v>
      </c>
      <c r="K380" s="435" t="s">
        <v>1612</v>
      </c>
      <c r="L380" s="437">
        <v>39952</v>
      </c>
      <c r="M380" s="437">
        <v>39952</v>
      </c>
      <c r="N380" s="435" t="s">
        <v>1608</v>
      </c>
      <c r="O380" s="436">
        <v>34963</v>
      </c>
      <c r="P380" s="435" t="s">
        <v>1341</v>
      </c>
      <c r="Q380" s="441"/>
      <c r="R380" s="435" t="s">
        <v>1613</v>
      </c>
      <c r="S380" s="436">
        <v>66987</v>
      </c>
      <c r="T380" s="435" t="s">
        <v>1341</v>
      </c>
      <c r="U380" s="440"/>
      <c r="V380" s="435" t="s">
        <v>1341</v>
      </c>
      <c r="W380" s="435" t="s">
        <v>1341</v>
      </c>
      <c r="X380" s="436" t="b">
        <v>0</v>
      </c>
      <c r="Y380" s="435" t="s">
        <v>1341</v>
      </c>
      <c r="Z380" s="435" t="s">
        <v>1341</v>
      </c>
      <c r="AA380" t="str">
        <f t="shared" si="21"/>
        <v>H-Cowichan River H</v>
      </c>
      <c r="AN380" s="449" t="s">
        <v>188</v>
      </c>
      <c r="AO380" s="449">
        <v>4.0999999999999996</v>
      </c>
      <c r="AP380" s="449">
        <v>20150204</v>
      </c>
      <c r="AQ380" s="449" t="s">
        <v>1047</v>
      </c>
      <c r="AR380" s="449" t="s">
        <v>1047</v>
      </c>
      <c r="AS380" s="449">
        <v>3</v>
      </c>
      <c r="AT380" s="449">
        <v>186353</v>
      </c>
      <c r="AU380" s="449">
        <v>12</v>
      </c>
      <c r="AV380" s="449"/>
      <c r="AW380" s="449"/>
      <c r="AX380" s="449"/>
      <c r="AY380" s="449"/>
      <c r="AZ380" s="449">
        <v>1</v>
      </c>
      <c r="BA380" s="449">
        <v>2</v>
      </c>
      <c r="BB380" s="449">
        <v>2007</v>
      </c>
      <c r="BC380" s="449">
        <v>20080514</v>
      </c>
      <c r="BD380" s="449">
        <v>20080515</v>
      </c>
      <c r="BE380" s="449" t="s">
        <v>1188</v>
      </c>
      <c r="BF380" s="449" t="s">
        <v>1189</v>
      </c>
      <c r="BG380" s="449" t="s">
        <v>1190</v>
      </c>
      <c r="BH380" s="449" t="s">
        <v>191</v>
      </c>
      <c r="BI380" s="449" t="s">
        <v>192</v>
      </c>
      <c r="BJ380" s="449" t="s">
        <v>193</v>
      </c>
      <c r="BK380" s="449"/>
      <c r="BL380" s="449">
        <v>5.54</v>
      </c>
      <c r="BM380" s="449">
        <v>78</v>
      </c>
      <c r="BN380" s="449" t="s">
        <v>195</v>
      </c>
      <c r="BO380" s="449">
        <v>5000</v>
      </c>
      <c r="BP380" s="449">
        <v>24964</v>
      </c>
      <c r="BQ380" s="449"/>
      <c r="BR380" s="449"/>
      <c r="BS380" s="449">
        <v>0</v>
      </c>
      <c r="BT380" s="449">
        <v>21651</v>
      </c>
      <c r="BU380" s="449">
        <v>5000</v>
      </c>
      <c r="BV380" s="449">
        <v>772</v>
      </c>
      <c r="BW380" s="449"/>
      <c r="BX380" s="449">
        <v>0.03</v>
      </c>
      <c r="BY380" s="449">
        <v>28</v>
      </c>
      <c r="BZ380" s="449">
        <v>100</v>
      </c>
      <c r="CA380" s="449"/>
      <c r="CB380" s="449" t="s">
        <v>1217</v>
      </c>
      <c r="CC380" s="449" t="s">
        <v>1191</v>
      </c>
      <c r="CD380" s="449" t="s">
        <v>1192</v>
      </c>
      <c r="CE380" s="449" t="s">
        <v>1193</v>
      </c>
      <c r="CF380" s="449" t="s">
        <v>1055</v>
      </c>
      <c r="CG380" s="449" t="s">
        <v>1056</v>
      </c>
      <c r="CH380" s="449" t="s">
        <v>1194</v>
      </c>
      <c r="CI380" s="449" t="s">
        <v>195</v>
      </c>
    </row>
    <row r="381" spans="1:87" x14ac:dyDescent="0.3">
      <c r="A381">
        <f t="shared" si="22"/>
        <v>180396</v>
      </c>
      <c r="B381" t="s">
        <v>2677</v>
      </c>
      <c r="C381" s="389" t="str">
        <f t="shared" si="23"/>
        <v>180396</v>
      </c>
      <c r="D381" s="297" t="s">
        <v>1243</v>
      </c>
      <c r="E381" s="435" t="s">
        <v>1706</v>
      </c>
      <c r="F381" s="435" t="s">
        <v>1607</v>
      </c>
      <c r="G381" s="435" t="s">
        <v>1399</v>
      </c>
      <c r="H381" s="436">
        <v>2008</v>
      </c>
      <c r="I381" s="435" t="s">
        <v>1686</v>
      </c>
      <c r="J381" s="435" t="s">
        <v>1687</v>
      </c>
      <c r="K381" s="435" t="s">
        <v>1612</v>
      </c>
      <c r="L381" s="437">
        <v>39952</v>
      </c>
      <c r="M381" s="437">
        <v>39952</v>
      </c>
      <c r="N381" s="435" t="s">
        <v>1608</v>
      </c>
      <c r="O381" s="436">
        <v>32490</v>
      </c>
      <c r="P381" s="435" t="s">
        <v>1341</v>
      </c>
      <c r="Q381" s="441"/>
      <c r="R381" s="435" t="s">
        <v>1613</v>
      </c>
      <c r="S381" s="436">
        <v>62249</v>
      </c>
      <c r="T381" s="435" t="s">
        <v>1341</v>
      </c>
      <c r="U381" s="440"/>
      <c r="V381" s="435" t="s">
        <v>1341</v>
      </c>
      <c r="W381" s="435" t="s">
        <v>1341</v>
      </c>
      <c r="X381" s="436" t="b">
        <v>0</v>
      </c>
      <c r="Y381" s="435" t="s">
        <v>1341</v>
      </c>
      <c r="Z381" s="435" t="s">
        <v>1341</v>
      </c>
      <c r="AA381" t="str">
        <f t="shared" si="21"/>
        <v>H-Cowichan River H</v>
      </c>
      <c r="AN381" s="449" t="s">
        <v>188</v>
      </c>
      <c r="AO381" s="449">
        <v>4.0999999999999996</v>
      </c>
      <c r="AP381" s="449">
        <v>20150204</v>
      </c>
      <c r="AQ381" s="449" t="s">
        <v>1047</v>
      </c>
      <c r="AR381" s="449" t="s">
        <v>1047</v>
      </c>
      <c r="AS381" s="449">
        <v>3</v>
      </c>
      <c r="AT381" s="449">
        <v>186354</v>
      </c>
      <c r="AU381" s="449">
        <v>12</v>
      </c>
      <c r="AV381" s="449"/>
      <c r="AW381" s="449"/>
      <c r="AX381" s="449"/>
      <c r="AY381" s="449"/>
      <c r="AZ381" s="449">
        <v>1</v>
      </c>
      <c r="BA381" s="449">
        <v>2</v>
      </c>
      <c r="BB381" s="449">
        <v>2007</v>
      </c>
      <c r="BC381" s="449">
        <v>20080514</v>
      </c>
      <c r="BD381" s="449">
        <v>20080515</v>
      </c>
      <c r="BE381" s="449" t="s">
        <v>1188</v>
      </c>
      <c r="BF381" s="449" t="s">
        <v>1189</v>
      </c>
      <c r="BG381" s="449" t="s">
        <v>1190</v>
      </c>
      <c r="BH381" s="449" t="s">
        <v>191</v>
      </c>
      <c r="BI381" s="449" t="s">
        <v>192</v>
      </c>
      <c r="BJ381" s="449" t="s">
        <v>193</v>
      </c>
      <c r="BK381" s="449"/>
      <c r="BL381" s="449">
        <v>5.54</v>
      </c>
      <c r="BM381" s="449">
        <v>78</v>
      </c>
      <c r="BN381" s="449" t="s">
        <v>195</v>
      </c>
      <c r="BO381" s="449">
        <v>5000</v>
      </c>
      <c r="BP381" s="449">
        <v>24738</v>
      </c>
      <c r="BQ381" s="449"/>
      <c r="BR381" s="449"/>
      <c r="BS381" s="449">
        <v>0</v>
      </c>
      <c r="BT381" s="449">
        <v>21455</v>
      </c>
      <c r="BU381" s="449">
        <v>5000</v>
      </c>
      <c r="BV381" s="449">
        <v>765</v>
      </c>
      <c r="BW381" s="449"/>
      <c r="BX381" s="449">
        <v>0.03</v>
      </c>
      <c r="BY381" s="449">
        <v>27</v>
      </c>
      <c r="BZ381" s="449">
        <v>100</v>
      </c>
      <c r="CA381" s="449"/>
      <c r="CB381" s="449" t="s">
        <v>1218</v>
      </c>
      <c r="CC381" s="449" t="s">
        <v>1191</v>
      </c>
      <c r="CD381" s="449" t="s">
        <v>1192</v>
      </c>
      <c r="CE381" s="449" t="s">
        <v>1193</v>
      </c>
      <c r="CF381" s="449" t="s">
        <v>1055</v>
      </c>
      <c r="CG381" s="449" t="s">
        <v>1056</v>
      </c>
      <c r="CH381" s="449" t="s">
        <v>1194</v>
      </c>
      <c r="CI381" s="449" t="s">
        <v>195</v>
      </c>
    </row>
    <row r="382" spans="1:87" x14ac:dyDescent="0.3">
      <c r="A382">
        <f t="shared" si="22"/>
        <v>180469</v>
      </c>
      <c r="B382" t="s">
        <v>2677</v>
      </c>
      <c r="C382" s="389" t="str">
        <f t="shared" si="23"/>
        <v>180469</v>
      </c>
      <c r="D382" s="297" t="s">
        <v>1243</v>
      </c>
      <c r="E382" s="435" t="s">
        <v>1707</v>
      </c>
      <c r="F382" s="435" t="s">
        <v>1607</v>
      </c>
      <c r="G382" s="435" t="s">
        <v>1399</v>
      </c>
      <c r="H382" s="436">
        <v>2008</v>
      </c>
      <c r="I382" s="435" t="s">
        <v>1686</v>
      </c>
      <c r="J382" s="435" t="s">
        <v>1687</v>
      </c>
      <c r="K382" s="435" t="s">
        <v>1612</v>
      </c>
      <c r="L382" s="437">
        <v>39937</v>
      </c>
      <c r="M382" s="437">
        <v>39937</v>
      </c>
      <c r="N382" s="435" t="s">
        <v>1608</v>
      </c>
      <c r="O382" s="436">
        <v>46703</v>
      </c>
      <c r="P382" s="435" t="s">
        <v>1341</v>
      </c>
      <c r="Q382" s="438"/>
      <c r="R382" s="435" t="s">
        <v>1613</v>
      </c>
      <c r="S382" s="439">
        <v>18044</v>
      </c>
      <c r="T382" s="435" t="s">
        <v>1608</v>
      </c>
      <c r="U382" s="439">
        <v>118</v>
      </c>
      <c r="V382" s="435" t="s">
        <v>1341</v>
      </c>
      <c r="W382" s="435" t="s">
        <v>1341</v>
      </c>
      <c r="X382" s="436" t="b">
        <v>0</v>
      </c>
      <c r="Y382" s="435" t="s">
        <v>1341</v>
      </c>
      <c r="Z382" s="435" t="s">
        <v>1341</v>
      </c>
      <c r="AA382" t="str">
        <f t="shared" si="21"/>
        <v>H-Cowichan River H</v>
      </c>
      <c r="AN382" s="449" t="s">
        <v>188</v>
      </c>
      <c r="AO382" s="449">
        <v>4.0999999999999996</v>
      </c>
      <c r="AP382" s="449">
        <v>20150204</v>
      </c>
      <c r="AQ382" s="449" t="s">
        <v>1047</v>
      </c>
      <c r="AR382" s="449" t="s">
        <v>1047</v>
      </c>
      <c r="AS382" s="449">
        <v>3</v>
      </c>
      <c r="AT382" s="449">
        <v>186355</v>
      </c>
      <c r="AU382" s="449">
        <v>12</v>
      </c>
      <c r="AV382" s="449"/>
      <c r="AW382" s="449"/>
      <c r="AX382" s="449"/>
      <c r="AY382" s="449"/>
      <c r="AZ382" s="449">
        <v>1</v>
      </c>
      <c r="BA382" s="449">
        <v>2</v>
      </c>
      <c r="BB382" s="449">
        <v>2007</v>
      </c>
      <c r="BC382" s="449">
        <v>20080514</v>
      </c>
      <c r="BD382" s="449">
        <v>20080515</v>
      </c>
      <c r="BE382" s="449" t="s">
        <v>1188</v>
      </c>
      <c r="BF382" s="449" t="s">
        <v>1189</v>
      </c>
      <c r="BG382" s="449" t="s">
        <v>1190</v>
      </c>
      <c r="BH382" s="449" t="s">
        <v>191</v>
      </c>
      <c r="BI382" s="449" t="s">
        <v>192</v>
      </c>
      <c r="BJ382" s="449" t="s">
        <v>193</v>
      </c>
      <c r="BK382" s="449"/>
      <c r="BL382" s="449">
        <v>5.54</v>
      </c>
      <c r="BM382" s="449">
        <v>78</v>
      </c>
      <c r="BN382" s="449" t="s">
        <v>195</v>
      </c>
      <c r="BO382" s="449">
        <v>5000</v>
      </c>
      <c r="BP382" s="449">
        <v>24667</v>
      </c>
      <c r="BQ382" s="449"/>
      <c r="BR382" s="449"/>
      <c r="BS382" s="449">
        <v>0</v>
      </c>
      <c r="BT382" s="449">
        <v>21393</v>
      </c>
      <c r="BU382" s="449">
        <v>5000</v>
      </c>
      <c r="BV382" s="449">
        <v>763</v>
      </c>
      <c r="BW382" s="449"/>
      <c r="BX382" s="449">
        <v>0.03</v>
      </c>
      <c r="BY382" s="449">
        <v>26</v>
      </c>
      <c r="BZ382" s="449">
        <v>100</v>
      </c>
      <c r="CA382" s="449"/>
      <c r="CB382" s="449" t="s">
        <v>1218</v>
      </c>
      <c r="CC382" s="449" t="s">
        <v>1191</v>
      </c>
      <c r="CD382" s="449" t="s">
        <v>1192</v>
      </c>
      <c r="CE382" s="449" t="s">
        <v>1193</v>
      </c>
      <c r="CF382" s="449" t="s">
        <v>1055</v>
      </c>
      <c r="CG382" s="449" t="s">
        <v>1056</v>
      </c>
      <c r="CH382" s="449" t="s">
        <v>1194</v>
      </c>
      <c r="CI382" s="449" t="s">
        <v>195</v>
      </c>
    </row>
    <row r="383" spans="1:87" x14ac:dyDescent="0.3">
      <c r="A383">
        <f t="shared" si="22"/>
        <v>180470</v>
      </c>
      <c r="B383" t="s">
        <v>2677</v>
      </c>
      <c r="C383" s="389" t="str">
        <f t="shared" si="23"/>
        <v>180470</v>
      </c>
      <c r="D383" s="297" t="s">
        <v>1243</v>
      </c>
      <c r="E383" s="435" t="s">
        <v>1708</v>
      </c>
      <c r="F383" s="435" t="s">
        <v>1607</v>
      </c>
      <c r="G383" s="435" t="s">
        <v>1399</v>
      </c>
      <c r="H383" s="436">
        <v>2008</v>
      </c>
      <c r="I383" s="435" t="s">
        <v>1686</v>
      </c>
      <c r="J383" s="435" t="s">
        <v>1687</v>
      </c>
      <c r="K383" s="435" t="s">
        <v>1612</v>
      </c>
      <c r="L383" s="437">
        <v>39937</v>
      </c>
      <c r="M383" s="437">
        <v>39937</v>
      </c>
      <c r="N383" s="435" t="s">
        <v>1608</v>
      </c>
      <c r="O383" s="436">
        <v>46321</v>
      </c>
      <c r="P383" s="435" t="s">
        <v>1341</v>
      </c>
      <c r="Q383" s="438"/>
      <c r="R383" s="435" t="s">
        <v>1613</v>
      </c>
      <c r="S383" s="436">
        <v>17897</v>
      </c>
      <c r="T383" s="435" t="s">
        <v>1341</v>
      </c>
      <c r="U383" s="440"/>
      <c r="V383" s="435" t="s">
        <v>1341</v>
      </c>
      <c r="W383" s="435" t="s">
        <v>1341</v>
      </c>
      <c r="X383" s="436" t="b">
        <v>0</v>
      </c>
      <c r="Y383" s="435" t="s">
        <v>1341</v>
      </c>
      <c r="Z383" s="435" t="s">
        <v>1341</v>
      </c>
      <c r="AA383" t="str">
        <f t="shared" si="21"/>
        <v>H-Cowichan River H</v>
      </c>
      <c r="AN383" s="449" t="s">
        <v>188</v>
      </c>
      <c r="AO383" s="449">
        <v>4.0999999999999996</v>
      </c>
      <c r="AP383" s="449">
        <v>20150204</v>
      </c>
      <c r="AQ383" s="449" t="s">
        <v>1047</v>
      </c>
      <c r="AR383" s="449" t="s">
        <v>1047</v>
      </c>
      <c r="AS383" s="449">
        <v>3</v>
      </c>
      <c r="AT383" s="449">
        <v>186356</v>
      </c>
      <c r="AU383" s="449">
        <v>12</v>
      </c>
      <c r="AV383" s="449"/>
      <c r="AW383" s="449"/>
      <c r="AX383" s="449"/>
      <c r="AY383" s="449"/>
      <c r="AZ383" s="449">
        <v>1</v>
      </c>
      <c r="BA383" s="449">
        <v>2</v>
      </c>
      <c r="BB383" s="449">
        <v>2007</v>
      </c>
      <c r="BC383" s="449">
        <v>20080514</v>
      </c>
      <c r="BD383" s="449">
        <v>20080515</v>
      </c>
      <c r="BE383" s="449" t="s">
        <v>1188</v>
      </c>
      <c r="BF383" s="449" t="s">
        <v>1189</v>
      </c>
      <c r="BG383" s="449" t="s">
        <v>1190</v>
      </c>
      <c r="BH383" s="449" t="s">
        <v>191</v>
      </c>
      <c r="BI383" s="449" t="s">
        <v>192</v>
      </c>
      <c r="BJ383" s="449" t="s">
        <v>193</v>
      </c>
      <c r="BK383" s="449"/>
      <c r="BL383" s="449">
        <v>5.54</v>
      </c>
      <c r="BM383" s="449">
        <v>78</v>
      </c>
      <c r="BN383" s="449" t="s">
        <v>195</v>
      </c>
      <c r="BO383" s="449">
        <v>5000</v>
      </c>
      <c r="BP383" s="449">
        <v>25399</v>
      </c>
      <c r="BQ383" s="449"/>
      <c r="BR383" s="449"/>
      <c r="BS383" s="449">
        <v>0</v>
      </c>
      <c r="BT383" s="449">
        <v>22028</v>
      </c>
      <c r="BU383" s="449">
        <v>5000</v>
      </c>
      <c r="BV383" s="449">
        <v>677</v>
      </c>
      <c r="BW383" s="449"/>
      <c r="BX383" s="449">
        <v>2.5999999999999999E-2</v>
      </c>
      <c r="BY383" s="449">
        <v>24</v>
      </c>
      <c r="BZ383" s="449">
        <v>100</v>
      </c>
      <c r="CA383" s="449"/>
      <c r="CB383" s="449" t="s">
        <v>1218</v>
      </c>
      <c r="CC383" s="449" t="s">
        <v>1191</v>
      </c>
      <c r="CD383" s="449" t="s">
        <v>1192</v>
      </c>
      <c r="CE383" s="449" t="s">
        <v>1193</v>
      </c>
      <c r="CF383" s="449" t="s">
        <v>1055</v>
      </c>
      <c r="CG383" s="449" t="s">
        <v>1056</v>
      </c>
      <c r="CH383" s="449" t="s">
        <v>1194</v>
      </c>
      <c r="CI383" s="449" t="s">
        <v>195</v>
      </c>
    </row>
    <row r="384" spans="1:87" x14ac:dyDescent="0.3">
      <c r="A384">
        <f t="shared" si="22"/>
        <v>180471</v>
      </c>
      <c r="B384" t="s">
        <v>2677</v>
      </c>
      <c r="C384" s="389" t="str">
        <f t="shared" si="23"/>
        <v>180471</v>
      </c>
      <c r="D384" s="297" t="s">
        <v>1243</v>
      </c>
      <c r="E384" s="435" t="s">
        <v>1709</v>
      </c>
      <c r="F384" s="435" t="s">
        <v>1607</v>
      </c>
      <c r="G384" s="435" t="s">
        <v>1399</v>
      </c>
      <c r="H384" s="436">
        <v>2008</v>
      </c>
      <c r="I384" s="435" t="s">
        <v>1686</v>
      </c>
      <c r="J384" s="435" t="s">
        <v>1687</v>
      </c>
      <c r="K384" s="435" t="s">
        <v>1612</v>
      </c>
      <c r="L384" s="437">
        <v>39937</v>
      </c>
      <c r="M384" s="437">
        <v>39937</v>
      </c>
      <c r="N384" s="435" t="s">
        <v>1608</v>
      </c>
      <c r="O384" s="436">
        <v>46306</v>
      </c>
      <c r="P384" s="435" t="s">
        <v>1341</v>
      </c>
      <c r="Q384" s="441"/>
      <c r="R384" s="435" t="s">
        <v>1613</v>
      </c>
      <c r="S384" s="436">
        <v>17891</v>
      </c>
      <c r="T384" s="435" t="s">
        <v>1341</v>
      </c>
      <c r="U384" s="440"/>
      <c r="V384" s="435" t="s">
        <v>1341</v>
      </c>
      <c r="W384" s="435" t="s">
        <v>1341</v>
      </c>
      <c r="X384" s="436" t="b">
        <v>0</v>
      </c>
      <c r="Y384" s="435" t="s">
        <v>1341</v>
      </c>
      <c r="Z384" s="435" t="s">
        <v>1341</v>
      </c>
      <c r="AA384" t="str">
        <f t="shared" si="21"/>
        <v>H-Cowichan River H</v>
      </c>
      <c r="AN384" s="449" t="s">
        <v>188</v>
      </c>
      <c r="AO384" s="449">
        <v>4.0999999999999996</v>
      </c>
      <c r="AP384" s="449">
        <v>20150204</v>
      </c>
      <c r="AQ384" s="449" t="s">
        <v>1047</v>
      </c>
      <c r="AR384" s="449" t="s">
        <v>1047</v>
      </c>
      <c r="AS384" s="449">
        <v>3</v>
      </c>
      <c r="AT384" s="449">
        <v>186357</v>
      </c>
      <c r="AU384" s="449">
        <v>12</v>
      </c>
      <c r="AV384" s="449"/>
      <c r="AW384" s="449"/>
      <c r="AX384" s="449"/>
      <c r="AY384" s="449"/>
      <c r="AZ384" s="449">
        <v>1</v>
      </c>
      <c r="BA384" s="449">
        <v>2</v>
      </c>
      <c r="BB384" s="449">
        <v>2007</v>
      </c>
      <c r="BC384" s="449">
        <v>20080514</v>
      </c>
      <c r="BD384" s="449">
        <v>20080515</v>
      </c>
      <c r="BE384" s="449" t="s">
        <v>1188</v>
      </c>
      <c r="BF384" s="449" t="s">
        <v>1189</v>
      </c>
      <c r="BG384" s="449" t="s">
        <v>1190</v>
      </c>
      <c r="BH384" s="449" t="s">
        <v>191</v>
      </c>
      <c r="BI384" s="449" t="s">
        <v>192</v>
      </c>
      <c r="BJ384" s="449" t="s">
        <v>193</v>
      </c>
      <c r="BK384" s="449"/>
      <c r="BL384" s="449">
        <v>5.54</v>
      </c>
      <c r="BM384" s="449">
        <v>78</v>
      </c>
      <c r="BN384" s="449" t="s">
        <v>195</v>
      </c>
      <c r="BO384" s="449">
        <v>5000</v>
      </c>
      <c r="BP384" s="449">
        <v>25057</v>
      </c>
      <c r="BQ384" s="449"/>
      <c r="BR384" s="449"/>
      <c r="BS384" s="449">
        <v>0</v>
      </c>
      <c r="BT384" s="449">
        <v>21732</v>
      </c>
      <c r="BU384" s="449">
        <v>5000</v>
      </c>
      <c r="BV384" s="449">
        <v>511</v>
      </c>
      <c r="BW384" s="449"/>
      <c r="BX384" s="449">
        <v>0.02</v>
      </c>
      <c r="BY384" s="449">
        <v>22</v>
      </c>
      <c r="BZ384" s="449">
        <v>100</v>
      </c>
      <c r="CA384" s="449"/>
      <c r="CB384" s="449" t="s">
        <v>1218</v>
      </c>
      <c r="CC384" s="449" t="s">
        <v>1191</v>
      </c>
      <c r="CD384" s="449" t="s">
        <v>1192</v>
      </c>
      <c r="CE384" s="449" t="s">
        <v>1193</v>
      </c>
      <c r="CF384" s="449" t="s">
        <v>1055</v>
      </c>
      <c r="CG384" s="449" t="s">
        <v>1056</v>
      </c>
      <c r="CH384" s="449" t="s">
        <v>1194</v>
      </c>
      <c r="CI384" s="449" t="s">
        <v>195</v>
      </c>
    </row>
    <row r="385" spans="1:87" x14ac:dyDescent="0.3">
      <c r="A385">
        <f t="shared" si="22"/>
        <v>180472</v>
      </c>
      <c r="B385" t="s">
        <v>2677</v>
      </c>
      <c r="C385" s="389" t="str">
        <f t="shared" si="23"/>
        <v>180472</v>
      </c>
      <c r="D385" s="297" t="s">
        <v>1243</v>
      </c>
      <c r="E385" s="435" t="s">
        <v>1710</v>
      </c>
      <c r="F385" s="435" t="s">
        <v>1607</v>
      </c>
      <c r="G385" s="435" t="s">
        <v>1399</v>
      </c>
      <c r="H385" s="436">
        <v>2008</v>
      </c>
      <c r="I385" s="435" t="s">
        <v>1686</v>
      </c>
      <c r="J385" s="435" t="s">
        <v>1687</v>
      </c>
      <c r="K385" s="435" t="s">
        <v>1612</v>
      </c>
      <c r="L385" s="437">
        <v>39937</v>
      </c>
      <c r="M385" s="437">
        <v>39937</v>
      </c>
      <c r="N385" s="435" t="s">
        <v>1608</v>
      </c>
      <c r="O385" s="436">
        <v>46868</v>
      </c>
      <c r="P385" s="435" t="s">
        <v>1341</v>
      </c>
      <c r="Q385" s="438"/>
      <c r="R385" s="435" t="s">
        <v>1613</v>
      </c>
      <c r="S385" s="436">
        <v>18108</v>
      </c>
      <c r="T385" s="435" t="s">
        <v>1341</v>
      </c>
      <c r="U385" s="440"/>
      <c r="V385" s="435" t="s">
        <v>1341</v>
      </c>
      <c r="W385" s="435" t="s">
        <v>1341</v>
      </c>
      <c r="X385" s="436" t="b">
        <v>0</v>
      </c>
      <c r="Y385" s="435" t="s">
        <v>1341</v>
      </c>
      <c r="Z385" s="435" t="s">
        <v>1341</v>
      </c>
      <c r="AA385" t="str">
        <f t="shared" si="21"/>
        <v>H-Cowichan River H</v>
      </c>
      <c r="AN385" s="449" t="s">
        <v>188</v>
      </c>
      <c r="AO385" s="449">
        <v>4.0999999999999996</v>
      </c>
      <c r="AP385" s="449">
        <v>20150204</v>
      </c>
      <c r="AQ385" s="449" t="s">
        <v>1047</v>
      </c>
      <c r="AR385" s="449" t="s">
        <v>1047</v>
      </c>
      <c r="AS385" s="449">
        <v>3</v>
      </c>
      <c r="AT385" s="449">
        <v>186358</v>
      </c>
      <c r="AU385" s="449">
        <v>12</v>
      </c>
      <c r="AV385" s="449"/>
      <c r="AW385" s="449"/>
      <c r="AX385" s="449"/>
      <c r="AY385" s="449"/>
      <c r="AZ385" s="449">
        <v>1</v>
      </c>
      <c r="BA385" s="449">
        <v>2</v>
      </c>
      <c r="BB385" s="449">
        <v>2007</v>
      </c>
      <c r="BC385" s="449">
        <v>20080514</v>
      </c>
      <c r="BD385" s="449">
        <v>20080515</v>
      </c>
      <c r="BE385" s="449" t="s">
        <v>1188</v>
      </c>
      <c r="BF385" s="449" t="s">
        <v>1189</v>
      </c>
      <c r="BG385" s="449" t="s">
        <v>1190</v>
      </c>
      <c r="BH385" s="449" t="s">
        <v>191</v>
      </c>
      <c r="BI385" s="449" t="s">
        <v>192</v>
      </c>
      <c r="BJ385" s="449" t="s">
        <v>193</v>
      </c>
      <c r="BK385" s="449"/>
      <c r="BL385" s="449">
        <v>5.54</v>
      </c>
      <c r="BM385" s="449">
        <v>78</v>
      </c>
      <c r="BN385" s="449" t="s">
        <v>195</v>
      </c>
      <c r="BO385" s="449">
        <v>5000</v>
      </c>
      <c r="BP385" s="449">
        <v>24997</v>
      </c>
      <c r="BQ385" s="449"/>
      <c r="BR385" s="449"/>
      <c r="BS385" s="449">
        <v>0</v>
      </c>
      <c r="BT385" s="449">
        <v>21680</v>
      </c>
      <c r="BU385" s="449">
        <v>5000</v>
      </c>
      <c r="BV385" s="449">
        <v>510</v>
      </c>
      <c r="BW385" s="449"/>
      <c r="BX385" s="449">
        <v>0.02</v>
      </c>
      <c r="BY385" s="449">
        <v>20</v>
      </c>
      <c r="BZ385" s="449">
        <v>100</v>
      </c>
      <c r="CA385" s="449"/>
      <c r="CB385" s="449" t="s">
        <v>1218</v>
      </c>
      <c r="CC385" s="449" t="s">
        <v>1191</v>
      </c>
      <c r="CD385" s="449" t="s">
        <v>1192</v>
      </c>
      <c r="CE385" s="449" t="s">
        <v>1193</v>
      </c>
      <c r="CF385" s="449" t="s">
        <v>1055</v>
      </c>
      <c r="CG385" s="449" t="s">
        <v>1056</v>
      </c>
      <c r="CH385" s="449" t="s">
        <v>1194</v>
      </c>
      <c r="CI385" s="449" t="s">
        <v>195</v>
      </c>
    </row>
    <row r="386" spans="1:87" x14ac:dyDescent="0.3">
      <c r="A386">
        <f t="shared" si="22"/>
        <v>180473</v>
      </c>
      <c r="B386" t="s">
        <v>2677</v>
      </c>
      <c r="C386" s="389" t="str">
        <f t="shared" si="23"/>
        <v>180473</v>
      </c>
      <c r="D386" s="297" t="s">
        <v>1243</v>
      </c>
      <c r="E386" s="435" t="s">
        <v>1711</v>
      </c>
      <c r="F386" s="435" t="s">
        <v>1607</v>
      </c>
      <c r="G386" s="435" t="s">
        <v>1399</v>
      </c>
      <c r="H386" s="436">
        <v>2008</v>
      </c>
      <c r="I386" s="435" t="s">
        <v>1686</v>
      </c>
      <c r="J386" s="435" t="s">
        <v>1687</v>
      </c>
      <c r="K386" s="435" t="s">
        <v>1612</v>
      </c>
      <c r="L386" s="437">
        <v>39937</v>
      </c>
      <c r="M386" s="437">
        <v>39937</v>
      </c>
      <c r="N386" s="435" t="s">
        <v>1608</v>
      </c>
      <c r="O386" s="436">
        <v>46362</v>
      </c>
      <c r="P386" s="435" t="s">
        <v>1341</v>
      </c>
      <c r="Q386" s="441"/>
      <c r="R386" s="435" t="s">
        <v>1613</v>
      </c>
      <c r="S386" s="436">
        <v>17913</v>
      </c>
      <c r="T386" s="435" t="s">
        <v>1608</v>
      </c>
      <c r="U386" s="436">
        <v>351</v>
      </c>
      <c r="V386" s="435" t="s">
        <v>1341</v>
      </c>
      <c r="W386" s="435" t="s">
        <v>1341</v>
      </c>
      <c r="X386" s="436" t="b">
        <v>0</v>
      </c>
      <c r="Y386" s="435" t="s">
        <v>1341</v>
      </c>
      <c r="Z386" s="435" t="s">
        <v>1341</v>
      </c>
      <c r="AA386" t="str">
        <f t="shared" ref="AA386:AA449" si="24">VLOOKUP($A386,$AT$2:$CD$561,37,FALSE)</f>
        <v>H-Cowichan River H</v>
      </c>
      <c r="AN386" s="449" t="s">
        <v>188</v>
      </c>
      <c r="AO386" s="449">
        <v>4.0999999999999996</v>
      </c>
      <c r="AP386" s="449">
        <v>20150204</v>
      </c>
      <c r="AQ386" s="449" t="s">
        <v>1047</v>
      </c>
      <c r="AR386" s="449" t="s">
        <v>1047</v>
      </c>
      <c r="AS386" s="449">
        <v>3</v>
      </c>
      <c r="AT386" s="449">
        <v>186359</v>
      </c>
      <c r="AU386" s="449">
        <v>12</v>
      </c>
      <c r="AV386" s="449"/>
      <c r="AW386" s="449"/>
      <c r="AX386" s="449"/>
      <c r="AY386" s="449"/>
      <c r="AZ386" s="449">
        <v>1</v>
      </c>
      <c r="BA386" s="449">
        <v>2</v>
      </c>
      <c r="BB386" s="449">
        <v>2007</v>
      </c>
      <c r="BC386" s="449">
        <v>20080514</v>
      </c>
      <c r="BD386" s="449">
        <v>20080515</v>
      </c>
      <c r="BE386" s="449" t="s">
        <v>1188</v>
      </c>
      <c r="BF386" s="449" t="s">
        <v>1189</v>
      </c>
      <c r="BG386" s="449" t="s">
        <v>1190</v>
      </c>
      <c r="BH386" s="449" t="s">
        <v>191</v>
      </c>
      <c r="BI386" s="449" t="s">
        <v>192</v>
      </c>
      <c r="BJ386" s="449" t="s">
        <v>193</v>
      </c>
      <c r="BK386" s="449"/>
      <c r="BL386" s="449">
        <v>5.54</v>
      </c>
      <c r="BM386" s="449">
        <v>78</v>
      </c>
      <c r="BN386" s="449" t="s">
        <v>195</v>
      </c>
      <c r="BO386" s="449">
        <v>5000</v>
      </c>
      <c r="BP386" s="449">
        <v>25015</v>
      </c>
      <c r="BQ386" s="449"/>
      <c r="BR386" s="449"/>
      <c r="BS386" s="449">
        <v>0</v>
      </c>
      <c r="BT386" s="449">
        <v>21695</v>
      </c>
      <c r="BU386" s="449">
        <v>5000</v>
      </c>
      <c r="BV386" s="449">
        <v>511</v>
      </c>
      <c r="BW386" s="449"/>
      <c r="BX386" s="449">
        <v>0.02</v>
      </c>
      <c r="BY386" s="449">
        <v>19</v>
      </c>
      <c r="BZ386" s="449">
        <v>100</v>
      </c>
      <c r="CA386" s="449"/>
      <c r="CB386" s="449" t="s">
        <v>1218</v>
      </c>
      <c r="CC386" s="449" t="s">
        <v>1191</v>
      </c>
      <c r="CD386" s="449" t="s">
        <v>1192</v>
      </c>
      <c r="CE386" s="449" t="s">
        <v>1193</v>
      </c>
      <c r="CF386" s="449" t="s">
        <v>1055</v>
      </c>
      <c r="CG386" s="449" t="s">
        <v>1056</v>
      </c>
      <c r="CH386" s="449" t="s">
        <v>1194</v>
      </c>
      <c r="CI386" s="449" t="s">
        <v>195</v>
      </c>
    </row>
    <row r="387" spans="1:87" x14ac:dyDescent="0.3">
      <c r="A387">
        <f t="shared" si="22"/>
        <v>180474</v>
      </c>
      <c r="B387" t="s">
        <v>2677</v>
      </c>
      <c r="C387" s="389" t="str">
        <f t="shared" si="23"/>
        <v>180474</v>
      </c>
      <c r="D387" s="297" t="s">
        <v>1243</v>
      </c>
      <c r="E387" s="435" t="s">
        <v>1712</v>
      </c>
      <c r="F387" s="435" t="s">
        <v>1607</v>
      </c>
      <c r="G387" s="435" t="s">
        <v>1397</v>
      </c>
      <c r="H387" s="436">
        <v>2008</v>
      </c>
      <c r="I387" s="435" t="s">
        <v>1713</v>
      </c>
      <c r="J387" s="435" t="s">
        <v>1714</v>
      </c>
      <c r="K387" s="435" t="s">
        <v>1668</v>
      </c>
      <c r="L387" s="437">
        <v>39959</v>
      </c>
      <c r="M387" s="437">
        <v>39959</v>
      </c>
      <c r="N387" s="435" t="s">
        <v>1608</v>
      </c>
      <c r="O387" s="436">
        <v>39304</v>
      </c>
      <c r="P387" s="435" t="s">
        <v>1341</v>
      </c>
      <c r="Q387" s="438"/>
      <c r="R387" s="435" t="s">
        <v>1608</v>
      </c>
      <c r="S387" s="436">
        <v>721</v>
      </c>
      <c r="T387" s="435" t="s">
        <v>1341</v>
      </c>
      <c r="U387" s="438"/>
      <c r="V387" s="435" t="s">
        <v>1341</v>
      </c>
      <c r="W387" s="435" t="s">
        <v>1341</v>
      </c>
      <c r="X387" s="436" t="b">
        <v>0</v>
      </c>
      <c r="Y387" s="435" t="s">
        <v>1341</v>
      </c>
      <c r="Z387" s="435" t="s">
        <v>1341</v>
      </c>
      <c r="AA387" t="str">
        <f t="shared" si="24"/>
        <v>H-Puntledge River H</v>
      </c>
      <c r="AN387" s="449" t="s">
        <v>188</v>
      </c>
      <c r="AO387" s="449">
        <v>4.0999999999999996</v>
      </c>
      <c r="AP387" s="449">
        <v>20150204</v>
      </c>
      <c r="AQ387" s="449" t="s">
        <v>1047</v>
      </c>
      <c r="AR387" s="449" t="s">
        <v>1047</v>
      </c>
      <c r="AS387" s="449">
        <v>3</v>
      </c>
      <c r="AT387" s="449">
        <v>186360</v>
      </c>
      <c r="AU387" s="449">
        <v>12</v>
      </c>
      <c r="AV387" s="449"/>
      <c r="AW387" s="449"/>
      <c r="AX387" s="449"/>
      <c r="AY387" s="449"/>
      <c r="AZ387" s="449">
        <v>1</v>
      </c>
      <c r="BA387" s="449">
        <v>2</v>
      </c>
      <c r="BB387" s="449">
        <v>2007</v>
      </c>
      <c r="BC387" s="449">
        <v>20080514</v>
      </c>
      <c r="BD387" s="449">
        <v>20080515</v>
      </c>
      <c r="BE387" s="449" t="s">
        <v>1188</v>
      </c>
      <c r="BF387" s="449" t="s">
        <v>1189</v>
      </c>
      <c r="BG387" s="449" t="s">
        <v>1190</v>
      </c>
      <c r="BH387" s="449" t="s">
        <v>191</v>
      </c>
      <c r="BI387" s="449" t="s">
        <v>192</v>
      </c>
      <c r="BJ387" s="449" t="s">
        <v>193</v>
      </c>
      <c r="BK387" s="449"/>
      <c r="BL387" s="449">
        <v>5.54</v>
      </c>
      <c r="BM387" s="449">
        <v>78</v>
      </c>
      <c r="BN387" s="449" t="s">
        <v>195</v>
      </c>
      <c r="BO387" s="449">
        <v>5000</v>
      </c>
      <c r="BP387" s="449">
        <v>25053</v>
      </c>
      <c r="BQ387" s="449"/>
      <c r="BR387" s="449"/>
      <c r="BS387" s="449">
        <v>0</v>
      </c>
      <c r="BT387" s="449">
        <v>21728</v>
      </c>
      <c r="BU387" s="449">
        <v>5000</v>
      </c>
      <c r="BV387" s="449">
        <v>511</v>
      </c>
      <c r="BW387" s="449"/>
      <c r="BX387" s="449">
        <v>0.02</v>
      </c>
      <c r="BY387" s="449">
        <v>18</v>
      </c>
      <c r="BZ387" s="449">
        <v>100</v>
      </c>
      <c r="CA387" s="449"/>
      <c r="CB387" s="449" t="s">
        <v>1218</v>
      </c>
      <c r="CC387" s="449" t="s">
        <v>1191</v>
      </c>
      <c r="CD387" s="449" t="s">
        <v>1192</v>
      </c>
      <c r="CE387" s="449" t="s">
        <v>1193</v>
      </c>
      <c r="CF387" s="449" t="s">
        <v>1055</v>
      </c>
      <c r="CG387" s="449" t="s">
        <v>1056</v>
      </c>
      <c r="CH387" s="449" t="s">
        <v>1194</v>
      </c>
      <c r="CI387" s="449" t="s">
        <v>195</v>
      </c>
    </row>
    <row r="388" spans="1:87" x14ac:dyDescent="0.3">
      <c r="A388">
        <f t="shared" si="22"/>
        <v>180475</v>
      </c>
      <c r="B388" t="s">
        <v>2677</v>
      </c>
      <c r="C388" s="389" t="str">
        <f t="shared" si="23"/>
        <v>180475</v>
      </c>
      <c r="D388" s="297" t="s">
        <v>1243</v>
      </c>
      <c r="E388" s="435" t="s">
        <v>1715</v>
      </c>
      <c r="F388" s="435" t="s">
        <v>1607</v>
      </c>
      <c r="G388" s="435" t="s">
        <v>1397</v>
      </c>
      <c r="H388" s="436">
        <v>2008</v>
      </c>
      <c r="I388" s="435" t="s">
        <v>1713</v>
      </c>
      <c r="J388" s="435" t="s">
        <v>1714</v>
      </c>
      <c r="K388" s="435" t="s">
        <v>1668</v>
      </c>
      <c r="L388" s="437">
        <v>39959</v>
      </c>
      <c r="M388" s="437">
        <v>39959</v>
      </c>
      <c r="N388" s="435" t="s">
        <v>1608</v>
      </c>
      <c r="O388" s="436">
        <v>39375</v>
      </c>
      <c r="P388" s="435" t="s">
        <v>1341</v>
      </c>
      <c r="Q388" s="441"/>
      <c r="R388" s="435" t="s">
        <v>1613</v>
      </c>
      <c r="S388" s="436">
        <v>23131</v>
      </c>
      <c r="T388" s="435" t="s">
        <v>1608</v>
      </c>
      <c r="U388" s="439">
        <v>722</v>
      </c>
      <c r="V388" s="435" t="s">
        <v>1341</v>
      </c>
      <c r="W388" s="435" t="s">
        <v>1341</v>
      </c>
      <c r="X388" s="436" t="b">
        <v>0</v>
      </c>
      <c r="Y388" s="435" t="s">
        <v>1341</v>
      </c>
      <c r="Z388" s="435" t="s">
        <v>1341</v>
      </c>
      <c r="AA388" t="str">
        <f t="shared" si="24"/>
        <v>H-Puntledge River H</v>
      </c>
      <c r="AN388" s="449" t="s">
        <v>188</v>
      </c>
      <c r="AO388" s="449">
        <v>4.0999999999999996</v>
      </c>
      <c r="AP388" s="449">
        <v>20150204</v>
      </c>
      <c r="AQ388" s="449" t="s">
        <v>1047</v>
      </c>
      <c r="AR388" s="449" t="s">
        <v>1047</v>
      </c>
      <c r="AS388" s="449">
        <v>3</v>
      </c>
      <c r="AT388" s="449">
        <v>186361</v>
      </c>
      <c r="AU388" s="449">
        <v>12</v>
      </c>
      <c r="AV388" s="449"/>
      <c r="AW388" s="449"/>
      <c r="AX388" s="449"/>
      <c r="AY388" s="449"/>
      <c r="AZ388" s="449">
        <v>1</v>
      </c>
      <c r="BA388" s="449">
        <v>2</v>
      </c>
      <c r="BB388" s="449">
        <v>2007</v>
      </c>
      <c r="BC388" s="449">
        <v>20080514</v>
      </c>
      <c r="BD388" s="449">
        <v>20080515</v>
      </c>
      <c r="BE388" s="449" t="s">
        <v>1188</v>
      </c>
      <c r="BF388" s="449" t="s">
        <v>1189</v>
      </c>
      <c r="BG388" s="449" t="s">
        <v>1190</v>
      </c>
      <c r="BH388" s="449" t="s">
        <v>191</v>
      </c>
      <c r="BI388" s="449" t="s">
        <v>192</v>
      </c>
      <c r="BJ388" s="449" t="s">
        <v>193</v>
      </c>
      <c r="BK388" s="449"/>
      <c r="BL388" s="449">
        <v>5.54</v>
      </c>
      <c r="BM388" s="449">
        <v>78</v>
      </c>
      <c r="BN388" s="449" t="s">
        <v>195</v>
      </c>
      <c r="BO388" s="449">
        <v>5000</v>
      </c>
      <c r="BP388" s="449">
        <v>24994</v>
      </c>
      <c r="BQ388" s="449"/>
      <c r="BR388" s="449"/>
      <c r="BS388" s="449">
        <v>0</v>
      </c>
      <c r="BT388" s="449">
        <v>21677</v>
      </c>
      <c r="BU388" s="449">
        <v>5000</v>
      </c>
      <c r="BV388" s="449">
        <v>510</v>
      </c>
      <c r="BW388" s="449"/>
      <c r="BX388" s="449">
        <v>0.02</v>
      </c>
      <c r="BY388" s="449">
        <v>17</v>
      </c>
      <c r="BZ388" s="449">
        <v>100</v>
      </c>
      <c r="CA388" s="449"/>
      <c r="CB388" s="449" t="s">
        <v>1218</v>
      </c>
      <c r="CC388" s="449" t="s">
        <v>1191</v>
      </c>
      <c r="CD388" s="449" t="s">
        <v>1192</v>
      </c>
      <c r="CE388" s="449" t="s">
        <v>1193</v>
      </c>
      <c r="CF388" s="449" t="s">
        <v>1055</v>
      </c>
      <c r="CG388" s="449" t="s">
        <v>1056</v>
      </c>
      <c r="CH388" s="449" t="s">
        <v>1194</v>
      </c>
      <c r="CI388" s="449" t="s">
        <v>195</v>
      </c>
    </row>
    <row r="389" spans="1:87" x14ac:dyDescent="0.3">
      <c r="A389">
        <f t="shared" si="22"/>
        <v>180491</v>
      </c>
      <c r="B389" t="s">
        <v>2677</v>
      </c>
      <c r="C389" s="389" t="str">
        <f t="shared" si="23"/>
        <v>180491</v>
      </c>
      <c r="D389" s="297" t="s">
        <v>1243</v>
      </c>
      <c r="E389" s="435" t="s">
        <v>1727</v>
      </c>
      <c r="F389" s="435" t="s">
        <v>1607</v>
      </c>
      <c r="G389" s="435" t="s">
        <v>1397</v>
      </c>
      <c r="H389" s="436">
        <v>2008</v>
      </c>
      <c r="I389" s="435" t="s">
        <v>1713</v>
      </c>
      <c r="J389" s="435" t="s">
        <v>1714</v>
      </c>
      <c r="K389" s="435" t="s">
        <v>1668</v>
      </c>
      <c r="L389" s="437">
        <v>39962</v>
      </c>
      <c r="M389" s="437">
        <v>39962</v>
      </c>
      <c r="N389" s="435" t="s">
        <v>1608</v>
      </c>
      <c r="O389" s="436">
        <v>48834</v>
      </c>
      <c r="P389" s="435" t="s">
        <v>1341</v>
      </c>
      <c r="Q389" s="441"/>
      <c r="R389" s="435" t="s">
        <v>1613</v>
      </c>
      <c r="S389" s="436">
        <v>49869</v>
      </c>
      <c r="T389" s="435" t="s">
        <v>1608</v>
      </c>
      <c r="U389" s="436">
        <v>1293</v>
      </c>
      <c r="V389" s="435" t="s">
        <v>1341</v>
      </c>
      <c r="W389" s="435" t="s">
        <v>1341</v>
      </c>
      <c r="X389" s="436" t="b">
        <v>0</v>
      </c>
      <c r="Y389" s="435" t="s">
        <v>1341</v>
      </c>
      <c r="Z389" s="435" t="s">
        <v>1341</v>
      </c>
      <c r="AA389" t="str">
        <f t="shared" si="24"/>
        <v>H-Puntledge River H</v>
      </c>
      <c r="AN389" s="449" t="s">
        <v>188</v>
      </c>
      <c r="AO389" s="449">
        <v>4.0999999999999996</v>
      </c>
      <c r="AP389" s="449">
        <v>20150327</v>
      </c>
      <c r="AQ389" s="449" t="s">
        <v>225</v>
      </c>
      <c r="AR389" s="449" t="s">
        <v>225</v>
      </c>
      <c r="AS389" s="449">
        <v>4</v>
      </c>
      <c r="AT389" s="449">
        <v>210278</v>
      </c>
      <c r="AU389" s="449">
        <v>0</v>
      </c>
      <c r="AV389" s="449"/>
      <c r="AW389" s="449"/>
      <c r="AX389" s="449"/>
      <c r="AY389" s="449"/>
      <c r="AZ389" s="449">
        <v>1</v>
      </c>
      <c r="BA389" s="449">
        <v>3</v>
      </c>
      <c r="BB389" s="449">
        <v>2007</v>
      </c>
      <c r="BC389" s="449">
        <v>20080612</v>
      </c>
      <c r="BD389" s="449">
        <v>20080612</v>
      </c>
      <c r="BE389" s="449" t="s">
        <v>403</v>
      </c>
      <c r="BF389" s="449" t="s">
        <v>404</v>
      </c>
      <c r="BG389" s="449" t="s">
        <v>388</v>
      </c>
      <c r="BH389" s="449"/>
      <c r="BI389" s="449" t="s">
        <v>192</v>
      </c>
      <c r="BJ389" s="449"/>
      <c r="BK389" s="449"/>
      <c r="BL389" s="449">
        <v>4.12</v>
      </c>
      <c r="BM389" s="449">
        <v>71</v>
      </c>
      <c r="BN389" s="449"/>
      <c r="BO389" s="449">
        <v>5000</v>
      </c>
      <c r="BP389" s="449">
        <v>209402</v>
      </c>
      <c r="BQ389" s="449"/>
      <c r="BR389" s="449"/>
      <c r="BS389" s="449"/>
      <c r="BT389" s="449"/>
      <c r="BU389" s="449"/>
      <c r="BV389" s="449"/>
      <c r="BW389" s="449"/>
      <c r="BX389" s="449"/>
      <c r="BY389" s="449"/>
      <c r="BZ389" s="449"/>
      <c r="CA389" s="449"/>
      <c r="CB389" s="449" t="s">
        <v>2559</v>
      </c>
      <c r="CC389" s="449" t="s">
        <v>405</v>
      </c>
      <c r="CD389" s="449" t="s">
        <v>406</v>
      </c>
      <c r="CE389" s="449" t="s">
        <v>390</v>
      </c>
      <c r="CF389" s="449" t="s">
        <v>231</v>
      </c>
      <c r="CG389" s="449" t="s">
        <v>392</v>
      </c>
      <c r="CH389" s="449" t="s">
        <v>393</v>
      </c>
      <c r="CI389" s="449" t="s">
        <v>195</v>
      </c>
    </row>
    <row r="390" spans="1:87" x14ac:dyDescent="0.3">
      <c r="A390">
        <f t="shared" si="22"/>
        <v>183855</v>
      </c>
      <c r="B390" t="s">
        <v>2677</v>
      </c>
      <c r="C390" s="389" t="str">
        <f t="shared" si="23"/>
        <v>183855</v>
      </c>
      <c r="D390" s="297" t="s">
        <v>1243</v>
      </c>
      <c r="E390" s="435" t="s">
        <v>1739</v>
      </c>
      <c r="F390" s="435" t="s">
        <v>1607</v>
      </c>
      <c r="G390" s="435" t="s">
        <v>1403</v>
      </c>
      <c r="H390" s="436">
        <v>2008</v>
      </c>
      <c r="I390" s="435" t="s">
        <v>1670</v>
      </c>
      <c r="J390" s="435" t="s">
        <v>1671</v>
      </c>
      <c r="K390" s="435" t="s">
        <v>1612</v>
      </c>
      <c r="L390" s="437">
        <v>39955</v>
      </c>
      <c r="M390" s="437">
        <v>39955</v>
      </c>
      <c r="N390" s="435" t="s">
        <v>1608</v>
      </c>
      <c r="O390" s="436">
        <v>36134</v>
      </c>
      <c r="P390" s="435" t="s">
        <v>1341</v>
      </c>
      <c r="Q390" s="441"/>
      <c r="R390" s="435" t="s">
        <v>1613</v>
      </c>
      <c r="S390" s="436">
        <v>564822</v>
      </c>
      <c r="T390" s="435" t="s">
        <v>1608</v>
      </c>
      <c r="U390" s="436">
        <v>243</v>
      </c>
      <c r="V390" s="435" t="s">
        <v>1341</v>
      </c>
      <c r="W390" s="435" t="s">
        <v>1341</v>
      </c>
      <c r="X390" s="436" t="b">
        <v>0</v>
      </c>
      <c r="Y390" s="435" t="s">
        <v>1341</v>
      </c>
      <c r="Z390" s="435" t="s">
        <v>1341</v>
      </c>
      <c r="AA390" t="str">
        <f t="shared" si="24"/>
        <v>H-Big Qualicum River H</v>
      </c>
      <c r="AN390" s="449" t="s">
        <v>188</v>
      </c>
      <c r="AO390" s="449">
        <v>4.0999999999999996</v>
      </c>
      <c r="AP390" s="449">
        <v>20070202</v>
      </c>
      <c r="AQ390" s="449" t="s">
        <v>234</v>
      </c>
      <c r="AR390" s="449" t="s">
        <v>419</v>
      </c>
      <c r="AS390" s="449">
        <v>14</v>
      </c>
      <c r="AT390" s="449">
        <v>210571</v>
      </c>
      <c r="AU390" s="449">
        <v>12</v>
      </c>
      <c r="AV390" s="449"/>
      <c r="AW390" s="449"/>
      <c r="AX390" s="449"/>
      <c r="AY390" s="449"/>
      <c r="AZ390" s="449">
        <v>1</v>
      </c>
      <c r="BA390" s="449">
        <v>2</v>
      </c>
      <c r="BB390" s="449">
        <v>2005</v>
      </c>
      <c r="BC390" s="449">
        <v>20060504</v>
      </c>
      <c r="BD390" s="449">
        <v>20060517</v>
      </c>
      <c r="BE390" s="449" t="s">
        <v>420</v>
      </c>
      <c r="BF390" s="449" t="s">
        <v>421</v>
      </c>
      <c r="BG390" s="449" t="s">
        <v>422</v>
      </c>
      <c r="BH390" s="449" t="s">
        <v>213</v>
      </c>
      <c r="BI390" s="449" t="s">
        <v>192</v>
      </c>
      <c r="BJ390" s="449" t="s">
        <v>193</v>
      </c>
      <c r="BK390" s="449" t="s">
        <v>194</v>
      </c>
      <c r="BL390" s="449">
        <v>7.39</v>
      </c>
      <c r="BM390" s="449">
        <v>78</v>
      </c>
      <c r="BN390" s="449" t="s">
        <v>316</v>
      </c>
      <c r="BO390" s="449">
        <v>5500</v>
      </c>
      <c r="BP390" s="449">
        <v>107846</v>
      </c>
      <c r="BQ390" s="449"/>
      <c r="BR390" s="449"/>
      <c r="BS390" s="449">
        <v>5500</v>
      </c>
      <c r="BT390" s="449">
        <v>524030</v>
      </c>
      <c r="BU390" s="449">
        <v>0</v>
      </c>
      <c r="BV390" s="449">
        <v>307813</v>
      </c>
      <c r="BW390" s="449"/>
      <c r="BX390" s="449">
        <v>4.5999999999999999E-3</v>
      </c>
      <c r="BY390" s="449">
        <v>33</v>
      </c>
      <c r="BZ390" s="449">
        <v>432</v>
      </c>
      <c r="CA390" s="449"/>
      <c r="CB390" s="449" t="s">
        <v>423</v>
      </c>
      <c r="CC390" s="449" t="s">
        <v>424</v>
      </c>
      <c r="CD390" s="449" t="s">
        <v>425</v>
      </c>
      <c r="CE390" s="449" t="s">
        <v>426</v>
      </c>
      <c r="CF390" s="449" t="s">
        <v>231</v>
      </c>
      <c r="CG390" s="449" t="s">
        <v>427</v>
      </c>
      <c r="CH390" s="449" t="s">
        <v>428</v>
      </c>
      <c r="CI390" s="449" t="s">
        <v>196</v>
      </c>
    </row>
    <row r="391" spans="1:87" x14ac:dyDescent="0.3">
      <c r="A391">
        <f t="shared" si="22"/>
        <v>185344</v>
      </c>
      <c r="B391" t="s">
        <v>2677</v>
      </c>
      <c r="C391" s="389" t="str">
        <f t="shared" si="23"/>
        <v>185344</v>
      </c>
      <c r="D391" s="297" t="s">
        <v>1243</v>
      </c>
      <c r="E391" s="435" t="s">
        <v>1740</v>
      </c>
      <c r="F391" s="435" t="s">
        <v>1607</v>
      </c>
      <c r="G391" s="435" t="s">
        <v>1399</v>
      </c>
      <c r="H391" s="436">
        <v>2008</v>
      </c>
      <c r="I391" s="435" t="s">
        <v>1686</v>
      </c>
      <c r="J391" s="435" t="s">
        <v>1687</v>
      </c>
      <c r="K391" s="435" t="s">
        <v>1612</v>
      </c>
      <c r="L391" s="437">
        <v>39952</v>
      </c>
      <c r="M391" s="437">
        <v>39952</v>
      </c>
      <c r="N391" s="435" t="s">
        <v>1608</v>
      </c>
      <c r="O391" s="436">
        <v>29149</v>
      </c>
      <c r="P391" s="435" t="s">
        <v>1341</v>
      </c>
      <c r="Q391" s="441"/>
      <c r="R391" s="435" t="s">
        <v>1613</v>
      </c>
      <c r="S391" s="436">
        <v>55847</v>
      </c>
      <c r="T391" s="435" t="s">
        <v>1608</v>
      </c>
      <c r="U391" s="436">
        <v>147</v>
      </c>
      <c r="V391" s="435" t="s">
        <v>1341</v>
      </c>
      <c r="W391" s="435" t="s">
        <v>1341</v>
      </c>
      <c r="X391" s="436" t="b">
        <v>0</v>
      </c>
      <c r="Y391" s="435" t="s">
        <v>1341</v>
      </c>
      <c r="Z391" s="435" t="s">
        <v>1341</v>
      </c>
      <c r="AA391" t="str">
        <f t="shared" si="24"/>
        <v>H-Cowichan River H</v>
      </c>
      <c r="AN391" s="449" t="s">
        <v>188</v>
      </c>
      <c r="AO391" s="449">
        <v>4.0999999999999996</v>
      </c>
      <c r="AP391" s="449">
        <v>20070202</v>
      </c>
      <c r="AQ391" s="449" t="s">
        <v>234</v>
      </c>
      <c r="AR391" s="449" t="s">
        <v>306</v>
      </c>
      <c r="AS391" s="449">
        <v>14</v>
      </c>
      <c r="AT391" s="449">
        <v>210671</v>
      </c>
      <c r="AU391" s="449">
        <v>12</v>
      </c>
      <c r="AV391" s="449"/>
      <c r="AW391" s="449"/>
      <c r="AX391" s="449"/>
      <c r="AY391" s="449"/>
      <c r="AZ391" s="449">
        <v>1</v>
      </c>
      <c r="BA391" s="449">
        <v>3</v>
      </c>
      <c r="BB391" s="449">
        <v>2005</v>
      </c>
      <c r="BC391" s="449">
        <v>20060518</v>
      </c>
      <c r="BD391" s="449">
        <v>20060605</v>
      </c>
      <c r="BE391" s="449" t="s">
        <v>307</v>
      </c>
      <c r="BF391" s="449" t="s">
        <v>308</v>
      </c>
      <c r="BG391" s="449" t="s">
        <v>309</v>
      </c>
      <c r="BH391" s="449" t="s">
        <v>213</v>
      </c>
      <c r="BI391" s="449" t="s">
        <v>192</v>
      </c>
      <c r="BJ391" s="449" t="s">
        <v>193</v>
      </c>
      <c r="BK391" s="449" t="s">
        <v>237</v>
      </c>
      <c r="BL391" s="449">
        <v>8.25</v>
      </c>
      <c r="BM391" s="449"/>
      <c r="BN391" s="449" t="s">
        <v>195</v>
      </c>
      <c r="BO391" s="449">
        <v>5000</v>
      </c>
      <c r="BP391" s="449">
        <v>42333</v>
      </c>
      <c r="BQ391" s="449">
        <v>0</v>
      </c>
      <c r="BR391" s="449">
        <v>4360</v>
      </c>
      <c r="BS391" s="449">
        <v>5000</v>
      </c>
      <c r="BT391" s="449">
        <v>215114</v>
      </c>
      <c r="BU391" s="449">
        <v>0</v>
      </c>
      <c r="BV391" s="449">
        <v>8847</v>
      </c>
      <c r="BW391" s="449" t="s">
        <v>214</v>
      </c>
      <c r="BX391" s="449">
        <v>5.6099999999999997E-2</v>
      </c>
      <c r="BY391" s="449">
        <v>38</v>
      </c>
      <c r="BZ391" s="449">
        <v>624</v>
      </c>
      <c r="CA391" s="449"/>
      <c r="CB391" s="449"/>
      <c r="CC391" s="449" t="s">
        <v>310</v>
      </c>
      <c r="CD391" s="449" t="s">
        <v>311</v>
      </c>
      <c r="CE391" s="449" t="s">
        <v>310</v>
      </c>
      <c r="CF391" s="449" t="s">
        <v>231</v>
      </c>
      <c r="CG391" s="449" t="s">
        <v>294</v>
      </c>
      <c r="CH391" s="449" t="s">
        <v>306</v>
      </c>
      <c r="CI391" s="449" t="s">
        <v>196</v>
      </c>
    </row>
    <row r="392" spans="1:87" x14ac:dyDescent="0.3">
      <c r="A392">
        <f t="shared" si="22"/>
        <v>185345</v>
      </c>
      <c r="B392" t="s">
        <v>2677</v>
      </c>
      <c r="C392" s="389" t="str">
        <f t="shared" si="23"/>
        <v>185345</v>
      </c>
      <c r="D392" s="297" t="s">
        <v>1243</v>
      </c>
      <c r="E392" s="435" t="s">
        <v>1741</v>
      </c>
      <c r="F392" s="435" t="s">
        <v>1607</v>
      </c>
      <c r="G392" s="435" t="s">
        <v>1399</v>
      </c>
      <c r="H392" s="436">
        <v>2008</v>
      </c>
      <c r="I392" s="435" t="s">
        <v>1686</v>
      </c>
      <c r="J392" s="435" t="s">
        <v>1687</v>
      </c>
      <c r="K392" s="435" t="s">
        <v>1612</v>
      </c>
      <c r="L392" s="437">
        <v>39952</v>
      </c>
      <c r="M392" s="437">
        <v>39952</v>
      </c>
      <c r="N392" s="435" t="s">
        <v>1608</v>
      </c>
      <c r="O392" s="436">
        <v>28165</v>
      </c>
      <c r="P392" s="435" t="s">
        <v>1341</v>
      </c>
      <c r="Q392" s="438"/>
      <c r="R392" s="435" t="s">
        <v>1613</v>
      </c>
      <c r="S392" s="436">
        <v>53962</v>
      </c>
      <c r="T392" s="435" t="s">
        <v>1341</v>
      </c>
      <c r="U392" s="438"/>
      <c r="V392" s="435" t="s">
        <v>1341</v>
      </c>
      <c r="W392" s="435" t="s">
        <v>1341</v>
      </c>
      <c r="X392" s="436" t="b">
        <v>0</v>
      </c>
      <c r="Y392" s="435" t="s">
        <v>1341</v>
      </c>
      <c r="Z392" s="435" t="s">
        <v>1341</v>
      </c>
      <c r="AA392" t="str">
        <f t="shared" si="24"/>
        <v>H-Cowichan River H</v>
      </c>
      <c r="AN392" s="449" t="s">
        <v>188</v>
      </c>
      <c r="AO392" s="449">
        <v>4.0999999999999996</v>
      </c>
      <c r="AP392" s="449">
        <v>20150327</v>
      </c>
      <c r="AQ392" s="449" t="s">
        <v>225</v>
      </c>
      <c r="AR392" s="449" t="s">
        <v>225</v>
      </c>
      <c r="AS392" s="449">
        <v>4</v>
      </c>
      <c r="AT392" s="449">
        <v>210677</v>
      </c>
      <c r="AU392" s="449">
        <v>0</v>
      </c>
      <c r="AV392" s="449"/>
      <c r="AW392" s="449"/>
      <c r="AX392" s="449"/>
      <c r="AY392" s="449"/>
      <c r="AZ392" s="449">
        <v>1</v>
      </c>
      <c r="BA392" s="449">
        <v>2</v>
      </c>
      <c r="BB392" s="449">
        <v>2005</v>
      </c>
      <c r="BC392" s="449">
        <v>20060523</v>
      </c>
      <c r="BD392" s="449">
        <v>20060523</v>
      </c>
      <c r="BE392" s="449" t="s">
        <v>386</v>
      </c>
      <c r="BF392" s="449" t="s">
        <v>387</v>
      </c>
      <c r="BG392" s="449" t="s">
        <v>388</v>
      </c>
      <c r="BH392" s="449"/>
      <c r="BI392" s="449" t="s">
        <v>192</v>
      </c>
      <c r="BJ392" s="449"/>
      <c r="BK392" s="449"/>
      <c r="BL392" s="449">
        <v>3.38</v>
      </c>
      <c r="BM392" s="449">
        <v>66</v>
      </c>
      <c r="BN392" s="449"/>
      <c r="BO392" s="449">
        <v>5000</v>
      </c>
      <c r="BP392" s="449">
        <v>200657</v>
      </c>
      <c r="BQ392" s="449">
        <v>0</v>
      </c>
      <c r="BR392" s="449">
        <v>1641</v>
      </c>
      <c r="BS392" s="449">
        <v>5000</v>
      </c>
      <c r="BT392" s="449">
        <v>2872</v>
      </c>
      <c r="BU392" s="449"/>
      <c r="BV392" s="449"/>
      <c r="BW392" s="449"/>
      <c r="BX392" s="449">
        <v>1.4E-2</v>
      </c>
      <c r="BY392" s="449"/>
      <c r="BZ392" s="449"/>
      <c r="CA392" s="449"/>
      <c r="CB392" s="449" t="s">
        <v>2559</v>
      </c>
      <c r="CC392" s="449" t="s">
        <v>390</v>
      </c>
      <c r="CD392" s="449" t="s">
        <v>391</v>
      </c>
      <c r="CE392" s="449" t="s">
        <v>390</v>
      </c>
      <c r="CF392" s="449" t="s">
        <v>231</v>
      </c>
      <c r="CG392" s="449" t="s">
        <v>392</v>
      </c>
      <c r="CH392" s="449" t="s">
        <v>393</v>
      </c>
      <c r="CI392" s="449" t="s">
        <v>195</v>
      </c>
    </row>
    <row r="393" spans="1:87" x14ac:dyDescent="0.3">
      <c r="A393">
        <f t="shared" si="22"/>
        <v>185360</v>
      </c>
      <c r="B393" t="s">
        <v>2677</v>
      </c>
      <c r="C393" s="389" t="str">
        <f t="shared" si="23"/>
        <v>185360</v>
      </c>
      <c r="D393" s="297" t="s">
        <v>1243</v>
      </c>
      <c r="E393" s="435" t="s">
        <v>1742</v>
      </c>
      <c r="F393" s="435" t="s">
        <v>1607</v>
      </c>
      <c r="G393" s="435" t="s">
        <v>1403</v>
      </c>
      <c r="H393" s="436">
        <v>2008</v>
      </c>
      <c r="I393" s="435" t="s">
        <v>1670</v>
      </c>
      <c r="J393" s="435" t="s">
        <v>1671</v>
      </c>
      <c r="K393" s="435" t="s">
        <v>1612</v>
      </c>
      <c r="L393" s="437">
        <v>39955</v>
      </c>
      <c r="M393" s="437">
        <v>39955</v>
      </c>
      <c r="N393" s="435" t="s">
        <v>1608</v>
      </c>
      <c r="O393" s="436">
        <v>36702</v>
      </c>
      <c r="P393" s="435" t="s">
        <v>1341</v>
      </c>
      <c r="Q393" s="438"/>
      <c r="R393" s="435" t="s">
        <v>1613</v>
      </c>
      <c r="S393" s="436">
        <v>575625</v>
      </c>
      <c r="T393" s="435" t="s">
        <v>1608</v>
      </c>
      <c r="U393" s="439">
        <v>371</v>
      </c>
      <c r="V393" s="435" t="s">
        <v>1341</v>
      </c>
      <c r="W393" s="435" t="s">
        <v>1341</v>
      </c>
      <c r="X393" s="436" t="b">
        <v>0</v>
      </c>
      <c r="Y393" s="435" t="s">
        <v>1341</v>
      </c>
      <c r="Z393" s="435" t="s">
        <v>1341</v>
      </c>
      <c r="AA393" t="str">
        <f t="shared" si="24"/>
        <v>H-Big Qualicum River H</v>
      </c>
      <c r="AN393" s="449" t="s">
        <v>188</v>
      </c>
      <c r="AO393" s="449">
        <v>4.0999999999999996</v>
      </c>
      <c r="AP393" s="449">
        <v>20070202</v>
      </c>
      <c r="AQ393" s="449" t="s">
        <v>234</v>
      </c>
      <c r="AR393" s="449" t="s">
        <v>527</v>
      </c>
      <c r="AS393" s="449">
        <v>14</v>
      </c>
      <c r="AT393" s="449">
        <v>210678</v>
      </c>
      <c r="AU393" s="449">
        <v>12</v>
      </c>
      <c r="AV393" s="449"/>
      <c r="AW393" s="449"/>
      <c r="AX393" s="449"/>
      <c r="AY393" s="449"/>
      <c r="AZ393" s="449">
        <v>1</v>
      </c>
      <c r="BA393" s="449">
        <v>3</v>
      </c>
      <c r="BB393" s="449">
        <v>2005</v>
      </c>
      <c r="BC393" s="449">
        <v>20060602</v>
      </c>
      <c r="BD393" s="449">
        <v>20060604</v>
      </c>
      <c r="BE393" s="449" t="s">
        <v>528</v>
      </c>
      <c r="BF393" s="449" t="s">
        <v>529</v>
      </c>
      <c r="BG393" s="449" t="s">
        <v>530</v>
      </c>
      <c r="BH393" s="449" t="s">
        <v>213</v>
      </c>
      <c r="BI393" s="449" t="s">
        <v>192</v>
      </c>
      <c r="BJ393" s="449" t="s">
        <v>279</v>
      </c>
      <c r="BK393" s="449" t="s">
        <v>194</v>
      </c>
      <c r="BL393" s="449">
        <v>4.93</v>
      </c>
      <c r="BM393" s="449"/>
      <c r="BN393" s="449" t="s">
        <v>195</v>
      </c>
      <c r="BO393" s="449">
        <v>5000</v>
      </c>
      <c r="BP393" s="449">
        <v>67347</v>
      </c>
      <c r="BQ393" s="449">
        <v>0</v>
      </c>
      <c r="BR393" s="449">
        <v>5925</v>
      </c>
      <c r="BS393" s="449">
        <v>5000</v>
      </c>
      <c r="BT393" s="449">
        <v>9184</v>
      </c>
      <c r="BU393" s="449">
        <v>0</v>
      </c>
      <c r="BV393" s="449">
        <v>395</v>
      </c>
      <c r="BW393" s="449" t="s">
        <v>196</v>
      </c>
      <c r="BX393" s="449">
        <v>0.11559999999999999</v>
      </c>
      <c r="BY393" s="449">
        <v>15</v>
      </c>
      <c r="BZ393" s="449">
        <v>839</v>
      </c>
      <c r="CA393" s="449"/>
      <c r="CB393" s="449"/>
      <c r="CC393" s="449" t="s">
        <v>531</v>
      </c>
      <c r="CD393" s="449" t="s">
        <v>532</v>
      </c>
      <c r="CE393" s="449" t="s">
        <v>531</v>
      </c>
      <c r="CF393" s="449" t="s">
        <v>231</v>
      </c>
      <c r="CG393" s="449" t="s">
        <v>522</v>
      </c>
      <c r="CH393" s="449" t="s">
        <v>533</v>
      </c>
      <c r="CI393" s="449" t="s">
        <v>196</v>
      </c>
    </row>
    <row r="394" spans="1:87" x14ac:dyDescent="0.3">
      <c r="A394">
        <f t="shared" si="22"/>
        <v>185705</v>
      </c>
      <c r="B394" t="s">
        <v>2677</v>
      </c>
      <c r="C394" s="389" t="str">
        <f t="shared" si="23"/>
        <v>185705</v>
      </c>
      <c r="D394" s="297" t="s">
        <v>1243</v>
      </c>
      <c r="E394" s="435" t="s">
        <v>1743</v>
      </c>
      <c r="F394" s="435" t="s">
        <v>1607</v>
      </c>
      <c r="G394" s="435" t="s">
        <v>1399</v>
      </c>
      <c r="H394" s="436">
        <v>2008</v>
      </c>
      <c r="I394" s="435" t="s">
        <v>1686</v>
      </c>
      <c r="J394" s="435" t="s">
        <v>1687</v>
      </c>
      <c r="K394" s="435" t="s">
        <v>1612</v>
      </c>
      <c r="L394" s="437">
        <v>39952</v>
      </c>
      <c r="M394" s="437">
        <v>39952</v>
      </c>
      <c r="N394" s="435" t="s">
        <v>1608</v>
      </c>
      <c r="O394" s="436">
        <v>29340</v>
      </c>
      <c r="P394" s="435" t="s">
        <v>1341</v>
      </c>
      <c r="Q394" s="438"/>
      <c r="R394" s="435" t="s">
        <v>1613</v>
      </c>
      <c r="S394" s="436">
        <v>56213</v>
      </c>
      <c r="T394" s="435" t="s">
        <v>1608</v>
      </c>
      <c r="U394" s="439">
        <v>148</v>
      </c>
      <c r="V394" s="435" t="s">
        <v>1341</v>
      </c>
      <c r="W394" s="435" t="s">
        <v>1341</v>
      </c>
      <c r="X394" s="436" t="b">
        <v>0</v>
      </c>
      <c r="Y394" s="435" t="s">
        <v>1341</v>
      </c>
      <c r="Z394" s="435" t="s">
        <v>1341</v>
      </c>
      <c r="AA394" t="str">
        <f t="shared" si="24"/>
        <v>H-Cowichan River H</v>
      </c>
      <c r="AN394" s="449" t="s">
        <v>188</v>
      </c>
      <c r="AO394" s="449">
        <v>4.0999999999999996</v>
      </c>
      <c r="AP394" s="449">
        <v>20070202</v>
      </c>
      <c r="AQ394" s="449" t="s">
        <v>234</v>
      </c>
      <c r="AR394" s="449" t="s">
        <v>565</v>
      </c>
      <c r="AS394" s="449">
        <v>14</v>
      </c>
      <c r="AT394" s="449">
        <v>210679</v>
      </c>
      <c r="AU394" s="449">
        <v>12</v>
      </c>
      <c r="AV394" s="449"/>
      <c r="AW394" s="449"/>
      <c r="AX394" s="449"/>
      <c r="AY394" s="449"/>
      <c r="AZ394" s="449">
        <v>1</v>
      </c>
      <c r="BA394" s="449">
        <v>3</v>
      </c>
      <c r="BB394" s="449">
        <v>2005</v>
      </c>
      <c r="BC394" s="449">
        <v>20060726</v>
      </c>
      <c r="BD394" s="449">
        <v>20060731</v>
      </c>
      <c r="BE394" s="449" t="s">
        <v>566</v>
      </c>
      <c r="BF394" s="449" t="s">
        <v>567</v>
      </c>
      <c r="BG394" s="449" t="s">
        <v>568</v>
      </c>
      <c r="BH394" s="449" t="s">
        <v>191</v>
      </c>
      <c r="BI394" s="449" t="s">
        <v>192</v>
      </c>
      <c r="BJ394" s="449" t="s">
        <v>279</v>
      </c>
      <c r="BK394" s="449"/>
      <c r="BL394" s="449">
        <v>10.93</v>
      </c>
      <c r="BM394" s="449"/>
      <c r="BN394" s="449"/>
      <c r="BO394" s="449">
        <v>5000</v>
      </c>
      <c r="BP394" s="449">
        <v>194075</v>
      </c>
      <c r="BQ394" s="449">
        <v>0</v>
      </c>
      <c r="BR394" s="449">
        <v>4421</v>
      </c>
      <c r="BS394" s="449">
        <v>5000</v>
      </c>
      <c r="BT394" s="449">
        <v>10971</v>
      </c>
      <c r="BU394" s="449">
        <v>0</v>
      </c>
      <c r="BV394" s="449">
        <v>1768</v>
      </c>
      <c r="BW394" s="449" t="s">
        <v>214</v>
      </c>
      <c r="BX394" s="449">
        <v>4.9000000000000002E-2</v>
      </c>
      <c r="BY394" s="449">
        <v>29</v>
      </c>
      <c r="BZ394" s="449">
        <v>472</v>
      </c>
      <c r="CA394" s="449"/>
      <c r="CB394" s="449"/>
      <c r="CC394" s="449" t="s">
        <v>569</v>
      </c>
      <c r="CD394" s="449" t="s">
        <v>570</v>
      </c>
      <c r="CE394" s="449" t="s">
        <v>571</v>
      </c>
      <c r="CF394" s="449" t="s">
        <v>231</v>
      </c>
      <c r="CG394" s="449" t="s">
        <v>572</v>
      </c>
      <c r="CH394" s="449" t="s">
        <v>573</v>
      </c>
      <c r="CI394" s="449" t="s">
        <v>196</v>
      </c>
    </row>
    <row r="395" spans="1:87" x14ac:dyDescent="0.3">
      <c r="A395">
        <f t="shared" si="22"/>
        <v>185956</v>
      </c>
      <c r="B395" t="s">
        <v>2677</v>
      </c>
      <c r="C395" s="389" t="str">
        <f t="shared" si="23"/>
        <v>185956</v>
      </c>
      <c r="D395" s="297" t="s">
        <v>1243</v>
      </c>
      <c r="E395" s="435" t="s">
        <v>1744</v>
      </c>
      <c r="F395" s="435" t="s">
        <v>1607</v>
      </c>
      <c r="G395" s="435" t="s">
        <v>1403</v>
      </c>
      <c r="H395" s="436">
        <v>2008</v>
      </c>
      <c r="I395" s="435" t="s">
        <v>1670</v>
      </c>
      <c r="J395" s="435" t="s">
        <v>1671</v>
      </c>
      <c r="K395" s="435" t="s">
        <v>1612</v>
      </c>
      <c r="L395" s="437">
        <v>39955</v>
      </c>
      <c r="M395" s="437">
        <v>39955</v>
      </c>
      <c r="N395" s="435" t="s">
        <v>1608</v>
      </c>
      <c r="O395" s="436">
        <v>25555</v>
      </c>
      <c r="P395" s="435" t="s">
        <v>1341</v>
      </c>
      <c r="Q395" s="438"/>
      <c r="R395" s="435" t="s">
        <v>1613</v>
      </c>
      <c r="S395" s="436">
        <v>406970</v>
      </c>
      <c r="T395" s="435" t="s">
        <v>1608</v>
      </c>
      <c r="U395" s="439">
        <v>655</v>
      </c>
      <c r="V395" s="435" t="s">
        <v>1341</v>
      </c>
      <c r="W395" s="435" t="s">
        <v>1341</v>
      </c>
      <c r="X395" s="436" t="b">
        <v>0</v>
      </c>
      <c r="Y395" s="435" t="s">
        <v>1341</v>
      </c>
      <c r="Z395" s="435" t="s">
        <v>1341</v>
      </c>
      <c r="AA395" t="str">
        <f t="shared" si="24"/>
        <v>H-Big Qualicum River H</v>
      </c>
      <c r="AN395" s="449" t="s">
        <v>188</v>
      </c>
      <c r="AO395" s="449">
        <v>4.0999999999999996</v>
      </c>
      <c r="AP395" s="449">
        <v>20070202</v>
      </c>
      <c r="AQ395" s="449" t="s">
        <v>234</v>
      </c>
      <c r="AR395" s="449" t="s">
        <v>452</v>
      </c>
      <c r="AS395" s="449">
        <v>14</v>
      </c>
      <c r="AT395" s="449">
        <v>210684</v>
      </c>
      <c r="AU395" s="449">
        <v>12</v>
      </c>
      <c r="AV395" s="449"/>
      <c r="AW395" s="449"/>
      <c r="AX395" s="449"/>
      <c r="AY395" s="449"/>
      <c r="AZ395" s="449">
        <v>1</v>
      </c>
      <c r="BA395" s="449">
        <v>2</v>
      </c>
      <c r="BB395" s="449">
        <v>2005</v>
      </c>
      <c r="BC395" s="449">
        <v>20060504</v>
      </c>
      <c r="BD395" s="449">
        <v>20060614</v>
      </c>
      <c r="BE395" s="449" t="s">
        <v>453</v>
      </c>
      <c r="BF395" s="449" t="s">
        <v>454</v>
      </c>
      <c r="BG395" s="449" t="s">
        <v>455</v>
      </c>
      <c r="BH395" s="449" t="s">
        <v>213</v>
      </c>
      <c r="BI395" s="449" t="s">
        <v>192</v>
      </c>
      <c r="BJ395" s="449" t="s">
        <v>279</v>
      </c>
      <c r="BK395" s="449" t="s">
        <v>237</v>
      </c>
      <c r="BL395" s="449">
        <v>5.04</v>
      </c>
      <c r="BM395" s="449"/>
      <c r="BN395" s="449" t="s">
        <v>195</v>
      </c>
      <c r="BO395" s="449">
        <v>5000</v>
      </c>
      <c r="BP395" s="449">
        <v>202669</v>
      </c>
      <c r="BQ395" s="449">
        <v>0</v>
      </c>
      <c r="BR395" s="449">
        <v>14228</v>
      </c>
      <c r="BS395" s="449">
        <v>5000</v>
      </c>
      <c r="BT395" s="449">
        <v>3817</v>
      </c>
      <c r="BU395" s="449">
        <v>0</v>
      </c>
      <c r="BV395" s="449">
        <v>348</v>
      </c>
      <c r="BW395" s="449" t="s">
        <v>196</v>
      </c>
      <c r="BX395" s="449">
        <v>1.8800000000000001E-2</v>
      </c>
      <c r="BY395" s="449">
        <v>30</v>
      </c>
      <c r="BZ395" s="449">
        <v>637</v>
      </c>
      <c r="CA395" s="449"/>
      <c r="CB395" s="449" t="s">
        <v>456</v>
      </c>
      <c r="CC395" s="449" t="s">
        <v>457</v>
      </c>
      <c r="CD395" s="449" t="s">
        <v>458</v>
      </c>
      <c r="CE395" s="449" t="s">
        <v>459</v>
      </c>
      <c r="CF395" s="449" t="s">
        <v>231</v>
      </c>
      <c r="CG395" s="449" t="s">
        <v>427</v>
      </c>
      <c r="CH395" s="449" t="s">
        <v>460</v>
      </c>
      <c r="CI395" s="449" t="s">
        <v>196</v>
      </c>
    </row>
    <row r="396" spans="1:87" x14ac:dyDescent="0.3">
      <c r="A396">
        <f t="shared" si="22"/>
        <v>185957</v>
      </c>
      <c r="B396" t="s">
        <v>2677</v>
      </c>
      <c r="C396" s="389" t="str">
        <f t="shared" si="23"/>
        <v>185957</v>
      </c>
      <c r="D396" s="297" t="s">
        <v>1243</v>
      </c>
      <c r="E396" s="435" t="s">
        <v>1745</v>
      </c>
      <c r="F396" s="435" t="s">
        <v>1607</v>
      </c>
      <c r="G396" s="435" t="s">
        <v>1403</v>
      </c>
      <c r="H396" s="436">
        <v>2008</v>
      </c>
      <c r="I396" s="435" t="s">
        <v>1670</v>
      </c>
      <c r="J396" s="435" t="s">
        <v>1671</v>
      </c>
      <c r="K396" s="435" t="s">
        <v>1612</v>
      </c>
      <c r="L396" s="437">
        <v>39955</v>
      </c>
      <c r="M396" s="437">
        <v>39955</v>
      </c>
      <c r="N396" s="435" t="s">
        <v>1608</v>
      </c>
      <c r="O396" s="436">
        <v>26766</v>
      </c>
      <c r="P396" s="435" t="s">
        <v>1341</v>
      </c>
      <c r="Q396" s="438"/>
      <c r="R396" s="435" t="s">
        <v>1613</v>
      </c>
      <c r="S396" s="436">
        <v>421212</v>
      </c>
      <c r="T396" s="435" t="s">
        <v>1608</v>
      </c>
      <c r="U396" s="439">
        <v>362</v>
      </c>
      <c r="V396" s="435" t="s">
        <v>1341</v>
      </c>
      <c r="W396" s="435" t="s">
        <v>1341</v>
      </c>
      <c r="X396" s="436" t="b">
        <v>0</v>
      </c>
      <c r="Y396" s="435" t="s">
        <v>1341</v>
      </c>
      <c r="Z396" s="435" t="s">
        <v>1341</v>
      </c>
      <c r="AA396" t="str">
        <f t="shared" si="24"/>
        <v>H-Big Qualicum River H</v>
      </c>
      <c r="AN396" s="449" t="s">
        <v>188</v>
      </c>
      <c r="AO396" s="449">
        <v>4.0999999999999996</v>
      </c>
      <c r="AP396" s="449">
        <v>20150327</v>
      </c>
      <c r="AQ396" s="449" t="s">
        <v>225</v>
      </c>
      <c r="AR396" s="449" t="s">
        <v>225</v>
      </c>
      <c r="AS396" s="449">
        <v>4</v>
      </c>
      <c r="AT396" s="449">
        <v>210685</v>
      </c>
      <c r="AU396" s="449">
        <v>0</v>
      </c>
      <c r="AV396" s="449"/>
      <c r="AW396" s="449"/>
      <c r="AX396" s="449"/>
      <c r="AY396" s="449"/>
      <c r="AZ396" s="449">
        <v>1</v>
      </c>
      <c r="BA396" s="449">
        <v>3</v>
      </c>
      <c r="BB396" s="449">
        <v>2005</v>
      </c>
      <c r="BC396" s="449">
        <v>20060605</v>
      </c>
      <c r="BD396" s="449">
        <v>20060605</v>
      </c>
      <c r="BE396" s="449" t="s">
        <v>403</v>
      </c>
      <c r="BF396" s="449" t="s">
        <v>404</v>
      </c>
      <c r="BG396" s="449" t="s">
        <v>388</v>
      </c>
      <c r="BH396" s="449"/>
      <c r="BI396" s="449" t="s">
        <v>192</v>
      </c>
      <c r="BJ396" s="449"/>
      <c r="BK396" s="449"/>
      <c r="BL396" s="449">
        <v>3.74</v>
      </c>
      <c r="BM396" s="449">
        <v>68</v>
      </c>
      <c r="BN396" s="449"/>
      <c r="BO396" s="449">
        <v>5000</v>
      </c>
      <c r="BP396" s="449">
        <v>211745</v>
      </c>
      <c r="BQ396" s="449">
        <v>0</v>
      </c>
      <c r="BR396" s="449">
        <v>2064</v>
      </c>
      <c r="BS396" s="449">
        <v>5000</v>
      </c>
      <c r="BT396" s="449">
        <v>1235</v>
      </c>
      <c r="BU396" s="449"/>
      <c r="BV396" s="449"/>
      <c r="BW396" s="449"/>
      <c r="BX396" s="449">
        <v>5.7999999999999996E-3</v>
      </c>
      <c r="BY396" s="449"/>
      <c r="BZ396" s="449"/>
      <c r="CA396" s="449"/>
      <c r="CB396" s="449" t="s">
        <v>2559</v>
      </c>
      <c r="CC396" s="449" t="s">
        <v>405</v>
      </c>
      <c r="CD396" s="449" t="s">
        <v>406</v>
      </c>
      <c r="CE396" s="449" t="s">
        <v>390</v>
      </c>
      <c r="CF396" s="449" t="s">
        <v>231</v>
      </c>
      <c r="CG396" s="449" t="s">
        <v>392</v>
      </c>
      <c r="CH396" s="449" t="s">
        <v>393</v>
      </c>
      <c r="CI396" s="449" t="s">
        <v>195</v>
      </c>
    </row>
    <row r="397" spans="1:87" x14ac:dyDescent="0.3">
      <c r="A397">
        <f t="shared" si="22"/>
        <v>185958</v>
      </c>
      <c r="B397" t="s">
        <v>2677</v>
      </c>
      <c r="C397" s="389" t="str">
        <f t="shared" si="23"/>
        <v>185958</v>
      </c>
      <c r="D397" s="297" t="s">
        <v>1243</v>
      </c>
      <c r="E397" s="435" t="s">
        <v>1746</v>
      </c>
      <c r="F397" s="435" t="s">
        <v>1607</v>
      </c>
      <c r="G397" s="435" t="s">
        <v>1403</v>
      </c>
      <c r="H397" s="436">
        <v>2008</v>
      </c>
      <c r="I397" s="435" t="s">
        <v>1670</v>
      </c>
      <c r="J397" s="435" t="s">
        <v>1671</v>
      </c>
      <c r="K397" s="435" t="s">
        <v>1612</v>
      </c>
      <c r="L397" s="437">
        <v>39955</v>
      </c>
      <c r="M397" s="437">
        <v>39955</v>
      </c>
      <c r="N397" s="435" t="s">
        <v>1608</v>
      </c>
      <c r="O397" s="436">
        <v>26071</v>
      </c>
      <c r="P397" s="435" t="s">
        <v>1341</v>
      </c>
      <c r="Q397" s="438"/>
      <c r="R397" s="435" t="s">
        <v>1613</v>
      </c>
      <c r="S397" s="436">
        <v>406150</v>
      </c>
      <c r="T397" s="435" t="s">
        <v>1608</v>
      </c>
      <c r="U397" s="439">
        <v>87</v>
      </c>
      <c r="V397" s="435" t="s">
        <v>1341</v>
      </c>
      <c r="W397" s="435" t="s">
        <v>1341</v>
      </c>
      <c r="X397" s="436" t="b">
        <v>0</v>
      </c>
      <c r="Y397" s="435" t="s">
        <v>1341</v>
      </c>
      <c r="Z397" s="435" t="s">
        <v>1341</v>
      </c>
      <c r="AA397" t="str">
        <f t="shared" si="24"/>
        <v>H-Big Qualicum River H</v>
      </c>
      <c r="AN397" s="449" t="s">
        <v>188</v>
      </c>
      <c r="AO397" s="449">
        <v>4.0999999999999996</v>
      </c>
      <c r="AP397" s="449">
        <v>20080204</v>
      </c>
      <c r="AQ397" s="449" t="s">
        <v>234</v>
      </c>
      <c r="AR397" s="449" t="s">
        <v>452</v>
      </c>
      <c r="AS397" s="449">
        <v>14</v>
      </c>
      <c r="AT397" s="449">
        <v>210733</v>
      </c>
      <c r="AU397" s="449">
        <v>12</v>
      </c>
      <c r="AV397" s="449"/>
      <c r="AW397" s="449"/>
      <c r="AX397" s="449"/>
      <c r="AY397" s="449"/>
      <c r="AZ397" s="449">
        <v>1</v>
      </c>
      <c r="BA397" s="449">
        <v>2</v>
      </c>
      <c r="BB397" s="449">
        <v>2006</v>
      </c>
      <c r="BC397" s="449">
        <v>20070418</v>
      </c>
      <c r="BD397" s="449">
        <v>20070625</v>
      </c>
      <c r="BE397" s="449" t="s">
        <v>453</v>
      </c>
      <c r="BF397" s="449" t="s">
        <v>454</v>
      </c>
      <c r="BG397" s="449" t="s">
        <v>455</v>
      </c>
      <c r="BH397" s="449" t="s">
        <v>213</v>
      </c>
      <c r="BI397" s="449" t="s">
        <v>192</v>
      </c>
      <c r="BJ397" s="449" t="s">
        <v>279</v>
      </c>
      <c r="BK397" s="449" t="s">
        <v>237</v>
      </c>
      <c r="BL397" s="449">
        <v>5.04</v>
      </c>
      <c r="BM397" s="449"/>
      <c r="BN397" s="449" t="s">
        <v>195</v>
      </c>
      <c r="BO397" s="449">
        <v>5000</v>
      </c>
      <c r="BP397" s="449">
        <v>196351</v>
      </c>
      <c r="BQ397" s="449">
        <v>0</v>
      </c>
      <c r="BR397" s="449">
        <v>10098</v>
      </c>
      <c r="BS397" s="449">
        <v>5000</v>
      </c>
      <c r="BT397" s="449">
        <v>33668</v>
      </c>
      <c r="BU397" s="449">
        <v>0</v>
      </c>
      <c r="BV397" s="449">
        <v>1064</v>
      </c>
      <c r="BW397" s="449" t="s">
        <v>316</v>
      </c>
      <c r="BX397" s="449">
        <v>8.7599999999999997E-2</v>
      </c>
      <c r="BY397" s="449">
        <v>42</v>
      </c>
      <c r="BZ397" s="449">
        <v>605</v>
      </c>
      <c r="CA397" s="449"/>
      <c r="CB397" s="449" t="s">
        <v>462</v>
      </c>
      <c r="CC397" s="449" t="s">
        <v>457</v>
      </c>
      <c r="CD397" s="449" t="s">
        <v>458</v>
      </c>
      <c r="CE397" s="449" t="s">
        <v>459</v>
      </c>
      <c r="CF397" s="449" t="s">
        <v>231</v>
      </c>
      <c r="CG397" s="449" t="s">
        <v>427</v>
      </c>
      <c r="CH397" s="449" t="s">
        <v>460</v>
      </c>
      <c r="CI397" s="449" t="s">
        <v>196</v>
      </c>
    </row>
    <row r="398" spans="1:87" x14ac:dyDescent="0.3">
      <c r="A398">
        <f t="shared" si="22"/>
        <v>185959</v>
      </c>
      <c r="B398" t="s">
        <v>2677</v>
      </c>
      <c r="C398" s="389" t="str">
        <f t="shared" si="23"/>
        <v>185959</v>
      </c>
      <c r="D398" s="297" t="s">
        <v>1243</v>
      </c>
      <c r="E398" s="435" t="s">
        <v>1747</v>
      </c>
      <c r="F398" s="435" t="s">
        <v>1607</v>
      </c>
      <c r="G398" s="435" t="s">
        <v>1403</v>
      </c>
      <c r="H398" s="436">
        <v>2008</v>
      </c>
      <c r="I398" s="435" t="s">
        <v>1670</v>
      </c>
      <c r="J398" s="435" t="s">
        <v>1671</v>
      </c>
      <c r="K398" s="435" t="s">
        <v>1612</v>
      </c>
      <c r="L398" s="437">
        <v>39955</v>
      </c>
      <c r="M398" s="437">
        <v>39955</v>
      </c>
      <c r="N398" s="435" t="s">
        <v>1608</v>
      </c>
      <c r="O398" s="436">
        <v>26482</v>
      </c>
      <c r="P398" s="435" t="s">
        <v>1341</v>
      </c>
      <c r="Q398" s="441"/>
      <c r="R398" s="435" t="s">
        <v>1613</v>
      </c>
      <c r="S398" s="436">
        <v>411184</v>
      </c>
      <c r="T398" s="435" t="s">
        <v>1341</v>
      </c>
      <c r="U398" s="440"/>
      <c r="V398" s="435" t="s">
        <v>1341</v>
      </c>
      <c r="W398" s="435" t="s">
        <v>1341</v>
      </c>
      <c r="X398" s="436" t="b">
        <v>0</v>
      </c>
      <c r="Y398" s="435" t="s">
        <v>1341</v>
      </c>
      <c r="Z398" s="435" t="s">
        <v>1341</v>
      </c>
      <c r="AA398" t="str">
        <f t="shared" si="24"/>
        <v>H-Big Qualicum River H</v>
      </c>
      <c r="AN398" s="449" t="s">
        <v>188</v>
      </c>
      <c r="AO398" s="449">
        <v>4.0999999999999996</v>
      </c>
      <c r="AP398" s="449">
        <v>20150327</v>
      </c>
      <c r="AQ398" s="449" t="s">
        <v>225</v>
      </c>
      <c r="AR398" s="449" t="s">
        <v>225</v>
      </c>
      <c r="AS398" s="449">
        <v>4</v>
      </c>
      <c r="AT398" s="449">
        <v>210735</v>
      </c>
      <c r="AU398" s="449">
        <v>0</v>
      </c>
      <c r="AV398" s="449"/>
      <c r="AW398" s="449"/>
      <c r="AX398" s="449"/>
      <c r="AY398" s="449"/>
      <c r="AZ398" s="449">
        <v>1</v>
      </c>
      <c r="BA398" s="449">
        <v>2</v>
      </c>
      <c r="BB398" s="449">
        <v>2006</v>
      </c>
      <c r="BC398" s="449">
        <v>20070525</v>
      </c>
      <c r="BD398" s="449">
        <v>20070525</v>
      </c>
      <c r="BE398" s="449" t="s">
        <v>394</v>
      </c>
      <c r="BF398" s="449" t="s">
        <v>387</v>
      </c>
      <c r="BG398" s="449" t="s">
        <v>388</v>
      </c>
      <c r="BH398" s="449"/>
      <c r="BI398" s="449" t="s">
        <v>192</v>
      </c>
      <c r="BJ398" s="449"/>
      <c r="BK398" s="449"/>
      <c r="BL398" s="449">
        <v>3.54</v>
      </c>
      <c r="BM398" s="449">
        <v>70</v>
      </c>
      <c r="BN398" s="449"/>
      <c r="BO398" s="449">
        <v>5000</v>
      </c>
      <c r="BP398" s="449">
        <v>231662</v>
      </c>
      <c r="BQ398" s="449"/>
      <c r="BR398" s="449"/>
      <c r="BS398" s="449">
        <v>5000</v>
      </c>
      <c r="BT398" s="449">
        <v>488</v>
      </c>
      <c r="BU398" s="449"/>
      <c r="BV398" s="449"/>
      <c r="BW398" s="449"/>
      <c r="BX398" s="449">
        <v>2.0999999999999999E-3</v>
      </c>
      <c r="BY398" s="449"/>
      <c r="BZ398" s="449"/>
      <c r="CA398" s="449"/>
      <c r="CB398" s="449" t="s">
        <v>2559</v>
      </c>
      <c r="CC398" s="449" t="s">
        <v>395</v>
      </c>
      <c r="CD398" s="449" t="s">
        <v>391</v>
      </c>
      <c r="CE398" s="449" t="s">
        <v>390</v>
      </c>
      <c r="CF398" s="449" t="s">
        <v>231</v>
      </c>
      <c r="CG398" s="449" t="s">
        <v>392</v>
      </c>
      <c r="CH398" s="449" t="s">
        <v>396</v>
      </c>
      <c r="CI398" s="449" t="s">
        <v>195</v>
      </c>
    </row>
    <row r="399" spans="1:87" x14ac:dyDescent="0.3">
      <c r="A399">
        <f t="shared" si="22"/>
        <v>186137</v>
      </c>
      <c r="B399" t="s">
        <v>2677</v>
      </c>
      <c r="C399" s="389" t="str">
        <f t="shared" si="23"/>
        <v>186137</v>
      </c>
      <c r="D399" s="297" t="s">
        <v>1243</v>
      </c>
      <c r="E399" s="435" t="s">
        <v>1751</v>
      </c>
      <c r="F399" s="435" t="s">
        <v>1607</v>
      </c>
      <c r="G399" s="435" t="s">
        <v>1399</v>
      </c>
      <c r="H399" s="436">
        <v>2008</v>
      </c>
      <c r="I399" s="435" t="s">
        <v>1686</v>
      </c>
      <c r="J399" s="435" t="s">
        <v>1687</v>
      </c>
      <c r="K399" s="435" t="s">
        <v>1612</v>
      </c>
      <c r="L399" s="437">
        <v>39937</v>
      </c>
      <c r="M399" s="437">
        <v>39937</v>
      </c>
      <c r="N399" s="435" t="s">
        <v>1608</v>
      </c>
      <c r="O399" s="436">
        <v>17180</v>
      </c>
      <c r="P399" s="435" t="s">
        <v>1341</v>
      </c>
      <c r="Q399" s="441"/>
      <c r="R399" s="435" t="s">
        <v>1613</v>
      </c>
      <c r="S399" s="436">
        <v>6638</v>
      </c>
      <c r="T399" s="435" t="s">
        <v>1341</v>
      </c>
      <c r="U399" s="441"/>
      <c r="V399" s="435" t="s">
        <v>1341</v>
      </c>
      <c r="W399" s="435" t="s">
        <v>1341</v>
      </c>
      <c r="X399" s="436" t="b">
        <v>0</v>
      </c>
      <c r="Y399" s="435" t="s">
        <v>1341</v>
      </c>
      <c r="Z399" s="435" t="s">
        <v>1341</v>
      </c>
      <c r="AA399" t="str">
        <f t="shared" si="24"/>
        <v>H-Cowichan River H</v>
      </c>
      <c r="AN399" s="449" t="s">
        <v>188</v>
      </c>
      <c r="AO399" s="449">
        <v>4.0999999999999996</v>
      </c>
      <c r="AP399" s="449">
        <v>20080204</v>
      </c>
      <c r="AQ399" s="449" t="s">
        <v>234</v>
      </c>
      <c r="AR399" s="449" t="s">
        <v>565</v>
      </c>
      <c r="AS399" s="449">
        <v>14</v>
      </c>
      <c r="AT399" s="449">
        <v>210738</v>
      </c>
      <c r="AU399" s="449">
        <v>13</v>
      </c>
      <c r="AV399" s="449"/>
      <c r="AW399" s="449"/>
      <c r="AX399" s="449"/>
      <c r="AY399" s="449"/>
      <c r="AZ399" s="449">
        <v>1</v>
      </c>
      <c r="BA399" s="449">
        <v>3</v>
      </c>
      <c r="BB399" s="449">
        <v>2006</v>
      </c>
      <c r="BC399" s="449">
        <v>20070730</v>
      </c>
      <c r="BD399" s="449">
        <v>20070806</v>
      </c>
      <c r="BE399" s="449" t="s">
        <v>574</v>
      </c>
      <c r="BF399" s="449" t="s">
        <v>567</v>
      </c>
      <c r="BG399" s="449" t="s">
        <v>568</v>
      </c>
      <c r="BH399" s="449" t="s">
        <v>191</v>
      </c>
      <c r="BI399" s="449" t="s">
        <v>192</v>
      </c>
      <c r="BJ399" s="449" t="s">
        <v>279</v>
      </c>
      <c r="BK399" s="449"/>
      <c r="BL399" s="449">
        <v>11.31</v>
      </c>
      <c r="BM399" s="449"/>
      <c r="BN399" s="449"/>
      <c r="BO399" s="449">
        <v>5000</v>
      </c>
      <c r="BP399" s="449">
        <v>201780</v>
      </c>
      <c r="BQ399" s="449">
        <v>0</v>
      </c>
      <c r="BR399" s="449">
        <v>412</v>
      </c>
      <c r="BS399" s="449">
        <v>5000</v>
      </c>
      <c r="BT399" s="449">
        <v>44866</v>
      </c>
      <c r="BU399" s="449"/>
      <c r="BV399" s="449"/>
      <c r="BW399" s="449" t="s">
        <v>196</v>
      </c>
      <c r="BX399" s="449">
        <v>7.1800000000000003E-2</v>
      </c>
      <c r="BY399" s="449">
        <v>30</v>
      </c>
      <c r="BZ399" s="449">
        <v>529</v>
      </c>
      <c r="CA399" s="449"/>
      <c r="CB399" s="449" t="s">
        <v>575</v>
      </c>
      <c r="CC399" s="449" t="s">
        <v>576</v>
      </c>
      <c r="CD399" s="449" t="s">
        <v>570</v>
      </c>
      <c r="CE399" s="449" t="s">
        <v>571</v>
      </c>
      <c r="CF399" s="449" t="s">
        <v>231</v>
      </c>
      <c r="CG399" s="449" t="s">
        <v>572</v>
      </c>
      <c r="CH399" s="449" t="s">
        <v>573</v>
      </c>
      <c r="CI399" s="449" t="s">
        <v>196</v>
      </c>
    </row>
    <row r="400" spans="1:87" x14ac:dyDescent="0.3">
      <c r="A400">
        <f t="shared" si="22"/>
        <v>186311</v>
      </c>
      <c r="B400" t="s">
        <v>2677</v>
      </c>
      <c r="C400" s="389" t="str">
        <f t="shared" si="23"/>
        <v>186311</v>
      </c>
      <c r="D400" s="297" t="s">
        <v>1243</v>
      </c>
      <c r="E400" s="435" t="s">
        <v>1752</v>
      </c>
      <c r="F400" s="435" t="s">
        <v>1607</v>
      </c>
      <c r="G400" s="435" t="s">
        <v>1399</v>
      </c>
      <c r="H400" s="436">
        <v>2008</v>
      </c>
      <c r="I400" s="435" t="s">
        <v>1686</v>
      </c>
      <c r="J400" s="435" t="s">
        <v>1687</v>
      </c>
      <c r="K400" s="435" t="s">
        <v>1612</v>
      </c>
      <c r="L400" s="437">
        <v>39952</v>
      </c>
      <c r="M400" s="437">
        <v>39952</v>
      </c>
      <c r="N400" s="435" t="s">
        <v>1608</v>
      </c>
      <c r="O400" s="436">
        <v>29006</v>
      </c>
      <c r="P400" s="435" t="s">
        <v>1341</v>
      </c>
      <c r="Q400" s="441"/>
      <c r="R400" s="435" t="s">
        <v>1613</v>
      </c>
      <c r="S400" s="436">
        <v>55573</v>
      </c>
      <c r="T400" s="435" t="s">
        <v>1341</v>
      </c>
      <c r="U400" s="441"/>
      <c r="V400" s="435" t="s">
        <v>1341</v>
      </c>
      <c r="W400" s="435" t="s">
        <v>1341</v>
      </c>
      <c r="X400" s="436" t="b">
        <v>0</v>
      </c>
      <c r="Y400" s="435" t="s">
        <v>1341</v>
      </c>
      <c r="Z400" s="435" t="s">
        <v>1341</v>
      </c>
      <c r="AA400" t="str">
        <f t="shared" si="24"/>
        <v>H-Cowichan River H</v>
      </c>
      <c r="AN400" s="449" t="s">
        <v>188</v>
      </c>
      <c r="AO400" s="449">
        <v>4.0999999999999996</v>
      </c>
      <c r="AP400" s="449">
        <v>20080204</v>
      </c>
      <c r="AQ400" s="449" t="s">
        <v>234</v>
      </c>
      <c r="AR400" s="449" t="s">
        <v>527</v>
      </c>
      <c r="AS400" s="449">
        <v>14</v>
      </c>
      <c r="AT400" s="449">
        <v>210739</v>
      </c>
      <c r="AU400" s="449">
        <v>12</v>
      </c>
      <c r="AV400" s="449"/>
      <c r="AW400" s="449"/>
      <c r="AX400" s="449"/>
      <c r="AY400" s="449"/>
      <c r="AZ400" s="449">
        <v>1</v>
      </c>
      <c r="BA400" s="449">
        <v>3</v>
      </c>
      <c r="BB400" s="449">
        <v>2006</v>
      </c>
      <c r="BC400" s="449">
        <v>20070608</v>
      </c>
      <c r="BD400" s="449">
        <v>20070617</v>
      </c>
      <c r="BE400" s="449" t="s">
        <v>528</v>
      </c>
      <c r="BF400" s="449" t="s">
        <v>529</v>
      </c>
      <c r="BG400" s="449" t="s">
        <v>530</v>
      </c>
      <c r="BH400" s="449" t="s">
        <v>213</v>
      </c>
      <c r="BI400" s="449" t="s">
        <v>192</v>
      </c>
      <c r="BJ400" s="449" t="s">
        <v>279</v>
      </c>
      <c r="BK400" s="449" t="s">
        <v>194</v>
      </c>
      <c r="BL400" s="449">
        <v>9.2200000000000006</v>
      </c>
      <c r="BM400" s="449"/>
      <c r="BN400" s="449" t="s">
        <v>195</v>
      </c>
      <c r="BO400" s="449">
        <v>5000</v>
      </c>
      <c r="BP400" s="449">
        <v>78892</v>
      </c>
      <c r="BQ400" s="449">
        <v>0</v>
      </c>
      <c r="BR400" s="449">
        <v>4683</v>
      </c>
      <c r="BS400" s="449">
        <v>5000</v>
      </c>
      <c r="BT400" s="449">
        <v>7431</v>
      </c>
      <c r="BU400" s="449">
        <v>0</v>
      </c>
      <c r="BV400" s="449">
        <v>443</v>
      </c>
      <c r="BW400" s="449" t="s">
        <v>214</v>
      </c>
      <c r="BX400" s="449">
        <v>8.6800000000000002E-2</v>
      </c>
      <c r="BY400" s="449"/>
      <c r="BZ400" s="449">
        <v>899</v>
      </c>
      <c r="CA400" s="449"/>
      <c r="CB400" s="449"/>
      <c r="CC400" s="449" t="s">
        <v>531</v>
      </c>
      <c r="CD400" s="449" t="s">
        <v>532</v>
      </c>
      <c r="CE400" s="449" t="s">
        <v>531</v>
      </c>
      <c r="CF400" s="449" t="s">
        <v>231</v>
      </c>
      <c r="CG400" s="449" t="s">
        <v>522</v>
      </c>
      <c r="CH400" s="449" t="s">
        <v>533</v>
      </c>
      <c r="CI400" s="449" t="s">
        <v>196</v>
      </c>
    </row>
    <row r="401" spans="1:87" x14ac:dyDescent="0.3">
      <c r="A401">
        <f t="shared" si="22"/>
        <v>186312</v>
      </c>
      <c r="B401" t="s">
        <v>2677</v>
      </c>
      <c r="C401" s="389" t="str">
        <f t="shared" si="23"/>
        <v>186312</v>
      </c>
      <c r="D401" s="297" t="s">
        <v>1243</v>
      </c>
      <c r="E401" s="435" t="s">
        <v>1753</v>
      </c>
      <c r="F401" s="435" t="s">
        <v>1607</v>
      </c>
      <c r="G401" s="435" t="s">
        <v>1399</v>
      </c>
      <c r="H401" s="436">
        <v>2008</v>
      </c>
      <c r="I401" s="435" t="s">
        <v>1686</v>
      </c>
      <c r="J401" s="435" t="s">
        <v>1687</v>
      </c>
      <c r="K401" s="435" t="s">
        <v>1612</v>
      </c>
      <c r="L401" s="437">
        <v>39952</v>
      </c>
      <c r="M401" s="437">
        <v>39952</v>
      </c>
      <c r="N401" s="435" t="s">
        <v>1608</v>
      </c>
      <c r="O401" s="436">
        <v>29190</v>
      </c>
      <c r="P401" s="435" t="s">
        <v>1341</v>
      </c>
      <c r="Q401" s="438"/>
      <c r="R401" s="435" t="s">
        <v>1613</v>
      </c>
      <c r="S401" s="436">
        <v>55926</v>
      </c>
      <c r="T401" s="435" t="s">
        <v>1608</v>
      </c>
      <c r="U401" s="436">
        <v>147</v>
      </c>
      <c r="V401" s="435" t="s">
        <v>1341</v>
      </c>
      <c r="W401" s="435" t="s">
        <v>1341</v>
      </c>
      <c r="X401" s="436" t="b">
        <v>0</v>
      </c>
      <c r="Y401" s="435" t="s">
        <v>1341</v>
      </c>
      <c r="Z401" s="435" t="s">
        <v>1341</v>
      </c>
      <c r="AA401" t="str">
        <f t="shared" si="24"/>
        <v>H-Cowichan River H</v>
      </c>
      <c r="AN401" s="449" t="s">
        <v>188</v>
      </c>
      <c r="AO401" s="449">
        <v>4.0999999999999996</v>
      </c>
      <c r="AP401" s="449">
        <v>20101203</v>
      </c>
      <c r="AQ401" s="449" t="s">
        <v>234</v>
      </c>
      <c r="AR401" s="449" t="s">
        <v>460</v>
      </c>
      <c r="AS401" s="449">
        <v>14</v>
      </c>
      <c r="AT401" s="449">
        <v>210741</v>
      </c>
      <c r="AU401" s="449">
        <v>12</v>
      </c>
      <c r="AV401" s="449"/>
      <c r="AW401" s="449"/>
      <c r="AX401" s="449"/>
      <c r="AY401" s="449"/>
      <c r="AZ401" s="449">
        <v>1</v>
      </c>
      <c r="BA401" s="449">
        <v>2</v>
      </c>
      <c r="BB401" s="449">
        <v>2007</v>
      </c>
      <c r="BC401" s="449">
        <v>20080425</v>
      </c>
      <c r="BD401" s="449">
        <v>20080602</v>
      </c>
      <c r="BE401" s="449" t="s">
        <v>453</v>
      </c>
      <c r="BF401" s="449" t="s">
        <v>454</v>
      </c>
      <c r="BG401" s="449" t="s">
        <v>455</v>
      </c>
      <c r="BH401" s="449" t="s">
        <v>213</v>
      </c>
      <c r="BI401" s="449" t="s">
        <v>192</v>
      </c>
      <c r="BJ401" s="449" t="s">
        <v>193</v>
      </c>
      <c r="BK401" s="449" t="s">
        <v>237</v>
      </c>
      <c r="BL401" s="449">
        <v>9.07</v>
      </c>
      <c r="BM401" s="449"/>
      <c r="BN401" s="449" t="s">
        <v>195</v>
      </c>
      <c r="BO401" s="449">
        <v>5000</v>
      </c>
      <c r="BP401" s="449">
        <v>17375</v>
      </c>
      <c r="BQ401" s="449">
        <v>0</v>
      </c>
      <c r="BR401" s="449">
        <v>290</v>
      </c>
      <c r="BS401" s="449">
        <v>5000</v>
      </c>
      <c r="BT401" s="449">
        <v>1390</v>
      </c>
      <c r="BU401" s="449"/>
      <c r="BV401" s="449"/>
      <c r="BW401" s="449" t="s">
        <v>196</v>
      </c>
      <c r="BX401" s="449">
        <v>7.7200000000000005E-2</v>
      </c>
      <c r="BY401" s="449"/>
      <c r="BZ401" s="449">
        <v>661</v>
      </c>
      <c r="CA401" s="449"/>
      <c r="CB401" s="449"/>
      <c r="CC401" s="449" t="s">
        <v>457</v>
      </c>
      <c r="CD401" s="449" t="s">
        <v>458</v>
      </c>
      <c r="CE401" s="449" t="s">
        <v>459</v>
      </c>
      <c r="CF401" s="449" t="s">
        <v>231</v>
      </c>
      <c r="CG401" s="449" t="s">
        <v>427</v>
      </c>
      <c r="CH401" s="449" t="s">
        <v>460</v>
      </c>
      <c r="CI401" s="449" t="s">
        <v>195</v>
      </c>
    </row>
    <row r="402" spans="1:87" x14ac:dyDescent="0.3">
      <c r="A402">
        <f t="shared" si="22"/>
        <v>186313</v>
      </c>
      <c r="B402" t="s">
        <v>2677</v>
      </c>
      <c r="C402" s="389" t="str">
        <f t="shared" si="23"/>
        <v>186313</v>
      </c>
      <c r="D402" s="297" t="s">
        <v>1243</v>
      </c>
      <c r="E402" s="435" t="s">
        <v>1754</v>
      </c>
      <c r="F402" s="435" t="s">
        <v>1607</v>
      </c>
      <c r="G402" s="435" t="s">
        <v>1399</v>
      </c>
      <c r="H402" s="436">
        <v>2008</v>
      </c>
      <c r="I402" s="435" t="s">
        <v>1686</v>
      </c>
      <c r="J402" s="435" t="s">
        <v>1687</v>
      </c>
      <c r="K402" s="435" t="s">
        <v>1612</v>
      </c>
      <c r="L402" s="437">
        <v>39952</v>
      </c>
      <c r="M402" s="437">
        <v>39952</v>
      </c>
      <c r="N402" s="435" t="s">
        <v>1608</v>
      </c>
      <c r="O402" s="436">
        <v>29788</v>
      </c>
      <c r="P402" s="435" t="s">
        <v>1341</v>
      </c>
      <c r="Q402" s="441"/>
      <c r="R402" s="435" t="s">
        <v>1613</v>
      </c>
      <c r="S402" s="436">
        <v>57072</v>
      </c>
      <c r="T402" s="435" t="s">
        <v>1341</v>
      </c>
      <c r="U402" s="438"/>
      <c r="V402" s="435" t="s">
        <v>1341</v>
      </c>
      <c r="W402" s="435" t="s">
        <v>1341</v>
      </c>
      <c r="X402" s="436" t="b">
        <v>0</v>
      </c>
      <c r="Y402" s="435" t="s">
        <v>1341</v>
      </c>
      <c r="Z402" s="435" t="s">
        <v>1341</v>
      </c>
      <c r="AA402" t="str">
        <f t="shared" si="24"/>
        <v>H-Cowichan River H</v>
      </c>
      <c r="AN402" s="449" t="s">
        <v>188</v>
      </c>
      <c r="AO402" s="449">
        <v>4.0999999999999996</v>
      </c>
      <c r="AP402" s="449">
        <v>20080204</v>
      </c>
      <c r="AQ402" s="449" t="s">
        <v>234</v>
      </c>
      <c r="AR402" s="449" t="s">
        <v>452</v>
      </c>
      <c r="AS402" s="449">
        <v>14</v>
      </c>
      <c r="AT402" s="449">
        <v>210743</v>
      </c>
      <c r="AU402" s="449">
        <v>12</v>
      </c>
      <c r="AV402" s="449"/>
      <c r="AW402" s="449"/>
      <c r="AX402" s="449"/>
      <c r="AY402" s="449"/>
      <c r="AZ402" s="449">
        <v>1</v>
      </c>
      <c r="BA402" s="449">
        <v>2</v>
      </c>
      <c r="BB402" s="449">
        <v>2006</v>
      </c>
      <c r="BC402" s="449">
        <v>20070418</v>
      </c>
      <c r="BD402" s="449">
        <v>20070625</v>
      </c>
      <c r="BE402" s="449" t="s">
        <v>453</v>
      </c>
      <c r="BF402" s="449" t="s">
        <v>454</v>
      </c>
      <c r="BG402" s="449" t="s">
        <v>455</v>
      </c>
      <c r="BH402" s="449" t="s">
        <v>213</v>
      </c>
      <c r="BI402" s="449" t="s">
        <v>192</v>
      </c>
      <c r="BJ402" s="449" t="s">
        <v>279</v>
      </c>
      <c r="BK402" s="449" t="s">
        <v>237</v>
      </c>
      <c r="BL402" s="449">
        <v>5.04</v>
      </c>
      <c r="BM402" s="449"/>
      <c r="BN402" s="449" t="s">
        <v>195</v>
      </c>
      <c r="BO402" s="449">
        <v>5000</v>
      </c>
      <c r="BP402" s="449">
        <v>16285</v>
      </c>
      <c r="BQ402" s="449">
        <v>0</v>
      </c>
      <c r="BR402" s="449">
        <v>838</v>
      </c>
      <c r="BS402" s="449">
        <v>5000</v>
      </c>
      <c r="BT402" s="449">
        <v>1613</v>
      </c>
      <c r="BU402" s="449">
        <v>0</v>
      </c>
      <c r="BV402" s="449">
        <v>31</v>
      </c>
      <c r="BW402" s="449" t="s">
        <v>196</v>
      </c>
      <c r="BX402" s="449">
        <v>8.7599999999999997E-2</v>
      </c>
      <c r="BY402" s="449">
        <v>42</v>
      </c>
      <c r="BZ402" s="449">
        <v>605</v>
      </c>
      <c r="CA402" s="449"/>
      <c r="CB402" s="449" t="s">
        <v>461</v>
      </c>
      <c r="CC402" s="449" t="s">
        <v>457</v>
      </c>
      <c r="CD402" s="449" t="s">
        <v>458</v>
      </c>
      <c r="CE402" s="449" t="s">
        <v>459</v>
      </c>
      <c r="CF402" s="449" t="s">
        <v>231</v>
      </c>
      <c r="CG402" s="449" t="s">
        <v>427</v>
      </c>
      <c r="CH402" s="449" t="s">
        <v>460</v>
      </c>
      <c r="CI402" s="449" t="s">
        <v>196</v>
      </c>
    </row>
    <row r="403" spans="1:87" x14ac:dyDescent="0.3">
      <c r="A403">
        <f t="shared" si="22"/>
        <v>186314</v>
      </c>
      <c r="B403" t="s">
        <v>2677</v>
      </c>
      <c r="C403" s="389" t="str">
        <f t="shared" si="23"/>
        <v>186314</v>
      </c>
      <c r="D403" s="297" t="s">
        <v>1243</v>
      </c>
      <c r="E403" s="435" t="s">
        <v>1755</v>
      </c>
      <c r="F403" s="435" t="s">
        <v>1607</v>
      </c>
      <c r="G403" s="435" t="s">
        <v>1399</v>
      </c>
      <c r="H403" s="436">
        <v>2008</v>
      </c>
      <c r="I403" s="435" t="s">
        <v>1686</v>
      </c>
      <c r="J403" s="435" t="s">
        <v>1687</v>
      </c>
      <c r="K403" s="435" t="s">
        <v>1612</v>
      </c>
      <c r="L403" s="437">
        <v>39952</v>
      </c>
      <c r="M403" s="437">
        <v>39952</v>
      </c>
      <c r="N403" s="435" t="s">
        <v>1608</v>
      </c>
      <c r="O403" s="436">
        <v>29012</v>
      </c>
      <c r="P403" s="435" t="s">
        <v>1341</v>
      </c>
      <c r="Q403" s="441"/>
      <c r="R403" s="435" t="s">
        <v>1613</v>
      </c>
      <c r="S403" s="436">
        <v>55585</v>
      </c>
      <c r="T403" s="435" t="s">
        <v>1608</v>
      </c>
      <c r="U403" s="439">
        <v>146</v>
      </c>
      <c r="V403" s="435" t="s">
        <v>1341</v>
      </c>
      <c r="W403" s="435" t="s">
        <v>1341</v>
      </c>
      <c r="X403" s="436" t="b">
        <v>0</v>
      </c>
      <c r="Y403" s="435" t="s">
        <v>1341</v>
      </c>
      <c r="Z403" s="435" t="s">
        <v>1341</v>
      </c>
      <c r="AA403" t="str">
        <f t="shared" si="24"/>
        <v>H-Cowichan River H</v>
      </c>
      <c r="AN403" s="449" t="s">
        <v>188</v>
      </c>
      <c r="AO403" s="449">
        <v>4.0999999999999996</v>
      </c>
      <c r="AP403" s="449">
        <v>20090902</v>
      </c>
      <c r="AQ403" s="449" t="s">
        <v>234</v>
      </c>
      <c r="AR403" s="449" t="s">
        <v>306</v>
      </c>
      <c r="AS403" s="449">
        <v>14</v>
      </c>
      <c r="AT403" s="449">
        <v>210744</v>
      </c>
      <c r="AU403" s="449">
        <v>12</v>
      </c>
      <c r="AV403" s="449"/>
      <c r="AW403" s="449"/>
      <c r="AX403" s="449"/>
      <c r="AY403" s="449"/>
      <c r="AZ403" s="449">
        <v>1</v>
      </c>
      <c r="BA403" s="449">
        <v>3</v>
      </c>
      <c r="BB403" s="449">
        <v>2006</v>
      </c>
      <c r="BC403" s="449">
        <v>20070518</v>
      </c>
      <c r="BD403" s="449">
        <v>20070610</v>
      </c>
      <c r="BE403" s="449" t="s">
        <v>307</v>
      </c>
      <c r="BF403" s="449" t="s">
        <v>308</v>
      </c>
      <c r="BG403" s="449" t="s">
        <v>309</v>
      </c>
      <c r="BH403" s="449" t="s">
        <v>213</v>
      </c>
      <c r="BI403" s="449" t="s">
        <v>192</v>
      </c>
      <c r="BJ403" s="449" t="s">
        <v>193</v>
      </c>
      <c r="BK403" s="449" t="s">
        <v>237</v>
      </c>
      <c r="BL403" s="449">
        <v>8.25</v>
      </c>
      <c r="BM403" s="449"/>
      <c r="BN403" s="449" t="s">
        <v>195</v>
      </c>
      <c r="BO403" s="449">
        <v>5000</v>
      </c>
      <c r="BP403" s="449">
        <v>94725</v>
      </c>
      <c r="BQ403" s="449">
        <v>0</v>
      </c>
      <c r="BR403" s="449">
        <v>1135</v>
      </c>
      <c r="BS403" s="449">
        <v>5000</v>
      </c>
      <c r="BT403" s="449">
        <v>628420</v>
      </c>
      <c r="BU403" s="449">
        <v>0</v>
      </c>
      <c r="BV403" s="449">
        <v>21650</v>
      </c>
      <c r="BW403" s="449" t="s">
        <v>214</v>
      </c>
      <c r="BX403" s="449">
        <v>5.74E-2</v>
      </c>
      <c r="BY403" s="449">
        <v>30</v>
      </c>
      <c r="BZ403" s="449">
        <v>627</v>
      </c>
      <c r="CA403" s="449"/>
      <c r="CB403" s="449"/>
      <c r="CC403" s="449" t="s">
        <v>310</v>
      </c>
      <c r="CD403" s="449" t="s">
        <v>311</v>
      </c>
      <c r="CE403" s="449" t="s">
        <v>310</v>
      </c>
      <c r="CF403" s="449" t="s">
        <v>231</v>
      </c>
      <c r="CG403" s="449" t="s">
        <v>294</v>
      </c>
      <c r="CH403" s="449" t="s">
        <v>306</v>
      </c>
      <c r="CI403" s="449" t="s">
        <v>188</v>
      </c>
    </row>
    <row r="404" spans="1:87" x14ac:dyDescent="0.3">
      <c r="A404">
        <f t="shared" si="22"/>
        <v>186315</v>
      </c>
      <c r="B404" t="s">
        <v>2677</v>
      </c>
      <c r="C404" s="389" t="str">
        <f t="shared" si="23"/>
        <v>186315</v>
      </c>
      <c r="D404" s="297" t="s">
        <v>1243</v>
      </c>
      <c r="E404" s="435" t="s">
        <v>1756</v>
      </c>
      <c r="F404" s="435" t="s">
        <v>1607</v>
      </c>
      <c r="G404" s="435" t="s">
        <v>1399</v>
      </c>
      <c r="H404" s="436">
        <v>2008</v>
      </c>
      <c r="I404" s="435" t="s">
        <v>1686</v>
      </c>
      <c r="J404" s="435" t="s">
        <v>1687</v>
      </c>
      <c r="K404" s="435" t="s">
        <v>1612</v>
      </c>
      <c r="L404" s="437">
        <v>39952</v>
      </c>
      <c r="M404" s="437">
        <v>39952</v>
      </c>
      <c r="N404" s="435" t="s">
        <v>1608</v>
      </c>
      <c r="O404" s="436">
        <v>29830</v>
      </c>
      <c r="P404" s="435" t="s">
        <v>1341</v>
      </c>
      <c r="Q404" s="441"/>
      <c r="R404" s="435" t="s">
        <v>1613</v>
      </c>
      <c r="S404" s="436">
        <v>57152</v>
      </c>
      <c r="T404" s="435" t="s">
        <v>1341</v>
      </c>
      <c r="U404" s="438"/>
      <c r="V404" s="435" t="s">
        <v>1341</v>
      </c>
      <c r="W404" s="435" t="s">
        <v>1341</v>
      </c>
      <c r="X404" s="436" t="b">
        <v>0</v>
      </c>
      <c r="Y404" s="435" t="s">
        <v>1341</v>
      </c>
      <c r="Z404" s="435" t="s">
        <v>1341</v>
      </c>
      <c r="AA404" t="str">
        <f t="shared" si="24"/>
        <v>H-Cowichan River H</v>
      </c>
      <c r="AN404" s="449" t="s">
        <v>188</v>
      </c>
      <c r="AO404" s="449">
        <v>4.0999999999999996</v>
      </c>
      <c r="AP404" s="449">
        <v>20150327</v>
      </c>
      <c r="AQ404" s="449" t="s">
        <v>225</v>
      </c>
      <c r="AR404" s="449" t="s">
        <v>225</v>
      </c>
      <c r="AS404" s="449">
        <v>4</v>
      </c>
      <c r="AT404" s="449">
        <v>210745</v>
      </c>
      <c r="AU404" s="449">
        <v>0</v>
      </c>
      <c r="AV404" s="449"/>
      <c r="AW404" s="449"/>
      <c r="AX404" s="449"/>
      <c r="AY404" s="449"/>
      <c r="AZ404" s="449">
        <v>1</v>
      </c>
      <c r="BA404" s="449">
        <v>3</v>
      </c>
      <c r="BB404" s="449">
        <v>2006</v>
      </c>
      <c r="BC404" s="449">
        <v>20070611</v>
      </c>
      <c r="BD404" s="449">
        <v>20070611</v>
      </c>
      <c r="BE404" s="449" t="s">
        <v>403</v>
      </c>
      <c r="BF404" s="449" t="s">
        <v>404</v>
      </c>
      <c r="BG404" s="449" t="s">
        <v>388</v>
      </c>
      <c r="BH404" s="449"/>
      <c r="BI404" s="449" t="s">
        <v>192</v>
      </c>
      <c r="BJ404" s="449"/>
      <c r="BK404" s="449"/>
      <c r="BL404" s="449">
        <v>4.2699999999999996</v>
      </c>
      <c r="BM404" s="449">
        <v>73</v>
      </c>
      <c r="BN404" s="449"/>
      <c r="BO404" s="449">
        <v>5000</v>
      </c>
      <c r="BP404" s="449">
        <v>161018</v>
      </c>
      <c r="BQ404" s="449">
        <v>0</v>
      </c>
      <c r="BR404" s="449">
        <v>798</v>
      </c>
      <c r="BS404" s="449">
        <v>5000</v>
      </c>
      <c r="BT404" s="449">
        <v>956</v>
      </c>
      <c r="BU404" s="449"/>
      <c r="BV404" s="449"/>
      <c r="BW404" s="449"/>
      <c r="BX404" s="449">
        <v>5.8999999999999999E-3</v>
      </c>
      <c r="BY404" s="449"/>
      <c r="BZ404" s="449"/>
      <c r="CA404" s="449"/>
      <c r="CB404" s="449" t="s">
        <v>2559</v>
      </c>
      <c r="CC404" s="449" t="s">
        <v>405</v>
      </c>
      <c r="CD404" s="449" t="s">
        <v>406</v>
      </c>
      <c r="CE404" s="449" t="s">
        <v>390</v>
      </c>
      <c r="CF404" s="449" t="s">
        <v>231</v>
      </c>
      <c r="CG404" s="449" t="s">
        <v>392</v>
      </c>
      <c r="CH404" s="449" t="s">
        <v>393</v>
      </c>
      <c r="CI404" s="449" t="s">
        <v>195</v>
      </c>
    </row>
    <row r="405" spans="1:87" x14ac:dyDescent="0.3">
      <c r="A405">
        <f t="shared" si="22"/>
        <v>186316</v>
      </c>
      <c r="B405" t="s">
        <v>2677</v>
      </c>
      <c r="C405" s="389" t="str">
        <f t="shared" si="23"/>
        <v>186316</v>
      </c>
      <c r="D405" s="297" t="s">
        <v>1243</v>
      </c>
      <c r="E405" s="435" t="s">
        <v>1757</v>
      </c>
      <c r="F405" s="435" t="s">
        <v>1607</v>
      </c>
      <c r="G405" s="435" t="s">
        <v>1399</v>
      </c>
      <c r="H405" s="436">
        <v>2008</v>
      </c>
      <c r="I405" s="435" t="s">
        <v>1686</v>
      </c>
      <c r="J405" s="435" t="s">
        <v>1687</v>
      </c>
      <c r="K405" s="435" t="s">
        <v>1612</v>
      </c>
      <c r="L405" s="437">
        <v>39952</v>
      </c>
      <c r="M405" s="437">
        <v>39952</v>
      </c>
      <c r="N405" s="435" t="s">
        <v>1608</v>
      </c>
      <c r="O405" s="436">
        <v>27894</v>
      </c>
      <c r="P405" s="435" t="s">
        <v>1341</v>
      </c>
      <c r="Q405" s="438"/>
      <c r="R405" s="435" t="s">
        <v>1613</v>
      </c>
      <c r="S405" s="436">
        <v>53443</v>
      </c>
      <c r="T405" s="435" t="s">
        <v>1608</v>
      </c>
      <c r="U405" s="439">
        <v>141</v>
      </c>
      <c r="V405" s="435" t="s">
        <v>1341</v>
      </c>
      <c r="W405" s="435" t="s">
        <v>1341</v>
      </c>
      <c r="X405" s="436" t="b">
        <v>0</v>
      </c>
      <c r="Y405" s="435" t="s">
        <v>1341</v>
      </c>
      <c r="Z405" s="435" t="s">
        <v>1341</v>
      </c>
      <c r="AA405" t="str">
        <f t="shared" si="24"/>
        <v>H-Cowichan River H</v>
      </c>
      <c r="AN405" s="449" t="s">
        <v>188</v>
      </c>
      <c r="AO405" s="449">
        <v>4.0999999999999996</v>
      </c>
      <c r="AP405" s="449">
        <v>20101203</v>
      </c>
      <c r="AQ405" s="449" t="s">
        <v>234</v>
      </c>
      <c r="AR405" s="449" t="s">
        <v>419</v>
      </c>
      <c r="AS405" s="449">
        <v>14</v>
      </c>
      <c r="AT405" s="449">
        <v>210777</v>
      </c>
      <c r="AU405" s="449">
        <v>12</v>
      </c>
      <c r="AV405" s="449"/>
      <c r="AW405" s="449"/>
      <c r="AX405" s="449"/>
      <c r="AY405" s="449"/>
      <c r="AZ405" s="449">
        <v>1</v>
      </c>
      <c r="BA405" s="449">
        <v>2</v>
      </c>
      <c r="BB405" s="449">
        <v>2007</v>
      </c>
      <c r="BC405" s="449">
        <v>20080519</v>
      </c>
      <c r="BD405" s="449">
        <v>20080519</v>
      </c>
      <c r="BE405" s="449" t="s">
        <v>420</v>
      </c>
      <c r="BF405" s="449" t="s">
        <v>421</v>
      </c>
      <c r="BG405" s="449" t="s">
        <v>422</v>
      </c>
      <c r="BH405" s="449" t="s">
        <v>213</v>
      </c>
      <c r="BI405" s="449" t="s">
        <v>192</v>
      </c>
      <c r="BJ405" s="449" t="s">
        <v>193</v>
      </c>
      <c r="BK405" s="449" t="s">
        <v>194</v>
      </c>
      <c r="BL405" s="449">
        <v>5.67</v>
      </c>
      <c r="BM405" s="449"/>
      <c r="BN405" s="449" t="s">
        <v>195</v>
      </c>
      <c r="BO405" s="449">
        <v>5000</v>
      </c>
      <c r="BP405" s="449">
        <v>107152</v>
      </c>
      <c r="BQ405" s="449">
        <v>0</v>
      </c>
      <c r="BR405" s="449">
        <v>202</v>
      </c>
      <c r="BS405" s="449">
        <v>5000</v>
      </c>
      <c r="BT405" s="449">
        <v>1347420</v>
      </c>
      <c r="BU405" s="449">
        <v>0</v>
      </c>
      <c r="BV405" s="449">
        <v>330518</v>
      </c>
      <c r="BW405" s="449" t="s">
        <v>214</v>
      </c>
      <c r="BX405" s="449">
        <v>2.5600000000000001E-2</v>
      </c>
      <c r="BY405" s="449">
        <v>15</v>
      </c>
      <c r="BZ405" s="449">
        <v>546</v>
      </c>
      <c r="CA405" s="449"/>
      <c r="CB405" s="449" t="s">
        <v>433</v>
      </c>
      <c r="CC405" s="449" t="s">
        <v>424</v>
      </c>
      <c r="CD405" s="449" t="s">
        <v>425</v>
      </c>
      <c r="CE405" s="449" t="s">
        <v>426</v>
      </c>
      <c r="CF405" s="449" t="s">
        <v>231</v>
      </c>
      <c r="CG405" s="449" t="s">
        <v>427</v>
      </c>
      <c r="CH405" s="449" t="s">
        <v>428</v>
      </c>
      <c r="CI405" s="449" t="s">
        <v>195</v>
      </c>
    </row>
    <row r="406" spans="1:87" x14ac:dyDescent="0.3">
      <c r="A406">
        <f t="shared" si="22"/>
        <v>186317</v>
      </c>
      <c r="B406" t="s">
        <v>2677</v>
      </c>
      <c r="C406" s="389" t="str">
        <f t="shared" si="23"/>
        <v>186317</v>
      </c>
      <c r="D406" s="297" t="s">
        <v>1243</v>
      </c>
      <c r="E406" s="435" t="s">
        <v>1758</v>
      </c>
      <c r="F406" s="435" t="s">
        <v>1607</v>
      </c>
      <c r="G406" s="435" t="s">
        <v>1399</v>
      </c>
      <c r="H406" s="436">
        <v>2008</v>
      </c>
      <c r="I406" s="435" t="s">
        <v>1686</v>
      </c>
      <c r="J406" s="435" t="s">
        <v>1687</v>
      </c>
      <c r="K406" s="435" t="s">
        <v>1612</v>
      </c>
      <c r="L406" s="437">
        <v>39952</v>
      </c>
      <c r="M406" s="437">
        <v>39952</v>
      </c>
      <c r="N406" s="435" t="s">
        <v>1608</v>
      </c>
      <c r="O406" s="436">
        <v>29354</v>
      </c>
      <c r="P406" s="435" t="s">
        <v>1341</v>
      </c>
      <c r="Q406" s="438"/>
      <c r="R406" s="435" t="s">
        <v>1613</v>
      </c>
      <c r="S406" s="436">
        <v>56240</v>
      </c>
      <c r="T406" s="435" t="s">
        <v>1341</v>
      </c>
      <c r="U406" s="438"/>
      <c r="V406" s="435" t="s">
        <v>1341</v>
      </c>
      <c r="W406" s="435" t="s">
        <v>1341</v>
      </c>
      <c r="X406" s="436" t="b">
        <v>0</v>
      </c>
      <c r="Y406" s="435" t="s">
        <v>1341</v>
      </c>
      <c r="Z406" s="435" t="s">
        <v>1341</v>
      </c>
      <c r="AA406" t="str">
        <f t="shared" si="24"/>
        <v>H-Cowichan River H</v>
      </c>
      <c r="AN406" s="449" t="s">
        <v>188</v>
      </c>
      <c r="AO406" s="449">
        <v>4.0999999999999996</v>
      </c>
      <c r="AP406" s="449">
        <v>20101203</v>
      </c>
      <c r="AQ406" s="449" t="s">
        <v>234</v>
      </c>
      <c r="AR406" s="449" t="s">
        <v>527</v>
      </c>
      <c r="AS406" s="449">
        <v>14</v>
      </c>
      <c r="AT406" s="449">
        <v>210786</v>
      </c>
      <c r="AU406" s="449">
        <v>12</v>
      </c>
      <c r="AV406" s="449"/>
      <c r="AW406" s="449"/>
      <c r="AX406" s="449"/>
      <c r="AY406" s="449"/>
      <c r="AZ406" s="449">
        <v>1</v>
      </c>
      <c r="BA406" s="449">
        <v>3</v>
      </c>
      <c r="BB406" s="449">
        <v>2007</v>
      </c>
      <c r="BC406" s="449">
        <v>20080610</v>
      </c>
      <c r="BD406" s="449">
        <v>20080610</v>
      </c>
      <c r="BE406" s="449" t="s">
        <v>534</v>
      </c>
      <c r="BF406" s="449" t="s">
        <v>529</v>
      </c>
      <c r="BG406" s="449" t="s">
        <v>530</v>
      </c>
      <c r="BH406" s="449" t="s">
        <v>213</v>
      </c>
      <c r="BI406" s="449" t="s">
        <v>192</v>
      </c>
      <c r="BJ406" s="449" t="s">
        <v>279</v>
      </c>
      <c r="BK406" s="449" t="s">
        <v>194</v>
      </c>
      <c r="BL406" s="449">
        <v>4.8899999999999997</v>
      </c>
      <c r="BM406" s="449">
        <v>85</v>
      </c>
      <c r="BN406" s="449" t="s">
        <v>195</v>
      </c>
      <c r="BO406" s="449">
        <v>5000</v>
      </c>
      <c r="BP406" s="449">
        <v>210854</v>
      </c>
      <c r="BQ406" s="449"/>
      <c r="BR406" s="449"/>
      <c r="BS406" s="449"/>
      <c r="BT406" s="449"/>
      <c r="BU406" s="449"/>
      <c r="BV406" s="449"/>
      <c r="BW406" s="449" t="s">
        <v>214</v>
      </c>
      <c r="BX406" s="449">
        <v>0</v>
      </c>
      <c r="BY406" s="449">
        <v>21</v>
      </c>
      <c r="BZ406" s="449">
        <v>535</v>
      </c>
      <c r="CA406" s="449"/>
      <c r="CB406" s="449"/>
      <c r="CC406" s="449" t="s">
        <v>535</v>
      </c>
      <c r="CD406" s="449" t="s">
        <v>532</v>
      </c>
      <c r="CE406" s="449" t="s">
        <v>531</v>
      </c>
      <c r="CF406" s="449" t="s">
        <v>231</v>
      </c>
      <c r="CG406" s="449" t="s">
        <v>522</v>
      </c>
      <c r="CH406" s="449" t="s">
        <v>533</v>
      </c>
      <c r="CI406" s="449" t="s">
        <v>195</v>
      </c>
    </row>
    <row r="407" spans="1:87" x14ac:dyDescent="0.3">
      <c r="A407">
        <f t="shared" si="22"/>
        <v>186318</v>
      </c>
      <c r="B407" t="s">
        <v>2677</v>
      </c>
      <c r="C407" s="389" t="str">
        <f t="shared" si="23"/>
        <v>186318</v>
      </c>
      <c r="D407" s="297" t="s">
        <v>1243</v>
      </c>
      <c r="E407" s="435" t="s">
        <v>1759</v>
      </c>
      <c r="F407" s="435" t="s">
        <v>1607</v>
      </c>
      <c r="G407" s="435" t="s">
        <v>1399</v>
      </c>
      <c r="H407" s="436">
        <v>2008</v>
      </c>
      <c r="I407" s="435" t="s">
        <v>1686</v>
      </c>
      <c r="J407" s="435" t="s">
        <v>1687</v>
      </c>
      <c r="K407" s="435" t="s">
        <v>1612</v>
      </c>
      <c r="L407" s="437">
        <v>39952</v>
      </c>
      <c r="M407" s="437">
        <v>39952</v>
      </c>
      <c r="N407" s="435" t="s">
        <v>1608</v>
      </c>
      <c r="O407" s="436">
        <v>29211</v>
      </c>
      <c r="P407" s="435" t="s">
        <v>1341</v>
      </c>
      <c r="Q407" s="441"/>
      <c r="R407" s="435" t="s">
        <v>1613</v>
      </c>
      <c r="S407" s="436">
        <v>55966</v>
      </c>
      <c r="T407" s="435" t="s">
        <v>1608</v>
      </c>
      <c r="U407" s="439">
        <v>147</v>
      </c>
      <c r="V407" s="435" t="s">
        <v>1341</v>
      </c>
      <c r="W407" s="435" t="s">
        <v>1341</v>
      </c>
      <c r="X407" s="436" t="b">
        <v>0</v>
      </c>
      <c r="Y407" s="435" t="s">
        <v>1341</v>
      </c>
      <c r="Z407" s="435" t="s">
        <v>1341</v>
      </c>
      <c r="AA407" t="str">
        <f t="shared" si="24"/>
        <v>H-Cowichan River H</v>
      </c>
      <c r="AN407" s="449" t="s">
        <v>188</v>
      </c>
      <c r="AO407" s="449">
        <v>4.0999999999999996</v>
      </c>
      <c r="AP407" s="449">
        <v>20101203</v>
      </c>
      <c r="AQ407" s="449" t="s">
        <v>234</v>
      </c>
      <c r="AR407" s="449" t="s">
        <v>460</v>
      </c>
      <c r="AS407" s="449">
        <v>14</v>
      </c>
      <c r="AT407" s="449">
        <v>210787</v>
      </c>
      <c r="AU407" s="449">
        <v>12</v>
      </c>
      <c r="AV407" s="449"/>
      <c r="AW407" s="449"/>
      <c r="AX407" s="449"/>
      <c r="AY407" s="449"/>
      <c r="AZ407" s="449">
        <v>1</v>
      </c>
      <c r="BA407" s="449">
        <v>2</v>
      </c>
      <c r="BB407" s="449">
        <v>2007</v>
      </c>
      <c r="BC407" s="449">
        <v>20080425</v>
      </c>
      <c r="BD407" s="449">
        <v>20080602</v>
      </c>
      <c r="BE407" s="449" t="s">
        <v>453</v>
      </c>
      <c r="BF407" s="449" t="s">
        <v>454</v>
      </c>
      <c r="BG407" s="449" t="s">
        <v>455</v>
      </c>
      <c r="BH407" s="449" t="s">
        <v>213</v>
      </c>
      <c r="BI407" s="449" t="s">
        <v>192</v>
      </c>
      <c r="BJ407" s="449" t="s">
        <v>193</v>
      </c>
      <c r="BK407" s="449"/>
      <c r="BL407" s="449">
        <v>5.04</v>
      </c>
      <c r="BM407" s="449"/>
      <c r="BN407" s="449"/>
      <c r="BO407" s="449">
        <v>5000</v>
      </c>
      <c r="BP407" s="449">
        <v>197192</v>
      </c>
      <c r="BQ407" s="449">
        <v>0</v>
      </c>
      <c r="BR407" s="449">
        <v>3287</v>
      </c>
      <c r="BS407" s="449">
        <v>5000</v>
      </c>
      <c r="BT407" s="449">
        <v>15775</v>
      </c>
      <c r="BU407" s="449"/>
      <c r="BV407" s="449"/>
      <c r="BW407" s="449"/>
      <c r="BX407" s="449">
        <v>7.7200000000000005E-2</v>
      </c>
      <c r="BY407" s="449"/>
      <c r="BZ407" s="449">
        <v>661</v>
      </c>
      <c r="CA407" s="449"/>
      <c r="CB407" s="449" t="s">
        <v>463</v>
      </c>
      <c r="CC407" s="449" t="s">
        <v>457</v>
      </c>
      <c r="CD407" s="449" t="s">
        <v>458</v>
      </c>
      <c r="CE407" s="449" t="s">
        <v>459</v>
      </c>
      <c r="CF407" s="449" t="s">
        <v>231</v>
      </c>
      <c r="CG407" s="449" t="s">
        <v>427</v>
      </c>
      <c r="CH407" s="449" t="s">
        <v>460</v>
      </c>
      <c r="CI407" s="449" t="s">
        <v>195</v>
      </c>
    </row>
    <row r="408" spans="1:87" x14ac:dyDescent="0.3">
      <c r="A408">
        <f t="shared" ref="A408:A471" si="25">1*E408</f>
        <v>632987</v>
      </c>
      <c r="B408" t="s">
        <v>2677</v>
      </c>
      <c r="C408" s="389" t="str">
        <f t="shared" ref="C408:C471" si="26">TEXT(E408,"0#####")</f>
        <v>632987</v>
      </c>
      <c r="D408" s="297" t="s">
        <v>553</v>
      </c>
      <c r="E408" s="435" t="s">
        <v>2205</v>
      </c>
      <c r="F408" s="435" t="s">
        <v>1607</v>
      </c>
      <c r="G408" s="435" t="s">
        <v>553</v>
      </c>
      <c r="H408" s="436">
        <v>2005</v>
      </c>
      <c r="I408" s="435" t="s">
        <v>1341</v>
      </c>
      <c r="J408" s="435" t="s">
        <v>2202</v>
      </c>
      <c r="K408" s="435" t="s">
        <v>1612</v>
      </c>
      <c r="L408" s="437">
        <v>38869</v>
      </c>
      <c r="M408" s="437">
        <v>38869</v>
      </c>
      <c r="N408" s="435" t="s">
        <v>1608</v>
      </c>
      <c r="O408" s="436">
        <v>51864</v>
      </c>
      <c r="P408" s="435" t="s">
        <v>1341</v>
      </c>
      <c r="Q408" s="438"/>
      <c r="R408" s="435" t="s">
        <v>1341</v>
      </c>
      <c r="S408" s="440"/>
      <c r="T408" s="435" t="s">
        <v>1341</v>
      </c>
      <c r="U408" s="441"/>
      <c r="V408" s="435" t="s">
        <v>1341</v>
      </c>
      <c r="W408" s="435" t="s">
        <v>1341</v>
      </c>
      <c r="X408" s="436" t="b">
        <v>0</v>
      </c>
      <c r="Y408" s="435" t="s">
        <v>1341</v>
      </c>
      <c r="Z408" s="435" t="s">
        <v>1341</v>
      </c>
      <c r="AA408" t="str">
        <f t="shared" si="24"/>
        <v>NA</v>
      </c>
      <c r="AN408" s="449" t="s">
        <v>188</v>
      </c>
      <c r="AO408" s="449">
        <v>4.0999999999999996</v>
      </c>
      <c r="AP408" s="449">
        <v>20101203</v>
      </c>
      <c r="AQ408" s="449" t="s">
        <v>234</v>
      </c>
      <c r="AR408" s="449" t="s">
        <v>306</v>
      </c>
      <c r="AS408" s="449">
        <v>14</v>
      </c>
      <c r="AT408" s="449">
        <v>210788</v>
      </c>
      <c r="AU408" s="449">
        <v>12</v>
      </c>
      <c r="AV408" s="449"/>
      <c r="AW408" s="449"/>
      <c r="AX408" s="449" t="s">
        <v>250</v>
      </c>
      <c r="AY408" s="449" t="s">
        <v>322</v>
      </c>
      <c r="AZ408" s="449">
        <v>1</v>
      </c>
      <c r="BA408" s="449">
        <v>3</v>
      </c>
      <c r="BB408" s="449">
        <v>2007</v>
      </c>
      <c r="BC408" s="449">
        <v>20080501</v>
      </c>
      <c r="BD408" s="449">
        <v>20080605</v>
      </c>
      <c r="BE408" s="449" t="s">
        <v>313</v>
      </c>
      <c r="BF408" s="449" t="s">
        <v>314</v>
      </c>
      <c r="BG408" s="449" t="s">
        <v>315</v>
      </c>
      <c r="BH408" s="449"/>
      <c r="BI408" s="449" t="s">
        <v>192</v>
      </c>
      <c r="BJ408" s="449" t="s">
        <v>193</v>
      </c>
      <c r="BK408" s="449"/>
      <c r="BL408" s="449">
        <v>8.25</v>
      </c>
      <c r="BM408" s="449"/>
      <c r="BN408" s="449"/>
      <c r="BO408" s="449">
        <v>5000</v>
      </c>
      <c r="BP408" s="449">
        <v>180974</v>
      </c>
      <c r="BQ408" s="449"/>
      <c r="BR408" s="449"/>
      <c r="BS408" s="449">
        <v>5000</v>
      </c>
      <c r="BT408" s="449">
        <v>724</v>
      </c>
      <c r="BU408" s="449"/>
      <c r="BV408" s="449"/>
      <c r="BW408" s="449"/>
      <c r="BX408" s="449">
        <v>4.0000000000000001E-3</v>
      </c>
      <c r="BY408" s="449"/>
      <c r="BZ408" s="449">
        <v>502</v>
      </c>
      <c r="CA408" s="449"/>
      <c r="CB408" s="449"/>
      <c r="CC408" s="449" t="s">
        <v>317</v>
      </c>
      <c r="CD408" s="449" t="s">
        <v>318</v>
      </c>
      <c r="CE408" s="449" t="s">
        <v>317</v>
      </c>
      <c r="CF408" s="449" t="s">
        <v>231</v>
      </c>
      <c r="CG408" s="449" t="s">
        <v>294</v>
      </c>
      <c r="CH408" s="449" t="s">
        <v>306</v>
      </c>
      <c r="CI408" s="449" t="s">
        <v>195</v>
      </c>
    </row>
    <row r="409" spans="1:87" x14ac:dyDescent="0.3">
      <c r="A409">
        <f t="shared" si="25"/>
        <v>633492</v>
      </c>
      <c r="B409" t="s">
        <v>2677</v>
      </c>
      <c r="C409" s="389" t="str">
        <f t="shared" si="26"/>
        <v>633492</v>
      </c>
      <c r="D409" s="297" t="s">
        <v>553</v>
      </c>
      <c r="E409" s="435" t="s">
        <v>2204</v>
      </c>
      <c r="F409" s="435" t="s">
        <v>1607</v>
      </c>
      <c r="G409" s="435" t="s">
        <v>553</v>
      </c>
      <c r="H409" s="436">
        <v>2006</v>
      </c>
      <c r="I409" s="435" t="s">
        <v>1341</v>
      </c>
      <c r="J409" s="435" t="s">
        <v>1799</v>
      </c>
      <c r="K409" s="435" t="s">
        <v>1612</v>
      </c>
      <c r="L409" s="437">
        <v>39261</v>
      </c>
      <c r="M409" s="437">
        <v>39265</v>
      </c>
      <c r="N409" s="435" t="s">
        <v>1608</v>
      </c>
      <c r="O409" s="436">
        <v>26122</v>
      </c>
      <c r="P409" s="435" t="s">
        <v>1341</v>
      </c>
      <c r="Q409" s="438"/>
      <c r="R409" s="435" t="s">
        <v>1341</v>
      </c>
      <c r="S409" s="440"/>
      <c r="T409" s="435" t="s">
        <v>1341</v>
      </c>
      <c r="U409" s="441"/>
      <c r="V409" s="435" t="s">
        <v>1341</v>
      </c>
      <c r="W409" s="435" t="s">
        <v>1341</v>
      </c>
      <c r="X409" s="436" t="b">
        <v>0</v>
      </c>
      <c r="Y409" s="435" t="s">
        <v>1341</v>
      </c>
      <c r="Z409" s="435" t="s">
        <v>1341</v>
      </c>
      <c r="AA409" t="str">
        <f t="shared" si="24"/>
        <v>NA</v>
      </c>
      <c r="AN409" s="449" t="s">
        <v>188</v>
      </c>
      <c r="AO409" s="449">
        <v>4.0999999999999996</v>
      </c>
      <c r="AP409" s="449">
        <v>20150327</v>
      </c>
      <c r="AQ409" s="449" t="s">
        <v>225</v>
      </c>
      <c r="AR409" s="449" t="s">
        <v>225</v>
      </c>
      <c r="AS409" s="449">
        <v>4</v>
      </c>
      <c r="AT409" s="449">
        <v>210789</v>
      </c>
      <c r="AU409" s="449">
        <v>0</v>
      </c>
      <c r="AV409" s="449"/>
      <c r="AW409" s="449"/>
      <c r="AX409" s="449"/>
      <c r="AY409" s="449"/>
      <c r="AZ409" s="449">
        <v>1</v>
      </c>
      <c r="BA409" s="449">
        <v>2</v>
      </c>
      <c r="BB409" s="449">
        <v>2007</v>
      </c>
      <c r="BC409" s="449">
        <v>20080527</v>
      </c>
      <c r="BD409" s="449">
        <v>20080527</v>
      </c>
      <c r="BE409" s="449" t="s">
        <v>386</v>
      </c>
      <c r="BF409" s="449" t="s">
        <v>387</v>
      </c>
      <c r="BG409" s="449" t="s">
        <v>388</v>
      </c>
      <c r="BH409" s="449"/>
      <c r="BI409" s="449" t="s">
        <v>192</v>
      </c>
      <c r="BJ409" s="449"/>
      <c r="BK409" s="449"/>
      <c r="BL409" s="449">
        <v>3.33</v>
      </c>
      <c r="BM409" s="449">
        <v>70</v>
      </c>
      <c r="BN409" s="449"/>
      <c r="BO409" s="449">
        <v>5000</v>
      </c>
      <c r="BP409" s="449">
        <v>216200</v>
      </c>
      <c r="BQ409" s="449">
        <v>0</v>
      </c>
      <c r="BR409" s="449">
        <v>872</v>
      </c>
      <c r="BS409" s="449">
        <v>5000</v>
      </c>
      <c r="BT409" s="449">
        <v>868</v>
      </c>
      <c r="BU409" s="449"/>
      <c r="BV409" s="449"/>
      <c r="BW409" s="449"/>
      <c r="BX409" s="449">
        <v>4.0000000000000001E-3</v>
      </c>
      <c r="BY409" s="449"/>
      <c r="BZ409" s="449"/>
      <c r="CA409" s="449"/>
      <c r="CB409" s="449" t="s">
        <v>2559</v>
      </c>
      <c r="CC409" s="449" t="s">
        <v>390</v>
      </c>
      <c r="CD409" s="449" t="s">
        <v>391</v>
      </c>
      <c r="CE409" s="449" t="s">
        <v>390</v>
      </c>
      <c r="CF409" s="449" t="s">
        <v>231</v>
      </c>
      <c r="CG409" s="449" t="s">
        <v>392</v>
      </c>
      <c r="CH409" s="449" t="s">
        <v>393</v>
      </c>
      <c r="CI409" s="449" t="s">
        <v>195</v>
      </c>
    </row>
    <row r="410" spans="1:87" x14ac:dyDescent="0.3">
      <c r="A410">
        <f t="shared" si="25"/>
        <v>633979</v>
      </c>
      <c r="B410" t="s">
        <v>2677</v>
      </c>
      <c r="C410" s="389" t="str">
        <f t="shared" si="26"/>
        <v>633979</v>
      </c>
      <c r="D410" s="297" t="s">
        <v>553</v>
      </c>
      <c r="E410" s="435" t="s">
        <v>2203</v>
      </c>
      <c r="F410" s="435" t="s">
        <v>1607</v>
      </c>
      <c r="G410" s="435" t="s">
        <v>553</v>
      </c>
      <c r="H410" s="436">
        <v>2006</v>
      </c>
      <c r="I410" s="435" t="s">
        <v>1341</v>
      </c>
      <c r="J410" s="435" t="s">
        <v>1799</v>
      </c>
      <c r="K410" s="435" t="s">
        <v>1612</v>
      </c>
      <c r="L410" s="437">
        <v>39238</v>
      </c>
      <c r="M410" s="437">
        <v>39238</v>
      </c>
      <c r="N410" s="435" t="s">
        <v>1608</v>
      </c>
      <c r="O410" s="436">
        <v>51507</v>
      </c>
      <c r="P410" s="435" t="s">
        <v>1613</v>
      </c>
      <c r="Q410" s="439">
        <v>1160</v>
      </c>
      <c r="R410" s="435" t="s">
        <v>1341</v>
      </c>
      <c r="S410" s="440"/>
      <c r="T410" s="435" t="s">
        <v>1341</v>
      </c>
      <c r="U410" s="441"/>
      <c r="V410" s="435" t="s">
        <v>1341</v>
      </c>
      <c r="W410" s="435" t="s">
        <v>1341</v>
      </c>
      <c r="X410" s="436" t="b">
        <v>0</v>
      </c>
      <c r="Y410" s="435" t="s">
        <v>1341</v>
      </c>
      <c r="Z410" s="435" t="s">
        <v>1341</v>
      </c>
      <c r="AA410" t="str">
        <f t="shared" si="24"/>
        <v>NA</v>
      </c>
      <c r="AN410" s="449" t="s">
        <v>188</v>
      </c>
      <c r="AO410" s="449">
        <v>4.0999999999999996</v>
      </c>
      <c r="AP410" s="449">
        <v>20101203</v>
      </c>
      <c r="AQ410" s="449" t="s">
        <v>234</v>
      </c>
      <c r="AR410" s="449" t="s">
        <v>275</v>
      </c>
      <c r="AS410" s="449">
        <v>14</v>
      </c>
      <c r="AT410" s="449">
        <v>210790</v>
      </c>
      <c r="AU410" s="449">
        <v>12</v>
      </c>
      <c r="AV410" s="449"/>
      <c r="AW410" s="449"/>
      <c r="AX410" s="449" t="s">
        <v>250</v>
      </c>
      <c r="AY410" s="449" t="s">
        <v>276</v>
      </c>
      <c r="AZ410" s="449">
        <v>1</v>
      </c>
      <c r="BA410" s="449">
        <v>3</v>
      </c>
      <c r="BB410" s="449">
        <v>2007</v>
      </c>
      <c r="BC410" s="449">
        <v>20080515</v>
      </c>
      <c r="BD410" s="449">
        <v>20080515</v>
      </c>
      <c r="BE410" s="449" t="s">
        <v>277</v>
      </c>
      <c r="BF410" s="449" t="s">
        <v>277</v>
      </c>
      <c r="BG410" s="449" t="s">
        <v>278</v>
      </c>
      <c r="BH410" s="449" t="s">
        <v>213</v>
      </c>
      <c r="BI410" s="449" t="s">
        <v>192</v>
      </c>
      <c r="BJ410" s="449" t="s">
        <v>279</v>
      </c>
      <c r="BK410" s="449" t="s">
        <v>194</v>
      </c>
      <c r="BL410" s="449">
        <v>5.47</v>
      </c>
      <c r="BM410" s="449"/>
      <c r="BN410" s="449" t="s">
        <v>195</v>
      </c>
      <c r="BO410" s="449">
        <v>5000</v>
      </c>
      <c r="BP410" s="449">
        <v>199251</v>
      </c>
      <c r="BQ410" s="449"/>
      <c r="BR410" s="449"/>
      <c r="BS410" s="449">
        <v>5000</v>
      </c>
      <c r="BT410" s="449">
        <v>2491</v>
      </c>
      <c r="BU410" s="449"/>
      <c r="BV410" s="449"/>
      <c r="BW410" s="449" t="s">
        <v>214</v>
      </c>
      <c r="BX410" s="449">
        <v>1.23E-2</v>
      </c>
      <c r="BY410" s="449"/>
      <c r="BZ410" s="449">
        <v>324</v>
      </c>
      <c r="CA410" s="449"/>
      <c r="CB410" s="449"/>
      <c r="CC410" s="449" t="s">
        <v>280</v>
      </c>
      <c r="CD410" s="449" t="s">
        <v>280</v>
      </c>
      <c r="CE410" s="449" t="s">
        <v>281</v>
      </c>
      <c r="CF410" s="449" t="s">
        <v>231</v>
      </c>
      <c r="CG410" s="449" t="s">
        <v>232</v>
      </c>
      <c r="CH410" s="449" t="s">
        <v>282</v>
      </c>
      <c r="CI410" s="449" t="s">
        <v>195</v>
      </c>
    </row>
    <row r="411" spans="1:87" x14ac:dyDescent="0.3">
      <c r="A411">
        <f t="shared" si="25"/>
        <v>634186</v>
      </c>
      <c r="B411" t="s">
        <v>2677</v>
      </c>
      <c r="C411" s="389" t="str">
        <f t="shared" si="26"/>
        <v>634186</v>
      </c>
      <c r="D411" s="297" t="s">
        <v>553</v>
      </c>
      <c r="E411" s="435" t="s">
        <v>2206</v>
      </c>
      <c r="F411" s="435" t="s">
        <v>1607</v>
      </c>
      <c r="G411" s="435" t="s">
        <v>553</v>
      </c>
      <c r="H411" s="436">
        <v>2007</v>
      </c>
      <c r="I411" s="435" t="s">
        <v>1341</v>
      </c>
      <c r="J411" s="435" t="s">
        <v>1799</v>
      </c>
      <c r="K411" s="435" t="s">
        <v>1612</v>
      </c>
      <c r="L411" s="437">
        <v>39612</v>
      </c>
      <c r="M411" s="437">
        <v>39644</v>
      </c>
      <c r="N411" s="435" t="s">
        <v>1608</v>
      </c>
      <c r="O411" s="436">
        <v>54717</v>
      </c>
      <c r="P411" s="435" t="s">
        <v>1341</v>
      </c>
      <c r="Q411" s="438"/>
      <c r="R411" s="435" t="s">
        <v>1341</v>
      </c>
      <c r="S411" s="440"/>
      <c r="T411" s="435" t="s">
        <v>1341</v>
      </c>
      <c r="U411" s="441"/>
      <c r="V411" s="435" t="s">
        <v>1341</v>
      </c>
      <c r="W411" s="435" t="s">
        <v>1341</v>
      </c>
      <c r="X411" s="436" t="b">
        <v>0</v>
      </c>
      <c r="Y411" s="435" t="s">
        <v>1341</v>
      </c>
      <c r="Z411" s="435" t="s">
        <v>1341</v>
      </c>
      <c r="AA411" t="str">
        <f t="shared" si="24"/>
        <v>NA</v>
      </c>
      <c r="AN411" s="449" t="s">
        <v>188</v>
      </c>
      <c r="AO411" s="449">
        <v>4.0999999999999996</v>
      </c>
      <c r="AP411" s="449">
        <v>20120620</v>
      </c>
      <c r="AQ411" s="449" t="s">
        <v>234</v>
      </c>
      <c r="AR411" s="449" t="s">
        <v>565</v>
      </c>
      <c r="AS411" s="449">
        <v>14</v>
      </c>
      <c r="AT411" s="449">
        <v>210791</v>
      </c>
      <c r="AU411" s="449">
        <v>12</v>
      </c>
      <c r="AV411" s="449"/>
      <c r="AW411" s="449"/>
      <c r="AX411" s="449"/>
      <c r="AY411" s="449"/>
      <c r="AZ411" s="449">
        <v>1</v>
      </c>
      <c r="BA411" s="449">
        <v>3</v>
      </c>
      <c r="BB411" s="449">
        <v>2007</v>
      </c>
      <c r="BC411" s="449">
        <v>20080731</v>
      </c>
      <c r="BD411" s="449">
        <v>20080806</v>
      </c>
      <c r="BE411" s="449" t="s">
        <v>574</v>
      </c>
      <c r="BF411" s="449" t="s">
        <v>567</v>
      </c>
      <c r="BG411" s="449" t="s">
        <v>568</v>
      </c>
      <c r="BH411" s="449" t="s">
        <v>191</v>
      </c>
      <c r="BI411" s="449" t="s">
        <v>192</v>
      </c>
      <c r="BJ411" s="449" t="s">
        <v>279</v>
      </c>
      <c r="BK411" s="449"/>
      <c r="BL411" s="449">
        <v>10.55</v>
      </c>
      <c r="BM411" s="449"/>
      <c r="BN411" s="449"/>
      <c r="BO411" s="449">
        <v>5000</v>
      </c>
      <c r="BP411" s="449">
        <v>186540</v>
      </c>
      <c r="BQ411" s="449">
        <v>0</v>
      </c>
      <c r="BR411" s="449">
        <v>754</v>
      </c>
      <c r="BS411" s="449">
        <v>5000</v>
      </c>
      <c r="BT411" s="449">
        <v>6030</v>
      </c>
      <c r="BU411" s="449"/>
      <c r="BV411" s="449"/>
      <c r="BW411" s="449" t="s">
        <v>214</v>
      </c>
      <c r="BX411" s="449">
        <v>3.1199999999999999E-2</v>
      </c>
      <c r="BY411" s="449">
        <v>30</v>
      </c>
      <c r="BZ411" s="449">
        <v>513</v>
      </c>
      <c r="CA411" s="449"/>
      <c r="CB411" s="449"/>
      <c r="CC411" s="449" t="s">
        <v>576</v>
      </c>
      <c r="CD411" s="449" t="s">
        <v>570</v>
      </c>
      <c r="CE411" s="449" t="s">
        <v>571</v>
      </c>
      <c r="CF411" s="449" t="s">
        <v>231</v>
      </c>
      <c r="CG411" s="449" t="s">
        <v>572</v>
      </c>
      <c r="CH411" s="449" t="s">
        <v>573</v>
      </c>
      <c r="CI411" s="449" t="s">
        <v>195</v>
      </c>
    </row>
    <row r="412" spans="1:87" x14ac:dyDescent="0.3">
      <c r="A412">
        <f t="shared" si="25"/>
        <v>634382</v>
      </c>
      <c r="B412" t="s">
        <v>2677</v>
      </c>
      <c r="C412" s="389" t="str">
        <f t="shared" si="26"/>
        <v>634382</v>
      </c>
      <c r="D412" s="297" t="s">
        <v>553</v>
      </c>
      <c r="E412" s="435" t="s">
        <v>2651</v>
      </c>
      <c r="F412" s="435" t="s">
        <v>1607</v>
      </c>
      <c r="G412" s="435" t="s">
        <v>553</v>
      </c>
      <c r="H412" s="436">
        <v>2008</v>
      </c>
      <c r="I412" s="435" t="s">
        <v>1341</v>
      </c>
      <c r="J412" s="435" t="s">
        <v>1799</v>
      </c>
      <c r="K412" s="435" t="s">
        <v>1612</v>
      </c>
      <c r="L412" s="437">
        <v>39976</v>
      </c>
      <c r="M412" s="437">
        <v>39996</v>
      </c>
      <c r="N412" s="435" t="s">
        <v>1608</v>
      </c>
      <c r="O412" s="436">
        <v>46476</v>
      </c>
      <c r="P412" s="435" t="s">
        <v>1341</v>
      </c>
      <c r="Q412" s="441"/>
      <c r="R412" s="435" t="s">
        <v>1341</v>
      </c>
      <c r="S412" s="440"/>
      <c r="T412" s="435" t="s">
        <v>1341</v>
      </c>
      <c r="U412" s="441"/>
      <c r="V412" s="435" t="s">
        <v>1341</v>
      </c>
      <c r="W412" s="435" t="s">
        <v>1341</v>
      </c>
      <c r="X412" s="436" t="b">
        <v>0</v>
      </c>
      <c r="Y412" s="435" t="s">
        <v>1341</v>
      </c>
      <c r="Z412" s="435" t="s">
        <v>1341</v>
      </c>
      <c r="AA412" t="str">
        <f t="shared" si="24"/>
        <v>NA</v>
      </c>
      <c r="AN412" s="449" t="s">
        <v>188</v>
      </c>
      <c r="AO412" s="449">
        <v>4.0999999999999996</v>
      </c>
      <c r="AP412" s="449">
        <v>20101203</v>
      </c>
      <c r="AQ412" s="449" t="s">
        <v>234</v>
      </c>
      <c r="AR412" s="449" t="s">
        <v>306</v>
      </c>
      <c r="AS412" s="449">
        <v>14</v>
      </c>
      <c r="AT412" s="449">
        <v>210801</v>
      </c>
      <c r="AU412" s="449">
        <v>12</v>
      </c>
      <c r="AV412" s="449"/>
      <c r="AW412" s="449"/>
      <c r="AX412" s="449"/>
      <c r="AY412" s="449"/>
      <c r="AZ412" s="449">
        <v>1</v>
      </c>
      <c r="BA412" s="449">
        <v>3</v>
      </c>
      <c r="BB412" s="449">
        <v>2007</v>
      </c>
      <c r="BC412" s="449">
        <v>20080517</v>
      </c>
      <c r="BD412" s="449">
        <v>20080523</v>
      </c>
      <c r="BE412" s="449" t="s">
        <v>307</v>
      </c>
      <c r="BF412" s="449" t="s">
        <v>308</v>
      </c>
      <c r="BG412" s="449" t="s">
        <v>309</v>
      </c>
      <c r="BH412" s="449" t="s">
        <v>213</v>
      </c>
      <c r="BI412" s="449" t="s">
        <v>192</v>
      </c>
      <c r="BJ412" s="449" t="s">
        <v>193</v>
      </c>
      <c r="BK412" s="449" t="s">
        <v>237</v>
      </c>
      <c r="BL412" s="449">
        <v>6.98</v>
      </c>
      <c r="BM412" s="449"/>
      <c r="BN412" s="449" t="s">
        <v>195</v>
      </c>
      <c r="BO412" s="449">
        <v>5000</v>
      </c>
      <c r="BP412" s="449">
        <v>61823</v>
      </c>
      <c r="BQ412" s="449">
        <v>0</v>
      </c>
      <c r="BR412" s="449">
        <v>2721</v>
      </c>
      <c r="BS412" s="449">
        <v>5000</v>
      </c>
      <c r="BT412" s="449">
        <v>615670</v>
      </c>
      <c r="BU412" s="449">
        <v>0</v>
      </c>
      <c r="BV412" s="449">
        <v>24655</v>
      </c>
      <c r="BW412" s="449" t="s">
        <v>214</v>
      </c>
      <c r="BX412" s="449"/>
      <c r="BY412" s="449">
        <v>35</v>
      </c>
      <c r="BZ412" s="449"/>
      <c r="CA412" s="449"/>
      <c r="CB412" s="449" t="s">
        <v>319</v>
      </c>
      <c r="CC412" s="449" t="s">
        <v>310</v>
      </c>
      <c r="CD412" s="449" t="s">
        <v>311</v>
      </c>
      <c r="CE412" s="449" t="s">
        <v>310</v>
      </c>
      <c r="CF412" s="449" t="s">
        <v>231</v>
      </c>
      <c r="CG412" s="449" t="s">
        <v>294</v>
      </c>
      <c r="CH412" s="449" t="s">
        <v>306</v>
      </c>
      <c r="CI412" s="449" t="s">
        <v>195</v>
      </c>
    </row>
    <row r="413" spans="1:87" x14ac:dyDescent="0.3">
      <c r="A413">
        <f t="shared" si="25"/>
        <v>94343</v>
      </c>
      <c r="B413" t="s">
        <v>2677</v>
      </c>
      <c r="C413" s="389" t="str">
        <f t="shared" si="26"/>
        <v>094343</v>
      </c>
      <c r="D413" s="297" t="s">
        <v>1022</v>
      </c>
      <c r="E413" s="435" t="s">
        <v>1000</v>
      </c>
      <c r="F413" s="435" t="s">
        <v>1607</v>
      </c>
      <c r="G413" s="435" t="s">
        <v>1466</v>
      </c>
      <c r="H413" s="436">
        <v>2005</v>
      </c>
      <c r="I413" s="435" t="s">
        <v>1659</v>
      </c>
      <c r="J413" s="435" t="s">
        <v>1660</v>
      </c>
      <c r="K413" s="435" t="s">
        <v>1612</v>
      </c>
      <c r="L413" s="437">
        <v>39024</v>
      </c>
      <c r="M413" s="437">
        <v>39024</v>
      </c>
      <c r="N413" s="435" t="s">
        <v>1608</v>
      </c>
      <c r="O413" s="436">
        <v>189177</v>
      </c>
      <c r="P413" s="435" t="s">
        <v>1613</v>
      </c>
      <c r="Q413" s="439">
        <v>17951</v>
      </c>
      <c r="R413" s="435" t="s">
        <v>1608</v>
      </c>
      <c r="S413" s="436">
        <v>3045</v>
      </c>
      <c r="T413" s="435" t="s">
        <v>2115</v>
      </c>
      <c r="U413" s="436">
        <v>107781</v>
      </c>
      <c r="V413" s="435" t="s">
        <v>1341</v>
      </c>
      <c r="W413" s="435" t="s">
        <v>1341</v>
      </c>
      <c r="X413" s="436" t="b">
        <v>0</v>
      </c>
      <c r="Y413" s="435" t="s">
        <v>1341</v>
      </c>
      <c r="Z413" s="435" t="s">
        <v>1341</v>
      </c>
      <c r="AA413" t="str">
        <f t="shared" si="24"/>
        <v>ELK R HATCHERY</v>
      </c>
      <c r="AN413" s="449" t="s">
        <v>188</v>
      </c>
      <c r="AO413" s="449">
        <v>4.0999999999999996</v>
      </c>
      <c r="AP413" s="449">
        <v>20100302</v>
      </c>
      <c r="AQ413" s="449" t="s">
        <v>234</v>
      </c>
      <c r="AR413" s="449" t="s">
        <v>275</v>
      </c>
      <c r="AS413" s="449">
        <v>14</v>
      </c>
      <c r="AT413" s="449">
        <v>210822</v>
      </c>
      <c r="AU413" s="449">
        <v>12</v>
      </c>
      <c r="AV413" s="449"/>
      <c r="AW413" s="449"/>
      <c r="AX413" s="449" t="s">
        <v>250</v>
      </c>
      <c r="AY413" s="449" t="s">
        <v>1587</v>
      </c>
      <c r="AZ413" s="449">
        <v>1</v>
      </c>
      <c r="BA413" s="449">
        <v>3</v>
      </c>
      <c r="BB413" s="449">
        <v>2008</v>
      </c>
      <c r="BC413" s="449">
        <v>20090501</v>
      </c>
      <c r="BD413" s="449">
        <v>20090515</v>
      </c>
      <c r="BE413" s="449" t="s">
        <v>277</v>
      </c>
      <c r="BF413" s="449" t="s">
        <v>277</v>
      </c>
      <c r="BG413" s="449" t="s">
        <v>278</v>
      </c>
      <c r="BH413" s="449" t="s">
        <v>213</v>
      </c>
      <c r="BI413" s="449" t="s">
        <v>192</v>
      </c>
      <c r="BJ413" s="449" t="s">
        <v>193</v>
      </c>
      <c r="BK413" s="449" t="s">
        <v>237</v>
      </c>
      <c r="BL413" s="449">
        <v>5.21</v>
      </c>
      <c r="BM413" s="449"/>
      <c r="BN413" s="449" t="s">
        <v>195</v>
      </c>
      <c r="BO413" s="449">
        <v>5000</v>
      </c>
      <c r="BP413" s="449">
        <v>186978</v>
      </c>
      <c r="BQ413" s="449">
        <v>0</v>
      </c>
      <c r="BR413" s="449">
        <v>8249</v>
      </c>
      <c r="BS413" s="449">
        <v>5000</v>
      </c>
      <c r="BT413" s="449">
        <v>6874</v>
      </c>
      <c r="BU413" s="449">
        <v>0</v>
      </c>
      <c r="BV413" s="449">
        <v>3208</v>
      </c>
      <c r="BW413" s="449" t="s">
        <v>214</v>
      </c>
      <c r="BX413" s="449">
        <v>4.9099999999999998E-2</v>
      </c>
      <c r="BY413" s="449"/>
      <c r="BZ413" s="449">
        <v>448</v>
      </c>
      <c r="CA413" s="449"/>
      <c r="CB413" s="449"/>
      <c r="CC413" s="449" t="s">
        <v>280</v>
      </c>
      <c r="CD413" s="449" t="s">
        <v>280</v>
      </c>
      <c r="CE413" s="449" t="s">
        <v>281</v>
      </c>
      <c r="CF413" s="449" t="s">
        <v>231</v>
      </c>
      <c r="CG413" s="449" t="s">
        <v>232</v>
      </c>
      <c r="CH413" s="449" t="s">
        <v>282</v>
      </c>
      <c r="CI413" s="449" t="s">
        <v>195</v>
      </c>
    </row>
    <row r="414" spans="1:87" x14ac:dyDescent="0.3">
      <c r="A414">
        <f t="shared" si="25"/>
        <v>94428</v>
      </c>
      <c r="B414" t="s">
        <v>2677</v>
      </c>
      <c r="C414" s="389" t="str">
        <f t="shared" si="26"/>
        <v>094428</v>
      </c>
      <c r="D414" s="297" t="s">
        <v>1021</v>
      </c>
      <c r="E414" s="435" t="s">
        <v>1001</v>
      </c>
      <c r="F414" s="435" t="s">
        <v>1607</v>
      </c>
      <c r="G414" s="435" t="s">
        <v>1470</v>
      </c>
      <c r="H414" s="436">
        <v>2005</v>
      </c>
      <c r="I414" s="435" t="s">
        <v>1665</v>
      </c>
      <c r="J414" s="435" t="s">
        <v>1666</v>
      </c>
      <c r="K414" s="435" t="s">
        <v>1612</v>
      </c>
      <c r="L414" s="437">
        <v>38949</v>
      </c>
      <c r="M414" s="437">
        <v>38949</v>
      </c>
      <c r="N414" s="435" t="s">
        <v>1608</v>
      </c>
      <c r="O414" s="436">
        <v>208080</v>
      </c>
      <c r="P414" s="435" t="s">
        <v>1613</v>
      </c>
      <c r="Q414" s="439">
        <v>2420</v>
      </c>
      <c r="R414" s="435" t="s">
        <v>1613</v>
      </c>
      <c r="S414" s="436">
        <v>806</v>
      </c>
      <c r="T414" s="435" t="s">
        <v>1341</v>
      </c>
      <c r="U414" s="440"/>
      <c r="V414" s="435" t="s">
        <v>1341</v>
      </c>
      <c r="W414" s="435" t="s">
        <v>1341</v>
      </c>
      <c r="X414" s="436" t="b">
        <v>0</v>
      </c>
      <c r="Y414" s="435" t="s">
        <v>1341</v>
      </c>
      <c r="Z414" s="435" t="s">
        <v>1341</v>
      </c>
      <c r="AA414" t="str">
        <f t="shared" si="24"/>
        <v>SALMON R HATCHERY</v>
      </c>
      <c r="AN414" s="449" t="s">
        <v>188</v>
      </c>
      <c r="AO414" s="449">
        <v>4.0999999999999996</v>
      </c>
      <c r="AP414" s="449">
        <v>20120202</v>
      </c>
      <c r="AQ414" s="449" t="s">
        <v>234</v>
      </c>
      <c r="AR414" s="449" t="s">
        <v>306</v>
      </c>
      <c r="AS414" s="449">
        <v>14</v>
      </c>
      <c r="AT414" s="449">
        <v>210824</v>
      </c>
      <c r="AU414" s="449">
        <v>12</v>
      </c>
      <c r="AV414" s="449"/>
      <c r="AW414" s="449"/>
      <c r="AX414" s="449" t="s">
        <v>250</v>
      </c>
      <c r="AY414" s="449" t="s">
        <v>1907</v>
      </c>
      <c r="AZ414" s="449">
        <v>1</v>
      </c>
      <c r="BA414" s="449">
        <v>3</v>
      </c>
      <c r="BB414" s="449">
        <v>2008</v>
      </c>
      <c r="BC414" s="449">
        <v>20090601</v>
      </c>
      <c r="BD414" s="449">
        <v>20090601</v>
      </c>
      <c r="BE414" s="449" t="s">
        <v>313</v>
      </c>
      <c r="BF414" s="449" t="s">
        <v>314</v>
      </c>
      <c r="BG414" s="449" t="s">
        <v>315</v>
      </c>
      <c r="BH414" s="449" t="s">
        <v>213</v>
      </c>
      <c r="BI414" s="449" t="s">
        <v>192</v>
      </c>
      <c r="BJ414" s="449" t="s">
        <v>258</v>
      </c>
      <c r="BK414" s="449"/>
      <c r="BL414" s="449">
        <v>8.25</v>
      </c>
      <c r="BM414" s="449"/>
      <c r="BN414" s="449"/>
      <c r="BO414" s="449">
        <v>5000</v>
      </c>
      <c r="BP414" s="449">
        <v>206480</v>
      </c>
      <c r="BQ414" s="449">
        <v>0</v>
      </c>
      <c r="BR414" s="449">
        <v>765</v>
      </c>
      <c r="BS414" s="449">
        <v>5000</v>
      </c>
      <c r="BT414" s="449">
        <v>3059538</v>
      </c>
      <c r="BU414" s="449">
        <v>0</v>
      </c>
      <c r="BV414" s="449">
        <v>1</v>
      </c>
      <c r="BW414" s="449"/>
      <c r="BX414" s="449">
        <v>1.8E-3</v>
      </c>
      <c r="BY414" s="449"/>
      <c r="BZ414" s="449">
        <v>543</v>
      </c>
      <c r="CA414" s="449"/>
      <c r="CB414" s="449"/>
      <c r="CC414" s="449" t="s">
        <v>317</v>
      </c>
      <c r="CD414" s="449" t="s">
        <v>318</v>
      </c>
      <c r="CE414" s="449" t="s">
        <v>317</v>
      </c>
      <c r="CF414" s="449" t="s">
        <v>231</v>
      </c>
      <c r="CG414" s="449" t="s">
        <v>294</v>
      </c>
      <c r="CH414" s="449" t="s">
        <v>306</v>
      </c>
      <c r="CI414" s="449" t="s">
        <v>195</v>
      </c>
    </row>
    <row r="415" spans="1:87" x14ac:dyDescent="0.3">
      <c r="A415">
        <f t="shared" si="25"/>
        <v>94525</v>
      </c>
      <c r="B415" t="s">
        <v>2677</v>
      </c>
      <c r="C415" s="389" t="str">
        <f t="shared" si="26"/>
        <v>094525</v>
      </c>
      <c r="D415" s="297" t="s">
        <v>1021</v>
      </c>
      <c r="E415" s="435" t="s">
        <v>1002</v>
      </c>
      <c r="F415" s="435" t="s">
        <v>1607</v>
      </c>
      <c r="G415" s="435" t="s">
        <v>1470</v>
      </c>
      <c r="H415" s="436">
        <v>2006</v>
      </c>
      <c r="I415" s="435" t="s">
        <v>1665</v>
      </c>
      <c r="J415" s="435" t="s">
        <v>1666</v>
      </c>
      <c r="K415" s="435" t="s">
        <v>1612</v>
      </c>
      <c r="L415" s="437">
        <v>39328</v>
      </c>
      <c r="M415" s="437">
        <v>39328</v>
      </c>
      <c r="N415" s="435" t="s">
        <v>1608</v>
      </c>
      <c r="O415" s="436">
        <v>207362</v>
      </c>
      <c r="P415" s="435" t="s">
        <v>1613</v>
      </c>
      <c r="Q415" s="439">
        <v>1642</v>
      </c>
      <c r="R415" s="435" t="s">
        <v>1608</v>
      </c>
      <c r="S415" s="436">
        <v>582</v>
      </c>
      <c r="T415" s="435" t="s">
        <v>1341</v>
      </c>
      <c r="U415" s="440"/>
      <c r="V415" s="435" t="s">
        <v>1341</v>
      </c>
      <c r="W415" s="435" t="s">
        <v>1341</v>
      </c>
      <c r="X415" s="436" t="b">
        <v>0</v>
      </c>
      <c r="Y415" s="435" t="s">
        <v>1341</v>
      </c>
      <c r="Z415" s="435" t="s">
        <v>1341</v>
      </c>
      <c r="AA415" t="str">
        <f t="shared" si="24"/>
        <v>SALMON R HATCHERY</v>
      </c>
      <c r="AN415" s="449" t="s">
        <v>188</v>
      </c>
      <c r="AO415" s="449">
        <v>4.0999999999999996</v>
      </c>
      <c r="AP415" s="449">
        <v>20150327</v>
      </c>
      <c r="AQ415" s="449" t="s">
        <v>225</v>
      </c>
      <c r="AR415" s="449" t="s">
        <v>225</v>
      </c>
      <c r="AS415" s="449">
        <v>4</v>
      </c>
      <c r="AT415" s="449">
        <v>210831</v>
      </c>
      <c r="AU415" s="449">
        <v>0</v>
      </c>
      <c r="AV415" s="449"/>
      <c r="AW415" s="449"/>
      <c r="AX415" s="449"/>
      <c r="AY415" s="449"/>
      <c r="AZ415" s="449">
        <v>1</v>
      </c>
      <c r="BA415" s="449">
        <v>3</v>
      </c>
      <c r="BB415" s="449">
        <v>2008</v>
      </c>
      <c r="BC415" s="449">
        <v>20090617</v>
      </c>
      <c r="BD415" s="449">
        <v>20090617</v>
      </c>
      <c r="BE415" s="449" t="s">
        <v>403</v>
      </c>
      <c r="BF415" s="449" t="s">
        <v>404</v>
      </c>
      <c r="BG415" s="449" t="s">
        <v>388</v>
      </c>
      <c r="BH415" s="449"/>
      <c r="BI415" s="449" t="s">
        <v>192</v>
      </c>
      <c r="BJ415" s="449"/>
      <c r="BK415" s="449" t="s">
        <v>194</v>
      </c>
      <c r="BL415" s="449">
        <v>5.15</v>
      </c>
      <c r="BM415" s="449">
        <v>69</v>
      </c>
      <c r="BN415" s="449"/>
      <c r="BO415" s="449">
        <v>5000</v>
      </c>
      <c r="BP415" s="449">
        <v>156592</v>
      </c>
      <c r="BQ415" s="449">
        <v>0</v>
      </c>
      <c r="BR415" s="449">
        <v>640</v>
      </c>
      <c r="BS415" s="449">
        <v>5000</v>
      </c>
      <c r="BT415" s="449">
        <v>2882</v>
      </c>
      <c r="BU415" s="449"/>
      <c r="BV415" s="449"/>
      <c r="BW415" s="449"/>
      <c r="BX415" s="449">
        <v>1.7999999999999999E-2</v>
      </c>
      <c r="BY415" s="449"/>
      <c r="BZ415" s="449">
        <v>500</v>
      </c>
      <c r="CA415" s="449"/>
      <c r="CB415" s="449"/>
      <c r="CC415" s="449" t="s">
        <v>405</v>
      </c>
      <c r="CD415" s="449" t="s">
        <v>406</v>
      </c>
      <c r="CE415" s="449" t="s">
        <v>390</v>
      </c>
      <c r="CF415" s="449" t="s">
        <v>231</v>
      </c>
      <c r="CG415" s="449" t="s">
        <v>392</v>
      </c>
      <c r="CH415" s="449" t="s">
        <v>393</v>
      </c>
      <c r="CI415" s="449" t="s">
        <v>195</v>
      </c>
    </row>
    <row r="416" spans="1:87" x14ac:dyDescent="0.3">
      <c r="A416">
        <f t="shared" si="25"/>
        <v>94643</v>
      </c>
      <c r="B416" t="s">
        <v>2677</v>
      </c>
      <c r="C416" s="389" t="str">
        <f t="shared" si="26"/>
        <v>094643</v>
      </c>
      <c r="D416" s="297" t="s">
        <v>1022</v>
      </c>
      <c r="E416" s="435" t="s">
        <v>1003</v>
      </c>
      <c r="F416" s="435" t="s">
        <v>1607</v>
      </c>
      <c r="G416" s="435" t="s">
        <v>1466</v>
      </c>
      <c r="H416" s="436">
        <v>2006</v>
      </c>
      <c r="I416" s="435" t="s">
        <v>1659</v>
      </c>
      <c r="J416" s="435" t="s">
        <v>1660</v>
      </c>
      <c r="K416" s="435" t="s">
        <v>1612</v>
      </c>
      <c r="L416" s="437">
        <v>39373</v>
      </c>
      <c r="M416" s="437">
        <v>39373</v>
      </c>
      <c r="N416" s="435" t="s">
        <v>1608</v>
      </c>
      <c r="O416" s="436">
        <v>78068</v>
      </c>
      <c r="P416" s="435" t="s">
        <v>1613</v>
      </c>
      <c r="Q416" s="439">
        <v>2350</v>
      </c>
      <c r="R416" s="435" t="s">
        <v>1608</v>
      </c>
      <c r="S416" s="436">
        <v>200203</v>
      </c>
      <c r="T416" s="435" t="s">
        <v>1613</v>
      </c>
      <c r="U416" s="436">
        <v>6788</v>
      </c>
      <c r="V416" s="435" t="s">
        <v>1341</v>
      </c>
      <c r="W416" s="435" t="s">
        <v>1341</v>
      </c>
      <c r="X416" s="436" t="b">
        <v>0</v>
      </c>
      <c r="Y416" s="435" t="s">
        <v>1341</v>
      </c>
      <c r="Z416" s="435" t="s">
        <v>1341</v>
      </c>
      <c r="AA416" t="str">
        <f t="shared" si="24"/>
        <v>ELK R HATCHERY</v>
      </c>
      <c r="AN416" s="449" t="s">
        <v>188</v>
      </c>
      <c r="AO416" s="449">
        <v>4.0999999999999996</v>
      </c>
      <c r="AP416" s="449">
        <v>20100616</v>
      </c>
      <c r="AQ416" s="449" t="s">
        <v>234</v>
      </c>
      <c r="AR416" s="449" t="s">
        <v>460</v>
      </c>
      <c r="AS416" s="449">
        <v>14</v>
      </c>
      <c r="AT416" s="449">
        <v>210840</v>
      </c>
      <c r="AU416" s="449">
        <v>12</v>
      </c>
      <c r="AV416" s="449"/>
      <c r="AW416" s="449"/>
      <c r="AX416" s="449"/>
      <c r="AY416" s="449"/>
      <c r="AZ416" s="449">
        <v>1</v>
      </c>
      <c r="BA416" s="449">
        <v>2</v>
      </c>
      <c r="BB416" s="449">
        <v>2008</v>
      </c>
      <c r="BC416" s="449">
        <v>20090427</v>
      </c>
      <c r="BD416" s="449">
        <v>20090528</v>
      </c>
      <c r="BE416" s="449" t="s">
        <v>453</v>
      </c>
      <c r="BF416" s="449" t="s">
        <v>454</v>
      </c>
      <c r="BG416" s="449" t="s">
        <v>455</v>
      </c>
      <c r="BH416" s="449" t="s">
        <v>213</v>
      </c>
      <c r="BI416" s="449" t="s">
        <v>192</v>
      </c>
      <c r="BJ416" s="449" t="s">
        <v>279</v>
      </c>
      <c r="BK416" s="449" t="s">
        <v>237</v>
      </c>
      <c r="BL416" s="449">
        <v>5.67</v>
      </c>
      <c r="BM416" s="449"/>
      <c r="BN416" s="449" t="s">
        <v>195</v>
      </c>
      <c r="BO416" s="449">
        <v>5000</v>
      </c>
      <c r="BP416" s="449">
        <v>185967</v>
      </c>
      <c r="BQ416" s="449">
        <v>0</v>
      </c>
      <c r="BR416" s="449">
        <v>1587</v>
      </c>
      <c r="BS416" s="449">
        <v>5000</v>
      </c>
      <c r="BT416" s="449">
        <v>317</v>
      </c>
      <c r="BU416" s="449">
        <v>0</v>
      </c>
      <c r="BV416" s="449">
        <v>317</v>
      </c>
      <c r="BW416" s="449" t="s">
        <v>196</v>
      </c>
      <c r="BX416" s="449">
        <v>3.3999999999999998E-3</v>
      </c>
      <c r="BY416" s="449"/>
      <c r="BZ416" s="449">
        <v>593</v>
      </c>
      <c r="CA416" s="449"/>
      <c r="CB416" s="449"/>
      <c r="CC416" s="449" t="s">
        <v>457</v>
      </c>
      <c r="CD416" s="449" t="s">
        <v>458</v>
      </c>
      <c r="CE416" s="449" t="s">
        <v>459</v>
      </c>
      <c r="CF416" s="449" t="s">
        <v>231</v>
      </c>
      <c r="CG416" s="449" t="s">
        <v>427</v>
      </c>
      <c r="CH416" s="449" t="s">
        <v>460</v>
      </c>
      <c r="CI416" s="449" t="s">
        <v>195</v>
      </c>
    </row>
    <row r="417" spans="1:87" x14ac:dyDescent="0.3">
      <c r="A417">
        <f t="shared" si="25"/>
        <v>90157</v>
      </c>
      <c r="B417" t="s">
        <v>2677</v>
      </c>
      <c r="C417" s="389" t="str">
        <f t="shared" si="26"/>
        <v>090157</v>
      </c>
      <c r="D417" s="297" t="s">
        <v>1022</v>
      </c>
      <c r="E417" s="435" t="s">
        <v>998</v>
      </c>
      <c r="F417" s="435" t="s">
        <v>1607</v>
      </c>
      <c r="G417" s="435" t="s">
        <v>1466</v>
      </c>
      <c r="H417" s="436">
        <v>2007</v>
      </c>
      <c r="I417" s="435" t="s">
        <v>1659</v>
      </c>
      <c r="J417" s="435" t="s">
        <v>1660</v>
      </c>
      <c r="K417" s="435" t="s">
        <v>1612</v>
      </c>
      <c r="L417" s="437">
        <v>39699</v>
      </c>
      <c r="M417" s="437">
        <v>39725</v>
      </c>
      <c r="N417" s="435" t="s">
        <v>1608</v>
      </c>
      <c r="O417" s="436">
        <v>25928</v>
      </c>
      <c r="P417" s="435" t="s">
        <v>1341</v>
      </c>
      <c r="Q417" s="441"/>
      <c r="R417" s="435" t="s">
        <v>1608</v>
      </c>
      <c r="S417" s="436">
        <v>133985</v>
      </c>
      <c r="T417" s="435" t="s">
        <v>1341</v>
      </c>
      <c r="U417" s="440"/>
      <c r="V417" s="435" t="s">
        <v>1341</v>
      </c>
      <c r="W417" s="435" t="s">
        <v>1341</v>
      </c>
      <c r="X417" s="436" t="b">
        <v>0</v>
      </c>
      <c r="Y417" s="435" t="s">
        <v>1341</v>
      </c>
      <c r="Z417" s="435" t="s">
        <v>1341</v>
      </c>
      <c r="AA417" t="str">
        <f t="shared" si="24"/>
        <v>ELK R HATCHERY</v>
      </c>
      <c r="AN417" s="449" t="s">
        <v>188</v>
      </c>
      <c r="AO417" s="449">
        <v>4.0999999999999996</v>
      </c>
      <c r="AP417" s="449">
        <v>20100302</v>
      </c>
      <c r="AQ417" s="449" t="s">
        <v>234</v>
      </c>
      <c r="AR417" s="449" t="s">
        <v>527</v>
      </c>
      <c r="AS417" s="449">
        <v>14</v>
      </c>
      <c r="AT417" s="449">
        <v>210841</v>
      </c>
      <c r="AU417" s="449">
        <v>12</v>
      </c>
      <c r="AV417" s="449"/>
      <c r="AW417" s="449"/>
      <c r="AX417" s="449"/>
      <c r="AY417" s="449"/>
      <c r="AZ417" s="449">
        <v>1</v>
      </c>
      <c r="BA417" s="449">
        <v>3</v>
      </c>
      <c r="BB417" s="449">
        <v>2008</v>
      </c>
      <c r="BC417" s="449">
        <v>20090623</v>
      </c>
      <c r="BD417" s="449">
        <v>20090623</v>
      </c>
      <c r="BE417" s="449" t="s">
        <v>528</v>
      </c>
      <c r="BF417" s="449" t="s">
        <v>529</v>
      </c>
      <c r="BG417" s="449" t="s">
        <v>530</v>
      </c>
      <c r="BH417" s="449" t="s">
        <v>213</v>
      </c>
      <c r="BI417" s="449" t="s">
        <v>192</v>
      </c>
      <c r="BJ417" s="449" t="s">
        <v>193</v>
      </c>
      <c r="BK417" s="449" t="s">
        <v>194</v>
      </c>
      <c r="BL417" s="449">
        <v>8.76</v>
      </c>
      <c r="BM417" s="449"/>
      <c r="BN417" s="449"/>
      <c r="BO417" s="449">
        <v>5000</v>
      </c>
      <c r="BP417" s="449">
        <v>67479</v>
      </c>
      <c r="BQ417" s="449">
        <v>0</v>
      </c>
      <c r="BR417" s="449">
        <v>431</v>
      </c>
      <c r="BS417" s="449">
        <v>5000</v>
      </c>
      <c r="BT417" s="449">
        <v>287</v>
      </c>
      <c r="BU417" s="449">
        <v>0</v>
      </c>
      <c r="BV417" s="449">
        <v>143</v>
      </c>
      <c r="BW417" s="449" t="s">
        <v>214</v>
      </c>
      <c r="BX417" s="449">
        <v>6.3E-3</v>
      </c>
      <c r="BY417" s="449">
        <v>15</v>
      </c>
      <c r="BZ417" s="449">
        <v>476</v>
      </c>
      <c r="CA417" s="449"/>
      <c r="CB417" s="449"/>
      <c r="CC417" s="449" t="s">
        <v>531</v>
      </c>
      <c r="CD417" s="449" t="s">
        <v>532</v>
      </c>
      <c r="CE417" s="449" t="s">
        <v>531</v>
      </c>
      <c r="CF417" s="449" t="s">
        <v>231</v>
      </c>
      <c r="CG417" s="449" t="s">
        <v>522</v>
      </c>
      <c r="CH417" s="449" t="s">
        <v>533</v>
      </c>
      <c r="CI417" s="449" t="s">
        <v>195</v>
      </c>
    </row>
    <row r="418" spans="1:87" x14ac:dyDescent="0.3">
      <c r="A418">
        <f t="shared" si="25"/>
        <v>90165</v>
      </c>
      <c r="B418" t="s">
        <v>2677</v>
      </c>
      <c r="C418" s="389" t="str">
        <f t="shared" si="26"/>
        <v>090165</v>
      </c>
      <c r="D418" s="297" t="s">
        <v>1022</v>
      </c>
      <c r="E418" s="435" t="s">
        <v>999</v>
      </c>
      <c r="F418" s="435" t="s">
        <v>1607</v>
      </c>
      <c r="G418" s="435" t="s">
        <v>1466</v>
      </c>
      <c r="H418" s="436">
        <v>2007</v>
      </c>
      <c r="I418" s="435" t="s">
        <v>1659</v>
      </c>
      <c r="J418" s="435" t="s">
        <v>1660</v>
      </c>
      <c r="K418" s="435" t="s">
        <v>1612</v>
      </c>
      <c r="L418" s="437">
        <v>39699</v>
      </c>
      <c r="M418" s="437">
        <v>39725</v>
      </c>
      <c r="N418" s="435" t="s">
        <v>1608</v>
      </c>
      <c r="O418" s="436">
        <v>27094</v>
      </c>
      <c r="P418" s="435" t="s">
        <v>1341</v>
      </c>
      <c r="Q418" s="441"/>
      <c r="R418" s="435" t="s">
        <v>1608</v>
      </c>
      <c r="S418" s="436">
        <v>133985</v>
      </c>
      <c r="T418" s="435" t="s">
        <v>1341</v>
      </c>
      <c r="U418" s="440"/>
      <c r="V418" s="435" t="s">
        <v>1341</v>
      </c>
      <c r="W418" s="435" t="s">
        <v>1341</v>
      </c>
      <c r="X418" s="436" t="b">
        <v>0</v>
      </c>
      <c r="Y418" s="435" t="s">
        <v>1341</v>
      </c>
      <c r="Z418" s="435" t="s">
        <v>1341</v>
      </c>
      <c r="AA418" t="str">
        <f t="shared" si="24"/>
        <v>ELK R HATCHERY</v>
      </c>
      <c r="AN418" s="449" t="s">
        <v>188</v>
      </c>
      <c r="AO418" s="449">
        <v>4.0999999999999996</v>
      </c>
      <c r="AP418" s="449">
        <v>20150327</v>
      </c>
      <c r="AQ418" s="449" t="s">
        <v>225</v>
      </c>
      <c r="AR418" s="449" t="s">
        <v>225</v>
      </c>
      <c r="AS418" s="449">
        <v>4</v>
      </c>
      <c r="AT418" s="449">
        <v>210842</v>
      </c>
      <c r="AU418" s="449">
        <v>0</v>
      </c>
      <c r="AV418" s="449"/>
      <c r="AW418" s="449"/>
      <c r="AX418" s="449"/>
      <c r="AY418" s="449"/>
      <c r="AZ418" s="449">
        <v>1</v>
      </c>
      <c r="BA418" s="449">
        <v>2</v>
      </c>
      <c r="BB418" s="449">
        <v>2008</v>
      </c>
      <c r="BC418" s="449">
        <v>20090528</v>
      </c>
      <c r="BD418" s="449">
        <v>20090531</v>
      </c>
      <c r="BE418" s="449" t="s">
        <v>1908</v>
      </c>
      <c r="BF418" s="449" t="s">
        <v>404</v>
      </c>
      <c r="BG418" s="449" t="s">
        <v>388</v>
      </c>
      <c r="BH418" s="449"/>
      <c r="BI418" s="449" t="s">
        <v>192</v>
      </c>
      <c r="BJ418" s="449"/>
      <c r="BK418" s="449" t="s">
        <v>237</v>
      </c>
      <c r="BL418" s="449">
        <v>4.12</v>
      </c>
      <c r="BM418" s="449">
        <v>67</v>
      </c>
      <c r="BN418" s="449"/>
      <c r="BO418" s="449">
        <v>5000</v>
      </c>
      <c r="BP418" s="449">
        <v>108180</v>
      </c>
      <c r="BQ418" s="449">
        <v>0</v>
      </c>
      <c r="BR418" s="449">
        <v>437</v>
      </c>
      <c r="BS418" s="449">
        <v>5000</v>
      </c>
      <c r="BT418" s="449">
        <v>667</v>
      </c>
      <c r="BU418" s="449"/>
      <c r="BV418" s="449"/>
      <c r="BW418" s="449"/>
      <c r="BX418" s="449">
        <v>6.1000000000000004E-3</v>
      </c>
      <c r="BY418" s="449"/>
      <c r="BZ418" s="449">
        <v>495</v>
      </c>
      <c r="CA418" s="449"/>
      <c r="CB418" s="449"/>
      <c r="CC418" s="449" t="s">
        <v>1909</v>
      </c>
      <c r="CD418" s="449" t="s">
        <v>406</v>
      </c>
      <c r="CE418" s="449" t="s">
        <v>390</v>
      </c>
      <c r="CF418" s="449" t="s">
        <v>231</v>
      </c>
      <c r="CG418" s="449" t="s">
        <v>392</v>
      </c>
      <c r="CH418" s="449" t="s">
        <v>396</v>
      </c>
      <c r="CI418" s="449" t="s">
        <v>195</v>
      </c>
    </row>
    <row r="419" spans="1:87" x14ac:dyDescent="0.3">
      <c r="A419">
        <f t="shared" si="25"/>
        <v>94645</v>
      </c>
      <c r="B419" t="s">
        <v>2677</v>
      </c>
      <c r="C419" s="389" t="str">
        <f t="shared" si="26"/>
        <v>094645</v>
      </c>
      <c r="D419" s="297" t="s">
        <v>1021</v>
      </c>
      <c r="E419" s="435" t="s">
        <v>1004</v>
      </c>
      <c r="F419" s="435" t="s">
        <v>1607</v>
      </c>
      <c r="G419" s="435" t="s">
        <v>1470</v>
      </c>
      <c r="H419" s="436">
        <v>2007</v>
      </c>
      <c r="I419" s="435" t="s">
        <v>1665</v>
      </c>
      <c r="J419" s="435" t="s">
        <v>1666</v>
      </c>
      <c r="K419" s="435" t="s">
        <v>1612</v>
      </c>
      <c r="L419" s="437">
        <v>39695</v>
      </c>
      <c r="M419" s="437">
        <v>39695</v>
      </c>
      <c r="N419" s="435" t="s">
        <v>1608</v>
      </c>
      <c r="O419" s="436">
        <v>205216</v>
      </c>
      <c r="P419" s="435" t="s">
        <v>1613</v>
      </c>
      <c r="Q419" s="439">
        <v>2721</v>
      </c>
      <c r="R419" s="435" t="s">
        <v>1341</v>
      </c>
      <c r="S419" s="440"/>
      <c r="T419" s="435" t="s">
        <v>1341</v>
      </c>
      <c r="U419" s="440"/>
      <c r="V419" s="435" t="s">
        <v>1341</v>
      </c>
      <c r="W419" s="435" t="s">
        <v>1341</v>
      </c>
      <c r="X419" s="436" t="b">
        <v>0</v>
      </c>
      <c r="Y419" s="435" t="s">
        <v>1341</v>
      </c>
      <c r="Z419" s="435" t="s">
        <v>1341</v>
      </c>
      <c r="AA419" t="str">
        <f t="shared" si="24"/>
        <v>SALMON R HATCHERY</v>
      </c>
      <c r="AN419" s="449" t="s">
        <v>188</v>
      </c>
      <c r="AO419" s="449">
        <v>4.0999999999999996</v>
      </c>
      <c r="AP419" s="449">
        <v>20120523</v>
      </c>
      <c r="AQ419" s="449" t="s">
        <v>234</v>
      </c>
      <c r="AR419" s="449" t="s">
        <v>565</v>
      </c>
      <c r="AS419" s="449">
        <v>14</v>
      </c>
      <c r="AT419" s="449">
        <v>210843</v>
      </c>
      <c r="AU419" s="449">
        <v>13</v>
      </c>
      <c r="AV419" s="449"/>
      <c r="AW419" s="449"/>
      <c r="AX419" s="449"/>
      <c r="AY419" s="449"/>
      <c r="AZ419" s="449">
        <v>1</v>
      </c>
      <c r="BA419" s="449">
        <v>3</v>
      </c>
      <c r="BB419" s="449">
        <v>2008</v>
      </c>
      <c r="BC419" s="449">
        <v>20090723</v>
      </c>
      <c r="BD419" s="449">
        <v>20090728</v>
      </c>
      <c r="BE419" s="449" t="s">
        <v>574</v>
      </c>
      <c r="BF419" s="449" t="s">
        <v>567</v>
      </c>
      <c r="BG419" s="449" t="s">
        <v>568</v>
      </c>
      <c r="BH419" s="449" t="s">
        <v>191</v>
      </c>
      <c r="BI419" s="449" t="s">
        <v>192</v>
      </c>
      <c r="BJ419" s="449" t="s">
        <v>279</v>
      </c>
      <c r="BK419" s="449"/>
      <c r="BL419" s="449">
        <v>11.3</v>
      </c>
      <c r="BM419" s="449"/>
      <c r="BN419" s="449"/>
      <c r="BO419" s="449">
        <v>5000</v>
      </c>
      <c r="BP419" s="449">
        <v>218187</v>
      </c>
      <c r="BQ419" s="449">
        <v>0</v>
      </c>
      <c r="BR419" s="449">
        <v>873</v>
      </c>
      <c r="BS419" s="449">
        <v>5000</v>
      </c>
      <c r="BT419" s="449">
        <v>2182</v>
      </c>
      <c r="BU419" s="449">
        <v>0</v>
      </c>
      <c r="BV419" s="449">
        <v>436</v>
      </c>
      <c r="BW419" s="449" t="s">
        <v>214</v>
      </c>
      <c r="BX419" s="449">
        <v>1.18E-2</v>
      </c>
      <c r="BY419" s="449">
        <v>45</v>
      </c>
      <c r="BZ419" s="449">
        <v>508</v>
      </c>
      <c r="CA419" s="449"/>
      <c r="CB419" s="449"/>
      <c r="CC419" s="449" t="s">
        <v>576</v>
      </c>
      <c r="CD419" s="449" t="s">
        <v>570</v>
      </c>
      <c r="CE419" s="449" t="s">
        <v>571</v>
      </c>
      <c r="CF419" s="449" t="s">
        <v>231</v>
      </c>
      <c r="CG419" s="449" t="s">
        <v>572</v>
      </c>
      <c r="CH419" s="449" t="s">
        <v>573</v>
      </c>
      <c r="CI419" s="449" t="s">
        <v>195</v>
      </c>
    </row>
    <row r="420" spans="1:87" x14ac:dyDescent="0.3">
      <c r="A420">
        <f t="shared" si="25"/>
        <v>93938</v>
      </c>
      <c r="B420" t="s">
        <v>2677</v>
      </c>
      <c r="C420" s="389" t="str">
        <f t="shared" si="26"/>
        <v>093938</v>
      </c>
      <c r="D420" s="297" t="s">
        <v>1022</v>
      </c>
      <c r="E420" s="435" t="s">
        <v>1658</v>
      </c>
      <c r="F420" s="435" t="s">
        <v>1607</v>
      </c>
      <c r="G420" s="435" t="s">
        <v>1466</v>
      </c>
      <c r="H420" s="436">
        <v>2008</v>
      </c>
      <c r="I420" s="435" t="s">
        <v>1659</v>
      </c>
      <c r="J420" s="435" t="s">
        <v>1660</v>
      </c>
      <c r="K420" s="435" t="s">
        <v>1612</v>
      </c>
      <c r="L420" s="437">
        <v>40123</v>
      </c>
      <c r="M420" s="437">
        <v>40123</v>
      </c>
      <c r="N420" s="435" t="s">
        <v>1608</v>
      </c>
      <c r="O420" s="436">
        <v>27182</v>
      </c>
      <c r="P420" s="435" t="s">
        <v>1341</v>
      </c>
      <c r="Q420" s="441"/>
      <c r="R420" s="435" t="s">
        <v>1608</v>
      </c>
      <c r="S420" s="436">
        <v>244941</v>
      </c>
      <c r="T420" s="435" t="s">
        <v>1613</v>
      </c>
      <c r="U420" s="436">
        <v>26585</v>
      </c>
      <c r="V420" s="435" t="s">
        <v>1341</v>
      </c>
      <c r="W420" s="435" t="s">
        <v>1341</v>
      </c>
      <c r="X420" s="436" t="b">
        <v>0</v>
      </c>
      <c r="Y420" s="435" t="s">
        <v>1341</v>
      </c>
      <c r="Z420" s="435" t="s">
        <v>1341</v>
      </c>
      <c r="AA420" t="str">
        <f t="shared" si="24"/>
        <v>ELK R HATCHERY</v>
      </c>
      <c r="AN420" s="449" t="s">
        <v>188</v>
      </c>
      <c r="AO420" s="449">
        <v>4.0999999999999996</v>
      </c>
      <c r="AP420" s="449">
        <v>20100616</v>
      </c>
      <c r="AQ420" s="449" t="s">
        <v>234</v>
      </c>
      <c r="AR420" s="449" t="s">
        <v>419</v>
      </c>
      <c r="AS420" s="449">
        <v>14</v>
      </c>
      <c r="AT420" s="449">
        <v>210861</v>
      </c>
      <c r="AU420" s="449">
        <v>12</v>
      </c>
      <c r="AV420" s="449"/>
      <c r="AW420" s="449"/>
      <c r="AX420" s="449"/>
      <c r="AY420" s="449"/>
      <c r="AZ420" s="449">
        <v>1</v>
      </c>
      <c r="BA420" s="449">
        <v>2</v>
      </c>
      <c r="BB420" s="449">
        <v>2008</v>
      </c>
      <c r="BC420" s="449">
        <v>20090515</v>
      </c>
      <c r="BD420" s="449">
        <v>20090515</v>
      </c>
      <c r="BE420" s="449" t="s">
        <v>420</v>
      </c>
      <c r="BF420" s="449" t="s">
        <v>421</v>
      </c>
      <c r="BG420" s="449" t="s">
        <v>422</v>
      </c>
      <c r="BH420" s="449" t="s">
        <v>213</v>
      </c>
      <c r="BI420" s="449" t="s">
        <v>192</v>
      </c>
      <c r="BJ420" s="449" t="s">
        <v>193</v>
      </c>
      <c r="BK420" s="449" t="s">
        <v>194</v>
      </c>
      <c r="BL420" s="449">
        <v>5.67</v>
      </c>
      <c r="BM420" s="449"/>
      <c r="BN420" s="449"/>
      <c r="BO420" s="449">
        <v>5000</v>
      </c>
      <c r="BP420" s="449">
        <v>110285</v>
      </c>
      <c r="BQ420" s="449">
        <v>0</v>
      </c>
      <c r="BR420" s="449">
        <v>221</v>
      </c>
      <c r="BS420" s="449">
        <v>5000</v>
      </c>
      <c r="BT420" s="449">
        <v>1159571</v>
      </c>
      <c r="BU420" s="449">
        <v>0</v>
      </c>
      <c r="BV420" s="449">
        <v>347649</v>
      </c>
      <c r="BW420" s="449" t="s">
        <v>214</v>
      </c>
      <c r="BX420" s="449">
        <v>0</v>
      </c>
      <c r="BY420" s="449">
        <v>28</v>
      </c>
      <c r="BZ420" s="449">
        <v>446</v>
      </c>
      <c r="CA420" s="449"/>
      <c r="CB420" s="449"/>
      <c r="CC420" s="449" t="s">
        <v>424</v>
      </c>
      <c r="CD420" s="449" t="s">
        <v>425</v>
      </c>
      <c r="CE420" s="449" t="s">
        <v>426</v>
      </c>
      <c r="CF420" s="449" t="s">
        <v>231</v>
      </c>
      <c r="CG420" s="449" t="s">
        <v>427</v>
      </c>
      <c r="CH420" s="449" t="s">
        <v>428</v>
      </c>
      <c r="CI420" s="449" t="s">
        <v>195</v>
      </c>
    </row>
    <row r="421" spans="1:87" x14ac:dyDescent="0.3">
      <c r="A421">
        <f t="shared" si="25"/>
        <v>94701</v>
      </c>
      <c r="B421" t="s">
        <v>2677</v>
      </c>
      <c r="C421" s="389" t="str">
        <f t="shared" si="26"/>
        <v>094701</v>
      </c>
      <c r="D421" s="297" t="s">
        <v>1021</v>
      </c>
      <c r="E421" s="435" t="s">
        <v>1664</v>
      </c>
      <c r="F421" s="435" t="s">
        <v>1607</v>
      </c>
      <c r="G421" s="435" t="s">
        <v>1470</v>
      </c>
      <c r="H421" s="436">
        <v>2008</v>
      </c>
      <c r="I421" s="435" t="s">
        <v>1665</v>
      </c>
      <c r="J421" s="435" t="s">
        <v>1666</v>
      </c>
      <c r="K421" s="435" t="s">
        <v>1612</v>
      </c>
      <c r="L421" s="437">
        <v>40054</v>
      </c>
      <c r="M421" s="437">
        <v>40057</v>
      </c>
      <c r="N421" s="435" t="s">
        <v>1608</v>
      </c>
      <c r="O421" s="436">
        <v>157478</v>
      </c>
      <c r="P421" s="435" t="s">
        <v>1613</v>
      </c>
      <c r="Q421" s="439">
        <v>1500</v>
      </c>
      <c r="R421" s="435" t="s">
        <v>1341</v>
      </c>
      <c r="S421" s="440"/>
      <c r="T421" s="435" t="s">
        <v>1341</v>
      </c>
      <c r="U421" s="440"/>
      <c r="V421" s="435" t="s">
        <v>1341</v>
      </c>
      <c r="W421" s="435" t="s">
        <v>1341</v>
      </c>
      <c r="X421" s="436" t="b">
        <v>0</v>
      </c>
      <c r="Y421" s="435" t="s">
        <v>1341</v>
      </c>
      <c r="Z421" s="435" t="s">
        <v>1341</v>
      </c>
      <c r="AA421" t="str">
        <f t="shared" si="24"/>
        <v>SALMON R HATCHERY</v>
      </c>
      <c r="AN421" s="449" t="s">
        <v>188</v>
      </c>
      <c r="AO421" s="449">
        <v>4.0999999999999996</v>
      </c>
      <c r="AP421" s="449">
        <v>20150327</v>
      </c>
      <c r="AQ421" s="449" t="s">
        <v>225</v>
      </c>
      <c r="AR421" s="449" t="s">
        <v>225</v>
      </c>
      <c r="AS421" s="449">
        <v>4</v>
      </c>
      <c r="AT421" s="449">
        <v>212827</v>
      </c>
      <c r="AU421" s="449">
        <v>0</v>
      </c>
      <c r="AV421" s="449"/>
      <c r="AW421" s="449"/>
      <c r="AX421" s="449"/>
      <c r="AY421" s="449"/>
      <c r="AZ421" s="449">
        <v>1</v>
      </c>
      <c r="BA421" s="449">
        <v>2</v>
      </c>
      <c r="BB421" s="449">
        <v>2005</v>
      </c>
      <c r="BC421" s="449">
        <v>20060523</v>
      </c>
      <c r="BD421" s="449">
        <v>20060523</v>
      </c>
      <c r="BE421" s="449" t="s">
        <v>386</v>
      </c>
      <c r="BF421" s="449" t="s">
        <v>387</v>
      </c>
      <c r="BG421" s="449" t="s">
        <v>388</v>
      </c>
      <c r="BH421" s="449"/>
      <c r="BI421" s="449" t="s">
        <v>192</v>
      </c>
      <c r="BJ421" s="449"/>
      <c r="BK421" s="449"/>
      <c r="BL421" s="449">
        <v>3.38</v>
      </c>
      <c r="BM421" s="449">
        <v>66</v>
      </c>
      <c r="BN421" s="449"/>
      <c r="BO421" s="449">
        <v>5000</v>
      </c>
      <c r="BP421" s="449">
        <v>5352</v>
      </c>
      <c r="BQ421" s="449">
        <v>0</v>
      </c>
      <c r="BR421" s="449">
        <v>44</v>
      </c>
      <c r="BS421" s="449">
        <v>5000</v>
      </c>
      <c r="BT421" s="449">
        <v>77</v>
      </c>
      <c r="BU421" s="449"/>
      <c r="BV421" s="449"/>
      <c r="BW421" s="449"/>
      <c r="BX421" s="449">
        <v>1.4E-2</v>
      </c>
      <c r="BY421" s="449"/>
      <c r="BZ421" s="449"/>
      <c r="CA421" s="449"/>
      <c r="CB421" s="449" t="s">
        <v>2559</v>
      </c>
      <c r="CC421" s="449" t="s">
        <v>390</v>
      </c>
      <c r="CD421" s="449" t="s">
        <v>391</v>
      </c>
      <c r="CE421" s="449" t="s">
        <v>390</v>
      </c>
      <c r="CF421" s="449" t="s">
        <v>231</v>
      </c>
      <c r="CG421" s="449" t="s">
        <v>392</v>
      </c>
      <c r="CH421" s="449" t="s">
        <v>393</v>
      </c>
      <c r="CI421" s="449" t="s">
        <v>195</v>
      </c>
    </row>
    <row r="422" spans="1:87" x14ac:dyDescent="0.3">
      <c r="A422">
        <f t="shared" si="25"/>
        <v>633285</v>
      </c>
      <c r="B422" t="s">
        <v>2677</v>
      </c>
      <c r="C422" s="389" t="str">
        <f t="shared" si="26"/>
        <v>633285</v>
      </c>
      <c r="D422" s="297" t="s">
        <v>232</v>
      </c>
      <c r="E422" s="435" t="s">
        <v>2142</v>
      </c>
      <c r="F422" s="435" t="s">
        <v>1607</v>
      </c>
      <c r="G422" s="435" t="s">
        <v>1409</v>
      </c>
      <c r="H422" s="436">
        <v>2005</v>
      </c>
      <c r="I422" s="435" t="s">
        <v>1761</v>
      </c>
      <c r="J422" s="435" t="s">
        <v>2143</v>
      </c>
      <c r="K422" s="435" t="s">
        <v>1612</v>
      </c>
      <c r="L422" s="437">
        <v>38870</v>
      </c>
      <c r="M422" s="437">
        <v>38873</v>
      </c>
      <c r="N422" s="435" t="s">
        <v>1608</v>
      </c>
      <c r="O422" s="436">
        <v>136519</v>
      </c>
      <c r="P422" s="435" t="s">
        <v>1613</v>
      </c>
      <c r="Q422" s="439">
        <v>8143</v>
      </c>
      <c r="R422" s="435" t="s">
        <v>1608</v>
      </c>
      <c r="S422" s="436">
        <v>45027</v>
      </c>
      <c r="T422" s="435" t="s">
        <v>1613</v>
      </c>
      <c r="U422" s="439">
        <v>1437</v>
      </c>
      <c r="V422" s="435" t="s">
        <v>250</v>
      </c>
      <c r="W422" s="435" t="s">
        <v>283</v>
      </c>
      <c r="X422" s="436" t="b">
        <v>0</v>
      </c>
      <c r="Y422" s="435" t="s">
        <v>1341</v>
      </c>
      <c r="Z422" s="435" t="s">
        <v>1341</v>
      </c>
      <c r="AA422" t="str">
        <f t="shared" si="24"/>
        <v>GROVERS CR HATCHERY</v>
      </c>
      <c r="AN422" s="449" t="s">
        <v>188</v>
      </c>
      <c r="AO422" s="449">
        <v>4.0999999999999996</v>
      </c>
      <c r="AP422" s="449">
        <v>20150327</v>
      </c>
      <c r="AQ422" s="449" t="s">
        <v>225</v>
      </c>
      <c r="AR422" s="449" t="s">
        <v>225</v>
      </c>
      <c r="AS422" s="449">
        <v>4</v>
      </c>
      <c r="AT422" s="449">
        <v>631427</v>
      </c>
      <c r="AU422" s="449">
        <v>12</v>
      </c>
      <c r="AV422" s="449"/>
      <c r="AW422" s="449"/>
      <c r="AX422" s="449"/>
      <c r="AY422" s="449"/>
      <c r="AZ422" s="449">
        <v>1</v>
      </c>
      <c r="BA422" s="449">
        <v>3</v>
      </c>
      <c r="BB422" s="449">
        <v>2008</v>
      </c>
      <c r="BC422" s="449">
        <v>20100406</v>
      </c>
      <c r="BD422" s="449">
        <v>20100406</v>
      </c>
      <c r="BE422" s="449" t="s">
        <v>288</v>
      </c>
      <c r="BF422" s="449" t="s">
        <v>289</v>
      </c>
      <c r="BG422" s="449" t="s">
        <v>290</v>
      </c>
      <c r="BH422" s="449" t="s">
        <v>1198</v>
      </c>
      <c r="BI422" s="449" t="s">
        <v>192</v>
      </c>
      <c r="BJ422" s="449" t="s">
        <v>193</v>
      </c>
      <c r="BK422" s="449" t="s">
        <v>194</v>
      </c>
      <c r="BL422" s="449">
        <v>156.41</v>
      </c>
      <c r="BM422" s="449">
        <v>234</v>
      </c>
      <c r="BN422" s="449"/>
      <c r="BO422" s="449">
        <v>5000</v>
      </c>
      <c r="BP422" s="449">
        <v>101067</v>
      </c>
      <c r="BQ422" s="449">
        <v>0</v>
      </c>
      <c r="BR422" s="449">
        <v>539</v>
      </c>
      <c r="BS422" s="449"/>
      <c r="BT422" s="449"/>
      <c r="BU422" s="449"/>
      <c r="BV422" s="449"/>
      <c r="BW422" s="449"/>
      <c r="BX422" s="449"/>
      <c r="BY422" s="449"/>
      <c r="BZ422" s="449">
        <v>500</v>
      </c>
      <c r="CA422" s="449"/>
      <c r="CB422" s="449" t="s">
        <v>1925</v>
      </c>
      <c r="CC422" s="449" t="s">
        <v>291</v>
      </c>
      <c r="CD422" s="449" t="s">
        <v>292</v>
      </c>
      <c r="CE422" s="449" t="s">
        <v>293</v>
      </c>
      <c r="CF422" s="449" t="s">
        <v>231</v>
      </c>
      <c r="CG422" s="449" t="s">
        <v>294</v>
      </c>
      <c r="CH422" s="449" t="s">
        <v>295</v>
      </c>
      <c r="CI422" s="449" t="s">
        <v>195</v>
      </c>
    </row>
    <row r="423" spans="1:87" x14ac:dyDescent="0.3">
      <c r="A423">
        <f t="shared" si="25"/>
        <v>633372</v>
      </c>
      <c r="B423" t="s">
        <v>2677</v>
      </c>
      <c r="C423" s="389" t="str">
        <f t="shared" si="26"/>
        <v>633372</v>
      </c>
      <c r="D423" s="297" t="s">
        <v>232</v>
      </c>
      <c r="E423" s="435" t="s">
        <v>2136</v>
      </c>
      <c r="F423" s="435" t="s">
        <v>1607</v>
      </c>
      <c r="G423" s="435" t="s">
        <v>260</v>
      </c>
      <c r="H423" s="436">
        <v>2005</v>
      </c>
      <c r="I423" s="435" t="s">
        <v>1817</v>
      </c>
      <c r="J423" s="435" t="s">
        <v>1818</v>
      </c>
      <c r="K423" s="435" t="s">
        <v>1612</v>
      </c>
      <c r="L423" s="437">
        <v>38859</v>
      </c>
      <c r="M423" s="437">
        <v>38867</v>
      </c>
      <c r="N423" s="435" t="s">
        <v>1608</v>
      </c>
      <c r="O423" s="436">
        <v>196353</v>
      </c>
      <c r="P423" s="435" t="s">
        <v>1613</v>
      </c>
      <c r="Q423" s="439">
        <v>2647</v>
      </c>
      <c r="R423" s="435" t="s">
        <v>1341</v>
      </c>
      <c r="S423" s="440"/>
      <c r="T423" s="435" t="s">
        <v>1341</v>
      </c>
      <c r="U423" s="440"/>
      <c r="V423" s="435" t="s">
        <v>250</v>
      </c>
      <c r="W423" s="435" t="s">
        <v>2646</v>
      </c>
      <c r="X423" s="436" t="b">
        <v>0</v>
      </c>
      <c r="Y423" s="435" t="s">
        <v>1341</v>
      </c>
      <c r="Z423" s="435" t="s">
        <v>1341</v>
      </c>
      <c r="AA423" t="str">
        <f t="shared" si="24"/>
        <v>SOOS CREEK HATCHERY</v>
      </c>
      <c r="AN423" s="449" t="s">
        <v>188</v>
      </c>
      <c r="AO423" s="449">
        <v>4.0999999999999996</v>
      </c>
      <c r="AP423" s="449">
        <v>20150327</v>
      </c>
      <c r="AQ423" s="449" t="s">
        <v>225</v>
      </c>
      <c r="AR423" s="449" t="s">
        <v>225</v>
      </c>
      <c r="AS423" s="449">
        <v>4</v>
      </c>
      <c r="AT423" s="449">
        <v>632866</v>
      </c>
      <c r="AU423" s="449">
        <v>12</v>
      </c>
      <c r="AV423" s="449"/>
      <c r="AW423" s="449"/>
      <c r="AX423" s="449"/>
      <c r="AY423" s="449"/>
      <c r="AZ423" s="449">
        <v>1</v>
      </c>
      <c r="BA423" s="449">
        <v>1</v>
      </c>
      <c r="BB423" s="449">
        <v>2005</v>
      </c>
      <c r="BC423" s="449">
        <v>20070319</v>
      </c>
      <c r="BD423" s="449">
        <v>20070319</v>
      </c>
      <c r="BE423" s="449" t="s">
        <v>541</v>
      </c>
      <c r="BF423" s="449" t="s">
        <v>906</v>
      </c>
      <c r="BG423" s="449" t="s">
        <v>548</v>
      </c>
      <c r="BH423" s="449" t="s">
        <v>1198</v>
      </c>
      <c r="BI423" s="449" t="s">
        <v>192</v>
      </c>
      <c r="BJ423" s="449"/>
      <c r="BK423" s="449"/>
      <c r="BL423" s="449">
        <v>56.69</v>
      </c>
      <c r="BM423" s="449">
        <v>170</v>
      </c>
      <c r="BN423" s="449"/>
      <c r="BO423" s="449">
        <v>5000</v>
      </c>
      <c r="BP423" s="449">
        <v>149923</v>
      </c>
      <c r="BQ423" s="449">
        <v>0</v>
      </c>
      <c r="BR423" s="449">
        <v>1219</v>
      </c>
      <c r="BS423" s="449">
        <v>5000</v>
      </c>
      <c r="BT423" s="449">
        <v>1209</v>
      </c>
      <c r="BU423" s="449"/>
      <c r="BV423" s="449"/>
      <c r="BW423" s="449"/>
      <c r="BX423" s="449">
        <v>8.0000000000000002E-3</v>
      </c>
      <c r="BY423" s="449"/>
      <c r="BZ423" s="449"/>
      <c r="CA423" s="449"/>
      <c r="CB423" s="449"/>
      <c r="CC423" s="449" t="s">
        <v>544</v>
      </c>
      <c r="CD423" s="449" t="s">
        <v>907</v>
      </c>
      <c r="CE423" s="449" t="s">
        <v>549</v>
      </c>
      <c r="CF423" s="449" t="s">
        <v>231</v>
      </c>
      <c r="CG423" s="449" t="s">
        <v>545</v>
      </c>
      <c r="CH423" s="449" t="s">
        <v>546</v>
      </c>
      <c r="CI423" s="449" t="s">
        <v>195</v>
      </c>
    </row>
    <row r="424" spans="1:87" x14ac:dyDescent="0.3">
      <c r="A424">
        <f t="shared" si="25"/>
        <v>633375</v>
      </c>
      <c r="B424" t="s">
        <v>2677</v>
      </c>
      <c r="C424" s="389" t="str">
        <f t="shared" si="26"/>
        <v>633375</v>
      </c>
      <c r="D424" s="297" t="s">
        <v>232</v>
      </c>
      <c r="E424" s="435" t="s">
        <v>2267</v>
      </c>
      <c r="F424" s="435" t="s">
        <v>1607</v>
      </c>
      <c r="G424" s="435" t="s">
        <v>218</v>
      </c>
      <c r="H424" s="436">
        <v>2005</v>
      </c>
      <c r="I424" s="435" t="s">
        <v>2265</v>
      </c>
      <c r="J424" s="435" t="s">
        <v>2266</v>
      </c>
      <c r="K424" s="435" t="s">
        <v>1612</v>
      </c>
      <c r="L424" s="437">
        <v>38867</v>
      </c>
      <c r="M424" s="437">
        <v>38867</v>
      </c>
      <c r="N424" s="435" t="s">
        <v>1608</v>
      </c>
      <c r="O424" s="436">
        <v>200181</v>
      </c>
      <c r="P424" s="435" t="s">
        <v>1613</v>
      </c>
      <c r="Q424" s="439">
        <v>1803</v>
      </c>
      <c r="R424" s="435" t="s">
        <v>1608</v>
      </c>
      <c r="S424" s="436">
        <v>648</v>
      </c>
      <c r="T424" s="435" t="s">
        <v>1341</v>
      </c>
      <c r="U424" s="438"/>
      <c r="V424" s="435" t="s">
        <v>1341</v>
      </c>
      <c r="W424" s="435" t="s">
        <v>1341</v>
      </c>
      <c r="X424" s="436" t="b">
        <v>0</v>
      </c>
      <c r="Y424" s="435" t="s">
        <v>1341</v>
      </c>
      <c r="Z424" s="435" t="s">
        <v>1341</v>
      </c>
      <c r="AA424" t="str">
        <f t="shared" si="24"/>
        <v>VOIGHTS CR HATCHERY</v>
      </c>
      <c r="AN424" s="449" t="s">
        <v>188</v>
      </c>
      <c r="AO424" s="449">
        <v>4.0999999999999996</v>
      </c>
      <c r="AP424" s="449">
        <v>20150327</v>
      </c>
      <c r="AQ424" s="449" t="s">
        <v>225</v>
      </c>
      <c r="AR424" s="449" t="s">
        <v>225</v>
      </c>
      <c r="AS424" s="449">
        <v>4</v>
      </c>
      <c r="AT424" s="449">
        <v>632883</v>
      </c>
      <c r="AU424" s="449">
        <v>12</v>
      </c>
      <c r="AV424" s="449"/>
      <c r="AW424" s="449"/>
      <c r="AX424" s="449"/>
      <c r="AY424" s="449"/>
      <c r="AZ424" s="449">
        <v>1</v>
      </c>
      <c r="BA424" s="449">
        <v>3</v>
      </c>
      <c r="BB424" s="449">
        <v>2005</v>
      </c>
      <c r="BC424" s="449">
        <v>20060616</v>
      </c>
      <c r="BD424" s="449">
        <v>20060712</v>
      </c>
      <c r="BE424" s="449" t="s">
        <v>760</v>
      </c>
      <c r="BF424" s="449" t="s">
        <v>761</v>
      </c>
      <c r="BG424" s="449" t="s">
        <v>762</v>
      </c>
      <c r="BH424" s="449"/>
      <c r="BI424" s="449" t="s">
        <v>192</v>
      </c>
      <c r="BJ424" s="449" t="s">
        <v>193</v>
      </c>
      <c r="BK424" s="449"/>
      <c r="BL424" s="449">
        <v>9.6300000000000008</v>
      </c>
      <c r="BM424" s="449">
        <v>94</v>
      </c>
      <c r="BN424" s="449"/>
      <c r="BO424" s="449">
        <v>5000</v>
      </c>
      <c r="BP424" s="449">
        <v>84095</v>
      </c>
      <c r="BQ424" s="449">
        <v>0</v>
      </c>
      <c r="BR424" s="449">
        <v>2004</v>
      </c>
      <c r="BS424" s="449">
        <v>5000</v>
      </c>
      <c r="BT424" s="449">
        <v>5867</v>
      </c>
      <c r="BU424" s="449"/>
      <c r="BV424" s="449"/>
      <c r="BW424" s="449"/>
      <c r="BX424" s="449">
        <v>6.3799999999999996E-2</v>
      </c>
      <c r="BY424" s="449"/>
      <c r="BZ424" s="449"/>
      <c r="CA424" s="449"/>
      <c r="CB424" s="449"/>
      <c r="CC424" s="449" t="s">
        <v>780</v>
      </c>
      <c r="CD424" s="449" t="s">
        <v>781</v>
      </c>
      <c r="CE424" s="449" t="s">
        <v>780</v>
      </c>
      <c r="CF424" s="449" t="s">
        <v>231</v>
      </c>
      <c r="CG424" s="449" t="s">
        <v>545</v>
      </c>
      <c r="CH424" s="449" t="s">
        <v>558</v>
      </c>
      <c r="CI424" s="449" t="s">
        <v>195</v>
      </c>
    </row>
    <row r="425" spans="1:87" x14ac:dyDescent="0.3">
      <c r="A425">
        <f t="shared" si="25"/>
        <v>633383</v>
      </c>
      <c r="B425" t="s">
        <v>2677</v>
      </c>
      <c r="C425" s="389" t="str">
        <f t="shared" si="26"/>
        <v>633383</v>
      </c>
      <c r="D425" s="297" t="s">
        <v>232</v>
      </c>
      <c r="E425" s="435" t="s">
        <v>2184</v>
      </c>
      <c r="F425" s="435" t="s">
        <v>1607</v>
      </c>
      <c r="G425" s="435" t="s">
        <v>1407</v>
      </c>
      <c r="H425" s="436">
        <v>2005</v>
      </c>
      <c r="I425" s="435" t="s">
        <v>2182</v>
      </c>
      <c r="J425" s="435" t="s">
        <v>2183</v>
      </c>
      <c r="K425" s="435" t="s">
        <v>1612</v>
      </c>
      <c r="L425" s="437">
        <v>38880</v>
      </c>
      <c r="M425" s="437">
        <v>38880</v>
      </c>
      <c r="N425" s="435" t="s">
        <v>1608</v>
      </c>
      <c r="O425" s="436">
        <v>199341</v>
      </c>
      <c r="P425" s="435" t="s">
        <v>1613</v>
      </c>
      <c r="Q425" s="439">
        <v>6173</v>
      </c>
      <c r="R425" s="435" t="s">
        <v>1608</v>
      </c>
      <c r="S425" s="436">
        <v>267</v>
      </c>
      <c r="T425" s="435" t="s">
        <v>1341</v>
      </c>
      <c r="U425" s="441"/>
      <c r="V425" s="435" t="s">
        <v>1341</v>
      </c>
      <c r="W425" s="435" t="s">
        <v>1341</v>
      </c>
      <c r="X425" s="436" t="b">
        <v>0</v>
      </c>
      <c r="Y425" s="435" t="s">
        <v>1341</v>
      </c>
      <c r="Z425" s="435" t="s">
        <v>1341</v>
      </c>
      <c r="AA425" t="str">
        <f t="shared" si="24"/>
        <v>ISSAQUAH HATCHERY</v>
      </c>
      <c r="AN425" s="449" t="s">
        <v>188</v>
      </c>
      <c r="AO425" s="449">
        <v>4.0999999999999996</v>
      </c>
      <c r="AP425" s="449">
        <v>20150327</v>
      </c>
      <c r="AQ425" s="449" t="s">
        <v>225</v>
      </c>
      <c r="AR425" s="449" t="s">
        <v>225</v>
      </c>
      <c r="AS425" s="449">
        <v>4</v>
      </c>
      <c r="AT425" s="449">
        <v>632886</v>
      </c>
      <c r="AU425" s="449">
        <v>12</v>
      </c>
      <c r="AV425" s="449"/>
      <c r="AW425" s="449"/>
      <c r="AX425" s="449"/>
      <c r="AY425" s="449"/>
      <c r="AZ425" s="449">
        <v>1</v>
      </c>
      <c r="BA425" s="449">
        <v>3</v>
      </c>
      <c r="BB425" s="449">
        <v>2005</v>
      </c>
      <c r="BC425" s="449">
        <v>20060711</v>
      </c>
      <c r="BD425" s="449">
        <v>20060711</v>
      </c>
      <c r="BE425" s="449" t="s">
        <v>763</v>
      </c>
      <c r="BF425" s="449" t="s">
        <v>764</v>
      </c>
      <c r="BG425" s="449" t="s">
        <v>765</v>
      </c>
      <c r="BH425" s="449"/>
      <c r="BI425" s="449" t="s">
        <v>192</v>
      </c>
      <c r="BJ425" s="449" t="s">
        <v>551</v>
      </c>
      <c r="BK425" s="449"/>
      <c r="BL425" s="449">
        <v>7.82</v>
      </c>
      <c r="BM425" s="449">
        <v>87</v>
      </c>
      <c r="BN425" s="449"/>
      <c r="BO425" s="449">
        <v>5000</v>
      </c>
      <c r="BP425" s="449">
        <v>91240</v>
      </c>
      <c r="BQ425" s="449"/>
      <c r="BR425" s="449"/>
      <c r="BS425" s="449">
        <v>5000</v>
      </c>
      <c r="BT425" s="449">
        <v>546</v>
      </c>
      <c r="BU425" s="449"/>
      <c r="BV425" s="449"/>
      <c r="BW425" s="449"/>
      <c r="BX425" s="449">
        <v>6.0000000000000001E-3</v>
      </c>
      <c r="BY425" s="449"/>
      <c r="BZ425" s="449"/>
      <c r="CA425" s="449"/>
      <c r="CB425" s="449"/>
      <c r="CC425" s="449" t="s">
        <v>766</v>
      </c>
      <c r="CD425" s="449" t="s">
        <v>767</v>
      </c>
      <c r="CE425" s="449" t="s">
        <v>766</v>
      </c>
      <c r="CF425" s="449" t="s">
        <v>231</v>
      </c>
      <c r="CG425" s="449" t="s">
        <v>545</v>
      </c>
      <c r="CH425" s="449" t="s">
        <v>546</v>
      </c>
      <c r="CI425" s="449" t="s">
        <v>195</v>
      </c>
    </row>
    <row r="426" spans="1:87" x14ac:dyDescent="0.3">
      <c r="A426">
        <f t="shared" si="25"/>
        <v>633579</v>
      </c>
      <c r="B426" t="s">
        <v>2677</v>
      </c>
      <c r="C426" s="389" t="str">
        <f t="shared" si="26"/>
        <v>633579</v>
      </c>
      <c r="D426" s="297" t="s">
        <v>232</v>
      </c>
      <c r="E426" s="435" t="s">
        <v>2144</v>
      </c>
      <c r="F426" s="435" t="s">
        <v>1607</v>
      </c>
      <c r="G426" s="435" t="s">
        <v>1409</v>
      </c>
      <c r="H426" s="436">
        <v>2006</v>
      </c>
      <c r="I426" s="435" t="s">
        <v>1761</v>
      </c>
      <c r="J426" s="435" t="s">
        <v>2143</v>
      </c>
      <c r="K426" s="435" t="s">
        <v>1612</v>
      </c>
      <c r="L426" s="437">
        <v>39199</v>
      </c>
      <c r="M426" s="437">
        <v>39206</v>
      </c>
      <c r="N426" s="435" t="s">
        <v>1608</v>
      </c>
      <c r="O426" s="436">
        <v>185975</v>
      </c>
      <c r="P426" s="435" t="s">
        <v>1341</v>
      </c>
      <c r="Q426" s="441"/>
      <c r="R426" s="435" t="s">
        <v>1608</v>
      </c>
      <c r="S426" s="436">
        <v>22415</v>
      </c>
      <c r="T426" s="435" t="s">
        <v>1613</v>
      </c>
      <c r="U426" s="439">
        <v>97</v>
      </c>
      <c r="V426" s="435" t="s">
        <v>250</v>
      </c>
      <c r="W426" s="435" t="s">
        <v>2145</v>
      </c>
      <c r="X426" s="436" t="b">
        <v>0</v>
      </c>
      <c r="Y426" s="435" t="s">
        <v>1341</v>
      </c>
      <c r="Z426" s="435" t="s">
        <v>1341</v>
      </c>
      <c r="AA426" t="str">
        <f t="shared" si="24"/>
        <v>GROVERS CR HATCHERY</v>
      </c>
      <c r="AN426" s="449" t="s">
        <v>188</v>
      </c>
      <c r="AO426" s="449">
        <v>4.0999999999999996</v>
      </c>
      <c r="AP426" s="449">
        <v>20150327</v>
      </c>
      <c r="AQ426" s="449" t="s">
        <v>225</v>
      </c>
      <c r="AR426" s="449" t="s">
        <v>225</v>
      </c>
      <c r="AS426" s="449">
        <v>4</v>
      </c>
      <c r="AT426" s="449">
        <v>632894</v>
      </c>
      <c r="AU426" s="449">
        <v>12</v>
      </c>
      <c r="AV426" s="449"/>
      <c r="AW426" s="449"/>
      <c r="AX426" s="449"/>
      <c r="AY426" s="449"/>
      <c r="AZ426" s="449">
        <v>1</v>
      </c>
      <c r="BA426" s="449">
        <v>3</v>
      </c>
      <c r="BB426" s="449">
        <v>2005</v>
      </c>
      <c r="BC426" s="449">
        <v>20060901</v>
      </c>
      <c r="BD426" s="449">
        <v>20060930</v>
      </c>
      <c r="BE426" s="449" t="s">
        <v>288</v>
      </c>
      <c r="BF426" s="449" t="s">
        <v>296</v>
      </c>
      <c r="BG426" s="449" t="s">
        <v>290</v>
      </c>
      <c r="BH426" s="449"/>
      <c r="BI426" s="449" t="s">
        <v>192</v>
      </c>
      <c r="BJ426" s="449" t="s">
        <v>193</v>
      </c>
      <c r="BK426" s="449"/>
      <c r="BL426" s="449">
        <v>26.68</v>
      </c>
      <c r="BM426" s="449">
        <v>145</v>
      </c>
      <c r="BN426" s="449"/>
      <c r="BO426" s="449">
        <v>5000</v>
      </c>
      <c r="BP426" s="449">
        <v>31239</v>
      </c>
      <c r="BQ426" s="449"/>
      <c r="BR426" s="449"/>
      <c r="BS426" s="449">
        <v>5000</v>
      </c>
      <c r="BT426" s="449">
        <v>261</v>
      </c>
      <c r="BU426" s="449"/>
      <c r="BV426" s="449"/>
      <c r="BW426" s="449"/>
      <c r="BX426" s="449">
        <v>8.3000000000000001E-3</v>
      </c>
      <c r="BY426" s="449"/>
      <c r="BZ426" s="449"/>
      <c r="CA426" s="449"/>
      <c r="CB426" s="449"/>
      <c r="CC426" s="449" t="s">
        <v>291</v>
      </c>
      <c r="CD426" s="449" t="s">
        <v>298</v>
      </c>
      <c r="CE426" s="449" t="s">
        <v>293</v>
      </c>
      <c r="CF426" s="449" t="s">
        <v>231</v>
      </c>
      <c r="CG426" s="449" t="s">
        <v>294</v>
      </c>
      <c r="CH426" s="449" t="s">
        <v>295</v>
      </c>
      <c r="CI426" s="449" t="s">
        <v>195</v>
      </c>
    </row>
    <row r="427" spans="1:87" x14ac:dyDescent="0.3">
      <c r="A427">
        <f t="shared" si="25"/>
        <v>633882</v>
      </c>
      <c r="B427" t="s">
        <v>2677</v>
      </c>
      <c r="C427" s="389" t="str">
        <f t="shared" si="26"/>
        <v>633882</v>
      </c>
      <c r="D427" s="297" t="s">
        <v>232</v>
      </c>
      <c r="E427" s="435" t="s">
        <v>2140</v>
      </c>
      <c r="F427" s="435" t="s">
        <v>1607</v>
      </c>
      <c r="G427" s="435" t="s">
        <v>260</v>
      </c>
      <c r="H427" s="436">
        <v>2006</v>
      </c>
      <c r="I427" s="435" t="s">
        <v>1817</v>
      </c>
      <c r="J427" s="435" t="s">
        <v>1818</v>
      </c>
      <c r="K427" s="435" t="s">
        <v>1612</v>
      </c>
      <c r="L427" s="437">
        <v>39224</v>
      </c>
      <c r="M427" s="437">
        <v>39234</v>
      </c>
      <c r="N427" s="435" t="s">
        <v>1608</v>
      </c>
      <c r="O427" s="436">
        <v>204795</v>
      </c>
      <c r="P427" s="435" t="s">
        <v>1341</v>
      </c>
      <c r="Q427" s="441"/>
      <c r="R427" s="435" t="s">
        <v>1608</v>
      </c>
      <c r="S427" s="439">
        <v>205</v>
      </c>
      <c r="T427" s="435" t="s">
        <v>1341</v>
      </c>
      <c r="U427" s="441"/>
      <c r="V427" s="435" t="s">
        <v>250</v>
      </c>
      <c r="W427" s="435" t="s">
        <v>2647</v>
      </c>
      <c r="X427" s="436" t="b">
        <v>0</v>
      </c>
      <c r="Y427" s="435" t="s">
        <v>1341</v>
      </c>
      <c r="Z427" s="435" t="s">
        <v>1341</v>
      </c>
      <c r="AA427" t="str">
        <f t="shared" si="24"/>
        <v>SOOS CREEK HATCHERY</v>
      </c>
      <c r="AN427" s="449" t="s">
        <v>188</v>
      </c>
      <c r="AO427" s="449">
        <v>4.0999999999999996</v>
      </c>
      <c r="AP427" s="449">
        <v>20150327</v>
      </c>
      <c r="AQ427" s="449" t="s">
        <v>225</v>
      </c>
      <c r="AR427" s="449" t="s">
        <v>225</v>
      </c>
      <c r="AS427" s="449">
        <v>4</v>
      </c>
      <c r="AT427" s="449">
        <v>632979</v>
      </c>
      <c r="AU427" s="449">
        <v>12</v>
      </c>
      <c r="AV427" s="449"/>
      <c r="AW427" s="449"/>
      <c r="AX427" s="449"/>
      <c r="AY427" s="449"/>
      <c r="AZ427" s="449">
        <v>1</v>
      </c>
      <c r="BA427" s="449">
        <v>3</v>
      </c>
      <c r="BB427" s="449">
        <v>2005</v>
      </c>
      <c r="BC427" s="449">
        <v>20060605</v>
      </c>
      <c r="BD427" s="449">
        <v>20060619</v>
      </c>
      <c r="BE427" s="449" t="s">
        <v>288</v>
      </c>
      <c r="BF427" s="449" t="s">
        <v>296</v>
      </c>
      <c r="BG427" s="449" t="s">
        <v>297</v>
      </c>
      <c r="BH427" s="449"/>
      <c r="BI427" s="449" t="s">
        <v>192</v>
      </c>
      <c r="BJ427" s="449" t="s">
        <v>214</v>
      </c>
      <c r="BK427" s="449"/>
      <c r="BL427" s="449">
        <v>30.23</v>
      </c>
      <c r="BM427" s="449">
        <v>127</v>
      </c>
      <c r="BN427" s="449"/>
      <c r="BO427" s="449">
        <v>5000</v>
      </c>
      <c r="BP427" s="449">
        <v>90548</v>
      </c>
      <c r="BQ427" s="449">
        <v>0</v>
      </c>
      <c r="BR427" s="449">
        <v>5185</v>
      </c>
      <c r="BS427" s="449">
        <v>5000</v>
      </c>
      <c r="BT427" s="449">
        <v>4967</v>
      </c>
      <c r="BU427" s="449"/>
      <c r="BV427" s="449"/>
      <c r="BW427" s="449"/>
      <c r="BX427" s="449">
        <v>5.1999999999999998E-2</v>
      </c>
      <c r="BY427" s="449"/>
      <c r="BZ427" s="449"/>
      <c r="CA427" s="449"/>
      <c r="CB427" s="449"/>
      <c r="CC427" s="449" t="s">
        <v>291</v>
      </c>
      <c r="CD427" s="449" t="s">
        <v>298</v>
      </c>
      <c r="CE427" s="449" t="s">
        <v>291</v>
      </c>
      <c r="CF427" s="449" t="s">
        <v>231</v>
      </c>
      <c r="CG427" s="449" t="s">
        <v>294</v>
      </c>
      <c r="CH427" s="449" t="s">
        <v>295</v>
      </c>
      <c r="CI427" s="449" t="s">
        <v>195</v>
      </c>
    </row>
    <row r="428" spans="1:87" x14ac:dyDescent="0.3">
      <c r="A428">
        <f t="shared" si="25"/>
        <v>633885</v>
      </c>
      <c r="B428" t="s">
        <v>2677</v>
      </c>
      <c r="C428" s="389" t="str">
        <f t="shared" si="26"/>
        <v>633885</v>
      </c>
      <c r="D428" s="297" t="s">
        <v>232</v>
      </c>
      <c r="E428" s="435" t="s">
        <v>2181</v>
      </c>
      <c r="F428" s="435" t="s">
        <v>1607</v>
      </c>
      <c r="G428" s="435" t="s">
        <v>1407</v>
      </c>
      <c r="H428" s="436">
        <v>2006</v>
      </c>
      <c r="I428" s="435" t="s">
        <v>2182</v>
      </c>
      <c r="J428" s="435" t="s">
        <v>2183</v>
      </c>
      <c r="K428" s="435" t="s">
        <v>1612</v>
      </c>
      <c r="L428" s="437">
        <v>39219</v>
      </c>
      <c r="M428" s="437">
        <v>39231</v>
      </c>
      <c r="N428" s="435" t="s">
        <v>1608</v>
      </c>
      <c r="O428" s="436">
        <v>197300</v>
      </c>
      <c r="P428" s="435" t="s">
        <v>1613</v>
      </c>
      <c r="Q428" s="439">
        <v>5064</v>
      </c>
      <c r="R428" s="435" t="s">
        <v>1608</v>
      </c>
      <c r="S428" s="436">
        <v>197</v>
      </c>
      <c r="T428" s="435" t="s">
        <v>1341</v>
      </c>
      <c r="U428" s="440"/>
      <c r="V428" s="435" t="s">
        <v>1341</v>
      </c>
      <c r="W428" s="435" t="s">
        <v>1341</v>
      </c>
      <c r="X428" s="436" t="b">
        <v>0</v>
      </c>
      <c r="Y428" s="435" t="s">
        <v>1341</v>
      </c>
      <c r="Z428" s="435" t="s">
        <v>1341</v>
      </c>
      <c r="AA428" t="str">
        <f t="shared" si="24"/>
        <v>ISSAQUAH HATCHERY</v>
      </c>
      <c r="AN428" s="449" t="s">
        <v>188</v>
      </c>
      <c r="AO428" s="449">
        <v>4.0999999999999996</v>
      </c>
      <c r="AP428" s="449">
        <v>20150327</v>
      </c>
      <c r="AQ428" s="449" t="s">
        <v>225</v>
      </c>
      <c r="AR428" s="449" t="s">
        <v>225</v>
      </c>
      <c r="AS428" s="449">
        <v>4</v>
      </c>
      <c r="AT428" s="449">
        <v>632987</v>
      </c>
      <c r="AU428" s="449">
        <v>12</v>
      </c>
      <c r="AV428" s="449"/>
      <c r="AW428" s="449"/>
      <c r="AX428" s="449"/>
      <c r="AY428" s="449"/>
      <c r="AZ428" s="449">
        <v>1</v>
      </c>
      <c r="BA428" s="449">
        <v>3</v>
      </c>
      <c r="BB428" s="449">
        <v>2005</v>
      </c>
      <c r="BC428" s="449">
        <v>20060601</v>
      </c>
      <c r="BD428" s="449">
        <v>20060601</v>
      </c>
      <c r="BE428" s="449" t="s">
        <v>547</v>
      </c>
      <c r="BF428" s="449"/>
      <c r="BG428" s="449" t="s">
        <v>548</v>
      </c>
      <c r="BH428" s="449"/>
      <c r="BI428" s="449" t="s">
        <v>316</v>
      </c>
      <c r="BJ428" s="449"/>
      <c r="BK428" s="449"/>
      <c r="BL428" s="449"/>
      <c r="BM428" s="449"/>
      <c r="BN428" s="449" t="s">
        <v>195</v>
      </c>
      <c r="BO428" s="449">
        <v>5000</v>
      </c>
      <c r="BP428" s="449">
        <v>51864</v>
      </c>
      <c r="BQ428" s="449"/>
      <c r="BR428" s="449"/>
      <c r="BS428" s="449"/>
      <c r="BT428" s="449"/>
      <c r="BU428" s="449"/>
      <c r="BV428" s="449"/>
      <c r="BW428" s="449" t="s">
        <v>196</v>
      </c>
      <c r="BX428" s="449"/>
      <c r="BY428" s="449"/>
      <c r="BZ428" s="449"/>
      <c r="CA428" s="449"/>
      <c r="CB428" s="449"/>
      <c r="CC428" s="449" t="s">
        <v>549</v>
      </c>
      <c r="CD428" s="449" t="s">
        <v>47</v>
      </c>
      <c r="CE428" s="449" t="s">
        <v>549</v>
      </c>
      <c r="CF428" s="449" t="s">
        <v>231</v>
      </c>
      <c r="CG428" s="449" t="s">
        <v>545</v>
      </c>
      <c r="CH428" s="449" t="s">
        <v>546</v>
      </c>
      <c r="CI428" s="449" t="s">
        <v>195</v>
      </c>
    </row>
    <row r="429" spans="1:87" x14ac:dyDescent="0.3">
      <c r="A429">
        <f t="shared" si="25"/>
        <v>633889</v>
      </c>
      <c r="B429" t="s">
        <v>2677</v>
      </c>
      <c r="C429" s="389" t="str">
        <f t="shared" si="26"/>
        <v>633889</v>
      </c>
      <c r="D429" s="297" t="s">
        <v>232</v>
      </c>
      <c r="E429" s="435" t="s">
        <v>2264</v>
      </c>
      <c r="F429" s="435" t="s">
        <v>1607</v>
      </c>
      <c r="G429" s="435" t="s">
        <v>218</v>
      </c>
      <c r="H429" s="436">
        <v>2006</v>
      </c>
      <c r="I429" s="435" t="s">
        <v>2265</v>
      </c>
      <c r="J429" s="435" t="s">
        <v>2266</v>
      </c>
      <c r="K429" s="435" t="s">
        <v>1612</v>
      </c>
      <c r="L429" s="437">
        <v>39238</v>
      </c>
      <c r="M429" s="437">
        <v>39238</v>
      </c>
      <c r="N429" s="435" t="s">
        <v>1608</v>
      </c>
      <c r="O429" s="436">
        <v>195828</v>
      </c>
      <c r="P429" s="435" t="s">
        <v>1613</v>
      </c>
      <c r="Q429" s="439">
        <v>1065</v>
      </c>
      <c r="R429" s="435" t="s">
        <v>1608</v>
      </c>
      <c r="S429" s="436">
        <v>3996</v>
      </c>
      <c r="T429" s="435" t="s">
        <v>1341</v>
      </c>
      <c r="U429" s="440"/>
      <c r="V429" s="435" t="s">
        <v>1341</v>
      </c>
      <c r="W429" s="435" t="s">
        <v>1341</v>
      </c>
      <c r="X429" s="436" t="b">
        <v>0</v>
      </c>
      <c r="Y429" s="435" t="s">
        <v>1341</v>
      </c>
      <c r="Z429" s="435" t="s">
        <v>1341</v>
      </c>
      <c r="AA429" t="str">
        <f t="shared" si="24"/>
        <v>VOIGHTS CR HATCHERY</v>
      </c>
      <c r="AN429" s="449" t="s">
        <v>188</v>
      </c>
      <c r="AO429" s="449">
        <v>4.0999999999999996</v>
      </c>
      <c r="AP429" s="449">
        <v>20150327</v>
      </c>
      <c r="AQ429" s="449" t="s">
        <v>225</v>
      </c>
      <c r="AR429" s="449" t="s">
        <v>225</v>
      </c>
      <c r="AS429" s="449">
        <v>4</v>
      </c>
      <c r="AT429" s="449">
        <v>633172</v>
      </c>
      <c r="AU429" s="449">
        <v>12</v>
      </c>
      <c r="AV429" s="449"/>
      <c r="AW429" s="449"/>
      <c r="AX429" s="449" t="s">
        <v>250</v>
      </c>
      <c r="AY429" s="449">
        <v>4200600000144</v>
      </c>
      <c r="AZ429" s="449">
        <v>1</v>
      </c>
      <c r="BA429" s="449">
        <v>1</v>
      </c>
      <c r="BB429" s="449">
        <v>2005</v>
      </c>
      <c r="BC429" s="449">
        <v>20060508</v>
      </c>
      <c r="BD429" s="449">
        <v>20060522</v>
      </c>
      <c r="BE429" s="449" t="s">
        <v>364</v>
      </c>
      <c r="BF429" s="449" t="s">
        <v>365</v>
      </c>
      <c r="BG429" s="449" t="s">
        <v>366</v>
      </c>
      <c r="BH429" s="449"/>
      <c r="BI429" s="449" t="s">
        <v>192</v>
      </c>
      <c r="BJ429" s="449" t="s">
        <v>279</v>
      </c>
      <c r="BK429" s="449"/>
      <c r="BL429" s="449">
        <v>6.77</v>
      </c>
      <c r="BM429" s="449">
        <v>86</v>
      </c>
      <c r="BN429" s="449"/>
      <c r="BO429" s="449">
        <v>5500</v>
      </c>
      <c r="BP429" s="449">
        <v>203916</v>
      </c>
      <c r="BQ429" s="449">
        <v>0</v>
      </c>
      <c r="BR429" s="449">
        <v>615</v>
      </c>
      <c r="BS429" s="449">
        <v>5500</v>
      </c>
      <c r="BT429" s="449">
        <v>369</v>
      </c>
      <c r="BU429" s="449"/>
      <c r="BV429" s="449"/>
      <c r="BW429" s="449"/>
      <c r="BX429" s="449">
        <v>1.8E-3</v>
      </c>
      <c r="BY429" s="449"/>
      <c r="BZ429" s="449"/>
      <c r="CA429" s="449"/>
      <c r="CB429" s="449"/>
      <c r="CC429" s="449" t="s">
        <v>367</v>
      </c>
      <c r="CD429" s="449" t="s">
        <v>368</v>
      </c>
      <c r="CE429" s="449" t="s">
        <v>369</v>
      </c>
      <c r="CF429" s="449" t="s">
        <v>231</v>
      </c>
      <c r="CG429" s="449" t="s">
        <v>353</v>
      </c>
      <c r="CH429" s="449" t="s">
        <v>370</v>
      </c>
      <c r="CI429" s="449" t="s">
        <v>195</v>
      </c>
    </row>
    <row r="430" spans="1:87" x14ac:dyDescent="0.3">
      <c r="A430">
        <f t="shared" si="25"/>
        <v>210790</v>
      </c>
      <c r="B430" t="s">
        <v>2677</v>
      </c>
      <c r="C430" s="389" t="str">
        <f t="shared" si="26"/>
        <v>210790</v>
      </c>
      <c r="D430" s="297" t="s">
        <v>232</v>
      </c>
      <c r="E430" s="435" t="s">
        <v>2146</v>
      </c>
      <c r="F430" s="435" t="s">
        <v>1607</v>
      </c>
      <c r="G430" s="435" t="s">
        <v>1409</v>
      </c>
      <c r="H430" s="436">
        <v>2007</v>
      </c>
      <c r="I430" s="435" t="s">
        <v>1761</v>
      </c>
      <c r="J430" s="435" t="s">
        <v>1761</v>
      </c>
      <c r="K430" s="435" t="s">
        <v>1612</v>
      </c>
      <c r="L430" s="437">
        <v>39583</v>
      </c>
      <c r="M430" s="437">
        <v>39583</v>
      </c>
      <c r="N430" s="435" t="s">
        <v>1608</v>
      </c>
      <c r="O430" s="436">
        <v>199251</v>
      </c>
      <c r="P430" s="435" t="s">
        <v>1341</v>
      </c>
      <c r="Q430" s="441"/>
      <c r="R430" s="435" t="s">
        <v>1608</v>
      </c>
      <c r="S430" s="436">
        <v>2491</v>
      </c>
      <c r="T430" s="435" t="s">
        <v>1341</v>
      </c>
      <c r="U430" s="440"/>
      <c r="V430" s="435" t="s">
        <v>250</v>
      </c>
      <c r="W430" s="435" t="s">
        <v>276</v>
      </c>
      <c r="X430" s="436" t="b">
        <v>0</v>
      </c>
      <c r="Y430" s="435" t="s">
        <v>1341</v>
      </c>
      <c r="Z430" s="435" t="s">
        <v>1341</v>
      </c>
      <c r="AA430" t="str">
        <f t="shared" si="24"/>
        <v>GROVERS CR HATCHERY</v>
      </c>
      <c r="AN430" s="449" t="s">
        <v>188</v>
      </c>
      <c r="AO430" s="449">
        <v>4.0999999999999996</v>
      </c>
      <c r="AP430" s="449">
        <v>20150327</v>
      </c>
      <c r="AQ430" s="449" t="s">
        <v>225</v>
      </c>
      <c r="AR430" s="449" t="s">
        <v>225</v>
      </c>
      <c r="AS430" s="449">
        <v>4</v>
      </c>
      <c r="AT430" s="449">
        <v>633173</v>
      </c>
      <c r="AU430" s="449">
        <v>12</v>
      </c>
      <c r="AV430" s="449"/>
      <c r="AW430" s="449"/>
      <c r="AX430" s="449"/>
      <c r="AY430" s="449"/>
      <c r="AZ430" s="449">
        <v>1</v>
      </c>
      <c r="BA430" s="449">
        <v>3</v>
      </c>
      <c r="BB430" s="449">
        <v>2005</v>
      </c>
      <c r="BC430" s="449">
        <v>20060614</v>
      </c>
      <c r="BD430" s="449">
        <v>20060621</v>
      </c>
      <c r="BE430" s="449" t="s">
        <v>869</v>
      </c>
      <c r="BF430" s="449" t="s">
        <v>877</v>
      </c>
      <c r="BG430" s="449" t="s">
        <v>878</v>
      </c>
      <c r="BH430" s="449"/>
      <c r="BI430" s="449" t="s">
        <v>192</v>
      </c>
      <c r="BJ430" s="449" t="s">
        <v>193</v>
      </c>
      <c r="BK430" s="449"/>
      <c r="BL430" s="449">
        <v>10.54</v>
      </c>
      <c r="BM430" s="449">
        <v>98</v>
      </c>
      <c r="BN430" s="449"/>
      <c r="BO430" s="449">
        <v>5000</v>
      </c>
      <c r="BP430" s="449">
        <v>199445</v>
      </c>
      <c r="BQ430" s="449"/>
      <c r="BR430" s="449"/>
      <c r="BS430" s="449">
        <v>5000</v>
      </c>
      <c r="BT430" s="449">
        <v>1406</v>
      </c>
      <c r="BU430" s="449"/>
      <c r="BV430" s="449"/>
      <c r="BW430" s="449"/>
      <c r="BX430" s="449">
        <v>7.0000000000000001E-3</v>
      </c>
      <c r="BY430" s="449"/>
      <c r="BZ430" s="449"/>
      <c r="CA430" s="449"/>
      <c r="CB430" s="449"/>
      <c r="CC430" s="449" t="s">
        <v>872</v>
      </c>
      <c r="CD430" s="449" t="s">
        <v>879</v>
      </c>
      <c r="CE430" s="449" t="s">
        <v>880</v>
      </c>
      <c r="CF430" s="449" t="s">
        <v>231</v>
      </c>
      <c r="CG430" s="449" t="s">
        <v>875</v>
      </c>
      <c r="CH430" s="449" t="s">
        <v>876</v>
      </c>
      <c r="CI430" s="449" t="s">
        <v>195</v>
      </c>
    </row>
    <row r="431" spans="1:87" x14ac:dyDescent="0.3">
      <c r="A431">
        <f t="shared" si="25"/>
        <v>634284</v>
      </c>
      <c r="B431" t="s">
        <v>2677</v>
      </c>
      <c r="C431" s="389" t="str">
        <f t="shared" si="26"/>
        <v>634284</v>
      </c>
      <c r="D431" s="297" t="s">
        <v>232</v>
      </c>
      <c r="E431" s="435" t="s">
        <v>2268</v>
      </c>
      <c r="F431" s="435" t="s">
        <v>1607</v>
      </c>
      <c r="G431" s="435" t="s">
        <v>218</v>
      </c>
      <c r="H431" s="436">
        <v>2007</v>
      </c>
      <c r="I431" s="435" t="s">
        <v>2265</v>
      </c>
      <c r="J431" s="435" t="s">
        <v>2266</v>
      </c>
      <c r="K431" s="435" t="s">
        <v>1612</v>
      </c>
      <c r="L431" s="437">
        <v>39612</v>
      </c>
      <c r="M431" s="437">
        <v>39612</v>
      </c>
      <c r="N431" s="435" t="s">
        <v>1608</v>
      </c>
      <c r="O431" s="436">
        <v>175783</v>
      </c>
      <c r="P431" s="435" t="s">
        <v>1613</v>
      </c>
      <c r="Q431" s="439">
        <v>15170</v>
      </c>
      <c r="R431" s="435" t="s">
        <v>1608</v>
      </c>
      <c r="S431" s="436">
        <v>14047</v>
      </c>
      <c r="T431" s="435" t="s">
        <v>1341</v>
      </c>
      <c r="U431" s="441"/>
      <c r="V431" s="435" t="s">
        <v>1341</v>
      </c>
      <c r="W431" s="435" t="s">
        <v>1341</v>
      </c>
      <c r="X431" s="436" t="b">
        <v>0</v>
      </c>
      <c r="Y431" s="435" t="s">
        <v>1341</v>
      </c>
      <c r="Z431" s="435" t="s">
        <v>1341</v>
      </c>
      <c r="AA431" t="str">
        <f t="shared" si="24"/>
        <v>VOIGHTS CR HATCHERY</v>
      </c>
      <c r="AN431" s="449" t="s">
        <v>188</v>
      </c>
      <c r="AO431" s="449">
        <v>4.0999999999999996</v>
      </c>
      <c r="AP431" s="449">
        <v>20150327</v>
      </c>
      <c r="AQ431" s="449" t="s">
        <v>225</v>
      </c>
      <c r="AR431" s="449" t="s">
        <v>225</v>
      </c>
      <c r="AS431" s="449">
        <v>4</v>
      </c>
      <c r="AT431" s="449">
        <v>633176</v>
      </c>
      <c r="AU431" s="449">
        <v>12</v>
      </c>
      <c r="AV431" s="449"/>
      <c r="AW431" s="449"/>
      <c r="AX431" s="449" t="s">
        <v>258</v>
      </c>
      <c r="AY431" s="449">
        <v>4200700000168</v>
      </c>
      <c r="AZ431" s="449">
        <v>1</v>
      </c>
      <c r="BA431" s="449">
        <v>1</v>
      </c>
      <c r="BB431" s="449">
        <v>2005</v>
      </c>
      <c r="BC431" s="449">
        <v>20070405</v>
      </c>
      <c r="BD431" s="449">
        <v>20070405</v>
      </c>
      <c r="BE431" s="449" t="s">
        <v>410</v>
      </c>
      <c r="BF431" s="449" t="s">
        <v>404</v>
      </c>
      <c r="BG431" s="449" t="s">
        <v>388</v>
      </c>
      <c r="BH431" s="449" t="s">
        <v>1198</v>
      </c>
      <c r="BI431" s="449" t="s">
        <v>192</v>
      </c>
      <c r="BJ431" s="449" t="s">
        <v>279</v>
      </c>
      <c r="BK431" s="449"/>
      <c r="BL431" s="449">
        <v>37.79</v>
      </c>
      <c r="BM431" s="449">
        <v>143</v>
      </c>
      <c r="BN431" s="449"/>
      <c r="BO431" s="449">
        <v>5000</v>
      </c>
      <c r="BP431" s="449">
        <v>74633</v>
      </c>
      <c r="BQ431" s="449"/>
      <c r="BR431" s="449"/>
      <c r="BS431" s="449"/>
      <c r="BT431" s="449"/>
      <c r="BU431" s="449"/>
      <c r="BV431" s="449"/>
      <c r="BW431" s="449"/>
      <c r="BX431" s="449"/>
      <c r="BY431" s="449"/>
      <c r="BZ431" s="449"/>
      <c r="CA431" s="449"/>
      <c r="CB431" s="449" t="s">
        <v>412</v>
      </c>
      <c r="CC431" s="449" t="s">
        <v>411</v>
      </c>
      <c r="CD431" s="449" t="s">
        <v>406</v>
      </c>
      <c r="CE431" s="449" t="s">
        <v>390</v>
      </c>
      <c r="CF431" s="449" t="s">
        <v>231</v>
      </c>
      <c r="CG431" s="449" t="s">
        <v>392</v>
      </c>
      <c r="CH431" s="449" t="s">
        <v>396</v>
      </c>
      <c r="CI431" s="449" t="s">
        <v>195</v>
      </c>
    </row>
    <row r="432" spans="1:87" x14ac:dyDescent="0.3">
      <c r="A432">
        <f t="shared" si="25"/>
        <v>634286</v>
      </c>
      <c r="B432" t="s">
        <v>2677</v>
      </c>
      <c r="C432" s="389" t="str">
        <f t="shared" si="26"/>
        <v>634286</v>
      </c>
      <c r="D432" s="297" t="s">
        <v>232</v>
      </c>
      <c r="E432" s="435" t="s">
        <v>2138</v>
      </c>
      <c r="F432" s="435" t="s">
        <v>1607</v>
      </c>
      <c r="G432" s="435" t="s">
        <v>260</v>
      </c>
      <c r="H432" s="436">
        <v>2007</v>
      </c>
      <c r="I432" s="435" t="s">
        <v>1817</v>
      </c>
      <c r="J432" s="435" t="s">
        <v>1818</v>
      </c>
      <c r="K432" s="435" t="s">
        <v>1612</v>
      </c>
      <c r="L432" s="437">
        <v>39592</v>
      </c>
      <c r="M432" s="437">
        <v>39602</v>
      </c>
      <c r="N432" s="435" t="s">
        <v>1608</v>
      </c>
      <c r="O432" s="436">
        <v>202671</v>
      </c>
      <c r="P432" s="435" t="s">
        <v>1341</v>
      </c>
      <c r="Q432" s="438"/>
      <c r="R432" s="435" t="s">
        <v>1341</v>
      </c>
      <c r="S432" s="440"/>
      <c r="T432" s="435" t="s">
        <v>1341</v>
      </c>
      <c r="U432" s="440"/>
      <c r="V432" s="435" t="s">
        <v>250</v>
      </c>
      <c r="W432" s="435" t="s">
        <v>2650</v>
      </c>
      <c r="X432" s="436" t="b">
        <v>0</v>
      </c>
      <c r="Y432" s="435" t="s">
        <v>1341</v>
      </c>
      <c r="Z432" s="435" t="s">
        <v>1341</v>
      </c>
      <c r="AA432" t="str">
        <f t="shared" si="24"/>
        <v>SOOS CREEK HATCHERY</v>
      </c>
      <c r="AN432" s="449" t="s">
        <v>188</v>
      </c>
      <c r="AO432" s="449">
        <v>4.0999999999999996</v>
      </c>
      <c r="AP432" s="449">
        <v>20070202</v>
      </c>
      <c r="AQ432" s="449" t="s">
        <v>234</v>
      </c>
      <c r="AR432" s="449" t="s">
        <v>275</v>
      </c>
      <c r="AS432" s="449">
        <v>14</v>
      </c>
      <c r="AT432" s="449">
        <v>633285</v>
      </c>
      <c r="AU432" s="449">
        <v>12</v>
      </c>
      <c r="AV432" s="449"/>
      <c r="AW432" s="449"/>
      <c r="AX432" s="449" t="s">
        <v>250</v>
      </c>
      <c r="AY432" s="449" t="s">
        <v>283</v>
      </c>
      <c r="AZ432" s="449">
        <v>1</v>
      </c>
      <c r="BA432" s="449">
        <v>3</v>
      </c>
      <c r="BB432" s="449">
        <v>2005</v>
      </c>
      <c r="BC432" s="449">
        <v>20060602</v>
      </c>
      <c r="BD432" s="449">
        <v>20060605</v>
      </c>
      <c r="BE432" s="449" t="s">
        <v>284</v>
      </c>
      <c r="BF432" s="449" t="s">
        <v>277</v>
      </c>
      <c r="BG432" s="449" t="s">
        <v>278</v>
      </c>
      <c r="BH432" s="449" t="s">
        <v>213</v>
      </c>
      <c r="BI432" s="449" t="s">
        <v>192</v>
      </c>
      <c r="BJ432" s="449" t="s">
        <v>214</v>
      </c>
      <c r="BK432" s="449" t="s">
        <v>237</v>
      </c>
      <c r="BL432" s="449">
        <v>5.67</v>
      </c>
      <c r="BM432" s="449"/>
      <c r="BN432" s="449" t="s">
        <v>195</v>
      </c>
      <c r="BO432" s="449">
        <v>5000</v>
      </c>
      <c r="BP432" s="449">
        <v>136519</v>
      </c>
      <c r="BQ432" s="449">
        <v>0</v>
      </c>
      <c r="BR432" s="449">
        <v>8143</v>
      </c>
      <c r="BS432" s="449">
        <v>5000</v>
      </c>
      <c r="BT432" s="449">
        <v>45027</v>
      </c>
      <c r="BU432" s="449">
        <v>0</v>
      </c>
      <c r="BV432" s="449">
        <v>1437</v>
      </c>
      <c r="BW432" s="449" t="s">
        <v>214</v>
      </c>
      <c r="BX432" s="449">
        <v>0.24310000000000001</v>
      </c>
      <c r="BY432" s="449">
        <v>23</v>
      </c>
      <c r="BZ432" s="449">
        <v>399</v>
      </c>
      <c r="CA432" s="449"/>
      <c r="CB432" s="449" t="s">
        <v>285</v>
      </c>
      <c r="CC432" s="449" t="s">
        <v>281</v>
      </c>
      <c r="CD432" s="449" t="s">
        <v>280</v>
      </c>
      <c r="CE432" s="449" t="s">
        <v>281</v>
      </c>
      <c r="CF432" s="449" t="s">
        <v>231</v>
      </c>
      <c r="CG432" s="449" t="s">
        <v>232</v>
      </c>
      <c r="CH432" s="449" t="s">
        <v>282</v>
      </c>
      <c r="CI432" s="449" t="s">
        <v>196</v>
      </c>
    </row>
    <row r="433" spans="1:87" x14ac:dyDescent="0.3">
      <c r="A433">
        <f t="shared" si="25"/>
        <v>210822</v>
      </c>
      <c r="B433" t="s">
        <v>2677</v>
      </c>
      <c r="C433" s="389" t="str">
        <f t="shared" si="26"/>
        <v>210822</v>
      </c>
      <c r="D433" s="297" t="s">
        <v>232</v>
      </c>
      <c r="E433" s="435" t="s">
        <v>1760</v>
      </c>
      <c r="F433" s="435" t="s">
        <v>1607</v>
      </c>
      <c r="G433" s="435" t="s">
        <v>1409</v>
      </c>
      <c r="H433" s="436">
        <v>2008</v>
      </c>
      <c r="I433" s="435" t="s">
        <v>1761</v>
      </c>
      <c r="J433" s="435" t="s">
        <v>1761</v>
      </c>
      <c r="K433" s="435" t="s">
        <v>1612</v>
      </c>
      <c r="L433" s="437">
        <v>39934</v>
      </c>
      <c r="M433" s="437">
        <v>39948</v>
      </c>
      <c r="N433" s="435" t="s">
        <v>1608</v>
      </c>
      <c r="O433" s="436">
        <v>186978</v>
      </c>
      <c r="P433" s="435" t="s">
        <v>1613</v>
      </c>
      <c r="Q433" s="439">
        <v>8249</v>
      </c>
      <c r="R433" s="435" t="s">
        <v>1608</v>
      </c>
      <c r="S433" s="436">
        <v>6874</v>
      </c>
      <c r="T433" s="435" t="s">
        <v>1613</v>
      </c>
      <c r="U433" s="436">
        <v>3208</v>
      </c>
      <c r="V433" s="435" t="s">
        <v>250</v>
      </c>
      <c r="W433" s="435" t="s">
        <v>1762</v>
      </c>
      <c r="X433" s="436" t="b">
        <v>0</v>
      </c>
      <c r="Y433" s="435" t="s">
        <v>1341</v>
      </c>
      <c r="Z433" s="435" t="s">
        <v>1341</v>
      </c>
      <c r="AA433" t="str">
        <f t="shared" si="24"/>
        <v>GROVERS CR HATCHERY</v>
      </c>
      <c r="AN433" s="449" t="s">
        <v>188</v>
      </c>
      <c r="AO433" s="449">
        <v>4.0999999999999996</v>
      </c>
      <c r="AP433" s="449">
        <v>20080709</v>
      </c>
      <c r="AQ433" s="449" t="s">
        <v>234</v>
      </c>
      <c r="AR433" s="449" t="s">
        <v>306</v>
      </c>
      <c r="AS433" s="449">
        <v>14</v>
      </c>
      <c r="AT433" s="449">
        <v>633286</v>
      </c>
      <c r="AU433" s="449">
        <v>12</v>
      </c>
      <c r="AV433" s="449"/>
      <c r="AW433" s="449"/>
      <c r="AX433" s="449" t="s">
        <v>250</v>
      </c>
      <c r="AY433" s="449" t="s">
        <v>312</v>
      </c>
      <c r="AZ433" s="449">
        <v>1</v>
      </c>
      <c r="BA433" s="449">
        <v>3</v>
      </c>
      <c r="BB433" s="449">
        <v>2005</v>
      </c>
      <c r="BC433" s="449">
        <v>20060515</v>
      </c>
      <c r="BD433" s="449">
        <v>20060525</v>
      </c>
      <c r="BE433" s="449" t="s">
        <v>313</v>
      </c>
      <c r="BF433" s="449" t="s">
        <v>314</v>
      </c>
      <c r="BG433" s="449" t="s">
        <v>315</v>
      </c>
      <c r="BH433" s="449" t="s">
        <v>213</v>
      </c>
      <c r="BI433" s="449" t="s">
        <v>192</v>
      </c>
      <c r="BJ433" s="449" t="s">
        <v>279</v>
      </c>
      <c r="BK433" s="449" t="s">
        <v>237</v>
      </c>
      <c r="BL433" s="449">
        <v>7.5</v>
      </c>
      <c r="BM433" s="449"/>
      <c r="BN433" s="449" t="s">
        <v>316</v>
      </c>
      <c r="BO433" s="449">
        <v>5000</v>
      </c>
      <c r="BP433" s="449">
        <v>120154</v>
      </c>
      <c r="BQ433" s="449">
        <v>0</v>
      </c>
      <c r="BR433" s="449">
        <v>7920</v>
      </c>
      <c r="BS433" s="449">
        <v>5000</v>
      </c>
      <c r="BT433" s="449">
        <v>2943809</v>
      </c>
      <c r="BU433" s="449">
        <v>0</v>
      </c>
      <c r="BV433" s="449">
        <v>404407</v>
      </c>
      <c r="BW433" s="449" t="s">
        <v>316</v>
      </c>
      <c r="BX433" s="449">
        <v>7.4999999999999997E-3</v>
      </c>
      <c r="BY433" s="449">
        <v>27</v>
      </c>
      <c r="BZ433" s="449">
        <v>668</v>
      </c>
      <c r="CA433" s="449"/>
      <c r="CB433" s="449" t="s">
        <v>323</v>
      </c>
      <c r="CC433" s="449" t="s">
        <v>317</v>
      </c>
      <c r="CD433" s="449" t="s">
        <v>318</v>
      </c>
      <c r="CE433" s="449" t="s">
        <v>317</v>
      </c>
      <c r="CF433" s="449" t="s">
        <v>231</v>
      </c>
      <c r="CG433" s="449" t="s">
        <v>294</v>
      </c>
      <c r="CH433" s="449" t="s">
        <v>306</v>
      </c>
      <c r="CI433" s="449" t="s">
        <v>196</v>
      </c>
    </row>
    <row r="434" spans="1:87" x14ac:dyDescent="0.3">
      <c r="A434">
        <f t="shared" si="25"/>
        <v>634864</v>
      </c>
      <c r="B434" t="s">
        <v>2677</v>
      </c>
      <c r="C434" s="389" t="str">
        <f t="shared" si="26"/>
        <v>634864</v>
      </c>
      <c r="D434" s="297" t="s">
        <v>232</v>
      </c>
      <c r="E434" s="435" t="s">
        <v>1816</v>
      </c>
      <c r="F434" s="435" t="s">
        <v>1607</v>
      </c>
      <c r="G434" s="435" t="s">
        <v>260</v>
      </c>
      <c r="H434" s="436">
        <v>2008</v>
      </c>
      <c r="I434" s="435" t="s">
        <v>1817</v>
      </c>
      <c r="J434" s="435" t="s">
        <v>1818</v>
      </c>
      <c r="K434" s="435" t="s">
        <v>1612</v>
      </c>
      <c r="L434" s="437">
        <v>39957</v>
      </c>
      <c r="M434" s="437">
        <v>39965</v>
      </c>
      <c r="N434" s="435" t="s">
        <v>1608</v>
      </c>
      <c r="O434" s="436">
        <v>191808</v>
      </c>
      <c r="P434" s="435" t="s">
        <v>1613</v>
      </c>
      <c r="Q434" s="439">
        <v>687</v>
      </c>
      <c r="R434" s="435" t="s">
        <v>1608</v>
      </c>
      <c r="S434" s="436">
        <v>9599</v>
      </c>
      <c r="T434" s="435" t="s">
        <v>1341</v>
      </c>
      <c r="U434" s="440"/>
      <c r="V434" s="435" t="s">
        <v>250</v>
      </c>
      <c r="W434" s="435" t="s">
        <v>1798</v>
      </c>
      <c r="X434" s="436" t="b">
        <v>0</v>
      </c>
      <c r="Y434" s="435" t="s">
        <v>1341</v>
      </c>
      <c r="Z434" s="435" t="s">
        <v>1341</v>
      </c>
      <c r="AA434" t="str">
        <f t="shared" si="24"/>
        <v>SOOS CREEK HATCHERY</v>
      </c>
      <c r="AN434" s="449" t="s">
        <v>188</v>
      </c>
      <c r="AO434" s="449">
        <v>4.0999999999999996</v>
      </c>
      <c r="AP434" s="449">
        <v>20150327</v>
      </c>
      <c r="AQ434" s="449" t="s">
        <v>225</v>
      </c>
      <c r="AR434" s="449" t="s">
        <v>225</v>
      </c>
      <c r="AS434" s="449">
        <v>4</v>
      </c>
      <c r="AT434" s="449">
        <v>633287</v>
      </c>
      <c r="AU434" s="449">
        <v>12</v>
      </c>
      <c r="AV434" s="449"/>
      <c r="AW434" s="449"/>
      <c r="AX434" s="449"/>
      <c r="AY434" s="449"/>
      <c r="AZ434" s="449">
        <v>1</v>
      </c>
      <c r="BA434" s="449">
        <v>3</v>
      </c>
      <c r="BB434" s="449">
        <v>2005</v>
      </c>
      <c r="BC434" s="449">
        <v>20060619</v>
      </c>
      <c r="BD434" s="449">
        <v>20060710</v>
      </c>
      <c r="BE434" s="449" t="s">
        <v>559</v>
      </c>
      <c r="BF434" s="449" t="s">
        <v>768</v>
      </c>
      <c r="BG434" s="449" t="s">
        <v>560</v>
      </c>
      <c r="BH434" s="449"/>
      <c r="BI434" s="449" t="s">
        <v>192</v>
      </c>
      <c r="BJ434" s="449"/>
      <c r="BK434" s="449"/>
      <c r="BL434" s="449">
        <v>8.09</v>
      </c>
      <c r="BM434" s="449">
        <v>88</v>
      </c>
      <c r="BN434" s="449"/>
      <c r="BO434" s="449">
        <v>5000</v>
      </c>
      <c r="BP434" s="449">
        <v>178376</v>
      </c>
      <c r="BQ434" s="449"/>
      <c r="BR434" s="449"/>
      <c r="BS434" s="449">
        <v>5000</v>
      </c>
      <c r="BT434" s="449">
        <v>26253</v>
      </c>
      <c r="BU434" s="449">
        <v>0</v>
      </c>
      <c r="BV434" s="449">
        <v>4553523</v>
      </c>
      <c r="BW434" s="449"/>
      <c r="BX434" s="449">
        <v>0.1283</v>
      </c>
      <c r="BY434" s="449"/>
      <c r="BZ434" s="449"/>
      <c r="CA434" s="449"/>
      <c r="CB434" s="449"/>
      <c r="CC434" s="449" t="s">
        <v>561</v>
      </c>
      <c r="CD434" s="449" t="s">
        <v>769</v>
      </c>
      <c r="CE434" s="449" t="s">
        <v>561</v>
      </c>
      <c r="CF434" s="449" t="s">
        <v>231</v>
      </c>
      <c r="CG434" s="449" t="s">
        <v>545</v>
      </c>
      <c r="CH434" s="449" t="s">
        <v>557</v>
      </c>
      <c r="CI434" s="449" t="s">
        <v>195</v>
      </c>
    </row>
    <row r="435" spans="1:87" x14ac:dyDescent="0.3">
      <c r="A435">
        <f t="shared" si="25"/>
        <v>633172</v>
      </c>
      <c r="B435" t="s">
        <v>2677</v>
      </c>
      <c r="C435" s="389" t="str">
        <f t="shared" si="26"/>
        <v>633172</v>
      </c>
      <c r="D435" s="297" t="s">
        <v>371</v>
      </c>
      <c r="E435" s="435" t="s">
        <v>2244</v>
      </c>
      <c r="F435" s="435" t="s">
        <v>1607</v>
      </c>
      <c r="G435" s="435" t="s">
        <v>371</v>
      </c>
      <c r="H435" s="436">
        <v>2005</v>
      </c>
      <c r="I435" s="435" t="s">
        <v>1805</v>
      </c>
      <c r="J435" s="435" t="s">
        <v>1806</v>
      </c>
      <c r="K435" s="435" t="s">
        <v>1607</v>
      </c>
      <c r="L435" s="437">
        <v>38845</v>
      </c>
      <c r="M435" s="437">
        <v>38859</v>
      </c>
      <c r="N435" s="435" t="s">
        <v>1635</v>
      </c>
      <c r="O435" s="436">
        <v>203916</v>
      </c>
      <c r="P435" s="435" t="s">
        <v>1613</v>
      </c>
      <c r="Q435" s="439">
        <v>615</v>
      </c>
      <c r="R435" s="435" t="s">
        <v>1635</v>
      </c>
      <c r="S435" s="439">
        <v>369</v>
      </c>
      <c r="T435" s="435" t="s">
        <v>1341</v>
      </c>
      <c r="U435" s="438"/>
      <c r="V435" s="435" t="s">
        <v>250</v>
      </c>
      <c r="W435" s="435" t="s">
        <v>2646</v>
      </c>
      <c r="X435" s="436" t="b">
        <v>0</v>
      </c>
      <c r="Y435" s="435" t="s">
        <v>1341</v>
      </c>
      <c r="Z435" s="435" t="s">
        <v>1341</v>
      </c>
      <c r="AA435" t="str">
        <f t="shared" si="24"/>
        <v>KENDALL CR HATCHERY</v>
      </c>
      <c r="AN435" s="449" t="s">
        <v>188</v>
      </c>
      <c r="AO435" s="449">
        <v>4.0999999999999996</v>
      </c>
      <c r="AP435" s="449">
        <v>20150327</v>
      </c>
      <c r="AQ435" s="449" t="s">
        <v>225</v>
      </c>
      <c r="AR435" s="449" t="s">
        <v>225</v>
      </c>
      <c r="AS435" s="449">
        <v>4</v>
      </c>
      <c r="AT435" s="449">
        <v>633289</v>
      </c>
      <c r="AU435" s="449">
        <v>12</v>
      </c>
      <c r="AV435" s="449"/>
      <c r="AW435" s="449"/>
      <c r="AX435" s="449"/>
      <c r="AY435" s="449"/>
      <c r="AZ435" s="449">
        <v>1</v>
      </c>
      <c r="BA435" s="449">
        <v>3</v>
      </c>
      <c r="BB435" s="449">
        <v>2005</v>
      </c>
      <c r="BC435" s="449">
        <v>20070409</v>
      </c>
      <c r="BD435" s="449">
        <v>20070426</v>
      </c>
      <c r="BE435" s="449" t="s">
        <v>2576</v>
      </c>
      <c r="BF435" s="449" t="s">
        <v>2577</v>
      </c>
      <c r="BG435" s="449" t="s">
        <v>290</v>
      </c>
      <c r="BH435" s="449" t="s">
        <v>1198</v>
      </c>
      <c r="BI435" s="449" t="s">
        <v>192</v>
      </c>
      <c r="BJ435" s="449" t="s">
        <v>258</v>
      </c>
      <c r="BK435" s="449"/>
      <c r="BL435" s="449">
        <v>55.99</v>
      </c>
      <c r="BM435" s="449">
        <v>172</v>
      </c>
      <c r="BN435" s="449"/>
      <c r="BO435" s="449">
        <v>5000</v>
      </c>
      <c r="BP435" s="449">
        <v>69491</v>
      </c>
      <c r="BQ435" s="449">
        <v>0</v>
      </c>
      <c r="BR435" s="449">
        <v>1297</v>
      </c>
      <c r="BS435" s="449">
        <v>5000</v>
      </c>
      <c r="BT435" s="449">
        <v>1237</v>
      </c>
      <c r="BU435" s="449"/>
      <c r="BV435" s="449"/>
      <c r="BW435" s="449"/>
      <c r="BX435" s="449">
        <v>1.7500000000000002E-2</v>
      </c>
      <c r="BY435" s="449"/>
      <c r="BZ435" s="449"/>
      <c r="CA435" s="449"/>
      <c r="CB435" s="449"/>
      <c r="CC435" s="449" t="s">
        <v>2578</v>
      </c>
      <c r="CD435" s="449" t="s">
        <v>2579</v>
      </c>
      <c r="CE435" s="449" t="s">
        <v>293</v>
      </c>
      <c r="CF435" s="449" t="s">
        <v>231</v>
      </c>
      <c r="CG435" s="449" t="s">
        <v>294</v>
      </c>
      <c r="CH435" s="449" t="s">
        <v>305</v>
      </c>
      <c r="CI435" s="449" t="s">
        <v>195</v>
      </c>
    </row>
    <row r="436" spans="1:87" x14ac:dyDescent="0.3">
      <c r="A436">
        <f t="shared" si="25"/>
        <v>633387</v>
      </c>
      <c r="B436" t="s">
        <v>2677</v>
      </c>
      <c r="C436" s="389" t="str">
        <f t="shared" si="26"/>
        <v>633387</v>
      </c>
      <c r="D436" s="297" t="s">
        <v>371</v>
      </c>
      <c r="E436" s="435" t="s">
        <v>2242</v>
      </c>
      <c r="F436" s="435" t="s">
        <v>1607</v>
      </c>
      <c r="G436" s="435" t="s">
        <v>371</v>
      </c>
      <c r="H436" s="436">
        <v>2006</v>
      </c>
      <c r="I436" s="435" t="s">
        <v>1805</v>
      </c>
      <c r="J436" s="435" t="s">
        <v>1806</v>
      </c>
      <c r="K436" s="435" t="s">
        <v>1607</v>
      </c>
      <c r="L436" s="437">
        <v>39210</v>
      </c>
      <c r="M436" s="437">
        <v>39224</v>
      </c>
      <c r="N436" s="435" t="s">
        <v>1635</v>
      </c>
      <c r="O436" s="436">
        <v>143841</v>
      </c>
      <c r="P436" s="435" t="s">
        <v>1341</v>
      </c>
      <c r="Q436" s="438"/>
      <c r="R436" s="435" t="s">
        <v>1635</v>
      </c>
      <c r="S436" s="439">
        <v>259</v>
      </c>
      <c r="T436" s="435" t="s">
        <v>1341</v>
      </c>
      <c r="U436" s="441"/>
      <c r="V436" s="435" t="s">
        <v>1341</v>
      </c>
      <c r="W436" s="435" t="s">
        <v>1341</v>
      </c>
      <c r="X436" s="436" t="b">
        <v>0</v>
      </c>
      <c r="Y436" s="435" t="s">
        <v>1341</v>
      </c>
      <c r="Z436" s="435" t="s">
        <v>1341</v>
      </c>
      <c r="AA436" t="str">
        <f t="shared" si="24"/>
        <v>KENDALL CR HATCHERY</v>
      </c>
      <c r="AN436" s="449" t="s">
        <v>188</v>
      </c>
      <c r="AO436" s="449">
        <v>4.0999999999999996</v>
      </c>
      <c r="AP436" s="449">
        <v>20150327</v>
      </c>
      <c r="AQ436" s="449" t="s">
        <v>225</v>
      </c>
      <c r="AR436" s="449" t="s">
        <v>225</v>
      </c>
      <c r="AS436" s="449">
        <v>4</v>
      </c>
      <c r="AT436" s="449">
        <v>633298</v>
      </c>
      <c r="AU436" s="449">
        <v>12</v>
      </c>
      <c r="AV436" s="449"/>
      <c r="AW436" s="449"/>
      <c r="AX436" s="449"/>
      <c r="AY436" s="449"/>
      <c r="AZ436" s="449">
        <v>1</v>
      </c>
      <c r="BA436" s="449">
        <v>2</v>
      </c>
      <c r="BB436" s="449">
        <v>2005</v>
      </c>
      <c r="BC436" s="449">
        <v>20060512</v>
      </c>
      <c r="BD436" s="449">
        <v>20060512</v>
      </c>
      <c r="BE436" s="449" t="s">
        <v>869</v>
      </c>
      <c r="BF436" s="449" t="s">
        <v>891</v>
      </c>
      <c r="BG436" s="449" t="s">
        <v>892</v>
      </c>
      <c r="BH436" s="449"/>
      <c r="BI436" s="449" t="s">
        <v>192</v>
      </c>
      <c r="BJ436" s="449" t="s">
        <v>193</v>
      </c>
      <c r="BK436" s="449"/>
      <c r="BL436" s="449">
        <v>9.69</v>
      </c>
      <c r="BM436" s="449"/>
      <c r="BN436" s="449"/>
      <c r="BO436" s="449">
        <v>5000</v>
      </c>
      <c r="BP436" s="449">
        <v>202490</v>
      </c>
      <c r="BQ436" s="449">
        <v>0</v>
      </c>
      <c r="BR436" s="449">
        <v>1906</v>
      </c>
      <c r="BS436" s="449">
        <v>5000</v>
      </c>
      <c r="BT436" s="449">
        <v>574</v>
      </c>
      <c r="BU436" s="449"/>
      <c r="BV436" s="449"/>
      <c r="BW436" s="449"/>
      <c r="BX436" s="449">
        <v>2.8E-3</v>
      </c>
      <c r="BY436" s="449"/>
      <c r="BZ436" s="449"/>
      <c r="CA436" s="449"/>
      <c r="CB436" s="449" t="s">
        <v>2580</v>
      </c>
      <c r="CC436" s="449" t="s">
        <v>872</v>
      </c>
      <c r="CD436" s="449" t="s">
        <v>893</v>
      </c>
      <c r="CE436" s="449" t="s">
        <v>893</v>
      </c>
      <c r="CF436" s="449" t="s">
        <v>231</v>
      </c>
      <c r="CG436" s="449" t="s">
        <v>875</v>
      </c>
      <c r="CH436" s="449" t="s">
        <v>876</v>
      </c>
      <c r="CI436" s="449" t="s">
        <v>195</v>
      </c>
    </row>
    <row r="437" spans="1:87" x14ac:dyDescent="0.3">
      <c r="A437">
        <f t="shared" si="25"/>
        <v>634274</v>
      </c>
      <c r="B437" t="s">
        <v>2677</v>
      </c>
      <c r="C437" s="389" t="str">
        <f t="shared" si="26"/>
        <v>634274</v>
      </c>
      <c r="D437" s="297" t="s">
        <v>371</v>
      </c>
      <c r="E437" s="435" t="s">
        <v>2240</v>
      </c>
      <c r="F437" s="435" t="s">
        <v>1607</v>
      </c>
      <c r="G437" s="435" t="s">
        <v>371</v>
      </c>
      <c r="H437" s="436">
        <v>2007</v>
      </c>
      <c r="I437" s="435" t="s">
        <v>1805</v>
      </c>
      <c r="J437" s="435" t="s">
        <v>1806</v>
      </c>
      <c r="K437" s="435" t="s">
        <v>1607</v>
      </c>
      <c r="L437" s="437">
        <v>39576</v>
      </c>
      <c r="M437" s="437">
        <v>39588</v>
      </c>
      <c r="N437" s="435" t="s">
        <v>1635</v>
      </c>
      <c r="O437" s="436">
        <v>206862</v>
      </c>
      <c r="P437" s="435" t="s">
        <v>1613</v>
      </c>
      <c r="Q437" s="439">
        <v>1837</v>
      </c>
      <c r="R437" s="435" t="s">
        <v>1635</v>
      </c>
      <c r="S437" s="436">
        <v>1101</v>
      </c>
      <c r="T437" s="435" t="s">
        <v>1341</v>
      </c>
      <c r="U437" s="441"/>
      <c r="V437" s="435" t="s">
        <v>250</v>
      </c>
      <c r="W437" s="435" t="s">
        <v>2650</v>
      </c>
      <c r="X437" s="436" t="b">
        <v>0</v>
      </c>
      <c r="Y437" s="435" t="s">
        <v>1341</v>
      </c>
      <c r="Z437" s="435" t="s">
        <v>1341</v>
      </c>
      <c r="AA437" t="str">
        <f t="shared" si="24"/>
        <v>KENDALL CR HATCHERY</v>
      </c>
      <c r="AN437" s="449" t="s">
        <v>188</v>
      </c>
      <c r="AO437" s="449">
        <v>4.0999999999999996</v>
      </c>
      <c r="AP437" s="449">
        <v>20150327</v>
      </c>
      <c r="AQ437" s="449" t="s">
        <v>225</v>
      </c>
      <c r="AR437" s="449" t="s">
        <v>225</v>
      </c>
      <c r="AS437" s="449">
        <v>4</v>
      </c>
      <c r="AT437" s="449">
        <v>633299</v>
      </c>
      <c r="AU437" s="449">
        <v>12</v>
      </c>
      <c r="AV437" s="449"/>
      <c r="AW437" s="449"/>
      <c r="AX437" s="449"/>
      <c r="AY437" s="449"/>
      <c r="AZ437" s="449">
        <v>1</v>
      </c>
      <c r="BA437" s="449">
        <v>2</v>
      </c>
      <c r="BB437" s="449">
        <v>2005</v>
      </c>
      <c r="BC437" s="449">
        <v>20060614</v>
      </c>
      <c r="BD437" s="449">
        <v>20060614</v>
      </c>
      <c r="BE437" s="449" t="s">
        <v>869</v>
      </c>
      <c r="BF437" s="449" t="s">
        <v>891</v>
      </c>
      <c r="BG437" s="449" t="s">
        <v>892</v>
      </c>
      <c r="BH437" s="449"/>
      <c r="BI437" s="449" t="s">
        <v>192</v>
      </c>
      <c r="BJ437" s="449" t="s">
        <v>193</v>
      </c>
      <c r="BK437" s="449"/>
      <c r="BL437" s="449">
        <v>15.37</v>
      </c>
      <c r="BM437" s="449"/>
      <c r="BN437" s="449"/>
      <c r="BO437" s="449">
        <v>5000</v>
      </c>
      <c r="BP437" s="449">
        <v>223048</v>
      </c>
      <c r="BQ437" s="449">
        <v>0</v>
      </c>
      <c r="BR437" s="449">
        <v>428</v>
      </c>
      <c r="BS437" s="449">
        <v>5000</v>
      </c>
      <c r="BT437" s="449">
        <v>1757</v>
      </c>
      <c r="BU437" s="449"/>
      <c r="BV437" s="449"/>
      <c r="BW437" s="449"/>
      <c r="BX437" s="449">
        <v>7.7999999999999996E-3</v>
      </c>
      <c r="BY437" s="449"/>
      <c r="BZ437" s="449"/>
      <c r="CA437" s="449"/>
      <c r="CB437" s="449" t="s">
        <v>2580</v>
      </c>
      <c r="CC437" s="449" t="s">
        <v>872</v>
      </c>
      <c r="CD437" s="449" t="s">
        <v>893</v>
      </c>
      <c r="CE437" s="449" t="s">
        <v>893</v>
      </c>
      <c r="CF437" s="449" t="s">
        <v>231</v>
      </c>
      <c r="CG437" s="449" t="s">
        <v>875</v>
      </c>
      <c r="CH437" s="449" t="s">
        <v>876</v>
      </c>
      <c r="CI437" s="449" t="s">
        <v>195</v>
      </c>
    </row>
    <row r="438" spans="1:87" x14ac:dyDescent="0.3">
      <c r="A438">
        <f t="shared" si="25"/>
        <v>634797</v>
      </c>
      <c r="B438" t="s">
        <v>2677</v>
      </c>
      <c r="C438" s="389" t="str">
        <f t="shared" si="26"/>
        <v>634797</v>
      </c>
      <c r="D438" s="297" t="s">
        <v>371</v>
      </c>
      <c r="E438" s="435" t="s">
        <v>1804</v>
      </c>
      <c r="F438" s="435" t="s">
        <v>1607</v>
      </c>
      <c r="G438" s="435" t="s">
        <v>371</v>
      </c>
      <c r="H438" s="436">
        <v>2008</v>
      </c>
      <c r="I438" s="435" t="s">
        <v>1805</v>
      </c>
      <c r="J438" s="435" t="s">
        <v>1806</v>
      </c>
      <c r="K438" s="435" t="s">
        <v>1607</v>
      </c>
      <c r="L438" s="437">
        <v>39940</v>
      </c>
      <c r="M438" s="437">
        <v>39947</v>
      </c>
      <c r="N438" s="435" t="s">
        <v>1635</v>
      </c>
      <c r="O438" s="436">
        <v>171083</v>
      </c>
      <c r="P438" s="435" t="s">
        <v>1613</v>
      </c>
      <c r="Q438" s="439">
        <v>2817</v>
      </c>
      <c r="R438" s="435" t="s">
        <v>1635</v>
      </c>
      <c r="S438" s="436">
        <v>2113</v>
      </c>
      <c r="T438" s="435" t="s">
        <v>1341</v>
      </c>
      <c r="U438" s="441"/>
      <c r="V438" s="435" t="s">
        <v>1341</v>
      </c>
      <c r="W438" s="435" t="s">
        <v>1341</v>
      </c>
      <c r="X438" s="436" t="b">
        <v>0</v>
      </c>
      <c r="Y438" s="435" t="s">
        <v>1341</v>
      </c>
      <c r="Z438" s="435" t="s">
        <v>1341</v>
      </c>
      <c r="AA438" t="str">
        <f t="shared" si="24"/>
        <v>KENDALL CR HATCHERY</v>
      </c>
      <c r="AN438" s="449" t="s">
        <v>188</v>
      </c>
      <c r="AO438" s="449">
        <v>4.0999999999999996</v>
      </c>
      <c r="AP438" s="449">
        <v>20150327</v>
      </c>
      <c r="AQ438" s="449" t="s">
        <v>225</v>
      </c>
      <c r="AR438" s="449" t="s">
        <v>225</v>
      </c>
      <c r="AS438" s="449">
        <v>4</v>
      </c>
      <c r="AT438" s="449">
        <v>633364</v>
      </c>
      <c r="AU438" s="449">
        <v>12</v>
      </c>
      <c r="AV438" s="449"/>
      <c r="AW438" s="449"/>
      <c r="AX438" s="449"/>
      <c r="AY438" s="449"/>
      <c r="AZ438" s="449">
        <v>1</v>
      </c>
      <c r="BA438" s="449">
        <v>1</v>
      </c>
      <c r="BB438" s="449">
        <v>2005</v>
      </c>
      <c r="BC438" s="449">
        <v>20060615</v>
      </c>
      <c r="BD438" s="449">
        <v>20060615</v>
      </c>
      <c r="BE438" s="449" t="s">
        <v>410</v>
      </c>
      <c r="BF438" s="449" t="s">
        <v>404</v>
      </c>
      <c r="BG438" s="449" t="s">
        <v>388</v>
      </c>
      <c r="BH438" s="449"/>
      <c r="BI438" s="449" t="s">
        <v>192</v>
      </c>
      <c r="BJ438" s="449" t="s">
        <v>193</v>
      </c>
      <c r="BK438" s="449"/>
      <c r="BL438" s="449">
        <v>5.03</v>
      </c>
      <c r="BM438" s="449">
        <v>75</v>
      </c>
      <c r="BN438" s="449"/>
      <c r="BO438" s="449">
        <v>5000</v>
      </c>
      <c r="BP438" s="449">
        <v>249673</v>
      </c>
      <c r="BQ438" s="449"/>
      <c r="BR438" s="449"/>
      <c r="BS438" s="449">
        <v>5000</v>
      </c>
      <c r="BT438" s="449">
        <v>2522</v>
      </c>
      <c r="BU438" s="449"/>
      <c r="BV438" s="449"/>
      <c r="BW438" s="449"/>
      <c r="BX438" s="449">
        <v>0.01</v>
      </c>
      <c r="BY438" s="449"/>
      <c r="BZ438" s="449"/>
      <c r="CA438" s="449"/>
      <c r="CB438" s="449"/>
      <c r="CC438" s="449" t="s">
        <v>411</v>
      </c>
      <c r="CD438" s="449" t="s">
        <v>406</v>
      </c>
      <c r="CE438" s="449" t="s">
        <v>390</v>
      </c>
      <c r="CF438" s="449" t="s">
        <v>231</v>
      </c>
      <c r="CG438" s="449" t="s">
        <v>392</v>
      </c>
      <c r="CH438" s="449" t="s">
        <v>396</v>
      </c>
      <c r="CI438" s="449" t="s">
        <v>195</v>
      </c>
    </row>
    <row r="439" spans="1:87" x14ac:dyDescent="0.3">
      <c r="A439">
        <f t="shared" si="25"/>
        <v>185257</v>
      </c>
      <c r="B439" t="s">
        <v>2677</v>
      </c>
      <c r="C439" s="389" t="str">
        <f t="shared" si="26"/>
        <v>185257</v>
      </c>
      <c r="D439" s="297" t="s">
        <v>1512</v>
      </c>
      <c r="E439" s="435" t="s">
        <v>2311</v>
      </c>
      <c r="F439" s="435" t="s">
        <v>1607</v>
      </c>
      <c r="G439" s="435" t="s">
        <v>1512</v>
      </c>
      <c r="H439" s="436">
        <v>2005</v>
      </c>
      <c r="I439" s="435" t="s">
        <v>1695</v>
      </c>
      <c r="J439" s="435" t="s">
        <v>1696</v>
      </c>
      <c r="K439" s="435" t="s">
        <v>1612</v>
      </c>
      <c r="L439" s="437">
        <v>38855</v>
      </c>
      <c r="M439" s="437">
        <v>38865</v>
      </c>
      <c r="N439" s="435" t="s">
        <v>1608</v>
      </c>
      <c r="O439" s="436">
        <v>25145</v>
      </c>
      <c r="P439" s="435" t="s">
        <v>1341</v>
      </c>
      <c r="Q439" s="438"/>
      <c r="R439" s="435" t="s">
        <v>1613</v>
      </c>
      <c r="S439" s="436">
        <v>692768</v>
      </c>
      <c r="T439" s="435" t="s">
        <v>1341</v>
      </c>
      <c r="U439" s="441"/>
      <c r="V439" s="435" t="s">
        <v>1341</v>
      </c>
      <c r="W439" s="435" t="s">
        <v>1341</v>
      </c>
      <c r="X439" s="436" t="b">
        <v>0</v>
      </c>
      <c r="Y439" s="435" t="s">
        <v>1341</v>
      </c>
      <c r="Z439" s="435" t="s">
        <v>1341</v>
      </c>
      <c r="AA439" t="str">
        <f t="shared" si="24"/>
        <v>H-Robertson Creek H</v>
      </c>
      <c r="AN439" s="449" t="s">
        <v>188</v>
      </c>
      <c r="AO439" s="449">
        <v>4.0999999999999996</v>
      </c>
      <c r="AP439" s="449">
        <v>20150327</v>
      </c>
      <c r="AQ439" s="449" t="s">
        <v>225</v>
      </c>
      <c r="AR439" s="449" t="s">
        <v>225</v>
      </c>
      <c r="AS439" s="449">
        <v>4</v>
      </c>
      <c r="AT439" s="449">
        <v>633366</v>
      </c>
      <c r="AU439" s="449">
        <v>12</v>
      </c>
      <c r="AV439" s="449"/>
      <c r="AW439" s="449"/>
      <c r="AX439" s="449" t="s">
        <v>250</v>
      </c>
      <c r="AY439" s="449">
        <v>4200600000260</v>
      </c>
      <c r="AZ439" s="449">
        <v>1</v>
      </c>
      <c r="BA439" s="449">
        <v>3</v>
      </c>
      <c r="BB439" s="449">
        <v>2005</v>
      </c>
      <c r="BC439" s="449">
        <v>20060516</v>
      </c>
      <c r="BD439" s="449">
        <v>20060516</v>
      </c>
      <c r="BE439" s="449" t="s">
        <v>509</v>
      </c>
      <c r="BF439" s="449" t="s">
        <v>510</v>
      </c>
      <c r="BG439" s="449" t="s">
        <v>504</v>
      </c>
      <c r="BH439" s="449"/>
      <c r="BI439" s="449" t="s">
        <v>192</v>
      </c>
      <c r="BJ439" s="449" t="s">
        <v>214</v>
      </c>
      <c r="BK439" s="449"/>
      <c r="BL439" s="449">
        <v>6.47</v>
      </c>
      <c r="BM439" s="449">
        <v>85</v>
      </c>
      <c r="BN439" s="449"/>
      <c r="BO439" s="449">
        <v>5000</v>
      </c>
      <c r="BP439" s="449">
        <v>225216</v>
      </c>
      <c r="BQ439" s="449"/>
      <c r="BR439" s="449"/>
      <c r="BS439" s="449">
        <v>5000</v>
      </c>
      <c r="BT439" s="449">
        <v>519</v>
      </c>
      <c r="BU439" s="449"/>
      <c r="BV439" s="449"/>
      <c r="BW439" s="449"/>
      <c r="BX439" s="449">
        <v>2.3E-3</v>
      </c>
      <c r="BY439" s="449"/>
      <c r="BZ439" s="449"/>
      <c r="CA439" s="449"/>
      <c r="CB439" s="449"/>
      <c r="CC439" s="449" t="s">
        <v>511</v>
      </c>
      <c r="CD439" s="449" t="s">
        <v>512</v>
      </c>
      <c r="CE439" s="449" t="s">
        <v>508</v>
      </c>
      <c r="CF439" s="449" t="s">
        <v>231</v>
      </c>
      <c r="CG439" s="449" t="s">
        <v>500</v>
      </c>
      <c r="CH439" s="449" t="s">
        <v>501</v>
      </c>
      <c r="CI439" s="449" t="s">
        <v>195</v>
      </c>
    </row>
    <row r="440" spans="1:87" x14ac:dyDescent="0.3">
      <c r="A440">
        <f t="shared" si="25"/>
        <v>185258</v>
      </c>
      <c r="B440" t="s">
        <v>2677</v>
      </c>
      <c r="C440" s="389" t="str">
        <f t="shared" si="26"/>
        <v>185258</v>
      </c>
      <c r="D440" s="297" t="s">
        <v>1512</v>
      </c>
      <c r="E440" s="435" t="s">
        <v>2312</v>
      </c>
      <c r="F440" s="435" t="s">
        <v>1607</v>
      </c>
      <c r="G440" s="435" t="s">
        <v>1512</v>
      </c>
      <c r="H440" s="436">
        <v>2005</v>
      </c>
      <c r="I440" s="435" t="s">
        <v>1695</v>
      </c>
      <c r="J440" s="435" t="s">
        <v>1696</v>
      </c>
      <c r="K440" s="435" t="s">
        <v>1612</v>
      </c>
      <c r="L440" s="437">
        <v>38860</v>
      </c>
      <c r="M440" s="437">
        <v>38864</v>
      </c>
      <c r="N440" s="435" t="s">
        <v>1608</v>
      </c>
      <c r="O440" s="436">
        <v>25022</v>
      </c>
      <c r="P440" s="435" t="s">
        <v>1341</v>
      </c>
      <c r="Q440" s="438"/>
      <c r="R440" s="435" t="s">
        <v>1613</v>
      </c>
      <c r="S440" s="436">
        <v>701743</v>
      </c>
      <c r="T440" s="435" t="s">
        <v>1341</v>
      </c>
      <c r="U440" s="438"/>
      <c r="V440" s="435" t="s">
        <v>1341</v>
      </c>
      <c r="W440" s="435" t="s">
        <v>1341</v>
      </c>
      <c r="X440" s="436" t="b">
        <v>0</v>
      </c>
      <c r="Y440" s="435" t="s">
        <v>1341</v>
      </c>
      <c r="Z440" s="435" t="s">
        <v>1341</v>
      </c>
      <c r="AA440" t="str">
        <f t="shared" si="24"/>
        <v>H-Robertson Creek H</v>
      </c>
      <c r="AN440" s="449" t="s">
        <v>188</v>
      </c>
      <c r="AO440" s="449">
        <v>4.0999999999999996</v>
      </c>
      <c r="AP440" s="449">
        <v>20150327</v>
      </c>
      <c r="AQ440" s="449" t="s">
        <v>225</v>
      </c>
      <c r="AR440" s="449" t="s">
        <v>225</v>
      </c>
      <c r="AS440" s="449">
        <v>4</v>
      </c>
      <c r="AT440" s="449">
        <v>633367</v>
      </c>
      <c r="AU440" s="449">
        <v>12</v>
      </c>
      <c r="AV440" s="449"/>
      <c r="AW440" s="449"/>
      <c r="AX440" s="449"/>
      <c r="AY440" s="449"/>
      <c r="AZ440" s="449">
        <v>1</v>
      </c>
      <c r="BA440" s="449">
        <v>3</v>
      </c>
      <c r="BB440" s="449">
        <v>2005</v>
      </c>
      <c r="BC440" s="449">
        <v>20060518</v>
      </c>
      <c r="BD440" s="449">
        <v>20060518</v>
      </c>
      <c r="BE440" s="449" t="s">
        <v>1222</v>
      </c>
      <c r="BF440" s="449" t="s">
        <v>1223</v>
      </c>
      <c r="BG440" s="449" t="s">
        <v>1224</v>
      </c>
      <c r="BH440" s="449"/>
      <c r="BI440" s="449" t="s">
        <v>192</v>
      </c>
      <c r="BJ440" s="449" t="s">
        <v>214</v>
      </c>
      <c r="BK440" s="449"/>
      <c r="BL440" s="449">
        <v>6.67</v>
      </c>
      <c r="BM440" s="449"/>
      <c r="BN440" s="449"/>
      <c r="BO440" s="449">
        <v>5000</v>
      </c>
      <c r="BP440" s="449">
        <v>198596</v>
      </c>
      <c r="BQ440" s="449">
        <v>0</v>
      </c>
      <c r="BR440" s="449">
        <v>2089</v>
      </c>
      <c r="BS440" s="449">
        <v>5000</v>
      </c>
      <c r="BT440" s="449">
        <v>201</v>
      </c>
      <c r="BU440" s="449"/>
      <c r="BV440" s="449"/>
      <c r="BW440" s="449"/>
      <c r="BX440" s="449">
        <v>1E-3</v>
      </c>
      <c r="BY440" s="449"/>
      <c r="BZ440" s="449"/>
      <c r="CA440" s="449"/>
      <c r="CB440" s="449"/>
      <c r="CC440" s="449" t="s">
        <v>1225</v>
      </c>
      <c r="CD440" s="449" t="s">
        <v>1226</v>
      </c>
      <c r="CE440" s="449" t="s">
        <v>1225</v>
      </c>
      <c r="CF440" s="449" t="s">
        <v>231</v>
      </c>
      <c r="CG440" s="449" t="s">
        <v>1227</v>
      </c>
      <c r="CH440" s="449" t="s">
        <v>1228</v>
      </c>
      <c r="CI440" s="449" t="s">
        <v>195</v>
      </c>
    </row>
    <row r="441" spans="1:87" x14ac:dyDescent="0.3">
      <c r="A441">
        <f t="shared" si="25"/>
        <v>185259</v>
      </c>
      <c r="B441" t="s">
        <v>2677</v>
      </c>
      <c r="C441" s="389" t="str">
        <f t="shared" si="26"/>
        <v>185259</v>
      </c>
      <c r="D441" s="297" t="s">
        <v>1512</v>
      </c>
      <c r="E441" s="435" t="s">
        <v>2310</v>
      </c>
      <c r="F441" s="435" t="s">
        <v>1607</v>
      </c>
      <c r="G441" s="435" t="s">
        <v>1512</v>
      </c>
      <c r="H441" s="436">
        <v>2005</v>
      </c>
      <c r="I441" s="435" t="s">
        <v>1695</v>
      </c>
      <c r="J441" s="435" t="s">
        <v>1696</v>
      </c>
      <c r="K441" s="435" t="s">
        <v>1612</v>
      </c>
      <c r="L441" s="437">
        <v>38856</v>
      </c>
      <c r="M441" s="437">
        <v>38865</v>
      </c>
      <c r="N441" s="435" t="s">
        <v>1608</v>
      </c>
      <c r="O441" s="436">
        <v>25085</v>
      </c>
      <c r="P441" s="435" t="s">
        <v>1341</v>
      </c>
      <c r="Q441" s="438"/>
      <c r="R441" s="435" t="s">
        <v>1613</v>
      </c>
      <c r="S441" s="436">
        <v>1212206</v>
      </c>
      <c r="T441" s="435" t="s">
        <v>1341</v>
      </c>
      <c r="U441" s="438"/>
      <c r="V441" s="435" t="s">
        <v>1341</v>
      </c>
      <c r="W441" s="435" t="s">
        <v>1341</v>
      </c>
      <c r="X441" s="436" t="b">
        <v>0</v>
      </c>
      <c r="Y441" s="435" t="s">
        <v>1341</v>
      </c>
      <c r="Z441" s="435" t="s">
        <v>1341</v>
      </c>
      <c r="AA441" t="str">
        <f t="shared" si="24"/>
        <v>H-Robertson Creek H</v>
      </c>
      <c r="AN441" s="449" t="s">
        <v>188</v>
      </c>
      <c r="AO441" s="449">
        <v>4.0999999999999996</v>
      </c>
      <c r="AP441" s="449">
        <v>20150327</v>
      </c>
      <c r="AQ441" s="449" t="s">
        <v>225</v>
      </c>
      <c r="AR441" s="449" t="s">
        <v>225</v>
      </c>
      <c r="AS441" s="449">
        <v>4</v>
      </c>
      <c r="AT441" s="449">
        <v>633369</v>
      </c>
      <c r="AU441" s="449">
        <v>12</v>
      </c>
      <c r="AV441" s="449"/>
      <c r="AW441" s="449"/>
      <c r="AX441" s="449" t="s">
        <v>250</v>
      </c>
      <c r="AY441" s="449">
        <v>4200600000155</v>
      </c>
      <c r="AZ441" s="449">
        <v>1</v>
      </c>
      <c r="BA441" s="449">
        <v>3</v>
      </c>
      <c r="BB441" s="449">
        <v>2005</v>
      </c>
      <c r="BC441" s="449">
        <v>20060511</v>
      </c>
      <c r="BD441" s="449">
        <v>20060511</v>
      </c>
      <c r="BE441" s="449" t="s">
        <v>347</v>
      </c>
      <c r="BF441" s="449" t="s">
        <v>348</v>
      </c>
      <c r="BG441" s="449" t="s">
        <v>349</v>
      </c>
      <c r="BH441" s="449"/>
      <c r="BI441" s="449" t="s">
        <v>192</v>
      </c>
      <c r="BJ441" s="449" t="s">
        <v>279</v>
      </c>
      <c r="BK441" s="449"/>
      <c r="BL441" s="449">
        <v>5.15</v>
      </c>
      <c r="BM441" s="449">
        <v>75</v>
      </c>
      <c r="BN441" s="449"/>
      <c r="BO441" s="449">
        <v>5500</v>
      </c>
      <c r="BP441" s="449">
        <v>201655</v>
      </c>
      <c r="BQ441" s="449">
        <v>0</v>
      </c>
      <c r="BR441" s="449">
        <v>364</v>
      </c>
      <c r="BS441" s="449">
        <v>5500</v>
      </c>
      <c r="BT441" s="449">
        <v>364</v>
      </c>
      <c r="BU441" s="449"/>
      <c r="BV441" s="449"/>
      <c r="BW441" s="449"/>
      <c r="BX441" s="449">
        <v>1.8E-3</v>
      </c>
      <c r="BY441" s="449"/>
      <c r="BZ441" s="449"/>
      <c r="CA441" s="449"/>
      <c r="CB441" s="449"/>
      <c r="CC441" s="449" t="s">
        <v>350</v>
      </c>
      <c r="CD441" s="449" t="s">
        <v>351</v>
      </c>
      <c r="CE441" s="449" t="s">
        <v>352</v>
      </c>
      <c r="CF441" s="449" t="s">
        <v>231</v>
      </c>
      <c r="CG441" s="449" t="s">
        <v>353</v>
      </c>
      <c r="CH441" s="449" t="s">
        <v>354</v>
      </c>
      <c r="CI441" s="449" t="s">
        <v>195</v>
      </c>
    </row>
    <row r="442" spans="1:87" x14ac:dyDescent="0.3">
      <c r="A442">
        <f t="shared" si="25"/>
        <v>185260</v>
      </c>
      <c r="B442" t="s">
        <v>2677</v>
      </c>
      <c r="C442" s="389" t="str">
        <f t="shared" si="26"/>
        <v>185260</v>
      </c>
      <c r="D442" s="297" t="s">
        <v>1512</v>
      </c>
      <c r="E442" s="435" t="s">
        <v>2307</v>
      </c>
      <c r="F442" s="435" t="s">
        <v>1607</v>
      </c>
      <c r="G442" s="435" t="s">
        <v>1512</v>
      </c>
      <c r="H442" s="436">
        <v>2005</v>
      </c>
      <c r="I442" s="435" t="s">
        <v>1695</v>
      </c>
      <c r="J442" s="435" t="s">
        <v>1696</v>
      </c>
      <c r="K442" s="435" t="s">
        <v>1612</v>
      </c>
      <c r="L442" s="437">
        <v>38856</v>
      </c>
      <c r="M442" s="437">
        <v>38865</v>
      </c>
      <c r="N442" s="435" t="s">
        <v>1608</v>
      </c>
      <c r="O442" s="436">
        <v>25027</v>
      </c>
      <c r="P442" s="435" t="s">
        <v>1341</v>
      </c>
      <c r="Q442" s="438"/>
      <c r="R442" s="435" t="s">
        <v>1613</v>
      </c>
      <c r="S442" s="436">
        <v>1191448</v>
      </c>
      <c r="T442" s="435" t="s">
        <v>1608</v>
      </c>
      <c r="U442" s="439">
        <v>126</v>
      </c>
      <c r="V442" s="435" t="s">
        <v>1341</v>
      </c>
      <c r="W442" s="435" t="s">
        <v>1341</v>
      </c>
      <c r="X442" s="436" t="b">
        <v>0</v>
      </c>
      <c r="Y442" s="435" t="s">
        <v>1341</v>
      </c>
      <c r="Z442" s="435" t="s">
        <v>1341</v>
      </c>
      <c r="AA442" t="str">
        <f t="shared" si="24"/>
        <v>H-Robertson Creek H</v>
      </c>
      <c r="AN442" s="449" t="s">
        <v>188</v>
      </c>
      <c r="AO442" s="449">
        <v>4.0999999999999996</v>
      </c>
      <c r="AP442" s="449">
        <v>20150327</v>
      </c>
      <c r="AQ442" s="449" t="s">
        <v>225</v>
      </c>
      <c r="AR442" s="449" t="s">
        <v>225</v>
      </c>
      <c r="AS442" s="449">
        <v>4</v>
      </c>
      <c r="AT442" s="449">
        <v>633372</v>
      </c>
      <c r="AU442" s="449">
        <v>12</v>
      </c>
      <c r="AV442" s="449"/>
      <c r="AW442" s="449"/>
      <c r="AX442" s="449" t="s">
        <v>250</v>
      </c>
      <c r="AY442" s="449">
        <v>4200600000285</v>
      </c>
      <c r="AZ442" s="449">
        <v>1</v>
      </c>
      <c r="BA442" s="449">
        <v>3</v>
      </c>
      <c r="BB442" s="449">
        <v>2005</v>
      </c>
      <c r="BC442" s="449">
        <v>20060522</v>
      </c>
      <c r="BD442" s="449">
        <v>20060530</v>
      </c>
      <c r="BE442" s="449" t="s">
        <v>251</v>
      </c>
      <c r="BF442" s="449" t="s">
        <v>252</v>
      </c>
      <c r="BG442" s="449" t="s">
        <v>253</v>
      </c>
      <c r="BH442" s="449"/>
      <c r="BI442" s="449" t="s">
        <v>192</v>
      </c>
      <c r="BJ442" s="449"/>
      <c r="BK442" s="449"/>
      <c r="BL442" s="449">
        <v>6.21</v>
      </c>
      <c r="BM442" s="449">
        <v>84</v>
      </c>
      <c r="BN442" s="449"/>
      <c r="BO442" s="449">
        <v>5000</v>
      </c>
      <c r="BP442" s="449">
        <v>196353</v>
      </c>
      <c r="BQ442" s="449">
        <v>0</v>
      </c>
      <c r="BR442" s="449">
        <v>2647</v>
      </c>
      <c r="BS442" s="449"/>
      <c r="BT442" s="449"/>
      <c r="BU442" s="449"/>
      <c r="BV442" s="449"/>
      <c r="BW442" s="449"/>
      <c r="BX442" s="449"/>
      <c r="BY442" s="449"/>
      <c r="BZ442" s="449"/>
      <c r="CA442" s="449"/>
      <c r="CB442" s="449" t="s">
        <v>2580</v>
      </c>
      <c r="CC442" s="449" t="s">
        <v>255</v>
      </c>
      <c r="CD442" s="449" t="s">
        <v>256</v>
      </c>
      <c r="CE442" s="449" t="s">
        <v>255</v>
      </c>
      <c r="CF442" s="449" t="s">
        <v>231</v>
      </c>
      <c r="CG442" s="449" t="s">
        <v>232</v>
      </c>
      <c r="CH442" s="449" t="s">
        <v>257</v>
      </c>
      <c r="CI442" s="449" t="s">
        <v>195</v>
      </c>
    </row>
    <row r="443" spans="1:87" x14ac:dyDescent="0.3">
      <c r="A443">
        <f t="shared" si="25"/>
        <v>185948</v>
      </c>
      <c r="B443" t="s">
        <v>2677</v>
      </c>
      <c r="C443" s="389" t="str">
        <f t="shared" si="26"/>
        <v>185948</v>
      </c>
      <c r="D443" s="297" t="s">
        <v>1512</v>
      </c>
      <c r="E443" s="435" t="s">
        <v>2308</v>
      </c>
      <c r="F443" s="435" t="s">
        <v>1607</v>
      </c>
      <c r="G443" s="435" t="s">
        <v>1512</v>
      </c>
      <c r="H443" s="436">
        <v>2005</v>
      </c>
      <c r="I443" s="435" t="s">
        <v>1695</v>
      </c>
      <c r="J443" s="435" t="s">
        <v>1696</v>
      </c>
      <c r="K443" s="435" t="s">
        <v>1612</v>
      </c>
      <c r="L443" s="437">
        <v>38862</v>
      </c>
      <c r="M443" s="437">
        <v>38866</v>
      </c>
      <c r="N443" s="435" t="s">
        <v>1608</v>
      </c>
      <c r="O443" s="436">
        <v>25323</v>
      </c>
      <c r="P443" s="435" t="s">
        <v>1341</v>
      </c>
      <c r="Q443" s="438"/>
      <c r="R443" s="435" t="s">
        <v>1613</v>
      </c>
      <c r="S443" s="436">
        <v>979109</v>
      </c>
      <c r="T443" s="435" t="s">
        <v>1341</v>
      </c>
      <c r="U443" s="441"/>
      <c r="V443" s="435" t="s">
        <v>1341</v>
      </c>
      <c r="W443" s="435" t="s">
        <v>1341</v>
      </c>
      <c r="X443" s="436" t="b">
        <v>0</v>
      </c>
      <c r="Y443" s="435" t="s">
        <v>1341</v>
      </c>
      <c r="Z443" s="435" t="s">
        <v>1341</v>
      </c>
      <c r="AA443" t="str">
        <f t="shared" si="24"/>
        <v>H-Robertson Creek H</v>
      </c>
      <c r="AN443" s="449" t="s">
        <v>188</v>
      </c>
      <c r="AO443" s="449">
        <v>4.0999999999999996</v>
      </c>
      <c r="AP443" s="449">
        <v>20150327</v>
      </c>
      <c r="AQ443" s="449" t="s">
        <v>225</v>
      </c>
      <c r="AR443" s="449" t="s">
        <v>225</v>
      </c>
      <c r="AS443" s="449">
        <v>4</v>
      </c>
      <c r="AT443" s="449">
        <v>633375</v>
      </c>
      <c r="AU443" s="449">
        <v>12</v>
      </c>
      <c r="AV443" s="449"/>
      <c r="AW443" s="449"/>
      <c r="AX443" s="449"/>
      <c r="AY443" s="449"/>
      <c r="AZ443" s="449">
        <v>1</v>
      </c>
      <c r="BA443" s="449">
        <v>3</v>
      </c>
      <c r="BB443" s="449">
        <v>2005</v>
      </c>
      <c r="BC443" s="449">
        <v>20060530</v>
      </c>
      <c r="BD443" s="449">
        <v>20060530</v>
      </c>
      <c r="BE443" s="449" t="s">
        <v>226</v>
      </c>
      <c r="BF443" s="449" t="s">
        <v>227</v>
      </c>
      <c r="BG443" s="449" t="s">
        <v>228</v>
      </c>
      <c r="BH443" s="449"/>
      <c r="BI443" s="449" t="s">
        <v>192</v>
      </c>
      <c r="BJ443" s="449" t="s">
        <v>193</v>
      </c>
      <c r="BK443" s="449"/>
      <c r="BL443" s="449">
        <v>7.55</v>
      </c>
      <c r="BM443" s="449">
        <v>86</v>
      </c>
      <c r="BN443" s="449"/>
      <c r="BO443" s="449">
        <v>5000</v>
      </c>
      <c r="BP443" s="449">
        <v>200181</v>
      </c>
      <c r="BQ443" s="449">
        <v>0</v>
      </c>
      <c r="BR443" s="449">
        <v>1803</v>
      </c>
      <c r="BS443" s="449">
        <v>5000</v>
      </c>
      <c r="BT443" s="449">
        <v>648</v>
      </c>
      <c r="BU443" s="449"/>
      <c r="BV443" s="449"/>
      <c r="BW443" s="449"/>
      <c r="BX443" s="449">
        <v>3.2000000000000002E-3</v>
      </c>
      <c r="BY443" s="449"/>
      <c r="BZ443" s="449"/>
      <c r="CA443" s="449"/>
      <c r="CB443" s="449" t="s">
        <v>244</v>
      </c>
      <c r="CC443" s="449" t="s">
        <v>229</v>
      </c>
      <c r="CD443" s="449" t="s">
        <v>230</v>
      </c>
      <c r="CE443" s="449" t="s">
        <v>229</v>
      </c>
      <c r="CF443" s="449" t="s">
        <v>231</v>
      </c>
      <c r="CG443" s="449" t="s">
        <v>232</v>
      </c>
      <c r="CH443" s="449" t="s">
        <v>233</v>
      </c>
      <c r="CI443" s="449" t="s">
        <v>195</v>
      </c>
    </row>
    <row r="444" spans="1:87" x14ac:dyDescent="0.3">
      <c r="A444">
        <f t="shared" si="25"/>
        <v>185949</v>
      </c>
      <c r="B444" t="s">
        <v>2677</v>
      </c>
      <c r="C444" s="389" t="str">
        <f t="shared" si="26"/>
        <v>185949</v>
      </c>
      <c r="D444" s="297" t="s">
        <v>1512</v>
      </c>
      <c r="E444" s="435" t="s">
        <v>2299</v>
      </c>
      <c r="F444" s="435" t="s">
        <v>1607</v>
      </c>
      <c r="G444" s="435" t="s">
        <v>1512</v>
      </c>
      <c r="H444" s="436">
        <v>2005</v>
      </c>
      <c r="I444" s="435" t="s">
        <v>1695</v>
      </c>
      <c r="J444" s="435" t="s">
        <v>1696</v>
      </c>
      <c r="K444" s="435" t="s">
        <v>1612</v>
      </c>
      <c r="L444" s="437">
        <v>38862</v>
      </c>
      <c r="M444" s="437">
        <v>38866</v>
      </c>
      <c r="N444" s="435" t="s">
        <v>1608</v>
      </c>
      <c r="O444" s="436">
        <v>24991</v>
      </c>
      <c r="P444" s="435" t="s">
        <v>1341</v>
      </c>
      <c r="Q444" s="438"/>
      <c r="R444" s="435" t="s">
        <v>1608</v>
      </c>
      <c r="S444" s="436">
        <v>126</v>
      </c>
      <c r="T444" s="435" t="s">
        <v>1341</v>
      </c>
      <c r="U444" s="441"/>
      <c r="V444" s="435" t="s">
        <v>1341</v>
      </c>
      <c r="W444" s="435" t="s">
        <v>1341</v>
      </c>
      <c r="X444" s="436" t="b">
        <v>0</v>
      </c>
      <c r="Y444" s="435" t="s">
        <v>1341</v>
      </c>
      <c r="Z444" s="435" t="s">
        <v>1341</v>
      </c>
      <c r="AA444" t="str">
        <f t="shared" si="24"/>
        <v>H-Robertson Creek H</v>
      </c>
      <c r="AN444" s="449" t="s">
        <v>188</v>
      </c>
      <c r="AO444" s="449">
        <v>4.0999999999999996</v>
      </c>
      <c r="AP444" s="449">
        <v>20150327</v>
      </c>
      <c r="AQ444" s="449" t="s">
        <v>225</v>
      </c>
      <c r="AR444" s="449" t="s">
        <v>225</v>
      </c>
      <c r="AS444" s="449">
        <v>4</v>
      </c>
      <c r="AT444" s="449">
        <v>633376</v>
      </c>
      <c r="AU444" s="449">
        <v>12</v>
      </c>
      <c r="AV444" s="449"/>
      <c r="AW444" s="449"/>
      <c r="AX444" s="449"/>
      <c r="AY444" s="449"/>
      <c r="AZ444" s="449">
        <v>1</v>
      </c>
      <c r="BA444" s="449">
        <v>3</v>
      </c>
      <c r="BB444" s="449">
        <v>2005</v>
      </c>
      <c r="BC444" s="449">
        <v>20060526</v>
      </c>
      <c r="BD444" s="449">
        <v>20060531</v>
      </c>
      <c r="BE444" s="449" t="s">
        <v>1229</v>
      </c>
      <c r="BF444" s="449" t="s">
        <v>1230</v>
      </c>
      <c r="BG444" s="449" t="s">
        <v>1231</v>
      </c>
      <c r="BH444" s="449"/>
      <c r="BI444" s="449" t="s">
        <v>192</v>
      </c>
      <c r="BJ444" s="449"/>
      <c r="BK444" s="449"/>
      <c r="BL444" s="449">
        <v>5.81</v>
      </c>
      <c r="BM444" s="449">
        <v>78</v>
      </c>
      <c r="BN444" s="449"/>
      <c r="BO444" s="449">
        <v>5000</v>
      </c>
      <c r="BP444" s="449">
        <v>195273</v>
      </c>
      <c r="BQ444" s="449">
        <v>0</v>
      </c>
      <c r="BR444" s="449">
        <v>3638</v>
      </c>
      <c r="BS444" s="449">
        <v>5000</v>
      </c>
      <c r="BT444" s="449">
        <v>3175</v>
      </c>
      <c r="BU444" s="449">
        <v>0</v>
      </c>
      <c r="BV444" s="449">
        <v>484114</v>
      </c>
      <c r="BW444" s="449"/>
      <c r="BX444" s="449">
        <v>1.6E-2</v>
      </c>
      <c r="BY444" s="449"/>
      <c r="BZ444" s="449"/>
      <c r="CA444" s="449"/>
      <c r="CB444" s="449"/>
      <c r="CC444" s="449" t="s">
        <v>1232</v>
      </c>
      <c r="CD444" s="449" t="s">
        <v>1233</v>
      </c>
      <c r="CE444" s="449" t="s">
        <v>1234</v>
      </c>
      <c r="CF444" s="449" t="s">
        <v>231</v>
      </c>
      <c r="CG444" s="449" t="s">
        <v>1227</v>
      </c>
      <c r="CH444" s="449" t="s">
        <v>1228</v>
      </c>
      <c r="CI444" s="449" t="s">
        <v>195</v>
      </c>
    </row>
    <row r="445" spans="1:87" x14ac:dyDescent="0.3">
      <c r="A445">
        <f t="shared" si="25"/>
        <v>185950</v>
      </c>
      <c r="B445" t="s">
        <v>2677</v>
      </c>
      <c r="C445" s="389" t="str">
        <f t="shared" si="26"/>
        <v>185950</v>
      </c>
      <c r="D445" s="297" t="s">
        <v>1512</v>
      </c>
      <c r="E445" s="435" t="s">
        <v>2301</v>
      </c>
      <c r="F445" s="435" t="s">
        <v>1607</v>
      </c>
      <c r="G445" s="435" t="s">
        <v>1512</v>
      </c>
      <c r="H445" s="436">
        <v>2005</v>
      </c>
      <c r="I445" s="435" t="s">
        <v>1695</v>
      </c>
      <c r="J445" s="435" t="s">
        <v>1696</v>
      </c>
      <c r="K445" s="435" t="s">
        <v>1612</v>
      </c>
      <c r="L445" s="437">
        <v>38862</v>
      </c>
      <c r="M445" s="437">
        <v>38866</v>
      </c>
      <c r="N445" s="435" t="s">
        <v>1608</v>
      </c>
      <c r="O445" s="436">
        <v>25228</v>
      </c>
      <c r="P445" s="435" t="s">
        <v>1341</v>
      </c>
      <c r="Q445" s="438"/>
      <c r="R445" s="435" t="s">
        <v>1613</v>
      </c>
      <c r="S445" s="436">
        <v>1164137</v>
      </c>
      <c r="T445" s="435" t="s">
        <v>1341</v>
      </c>
      <c r="U445" s="440"/>
      <c r="V445" s="435" t="s">
        <v>1341</v>
      </c>
      <c r="W445" s="435" t="s">
        <v>1341</v>
      </c>
      <c r="X445" s="436" t="b">
        <v>0</v>
      </c>
      <c r="Y445" s="435" t="s">
        <v>1341</v>
      </c>
      <c r="Z445" s="435" t="s">
        <v>1341</v>
      </c>
      <c r="AA445" t="str">
        <f t="shared" si="24"/>
        <v>H-Robertson Creek H</v>
      </c>
      <c r="AN445" s="449" t="s">
        <v>188</v>
      </c>
      <c r="AO445" s="449">
        <v>4.0999999999999996</v>
      </c>
      <c r="AP445" s="449">
        <v>20150327</v>
      </c>
      <c r="AQ445" s="449" t="s">
        <v>225</v>
      </c>
      <c r="AR445" s="449" t="s">
        <v>225</v>
      </c>
      <c r="AS445" s="449">
        <v>4</v>
      </c>
      <c r="AT445" s="449">
        <v>633379</v>
      </c>
      <c r="AU445" s="449">
        <v>12</v>
      </c>
      <c r="AV445" s="449"/>
      <c r="AW445" s="449"/>
      <c r="AX445" s="449"/>
      <c r="AY445" s="449"/>
      <c r="AZ445" s="449">
        <v>1</v>
      </c>
      <c r="BA445" s="449">
        <v>3</v>
      </c>
      <c r="BB445" s="449">
        <v>2005</v>
      </c>
      <c r="BC445" s="449">
        <v>20060515</v>
      </c>
      <c r="BD445" s="449">
        <v>20060602</v>
      </c>
      <c r="BE445" s="449" t="s">
        <v>1235</v>
      </c>
      <c r="BF445" s="449" t="s">
        <v>1236</v>
      </c>
      <c r="BG445" s="449" t="s">
        <v>1237</v>
      </c>
      <c r="BH445" s="449"/>
      <c r="BI445" s="449" t="s">
        <v>192</v>
      </c>
      <c r="BJ445" s="449" t="s">
        <v>193</v>
      </c>
      <c r="BK445" s="449"/>
      <c r="BL445" s="449">
        <v>5.7</v>
      </c>
      <c r="BM445" s="449">
        <v>88</v>
      </c>
      <c r="BN445" s="449"/>
      <c r="BO445" s="449">
        <v>5000</v>
      </c>
      <c r="BP445" s="449">
        <v>202922</v>
      </c>
      <c r="BQ445" s="449">
        <v>0</v>
      </c>
      <c r="BR445" s="449">
        <v>244</v>
      </c>
      <c r="BS445" s="449">
        <v>5000</v>
      </c>
      <c r="BT445" s="449">
        <v>468</v>
      </c>
      <c r="BU445" s="449"/>
      <c r="BV445" s="449"/>
      <c r="BW445" s="449"/>
      <c r="BX445" s="449">
        <v>2.3E-3</v>
      </c>
      <c r="BY445" s="449"/>
      <c r="BZ445" s="449"/>
      <c r="CA445" s="449"/>
      <c r="CB445" s="449"/>
      <c r="CC445" s="449" t="s">
        <v>1238</v>
      </c>
      <c r="CD445" s="449" t="s">
        <v>1239</v>
      </c>
      <c r="CE445" s="449" t="s">
        <v>1240</v>
      </c>
      <c r="CF445" s="449" t="s">
        <v>231</v>
      </c>
      <c r="CG445" s="449" t="s">
        <v>1227</v>
      </c>
      <c r="CH445" s="449" t="s">
        <v>1241</v>
      </c>
      <c r="CI445" s="449" t="s">
        <v>195</v>
      </c>
    </row>
    <row r="446" spans="1:87" x14ac:dyDescent="0.3">
      <c r="A446">
        <f t="shared" si="25"/>
        <v>185951</v>
      </c>
      <c r="B446" t="s">
        <v>2677</v>
      </c>
      <c r="C446" s="389" t="str">
        <f t="shared" si="26"/>
        <v>185951</v>
      </c>
      <c r="D446" s="297" t="s">
        <v>1512</v>
      </c>
      <c r="E446" s="435" t="s">
        <v>2298</v>
      </c>
      <c r="F446" s="435" t="s">
        <v>1607</v>
      </c>
      <c r="G446" s="435" t="s">
        <v>1512</v>
      </c>
      <c r="H446" s="436">
        <v>2005</v>
      </c>
      <c r="I446" s="435" t="s">
        <v>1695</v>
      </c>
      <c r="J446" s="435" t="s">
        <v>1696</v>
      </c>
      <c r="K446" s="435" t="s">
        <v>1612</v>
      </c>
      <c r="L446" s="437">
        <v>38862</v>
      </c>
      <c r="M446" s="437">
        <v>38866</v>
      </c>
      <c r="N446" s="435" t="s">
        <v>1608</v>
      </c>
      <c r="O446" s="436">
        <v>25192</v>
      </c>
      <c r="P446" s="435" t="s">
        <v>1341</v>
      </c>
      <c r="Q446" s="438"/>
      <c r="R446" s="435" t="s">
        <v>1341</v>
      </c>
      <c r="S446" s="440"/>
      <c r="T446" s="435" t="s">
        <v>1341</v>
      </c>
      <c r="U446" s="440"/>
      <c r="V446" s="435" t="s">
        <v>1341</v>
      </c>
      <c r="W446" s="435" t="s">
        <v>1341</v>
      </c>
      <c r="X446" s="436" t="b">
        <v>0</v>
      </c>
      <c r="Y446" s="435" t="s">
        <v>1341</v>
      </c>
      <c r="Z446" s="435" t="s">
        <v>1341</v>
      </c>
      <c r="AA446" t="str">
        <f t="shared" si="24"/>
        <v>H-Robertson Creek H</v>
      </c>
      <c r="AN446" s="449" t="s">
        <v>188</v>
      </c>
      <c r="AO446" s="449">
        <v>4.0999999999999996</v>
      </c>
      <c r="AP446" s="449">
        <v>20150327</v>
      </c>
      <c r="AQ446" s="449" t="s">
        <v>225</v>
      </c>
      <c r="AR446" s="449" t="s">
        <v>225</v>
      </c>
      <c r="AS446" s="449">
        <v>4</v>
      </c>
      <c r="AT446" s="449">
        <v>633381</v>
      </c>
      <c r="AU446" s="449">
        <v>12</v>
      </c>
      <c r="AV446" s="449"/>
      <c r="AW446" s="449"/>
      <c r="AX446" s="449" t="s">
        <v>250</v>
      </c>
      <c r="AY446" s="449">
        <v>4200600000225</v>
      </c>
      <c r="AZ446" s="449">
        <v>1</v>
      </c>
      <c r="BA446" s="449">
        <v>2</v>
      </c>
      <c r="BB446" s="449">
        <v>2005</v>
      </c>
      <c r="BC446" s="449">
        <v>20060601</v>
      </c>
      <c r="BD446" s="449">
        <v>20060617</v>
      </c>
      <c r="BE446" s="449" t="s">
        <v>429</v>
      </c>
      <c r="BF446" s="449" t="s">
        <v>430</v>
      </c>
      <c r="BG446" s="449" t="s">
        <v>422</v>
      </c>
      <c r="BH446" s="449"/>
      <c r="BI446" s="449" t="s">
        <v>192</v>
      </c>
      <c r="BJ446" s="449"/>
      <c r="BK446" s="449"/>
      <c r="BL446" s="449">
        <v>7.31</v>
      </c>
      <c r="BM446" s="449">
        <v>89</v>
      </c>
      <c r="BN446" s="449"/>
      <c r="BO446" s="449">
        <v>5000</v>
      </c>
      <c r="BP446" s="449">
        <v>204637</v>
      </c>
      <c r="BQ446" s="449">
        <v>0</v>
      </c>
      <c r="BR446" s="449">
        <v>1198</v>
      </c>
      <c r="BS446" s="449">
        <v>5000</v>
      </c>
      <c r="BT446" s="449">
        <v>801</v>
      </c>
      <c r="BU446" s="449"/>
      <c r="BV446" s="449"/>
      <c r="BW446" s="449"/>
      <c r="BX446" s="449">
        <v>3.8999999999999998E-3</v>
      </c>
      <c r="BY446" s="449"/>
      <c r="BZ446" s="449"/>
      <c r="CA446" s="449"/>
      <c r="CB446" s="449"/>
      <c r="CC446" s="449" t="s">
        <v>431</v>
      </c>
      <c r="CD446" s="449" t="s">
        <v>432</v>
      </c>
      <c r="CE446" s="449" t="s">
        <v>426</v>
      </c>
      <c r="CF446" s="449" t="s">
        <v>231</v>
      </c>
      <c r="CG446" s="449" t="s">
        <v>427</v>
      </c>
      <c r="CH446" s="449" t="s">
        <v>428</v>
      </c>
      <c r="CI446" s="449" t="s">
        <v>195</v>
      </c>
    </row>
    <row r="447" spans="1:87" x14ac:dyDescent="0.3">
      <c r="A447">
        <f t="shared" si="25"/>
        <v>185821</v>
      </c>
      <c r="B447" t="s">
        <v>2677</v>
      </c>
      <c r="C447" s="389" t="str">
        <f t="shared" si="26"/>
        <v>185821</v>
      </c>
      <c r="D447" s="297" t="s">
        <v>1512</v>
      </c>
      <c r="E447" s="435" t="s">
        <v>2320</v>
      </c>
      <c r="F447" s="435" t="s">
        <v>1607</v>
      </c>
      <c r="G447" s="435" t="s">
        <v>1512</v>
      </c>
      <c r="H447" s="436">
        <v>2006</v>
      </c>
      <c r="I447" s="435" t="s">
        <v>1695</v>
      </c>
      <c r="J447" s="435" t="s">
        <v>1696</v>
      </c>
      <c r="K447" s="435" t="s">
        <v>1612</v>
      </c>
      <c r="L447" s="437">
        <v>39230</v>
      </c>
      <c r="M447" s="437">
        <v>39235</v>
      </c>
      <c r="N447" s="435" t="s">
        <v>1608</v>
      </c>
      <c r="O447" s="436">
        <v>25174</v>
      </c>
      <c r="P447" s="435" t="s">
        <v>1341</v>
      </c>
      <c r="Q447" s="438"/>
      <c r="R447" s="435" t="s">
        <v>1613</v>
      </c>
      <c r="S447" s="436">
        <v>738544</v>
      </c>
      <c r="T447" s="435" t="s">
        <v>1341</v>
      </c>
      <c r="U447" s="438"/>
      <c r="V447" s="435" t="s">
        <v>1341</v>
      </c>
      <c r="W447" s="435" t="s">
        <v>1341</v>
      </c>
      <c r="X447" s="436" t="b">
        <v>0</v>
      </c>
      <c r="Y447" s="435" t="s">
        <v>1341</v>
      </c>
      <c r="Z447" s="435" t="s">
        <v>1341</v>
      </c>
      <c r="AA447" t="str">
        <f t="shared" si="24"/>
        <v>H-Robertson Creek H</v>
      </c>
      <c r="AN447" s="449" t="s">
        <v>188</v>
      </c>
      <c r="AO447" s="449">
        <v>4.0999999999999996</v>
      </c>
      <c r="AP447" s="449">
        <v>20150327</v>
      </c>
      <c r="AQ447" s="449" t="s">
        <v>225</v>
      </c>
      <c r="AR447" s="449" t="s">
        <v>225</v>
      </c>
      <c r="AS447" s="449">
        <v>4</v>
      </c>
      <c r="AT447" s="449">
        <v>633382</v>
      </c>
      <c r="AU447" s="449">
        <v>12</v>
      </c>
      <c r="AV447" s="449"/>
      <c r="AW447" s="449"/>
      <c r="AX447" s="449"/>
      <c r="AY447" s="449"/>
      <c r="AZ447" s="449">
        <v>1</v>
      </c>
      <c r="BA447" s="449">
        <v>3</v>
      </c>
      <c r="BB447" s="449">
        <v>2005</v>
      </c>
      <c r="BC447" s="449">
        <v>20060601</v>
      </c>
      <c r="BD447" s="449">
        <v>20060601</v>
      </c>
      <c r="BE447" s="449" t="s">
        <v>494</v>
      </c>
      <c r="BF447" s="449" t="s">
        <v>495</v>
      </c>
      <c r="BG447" s="449" t="s">
        <v>496</v>
      </c>
      <c r="BH447" s="449"/>
      <c r="BI447" s="449" t="s">
        <v>192</v>
      </c>
      <c r="BJ447" s="449" t="s">
        <v>193</v>
      </c>
      <c r="BK447" s="449"/>
      <c r="BL447" s="449">
        <v>5.66</v>
      </c>
      <c r="BM447" s="449">
        <v>75</v>
      </c>
      <c r="BN447" s="449"/>
      <c r="BO447" s="449">
        <v>5000</v>
      </c>
      <c r="BP447" s="449">
        <v>202786</v>
      </c>
      <c r="BQ447" s="449"/>
      <c r="BR447" s="449"/>
      <c r="BS447" s="449">
        <v>5000</v>
      </c>
      <c r="BT447" s="449">
        <v>244</v>
      </c>
      <c r="BU447" s="449"/>
      <c r="BV447" s="449"/>
      <c r="BW447" s="449"/>
      <c r="BX447" s="449">
        <v>1.1999999999999999E-3</v>
      </c>
      <c r="BY447" s="449"/>
      <c r="BZ447" s="449"/>
      <c r="CA447" s="449"/>
      <c r="CB447" s="449" t="s">
        <v>497</v>
      </c>
      <c r="CC447" s="449" t="s">
        <v>498</v>
      </c>
      <c r="CD447" s="449" t="s">
        <v>499</v>
      </c>
      <c r="CE447" s="449" t="s">
        <v>498</v>
      </c>
      <c r="CF447" s="449" t="s">
        <v>231</v>
      </c>
      <c r="CG447" s="449" t="s">
        <v>500</v>
      </c>
      <c r="CH447" s="449" t="s">
        <v>501</v>
      </c>
      <c r="CI447" s="449" t="s">
        <v>195</v>
      </c>
    </row>
    <row r="448" spans="1:87" x14ac:dyDescent="0.3">
      <c r="A448">
        <f t="shared" si="25"/>
        <v>185822</v>
      </c>
      <c r="B448" t="s">
        <v>2677</v>
      </c>
      <c r="C448" s="389" t="str">
        <f t="shared" si="26"/>
        <v>185822</v>
      </c>
      <c r="D448" s="297" t="s">
        <v>1512</v>
      </c>
      <c r="E448" s="435" t="s">
        <v>2319</v>
      </c>
      <c r="F448" s="435" t="s">
        <v>1607</v>
      </c>
      <c r="G448" s="435" t="s">
        <v>1512</v>
      </c>
      <c r="H448" s="436">
        <v>2006</v>
      </c>
      <c r="I448" s="435" t="s">
        <v>1695</v>
      </c>
      <c r="J448" s="435" t="s">
        <v>1696</v>
      </c>
      <c r="K448" s="435" t="s">
        <v>1612</v>
      </c>
      <c r="L448" s="437">
        <v>39230</v>
      </c>
      <c r="M448" s="437">
        <v>39235</v>
      </c>
      <c r="N448" s="435" t="s">
        <v>1608</v>
      </c>
      <c r="O448" s="436">
        <v>25159</v>
      </c>
      <c r="P448" s="435" t="s">
        <v>1341</v>
      </c>
      <c r="Q448" s="438"/>
      <c r="R448" s="435" t="s">
        <v>1613</v>
      </c>
      <c r="S448" s="436">
        <v>738104</v>
      </c>
      <c r="T448" s="435" t="s">
        <v>1341</v>
      </c>
      <c r="U448" s="441"/>
      <c r="V448" s="435" t="s">
        <v>1341</v>
      </c>
      <c r="W448" s="435" t="s">
        <v>1341</v>
      </c>
      <c r="X448" s="436" t="b">
        <v>0</v>
      </c>
      <c r="Y448" s="435" t="s">
        <v>1341</v>
      </c>
      <c r="Z448" s="435" t="s">
        <v>1341</v>
      </c>
      <c r="AA448" t="str">
        <f t="shared" si="24"/>
        <v>H-Robertson Creek H</v>
      </c>
      <c r="AN448" s="449" t="s">
        <v>188</v>
      </c>
      <c r="AO448" s="449">
        <v>4.0999999999999996</v>
      </c>
      <c r="AP448" s="449">
        <v>20150327</v>
      </c>
      <c r="AQ448" s="449" t="s">
        <v>225</v>
      </c>
      <c r="AR448" s="449" t="s">
        <v>225</v>
      </c>
      <c r="AS448" s="449">
        <v>4</v>
      </c>
      <c r="AT448" s="449">
        <v>633383</v>
      </c>
      <c r="AU448" s="449">
        <v>12</v>
      </c>
      <c r="AV448" s="449"/>
      <c r="AW448" s="449"/>
      <c r="AX448" s="449"/>
      <c r="AY448" s="449"/>
      <c r="AZ448" s="449">
        <v>1</v>
      </c>
      <c r="BA448" s="449">
        <v>3</v>
      </c>
      <c r="BB448" s="449">
        <v>2005</v>
      </c>
      <c r="BC448" s="449">
        <v>20060612</v>
      </c>
      <c r="BD448" s="449">
        <v>20060612</v>
      </c>
      <c r="BE448" s="449" t="s">
        <v>263</v>
      </c>
      <c r="BF448" s="449" t="s">
        <v>264</v>
      </c>
      <c r="BG448" s="449" t="s">
        <v>265</v>
      </c>
      <c r="BH448" s="449"/>
      <c r="BI448" s="449" t="s">
        <v>192</v>
      </c>
      <c r="BJ448" s="449" t="s">
        <v>193</v>
      </c>
      <c r="BK448" s="449"/>
      <c r="BL448" s="449">
        <v>6.62</v>
      </c>
      <c r="BM448" s="449">
        <v>85</v>
      </c>
      <c r="BN448" s="449"/>
      <c r="BO448" s="449">
        <v>5000</v>
      </c>
      <c r="BP448" s="449">
        <v>199341</v>
      </c>
      <c r="BQ448" s="449">
        <v>0</v>
      </c>
      <c r="BR448" s="449">
        <v>6173</v>
      </c>
      <c r="BS448" s="449">
        <v>5000</v>
      </c>
      <c r="BT448" s="449">
        <v>267</v>
      </c>
      <c r="BU448" s="449"/>
      <c r="BV448" s="449"/>
      <c r="BW448" s="449"/>
      <c r="BX448" s="449">
        <v>1.2999999999999999E-3</v>
      </c>
      <c r="BY448" s="449"/>
      <c r="BZ448" s="449"/>
      <c r="CA448" s="449"/>
      <c r="CB448" s="449"/>
      <c r="CC448" s="449" t="s">
        <v>266</v>
      </c>
      <c r="CD448" s="449" t="s">
        <v>267</v>
      </c>
      <c r="CE448" s="449" t="s">
        <v>266</v>
      </c>
      <c r="CF448" s="449" t="s">
        <v>231</v>
      </c>
      <c r="CG448" s="449" t="s">
        <v>232</v>
      </c>
      <c r="CH448" s="449" t="s">
        <v>268</v>
      </c>
      <c r="CI448" s="449" t="s">
        <v>195</v>
      </c>
    </row>
    <row r="449" spans="1:87" x14ac:dyDescent="0.3">
      <c r="A449">
        <f t="shared" si="25"/>
        <v>185823</v>
      </c>
      <c r="B449" t="s">
        <v>2677</v>
      </c>
      <c r="C449" s="389" t="str">
        <f t="shared" si="26"/>
        <v>185823</v>
      </c>
      <c r="D449" s="297" t="s">
        <v>1512</v>
      </c>
      <c r="E449" s="435" t="s">
        <v>2318</v>
      </c>
      <c r="F449" s="435" t="s">
        <v>1607</v>
      </c>
      <c r="G449" s="435" t="s">
        <v>1512</v>
      </c>
      <c r="H449" s="436">
        <v>2006</v>
      </c>
      <c r="I449" s="435" t="s">
        <v>1695</v>
      </c>
      <c r="J449" s="435" t="s">
        <v>1696</v>
      </c>
      <c r="K449" s="435" t="s">
        <v>1612</v>
      </c>
      <c r="L449" s="437">
        <v>39230</v>
      </c>
      <c r="M449" s="437">
        <v>39235</v>
      </c>
      <c r="N449" s="435" t="s">
        <v>1608</v>
      </c>
      <c r="O449" s="436">
        <v>25201</v>
      </c>
      <c r="P449" s="435" t="s">
        <v>1341</v>
      </c>
      <c r="Q449" s="438"/>
      <c r="R449" s="435" t="s">
        <v>1613</v>
      </c>
      <c r="S449" s="436">
        <v>739307</v>
      </c>
      <c r="T449" s="435" t="s">
        <v>1341</v>
      </c>
      <c r="U449" s="438"/>
      <c r="V449" s="435" t="s">
        <v>1341</v>
      </c>
      <c r="W449" s="435" t="s">
        <v>1341</v>
      </c>
      <c r="X449" s="436" t="b">
        <v>0</v>
      </c>
      <c r="Y449" s="435" t="s">
        <v>1341</v>
      </c>
      <c r="Z449" s="435" t="s">
        <v>1341</v>
      </c>
      <c r="AA449" t="str">
        <f t="shared" si="24"/>
        <v>H-Robertson Creek H</v>
      </c>
      <c r="AN449" s="449" t="s">
        <v>188</v>
      </c>
      <c r="AO449" s="449">
        <v>4.0999999999999996</v>
      </c>
      <c r="AP449" s="449">
        <v>20150327</v>
      </c>
      <c r="AQ449" s="449" t="s">
        <v>225</v>
      </c>
      <c r="AR449" s="449" t="s">
        <v>225</v>
      </c>
      <c r="AS449" s="449">
        <v>4</v>
      </c>
      <c r="AT449" s="449">
        <v>633385</v>
      </c>
      <c r="AU449" s="449">
        <v>12</v>
      </c>
      <c r="AV449" s="449"/>
      <c r="AW449" s="449"/>
      <c r="AX449" s="449"/>
      <c r="AY449" s="449"/>
      <c r="AZ449" s="449">
        <v>1</v>
      </c>
      <c r="BA449" s="449">
        <v>2</v>
      </c>
      <c r="BB449" s="449">
        <v>2006</v>
      </c>
      <c r="BC449" s="449">
        <v>20070516</v>
      </c>
      <c r="BD449" s="449">
        <v>20070517</v>
      </c>
      <c r="BE449" s="449" t="s">
        <v>869</v>
      </c>
      <c r="BF449" s="449" t="s">
        <v>891</v>
      </c>
      <c r="BG449" s="449" t="s">
        <v>892</v>
      </c>
      <c r="BH449" s="449"/>
      <c r="BI449" s="449" t="s">
        <v>192</v>
      </c>
      <c r="BJ449" s="449"/>
      <c r="BK449" s="449"/>
      <c r="BL449" s="449">
        <v>7.75</v>
      </c>
      <c r="BM449" s="449">
        <v>89</v>
      </c>
      <c r="BN449" s="449"/>
      <c r="BO449" s="449">
        <v>5000</v>
      </c>
      <c r="BP449" s="449">
        <v>201083</v>
      </c>
      <c r="BQ449" s="449">
        <v>0</v>
      </c>
      <c r="BR449" s="449">
        <v>1575</v>
      </c>
      <c r="BS449" s="449">
        <v>5000</v>
      </c>
      <c r="BT449" s="449">
        <v>1867</v>
      </c>
      <c r="BU449" s="449"/>
      <c r="BV449" s="449"/>
      <c r="BW449" s="449"/>
      <c r="BX449" s="449">
        <v>9.1999999999999998E-3</v>
      </c>
      <c r="BY449" s="449"/>
      <c r="BZ449" s="449"/>
      <c r="CA449" s="449"/>
      <c r="CB449" s="449" t="s">
        <v>2580</v>
      </c>
      <c r="CC449" s="449" t="s">
        <v>872</v>
      </c>
      <c r="CD449" s="449" t="s">
        <v>893</v>
      </c>
      <c r="CE449" s="449" t="s">
        <v>893</v>
      </c>
      <c r="CF449" s="449" t="s">
        <v>231</v>
      </c>
      <c r="CG449" s="449" t="s">
        <v>875</v>
      </c>
      <c r="CH449" s="449" t="s">
        <v>876</v>
      </c>
      <c r="CI449" s="449" t="s">
        <v>195</v>
      </c>
    </row>
    <row r="450" spans="1:87" x14ac:dyDescent="0.3">
      <c r="A450">
        <f t="shared" si="25"/>
        <v>185824</v>
      </c>
      <c r="B450" t="s">
        <v>2677</v>
      </c>
      <c r="C450" s="389" t="str">
        <f t="shared" si="26"/>
        <v>185824</v>
      </c>
      <c r="D450" s="297" t="s">
        <v>1512</v>
      </c>
      <c r="E450" s="435" t="s">
        <v>2313</v>
      </c>
      <c r="F450" s="435" t="s">
        <v>1607</v>
      </c>
      <c r="G450" s="435" t="s">
        <v>1512</v>
      </c>
      <c r="H450" s="436">
        <v>2006</v>
      </c>
      <c r="I450" s="435" t="s">
        <v>1695</v>
      </c>
      <c r="J450" s="435" t="s">
        <v>1696</v>
      </c>
      <c r="K450" s="435" t="s">
        <v>1612</v>
      </c>
      <c r="L450" s="437">
        <v>39230</v>
      </c>
      <c r="M450" s="437">
        <v>39235</v>
      </c>
      <c r="N450" s="435" t="s">
        <v>1608</v>
      </c>
      <c r="O450" s="436">
        <v>25161</v>
      </c>
      <c r="P450" s="435" t="s">
        <v>1341</v>
      </c>
      <c r="Q450" s="438"/>
      <c r="R450" s="435" t="s">
        <v>1613</v>
      </c>
      <c r="S450" s="436">
        <v>656649</v>
      </c>
      <c r="T450" s="435" t="s">
        <v>1341</v>
      </c>
      <c r="U450" s="440"/>
      <c r="V450" s="435" t="s">
        <v>1341</v>
      </c>
      <c r="W450" s="435" t="s">
        <v>1341</v>
      </c>
      <c r="X450" s="436" t="b">
        <v>0</v>
      </c>
      <c r="Y450" s="435" t="s">
        <v>1341</v>
      </c>
      <c r="Z450" s="435" t="s">
        <v>1341</v>
      </c>
      <c r="AA450" t="str">
        <f t="shared" ref="AA450:AA513" si="27">VLOOKUP($A450,$AT$2:$CD$561,37,FALSE)</f>
        <v>H-Robertson Creek H</v>
      </c>
      <c r="AN450" s="449" t="s">
        <v>188</v>
      </c>
      <c r="AO450" s="449">
        <v>4.0999999999999996</v>
      </c>
      <c r="AP450" s="449">
        <v>20150327</v>
      </c>
      <c r="AQ450" s="449" t="s">
        <v>225</v>
      </c>
      <c r="AR450" s="449" t="s">
        <v>225</v>
      </c>
      <c r="AS450" s="449">
        <v>4</v>
      </c>
      <c r="AT450" s="449">
        <v>633386</v>
      </c>
      <c r="AU450" s="449">
        <v>12</v>
      </c>
      <c r="AV450" s="449"/>
      <c r="AW450" s="449"/>
      <c r="AX450" s="449"/>
      <c r="AY450" s="449"/>
      <c r="AZ450" s="449">
        <v>1</v>
      </c>
      <c r="BA450" s="449">
        <v>2</v>
      </c>
      <c r="BB450" s="449">
        <v>2006</v>
      </c>
      <c r="BC450" s="449">
        <v>20070613</v>
      </c>
      <c r="BD450" s="449">
        <v>20070613</v>
      </c>
      <c r="BE450" s="449" t="s">
        <v>869</v>
      </c>
      <c r="BF450" s="449" t="s">
        <v>891</v>
      </c>
      <c r="BG450" s="449" t="s">
        <v>892</v>
      </c>
      <c r="BH450" s="449"/>
      <c r="BI450" s="449" t="s">
        <v>192</v>
      </c>
      <c r="BJ450" s="449"/>
      <c r="BK450" s="449"/>
      <c r="BL450" s="449">
        <v>14.92</v>
      </c>
      <c r="BM450" s="449">
        <v>111</v>
      </c>
      <c r="BN450" s="449"/>
      <c r="BO450" s="449">
        <v>5000</v>
      </c>
      <c r="BP450" s="449">
        <v>189163</v>
      </c>
      <c r="BQ450" s="449">
        <v>0</v>
      </c>
      <c r="BR450" s="449">
        <v>1344</v>
      </c>
      <c r="BS450" s="449">
        <v>5000</v>
      </c>
      <c r="BT450" s="449">
        <v>1506</v>
      </c>
      <c r="BU450" s="449"/>
      <c r="BV450" s="449"/>
      <c r="BW450" s="449"/>
      <c r="BX450" s="449">
        <v>7.9000000000000008E-3</v>
      </c>
      <c r="BY450" s="449"/>
      <c r="BZ450" s="449"/>
      <c r="CA450" s="449"/>
      <c r="CB450" s="449" t="s">
        <v>2580</v>
      </c>
      <c r="CC450" s="449" t="s">
        <v>872</v>
      </c>
      <c r="CD450" s="449" t="s">
        <v>893</v>
      </c>
      <c r="CE450" s="449" t="s">
        <v>893</v>
      </c>
      <c r="CF450" s="449" t="s">
        <v>231</v>
      </c>
      <c r="CG450" s="449" t="s">
        <v>875</v>
      </c>
      <c r="CH450" s="449" t="s">
        <v>876</v>
      </c>
      <c r="CI450" s="449" t="s">
        <v>195</v>
      </c>
    </row>
    <row r="451" spans="1:87" x14ac:dyDescent="0.3">
      <c r="A451">
        <f t="shared" si="25"/>
        <v>185825</v>
      </c>
      <c r="B451" t="s">
        <v>2677</v>
      </c>
      <c r="C451" s="389" t="str">
        <f t="shared" si="26"/>
        <v>185825</v>
      </c>
      <c r="D451" s="297" t="s">
        <v>1512</v>
      </c>
      <c r="E451" s="435" t="s">
        <v>2317</v>
      </c>
      <c r="F451" s="435" t="s">
        <v>1607</v>
      </c>
      <c r="G451" s="435" t="s">
        <v>1512</v>
      </c>
      <c r="H451" s="436">
        <v>2006</v>
      </c>
      <c r="I451" s="435" t="s">
        <v>1695</v>
      </c>
      <c r="J451" s="435" t="s">
        <v>1696</v>
      </c>
      <c r="K451" s="435" t="s">
        <v>1612</v>
      </c>
      <c r="L451" s="437">
        <v>39230</v>
      </c>
      <c r="M451" s="437">
        <v>39235</v>
      </c>
      <c r="N451" s="435" t="s">
        <v>1608</v>
      </c>
      <c r="O451" s="436">
        <v>25156</v>
      </c>
      <c r="P451" s="435" t="s">
        <v>1341</v>
      </c>
      <c r="Q451" s="438"/>
      <c r="R451" s="435" t="s">
        <v>1613</v>
      </c>
      <c r="S451" s="439">
        <v>658788</v>
      </c>
      <c r="T451" s="435" t="s">
        <v>1341</v>
      </c>
      <c r="U451" s="441"/>
      <c r="V451" s="435" t="s">
        <v>1341</v>
      </c>
      <c r="W451" s="435" t="s">
        <v>1341</v>
      </c>
      <c r="X451" s="436" t="b">
        <v>0</v>
      </c>
      <c r="Y451" s="435" t="s">
        <v>1341</v>
      </c>
      <c r="Z451" s="435" t="s">
        <v>1341</v>
      </c>
      <c r="AA451" t="str">
        <f t="shared" si="27"/>
        <v>H-Robertson Creek H</v>
      </c>
      <c r="AN451" s="449" t="s">
        <v>188</v>
      </c>
      <c r="AO451" s="449">
        <v>4.0999999999999996</v>
      </c>
      <c r="AP451" s="449">
        <v>20150327</v>
      </c>
      <c r="AQ451" s="449" t="s">
        <v>225</v>
      </c>
      <c r="AR451" s="449" t="s">
        <v>225</v>
      </c>
      <c r="AS451" s="449">
        <v>4</v>
      </c>
      <c r="AT451" s="449">
        <v>633387</v>
      </c>
      <c r="AU451" s="449">
        <v>12</v>
      </c>
      <c r="AV451" s="449"/>
      <c r="AW451" s="449"/>
      <c r="AX451" s="449"/>
      <c r="AY451" s="449"/>
      <c r="AZ451" s="449">
        <v>1</v>
      </c>
      <c r="BA451" s="449">
        <v>1</v>
      </c>
      <c r="BB451" s="449">
        <v>2006</v>
      </c>
      <c r="BC451" s="449">
        <v>20070508</v>
      </c>
      <c r="BD451" s="449">
        <v>20070522</v>
      </c>
      <c r="BE451" s="449" t="s">
        <v>364</v>
      </c>
      <c r="BF451" s="449" t="s">
        <v>365</v>
      </c>
      <c r="BG451" s="449" t="s">
        <v>366</v>
      </c>
      <c r="BH451" s="449"/>
      <c r="BI451" s="449" t="s">
        <v>192</v>
      </c>
      <c r="BJ451" s="449" t="s">
        <v>279</v>
      </c>
      <c r="BK451" s="449"/>
      <c r="BL451" s="449">
        <v>5.81</v>
      </c>
      <c r="BM451" s="449">
        <v>79</v>
      </c>
      <c r="BN451" s="449"/>
      <c r="BO451" s="449">
        <v>5500</v>
      </c>
      <c r="BP451" s="449">
        <v>143841</v>
      </c>
      <c r="BQ451" s="449"/>
      <c r="BR451" s="449"/>
      <c r="BS451" s="449">
        <v>5500</v>
      </c>
      <c r="BT451" s="449">
        <v>259</v>
      </c>
      <c r="BU451" s="449"/>
      <c r="BV451" s="449"/>
      <c r="BW451" s="449"/>
      <c r="BX451" s="449">
        <v>1.8E-3</v>
      </c>
      <c r="BY451" s="449"/>
      <c r="BZ451" s="449"/>
      <c r="CA451" s="449"/>
      <c r="CB451" s="449"/>
      <c r="CC451" s="449" t="s">
        <v>367</v>
      </c>
      <c r="CD451" s="449" t="s">
        <v>368</v>
      </c>
      <c r="CE451" s="449" t="s">
        <v>369</v>
      </c>
      <c r="CF451" s="449" t="s">
        <v>231</v>
      </c>
      <c r="CG451" s="449" t="s">
        <v>353</v>
      </c>
      <c r="CH451" s="449" t="s">
        <v>370</v>
      </c>
      <c r="CI451" s="449" t="s">
        <v>195</v>
      </c>
    </row>
    <row r="452" spans="1:87" x14ac:dyDescent="0.3">
      <c r="A452">
        <f t="shared" si="25"/>
        <v>185826</v>
      </c>
      <c r="B452" t="s">
        <v>2677</v>
      </c>
      <c r="C452" s="389" t="str">
        <f t="shared" si="26"/>
        <v>185826</v>
      </c>
      <c r="D452" s="297" t="s">
        <v>1512</v>
      </c>
      <c r="E452" s="435" t="s">
        <v>2316</v>
      </c>
      <c r="F452" s="435" t="s">
        <v>1607</v>
      </c>
      <c r="G452" s="435" t="s">
        <v>1512</v>
      </c>
      <c r="H452" s="436">
        <v>2006</v>
      </c>
      <c r="I452" s="435" t="s">
        <v>1695</v>
      </c>
      <c r="J452" s="435" t="s">
        <v>1696</v>
      </c>
      <c r="K452" s="435" t="s">
        <v>1612</v>
      </c>
      <c r="L452" s="437">
        <v>39230</v>
      </c>
      <c r="M452" s="437">
        <v>39235</v>
      </c>
      <c r="N452" s="435" t="s">
        <v>1608</v>
      </c>
      <c r="O452" s="436">
        <v>25233</v>
      </c>
      <c r="P452" s="435" t="s">
        <v>1341</v>
      </c>
      <c r="Q452" s="438"/>
      <c r="R452" s="435" t="s">
        <v>1613</v>
      </c>
      <c r="S452" s="439">
        <v>679367</v>
      </c>
      <c r="T452" s="435" t="s">
        <v>1341</v>
      </c>
      <c r="U452" s="441"/>
      <c r="V452" s="435" t="s">
        <v>1341</v>
      </c>
      <c r="W452" s="435" t="s">
        <v>1341</v>
      </c>
      <c r="X452" s="436" t="b">
        <v>0</v>
      </c>
      <c r="Y452" s="435" t="s">
        <v>1341</v>
      </c>
      <c r="Z452" s="435" t="s">
        <v>1341</v>
      </c>
      <c r="AA452" t="str">
        <f t="shared" si="27"/>
        <v>H-Robertson Creek H</v>
      </c>
      <c r="AN452" s="449" t="s">
        <v>188</v>
      </c>
      <c r="AO452" s="449">
        <v>4.0999999999999996</v>
      </c>
      <c r="AP452" s="449">
        <v>20150327</v>
      </c>
      <c r="AQ452" s="449" t="s">
        <v>225</v>
      </c>
      <c r="AR452" s="449" t="s">
        <v>225</v>
      </c>
      <c r="AS452" s="449">
        <v>4</v>
      </c>
      <c r="AT452" s="449">
        <v>633389</v>
      </c>
      <c r="AU452" s="449">
        <v>12</v>
      </c>
      <c r="AV452" s="449"/>
      <c r="AW452" s="449"/>
      <c r="AX452" s="449" t="s">
        <v>250</v>
      </c>
      <c r="AY452" s="449">
        <v>4200700000154</v>
      </c>
      <c r="AZ452" s="449">
        <v>1</v>
      </c>
      <c r="BA452" s="449">
        <v>3</v>
      </c>
      <c r="BB452" s="449">
        <v>2006</v>
      </c>
      <c r="BC452" s="449">
        <v>20070507</v>
      </c>
      <c r="BD452" s="449">
        <v>20070507</v>
      </c>
      <c r="BE452" s="449" t="s">
        <v>347</v>
      </c>
      <c r="BF452" s="449" t="s">
        <v>348</v>
      </c>
      <c r="BG452" s="449" t="s">
        <v>349</v>
      </c>
      <c r="BH452" s="449"/>
      <c r="BI452" s="449" t="s">
        <v>192</v>
      </c>
      <c r="BJ452" s="449" t="s">
        <v>279</v>
      </c>
      <c r="BK452" s="449"/>
      <c r="BL452" s="449">
        <v>4.67</v>
      </c>
      <c r="BM452" s="449">
        <v>74</v>
      </c>
      <c r="BN452" s="449"/>
      <c r="BO452" s="449">
        <v>5500</v>
      </c>
      <c r="BP452" s="449">
        <v>206496</v>
      </c>
      <c r="BQ452" s="449"/>
      <c r="BR452" s="449"/>
      <c r="BS452" s="449">
        <v>5500</v>
      </c>
      <c r="BT452" s="449">
        <v>206496</v>
      </c>
      <c r="BU452" s="449"/>
      <c r="BV452" s="449"/>
      <c r="BW452" s="449"/>
      <c r="BX452" s="449"/>
      <c r="BY452" s="449"/>
      <c r="BZ452" s="449"/>
      <c r="CA452" s="449"/>
      <c r="CB452" s="449"/>
      <c r="CC452" s="449" t="s">
        <v>350</v>
      </c>
      <c r="CD452" s="449" t="s">
        <v>351</v>
      </c>
      <c r="CE452" s="449" t="s">
        <v>352</v>
      </c>
      <c r="CF452" s="449" t="s">
        <v>231</v>
      </c>
      <c r="CG452" s="449" t="s">
        <v>353</v>
      </c>
      <c r="CH452" s="449" t="s">
        <v>354</v>
      </c>
      <c r="CI452" s="449" t="s">
        <v>195</v>
      </c>
    </row>
    <row r="453" spans="1:87" x14ac:dyDescent="0.3">
      <c r="A453">
        <f t="shared" si="25"/>
        <v>185827</v>
      </c>
      <c r="B453" t="s">
        <v>2677</v>
      </c>
      <c r="C453" s="389" t="str">
        <f t="shared" si="26"/>
        <v>185827</v>
      </c>
      <c r="D453" s="297" t="s">
        <v>1512</v>
      </c>
      <c r="E453" s="435" t="s">
        <v>2315</v>
      </c>
      <c r="F453" s="435" t="s">
        <v>1607</v>
      </c>
      <c r="G453" s="435" t="s">
        <v>1512</v>
      </c>
      <c r="H453" s="436">
        <v>2006</v>
      </c>
      <c r="I453" s="435" t="s">
        <v>1695</v>
      </c>
      <c r="J453" s="435" t="s">
        <v>1696</v>
      </c>
      <c r="K453" s="435" t="s">
        <v>1612</v>
      </c>
      <c r="L453" s="437">
        <v>39230</v>
      </c>
      <c r="M453" s="437">
        <v>39235</v>
      </c>
      <c r="N453" s="435" t="s">
        <v>1608</v>
      </c>
      <c r="O453" s="436">
        <v>25200</v>
      </c>
      <c r="P453" s="435" t="s">
        <v>1341</v>
      </c>
      <c r="Q453" s="438"/>
      <c r="R453" s="435" t="s">
        <v>1613</v>
      </c>
      <c r="S453" s="439">
        <v>675989</v>
      </c>
      <c r="T453" s="435" t="s">
        <v>1341</v>
      </c>
      <c r="U453" s="441"/>
      <c r="V453" s="435" t="s">
        <v>1341</v>
      </c>
      <c r="W453" s="435" t="s">
        <v>1341</v>
      </c>
      <c r="X453" s="436" t="b">
        <v>0</v>
      </c>
      <c r="Y453" s="435" t="s">
        <v>1341</v>
      </c>
      <c r="Z453" s="435" t="s">
        <v>1341</v>
      </c>
      <c r="AA453" t="str">
        <f t="shared" si="27"/>
        <v>H-Robertson Creek H</v>
      </c>
      <c r="AN453" s="449" t="s">
        <v>188</v>
      </c>
      <c r="AO453" s="449">
        <v>4.0999999999999996</v>
      </c>
      <c r="AP453" s="449">
        <v>20100610</v>
      </c>
      <c r="AQ453" s="449" t="s">
        <v>234</v>
      </c>
      <c r="AR453" s="449" t="s">
        <v>306</v>
      </c>
      <c r="AS453" s="449">
        <v>14</v>
      </c>
      <c r="AT453" s="449">
        <v>633391</v>
      </c>
      <c r="AU453" s="449">
        <v>12</v>
      </c>
      <c r="AV453" s="449"/>
      <c r="AW453" s="449"/>
      <c r="AX453" s="449" t="s">
        <v>250</v>
      </c>
      <c r="AY453" s="449" t="s">
        <v>320</v>
      </c>
      <c r="AZ453" s="449">
        <v>1</v>
      </c>
      <c r="BA453" s="449">
        <v>3</v>
      </c>
      <c r="BB453" s="449">
        <v>2006</v>
      </c>
      <c r="BC453" s="449">
        <v>20070504</v>
      </c>
      <c r="BD453" s="449">
        <v>20070530</v>
      </c>
      <c r="BE453" s="449" t="s">
        <v>313</v>
      </c>
      <c r="BF453" s="449" t="s">
        <v>314</v>
      </c>
      <c r="BG453" s="449" t="s">
        <v>315</v>
      </c>
      <c r="BH453" s="449" t="s">
        <v>213</v>
      </c>
      <c r="BI453" s="449" t="s">
        <v>192</v>
      </c>
      <c r="BJ453" s="449" t="s">
        <v>279</v>
      </c>
      <c r="BK453" s="449" t="s">
        <v>237</v>
      </c>
      <c r="BL453" s="449">
        <v>8.25</v>
      </c>
      <c r="BM453" s="449"/>
      <c r="BN453" s="449" t="s">
        <v>195</v>
      </c>
      <c r="BO453" s="449">
        <v>5000</v>
      </c>
      <c r="BP453" s="449">
        <v>204221</v>
      </c>
      <c r="BQ453" s="449">
        <v>0</v>
      </c>
      <c r="BR453" s="449">
        <v>390</v>
      </c>
      <c r="BS453" s="449">
        <v>5000</v>
      </c>
      <c r="BT453" s="449">
        <v>390</v>
      </c>
      <c r="BU453" s="449"/>
      <c r="BV453" s="449"/>
      <c r="BW453" s="449" t="s">
        <v>214</v>
      </c>
      <c r="BX453" s="449">
        <v>1.9E-3</v>
      </c>
      <c r="BY453" s="449">
        <v>16</v>
      </c>
      <c r="BZ453" s="449">
        <v>526</v>
      </c>
      <c r="CA453" s="449"/>
      <c r="CB453" s="449" t="s">
        <v>321</v>
      </c>
      <c r="CC453" s="449" t="s">
        <v>317</v>
      </c>
      <c r="CD453" s="449" t="s">
        <v>318</v>
      </c>
      <c r="CE453" s="449" t="s">
        <v>317</v>
      </c>
      <c r="CF453" s="449" t="s">
        <v>231</v>
      </c>
      <c r="CG453" s="449" t="s">
        <v>294</v>
      </c>
      <c r="CH453" s="449" t="s">
        <v>306</v>
      </c>
      <c r="CI453" s="449" t="s">
        <v>195</v>
      </c>
    </row>
    <row r="454" spans="1:87" x14ac:dyDescent="0.3">
      <c r="A454">
        <f t="shared" si="25"/>
        <v>185828</v>
      </c>
      <c r="B454" t="s">
        <v>2677</v>
      </c>
      <c r="C454" s="389" t="str">
        <f t="shared" si="26"/>
        <v>185828</v>
      </c>
      <c r="D454" s="297" t="s">
        <v>1512</v>
      </c>
      <c r="E454" s="435" t="s">
        <v>2314</v>
      </c>
      <c r="F454" s="435" t="s">
        <v>1607</v>
      </c>
      <c r="G454" s="435" t="s">
        <v>1512</v>
      </c>
      <c r="H454" s="436">
        <v>2006</v>
      </c>
      <c r="I454" s="435" t="s">
        <v>1695</v>
      </c>
      <c r="J454" s="435" t="s">
        <v>1696</v>
      </c>
      <c r="K454" s="435" t="s">
        <v>1612</v>
      </c>
      <c r="L454" s="437">
        <v>39230</v>
      </c>
      <c r="M454" s="437">
        <v>39235</v>
      </c>
      <c r="N454" s="435" t="s">
        <v>1608</v>
      </c>
      <c r="O454" s="436">
        <v>25241</v>
      </c>
      <c r="P454" s="435" t="s">
        <v>1341</v>
      </c>
      <c r="Q454" s="438"/>
      <c r="R454" s="435" t="s">
        <v>1613</v>
      </c>
      <c r="S454" s="436">
        <v>1161720</v>
      </c>
      <c r="T454" s="435" t="s">
        <v>1341</v>
      </c>
      <c r="U454" s="441"/>
      <c r="V454" s="435" t="s">
        <v>1341</v>
      </c>
      <c r="W454" s="435" t="s">
        <v>1341</v>
      </c>
      <c r="X454" s="436" t="b">
        <v>0</v>
      </c>
      <c r="Y454" s="435" t="s">
        <v>1341</v>
      </c>
      <c r="Z454" s="435" t="s">
        <v>1341</v>
      </c>
      <c r="AA454" t="str">
        <f t="shared" si="27"/>
        <v>H-Robertson Creek H</v>
      </c>
      <c r="AN454" s="449" t="s">
        <v>188</v>
      </c>
      <c r="AO454" s="449">
        <v>4.0999999999999996</v>
      </c>
      <c r="AP454" s="449">
        <v>20150327</v>
      </c>
      <c r="AQ454" s="449" t="s">
        <v>225</v>
      </c>
      <c r="AR454" s="449" t="s">
        <v>225</v>
      </c>
      <c r="AS454" s="449">
        <v>4</v>
      </c>
      <c r="AT454" s="449">
        <v>633397</v>
      </c>
      <c r="AU454" s="449">
        <v>12</v>
      </c>
      <c r="AV454" s="449"/>
      <c r="AW454" s="449"/>
      <c r="AX454" s="449" t="s">
        <v>250</v>
      </c>
      <c r="AY454" s="449">
        <v>4200800000537</v>
      </c>
      <c r="AZ454" s="449">
        <v>1</v>
      </c>
      <c r="BA454" s="449">
        <v>1</v>
      </c>
      <c r="BB454" s="449">
        <v>2006</v>
      </c>
      <c r="BC454" s="449">
        <v>20080317</v>
      </c>
      <c r="BD454" s="449">
        <v>20080317</v>
      </c>
      <c r="BE454" s="449" t="s">
        <v>541</v>
      </c>
      <c r="BF454" s="449" t="s">
        <v>906</v>
      </c>
      <c r="BG454" s="449" t="s">
        <v>548</v>
      </c>
      <c r="BH454" s="449" t="s">
        <v>1198</v>
      </c>
      <c r="BI454" s="449" t="s">
        <v>192</v>
      </c>
      <c r="BJ454" s="449"/>
      <c r="BK454" s="449"/>
      <c r="BL454" s="449">
        <v>56.69</v>
      </c>
      <c r="BM454" s="449">
        <v>174</v>
      </c>
      <c r="BN454" s="449"/>
      <c r="BO454" s="449">
        <v>5000</v>
      </c>
      <c r="BP454" s="449">
        <v>138407</v>
      </c>
      <c r="BQ454" s="449">
        <v>0</v>
      </c>
      <c r="BR454" s="449">
        <v>1378</v>
      </c>
      <c r="BS454" s="449">
        <v>5000</v>
      </c>
      <c r="BT454" s="449">
        <v>8476</v>
      </c>
      <c r="BU454" s="449"/>
      <c r="BV454" s="449"/>
      <c r="BW454" s="449"/>
      <c r="BX454" s="449">
        <v>5.7700000000000001E-2</v>
      </c>
      <c r="BY454" s="449"/>
      <c r="BZ454" s="449"/>
      <c r="CA454" s="449"/>
      <c r="CB454" s="449"/>
      <c r="CC454" s="449" t="s">
        <v>544</v>
      </c>
      <c r="CD454" s="449" t="s">
        <v>907</v>
      </c>
      <c r="CE454" s="449" t="s">
        <v>549</v>
      </c>
      <c r="CF454" s="449" t="s">
        <v>231</v>
      </c>
      <c r="CG454" s="449" t="s">
        <v>545</v>
      </c>
      <c r="CH454" s="449" t="s">
        <v>546</v>
      </c>
      <c r="CI454" s="449" t="s">
        <v>195</v>
      </c>
    </row>
    <row r="455" spans="1:87" x14ac:dyDescent="0.3">
      <c r="A455">
        <f t="shared" si="25"/>
        <v>186134</v>
      </c>
      <c r="B455" t="s">
        <v>2677</v>
      </c>
      <c r="C455" s="389" t="str">
        <f t="shared" si="26"/>
        <v>186134</v>
      </c>
      <c r="D455" s="297" t="s">
        <v>1512</v>
      </c>
      <c r="E455" s="435" t="s">
        <v>2309</v>
      </c>
      <c r="F455" s="435" t="s">
        <v>1607</v>
      </c>
      <c r="G455" s="435" t="s">
        <v>1512</v>
      </c>
      <c r="H455" s="436">
        <v>2007</v>
      </c>
      <c r="I455" s="435" t="s">
        <v>1695</v>
      </c>
      <c r="J455" s="435" t="s">
        <v>1696</v>
      </c>
      <c r="K455" s="435" t="s">
        <v>1612</v>
      </c>
      <c r="L455" s="437">
        <v>39594</v>
      </c>
      <c r="M455" s="437">
        <v>39600</v>
      </c>
      <c r="N455" s="435" t="s">
        <v>1608</v>
      </c>
      <c r="O455" s="436">
        <v>15105</v>
      </c>
      <c r="P455" s="435" t="s">
        <v>1341</v>
      </c>
      <c r="Q455" s="438"/>
      <c r="R455" s="435" t="s">
        <v>1613</v>
      </c>
      <c r="S455" s="439">
        <v>373435</v>
      </c>
      <c r="T455" s="435" t="s">
        <v>1341</v>
      </c>
      <c r="U455" s="441"/>
      <c r="V455" s="435" t="s">
        <v>1341</v>
      </c>
      <c r="W455" s="435" t="s">
        <v>1341</v>
      </c>
      <c r="X455" s="436" t="b">
        <v>0</v>
      </c>
      <c r="Y455" s="435" t="s">
        <v>1341</v>
      </c>
      <c r="Z455" s="435" t="s">
        <v>1341</v>
      </c>
      <c r="AA455" t="str">
        <f t="shared" si="27"/>
        <v>H-Robertson Creek H</v>
      </c>
      <c r="AN455" s="449" t="s">
        <v>188</v>
      </c>
      <c r="AO455" s="449">
        <v>4.0999999999999996</v>
      </c>
      <c r="AP455" s="449">
        <v>20150327</v>
      </c>
      <c r="AQ455" s="449" t="s">
        <v>225</v>
      </c>
      <c r="AR455" s="449" t="s">
        <v>225</v>
      </c>
      <c r="AS455" s="449">
        <v>4</v>
      </c>
      <c r="AT455" s="449">
        <v>633399</v>
      </c>
      <c r="AU455" s="449">
        <v>12</v>
      </c>
      <c r="AV455" s="449"/>
      <c r="AW455" s="449"/>
      <c r="AX455" s="449"/>
      <c r="AY455" s="449"/>
      <c r="AZ455" s="449">
        <v>1</v>
      </c>
      <c r="BA455" s="449">
        <v>1</v>
      </c>
      <c r="BB455" s="449">
        <v>2005</v>
      </c>
      <c r="BC455" s="449">
        <v>20070301</v>
      </c>
      <c r="BD455" s="449">
        <v>20070310</v>
      </c>
      <c r="BE455" s="449" t="s">
        <v>902</v>
      </c>
      <c r="BF455" s="449" t="s">
        <v>903</v>
      </c>
      <c r="BG455" s="449" t="s">
        <v>765</v>
      </c>
      <c r="BH455" s="449" t="s">
        <v>1198</v>
      </c>
      <c r="BI455" s="449" t="s">
        <v>192</v>
      </c>
      <c r="BJ455" s="449"/>
      <c r="BK455" s="449"/>
      <c r="BL455" s="449">
        <v>45.35</v>
      </c>
      <c r="BM455" s="449">
        <v>156</v>
      </c>
      <c r="BN455" s="449"/>
      <c r="BO455" s="449">
        <v>5000</v>
      </c>
      <c r="BP455" s="449">
        <v>122564</v>
      </c>
      <c r="BQ455" s="449">
        <v>0</v>
      </c>
      <c r="BR455" s="449">
        <v>2363</v>
      </c>
      <c r="BS455" s="449">
        <v>5000</v>
      </c>
      <c r="BT455" s="449">
        <v>123</v>
      </c>
      <c r="BU455" s="449"/>
      <c r="BV455" s="449"/>
      <c r="BW455" s="449"/>
      <c r="BX455" s="449">
        <v>1E-3</v>
      </c>
      <c r="BY455" s="449"/>
      <c r="BZ455" s="449"/>
      <c r="CA455" s="449"/>
      <c r="CB455" s="449"/>
      <c r="CC455" s="449" t="s">
        <v>904</v>
      </c>
      <c r="CD455" s="449" t="s">
        <v>905</v>
      </c>
      <c r="CE455" s="449" t="s">
        <v>766</v>
      </c>
      <c r="CF455" s="449" t="s">
        <v>231</v>
      </c>
      <c r="CG455" s="449" t="s">
        <v>545</v>
      </c>
      <c r="CH455" s="449" t="s">
        <v>546</v>
      </c>
      <c r="CI455" s="449" t="s">
        <v>195</v>
      </c>
    </row>
    <row r="456" spans="1:87" x14ac:dyDescent="0.3">
      <c r="A456">
        <f t="shared" si="25"/>
        <v>186301</v>
      </c>
      <c r="B456" t="s">
        <v>2677</v>
      </c>
      <c r="C456" s="389" t="str">
        <f t="shared" si="26"/>
        <v>186301</v>
      </c>
      <c r="D456" s="297" t="s">
        <v>1512</v>
      </c>
      <c r="E456" s="435" t="s">
        <v>2303</v>
      </c>
      <c r="F456" s="435" t="s">
        <v>1607</v>
      </c>
      <c r="G456" s="435" t="s">
        <v>1512</v>
      </c>
      <c r="H456" s="436">
        <v>2007</v>
      </c>
      <c r="I456" s="435" t="s">
        <v>1695</v>
      </c>
      <c r="J456" s="435" t="s">
        <v>1696</v>
      </c>
      <c r="K456" s="435" t="s">
        <v>1612</v>
      </c>
      <c r="L456" s="437">
        <v>39594</v>
      </c>
      <c r="M456" s="437">
        <v>39600</v>
      </c>
      <c r="N456" s="435" t="s">
        <v>1608</v>
      </c>
      <c r="O456" s="436">
        <v>25161</v>
      </c>
      <c r="P456" s="435" t="s">
        <v>1341</v>
      </c>
      <c r="Q456" s="438"/>
      <c r="R456" s="435" t="s">
        <v>1613</v>
      </c>
      <c r="S456" s="436">
        <v>622046</v>
      </c>
      <c r="T456" s="435" t="s">
        <v>1341</v>
      </c>
      <c r="U456" s="440"/>
      <c r="V456" s="435" t="s">
        <v>1341</v>
      </c>
      <c r="W456" s="435" t="s">
        <v>1341</v>
      </c>
      <c r="X456" s="436" t="b">
        <v>0</v>
      </c>
      <c r="Y456" s="435" t="s">
        <v>1341</v>
      </c>
      <c r="Z456" s="435" t="s">
        <v>1341</v>
      </c>
      <c r="AA456" t="str">
        <f t="shared" si="27"/>
        <v>H-Robertson Creek H</v>
      </c>
      <c r="AN456" s="449" t="s">
        <v>188</v>
      </c>
      <c r="AO456" s="449">
        <v>4.0999999999999996</v>
      </c>
      <c r="AP456" s="449">
        <v>20150327</v>
      </c>
      <c r="AQ456" s="449" t="s">
        <v>225</v>
      </c>
      <c r="AR456" s="449" t="s">
        <v>225</v>
      </c>
      <c r="AS456" s="449">
        <v>4</v>
      </c>
      <c r="AT456" s="449">
        <v>633464</v>
      </c>
      <c r="AU456" s="449">
        <v>12</v>
      </c>
      <c r="AV456" s="449"/>
      <c r="AW456" s="449"/>
      <c r="AX456" s="449"/>
      <c r="AY456" s="449"/>
      <c r="AZ456" s="449">
        <v>1</v>
      </c>
      <c r="BA456" s="449">
        <v>1</v>
      </c>
      <c r="BB456" s="449">
        <v>2006</v>
      </c>
      <c r="BC456" s="449">
        <v>20080301</v>
      </c>
      <c r="BD456" s="449">
        <v>20080310</v>
      </c>
      <c r="BE456" s="449" t="s">
        <v>902</v>
      </c>
      <c r="BF456" s="449" t="s">
        <v>903</v>
      </c>
      <c r="BG456" s="449" t="s">
        <v>765</v>
      </c>
      <c r="BH456" s="449" t="s">
        <v>1198</v>
      </c>
      <c r="BI456" s="449" t="s">
        <v>192</v>
      </c>
      <c r="BJ456" s="449"/>
      <c r="BK456" s="449"/>
      <c r="BL456" s="449">
        <v>45.35</v>
      </c>
      <c r="BM456" s="449">
        <v>164</v>
      </c>
      <c r="BN456" s="449"/>
      <c r="BO456" s="449">
        <v>5000</v>
      </c>
      <c r="BP456" s="449">
        <v>119987</v>
      </c>
      <c r="BQ456" s="449">
        <v>0</v>
      </c>
      <c r="BR456" s="449">
        <v>494</v>
      </c>
      <c r="BS456" s="449"/>
      <c r="BT456" s="449"/>
      <c r="BU456" s="449"/>
      <c r="BV456" s="449"/>
      <c r="BW456" s="449"/>
      <c r="BX456" s="449"/>
      <c r="BY456" s="449"/>
      <c r="BZ456" s="449"/>
      <c r="CA456" s="449"/>
      <c r="CB456" s="449"/>
      <c r="CC456" s="449" t="s">
        <v>904</v>
      </c>
      <c r="CD456" s="449" t="s">
        <v>905</v>
      </c>
      <c r="CE456" s="449" t="s">
        <v>766</v>
      </c>
      <c r="CF456" s="449" t="s">
        <v>231</v>
      </c>
      <c r="CG456" s="449" t="s">
        <v>545</v>
      </c>
      <c r="CH456" s="449" t="s">
        <v>546</v>
      </c>
      <c r="CI456" s="449" t="s">
        <v>195</v>
      </c>
    </row>
    <row r="457" spans="1:87" x14ac:dyDescent="0.3">
      <c r="A457">
        <f t="shared" si="25"/>
        <v>186302</v>
      </c>
      <c r="B457" t="s">
        <v>2677</v>
      </c>
      <c r="C457" s="389" t="str">
        <f t="shared" si="26"/>
        <v>186302</v>
      </c>
      <c r="D457" s="297" t="s">
        <v>1512</v>
      </c>
      <c r="E457" s="435" t="s">
        <v>2300</v>
      </c>
      <c r="F457" s="435" t="s">
        <v>1607</v>
      </c>
      <c r="G457" s="435" t="s">
        <v>1512</v>
      </c>
      <c r="H457" s="436">
        <v>2007</v>
      </c>
      <c r="I457" s="435" t="s">
        <v>1695</v>
      </c>
      <c r="J457" s="435" t="s">
        <v>1696</v>
      </c>
      <c r="K457" s="435" t="s">
        <v>1612</v>
      </c>
      <c r="L457" s="437">
        <v>39594</v>
      </c>
      <c r="M457" s="437">
        <v>39600</v>
      </c>
      <c r="N457" s="435" t="s">
        <v>1608</v>
      </c>
      <c r="O457" s="436">
        <v>25108</v>
      </c>
      <c r="P457" s="435" t="s">
        <v>1341</v>
      </c>
      <c r="Q457" s="438"/>
      <c r="R457" s="435" t="s">
        <v>1613</v>
      </c>
      <c r="S457" s="436">
        <v>1075887</v>
      </c>
      <c r="T457" s="435" t="s">
        <v>1608</v>
      </c>
      <c r="U457" s="436">
        <v>126</v>
      </c>
      <c r="V457" s="435" t="s">
        <v>1341</v>
      </c>
      <c r="W457" s="435" t="s">
        <v>1341</v>
      </c>
      <c r="X457" s="436" t="b">
        <v>0</v>
      </c>
      <c r="Y457" s="435" t="s">
        <v>1341</v>
      </c>
      <c r="Z457" s="435" t="s">
        <v>1341</v>
      </c>
      <c r="AA457" t="str">
        <f t="shared" si="27"/>
        <v>H-Robertson Creek H</v>
      </c>
      <c r="AN457" s="449" t="s">
        <v>188</v>
      </c>
      <c r="AO457" s="449">
        <v>4.0999999999999996</v>
      </c>
      <c r="AP457" s="449">
        <v>20150327</v>
      </c>
      <c r="AQ457" s="449" t="s">
        <v>225</v>
      </c>
      <c r="AR457" s="449" t="s">
        <v>452</v>
      </c>
      <c r="AS457" s="449">
        <v>4</v>
      </c>
      <c r="AT457" s="449">
        <v>633465</v>
      </c>
      <c r="AU457" s="449">
        <v>12</v>
      </c>
      <c r="AV457" s="449"/>
      <c r="AW457" s="449"/>
      <c r="AX457" s="449"/>
      <c r="AY457" s="449"/>
      <c r="AZ457" s="449">
        <v>1</v>
      </c>
      <c r="BA457" s="449">
        <v>1</v>
      </c>
      <c r="BB457" s="449">
        <v>2005</v>
      </c>
      <c r="BC457" s="449">
        <v>20070320</v>
      </c>
      <c r="BD457" s="449">
        <v>20070402</v>
      </c>
      <c r="BE457" s="449" t="s">
        <v>559</v>
      </c>
      <c r="BF457" s="449" t="s">
        <v>768</v>
      </c>
      <c r="BG457" s="449" t="s">
        <v>560</v>
      </c>
      <c r="BH457" s="449" t="s">
        <v>1198</v>
      </c>
      <c r="BI457" s="449" t="s">
        <v>192</v>
      </c>
      <c r="BJ457" s="449"/>
      <c r="BK457" s="449"/>
      <c r="BL457" s="449">
        <v>92.38</v>
      </c>
      <c r="BM457" s="449">
        <v>192</v>
      </c>
      <c r="BN457" s="449"/>
      <c r="BO457" s="449">
        <v>5000</v>
      </c>
      <c r="BP457" s="449">
        <v>105537</v>
      </c>
      <c r="BQ457" s="449">
        <v>0</v>
      </c>
      <c r="BR457" s="449">
        <v>217</v>
      </c>
      <c r="BS457" s="449">
        <v>5000</v>
      </c>
      <c r="BT457" s="449">
        <v>745</v>
      </c>
      <c r="BU457" s="449"/>
      <c r="BV457" s="449"/>
      <c r="BW457" s="449"/>
      <c r="BX457" s="449">
        <v>7.0000000000000001E-3</v>
      </c>
      <c r="BY457" s="449"/>
      <c r="BZ457" s="449"/>
      <c r="CA457" s="449"/>
      <c r="CB457" s="449"/>
      <c r="CC457" s="449" t="s">
        <v>561</v>
      </c>
      <c r="CD457" s="449" t="s">
        <v>769</v>
      </c>
      <c r="CE457" s="449" t="s">
        <v>561</v>
      </c>
      <c r="CF457" s="449" t="s">
        <v>231</v>
      </c>
      <c r="CG457" s="449" t="s">
        <v>545</v>
      </c>
      <c r="CH457" s="449" t="s">
        <v>557</v>
      </c>
      <c r="CI457" s="449" t="s">
        <v>195</v>
      </c>
    </row>
    <row r="458" spans="1:87" x14ac:dyDescent="0.3">
      <c r="A458">
        <f t="shared" si="25"/>
        <v>186303</v>
      </c>
      <c r="B458" t="s">
        <v>2677</v>
      </c>
      <c r="C458" s="389" t="str">
        <f t="shared" si="26"/>
        <v>186303</v>
      </c>
      <c r="D458" s="297" t="s">
        <v>1512</v>
      </c>
      <c r="E458" s="435" t="s">
        <v>2304</v>
      </c>
      <c r="F458" s="435" t="s">
        <v>1607</v>
      </c>
      <c r="G458" s="435" t="s">
        <v>1512</v>
      </c>
      <c r="H458" s="436">
        <v>2007</v>
      </c>
      <c r="I458" s="435" t="s">
        <v>1695</v>
      </c>
      <c r="J458" s="435" t="s">
        <v>1696</v>
      </c>
      <c r="K458" s="435" t="s">
        <v>1612</v>
      </c>
      <c r="L458" s="437">
        <v>39597</v>
      </c>
      <c r="M458" s="437">
        <v>39602</v>
      </c>
      <c r="N458" s="435" t="s">
        <v>1608</v>
      </c>
      <c r="O458" s="436">
        <v>25190</v>
      </c>
      <c r="P458" s="435" t="s">
        <v>1341</v>
      </c>
      <c r="Q458" s="438"/>
      <c r="R458" s="435" t="s">
        <v>1613</v>
      </c>
      <c r="S458" s="436">
        <v>643662</v>
      </c>
      <c r="T458" s="435" t="s">
        <v>1341</v>
      </c>
      <c r="U458" s="440"/>
      <c r="V458" s="435" t="s">
        <v>1341</v>
      </c>
      <c r="W458" s="435" t="s">
        <v>1341</v>
      </c>
      <c r="X458" s="436" t="b">
        <v>0</v>
      </c>
      <c r="Y458" s="435" t="s">
        <v>1341</v>
      </c>
      <c r="Z458" s="435" t="s">
        <v>1341</v>
      </c>
      <c r="AA458" t="str">
        <f t="shared" si="27"/>
        <v>H-Robertson Creek H</v>
      </c>
      <c r="AN458" s="449" t="s">
        <v>188</v>
      </c>
      <c r="AO458" s="449">
        <v>4.0999999999999996</v>
      </c>
      <c r="AP458" s="449">
        <v>20150327</v>
      </c>
      <c r="AQ458" s="449" t="s">
        <v>225</v>
      </c>
      <c r="AR458" s="449" t="s">
        <v>225</v>
      </c>
      <c r="AS458" s="449">
        <v>4</v>
      </c>
      <c r="AT458" s="449">
        <v>633466</v>
      </c>
      <c r="AU458" s="449">
        <v>12</v>
      </c>
      <c r="AV458" s="449"/>
      <c r="AW458" s="449"/>
      <c r="AX458" s="449"/>
      <c r="AY458" s="449"/>
      <c r="AZ458" s="449">
        <v>1</v>
      </c>
      <c r="BA458" s="449">
        <v>3</v>
      </c>
      <c r="BB458" s="449">
        <v>2007</v>
      </c>
      <c r="BC458" s="449">
        <v>20080617</v>
      </c>
      <c r="BD458" s="449">
        <v>20080617</v>
      </c>
      <c r="BE458" s="449" t="s">
        <v>288</v>
      </c>
      <c r="BF458" s="449" t="s">
        <v>296</v>
      </c>
      <c r="BG458" s="449" t="s">
        <v>290</v>
      </c>
      <c r="BH458" s="449"/>
      <c r="BI458" s="449" t="s">
        <v>192</v>
      </c>
      <c r="BJ458" s="449" t="s">
        <v>193</v>
      </c>
      <c r="BK458" s="449"/>
      <c r="BL458" s="449">
        <v>20.85</v>
      </c>
      <c r="BM458" s="449">
        <v>122</v>
      </c>
      <c r="BN458" s="449"/>
      <c r="BO458" s="449">
        <v>5000</v>
      </c>
      <c r="BP458" s="449">
        <v>97485</v>
      </c>
      <c r="BQ458" s="449">
        <v>0</v>
      </c>
      <c r="BR458" s="449">
        <v>1528</v>
      </c>
      <c r="BS458" s="449">
        <v>5000</v>
      </c>
      <c r="BT458" s="449">
        <v>254</v>
      </c>
      <c r="BU458" s="449"/>
      <c r="BV458" s="449"/>
      <c r="BW458" s="449"/>
      <c r="BX458" s="449">
        <v>2.5999999999999999E-3</v>
      </c>
      <c r="BY458" s="449"/>
      <c r="BZ458" s="449"/>
      <c r="CA458" s="449"/>
      <c r="CB458" s="449"/>
      <c r="CC458" s="449" t="s">
        <v>291</v>
      </c>
      <c r="CD458" s="449" t="s">
        <v>298</v>
      </c>
      <c r="CE458" s="449" t="s">
        <v>293</v>
      </c>
      <c r="CF458" s="449" t="s">
        <v>231</v>
      </c>
      <c r="CG458" s="449" t="s">
        <v>294</v>
      </c>
      <c r="CH458" s="449" t="s">
        <v>295</v>
      </c>
      <c r="CI458" s="449" t="s">
        <v>195</v>
      </c>
    </row>
    <row r="459" spans="1:87" x14ac:dyDescent="0.3">
      <c r="A459">
        <f t="shared" si="25"/>
        <v>186304</v>
      </c>
      <c r="B459" t="s">
        <v>2677</v>
      </c>
      <c r="C459" s="389" t="str">
        <f t="shared" si="26"/>
        <v>186304</v>
      </c>
      <c r="D459" s="297" t="s">
        <v>1512</v>
      </c>
      <c r="E459" s="435" t="s">
        <v>2305</v>
      </c>
      <c r="F459" s="435" t="s">
        <v>1607</v>
      </c>
      <c r="G459" s="435" t="s">
        <v>1512</v>
      </c>
      <c r="H459" s="436">
        <v>2007</v>
      </c>
      <c r="I459" s="435" t="s">
        <v>1695</v>
      </c>
      <c r="J459" s="435" t="s">
        <v>1696</v>
      </c>
      <c r="K459" s="435" t="s">
        <v>1612</v>
      </c>
      <c r="L459" s="437">
        <v>39597</v>
      </c>
      <c r="M459" s="437">
        <v>39602</v>
      </c>
      <c r="N459" s="435" t="s">
        <v>1608</v>
      </c>
      <c r="O459" s="436">
        <v>25083</v>
      </c>
      <c r="P459" s="435" t="s">
        <v>1341</v>
      </c>
      <c r="Q459" s="438"/>
      <c r="R459" s="435" t="s">
        <v>1613</v>
      </c>
      <c r="S459" s="436">
        <v>640928</v>
      </c>
      <c r="T459" s="435" t="s">
        <v>1341</v>
      </c>
      <c r="U459" s="440"/>
      <c r="V459" s="435" t="s">
        <v>1341</v>
      </c>
      <c r="W459" s="435" t="s">
        <v>1341</v>
      </c>
      <c r="X459" s="436" t="b">
        <v>0</v>
      </c>
      <c r="Y459" s="435" t="s">
        <v>1341</v>
      </c>
      <c r="Z459" s="435" t="s">
        <v>1341</v>
      </c>
      <c r="AA459" t="str">
        <f t="shared" si="27"/>
        <v>H-Robertson Creek H</v>
      </c>
      <c r="AN459" s="449" t="s">
        <v>188</v>
      </c>
      <c r="AO459" s="449">
        <v>4.0999999999999996</v>
      </c>
      <c r="AP459" s="449">
        <v>20150327</v>
      </c>
      <c r="AQ459" s="449" t="s">
        <v>225</v>
      </c>
      <c r="AR459" s="449" t="s">
        <v>225</v>
      </c>
      <c r="AS459" s="449">
        <v>4</v>
      </c>
      <c r="AT459" s="449">
        <v>633467</v>
      </c>
      <c r="AU459" s="449">
        <v>12</v>
      </c>
      <c r="AV459" s="449"/>
      <c r="AW459" s="449"/>
      <c r="AX459" s="449"/>
      <c r="AY459" s="449"/>
      <c r="AZ459" s="449">
        <v>1</v>
      </c>
      <c r="BA459" s="449">
        <v>3</v>
      </c>
      <c r="BB459" s="449">
        <v>2005</v>
      </c>
      <c r="BC459" s="449">
        <v>20070501</v>
      </c>
      <c r="BD459" s="449">
        <v>20070501</v>
      </c>
      <c r="BE459" s="449" t="s">
        <v>343</v>
      </c>
      <c r="BF459" s="449" t="s">
        <v>344</v>
      </c>
      <c r="BG459" s="449" t="s">
        <v>253</v>
      </c>
      <c r="BH459" s="449" t="s">
        <v>1198</v>
      </c>
      <c r="BI459" s="449" t="s">
        <v>192</v>
      </c>
      <c r="BJ459" s="449" t="s">
        <v>214</v>
      </c>
      <c r="BK459" s="449"/>
      <c r="BL459" s="449">
        <v>37.79</v>
      </c>
      <c r="BM459" s="449">
        <v>154</v>
      </c>
      <c r="BN459" s="449"/>
      <c r="BO459" s="449">
        <v>5000</v>
      </c>
      <c r="BP459" s="449">
        <v>95779</v>
      </c>
      <c r="BQ459" s="449">
        <v>0</v>
      </c>
      <c r="BR459" s="449">
        <v>1330</v>
      </c>
      <c r="BS459" s="449">
        <v>5000</v>
      </c>
      <c r="BT459" s="449">
        <v>2891</v>
      </c>
      <c r="BU459" s="449"/>
      <c r="BV459" s="449"/>
      <c r="BW459" s="449"/>
      <c r="BX459" s="449">
        <v>2.93E-2</v>
      </c>
      <c r="BY459" s="449"/>
      <c r="BZ459" s="449"/>
      <c r="CA459" s="449"/>
      <c r="CB459" s="449" t="s">
        <v>2580</v>
      </c>
      <c r="CC459" s="449" t="s">
        <v>345</v>
      </c>
      <c r="CD459" s="449" t="s">
        <v>346</v>
      </c>
      <c r="CE459" s="449" t="s">
        <v>255</v>
      </c>
      <c r="CF459" s="449" t="s">
        <v>231</v>
      </c>
      <c r="CG459" s="449" t="s">
        <v>232</v>
      </c>
      <c r="CH459" s="449" t="s">
        <v>257</v>
      </c>
      <c r="CI459" s="449" t="s">
        <v>195</v>
      </c>
    </row>
    <row r="460" spans="1:87" x14ac:dyDescent="0.3">
      <c r="A460">
        <f t="shared" si="25"/>
        <v>186305</v>
      </c>
      <c r="B460" t="s">
        <v>2677</v>
      </c>
      <c r="C460" s="389" t="str">
        <f t="shared" si="26"/>
        <v>186305</v>
      </c>
      <c r="D460" s="297" t="s">
        <v>1512</v>
      </c>
      <c r="E460" s="435" t="s">
        <v>2306</v>
      </c>
      <c r="F460" s="435" t="s">
        <v>1607</v>
      </c>
      <c r="G460" s="435" t="s">
        <v>1512</v>
      </c>
      <c r="H460" s="436">
        <v>2007</v>
      </c>
      <c r="I460" s="435" t="s">
        <v>1695</v>
      </c>
      <c r="J460" s="435" t="s">
        <v>1696</v>
      </c>
      <c r="K460" s="435" t="s">
        <v>1612</v>
      </c>
      <c r="L460" s="437">
        <v>39597</v>
      </c>
      <c r="M460" s="437">
        <v>39602</v>
      </c>
      <c r="N460" s="435" t="s">
        <v>1608</v>
      </c>
      <c r="O460" s="436">
        <v>25153</v>
      </c>
      <c r="P460" s="435" t="s">
        <v>1341</v>
      </c>
      <c r="Q460" s="438"/>
      <c r="R460" s="435" t="s">
        <v>1613</v>
      </c>
      <c r="S460" s="436">
        <v>710962</v>
      </c>
      <c r="T460" s="435" t="s">
        <v>1341</v>
      </c>
      <c r="U460" s="440"/>
      <c r="V460" s="435" t="s">
        <v>1341</v>
      </c>
      <c r="W460" s="435" t="s">
        <v>1341</v>
      </c>
      <c r="X460" s="436" t="b">
        <v>0</v>
      </c>
      <c r="Y460" s="435" t="s">
        <v>1341</v>
      </c>
      <c r="Z460" s="435" t="s">
        <v>1341</v>
      </c>
      <c r="AA460" t="str">
        <f t="shared" si="27"/>
        <v>H-Robertson Creek H</v>
      </c>
      <c r="AN460" s="449" t="s">
        <v>188</v>
      </c>
      <c r="AO460" s="449">
        <v>4.0999999999999996</v>
      </c>
      <c r="AP460" s="449">
        <v>20150327</v>
      </c>
      <c r="AQ460" s="449" t="s">
        <v>225</v>
      </c>
      <c r="AR460" s="449" t="s">
        <v>225</v>
      </c>
      <c r="AS460" s="449">
        <v>4</v>
      </c>
      <c r="AT460" s="449">
        <v>633468</v>
      </c>
      <c r="AU460" s="449">
        <v>12</v>
      </c>
      <c r="AV460" s="449"/>
      <c r="AW460" s="449"/>
      <c r="AX460" s="449"/>
      <c r="AY460" s="449"/>
      <c r="AZ460" s="449">
        <v>1</v>
      </c>
      <c r="BA460" s="449">
        <v>2</v>
      </c>
      <c r="BB460" s="449">
        <v>2005</v>
      </c>
      <c r="BC460" s="449">
        <v>20070401</v>
      </c>
      <c r="BD460" s="449">
        <v>20070424</v>
      </c>
      <c r="BE460" s="449" t="s">
        <v>429</v>
      </c>
      <c r="BF460" s="449" t="s">
        <v>430</v>
      </c>
      <c r="BG460" s="449" t="s">
        <v>422</v>
      </c>
      <c r="BH460" s="449" t="s">
        <v>1198</v>
      </c>
      <c r="BI460" s="449" t="s">
        <v>192</v>
      </c>
      <c r="BJ460" s="449" t="s">
        <v>193</v>
      </c>
      <c r="BK460" s="449"/>
      <c r="BL460" s="449">
        <v>41.23</v>
      </c>
      <c r="BM460" s="449">
        <v>149</v>
      </c>
      <c r="BN460" s="449"/>
      <c r="BO460" s="449">
        <v>5000</v>
      </c>
      <c r="BP460" s="449">
        <v>79419</v>
      </c>
      <c r="BQ460" s="449">
        <v>0</v>
      </c>
      <c r="BR460" s="449">
        <v>1462</v>
      </c>
      <c r="BS460" s="449">
        <v>5000</v>
      </c>
      <c r="BT460" s="449">
        <v>319</v>
      </c>
      <c r="BU460" s="449"/>
      <c r="BV460" s="449"/>
      <c r="BW460" s="449"/>
      <c r="BX460" s="449">
        <v>4.0000000000000001E-3</v>
      </c>
      <c r="BY460" s="449"/>
      <c r="BZ460" s="449"/>
      <c r="CA460" s="449"/>
      <c r="CB460" s="449"/>
      <c r="CC460" s="449" t="s">
        <v>431</v>
      </c>
      <c r="CD460" s="449" t="s">
        <v>432</v>
      </c>
      <c r="CE460" s="449" t="s">
        <v>426</v>
      </c>
      <c r="CF460" s="449" t="s">
        <v>231</v>
      </c>
      <c r="CG460" s="449" t="s">
        <v>427</v>
      </c>
      <c r="CH460" s="449" t="s">
        <v>428</v>
      </c>
      <c r="CI460" s="449" t="s">
        <v>195</v>
      </c>
    </row>
    <row r="461" spans="1:87" x14ac:dyDescent="0.3">
      <c r="A461">
        <f t="shared" si="25"/>
        <v>186306</v>
      </c>
      <c r="B461" t="s">
        <v>2677</v>
      </c>
      <c r="C461" s="389" t="str">
        <f t="shared" si="26"/>
        <v>186306</v>
      </c>
      <c r="D461" s="297" t="s">
        <v>1512</v>
      </c>
      <c r="E461" s="435" t="s">
        <v>2302</v>
      </c>
      <c r="F461" s="435" t="s">
        <v>1607</v>
      </c>
      <c r="G461" s="435" t="s">
        <v>1512</v>
      </c>
      <c r="H461" s="436">
        <v>2007</v>
      </c>
      <c r="I461" s="435" t="s">
        <v>1695</v>
      </c>
      <c r="J461" s="435" t="s">
        <v>1696</v>
      </c>
      <c r="K461" s="435" t="s">
        <v>1612</v>
      </c>
      <c r="L461" s="437">
        <v>39597</v>
      </c>
      <c r="M461" s="437">
        <v>39602</v>
      </c>
      <c r="N461" s="435" t="s">
        <v>1608</v>
      </c>
      <c r="O461" s="436">
        <v>25168</v>
      </c>
      <c r="P461" s="435" t="s">
        <v>1341</v>
      </c>
      <c r="Q461" s="438"/>
      <c r="R461" s="435" t="s">
        <v>1613</v>
      </c>
      <c r="S461" s="436">
        <v>685859</v>
      </c>
      <c r="T461" s="435" t="s">
        <v>1341</v>
      </c>
      <c r="U461" s="440"/>
      <c r="V461" s="435" t="s">
        <v>1341</v>
      </c>
      <c r="W461" s="435" t="s">
        <v>1341</v>
      </c>
      <c r="X461" s="436" t="b">
        <v>0</v>
      </c>
      <c r="Y461" s="435" t="s">
        <v>1341</v>
      </c>
      <c r="Z461" s="435" t="s">
        <v>1341</v>
      </c>
      <c r="AA461" t="str">
        <f t="shared" si="27"/>
        <v>H-Robertson Creek H</v>
      </c>
      <c r="AN461" s="449" t="s">
        <v>188</v>
      </c>
      <c r="AO461" s="449">
        <v>4.0999999999999996</v>
      </c>
      <c r="AP461" s="449">
        <v>20150327</v>
      </c>
      <c r="AQ461" s="449" t="s">
        <v>225</v>
      </c>
      <c r="AR461" s="449" t="s">
        <v>225</v>
      </c>
      <c r="AS461" s="449">
        <v>4</v>
      </c>
      <c r="AT461" s="449">
        <v>633469</v>
      </c>
      <c r="AU461" s="449">
        <v>12</v>
      </c>
      <c r="AV461" s="449"/>
      <c r="AW461" s="449"/>
      <c r="AX461" s="449"/>
      <c r="AY461" s="449"/>
      <c r="AZ461" s="449">
        <v>1</v>
      </c>
      <c r="BA461" s="449">
        <v>3</v>
      </c>
      <c r="BB461" s="449">
        <v>2005</v>
      </c>
      <c r="BC461" s="449">
        <v>20070428</v>
      </c>
      <c r="BD461" s="449">
        <v>20070428</v>
      </c>
      <c r="BE461" s="449" t="s">
        <v>494</v>
      </c>
      <c r="BF461" s="449" t="s">
        <v>495</v>
      </c>
      <c r="BG461" s="449" t="s">
        <v>496</v>
      </c>
      <c r="BH461" s="449" t="s">
        <v>1198</v>
      </c>
      <c r="BI461" s="449" t="s">
        <v>192</v>
      </c>
      <c r="BJ461" s="449" t="s">
        <v>193</v>
      </c>
      <c r="BK461" s="449"/>
      <c r="BL461" s="449">
        <v>90.71</v>
      </c>
      <c r="BM461" s="449">
        <v>205</v>
      </c>
      <c r="BN461" s="449"/>
      <c r="BO461" s="449">
        <v>5000</v>
      </c>
      <c r="BP461" s="449">
        <v>99699</v>
      </c>
      <c r="BQ461" s="449">
        <v>0</v>
      </c>
      <c r="BR461" s="449">
        <v>180</v>
      </c>
      <c r="BS461" s="449"/>
      <c r="BT461" s="449"/>
      <c r="BU461" s="449"/>
      <c r="BV461" s="449"/>
      <c r="BW461" s="449"/>
      <c r="BX461" s="449"/>
      <c r="BY461" s="449"/>
      <c r="BZ461" s="449"/>
      <c r="CA461" s="449"/>
      <c r="CB461" s="449"/>
      <c r="CC461" s="449" t="s">
        <v>498</v>
      </c>
      <c r="CD461" s="449" t="s">
        <v>499</v>
      </c>
      <c r="CE461" s="449" t="s">
        <v>498</v>
      </c>
      <c r="CF461" s="449" t="s">
        <v>231</v>
      </c>
      <c r="CG461" s="449" t="s">
        <v>500</v>
      </c>
      <c r="CH461" s="449" t="s">
        <v>501</v>
      </c>
      <c r="CI461" s="449" t="s">
        <v>195</v>
      </c>
    </row>
    <row r="462" spans="1:87" x14ac:dyDescent="0.3">
      <c r="A462">
        <f t="shared" si="25"/>
        <v>186343</v>
      </c>
      <c r="B462" t="s">
        <v>2677</v>
      </c>
      <c r="C462" s="389" t="str">
        <f t="shared" si="26"/>
        <v>186343</v>
      </c>
      <c r="D462" s="297" t="s">
        <v>1512</v>
      </c>
      <c r="E462" s="435" t="s">
        <v>2296</v>
      </c>
      <c r="F462" s="435" t="s">
        <v>1607</v>
      </c>
      <c r="G462" s="435" t="s">
        <v>1512</v>
      </c>
      <c r="H462" s="436">
        <v>2007</v>
      </c>
      <c r="I462" s="435" t="s">
        <v>1695</v>
      </c>
      <c r="J462" s="435" t="s">
        <v>1696</v>
      </c>
      <c r="K462" s="435" t="s">
        <v>1612</v>
      </c>
      <c r="L462" s="437">
        <v>39594</v>
      </c>
      <c r="M462" s="437">
        <v>39600</v>
      </c>
      <c r="N462" s="435" t="s">
        <v>1608</v>
      </c>
      <c r="O462" s="436">
        <v>25258</v>
      </c>
      <c r="P462" s="435" t="s">
        <v>1341</v>
      </c>
      <c r="Q462" s="438"/>
      <c r="R462" s="435" t="s">
        <v>1613</v>
      </c>
      <c r="S462" s="436">
        <v>637354</v>
      </c>
      <c r="T462" s="435" t="s">
        <v>1341</v>
      </c>
      <c r="U462" s="440"/>
      <c r="V462" s="435" t="s">
        <v>1341</v>
      </c>
      <c r="W462" s="435" t="s">
        <v>1341</v>
      </c>
      <c r="X462" s="436" t="b">
        <v>0</v>
      </c>
      <c r="Y462" s="435" t="s">
        <v>1341</v>
      </c>
      <c r="Z462" s="435" t="s">
        <v>1341</v>
      </c>
      <c r="AA462" t="str">
        <f t="shared" si="27"/>
        <v>H-Robertson Creek H</v>
      </c>
      <c r="AN462" s="449" t="s">
        <v>188</v>
      </c>
      <c r="AO462" s="449">
        <v>4.0999999999999996</v>
      </c>
      <c r="AP462" s="449">
        <v>20150327</v>
      </c>
      <c r="AQ462" s="449" t="s">
        <v>225</v>
      </c>
      <c r="AR462" s="449" t="s">
        <v>452</v>
      </c>
      <c r="AS462" s="449">
        <v>4</v>
      </c>
      <c r="AT462" s="449">
        <v>633471</v>
      </c>
      <c r="AU462" s="449">
        <v>12</v>
      </c>
      <c r="AV462" s="449"/>
      <c r="AW462" s="449"/>
      <c r="AX462" s="449"/>
      <c r="AY462" s="449"/>
      <c r="AZ462" s="449">
        <v>1</v>
      </c>
      <c r="BA462" s="449">
        <v>3</v>
      </c>
      <c r="BB462" s="449">
        <v>2005</v>
      </c>
      <c r="BC462" s="449">
        <v>20070520</v>
      </c>
      <c r="BD462" s="449">
        <v>20070617</v>
      </c>
      <c r="BE462" s="449" t="s">
        <v>502</v>
      </c>
      <c r="BF462" s="449" t="s">
        <v>503</v>
      </c>
      <c r="BG462" s="449" t="s">
        <v>504</v>
      </c>
      <c r="BH462" s="449" t="s">
        <v>1198</v>
      </c>
      <c r="BI462" s="449" t="s">
        <v>192</v>
      </c>
      <c r="BJ462" s="449" t="s">
        <v>193</v>
      </c>
      <c r="BK462" s="449"/>
      <c r="BL462" s="449">
        <v>64.790000000000006</v>
      </c>
      <c r="BM462" s="449"/>
      <c r="BN462" s="449"/>
      <c r="BO462" s="449">
        <v>5000</v>
      </c>
      <c r="BP462" s="449">
        <v>95280</v>
      </c>
      <c r="BQ462" s="449"/>
      <c r="BR462" s="449"/>
      <c r="BS462" s="449">
        <v>5000</v>
      </c>
      <c r="BT462" s="449">
        <v>2463</v>
      </c>
      <c r="BU462" s="449"/>
      <c r="BV462" s="449"/>
      <c r="BW462" s="449"/>
      <c r="BX462" s="449">
        <v>2.52E-2</v>
      </c>
      <c r="BY462" s="449"/>
      <c r="BZ462" s="449"/>
      <c r="CA462" s="449"/>
      <c r="CB462" s="449"/>
      <c r="CC462" s="449" t="s">
        <v>506</v>
      </c>
      <c r="CD462" s="449" t="s">
        <v>507</v>
      </c>
      <c r="CE462" s="449" t="s">
        <v>508</v>
      </c>
      <c r="CF462" s="449" t="s">
        <v>231</v>
      </c>
      <c r="CG462" s="449" t="s">
        <v>500</v>
      </c>
      <c r="CH462" s="449" t="s">
        <v>501</v>
      </c>
      <c r="CI462" s="449" t="s">
        <v>195</v>
      </c>
    </row>
    <row r="463" spans="1:87" x14ac:dyDescent="0.3">
      <c r="A463">
        <f t="shared" si="25"/>
        <v>186344</v>
      </c>
      <c r="B463" t="s">
        <v>2677</v>
      </c>
      <c r="C463" s="389" t="str">
        <f t="shared" si="26"/>
        <v>186344</v>
      </c>
      <c r="D463" s="297" t="s">
        <v>1512</v>
      </c>
      <c r="E463" s="435" t="s">
        <v>2297</v>
      </c>
      <c r="F463" s="435" t="s">
        <v>1607</v>
      </c>
      <c r="G463" s="435" t="s">
        <v>1512</v>
      </c>
      <c r="H463" s="436">
        <v>2007</v>
      </c>
      <c r="I463" s="435" t="s">
        <v>1695</v>
      </c>
      <c r="J463" s="435" t="s">
        <v>1696</v>
      </c>
      <c r="K463" s="435" t="s">
        <v>1612</v>
      </c>
      <c r="L463" s="437">
        <v>39594</v>
      </c>
      <c r="M463" s="437">
        <v>39600</v>
      </c>
      <c r="N463" s="435" t="s">
        <v>1608</v>
      </c>
      <c r="O463" s="436">
        <v>25216</v>
      </c>
      <c r="P463" s="435" t="s">
        <v>1341</v>
      </c>
      <c r="Q463" s="438"/>
      <c r="R463" s="435" t="s">
        <v>1613</v>
      </c>
      <c r="S463" s="436">
        <v>636294</v>
      </c>
      <c r="T463" s="435" t="s">
        <v>1341</v>
      </c>
      <c r="U463" s="438"/>
      <c r="V463" s="435" t="s">
        <v>1341</v>
      </c>
      <c r="W463" s="435" t="s">
        <v>1341</v>
      </c>
      <c r="X463" s="436" t="b">
        <v>0</v>
      </c>
      <c r="Y463" s="435" t="s">
        <v>1341</v>
      </c>
      <c r="Z463" s="435" t="s">
        <v>1341</v>
      </c>
      <c r="AA463" t="str">
        <f t="shared" si="27"/>
        <v>H-Robertson Creek H</v>
      </c>
      <c r="AN463" s="449" t="s">
        <v>188</v>
      </c>
      <c r="AO463" s="449">
        <v>4.0999999999999996</v>
      </c>
      <c r="AP463" s="449">
        <v>20150327</v>
      </c>
      <c r="AQ463" s="449" t="s">
        <v>225</v>
      </c>
      <c r="AR463" s="449" t="s">
        <v>225</v>
      </c>
      <c r="AS463" s="449">
        <v>4</v>
      </c>
      <c r="AT463" s="449">
        <v>633472</v>
      </c>
      <c r="AU463" s="449">
        <v>12</v>
      </c>
      <c r="AV463" s="449"/>
      <c r="AW463" s="449"/>
      <c r="AX463" s="449"/>
      <c r="AY463" s="449"/>
      <c r="AZ463" s="449">
        <v>1</v>
      </c>
      <c r="BA463" s="449">
        <v>3</v>
      </c>
      <c r="BB463" s="449">
        <v>2005</v>
      </c>
      <c r="BC463" s="449">
        <v>20070330</v>
      </c>
      <c r="BD463" s="449">
        <v>20070330</v>
      </c>
      <c r="BE463" s="449" t="s">
        <v>288</v>
      </c>
      <c r="BF463" s="449" t="s">
        <v>289</v>
      </c>
      <c r="BG463" s="449" t="s">
        <v>290</v>
      </c>
      <c r="BH463" s="449" t="s">
        <v>1198</v>
      </c>
      <c r="BI463" s="449" t="s">
        <v>192</v>
      </c>
      <c r="BJ463" s="449" t="s">
        <v>193</v>
      </c>
      <c r="BK463" s="449"/>
      <c r="BL463" s="449">
        <v>113.39</v>
      </c>
      <c r="BM463" s="449">
        <v>211</v>
      </c>
      <c r="BN463" s="449"/>
      <c r="BO463" s="449">
        <v>5000</v>
      </c>
      <c r="BP463" s="449">
        <v>94225</v>
      </c>
      <c r="BQ463" s="449">
        <v>0</v>
      </c>
      <c r="BR463" s="449">
        <v>5168</v>
      </c>
      <c r="BS463" s="449">
        <v>5000</v>
      </c>
      <c r="BT463" s="449">
        <v>952</v>
      </c>
      <c r="BU463" s="449"/>
      <c r="BV463" s="449"/>
      <c r="BW463" s="449"/>
      <c r="BX463" s="449">
        <v>0.01</v>
      </c>
      <c r="BY463" s="449"/>
      <c r="BZ463" s="449"/>
      <c r="CA463" s="449"/>
      <c r="CB463" s="449"/>
      <c r="CC463" s="449" t="s">
        <v>291</v>
      </c>
      <c r="CD463" s="449" t="s">
        <v>292</v>
      </c>
      <c r="CE463" s="449" t="s">
        <v>293</v>
      </c>
      <c r="CF463" s="449" t="s">
        <v>231</v>
      </c>
      <c r="CG463" s="449" t="s">
        <v>294</v>
      </c>
      <c r="CH463" s="449" t="s">
        <v>295</v>
      </c>
      <c r="CI463" s="449" t="s">
        <v>195</v>
      </c>
    </row>
    <row r="464" spans="1:87" x14ac:dyDescent="0.3">
      <c r="A464">
        <f t="shared" si="25"/>
        <v>180386</v>
      </c>
      <c r="B464" t="s">
        <v>2677</v>
      </c>
      <c r="C464" s="389" t="str">
        <f t="shared" si="26"/>
        <v>180386</v>
      </c>
      <c r="D464" s="297" t="s">
        <v>1512</v>
      </c>
      <c r="E464" s="435" t="s">
        <v>1694</v>
      </c>
      <c r="F464" s="435" t="s">
        <v>1607</v>
      </c>
      <c r="G464" s="435" t="s">
        <v>1512</v>
      </c>
      <c r="H464" s="436">
        <v>2008</v>
      </c>
      <c r="I464" s="435" t="s">
        <v>1695</v>
      </c>
      <c r="J464" s="435" t="s">
        <v>1696</v>
      </c>
      <c r="K464" s="435" t="s">
        <v>1612</v>
      </c>
      <c r="L464" s="437">
        <v>39958</v>
      </c>
      <c r="M464" s="437">
        <v>39958</v>
      </c>
      <c r="N464" s="435" t="s">
        <v>1608</v>
      </c>
      <c r="O464" s="436">
        <v>26221</v>
      </c>
      <c r="P464" s="435" t="s">
        <v>1341</v>
      </c>
      <c r="Q464" s="438"/>
      <c r="R464" s="435" t="s">
        <v>1613</v>
      </c>
      <c r="S464" s="436">
        <v>369239</v>
      </c>
      <c r="T464" s="435" t="s">
        <v>1608</v>
      </c>
      <c r="U464" s="436">
        <v>165</v>
      </c>
      <c r="V464" s="435" t="s">
        <v>1341</v>
      </c>
      <c r="W464" s="435" t="s">
        <v>1341</v>
      </c>
      <c r="X464" s="436" t="b">
        <v>0</v>
      </c>
      <c r="Y464" s="435" t="s">
        <v>1341</v>
      </c>
      <c r="Z464" s="435" t="s">
        <v>1341</v>
      </c>
      <c r="AA464" t="str">
        <f t="shared" si="27"/>
        <v>H-Robertson Creek H</v>
      </c>
      <c r="AN464" s="449" t="s">
        <v>188</v>
      </c>
      <c r="AO464" s="449">
        <v>4.0999999999999996</v>
      </c>
      <c r="AP464" s="449">
        <v>20150327</v>
      </c>
      <c r="AQ464" s="449" t="s">
        <v>225</v>
      </c>
      <c r="AR464" s="449" t="s">
        <v>452</v>
      </c>
      <c r="AS464" s="449">
        <v>4</v>
      </c>
      <c r="AT464" s="449">
        <v>633473</v>
      </c>
      <c r="AU464" s="449">
        <v>12</v>
      </c>
      <c r="AV464" s="449"/>
      <c r="AW464" s="449"/>
      <c r="AX464" s="449"/>
      <c r="AY464" s="449"/>
      <c r="AZ464" s="449">
        <v>1</v>
      </c>
      <c r="BA464" s="449">
        <v>1</v>
      </c>
      <c r="BB464" s="449">
        <v>2006</v>
      </c>
      <c r="BC464" s="449">
        <v>20080325</v>
      </c>
      <c r="BD464" s="449">
        <v>20080404</v>
      </c>
      <c r="BE464" s="449" t="s">
        <v>559</v>
      </c>
      <c r="BF464" s="449" t="s">
        <v>768</v>
      </c>
      <c r="BG464" s="449" t="s">
        <v>560</v>
      </c>
      <c r="BH464" s="449" t="s">
        <v>1198</v>
      </c>
      <c r="BI464" s="449" t="s">
        <v>192</v>
      </c>
      <c r="BJ464" s="449"/>
      <c r="BK464" s="449"/>
      <c r="BL464" s="449">
        <v>97.54</v>
      </c>
      <c r="BM464" s="449">
        <v>199</v>
      </c>
      <c r="BN464" s="449"/>
      <c r="BO464" s="449">
        <v>5000</v>
      </c>
      <c r="BP464" s="449">
        <v>86283</v>
      </c>
      <c r="BQ464" s="449">
        <v>0</v>
      </c>
      <c r="BR464" s="449">
        <v>158</v>
      </c>
      <c r="BS464" s="449">
        <v>5000</v>
      </c>
      <c r="BT464" s="449">
        <v>1401</v>
      </c>
      <c r="BU464" s="449"/>
      <c r="BV464" s="449"/>
      <c r="BW464" s="449"/>
      <c r="BX464" s="449">
        <v>1.6E-2</v>
      </c>
      <c r="BY464" s="449"/>
      <c r="BZ464" s="449"/>
      <c r="CA464" s="449"/>
      <c r="CB464" s="449"/>
      <c r="CC464" s="449" t="s">
        <v>561</v>
      </c>
      <c r="CD464" s="449" t="s">
        <v>769</v>
      </c>
      <c r="CE464" s="449" t="s">
        <v>561</v>
      </c>
      <c r="CF464" s="449" t="s">
        <v>231</v>
      </c>
      <c r="CG464" s="449" t="s">
        <v>545</v>
      </c>
      <c r="CH464" s="449" t="s">
        <v>557</v>
      </c>
      <c r="CI464" s="449" t="s">
        <v>195</v>
      </c>
    </row>
    <row r="465" spans="1:87" x14ac:dyDescent="0.3">
      <c r="A465">
        <f t="shared" si="25"/>
        <v>180387</v>
      </c>
      <c r="B465" t="s">
        <v>2677</v>
      </c>
      <c r="C465" s="389" t="str">
        <f t="shared" si="26"/>
        <v>180387</v>
      </c>
      <c r="D465" s="297" t="s">
        <v>1512</v>
      </c>
      <c r="E465" s="435" t="s">
        <v>1697</v>
      </c>
      <c r="F465" s="435" t="s">
        <v>1607</v>
      </c>
      <c r="G465" s="435" t="s">
        <v>1512</v>
      </c>
      <c r="H465" s="436">
        <v>2008</v>
      </c>
      <c r="I465" s="435" t="s">
        <v>1695</v>
      </c>
      <c r="J465" s="435" t="s">
        <v>1696</v>
      </c>
      <c r="K465" s="435" t="s">
        <v>1612</v>
      </c>
      <c r="L465" s="437">
        <v>39958</v>
      </c>
      <c r="M465" s="437">
        <v>39958</v>
      </c>
      <c r="N465" s="435" t="s">
        <v>1608</v>
      </c>
      <c r="O465" s="436">
        <v>25287</v>
      </c>
      <c r="P465" s="435" t="s">
        <v>1341</v>
      </c>
      <c r="Q465" s="441"/>
      <c r="R465" s="435" t="s">
        <v>1613</v>
      </c>
      <c r="S465" s="436">
        <v>356078</v>
      </c>
      <c r="T465" s="435" t="s">
        <v>1608</v>
      </c>
      <c r="U465" s="439">
        <v>159</v>
      </c>
      <c r="V465" s="435" t="s">
        <v>1341</v>
      </c>
      <c r="W465" s="435" t="s">
        <v>1341</v>
      </c>
      <c r="X465" s="436" t="b">
        <v>0</v>
      </c>
      <c r="Y465" s="435" t="s">
        <v>1341</v>
      </c>
      <c r="Z465" s="435" t="s">
        <v>1341</v>
      </c>
      <c r="AA465" t="str">
        <f t="shared" si="27"/>
        <v>H-Robertson Creek H</v>
      </c>
      <c r="AN465" s="449" t="s">
        <v>188</v>
      </c>
      <c r="AO465" s="449">
        <v>4.0999999999999996</v>
      </c>
      <c r="AP465" s="449">
        <v>20150327</v>
      </c>
      <c r="AQ465" s="449" t="s">
        <v>225</v>
      </c>
      <c r="AR465" s="449" t="s">
        <v>225</v>
      </c>
      <c r="AS465" s="449">
        <v>4</v>
      </c>
      <c r="AT465" s="449">
        <v>633486</v>
      </c>
      <c r="AU465" s="449">
        <v>12</v>
      </c>
      <c r="AV465" s="449"/>
      <c r="AW465" s="449"/>
      <c r="AX465" s="449" t="s">
        <v>250</v>
      </c>
      <c r="AY465" s="449">
        <v>4200800000167</v>
      </c>
      <c r="AZ465" s="449">
        <v>1</v>
      </c>
      <c r="BA465" s="449">
        <v>1</v>
      </c>
      <c r="BB465" s="449">
        <v>2006</v>
      </c>
      <c r="BC465" s="449">
        <v>20080411</v>
      </c>
      <c r="BD465" s="449">
        <v>20080413</v>
      </c>
      <c r="BE465" s="449" t="s">
        <v>410</v>
      </c>
      <c r="BF465" s="449" t="s">
        <v>404</v>
      </c>
      <c r="BG465" s="449" t="s">
        <v>388</v>
      </c>
      <c r="BH465" s="449" t="s">
        <v>1198</v>
      </c>
      <c r="BI465" s="449" t="s">
        <v>192</v>
      </c>
      <c r="BJ465" s="449" t="s">
        <v>279</v>
      </c>
      <c r="BK465" s="449"/>
      <c r="BL465" s="449">
        <v>45.35</v>
      </c>
      <c r="BM465" s="449">
        <v>151</v>
      </c>
      <c r="BN465" s="449"/>
      <c r="BO465" s="449">
        <v>5000</v>
      </c>
      <c r="BP465" s="449">
        <v>25019</v>
      </c>
      <c r="BQ465" s="449">
        <v>0</v>
      </c>
      <c r="BR465" s="449">
        <v>204</v>
      </c>
      <c r="BS465" s="449">
        <v>5000</v>
      </c>
      <c r="BT465" s="449">
        <v>304</v>
      </c>
      <c r="BU465" s="449"/>
      <c r="BV465" s="449"/>
      <c r="BW465" s="449"/>
      <c r="BX465" s="449">
        <v>1.2E-2</v>
      </c>
      <c r="BY465" s="449"/>
      <c r="BZ465" s="449"/>
      <c r="CA465" s="449"/>
      <c r="CB465" s="449"/>
      <c r="CC465" s="449" t="s">
        <v>411</v>
      </c>
      <c r="CD465" s="449" t="s">
        <v>406</v>
      </c>
      <c r="CE465" s="449" t="s">
        <v>390</v>
      </c>
      <c r="CF465" s="449" t="s">
        <v>231</v>
      </c>
      <c r="CG465" s="449" t="s">
        <v>392</v>
      </c>
      <c r="CH465" s="449" t="s">
        <v>396</v>
      </c>
      <c r="CI465" s="449" t="s">
        <v>195</v>
      </c>
    </row>
    <row r="466" spans="1:87" x14ac:dyDescent="0.3">
      <c r="A466">
        <f t="shared" si="25"/>
        <v>180388</v>
      </c>
      <c r="B466" t="s">
        <v>2677</v>
      </c>
      <c r="C466" s="389" t="str">
        <f t="shared" si="26"/>
        <v>180388</v>
      </c>
      <c r="D466" s="297" t="s">
        <v>1512</v>
      </c>
      <c r="E466" s="435" t="s">
        <v>1698</v>
      </c>
      <c r="F466" s="435" t="s">
        <v>1607</v>
      </c>
      <c r="G466" s="435" t="s">
        <v>1512</v>
      </c>
      <c r="H466" s="436">
        <v>2008</v>
      </c>
      <c r="I466" s="435" t="s">
        <v>1695</v>
      </c>
      <c r="J466" s="435" t="s">
        <v>1696</v>
      </c>
      <c r="K466" s="435" t="s">
        <v>1612</v>
      </c>
      <c r="L466" s="437">
        <v>39958</v>
      </c>
      <c r="M466" s="437">
        <v>39958</v>
      </c>
      <c r="N466" s="435" t="s">
        <v>1608</v>
      </c>
      <c r="O466" s="436">
        <v>25004</v>
      </c>
      <c r="P466" s="435" t="s">
        <v>1341</v>
      </c>
      <c r="Q466" s="438"/>
      <c r="R466" s="435" t="s">
        <v>1613</v>
      </c>
      <c r="S466" s="436">
        <v>352098</v>
      </c>
      <c r="T466" s="435" t="s">
        <v>1608</v>
      </c>
      <c r="U466" s="439">
        <v>157</v>
      </c>
      <c r="V466" s="435" t="s">
        <v>1341</v>
      </c>
      <c r="W466" s="435" t="s">
        <v>1341</v>
      </c>
      <c r="X466" s="436" t="b">
        <v>0</v>
      </c>
      <c r="Y466" s="435" t="s">
        <v>1341</v>
      </c>
      <c r="Z466" s="435" t="s">
        <v>1341</v>
      </c>
      <c r="AA466" t="str">
        <f t="shared" si="27"/>
        <v>H-Robertson Creek H</v>
      </c>
      <c r="AN466" s="449" t="s">
        <v>188</v>
      </c>
      <c r="AO466" s="449">
        <v>4.0999999999999996</v>
      </c>
      <c r="AP466" s="449">
        <v>20150327</v>
      </c>
      <c r="AQ466" s="449" t="s">
        <v>225</v>
      </c>
      <c r="AR466" s="449" t="s">
        <v>225</v>
      </c>
      <c r="AS466" s="449">
        <v>4</v>
      </c>
      <c r="AT466" s="449">
        <v>633487</v>
      </c>
      <c r="AU466" s="449">
        <v>12</v>
      </c>
      <c r="AV466" s="449"/>
      <c r="AW466" s="449"/>
      <c r="AX466" s="449" t="s">
        <v>250</v>
      </c>
      <c r="AY466" s="449">
        <v>4200800000167</v>
      </c>
      <c r="AZ466" s="449">
        <v>1</v>
      </c>
      <c r="BA466" s="449">
        <v>1</v>
      </c>
      <c r="BB466" s="449">
        <v>2006</v>
      </c>
      <c r="BC466" s="449">
        <v>20080411</v>
      </c>
      <c r="BD466" s="449">
        <v>20080413</v>
      </c>
      <c r="BE466" s="449" t="s">
        <v>410</v>
      </c>
      <c r="BF466" s="449" t="s">
        <v>404</v>
      </c>
      <c r="BG466" s="449" t="s">
        <v>388</v>
      </c>
      <c r="BH466" s="449" t="s">
        <v>1198</v>
      </c>
      <c r="BI466" s="449" t="s">
        <v>192</v>
      </c>
      <c r="BJ466" s="449" t="s">
        <v>279</v>
      </c>
      <c r="BK466" s="449"/>
      <c r="BL466" s="449">
        <v>45.35</v>
      </c>
      <c r="BM466" s="449">
        <v>151</v>
      </c>
      <c r="BN466" s="449"/>
      <c r="BO466" s="449">
        <v>5000</v>
      </c>
      <c r="BP466" s="449">
        <v>23266</v>
      </c>
      <c r="BQ466" s="449">
        <v>0</v>
      </c>
      <c r="BR466" s="449">
        <v>190</v>
      </c>
      <c r="BS466" s="449">
        <v>5000</v>
      </c>
      <c r="BT466" s="449">
        <v>283</v>
      </c>
      <c r="BU466" s="449"/>
      <c r="BV466" s="449"/>
      <c r="BW466" s="449"/>
      <c r="BX466" s="449">
        <v>1.2E-2</v>
      </c>
      <c r="BY466" s="449"/>
      <c r="BZ466" s="449"/>
      <c r="CA466" s="449"/>
      <c r="CB466" s="449"/>
      <c r="CC466" s="449" t="s">
        <v>411</v>
      </c>
      <c r="CD466" s="449" t="s">
        <v>406</v>
      </c>
      <c r="CE466" s="449" t="s">
        <v>390</v>
      </c>
      <c r="CF466" s="449" t="s">
        <v>231</v>
      </c>
      <c r="CG466" s="449" t="s">
        <v>392</v>
      </c>
      <c r="CH466" s="449" t="s">
        <v>396</v>
      </c>
      <c r="CI466" s="449" t="s">
        <v>195</v>
      </c>
    </row>
    <row r="467" spans="1:87" x14ac:dyDescent="0.3">
      <c r="A467">
        <f t="shared" si="25"/>
        <v>180389</v>
      </c>
      <c r="B467" t="s">
        <v>2677</v>
      </c>
      <c r="C467" s="389" t="str">
        <f t="shared" si="26"/>
        <v>180389</v>
      </c>
      <c r="D467" s="297" t="s">
        <v>1512</v>
      </c>
      <c r="E467" s="435" t="s">
        <v>1699</v>
      </c>
      <c r="F467" s="435" t="s">
        <v>1607</v>
      </c>
      <c r="G467" s="435" t="s">
        <v>1512</v>
      </c>
      <c r="H467" s="436">
        <v>2008</v>
      </c>
      <c r="I467" s="435" t="s">
        <v>1695</v>
      </c>
      <c r="J467" s="435" t="s">
        <v>1696</v>
      </c>
      <c r="K467" s="435" t="s">
        <v>1612</v>
      </c>
      <c r="L467" s="437">
        <v>39958</v>
      </c>
      <c r="M467" s="437">
        <v>39958</v>
      </c>
      <c r="N467" s="435" t="s">
        <v>1608</v>
      </c>
      <c r="O467" s="436">
        <v>23286</v>
      </c>
      <c r="P467" s="435" t="s">
        <v>1341</v>
      </c>
      <c r="Q467" s="441"/>
      <c r="R467" s="435" t="s">
        <v>1613</v>
      </c>
      <c r="S467" s="436">
        <v>327902</v>
      </c>
      <c r="T467" s="435" t="s">
        <v>1608</v>
      </c>
      <c r="U467" s="439">
        <v>146</v>
      </c>
      <c r="V467" s="435" t="s">
        <v>1341</v>
      </c>
      <c r="W467" s="435" t="s">
        <v>1341</v>
      </c>
      <c r="X467" s="436" t="b">
        <v>0</v>
      </c>
      <c r="Y467" s="435" t="s">
        <v>1341</v>
      </c>
      <c r="Z467" s="435" t="s">
        <v>1341</v>
      </c>
      <c r="AA467" t="str">
        <f t="shared" si="27"/>
        <v>H-Robertson Creek H</v>
      </c>
      <c r="AN467" s="449" t="s">
        <v>188</v>
      </c>
      <c r="AO467" s="449">
        <v>4.0999999999999996</v>
      </c>
      <c r="AP467" s="449">
        <v>20150327</v>
      </c>
      <c r="AQ467" s="449" t="s">
        <v>225</v>
      </c>
      <c r="AR467" s="449" t="s">
        <v>225</v>
      </c>
      <c r="AS467" s="449">
        <v>4</v>
      </c>
      <c r="AT467" s="449">
        <v>633488</v>
      </c>
      <c r="AU467" s="449">
        <v>12</v>
      </c>
      <c r="AV467" s="449"/>
      <c r="AW467" s="449"/>
      <c r="AX467" s="449" t="s">
        <v>250</v>
      </c>
      <c r="AY467" s="449">
        <v>4200800000167</v>
      </c>
      <c r="AZ467" s="449">
        <v>1</v>
      </c>
      <c r="BA467" s="449">
        <v>1</v>
      </c>
      <c r="BB467" s="449">
        <v>2006</v>
      </c>
      <c r="BC467" s="449">
        <v>20080411</v>
      </c>
      <c r="BD467" s="449">
        <v>20080413</v>
      </c>
      <c r="BE467" s="449" t="s">
        <v>410</v>
      </c>
      <c r="BF467" s="449" t="s">
        <v>404</v>
      </c>
      <c r="BG467" s="449" t="s">
        <v>388</v>
      </c>
      <c r="BH467" s="449" t="s">
        <v>1198</v>
      </c>
      <c r="BI467" s="449" t="s">
        <v>192</v>
      </c>
      <c r="BJ467" s="449" t="s">
        <v>279</v>
      </c>
      <c r="BK467" s="449"/>
      <c r="BL467" s="449">
        <v>45.35</v>
      </c>
      <c r="BM467" s="449">
        <v>151</v>
      </c>
      <c r="BN467" s="449"/>
      <c r="BO467" s="449">
        <v>5000</v>
      </c>
      <c r="BP467" s="449">
        <v>21794</v>
      </c>
      <c r="BQ467" s="449">
        <v>0</v>
      </c>
      <c r="BR467" s="449">
        <v>178</v>
      </c>
      <c r="BS467" s="449">
        <v>5000</v>
      </c>
      <c r="BT467" s="449">
        <v>265</v>
      </c>
      <c r="BU467" s="449"/>
      <c r="BV467" s="449"/>
      <c r="BW467" s="449"/>
      <c r="BX467" s="449">
        <v>1.2E-2</v>
      </c>
      <c r="BY467" s="449"/>
      <c r="BZ467" s="449"/>
      <c r="CA467" s="449"/>
      <c r="CB467" s="449"/>
      <c r="CC467" s="449" t="s">
        <v>411</v>
      </c>
      <c r="CD467" s="449" t="s">
        <v>406</v>
      </c>
      <c r="CE467" s="449" t="s">
        <v>390</v>
      </c>
      <c r="CF467" s="449" t="s">
        <v>231</v>
      </c>
      <c r="CG467" s="449" t="s">
        <v>392</v>
      </c>
      <c r="CH467" s="449" t="s">
        <v>396</v>
      </c>
      <c r="CI467" s="449" t="s">
        <v>195</v>
      </c>
    </row>
    <row r="468" spans="1:87" x14ac:dyDescent="0.3">
      <c r="A468">
        <f t="shared" si="25"/>
        <v>180390</v>
      </c>
      <c r="B468" t="s">
        <v>2677</v>
      </c>
      <c r="C468" s="389" t="str">
        <f t="shared" si="26"/>
        <v>180390</v>
      </c>
      <c r="D468" s="297" t="s">
        <v>1512</v>
      </c>
      <c r="E468" s="435" t="s">
        <v>1700</v>
      </c>
      <c r="F468" s="435" t="s">
        <v>1607</v>
      </c>
      <c r="G468" s="435" t="s">
        <v>1512</v>
      </c>
      <c r="H468" s="436">
        <v>2008</v>
      </c>
      <c r="I468" s="435" t="s">
        <v>1695</v>
      </c>
      <c r="J468" s="435" t="s">
        <v>1696</v>
      </c>
      <c r="K468" s="435" t="s">
        <v>1612</v>
      </c>
      <c r="L468" s="437">
        <v>39961</v>
      </c>
      <c r="M468" s="437">
        <v>39961</v>
      </c>
      <c r="N468" s="435" t="s">
        <v>1608</v>
      </c>
      <c r="O468" s="436">
        <v>25272</v>
      </c>
      <c r="P468" s="435" t="s">
        <v>1341</v>
      </c>
      <c r="Q468" s="438"/>
      <c r="R468" s="435" t="s">
        <v>1613</v>
      </c>
      <c r="S468" s="436">
        <v>283628</v>
      </c>
      <c r="T468" s="435" t="s">
        <v>1608</v>
      </c>
      <c r="U468" s="439">
        <v>127</v>
      </c>
      <c r="V468" s="435" t="s">
        <v>1341</v>
      </c>
      <c r="W468" s="435" t="s">
        <v>1341</v>
      </c>
      <c r="X468" s="436" t="b">
        <v>0</v>
      </c>
      <c r="Y468" s="435" t="s">
        <v>1341</v>
      </c>
      <c r="Z468" s="435" t="s">
        <v>1341</v>
      </c>
      <c r="AA468" t="str">
        <f t="shared" si="27"/>
        <v>H-Robertson Creek H</v>
      </c>
      <c r="AN468" s="449" t="s">
        <v>188</v>
      </c>
      <c r="AO468" s="449">
        <v>4.0999999999999996</v>
      </c>
      <c r="AP468" s="449">
        <v>20150327</v>
      </c>
      <c r="AQ468" s="449" t="s">
        <v>225</v>
      </c>
      <c r="AR468" s="449" t="s">
        <v>225</v>
      </c>
      <c r="AS468" s="449">
        <v>4</v>
      </c>
      <c r="AT468" s="449">
        <v>633492</v>
      </c>
      <c r="AU468" s="449">
        <v>12</v>
      </c>
      <c r="AV468" s="449"/>
      <c r="AW468" s="449"/>
      <c r="AX468" s="449"/>
      <c r="AY468" s="449"/>
      <c r="AZ468" s="449">
        <v>1</v>
      </c>
      <c r="BA468" s="449">
        <v>3</v>
      </c>
      <c r="BB468" s="449">
        <v>2006</v>
      </c>
      <c r="BC468" s="449">
        <v>20070628</v>
      </c>
      <c r="BD468" s="449">
        <v>20070702</v>
      </c>
      <c r="BE468" s="449" t="s">
        <v>541</v>
      </c>
      <c r="BF468" s="449"/>
      <c r="BG468" s="449" t="s">
        <v>542</v>
      </c>
      <c r="BH468" s="449" t="s">
        <v>191</v>
      </c>
      <c r="BI468" s="449" t="s">
        <v>316</v>
      </c>
      <c r="BJ468" s="449" t="s">
        <v>551</v>
      </c>
      <c r="BK468" s="449"/>
      <c r="BL468" s="449">
        <v>1.74</v>
      </c>
      <c r="BM468" s="449"/>
      <c r="BN468" s="449"/>
      <c r="BO468" s="449">
        <v>5000</v>
      </c>
      <c r="BP468" s="449">
        <v>26122</v>
      </c>
      <c r="BQ468" s="449"/>
      <c r="BR468" s="449"/>
      <c r="BS468" s="449"/>
      <c r="BT468" s="449"/>
      <c r="BU468" s="449"/>
      <c r="BV468" s="449"/>
      <c r="BW468" s="449" t="s">
        <v>196</v>
      </c>
      <c r="BX468" s="449"/>
      <c r="BY468" s="449"/>
      <c r="BZ468" s="449"/>
      <c r="CA468" s="449"/>
      <c r="CB468" s="449" t="s">
        <v>2581</v>
      </c>
      <c r="CC468" s="449" t="s">
        <v>544</v>
      </c>
      <c r="CD468" s="449" t="s">
        <v>47</v>
      </c>
      <c r="CE468" s="449" t="s">
        <v>544</v>
      </c>
      <c r="CF468" s="449" t="s">
        <v>231</v>
      </c>
      <c r="CG468" s="449" t="s">
        <v>545</v>
      </c>
      <c r="CH468" s="449" t="s">
        <v>546</v>
      </c>
      <c r="CI468" s="449" t="s">
        <v>195</v>
      </c>
    </row>
    <row r="469" spans="1:87" x14ac:dyDescent="0.3">
      <c r="A469">
        <f t="shared" si="25"/>
        <v>180391</v>
      </c>
      <c r="B469" t="s">
        <v>2677</v>
      </c>
      <c r="C469" s="389" t="str">
        <f t="shared" si="26"/>
        <v>180391</v>
      </c>
      <c r="D469" s="297" t="s">
        <v>1512</v>
      </c>
      <c r="E469" s="435" t="s">
        <v>1701</v>
      </c>
      <c r="F469" s="435" t="s">
        <v>1607</v>
      </c>
      <c r="G469" s="435" t="s">
        <v>1512</v>
      </c>
      <c r="H469" s="436">
        <v>2008</v>
      </c>
      <c r="I469" s="435" t="s">
        <v>1695</v>
      </c>
      <c r="J469" s="435" t="s">
        <v>1696</v>
      </c>
      <c r="K469" s="435" t="s">
        <v>1612</v>
      </c>
      <c r="L469" s="437">
        <v>39961</v>
      </c>
      <c r="M469" s="437">
        <v>39961</v>
      </c>
      <c r="N469" s="435" t="s">
        <v>1608</v>
      </c>
      <c r="O469" s="436">
        <v>25005</v>
      </c>
      <c r="P469" s="435" t="s">
        <v>1341</v>
      </c>
      <c r="Q469" s="438"/>
      <c r="R469" s="435" t="s">
        <v>1613</v>
      </c>
      <c r="S469" s="436">
        <v>280627</v>
      </c>
      <c r="T469" s="435" t="s">
        <v>1608</v>
      </c>
      <c r="U469" s="439">
        <v>126</v>
      </c>
      <c r="V469" s="435" t="s">
        <v>1341</v>
      </c>
      <c r="W469" s="435" t="s">
        <v>1341</v>
      </c>
      <c r="X469" s="436" t="b">
        <v>0</v>
      </c>
      <c r="Y469" s="435" t="s">
        <v>1341</v>
      </c>
      <c r="Z469" s="435" t="s">
        <v>1341</v>
      </c>
      <c r="AA469" t="str">
        <f t="shared" si="27"/>
        <v>H-Robertson Creek H</v>
      </c>
      <c r="AN469" s="449" t="s">
        <v>188</v>
      </c>
      <c r="AO469" s="449">
        <v>4.0999999999999996</v>
      </c>
      <c r="AP469" s="449">
        <v>20150327</v>
      </c>
      <c r="AQ469" s="449" t="s">
        <v>225</v>
      </c>
      <c r="AR469" s="449" t="s">
        <v>225</v>
      </c>
      <c r="AS469" s="449">
        <v>4</v>
      </c>
      <c r="AT469" s="449">
        <v>633494</v>
      </c>
      <c r="AU469" s="449">
        <v>12</v>
      </c>
      <c r="AV469" s="449"/>
      <c r="AW469" s="449"/>
      <c r="AX469" s="449"/>
      <c r="AY469" s="449"/>
      <c r="AZ469" s="449">
        <v>1</v>
      </c>
      <c r="BA469" s="449">
        <v>3</v>
      </c>
      <c r="BB469" s="449">
        <v>2006</v>
      </c>
      <c r="BC469" s="449">
        <v>20080321</v>
      </c>
      <c r="BD469" s="449">
        <v>20080321</v>
      </c>
      <c r="BE469" s="449" t="s">
        <v>301</v>
      </c>
      <c r="BF469" s="449" t="s">
        <v>302</v>
      </c>
      <c r="BG469" s="449" t="s">
        <v>290</v>
      </c>
      <c r="BH469" s="449" t="s">
        <v>1198</v>
      </c>
      <c r="BI469" s="449" t="s">
        <v>192</v>
      </c>
      <c r="BJ469" s="449" t="s">
        <v>193</v>
      </c>
      <c r="BK469" s="449"/>
      <c r="BL469" s="449">
        <v>36.28</v>
      </c>
      <c r="BM469" s="449">
        <v>146</v>
      </c>
      <c r="BN469" s="449"/>
      <c r="BO469" s="449">
        <v>5000</v>
      </c>
      <c r="BP469" s="449">
        <v>22002</v>
      </c>
      <c r="BQ469" s="449">
        <v>0</v>
      </c>
      <c r="BR469" s="449">
        <v>267</v>
      </c>
      <c r="BS469" s="449">
        <v>5000</v>
      </c>
      <c r="BT469" s="449">
        <v>13</v>
      </c>
      <c r="BU469" s="449"/>
      <c r="BV469" s="449"/>
      <c r="BW469" s="449"/>
      <c r="BX469" s="449">
        <v>5.9999999999999995E-4</v>
      </c>
      <c r="BY469" s="449"/>
      <c r="BZ469" s="449"/>
      <c r="CA469" s="449"/>
      <c r="CB469" s="449" t="s">
        <v>303</v>
      </c>
      <c r="CC469" s="449" t="s">
        <v>293</v>
      </c>
      <c r="CD469" s="449" t="s">
        <v>304</v>
      </c>
      <c r="CE469" s="449" t="s">
        <v>293</v>
      </c>
      <c r="CF469" s="449" t="s">
        <v>231</v>
      </c>
      <c r="CG469" s="449" t="s">
        <v>294</v>
      </c>
      <c r="CH469" s="449" t="s">
        <v>305</v>
      </c>
      <c r="CI469" s="449" t="s">
        <v>195</v>
      </c>
    </row>
    <row r="470" spans="1:87" x14ac:dyDescent="0.3">
      <c r="A470">
        <f t="shared" si="25"/>
        <v>180392</v>
      </c>
      <c r="B470" t="s">
        <v>2677</v>
      </c>
      <c r="C470" s="389" t="str">
        <f t="shared" si="26"/>
        <v>180392</v>
      </c>
      <c r="D470" s="297" t="s">
        <v>1512</v>
      </c>
      <c r="E470" s="435" t="s">
        <v>1702</v>
      </c>
      <c r="F470" s="435" t="s">
        <v>1607</v>
      </c>
      <c r="G470" s="435" t="s">
        <v>1512</v>
      </c>
      <c r="H470" s="436">
        <v>2008</v>
      </c>
      <c r="I470" s="435" t="s">
        <v>1695</v>
      </c>
      <c r="J470" s="435" t="s">
        <v>1696</v>
      </c>
      <c r="K470" s="435" t="s">
        <v>1612</v>
      </c>
      <c r="L470" s="437">
        <v>39961</v>
      </c>
      <c r="M470" s="437">
        <v>39961</v>
      </c>
      <c r="N470" s="435" t="s">
        <v>1608</v>
      </c>
      <c r="O470" s="436">
        <v>24620</v>
      </c>
      <c r="P470" s="435" t="s">
        <v>1341</v>
      </c>
      <c r="Q470" s="441"/>
      <c r="R470" s="435" t="s">
        <v>1613</v>
      </c>
      <c r="S470" s="436">
        <v>276310</v>
      </c>
      <c r="T470" s="435" t="s">
        <v>1608</v>
      </c>
      <c r="U470" s="436">
        <v>124</v>
      </c>
      <c r="V470" s="435" t="s">
        <v>1341</v>
      </c>
      <c r="W470" s="435" t="s">
        <v>1341</v>
      </c>
      <c r="X470" s="436" t="b">
        <v>0</v>
      </c>
      <c r="Y470" s="435" t="s">
        <v>1341</v>
      </c>
      <c r="Z470" s="435" t="s">
        <v>1341</v>
      </c>
      <c r="AA470" t="str">
        <f t="shared" si="27"/>
        <v>H-Robertson Creek H</v>
      </c>
      <c r="AN470" s="449" t="s">
        <v>188</v>
      </c>
      <c r="AO470" s="449">
        <v>4.0999999999999996</v>
      </c>
      <c r="AP470" s="449">
        <v>20150327</v>
      </c>
      <c r="AQ470" s="449" t="s">
        <v>225</v>
      </c>
      <c r="AR470" s="449" t="s">
        <v>225</v>
      </c>
      <c r="AS470" s="449">
        <v>4</v>
      </c>
      <c r="AT470" s="449">
        <v>633495</v>
      </c>
      <c r="AU470" s="449">
        <v>12</v>
      </c>
      <c r="AV470" s="449"/>
      <c r="AW470" s="449"/>
      <c r="AX470" s="449"/>
      <c r="AY470" s="449"/>
      <c r="AZ470" s="449">
        <v>1</v>
      </c>
      <c r="BA470" s="449">
        <v>3</v>
      </c>
      <c r="BB470" s="449">
        <v>2006</v>
      </c>
      <c r="BC470" s="449">
        <v>20080321</v>
      </c>
      <c r="BD470" s="449">
        <v>20080321</v>
      </c>
      <c r="BE470" s="449" t="s">
        <v>301</v>
      </c>
      <c r="BF470" s="449" t="s">
        <v>302</v>
      </c>
      <c r="BG470" s="449" t="s">
        <v>290</v>
      </c>
      <c r="BH470" s="449" t="s">
        <v>1198</v>
      </c>
      <c r="BI470" s="449" t="s">
        <v>192</v>
      </c>
      <c r="BJ470" s="449" t="s">
        <v>193</v>
      </c>
      <c r="BK470" s="449"/>
      <c r="BL470" s="449">
        <v>36.28</v>
      </c>
      <c r="BM470" s="449">
        <v>146</v>
      </c>
      <c r="BN470" s="449"/>
      <c r="BO470" s="449">
        <v>5000</v>
      </c>
      <c r="BP470" s="449">
        <v>21631</v>
      </c>
      <c r="BQ470" s="449">
        <v>0</v>
      </c>
      <c r="BR470" s="449">
        <v>263</v>
      </c>
      <c r="BS470" s="449">
        <v>5000</v>
      </c>
      <c r="BT470" s="449">
        <v>60</v>
      </c>
      <c r="BU470" s="449"/>
      <c r="BV470" s="449"/>
      <c r="BW470" s="449"/>
      <c r="BX470" s="449">
        <v>2.8E-3</v>
      </c>
      <c r="BY470" s="449"/>
      <c r="BZ470" s="449"/>
      <c r="CA470" s="449"/>
      <c r="CB470" s="449" t="s">
        <v>303</v>
      </c>
      <c r="CC470" s="449" t="s">
        <v>293</v>
      </c>
      <c r="CD470" s="449" t="s">
        <v>304</v>
      </c>
      <c r="CE470" s="449" t="s">
        <v>293</v>
      </c>
      <c r="CF470" s="449" t="s">
        <v>231</v>
      </c>
      <c r="CG470" s="449" t="s">
        <v>294</v>
      </c>
      <c r="CH470" s="449" t="s">
        <v>305</v>
      </c>
      <c r="CI470" s="449" t="s">
        <v>195</v>
      </c>
    </row>
    <row r="471" spans="1:87" x14ac:dyDescent="0.3">
      <c r="A471">
        <f t="shared" si="25"/>
        <v>180393</v>
      </c>
      <c r="B471" t="s">
        <v>2677</v>
      </c>
      <c r="C471" s="389" t="str">
        <f t="shared" si="26"/>
        <v>180393</v>
      </c>
      <c r="D471" s="297" t="s">
        <v>1512</v>
      </c>
      <c r="E471" s="435" t="s">
        <v>1703</v>
      </c>
      <c r="F471" s="435" t="s">
        <v>1607</v>
      </c>
      <c r="G471" s="435" t="s">
        <v>1512</v>
      </c>
      <c r="H471" s="436">
        <v>2008</v>
      </c>
      <c r="I471" s="435" t="s">
        <v>1695</v>
      </c>
      <c r="J471" s="435" t="s">
        <v>1696</v>
      </c>
      <c r="K471" s="435" t="s">
        <v>1612</v>
      </c>
      <c r="L471" s="437">
        <v>39961</v>
      </c>
      <c r="M471" s="437">
        <v>39961</v>
      </c>
      <c r="N471" s="435" t="s">
        <v>1608</v>
      </c>
      <c r="O471" s="436">
        <v>25148</v>
      </c>
      <c r="P471" s="435" t="s">
        <v>1341</v>
      </c>
      <c r="Q471" s="441"/>
      <c r="R471" s="435" t="s">
        <v>1613</v>
      </c>
      <c r="S471" s="436">
        <v>282231</v>
      </c>
      <c r="T471" s="435" t="s">
        <v>1608</v>
      </c>
      <c r="U471" s="439">
        <v>126</v>
      </c>
      <c r="V471" s="435" t="s">
        <v>1341</v>
      </c>
      <c r="W471" s="435" t="s">
        <v>1341</v>
      </c>
      <c r="X471" s="436" t="b">
        <v>0</v>
      </c>
      <c r="Y471" s="435" t="s">
        <v>1341</v>
      </c>
      <c r="Z471" s="435" t="s">
        <v>1341</v>
      </c>
      <c r="AA471" t="str">
        <f t="shared" si="27"/>
        <v>H-Robertson Creek H</v>
      </c>
      <c r="AN471" s="449" t="s">
        <v>188</v>
      </c>
      <c r="AO471" s="449">
        <v>4.0999999999999996</v>
      </c>
      <c r="AP471" s="449">
        <v>20150327</v>
      </c>
      <c r="AQ471" s="449" t="s">
        <v>225</v>
      </c>
      <c r="AR471" s="449" t="s">
        <v>225</v>
      </c>
      <c r="AS471" s="449">
        <v>4</v>
      </c>
      <c r="AT471" s="449">
        <v>633496</v>
      </c>
      <c r="AU471" s="449">
        <v>12</v>
      </c>
      <c r="AV471" s="449"/>
      <c r="AW471" s="449"/>
      <c r="AX471" s="449"/>
      <c r="AY471" s="449"/>
      <c r="AZ471" s="449">
        <v>1</v>
      </c>
      <c r="BA471" s="449">
        <v>3</v>
      </c>
      <c r="BB471" s="449">
        <v>2006</v>
      </c>
      <c r="BC471" s="449">
        <v>20080321</v>
      </c>
      <c r="BD471" s="449">
        <v>20080321</v>
      </c>
      <c r="BE471" s="449" t="s">
        <v>301</v>
      </c>
      <c r="BF471" s="449" t="s">
        <v>302</v>
      </c>
      <c r="BG471" s="449" t="s">
        <v>290</v>
      </c>
      <c r="BH471" s="449" t="s">
        <v>1198</v>
      </c>
      <c r="BI471" s="449" t="s">
        <v>192</v>
      </c>
      <c r="BJ471" s="449" t="s">
        <v>193</v>
      </c>
      <c r="BK471" s="449"/>
      <c r="BL471" s="449">
        <v>36.28</v>
      </c>
      <c r="BM471" s="449">
        <v>146</v>
      </c>
      <c r="BN471" s="449"/>
      <c r="BO471" s="449">
        <v>5000</v>
      </c>
      <c r="BP471" s="449">
        <v>20612</v>
      </c>
      <c r="BQ471" s="449">
        <v>0</v>
      </c>
      <c r="BR471" s="449">
        <v>250</v>
      </c>
      <c r="BS471" s="449"/>
      <c r="BT471" s="449"/>
      <c r="BU471" s="449"/>
      <c r="BV471" s="449"/>
      <c r="BW471" s="449"/>
      <c r="BX471" s="449"/>
      <c r="BY471" s="449"/>
      <c r="BZ471" s="449"/>
      <c r="CA471" s="449"/>
      <c r="CB471" s="449" t="s">
        <v>303</v>
      </c>
      <c r="CC471" s="449" t="s">
        <v>293</v>
      </c>
      <c r="CD471" s="449" t="s">
        <v>304</v>
      </c>
      <c r="CE471" s="449" t="s">
        <v>293</v>
      </c>
      <c r="CF471" s="449" t="s">
        <v>231</v>
      </c>
      <c r="CG471" s="449" t="s">
        <v>294</v>
      </c>
      <c r="CH471" s="449" t="s">
        <v>305</v>
      </c>
      <c r="CI471" s="449" t="s">
        <v>195</v>
      </c>
    </row>
    <row r="472" spans="1:87" x14ac:dyDescent="0.3">
      <c r="A472">
        <f t="shared" ref="A472:A535" si="28">1*E472</f>
        <v>180394</v>
      </c>
      <c r="B472" t="s">
        <v>2677</v>
      </c>
      <c r="C472" s="389" t="str">
        <f t="shared" ref="C472:C535" si="29">TEXT(E472,"0#####")</f>
        <v>180394</v>
      </c>
      <c r="D472" s="297" t="s">
        <v>1512</v>
      </c>
      <c r="E472" s="435" t="s">
        <v>1704</v>
      </c>
      <c r="F472" s="435" t="s">
        <v>1607</v>
      </c>
      <c r="G472" s="435" t="s">
        <v>1512</v>
      </c>
      <c r="H472" s="436">
        <v>2008</v>
      </c>
      <c r="I472" s="435" t="s">
        <v>1695</v>
      </c>
      <c r="J472" s="435" t="s">
        <v>1696</v>
      </c>
      <c r="K472" s="435" t="s">
        <v>1612</v>
      </c>
      <c r="L472" s="437">
        <v>39965</v>
      </c>
      <c r="M472" s="437">
        <v>39965</v>
      </c>
      <c r="N472" s="435" t="s">
        <v>1608</v>
      </c>
      <c r="O472" s="436">
        <v>29703</v>
      </c>
      <c r="P472" s="435" t="s">
        <v>1341</v>
      </c>
      <c r="Q472" s="441"/>
      <c r="R472" s="435" t="s">
        <v>1613</v>
      </c>
      <c r="S472" s="436">
        <v>273636</v>
      </c>
      <c r="T472" s="435" t="s">
        <v>1608</v>
      </c>
      <c r="U472" s="436">
        <v>51</v>
      </c>
      <c r="V472" s="435" t="s">
        <v>1341</v>
      </c>
      <c r="W472" s="435" t="s">
        <v>1341</v>
      </c>
      <c r="X472" s="436" t="b">
        <v>0</v>
      </c>
      <c r="Y472" s="435" t="s">
        <v>1341</v>
      </c>
      <c r="Z472" s="435" t="s">
        <v>1341</v>
      </c>
      <c r="AA472" t="str">
        <f t="shared" si="27"/>
        <v>H-Robertson Creek H</v>
      </c>
      <c r="AN472" s="449" t="s">
        <v>188</v>
      </c>
      <c r="AO472" s="449">
        <v>4.0999999999999996</v>
      </c>
      <c r="AP472" s="449">
        <v>20080204</v>
      </c>
      <c r="AQ472" s="449" t="s">
        <v>234</v>
      </c>
      <c r="AR472" s="449" t="s">
        <v>275</v>
      </c>
      <c r="AS472" s="449">
        <v>14</v>
      </c>
      <c r="AT472" s="449">
        <v>633579</v>
      </c>
      <c r="AU472" s="449">
        <v>12</v>
      </c>
      <c r="AV472" s="449"/>
      <c r="AW472" s="449"/>
      <c r="AX472" s="449" t="s">
        <v>250</v>
      </c>
      <c r="AY472" s="449" t="s">
        <v>286</v>
      </c>
      <c r="AZ472" s="449">
        <v>1</v>
      </c>
      <c r="BA472" s="449">
        <v>3</v>
      </c>
      <c r="BB472" s="449">
        <v>2006</v>
      </c>
      <c r="BC472" s="449">
        <v>20070427</v>
      </c>
      <c r="BD472" s="449">
        <v>20070504</v>
      </c>
      <c r="BE472" s="449" t="s">
        <v>284</v>
      </c>
      <c r="BF472" s="449" t="s">
        <v>277</v>
      </c>
      <c r="BG472" s="449" t="s">
        <v>278</v>
      </c>
      <c r="BH472" s="449" t="s">
        <v>213</v>
      </c>
      <c r="BI472" s="449" t="s">
        <v>192</v>
      </c>
      <c r="BJ472" s="449" t="s">
        <v>279</v>
      </c>
      <c r="BK472" s="449" t="s">
        <v>194</v>
      </c>
      <c r="BL472" s="449">
        <v>6.18</v>
      </c>
      <c r="BM472" s="449"/>
      <c r="BN472" s="449" t="s">
        <v>195</v>
      </c>
      <c r="BO472" s="449">
        <v>5000</v>
      </c>
      <c r="BP472" s="449">
        <v>185975</v>
      </c>
      <c r="BQ472" s="449"/>
      <c r="BR472" s="449"/>
      <c r="BS472" s="449">
        <v>5000</v>
      </c>
      <c r="BT472" s="449">
        <v>22415</v>
      </c>
      <c r="BU472" s="449">
        <v>0</v>
      </c>
      <c r="BV472" s="449">
        <v>97</v>
      </c>
      <c r="BW472" s="449" t="s">
        <v>214</v>
      </c>
      <c r="BX472" s="449">
        <v>2.2000000000000001E-3</v>
      </c>
      <c r="BY472" s="449">
        <v>21</v>
      </c>
      <c r="BZ472" s="449">
        <v>461</v>
      </c>
      <c r="CA472" s="449"/>
      <c r="CB472" s="449" t="s">
        <v>287</v>
      </c>
      <c r="CC472" s="449" t="s">
        <v>281</v>
      </c>
      <c r="CD472" s="449" t="s">
        <v>280</v>
      </c>
      <c r="CE472" s="449" t="s">
        <v>281</v>
      </c>
      <c r="CF472" s="449" t="s">
        <v>231</v>
      </c>
      <c r="CG472" s="449" t="s">
        <v>232</v>
      </c>
      <c r="CH472" s="449" t="s">
        <v>282</v>
      </c>
      <c r="CI472" s="449" t="s">
        <v>196</v>
      </c>
    </row>
    <row r="473" spans="1:87" x14ac:dyDescent="0.3">
      <c r="A473">
        <f t="shared" si="28"/>
        <v>180685</v>
      </c>
      <c r="B473" t="s">
        <v>2677</v>
      </c>
      <c r="C473" s="389" t="str">
        <f t="shared" si="29"/>
        <v>180685</v>
      </c>
      <c r="D473" s="297" t="s">
        <v>1512</v>
      </c>
      <c r="E473" s="435" t="s">
        <v>1728</v>
      </c>
      <c r="F473" s="435" t="s">
        <v>1607</v>
      </c>
      <c r="G473" s="435" t="s">
        <v>1512</v>
      </c>
      <c r="H473" s="436">
        <v>2008</v>
      </c>
      <c r="I473" s="435" t="s">
        <v>1695</v>
      </c>
      <c r="J473" s="435" t="s">
        <v>1696</v>
      </c>
      <c r="K473" s="435" t="s">
        <v>1612</v>
      </c>
      <c r="L473" s="437">
        <v>39965</v>
      </c>
      <c r="M473" s="437">
        <v>39965</v>
      </c>
      <c r="N473" s="435" t="s">
        <v>1608</v>
      </c>
      <c r="O473" s="436">
        <v>29723</v>
      </c>
      <c r="P473" s="435" t="s">
        <v>1341</v>
      </c>
      <c r="Q473" s="441"/>
      <c r="R473" s="435" t="s">
        <v>1613</v>
      </c>
      <c r="S473" s="436">
        <v>273821</v>
      </c>
      <c r="T473" s="435" t="s">
        <v>1608</v>
      </c>
      <c r="U473" s="439">
        <v>51</v>
      </c>
      <c r="V473" s="435" t="s">
        <v>1341</v>
      </c>
      <c r="W473" s="435" t="s">
        <v>1341</v>
      </c>
      <c r="X473" s="436" t="b">
        <v>0</v>
      </c>
      <c r="Y473" s="435" t="s">
        <v>1341</v>
      </c>
      <c r="Z473" s="435" t="s">
        <v>1341</v>
      </c>
      <c r="AA473" t="str">
        <f t="shared" si="27"/>
        <v>H-Robertson Creek H</v>
      </c>
      <c r="AN473" s="449" t="s">
        <v>188</v>
      </c>
      <c r="AO473" s="449">
        <v>4.0999999999999996</v>
      </c>
      <c r="AP473" s="449">
        <v>20150327</v>
      </c>
      <c r="AQ473" s="449" t="s">
        <v>225</v>
      </c>
      <c r="AR473" s="449" t="s">
        <v>225</v>
      </c>
      <c r="AS473" s="449">
        <v>4</v>
      </c>
      <c r="AT473" s="449">
        <v>633582</v>
      </c>
      <c r="AU473" s="449">
        <v>12</v>
      </c>
      <c r="AV473" s="449"/>
      <c r="AW473" s="449"/>
      <c r="AX473" s="449" t="s">
        <v>258</v>
      </c>
      <c r="AY473" s="449">
        <v>4200600000588</v>
      </c>
      <c r="AZ473" s="449">
        <v>1</v>
      </c>
      <c r="BA473" s="449">
        <v>3</v>
      </c>
      <c r="BB473" s="449">
        <v>2005</v>
      </c>
      <c r="BC473" s="449">
        <v>20060601</v>
      </c>
      <c r="BD473" s="449">
        <v>20060601</v>
      </c>
      <c r="BE473" s="449" t="s">
        <v>973</v>
      </c>
      <c r="BF473" s="449" t="s">
        <v>974</v>
      </c>
      <c r="BG473" s="449" t="s">
        <v>975</v>
      </c>
      <c r="BH473" s="449"/>
      <c r="BI473" s="449" t="s">
        <v>192</v>
      </c>
      <c r="BJ473" s="449" t="s">
        <v>193</v>
      </c>
      <c r="BK473" s="449"/>
      <c r="BL473" s="449">
        <v>8.67</v>
      </c>
      <c r="BM473" s="449">
        <v>90</v>
      </c>
      <c r="BN473" s="449"/>
      <c r="BO473" s="449">
        <v>5000</v>
      </c>
      <c r="BP473" s="449">
        <v>200369</v>
      </c>
      <c r="BQ473" s="449">
        <v>0</v>
      </c>
      <c r="BR473" s="449">
        <v>789</v>
      </c>
      <c r="BS473" s="449">
        <v>5000</v>
      </c>
      <c r="BT473" s="449">
        <v>790</v>
      </c>
      <c r="BU473" s="449">
        <v>0</v>
      </c>
      <c r="BV473" s="449">
        <v>263</v>
      </c>
      <c r="BW473" s="449"/>
      <c r="BX473" s="449">
        <v>3.8999999999999998E-3</v>
      </c>
      <c r="BY473" s="449"/>
      <c r="BZ473" s="449"/>
      <c r="CA473" s="449"/>
      <c r="CB473" s="449"/>
      <c r="CC473" s="449" t="s">
        <v>976</v>
      </c>
      <c r="CD473" s="449" t="s">
        <v>977</v>
      </c>
      <c r="CE473" s="449" t="s">
        <v>976</v>
      </c>
      <c r="CF473" s="449" t="s">
        <v>231</v>
      </c>
      <c r="CG473" s="449" t="s">
        <v>978</v>
      </c>
      <c r="CH473" s="449" t="s">
        <v>979</v>
      </c>
      <c r="CI473" s="449" t="s">
        <v>195</v>
      </c>
    </row>
    <row r="474" spans="1:87" x14ac:dyDescent="0.3">
      <c r="A474">
        <f t="shared" si="28"/>
        <v>180881</v>
      </c>
      <c r="B474" t="s">
        <v>2677</v>
      </c>
      <c r="C474" s="389" t="str">
        <f t="shared" si="29"/>
        <v>180881</v>
      </c>
      <c r="D474" s="297" t="s">
        <v>1512</v>
      </c>
      <c r="E474" s="435" t="s">
        <v>1729</v>
      </c>
      <c r="F474" s="435" t="s">
        <v>1607</v>
      </c>
      <c r="G474" s="435" t="s">
        <v>1512</v>
      </c>
      <c r="H474" s="436">
        <v>2008</v>
      </c>
      <c r="I474" s="435" t="s">
        <v>1695</v>
      </c>
      <c r="J474" s="435" t="s">
        <v>1696</v>
      </c>
      <c r="K474" s="435" t="s">
        <v>1612</v>
      </c>
      <c r="L474" s="437">
        <v>39965</v>
      </c>
      <c r="M474" s="437">
        <v>39965</v>
      </c>
      <c r="N474" s="435" t="s">
        <v>1608</v>
      </c>
      <c r="O474" s="436">
        <v>29929</v>
      </c>
      <c r="P474" s="435" t="s">
        <v>1341</v>
      </c>
      <c r="Q474" s="441"/>
      <c r="R474" s="435" t="s">
        <v>1613</v>
      </c>
      <c r="S474" s="436">
        <v>275719</v>
      </c>
      <c r="T474" s="435" t="s">
        <v>1608</v>
      </c>
      <c r="U474" s="436">
        <v>52</v>
      </c>
      <c r="V474" s="435" t="s">
        <v>1341</v>
      </c>
      <c r="W474" s="435" t="s">
        <v>1341</v>
      </c>
      <c r="X474" s="436" t="b">
        <v>0</v>
      </c>
      <c r="Y474" s="435" t="s">
        <v>1341</v>
      </c>
      <c r="Z474" s="435" t="s">
        <v>1341</v>
      </c>
      <c r="AA474" t="str">
        <f t="shared" si="27"/>
        <v>H-Robertson Creek H</v>
      </c>
      <c r="AN474" s="449" t="s">
        <v>188</v>
      </c>
      <c r="AO474" s="449">
        <v>4.0999999999999996</v>
      </c>
      <c r="AP474" s="449">
        <v>20150327</v>
      </c>
      <c r="AQ474" s="449" t="s">
        <v>225</v>
      </c>
      <c r="AR474" s="449" t="s">
        <v>452</v>
      </c>
      <c r="AS474" s="449">
        <v>4</v>
      </c>
      <c r="AT474" s="449">
        <v>633591</v>
      </c>
      <c r="AU474" s="449">
        <v>12</v>
      </c>
      <c r="AV474" s="449"/>
      <c r="AW474" s="449"/>
      <c r="AX474" s="449"/>
      <c r="AY474" s="449"/>
      <c r="AZ474" s="449">
        <v>1</v>
      </c>
      <c r="BA474" s="449">
        <v>3</v>
      </c>
      <c r="BB474" s="449">
        <v>2005</v>
      </c>
      <c r="BC474" s="449">
        <v>20070401</v>
      </c>
      <c r="BD474" s="449">
        <v>20070415</v>
      </c>
      <c r="BE474" s="449" t="s">
        <v>680</v>
      </c>
      <c r="BF474" s="449" t="s">
        <v>681</v>
      </c>
      <c r="BG474" s="449" t="s">
        <v>686</v>
      </c>
      <c r="BH474" s="449" t="s">
        <v>1198</v>
      </c>
      <c r="BI474" s="449" t="s">
        <v>192</v>
      </c>
      <c r="BJ474" s="449" t="s">
        <v>193</v>
      </c>
      <c r="BK474" s="449"/>
      <c r="BL474" s="449">
        <v>75.59</v>
      </c>
      <c r="BM474" s="449">
        <v>199</v>
      </c>
      <c r="BN474" s="449"/>
      <c r="BO474" s="449">
        <v>5000</v>
      </c>
      <c r="BP474" s="449">
        <v>16934</v>
      </c>
      <c r="BQ474" s="449"/>
      <c r="BR474" s="449"/>
      <c r="BS474" s="449">
        <v>5000</v>
      </c>
      <c r="BT474" s="449">
        <v>34</v>
      </c>
      <c r="BU474" s="449"/>
      <c r="BV474" s="449"/>
      <c r="BW474" s="449"/>
      <c r="BX474" s="449">
        <v>2E-3</v>
      </c>
      <c r="BY474" s="449"/>
      <c r="BZ474" s="449"/>
      <c r="CA474" s="449"/>
      <c r="CB474" s="449"/>
      <c r="CC474" s="449" t="s">
        <v>682</v>
      </c>
      <c r="CD474" s="449" t="s">
        <v>683</v>
      </c>
      <c r="CE474" s="449" t="s">
        <v>683</v>
      </c>
      <c r="CF474" s="449" t="s">
        <v>231</v>
      </c>
      <c r="CG474" s="449" t="s">
        <v>353</v>
      </c>
      <c r="CH474" s="449" t="s">
        <v>684</v>
      </c>
      <c r="CI474" s="449" t="s">
        <v>195</v>
      </c>
    </row>
    <row r="475" spans="1:87" x14ac:dyDescent="0.3">
      <c r="A475">
        <f t="shared" si="28"/>
        <v>180882</v>
      </c>
      <c r="B475" t="s">
        <v>2677</v>
      </c>
      <c r="C475" s="389" t="str">
        <f t="shared" si="29"/>
        <v>180882</v>
      </c>
      <c r="D475" s="297" t="s">
        <v>1512</v>
      </c>
      <c r="E475" s="435" t="s">
        <v>1730</v>
      </c>
      <c r="F475" s="435" t="s">
        <v>1607</v>
      </c>
      <c r="G475" s="435" t="s">
        <v>1512</v>
      </c>
      <c r="H475" s="436">
        <v>2008</v>
      </c>
      <c r="I475" s="435" t="s">
        <v>1695</v>
      </c>
      <c r="J475" s="435" t="s">
        <v>1696</v>
      </c>
      <c r="K475" s="435" t="s">
        <v>1612</v>
      </c>
      <c r="L475" s="437">
        <v>39965</v>
      </c>
      <c r="M475" s="437">
        <v>39965</v>
      </c>
      <c r="N475" s="435" t="s">
        <v>1608</v>
      </c>
      <c r="O475" s="436">
        <v>29937</v>
      </c>
      <c r="P475" s="435" t="s">
        <v>1341</v>
      </c>
      <c r="Q475" s="441"/>
      <c r="R475" s="435" t="s">
        <v>1613</v>
      </c>
      <c r="S475" s="436">
        <v>345339</v>
      </c>
      <c r="T475" s="435" t="s">
        <v>1608</v>
      </c>
      <c r="U475" s="439">
        <v>60</v>
      </c>
      <c r="V475" s="435" t="s">
        <v>1341</v>
      </c>
      <c r="W475" s="435" t="s">
        <v>1341</v>
      </c>
      <c r="X475" s="436" t="b">
        <v>0</v>
      </c>
      <c r="Y475" s="435" t="s">
        <v>1341</v>
      </c>
      <c r="Z475" s="435" t="s">
        <v>1341</v>
      </c>
      <c r="AA475" t="str">
        <f t="shared" si="27"/>
        <v>H-Robertson Creek H</v>
      </c>
      <c r="AN475" s="449" t="s">
        <v>188</v>
      </c>
      <c r="AO475" s="449">
        <v>4.0999999999999996</v>
      </c>
      <c r="AP475" s="449">
        <v>20150327</v>
      </c>
      <c r="AQ475" s="449" t="s">
        <v>225</v>
      </c>
      <c r="AR475" s="449" t="s">
        <v>225</v>
      </c>
      <c r="AS475" s="449">
        <v>4</v>
      </c>
      <c r="AT475" s="449">
        <v>633596</v>
      </c>
      <c r="AU475" s="449">
        <v>12</v>
      </c>
      <c r="AV475" s="449"/>
      <c r="AW475" s="449"/>
      <c r="AX475" s="449"/>
      <c r="AY475" s="449"/>
      <c r="AZ475" s="449">
        <v>1</v>
      </c>
      <c r="BA475" s="449">
        <v>2</v>
      </c>
      <c r="BB475" s="449">
        <v>2005</v>
      </c>
      <c r="BC475" s="449">
        <v>20070523</v>
      </c>
      <c r="BD475" s="449">
        <v>20070530</v>
      </c>
      <c r="BE475" s="449" t="s">
        <v>869</v>
      </c>
      <c r="BF475" s="449" t="s">
        <v>891</v>
      </c>
      <c r="BG475" s="449" t="s">
        <v>892</v>
      </c>
      <c r="BH475" s="449" t="s">
        <v>1198</v>
      </c>
      <c r="BI475" s="449" t="s">
        <v>192</v>
      </c>
      <c r="BJ475" s="449" t="s">
        <v>193</v>
      </c>
      <c r="BK475" s="449"/>
      <c r="BL475" s="449">
        <v>50.39</v>
      </c>
      <c r="BM475" s="449">
        <v>156</v>
      </c>
      <c r="BN475" s="449"/>
      <c r="BO475" s="449">
        <v>5000</v>
      </c>
      <c r="BP475" s="449">
        <v>322537</v>
      </c>
      <c r="BQ475" s="449">
        <v>0</v>
      </c>
      <c r="BR475" s="449">
        <v>6205</v>
      </c>
      <c r="BS475" s="449">
        <v>5000</v>
      </c>
      <c r="BT475" s="449">
        <v>4845</v>
      </c>
      <c r="BU475" s="449"/>
      <c r="BV475" s="449"/>
      <c r="BW475" s="449"/>
      <c r="BX475" s="449">
        <v>1.4800000000000001E-2</v>
      </c>
      <c r="BY475" s="449"/>
      <c r="BZ475" s="449"/>
      <c r="CA475" s="449"/>
      <c r="CB475" s="449" t="s">
        <v>2582</v>
      </c>
      <c r="CC475" s="449" t="s">
        <v>872</v>
      </c>
      <c r="CD475" s="449" t="s">
        <v>893</v>
      </c>
      <c r="CE475" s="449" t="s">
        <v>893</v>
      </c>
      <c r="CF475" s="449" t="s">
        <v>231</v>
      </c>
      <c r="CG475" s="449" t="s">
        <v>875</v>
      </c>
      <c r="CH475" s="449" t="s">
        <v>876</v>
      </c>
      <c r="CI475" s="449" t="s">
        <v>195</v>
      </c>
    </row>
    <row r="476" spans="1:87" x14ac:dyDescent="0.3">
      <c r="A476">
        <f t="shared" si="28"/>
        <v>180883</v>
      </c>
      <c r="B476" t="s">
        <v>2677</v>
      </c>
      <c r="C476" s="389" t="str">
        <f t="shared" si="29"/>
        <v>180883</v>
      </c>
      <c r="D476" s="297" t="s">
        <v>1512</v>
      </c>
      <c r="E476" s="435" t="s">
        <v>1731</v>
      </c>
      <c r="F476" s="435" t="s">
        <v>1607</v>
      </c>
      <c r="G476" s="435" t="s">
        <v>1512</v>
      </c>
      <c r="H476" s="436">
        <v>2008</v>
      </c>
      <c r="I476" s="435" t="s">
        <v>1695</v>
      </c>
      <c r="J476" s="435" t="s">
        <v>1696</v>
      </c>
      <c r="K476" s="435" t="s">
        <v>1612</v>
      </c>
      <c r="L476" s="437">
        <v>39965</v>
      </c>
      <c r="M476" s="437">
        <v>39965</v>
      </c>
      <c r="N476" s="435" t="s">
        <v>1608</v>
      </c>
      <c r="O476" s="436">
        <v>29337</v>
      </c>
      <c r="P476" s="435" t="s">
        <v>1341</v>
      </c>
      <c r="Q476" s="441"/>
      <c r="R476" s="435" t="s">
        <v>1613</v>
      </c>
      <c r="S476" s="436">
        <v>338421</v>
      </c>
      <c r="T476" s="435" t="s">
        <v>1608</v>
      </c>
      <c r="U476" s="436">
        <v>59</v>
      </c>
      <c r="V476" s="435" t="s">
        <v>1341</v>
      </c>
      <c r="W476" s="435" t="s">
        <v>1341</v>
      </c>
      <c r="X476" s="436" t="b">
        <v>0</v>
      </c>
      <c r="Y476" s="435" t="s">
        <v>1341</v>
      </c>
      <c r="Z476" s="435" t="s">
        <v>1341</v>
      </c>
      <c r="AA476" t="str">
        <f t="shared" si="27"/>
        <v>H-Robertson Creek H</v>
      </c>
      <c r="AN476" s="449" t="s">
        <v>188</v>
      </c>
      <c r="AO476" s="449">
        <v>4.0999999999999996</v>
      </c>
      <c r="AP476" s="449">
        <v>20150327</v>
      </c>
      <c r="AQ476" s="449" t="s">
        <v>225</v>
      </c>
      <c r="AR476" s="449" t="s">
        <v>225</v>
      </c>
      <c r="AS476" s="449">
        <v>4</v>
      </c>
      <c r="AT476" s="449">
        <v>633598</v>
      </c>
      <c r="AU476" s="449">
        <v>12</v>
      </c>
      <c r="AV476" s="449"/>
      <c r="AW476" s="449"/>
      <c r="AX476" s="449"/>
      <c r="AY476" s="449"/>
      <c r="AZ476" s="449">
        <v>1</v>
      </c>
      <c r="BA476" s="449">
        <v>3</v>
      </c>
      <c r="BB476" s="449">
        <v>2005</v>
      </c>
      <c r="BC476" s="449">
        <v>20070402</v>
      </c>
      <c r="BD476" s="449">
        <v>20070406</v>
      </c>
      <c r="BE476" s="449" t="s">
        <v>973</v>
      </c>
      <c r="BF476" s="449" t="s">
        <v>974</v>
      </c>
      <c r="BG476" s="449" t="s">
        <v>975</v>
      </c>
      <c r="BH476" s="449" t="s">
        <v>1198</v>
      </c>
      <c r="BI476" s="449" t="s">
        <v>192</v>
      </c>
      <c r="BJ476" s="449" t="s">
        <v>193</v>
      </c>
      <c r="BK476" s="449"/>
      <c r="BL476" s="449">
        <v>41.01</v>
      </c>
      <c r="BM476" s="449">
        <v>157</v>
      </c>
      <c r="BN476" s="449"/>
      <c r="BO476" s="449">
        <v>5205</v>
      </c>
      <c r="BP476" s="449">
        <v>250092</v>
      </c>
      <c r="BQ476" s="449">
        <v>0</v>
      </c>
      <c r="BR476" s="449">
        <v>25</v>
      </c>
      <c r="BS476" s="449">
        <v>5205</v>
      </c>
      <c r="BT476" s="449">
        <v>2272</v>
      </c>
      <c r="BU476" s="449"/>
      <c r="BV476" s="449"/>
      <c r="BW476" s="449"/>
      <c r="BX476" s="449">
        <v>8.9999999999999993E-3</v>
      </c>
      <c r="BY476" s="449"/>
      <c r="BZ476" s="449"/>
      <c r="CA476" s="449"/>
      <c r="CB476" s="449"/>
      <c r="CC476" s="449" t="s">
        <v>976</v>
      </c>
      <c r="CD476" s="449" t="s">
        <v>977</v>
      </c>
      <c r="CE476" s="449" t="s">
        <v>976</v>
      </c>
      <c r="CF476" s="449" t="s">
        <v>231</v>
      </c>
      <c r="CG476" s="449" t="s">
        <v>978</v>
      </c>
      <c r="CH476" s="449" t="s">
        <v>979</v>
      </c>
      <c r="CI476" s="449" t="s">
        <v>195</v>
      </c>
    </row>
    <row r="477" spans="1:87" x14ac:dyDescent="0.3">
      <c r="A477">
        <f t="shared" si="28"/>
        <v>180884</v>
      </c>
      <c r="B477" t="s">
        <v>2677</v>
      </c>
      <c r="C477" s="389" t="str">
        <f t="shared" si="29"/>
        <v>180884</v>
      </c>
      <c r="D477" s="297" t="s">
        <v>1512</v>
      </c>
      <c r="E477" s="435" t="s">
        <v>1732</v>
      </c>
      <c r="F477" s="435" t="s">
        <v>1607</v>
      </c>
      <c r="G477" s="435" t="s">
        <v>1512</v>
      </c>
      <c r="H477" s="436">
        <v>2008</v>
      </c>
      <c r="I477" s="435" t="s">
        <v>1695</v>
      </c>
      <c r="J477" s="435" t="s">
        <v>1696</v>
      </c>
      <c r="K477" s="435" t="s">
        <v>1612</v>
      </c>
      <c r="L477" s="437">
        <v>39965</v>
      </c>
      <c r="M477" s="437">
        <v>39965</v>
      </c>
      <c r="N477" s="435" t="s">
        <v>1608</v>
      </c>
      <c r="O477" s="436">
        <v>29936</v>
      </c>
      <c r="P477" s="435" t="s">
        <v>1341</v>
      </c>
      <c r="Q477" s="441"/>
      <c r="R477" s="435" t="s">
        <v>1613</v>
      </c>
      <c r="S477" s="436">
        <v>342082</v>
      </c>
      <c r="T477" s="435" t="s">
        <v>1608</v>
      </c>
      <c r="U477" s="439">
        <v>60</v>
      </c>
      <c r="V477" s="435" t="s">
        <v>1341</v>
      </c>
      <c r="W477" s="435" t="s">
        <v>1341</v>
      </c>
      <c r="X477" s="436" t="b">
        <v>0</v>
      </c>
      <c r="Y477" s="435" t="s">
        <v>1341</v>
      </c>
      <c r="Z477" s="435" t="s">
        <v>1341</v>
      </c>
      <c r="AA477" t="str">
        <f t="shared" si="27"/>
        <v>H-Robertson Creek H</v>
      </c>
      <c r="AN477" s="449" t="s">
        <v>188</v>
      </c>
      <c r="AO477" s="449">
        <v>4.0999999999999996</v>
      </c>
      <c r="AP477" s="449">
        <v>20150327</v>
      </c>
      <c r="AQ477" s="449" t="s">
        <v>225</v>
      </c>
      <c r="AR477" s="449" t="s">
        <v>225</v>
      </c>
      <c r="AS477" s="449">
        <v>4</v>
      </c>
      <c r="AT477" s="449">
        <v>633799</v>
      </c>
      <c r="AU477" s="449">
        <v>12</v>
      </c>
      <c r="AV477" s="449"/>
      <c r="AW477" s="449"/>
      <c r="AX477" s="449"/>
      <c r="AY477" s="449"/>
      <c r="AZ477" s="449">
        <v>1</v>
      </c>
      <c r="BA477" s="449">
        <v>2</v>
      </c>
      <c r="BB477" s="449">
        <v>2006</v>
      </c>
      <c r="BC477" s="449">
        <v>20080406</v>
      </c>
      <c r="BD477" s="449">
        <v>20080509</v>
      </c>
      <c r="BE477" s="449" t="s">
        <v>869</v>
      </c>
      <c r="BF477" s="449" t="s">
        <v>891</v>
      </c>
      <c r="BG477" s="449" t="s">
        <v>892</v>
      </c>
      <c r="BH477" s="449" t="s">
        <v>1198</v>
      </c>
      <c r="BI477" s="449" t="s">
        <v>192</v>
      </c>
      <c r="BJ477" s="449" t="s">
        <v>193</v>
      </c>
      <c r="BK477" s="449"/>
      <c r="BL477" s="449">
        <v>41.23</v>
      </c>
      <c r="BM477" s="449">
        <v>153</v>
      </c>
      <c r="BN477" s="449"/>
      <c r="BO477" s="449">
        <v>5000</v>
      </c>
      <c r="BP477" s="449">
        <v>309513</v>
      </c>
      <c r="BQ477" s="449">
        <v>0</v>
      </c>
      <c r="BR477" s="449">
        <v>593</v>
      </c>
      <c r="BS477" s="449">
        <v>5000</v>
      </c>
      <c r="BT477" s="449">
        <v>1774</v>
      </c>
      <c r="BU477" s="449"/>
      <c r="BV477" s="449"/>
      <c r="BW477" s="449"/>
      <c r="BX477" s="449">
        <v>5.7000000000000002E-3</v>
      </c>
      <c r="BY477" s="449"/>
      <c r="BZ477" s="449"/>
      <c r="CA477" s="449"/>
      <c r="CB477" s="449" t="s">
        <v>2580</v>
      </c>
      <c r="CC477" s="449" t="s">
        <v>872</v>
      </c>
      <c r="CD477" s="449" t="s">
        <v>893</v>
      </c>
      <c r="CE477" s="449" t="s">
        <v>893</v>
      </c>
      <c r="CF477" s="449" t="s">
        <v>231</v>
      </c>
      <c r="CG477" s="449" t="s">
        <v>875</v>
      </c>
      <c r="CH477" s="449" t="s">
        <v>876</v>
      </c>
      <c r="CI477" s="449" t="s">
        <v>195</v>
      </c>
    </row>
    <row r="478" spans="1:87" x14ac:dyDescent="0.3">
      <c r="A478">
        <f t="shared" si="28"/>
        <v>180885</v>
      </c>
      <c r="B478" t="s">
        <v>2677</v>
      </c>
      <c r="C478" s="389" t="str">
        <f t="shared" si="29"/>
        <v>180885</v>
      </c>
      <c r="D478" s="297" t="s">
        <v>1512</v>
      </c>
      <c r="E478" s="435" t="s">
        <v>1733</v>
      </c>
      <c r="F478" s="435" t="s">
        <v>1607</v>
      </c>
      <c r="G478" s="435" t="s">
        <v>1512</v>
      </c>
      <c r="H478" s="436">
        <v>2008</v>
      </c>
      <c r="I478" s="435" t="s">
        <v>1695</v>
      </c>
      <c r="J478" s="435" t="s">
        <v>1696</v>
      </c>
      <c r="K478" s="435" t="s">
        <v>1612</v>
      </c>
      <c r="L478" s="437">
        <v>39965</v>
      </c>
      <c r="M478" s="437">
        <v>39965</v>
      </c>
      <c r="N478" s="435" t="s">
        <v>1608</v>
      </c>
      <c r="O478" s="436">
        <v>30052</v>
      </c>
      <c r="P478" s="435" t="s">
        <v>1341</v>
      </c>
      <c r="Q478" s="441"/>
      <c r="R478" s="435" t="s">
        <v>1613</v>
      </c>
      <c r="S478" s="436">
        <v>343413</v>
      </c>
      <c r="T478" s="435" t="s">
        <v>1608</v>
      </c>
      <c r="U478" s="439">
        <v>60</v>
      </c>
      <c r="V478" s="435" t="s">
        <v>1341</v>
      </c>
      <c r="W478" s="435" t="s">
        <v>1341</v>
      </c>
      <c r="X478" s="436" t="b">
        <v>0</v>
      </c>
      <c r="Y478" s="435" t="s">
        <v>1341</v>
      </c>
      <c r="Z478" s="435" t="s">
        <v>1341</v>
      </c>
      <c r="AA478" t="str">
        <f t="shared" si="27"/>
        <v>H-Robertson Creek H</v>
      </c>
      <c r="AN478" s="449" t="s">
        <v>188</v>
      </c>
      <c r="AO478" s="449">
        <v>4.0999999999999996</v>
      </c>
      <c r="AP478" s="449">
        <v>20150327</v>
      </c>
      <c r="AQ478" s="449" t="s">
        <v>225</v>
      </c>
      <c r="AR478" s="449" t="s">
        <v>225</v>
      </c>
      <c r="AS478" s="449">
        <v>4</v>
      </c>
      <c r="AT478" s="449">
        <v>633867</v>
      </c>
      <c r="AU478" s="449">
        <v>12</v>
      </c>
      <c r="AV478" s="449"/>
      <c r="AW478" s="449"/>
      <c r="AX478" s="449"/>
      <c r="AY478" s="449"/>
      <c r="AZ478" s="449">
        <v>1</v>
      </c>
      <c r="BA478" s="449">
        <v>1</v>
      </c>
      <c r="BB478" s="449">
        <v>2006</v>
      </c>
      <c r="BC478" s="449">
        <v>20070615</v>
      </c>
      <c r="BD478" s="449">
        <v>20070615</v>
      </c>
      <c r="BE478" s="449" t="s">
        <v>410</v>
      </c>
      <c r="BF478" s="449" t="s">
        <v>404</v>
      </c>
      <c r="BG478" s="449" t="s">
        <v>388</v>
      </c>
      <c r="BH478" s="449"/>
      <c r="BI478" s="449" t="s">
        <v>192</v>
      </c>
      <c r="BJ478" s="449"/>
      <c r="BK478" s="449"/>
      <c r="BL478" s="449">
        <v>6.04</v>
      </c>
      <c r="BM478" s="449">
        <v>81</v>
      </c>
      <c r="BN478" s="449"/>
      <c r="BO478" s="449">
        <v>5000</v>
      </c>
      <c r="BP478" s="449">
        <v>254739</v>
      </c>
      <c r="BQ478" s="449">
        <v>0</v>
      </c>
      <c r="BR478" s="449">
        <v>946</v>
      </c>
      <c r="BS478" s="449"/>
      <c r="BT478" s="449"/>
      <c r="BU478" s="449"/>
      <c r="BV478" s="449"/>
      <c r="BW478" s="449"/>
      <c r="BX478" s="449"/>
      <c r="BY478" s="449"/>
      <c r="BZ478" s="449"/>
      <c r="CA478" s="449"/>
      <c r="CB478" s="449"/>
      <c r="CC478" s="449" t="s">
        <v>411</v>
      </c>
      <c r="CD478" s="449" t="s">
        <v>406</v>
      </c>
      <c r="CE478" s="449" t="s">
        <v>390</v>
      </c>
      <c r="CF478" s="449" t="s">
        <v>231</v>
      </c>
      <c r="CG478" s="449" t="s">
        <v>392</v>
      </c>
      <c r="CH478" s="449" t="s">
        <v>396</v>
      </c>
      <c r="CI478" s="449" t="s">
        <v>195</v>
      </c>
    </row>
    <row r="479" spans="1:87" x14ac:dyDescent="0.3">
      <c r="A479">
        <f t="shared" si="28"/>
        <v>185960</v>
      </c>
      <c r="B479" t="s">
        <v>2677</v>
      </c>
      <c r="C479" s="389" t="str">
        <f t="shared" si="29"/>
        <v>185960</v>
      </c>
      <c r="D479" s="297" t="s">
        <v>1512</v>
      </c>
      <c r="E479" s="435" t="s">
        <v>1748</v>
      </c>
      <c r="F479" s="435" t="s">
        <v>1607</v>
      </c>
      <c r="G479" s="435" t="s">
        <v>1512</v>
      </c>
      <c r="H479" s="436">
        <v>2008</v>
      </c>
      <c r="I479" s="435" t="s">
        <v>1695</v>
      </c>
      <c r="J479" s="435" t="s">
        <v>1696</v>
      </c>
      <c r="K479" s="435" t="s">
        <v>1612</v>
      </c>
      <c r="L479" s="437">
        <v>39965</v>
      </c>
      <c r="M479" s="437">
        <v>39965</v>
      </c>
      <c r="N479" s="435" t="s">
        <v>1608</v>
      </c>
      <c r="O479" s="436">
        <v>29990</v>
      </c>
      <c r="P479" s="435" t="s">
        <v>1341</v>
      </c>
      <c r="Q479" s="441"/>
      <c r="R479" s="435" t="s">
        <v>1613</v>
      </c>
      <c r="S479" s="436">
        <v>310315</v>
      </c>
      <c r="T479" s="435" t="s">
        <v>1608</v>
      </c>
      <c r="U479" s="439">
        <v>38</v>
      </c>
      <c r="V479" s="435" t="s">
        <v>1341</v>
      </c>
      <c r="W479" s="435" t="s">
        <v>1341</v>
      </c>
      <c r="X479" s="436" t="b">
        <v>0</v>
      </c>
      <c r="Y479" s="435" t="s">
        <v>1341</v>
      </c>
      <c r="Z479" s="435" t="s">
        <v>1341</v>
      </c>
      <c r="AA479" t="str">
        <f t="shared" si="27"/>
        <v>H-Robertson Creek H</v>
      </c>
      <c r="AN479" s="449" t="s">
        <v>188</v>
      </c>
      <c r="AO479" s="449">
        <v>4.0999999999999996</v>
      </c>
      <c r="AP479" s="449">
        <v>20150327</v>
      </c>
      <c r="AQ479" s="449" t="s">
        <v>225</v>
      </c>
      <c r="AR479" s="449" t="s">
        <v>225</v>
      </c>
      <c r="AS479" s="449">
        <v>4</v>
      </c>
      <c r="AT479" s="449">
        <v>633869</v>
      </c>
      <c r="AU479" s="449">
        <v>12</v>
      </c>
      <c r="AV479" s="449"/>
      <c r="AW479" s="449"/>
      <c r="AX479" s="449"/>
      <c r="AY479" s="449"/>
      <c r="AZ479" s="449">
        <v>1</v>
      </c>
      <c r="BA479" s="449">
        <v>1</v>
      </c>
      <c r="BB479" s="449">
        <v>2007</v>
      </c>
      <c r="BC479" s="449">
        <v>20080605</v>
      </c>
      <c r="BD479" s="449">
        <v>20080605</v>
      </c>
      <c r="BE479" s="449" t="s">
        <v>410</v>
      </c>
      <c r="BF479" s="449" t="s">
        <v>404</v>
      </c>
      <c r="BG479" s="449" t="s">
        <v>388</v>
      </c>
      <c r="BH479" s="449"/>
      <c r="BI479" s="449" t="s">
        <v>192</v>
      </c>
      <c r="BJ479" s="449" t="s">
        <v>258</v>
      </c>
      <c r="BK479" s="449"/>
      <c r="BL479" s="449">
        <v>6.47</v>
      </c>
      <c r="BM479" s="449">
        <v>83</v>
      </c>
      <c r="BN479" s="449"/>
      <c r="BO479" s="449">
        <v>5000</v>
      </c>
      <c r="BP479" s="449">
        <v>220789</v>
      </c>
      <c r="BQ479" s="449"/>
      <c r="BR479" s="449"/>
      <c r="BS479" s="449">
        <v>5000</v>
      </c>
      <c r="BT479" s="449">
        <v>436</v>
      </c>
      <c r="BU479" s="449"/>
      <c r="BV479" s="449"/>
      <c r="BW479" s="449"/>
      <c r="BX479" s="449">
        <v>2E-3</v>
      </c>
      <c r="BY479" s="449"/>
      <c r="BZ479" s="449"/>
      <c r="CA479" s="449"/>
      <c r="CB479" s="449"/>
      <c r="CC479" s="449" t="s">
        <v>411</v>
      </c>
      <c r="CD479" s="449" t="s">
        <v>406</v>
      </c>
      <c r="CE479" s="449" t="s">
        <v>390</v>
      </c>
      <c r="CF479" s="449" t="s">
        <v>231</v>
      </c>
      <c r="CG479" s="449" t="s">
        <v>392</v>
      </c>
      <c r="CH479" s="449" t="s">
        <v>396</v>
      </c>
      <c r="CI479" s="449" t="s">
        <v>195</v>
      </c>
    </row>
    <row r="480" spans="1:87" x14ac:dyDescent="0.3">
      <c r="A480">
        <f t="shared" si="28"/>
        <v>185961</v>
      </c>
      <c r="B480" t="s">
        <v>2677</v>
      </c>
      <c r="C480" s="389" t="str">
        <f t="shared" si="29"/>
        <v>185961</v>
      </c>
      <c r="D480" s="297" t="s">
        <v>1512</v>
      </c>
      <c r="E480" s="435" t="s">
        <v>1749</v>
      </c>
      <c r="F480" s="435" t="s">
        <v>1607</v>
      </c>
      <c r="G480" s="435" t="s">
        <v>1512</v>
      </c>
      <c r="H480" s="436">
        <v>2008</v>
      </c>
      <c r="I480" s="435" t="s">
        <v>1695</v>
      </c>
      <c r="J480" s="435" t="s">
        <v>1696</v>
      </c>
      <c r="K480" s="435" t="s">
        <v>1612</v>
      </c>
      <c r="L480" s="437">
        <v>39965</v>
      </c>
      <c r="M480" s="437">
        <v>39965</v>
      </c>
      <c r="N480" s="435" t="s">
        <v>1608</v>
      </c>
      <c r="O480" s="436">
        <v>30058</v>
      </c>
      <c r="P480" s="435" t="s">
        <v>1341</v>
      </c>
      <c r="Q480" s="441"/>
      <c r="R480" s="435" t="s">
        <v>1613</v>
      </c>
      <c r="S480" s="436">
        <v>311017</v>
      </c>
      <c r="T480" s="435" t="s">
        <v>1608</v>
      </c>
      <c r="U480" s="439">
        <v>38</v>
      </c>
      <c r="V480" s="435" t="s">
        <v>1341</v>
      </c>
      <c r="W480" s="435" t="s">
        <v>1341</v>
      </c>
      <c r="X480" s="436" t="b">
        <v>0</v>
      </c>
      <c r="Y480" s="435" t="s">
        <v>1341</v>
      </c>
      <c r="Z480" s="435" t="s">
        <v>1341</v>
      </c>
      <c r="AA480" t="str">
        <f t="shared" si="27"/>
        <v>H-Robertson Creek H</v>
      </c>
      <c r="AN480" s="449" t="s">
        <v>188</v>
      </c>
      <c r="AO480" s="449">
        <v>4.0999999999999996</v>
      </c>
      <c r="AP480" s="449">
        <v>20150327</v>
      </c>
      <c r="AQ480" s="449" t="s">
        <v>225</v>
      </c>
      <c r="AR480" s="449" t="s">
        <v>225</v>
      </c>
      <c r="AS480" s="449">
        <v>4</v>
      </c>
      <c r="AT480" s="449">
        <v>633871</v>
      </c>
      <c r="AU480" s="449">
        <v>12</v>
      </c>
      <c r="AV480" s="449"/>
      <c r="AW480" s="449"/>
      <c r="AX480" s="449"/>
      <c r="AY480" s="449"/>
      <c r="AZ480" s="449">
        <v>1</v>
      </c>
      <c r="BA480" s="449">
        <v>2</v>
      </c>
      <c r="BB480" s="449">
        <v>2007</v>
      </c>
      <c r="BC480" s="449">
        <v>20080616</v>
      </c>
      <c r="BD480" s="449">
        <v>20080616</v>
      </c>
      <c r="BE480" s="449" t="s">
        <v>869</v>
      </c>
      <c r="BF480" s="449" t="s">
        <v>891</v>
      </c>
      <c r="BG480" s="449" t="s">
        <v>892</v>
      </c>
      <c r="BH480" s="449"/>
      <c r="BI480" s="449" t="s">
        <v>192</v>
      </c>
      <c r="BJ480" s="449"/>
      <c r="BK480" s="449"/>
      <c r="BL480" s="449">
        <v>13.54</v>
      </c>
      <c r="BM480" s="449">
        <v>108</v>
      </c>
      <c r="BN480" s="449"/>
      <c r="BO480" s="449">
        <v>5000</v>
      </c>
      <c r="BP480" s="449">
        <v>240925</v>
      </c>
      <c r="BQ480" s="449">
        <v>0</v>
      </c>
      <c r="BR480" s="449">
        <v>1198</v>
      </c>
      <c r="BS480" s="449">
        <v>5000</v>
      </c>
      <c r="BT480" s="449">
        <v>2360</v>
      </c>
      <c r="BU480" s="449"/>
      <c r="BV480" s="449"/>
      <c r="BW480" s="449"/>
      <c r="BX480" s="449">
        <v>9.7000000000000003E-3</v>
      </c>
      <c r="BY480" s="449"/>
      <c r="BZ480" s="449"/>
      <c r="CA480" s="449"/>
      <c r="CB480" s="449" t="s">
        <v>2580</v>
      </c>
      <c r="CC480" s="449" t="s">
        <v>872</v>
      </c>
      <c r="CD480" s="449" t="s">
        <v>893</v>
      </c>
      <c r="CE480" s="449" t="s">
        <v>893</v>
      </c>
      <c r="CF480" s="449" t="s">
        <v>231</v>
      </c>
      <c r="CG480" s="449" t="s">
        <v>875</v>
      </c>
      <c r="CH480" s="449" t="s">
        <v>876</v>
      </c>
      <c r="CI480" s="449" t="s">
        <v>195</v>
      </c>
    </row>
    <row r="481" spans="1:87" x14ac:dyDescent="0.3">
      <c r="A481">
        <f t="shared" si="28"/>
        <v>185962</v>
      </c>
      <c r="B481" t="s">
        <v>2677</v>
      </c>
      <c r="C481" s="389" t="str">
        <f t="shared" si="29"/>
        <v>185962</v>
      </c>
      <c r="D481" s="297" t="s">
        <v>1512</v>
      </c>
      <c r="E481" s="435" t="s">
        <v>1750</v>
      </c>
      <c r="F481" s="435" t="s">
        <v>1607</v>
      </c>
      <c r="G481" s="435" t="s">
        <v>1512</v>
      </c>
      <c r="H481" s="436">
        <v>2008</v>
      </c>
      <c r="I481" s="435" t="s">
        <v>1695</v>
      </c>
      <c r="J481" s="435" t="s">
        <v>1696</v>
      </c>
      <c r="K481" s="435" t="s">
        <v>1612</v>
      </c>
      <c r="L481" s="437">
        <v>39965</v>
      </c>
      <c r="M481" s="437">
        <v>39965</v>
      </c>
      <c r="N481" s="435" t="s">
        <v>1608</v>
      </c>
      <c r="O481" s="436">
        <v>29546</v>
      </c>
      <c r="P481" s="435" t="s">
        <v>1341</v>
      </c>
      <c r="Q481" s="441"/>
      <c r="R481" s="435" t="s">
        <v>1613</v>
      </c>
      <c r="S481" s="436">
        <v>305723</v>
      </c>
      <c r="T481" s="435" t="s">
        <v>1608</v>
      </c>
      <c r="U481" s="436">
        <v>37</v>
      </c>
      <c r="V481" s="435" t="s">
        <v>1341</v>
      </c>
      <c r="W481" s="435" t="s">
        <v>1341</v>
      </c>
      <c r="X481" s="436" t="b">
        <v>0</v>
      </c>
      <c r="Y481" s="435" t="s">
        <v>1341</v>
      </c>
      <c r="Z481" s="435" t="s">
        <v>1341</v>
      </c>
      <c r="AA481" t="str">
        <f t="shared" si="27"/>
        <v>H-Robertson Creek H</v>
      </c>
      <c r="AN481" s="449" t="s">
        <v>188</v>
      </c>
      <c r="AO481" s="449">
        <v>4.0999999999999996</v>
      </c>
      <c r="AP481" s="449">
        <v>20150327</v>
      </c>
      <c r="AQ481" s="449" t="s">
        <v>225</v>
      </c>
      <c r="AR481" s="449" t="s">
        <v>225</v>
      </c>
      <c r="AS481" s="449">
        <v>4</v>
      </c>
      <c r="AT481" s="449">
        <v>633872</v>
      </c>
      <c r="AU481" s="449">
        <v>12</v>
      </c>
      <c r="AV481" s="449"/>
      <c r="AW481" s="449"/>
      <c r="AX481" s="449"/>
      <c r="AY481" s="449"/>
      <c r="AZ481" s="449">
        <v>1</v>
      </c>
      <c r="BA481" s="449">
        <v>2</v>
      </c>
      <c r="BB481" s="449">
        <v>2007</v>
      </c>
      <c r="BC481" s="449">
        <v>20080513</v>
      </c>
      <c r="BD481" s="449">
        <v>20080513</v>
      </c>
      <c r="BE481" s="449" t="s">
        <v>869</v>
      </c>
      <c r="BF481" s="449" t="s">
        <v>891</v>
      </c>
      <c r="BG481" s="449" t="s">
        <v>892</v>
      </c>
      <c r="BH481" s="449"/>
      <c r="BI481" s="449" t="s">
        <v>192</v>
      </c>
      <c r="BJ481" s="449" t="s">
        <v>193</v>
      </c>
      <c r="BK481" s="449"/>
      <c r="BL481" s="449">
        <v>8.65</v>
      </c>
      <c r="BM481" s="449">
        <v>93</v>
      </c>
      <c r="BN481" s="449"/>
      <c r="BO481" s="449">
        <v>5000</v>
      </c>
      <c r="BP481" s="449">
        <v>154185</v>
      </c>
      <c r="BQ481" s="449">
        <v>0</v>
      </c>
      <c r="BR481" s="449">
        <v>1191</v>
      </c>
      <c r="BS481" s="449">
        <v>5000</v>
      </c>
      <c r="BT481" s="449">
        <v>3420</v>
      </c>
      <c r="BU481" s="449"/>
      <c r="BV481" s="449"/>
      <c r="BW481" s="449"/>
      <c r="BX481" s="449">
        <v>2.1700000000000001E-2</v>
      </c>
      <c r="BY481" s="449"/>
      <c r="BZ481" s="449"/>
      <c r="CA481" s="449"/>
      <c r="CB481" s="449" t="s">
        <v>2583</v>
      </c>
      <c r="CC481" s="449" t="s">
        <v>872</v>
      </c>
      <c r="CD481" s="449" t="s">
        <v>893</v>
      </c>
      <c r="CE481" s="449" t="s">
        <v>893</v>
      </c>
      <c r="CF481" s="449" t="s">
        <v>231</v>
      </c>
      <c r="CG481" s="449" t="s">
        <v>875</v>
      </c>
      <c r="CH481" s="449" t="s">
        <v>876</v>
      </c>
      <c r="CI481" s="449" t="s">
        <v>195</v>
      </c>
    </row>
    <row r="482" spans="1:87" x14ac:dyDescent="0.3">
      <c r="A482">
        <f t="shared" si="28"/>
        <v>62304</v>
      </c>
      <c r="B482" t="s">
        <v>2677</v>
      </c>
      <c r="C482" s="389" t="str">
        <f t="shared" si="29"/>
        <v>062304</v>
      </c>
      <c r="D482" s="297" t="s">
        <v>124</v>
      </c>
      <c r="E482" s="435" t="s">
        <v>1280</v>
      </c>
      <c r="F482" s="435" t="s">
        <v>1607</v>
      </c>
      <c r="G482" s="435" t="s">
        <v>124</v>
      </c>
      <c r="H482" s="436">
        <v>2005</v>
      </c>
      <c r="I482" s="435" t="s">
        <v>211</v>
      </c>
      <c r="J482" s="435" t="s">
        <v>210</v>
      </c>
      <c r="K482" s="435" t="s">
        <v>1612</v>
      </c>
      <c r="L482" s="437">
        <v>38854</v>
      </c>
      <c r="M482" s="437">
        <v>38854</v>
      </c>
      <c r="N482" s="435" t="s">
        <v>1608</v>
      </c>
      <c r="O482" s="436">
        <v>26038</v>
      </c>
      <c r="P482" s="435" t="s">
        <v>1341</v>
      </c>
      <c r="Q482" s="438"/>
      <c r="R482" s="435" t="s">
        <v>1608</v>
      </c>
      <c r="S482" s="436">
        <v>397</v>
      </c>
      <c r="T482" s="435" t="s">
        <v>1341</v>
      </c>
      <c r="U482" s="441"/>
      <c r="V482" s="435" t="s">
        <v>1341</v>
      </c>
      <c r="W482" s="435" t="s">
        <v>1341</v>
      </c>
      <c r="X482" s="436" t="b">
        <v>0</v>
      </c>
      <c r="Y482" s="435" t="s">
        <v>1341</v>
      </c>
      <c r="Z482" s="435" t="s">
        <v>1341</v>
      </c>
      <c r="AA482" t="str">
        <f t="shared" si="27"/>
        <v>FEATHER R HATCHERY</v>
      </c>
      <c r="AN482" s="449" t="s">
        <v>188</v>
      </c>
      <c r="AO482" s="449">
        <v>4.0999999999999996</v>
      </c>
      <c r="AP482" s="449">
        <v>20150327</v>
      </c>
      <c r="AQ482" s="449" t="s">
        <v>225</v>
      </c>
      <c r="AR482" s="449" t="s">
        <v>225</v>
      </c>
      <c r="AS482" s="449">
        <v>4</v>
      </c>
      <c r="AT482" s="449">
        <v>633875</v>
      </c>
      <c r="AU482" s="449">
        <v>12</v>
      </c>
      <c r="AV482" s="449"/>
      <c r="AW482" s="449"/>
      <c r="AX482" s="449" t="s">
        <v>250</v>
      </c>
      <c r="AY482" s="449">
        <v>4200700000263</v>
      </c>
      <c r="AZ482" s="449">
        <v>1</v>
      </c>
      <c r="BA482" s="449">
        <v>3</v>
      </c>
      <c r="BB482" s="449">
        <v>2006</v>
      </c>
      <c r="BC482" s="449">
        <v>20070515</v>
      </c>
      <c r="BD482" s="449">
        <v>20070516</v>
      </c>
      <c r="BE482" s="449" t="s">
        <v>509</v>
      </c>
      <c r="BF482" s="449" t="s">
        <v>510</v>
      </c>
      <c r="BG482" s="449" t="s">
        <v>504</v>
      </c>
      <c r="BH482" s="449"/>
      <c r="BI482" s="449" t="s">
        <v>192</v>
      </c>
      <c r="BJ482" s="449" t="s">
        <v>193</v>
      </c>
      <c r="BK482" s="449"/>
      <c r="BL482" s="449">
        <v>7.08</v>
      </c>
      <c r="BM482" s="449">
        <v>86</v>
      </c>
      <c r="BN482" s="449"/>
      <c r="BO482" s="449">
        <v>5000</v>
      </c>
      <c r="BP482" s="449">
        <v>215124</v>
      </c>
      <c r="BQ482" s="449">
        <v>0</v>
      </c>
      <c r="BR482" s="449">
        <v>11322</v>
      </c>
      <c r="BS482" s="449"/>
      <c r="BT482" s="449"/>
      <c r="BU482" s="449"/>
      <c r="BV482" s="449"/>
      <c r="BW482" s="449"/>
      <c r="BX482" s="449"/>
      <c r="BY482" s="449"/>
      <c r="BZ482" s="449"/>
      <c r="CA482" s="449"/>
      <c r="CB482" s="449"/>
      <c r="CC482" s="449" t="s">
        <v>511</v>
      </c>
      <c r="CD482" s="449" t="s">
        <v>512</v>
      </c>
      <c r="CE482" s="449" t="s">
        <v>508</v>
      </c>
      <c r="CF482" s="449" t="s">
        <v>231</v>
      </c>
      <c r="CG482" s="449" t="s">
        <v>500</v>
      </c>
      <c r="CH482" s="449" t="s">
        <v>501</v>
      </c>
      <c r="CI482" s="449" t="s">
        <v>195</v>
      </c>
    </row>
    <row r="483" spans="1:87" x14ac:dyDescent="0.3">
      <c r="A483">
        <f t="shared" si="28"/>
        <v>62305</v>
      </c>
      <c r="B483" t="s">
        <v>2677</v>
      </c>
      <c r="C483" s="389" t="str">
        <f t="shared" si="29"/>
        <v>062305</v>
      </c>
      <c r="D483" s="297" t="s">
        <v>124</v>
      </c>
      <c r="E483" s="435" t="s">
        <v>1281</v>
      </c>
      <c r="F483" s="435" t="s">
        <v>1607</v>
      </c>
      <c r="G483" s="435" t="s">
        <v>124</v>
      </c>
      <c r="H483" s="436">
        <v>2005</v>
      </c>
      <c r="I483" s="435" t="s">
        <v>211</v>
      </c>
      <c r="J483" s="435" t="s">
        <v>210</v>
      </c>
      <c r="K483" s="435" t="s">
        <v>1612</v>
      </c>
      <c r="L483" s="437">
        <v>38854</v>
      </c>
      <c r="M483" s="437">
        <v>38854</v>
      </c>
      <c r="N483" s="435" t="s">
        <v>1608</v>
      </c>
      <c r="O483" s="436">
        <v>24701</v>
      </c>
      <c r="P483" s="435" t="s">
        <v>1341</v>
      </c>
      <c r="Q483" s="438"/>
      <c r="R483" s="435" t="s">
        <v>1608</v>
      </c>
      <c r="S483" s="436">
        <v>377</v>
      </c>
      <c r="T483" s="435" t="s">
        <v>1341</v>
      </c>
      <c r="U483" s="441"/>
      <c r="V483" s="435" t="s">
        <v>1341</v>
      </c>
      <c r="W483" s="435" t="s">
        <v>1341</v>
      </c>
      <c r="X483" s="436" t="b">
        <v>0</v>
      </c>
      <c r="Y483" s="435" t="s">
        <v>1341</v>
      </c>
      <c r="Z483" s="435" t="s">
        <v>1341</v>
      </c>
      <c r="AA483" t="str">
        <f t="shared" si="27"/>
        <v>FEATHER R HATCHERY</v>
      </c>
      <c r="AN483" s="449" t="s">
        <v>188</v>
      </c>
      <c r="AO483" s="449">
        <v>4.0999999999999996</v>
      </c>
      <c r="AP483" s="449">
        <v>20150327</v>
      </c>
      <c r="AQ483" s="449" t="s">
        <v>225</v>
      </c>
      <c r="AR483" s="449" t="s">
        <v>225</v>
      </c>
      <c r="AS483" s="449">
        <v>4</v>
      </c>
      <c r="AT483" s="449">
        <v>633877</v>
      </c>
      <c r="AU483" s="449">
        <v>12</v>
      </c>
      <c r="AV483" s="449"/>
      <c r="AW483" s="449"/>
      <c r="AX483" s="449"/>
      <c r="AY483" s="449"/>
      <c r="AZ483" s="449">
        <v>1</v>
      </c>
      <c r="BA483" s="449">
        <v>3</v>
      </c>
      <c r="BB483" s="449">
        <v>2006</v>
      </c>
      <c r="BC483" s="449">
        <v>20070619</v>
      </c>
      <c r="BD483" s="449">
        <v>20070627</v>
      </c>
      <c r="BE483" s="449" t="s">
        <v>559</v>
      </c>
      <c r="BF483" s="449" t="s">
        <v>768</v>
      </c>
      <c r="BG483" s="449" t="s">
        <v>560</v>
      </c>
      <c r="BH483" s="449"/>
      <c r="BI483" s="449" t="s">
        <v>192</v>
      </c>
      <c r="BJ483" s="449" t="s">
        <v>551</v>
      </c>
      <c r="BK483" s="449"/>
      <c r="BL483" s="449">
        <v>8.57</v>
      </c>
      <c r="BM483" s="449">
        <v>90</v>
      </c>
      <c r="BN483" s="449"/>
      <c r="BO483" s="449">
        <v>5000</v>
      </c>
      <c r="BP483" s="449">
        <v>201746</v>
      </c>
      <c r="BQ483" s="449">
        <v>0</v>
      </c>
      <c r="BR483" s="449">
        <v>368</v>
      </c>
      <c r="BS483" s="449">
        <v>5000</v>
      </c>
      <c r="BT483" s="449">
        <v>1101</v>
      </c>
      <c r="BU483" s="449"/>
      <c r="BV483" s="449"/>
      <c r="BW483" s="449"/>
      <c r="BX483" s="449">
        <v>5.4000000000000003E-3</v>
      </c>
      <c r="BY483" s="449"/>
      <c r="BZ483" s="449"/>
      <c r="CA483" s="449"/>
      <c r="CB483" s="449"/>
      <c r="CC483" s="449" t="s">
        <v>561</v>
      </c>
      <c r="CD483" s="449" t="s">
        <v>769</v>
      </c>
      <c r="CE483" s="449" t="s">
        <v>561</v>
      </c>
      <c r="CF483" s="449" t="s">
        <v>231</v>
      </c>
      <c r="CG483" s="449" t="s">
        <v>545</v>
      </c>
      <c r="CH483" s="449" t="s">
        <v>557</v>
      </c>
      <c r="CI483" s="449" t="s">
        <v>195</v>
      </c>
    </row>
    <row r="484" spans="1:87" x14ac:dyDescent="0.3">
      <c r="A484">
        <f t="shared" si="28"/>
        <v>62306</v>
      </c>
      <c r="B484" t="s">
        <v>2677</v>
      </c>
      <c r="C484" s="389" t="str">
        <f t="shared" si="29"/>
        <v>062306</v>
      </c>
      <c r="D484" s="297" t="s">
        <v>124</v>
      </c>
      <c r="E484" s="435" t="s">
        <v>1282</v>
      </c>
      <c r="F484" s="435" t="s">
        <v>1607</v>
      </c>
      <c r="G484" s="435" t="s">
        <v>124</v>
      </c>
      <c r="H484" s="436">
        <v>2005</v>
      </c>
      <c r="I484" s="435" t="s">
        <v>211</v>
      </c>
      <c r="J484" s="435" t="s">
        <v>210</v>
      </c>
      <c r="K484" s="435" t="s">
        <v>1612</v>
      </c>
      <c r="L484" s="437">
        <v>38825</v>
      </c>
      <c r="M484" s="437">
        <v>38825</v>
      </c>
      <c r="N484" s="435" t="s">
        <v>1608</v>
      </c>
      <c r="O484" s="436">
        <v>25700</v>
      </c>
      <c r="P484" s="435" t="s">
        <v>1341</v>
      </c>
      <c r="Q484" s="438"/>
      <c r="R484" s="435" t="s">
        <v>1341</v>
      </c>
      <c r="S484" s="440"/>
      <c r="T484" s="435" t="s">
        <v>1341</v>
      </c>
      <c r="U484" s="438"/>
      <c r="V484" s="435" t="s">
        <v>1341</v>
      </c>
      <c r="W484" s="435" t="s">
        <v>1341</v>
      </c>
      <c r="X484" s="436" t="b">
        <v>0</v>
      </c>
      <c r="Y484" s="435" t="s">
        <v>1341</v>
      </c>
      <c r="Z484" s="435" t="s">
        <v>1341</v>
      </c>
      <c r="AA484" t="str">
        <f t="shared" si="27"/>
        <v>FEATHER R HATCHERY</v>
      </c>
      <c r="AN484" s="449" t="s">
        <v>188</v>
      </c>
      <c r="AO484" s="449">
        <v>4.0999999999999996</v>
      </c>
      <c r="AP484" s="449">
        <v>20150327</v>
      </c>
      <c r="AQ484" s="449" t="s">
        <v>225</v>
      </c>
      <c r="AR484" s="449" t="s">
        <v>225</v>
      </c>
      <c r="AS484" s="449">
        <v>4</v>
      </c>
      <c r="AT484" s="449">
        <v>633878</v>
      </c>
      <c r="AU484" s="449">
        <v>12</v>
      </c>
      <c r="AV484" s="449"/>
      <c r="AW484" s="449"/>
      <c r="AX484" s="449"/>
      <c r="AY484" s="449"/>
      <c r="AZ484" s="449">
        <v>1</v>
      </c>
      <c r="BA484" s="449">
        <v>3</v>
      </c>
      <c r="BB484" s="449">
        <v>2006</v>
      </c>
      <c r="BC484" s="449">
        <v>20070612</v>
      </c>
      <c r="BD484" s="449">
        <v>20070612</v>
      </c>
      <c r="BE484" s="449" t="s">
        <v>1222</v>
      </c>
      <c r="BF484" s="449" t="s">
        <v>1223</v>
      </c>
      <c r="BG484" s="449" t="s">
        <v>1224</v>
      </c>
      <c r="BH484" s="449"/>
      <c r="BI484" s="449" t="s">
        <v>192</v>
      </c>
      <c r="BJ484" s="449" t="s">
        <v>258</v>
      </c>
      <c r="BK484" s="449"/>
      <c r="BL484" s="449">
        <v>6.47</v>
      </c>
      <c r="BM484" s="449"/>
      <c r="BN484" s="449"/>
      <c r="BO484" s="449">
        <v>5000</v>
      </c>
      <c r="BP484" s="449">
        <v>209561</v>
      </c>
      <c r="BQ484" s="449">
        <v>0</v>
      </c>
      <c r="BR484" s="449">
        <v>323</v>
      </c>
      <c r="BS484" s="449"/>
      <c r="BT484" s="449"/>
      <c r="BU484" s="449"/>
      <c r="BV484" s="449"/>
      <c r="BW484" s="449"/>
      <c r="BX484" s="449"/>
      <c r="BY484" s="449"/>
      <c r="BZ484" s="449"/>
      <c r="CA484" s="449"/>
      <c r="CB484" s="449" t="s">
        <v>497</v>
      </c>
      <c r="CC484" s="449" t="s">
        <v>1225</v>
      </c>
      <c r="CD484" s="449" t="s">
        <v>1226</v>
      </c>
      <c r="CE484" s="449" t="s">
        <v>1225</v>
      </c>
      <c r="CF484" s="449" t="s">
        <v>231</v>
      </c>
      <c r="CG484" s="449" t="s">
        <v>1227</v>
      </c>
      <c r="CH484" s="449" t="s">
        <v>1228</v>
      </c>
      <c r="CI484" s="449" t="s">
        <v>195</v>
      </c>
    </row>
    <row r="485" spans="1:87" x14ac:dyDescent="0.3">
      <c r="A485">
        <f t="shared" si="28"/>
        <v>62307</v>
      </c>
      <c r="B485" t="s">
        <v>2677</v>
      </c>
      <c r="C485" s="389" t="str">
        <f t="shared" si="29"/>
        <v>062307</v>
      </c>
      <c r="D485" s="297" t="s">
        <v>124</v>
      </c>
      <c r="E485" s="435" t="s">
        <v>1283</v>
      </c>
      <c r="F485" s="435" t="s">
        <v>1607</v>
      </c>
      <c r="G485" s="435" t="s">
        <v>124</v>
      </c>
      <c r="H485" s="436">
        <v>2005</v>
      </c>
      <c r="I485" s="435" t="s">
        <v>211</v>
      </c>
      <c r="J485" s="435" t="s">
        <v>210</v>
      </c>
      <c r="K485" s="435" t="s">
        <v>1612</v>
      </c>
      <c r="L485" s="437">
        <v>38825</v>
      </c>
      <c r="M485" s="437">
        <v>38825</v>
      </c>
      <c r="N485" s="435" t="s">
        <v>1608</v>
      </c>
      <c r="O485" s="436">
        <v>26200</v>
      </c>
      <c r="P485" s="435" t="s">
        <v>1341</v>
      </c>
      <c r="Q485" s="438"/>
      <c r="R485" s="435" t="s">
        <v>1341</v>
      </c>
      <c r="S485" s="440"/>
      <c r="T485" s="435" t="s">
        <v>1341</v>
      </c>
      <c r="U485" s="441"/>
      <c r="V485" s="435" t="s">
        <v>1341</v>
      </c>
      <c r="W485" s="435" t="s">
        <v>1341</v>
      </c>
      <c r="X485" s="436" t="b">
        <v>0</v>
      </c>
      <c r="Y485" s="435" t="s">
        <v>1341</v>
      </c>
      <c r="Z485" s="435" t="s">
        <v>1341</v>
      </c>
      <c r="AA485" t="str">
        <f t="shared" si="27"/>
        <v>FEATHER R HATCHERY</v>
      </c>
      <c r="AN485" s="449" t="s">
        <v>188</v>
      </c>
      <c r="AO485" s="449">
        <v>4.0999999999999996</v>
      </c>
      <c r="AP485" s="449">
        <v>20150327</v>
      </c>
      <c r="AQ485" s="449" t="s">
        <v>225</v>
      </c>
      <c r="AR485" s="449" t="s">
        <v>225</v>
      </c>
      <c r="AS485" s="449">
        <v>4</v>
      </c>
      <c r="AT485" s="449">
        <v>633882</v>
      </c>
      <c r="AU485" s="449">
        <v>12</v>
      </c>
      <c r="AV485" s="449"/>
      <c r="AW485" s="449"/>
      <c r="AX485" s="449" t="s">
        <v>250</v>
      </c>
      <c r="AY485" s="449">
        <v>4200700000287</v>
      </c>
      <c r="AZ485" s="449">
        <v>1</v>
      </c>
      <c r="BA485" s="449">
        <v>3</v>
      </c>
      <c r="BB485" s="449">
        <v>2006</v>
      </c>
      <c r="BC485" s="449">
        <v>20070522</v>
      </c>
      <c r="BD485" s="449">
        <v>20070601</v>
      </c>
      <c r="BE485" s="449" t="s">
        <v>251</v>
      </c>
      <c r="BF485" s="449" t="s">
        <v>252</v>
      </c>
      <c r="BG485" s="449" t="s">
        <v>253</v>
      </c>
      <c r="BH485" s="449"/>
      <c r="BI485" s="449" t="s">
        <v>192</v>
      </c>
      <c r="BJ485" s="449" t="s">
        <v>258</v>
      </c>
      <c r="BK485" s="449"/>
      <c r="BL485" s="449">
        <v>6.21</v>
      </c>
      <c r="BM485" s="449">
        <v>83</v>
      </c>
      <c r="BN485" s="449"/>
      <c r="BO485" s="449">
        <v>5000</v>
      </c>
      <c r="BP485" s="449">
        <v>204795</v>
      </c>
      <c r="BQ485" s="449"/>
      <c r="BR485" s="449"/>
      <c r="BS485" s="449">
        <v>5000</v>
      </c>
      <c r="BT485" s="449">
        <v>205</v>
      </c>
      <c r="BU485" s="449"/>
      <c r="BV485" s="449"/>
      <c r="BW485" s="449"/>
      <c r="BX485" s="449">
        <v>1E-3</v>
      </c>
      <c r="BY485" s="449"/>
      <c r="BZ485" s="449"/>
      <c r="CA485" s="449"/>
      <c r="CB485" s="449" t="s">
        <v>2594</v>
      </c>
      <c r="CC485" s="449" t="s">
        <v>255</v>
      </c>
      <c r="CD485" s="449" t="s">
        <v>256</v>
      </c>
      <c r="CE485" s="449" t="s">
        <v>255</v>
      </c>
      <c r="CF485" s="449" t="s">
        <v>231</v>
      </c>
      <c r="CG485" s="449" t="s">
        <v>232</v>
      </c>
      <c r="CH485" s="449" t="s">
        <v>257</v>
      </c>
      <c r="CI485" s="449" t="s">
        <v>195</v>
      </c>
    </row>
    <row r="486" spans="1:87" x14ac:dyDescent="0.3">
      <c r="A486">
        <f t="shared" si="28"/>
        <v>62308</v>
      </c>
      <c r="B486" t="s">
        <v>2677</v>
      </c>
      <c r="C486" s="389" t="str">
        <f t="shared" si="29"/>
        <v>062308</v>
      </c>
      <c r="D486" s="297" t="s">
        <v>124</v>
      </c>
      <c r="E486" s="435" t="s">
        <v>1284</v>
      </c>
      <c r="F486" s="435" t="s">
        <v>1607</v>
      </c>
      <c r="G486" s="435" t="s">
        <v>124</v>
      </c>
      <c r="H486" s="436">
        <v>2005</v>
      </c>
      <c r="I486" s="435" t="s">
        <v>211</v>
      </c>
      <c r="J486" s="435" t="s">
        <v>210</v>
      </c>
      <c r="K486" s="435" t="s">
        <v>1612</v>
      </c>
      <c r="L486" s="437">
        <v>38838</v>
      </c>
      <c r="M486" s="437">
        <v>38838</v>
      </c>
      <c r="N486" s="435" t="s">
        <v>1608</v>
      </c>
      <c r="O486" s="436">
        <v>25733</v>
      </c>
      <c r="P486" s="435" t="s">
        <v>1341</v>
      </c>
      <c r="Q486" s="438"/>
      <c r="R486" s="435" t="s">
        <v>1608</v>
      </c>
      <c r="S486" s="436">
        <v>130</v>
      </c>
      <c r="T486" s="435" t="s">
        <v>1341</v>
      </c>
      <c r="U486" s="440"/>
      <c r="V486" s="435" t="s">
        <v>1341</v>
      </c>
      <c r="W486" s="435" t="s">
        <v>1341</v>
      </c>
      <c r="X486" s="436" t="b">
        <v>0</v>
      </c>
      <c r="Y486" s="435" t="s">
        <v>1341</v>
      </c>
      <c r="Z486" s="435" t="s">
        <v>1341</v>
      </c>
      <c r="AA486" t="str">
        <f t="shared" si="27"/>
        <v>FEATHER R HATCHERY</v>
      </c>
      <c r="AN486" s="449" t="s">
        <v>188</v>
      </c>
      <c r="AO486" s="449">
        <v>4.0999999999999996</v>
      </c>
      <c r="AP486" s="449">
        <v>20150327</v>
      </c>
      <c r="AQ486" s="449" t="s">
        <v>225</v>
      </c>
      <c r="AR486" s="449" t="s">
        <v>225</v>
      </c>
      <c r="AS486" s="449">
        <v>4</v>
      </c>
      <c r="AT486" s="449">
        <v>633885</v>
      </c>
      <c r="AU486" s="449">
        <v>12</v>
      </c>
      <c r="AV486" s="449"/>
      <c r="AW486" s="449"/>
      <c r="AX486" s="449"/>
      <c r="AY486" s="449"/>
      <c r="AZ486" s="449">
        <v>1</v>
      </c>
      <c r="BA486" s="449">
        <v>3</v>
      </c>
      <c r="BB486" s="449">
        <v>2006</v>
      </c>
      <c r="BC486" s="449">
        <v>20070517</v>
      </c>
      <c r="BD486" s="449">
        <v>20070529</v>
      </c>
      <c r="BE486" s="449" t="s">
        <v>263</v>
      </c>
      <c r="BF486" s="449" t="s">
        <v>264</v>
      </c>
      <c r="BG486" s="449" t="s">
        <v>265</v>
      </c>
      <c r="BH486" s="449"/>
      <c r="BI486" s="449" t="s">
        <v>192</v>
      </c>
      <c r="BJ486" s="449" t="s">
        <v>258</v>
      </c>
      <c r="BK486" s="449"/>
      <c r="BL486" s="449">
        <v>6.44</v>
      </c>
      <c r="BM486" s="449">
        <v>86</v>
      </c>
      <c r="BN486" s="449"/>
      <c r="BO486" s="449">
        <v>5000</v>
      </c>
      <c r="BP486" s="449">
        <v>197300</v>
      </c>
      <c r="BQ486" s="449">
        <v>0</v>
      </c>
      <c r="BR486" s="449">
        <v>5064</v>
      </c>
      <c r="BS486" s="449">
        <v>5000</v>
      </c>
      <c r="BT486" s="449">
        <v>197</v>
      </c>
      <c r="BU486" s="449"/>
      <c r="BV486" s="449"/>
      <c r="BW486" s="449"/>
      <c r="BX486" s="449">
        <v>1E-3</v>
      </c>
      <c r="BY486" s="449"/>
      <c r="BZ486" s="449"/>
      <c r="CA486" s="449"/>
      <c r="CB486" s="449" t="s">
        <v>303</v>
      </c>
      <c r="CC486" s="449" t="s">
        <v>266</v>
      </c>
      <c r="CD486" s="449" t="s">
        <v>267</v>
      </c>
      <c r="CE486" s="449" t="s">
        <v>266</v>
      </c>
      <c r="CF486" s="449" t="s">
        <v>231</v>
      </c>
      <c r="CG486" s="449" t="s">
        <v>232</v>
      </c>
      <c r="CH486" s="449" t="s">
        <v>268</v>
      </c>
      <c r="CI486" s="449" t="s">
        <v>195</v>
      </c>
    </row>
    <row r="487" spans="1:87" x14ac:dyDescent="0.3">
      <c r="A487">
        <f t="shared" si="28"/>
        <v>62309</v>
      </c>
      <c r="B487" t="s">
        <v>2677</v>
      </c>
      <c r="C487" s="389" t="str">
        <f t="shared" si="29"/>
        <v>062309</v>
      </c>
      <c r="D487" s="297" t="s">
        <v>124</v>
      </c>
      <c r="E487" s="435" t="s">
        <v>1285</v>
      </c>
      <c r="F487" s="435" t="s">
        <v>1607</v>
      </c>
      <c r="G487" s="435" t="s">
        <v>124</v>
      </c>
      <c r="H487" s="436">
        <v>2005</v>
      </c>
      <c r="I487" s="435" t="s">
        <v>211</v>
      </c>
      <c r="J487" s="435" t="s">
        <v>210</v>
      </c>
      <c r="K487" s="435" t="s">
        <v>1612</v>
      </c>
      <c r="L487" s="437">
        <v>38838</v>
      </c>
      <c r="M487" s="437">
        <v>38838</v>
      </c>
      <c r="N487" s="435" t="s">
        <v>1608</v>
      </c>
      <c r="O487" s="436">
        <v>25919</v>
      </c>
      <c r="P487" s="435" t="s">
        <v>1341</v>
      </c>
      <c r="Q487" s="438"/>
      <c r="R487" s="435" t="s">
        <v>1608</v>
      </c>
      <c r="S487" s="436">
        <v>877</v>
      </c>
      <c r="T487" s="435" t="s">
        <v>1341</v>
      </c>
      <c r="U487" s="440"/>
      <c r="V487" s="435" t="s">
        <v>1341</v>
      </c>
      <c r="W487" s="435" t="s">
        <v>1341</v>
      </c>
      <c r="X487" s="436" t="b">
        <v>0</v>
      </c>
      <c r="Y487" s="435" t="s">
        <v>1341</v>
      </c>
      <c r="Z487" s="435" t="s">
        <v>1341</v>
      </c>
      <c r="AA487" t="str">
        <f t="shared" si="27"/>
        <v>FEATHER R HATCHERY</v>
      </c>
      <c r="AN487" s="449" t="s">
        <v>188</v>
      </c>
      <c r="AO487" s="449">
        <v>4.0999999999999996</v>
      </c>
      <c r="AP487" s="449">
        <v>20150327</v>
      </c>
      <c r="AQ487" s="449" t="s">
        <v>225</v>
      </c>
      <c r="AR487" s="449" t="s">
        <v>225</v>
      </c>
      <c r="AS487" s="449">
        <v>4</v>
      </c>
      <c r="AT487" s="449">
        <v>633886</v>
      </c>
      <c r="AU487" s="449">
        <v>12</v>
      </c>
      <c r="AV487" s="449"/>
      <c r="AW487" s="449"/>
      <c r="AX487" s="449"/>
      <c r="AY487" s="449"/>
      <c r="AZ487" s="449">
        <v>1</v>
      </c>
      <c r="BA487" s="449">
        <v>3</v>
      </c>
      <c r="BB487" s="449">
        <v>2006</v>
      </c>
      <c r="BC487" s="449">
        <v>20070526</v>
      </c>
      <c r="BD487" s="449">
        <v>20070526</v>
      </c>
      <c r="BE487" s="449" t="s">
        <v>494</v>
      </c>
      <c r="BF487" s="449" t="s">
        <v>495</v>
      </c>
      <c r="BG487" s="449" t="s">
        <v>496</v>
      </c>
      <c r="BH487" s="449"/>
      <c r="BI487" s="449" t="s">
        <v>192</v>
      </c>
      <c r="BJ487" s="449" t="s">
        <v>193</v>
      </c>
      <c r="BK487" s="449"/>
      <c r="BL487" s="449">
        <v>5.66</v>
      </c>
      <c r="BM487" s="449">
        <v>81</v>
      </c>
      <c r="BN487" s="449"/>
      <c r="BO487" s="449">
        <v>5000</v>
      </c>
      <c r="BP487" s="449">
        <v>200790</v>
      </c>
      <c r="BQ487" s="449">
        <v>0</v>
      </c>
      <c r="BR487" s="449">
        <v>404</v>
      </c>
      <c r="BS487" s="449">
        <v>5000</v>
      </c>
      <c r="BT487" s="449">
        <v>806</v>
      </c>
      <c r="BU487" s="449"/>
      <c r="BV487" s="449"/>
      <c r="BW487" s="449"/>
      <c r="BX487" s="449">
        <v>4.0000000000000001E-3</v>
      </c>
      <c r="BY487" s="449"/>
      <c r="BZ487" s="449"/>
      <c r="CA487" s="449"/>
      <c r="CB487" s="449"/>
      <c r="CC487" s="449" t="s">
        <v>498</v>
      </c>
      <c r="CD487" s="449" t="s">
        <v>499</v>
      </c>
      <c r="CE487" s="449" t="s">
        <v>498</v>
      </c>
      <c r="CF487" s="449" t="s">
        <v>231</v>
      </c>
      <c r="CG487" s="449" t="s">
        <v>500</v>
      </c>
      <c r="CH487" s="449" t="s">
        <v>501</v>
      </c>
      <c r="CI487" s="449" t="s">
        <v>195</v>
      </c>
    </row>
    <row r="488" spans="1:87" x14ac:dyDescent="0.3">
      <c r="A488">
        <f t="shared" si="28"/>
        <v>53794</v>
      </c>
      <c r="B488" t="s">
        <v>2677</v>
      </c>
      <c r="C488" s="389" t="str">
        <f t="shared" si="29"/>
        <v>053794</v>
      </c>
      <c r="D488" s="297" t="s">
        <v>124</v>
      </c>
      <c r="E488" s="435" t="s">
        <v>1258</v>
      </c>
      <c r="F488" s="435" t="s">
        <v>1607</v>
      </c>
      <c r="G488" s="435" t="s">
        <v>124</v>
      </c>
      <c r="H488" s="436">
        <v>2006</v>
      </c>
      <c r="I488" s="435" t="s">
        <v>190</v>
      </c>
      <c r="J488" s="435" t="s">
        <v>190</v>
      </c>
      <c r="K488" s="435" t="s">
        <v>1612</v>
      </c>
      <c r="L488" s="437">
        <v>39184</v>
      </c>
      <c r="M488" s="437">
        <v>39185</v>
      </c>
      <c r="N488" s="435" t="s">
        <v>1608</v>
      </c>
      <c r="O488" s="436">
        <v>1278401</v>
      </c>
      <c r="P488" s="435" t="s">
        <v>1341</v>
      </c>
      <c r="Q488" s="438"/>
      <c r="R488" s="435" t="s">
        <v>1613</v>
      </c>
      <c r="S488" s="436">
        <v>3825433</v>
      </c>
      <c r="T488" s="435" t="s">
        <v>1341</v>
      </c>
      <c r="U488" s="440"/>
      <c r="V488" s="435" t="s">
        <v>1341</v>
      </c>
      <c r="W488" s="435" t="s">
        <v>1341</v>
      </c>
      <c r="X488" s="436" t="b">
        <v>0</v>
      </c>
      <c r="Y488" s="435" t="s">
        <v>1341</v>
      </c>
      <c r="Z488" s="435" t="s">
        <v>1341</v>
      </c>
      <c r="AA488" t="str">
        <f t="shared" si="27"/>
        <v>COLEMAN NFH</v>
      </c>
      <c r="AN488" s="449" t="s">
        <v>188</v>
      </c>
      <c r="AO488" s="449">
        <v>4.0999999999999996</v>
      </c>
      <c r="AP488" s="449">
        <v>20150327</v>
      </c>
      <c r="AQ488" s="449" t="s">
        <v>225</v>
      </c>
      <c r="AR488" s="449" t="s">
        <v>225</v>
      </c>
      <c r="AS488" s="449">
        <v>4</v>
      </c>
      <c r="AT488" s="449">
        <v>633887</v>
      </c>
      <c r="AU488" s="449">
        <v>12</v>
      </c>
      <c r="AV488" s="449"/>
      <c r="AW488" s="449"/>
      <c r="AX488" s="449" t="s">
        <v>250</v>
      </c>
      <c r="AY488" s="449">
        <v>4200700000223</v>
      </c>
      <c r="AZ488" s="449">
        <v>1</v>
      </c>
      <c r="BA488" s="449">
        <v>2</v>
      </c>
      <c r="BB488" s="449">
        <v>2006</v>
      </c>
      <c r="BC488" s="449">
        <v>20070611</v>
      </c>
      <c r="BD488" s="449">
        <v>20070614</v>
      </c>
      <c r="BE488" s="449" t="s">
        <v>429</v>
      </c>
      <c r="BF488" s="449" t="s">
        <v>430</v>
      </c>
      <c r="BG488" s="449" t="s">
        <v>422</v>
      </c>
      <c r="BH488" s="449"/>
      <c r="BI488" s="449" t="s">
        <v>192</v>
      </c>
      <c r="BJ488" s="449" t="s">
        <v>279</v>
      </c>
      <c r="BK488" s="449"/>
      <c r="BL488" s="449">
        <v>5.33</v>
      </c>
      <c r="BM488" s="449">
        <v>80</v>
      </c>
      <c r="BN488" s="449"/>
      <c r="BO488" s="449">
        <v>5000</v>
      </c>
      <c r="BP488" s="449">
        <v>205344</v>
      </c>
      <c r="BQ488" s="449"/>
      <c r="BR488" s="449"/>
      <c r="BS488" s="449">
        <v>5000</v>
      </c>
      <c r="BT488" s="449">
        <v>804</v>
      </c>
      <c r="BU488" s="449"/>
      <c r="BV488" s="449"/>
      <c r="BW488" s="449"/>
      <c r="BX488" s="449">
        <v>3.8999999999999998E-3</v>
      </c>
      <c r="BY488" s="449"/>
      <c r="BZ488" s="449"/>
      <c r="CA488" s="449"/>
      <c r="CB488" s="449"/>
      <c r="CC488" s="449" t="s">
        <v>431</v>
      </c>
      <c r="CD488" s="449" t="s">
        <v>432</v>
      </c>
      <c r="CE488" s="449" t="s">
        <v>426</v>
      </c>
      <c r="CF488" s="449" t="s">
        <v>231</v>
      </c>
      <c r="CG488" s="449" t="s">
        <v>427</v>
      </c>
      <c r="CH488" s="449" t="s">
        <v>428</v>
      </c>
      <c r="CI488" s="449" t="s">
        <v>195</v>
      </c>
    </row>
    <row r="489" spans="1:87" x14ac:dyDescent="0.3">
      <c r="A489">
        <f t="shared" si="28"/>
        <v>53795</v>
      </c>
      <c r="B489" t="s">
        <v>2677</v>
      </c>
      <c r="C489" s="389" t="str">
        <f t="shared" si="29"/>
        <v>053795</v>
      </c>
      <c r="D489" s="297" t="s">
        <v>124</v>
      </c>
      <c r="E489" s="435" t="s">
        <v>1259</v>
      </c>
      <c r="F489" s="435" t="s">
        <v>1607</v>
      </c>
      <c r="G489" s="435" t="s">
        <v>124</v>
      </c>
      <c r="H489" s="436">
        <v>2006</v>
      </c>
      <c r="I489" s="435" t="s">
        <v>190</v>
      </c>
      <c r="J489" s="435" t="s">
        <v>190</v>
      </c>
      <c r="K489" s="435" t="s">
        <v>1612</v>
      </c>
      <c r="L489" s="437">
        <v>39195</v>
      </c>
      <c r="M489" s="437">
        <v>39197</v>
      </c>
      <c r="N489" s="435" t="s">
        <v>1608</v>
      </c>
      <c r="O489" s="436">
        <v>1432683</v>
      </c>
      <c r="P489" s="435" t="s">
        <v>1341</v>
      </c>
      <c r="Q489" s="438"/>
      <c r="R489" s="435" t="s">
        <v>1608</v>
      </c>
      <c r="S489" s="436">
        <v>1856</v>
      </c>
      <c r="T489" s="435" t="s">
        <v>1613</v>
      </c>
      <c r="U489" s="436">
        <v>4252400</v>
      </c>
      <c r="V489" s="435" t="s">
        <v>1341</v>
      </c>
      <c r="W489" s="435" t="s">
        <v>1341</v>
      </c>
      <c r="X489" s="436" t="b">
        <v>0</v>
      </c>
      <c r="Y489" s="435" t="s">
        <v>1341</v>
      </c>
      <c r="Z489" s="435" t="s">
        <v>1341</v>
      </c>
      <c r="AA489" t="str">
        <f t="shared" si="27"/>
        <v>COLEMAN NFH</v>
      </c>
      <c r="AN489" s="449" t="s">
        <v>188</v>
      </c>
      <c r="AO489" s="449">
        <v>4.0999999999999996</v>
      </c>
      <c r="AP489" s="449">
        <v>20150327</v>
      </c>
      <c r="AQ489" s="449" t="s">
        <v>225</v>
      </c>
      <c r="AR489" s="449" t="s">
        <v>225</v>
      </c>
      <c r="AS489" s="449">
        <v>4</v>
      </c>
      <c r="AT489" s="449">
        <v>633889</v>
      </c>
      <c r="AU489" s="449">
        <v>12</v>
      </c>
      <c r="AV489" s="449"/>
      <c r="AW489" s="449"/>
      <c r="AX489" s="449"/>
      <c r="AY489" s="449"/>
      <c r="AZ489" s="449">
        <v>1</v>
      </c>
      <c r="BA489" s="449">
        <v>3</v>
      </c>
      <c r="BB489" s="449">
        <v>2006</v>
      </c>
      <c r="BC489" s="449">
        <v>20070605</v>
      </c>
      <c r="BD489" s="449">
        <v>20070605</v>
      </c>
      <c r="BE489" s="449" t="s">
        <v>226</v>
      </c>
      <c r="BF489" s="449" t="s">
        <v>227</v>
      </c>
      <c r="BG489" s="449" t="s">
        <v>228</v>
      </c>
      <c r="BH489" s="449"/>
      <c r="BI489" s="449" t="s">
        <v>192</v>
      </c>
      <c r="BJ489" s="449" t="s">
        <v>193</v>
      </c>
      <c r="BK489" s="449"/>
      <c r="BL489" s="449">
        <v>7.19</v>
      </c>
      <c r="BM489" s="449">
        <v>89</v>
      </c>
      <c r="BN489" s="449"/>
      <c r="BO489" s="449">
        <v>5000</v>
      </c>
      <c r="BP489" s="449">
        <v>195828</v>
      </c>
      <c r="BQ489" s="449">
        <v>0</v>
      </c>
      <c r="BR489" s="449">
        <v>1065</v>
      </c>
      <c r="BS489" s="449">
        <v>5000</v>
      </c>
      <c r="BT489" s="449">
        <v>3996</v>
      </c>
      <c r="BU489" s="449"/>
      <c r="BV489" s="449"/>
      <c r="BW489" s="449"/>
      <c r="BX489" s="449">
        <v>0.02</v>
      </c>
      <c r="BY489" s="449"/>
      <c r="BZ489" s="449"/>
      <c r="CA489" s="449"/>
      <c r="CB489" s="449"/>
      <c r="CC489" s="449" t="s">
        <v>229</v>
      </c>
      <c r="CD489" s="449" t="s">
        <v>230</v>
      </c>
      <c r="CE489" s="449" t="s">
        <v>229</v>
      </c>
      <c r="CF489" s="449" t="s">
        <v>231</v>
      </c>
      <c r="CG489" s="449" t="s">
        <v>232</v>
      </c>
      <c r="CH489" s="449" t="s">
        <v>233</v>
      </c>
      <c r="CI489" s="449" t="s">
        <v>195</v>
      </c>
    </row>
    <row r="490" spans="1:87" x14ac:dyDescent="0.3">
      <c r="A490">
        <f t="shared" si="28"/>
        <v>53796</v>
      </c>
      <c r="B490" t="s">
        <v>2677</v>
      </c>
      <c r="C490" s="389" t="str">
        <f t="shared" si="29"/>
        <v>053796</v>
      </c>
      <c r="D490" s="297" t="s">
        <v>124</v>
      </c>
      <c r="E490" s="435" t="s">
        <v>1260</v>
      </c>
      <c r="F490" s="435" t="s">
        <v>1607</v>
      </c>
      <c r="G490" s="435" t="s">
        <v>124</v>
      </c>
      <c r="H490" s="436">
        <v>2006</v>
      </c>
      <c r="I490" s="435" t="s">
        <v>190</v>
      </c>
      <c r="J490" s="435" t="s">
        <v>190</v>
      </c>
      <c r="K490" s="435" t="s">
        <v>1612</v>
      </c>
      <c r="L490" s="437">
        <v>39195</v>
      </c>
      <c r="M490" s="437">
        <v>39197</v>
      </c>
      <c r="N490" s="435" t="s">
        <v>1608</v>
      </c>
      <c r="O490" s="436">
        <v>64885</v>
      </c>
      <c r="P490" s="435" t="s">
        <v>1341</v>
      </c>
      <c r="Q490" s="438"/>
      <c r="R490" s="435" t="s">
        <v>1608</v>
      </c>
      <c r="S490" s="436">
        <v>783</v>
      </c>
      <c r="T490" s="435" t="s">
        <v>1613</v>
      </c>
      <c r="U490" s="436">
        <v>171202</v>
      </c>
      <c r="V490" s="435" t="s">
        <v>1341</v>
      </c>
      <c r="W490" s="435" t="s">
        <v>1341</v>
      </c>
      <c r="X490" s="436" t="b">
        <v>0</v>
      </c>
      <c r="Y490" s="435" t="s">
        <v>1341</v>
      </c>
      <c r="Z490" s="435" t="s">
        <v>1341</v>
      </c>
      <c r="AA490" t="str">
        <f t="shared" si="27"/>
        <v>COLEMAN NFH</v>
      </c>
      <c r="AN490" s="449" t="s">
        <v>188</v>
      </c>
      <c r="AO490" s="449">
        <v>4.0999999999999996</v>
      </c>
      <c r="AP490" s="449">
        <v>20150327</v>
      </c>
      <c r="AQ490" s="449" t="s">
        <v>225</v>
      </c>
      <c r="AR490" s="449" t="s">
        <v>225</v>
      </c>
      <c r="AS490" s="449">
        <v>4</v>
      </c>
      <c r="AT490" s="449">
        <v>633890</v>
      </c>
      <c r="AU490" s="449">
        <v>12</v>
      </c>
      <c r="AV490" s="449"/>
      <c r="AW490" s="449"/>
      <c r="AX490" s="449"/>
      <c r="AY490" s="449"/>
      <c r="AZ490" s="449">
        <v>1</v>
      </c>
      <c r="BA490" s="449">
        <v>3</v>
      </c>
      <c r="BB490" s="449">
        <v>2006</v>
      </c>
      <c r="BC490" s="449">
        <v>20070529</v>
      </c>
      <c r="BD490" s="449">
        <v>20070529</v>
      </c>
      <c r="BE490" s="449" t="s">
        <v>1229</v>
      </c>
      <c r="BF490" s="449" t="s">
        <v>1230</v>
      </c>
      <c r="BG490" s="449" t="s">
        <v>1231</v>
      </c>
      <c r="BH490" s="449"/>
      <c r="BI490" s="449" t="s">
        <v>192</v>
      </c>
      <c r="BJ490" s="449"/>
      <c r="BK490" s="449"/>
      <c r="BL490" s="449">
        <v>5.81</v>
      </c>
      <c r="BM490" s="449">
        <v>3</v>
      </c>
      <c r="BN490" s="449"/>
      <c r="BO490" s="449">
        <v>5000</v>
      </c>
      <c r="BP490" s="449">
        <v>289077</v>
      </c>
      <c r="BQ490" s="449"/>
      <c r="BR490" s="449"/>
      <c r="BS490" s="449">
        <v>5000</v>
      </c>
      <c r="BT490" s="449">
        <v>1278</v>
      </c>
      <c r="BU490" s="449"/>
      <c r="BV490" s="449"/>
      <c r="BW490" s="449"/>
      <c r="BX490" s="449">
        <v>4.4000000000000003E-3</v>
      </c>
      <c r="BY490" s="449"/>
      <c r="BZ490" s="449"/>
      <c r="CA490" s="449"/>
      <c r="CB490" s="449"/>
      <c r="CC490" s="449" t="s">
        <v>1232</v>
      </c>
      <c r="CD490" s="449" t="s">
        <v>1233</v>
      </c>
      <c r="CE490" s="449" t="s">
        <v>1234</v>
      </c>
      <c r="CF490" s="449" t="s">
        <v>231</v>
      </c>
      <c r="CG490" s="449" t="s">
        <v>1227</v>
      </c>
      <c r="CH490" s="449" t="s">
        <v>1228</v>
      </c>
      <c r="CI490" s="449" t="s">
        <v>195</v>
      </c>
    </row>
    <row r="491" spans="1:87" x14ac:dyDescent="0.3">
      <c r="A491">
        <f t="shared" si="28"/>
        <v>53797</v>
      </c>
      <c r="B491" t="s">
        <v>2677</v>
      </c>
      <c r="C491" s="389" t="str">
        <f t="shared" si="29"/>
        <v>053797</v>
      </c>
      <c r="D491" s="297" t="s">
        <v>124</v>
      </c>
      <c r="E491" s="435" t="s">
        <v>1261</v>
      </c>
      <c r="F491" s="435" t="s">
        <v>1607</v>
      </c>
      <c r="G491" s="435" t="s">
        <v>124</v>
      </c>
      <c r="H491" s="436">
        <v>2006</v>
      </c>
      <c r="I491" s="435" t="s">
        <v>190</v>
      </c>
      <c r="J491" s="435" t="s">
        <v>190</v>
      </c>
      <c r="K491" s="435" t="s">
        <v>1612</v>
      </c>
      <c r="L491" s="437">
        <v>39195</v>
      </c>
      <c r="M491" s="437">
        <v>39197</v>
      </c>
      <c r="N491" s="435" t="s">
        <v>1608</v>
      </c>
      <c r="O491" s="436">
        <v>46377</v>
      </c>
      <c r="P491" s="435" t="s">
        <v>1341</v>
      </c>
      <c r="Q491" s="438"/>
      <c r="R491" s="435" t="s">
        <v>1608</v>
      </c>
      <c r="S491" s="436">
        <v>560</v>
      </c>
      <c r="T491" s="435" t="s">
        <v>1613</v>
      </c>
      <c r="U491" s="436">
        <v>189933</v>
      </c>
      <c r="V491" s="435" t="s">
        <v>1341</v>
      </c>
      <c r="W491" s="435" t="s">
        <v>1341</v>
      </c>
      <c r="X491" s="436" t="b">
        <v>0</v>
      </c>
      <c r="Y491" s="435" t="s">
        <v>1341</v>
      </c>
      <c r="Z491" s="435" t="s">
        <v>1341</v>
      </c>
      <c r="AA491" t="str">
        <f t="shared" si="27"/>
        <v>COLEMAN NFH</v>
      </c>
      <c r="AN491" s="449" t="s">
        <v>188</v>
      </c>
      <c r="AO491" s="449">
        <v>4.0999999999999996</v>
      </c>
      <c r="AP491" s="449">
        <v>20150327</v>
      </c>
      <c r="AQ491" s="449" t="s">
        <v>225</v>
      </c>
      <c r="AR491" s="449" t="s">
        <v>225</v>
      </c>
      <c r="AS491" s="449">
        <v>4</v>
      </c>
      <c r="AT491" s="449">
        <v>633891</v>
      </c>
      <c r="AU491" s="449">
        <v>12</v>
      </c>
      <c r="AV491" s="449"/>
      <c r="AW491" s="449"/>
      <c r="AX491" s="449"/>
      <c r="AY491" s="449"/>
      <c r="AZ491" s="449">
        <v>1</v>
      </c>
      <c r="BA491" s="449">
        <v>3</v>
      </c>
      <c r="BB491" s="449">
        <v>2006</v>
      </c>
      <c r="BC491" s="449">
        <v>20070530</v>
      </c>
      <c r="BD491" s="449">
        <v>20070530</v>
      </c>
      <c r="BE491" s="449" t="s">
        <v>1235</v>
      </c>
      <c r="BF491" s="449" t="s">
        <v>1236</v>
      </c>
      <c r="BG491" s="449" t="s">
        <v>1237</v>
      </c>
      <c r="BH491" s="449"/>
      <c r="BI491" s="449" t="s">
        <v>192</v>
      </c>
      <c r="BJ491" s="449" t="s">
        <v>193</v>
      </c>
      <c r="BK491" s="449"/>
      <c r="BL491" s="449">
        <v>6.57</v>
      </c>
      <c r="BM491" s="449">
        <v>92</v>
      </c>
      <c r="BN491" s="449"/>
      <c r="BO491" s="449">
        <v>5000</v>
      </c>
      <c r="BP491" s="449">
        <v>199782</v>
      </c>
      <c r="BQ491" s="449">
        <v>0</v>
      </c>
      <c r="BR491" s="449">
        <v>1818</v>
      </c>
      <c r="BS491" s="449">
        <v>5000</v>
      </c>
      <c r="BT491" s="449">
        <v>400</v>
      </c>
      <c r="BU491" s="449"/>
      <c r="BV491" s="449"/>
      <c r="BW491" s="449"/>
      <c r="BX491" s="449">
        <v>2E-3</v>
      </c>
      <c r="BY491" s="449"/>
      <c r="BZ491" s="449"/>
      <c r="CA491" s="449"/>
      <c r="CB491" s="449"/>
      <c r="CC491" s="449" t="s">
        <v>1238</v>
      </c>
      <c r="CD491" s="449" t="s">
        <v>1239</v>
      </c>
      <c r="CE491" s="449" t="s">
        <v>1240</v>
      </c>
      <c r="CF491" s="449" t="s">
        <v>231</v>
      </c>
      <c r="CG491" s="449" t="s">
        <v>1227</v>
      </c>
      <c r="CH491" s="449" t="s">
        <v>1241</v>
      </c>
      <c r="CI491" s="449" t="s">
        <v>195</v>
      </c>
    </row>
    <row r="492" spans="1:87" x14ac:dyDescent="0.3">
      <c r="A492">
        <f t="shared" si="28"/>
        <v>53798</v>
      </c>
      <c r="B492" t="s">
        <v>2677</v>
      </c>
      <c r="C492" s="389" t="str">
        <f t="shared" si="29"/>
        <v>053798</v>
      </c>
      <c r="D492" s="297" t="s">
        <v>124</v>
      </c>
      <c r="E492" s="435" t="s">
        <v>1262</v>
      </c>
      <c r="F492" s="435" t="s">
        <v>1607</v>
      </c>
      <c r="G492" s="435" t="s">
        <v>124</v>
      </c>
      <c r="H492" s="436">
        <v>2006</v>
      </c>
      <c r="I492" s="435" t="s">
        <v>190</v>
      </c>
      <c r="J492" s="435" t="s">
        <v>190</v>
      </c>
      <c r="K492" s="435" t="s">
        <v>1612</v>
      </c>
      <c r="L492" s="437">
        <v>39195</v>
      </c>
      <c r="M492" s="437">
        <v>39197</v>
      </c>
      <c r="N492" s="435" t="s">
        <v>1608</v>
      </c>
      <c r="O492" s="436">
        <v>64093</v>
      </c>
      <c r="P492" s="435" t="s">
        <v>1341</v>
      </c>
      <c r="Q492" s="438"/>
      <c r="R492" s="435" t="s">
        <v>1608</v>
      </c>
      <c r="S492" s="436">
        <v>1870</v>
      </c>
      <c r="T492" s="435" t="s">
        <v>1613</v>
      </c>
      <c r="U492" s="436">
        <v>146301</v>
      </c>
      <c r="V492" s="435" t="s">
        <v>1341</v>
      </c>
      <c r="W492" s="435" t="s">
        <v>1341</v>
      </c>
      <c r="X492" s="436" t="b">
        <v>0</v>
      </c>
      <c r="Y492" s="435" t="s">
        <v>1341</v>
      </c>
      <c r="Z492" s="435" t="s">
        <v>1341</v>
      </c>
      <c r="AA492" t="str">
        <f t="shared" si="27"/>
        <v>COLEMAN NFH</v>
      </c>
      <c r="AN492" s="449" t="s">
        <v>188</v>
      </c>
      <c r="AO492" s="449">
        <v>4.0999999999999996</v>
      </c>
      <c r="AP492" s="449">
        <v>20150327</v>
      </c>
      <c r="AQ492" s="449" t="s">
        <v>225</v>
      </c>
      <c r="AR492" s="449" t="s">
        <v>225</v>
      </c>
      <c r="AS492" s="449">
        <v>4</v>
      </c>
      <c r="AT492" s="449">
        <v>633894</v>
      </c>
      <c r="AU492" s="449">
        <v>12</v>
      </c>
      <c r="AV492" s="449"/>
      <c r="AW492" s="449"/>
      <c r="AX492" s="449"/>
      <c r="AY492" s="449"/>
      <c r="AZ492" s="449">
        <v>1</v>
      </c>
      <c r="BA492" s="449">
        <v>3</v>
      </c>
      <c r="BB492" s="449">
        <v>2006</v>
      </c>
      <c r="BC492" s="449">
        <v>20070615</v>
      </c>
      <c r="BD492" s="449">
        <v>20070622</v>
      </c>
      <c r="BE492" s="449" t="s">
        <v>869</v>
      </c>
      <c r="BF492" s="449" t="s">
        <v>877</v>
      </c>
      <c r="BG492" s="449" t="s">
        <v>878</v>
      </c>
      <c r="BH492" s="449"/>
      <c r="BI492" s="449" t="s">
        <v>192</v>
      </c>
      <c r="BJ492" s="449" t="s">
        <v>193</v>
      </c>
      <c r="BK492" s="449"/>
      <c r="BL492" s="449">
        <v>10.3</v>
      </c>
      <c r="BM492" s="449">
        <v>97</v>
      </c>
      <c r="BN492" s="449"/>
      <c r="BO492" s="449">
        <v>5000</v>
      </c>
      <c r="BP492" s="449">
        <v>202000</v>
      </c>
      <c r="BQ492" s="449"/>
      <c r="BR492" s="449"/>
      <c r="BS492" s="449"/>
      <c r="BT492" s="449"/>
      <c r="BU492" s="449"/>
      <c r="BV492" s="449"/>
      <c r="BW492" s="449"/>
      <c r="BX492" s="449"/>
      <c r="BY492" s="449"/>
      <c r="BZ492" s="449"/>
      <c r="CA492" s="449"/>
      <c r="CB492" s="449"/>
      <c r="CC492" s="449" t="s">
        <v>872</v>
      </c>
      <c r="CD492" s="449" t="s">
        <v>879</v>
      </c>
      <c r="CE492" s="449" t="s">
        <v>880</v>
      </c>
      <c r="CF492" s="449" t="s">
        <v>231</v>
      </c>
      <c r="CG492" s="449" t="s">
        <v>875</v>
      </c>
      <c r="CH492" s="449" t="s">
        <v>876</v>
      </c>
      <c r="CI492" s="449" t="s">
        <v>195</v>
      </c>
    </row>
    <row r="493" spans="1:87" x14ac:dyDescent="0.3">
      <c r="A493">
        <f t="shared" si="28"/>
        <v>53799</v>
      </c>
      <c r="B493" t="s">
        <v>2677</v>
      </c>
      <c r="C493" s="389" t="str">
        <f t="shared" si="29"/>
        <v>053799</v>
      </c>
      <c r="D493" s="297" t="s">
        <v>124</v>
      </c>
      <c r="E493" s="435" t="s">
        <v>1263</v>
      </c>
      <c r="F493" s="435" t="s">
        <v>1607</v>
      </c>
      <c r="G493" s="435" t="s">
        <v>124</v>
      </c>
      <c r="H493" s="436">
        <v>2006</v>
      </c>
      <c r="I493" s="435" t="s">
        <v>190</v>
      </c>
      <c r="J493" s="435" t="s">
        <v>190</v>
      </c>
      <c r="K493" s="435" t="s">
        <v>1612</v>
      </c>
      <c r="L493" s="437">
        <v>39195</v>
      </c>
      <c r="M493" s="437">
        <v>39197</v>
      </c>
      <c r="N493" s="435" t="s">
        <v>1608</v>
      </c>
      <c r="O493" s="436">
        <v>39208</v>
      </c>
      <c r="P493" s="435" t="s">
        <v>1341</v>
      </c>
      <c r="Q493" s="438"/>
      <c r="R493" s="435" t="s">
        <v>1608</v>
      </c>
      <c r="S493" s="436">
        <v>1144</v>
      </c>
      <c r="T493" s="435" t="s">
        <v>1613</v>
      </c>
      <c r="U493" s="436">
        <v>171912</v>
      </c>
      <c r="V493" s="435" t="s">
        <v>1341</v>
      </c>
      <c r="W493" s="435" t="s">
        <v>1341</v>
      </c>
      <c r="X493" s="436" t="b">
        <v>0</v>
      </c>
      <c r="Y493" s="435" t="s">
        <v>1341</v>
      </c>
      <c r="Z493" s="435" t="s">
        <v>1341</v>
      </c>
      <c r="AA493" t="str">
        <f t="shared" si="27"/>
        <v>COLEMAN NFH</v>
      </c>
      <c r="AN493" s="449" t="s">
        <v>188</v>
      </c>
      <c r="AO493" s="449">
        <v>4.0999999999999996</v>
      </c>
      <c r="AP493" s="449">
        <v>20150327</v>
      </c>
      <c r="AQ493" s="449" t="s">
        <v>225</v>
      </c>
      <c r="AR493" s="449" t="s">
        <v>225</v>
      </c>
      <c r="AS493" s="449">
        <v>4</v>
      </c>
      <c r="AT493" s="449">
        <v>633964</v>
      </c>
      <c r="AU493" s="449">
        <v>12</v>
      </c>
      <c r="AV493" s="449"/>
      <c r="AW493" s="449"/>
      <c r="AX493" s="449"/>
      <c r="AY493" s="449"/>
      <c r="AZ493" s="449">
        <v>1</v>
      </c>
      <c r="BA493" s="449">
        <v>3</v>
      </c>
      <c r="BB493" s="449">
        <v>2006</v>
      </c>
      <c r="BC493" s="449">
        <v>20070626</v>
      </c>
      <c r="BD493" s="449">
        <v>20070626</v>
      </c>
      <c r="BE493" s="449" t="s">
        <v>288</v>
      </c>
      <c r="BF493" s="449" t="s">
        <v>296</v>
      </c>
      <c r="BG493" s="449" t="s">
        <v>290</v>
      </c>
      <c r="BH493" s="449"/>
      <c r="BI493" s="449" t="s">
        <v>192</v>
      </c>
      <c r="BJ493" s="449"/>
      <c r="BK493" s="449"/>
      <c r="BL493" s="449">
        <v>20.260000000000002</v>
      </c>
      <c r="BM493" s="449">
        <v>112</v>
      </c>
      <c r="BN493" s="449"/>
      <c r="BO493" s="449">
        <v>5000</v>
      </c>
      <c r="BP493" s="449">
        <v>97589</v>
      </c>
      <c r="BQ493" s="449">
        <v>0</v>
      </c>
      <c r="BR493" s="449">
        <v>1518</v>
      </c>
      <c r="BS493" s="449">
        <v>5000</v>
      </c>
      <c r="BT493" s="449">
        <v>2093</v>
      </c>
      <c r="BU493" s="449"/>
      <c r="BV493" s="449"/>
      <c r="BW493" s="449"/>
      <c r="BX493" s="449">
        <v>2.1000000000000001E-2</v>
      </c>
      <c r="BY493" s="449"/>
      <c r="BZ493" s="449"/>
      <c r="CA493" s="449"/>
      <c r="CB493" s="449" t="s">
        <v>299</v>
      </c>
      <c r="CC493" s="449" t="s">
        <v>291</v>
      </c>
      <c r="CD493" s="449" t="s">
        <v>298</v>
      </c>
      <c r="CE493" s="449" t="s">
        <v>293</v>
      </c>
      <c r="CF493" s="449" t="s">
        <v>231</v>
      </c>
      <c r="CG493" s="449" t="s">
        <v>294</v>
      </c>
      <c r="CH493" s="449" t="s">
        <v>295</v>
      </c>
      <c r="CI493" s="449" t="s">
        <v>195</v>
      </c>
    </row>
    <row r="494" spans="1:87" x14ac:dyDescent="0.3">
      <c r="A494">
        <f t="shared" si="28"/>
        <v>53864</v>
      </c>
      <c r="B494" t="s">
        <v>2677</v>
      </c>
      <c r="C494" s="389" t="str">
        <f t="shared" si="29"/>
        <v>053864</v>
      </c>
      <c r="D494" s="297" t="s">
        <v>124</v>
      </c>
      <c r="E494" s="435" t="s">
        <v>1264</v>
      </c>
      <c r="F494" s="435" t="s">
        <v>1607</v>
      </c>
      <c r="G494" s="435" t="s">
        <v>124</v>
      </c>
      <c r="H494" s="436">
        <v>2006</v>
      </c>
      <c r="I494" s="435" t="s">
        <v>190</v>
      </c>
      <c r="J494" s="435" t="s">
        <v>190</v>
      </c>
      <c r="K494" s="435" t="s">
        <v>1612</v>
      </c>
      <c r="L494" s="437">
        <v>39195</v>
      </c>
      <c r="M494" s="437">
        <v>39197</v>
      </c>
      <c r="N494" s="435" t="s">
        <v>1608</v>
      </c>
      <c r="O494" s="436">
        <v>64665</v>
      </c>
      <c r="P494" s="435" t="s">
        <v>1341</v>
      </c>
      <c r="Q494" s="438"/>
      <c r="R494" s="435" t="s">
        <v>1608</v>
      </c>
      <c r="S494" s="436">
        <v>544</v>
      </c>
      <c r="T494" s="435" t="s">
        <v>1613</v>
      </c>
      <c r="U494" s="436">
        <v>147071</v>
      </c>
      <c r="V494" s="435" t="s">
        <v>1341</v>
      </c>
      <c r="W494" s="435" t="s">
        <v>1341</v>
      </c>
      <c r="X494" s="436" t="b">
        <v>0</v>
      </c>
      <c r="Y494" s="435" t="s">
        <v>1341</v>
      </c>
      <c r="Z494" s="435" t="s">
        <v>1341</v>
      </c>
      <c r="AA494" t="str">
        <f t="shared" si="27"/>
        <v>COLEMAN NFH</v>
      </c>
      <c r="AN494" s="449" t="s">
        <v>188</v>
      </c>
      <c r="AO494" s="449">
        <v>4.0999999999999996</v>
      </c>
      <c r="AP494" s="449">
        <v>20150327</v>
      </c>
      <c r="AQ494" s="449" t="s">
        <v>225</v>
      </c>
      <c r="AR494" s="449" t="s">
        <v>452</v>
      </c>
      <c r="AS494" s="449">
        <v>4</v>
      </c>
      <c r="AT494" s="449">
        <v>633965</v>
      </c>
      <c r="AU494" s="449">
        <v>12</v>
      </c>
      <c r="AV494" s="449"/>
      <c r="AW494" s="449"/>
      <c r="AX494" s="449"/>
      <c r="AY494" s="449"/>
      <c r="AZ494" s="449">
        <v>1</v>
      </c>
      <c r="BA494" s="449">
        <v>3</v>
      </c>
      <c r="BB494" s="449">
        <v>2006</v>
      </c>
      <c r="BC494" s="449">
        <v>20080610</v>
      </c>
      <c r="BD494" s="449">
        <v>20080630</v>
      </c>
      <c r="BE494" s="449" t="s">
        <v>502</v>
      </c>
      <c r="BF494" s="449" t="s">
        <v>503</v>
      </c>
      <c r="BG494" s="449" t="s">
        <v>504</v>
      </c>
      <c r="BH494" s="449" t="s">
        <v>1198</v>
      </c>
      <c r="BI494" s="449" t="s">
        <v>192</v>
      </c>
      <c r="BJ494" s="449" t="s">
        <v>193</v>
      </c>
      <c r="BK494" s="449"/>
      <c r="BL494" s="449">
        <v>75.59</v>
      </c>
      <c r="BM494" s="449"/>
      <c r="BN494" s="449"/>
      <c r="BO494" s="449">
        <v>5000</v>
      </c>
      <c r="BP494" s="449">
        <v>77049</v>
      </c>
      <c r="BQ494" s="449">
        <v>0</v>
      </c>
      <c r="BR494" s="449">
        <v>4062</v>
      </c>
      <c r="BS494" s="449">
        <v>5000</v>
      </c>
      <c r="BT494" s="449">
        <v>139</v>
      </c>
      <c r="BU494" s="449"/>
      <c r="BV494" s="449"/>
      <c r="BW494" s="449"/>
      <c r="BX494" s="449">
        <v>1.8E-3</v>
      </c>
      <c r="BY494" s="449"/>
      <c r="BZ494" s="449"/>
      <c r="CA494" s="449"/>
      <c r="CB494" s="449" t="s">
        <v>505</v>
      </c>
      <c r="CC494" s="449" t="s">
        <v>506</v>
      </c>
      <c r="CD494" s="449" t="s">
        <v>507</v>
      </c>
      <c r="CE494" s="449" t="s">
        <v>508</v>
      </c>
      <c r="CF494" s="449" t="s">
        <v>231</v>
      </c>
      <c r="CG494" s="449" t="s">
        <v>500</v>
      </c>
      <c r="CH494" s="449" t="s">
        <v>501</v>
      </c>
      <c r="CI494" s="449" t="s">
        <v>195</v>
      </c>
    </row>
    <row r="495" spans="1:87" x14ac:dyDescent="0.3">
      <c r="A495">
        <f t="shared" si="28"/>
        <v>53865</v>
      </c>
      <c r="B495" t="s">
        <v>2677</v>
      </c>
      <c r="C495" s="389" t="str">
        <f t="shared" si="29"/>
        <v>053865</v>
      </c>
      <c r="D495" s="297" t="s">
        <v>124</v>
      </c>
      <c r="E495" s="435" t="s">
        <v>1265</v>
      </c>
      <c r="F495" s="435" t="s">
        <v>1607</v>
      </c>
      <c r="G495" s="435" t="s">
        <v>124</v>
      </c>
      <c r="H495" s="436">
        <v>2006</v>
      </c>
      <c r="I495" s="435" t="s">
        <v>190</v>
      </c>
      <c r="J495" s="435" t="s">
        <v>190</v>
      </c>
      <c r="K495" s="435" t="s">
        <v>1612</v>
      </c>
      <c r="L495" s="437">
        <v>39195</v>
      </c>
      <c r="M495" s="437">
        <v>39197</v>
      </c>
      <c r="N495" s="435" t="s">
        <v>1608</v>
      </c>
      <c r="O495" s="436">
        <v>41770</v>
      </c>
      <c r="P495" s="435" t="s">
        <v>1341</v>
      </c>
      <c r="Q495" s="438"/>
      <c r="R495" s="435" t="s">
        <v>1608</v>
      </c>
      <c r="S495" s="436">
        <v>351</v>
      </c>
      <c r="T495" s="435" t="s">
        <v>1613</v>
      </c>
      <c r="U495" s="436">
        <v>170159</v>
      </c>
      <c r="V495" s="435" t="s">
        <v>1341</v>
      </c>
      <c r="W495" s="435" t="s">
        <v>1341</v>
      </c>
      <c r="X495" s="436" t="b">
        <v>0</v>
      </c>
      <c r="Y495" s="435" t="s">
        <v>1341</v>
      </c>
      <c r="Z495" s="435" t="s">
        <v>1341</v>
      </c>
      <c r="AA495" t="str">
        <f t="shared" si="27"/>
        <v>COLEMAN NFH</v>
      </c>
      <c r="AN495" s="449" t="s">
        <v>188</v>
      </c>
      <c r="AO495" s="449">
        <v>4.0999999999999996</v>
      </c>
      <c r="AP495" s="449">
        <v>20150327</v>
      </c>
      <c r="AQ495" s="449" t="s">
        <v>225</v>
      </c>
      <c r="AR495" s="449" t="s">
        <v>225</v>
      </c>
      <c r="AS495" s="449">
        <v>4</v>
      </c>
      <c r="AT495" s="449">
        <v>633966</v>
      </c>
      <c r="AU495" s="449">
        <v>12</v>
      </c>
      <c r="AV495" s="449"/>
      <c r="AW495" s="449"/>
      <c r="AX495" s="449"/>
      <c r="AY495" s="449"/>
      <c r="AZ495" s="449">
        <v>1</v>
      </c>
      <c r="BA495" s="449">
        <v>2</v>
      </c>
      <c r="BB495" s="449">
        <v>2006</v>
      </c>
      <c r="BC495" s="449">
        <v>20080401</v>
      </c>
      <c r="BD495" s="449">
        <v>20080414</v>
      </c>
      <c r="BE495" s="449" t="s">
        <v>429</v>
      </c>
      <c r="BF495" s="449" t="s">
        <v>430</v>
      </c>
      <c r="BG495" s="449" t="s">
        <v>422</v>
      </c>
      <c r="BH495" s="449" t="s">
        <v>1198</v>
      </c>
      <c r="BI495" s="449" t="s">
        <v>192</v>
      </c>
      <c r="BJ495" s="449" t="s">
        <v>193</v>
      </c>
      <c r="BK495" s="449"/>
      <c r="BL495" s="449">
        <v>37.79</v>
      </c>
      <c r="BM495" s="449">
        <v>149</v>
      </c>
      <c r="BN495" s="449"/>
      <c r="BO495" s="449">
        <v>5000</v>
      </c>
      <c r="BP495" s="449">
        <v>83025</v>
      </c>
      <c r="BQ495" s="449">
        <v>0</v>
      </c>
      <c r="BR495" s="449">
        <v>343</v>
      </c>
      <c r="BS495" s="449">
        <v>5000</v>
      </c>
      <c r="BT495" s="449">
        <v>166</v>
      </c>
      <c r="BU495" s="449"/>
      <c r="BV495" s="449"/>
      <c r="BW495" s="449"/>
      <c r="BX495" s="449">
        <v>2E-3</v>
      </c>
      <c r="BY495" s="449"/>
      <c r="BZ495" s="449"/>
      <c r="CA495" s="449"/>
      <c r="CB495" s="449" t="s">
        <v>2584</v>
      </c>
      <c r="CC495" s="449" t="s">
        <v>431</v>
      </c>
      <c r="CD495" s="449" t="s">
        <v>432</v>
      </c>
      <c r="CE495" s="449" t="s">
        <v>426</v>
      </c>
      <c r="CF495" s="449" t="s">
        <v>231</v>
      </c>
      <c r="CG495" s="449" t="s">
        <v>427</v>
      </c>
      <c r="CH495" s="449" t="s">
        <v>428</v>
      </c>
      <c r="CI495" s="449" t="s">
        <v>195</v>
      </c>
    </row>
    <row r="496" spans="1:87" x14ac:dyDescent="0.3">
      <c r="A496">
        <f t="shared" si="28"/>
        <v>54391</v>
      </c>
      <c r="B496" t="s">
        <v>2677</v>
      </c>
      <c r="C496" s="389" t="str">
        <f t="shared" si="29"/>
        <v>054391</v>
      </c>
      <c r="D496" s="297" t="s">
        <v>124</v>
      </c>
      <c r="E496" s="435" t="s">
        <v>1266</v>
      </c>
      <c r="F496" s="435" t="s">
        <v>1607</v>
      </c>
      <c r="G496" s="435" t="s">
        <v>124</v>
      </c>
      <c r="H496" s="436">
        <v>2007</v>
      </c>
      <c r="I496" s="435" t="s">
        <v>190</v>
      </c>
      <c r="J496" s="435" t="s">
        <v>190</v>
      </c>
      <c r="K496" s="435" t="s">
        <v>1612</v>
      </c>
      <c r="L496" s="437">
        <v>39561</v>
      </c>
      <c r="M496" s="437">
        <v>39562</v>
      </c>
      <c r="N496" s="435" t="s">
        <v>1608</v>
      </c>
      <c r="O496" s="436">
        <v>111161</v>
      </c>
      <c r="P496" s="435" t="s">
        <v>1341</v>
      </c>
      <c r="Q496" s="438"/>
      <c r="R496" s="435" t="s">
        <v>1613</v>
      </c>
      <c r="S496" s="436">
        <v>333857</v>
      </c>
      <c r="T496" s="435" t="s">
        <v>1341</v>
      </c>
      <c r="U496" s="441"/>
      <c r="V496" s="435" t="s">
        <v>1341</v>
      </c>
      <c r="W496" s="435" t="s">
        <v>1341</v>
      </c>
      <c r="X496" s="436" t="b">
        <v>0</v>
      </c>
      <c r="Y496" s="435" t="s">
        <v>1341</v>
      </c>
      <c r="Z496" s="435" t="s">
        <v>1341</v>
      </c>
      <c r="AA496" t="str">
        <f t="shared" si="27"/>
        <v>COLEMAN NFH</v>
      </c>
      <c r="AN496" s="449" t="s">
        <v>188</v>
      </c>
      <c r="AO496" s="449">
        <v>4.0999999999999996</v>
      </c>
      <c r="AP496" s="449">
        <v>20150327</v>
      </c>
      <c r="AQ496" s="449" t="s">
        <v>225</v>
      </c>
      <c r="AR496" s="449" t="s">
        <v>225</v>
      </c>
      <c r="AS496" s="449">
        <v>4</v>
      </c>
      <c r="AT496" s="449">
        <v>633967</v>
      </c>
      <c r="AU496" s="449">
        <v>12</v>
      </c>
      <c r="AV496" s="449"/>
      <c r="AW496" s="449"/>
      <c r="AX496" s="449"/>
      <c r="AY496" s="449"/>
      <c r="AZ496" s="449">
        <v>1</v>
      </c>
      <c r="BA496" s="449">
        <v>3</v>
      </c>
      <c r="BB496" s="449">
        <v>2006</v>
      </c>
      <c r="BC496" s="449">
        <v>20080421</v>
      </c>
      <c r="BD496" s="449">
        <v>20080421</v>
      </c>
      <c r="BE496" s="449" t="s">
        <v>343</v>
      </c>
      <c r="BF496" s="449" t="s">
        <v>344</v>
      </c>
      <c r="BG496" s="449" t="s">
        <v>253</v>
      </c>
      <c r="BH496" s="449" t="s">
        <v>1198</v>
      </c>
      <c r="BI496" s="449" t="s">
        <v>192</v>
      </c>
      <c r="BJ496" s="449"/>
      <c r="BK496" s="449"/>
      <c r="BL496" s="449">
        <v>64.790000000000006</v>
      </c>
      <c r="BM496" s="449">
        <v>164</v>
      </c>
      <c r="BN496" s="449"/>
      <c r="BO496" s="449">
        <v>5000</v>
      </c>
      <c r="BP496" s="449">
        <v>79176</v>
      </c>
      <c r="BQ496" s="449">
        <v>0</v>
      </c>
      <c r="BR496" s="449">
        <v>1062</v>
      </c>
      <c r="BS496" s="449">
        <v>5000</v>
      </c>
      <c r="BT496" s="449">
        <v>187</v>
      </c>
      <c r="BU496" s="449"/>
      <c r="BV496" s="449"/>
      <c r="BW496" s="449"/>
      <c r="BX496" s="449">
        <v>2.3999999999999998E-3</v>
      </c>
      <c r="BY496" s="449"/>
      <c r="BZ496" s="449"/>
      <c r="CA496" s="449"/>
      <c r="CB496" s="449" t="s">
        <v>2580</v>
      </c>
      <c r="CC496" s="449" t="s">
        <v>345</v>
      </c>
      <c r="CD496" s="449" t="s">
        <v>346</v>
      </c>
      <c r="CE496" s="449" t="s">
        <v>255</v>
      </c>
      <c r="CF496" s="449" t="s">
        <v>231</v>
      </c>
      <c r="CG496" s="449" t="s">
        <v>232</v>
      </c>
      <c r="CH496" s="449" t="s">
        <v>257</v>
      </c>
      <c r="CI496" s="449" t="s">
        <v>195</v>
      </c>
    </row>
    <row r="497" spans="1:87" x14ac:dyDescent="0.3">
      <c r="A497">
        <f t="shared" si="28"/>
        <v>54393</v>
      </c>
      <c r="B497" t="s">
        <v>2677</v>
      </c>
      <c r="C497" s="389" t="str">
        <f t="shared" si="29"/>
        <v>054393</v>
      </c>
      <c r="D497" s="297" t="s">
        <v>124</v>
      </c>
      <c r="E497" s="435" t="s">
        <v>1267</v>
      </c>
      <c r="F497" s="435" t="s">
        <v>1607</v>
      </c>
      <c r="G497" s="435" t="s">
        <v>124</v>
      </c>
      <c r="H497" s="436">
        <v>2007</v>
      </c>
      <c r="I497" s="435" t="s">
        <v>190</v>
      </c>
      <c r="J497" s="435" t="s">
        <v>190</v>
      </c>
      <c r="K497" s="435" t="s">
        <v>1612</v>
      </c>
      <c r="L497" s="437">
        <v>39561</v>
      </c>
      <c r="M497" s="437">
        <v>39562</v>
      </c>
      <c r="N497" s="435" t="s">
        <v>1608</v>
      </c>
      <c r="O497" s="436">
        <v>108921</v>
      </c>
      <c r="P497" s="435" t="s">
        <v>1341</v>
      </c>
      <c r="Q497" s="438"/>
      <c r="R497" s="435" t="s">
        <v>1613</v>
      </c>
      <c r="S497" s="439">
        <v>327166</v>
      </c>
      <c r="T497" s="435" t="s">
        <v>1341</v>
      </c>
      <c r="U497" s="438"/>
      <c r="V497" s="435" t="s">
        <v>1341</v>
      </c>
      <c r="W497" s="435" t="s">
        <v>1341</v>
      </c>
      <c r="X497" s="436" t="b">
        <v>0</v>
      </c>
      <c r="Y497" s="435" t="s">
        <v>1341</v>
      </c>
      <c r="Z497" s="435" t="s">
        <v>1341</v>
      </c>
      <c r="AA497" t="str">
        <f t="shared" si="27"/>
        <v>COLEMAN NFH</v>
      </c>
      <c r="AN497" s="449" t="s">
        <v>188</v>
      </c>
      <c r="AO497" s="449">
        <v>4.0999999999999996</v>
      </c>
      <c r="AP497" s="449">
        <v>20150327</v>
      </c>
      <c r="AQ497" s="449" t="s">
        <v>225</v>
      </c>
      <c r="AR497" s="449" t="s">
        <v>225</v>
      </c>
      <c r="AS497" s="449">
        <v>4</v>
      </c>
      <c r="AT497" s="449">
        <v>633968</v>
      </c>
      <c r="AU497" s="449">
        <v>12</v>
      </c>
      <c r="AV497" s="449"/>
      <c r="AW497" s="449"/>
      <c r="AX497" s="449"/>
      <c r="AY497" s="449"/>
      <c r="AZ497" s="449">
        <v>1</v>
      </c>
      <c r="BA497" s="449">
        <v>3</v>
      </c>
      <c r="BB497" s="449">
        <v>2006</v>
      </c>
      <c r="BC497" s="449">
        <v>20070904</v>
      </c>
      <c r="BD497" s="449">
        <v>20070905</v>
      </c>
      <c r="BE497" s="449" t="s">
        <v>288</v>
      </c>
      <c r="BF497" s="449" t="s">
        <v>296</v>
      </c>
      <c r="BG497" s="449" t="s">
        <v>297</v>
      </c>
      <c r="BH497" s="449"/>
      <c r="BI497" s="449" t="s">
        <v>192</v>
      </c>
      <c r="BJ497" s="449" t="s">
        <v>193</v>
      </c>
      <c r="BK497" s="449"/>
      <c r="BL497" s="449">
        <v>23.02</v>
      </c>
      <c r="BM497" s="449">
        <v>122</v>
      </c>
      <c r="BN497" s="449"/>
      <c r="BO497" s="449">
        <v>5000</v>
      </c>
      <c r="BP497" s="449">
        <v>98167</v>
      </c>
      <c r="BQ497" s="449">
        <v>0</v>
      </c>
      <c r="BR497" s="449">
        <v>1581</v>
      </c>
      <c r="BS497" s="449">
        <v>5000</v>
      </c>
      <c r="BT497" s="449">
        <v>974</v>
      </c>
      <c r="BU497" s="449"/>
      <c r="BV497" s="449"/>
      <c r="BW497" s="449"/>
      <c r="BX497" s="449">
        <v>9.7999999999999997E-3</v>
      </c>
      <c r="BY497" s="449"/>
      <c r="BZ497" s="449"/>
      <c r="CA497" s="449"/>
      <c r="CB497" s="449"/>
      <c r="CC497" s="449" t="s">
        <v>291</v>
      </c>
      <c r="CD497" s="449" t="s">
        <v>298</v>
      </c>
      <c r="CE497" s="449" t="s">
        <v>291</v>
      </c>
      <c r="CF497" s="449" t="s">
        <v>231</v>
      </c>
      <c r="CG497" s="449" t="s">
        <v>294</v>
      </c>
      <c r="CH497" s="449" t="s">
        <v>295</v>
      </c>
      <c r="CI497" s="449" t="s">
        <v>195</v>
      </c>
    </row>
    <row r="498" spans="1:87" x14ac:dyDescent="0.3">
      <c r="A498">
        <f t="shared" si="28"/>
        <v>54395</v>
      </c>
      <c r="B498" t="s">
        <v>2677</v>
      </c>
      <c r="C498" s="389" t="str">
        <f t="shared" si="29"/>
        <v>054395</v>
      </c>
      <c r="D498" s="297" t="s">
        <v>124</v>
      </c>
      <c r="E498" s="435" t="s">
        <v>1268</v>
      </c>
      <c r="F498" s="435" t="s">
        <v>1607</v>
      </c>
      <c r="G498" s="435" t="s">
        <v>124</v>
      </c>
      <c r="H498" s="436">
        <v>2007</v>
      </c>
      <c r="I498" s="435" t="s">
        <v>190</v>
      </c>
      <c r="J498" s="435" t="s">
        <v>190</v>
      </c>
      <c r="K498" s="435" t="s">
        <v>1612</v>
      </c>
      <c r="L498" s="437">
        <v>39567</v>
      </c>
      <c r="M498" s="437">
        <v>39569</v>
      </c>
      <c r="N498" s="435" t="s">
        <v>1608</v>
      </c>
      <c r="O498" s="436">
        <v>109247</v>
      </c>
      <c r="P498" s="435" t="s">
        <v>1341</v>
      </c>
      <c r="Q498" s="438"/>
      <c r="R498" s="435" t="s">
        <v>1613</v>
      </c>
      <c r="S498" s="436">
        <v>327938</v>
      </c>
      <c r="T498" s="435" t="s">
        <v>1341</v>
      </c>
      <c r="U498" s="440"/>
      <c r="V498" s="435" t="s">
        <v>1341</v>
      </c>
      <c r="W498" s="435" t="s">
        <v>1341</v>
      </c>
      <c r="X498" s="436" t="b">
        <v>0</v>
      </c>
      <c r="Y498" s="435" t="s">
        <v>1341</v>
      </c>
      <c r="Z498" s="435" t="s">
        <v>1341</v>
      </c>
      <c r="AA498" t="str">
        <f t="shared" si="27"/>
        <v>COLEMAN NFH</v>
      </c>
      <c r="AN498" s="449" t="s">
        <v>188</v>
      </c>
      <c r="AO498" s="449">
        <v>4.0999999999999996</v>
      </c>
      <c r="AP498" s="449">
        <v>20150327</v>
      </c>
      <c r="AQ498" s="449" t="s">
        <v>225</v>
      </c>
      <c r="AR498" s="449" t="s">
        <v>225</v>
      </c>
      <c r="AS498" s="449">
        <v>4</v>
      </c>
      <c r="AT498" s="449">
        <v>633969</v>
      </c>
      <c r="AU498" s="449">
        <v>12</v>
      </c>
      <c r="AV498" s="449"/>
      <c r="AW498" s="449"/>
      <c r="AX498" s="449"/>
      <c r="AY498" s="449"/>
      <c r="AZ498" s="449">
        <v>1</v>
      </c>
      <c r="BA498" s="449">
        <v>3</v>
      </c>
      <c r="BB498" s="449">
        <v>2006</v>
      </c>
      <c r="BC498" s="449">
        <v>20080402</v>
      </c>
      <c r="BD498" s="449">
        <v>20080402</v>
      </c>
      <c r="BE498" s="449" t="s">
        <v>288</v>
      </c>
      <c r="BF498" s="449" t="s">
        <v>289</v>
      </c>
      <c r="BG498" s="449" t="s">
        <v>297</v>
      </c>
      <c r="BH498" s="449" t="s">
        <v>1198</v>
      </c>
      <c r="BI498" s="449" t="s">
        <v>192</v>
      </c>
      <c r="BJ498" s="449" t="s">
        <v>193</v>
      </c>
      <c r="BK498" s="449"/>
      <c r="BL498" s="449">
        <v>115.12</v>
      </c>
      <c r="BM498" s="449">
        <v>218</v>
      </c>
      <c r="BN498" s="449"/>
      <c r="BO498" s="449">
        <v>5000</v>
      </c>
      <c r="BP498" s="449">
        <v>89978</v>
      </c>
      <c r="BQ498" s="449">
        <v>0</v>
      </c>
      <c r="BR498" s="449">
        <v>4954</v>
      </c>
      <c r="BS498" s="449">
        <v>5000</v>
      </c>
      <c r="BT498" s="449">
        <v>1262</v>
      </c>
      <c r="BU498" s="449"/>
      <c r="BV498" s="449"/>
      <c r="BW498" s="449"/>
      <c r="BX498" s="449">
        <v>1.38E-2</v>
      </c>
      <c r="BY498" s="449"/>
      <c r="BZ498" s="449"/>
      <c r="CA498" s="449"/>
      <c r="CB498" s="449"/>
      <c r="CC498" s="449" t="s">
        <v>291</v>
      </c>
      <c r="CD498" s="449" t="s">
        <v>292</v>
      </c>
      <c r="CE498" s="449" t="s">
        <v>291</v>
      </c>
      <c r="CF498" s="449" t="s">
        <v>231</v>
      </c>
      <c r="CG498" s="449" t="s">
        <v>294</v>
      </c>
      <c r="CH498" s="449" t="s">
        <v>295</v>
      </c>
      <c r="CI498" s="449" t="s">
        <v>195</v>
      </c>
    </row>
    <row r="499" spans="1:87" x14ac:dyDescent="0.3">
      <c r="A499">
        <f t="shared" si="28"/>
        <v>54398</v>
      </c>
      <c r="B499" t="s">
        <v>2677</v>
      </c>
      <c r="C499" s="389" t="str">
        <f t="shared" si="29"/>
        <v>054398</v>
      </c>
      <c r="D499" s="297" t="s">
        <v>124</v>
      </c>
      <c r="E499" s="435" t="s">
        <v>1269</v>
      </c>
      <c r="F499" s="435" t="s">
        <v>1607</v>
      </c>
      <c r="G499" s="435" t="s">
        <v>124</v>
      </c>
      <c r="H499" s="436">
        <v>2007</v>
      </c>
      <c r="I499" s="435" t="s">
        <v>190</v>
      </c>
      <c r="J499" s="435" t="s">
        <v>190</v>
      </c>
      <c r="K499" s="435" t="s">
        <v>1612</v>
      </c>
      <c r="L499" s="437">
        <v>39567</v>
      </c>
      <c r="M499" s="437">
        <v>39569</v>
      </c>
      <c r="N499" s="435" t="s">
        <v>1608</v>
      </c>
      <c r="O499" s="436">
        <v>109295</v>
      </c>
      <c r="P499" s="435" t="s">
        <v>1341</v>
      </c>
      <c r="Q499" s="440"/>
      <c r="R499" s="435" t="s">
        <v>1608</v>
      </c>
      <c r="S499" s="436">
        <v>127</v>
      </c>
      <c r="T499" s="435" t="s">
        <v>1613</v>
      </c>
      <c r="U499" s="436">
        <v>328645</v>
      </c>
      <c r="V499" s="435" t="s">
        <v>1341</v>
      </c>
      <c r="W499" s="435" t="s">
        <v>1341</v>
      </c>
      <c r="X499" s="436" t="b">
        <v>0</v>
      </c>
      <c r="Y499" s="435" t="s">
        <v>1341</v>
      </c>
      <c r="Z499" s="435" t="s">
        <v>1341</v>
      </c>
      <c r="AA499" t="str">
        <f t="shared" si="27"/>
        <v>COLEMAN NFH</v>
      </c>
      <c r="AN499" s="449" t="s">
        <v>188</v>
      </c>
      <c r="AO499" s="449">
        <v>4.0999999999999996</v>
      </c>
      <c r="AP499" s="449">
        <v>20150327</v>
      </c>
      <c r="AQ499" s="449" t="s">
        <v>225</v>
      </c>
      <c r="AR499" s="449" t="s">
        <v>225</v>
      </c>
      <c r="AS499" s="449">
        <v>4</v>
      </c>
      <c r="AT499" s="449">
        <v>633971</v>
      </c>
      <c r="AU499" s="449">
        <v>12</v>
      </c>
      <c r="AV499" s="449"/>
      <c r="AW499" s="449"/>
      <c r="AX499" s="449"/>
      <c r="AY499" s="449"/>
      <c r="AZ499" s="449">
        <v>1</v>
      </c>
      <c r="BA499" s="449">
        <v>3</v>
      </c>
      <c r="BB499" s="449">
        <v>2006</v>
      </c>
      <c r="BC499" s="449">
        <v>20071202</v>
      </c>
      <c r="BD499" s="449">
        <v>20080507</v>
      </c>
      <c r="BE499" s="449" t="s">
        <v>494</v>
      </c>
      <c r="BF499" s="449" t="s">
        <v>495</v>
      </c>
      <c r="BG499" s="449" t="s">
        <v>496</v>
      </c>
      <c r="BH499" s="449" t="s">
        <v>1198</v>
      </c>
      <c r="BI499" s="449" t="s">
        <v>192</v>
      </c>
      <c r="BJ499" s="449" t="s">
        <v>193</v>
      </c>
      <c r="BK499" s="449"/>
      <c r="BL499" s="449">
        <v>75.59</v>
      </c>
      <c r="BM499" s="449">
        <v>175</v>
      </c>
      <c r="BN499" s="449"/>
      <c r="BO499" s="449">
        <v>5000</v>
      </c>
      <c r="BP499" s="449">
        <v>103683</v>
      </c>
      <c r="BQ499" s="449">
        <v>0</v>
      </c>
      <c r="BR499" s="449">
        <v>23</v>
      </c>
      <c r="BS499" s="449">
        <v>5000</v>
      </c>
      <c r="BT499" s="449">
        <v>444</v>
      </c>
      <c r="BU499" s="449"/>
      <c r="BV499" s="449"/>
      <c r="BW499" s="449"/>
      <c r="BX499" s="449">
        <v>4.3E-3</v>
      </c>
      <c r="BY499" s="449"/>
      <c r="BZ499" s="449"/>
      <c r="CA499" s="449"/>
      <c r="CB499" s="449" t="s">
        <v>2585</v>
      </c>
      <c r="CC499" s="449" t="s">
        <v>498</v>
      </c>
      <c r="CD499" s="449" t="s">
        <v>499</v>
      </c>
      <c r="CE499" s="449" t="s">
        <v>498</v>
      </c>
      <c r="CF499" s="449" t="s">
        <v>231</v>
      </c>
      <c r="CG499" s="449" t="s">
        <v>500</v>
      </c>
      <c r="CH499" s="449" t="s">
        <v>501</v>
      </c>
      <c r="CI499" s="449" t="s">
        <v>195</v>
      </c>
    </row>
    <row r="500" spans="1:87" x14ac:dyDescent="0.3">
      <c r="A500">
        <f t="shared" si="28"/>
        <v>54399</v>
      </c>
      <c r="B500" t="s">
        <v>2677</v>
      </c>
      <c r="C500" s="389" t="str">
        <f t="shared" si="29"/>
        <v>054399</v>
      </c>
      <c r="D500" s="297" t="s">
        <v>124</v>
      </c>
      <c r="E500" s="435" t="s">
        <v>1270</v>
      </c>
      <c r="F500" s="435" t="s">
        <v>1607</v>
      </c>
      <c r="G500" s="435" t="s">
        <v>124</v>
      </c>
      <c r="H500" s="436">
        <v>2007</v>
      </c>
      <c r="I500" s="435" t="s">
        <v>190</v>
      </c>
      <c r="J500" s="435" t="s">
        <v>190</v>
      </c>
      <c r="K500" s="435" t="s">
        <v>1612</v>
      </c>
      <c r="L500" s="437">
        <v>39567</v>
      </c>
      <c r="M500" s="437">
        <v>39569</v>
      </c>
      <c r="N500" s="435" t="s">
        <v>1608</v>
      </c>
      <c r="O500" s="436">
        <v>110799</v>
      </c>
      <c r="P500" s="435" t="s">
        <v>1341</v>
      </c>
      <c r="Q500" s="438"/>
      <c r="R500" s="435" t="s">
        <v>1608</v>
      </c>
      <c r="S500" s="436">
        <v>263</v>
      </c>
      <c r="T500" s="435" t="s">
        <v>1613</v>
      </c>
      <c r="U500" s="436">
        <v>333599</v>
      </c>
      <c r="V500" s="435" t="s">
        <v>1341</v>
      </c>
      <c r="W500" s="435" t="s">
        <v>1341</v>
      </c>
      <c r="X500" s="436" t="b">
        <v>0</v>
      </c>
      <c r="Y500" s="435" t="s">
        <v>1341</v>
      </c>
      <c r="Z500" s="435" t="s">
        <v>1341</v>
      </c>
      <c r="AA500" t="str">
        <f t="shared" si="27"/>
        <v>COLEMAN NFH</v>
      </c>
      <c r="AN500" s="449" t="s">
        <v>188</v>
      </c>
      <c r="AO500" s="449">
        <v>4.0999999999999996</v>
      </c>
      <c r="AP500" s="449">
        <v>20150327</v>
      </c>
      <c r="AQ500" s="449" t="s">
        <v>225</v>
      </c>
      <c r="AR500" s="449" t="s">
        <v>225</v>
      </c>
      <c r="AS500" s="449">
        <v>4</v>
      </c>
      <c r="AT500" s="449">
        <v>633974</v>
      </c>
      <c r="AU500" s="449">
        <v>12</v>
      </c>
      <c r="AV500" s="449"/>
      <c r="AW500" s="449"/>
      <c r="AX500" s="449"/>
      <c r="AY500" s="449"/>
      <c r="AZ500" s="449">
        <v>1</v>
      </c>
      <c r="BA500" s="449">
        <v>1</v>
      </c>
      <c r="BB500" s="449">
        <v>2007</v>
      </c>
      <c r="BC500" s="449">
        <v>20090330</v>
      </c>
      <c r="BD500" s="449">
        <v>20090331</v>
      </c>
      <c r="BE500" s="449" t="s">
        <v>559</v>
      </c>
      <c r="BF500" s="449" t="s">
        <v>768</v>
      </c>
      <c r="BG500" s="449" t="s">
        <v>560</v>
      </c>
      <c r="BH500" s="449" t="s">
        <v>1198</v>
      </c>
      <c r="BI500" s="449" t="s">
        <v>192</v>
      </c>
      <c r="BJ500" s="449" t="s">
        <v>193</v>
      </c>
      <c r="BK500" s="449" t="s">
        <v>237</v>
      </c>
      <c r="BL500" s="449">
        <v>80.13</v>
      </c>
      <c r="BM500" s="449"/>
      <c r="BN500" s="449"/>
      <c r="BO500" s="449">
        <v>5000</v>
      </c>
      <c r="BP500" s="449">
        <v>88963</v>
      </c>
      <c r="BQ500" s="449">
        <v>0</v>
      </c>
      <c r="BR500" s="449">
        <v>353</v>
      </c>
      <c r="BS500" s="449">
        <v>5000</v>
      </c>
      <c r="BT500" s="449">
        <v>153</v>
      </c>
      <c r="BU500" s="449"/>
      <c r="BV500" s="449"/>
      <c r="BW500" s="449"/>
      <c r="BX500" s="449">
        <v>1.6999999999999999E-3</v>
      </c>
      <c r="BY500" s="449"/>
      <c r="BZ500" s="449">
        <v>9184</v>
      </c>
      <c r="CA500" s="449"/>
      <c r="CB500" s="449"/>
      <c r="CC500" s="449" t="s">
        <v>561</v>
      </c>
      <c r="CD500" s="449" t="s">
        <v>769</v>
      </c>
      <c r="CE500" s="449" t="s">
        <v>561</v>
      </c>
      <c r="CF500" s="449" t="s">
        <v>231</v>
      </c>
      <c r="CG500" s="449" t="s">
        <v>545</v>
      </c>
      <c r="CH500" s="449" t="s">
        <v>557</v>
      </c>
      <c r="CI500" s="449" t="s">
        <v>195</v>
      </c>
    </row>
    <row r="501" spans="1:87" x14ac:dyDescent="0.3">
      <c r="A501">
        <f t="shared" si="28"/>
        <v>54464</v>
      </c>
      <c r="B501" t="s">
        <v>2677</v>
      </c>
      <c r="C501" s="389" t="str">
        <f t="shared" si="29"/>
        <v>054464</v>
      </c>
      <c r="D501" s="297" t="s">
        <v>124</v>
      </c>
      <c r="E501" s="435" t="s">
        <v>1271</v>
      </c>
      <c r="F501" s="435" t="s">
        <v>1607</v>
      </c>
      <c r="G501" s="435" t="s">
        <v>124</v>
      </c>
      <c r="H501" s="436">
        <v>2007</v>
      </c>
      <c r="I501" s="435" t="s">
        <v>190</v>
      </c>
      <c r="J501" s="435" t="s">
        <v>190</v>
      </c>
      <c r="K501" s="435" t="s">
        <v>1612</v>
      </c>
      <c r="L501" s="437">
        <v>39567</v>
      </c>
      <c r="M501" s="437">
        <v>39569</v>
      </c>
      <c r="N501" s="435" t="s">
        <v>1608</v>
      </c>
      <c r="O501" s="436">
        <v>227353</v>
      </c>
      <c r="P501" s="435" t="s">
        <v>1341</v>
      </c>
      <c r="Q501" s="440"/>
      <c r="R501" s="435" t="s">
        <v>1613</v>
      </c>
      <c r="S501" s="436">
        <v>682784</v>
      </c>
      <c r="T501" s="435" t="s">
        <v>1341</v>
      </c>
      <c r="U501" s="440"/>
      <c r="V501" s="435" t="s">
        <v>1341</v>
      </c>
      <c r="W501" s="435" t="s">
        <v>1341</v>
      </c>
      <c r="X501" s="436" t="b">
        <v>0</v>
      </c>
      <c r="Y501" s="435" t="s">
        <v>1341</v>
      </c>
      <c r="Z501" s="435" t="s">
        <v>1341</v>
      </c>
      <c r="AA501" t="str">
        <f t="shared" si="27"/>
        <v>COLEMAN NFH</v>
      </c>
      <c r="AN501" s="449" t="s">
        <v>188</v>
      </c>
      <c r="AO501" s="449">
        <v>4.0999999999999996</v>
      </c>
      <c r="AP501" s="449">
        <v>20150327</v>
      </c>
      <c r="AQ501" s="449" t="s">
        <v>225</v>
      </c>
      <c r="AR501" s="449" t="s">
        <v>225</v>
      </c>
      <c r="AS501" s="449">
        <v>4</v>
      </c>
      <c r="AT501" s="449">
        <v>633976</v>
      </c>
      <c r="AU501" s="449">
        <v>12</v>
      </c>
      <c r="AV501" s="449"/>
      <c r="AW501" s="449"/>
      <c r="AX501" s="449"/>
      <c r="AY501" s="449"/>
      <c r="AZ501" s="449">
        <v>1</v>
      </c>
      <c r="BA501" s="449">
        <v>3</v>
      </c>
      <c r="BB501" s="449">
        <v>2006</v>
      </c>
      <c r="BC501" s="449">
        <v>20070618</v>
      </c>
      <c r="BD501" s="449">
        <v>20070625</v>
      </c>
      <c r="BE501" s="449" t="s">
        <v>760</v>
      </c>
      <c r="BF501" s="449" t="s">
        <v>761</v>
      </c>
      <c r="BG501" s="449" t="s">
        <v>762</v>
      </c>
      <c r="BH501" s="449"/>
      <c r="BI501" s="449" t="s">
        <v>192</v>
      </c>
      <c r="BJ501" s="449" t="s">
        <v>193</v>
      </c>
      <c r="BK501" s="449"/>
      <c r="BL501" s="449">
        <v>6.78</v>
      </c>
      <c r="BM501" s="449">
        <v>88</v>
      </c>
      <c r="BN501" s="449"/>
      <c r="BO501" s="449">
        <v>5000</v>
      </c>
      <c r="BP501" s="449">
        <v>89092</v>
      </c>
      <c r="BQ501" s="449">
        <v>0</v>
      </c>
      <c r="BR501" s="449">
        <v>2661</v>
      </c>
      <c r="BS501" s="449"/>
      <c r="BT501" s="449"/>
      <c r="BU501" s="449"/>
      <c r="BV501" s="449"/>
      <c r="BW501" s="449"/>
      <c r="BX501" s="449"/>
      <c r="BY501" s="449"/>
      <c r="BZ501" s="449"/>
      <c r="CA501" s="449"/>
      <c r="CB501" s="449"/>
      <c r="CC501" s="449" t="s">
        <v>780</v>
      </c>
      <c r="CD501" s="449" t="s">
        <v>781</v>
      </c>
      <c r="CE501" s="449" t="s">
        <v>780</v>
      </c>
      <c r="CF501" s="449" t="s">
        <v>231</v>
      </c>
      <c r="CG501" s="449" t="s">
        <v>545</v>
      </c>
      <c r="CH501" s="449" t="s">
        <v>558</v>
      </c>
      <c r="CI501" s="449" t="s">
        <v>195</v>
      </c>
    </row>
    <row r="502" spans="1:87" x14ac:dyDescent="0.3">
      <c r="A502">
        <f t="shared" si="28"/>
        <v>54465</v>
      </c>
      <c r="B502" t="s">
        <v>2677</v>
      </c>
      <c r="C502" s="389" t="str">
        <f t="shared" si="29"/>
        <v>054465</v>
      </c>
      <c r="D502" s="297" t="s">
        <v>124</v>
      </c>
      <c r="E502" s="435" t="s">
        <v>1272</v>
      </c>
      <c r="F502" s="435" t="s">
        <v>1607</v>
      </c>
      <c r="G502" s="435" t="s">
        <v>124</v>
      </c>
      <c r="H502" s="436">
        <v>2007</v>
      </c>
      <c r="I502" s="435" t="s">
        <v>190</v>
      </c>
      <c r="J502" s="435" t="s">
        <v>190</v>
      </c>
      <c r="K502" s="435" t="s">
        <v>1612</v>
      </c>
      <c r="L502" s="437">
        <v>39561</v>
      </c>
      <c r="M502" s="437">
        <v>39562</v>
      </c>
      <c r="N502" s="435" t="s">
        <v>1608</v>
      </c>
      <c r="O502" s="436">
        <v>220907</v>
      </c>
      <c r="P502" s="435" t="s">
        <v>1613</v>
      </c>
      <c r="Q502" s="439">
        <v>260</v>
      </c>
      <c r="R502" s="435" t="s">
        <v>1613</v>
      </c>
      <c r="S502" s="436">
        <v>664932</v>
      </c>
      <c r="T502" s="435" t="s">
        <v>1341</v>
      </c>
      <c r="U502" s="440"/>
      <c r="V502" s="435" t="s">
        <v>1341</v>
      </c>
      <c r="W502" s="435" t="s">
        <v>1341</v>
      </c>
      <c r="X502" s="436" t="b">
        <v>0</v>
      </c>
      <c r="Y502" s="435" t="s">
        <v>1341</v>
      </c>
      <c r="Z502" s="435" t="s">
        <v>1341</v>
      </c>
      <c r="AA502" t="str">
        <f t="shared" si="27"/>
        <v>COLEMAN NFH</v>
      </c>
      <c r="AN502" s="449" t="s">
        <v>188</v>
      </c>
      <c r="AO502" s="449">
        <v>4.0999999999999996</v>
      </c>
      <c r="AP502" s="449">
        <v>20150327</v>
      </c>
      <c r="AQ502" s="449" t="s">
        <v>225</v>
      </c>
      <c r="AR502" s="449" t="s">
        <v>225</v>
      </c>
      <c r="AS502" s="449">
        <v>4</v>
      </c>
      <c r="AT502" s="449">
        <v>633977</v>
      </c>
      <c r="AU502" s="449">
        <v>12</v>
      </c>
      <c r="AV502" s="449"/>
      <c r="AW502" s="449"/>
      <c r="AX502" s="449"/>
      <c r="AY502" s="449"/>
      <c r="AZ502" s="449">
        <v>1</v>
      </c>
      <c r="BA502" s="449">
        <v>3</v>
      </c>
      <c r="BB502" s="449">
        <v>2006</v>
      </c>
      <c r="BC502" s="449">
        <v>20070628</v>
      </c>
      <c r="BD502" s="449">
        <v>20070628</v>
      </c>
      <c r="BE502" s="449" t="s">
        <v>763</v>
      </c>
      <c r="BF502" s="449" t="s">
        <v>764</v>
      </c>
      <c r="BG502" s="449" t="s">
        <v>765</v>
      </c>
      <c r="BH502" s="449"/>
      <c r="BI502" s="449" t="s">
        <v>192</v>
      </c>
      <c r="BJ502" s="449"/>
      <c r="BK502" s="449"/>
      <c r="BL502" s="449">
        <v>5.92</v>
      </c>
      <c r="BM502" s="449">
        <v>80</v>
      </c>
      <c r="BN502" s="449"/>
      <c r="BO502" s="449">
        <v>5000</v>
      </c>
      <c r="BP502" s="449">
        <v>92009</v>
      </c>
      <c r="BQ502" s="449">
        <v>0</v>
      </c>
      <c r="BR502" s="449">
        <v>466</v>
      </c>
      <c r="BS502" s="449">
        <v>5000</v>
      </c>
      <c r="BT502" s="449">
        <v>295</v>
      </c>
      <c r="BU502" s="449"/>
      <c r="BV502" s="449"/>
      <c r="BW502" s="449"/>
      <c r="BX502" s="449">
        <v>3.2000000000000002E-3</v>
      </c>
      <c r="BY502" s="449"/>
      <c r="BZ502" s="449"/>
      <c r="CA502" s="449"/>
      <c r="CB502" s="449"/>
      <c r="CC502" s="449" t="s">
        <v>766</v>
      </c>
      <c r="CD502" s="449" t="s">
        <v>767</v>
      </c>
      <c r="CE502" s="449" t="s">
        <v>766</v>
      </c>
      <c r="CF502" s="449" t="s">
        <v>231</v>
      </c>
      <c r="CG502" s="449" t="s">
        <v>545</v>
      </c>
      <c r="CH502" s="449" t="s">
        <v>546</v>
      </c>
      <c r="CI502" s="449" t="s">
        <v>195</v>
      </c>
    </row>
    <row r="503" spans="1:87" x14ac:dyDescent="0.3">
      <c r="A503">
        <f t="shared" si="28"/>
        <v>54466</v>
      </c>
      <c r="B503" t="s">
        <v>2677</v>
      </c>
      <c r="C503" s="389" t="str">
        <f t="shared" si="29"/>
        <v>054466</v>
      </c>
      <c r="D503" s="297" t="s">
        <v>124</v>
      </c>
      <c r="E503" s="435" t="s">
        <v>1273</v>
      </c>
      <c r="F503" s="435" t="s">
        <v>1607</v>
      </c>
      <c r="G503" s="435" t="s">
        <v>124</v>
      </c>
      <c r="H503" s="436">
        <v>2007</v>
      </c>
      <c r="I503" s="435" t="s">
        <v>190</v>
      </c>
      <c r="J503" s="435" t="s">
        <v>190</v>
      </c>
      <c r="K503" s="435" t="s">
        <v>1612</v>
      </c>
      <c r="L503" s="437">
        <v>39561</v>
      </c>
      <c r="M503" s="437">
        <v>39562</v>
      </c>
      <c r="N503" s="435" t="s">
        <v>1608</v>
      </c>
      <c r="O503" s="436">
        <v>222908</v>
      </c>
      <c r="P503" s="435" t="s">
        <v>1341</v>
      </c>
      <c r="Q503" s="440"/>
      <c r="R503" s="435" t="s">
        <v>1613</v>
      </c>
      <c r="S503" s="436">
        <v>669119</v>
      </c>
      <c r="T503" s="435" t="s">
        <v>1341</v>
      </c>
      <c r="U503" s="440"/>
      <c r="V503" s="435" t="s">
        <v>1341</v>
      </c>
      <c r="W503" s="435" t="s">
        <v>1341</v>
      </c>
      <c r="X503" s="436" t="b">
        <v>0</v>
      </c>
      <c r="Y503" s="435" t="s">
        <v>1341</v>
      </c>
      <c r="Z503" s="435" t="s">
        <v>1341</v>
      </c>
      <c r="AA503" t="str">
        <f t="shared" si="27"/>
        <v>COLEMAN NFH</v>
      </c>
      <c r="AN503" s="449" t="s">
        <v>188</v>
      </c>
      <c r="AO503" s="449">
        <v>4.0999999999999996</v>
      </c>
      <c r="AP503" s="449">
        <v>20150327</v>
      </c>
      <c r="AQ503" s="449" t="s">
        <v>225</v>
      </c>
      <c r="AR503" s="449" t="s">
        <v>225</v>
      </c>
      <c r="AS503" s="449">
        <v>4</v>
      </c>
      <c r="AT503" s="449">
        <v>633979</v>
      </c>
      <c r="AU503" s="449">
        <v>12</v>
      </c>
      <c r="AV503" s="449"/>
      <c r="AW503" s="449"/>
      <c r="AX503" s="449"/>
      <c r="AY503" s="449"/>
      <c r="AZ503" s="449">
        <v>1</v>
      </c>
      <c r="BA503" s="449">
        <v>3</v>
      </c>
      <c r="BB503" s="449">
        <v>2006</v>
      </c>
      <c r="BC503" s="449">
        <v>20070605</v>
      </c>
      <c r="BD503" s="449">
        <v>20070605</v>
      </c>
      <c r="BE503" s="449" t="s">
        <v>541</v>
      </c>
      <c r="BF503" s="449"/>
      <c r="BG503" s="449" t="s">
        <v>542</v>
      </c>
      <c r="BH503" s="449" t="s">
        <v>191</v>
      </c>
      <c r="BI503" s="449" t="s">
        <v>316</v>
      </c>
      <c r="BJ503" s="449" t="s">
        <v>258</v>
      </c>
      <c r="BK503" s="449"/>
      <c r="BL503" s="449">
        <v>2.33</v>
      </c>
      <c r="BM503" s="449"/>
      <c r="BN503" s="449"/>
      <c r="BO503" s="449">
        <v>5000</v>
      </c>
      <c r="BP503" s="449">
        <v>51507</v>
      </c>
      <c r="BQ503" s="449">
        <v>0</v>
      </c>
      <c r="BR503" s="449">
        <v>1160</v>
      </c>
      <c r="BS503" s="449"/>
      <c r="BT503" s="449"/>
      <c r="BU503" s="449"/>
      <c r="BV503" s="449"/>
      <c r="BW503" s="449"/>
      <c r="BX503" s="449"/>
      <c r="BY503" s="449"/>
      <c r="BZ503" s="449"/>
      <c r="CA503" s="449"/>
      <c r="CB503" s="449" t="s">
        <v>543</v>
      </c>
      <c r="CC503" s="449" t="s">
        <v>544</v>
      </c>
      <c r="CD503" s="449" t="s">
        <v>47</v>
      </c>
      <c r="CE503" s="449" t="s">
        <v>544</v>
      </c>
      <c r="CF503" s="449" t="s">
        <v>231</v>
      </c>
      <c r="CG503" s="449" t="s">
        <v>545</v>
      </c>
      <c r="CH503" s="449" t="s">
        <v>546</v>
      </c>
      <c r="CI503" s="449" t="s">
        <v>195</v>
      </c>
    </row>
    <row r="504" spans="1:87" x14ac:dyDescent="0.3">
      <c r="A504">
        <f t="shared" si="28"/>
        <v>54467</v>
      </c>
      <c r="B504" t="s">
        <v>2677</v>
      </c>
      <c r="C504" s="389" t="str">
        <f t="shared" si="29"/>
        <v>054467</v>
      </c>
      <c r="D504" s="297" t="s">
        <v>124</v>
      </c>
      <c r="E504" s="435" t="s">
        <v>1274</v>
      </c>
      <c r="F504" s="435" t="s">
        <v>1607</v>
      </c>
      <c r="G504" s="435" t="s">
        <v>124</v>
      </c>
      <c r="H504" s="436">
        <v>2007</v>
      </c>
      <c r="I504" s="435" t="s">
        <v>190</v>
      </c>
      <c r="J504" s="435" t="s">
        <v>190</v>
      </c>
      <c r="K504" s="435" t="s">
        <v>1612</v>
      </c>
      <c r="L504" s="437">
        <v>39561</v>
      </c>
      <c r="M504" s="437">
        <v>39562</v>
      </c>
      <c r="N504" s="435" t="s">
        <v>1608</v>
      </c>
      <c r="O504" s="436">
        <v>224687</v>
      </c>
      <c r="P504" s="435" t="s">
        <v>1341</v>
      </c>
      <c r="Q504" s="440"/>
      <c r="R504" s="435" t="s">
        <v>1608</v>
      </c>
      <c r="S504" s="436">
        <v>284</v>
      </c>
      <c r="T504" s="435" t="s">
        <v>1613</v>
      </c>
      <c r="U504" s="436">
        <v>675495</v>
      </c>
      <c r="V504" s="435" t="s">
        <v>1341</v>
      </c>
      <c r="W504" s="435" t="s">
        <v>1341</v>
      </c>
      <c r="X504" s="436" t="b">
        <v>0</v>
      </c>
      <c r="Y504" s="435" t="s">
        <v>1341</v>
      </c>
      <c r="Z504" s="435" t="s">
        <v>1341</v>
      </c>
      <c r="AA504" t="str">
        <f t="shared" si="27"/>
        <v>COLEMAN NFH</v>
      </c>
      <c r="AN504" s="449" t="s">
        <v>188</v>
      </c>
      <c r="AO504" s="449">
        <v>4.0999999999999996</v>
      </c>
      <c r="AP504" s="449">
        <v>20150327</v>
      </c>
      <c r="AQ504" s="449" t="s">
        <v>225</v>
      </c>
      <c r="AR504" s="449" t="s">
        <v>225</v>
      </c>
      <c r="AS504" s="449">
        <v>4</v>
      </c>
      <c r="AT504" s="449">
        <v>633986</v>
      </c>
      <c r="AU504" s="449">
        <v>12</v>
      </c>
      <c r="AV504" s="449"/>
      <c r="AW504" s="449"/>
      <c r="AX504" s="449"/>
      <c r="AY504" s="449"/>
      <c r="AZ504" s="449">
        <v>1</v>
      </c>
      <c r="BA504" s="449">
        <v>3</v>
      </c>
      <c r="BB504" s="449">
        <v>2006</v>
      </c>
      <c r="BC504" s="449">
        <v>20070523</v>
      </c>
      <c r="BD504" s="449">
        <v>20070523</v>
      </c>
      <c r="BE504" s="449" t="s">
        <v>973</v>
      </c>
      <c r="BF504" s="449" t="s">
        <v>974</v>
      </c>
      <c r="BG504" s="449" t="s">
        <v>975</v>
      </c>
      <c r="BH504" s="449"/>
      <c r="BI504" s="449" t="s">
        <v>192</v>
      </c>
      <c r="BJ504" s="449" t="s">
        <v>193</v>
      </c>
      <c r="BK504" s="449"/>
      <c r="BL504" s="449">
        <v>7.4</v>
      </c>
      <c r="BM504" s="449">
        <v>85</v>
      </c>
      <c r="BN504" s="449"/>
      <c r="BO504" s="449">
        <v>5000</v>
      </c>
      <c r="BP504" s="449">
        <v>191436</v>
      </c>
      <c r="BQ504" s="449">
        <v>0</v>
      </c>
      <c r="BR504" s="449">
        <v>6000</v>
      </c>
      <c r="BS504" s="449">
        <v>5000</v>
      </c>
      <c r="BT504" s="449">
        <v>1810</v>
      </c>
      <c r="BU504" s="449">
        <v>0</v>
      </c>
      <c r="BV504" s="449">
        <v>571</v>
      </c>
      <c r="BW504" s="449"/>
      <c r="BX504" s="449">
        <v>8.9999999999999998E-4</v>
      </c>
      <c r="BY504" s="449"/>
      <c r="BZ504" s="449"/>
      <c r="CA504" s="449"/>
      <c r="CB504" s="449"/>
      <c r="CC504" s="449" t="s">
        <v>976</v>
      </c>
      <c r="CD504" s="449" t="s">
        <v>977</v>
      </c>
      <c r="CE504" s="449" t="s">
        <v>976</v>
      </c>
      <c r="CF504" s="449" t="s">
        <v>231</v>
      </c>
      <c r="CG504" s="449" t="s">
        <v>978</v>
      </c>
      <c r="CH504" s="449" t="s">
        <v>979</v>
      </c>
      <c r="CI504" s="449" t="s">
        <v>195</v>
      </c>
    </row>
    <row r="505" spans="1:87" x14ac:dyDescent="0.3">
      <c r="A505">
        <f t="shared" si="28"/>
        <v>54468</v>
      </c>
      <c r="B505" t="s">
        <v>2677</v>
      </c>
      <c r="C505" s="389" t="str">
        <f t="shared" si="29"/>
        <v>054468</v>
      </c>
      <c r="D505" s="297" t="s">
        <v>124</v>
      </c>
      <c r="E505" s="435" t="s">
        <v>1275</v>
      </c>
      <c r="F505" s="435" t="s">
        <v>1607</v>
      </c>
      <c r="G505" s="435" t="s">
        <v>124</v>
      </c>
      <c r="H505" s="436">
        <v>2007</v>
      </c>
      <c r="I505" s="435" t="s">
        <v>190</v>
      </c>
      <c r="J505" s="435" t="s">
        <v>190</v>
      </c>
      <c r="K505" s="435" t="s">
        <v>1612</v>
      </c>
      <c r="L505" s="437">
        <v>39567</v>
      </c>
      <c r="M505" s="437">
        <v>39569</v>
      </c>
      <c r="N505" s="435" t="s">
        <v>1608</v>
      </c>
      <c r="O505" s="436">
        <v>226107</v>
      </c>
      <c r="P505" s="435" t="s">
        <v>1341</v>
      </c>
      <c r="Q505" s="440"/>
      <c r="R505" s="435" t="s">
        <v>1613</v>
      </c>
      <c r="S505" s="436">
        <v>678787</v>
      </c>
      <c r="T505" s="435" t="s">
        <v>1341</v>
      </c>
      <c r="U505" s="440"/>
      <c r="V505" s="435" t="s">
        <v>1341</v>
      </c>
      <c r="W505" s="435" t="s">
        <v>1341</v>
      </c>
      <c r="X505" s="436" t="b">
        <v>0</v>
      </c>
      <c r="Y505" s="435" t="s">
        <v>1341</v>
      </c>
      <c r="Z505" s="435" t="s">
        <v>1341</v>
      </c>
      <c r="AA505" t="str">
        <f t="shared" si="27"/>
        <v>COLEMAN NFH</v>
      </c>
      <c r="AN505" s="449" t="s">
        <v>188</v>
      </c>
      <c r="AO505" s="449">
        <v>4.0999999999999996</v>
      </c>
      <c r="AP505" s="449">
        <v>20150327</v>
      </c>
      <c r="AQ505" s="449" t="s">
        <v>225</v>
      </c>
      <c r="AR505" s="449" t="s">
        <v>225</v>
      </c>
      <c r="AS505" s="449">
        <v>4</v>
      </c>
      <c r="AT505" s="449">
        <v>633987</v>
      </c>
      <c r="AU505" s="449">
        <v>13</v>
      </c>
      <c r="AV505" s="449"/>
      <c r="AW505" s="449"/>
      <c r="AX505" s="449"/>
      <c r="AY505" s="449"/>
      <c r="AZ505" s="449">
        <v>1</v>
      </c>
      <c r="BA505" s="449">
        <v>3</v>
      </c>
      <c r="BB505" s="449">
        <v>2006</v>
      </c>
      <c r="BC505" s="449">
        <v>20080407</v>
      </c>
      <c r="BD505" s="449">
        <v>20080410</v>
      </c>
      <c r="BE505" s="449" t="s">
        <v>973</v>
      </c>
      <c r="BF505" s="449" t="s">
        <v>974</v>
      </c>
      <c r="BG505" s="449" t="s">
        <v>975</v>
      </c>
      <c r="BH505" s="449" t="s">
        <v>1198</v>
      </c>
      <c r="BI505" s="449" t="s">
        <v>192</v>
      </c>
      <c r="BJ505" s="449" t="s">
        <v>193</v>
      </c>
      <c r="BK505" s="449"/>
      <c r="BL505" s="449">
        <v>45.35</v>
      </c>
      <c r="BM505" s="449">
        <v>161</v>
      </c>
      <c r="BN505" s="449"/>
      <c r="BO505" s="449">
        <v>5205</v>
      </c>
      <c r="BP505" s="449">
        <v>231534</v>
      </c>
      <c r="BQ505" s="449">
        <v>0</v>
      </c>
      <c r="BR505" s="449">
        <v>456</v>
      </c>
      <c r="BS505" s="449">
        <v>5205</v>
      </c>
      <c r="BT505" s="449">
        <v>1673</v>
      </c>
      <c r="BU505" s="449"/>
      <c r="BV505" s="449"/>
      <c r="BW505" s="449"/>
      <c r="BX505" s="449">
        <v>0.01</v>
      </c>
      <c r="BY505" s="449"/>
      <c r="BZ505" s="449"/>
      <c r="CA505" s="449"/>
      <c r="CB505" s="449"/>
      <c r="CC505" s="449" t="s">
        <v>976</v>
      </c>
      <c r="CD505" s="449" t="s">
        <v>977</v>
      </c>
      <c r="CE505" s="449" t="s">
        <v>976</v>
      </c>
      <c r="CF505" s="449" t="s">
        <v>231</v>
      </c>
      <c r="CG505" s="449" t="s">
        <v>978</v>
      </c>
      <c r="CH505" s="449" t="s">
        <v>979</v>
      </c>
      <c r="CI505" s="449" t="s">
        <v>195</v>
      </c>
    </row>
    <row r="506" spans="1:87" x14ac:dyDescent="0.3">
      <c r="A506">
        <f t="shared" si="28"/>
        <v>54469</v>
      </c>
      <c r="B506" t="s">
        <v>2677</v>
      </c>
      <c r="C506" s="389" t="str">
        <f t="shared" si="29"/>
        <v>054469</v>
      </c>
      <c r="D506" s="297" t="s">
        <v>124</v>
      </c>
      <c r="E506" s="435" t="s">
        <v>1276</v>
      </c>
      <c r="F506" s="435" t="s">
        <v>1607</v>
      </c>
      <c r="G506" s="435" t="s">
        <v>124</v>
      </c>
      <c r="H506" s="436">
        <v>2007</v>
      </c>
      <c r="I506" s="435" t="s">
        <v>190</v>
      </c>
      <c r="J506" s="435" t="s">
        <v>190</v>
      </c>
      <c r="K506" s="435" t="s">
        <v>1612</v>
      </c>
      <c r="L506" s="437">
        <v>39567</v>
      </c>
      <c r="M506" s="437">
        <v>39569</v>
      </c>
      <c r="N506" s="435" t="s">
        <v>1608</v>
      </c>
      <c r="O506" s="436">
        <v>224293</v>
      </c>
      <c r="P506" s="435" t="s">
        <v>1341</v>
      </c>
      <c r="Q506" s="440"/>
      <c r="R506" s="435" t="s">
        <v>1608</v>
      </c>
      <c r="S506" s="436">
        <v>270</v>
      </c>
      <c r="T506" s="435" t="s">
        <v>1613</v>
      </c>
      <c r="U506" s="439">
        <v>674107</v>
      </c>
      <c r="V506" s="435" t="s">
        <v>1341</v>
      </c>
      <c r="W506" s="435" t="s">
        <v>1341</v>
      </c>
      <c r="X506" s="436" t="b">
        <v>0</v>
      </c>
      <c r="Y506" s="435" t="s">
        <v>1341</v>
      </c>
      <c r="Z506" s="435" t="s">
        <v>1341</v>
      </c>
      <c r="AA506" t="str">
        <f t="shared" si="27"/>
        <v>COLEMAN NFH</v>
      </c>
      <c r="AN506" s="449" t="s">
        <v>188</v>
      </c>
      <c r="AO506" s="449">
        <v>4.0999999999999996</v>
      </c>
      <c r="AP506" s="449">
        <v>20150327</v>
      </c>
      <c r="AQ506" s="449" t="s">
        <v>225</v>
      </c>
      <c r="AR506" s="449" t="s">
        <v>452</v>
      </c>
      <c r="AS506" s="449">
        <v>4</v>
      </c>
      <c r="AT506" s="449">
        <v>634080</v>
      </c>
      <c r="AU506" s="449">
        <v>12</v>
      </c>
      <c r="AV506" s="449"/>
      <c r="AW506" s="449"/>
      <c r="AX506" s="449"/>
      <c r="AY506" s="449"/>
      <c r="AZ506" s="449">
        <v>1</v>
      </c>
      <c r="BA506" s="449">
        <v>3</v>
      </c>
      <c r="BB506" s="449">
        <v>2006</v>
      </c>
      <c r="BC506" s="449">
        <v>20070611</v>
      </c>
      <c r="BD506" s="449">
        <v>20070630</v>
      </c>
      <c r="BE506" s="449" t="s">
        <v>680</v>
      </c>
      <c r="BF506" s="449" t="s">
        <v>681</v>
      </c>
      <c r="BG506" s="449" t="s">
        <v>349</v>
      </c>
      <c r="BH506" s="449"/>
      <c r="BI506" s="449" t="s">
        <v>192</v>
      </c>
      <c r="BJ506" s="449" t="s">
        <v>193</v>
      </c>
      <c r="BK506" s="449"/>
      <c r="BL506" s="449">
        <v>4.53</v>
      </c>
      <c r="BM506" s="449">
        <v>97</v>
      </c>
      <c r="BN506" s="449"/>
      <c r="BO506" s="449">
        <v>5000</v>
      </c>
      <c r="BP506" s="449">
        <v>91433</v>
      </c>
      <c r="BQ506" s="449"/>
      <c r="BR506" s="449"/>
      <c r="BS506" s="449">
        <v>5000</v>
      </c>
      <c r="BT506" s="449">
        <v>552</v>
      </c>
      <c r="BU506" s="449"/>
      <c r="BV506" s="449"/>
      <c r="BW506" s="449"/>
      <c r="BX506" s="449">
        <v>6.0000000000000001E-3</v>
      </c>
      <c r="BY506" s="449"/>
      <c r="BZ506" s="449"/>
      <c r="CA506" s="449"/>
      <c r="CB506" s="449" t="s">
        <v>685</v>
      </c>
      <c r="CC506" s="449" t="s">
        <v>682</v>
      </c>
      <c r="CD506" s="449" t="s">
        <v>683</v>
      </c>
      <c r="CE506" s="449" t="s">
        <v>352</v>
      </c>
      <c r="CF506" s="449" t="s">
        <v>231</v>
      </c>
      <c r="CG506" s="449" t="s">
        <v>353</v>
      </c>
      <c r="CH506" s="449" t="s">
        <v>684</v>
      </c>
      <c r="CI506" s="449" t="s">
        <v>195</v>
      </c>
    </row>
    <row r="507" spans="1:87" x14ac:dyDescent="0.3">
      <c r="A507">
        <f t="shared" si="28"/>
        <v>54470</v>
      </c>
      <c r="B507" t="s">
        <v>2677</v>
      </c>
      <c r="C507" s="389" t="str">
        <f t="shared" si="29"/>
        <v>054470</v>
      </c>
      <c r="D507" s="297" t="s">
        <v>124</v>
      </c>
      <c r="E507" s="435" t="s">
        <v>1277</v>
      </c>
      <c r="F507" s="435" t="s">
        <v>1607</v>
      </c>
      <c r="G507" s="435" t="s">
        <v>124</v>
      </c>
      <c r="H507" s="436">
        <v>2007</v>
      </c>
      <c r="I507" s="435" t="s">
        <v>190</v>
      </c>
      <c r="J507" s="435" t="s">
        <v>190</v>
      </c>
      <c r="K507" s="435" t="s">
        <v>1612</v>
      </c>
      <c r="L507" s="437">
        <v>39567</v>
      </c>
      <c r="M507" s="437">
        <v>39569</v>
      </c>
      <c r="N507" s="435" t="s">
        <v>1608</v>
      </c>
      <c r="O507" s="436">
        <v>221255</v>
      </c>
      <c r="P507" s="435" t="s">
        <v>1341</v>
      </c>
      <c r="Q507" s="440"/>
      <c r="R507" s="435" t="s">
        <v>1608</v>
      </c>
      <c r="S507" s="436">
        <v>2373</v>
      </c>
      <c r="T507" s="435" t="s">
        <v>1613</v>
      </c>
      <c r="U507" s="436">
        <v>671381</v>
      </c>
      <c r="V507" s="435" t="s">
        <v>1341</v>
      </c>
      <c r="W507" s="435" t="s">
        <v>1341</v>
      </c>
      <c r="X507" s="436" t="b">
        <v>0</v>
      </c>
      <c r="Y507" s="435" t="s">
        <v>1341</v>
      </c>
      <c r="Z507" s="435" t="s">
        <v>1341</v>
      </c>
      <c r="AA507" t="str">
        <f t="shared" si="27"/>
        <v>COLEMAN NFH</v>
      </c>
      <c r="AN507" s="449" t="s">
        <v>188</v>
      </c>
      <c r="AO507" s="449">
        <v>4.0999999999999996</v>
      </c>
      <c r="AP507" s="449">
        <v>20150327</v>
      </c>
      <c r="AQ507" s="449" t="s">
        <v>225</v>
      </c>
      <c r="AR507" s="449" t="s">
        <v>225</v>
      </c>
      <c r="AS507" s="449">
        <v>4</v>
      </c>
      <c r="AT507" s="449">
        <v>634185</v>
      </c>
      <c r="AU507" s="449">
        <v>12</v>
      </c>
      <c r="AV507" s="449"/>
      <c r="AW507" s="449"/>
      <c r="AX507" s="449" t="s">
        <v>250</v>
      </c>
      <c r="AY507" s="449">
        <v>4200800000430</v>
      </c>
      <c r="AZ507" s="449">
        <v>1</v>
      </c>
      <c r="BA507" s="449">
        <v>3</v>
      </c>
      <c r="BB507" s="449">
        <v>2007</v>
      </c>
      <c r="BC507" s="449">
        <v>20080609</v>
      </c>
      <c r="BD507" s="449">
        <v>20080609</v>
      </c>
      <c r="BE507" s="449" t="s">
        <v>1235</v>
      </c>
      <c r="BF507" s="449" t="s">
        <v>1236</v>
      </c>
      <c r="BG507" s="449" t="s">
        <v>1237</v>
      </c>
      <c r="BH507" s="449"/>
      <c r="BI507" s="449" t="s">
        <v>192</v>
      </c>
      <c r="BJ507" s="449" t="s">
        <v>551</v>
      </c>
      <c r="BK507" s="449"/>
      <c r="BL507" s="449">
        <v>5.66</v>
      </c>
      <c r="BM507" s="449">
        <v>87</v>
      </c>
      <c r="BN507" s="449"/>
      <c r="BO507" s="449">
        <v>5000</v>
      </c>
      <c r="BP507" s="449">
        <v>201838</v>
      </c>
      <c r="BQ507" s="449">
        <v>0</v>
      </c>
      <c r="BR507" s="449">
        <v>404</v>
      </c>
      <c r="BS507" s="449"/>
      <c r="BT507" s="449"/>
      <c r="BU507" s="449"/>
      <c r="BV507" s="449"/>
      <c r="BW507" s="449"/>
      <c r="BX507" s="449"/>
      <c r="BY507" s="449"/>
      <c r="BZ507" s="449"/>
      <c r="CA507" s="449"/>
      <c r="CB507" s="449"/>
      <c r="CC507" s="449" t="s">
        <v>1238</v>
      </c>
      <c r="CD507" s="449" t="s">
        <v>1239</v>
      </c>
      <c r="CE507" s="449" t="s">
        <v>1240</v>
      </c>
      <c r="CF507" s="449" t="s">
        <v>231</v>
      </c>
      <c r="CG507" s="449" t="s">
        <v>1227</v>
      </c>
      <c r="CH507" s="449" t="s">
        <v>1241</v>
      </c>
      <c r="CI507" s="449" t="s">
        <v>195</v>
      </c>
    </row>
    <row r="508" spans="1:87" x14ac:dyDescent="0.3">
      <c r="A508">
        <f t="shared" si="28"/>
        <v>54471</v>
      </c>
      <c r="B508" t="s">
        <v>2677</v>
      </c>
      <c r="C508" s="389" t="str">
        <f t="shared" si="29"/>
        <v>054471</v>
      </c>
      <c r="D508" s="297" t="s">
        <v>124</v>
      </c>
      <c r="E508" s="435" t="s">
        <v>1278</v>
      </c>
      <c r="F508" s="435" t="s">
        <v>1607</v>
      </c>
      <c r="G508" s="435" t="s">
        <v>124</v>
      </c>
      <c r="H508" s="436">
        <v>2007</v>
      </c>
      <c r="I508" s="435" t="s">
        <v>190</v>
      </c>
      <c r="J508" s="435" t="s">
        <v>190</v>
      </c>
      <c r="K508" s="435" t="s">
        <v>1612</v>
      </c>
      <c r="L508" s="437">
        <v>39567</v>
      </c>
      <c r="M508" s="437">
        <v>39569</v>
      </c>
      <c r="N508" s="435" t="s">
        <v>1608</v>
      </c>
      <c r="O508" s="436">
        <v>338491</v>
      </c>
      <c r="P508" s="435" t="s">
        <v>1341</v>
      </c>
      <c r="Q508" s="438"/>
      <c r="R508" s="435" t="s">
        <v>1608</v>
      </c>
      <c r="S508" s="436">
        <v>438</v>
      </c>
      <c r="T508" s="435" t="s">
        <v>1613</v>
      </c>
      <c r="U508" s="436">
        <v>1017136</v>
      </c>
      <c r="V508" s="435" t="s">
        <v>1341</v>
      </c>
      <c r="W508" s="435" t="s">
        <v>1341</v>
      </c>
      <c r="X508" s="436" t="b">
        <v>0</v>
      </c>
      <c r="Y508" s="435" t="s">
        <v>1341</v>
      </c>
      <c r="Z508" s="435" t="s">
        <v>1341</v>
      </c>
      <c r="AA508" t="str">
        <f t="shared" si="27"/>
        <v>COLEMAN NFH</v>
      </c>
      <c r="AN508" s="449" t="s">
        <v>188</v>
      </c>
      <c r="AO508" s="449">
        <v>4.0999999999999996</v>
      </c>
      <c r="AP508" s="449">
        <v>20150327</v>
      </c>
      <c r="AQ508" s="449" t="s">
        <v>225</v>
      </c>
      <c r="AR508" s="449" t="s">
        <v>225</v>
      </c>
      <c r="AS508" s="449">
        <v>4</v>
      </c>
      <c r="AT508" s="449">
        <v>634186</v>
      </c>
      <c r="AU508" s="449">
        <v>12</v>
      </c>
      <c r="AV508" s="449"/>
      <c r="AW508" s="449"/>
      <c r="AX508" s="449"/>
      <c r="AY508" s="449"/>
      <c r="AZ508" s="449">
        <v>1</v>
      </c>
      <c r="BA508" s="449">
        <v>3</v>
      </c>
      <c r="BB508" s="449">
        <v>2007</v>
      </c>
      <c r="BC508" s="449">
        <v>20080613</v>
      </c>
      <c r="BD508" s="449">
        <v>20080715</v>
      </c>
      <c r="BE508" s="449" t="s">
        <v>541</v>
      </c>
      <c r="BF508" s="449"/>
      <c r="BG508" s="449" t="s">
        <v>542</v>
      </c>
      <c r="BH508" s="449" t="s">
        <v>191</v>
      </c>
      <c r="BI508" s="449" t="s">
        <v>316</v>
      </c>
      <c r="BJ508" s="449" t="s">
        <v>279</v>
      </c>
      <c r="BK508" s="449"/>
      <c r="BL508" s="449">
        <v>2.16</v>
      </c>
      <c r="BM508" s="449"/>
      <c r="BN508" s="449"/>
      <c r="BO508" s="449">
        <v>5000</v>
      </c>
      <c r="BP508" s="449">
        <v>54717</v>
      </c>
      <c r="BQ508" s="449"/>
      <c r="BR508" s="449"/>
      <c r="BS508" s="449"/>
      <c r="BT508" s="449"/>
      <c r="BU508" s="449"/>
      <c r="BV508" s="449"/>
      <c r="BW508" s="449" t="s">
        <v>196</v>
      </c>
      <c r="BX508" s="449"/>
      <c r="BY508" s="449"/>
      <c r="BZ508" s="449"/>
      <c r="CA508" s="449"/>
      <c r="CB508" s="449" t="s">
        <v>550</v>
      </c>
      <c r="CC508" s="449" t="s">
        <v>544</v>
      </c>
      <c r="CD508" s="449" t="s">
        <v>47</v>
      </c>
      <c r="CE508" s="449" t="s">
        <v>544</v>
      </c>
      <c r="CF508" s="449" t="s">
        <v>231</v>
      </c>
      <c r="CG508" s="449" t="s">
        <v>545</v>
      </c>
      <c r="CH508" s="449" t="s">
        <v>546</v>
      </c>
      <c r="CI508" s="449" t="s">
        <v>195</v>
      </c>
    </row>
    <row r="509" spans="1:87" x14ac:dyDescent="0.3">
      <c r="A509">
        <f t="shared" si="28"/>
        <v>54472</v>
      </c>
      <c r="B509" t="s">
        <v>2677</v>
      </c>
      <c r="C509" s="389" t="str">
        <f t="shared" si="29"/>
        <v>054472</v>
      </c>
      <c r="D509" s="297" t="s">
        <v>124</v>
      </c>
      <c r="E509" s="435" t="s">
        <v>1279</v>
      </c>
      <c r="F509" s="435" t="s">
        <v>1607</v>
      </c>
      <c r="G509" s="435" t="s">
        <v>124</v>
      </c>
      <c r="H509" s="436">
        <v>2007</v>
      </c>
      <c r="I509" s="435" t="s">
        <v>190</v>
      </c>
      <c r="J509" s="435" t="s">
        <v>190</v>
      </c>
      <c r="K509" s="435" t="s">
        <v>1612</v>
      </c>
      <c r="L509" s="437">
        <v>39567</v>
      </c>
      <c r="M509" s="437">
        <v>39569</v>
      </c>
      <c r="N509" s="435" t="s">
        <v>1608</v>
      </c>
      <c r="O509" s="436">
        <v>346353</v>
      </c>
      <c r="P509" s="435" t="s">
        <v>1341</v>
      </c>
      <c r="Q509" s="440"/>
      <c r="R509" s="435" t="s">
        <v>1613</v>
      </c>
      <c r="S509" s="436">
        <v>1040056</v>
      </c>
      <c r="T509" s="435" t="s">
        <v>1341</v>
      </c>
      <c r="U509" s="440"/>
      <c r="V509" s="435" t="s">
        <v>1341</v>
      </c>
      <c r="W509" s="435" t="s">
        <v>1341</v>
      </c>
      <c r="X509" s="436" t="b">
        <v>0</v>
      </c>
      <c r="Y509" s="435" t="s">
        <v>1341</v>
      </c>
      <c r="Z509" s="435" t="s">
        <v>1341</v>
      </c>
      <c r="AA509" t="str">
        <f t="shared" si="27"/>
        <v>COLEMAN NFH</v>
      </c>
      <c r="AN509" s="449" t="s">
        <v>188</v>
      </c>
      <c r="AO509" s="449">
        <v>4.0999999999999996</v>
      </c>
      <c r="AP509" s="449">
        <v>20150327</v>
      </c>
      <c r="AQ509" s="449" t="s">
        <v>225</v>
      </c>
      <c r="AR509" s="449" t="s">
        <v>225</v>
      </c>
      <c r="AS509" s="449">
        <v>4</v>
      </c>
      <c r="AT509" s="449">
        <v>634271</v>
      </c>
      <c r="AU509" s="449">
        <v>12</v>
      </c>
      <c r="AV509" s="449"/>
      <c r="AW509" s="449"/>
      <c r="AX509" s="449"/>
      <c r="AY509" s="449"/>
      <c r="AZ509" s="449">
        <v>1</v>
      </c>
      <c r="BA509" s="449">
        <v>3</v>
      </c>
      <c r="BB509" s="449">
        <v>2007</v>
      </c>
      <c r="BC509" s="449">
        <v>20080515</v>
      </c>
      <c r="BD509" s="449">
        <v>20080516</v>
      </c>
      <c r="BE509" s="449" t="s">
        <v>509</v>
      </c>
      <c r="BF509" s="449" t="s">
        <v>510</v>
      </c>
      <c r="BG509" s="449" t="s">
        <v>504</v>
      </c>
      <c r="BH509" s="449"/>
      <c r="BI509" s="449" t="s">
        <v>192</v>
      </c>
      <c r="BJ509" s="449" t="s">
        <v>279</v>
      </c>
      <c r="BK509" s="449"/>
      <c r="BL509" s="449">
        <v>6.96</v>
      </c>
      <c r="BM509" s="449">
        <v>85</v>
      </c>
      <c r="BN509" s="449"/>
      <c r="BO509" s="449">
        <v>5000</v>
      </c>
      <c r="BP509" s="449">
        <v>219881</v>
      </c>
      <c r="BQ509" s="449">
        <v>0</v>
      </c>
      <c r="BR509" s="449">
        <v>914</v>
      </c>
      <c r="BS509" s="449">
        <v>5000</v>
      </c>
      <c r="BT509" s="449">
        <v>2289</v>
      </c>
      <c r="BU509" s="449"/>
      <c r="BV509" s="449"/>
      <c r="BW509" s="449"/>
      <c r="BX509" s="449">
        <v>1.03E-2</v>
      </c>
      <c r="BY509" s="449"/>
      <c r="BZ509" s="449"/>
      <c r="CA509" s="449"/>
      <c r="CB509" s="449"/>
      <c r="CC509" s="449" t="s">
        <v>511</v>
      </c>
      <c r="CD509" s="449" t="s">
        <v>512</v>
      </c>
      <c r="CE509" s="449" t="s">
        <v>508</v>
      </c>
      <c r="CF509" s="449" t="s">
        <v>231</v>
      </c>
      <c r="CG509" s="449" t="s">
        <v>500</v>
      </c>
      <c r="CH509" s="449" t="s">
        <v>501</v>
      </c>
      <c r="CI509" s="449" t="s">
        <v>195</v>
      </c>
    </row>
    <row r="510" spans="1:87" x14ac:dyDescent="0.3">
      <c r="A510">
        <f t="shared" si="28"/>
        <v>54872</v>
      </c>
      <c r="B510" t="s">
        <v>2677</v>
      </c>
      <c r="C510" s="389" t="str">
        <f t="shared" si="29"/>
        <v>054872</v>
      </c>
      <c r="D510" s="297" t="s">
        <v>124</v>
      </c>
      <c r="E510" s="435" t="s">
        <v>1939</v>
      </c>
      <c r="F510" s="435" t="s">
        <v>1607</v>
      </c>
      <c r="G510" s="435" t="s">
        <v>124</v>
      </c>
      <c r="H510" s="436">
        <v>2008</v>
      </c>
      <c r="I510" s="435" t="s">
        <v>190</v>
      </c>
      <c r="J510" s="435" t="s">
        <v>190</v>
      </c>
      <c r="K510" s="435" t="s">
        <v>1612</v>
      </c>
      <c r="L510" s="437">
        <v>39919</v>
      </c>
      <c r="M510" s="437">
        <v>39919</v>
      </c>
      <c r="N510" s="435" t="s">
        <v>1608</v>
      </c>
      <c r="O510" s="436">
        <v>119391</v>
      </c>
      <c r="P510" s="435" t="s">
        <v>1341</v>
      </c>
      <c r="Q510" s="440"/>
      <c r="R510" s="435" t="s">
        <v>1613</v>
      </c>
      <c r="S510" s="436">
        <v>358513</v>
      </c>
      <c r="T510" s="435" t="s">
        <v>1341</v>
      </c>
      <c r="U510" s="440"/>
      <c r="V510" s="435" t="s">
        <v>1341</v>
      </c>
      <c r="W510" s="435" t="s">
        <v>1341</v>
      </c>
      <c r="X510" s="436" t="b">
        <v>0</v>
      </c>
      <c r="Y510" s="435" t="s">
        <v>1341</v>
      </c>
      <c r="Z510" s="435" t="s">
        <v>1341</v>
      </c>
      <c r="AA510" t="str">
        <f t="shared" si="27"/>
        <v>COLEMAN NFH</v>
      </c>
      <c r="AN510" s="449" t="s">
        <v>188</v>
      </c>
      <c r="AO510" s="449">
        <v>4.0999999999999996</v>
      </c>
      <c r="AP510" s="449">
        <v>20150327</v>
      </c>
      <c r="AQ510" s="449" t="s">
        <v>225</v>
      </c>
      <c r="AR510" s="449" t="s">
        <v>225</v>
      </c>
      <c r="AS510" s="449">
        <v>4</v>
      </c>
      <c r="AT510" s="449">
        <v>634272</v>
      </c>
      <c r="AU510" s="449">
        <v>12</v>
      </c>
      <c r="AV510" s="449"/>
      <c r="AW510" s="449"/>
      <c r="AX510" s="449" t="s">
        <v>250</v>
      </c>
      <c r="AY510" s="449">
        <v>4200800000153</v>
      </c>
      <c r="AZ510" s="449">
        <v>1</v>
      </c>
      <c r="BA510" s="449">
        <v>3</v>
      </c>
      <c r="BB510" s="449">
        <v>2007</v>
      </c>
      <c r="BC510" s="449">
        <v>20080514</v>
      </c>
      <c r="BD510" s="449">
        <v>20080514</v>
      </c>
      <c r="BE510" s="449" t="s">
        <v>347</v>
      </c>
      <c r="BF510" s="449" t="s">
        <v>348</v>
      </c>
      <c r="BG510" s="449" t="s">
        <v>349</v>
      </c>
      <c r="BH510" s="449"/>
      <c r="BI510" s="449" t="s">
        <v>192</v>
      </c>
      <c r="BJ510" s="449" t="s">
        <v>279</v>
      </c>
      <c r="BK510" s="449"/>
      <c r="BL510" s="449">
        <v>5.33</v>
      </c>
      <c r="BM510" s="449">
        <v>83</v>
      </c>
      <c r="BN510" s="449"/>
      <c r="BO510" s="449">
        <v>5500</v>
      </c>
      <c r="BP510" s="449">
        <v>211571</v>
      </c>
      <c r="BQ510" s="449"/>
      <c r="BR510" s="449"/>
      <c r="BS510" s="449">
        <v>5500</v>
      </c>
      <c r="BT510" s="449">
        <v>211571</v>
      </c>
      <c r="BU510" s="449"/>
      <c r="BV510" s="449"/>
      <c r="BW510" s="449"/>
      <c r="BX510" s="449"/>
      <c r="BY510" s="449"/>
      <c r="BZ510" s="449"/>
      <c r="CA510" s="449"/>
      <c r="CB510" s="449" t="s">
        <v>355</v>
      </c>
      <c r="CC510" s="449" t="s">
        <v>350</v>
      </c>
      <c r="CD510" s="449" t="s">
        <v>351</v>
      </c>
      <c r="CE510" s="449" t="s">
        <v>352</v>
      </c>
      <c r="CF510" s="449" t="s">
        <v>231</v>
      </c>
      <c r="CG510" s="449" t="s">
        <v>353</v>
      </c>
      <c r="CH510" s="449" t="s">
        <v>354</v>
      </c>
      <c r="CI510" s="449" t="s">
        <v>195</v>
      </c>
    </row>
    <row r="511" spans="1:87" x14ac:dyDescent="0.3">
      <c r="A511">
        <f t="shared" si="28"/>
        <v>54873</v>
      </c>
      <c r="B511" t="s">
        <v>2677</v>
      </c>
      <c r="C511" s="389" t="str">
        <f t="shared" si="29"/>
        <v>054873</v>
      </c>
      <c r="D511" s="297" t="s">
        <v>124</v>
      </c>
      <c r="E511" s="435" t="s">
        <v>1940</v>
      </c>
      <c r="F511" s="435" t="s">
        <v>1607</v>
      </c>
      <c r="G511" s="435" t="s">
        <v>124</v>
      </c>
      <c r="H511" s="436">
        <v>2008</v>
      </c>
      <c r="I511" s="435" t="s">
        <v>190</v>
      </c>
      <c r="J511" s="435" t="s">
        <v>190</v>
      </c>
      <c r="K511" s="435" t="s">
        <v>1612</v>
      </c>
      <c r="L511" s="437">
        <v>39926</v>
      </c>
      <c r="M511" s="437">
        <v>39926</v>
      </c>
      <c r="N511" s="435" t="s">
        <v>1608</v>
      </c>
      <c r="O511" s="436">
        <v>129807</v>
      </c>
      <c r="P511" s="435" t="s">
        <v>1341</v>
      </c>
      <c r="Q511" s="440"/>
      <c r="R511" s="435" t="s">
        <v>1613</v>
      </c>
      <c r="S511" s="436">
        <v>389689</v>
      </c>
      <c r="T511" s="435" t="s">
        <v>1341</v>
      </c>
      <c r="U511" s="441"/>
      <c r="V511" s="435" t="s">
        <v>1341</v>
      </c>
      <c r="W511" s="435" t="s">
        <v>1341</v>
      </c>
      <c r="X511" s="436" t="b">
        <v>0</v>
      </c>
      <c r="Y511" s="435" t="s">
        <v>1341</v>
      </c>
      <c r="Z511" s="435" t="s">
        <v>1341</v>
      </c>
      <c r="AA511" t="str">
        <f t="shared" si="27"/>
        <v>COLEMAN NFH</v>
      </c>
      <c r="AN511" s="449" t="s">
        <v>188</v>
      </c>
      <c r="AO511" s="449">
        <v>4.0999999999999996</v>
      </c>
      <c r="AP511" s="449">
        <v>20150327</v>
      </c>
      <c r="AQ511" s="449" t="s">
        <v>225</v>
      </c>
      <c r="AR511" s="449" t="s">
        <v>225</v>
      </c>
      <c r="AS511" s="449">
        <v>4</v>
      </c>
      <c r="AT511" s="449">
        <v>634274</v>
      </c>
      <c r="AU511" s="449">
        <v>12</v>
      </c>
      <c r="AV511" s="449"/>
      <c r="AW511" s="449"/>
      <c r="AX511" s="449" t="s">
        <v>250</v>
      </c>
      <c r="AY511" s="449">
        <v>4200800000139</v>
      </c>
      <c r="AZ511" s="449">
        <v>1</v>
      </c>
      <c r="BA511" s="449">
        <v>1</v>
      </c>
      <c r="BB511" s="449">
        <v>2007</v>
      </c>
      <c r="BC511" s="449">
        <v>20080508</v>
      </c>
      <c r="BD511" s="449">
        <v>20080520</v>
      </c>
      <c r="BE511" s="449" t="s">
        <v>364</v>
      </c>
      <c r="BF511" s="449" t="s">
        <v>365</v>
      </c>
      <c r="BG511" s="449" t="s">
        <v>366</v>
      </c>
      <c r="BH511" s="449"/>
      <c r="BI511" s="449" t="s">
        <v>192</v>
      </c>
      <c r="BJ511" s="449" t="s">
        <v>279</v>
      </c>
      <c r="BK511" s="449"/>
      <c r="BL511" s="449">
        <v>5.53</v>
      </c>
      <c r="BM511" s="449">
        <v>81</v>
      </c>
      <c r="BN511" s="449"/>
      <c r="BO511" s="449">
        <v>5500</v>
      </c>
      <c r="BP511" s="449">
        <v>206862</v>
      </c>
      <c r="BQ511" s="449">
        <v>0</v>
      </c>
      <c r="BR511" s="449">
        <v>1837</v>
      </c>
      <c r="BS511" s="449">
        <v>5500</v>
      </c>
      <c r="BT511" s="449">
        <v>1101</v>
      </c>
      <c r="BU511" s="449"/>
      <c r="BV511" s="449"/>
      <c r="BW511" s="449"/>
      <c r="BX511" s="449">
        <v>1.2E-2</v>
      </c>
      <c r="BY511" s="449"/>
      <c r="BZ511" s="449"/>
      <c r="CA511" s="449"/>
      <c r="CB511" s="449"/>
      <c r="CC511" s="449" t="s">
        <v>367</v>
      </c>
      <c r="CD511" s="449" t="s">
        <v>368</v>
      </c>
      <c r="CE511" s="449" t="s">
        <v>369</v>
      </c>
      <c r="CF511" s="449" t="s">
        <v>231</v>
      </c>
      <c r="CG511" s="449" t="s">
        <v>353</v>
      </c>
      <c r="CH511" s="449" t="s">
        <v>370</v>
      </c>
      <c r="CI511" s="449" t="s">
        <v>195</v>
      </c>
    </row>
    <row r="512" spans="1:87" x14ac:dyDescent="0.3">
      <c r="A512">
        <f t="shared" si="28"/>
        <v>54874</v>
      </c>
      <c r="B512" t="s">
        <v>2677</v>
      </c>
      <c r="C512" s="389" t="str">
        <f t="shared" si="29"/>
        <v>054874</v>
      </c>
      <c r="D512" s="297" t="s">
        <v>124</v>
      </c>
      <c r="E512" s="435" t="s">
        <v>1941</v>
      </c>
      <c r="F512" s="435" t="s">
        <v>1607</v>
      </c>
      <c r="G512" s="435" t="s">
        <v>124</v>
      </c>
      <c r="H512" s="436">
        <v>2008</v>
      </c>
      <c r="I512" s="435" t="s">
        <v>190</v>
      </c>
      <c r="J512" s="435" t="s">
        <v>190</v>
      </c>
      <c r="K512" s="435" t="s">
        <v>1612</v>
      </c>
      <c r="L512" s="437">
        <v>39912</v>
      </c>
      <c r="M512" s="437">
        <v>39912</v>
      </c>
      <c r="N512" s="435" t="s">
        <v>1608</v>
      </c>
      <c r="O512" s="436">
        <v>118116</v>
      </c>
      <c r="P512" s="435" t="s">
        <v>1341</v>
      </c>
      <c r="Q512" s="441"/>
      <c r="R512" s="435" t="s">
        <v>1613</v>
      </c>
      <c r="S512" s="436">
        <v>354644</v>
      </c>
      <c r="T512" s="435" t="s">
        <v>1341</v>
      </c>
      <c r="U512" s="441"/>
      <c r="V512" s="435" t="s">
        <v>1341</v>
      </c>
      <c r="W512" s="435" t="s">
        <v>1341</v>
      </c>
      <c r="X512" s="436" t="b">
        <v>0</v>
      </c>
      <c r="Y512" s="435" t="s">
        <v>1341</v>
      </c>
      <c r="Z512" s="435" t="s">
        <v>1341</v>
      </c>
      <c r="AA512" t="str">
        <f t="shared" si="27"/>
        <v>COLEMAN NFH</v>
      </c>
      <c r="AN512" s="449" t="s">
        <v>188</v>
      </c>
      <c r="AO512" s="449">
        <v>4.0999999999999996</v>
      </c>
      <c r="AP512" s="449">
        <v>20150327</v>
      </c>
      <c r="AQ512" s="449" t="s">
        <v>225</v>
      </c>
      <c r="AR512" s="449" t="s">
        <v>225</v>
      </c>
      <c r="AS512" s="449">
        <v>4</v>
      </c>
      <c r="AT512" s="449">
        <v>634279</v>
      </c>
      <c r="AU512" s="449">
        <v>12</v>
      </c>
      <c r="AV512" s="449"/>
      <c r="AW512" s="449"/>
      <c r="AX512" s="449" t="s">
        <v>258</v>
      </c>
      <c r="AY512" s="449">
        <v>4200900000351</v>
      </c>
      <c r="AZ512" s="449">
        <v>1</v>
      </c>
      <c r="BA512" s="449">
        <v>3</v>
      </c>
      <c r="BB512" s="449">
        <v>2008</v>
      </c>
      <c r="BC512" s="449">
        <v>20090604</v>
      </c>
      <c r="BD512" s="449">
        <v>20090625</v>
      </c>
      <c r="BE512" s="449" t="s">
        <v>559</v>
      </c>
      <c r="BF512" s="449" t="s">
        <v>768</v>
      </c>
      <c r="BG512" s="449" t="s">
        <v>560</v>
      </c>
      <c r="BH512" s="449"/>
      <c r="BI512" s="449" t="s">
        <v>192</v>
      </c>
      <c r="BJ512" s="449" t="s">
        <v>193</v>
      </c>
      <c r="BK512" s="449" t="s">
        <v>237</v>
      </c>
      <c r="BL512" s="449">
        <v>7.74</v>
      </c>
      <c r="BM512" s="449">
        <v>85</v>
      </c>
      <c r="BN512" s="449"/>
      <c r="BO512" s="449">
        <v>5000</v>
      </c>
      <c r="BP512" s="449">
        <v>199872</v>
      </c>
      <c r="BQ512" s="449">
        <v>0</v>
      </c>
      <c r="BR512" s="449">
        <v>1455</v>
      </c>
      <c r="BS512" s="449">
        <v>5000</v>
      </c>
      <c r="BT512" s="449">
        <v>683</v>
      </c>
      <c r="BU512" s="449"/>
      <c r="BV512" s="449"/>
      <c r="BW512" s="449"/>
      <c r="BX512" s="449">
        <v>1.2800000000000001E-2</v>
      </c>
      <c r="BY512" s="449"/>
      <c r="BZ512" s="449">
        <v>1318</v>
      </c>
      <c r="CA512" s="449"/>
      <c r="CB512" s="449"/>
      <c r="CC512" s="449" t="s">
        <v>561</v>
      </c>
      <c r="CD512" s="449" t="s">
        <v>769</v>
      </c>
      <c r="CE512" s="449" t="s">
        <v>561</v>
      </c>
      <c r="CF512" s="449" t="s">
        <v>231</v>
      </c>
      <c r="CG512" s="449" t="s">
        <v>545</v>
      </c>
      <c r="CH512" s="449" t="s">
        <v>557</v>
      </c>
      <c r="CI512" s="449" t="s">
        <v>195</v>
      </c>
    </row>
    <row r="513" spans="1:87" x14ac:dyDescent="0.3">
      <c r="A513">
        <f t="shared" si="28"/>
        <v>54875</v>
      </c>
      <c r="B513" t="s">
        <v>2677</v>
      </c>
      <c r="C513" s="389" t="str">
        <f t="shared" si="29"/>
        <v>054875</v>
      </c>
      <c r="D513" s="297" t="s">
        <v>124</v>
      </c>
      <c r="E513" s="435" t="s">
        <v>1942</v>
      </c>
      <c r="F513" s="435" t="s">
        <v>1607</v>
      </c>
      <c r="G513" s="435" t="s">
        <v>124</v>
      </c>
      <c r="H513" s="436">
        <v>2008</v>
      </c>
      <c r="I513" s="435" t="s">
        <v>190</v>
      </c>
      <c r="J513" s="435" t="s">
        <v>190</v>
      </c>
      <c r="K513" s="435" t="s">
        <v>1612</v>
      </c>
      <c r="L513" s="437">
        <v>39912</v>
      </c>
      <c r="M513" s="437">
        <v>39912</v>
      </c>
      <c r="N513" s="435" t="s">
        <v>1608</v>
      </c>
      <c r="O513" s="436">
        <v>112979</v>
      </c>
      <c r="P513" s="435" t="s">
        <v>1341</v>
      </c>
      <c r="Q513" s="440"/>
      <c r="R513" s="435" t="s">
        <v>1613</v>
      </c>
      <c r="S513" s="436">
        <v>339299</v>
      </c>
      <c r="T513" s="435" t="s">
        <v>1341</v>
      </c>
      <c r="U513" s="440"/>
      <c r="V513" s="435" t="s">
        <v>1341</v>
      </c>
      <c r="W513" s="435" t="s">
        <v>1341</v>
      </c>
      <c r="X513" s="436" t="b">
        <v>0</v>
      </c>
      <c r="Y513" s="435" t="s">
        <v>1341</v>
      </c>
      <c r="Z513" s="435" t="s">
        <v>1341</v>
      </c>
      <c r="AA513" t="str">
        <f t="shared" si="27"/>
        <v>COLEMAN NFH</v>
      </c>
      <c r="AN513" s="449" t="s">
        <v>188</v>
      </c>
      <c r="AO513" s="449">
        <v>4.0999999999999996</v>
      </c>
      <c r="AP513" s="449">
        <v>20150327</v>
      </c>
      <c r="AQ513" s="449" t="s">
        <v>225</v>
      </c>
      <c r="AR513" s="449" t="s">
        <v>225</v>
      </c>
      <c r="AS513" s="449">
        <v>4</v>
      </c>
      <c r="AT513" s="449">
        <v>634280</v>
      </c>
      <c r="AU513" s="449">
        <v>12</v>
      </c>
      <c r="AV513" s="449"/>
      <c r="AW513" s="449"/>
      <c r="AX513" s="449"/>
      <c r="AY513" s="449"/>
      <c r="AZ513" s="449">
        <v>1</v>
      </c>
      <c r="BA513" s="449">
        <v>3</v>
      </c>
      <c r="BB513" s="449">
        <v>2007</v>
      </c>
      <c r="BC513" s="449">
        <v>20080618</v>
      </c>
      <c r="BD513" s="449">
        <v>20080708</v>
      </c>
      <c r="BE513" s="449" t="s">
        <v>559</v>
      </c>
      <c r="BF513" s="449" t="s">
        <v>768</v>
      </c>
      <c r="BG513" s="449" t="s">
        <v>560</v>
      </c>
      <c r="BH513" s="449"/>
      <c r="BI513" s="449" t="s">
        <v>192</v>
      </c>
      <c r="BJ513" s="449" t="s">
        <v>193</v>
      </c>
      <c r="BK513" s="449"/>
      <c r="BL513" s="449">
        <v>7.28</v>
      </c>
      <c r="BM513" s="449">
        <v>86</v>
      </c>
      <c r="BN513" s="449"/>
      <c r="BO513" s="449">
        <v>5000</v>
      </c>
      <c r="BP513" s="449">
        <v>202953</v>
      </c>
      <c r="BQ513" s="449"/>
      <c r="BR513" s="449"/>
      <c r="BS513" s="449">
        <v>5000</v>
      </c>
      <c r="BT513" s="449">
        <v>723</v>
      </c>
      <c r="BU513" s="449"/>
      <c r="BV513" s="449"/>
      <c r="BW513" s="449"/>
      <c r="BX513" s="449">
        <v>3.5000000000000001E-3</v>
      </c>
      <c r="BY513" s="449"/>
      <c r="BZ513" s="449"/>
      <c r="CA513" s="449"/>
      <c r="CB513" s="449"/>
      <c r="CC513" s="449" t="s">
        <v>561</v>
      </c>
      <c r="CD513" s="449" t="s">
        <v>769</v>
      </c>
      <c r="CE513" s="449" t="s">
        <v>561</v>
      </c>
      <c r="CF513" s="449" t="s">
        <v>231</v>
      </c>
      <c r="CG513" s="449" t="s">
        <v>545</v>
      </c>
      <c r="CH513" s="449" t="s">
        <v>557</v>
      </c>
      <c r="CI513" s="449" t="s">
        <v>195</v>
      </c>
    </row>
    <row r="514" spans="1:87" x14ac:dyDescent="0.3">
      <c r="A514">
        <f t="shared" si="28"/>
        <v>54876</v>
      </c>
      <c r="B514" t="s">
        <v>2677</v>
      </c>
      <c r="C514" s="389" t="str">
        <f t="shared" si="29"/>
        <v>054876</v>
      </c>
      <c r="D514" s="297" t="s">
        <v>124</v>
      </c>
      <c r="E514" s="435" t="s">
        <v>1943</v>
      </c>
      <c r="F514" s="435" t="s">
        <v>1607</v>
      </c>
      <c r="G514" s="435" t="s">
        <v>124</v>
      </c>
      <c r="H514" s="436">
        <v>2008</v>
      </c>
      <c r="I514" s="435" t="s">
        <v>190</v>
      </c>
      <c r="J514" s="435" t="s">
        <v>190</v>
      </c>
      <c r="K514" s="435" t="s">
        <v>1612</v>
      </c>
      <c r="L514" s="437">
        <v>39912</v>
      </c>
      <c r="M514" s="437">
        <v>39912</v>
      </c>
      <c r="N514" s="435" t="s">
        <v>1608</v>
      </c>
      <c r="O514" s="436">
        <v>105755</v>
      </c>
      <c r="P514" s="435" t="s">
        <v>1341</v>
      </c>
      <c r="Q514" s="440"/>
      <c r="R514" s="435" t="s">
        <v>1613</v>
      </c>
      <c r="S514" s="436">
        <v>317638</v>
      </c>
      <c r="T514" s="435" t="s">
        <v>1341</v>
      </c>
      <c r="U514" s="441"/>
      <c r="V514" s="435" t="s">
        <v>1341</v>
      </c>
      <c r="W514" s="435" t="s">
        <v>1341</v>
      </c>
      <c r="X514" s="436" t="b">
        <v>0</v>
      </c>
      <c r="Y514" s="435" t="s">
        <v>1341</v>
      </c>
      <c r="Z514" s="435" t="s">
        <v>1341</v>
      </c>
      <c r="AA514" t="str">
        <f t="shared" ref="AA514:AA577" si="30">VLOOKUP($A514,$AT$2:$CD$561,37,FALSE)</f>
        <v>COLEMAN NFH</v>
      </c>
      <c r="AN514" s="449" t="s">
        <v>188</v>
      </c>
      <c r="AO514" s="449">
        <v>4.0999999999999996</v>
      </c>
      <c r="AP514" s="449">
        <v>20150327</v>
      </c>
      <c r="AQ514" s="449" t="s">
        <v>225</v>
      </c>
      <c r="AR514" s="449" t="s">
        <v>225</v>
      </c>
      <c r="AS514" s="449">
        <v>4</v>
      </c>
      <c r="AT514" s="449">
        <v>634281</v>
      </c>
      <c r="AU514" s="449">
        <v>12</v>
      </c>
      <c r="AV514" s="449"/>
      <c r="AW514" s="449"/>
      <c r="AX514" s="449" t="s">
        <v>250</v>
      </c>
      <c r="AY514" s="449">
        <v>4200800000226</v>
      </c>
      <c r="AZ514" s="449">
        <v>1</v>
      </c>
      <c r="BA514" s="449">
        <v>2</v>
      </c>
      <c r="BB514" s="449">
        <v>2007</v>
      </c>
      <c r="BC514" s="449">
        <v>20080623</v>
      </c>
      <c r="BD514" s="449">
        <v>20080625</v>
      </c>
      <c r="BE514" s="449" t="s">
        <v>429</v>
      </c>
      <c r="BF514" s="449" t="s">
        <v>430</v>
      </c>
      <c r="BG514" s="449" t="s">
        <v>422</v>
      </c>
      <c r="BH514" s="449"/>
      <c r="BI514" s="449" t="s">
        <v>192</v>
      </c>
      <c r="BJ514" s="449" t="s">
        <v>279</v>
      </c>
      <c r="BK514" s="449"/>
      <c r="BL514" s="449">
        <v>6.57</v>
      </c>
      <c r="BM514" s="449">
        <v>83</v>
      </c>
      <c r="BN514" s="449"/>
      <c r="BO514" s="449">
        <v>5000</v>
      </c>
      <c r="BP514" s="449">
        <v>199858</v>
      </c>
      <c r="BQ514" s="449">
        <v>0</v>
      </c>
      <c r="BR514" s="449">
        <v>421</v>
      </c>
      <c r="BS514" s="449"/>
      <c r="BT514" s="449"/>
      <c r="BU514" s="449"/>
      <c r="BV514" s="449"/>
      <c r="BW514" s="449"/>
      <c r="BX514" s="449"/>
      <c r="BY514" s="449"/>
      <c r="BZ514" s="449"/>
      <c r="CA514" s="449"/>
      <c r="CB514" s="449"/>
      <c r="CC514" s="449" t="s">
        <v>431</v>
      </c>
      <c r="CD514" s="449" t="s">
        <v>432</v>
      </c>
      <c r="CE514" s="449" t="s">
        <v>426</v>
      </c>
      <c r="CF514" s="449" t="s">
        <v>231</v>
      </c>
      <c r="CG514" s="449" t="s">
        <v>427</v>
      </c>
      <c r="CH514" s="449" t="s">
        <v>428</v>
      </c>
      <c r="CI514" s="449" t="s">
        <v>195</v>
      </c>
    </row>
    <row r="515" spans="1:87" x14ac:dyDescent="0.3">
      <c r="A515">
        <f t="shared" si="28"/>
        <v>54877</v>
      </c>
      <c r="B515" t="s">
        <v>2677</v>
      </c>
      <c r="C515" s="389" t="str">
        <f t="shared" si="29"/>
        <v>054877</v>
      </c>
      <c r="D515" s="297" t="s">
        <v>124</v>
      </c>
      <c r="E515" s="435" t="s">
        <v>1944</v>
      </c>
      <c r="F515" s="435" t="s">
        <v>1607</v>
      </c>
      <c r="G515" s="435" t="s">
        <v>124</v>
      </c>
      <c r="H515" s="436">
        <v>2008</v>
      </c>
      <c r="I515" s="435" t="s">
        <v>190</v>
      </c>
      <c r="J515" s="435" t="s">
        <v>190</v>
      </c>
      <c r="K515" s="435" t="s">
        <v>1612</v>
      </c>
      <c r="L515" s="437">
        <v>39912</v>
      </c>
      <c r="M515" s="437">
        <v>39912</v>
      </c>
      <c r="N515" s="435" t="s">
        <v>1608</v>
      </c>
      <c r="O515" s="436">
        <v>108337</v>
      </c>
      <c r="P515" s="435" t="s">
        <v>1341</v>
      </c>
      <c r="Q515" s="440"/>
      <c r="R515" s="435" t="s">
        <v>1613</v>
      </c>
      <c r="S515" s="436">
        <v>325459</v>
      </c>
      <c r="T515" s="435" t="s">
        <v>1341</v>
      </c>
      <c r="U515" s="440"/>
      <c r="V515" s="435" t="s">
        <v>1341</v>
      </c>
      <c r="W515" s="435" t="s">
        <v>1341</v>
      </c>
      <c r="X515" s="436" t="b">
        <v>0</v>
      </c>
      <c r="Y515" s="435" t="s">
        <v>1341</v>
      </c>
      <c r="Z515" s="435" t="s">
        <v>1341</v>
      </c>
      <c r="AA515" t="str">
        <f t="shared" si="30"/>
        <v>COLEMAN NFH</v>
      </c>
      <c r="AN515" s="449" t="s">
        <v>188</v>
      </c>
      <c r="AO515" s="449">
        <v>4.0999999999999996</v>
      </c>
      <c r="AP515" s="449">
        <v>20150327</v>
      </c>
      <c r="AQ515" s="449" t="s">
        <v>225</v>
      </c>
      <c r="AR515" s="449" t="s">
        <v>225</v>
      </c>
      <c r="AS515" s="449">
        <v>4</v>
      </c>
      <c r="AT515" s="449">
        <v>634283</v>
      </c>
      <c r="AU515" s="449">
        <v>12</v>
      </c>
      <c r="AV515" s="449"/>
      <c r="AW515" s="449"/>
      <c r="AX515" s="449"/>
      <c r="AY515" s="449"/>
      <c r="AZ515" s="449">
        <v>1</v>
      </c>
      <c r="BA515" s="449">
        <v>3</v>
      </c>
      <c r="BB515" s="449">
        <v>2007</v>
      </c>
      <c r="BC515" s="449">
        <v>20080602</v>
      </c>
      <c r="BD515" s="449">
        <v>20080602</v>
      </c>
      <c r="BE515" s="449" t="s">
        <v>494</v>
      </c>
      <c r="BF515" s="449" t="s">
        <v>495</v>
      </c>
      <c r="BG515" s="449" t="s">
        <v>496</v>
      </c>
      <c r="BH515" s="449"/>
      <c r="BI515" s="449" t="s">
        <v>192</v>
      </c>
      <c r="BJ515" s="449" t="s">
        <v>193</v>
      </c>
      <c r="BK515" s="449"/>
      <c r="BL515" s="449">
        <v>5.39</v>
      </c>
      <c r="BM515" s="449">
        <v>81</v>
      </c>
      <c r="BN515" s="449"/>
      <c r="BO515" s="449">
        <v>5000</v>
      </c>
      <c r="BP515" s="449">
        <v>201920</v>
      </c>
      <c r="BQ515" s="449"/>
      <c r="BR515" s="449"/>
      <c r="BS515" s="449"/>
      <c r="BT515" s="449"/>
      <c r="BU515" s="449"/>
      <c r="BV515" s="449"/>
      <c r="BW515" s="449"/>
      <c r="BX515" s="449"/>
      <c r="BY515" s="449"/>
      <c r="BZ515" s="449"/>
      <c r="CA515" s="449"/>
      <c r="CB515" s="449"/>
      <c r="CC515" s="449" t="s">
        <v>498</v>
      </c>
      <c r="CD515" s="449" t="s">
        <v>499</v>
      </c>
      <c r="CE515" s="449" t="s">
        <v>498</v>
      </c>
      <c r="CF515" s="449" t="s">
        <v>231</v>
      </c>
      <c r="CG515" s="449" t="s">
        <v>500</v>
      </c>
      <c r="CH515" s="449" t="s">
        <v>501</v>
      </c>
      <c r="CI515" s="449" t="s">
        <v>195</v>
      </c>
    </row>
    <row r="516" spans="1:87" x14ac:dyDescent="0.3">
      <c r="A516">
        <f t="shared" si="28"/>
        <v>54878</v>
      </c>
      <c r="B516" t="s">
        <v>2677</v>
      </c>
      <c r="C516" s="389" t="str">
        <f t="shared" si="29"/>
        <v>054878</v>
      </c>
      <c r="D516" s="297" t="s">
        <v>124</v>
      </c>
      <c r="E516" s="435" t="s">
        <v>1945</v>
      </c>
      <c r="F516" s="435" t="s">
        <v>1607</v>
      </c>
      <c r="G516" s="435" t="s">
        <v>124</v>
      </c>
      <c r="H516" s="436">
        <v>2008</v>
      </c>
      <c r="I516" s="435" t="s">
        <v>190</v>
      </c>
      <c r="J516" s="435" t="s">
        <v>190</v>
      </c>
      <c r="K516" s="435" t="s">
        <v>1612</v>
      </c>
      <c r="L516" s="437">
        <v>39912</v>
      </c>
      <c r="M516" s="437">
        <v>39912</v>
      </c>
      <c r="N516" s="435" t="s">
        <v>1608</v>
      </c>
      <c r="O516" s="436">
        <v>118706</v>
      </c>
      <c r="P516" s="435" t="s">
        <v>1341</v>
      </c>
      <c r="Q516" s="440"/>
      <c r="R516" s="435" t="s">
        <v>1613</v>
      </c>
      <c r="S516" s="436">
        <v>356319</v>
      </c>
      <c r="T516" s="435" t="s">
        <v>1341</v>
      </c>
      <c r="U516" s="440"/>
      <c r="V516" s="435" t="s">
        <v>1341</v>
      </c>
      <c r="W516" s="435" t="s">
        <v>1341</v>
      </c>
      <c r="X516" s="436" t="b">
        <v>0</v>
      </c>
      <c r="Y516" s="435" t="s">
        <v>1341</v>
      </c>
      <c r="Z516" s="435" t="s">
        <v>1341</v>
      </c>
      <c r="AA516" t="str">
        <f t="shared" si="30"/>
        <v>COLEMAN NFH</v>
      </c>
      <c r="AN516" s="449" t="s">
        <v>188</v>
      </c>
      <c r="AO516" s="449">
        <v>4.0999999999999996</v>
      </c>
      <c r="AP516" s="449">
        <v>20150327</v>
      </c>
      <c r="AQ516" s="449" t="s">
        <v>225</v>
      </c>
      <c r="AR516" s="449" t="s">
        <v>225</v>
      </c>
      <c r="AS516" s="449">
        <v>4</v>
      </c>
      <c r="AT516" s="449">
        <v>634284</v>
      </c>
      <c r="AU516" s="449">
        <v>12</v>
      </c>
      <c r="AV516" s="449"/>
      <c r="AW516" s="449"/>
      <c r="AX516" s="449"/>
      <c r="AY516" s="449"/>
      <c r="AZ516" s="449">
        <v>1</v>
      </c>
      <c r="BA516" s="449">
        <v>3</v>
      </c>
      <c r="BB516" s="449">
        <v>2007</v>
      </c>
      <c r="BC516" s="449">
        <v>20080613</v>
      </c>
      <c r="BD516" s="449">
        <v>20080613</v>
      </c>
      <c r="BE516" s="449" t="s">
        <v>226</v>
      </c>
      <c r="BF516" s="449" t="s">
        <v>227</v>
      </c>
      <c r="BG516" s="449" t="s">
        <v>228</v>
      </c>
      <c r="BH516" s="449"/>
      <c r="BI516" s="449" t="s">
        <v>192</v>
      </c>
      <c r="BJ516" s="449" t="s">
        <v>193</v>
      </c>
      <c r="BK516" s="449"/>
      <c r="BL516" s="449">
        <v>5.46</v>
      </c>
      <c r="BM516" s="449">
        <v>74</v>
      </c>
      <c r="BN516" s="449"/>
      <c r="BO516" s="449">
        <v>5000</v>
      </c>
      <c r="BP516" s="449">
        <v>175783</v>
      </c>
      <c r="BQ516" s="449">
        <v>0</v>
      </c>
      <c r="BR516" s="449">
        <v>15170</v>
      </c>
      <c r="BS516" s="449">
        <v>5000</v>
      </c>
      <c r="BT516" s="449">
        <v>14047</v>
      </c>
      <c r="BU516" s="449"/>
      <c r="BV516" s="449"/>
      <c r="BW516" s="449"/>
      <c r="BX516" s="449">
        <v>7.3999999999999996E-2</v>
      </c>
      <c r="BY516" s="449"/>
      <c r="BZ516" s="449"/>
      <c r="CA516" s="449"/>
      <c r="CB516" s="449"/>
      <c r="CC516" s="449" t="s">
        <v>229</v>
      </c>
      <c r="CD516" s="449" t="s">
        <v>230</v>
      </c>
      <c r="CE516" s="449" t="s">
        <v>229</v>
      </c>
      <c r="CF516" s="449" t="s">
        <v>231</v>
      </c>
      <c r="CG516" s="449" t="s">
        <v>232</v>
      </c>
      <c r="CH516" s="449" t="s">
        <v>233</v>
      </c>
      <c r="CI516" s="449" t="s">
        <v>195</v>
      </c>
    </row>
    <row r="517" spans="1:87" x14ac:dyDescent="0.3">
      <c r="A517">
        <f t="shared" si="28"/>
        <v>54880</v>
      </c>
      <c r="B517" t="s">
        <v>2677</v>
      </c>
      <c r="C517" s="389" t="str">
        <f t="shared" si="29"/>
        <v>054880</v>
      </c>
      <c r="D517" s="297" t="s">
        <v>124</v>
      </c>
      <c r="E517" s="435" t="s">
        <v>1946</v>
      </c>
      <c r="F517" s="435" t="s">
        <v>1607</v>
      </c>
      <c r="G517" s="435" t="s">
        <v>124</v>
      </c>
      <c r="H517" s="436">
        <v>2008</v>
      </c>
      <c r="I517" s="435" t="s">
        <v>190</v>
      </c>
      <c r="J517" s="435" t="s">
        <v>190</v>
      </c>
      <c r="K517" s="435" t="s">
        <v>1612</v>
      </c>
      <c r="L517" s="437">
        <v>39912</v>
      </c>
      <c r="M517" s="437">
        <v>39912</v>
      </c>
      <c r="N517" s="435" t="s">
        <v>1608</v>
      </c>
      <c r="O517" s="436">
        <v>119514</v>
      </c>
      <c r="P517" s="435" t="s">
        <v>1341</v>
      </c>
      <c r="Q517" s="440"/>
      <c r="R517" s="435" t="s">
        <v>1613</v>
      </c>
      <c r="S517" s="436">
        <v>358696</v>
      </c>
      <c r="T517" s="435" t="s">
        <v>1341</v>
      </c>
      <c r="U517" s="440"/>
      <c r="V517" s="435" t="s">
        <v>1341</v>
      </c>
      <c r="W517" s="435" t="s">
        <v>1341</v>
      </c>
      <c r="X517" s="436" t="b">
        <v>0</v>
      </c>
      <c r="Y517" s="435" t="s">
        <v>1341</v>
      </c>
      <c r="Z517" s="435" t="s">
        <v>1341</v>
      </c>
      <c r="AA517" t="str">
        <f t="shared" si="30"/>
        <v>COLEMAN NFH</v>
      </c>
      <c r="AN517" s="449" t="s">
        <v>188</v>
      </c>
      <c r="AO517" s="449">
        <v>4.0999999999999996</v>
      </c>
      <c r="AP517" s="449">
        <v>20150327</v>
      </c>
      <c r="AQ517" s="449" t="s">
        <v>225</v>
      </c>
      <c r="AR517" s="449" t="s">
        <v>225</v>
      </c>
      <c r="AS517" s="449">
        <v>4</v>
      </c>
      <c r="AT517" s="449">
        <v>634286</v>
      </c>
      <c r="AU517" s="449">
        <v>12</v>
      </c>
      <c r="AV517" s="449"/>
      <c r="AW517" s="449"/>
      <c r="AX517" s="449" t="s">
        <v>250</v>
      </c>
      <c r="AY517" s="449">
        <v>4200800000289</v>
      </c>
      <c r="AZ517" s="449">
        <v>1</v>
      </c>
      <c r="BA517" s="449">
        <v>3</v>
      </c>
      <c r="BB517" s="449">
        <v>2007</v>
      </c>
      <c r="BC517" s="449">
        <v>20080524</v>
      </c>
      <c r="BD517" s="449">
        <v>20080603</v>
      </c>
      <c r="BE517" s="449" t="s">
        <v>251</v>
      </c>
      <c r="BF517" s="449" t="s">
        <v>252</v>
      </c>
      <c r="BG517" s="449" t="s">
        <v>253</v>
      </c>
      <c r="BH517" s="449"/>
      <c r="BI517" s="449" t="s">
        <v>192</v>
      </c>
      <c r="BJ517" s="449" t="s">
        <v>258</v>
      </c>
      <c r="BK517" s="449"/>
      <c r="BL517" s="449">
        <v>6.21</v>
      </c>
      <c r="BM517" s="449">
        <v>87</v>
      </c>
      <c r="BN517" s="449"/>
      <c r="BO517" s="449">
        <v>5000</v>
      </c>
      <c r="BP517" s="449">
        <v>202671</v>
      </c>
      <c r="BQ517" s="449"/>
      <c r="BR517" s="449"/>
      <c r="BS517" s="449"/>
      <c r="BT517" s="449"/>
      <c r="BU517" s="449"/>
      <c r="BV517" s="449"/>
      <c r="BW517" s="449"/>
      <c r="BX517" s="449"/>
      <c r="BY517" s="449"/>
      <c r="BZ517" s="449"/>
      <c r="CA517" s="449"/>
      <c r="CB517" s="449" t="s">
        <v>2580</v>
      </c>
      <c r="CC517" s="449" t="s">
        <v>255</v>
      </c>
      <c r="CD517" s="449" t="s">
        <v>256</v>
      </c>
      <c r="CE517" s="449" t="s">
        <v>255</v>
      </c>
      <c r="CF517" s="449" t="s">
        <v>231</v>
      </c>
      <c r="CG517" s="449" t="s">
        <v>232</v>
      </c>
      <c r="CH517" s="449" t="s">
        <v>257</v>
      </c>
      <c r="CI517" s="449" t="s">
        <v>195</v>
      </c>
    </row>
    <row r="518" spans="1:87" x14ac:dyDescent="0.3">
      <c r="A518">
        <f t="shared" si="28"/>
        <v>54881</v>
      </c>
      <c r="B518" t="s">
        <v>2677</v>
      </c>
      <c r="C518" s="389" t="str">
        <f t="shared" si="29"/>
        <v>054881</v>
      </c>
      <c r="D518" s="297" t="s">
        <v>124</v>
      </c>
      <c r="E518" s="435" t="s">
        <v>1947</v>
      </c>
      <c r="F518" s="435" t="s">
        <v>1607</v>
      </c>
      <c r="G518" s="435" t="s">
        <v>124</v>
      </c>
      <c r="H518" s="436">
        <v>2008</v>
      </c>
      <c r="I518" s="435" t="s">
        <v>190</v>
      </c>
      <c r="J518" s="435" t="s">
        <v>190</v>
      </c>
      <c r="K518" s="435" t="s">
        <v>1612</v>
      </c>
      <c r="L518" s="437">
        <v>39912</v>
      </c>
      <c r="M518" s="437">
        <v>39912</v>
      </c>
      <c r="N518" s="435" t="s">
        <v>1608</v>
      </c>
      <c r="O518" s="436">
        <v>106531</v>
      </c>
      <c r="P518" s="435" t="s">
        <v>1341</v>
      </c>
      <c r="Q518" s="440"/>
      <c r="R518" s="435" t="s">
        <v>1613</v>
      </c>
      <c r="S518" s="436">
        <v>319908</v>
      </c>
      <c r="T518" s="435" t="s">
        <v>1341</v>
      </c>
      <c r="U518" s="440"/>
      <c r="V518" s="435" t="s">
        <v>1341</v>
      </c>
      <c r="W518" s="435" t="s">
        <v>1341</v>
      </c>
      <c r="X518" s="436" t="b">
        <v>0</v>
      </c>
      <c r="Y518" s="435" t="s">
        <v>1341</v>
      </c>
      <c r="Z518" s="435" t="s">
        <v>1341</v>
      </c>
      <c r="AA518" t="str">
        <f t="shared" si="30"/>
        <v>COLEMAN NFH</v>
      </c>
      <c r="AN518" s="449" t="s">
        <v>188</v>
      </c>
      <c r="AO518" s="449">
        <v>4.0999999999999996</v>
      </c>
      <c r="AP518" s="449">
        <v>20150327</v>
      </c>
      <c r="AQ518" s="449" t="s">
        <v>225</v>
      </c>
      <c r="AR518" s="449" t="s">
        <v>225</v>
      </c>
      <c r="AS518" s="449">
        <v>4</v>
      </c>
      <c r="AT518" s="449">
        <v>634287</v>
      </c>
      <c r="AU518" s="449">
        <v>12</v>
      </c>
      <c r="AV518" s="449"/>
      <c r="AW518" s="449"/>
      <c r="AX518" s="449"/>
      <c r="AY518" s="449"/>
      <c r="AZ518" s="449">
        <v>1</v>
      </c>
      <c r="BA518" s="449">
        <v>2</v>
      </c>
      <c r="BB518" s="449">
        <v>2007</v>
      </c>
      <c r="BC518" s="449">
        <v>20090415</v>
      </c>
      <c r="BD518" s="449">
        <v>20090625</v>
      </c>
      <c r="BE518" s="449" t="s">
        <v>896</v>
      </c>
      <c r="BF518" s="449" t="s">
        <v>891</v>
      </c>
      <c r="BG518" s="449" t="s">
        <v>892</v>
      </c>
      <c r="BH518" s="449" t="s">
        <v>1198</v>
      </c>
      <c r="BI518" s="449" t="s">
        <v>192</v>
      </c>
      <c r="BJ518" s="449" t="s">
        <v>193</v>
      </c>
      <c r="BK518" s="449" t="s">
        <v>237</v>
      </c>
      <c r="BL518" s="449">
        <v>53.99</v>
      </c>
      <c r="BM518" s="449">
        <v>174</v>
      </c>
      <c r="BN518" s="449"/>
      <c r="BO518" s="449">
        <v>5000</v>
      </c>
      <c r="BP518" s="449">
        <v>132885</v>
      </c>
      <c r="BQ518" s="449">
        <v>0</v>
      </c>
      <c r="BR518" s="449">
        <v>484</v>
      </c>
      <c r="BS518" s="449">
        <v>5000</v>
      </c>
      <c r="BT518" s="449">
        <v>1198</v>
      </c>
      <c r="BU518" s="449"/>
      <c r="BV518" s="449"/>
      <c r="BW518" s="449"/>
      <c r="BX518" s="449">
        <v>8.8999999999999999E-3</v>
      </c>
      <c r="BY518" s="449"/>
      <c r="BZ518" s="449">
        <v>1126</v>
      </c>
      <c r="CA518" s="449"/>
      <c r="CB518" s="449" t="s">
        <v>2586</v>
      </c>
      <c r="CC518" s="449" t="s">
        <v>898</v>
      </c>
      <c r="CD518" s="449" t="s">
        <v>893</v>
      </c>
      <c r="CE518" s="449" t="s">
        <v>893</v>
      </c>
      <c r="CF518" s="449" t="s">
        <v>231</v>
      </c>
      <c r="CG518" s="449" t="s">
        <v>884</v>
      </c>
      <c r="CH518" s="449" t="s">
        <v>899</v>
      </c>
      <c r="CI518" s="449" t="s">
        <v>195</v>
      </c>
    </row>
    <row r="519" spans="1:87" x14ac:dyDescent="0.3">
      <c r="A519">
        <f t="shared" si="28"/>
        <v>54882</v>
      </c>
      <c r="B519" t="s">
        <v>2677</v>
      </c>
      <c r="C519" s="389" t="str">
        <f t="shared" si="29"/>
        <v>054882</v>
      </c>
      <c r="D519" s="297" t="s">
        <v>124</v>
      </c>
      <c r="E519" s="435" t="s">
        <v>1948</v>
      </c>
      <c r="F519" s="435" t="s">
        <v>1607</v>
      </c>
      <c r="G519" s="435" t="s">
        <v>124</v>
      </c>
      <c r="H519" s="436">
        <v>2008</v>
      </c>
      <c r="I519" s="435" t="s">
        <v>190</v>
      </c>
      <c r="J519" s="435" t="s">
        <v>190</v>
      </c>
      <c r="K519" s="435" t="s">
        <v>1612</v>
      </c>
      <c r="L519" s="437">
        <v>39912</v>
      </c>
      <c r="M519" s="437">
        <v>39912</v>
      </c>
      <c r="N519" s="435" t="s">
        <v>1608</v>
      </c>
      <c r="O519" s="436">
        <v>118755</v>
      </c>
      <c r="P519" s="435" t="s">
        <v>1341</v>
      </c>
      <c r="Q519" s="440"/>
      <c r="R519" s="435" t="s">
        <v>1608</v>
      </c>
      <c r="S519" s="436">
        <v>306</v>
      </c>
      <c r="T519" s="435" t="s">
        <v>1613</v>
      </c>
      <c r="U519" s="439">
        <v>357300</v>
      </c>
      <c r="V519" s="435" t="s">
        <v>1341</v>
      </c>
      <c r="W519" s="435" t="s">
        <v>1341</v>
      </c>
      <c r="X519" s="436" t="b">
        <v>0</v>
      </c>
      <c r="Y519" s="435" t="s">
        <v>1341</v>
      </c>
      <c r="Z519" s="435" t="s">
        <v>1341</v>
      </c>
      <c r="AA519" t="str">
        <f t="shared" si="30"/>
        <v>COLEMAN NFH</v>
      </c>
      <c r="AN519" s="449" t="s">
        <v>188</v>
      </c>
      <c r="AO519" s="449">
        <v>4.0999999999999996</v>
      </c>
      <c r="AP519" s="449">
        <v>20150327</v>
      </c>
      <c r="AQ519" s="449" t="s">
        <v>225</v>
      </c>
      <c r="AR519" s="449" t="s">
        <v>225</v>
      </c>
      <c r="AS519" s="449">
        <v>4</v>
      </c>
      <c r="AT519" s="449">
        <v>634288</v>
      </c>
      <c r="AU519" s="449">
        <v>12</v>
      </c>
      <c r="AV519" s="449"/>
      <c r="AW519" s="449"/>
      <c r="AX519" s="449"/>
      <c r="AY519" s="449"/>
      <c r="AZ519" s="449">
        <v>1</v>
      </c>
      <c r="BA519" s="449">
        <v>1</v>
      </c>
      <c r="BB519" s="449">
        <v>2007</v>
      </c>
      <c r="BC519" s="449">
        <v>20090301</v>
      </c>
      <c r="BD519" s="449">
        <v>20090312</v>
      </c>
      <c r="BE519" s="449" t="s">
        <v>902</v>
      </c>
      <c r="BF519" s="449" t="s">
        <v>903</v>
      </c>
      <c r="BG519" s="449" t="s">
        <v>765</v>
      </c>
      <c r="BH519" s="449" t="s">
        <v>1198</v>
      </c>
      <c r="BI519" s="449" t="s">
        <v>192</v>
      </c>
      <c r="BJ519" s="449" t="s">
        <v>193</v>
      </c>
      <c r="BK519" s="449" t="s">
        <v>237</v>
      </c>
      <c r="BL519" s="449">
        <v>43.61</v>
      </c>
      <c r="BM519" s="449"/>
      <c r="BN519" s="449"/>
      <c r="BO519" s="449">
        <v>5000</v>
      </c>
      <c r="BP519" s="449">
        <v>121520</v>
      </c>
      <c r="BQ519" s="449">
        <v>0</v>
      </c>
      <c r="BR519" s="449">
        <v>1163</v>
      </c>
      <c r="BS519" s="449">
        <v>5000</v>
      </c>
      <c r="BT519" s="449">
        <v>989</v>
      </c>
      <c r="BU519" s="449"/>
      <c r="BV519" s="449"/>
      <c r="BW519" s="449"/>
      <c r="BX519" s="449">
        <v>8.0000000000000002E-3</v>
      </c>
      <c r="BY519" s="449"/>
      <c r="BZ519" s="449">
        <v>500</v>
      </c>
      <c r="CA519" s="449"/>
      <c r="CB519" s="449"/>
      <c r="CC519" s="449" t="s">
        <v>904</v>
      </c>
      <c r="CD519" s="449" t="s">
        <v>905</v>
      </c>
      <c r="CE519" s="449" t="s">
        <v>766</v>
      </c>
      <c r="CF519" s="449" t="s">
        <v>231</v>
      </c>
      <c r="CG519" s="449" t="s">
        <v>545</v>
      </c>
      <c r="CH519" s="449" t="s">
        <v>546</v>
      </c>
      <c r="CI519" s="449" t="s">
        <v>195</v>
      </c>
    </row>
    <row r="520" spans="1:87" x14ac:dyDescent="0.3">
      <c r="A520">
        <f t="shared" si="28"/>
        <v>54883</v>
      </c>
      <c r="B520" t="s">
        <v>2677</v>
      </c>
      <c r="C520" s="389" t="str">
        <f t="shared" si="29"/>
        <v>054883</v>
      </c>
      <c r="D520" s="297" t="s">
        <v>124</v>
      </c>
      <c r="E520" s="435" t="s">
        <v>1949</v>
      </c>
      <c r="F520" s="435" t="s">
        <v>1607</v>
      </c>
      <c r="G520" s="435" t="s">
        <v>124</v>
      </c>
      <c r="H520" s="436">
        <v>2008</v>
      </c>
      <c r="I520" s="435" t="s">
        <v>190</v>
      </c>
      <c r="J520" s="435" t="s">
        <v>190</v>
      </c>
      <c r="K520" s="435" t="s">
        <v>1612</v>
      </c>
      <c r="L520" s="437">
        <v>39912</v>
      </c>
      <c r="M520" s="437">
        <v>39912</v>
      </c>
      <c r="N520" s="435" t="s">
        <v>1608</v>
      </c>
      <c r="O520" s="436">
        <v>108863</v>
      </c>
      <c r="P520" s="435" t="s">
        <v>1341</v>
      </c>
      <c r="Q520" s="440"/>
      <c r="R520" s="435" t="s">
        <v>1613</v>
      </c>
      <c r="S520" s="436">
        <v>326820</v>
      </c>
      <c r="T520" s="435" t="s">
        <v>1341</v>
      </c>
      <c r="U520" s="438"/>
      <c r="V520" s="435" t="s">
        <v>1341</v>
      </c>
      <c r="W520" s="435" t="s">
        <v>1341</v>
      </c>
      <c r="X520" s="436" t="b">
        <v>0</v>
      </c>
      <c r="Y520" s="435" t="s">
        <v>1341</v>
      </c>
      <c r="Z520" s="435" t="s">
        <v>1341</v>
      </c>
      <c r="AA520" t="str">
        <f t="shared" si="30"/>
        <v>COLEMAN NFH</v>
      </c>
      <c r="AN520" s="449" t="s">
        <v>188</v>
      </c>
      <c r="AO520" s="449">
        <v>4.0999999999999996</v>
      </c>
      <c r="AP520" s="449">
        <v>20150327</v>
      </c>
      <c r="AQ520" s="449" t="s">
        <v>225</v>
      </c>
      <c r="AR520" s="449" t="s">
        <v>225</v>
      </c>
      <c r="AS520" s="449">
        <v>4</v>
      </c>
      <c r="AT520" s="449">
        <v>634296</v>
      </c>
      <c r="AU520" s="449">
        <v>12</v>
      </c>
      <c r="AV520" s="449"/>
      <c r="AW520" s="449"/>
      <c r="AX520" s="449"/>
      <c r="AY520" s="449"/>
      <c r="AZ520" s="449">
        <v>1</v>
      </c>
      <c r="BA520" s="449">
        <v>2</v>
      </c>
      <c r="BB520" s="449">
        <v>2007</v>
      </c>
      <c r="BC520" s="449">
        <v>20090401</v>
      </c>
      <c r="BD520" s="449">
        <v>20090408</v>
      </c>
      <c r="BE520" s="449" t="s">
        <v>429</v>
      </c>
      <c r="BF520" s="449" t="s">
        <v>430</v>
      </c>
      <c r="BG520" s="449" t="s">
        <v>422</v>
      </c>
      <c r="BH520" s="449" t="s">
        <v>1198</v>
      </c>
      <c r="BI520" s="449" t="s">
        <v>192</v>
      </c>
      <c r="BJ520" s="449" t="s">
        <v>193</v>
      </c>
      <c r="BK520" s="449" t="s">
        <v>962</v>
      </c>
      <c r="BL520" s="449">
        <v>52.13</v>
      </c>
      <c r="BM520" s="449">
        <v>166</v>
      </c>
      <c r="BN520" s="449"/>
      <c r="BO520" s="449">
        <v>5000</v>
      </c>
      <c r="BP520" s="449">
        <v>85863</v>
      </c>
      <c r="BQ520" s="449">
        <v>0</v>
      </c>
      <c r="BR520" s="449">
        <v>858</v>
      </c>
      <c r="BS520" s="449">
        <v>5000</v>
      </c>
      <c r="BT520" s="449">
        <v>858</v>
      </c>
      <c r="BU520" s="449"/>
      <c r="BV520" s="449"/>
      <c r="BW520" s="449"/>
      <c r="BX520" s="449">
        <v>9.7999999999999997E-3</v>
      </c>
      <c r="BY520" s="449"/>
      <c r="BZ520" s="449">
        <v>511</v>
      </c>
      <c r="CA520" s="449"/>
      <c r="CB520" s="449"/>
      <c r="CC520" s="449" t="s">
        <v>431</v>
      </c>
      <c r="CD520" s="449" t="s">
        <v>432</v>
      </c>
      <c r="CE520" s="449" t="s">
        <v>426</v>
      </c>
      <c r="CF520" s="449" t="s">
        <v>231</v>
      </c>
      <c r="CG520" s="449" t="s">
        <v>427</v>
      </c>
      <c r="CH520" s="449" t="s">
        <v>428</v>
      </c>
      <c r="CI520" s="449" t="s">
        <v>195</v>
      </c>
    </row>
    <row r="521" spans="1:87" x14ac:dyDescent="0.3">
      <c r="A521">
        <f t="shared" si="28"/>
        <v>54884</v>
      </c>
      <c r="B521" t="s">
        <v>2677</v>
      </c>
      <c r="C521" s="389" t="str">
        <f t="shared" si="29"/>
        <v>054884</v>
      </c>
      <c r="D521" s="297" t="s">
        <v>124</v>
      </c>
      <c r="E521" s="435" t="s">
        <v>1950</v>
      </c>
      <c r="F521" s="435" t="s">
        <v>1607</v>
      </c>
      <c r="G521" s="435" t="s">
        <v>124</v>
      </c>
      <c r="H521" s="436">
        <v>2008</v>
      </c>
      <c r="I521" s="435" t="s">
        <v>190</v>
      </c>
      <c r="J521" s="435" t="s">
        <v>190</v>
      </c>
      <c r="K521" s="435" t="s">
        <v>1612</v>
      </c>
      <c r="L521" s="437">
        <v>39912</v>
      </c>
      <c r="M521" s="437">
        <v>39912</v>
      </c>
      <c r="N521" s="435" t="s">
        <v>1608</v>
      </c>
      <c r="O521" s="436">
        <v>115782</v>
      </c>
      <c r="P521" s="435" t="s">
        <v>1341</v>
      </c>
      <c r="Q521" s="440"/>
      <c r="R521" s="435" t="s">
        <v>1608</v>
      </c>
      <c r="S521" s="436">
        <v>287</v>
      </c>
      <c r="T521" s="435" t="s">
        <v>1613</v>
      </c>
      <c r="U521" s="436">
        <v>348496</v>
      </c>
      <c r="V521" s="435" t="s">
        <v>1341</v>
      </c>
      <c r="W521" s="435" t="s">
        <v>1341</v>
      </c>
      <c r="X521" s="436" t="b">
        <v>0</v>
      </c>
      <c r="Y521" s="435" t="s">
        <v>1341</v>
      </c>
      <c r="Z521" s="435" t="s">
        <v>1341</v>
      </c>
      <c r="AA521" t="str">
        <f t="shared" si="30"/>
        <v>COLEMAN NFH</v>
      </c>
      <c r="AN521" s="449" t="s">
        <v>188</v>
      </c>
      <c r="AO521" s="449">
        <v>4.0999999999999996</v>
      </c>
      <c r="AP521" s="449">
        <v>20150327</v>
      </c>
      <c r="AQ521" s="449" t="s">
        <v>225</v>
      </c>
      <c r="AR521" s="449" t="s">
        <v>225</v>
      </c>
      <c r="AS521" s="449">
        <v>4</v>
      </c>
      <c r="AT521" s="449">
        <v>634297</v>
      </c>
      <c r="AU521" s="449">
        <v>12</v>
      </c>
      <c r="AV521" s="449"/>
      <c r="AW521" s="449"/>
      <c r="AX521" s="449"/>
      <c r="AY521" s="449"/>
      <c r="AZ521" s="449">
        <v>1</v>
      </c>
      <c r="BA521" s="449">
        <v>3</v>
      </c>
      <c r="BB521" s="449">
        <v>2007</v>
      </c>
      <c r="BC521" s="449">
        <v>20090429</v>
      </c>
      <c r="BD521" s="449">
        <v>20090429</v>
      </c>
      <c r="BE521" s="449" t="s">
        <v>494</v>
      </c>
      <c r="BF521" s="449" t="s">
        <v>495</v>
      </c>
      <c r="BG521" s="449" t="s">
        <v>496</v>
      </c>
      <c r="BH521" s="449" t="s">
        <v>1198</v>
      </c>
      <c r="BI521" s="449" t="s">
        <v>192</v>
      </c>
      <c r="BJ521" s="449" t="s">
        <v>193</v>
      </c>
      <c r="BK521" s="449" t="s">
        <v>194</v>
      </c>
      <c r="BL521" s="449">
        <v>100.79</v>
      </c>
      <c r="BM521" s="449">
        <v>208</v>
      </c>
      <c r="BN521" s="449"/>
      <c r="BO521" s="449">
        <v>5000</v>
      </c>
      <c r="BP521" s="449">
        <v>99737</v>
      </c>
      <c r="BQ521" s="449">
        <v>0</v>
      </c>
      <c r="BR521" s="449">
        <v>190</v>
      </c>
      <c r="BS521" s="449"/>
      <c r="BT521" s="449"/>
      <c r="BU521" s="449"/>
      <c r="BV521" s="449"/>
      <c r="BW521" s="449"/>
      <c r="BX521" s="449"/>
      <c r="BY521" s="449"/>
      <c r="BZ521" s="449">
        <v>475</v>
      </c>
      <c r="CA521" s="449"/>
      <c r="CB521" s="449"/>
      <c r="CC521" s="449" t="s">
        <v>498</v>
      </c>
      <c r="CD521" s="449" t="s">
        <v>499</v>
      </c>
      <c r="CE521" s="449" t="s">
        <v>498</v>
      </c>
      <c r="CF521" s="449" t="s">
        <v>231</v>
      </c>
      <c r="CG521" s="449" t="s">
        <v>500</v>
      </c>
      <c r="CH521" s="449" t="s">
        <v>501</v>
      </c>
      <c r="CI521" s="449" t="s">
        <v>195</v>
      </c>
    </row>
    <row r="522" spans="1:87" x14ac:dyDescent="0.3">
      <c r="A522">
        <f t="shared" si="28"/>
        <v>54885</v>
      </c>
      <c r="B522" t="s">
        <v>2677</v>
      </c>
      <c r="C522" s="389" t="str">
        <f t="shared" si="29"/>
        <v>054885</v>
      </c>
      <c r="D522" s="297" t="s">
        <v>124</v>
      </c>
      <c r="E522" s="435" t="s">
        <v>1951</v>
      </c>
      <c r="F522" s="435" t="s">
        <v>1607</v>
      </c>
      <c r="G522" s="435" t="s">
        <v>124</v>
      </c>
      <c r="H522" s="436">
        <v>2008</v>
      </c>
      <c r="I522" s="435" t="s">
        <v>190</v>
      </c>
      <c r="J522" s="435" t="s">
        <v>190</v>
      </c>
      <c r="K522" s="435" t="s">
        <v>1612</v>
      </c>
      <c r="L522" s="437">
        <v>39919</v>
      </c>
      <c r="M522" s="437">
        <v>39919</v>
      </c>
      <c r="N522" s="435" t="s">
        <v>1608</v>
      </c>
      <c r="O522" s="436">
        <v>114739</v>
      </c>
      <c r="P522" s="435" t="s">
        <v>1341</v>
      </c>
      <c r="Q522" s="438"/>
      <c r="R522" s="435" t="s">
        <v>1613</v>
      </c>
      <c r="S522" s="436">
        <v>344500</v>
      </c>
      <c r="T522" s="435" t="s">
        <v>1341</v>
      </c>
      <c r="U522" s="438"/>
      <c r="V522" s="435" t="s">
        <v>1341</v>
      </c>
      <c r="W522" s="435" t="s">
        <v>1341</v>
      </c>
      <c r="X522" s="436" t="b">
        <v>0</v>
      </c>
      <c r="Y522" s="435" t="s">
        <v>1341</v>
      </c>
      <c r="Z522" s="435" t="s">
        <v>1341</v>
      </c>
      <c r="AA522" t="str">
        <f t="shared" si="30"/>
        <v>COLEMAN NFH</v>
      </c>
      <c r="AN522" s="449" t="s">
        <v>188</v>
      </c>
      <c r="AO522" s="449">
        <v>4.0999999999999996</v>
      </c>
      <c r="AP522" s="449">
        <v>20150327</v>
      </c>
      <c r="AQ522" s="449" t="s">
        <v>225</v>
      </c>
      <c r="AR522" s="449" t="s">
        <v>225</v>
      </c>
      <c r="AS522" s="449">
        <v>4</v>
      </c>
      <c r="AT522" s="449">
        <v>634298</v>
      </c>
      <c r="AU522" s="449">
        <v>12</v>
      </c>
      <c r="AV522" s="449"/>
      <c r="AW522" s="449"/>
      <c r="AX522" s="449"/>
      <c r="AY522" s="449"/>
      <c r="AZ522" s="449">
        <v>1</v>
      </c>
      <c r="BA522" s="449">
        <v>3</v>
      </c>
      <c r="BB522" s="449">
        <v>2007</v>
      </c>
      <c r="BC522" s="449">
        <v>20090415</v>
      </c>
      <c r="BD522" s="449">
        <v>20090501</v>
      </c>
      <c r="BE522" s="449" t="s">
        <v>343</v>
      </c>
      <c r="BF522" s="449" t="s">
        <v>344</v>
      </c>
      <c r="BG522" s="449" t="s">
        <v>253</v>
      </c>
      <c r="BH522" s="449" t="s">
        <v>1198</v>
      </c>
      <c r="BI522" s="449" t="s">
        <v>192</v>
      </c>
      <c r="BJ522" s="449" t="s">
        <v>193</v>
      </c>
      <c r="BK522" s="449" t="s">
        <v>237</v>
      </c>
      <c r="BL522" s="449">
        <v>37.79</v>
      </c>
      <c r="BM522" s="449">
        <v>148</v>
      </c>
      <c r="BN522" s="449"/>
      <c r="BO522" s="449">
        <v>5000</v>
      </c>
      <c r="BP522" s="449">
        <v>101039</v>
      </c>
      <c r="BQ522" s="449"/>
      <c r="BR522" s="449"/>
      <c r="BS522" s="449">
        <v>5000</v>
      </c>
      <c r="BT522" s="449">
        <v>192</v>
      </c>
      <c r="BU522" s="449"/>
      <c r="BV522" s="449"/>
      <c r="BW522" s="449"/>
      <c r="BX522" s="449">
        <v>1.9E-3</v>
      </c>
      <c r="BY522" s="449"/>
      <c r="BZ522" s="449">
        <v>520</v>
      </c>
      <c r="CA522" s="449"/>
      <c r="CB522" s="449"/>
      <c r="CC522" s="449" t="s">
        <v>345</v>
      </c>
      <c r="CD522" s="449" t="s">
        <v>346</v>
      </c>
      <c r="CE522" s="449" t="s">
        <v>255</v>
      </c>
      <c r="CF522" s="449" t="s">
        <v>231</v>
      </c>
      <c r="CG522" s="449" t="s">
        <v>232</v>
      </c>
      <c r="CH522" s="449" t="s">
        <v>257</v>
      </c>
      <c r="CI522" s="449" t="s">
        <v>195</v>
      </c>
    </row>
    <row r="523" spans="1:87" x14ac:dyDescent="0.3">
      <c r="A523">
        <f t="shared" si="28"/>
        <v>54886</v>
      </c>
      <c r="B523" t="s">
        <v>2677</v>
      </c>
      <c r="C523" s="389" t="str">
        <f t="shared" si="29"/>
        <v>054886</v>
      </c>
      <c r="D523" s="297" t="s">
        <v>124</v>
      </c>
      <c r="E523" s="435" t="s">
        <v>1952</v>
      </c>
      <c r="F523" s="435" t="s">
        <v>1607</v>
      </c>
      <c r="G523" s="435" t="s">
        <v>124</v>
      </c>
      <c r="H523" s="436">
        <v>2008</v>
      </c>
      <c r="I523" s="435" t="s">
        <v>190</v>
      </c>
      <c r="J523" s="435" t="s">
        <v>190</v>
      </c>
      <c r="K523" s="435" t="s">
        <v>1612</v>
      </c>
      <c r="L523" s="437">
        <v>39919</v>
      </c>
      <c r="M523" s="437">
        <v>39919</v>
      </c>
      <c r="N523" s="435" t="s">
        <v>1608</v>
      </c>
      <c r="O523" s="436">
        <v>109292</v>
      </c>
      <c r="P523" s="435" t="s">
        <v>1341</v>
      </c>
      <c r="Q523" s="440"/>
      <c r="R523" s="435" t="s">
        <v>1608</v>
      </c>
      <c r="S523" s="436">
        <v>271</v>
      </c>
      <c r="T523" s="435" t="s">
        <v>1613</v>
      </c>
      <c r="U523" s="439">
        <v>328915</v>
      </c>
      <c r="V523" s="435" t="s">
        <v>1341</v>
      </c>
      <c r="W523" s="435" t="s">
        <v>1341</v>
      </c>
      <c r="X523" s="436" t="b">
        <v>0</v>
      </c>
      <c r="Y523" s="435" t="s">
        <v>1341</v>
      </c>
      <c r="Z523" s="435" t="s">
        <v>1341</v>
      </c>
      <c r="AA523" t="str">
        <f t="shared" si="30"/>
        <v>COLEMAN NFH</v>
      </c>
      <c r="AN523" s="449" t="s">
        <v>188</v>
      </c>
      <c r="AO523" s="449">
        <v>4.0999999999999996</v>
      </c>
      <c r="AP523" s="449">
        <v>20150327</v>
      </c>
      <c r="AQ523" s="449" t="s">
        <v>225</v>
      </c>
      <c r="AR523" s="449" t="s">
        <v>225</v>
      </c>
      <c r="AS523" s="449">
        <v>4</v>
      </c>
      <c r="AT523" s="449">
        <v>634299</v>
      </c>
      <c r="AU523" s="449">
        <v>12</v>
      </c>
      <c r="AV523" s="449"/>
      <c r="AW523" s="449"/>
      <c r="AX523" s="449"/>
      <c r="AY523" s="449"/>
      <c r="AZ523" s="449">
        <v>1</v>
      </c>
      <c r="BA523" s="449">
        <v>3</v>
      </c>
      <c r="BB523" s="449">
        <v>2007</v>
      </c>
      <c r="BC523" s="449">
        <v>20090401</v>
      </c>
      <c r="BD523" s="449">
        <v>20090401</v>
      </c>
      <c r="BE523" s="449" t="s">
        <v>288</v>
      </c>
      <c r="BF523" s="449" t="s">
        <v>289</v>
      </c>
      <c r="BG523" s="449" t="s">
        <v>290</v>
      </c>
      <c r="BH523" s="449" t="s">
        <v>1198</v>
      </c>
      <c r="BI523" s="449" t="s">
        <v>192</v>
      </c>
      <c r="BJ523" s="449"/>
      <c r="BK523" s="449" t="s">
        <v>194</v>
      </c>
      <c r="BL523" s="449">
        <v>75.59</v>
      </c>
      <c r="BM523" s="449">
        <v>199</v>
      </c>
      <c r="BN523" s="449"/>
      <c r="BO523" s="449">
        <v>5000</v>
      </c>
      <c r="BP523" s="449">
        <v>91823</v>
      </c>
      <c r="BQ523" s="449">
        <v>0</v>
      </c>
      <c r="BR523" s="449">
        <v>1170</v>
      </c>
      <c r="BS523" s="449">
        <v>5000</v>
      </c>
      <c r="BT523" s="449">
        <v>4484</v>
      </c>
      <c r="BU523" s="449"/>
      <c r="BV523" s="449"/>
      <c r="BW523" s="449"/>
      <c r="BX523" s="449">
        <v>4.5999999999999999E-2</v>
      </c>
      <c r="BY523" s="449"/>
      <c r="BZ523" s="449">
        <v>500</v>
      </c>
      <c r="CA523" s="449"/>
      <c r="CB523" s="449"/>
      <c r="CC523" s="449" t="s">
        <v>291</v>
      </c>
      <c r="CD523" s="449" t="s">
        <v>292</v>
      </c>
      <c r="CE523" s="449" t="s">
        <v>293</v>
      </c>
      <c r="CF523" s="449" t="s">
        <v>231</v>
      </c>
      <c r="CG523" s="449" t="s">
        <v>294</v>
      </c>
      <c r="CH523" s="449" t="s">
        <v>295</v>
      </c>
      <c r="CI523" s="449" t="s">
        <v>195</v>
      </c>
    </row>
    <row r="524" spans="1:87" x14ac:dyDescent="0.3">
      <c r="A524">
        <f t="shared" si="28"/>
        <v>54887</v>
      </c>
      <c r="B524" t="s">
        <v>2677</v>
      </c>
      <c r="C524" s="389" t="str">
        <f t="shared" si="29"/>
        <v>054887</v>
      </c>
      <c r="D524" s="297" t="s">
        <v>124</v>
      </c>
      <c r="E524" s="435" t="s">
        <v>1938</v>
      </c>
      <c r="F524" s="435" t="s">
        <v>1607</v>
      </c>
      <c r="G524" s="435" t="s">
        <v>124</v>
      </c>
      <c r="H524" s="436">
        <v>2008</v>
      </c>
      <c r="I524" s="435" t="s">
        <v>190</v>
      </c>
      <c r="J524" s="435" t="s">
        <v>190</v>
      </c>
      <c r="K524" s="435" t="s">
        <v>1612</v>
      </c>
      <c r="L524" s="437">
        <v>39919</v>
      </c>
      <c r="M524" s="437">
        <v>39919</v>
      </c>
      <c r="N524" s="435" t="s">
        <v>1608</v>
      </c>
      <c r="O524" s="436">
        <v>115967</v>
      </c>
      <c r="P524" s="435" t="s">
        <v>1341</v>
      </c>
      <c r="Q524" s="440"/>
      <c r="R524" s="435" t="s">
        <v>1613</v>
      </c>
      <c r="S524" s="436">
        <v>348232</v>
      </c>
      <c r="T524" s="435" t="s">
        <v>1341</v>
      </c>
      <c r="U524" s="440"/>
      <c r="V524" s="435" t="s">
        <v>1341</v>
      </c>
      <c r="W524" s="435" t="s">
        <v>1341</v>
      </c>
      <c r="X524" s="436" t="b">
        <v>0</v>
      </c>
      <c r="Y524" s="435" t="s">
        <v>1341</v>
      </c>
      <c r="Z524" s="435" t="s">
        <v>1341</v>
      </c>
      <c r="AA524" t="str">
        <f t="shared" si="30"/>
        <v>COLEMAN NFH</v>
      </c>
      <c r="AN524" s="449" t="s">
        <v>188</v>
      </c>
      <c r="AO524" s="449">
        <v>4.0999999999999996</v>
      </c>
      <c r="AP524" s="449">
        <v>20150327</v>
      </c>
      <c r="AQ524" s="449" t="s">
        <v>225</v>
      </c>
      <c r="AR524" s="449" t="s">
        <v>225</v>
      </c>
      <c r="AS524" s="449">
        <v>4</v>
      </c>
      <c r="AT524" s="449">
        <v>634364</v>
      </c>
      <c r="AU524" s="449">
        <v>12</v>
      </c>
      <c r="AV524" s="449"/>
      <c r="AW524" s="449"/>
      <c r="AX524" s="449"/>
      <c r="AY524" s="449"/>
      <c r="AZ524" s="449">
        <v>1</v>
      </c>
      <c r="BA524" s="449">
        <v>3</v>
      </c>
      <c r="BB524" s="449">
        <v>2007</v>
      </c>
      <c r="BC524" s="449">
        <v>20080915</v>
      </c>
      <c r="BD524" s="449">
        <v>20080922</v>
      </c>
      <c r="BE524" s="449" t="s">
        <v>288</v>
      </c>
      <c r="BF524" s="449" t="s">
        <v>296</v>
      </c>
      <c r="BG524" s="449" t="s">
        <v>290</v>
      </c>
      <c r="BH524" s="449"/>
      <c r="BI524" s="449" t="s">
        <v>192</v>
      </c>
      <c r="BJ524" s="449"/>
      <c r="BK524" s="449"/>
      <c r="BL524" s="449">
        <v>26.68</v>
      </c>
      <c r="BM524" s="449">
        <v>131</v>
      </c>
      <c r="BN524" s="449"/>
      <c r="BO524" s="449">
        <v>5000</v>
      </c>
      <c r="BP524" s="449">
        <v>97992</v>
      </c>
      <c r="BQ524" s="449">
        <v>0</v>
      </c>
      <c r="BR524" s="449">
        <v>401</v>
      </c>
      <c r="BS524" s="449">
        <v>5000</v>
      </c>
      <c r="BT524" s="449">
        <v>2000</v>
      </c>
      <c r="BU524" s="449"/>
      <c r="BV524" s="449"/>
      <c r="BW524" s="449"/>
      <c r="BX524" s="449">
        <v>0.02</v>
      </c>
      <c r="BY524" s="449"/>
      <c r="BZ524" s="449"/>
      <c r="CA524" s="449"/>
      <c r="CB524" s="449" t="s">
        <v>2587</v>
      </c>
      <c r="CC524" s="449" t="s">
        <v>291</v>
      </c>
      <c r="CD524" s="449" t="s">
        <v>298</v>
      </c>
      <c r="CE524" s="449" t="s">
        <v>293</v>
      </c>
      <c r="CF524" s="449" t="s">
        <v>231</v>
      </c>
      <c r="CG524" s="449" t="s">
        <v>294</v>
      </c>
      <c r="CH524" s="449" t="s">
        <v>295</v>
      </c>
      <c r="CI524" s="449" t="s">
        <v>195</v>
      </c>
    </row>
    <row r="525" spans="1:87" x14ac:dyDescent="0.3">
      <c r="A525">
        <f t="shared" si="28"/>
        <v>54888</v>
      </c>
      <c r="B525" t="s">
        <v>2677</v>
      </c>
      <c r="C525" s="389" t="str">
        <f t="shared" si="29"/>
        <v>054888</v>
      </c>
      <c r="D525" s="297" t="s">
        <v>124</v>
      </c>
      <c r="E525" s="435" t="s">
        <v>1953</v>
      </c>
      <c r="F525" s="435" t="s">
        <v>1607</v>
      </c>
      <c r="G525" s="435" t="s">
        <v>124</v>
      </c>
      <c r="H525" s="436">
        <v>2008</v>
      </c>
      <c r="I525" s="435" t="s">
        <v>190</v>
      </c>
      <c r="J525" s="435" t="s">
        <v>190</v>
      </c>
      <c r="K525" s="435" t="s">
        <v>1612</v>
      </c>
      <c r="L525" s="437">
        <v>39919</v>
      </c>
      <c r="M525" s="437">
        <v>39919</v>
      </c>
      <c r="N525" s="435" t="s">
        <v>1608</v>
      </c>
      <c r="O525" s="436">
        <v>124628</v>
      </c>
      <c r="P525" s="435" t="s">
        <v>1613</v>
      </c>
      <c r="Q525" s="436">
        <v>312</v>
      </c>
      <c r="R525" s="435" t="s">
        <v>1613</v>
      </c>
      <c r="S525" s="436">
        <v>375046</v>
      </c>
      <c r="T525" s="435" t="s">
        <v>1341</v>
      </c>
      <c r="U525" s="441"/>
      <c r="V525" s="435" t="s">
        <v>1341</v>
      </c>
      <c r="W525" s="435" t="s">
        <v>1341</v>
      </c>
      <c r="X525" s="436" t="b">
        <v>0</v>
      </c>
      <c r="Y525" s="435" t="s">
        <v>1341</v>
      </c>
      <c r="Z525" s="435" t="s">
        <v>1341</v>
      </c>
      <c r="AA525" t="str">
        <f t="shared" si="30"/>
        <v>COLEMAN NFH</v>
      </c>
      <c r="AN525" s="449" t="s">
        <v>188</v>
      </c>
      <c r="AO525" s="449">
        <v>4.0999999999999996</v>
      </c>
      <c r="AP525" s="449">
        <v>20150327</v>
      </c>
      <c r="AQ525" s="449" t="s">
        <v>225</v>
      </c>
      <c r="AR525" s="449" t="s">
        <v>225</v>
      </c>
      <c r="AS525" s="449">
        <v>4</v>
      </c>
      <c r="AT525" s="449">
        <v>634369</v>
      </c>
      <c r="AU525" s="449">
        <v>12</v>
      </c>
      <c r="AV525" s="449"/>
      <c r="AW525" s="449"/>
      <c r="AX525" s="449"/>
      <c r="AY525" s="449"/>
      <c r="AZ525" s="449">
        <v>1</v>
      </c>
      <c r="BA525" s="449">
        <v>3</v>
      </c>
      <c r="BB525" s="449">
        <v>2007</v>
      </c>
      <c r="BC525" s="449">
        <v>20080701</v>
      </c>
      <c r="BD525" s="449">
        <v>20080705</v>
      </c>
      <c r="BE525" s="449" t="s">
        <v>760</v>
      </c>
      <c r="BF525" s="449" t="s">
        <v>761</v>
      </c>
      <c r="BG525" s="449" t="s">
        <v>762</v>
      </c>
      <c r="BH525" s="449"/>
      <c r="BI525" s="449" t="s">
        <v>192</v>
      </c>
      <c r="BJ525" s="449" t="s">
        <v>193</v>
      </c>
      <c r="BK525" s="449"/>
      <c r="BL525" s="449">
        <v>6.97</v>
      </c>
      <c r="BM525" s="449">
        <v>84</v>
      </c>
      <c r="BN525" s="449"/>
      <c r="BO525" s="449">
        <v>5000</v>
      </c>
      <c r="BP525" s="449">
        <v>96695</v>
      </c>
      <c r="BQ525" s="449">
        <v>0</v>
      </c>
      <c r="BR525" s="449">
        <v>977</v>
      </c>
      <c r="BS525" s="449"/>
      <c r="BT525" s="449"/>
      <c r="BU525" s="449"/>
      <c r="BV525" s="449"/>
      <c r="BW525" s="449"/>
      <c r="BX525" s="449"/>
      <c r="BY525" s="449"/>
      <c r="BZ525" s="449"/>
      <c r="CA525" s="449"/>
      <c r="CB525" s="449"/>
      <c r="CC525" s="449" t="s">
        <v>780</v>
      </c>
      <c r="CD525" s="449" t="s">
        <v>781</v>
      </c>
      <c r="CE525" s="449" t="s">
        <v>780</v>
      </c>
      <c r="CF525" s="449" t="s">
        <v>231</v>
      </c>
      <c r="CG525" s="449" t="s">
        <v>545</v>
      </c>
      <c r="CH525" s="449" t="s">
        <v>558</v>
      </c>
      <c r="CI525" s="449" t="s">
        <v>195</v>
      </c>
    </row>
    <row r="526" spans="1:87" x14ac:dyDescent="0.3">
      <c r="A526">
        <f t="shared" si="28"/>
        <v>54889</v>
      </c>
      <c r="B526" t="s">
        <v>2677</v>
      </c>
      <c r="C526" s="389" t="str">
        <f t="shared" si="29"/>
        <v>054889</v>
      </c>
      <c r="D526" s="297" t="s">
        <v>124</v>
      </c>
      <c r="E526" s="435" t="s">
        <v>1954</v>
      </c>
      <c r="F526" s="435" t="s">
        <v>1607</v>
      </c>
      <c r="G526" s="435" t="s">
        <v>124</v>
      </c>
      <c r="H526" s="436">
        <v>2008</v>
      </c>
      <c r="I526" s="435" t="s">
        <v>190</v>
      </c>
      <c r="J526" s="435" t="s">
        <v>190</v>
      </c>
      <c r="K526" s="435" t="s">
        <v>1612</v>
      </c>
      <c r="L526" s="437">
        <v>39919</v>
      </c>
      <c r="M526" s="437">
        <v>39919</v>
      </c>
      <c r="N526" s="435" t="s">
        <v>1608</v>
      </c>
      <c r="O526" s="436">
        <v>113350</v>
      </c>
      <c r="P526" s="435" t="s">
        <v>1341</v>
      </c>
      <c r="Q526" s="440"/>
      <c r="R526" s="435" t="s">
        <v>1613</v>
      </c>
      <c r="S526" s="436">
        <v>340285</v>
      </c>
      <c r="T526" s="435" t="s">
        <v>1341</v>
      </c>
      <c r="U526" s="440"/>
      <c r="V526" s="435" t="s">
        <v>1341</v>
      </c>
      <c r="W526" s="435" t="s">
        <v>1341</v>
      </c>
      <c r="X526" s="436" t="b">
        <v>0</v>
      </c>
      <c r="Y526" s="435" t="s">
        <v>1341</v>
      </c>
      <c r="Z526" s="435" t="s">
        <v>1341</v>
      </c>
      <c r="AA526" t="str">
        <f t="shared" si="30"/>
        <v>COLEMAN NFH</v>
      </c>
      <c r="AN526" s="449" t="s">
        <v>188</v>
      </c>
      <c r="AO526" s="449">
        <v>4.0999999999999996</v>
      </c>
      <c r="AP526" s="449">
        <v>20150327</v>
      </c>
      <c r="AQ526" s="449" t="s">
        <v>225</v>
      </c>
      <c r="AR526" s="449" t="s">
        <v>225</v>
      </c>
      <c r="AS526" s="449">
        <v>4</v>
      </c>
      <c r="AT526" s="449">
        <v>634372</v>
      </c>
      <c r="AU526" s="449">
        <v>12</v>
      </c>
      <c r="AV526" s="449"/>
      <c r="AW526" s="449"/>
      <c r="AX526" s="449"/>
      <c r="AY526" s="449"/>
      <c r="AZ526" s="449">
        <v>1</v>
      </c>
      <c r="BA526" s="449">
        <v>3</v>
      </c>
      <c r="BB526" s="449">
        <v>2007</v>
      </c>
      <c r="BC526" s="449">
        <v>20080625</v>
      </c>
      <c r="BD526" s="449">
        <v>20080707</v>
      </c>
      <c r="BE526" s="449" t="s">
        <v>763</v>
      </c>
      <c r="BF526" s="449" t="s">
        <v>764</v>
      </c>
      <c r="BG526" s="449" t="s">
        <v>765</v>
      </c>
      <c r="BH526" s="449"/>
      <c r="BI526" s="449" t="s">
        <v>192</v>
      </c>
      <c r="BJ526" s="449" t="s">
        <v>551</v>
      </c>
      <c r="BK526" s="449"/>
      <c r="BL526" s="449">
        <v>5.66</v>
      </c>
      <c r="BM526" s="449">
        <v>78</v>
      </c>
      <c r="BN526" s="449"/>
      <c r="BO526" s="449">
        <v>5000</v>
      </c>
      <c r="BP526" s="449">
        <v>80785</v>
      </c>
      <c r="BQ526" s="449"/>
      <c r="BR526" s="449"/>
      <c r="BS526" s="449">
        <v>5000</v>
      </c>
      <c r="BT526" s="449">
        <v>7025</v>
      </c>
      <c r="BU526" s="449"/>
      <c r="BV526" s="449"/>
      <c r="BW526" s="449"/>
      <c r="BX526" s="449">
        <v>0.08</v>
      </c>
      <c r="BY526" s="449"/>
      <c r="BZ526" s="449"/>
      <c r="CA526" s="449"/>
      <c r="CB526" s="449"/>
      <c r="CC526" s="449" t="s">
        <v>766</v>
      </c>
      <c r="CD526" s="449" t="s">
        <v>767</v>
      </c>
      <c r="CE526" s="449" t="s">
        <v>766</v>
      </c>
      <c r="CF526" s="449" t="s">
        <v>231</v>
      </c>
      <c r="CG526" s="449" t="s">
        <v>545</v>
      </c>
      <c r="CH526" s="449" t="s">
        <v>546</v>
      </c>
      <c r="CI526" s="449" t="s">
        <v>195</v>
      </c>
    </row>
    <row r="527" spans="1:87" x14ac:dyDescent="0.3">
      <c r="A527">
        <f t="shared" si="28"/>
        <v>54890</v>
      </c>
      <c r="B527" t="s">
        <v>2677</v>
      </c>
      <c r="C527" s="389" t="str">
        <f t="shared" si="29"/>
        <v>054890</v>
      </c>
      <c r="D527" s="297" t="s">
        <v>124</v>
      </c>
      <c r="E527" s="435" t="s">
        <v>1955</v>
      </c>
      <c r="F527" s="435" t="s">
        <v>1607</v>
      </c>
      <c r="G527" s="435" t="s">
        <v>124</v>
      </c>
      <c r="H527" s="436">
        <v>2008</v>
      </c>
      <c r="I527" s="435" t="s">
        <v>190</v>
      </c>
      <c r="J527" s="435" t="s">
        <v>190</v>
      </c>
      <c r="K527" s="435" t="s">
        <v>1612</v>
      </c>
      <c r="L527" s="437">
        <v>39926</v>
      </c>
      <c r="M527" s="437">
        <v>39926</v>
      </c>
      <c r="N527" s="435" t="s">
        <v>1608</v>
      </c>
      <c r="O527" s="436">
        <v>109171</v>
      </c>
      <c r="P527" s="435" t="s">
        <v>1341</v>
      </c>
      <c r="Q527" s="440"/>
      <c r="R527" s="435" t="s">
        <v>1613</v>
      </c>
      <c r="S527" s="436">
        <v>327691</v>
      </c>
      <c r="T527" s="435" t="s">
        <v>1341</v>
      </c>
      <c r="U527" s="440"/>
      <c r="V527" s="435" t="s">
        <v>1341</v>
      </c>
      <c r="W527" s="435" t="s">
        <v>1341</v>
      </c>
      <c r="X527" s="436" t="b">
        <v>0</v>
      </c>
      <c r="Y527" s="435" t="s">
        <v>1341</v>
      </c>
      <c r="Z527" s="435" t="s">
        <v>1341</v>
      </c>
      <c r="AA527" t="str">
        <f t="shared" si="30"/>
        <v>COLEMAN NFH</v>
      </c>
      <c r="AN527" s="449" t="s">
        <v>188</v>
      </c>
      <c r="AO527" s="449">
        <v>4.0999999999999996</v>
      </c>
      <c r="AP527" s="449">
        <v>20150327</v>
      </c>
      <c r="AQ527" s="449" t="s">
        <v>225</v>
      </c>
      <c r="AR527" s="449" t="s">
        <v>225</v>
      </c>
      <c r="AS527" s="449">
        <v>4</v>
      </c>
      <c r="AT527" s="449">
        <v>634373</v>
      </c>
      <c r="AU527" s="449">
        <v>12</v>
      </c>
      <c r="AV527" s="449"/>
      <c r="AW527" s="449"/>
      <c r="AX527" s="449" t="s">
        <v>250</v>
      </c>
      <c r="AY527" s="449">
        <v>4200900000164</v>
      </c>
      <c r="AZ527" s="449">
        <v>1</v>
      </c>
      <c r="BA527" s="449">
        <v>1</v>
      </c>
      <c r="BB527" s="449">
        <v>2007</v>
      </c>
      <c r="BC527" s="449">
        <v>20090401</v>
      </c>
      <c r="BD527" s="449">
        <v>20090402</v>
      </c>
      <c r="BE527" s="449" t="s">
        <v>410</v>
      </c>
      <c r="BF527" s="449" t="s">
        <v>404</v>
      </c>
      <c r="BG527" s="449" t="s">
        <v>388</v>
      </c>
      <c r="BH527" s="449" t="s">
        <v>1198</v>
      </c>
      <c r="BI527" s="449" t="s">
        <v>192</v>
      </c>
      <c r="BJ527" s="449" t="s">
        <v>279</v>
      </c>
      <c r="BK527" s="449" t="s">
        <v>237</v>
      </c>
      <c r="BL527" s="449">
        <v>45.35</v>
      </c>
      <c r="BM527" s="449">
        <v>153</v>
      </c>
      <c r="BN527" s="449"/>
      <c r="BO527" s="449">
        <v>5000</v>
      </c>
      <c r="BP527" s="449">
        <v>58503</v>
      </c>
      <c r="BQ527" s="449"/>
      <c r="BR527" s="449"/>
      <c r="BS527" s="449">
        <v>5000</v>
      </c>
      <c r="BT527" s="449">
        <v>229</v>
      </c>
      <c r="BU527" s="449"/>
      <c r="BV527" s="449"/>
      <c r="BW527" s="449"/>
      <c r="BX527" s="449">
        <v>3.8999999999999998E-3</v>
      </c>
      <c r="BY527" s="449"/>
      <c r="BZ527" s="449">
        <v>510</v>
      </c>
      <c r="CA527" s="449"/>
      <c r="CB527" s="449"/>
      <c r="CC527" s="449" t="s">
        <v>411</v>
      </c>
      <c r="CD527" s="449" t="s">
        <v>406</v>
      </c>
      <c r="CE527" s="449" t="s">
        <v>390</v>
      </c>
      <c r="CF527" s="449" t="s">
        <v>231</v>
      </c>
      <c r="CG527" s="449" t="s">
        <v>392</v>
      </c>
      <c r="CH527" s="449" t="s">
        <v>396</v>
      </c>
      <c r="CI527" s="449" t="s">
        <v>195</v>
      </c>
    </row>
    <row r="528" spans="1:87" x14ac:dyDescent="0.3">
      <c r="A528">
        <f t="shared" si="28"/>
        <v>54891</v>
      </c>
      <c r="B528" t="s">
        <v>2677</v>
      </c>
      <c r="C528" s="389" t="str">
        <f t="shared" si="29"/>
        <v>054891</v>
      </c>
      <c r="D528" s="456" t="s">
        <v>124</v>
      </c>
      <c r="E528" s="435" t="s">
        <v>1956</v>
      </c>
      <c r="F528" s="435" t="s">
        <v>1607</v>
      </c>
      <c r="G528" s="435" t="s">
        <v>124</v>
      </c>
      <c r="H528" s="436">
        <v>2008</v>
      </c>
      <c r="I528" s="435" t="s">
        <v>190</v>
      </c>
      <c r="J528" s="435" t="s">
        <v>190</v>
      </c>
      <c r="K528" s="435" t="s">
        <v>1612</v>
      </c>
      <c r="L528" s="437">
        <v>39919</v>
      </c>
      <c r="M528" s="437">
        <v>39919</v>
      </c>
      <c r="N528" s="435" t="s">
        <v>1608</v>
      </c>
      <c r="O528" s="436">
        <v>117384</v>
      </c>
      <c r="P528" s="435" t="s">
        <v>1341</v>
      </c>
      <c r="Q528" s="440"/>
      <c r="R528" s="435" t="s">
        <v>1613</v>
      </c>
      <c r="S528" s="436">
        <v>352405</v>
      </c>
      <c r="T528" s="435" t="s">
        <v>1341</v>
      </c>
      <c r="U528" s="438"/>
      <c r="V528" s="435" t="s">
        <v>1341</v>
      </c>
      <c r="W528" s="435" t="s">
        <v>1341</v>
      </c>
      <c r="X528" s="436" t="b">
        <v>0</v>
      </c>
      <c r="Y528" s="435" t="s">
        <v>1341</v>
      </c>
      <c r="Z528" s="435" t="s">
        <v>1341</v>
      </c>
      <c r="AA528" t="str">
        <f t="shared" si="30"/>
        <v>COLEMAN NFH</v>
      </c>
      <c r="AN528" s="449" t="s">
        <v>188</v>
      </c>
      <c r="AO528" s="449">
        <v>4.0999999999999996</v>
      </c>
      <c r="AP528" s="449">
        <v>20150327</v>
      </c>
      <c r="AQ528" s="449" t="s">
        <v>225</v>
      </c>
      <c r="AR528" s="449" t="s">
        <v>225</v>
      </c>
      <c r="AS528" s="449">
        <v>4</v>
      </c>
      <c r="AT528" s="449">
        <v>634382</v>
      </c>
      <c r="AU528" s="449">
        <v>12</v>
      </c>
      <c r="AV528" s="449"/>
      <c r="AW528" s="449"/>
      <c r="AX528" s="449"/>
      <c r="AY528" s="449"/>
      <c r="AZ528" s="449">
        <v>1</v>
      </c>
      <c r="BA528" s="449">
        <v>3</v>
      </c>
      <c r="BB528" s="449">
        <v>2008</v>
      </c>
      <c r="BC528" s="449">
        <v>20090612</v>
      </c>
      <c r="BD528" s="449">
        <v>20090702</v>
      </c>
      <c r="BE528" s="449" t="s">
        <v>541</v>
      </c>
      <c r="BF528" s="449"/>
      <c r="BG528" s="449" t="s">
        <v>542</v>
      </c>
      <c r="BH528" s="449" t="s">
        <v>191</v>
      </c>
      <c r="BI528" s="449" t="s">
        <v>316</v>
      </c>
      <c r="BJ528" s="449" t="s">
        <v>258</v>
      </c>
      <c r="BK528" s="449"/>
      <c r="BL528" s="449">
        <v>2.33</v>
      </c>
      <c r="BM528" s="449"/>
      <c r="BN528" s="449"/>
      <c r="BO528" s="449">
        <v>5000</v>
      </c>
      <c r="BP528" s="449">
        <v>46476</v>
      </c>
      <c r="BQ528" s="449"/>
      <c r="BR528" s="449"/>
      <c r="BS528" s="449"/>
      <c r="BT528" s="449"/>
      <c r="BU528" s="449"/>
      <c r="BV528" s="449"/>
      <c r="BW528" s="449" t="s">
        <v>196</v>
      </c>
      <c r="BX528" s="449"/>
      <c r="BY528" s="449"/>
      <c r="BZ528" s="449"/>
      <c r="CA528" s="449"/>
      <c r="CB528" s="449" t="s">
        <v>1831</v>
      </c>
      <c r="CC528" s="449" t="s">
        <v>544</v>
      </c>
      <c r="CD528" s="449" t="s">
        <v>47</v>
      </c>
      <c r="CE528" s="449" t="s">
        <v>544</v>
      </c>
      <c r="CF528" s="449" t="s">
        <v>231</v>
      </c>
      <c r="CG528" s="449" t="s">
        <v>545</v>
      </c>
      <c r="CH528" s="449" t="s">
        <v>546</v>
      </c>
      <c r="CI528" s="449" t="s">
        <v>195</v>
      </c>
    </row>
    <row r="529" spans="1:87" x14ac:dyDescent="0.3">
      <c r="A529">
        <f t="shared" si="28"/>
        <v>54892</v>
      </c>
      <c r="B529" t="s">
        <v>2677</v>
      </c>
      <c r="C529" s="389" t="str">
        <f t="shared" si="29"/>
        <v>054892</v>
      </c>
      <c r="D529" s="456" t="s">
        <v>124</v>
      </c>
      <c r="E529" s="435" t="s">
        <v>1957</v>
      </c>
      <c r="F529" s="435" t="s">
        <v>1607</v>
      </c>
      <c r="G529" s="435" t="s">
        <v>124</v>
      </c>
      <c r="H529" s="436">
        <v>2008</v>
      </c>
      <c r="I529" s="435" t="s">
        <v>190</v>
      </c>
      <c r="J529" s="435" t="s">
        <v>190</v>
      </c>
      <c r="K529" s="435" t="s">
        <v>1612</v>
      </c>
      <c r="L529" s="437">
        <v>39926</v>
      </c>
      <c r="M529" s="437">
        <v>39926</v>
      </c>
      <c r="N529" s="435" t="s">
        <v>1608</v>
      </c>
      <c r="O529" s="436">
        <v>120927</v>
      </c>
      <c r="P529" s="435" t="s">
        <v>1341</v>
      </c>
      <c r="Q529" s="441"/>
      <c r="R529" s="435" t="s">
        <v>1608</v>
      </c>
      <c r="S529" s="436">
        <v>315</v>
      </c>
      <c r="T529" s="435" t="s">
        <v>1613</v>
      </c>
      <c r="U529" s="439">
        <v>363879</v>
      </c>
      <c r="V529" s="435" t="s">
        <v>1341</v>
      </c>
      <c r="W529" s="435" t="s">
        <v>1341</v>
      </c>
      <c r="X529" s="436" t="b">
        <v>0</v>
      </c>
      <c r="Y529" s="435" t="s">
        <v>1341</v>
      </c>
      <c r="Z529" s="435" t="s">
        <v>1341</v>
      </c>
      <c r="AA529" t="str">
        <f t="shared" si="30"/>
        <v>COLEMAN NFH</v>
      </c>
      <c r="AN529" s="449" t="s">
        <v>188</v>
      </c>
      <c r="AO529" s="449">
        <v>4.0999999999999996</v>
      </c>
      <c r="AP529" s="449">
        <v>20150327</v>
      </c>
      <c r="AQ529" s="449" t="s">
        <v>225</v>
      </c>
      <c r="AR529" s="449" t="s">
        <v>225</v>
      </c>
      <c r="AS529" s="449">
        <v>4</v>
      </c>
      <c r="AT529" s="449">
        <v>634383</v>
      </c>
      <c r="AU529" s="449">
        <v>12</v>
      </c>
      <c r="AV529" s="449"/>
      <c r="AW529" s="449"/>
      <c r="AX529" s="449"/>
      <c r="AY529" s="449"/>
      <c r="AZ529" s="449">
        <v>1</v>
      </c>
      <c r="BA529" s="449">
        <v>3</v>
      </c>
      <c r="BB529" s="449">
        <v>2007</v>
      </c>
      <c r="BC529" s="449">
        <v>20090320</v>
      </c>
      <c r="BD529" s="449">
        <v>20090320</v>
      </c>
      <c r="BE529" s="449" t="s">
        <v>301</v>
      </c>
      <c r="BF529" s="449" t="s">
        <v>302</v>
      </c>
      <c r="BG529" s="449" t="s">
        <v>290</v>
      </c>
      <c r="BH529" s="449" t="s">
        <v>1198</v>
      </c>
      <c r="BI529" s="449" t="s">
        <v>192</v>
      </c>
      <c r="BJ529" s="449" t="s">
        <v>193</v>
      </c>
      <c r="BK529" s="449" t="s">
        <v>194</v>
      </c>
      <c r="BL529" s="449">
        <v>42.79</v>
      </c>
      <c r="BM529" s="449"/>
      <c r="BN529" s="449"/>
      <c r="BO529" s="449">
        <v>5000</v>
      </c>
      <c r="BP529" s="449">
        <v>68373</v>
      </c>
      <c r="BQ529" s="449">
        <v>0</v>
      </c>
      <c r="BR529" s="449">
        <v>1835</v>
      </c>
      <c r="BS529" s="449">
        <v>5000</v>
      </c>
      <c r="BT529" s="449">
        <v>353</v>
      </c>
      <c r="BU529" s="449"/>
      <c r="BV529" s="449"/>
      <c r="BW529" s="449"/>
      <c r="BX529" s="449">
        <v>5.0000000000000001E-3</v>
      </c>
      <c r="BY529" s="449"/>
      <c r="BZ529" s="449">
        <v>1190</v>
      </c>
      <c r="CA529" s="449"/>
      <c r="CB529" s="449"/>
      <c r="CC529" s="449" t="s">
        <v>293</v>
      </c>
      <c r="CD529" s="449" t="s">
        <v>304</v>
      </c>
      <c r="CE529" s="449" t="s">
        <v>293</v>
      </c>
      <c r="CF529" s="449" t="s">
        <v>231</v>
      </c>
      <c r="CG529" s="449" t="s">
        <v>294</v>
      </c>
      <c r="CH529" s="449" t="s">
        <v>305</v>
      </c>
      <c r="CI529" s="449" t="s">
        <v>195</v>
      </c>
    </row>
    <row r="530" spans="1:87" x14ac:dyDescent="0.3">
      <c r="A530">
        <f t="shared" si="28"/>
        <v>54893</v>
      </c>
      <c r="B530" t="s">
        <v>2677</v>
      </c>
      <c r="C530" s="389" t="str">
        <f t="shared" si="29"/>
        <v>054893</v>
      </c>
      <c r="D530" s="456" t="s">
        <v>124</v>
      </c>
      <c r="E530" s="435" t="s">
        <v>1958</v>
      </c>
      <c r="F530" s="435" t="s">
        <v>1607</v>
      </c>
      <c r="G530" s="435" t="s">
        <v>124</v>
      </c>
      <c r="H530" s="436">
        <v>2008</v>
      </c>
      <c r="I530" s="435" t="s">
        <v>190</v>
      </c>
      <c r="J530" s="435" t="s">
        <v>190</v>
      </c>
      <c r="K530" s="435" t="s">
        <v>1612</v>
      </c>
      <c r="L530" s="437">
        <v>39926</v>
      </c>
      <c r="M530" s="437">
        <v>39926</v>
      </c>
      <c r="N530" s="435" t="s">
        <v>1608</v>
      </c>
      <c r="O530" s="436">
        <v>118917</v>
      </c>
      <c r="P530" s="435" t="s">
        <v>1341</v>
      </c>
      <c r="Q530" s="440"/>
      <c r="R530" s="435" t="s">
        <v>1613</v>
      </c>
      <c r="S530" s="436">
        <v>357073</v>
      </c>
      <c r="T530" s="435" t="s">
        <v>1341</v>
      </c>
      <c r="U530" s="440"/>
      <c r="V530" s="435" t="s">
        <v>1341</v>
      </c>
      <c r="W530" s="435" t="s">
        <v>1341</v>
      </c>
      <c r="X530" s="436" t="b">
        <v>0</v>
      </c>
      <c r="Y530" s="435" t="s">
        <v>1341</v>
      </c>
      <c r="Z530" s="435" t="s">
        <v>1341</v>
      </c>
      <c r="AA530" t="str">
        <f t="shared" si="30"/>
        <v>COLEMAN NFH</v>
      </c>
      <c r="AN530" s="449" t="s">
        <v>188</v>
      </c>
      <c r="AO530" s="449">
        <v>4.0999999999999996</v>
      </c>
      <c r="AP530" s="449">
        <v>20150327</v>
      </c>
      <c r="AQ530" s="449" t="s">
        <v>225</v>
      </c>
      <c r="AR530" s="449" t="s">
        <v>225</v>
      </c>
      <c r="AS530" s="449">
        <v>4</v>
      </c>
      <c r="AT530" s="449">
        <v>634385</v>
      </c>
      <c r="AU530" s="449">
        <v>12</v>
      </c>
      <c r="AV530" s="449"/>
      <c r="AW530" s="449"/>
      <c r="AX530" s="449"/>
      <c r="AY530" s="449"/>
      <c r="AZ530" s="449">
        <v>1</v>
      </c>
      <c r="BA530" s="449">
        <v>3</v>
      </c>
      <c r="BB530" s="449">
        <v>2008</v>
      </c>
      <c r="BC530" s="449">
        <v>20090616</v>
      </c>
      <c r="BD530" s="449">
        <v>20090616</v>
      </c>
      <c r="BE530" s="449" t="s">
        <v>760</v>
      </c>
      <c r="BF530" s="449" t="s">
        <v>761</v>
      </c>
      <c r="BG530" s="449" t="s">
        <v>762</v>
      </c>
      <c r="BH530" s="449"/>
      <c r="BI530" s="449" t="s">
        <v>192</v>
      </c>
      <c r="BJ530" s="449" t="s">
        <v>193</v>
      </c>
      <c r="BK530" s="449" t="s">
        <v>237</v>
      </c>
      <c r="BL530" s="449">
        <v>5.89</v>
      </c>
      <c r="BM530" s="449">
        <v>78</v>
      </c>
      <c r="BN530" s="449"/>
      <c r="BO530" s="449">
        <v>5000</v>
      </c>
      <c r="BP530" s="449">
        <v>89017</v>
      </c>
      <c r="BQ530" s="449">
        <v>0</v>
      </c>
      <c r="BR530" s="449">
        <v>541</v>
      </c>
      <c r="BS530" s="449">
        <v>5000</v>
      </c>
      <c r="BT530" s="449">
        <v>541</v>
      </c>
      <c r="BU530" s="449"/>
      <c r="BV530" s="449"/>
      <c r="BW530" s="449"/>
      <c r="BX530" s="449">
        <v>6.0000000000000001E-3</v>
      </c>
      <c r="BY530" s="449"/>
      <c r="BZ530" s="449">
        <v>500</v>
      </c>
      <c r="CA530" s="449"/>
      <c r="CB530" s="449"/>
      <c r="CC530" s="449" t="s">
        <v>780</v>
      </c>
      <c r="CD530" s="449" t="s">
        <v>781</v>
      </c>
      <c r="CE530" s="449" t="s">
        <v>780</v>
      </c>
      <c r="CF530" s="449" t="s">
        <v>231</v>
      </c>
      <c r="CG530" s="449" t="s">
        <v>545</v>
      </c>
      <c r="CH530" s="449" t="s">
        <v>558</v>
      </c>
      <c r="CI530" s="449" t="s">
        <v>195</v>
      </c>
    </row>
    <row r="531" spans="1:87" x14ac:dyDescent="0.3">
      <c r="A531">
        <f t="shared" si="28"/>
        <v>54894</v>
      </c>
      <c r="B531" t="s">
        <v>2677</v>
      </c>
      <c r="C531" s="389" t="str">
        <f t="shared" si="29"/>
        <v>054894</v>
      </c>
      <c r="D531" s="456" t="s">
        <v>124</v>
      </c>
      <c r="E531" s="435" t="s">
        <v>1932</v>
      </c>
      <c r="F531" s="435" t="s">
        <v>1607</v>
      </c>
      <c r="G531" s="435" t="s">
        <v>124</v>
      </c>
      <c r="H531" s="436">
        <v>2008</v>
      </c>
      <c r="I531" s="435" t="s">
        <v>190</v>
      </c>
      <c r="J531" s="435" t="s">
        <v>190</v>
      </c>
      <c r="K531" s="435" t="s">
        <v>1612</v>
      </c>
      <c r="L531" s="437">
        <v>39926</v>
      </c>
      <c r="M531" s="437">
        <v>39926</v>
      </c>
      <c r="N531" s="435" t="s">
        <v>1608</v>
      </c>
      <c r="O531" s="436">
        <v>114907</v>
      </c>
      <c r="P531" s="435" t="s">
        <v>1341</v>
      </c>
      <c r="Q531" s="438"/>
      <c r="R531" s="435" t="s">
        <v>1613</v>
      </c>
      <c r="S531" s="439">
        <v>344836</v>
      </c>
      <c r="T531" s="435" t="s">
        <v>1341</v>
      </c>
      <c r="U531" s="438"/>
      <c r="V531" s="435" t="s">
        <v>1341</v>
      </c>
      <c r="W531" s="435" t="s">
        <v>1341</v>
      </c>
      <c r="X531" s="436" t="b">
        <v>0</v>
      </c>
      <c r="Y531" s="435" t="s">
        <v>1341</v>
      </c>
      <c r="Z531" s="435" t="s">
        <v>1341</v>
      </c>
      <c r="AA531" t="str">
        <f t="shared" si="30"/>
        <v>COLEMAN NFH</v>
      </c>
      <c r="AN531" s="449" t="s">
        <v>188</v>
      </c>
      <c r="AO531" s="449">
        <v>4.0999999999999996</v>
      </c>
      <c r="AP531" s="449">
        <v>20150327</v>
      </c>
      <c r="AQ531" s="449" t="s">
        <v>225</v>
      </c>
      <c r="AR531" s="449" t="s">
        <v>225</v>
      </c>
      <c r="AS531" s="449">
        <v>4</v>
      </c>
      <c r="AT531" s="449">
        <v>634388</v>
      </c>
      <c r="AU531" s="449">
        <v>12</v>
      </c>
      <c r="AV531" s="449"/>
      <c r="AW531" s="449"/>
      <c r="AX531" s="449"/>
      <c r="AY531" s="449"/>
      <c r="AZ531" s="449">
        <v>1</v>
      </c>
      <c r="BA531" s="449">
        <v>1</v>
      </c>
      <c r="BB531" s="449">
        <v>2007</v>
      </c>
      <c r="BC531" s="449">
        <v>20090217</v>
      </c>
      <c r="BD531" s="449">
        <v>20090323</v>
      </c>
      <c r="BE531" s="449" t="s">
        <v>541</v>
      </c>
      <c r="BF531" s="449" t="s">
        <v>906</v>
      </c>
      <c r="BG531" s="449" t="s">
        <v>548</v>
      </c>
      <c r="BH531" s="449" t="s">
        <v>1198</v>
      </c>
      <c r="BI531" s="449" t="s">
        <v>192</v>
      </c>
      <c r="BJ531" s="449" t="s">
        <v>551</v>
      </c>
      <c r="BK531" s="449" t="s">
        <v>237</v>
      </c>
      <c r="BL531" s="449">
        <v>50.39</v>
      </c>
      <c r="BM531" s="449">
        <v>164</v>
      </c>
      <c r="BN531" s="449"/>
      <c r="BO531" s="449">
        <v>5000</v>
      </c>
      <c r="BP531" s="449">
        <v>136444</v>
      </c>
      <c r="BQ531" s="449">
        <v>0</v>
      </c>
      <c r="BR531" s="449">
        <v>8501</v>
      </c>
      <c r="BS531" s="449">
        <v>5000</v>
      </c>
      <c r="BT531" s="449">
        <v>8501</v>
      </c>
      <c r="BU531" s="449"/>
      <c r="BV531" s="449"/>
      <c r="BW531" s="449"/>
      <c r="BX531" s="449">
        <v>5.5399999999999998E-2</v>
      </c>
      <c r="BY531" s="449"/>
      <c r="BZ531" s="449">
        <v>1010</v>
      </c>
      <c r="CA531" s="449"/>
      <c r="CB531" s="449" t="s">
        <v>2588</v>
      </c>
      <c r="CC531" s="449" t="s">
        <v>544</v>
      </c>
      <c r="CD531" s="449" t="s">
        <v>907</v>
      </c>
      <c r="CE531" s="449" t="s">
        <v>549</v>
      </c>
      <c r="CF531" s="449" t="s">
        <v>231</v>
      </c>
      <c r="CG531" s="449" t="s">
        <v>545</v>
      </c>
      <c r="CH531" s="449" t="s">
        <v>546</v>
      </c>
      <c r="CI531" s="449" t="s">
        <v>195</v>
      </c>
    </row>
    <row r="532" spans="1:87" x14ac:dyDescent="0.3">
      <c r="A532">
        <f t="shared" si="28"/>
        <v>54895</v>
      </c>
      <c r="B532" t="s">
        <v>2677</v>
      </c>
      <c r="C532" s="389" t="str">
        <f t="shared" si="29"/>
        <v>054895</v>
      </c>
      <c r="D532" s="456" t="s">
        <v>124</v>
      </c>
      <c r="E532" s="435" t="s">
        <v>1933</v>
      </c>
      <c r="F532" s="435" t="s">
        <v>1607</v>
      </c>
      <c r="G532" s="435" t="s">
        <v>124</v>
      </c>
      <c r="H532" s="436">
        <v>2008</v>
      </c>
      <c r="I532" s="435" t="s">
        <v>190</v>
      </c>
      <c r="J532" s="435" t="s">
        <v>190</v>
      </c>
      <c r="K532" s="435" t="s">
        <v>1612</v>
      </c>
      <c r="L532" s="437">
        <v>39926</v>
      </c>
      <c r="M532" s="437">
        <v>39926</v>
      </c>
      <c r="N532" s="435" t="s">
        <v>1608</v>
      </c>
      <c r="O532" s="436">
        <v>124228</v>
      </c>
      <c r="P532" s="435" t="s">
        <v>1341</v>
      </c>
      <c r="Q532" s="440"/>
      <c r="R532" s="435" t="s">
        <v>1613</v>
      </c>
      <c r="S532" s="436">
        <v>372882</v>
      </c>
      <c r="T532" s="435" t="s">
        <v>1341</v>
      </c>
      <c r="U532" s="438"/>
      <c r="V532" s="435" t="s">
        <v>1341</v>
      </c>
      <c r="W532" s="435" t="s">
        <v>1341</v>
      </c>
      <c r="X532" s="436" t="b">
        <v>0</v>
      </c>
      <c r="Y532" s="435" t="s">
        <v>1341</v>
      </c>
      <c r="Z532" s="435" t="s">
        <v>1341</v>
      </c>
      <c r="AA532" t="str">
        <f t="shared" si="30"/>
        <v>COLEMAN NFH</v>
      </c>
      <c r="AN532" s="449" t="s">
        <v>188</v>
      </c>
      <c r="AO532" s="449">
        <v>4.0999999999999996</v>
      </c>
      <c r="AP532" s="449">
        <v>20150327</v>
      </c>
      <c r="AQ532" s="449" t="s">
        <v>225</v>
      </c>
      <c r="AR532" s="449" t="s">
        <v>225</v>
      </c>
      <c r="AS532" s="449">
        <v>4</v>
      </c>
      <c r="AT532" s="449">
        <v>634390</v>
      </c>
      <c r="AU532" s="449">
        <v>12</v>
      </c>
      <c r="AV532" s="449"/>
      <c r="AW532" s="449"/>
      <c r="AX532" s="449"/>
      <c r="AY532" s="449"/>
      <c r="AZ532" s="449">
        <v>1</v>
      </c>
      <c r="BA532" s="449">
        <v>2</v>
      </c>
      <c r="BB532" s="449">
        <v>2007</v>
      </c>
      <c r="BC532" s="449">
        <v>20090415</v>
      </c>
      <c r="BD532" s="449">
        <v>20090625</v>
      </c>
      <c r="BE532" s="449" t="s">
        <v>896</v>
      </c>
      <c r="BF532" s="449" t="s">
        <v>891</v>
      </c>
      <c r="BG532" s="449" t="s">
        <v>892</v>
      </c>
      <c r="BH532" s="449" t="s">
        <v>1198</v>
      </c>
      <c r="BI532" s="449" t="s">
        <v>192</v>
      </c>
      <c r="BJ532" s="449" t="s">
        <v>193</v>
      </c>
      <c r="BK532" s="449" t="s">
        <v>237</v>
      </c>
      <c r="BL532" s="449">
        <v>53.99</v>
      </c>
      <c r="BM532" s="449">
        <v>174</v>
      </c>
      <c r="BN532" s="449"/>
      <c r="BO532" s="449">
        <v>5000</v>
      </c>
      <c r="BP532" s="449">
        <v>173302</v>
      </c>
      <c r="BQ532" s="449">
        <v>0</v>
      </c>
      <c r="BR532" s="449">
        <v>632</v>
      </c>
      <c r="BS532" s="449">
        <v>5000</v>
      </c>
      <c r="BT532" s="449">
        <v>1562</v>
      </c>
      <c r="BU532" s="449"/>
      <c r="BV532" s="449"/>
      <c r="BW532" s="449"/>
      <c r="BX532" s="449">
        <v>8.8999999999999999E-3</v>
      </c>
      <c r="BY532" s="449"/>
      <c r="BZ532" s="449">
        <v>1126</v>
      </c>
      <c r="CA532" s="449"/>
      <c r="CB532" s="449" t="s">
        <v>2586</v>
      </c>
      <c r="CC532" s="449" t="s">
        <v>898</v>
      </c>
      <c r="CD532" s="449" t="s">
        <v>893</v>
      </c>
      <c r="CE532" s="449" t="s">
        <v>893</v>
      </c>
      <c r="CF532" s="449" t="s">
        <v>231</v>
      </c>
      <c r="CG532" s="449" t="s">
        <v>884</v>
      </c>
      <c r="CH532" s="449" t="s">
        <v>899</v>
      </c>
      <c r="CI532" s="449" t="s">
        <v>195</v>
      </c>
    </row>
    <row r="533" spans="1:87" x14ac:dyDescent="0.3">
      <c r="A533">
        <f t="shared" si="28"/>
        <v>54896</v>
      </c>
      <c r="B533" t="s">
        <v>2677</v>
      </c>
      <c r="C533" s="389" t="str">
        <f t="shared" si="29"/>
        <v>054896</v>
      </c>
      <c r="D533" s="456" t="s">
        <v>124</v>
      </c>
      <c r="E533" s="435" t="s">
        <v>1934</v>
      </c>
      <c r="F533" s="435" t="s">
        <v>1607</v>
      </c>
      <c r="G533" s="435" t="s">
        <v>124</v>
      </c>
      <c r="H533" s="436">
        <v>2008</v>
      </c>
      <c r="I533" s="435" t="s">
        <v>190</v>
      </c>
      <c r="J533" s="435" t="s">
        <v>190</v>
      </c>
      <c r="K533" s="435" t="s">
        <v>1612</v>
      </c>
      <c r="L533" s="437">
        <v>39926</v>
      </c>
      <c r="M533" s="437">
        <v>39926</v>
      </c>
      <c r="N533" s="435" t="s">
        <v>1608</v>
      </c>
      <c r="O533" s="436">
        <v>112556</v>
      </c>
      <c r="P533" s="435" t="s">
        <v>1341</v>
      </c>
      <c r="Q533" s="438"/>
      <c r="R533" s="435" t="s">
        <v>1613</v>
      </c>
      <c r="S533" s="436">
        <v>338978</v>
      </c>
      <c r="T533" s="435" t="s">
        <v>1341</v>
      </c>
      <c r="U533" s="438"/>
      <c r="V533" s="435" t="s">
        <v>1341</v>
      </c>
      <c r="W533" s="435" t="s">
        <v>1341</v>
      </c>
      <c r="X533" s="436" t="b">
        <v>0</v>
      </c>
      <c r="Y533" s="435" t="s">
        <v>1341</v>
      </c>
      <c r="Z533" s="435" t="s">
        <v>1341</v>
      </c>
      <c r="AA533" t="str">
        <f t="shared" si="30"/>
        <v>COLEMAN NFH</v>
      </c>
      <c r="AN533" s="449" t="s">
        <v>188</v>
      </c>
      <c r="AO533" s="449">
        <v>4.0999999999999996</v>
      </c>
      <c r="AP533" s="449">
        <v>20150327</v>
      </c>
      <c r="AQ533" s="449" t="s">
        <v>225</v>
      </c>
      <c r="AR533" s="449" t="s">
        <v>225</v>
      </c>
      <c r="AS533" s="449">
        <v>4</v>
      </c>
      <c r="AT533" s="449">
        <v>634391</v>
      </c>
      <c r="AU533" s="449">
        <v>12</v>
      </c>
      <c r="AV533" s="449"/>
      <c r="AW533" s="449"/>
      <c r="AX533" s="449"/>
      <c r="AY533" s="449"/>
      <c r="AZ533" s="449">
        <v>1</v>
      </c>
      <c r="BA533" s="449">
        <v>3</v>
      </c>
      <c r="BB533" s="449">
        <v>2007</v>
      </c>
      <c r="BC533" s="449">
        <v>20080612</v>
      </c>
      <c r="BD533" s="449">
        <v>20080621</v>
      </c>
      <c r="BE533" s="449" t="s">
        <v>881</v>
      </c>
      <c r="BF533" s="449" t="s">
        <v>877</v>
      </c>
      <c r="BG533" s="449" t="s">
        <v>878</v>
      </c>
      <c r="BH533" s="449"/>
      <c r="BI533" s="449" t="s">
        <v>192</v>
      </c>
      <c r="BJ533" s="449" t="s">
        <v>193</v>
      </c>
      <c r="BK533" s="449"/>
      <c r="BL533" s="449">
        <v>10.54</v>
      </c>
      <c r="BM533" s="449">
        <v>101</v>
      </c>
      <c r="BN533" s="449"/>
      <c r="BO533" s="449">
        <v>5000</v>
      </c>
      <c r="BP533" s="449">
        <v>202568</v>
      </c>
      <c r="BQ533" s="449"/>
      <c r="BR533" s="449"/>
      <c r="BS533" s="449">
        <v>5000</v>
      </c>
      <c r="BT533" s="449">
        <v>813</v>
      </c>
      <c r="BU533" s="449"/>
      <c r="BV533" s="449"/>
      <c r="BW533" s="449"/>
      <c r="BX533" s="449">
        <v>4.0000000000000001E-3</v>
      </c>
      <c r="BY533" s="449"/>
      <c r="BZ533" s="449"/>
      <c r="CA533" s="449"/>
      <c r="CB533" s="449" t="s">
        <v>2589</v>
      </c>
      <c r="CC533" s="449" t="s">
        <v>883</v>
      </c>
      <c r="CD533" s="449" t="s">
        <v>879</v>
      </c>
      <c r="CE533" s="449" t="s">
        <v>880</v>
      </c>
      <c r="CF533" s="449" t="s">
        <v>231</v>
      </c>
      <c r="CG533" s="449" t="s">
        <v>884</v>
      </c>
      <c r="CH533" s="449" t="s">
        <v>885</v>
      </c>
      <c r="CI533" s="449" t="s">
        <v>195</v>
      </c>
    </row>
    <row r="534" spans="1:87" x14ac:dyDescent="0.3">
      <c r="A534">
        <f t="shared" si="28"/>
        <v>54897</v>
      </c>
      <c r="B534" t="s">
        <v>2677</v>
      </c>
      <c r="C534" s="389" t="str">
        <f t="shared" si="29"/>
        <v>054897</v>
      </c>
      <c r="D534" s="456" t="s">
        <v>124</v>
      </c>
      <c r="E534" s="435" t="s">
        <v>1935</v>
      </c>
      <c r="F534" s="435" t="s">
        <v>1607</v>
      </c>
      <c r="G534" s="435" t="s">
        <v>124</v>
      </c>
      <c r="H534" s="436">
        <v>2008</v>
      </c>
      <c r="I534" s="435" t="s">
        <v>190</v>
      </c>
      <c r="J534" s="435" t="s">
        <v>190</v>
      </c>
      <c r="K534" s="435" t="s">
        <v>1612</v>
      </c>
      <c r="L534" s="437">
        <v>39926</v>
      </c>
      <c r="M534" s="437">
        <v>39926</v>
      </c>
      <c r="N534" s="435" t="s">
        <v>1608</v>
      </c>
      <c r="O534" s="436">
        <v>125703</v>
      </c>
      <c r="P534" s="435" t="s">
        <v>1341</v>
      </c>
      <c r="Q534" s="440"/>
      <c r="R534" s="435" t="s">
        <v>1613</v>
      </c>
      <c r="S534" s="436">
        <v>377299</v>
      </c>
      <c r="T534" s="435" t="s">
        <v>1341</v>
      </c>
      <c r="U534" s="441"/>
      <c r="V534" s="435" t="s">
        <v>1341</v>
      </c>
      <c r="W534" s="435" t="s">
        <v>1341</v>
      </c>
      <c r="X534" s="436" t="b">
        <v>0</v>
      </c>
      <c r="Y534" s="435" t="s">
        <v>1341</v>
      </c>
      <c r="Z534" s="435" t="s">
        <v>1341</v>
      </c>
      <c r="AA534" t="str">
        <f t="shared" si="30"/>
        <v>COLEMAN NFH</v>
      </c>
      <c r="AN534" s="449" t="s">
        <v>188</v>
      </c>
      <c r="AO534" s="449">
        <v>4.0999999999999996</v>
      </c>
      <c r="AP534" s="449">
        <v>20150327</v>
      </c>
      <c r="AQ534" s="449" t="s">
        <v>225</v>
      </c>
      <c r="AR534" s="449" t="s">
        <v>225</v>
      </c>
      <c r="AS534" s="449">
        <v>4</v>
      </c>
      <c r="AT534" s="449">
        <v>634395</v>
      </c>
      <c r="AU534" s="449">
        <v>12</v>
      </c>
      <c r="AV534" s="449"/>
      <c r="AW534" s="449"/>
      <c r="AX534" s="449"/>
      <c r="AY534" s="449"/>
      <c r="AZ534" s="449">
        <v>1</v>
      </c>
      <c r="BA534" s="449">
        <v>1</v>
      </c>
      <c r="BB534" s="449">
        <v>2008</v>
      </c>
      <c r="BC534" s="449">
        <v>20090611</v>
      </c>
      <c r="BD534" s="449">
        <v>20090611</v>
      </c>
      <c r="BE534" s="449" t="s">
        <v>410</v>
      </c>
      <c r="BF534" s="449" t="s">
        <v>404</v>
      </c>
      <c r="BG534" s="449" t="s">
        <v>388</v>
      </c>
      <c r="BH534" s="449"/>
      <c r="BI534" s="449" t="s">
        <v>192</v>
      </c>
      <c r="BJ534" s="449" t="s">
        <v>193</v>
      </c>
      <c r="BK534" s="449" t="s">
        <v>194</v>
      </c>
      <c r="BL534" s="449">
        <v>5.66</v>
      </c>
      <c r="BM534" s="449">
        <v>78</v>
      </c>
      <c r="BN534" s="449"/>
      <c r="BO534" s="449">
        <v>5000</v>
      </c>
      <c r="BP534" s="449">
        <v>253993</v>
      </c>
      <c r="BQ534" s="449">
        <v>0</v>
      </c>
      <c r="BR534" s="449">
        <v>1024</v>
      </c>
      <c r="BS534" s="449">
        <v>5000</v>
      </c>
      <c r="BT534" s="449">
        <v>1024</v>
      </c>
      <c r="BU534" s="449"/>
      <c r="BV534" s="449"/>
      <c r="BW534" s="449"/>
      <c r="BX534" s="449">
        <v>4.0000000000000001E-3</v>
      </c>
      <c r="BY534" s="449"/>
      <c r="BZ534" s="449">
        <v>499</v>
      </c>
      <c r="CA534" s="449"/>
      <c r="CB534" s="449"/>
      <c r="CC534" s="449" t="s">
        <v>411</v>
      </c>
      <c r="CD534" s="449" t="s">
        <v>406</v>
      </c>
      <c r="CE534" s="449" t="s">
        <v>390</v>
      </c>
      <c r="CF534" s="449" t="s">
        <v>231</v>
      </c>
      <c r="CG534" s="449" t="s">
        <v>392</v>
      </c>
      <c r="CH534" s="449" t="s">
        <v>396</v>
      </c>
      <c r="CI534" s="449" t="s">
        <v>195</v>
      </c>
    </row>
    <row r="535" spans="1:87" x14ac:dyDescent="0.3">
      <c r="A535">
        <f t="shared" si="28"/>
        <v>54898</v>
      </c>
      <c r="B535" t="s">
        <v>2677</v>
      </c>
      <c r="C535" s="389" t="str">
        <f t="shared" si="29"/>
        <v>054898</v>
      </c>
      <c r="D535" s="456" t="s">
        <v>124</v>
      </c>
      <c r="E535" s="435" t="s">
        <v>1936</v>
      </c>
      <c r="F535" s="435" t="s">
        <v>1607</v>
      </c>
      <c r="G535" s="435" t="s">
        <v>124</v>
      </c>
      <c r="H535" s="436">
        <v>2008</v>
      </c>
      <c r="I535" s="435" t="s">
        <v>190</v>
      </c>
      <c r="J535" s="435" t="s">
        <v>190</v>
      </c>
      <c r="K535" s="435" t="s">
        <v>1612</v>
      </c>
      <c r="L535" s="437">
        <v>39926</v>
      </c>
      <c r="M535" s="437">
        <v>39926</v>
      </c>
      <c r="N535" s="435" t="s">
        <v>1608</v>
      </c>
      <c r="O535" s="436">
        <v>112230</v>
      </c>
      <c r="P535" s="435" t="s">
        <v>1341</v>
      </c>
      <c r="Q535" s="441"/>
      <c r="R535" s="435" t="s">
        <v>1613</v>
      </c>
      <c r="S535" s="436">
        <v>337961</v>
      </c>
      <c r="T535" s="435" t="s">
        <v>1341</v>
      </c>
      <c r="U535" s="438"/>
      <c r="V535" s="435" t="s">
        <v>1341</v>
      </c>
      <c r="W535" s="435" t="s">
        <v>1341</v>
      </c>
      <c r="X535" s="436" t="b">
        <v>0</v>
      </c>
      <c r="Y535" s="435" t="s">
        <v>1341</v>
      </c>
      <c r="Z535" s="435" t="s">
        <v>1341</v>
      </c>
      <c r="AA535" t="str">
        <f t="shared" si="30"/>
        <v>COLEMAN NFH</v>
      </c>
      <c r="AN535" s="449" t="s">
        <v>188</v>
      </c>
      <c r="AO535" s="449">
        <v>4.0999999999999996</v>
      </c>
      <c r="AP535" s="449">
        <v>20150327</v>
      </c>
      <c r="AQ535" s="449" t="s">
        <v>225</v>
      </c>
      <c r="AR535" s="449" t="s">
        <v>452</v>
      </c>
      <c r="AS535" s="449">
        <v>4</v>
      </c>
      <c r="AT535" s="449">
        <v>634583</v>
      </c>
      <c r="AU535" s="449">
        <v>12</v>
      </c>
      <c r="AV535" s="449"/>
      <c r="AW535" s="449"/>
      <c r="AX535" s="449"/>
      <c r="AY535" s="449"/>
      <c r="AZ535" s="449">
        <v>1</v>
      </c>
      <c r="BA535" s="449">
        <v>3</v>
      </c>
      <c r="BB535" s="449">
        <v>2007</v>
      </c>
      <c r="BC535" s="449">
        <v>20080601</v>
      </c>
      <c r="BD535" s="449">
        <v>20080613</v>
      </c>
      <c r="BE535" s="449" t="s">
        <v>680</v>
      </c>
      <c r="BF535" s="449" t="s">
        <v>681</v>
      </c>
      <c r="BG535" s="449" t="s">
        <v>349</v>
      </c>
      <c r="BH535" s="449"/>
      <c r="BI535" s="449" t="s">
        <v>192</v>
      </c>
      <c r="BJ535" s="449" t="s">
        <v>193</v>
      </c>
      <c r="BK535" s="449"/>
      <c r="BL535" s="449">
        <v>5.66</v>
      </c>
      <c r="BM535" s="449">
        <v>91</v>
      </c>
      <c r="BN535" s="449"/>
      <c r="BO535" s="449">
        <v>5000</v>
      </c>
      <c r="BP535" s="449">
        <v>103264</v>
      </c>
      <c r="BQ535" s="449"/>
      <c r="BR535" s="449"/>
      <c r="BS535" s="449">
        <v>5000</v>
      </c>
      <c r="BT535" s="449">
        <v>1134</v>
      </c>
      <c r="BU535" s="449"/>
      <c r="BV535" s="449"/>
      <c r="BW535" s="449"/>
      <c r="BX535" s="449">
        <v>1.09E-2</v>
      </c>
      <c r="BY535" s="449"/>
      <c r="BZ535" s="449"/>
      <c r="CA535" s="449"/>
      <c r="CB535" s="449"/>
      <c r="CC535" s="449" t="s">
        <v>682</v>
      </c>
      <c r="CD535" s="449" t="s">
        <v>683</v>
      </c>
      <c r="CE535" s="449" t="s">
        <v>352</v>
      </c>
      <c r="CF535" s="449" t="s">
        <v>231</v>
      </c>
      <c r="CG535" s="449" t="s">
        <v>353</v>
      </c>
      <c r="CH535" s="449" t="s">
        <v>684</v>
      </c>
      <c r="CI535" s="449" t="s">
        <v>195</v>
      </c>
    </row>
    <row r="536" spans="1:87" x14ac:dyDescent="0.3">
      <c r="A536">
        <f t="shared" ref="A536:A599" si="31">1*E536</f>
        <v>54899</v>
      </c>
      <c r="B536" t="s">
        <v>2677</v>
      </c>
      <c r="C536" s="389" t="str">
        <f t="shared" ref="C536:C599" si="32">TEXT(E536,"0#####")</f>
        <v>054899</v>
      </c>
      <c r="D536" s="297" t="s">
        <v>124</v>
      </c>
      <c r="E536" s="435" t="s">
        <v>1937</v>
      </c>
      <c r="F536" s="435" t="s">
        <v>1607</v>
      </c>
      <c r="G536" s="435" t="s">
        <v>124</v>
      </c>
      <c r="H536" s="436">
        <v>2008</v>
      </c>
      <c r="I536" s="435" t="s">
        <v>190</v>
      </c>
      <c r="J536" s="435" t="s">
        <v>190</v>
      </c>
      <c r="K536" s="435" t="s">
        <v>1612</v>
      </c>
      <c r="L536" s="437">
        <v>39926</v>
      </c>
      <c r="M536" s="437">
        <v>39926</v>
      </c>
      <c r="N536" s="435" t="s">
        <v>1608</v>
      </c>
      <c r="O536" s="436">
        <v>111839</v>
      </c>
      <c r="P536" s="435" t="s">
        <v>1341</v>
      </c>
      <c r="Q536" s="440"/>
      <c r="R536" s="435" t="s">
        <v>1613</v>
      </c>
      <c r="S536" s="436">
        <v>336830</v>
      </c>
      <c r="T536" s="435" t="s">
        <v>1341</v>
      </c>
      <c r="U536" s="438"/>
      <c r="V536" s="435" t="s">
        <v>1341</v>
      </c>
      <c r="W536" s="435" t="s">
        <v>1341</v>
      </c>
      <c r="X536" s="436" t="b">
        <v>0</v>
      </c>
      <c r="Y536" s="435" t="s">
        <v>1341</v>
      </c>
      <c r="Z536" s="435" t="s">
        <v>1341</v>
      </c>
      <c r="AA536" t="str">
        <f t="shared" si="30"/>
        <v>COLEMAN NFH</v>
      </c>
      <c r="AN536" s="449" t="s">
        <v>188</v>
      </c>
      <c r="AO536" s="449">
        <v>4.0999999999999996</v>
      </c>
      <c r="AP536" s="449">
        <v>20150327</v>
      </c>
      <c r="AQ536" s="449" t="s">
        <v>225</v>
      </c>
      <c r="AR536" s="449" t="s">
        <v>225</v>
      </c>
      <c r="AS536" s="449">
        <v>4</v>
      </c>
      <c r="AT536" s="449">
        <v>634671</v>
      </c>
      <c r="AU536" s="449">
        <v>12</v>
      </c>
      <c r="AV536" s="449"/>
      <c r="AW536" s="449"/>
      <c r="AX536" s="449"/>
      <c r="AY536" s="449"/>
      <c r="AZ536" s="449">
        <v>1</v>
      </c>
      <c r="BA536" s="449">
        <v>3</v>
      </c>
      <c r="BB536" s="449">
        <v>2007</v>
      </c>
      <c r="BC536" s="449">
        <v>20080528</v>
      </c>
      <c r="BD536" s="449">
        <v>20080528</v>
      </c>
      <c r="BE536" s="449" t="s">
        <v>980</v>
      </c>
      <c r="BF536" s="449" t="s">
        <v>974</v>
      </c>
      <c r="BG536" s="449" t="s">
        <v>975</v>
      </c>
      <c r="BH536" s="449"/>
      <c r="BI536" s="449" t="s">
        <v>192</v>
      </c>
      <c r="BJ536" s="449" t="s">
        <v>258</v>
      </c>
      <c r="BK536" s="449"/>
      <c r="BL536" s="449">
        <v>7.67</v>
      </c>
      <c r="BM536" s="449">
        <v>85</v>
      </c>
      <c r="BN536" s="449"/>
      <c r="BO536" s="449">
        <v>5000</v>
      </c>
      <c r="BP536" s="449">
        <v>195095</v>
      </c>
      <c r="BQ536" s="449">
        <v>0</v>
      </c>
      <c r="BR536" s="449">
        <v>2129</v>
      </c>
      <c r="BS536" s="449">
        <v>5000</v>
      </c>
      <c r="BT536" s="449">
        <v>2757</v>
      </c>
      <c r="BU536" s="449">
        <v>0</v>
      </c>
      <c r="BV536" s="449">
        <v>532</v>
      </c>
      <c r="BW536" s="449"/>
      <c r="BX536" s="449">
        <v>1.3899999999999999E-2</v>
      </c>
      <c r="BY536" s="449"/>
      <c r="BZ536" s="449"/>
      <c r="CA536" s="449"/>
      <c r="CB536" s="449"/>
      <c r="CC536" s="449" t="s">
        <v>981</v>
      </c>
      <c r="CD536" s="449" t="s">
        <v>977</v>
      </c>
      <c r="CE536" s="449" t="s">
        <v>976</v>
      </c>
      <c r="CF536" s="449" t="s">
        <v>231</v>
      </c>
      <c r="CG536" s="449" t="s">
        <v>978</v>
      </c>
      <c r="CH536" s="449" t="s">
        <v>982</v>
      </c>
      <c r="CI536" s="449" t="s">
        <v>195</v>
      </c>
    </row>
    <row r="537" spans="1:87" x14ac:dyDescent="0.3">
      <c r="A537">
        <f t="shared" si="31"/>
        <v>633369</v>
      </c>
      <c r="B537" t="s">
        <v>2677</v>
      </c>
      <c r="C537" s="389" t="str">
        <f t="shared" si="32"/>
        <v>633369</v>
      </c>
      <c r="D537" s="297" t="s">
        <v>356</v>
      </c>
      <c r="E537" s="435" t="s">
        <v>2321</v>
      </c>
      <c r="F537" s="435" t="s">
        <v>1607</v>
      </c>
      <c r="G537" s="435" t="s">
        <v>356</v>
      </c>
      <c r="H537" s="436">
        <v>2005</v>
      </c>
      <c r="I537" s="435" t="s">
        <v>1811</v>
      </c>
      <c r="J537" s="435" t="s">
        <v>1812</v>
      </c>
      <c r="K537" s="435" t="s">
        <v>1612</v>
      </c>
      <c r="L537" s="437">
        <v>38848</v>
      </c>
      <c r="M537" s="437">
        <v>38848</v>
      </c>
      <c r="N537" s="435" t="s">
        <v>1635</v>
      </c>
      <c r="O537" s="436">
        <v>201655</v>
      </c>
      <c r="P537" s="435" t="s">
        <v>1613</v>
      </c>
      <c r="Q537" s="436">
        <v>364</v>
      </c>
      <c r="R537" s="435" t="s">
        <v>1635</v>
      </c>
      <c r="S537" s="436">
        <v>364</v>
      </c>
      <c r="T537" s="435" t="s">
        <v>1341</v>
      </c>
      <c r="U537" s="440"/>
      <c r="V537" s="435" t="s">
        <v>250</v>
      </c>
      <c r="W537" s="435" t="s">
        <v>2646</v>
      </c>
      <c r="X537" s="436" t="b">
        <v>0</v>
      </c>
      <c r="Y537" s="435" t="s">
        <v>1341</v>
      </c>
      <c r="Z537" s="435" t="s">
        <v>1341</v>
      </c>
      <c r="AA537" t="str">
        <f t="shared" si="30"/>
        <v>SAMISH HATCHERY</v>
      </c>
      <c r="AN537" s="449" t="s">
        <v>188</v>
      </c>
      <c r="AO537" s="449">
        <v>4.0999999999999996</v>
      </c>
      <c r="AP537" s="449">
        <v>20150327</v>
      </c>
      <c r="AQ537" s="449" t="s">
        <v>225</v>
      </c>
      <c r="AR537" s="449" t="s">
        <v>225</v>
      </c>
      <c r="AS537" s="449">
        <v>4</v>
      </c>
      <c r="AT537" s="449">
        <v>634672</v>
      </c>
      <c r="AU537" s="449">
        <v>12</v>
      </c>
      <c r="AV537" s="449"/>
      <c r="AW537" s="449"/>
      <c r="AX537" s="449"/>
      <c r="AY537" s="449"/>
      <c r="AZ537" s="449">
        <v>1</v>
      </c>
      <c r="BA537" s="449">
        <v>3</v>
      </c>
      <c r="BB537" s="449">
        <v>2007</v>
      </c>
      <c r="BC537" s="449">
        <v>20080602</v>
      </c>
      <c r="BD537" s="449">
        <v>20080602</v>
      </c>
      <c r="BE537" s="449" t="s">
        <v>973</v>
      </c>
      <c r="BF537" s="449" t="s">
        <v>974</v>
      </c>
      <c r="BG537" s="449" t="s">
        <v>975</v>
      </c>
      <c r="BH537" s="449"/>
      <c r="BI537" s="449" t="s">
        <v>192</v>
      </c>
      <c r="BJ537" s="449" t="s">
        <v>193</v>
      </c>
      <c r="BK537" s="449"/>
      <c r="BL537" s="449">
        <v>9.31</v>
      </c>
      <c r="BM537" s="449">
        <v>92</v>
      </c>
      <c r="BN537" s="449"/>
      <c r="BO537" s="449">
        <v>5000</v>
      </c>
      <c r="BP537" s="449">
        <v>194762</v>
      </c>
      <c r="BQ537" s="449">
        <v>0</v>
      </c>
      <c r="BR537" s="449">
        <v>3606</v>
      </c>
      <c r="BS537" s="449">
        <v>5000</v>
      </c>
      <c r="BT537" s="449">
        <v>2232</v>
      </c>
      <c r="BU537" s="449">
        <v>0</v>
      </c>
      <c r="BV537" s="449">
        <v>133</v>
      </c>
      <c r="BW537" s="449"/>
      <c r="BX537" s="449">
        <v>1.1299999999999999E-2</v>
      </c>
      <c r="BY537" s="449"/>
      <c r="BZ537" s="449"/>
      <c r="CA537" s="449"/>
      <c r="CB537" s="449"/>
      <c r="CC537" s="449" t="s">
        <v>976</v>
      </c>
      <c r="CD537" s="449" t="s">
        <v>977</v>
      </c>
      <c r="CE537" s="449" t="s">
        <v>976</v>
      </c>
      <c r="CF537" s="449" t="s">
        <v>231</v>
      </c>
      <c r="CG537" s="449" t="s">
        <v>978</v>
      </c>
      <c r="CH537" s="449" t="s">
        <v>979</v>
      </c>
      <c r="CI537" s="449" t="s">
        <v>195</v>
      </c>
    </row>
    <row r="538" spans="1:87" x14ac:dyDescent="0.3">
      <c r="A538">
        <f t="shared" si="31"/>
        <v>633591</v>
      </c>
      <c r="B538" t="s">
        <v>2677</v>
      </c>
      <c r="C538" s="389" t="str">
        <f t="shared" si="32"/>
        <v>633591</v>
      </c>
      <c r="D538" s="297" t="s">
        <v>356</v>
      </c>
      <c r="E538" s="435" t="s">
        <v>2135</v>
      </c>
      <c r="F538" s="435" t="s">
        <v>1607</v>
      </c>
      <c r="G538" s="435" t="s">
        <v>843</v>
      </c>
      <c r="H538" s="436">
        <v>2005</v>
      </c>
      <c r="I538" s="435" t="s">
        <v>2132</v>
      </c>
      <c r="J538" s="435" t="s">
        <v>2133</v>
      </c>
      <c r="K538" s="435" t="s">
        <v>1612</v>
      </c>
      <c r="L538" s="437">
        <v>39173</v>
      </c>
      <c r="M538" s="437">
        <v>39187</v>
      </c>
      <c r="N538" s="435" t="s">
        <v>1608</v>
      </c>
      <c r="O538" s="436">
        <v>16934</v>
      </c>
      <c r="P538" s="435" t="s">
        <v>1341</v>
      </c>
      <c r="Q538" s="440"/>
      <c r="R538" s="435" t="s">
        <v>1608</v>
      </c>
      <c r="S538" s="436">
        <v>34</v>
      </c>
      <c r="T538" s="435" t="s">
        <v>1341</v>
      </c>
      <c r="U538" s="440"/>
      <c r="V538" s="435" t="s">
        <v>1341</v>
      </c>
      <c r="W538" s="435" t="s">
        <v>1341</v>
      </c>
      <c r="X538" s="436" t="b">
        <v>0</v>
      </c>
      <c r="Y538" s="435" t="s">
        <v>1341</v>
      </c>
      <c r="Z538" s="435" t="s">
        <v>1341</v>
      </c>
      <c r="AA538" t="str">
        <f t="shared" si="30"/>
        <v>GLENWOOD SPRINGS</v>
      </c>
      <c r="AN538" s="449" t="s">
        <v>188</v>
      </c>
      <c r="AO538" s="449">
        <v>4.0999999999999996</v>
      </c>
      <c r="AP538" s="449">
        <v>20150327</v>
      </c>
      <c r="AQ538" s="449" t="s">
        <v>225</v>
      </c>
      <c r="AR538" s="449" t="s">
        <v>225</v>
      </c>
      <c r="AS538" s="449">
        <v>4</v>
      </c>
      <c r="AT538" s="449">
        <v>634680</v>
      </c>
      <c r="AU538" s="449">
        <v>13</v>
      </c>
      <c r="AV538" s="449"/>
      <c r="AW538" s="449"/>
      <c r="AX538" s="449"/>
      <c r="AY538" s="449"/>
      <c r="AZ538" s="449">
        <v>1</v>
      </c>
      <c r="BA538" s="449">
        <v>3</v>
      </c>
      <c r="BB538" s="449">
        <v>2007</v>
      </c>
      <c r="BC538" s="449">
        <v>20090406</v>
      </c>
      <c r="BD538" s="449">
        <v>20090406</v>
      </c>
      <c r="BE538" s="449" t="s">
        <v>983</v>
      </c>
      <c r="BF538" s="449" t="s">
        <v>974</v>
      </c>
      <c r="BG538" s="449" t="s">
        <v>984</v>
      </c>
      <c r="BH538" s="449" t="s">
        <v>1198</v>
      </c>
      <c r="BI538" s="449" t="s">
        <v>192</v>
      </c>
      <c r="BJ538" s="449" t="s">
        <v>193</v>
      </c>
      <c r="BK538" s="449" t="s">
        <v>194</v>
      </c>
      <c r="BL538" s="449">
        <v>49.3</v>
      </c>
      <c r="BM538" s="449">
        <v>164</v>
      </c>
      <c r="BN538" s="449"/>
      <c r="BO538" s="449">
        <v>5205</v>
      </c>
      <c r="BP538" s="449">
        <v>220723</v>
      </c>
      <c r="BQ538" s="449">
        <v>0</v>
      </c>
      <c r="BR538" s="449">
        <v>424</v>
      </c>
      <c r="BS538" s="449">
        <v>5205</v>
      </c>
      <c r="BT538" s="449">
        <v>204331</v>
      </c>
      <c r="BU538" s="449"/>
      <c r="BV538" s="449"/>
      <c r="BW538" s="449"/>
      <c r="BX538" s="449"/>
      <c r="BY538" s="449"/>
      <c r="BZ538" s="449">
        <v>3000</v>
      </c>
      <c r="CA538" s="449"/>
      <c r="CB538" s="449"/>
      <c r="CC538" s="449" t="s">
        <v>985</v>
      </c>
      <c r="CD538" s="449" t="s">
        <v>977</v>
      </c>
      <c r="CE538" s="449" t="s">
        <v>977</v>
      </c>
      <c r="CF538" s="449" t="s">
        <v>231</v>
      </c>
      <c r="CG538" s="449" t="s">
        <v>978</v>
      </c>
      <c r="CH538" s="449" t="s">
        <v>979</v>
      </c>
      <c r="CI538" s="449" t="s">
        <v>195</v>
      </c>
    </row>
    <row r="539" spans="1:87" x14ac:dyDescent="0.3">
      <c r="A539">
        <f t="shared" si="31"/>
        <v>633389</v>
      </c>
      <c r="B539" t="s">
        <v>2677</v>
      </c>
      <c r="C539" s="389" t="str">
        <f t="shared" si="32"/>
        <v>633389</v>
      </c>
      <c r="D539" s="297" t="s">
        <v>356</v>
      </c>
      <c r="E539" s="435" t="s">
        <v>2323</v>
      </c>
      <c r="F539" s="435" t="s">
        <v>1607</v>
      </c>
      <c r="G539" s="435" t="s">
        <v>356</v>
      </c>
      <c r="H539" s="436">
        <v>2006</v>
      </c>
      <c r="I539" s="435" t="s">
        <v>1811</v>
      </c>
      <c r="J539" s="435" t="s">
        <v>1812</v>
      </c>
      <c r="K539" s="435" t="s">
        <v>1612</v>
      </c>
      <c r="L539" s="437">
        <v>39209</v>
      </c>
      <c r="M539" s="437">
        <v>39209</v>
      </c>
      <c r="N539" s="435" t="s">
        <v>1635</v>
      </c>
      <c r="O539" s="436">
        <v>206496</v>
      </c>
      <c r="P539" s="435" t="s">
        <v>1341</v>
      </c>
      <c r="Q539" s="440"/>
      <c r="R539" s="435" t="s">
        <v>1635</v>
      </c>
      <c r="S539" s="436">
        <v>206496</v>
      </c>
      <c r="T539" s="435" t="s">
        <v>1341</v>
      </c>
      <c r="U539" s="440"/>
      <c r="V539" s="435" t="s">
        <v>250</v>
      </c>
      <c r="W539" s="435" t="s">
        <v>2647</v>
      </c>
      <c r="X539" s="436" t="b">
        <v>0</v>
      </c>
      <c r="Y539" s="435" t="s">
        <v>1341</v>
      </c>
      <c r="Z539" s="435" t="s">
        <v>1341</v>
      </c>
      <c r="AA539" t="str">
        <f t="shared" si="30"/>
        <v>SAMISH HATCHERY</v>
      </c>
      <c r="AN539" s="449" t="s">
        <v>188</v>
      </c>
      <c r="AO539" s="449">
        <v>4.0999999999999996</v>
      </c>
      <c r="AP539" s="449">
        <v>20150327</v>
      </c>
      <c r="AQ539" s="449" t="s">
        <v>225</v>
      </c>
      <c r="AR539" s="449" t="s">
        <v>225</v>
      </c>
      <c r="AS539" s="449">
        <v>4</v>
      </c>
      <c r="AT539" s="449">
        <v>634769</v>
      </c>
      <c r="AU539" s="449">
        <v>12</v>
      </c>
      <c r="AV539" s="449"/>
      <c r="AW539" s="449"/>
      <c r="AX539" s="449" t="s">
        <v>250</v>
      </c>
      <c r="AY539" s="449">
        <v>4201000000196</v>
      </c>
      <c r="AZ539" s="449">
        <v>1</v>
      </c>
      <c r="BA539" s="449">
        <v>1</v>
      </c>
      <c r="BB539" s="449">
        <v>2008</v>
      </c>
      <c r="BC539" s="449">
        <v>20100414</v>
      </c>
      <c r="BD539" s="449">
        <v>20100416</v>
      </c>
      <c r="BE539" s="449" t="s">
        <v>410</v>
      </c>
      <c r="BF539" s="449" t="s">
        <v>404</v>
      </c>
      <c r="BG539" s="449" t="s">
        <v>388</v>
      </c>
      <c r="BH539" s="449" t="s">
        <v>1198</v>
      </c>
      <c r="BI539" s="449" t="s">
        <v>192</v>
      </c>
      <c r="BJ539" s="449" t="s">
        <v>279</v>
      </c>
      <c r="BK539" s="449" t="s">
        <v>237</v>
      </c>
      <c r="BL539" s="449">
        <v>45.35</v>
      </c>
      <c r="BM539" s="449">
        <v>168</v>
      </c>
      <c r="BN539" s="449"/>
      <c r="BO539" s="449">
        <v>5000</v>
      </c>
      <c r="BP539" s="449">
        <v>76752</v>
      </c>
      <c r="BQ539" s="449">
        <v>0</v>
      </c>
      <c r="BR539" s="449">
        <v>308</v>
      </c>
      <c r="BS539" s="449"/>
      <c r="BT539" s="449"/>
      <c r="BU539" s="449"/>
      <c r="BV539" s="449"/>
      <c r="BW539" s="449"/>
      <c r="BX539" s="449"/>
      <c r="BY539" s="449"/>
      <c r="BZ539" s="449">
        <v>500</v>
      </c>
      <c r="CA539" s="449"/>
      <c r="CB539" s="449"/>
      <c r="CC539" s="449" t="s">
        <v>411</v>
      </c>
      <c r="CD539" s="449" t="s">
        <v>406</v>
      </c>
      <c r="CE539" s="449" t="s">
        <v>390</v>
      </c>
      <c r="CF539" s="449" t="s">
        <v>231</v>
      </c>
      <c r="CG539" s="449" t="s">
        <v>392</v>
      </c>
      <c r="CH539" s="449" t="s">
        <v>396</v>
      </c>
      <c r="CI539" s="449" t="s">
        <v>195</v>
      </c>
    </row>
    <row r="540" spans="1:87" x14ac:dyDescent="0.3">
      <c r="A540">
        <f t="shared" si="31"/>
        <v>634080</v>
      </c>
      <c r="B540" t="s">
        <v>2677</v>
      </c>
      <c r="C540" s="389" t="str">
        <f t="shared" si="32"/>
        <v>634080</v>
      </c>
      <c r="D540" s="297" t="s">
        <v>356</v>
      </c>
      <c r="E540" s="435" t="s">
        <v>2131</v>
      </c>
      <c r="F540" s="435" t="s">
        <v>1607</v>
      </c>
      <c r="G540" s="435" t="s">
        <v>843</v>
      </c>
      <c r="H540" s="436">
        <v>2006</v>
      </c>
      <c r="I540" s="435" t="s">
        <v>2132</v>
      </c>
      <c r="J540" s="435" t="s">
        <v>2133</v>
      </c>
      <c r="K540" s="435" t="s">
        <v>1612</v>
      </c>
      <c r="L540" s="437">
        <v>39244</v>
      </c>
      <c r="M540" s="437">
        <v>39263</v>
      </c>
      <c r="N540" s="435" t="s">
        <v>1608</v>
      </c>
      <c r="O540" s="436">
        <v>91433</v>
      </c>
      <c r="P540" s="435" t="s">
        <v>1341</v>
      </c>
      <c r="Q540" s="440"/>
      <c r="R540" s="435" t="s">
        <v>1608</v>
      </c>
      <c r="S540" s="436">
        <v>552</v>
      </c>
      <c r="T540" s="435" t="s">
        <v>1341</v>
      </c>
      <c r="U540" s="441"/>
      <c r="V540" s="435" t="s">
        <v>1341</v>
      </c>
      <c r="W540" s="435" t="s">
        <v>1341</v>
      </c>
      <c r="X540" s="436" t="b">
        <v>0</v>
      </c>
      <c r="Y540" s="435" t="s">
        <v>1341</v>
      </c>
      <c r="Z540" s="435" t="s">
        <v>1341</v>
      </c>
      <c r="AA540" t="str">
        <f t="shared" si="30"/>
        <v>GLENWOOD SPRINGS</v>
      </c>
      <c r="AN540" s="449" t="s">
        <v>188</v>
      </c>
      <c r="AO540" s="449">
        <v>4.0999999999999996</v>
      </c>
      <c r="AP540" s="449">
        <v>20150327</v>
      </c>
      <c r="AQ540" s="449" t="s">
        <v>225</v>
      </c>
      <c r="AR540" s="449" t="s">
        <v>225</v>
      </c>
      <c r="AS540" s="449">
        <v>4</v>
      </c>
      <c r="AT540" s="449">
        <v>634774</v>
      </c>
      <c r="AU540" s="449">
        <v>12</v>
      </c>
      <c r="AV540" s="449"/>
      <c r="AW540" s="449"/>
      <c r="AX540" s="449"/>
      <c r="AY540" s="449"/>
      <c r="AZ540" s="449">
        <v>1</v>
      </c>
      <c r="BA540" s="449">
        <v>3</v>
      </c>
      <c r="BB540" s="449">
        <v>2008</v>
      </c>
      <c r="BC540" s="449">
        <v>20090704</v>
      </c>
      <c r="BD540" s="449">
        <v>20090704</v>
      </c>
      <c r="BE540" s="449" t="s">
        <v>902</v>
      </c>
      <c r="BF540" s="449" t="s">
        <v>903</v>
      </c>
      <c r="BG540" s="449" t="s">
        <v>765</v>
      </c>
      <c r="BH540" s="449"/>
      <c r="BI540" s="449" t="s">
        <v>192</v>
      </c>
      <c r="BJ540" s="449" t="s">
        <v>193</v>
      </c>
      <c r="BK540" s="449" t="s">
        <v>194</v>
      </c>
      <c r="BL540" s="449">
        <v>5.74</v>
      </c>
      <c r="BM540" s="449"/>
      <c r="BN540" s="449"/>
      <c r="BO540" s="449">
        <v>5000</v>
      </c>
      <c r="BP540" s="449">
        <v>90052</v>
      </c>
      <c r="BQ540" s="449">
        <v>0</v>
      </c>
      <c r="BR540" s="449">
        <v>473</v>
      </c>
      <c r="BS540" s="449">
        <v>5000</v>
      </c>
      <c r="BT540" s="449">
        <v>473</v>
      </c>
      <c r="BU540" s="449"/>
      <c r="BV540" s="449"/>
      <c r="BW540" s="449"/>
      <c r="BX540" s="449">
        <v>5.1999999999999998E-3</v>
      </c>
      <c r="BY540" s="449"/>
      <c r="BZ540" s="449">
        <v>382</v>
      </c>
      <c r="CA540" s="449"/>
      <c r="CB540" s="449"/>
      <c r="CC540" s="449" t="s">
        <v>904</v>
      </c>
      <c r="CD540" s="449" t="s">
        <v>905</v>
      </c>
      <c r="CE540" s="449" t="s">
        <v>766</v>
      </c>
      <c r="CF540" s="449" t="s">
        <v>231</v>
      </c>
      <c r="CG540" s="449" t="s">
        <v>545</v>
      </c>
      <c r="CH540" s="449" t="s">
        <v>546</v>
      </c>
      <c r="CI540" s="449" t="s">
        <v>195</v>
      </c>
    </row>
    <row r="541" spans="1:87" x14ac:dyDescent="0.3">
      <c r="A541">
        <f t="shared" si="31"/>
        <v>634272</v>
      </c>
      <c r="B541" t="s">
        <v>2677</v>
      </c>
      <c r="C541" s="389" t="str">
        <f t="shared" si="32"/>
        <v>634272</v>
      </c>
      <c r="D541" s="297" t="s">
        <v>356</v>
      </c>
      <c r="E541" s="435" t="s">
        <v>2325</v>
      </c>
      <c r="F541" s="435" t="s">
        <v>1607</v>
      </c>
      <c r="G541" s="435" t="s">
        <v>356</v>
      </c>
      <c r="H541" s="436">
        <v>2007</v>
      </c>
      <c r="I541" s="435" t="s">
        <v>1811</v>
      </c>
      <c r="J541" s="435" t="s">
        <v>1812</v>
      </c>
      <c r="K541" s="435" t="s">
        <v>1612</v>
      </c>
      <c r="L541" s="437">
        <v>39582</v>
      </c>
      <c r="M541" s="437">
        <v>39582</v>
      </c>
      <c r="N541" s="435" t="s">
        <v>1635</v>
      </c>
      <c r="O541" s="436">
        <v>211571</v>
      </c>
      <c r="P541" s="435" t="s">
        <v>1341</v>
      </c>
      <c r="Q541" s="440"/>
      <c r="R541" s="435" t="s">
        <v>1635</v>
      </c>
      <c r="S541" s="436">
        <v>211571</v>
      </c>
      <c r="T541" s="435" t="s">
        <v>1341</v>
      </c>
      <c r="U541" s="440"/>
      <c r="V541" s="435" t="s">
        <v>250</v>
      </c>
      <c r="W541" s="435" t="s">
        <v>2650</v>
      </c>
      <c r="X541" s="436" t="b">
        <v>0</v>
      </c>
      <c r="Y541" s="435" t="s">
        <v>1341</v>
      </c>
      <c r="Z541" s="435" t="s">
        <v>1341</v>
      </c>
      <c r="AA541" t="str">
        <f t="shared" si="30"/>
        <v>SAMISH HATCHERY</v>
      </c>
      <c r="AN541" s="449" t="s">
        <v>188</v>
      </c>
      <c r="AO541" s="449">
        <v>4.0999999999999996</v>
      </c>
      <c r="AP541" s="449">
        <v>20150327</v>
      </c>
      <c r="AQ541" s="449" t="s">
        <v>225</v>
      </c>
      <c r="AR541" s="449" t="s">
        <v>225</v>
      </c>
      <c r="AS541" s="449">
        <v>4</v>
      </c>
      <c r="AT541" s="449">
        <v>634775</v>
      </c>
      <c r="AU541" s="449">
        <v>12</v>
      </c>
      <c r="AV541" s="449"/>
      <c r="AW541" s="449"/>
      <c r="AX541" s="449"/>
      <c r="AY541" s="449"/>
      <c r="AZ541" s="449">
        <v>1</v>
      </c>
      <c r="BA541" s="449">
        <v>3</v>
      </c>
      <c r="BB541" s="449">
        <v>2008</v>
      </c>
      <c r="BC541" s="449">
        <v>20090708</v>
      </c>
      <c r="BD541" s="449">
        <v>20090708</v>
      </c>
      <c r="BE541" s="449" t="s">
        <v>763</v>
      </c>
      <c r="BF541" s="449" t="s">
        <v>764</v>
      </c>
      <c r="BG541" s="449" t="s">
        <v>765</v>
      </c>
      <c r="BH541" s="449"/>
      <c r="BI541" s="449" t="s">
        <v>192</v>
      </c>
      <c r="BJ541" s="449" t="s">
        <v>193</v>
      </c>
      <c r="BK541" s="449" t="s">
        <v>194</v>
      </c>
      <c r="BL541" s="449">
        <v>6.11</v>
      </c>
      <c r="BM541" s="449">
        <v>81</v>
      </c>
      <c r="BN541" s="449"/>
      <c r="BO541" s="449">
        <v>5000</v>
      </c>
      <c r="BP541" s="449">
        <v>90574</v>
      </c>
      <c r="BQ541" s="449">
        <v>0</v>
      </c>
      <c r="BR541" s="449">
        <v>506</v>
      </c>
      <c r="BS541" s="449">
        <v>5000</v>
      </c>
      <c r="BT541" s="449">
        <v>901</v>
      </c>
      <c r="BU541" s="449"/>
      <c r="BV541" s="449"/>
      <c r="BW541" s="449"/>
      <c r="BX541" s="449">
        <v>9.7999999999999997E-3</v>
      </c>
      <c r="BY541" s="449"/>
      <c r="BZ541" s="449">
        <v>407</v>
      </c>
      <c r="CA541" s="449"/>
      <c r="CB541" s="449"/>
      <c r="CC541" s="449" t="s">
        <v>766</v>
      </c>
      <c r="CD541" s="449" t="s">
        <v>767</v>
      </c>
      <c r="CE541" s="449" t="s">
        <v>766</v>
      </c>
      <c r="CF541" s="449" t="s">
        <v>231</v>
      </c>
      <c r="CG541" s="449" t="s">
        <v>545</v>
      </c>
      <c r="CH541" s="449" t="s">
        <v>546</v>
      </c>
      <c r="CI541" s="449" t="s">
        <v>195</v>
      </c>
    </row>
    <row r="542" spans="1:87" x14ac:dyDescent="0.3">
      <c r="A542">
        <f t="shared" si="31"/>
        <v>634583</v>
      </c>
      <c r="B542" t="s">
        <v>2677</v>
      </c>
      <c r="C542" s="389" t="str">
        <f t="shared" si="32"/>
        <v>634583</v>
      </c>
      <c r="D542" s="297" t="s">
        <v>356</v>
      </c>
      <c r="E542" s="435" t="s">
        <v>2134</v>
      </c>
      <c r="F542" s="435" t="s">
        <v>1607</v>
      </c>
      <c r="G542" s="435" t="s">
        <v>843</v>
      </c>
      <c r="H542" s="436">
        <v>2007</v>
      </c>
      <c r="I542" s="435" t="s">
        <v>2132</v>
      </c>
      <c r="J542" s="435" t="s">
        <v>2133</v>
      </c>
      <c r="K542" s="435" t="s">
        <v>1612</v>
      </c>
      <c r="L542" s="437">
        <v>39600</v>
      </c>
      <c r="M542" s="437">
        <v>39612</v>
      </c>
      <c r="N542" s="435" t="s">
        <v>1608</v>
      </c>
      <c r="O542" s="436">
        <v>103264</v>
      </c>
      <c r="P542" s="435" t="s">
        <v>1341</v>
      </c>
      <c r="Q542" s="440"/>
      <c r="R542" s="435" t="s">
        <v>1608</v>
      </c>
      <c r="S542" s="436">
        <v>1134</v>
      </c>
      <c r="T542" s="435" t="s">
        <v>1341</v>
      </c>
      <c r="U542" s="440"/>
      <c r="V542" s="435" t="s">
        <v>1341</v>
      </c>
      <c r="W542" s="435" t="s">
        <v>1341</v>
      </c>
      <c r="X542" s="436" t="b">
        <v>0</v>
      </c>
      <c r="Y542" s="435" t="s">
        <v>1341</v>
      </c>
      <c r="Z542" s="435" t="s">
        <v>1341</v>
      </c>
      <c r="AA542" t="str">
        <f t="shared" si="30"/>
        <v>GLENWOOD SPRINGS</v>
      </c>
      <c r="AN542" s="449" t="s">
        <v>188</v>
      </c>
      <c r="AO542" s="449">
        <v>4.0999999999999996</v>
      </c>
      <c r="AP542" s="449">
        <v>20150327</v>
      </c>
      <c r="AQ542" s="449" t="s">
        <v>225</v>
      </c>
      <c r="AR542" s="449" t="s">
        <v>225</v>
      </c>
      <c r="AS542" s="449">
        <v>4</v>
      </c>
      <c r="AT542" s="449">
        <v>634776</v>
      </c>
      <c r="AU542" s="449">
        <v>12</v>
      </c>
      <c r="AV542" s="449"/>
      <c r="AW542" s="449"/>
      <c r="AX542" s="449"/>
      <c r="AY542" s="449"/>
      <c r="AZ542" s="449">
        <v>1</v>
      </c>
      <c r="BA542" s="449">
        <v>1</v>
      </c>
      <c r="BB542" s="449">
        <v>2008</v>
      </c>
      <c r="BC542" s="449">
        <v>20100329</v>
      </c>
      <c r="BD542" s="449">
        <v>20100405</v>
      </c>
      <c r="BE542" s="449" t="s">
        <v>559</v>
      </c>
      <c r="BF542" s="449" t="s">
        <v>768</v>
      </c>
      <c r="BG542" s="449" t="s">
        <v>560</v>
      </c>
      <c r="BH542" s="449" t="s">
        <v>1198</v>
      </c>
      <c r="BI542" s="449" t="s">
        <v>192</v>
      </c>
      <c r="BJ542" s="449" t="s">
        <v>193</v>
      </c>
      <c r="BK542" s="449" t="s">
        <v>237</v>
      </c>
      <c r="BL542" s="449">
        <v>119.36</v>
      </c>
      <c r="BM542" s="449">
        <v>211</v>
      </c>
      <c r="BN542" s="449"/>
      <c r="BO542" s="449">
        <v>5000</v>
      </c>
      <c r="BP542" s="449">
        <v>94965</v>
      </c>
      <c r="BQ542" s="449"/>
      <c r="BR542" s="449"/>
      <c r="BS542" s="449"/>
      <c r="BT542" s="449"/>
      <c r="BU542" s="449"/>
      <c r="BV542" s="449"/>
      <c r="BW542" s="449"/>
      <c r="BX542" s="449"/>
      <c r="BY542" s="449"/>
      <c r="BZ542" s="449">
        <v>2656</v>
      </c>
      <c r="CA542" s="449"/>
      <c r="CB542" s="449"/>
      <c r="CC542" s="449" t="s">
        <v>561</v>
      </c>
      <c r="CD542" s="449" t="s">
        <v>769</v>
      </c>
      <c r="CE542" s="449" t="s">
        <v>561</v>
      </c>
      <c r="CF542" s="449" t="s">
        <v>231</v>
      </c>
      <c r="CG542" s="449" t="s">
        <v>545</v>
      </c>
      <c r="CH542" s="449" t="s">
        <v>557</v>
      </c>
      <c r="CI542" s="449" t="s">
        <v>195</v>
      </c>
    </row>
    <row r="543" spans="1:87" x14ac:dyDescent="0.3">
      <c r="A543">
        <f t="shared" si="31"/>
        <v>634841</v>
      </c>
      <c r="B543" t="s">
        <v>2677</v>
      </c>
      <c r="C543" s="389" t="str">
        <f t="shared" si="32"/>
        <v>634841</v>
      </c>
      <c r="D543" s="297" t="s">
        <v>356</v>
      </c>
      <c r="E543" s="435" t="s">
        <v>1810</v>
      </c>
      <c r="F543" s="435" t="s">
        <v>1607</v>
      </c>
      <c r="G543" s="435" t="s">
        <v>356</v>
      </c>
      <c r="H543" s="436">
        <v>2008</v>
      </c>
      <c r="I543" s="435" t="s">
        <v>1811</v>
      </c>
      <c r="J543" s="435" t="s">
        <v>1812</v>
      </c>
      <c r="K543" s="435" t="s">
        <v>1612</v>
      </c>
      <c r="L543" s="437">
        <v>39937</v>
      </c>
      <c r="M543" s="437">
        <v>39937</v>
      </c>
      <c r="N543" s="435" t="s">
        <v>1635</v>
      </c>
      <c r="O543" s="436">
        <v>201775</v>
      </c>
      <c r="P543" s="435" t="s">
        <v>1613</v>
      </c>
      <c r="Q543" s="436">
        <v>834</v>
      </c>
      <c r="R543" s="435" t="s">
        <v>1635</v>
      </c>
      <c r="S543" s="436">
        <v>834</v>
      </c>
      <c r="T543" s="435" t="s">
        <v>1341</v>
      </c>
      <c r="U543" s="441"/>
      <c r="V543" s="435" t="s">
        <v>250</v>
      </c>
      <c r="W543" s="435" t="s">
        <v>1798</v>
      </c>
      <c r="X543" s="436" t="b">
        <v>0</v>
      </c>
      <c r="Y543" s="435" t="s">
        <v>1341</v>
      </c>
      <c r="Z543" s="435" t="s">
        <v>1341</v>
      </c>
      <c r="AA543" t="str">
        <f t="shared" si="30"/>
        <v>SAMISH HATCHERY</v>
      </c>
      <c r="AN543" s="449" t="s">
        <v>188</v>
      </c>
      <c r="AO543" s="449">
        <v>4.0999999999999996</v>
      </c>
      <c r="AP543" s="449">
        <v>20150327</v>
      </c>
      <c r="AQ543" s="449" t="s">
        <v>225</v>
      </c>
      <c r="AR543" s="449" t="s">
        <v>225</v>
      </c>
      <c r="AS543" s="449">
        <v>4</v>
      </c>
      <c r="AT543" s="449">
        <v>634780</v>
      </c>
      <c r="AU543" s="449">
        <v>12</v>
      </c>
      <c r="AV543" s="449"/>
      <c r="AW543" s="449"/>
      <c r="AX543" s="449"/>
      <c r="AY543" s="449"/>
      <c r="AZ543" s="449">
        <v>1</v>
      </c>
      <c r="BA543" s="449">
        <v>3</v>
      </c>
      <c r="BB543" s="449">
        <v>2008</v>
      </c>
      <c r="BC543" s="449">
        <v>20100415</v>
      </c>
      <c r="BD543" s="449">
        <v>20100423</v>
      </c>
      <c r="BE543" s="449" t="s">
        <v>1588</v>
      </c>
      <c r="BF543" s="449" t="s">
        <v>344</v>
      </c>
      <c r="BG543" s="449" t="s">
        <v>253</v>
      </c>
      <c r="BH543" s="449" t="s">
        <v>1198</v>
      </c>
      <c r="BI543" s="449" t="s">
        <v>192</v>
      </c>
      <c r="BJ543" s="449" t="s">
        <v>193</v>
      </c>
      <c r="BK543" s="449" t="s">
        <v>237</v>
      </c>
      <c r="BL543" s="449">
        <v>45.35</v>
      </c>
      <c r="BM543" s="449">
        <v>162</v>
      </c>
      <c r="BN543" s="449"/>
      <c r="BO543" s="449">
        <v>5000</v>
      </c>
      <c r="BP543" s="449">
        <v>100169</v>
      </c>
      <c r="BQ543" s="449">
        <v>0</v>
      </c>
      <c r="BR543" s="449">
        <v>538</v>
      </c>
      <c r="BS543" s="449">
        <v>5000</v>
      </c>
      <c r="BT543" s="449">
        <v>710</v>
      </c>
      <c r="BU543" s="449"/>
      <c r="BV543" s="449"/>
      <c r="BW543" s="449"/>
      <c r="BX543" s="449">
        <v>7.0000000000000001E-3</v>
      </c>
      <c r="BY543" s="449"/>
      <c r="BZ543" s="449">
        <v>571</v>
      </c>
      <c r="CA543" s="449"/>
      <c r="CB543" s="449"/>
      <c r="CC543" s="449" t="s">
        <v>1589</v>
      </c>
      <c r="CD543" s="449" t="s">
        <v>346</v>
      </c>
      <c r="CE543" s="449" t="s">
        <v>255</v>
      </c>
      <c r="CF543" s="449" t="s">
        <v>231</v>
      </c>
      <c r="CG543" s="449" t="s">
        <v>232</v>
      </c>
      <c r="CH543" s="449" t="s">
        <v>257</v>
      </c>
      <c r="CI543" s="449" t="s">
        <v>195</v>
      </c>
    </row>
    <row r="544" spans="1:87" x14ac:dyDescent="0.3">
      <c r="A544">
        <f t="shared" si="31"/>
        <v>635081</v>
      </c>
      <c r="B544" t="s">
        <v>2677</v>
      </c>
      <c r="C544" s="389" t="str">
        <f t="shared" si="32"/>
        <v>635081</v>
      </c>
      <c r="D544" s="297" t="s">
        <v>356</v>
      </c>
      <c r="E544" s="435" t="s">
        <v>2664</v>
      </c>
      <c r="F544" s="435" t="s">
        <v>1607</v>
      </c>
      <c r="G544" s="435" t="s">
        <v>843</v>
      </c>
      <c r="H544" s="436">
        <v>2008</v>
      </c>
      <c r="I544" s="435" t="s">
        <v>2132</v>
      </c>
      <c r="J544" s="435" t="s">
        <v>2133</v>
      </c>
      <c r="K544" s="435" t="s">
        <v>1612</v>
      </c>
      <c r="L544" s="437">
        <v>39944</v>
      </c>
      <c r="M544" s="437">
        <v>39964</v>
      </c>
      <c r="N544" s="435" t="s">
        <v>1608</v>
      </c>
      <c r="O544" s="436">
        <v>114348</v>
      </c>
      <c r="P544" s="435" t="s">
        <v>1341</v>
      </c>
      <c r="Q544" s="440"/>
      <c r="R544" s="435" t="s">
        <v>1608</v>
      </c>
      <c r="S544" s="436">
        <v>1506</v>
      </c>
      <c r="T544" s="435" t="s">
        <v>1341</v>
      </c>
      <c r="U544" s="440"/>
      <c r="V544" s="435" t="s">
        <v>1341</v>
      </c>
      <c r="W544" s="435" t="s">
        <v>1341</v>
      </c>
      <c r="X544" s="436" t="b">
        <v>0</v>
      </c>
      <c r="Y544" s="435" t="s">
        <v>1341</v>
      </c>
      <c r="Z544" s="435" t="s">
        <v>1341</v>
      </c>
      <c r="AA544" t="str">
        <f t="shared" si="30"/>
        <v>GLENWOOD SPRINGS</v>
      </c>
      <c r="AN544" s="449" t="s">
        <v>188</v>
      </c>
      <c r="AO544" s="449">
        <v>4.0999999999999996</v>
      </c>
      <c r="AP544" s="449">
        <v>20150327</v>
      </c>
      <c r="AQ544" s="449" t="s">
        <v>225</v>
      </c>
      <c r="AR544" s="449" t="s">
        <v>225</v>
      </c>
      <c r="AS544" s="449">
        <v>4</v>
      </c>
      <c r="AT544" s="449">
        <v>634781</v>
      </c>
      <c r="AU544" s="449">
        <v>12</v>
      </c>
      <c r="AV544" s="449"/>
      <c r="AW544" s="449"/>
      <c r="AX544" s="449"/>
      <c r="AY544" s="449"/>
      <c r="AZ544" s="449">
        <v>1</v>
      </c>
      <c r="BA544" s="449">
        <v>3</v>
      </c>
      <c r="BB544" s="449">
        <v>2008</v>
      </c>
      <c r="BC544" s="449">
        <v>20100414</v>
      </c>
      <c r="BD544" s="449">
        <v>20100414</v>
      </c>
      <c r="BE544" s="449" t="s">
        <v>494</v>
      </c>
      <c r="BF544" s="449" t="s">
        <v>495</v>
      </c>
      <c r="BG544" s="449" t="s">
        <v>496</v>
      </c>
      <c r="BH544" s="449" t="s">
        <v>1198</v>
      </c>
      <c r="BI544" s="449" t="s">
        <v>192</v>
      </c>
      <c r="BJ544" s="449" t="s">
        <v>193</v>
      </c>
      <c r="BK544" s="449" t="s">
        <v>194</v>
      </c>
      <c r="BL544" s="449">
        <v>85.58</v>
      </c>
      <c r="BM544" s="449">
        <v>201</v>
      </c>
      <c r="BN544" s="449"/>
      <c r="BO544" s="449">
        <v>5000</v>
      </c>
      <c r="BP544" s="449">
        <v>94752</v>
      </c>
      <c r="BQ544" s="449"/>
      <c r="BR544" s="449"/>
      <c r="BS544" s="449">
        <v>5000</v>
      </c>
      <c r="BT544" s="449">
        <v>190</v>
      </c>
      <c r="BU544" s="449"/>
      <c r="BV544" s="449"/>
      <c r="BW544" s="449"/>
      <c r="BX544" s="449">
        <v>2E-3</v>
      </c>
      <c r="BY544" s="449"/>
      <c r="BZ544" s="449">
        <v>500</v>
      </c>
      <c r="CA544" s="449"/>
      <c r="CB544" s="449"/>
      <c r="CC544" s="449" t="s">
        <v>498</v>
      </c>
      <c r="CD544" s="449" t="s">
        <v>499</v>
      </c>
      <c r="CE544" s="449" t="s">
        <v>498</v>
      </c>
      <c r="CF544" s="449" t="s">
        <v>231</v>
      </c>
      <c r="CG544" s="449" t="s">
        <v>500</v>
      </c>
      <c r="CH544" s="449" t="s">
        <v>501</v>
      </c>
      <c r="CI544" s="449" t="s">
        <v>195</v>
      </c>
    </row>
    <row r="545" spans="1:87" x14ac:dyDescent="0.3">
      <c r="A545">
        <f t="shared" si="31"/>
        <v>633364</v>
      </c>
      <c r="B545" t="s">
        <v>2677</v>
      </c>
      <c r="C545" s="389" t="str">
        <f t="shared" si="32"/>
        <v>633364</v>
      </c>
      <c r="D545" s="297" t="s">
        <v>435</v>
      </c>
      <c r="E545" s="435" t="s">
        <v>2347</v>
      </c>
      <c r="F545" s="435" t="s">
        <v>1607</v>
      </c>
      <c r="G545" s="435" t="s">
        <v>435</v>
      </c>
      <c r="H545" s="436">
        <v>2005</v>
      </c>
      <c r="I545" s="435" t="s">
        <v>1774</v>
      </c>
      <c r="J545" s="435" t="s">
        <v>1801</v>
      </c>
      <c r="K545" s="435" t="s">
        <v>1607</v>
      </c>
      <c r="L545" s="437">
        <v>38883</v>
      </c>
      <c r="M545" s="437">
        <v>38883</v>
      </c>
      <c r="N545" s="435" t="s">
        <v>1608</v>
      </c>
      <c r="O545" s="436">
        <v>249673</v>
      </c>
      <c r="P545" s="435" t="s">
        <v>1341</v>
      </c>
      <c r="Q545" s="441"/>
      <c r="R545" s="435" t="s">
        <v>1608</v>
      </c>
      <c r="S545" s="436">
        <v>2522</v>
      </c>
      <c r="T545" s="435" t="s">
        <v>1341</v>
      </c>
      <c r="U545" s="441"/>
      <c r="V545" s="435" t="s">
        <v>1341</v>
      </c>
      <c r="W545" s="435" t="s">
        <v>1341</v>
      </c>
      <c r="X545" s="436" t="b">
        <v>0</v>
      </c>
      <c r="Y545" s="435" t="s">
        <v>1341</v>
      </c>
      <c r="Z545" s="435" t="s">
        <v>1341</v>
      </c>
      <c r="AA545" t="str">
        <f t="shared" si="30"/>
        <v>MARBLEMOUNT HATCHERY</v>
      </c>
      <c r="AN545" s="449" t="s">
        <v>188</v>
      </c>
      <c r="AO545" s="449">
        <v>4.0999999999999996</v>
      </c>
      <c r="AP545" s="449">
        <v>20150327</v>
      </c>
      <c r="AQ545" s="449" t="s">
        <v>225</v>
      </c>
      <c r="AR545" s="449" t="s">
        <v>225</v>
      </c>
      <c r="AS545" s="449">
        <v>4</v>
      </c>
      <c r="AT545" s="449">
        <v>634782</v>
      </c>
      <c r="AU545" s="449">
        <v>12</v>
      </c>
      <c r="AV545" s="449"/>
      <c r="AW545" s="449"/>
      <c r="AX545" s="449"/>
      <c r="AY545" s="449"/>
      <c r="AZ545" s="449">
        <v>1</v>
      </c>
      <c r="BA545" s="449">
        <v>2</v>
      </c>
      <c r="BB545" s="449">
        <v>2008</v>
      </c>
      <c r="BC545" s="449">
        <v>20100401</v>
      </c>
      <c r="BD545" s="449">
        <v>20100411</v>
      </c>
      <c r="BE545" s="449" t="s">
        <v>429</v>
      </c>
      <c r="BF545" s="449" t="s">
        <v>430</v>
      </c>
      <c r="BG545" s="449" t="s">
        <v>422</v>
      </c>
      <c r="BH545" s="449" t="s">
        <v>1198</v>
      </c>
      <c r="BI545" s="449" t="s">
        <v>192</v>
      </c>
      <c r="BJ545" s="449" t="s">
        <v>279</v>
      </c>
      <c r="BK545" s="449" t="s">
        <v>962</v>
      </c>
      <c r="BL545" s="449">
        <v>54.64</v>
      </c>
      <c r="BM545" s="449">
        <v>173</v>
      </c>
      <c r="BN545" s="449"/>
      <c r="BO545" s="449">
        <v>5000</v>
      </c>
      <c r="BP545" s="449">
        <v>77925</v>
      </c>
      <c r="BQ545" s="449">
        <v>0</v>
      </c>
      <c r="BR545" s="449">
        <v>779</v>
      </c>
      <c r="BS545" s="449"/>
      <c r="BT545" s="449"/>
      <c r="BU545" s="449"/>
      <c r="BV545" s="449"/>
      <c r="BW545" s="449"/>
      <c r="BX545" s="449"/>
      <c r="BY545" s="449"/>
      <c r="BZ545" s="449">
        <v>501</v>
      </c>
      <c r="CA545" s="449"/>
      <c r="CB545" s="449"/>
      <c r="CC545" s="449" t="s">
        <v>431</v>
      </c>
      <c r="CD545" s="449" t="s">
        <v>432</v>
      </c>
      <c r="CE545" s="449" t="s">
        <v>426</v>
      </c>
      <c r="CF545" s="449" t="s">
        <v>231</v>
      </c>
      <c r="CG545" s="449" t="s">
        <v>427</v>
      </c>
      <c r="CH545" s="449" t="s">
        <v>428</v>
      </c>
      <c r="CI545" s="449" t="s">
        <v>195</v>
      </c>
    </row>
    <row r="546" spans="1:87" x14ac:dyDescent="0.3">
      <c r="A546">
        <f t="shared" si="31"/>
        <v>633867</v>
      </c>
      <c r="B546" t="s">
        <v>2677</v>
      </c>
      <c r="C546" s="389" t="str">
        <f t="shared" si="32"/>
        <v>633867</v>
      </c>
      <c r="D546" s="297" t="s">
        <v>435</v>
      </c>
      <c r="E546" s="435" t="s">
        <v>2349</v>
      </c>
      <c r="F546" s="435" t="s">
        <v>1607</v>
      </c>
      <c r="G546" s="435" t="s">
        <v>435</v>
      </c>
      <c r="H546" s="436">
        <v>2006</v>
      </c>
      <c r="I546" s="435" t="s">
        <v>1774</v>
      </c>
      <c r="J546" s="435" t="s">
        <v>1801</v>
      </c>
      <c r="K546" s="435" t="s">
        <v>1607</v>
      </c>
      <c r="L546" s="437">
        <v>39248</v>
      </c>
      <c r="M546" s="437">
        <v>39248</v>
      </c>
      <c r="N546" s="435" t="s">
        <v>1608</v>
      </c>
      <c r="O546" s="436">
        <v>254739</v>
      </c>
      <c r="P546" s="435" t="s">
        <v>1613</v>
      </c>
      <c r="Q546" s="436">
        <v>946</v>
      </c>
      <c r="R546" s="435" t="s">
        <v>1341</v>
      </c>
      <c r="S546" s="440"/>
      <c r="T546" s="435" t="s">
        <v>1341</v>
      </c>
      <c r="U546" s="440"/>
      <c r="V546" s="435" t="s">
        <v>1341</v>
      </c>
      <c r="W546" s="435" t="s">
        <v>1341</v>
      </c>
      <c r="X546" s="436" t="b">
        <v>0</v>
      </c>
      <c r="Y546" s="435" t="s">
        <v>1341</v>
      </c>
      <c r="Z546" s="435" t="s">
        <v>1341</v>
      </c>
      <c r="AA546" t="str">
        <f t="shared" si="30"/>
        <v>MARBLEMOUNT HATCHERY</v>
      </c>
      <c r="AN546" s="449" t="s">
        <v>188</v>
      </c>
      <c r="AO546" s="449">
        <v>4.0999999999999996</v>
      </c>
      <c r="AP546" s="449">
        <v>20150327</v>
      </c>
      <c r="AQ546" s="449" t="s">
        <v>225</v>
      </c>
      <c r="AR546" s="449" t="s">
        <v>225</v>
      </c>
      <c r="AS546" s="449">
        <v>4</v>
      </c>
      <c r="AT546" s="449">
        <v>634787</v>
      </c>
      <c r="AU546" s="449">
        <v>12</v>
      </c>
      <c r="AV546" s="449"/>
      <c r="AW546" s="449"/>
      <c r="AX546" s="449"/>
      <c r="AY546" s="449"/>
      <c r="AZ546" s="449">
        <v>1</v>
      </c>
      <c r="BA546" s="449">
        <v>1</v>
      </c>
      <c r="BB546" s="449">
        <v>2008</v>
      </c>
      <c r="BC546" s="449">
        <v>20100301</v>
      </c>
      <c r="BD546" s="449">
        <v>20100312</v>
      </c>
      <c r="BE546" s="449" t="s">
        <v>902</v>
      </c>
      <c r="BF546" s="449" t="s">
        <v>903</v>
      </c>
      <c r="BG546" s="449" t="s">
        <v>765</v>
      </c>
      <c r="BH546" s="449" t="s">
        <v>1198</v>
      </c>
      <c r="BI546" s="449" t="s">
        <v>192</v>
      </c>
      <c r="BJ546" s="449" t="s">
        <v>193</v>
      </c>
      <c r="BK546" s="449" t="s">
        <v>237</v>
      </c>
      <c r="BL546" s="449">
        <v>44.91</v>
      </c>
      <c r="BM546" s="449"/>
      <c r="BN546" s="449"/>
      <c r="BO546" s="449">
        <v>5000</v>
      </c>
      <c r="BP546" s="449">
        <v>136957</v>
      </c>
      <c r="BQ546" s="449">
        <v>0</v>
      </c>
      <c r="BR546" s="449">
        <v>1085</v>
      </c>
      <c r="BS546" s="449">
        <v>5000</v>
      </c>
      <c r="BT546" s="449">
        <v>1085</v>
      </c>
      <c r="BU546" s="449"/>
      <c r="BV546" s="449"/>
      <c r="BW546" s="449"/>
      <c r="BX546" s="449">
        <v>7.7999999999999996E-3</v>
      </c>
      <c r="BY546" s="449"/>
      <c r="BZ546" s="449">
        <v>512</v>
      </c>
      <c r="CA546" s="449"/>
      <c r="CB546" s="449"/>
      <c r="CC546" s="449" t="s">
        <v>904</v>
      </c>
      <c r="CD546" s="449" t="s">
        <v>905</v>
      </c>
      <c r="CE546" s="449" t="s">
        <v>766</v>
      </c>
      <c r="CF546" s="449" t="s">
        <v>231</v>
      </c>
      <c r="CG546" s="449" t="s">
        <v>545</v>
      </c>
      <c r="CH546" s="449" t="s">
        <v>546</v>
      </c>
      <c r="CI546" s="449" t="s">
        <v>195</v>
      </c>
    </row>
    <row r="547" spans="1:87" x14ac:dyDescent="0.3">
      <c r="A547">
        <f t="shared" si="31"/>
        <v>633869</v>
      </c>
      <c r="B547" t="s">
        <v>2677</v>
      </c>
      <c r="C547" s="389" t="str">
        <f t="shared" si="32"/>
        <v>633869</v>
      </c>
      <c r="D547" s="297" t="s">
        <v>435</v>
      </c>
      <c r="E547" s="435" t="s">
        <v>2348</v>
      </c>
      <c r="F547" s="435" t="s">
        <v>1607</v>
      </c>
      <c r="G547" s="435" t="s">
        <v>435</v>
      </c>
      <c r="H547" s="436">
        <v>2007</v>
      </c>
      <c r="I547" s="435" t="s">
        <v>1774</v>
      </c>
      <c r="J547" s="435" t="s">
        <v>1801</v>
      </c>
      <c r="K547" s="435" t="s">
        <v>1607</v>
      </c>
      <c r="L547" s="437">
        <v>39604</v>
      </c>
      <c r="M547" s="437">
        <v>39604</v>
      </c>
      <c r="N547" s="435" t="s">
        <v>1608</v>
      </c>
      <c r="O547" s="436">
        <v>220789</v>
      </c>
      <c r="P547" s="435" t="s">
        <v>1341</v>
      </c>
      <c r="Q547" s="440"/>
      <c r="R547" s="435" t="s">
        <v>1608</v>
      </c>
      <c r="S547" s="436">
        <v>436</v>
      </c>
      <c r="T547" s="435" t="s">
        <v>1341</v>
      </c>
      <c r="U547" s="438"/>
      <c r="V547" s="435" t="s">
        <v>1341</v>
      </c>
      <c r="W547" s="435" t="s">
        <v>1341</v>
      </c>
      <c r="X547" s="436" t="b">
        <v>0</v>
      </c>
      <c r="Y547" s="435" t="s">
        <v>1341</v>
      </c>
      <c r="Z547" s="435" t="s">
        <v>1341</v>
      </c>
      <c r="AA547" t="str">
        <f t="shared" si="30"/>
        <v>MARBLEMOUNT HATCHERY</v>
      </c>
      <c r="AN547" s="449" t="s">
        <v>188</v>
      </c>
      <c r="AO547" s="449">
        <v>4.0999999999999996</v>
      </c>
      <c r="AP547" s="449">
        <v>20150327</v>
      </c>
      <c r="AQ547" s="449" t="s">
        <v>225</v>
      </c>
      <c r="AR547" s="449" t="s">
        <v>225</v>
      </c>
      <c r="AS547" s="449">
        <v>4</v>
      </c>
      <c r="AT547" s="449">
        <v>634790</v>
      </c>
      <c r="AU547" s="449">
        <v>12</v>
      </c>
      <c r="AV547" s="449"/>
      <c r="AW547" s="449"/>
      <c r="AX547" s="449" t="s">
        <v>250</v>
      </c>
      <c r="AY547" s="449">
        <v>4201000000541</v>
      </c>
      <c r="AZ547" s="449">
        <v>1</v>
      </c>
      <c r="BA547" s="449">
        <v>1</v>
      </c>
      <c r="BB547" s="449">
        <v>2008</v>
      </c>
      <c r="BC547" s="449">
        <v>20100219</v>
      </c>
      <c r="BD547" s="449">
        <v>20100303</v>
      </c>
      <c r="BE547" s="449" t="s">
        <v>541</v>
      </c>
      <c r="BF547" s="449" t="s">
        <v>906</v>
      </c>
      <c r="BG547" s="449" t="s">
        <v>548</v>
      </c>
      <c r="BH547" s="449" t="s">
        <v>1198</v>
      </c>
      <c r="BI547" s="449" t="s">
        <v>192</v>
      </c>
      <c r="BJ547" s="449" t="s">
        <v>551</v>
      </c>
      <c r="BK547" s="449" t="s">
        <v>237</v>
      </c>
      <c r="BL547" s="449">
        <v>60.47</v>
      </c>
      <c r="BM547" s="449"/>
      <c r="BN547" s="449"/>
      <c r="BO547" s="449">
        <v>5000</v>
      </c>
      <c r="BP547" s="449">
        <v>141686</v>
      </c>
      <c r="BQ547" s="449">
        <v>0</v>
      </c>
      <c r="BR547" s="449">
        <v>1490</v>
      </c>
      <c r="BS547" s="449">
        <v>5000</v>
      </c>
      <c r="BT547" s="449">
        <v>1490</v>
      </c>
      <c r="BU547" s="449"/>
      <c r="BV547" s="449"/>
      <c r="BW547" s="449"/>
      <c r="BX547" s="449">
        <v>1.03E-2</v>
      </c>
      <c r="BY547" s="449"/>
      <c r="BZ547" s="449">
        <v>1362</v>
      </c>
      <c r="CA547" s="449"/>
      <c r="CB547" s="449"/>
      <c r="CC547" s="449" t="s">
        <v>544</v>
      </c>
      <c r="CD547" s="449" t="s">
        <v>907</v>
      </c>
      <c r="CE547" s="449" t="s">
        <v>549</v>
      </c>
      <c r="CF547" s="449" t="s">
        <v>231</v>
      </c>
      <c r="CG547" s="449" t="s">
        <v>545</v>
      </c>
      <c r="CH547" s="449" t="s">
        <v>546</v>
      </c>
      <c r="CI547" s="449" t="s">
        <v>195</v>
      </c>
    </row>
    <row r="548" spans="1:87" x14ac:dyDescent="0.3">
      <c r="A548">
        <f t="shared" si="31"/>
        <v>634395</v>
      </c>
      <c r="B548" t="s">
        <v>2677</v>
      </c>
      <c r="C548" s="389" t="str">
        <f t="shared" si="32"/>
        <v>634395</v>
      </c>
      <c r="D548" s="297" t="s">
        <v>435</v>
      </c>
      <c r="E548" s="435" t="s">
        <v>1800</v>
      </c>
      <c r="F548" s="435" t="s">
        <v>1607</v>
      </c>
      <c r="G548" s="435" t="s">
        <v>435</v>
      </c>
      <c r="H548" s="436">
        <v>2008</v>
      </c>
      <c r="I548" s="435" t="s">
        <v>1774</v>
      </c>
      <c r="J548" s="435" t="s">
        <v>1801</v>
      </c>
      <c r="K548" s="435" t="s">
        <v>1607</v>
      </c>
      <c r="L548" s="437">
        <v>39975</v>
      </c>
      <c r="M548" s="437">
        <v>39975</v>
      </c>
      <c r="N548" s="435" t="s">
        <v>1608</v>
      </c>
      <c r="O548" s="436">
        <v>253993</v>
      </c>
      <c r="P548" s="435" t="s">
        <v>1613</v>
      </c>
      <c r="Q548" s="439">
        <v>1024</v>
      </c>
      <c r="R548" s="435" t="s">
        <v>1608</v>
      </c>
      <c r="S548" s="436">
        <v>1024</v>
      </c>
      <c r="T548" s="435" t="s">
        <v>1341</v>
      </c>
      <c r="U548" s="440"/>
      <c r="V548" s="435" t="s">
        <v>1341</v>
      </c>
      <c r="W548" s="435" t="s">
        <v>1341</v>
      </c>
      <c r="X548" s="436" t="b">
        <v>0</v>
      </c>
      <c r="Y548" s="435" t="s">
        <v>1341</v>
      </c>
      <c r="Z548" s="435" t="s">
        <v>1341</v>
      </c>
      <c r="AA548" t="str">
        <f t="shared" si="30"/>
        <v>MARBLEMOUNT HATCHERY</v>
      </c>
      <c r="AN548" s="449" t="s">
        <v>188</v>
      </c>
      <c r="AO548" s="449">
        <v>4.0999999999999996</v>
      </c>
      <c r="AP548" s="449">
        <v>20150327</v>
      </c>
      <c r="AQ548" s="449" t="s">
        <v>225</v>
      </c>
      <c r="AR548" s="449" t="s">
        <v>225</v>
      </c>
      <c r="AS548" s="449">
        <v>4</v>
      </c>
      <c r="AT548" s="449">
        <v>634797</v>
      </c>
      <c r="AU548" s="449">
        <v>12</v>
      </c>
      <c r="AV548" s="449"/>
      <c r="AW548" s="449"/>
      <c r="AX548" s="449"/>
      <c r="AY548" s="449"/>
      <c r="AZ548" s="449">
        <v>1</v>
      </c>
      <c r="BA548" s="449">
        <v>1</v>
      </c>
      <c r="BB548" s="449">
        <v>2008</v>
      </c>
      <c r="BC548" s="449">
        <v>20090507</v>
      </c>
      <c r="BD548" s="449">
        <v>20090514</v>
      </c>
      <c r="BE548" s="449" t="s">
        <v>364</v>
      </c>
      <c r="BF548" s="449" t="s">
        <v>365</v>
      </c>
      <c r="BG548" s="449" t="s">
        <v>1926</v>
      </c>
      <c r="BH548" s="449"/>
      <c r="BI548" s="449" t="s">
        <v>192</v>
      </c>
      <c r="BJ548" s="449" t="s">
        <v>279</v>
      </c>
      <c r="BK548" s="449" t="s">
        <v>194</v>
      </c>
      <c r="BL548" s="449">
        <v>5.66</v>
      </c>
      <c r="BM548" s="449">
        <v>77</v>
      </c>
      <c r="BN548" s="449"/>
      <c r="BO548" s="449">
        <v>5500</v>
      </c>
      <c r="BP548" s="449">
        <v>171083</v>
      </c>
      <c r="BQ548" s="449">
        <v>0</v>
      </c>
      <c r="BR548" s="449">
        <v>2817</v>
      </c>
      <c r="BS548" s="449">
        <v>5500</v>
      </c>
      <c r="BT548" s="449">
        <v>2113</v>
      </c>
      <c r="BU548" s="449"/>
      <c r="BV548" s="449"/>
      <c r="BW548" s="449"/>
      <c r="BX548" s="449">
        <v>1.2E-2</v>
      </c>
      <c r="BY548" s="449"/>
      <c r="BZ548" s="449">
        <v>1500</v>
      </c>
      <c r="CA548" s="449"/>
      <c r="CB548" s="449" t="s">
        <v>1927</v>
      </c>
      <c r="CC548" s="449" t="s">
        <v>367</v>
      </c>
      <c r="CD548" s="449" t="s">
        <v>368</v>
      </c>
      <c r="CE548" s="449" t="s">
        <v>1928</v>
      </c>
      <c r="CF548" s="449" t="s">
        <v>231</v>
      </c>
      <c r="CG548" s="449" t="s">
        <v>353</v>
      </c>
      <c r="CH548" s="449" t="s">
        <v>370</v>
      </c>
      <c r="CI548" s="449" t="s">
        <v>195</v>
      </c>
    </row>
    <row r="549" spans="1:87" x14ac:dyDescent="0.3">
      <c r="A549">
        <f t="shared" si="31"/>
        <v>633176</v>
      </c>
      <c r="B549" t="s">
        <v>2677</v>
      </c>
      <c r="C549" s="389" t="str">
        <f t="shared" si="32"/>
        <v>633176</v>
      </c>
      <c r="D549" s="297" t="s">
        <v>436</v>
      </c>
      <c r="E549" s="435" t="s">
        <v>2354</v>
      </c>
      <c r="F549" s="435" t="s">
        <v>1607</v>
      </c>
      <c r="G549" s="435" t="s">
        <v>436</v>
      </c>
      <c r="H549" s="436">
        <v>2005</v>
      </c>
      <c r="I549" s="435" t="s">
        <v>1774</v>
      </c>
      <c r="J549" s="435" t="s">
        <v>1801</v>
      </c>
      <c r="K549" s="435" t="s">
        <v>1607</v>
      </c>
      <c r="L549" s="437">
        <v>39177</v>
      </c>
      <c r="M549" s="437">
        <v>39177</v>
      </c>
      <c r="N549" s="435" t="s">
        <v>1608</v>
      </c>
      <c r="O549" s="436">
        <v>74633</v>
      </c>
      <c r="P549" s="435" t="s">
        <v>1341</v>
      </c>
      <c r="Q549" s="438"/>
      <c r="R549" s="435" t="s">
        <v>1341</v>
      </c>
      <c r="S549" s="440"/>
      <c r="T549" s="435" t="s">
        <v>1341</v>
      </c>
      <c r="U549" s="440"/>
      <c r="V549" s="435" t="s">
        <v>258</v>
      </c>
      <c r="W549" s="435" t="s">
        <v>2647</v>
      </c>
      <c r="X549" s="436" t="b">
        <v>0</v>
      </c>
      <c r="Y549" s="435" t="s">
        <v>1341</v>
      </c>
      <c r="Z549" s="435" t="s">
        <v>1341</v>
      </c>
      <c r="AA549" t="str">
        <f t="shared" si="30"/>
        <v>MARBLEMOUNT HATCHERY</v>
      </c>
      <c r="AN549" s="449" t="s">
        <v>188</v>
      </c>
      <c r="AO549" s="449">
        <v>4.0999999999999996</v>
      </c>
      <c r="AP549" s="449">
        <v>20150327</v>
      </c>
      <c r="AQ549" s="449" t="s">
        <v>225</v>
      </c>
      <c r="AR549" s="449" t="s">
        <v>225</v>
      </c>
      <c r="AS549" s="449">
        <v>4</v>
      </c>
      <c r="AT549" s="449">
        <v>634799</v>
      </c>
      <c r="AU549" s="449">
        <v>12</v>
      </c>
      <c r="AV549" s="449"/>
      <c r="AW549" s="449"/>
      <c r="AX549" s="449"/>
      <c r="AY549" s="449"/>
      <c r="AZ549" s="449">
        <v>1</v>
      </c>
      <c r="BA549" s="449">
        <v>3</v>
      </c>
      <c r="BB549" s="449">
        <v>2008</v>
      </c>
      <c r="BC549" s="449">
        <v>20090613</v>
      </c>
      <c r="BD549" s="449">
        <v>20090617</v>
      </c>
      <c r="BE549" s="449" t="s">
        <v>881</v>
      </c>
      <c r="BF549" s="449" t="s">
        <v>877</v>
      </c>
      <c r="BG549" s="449" t="s">
        <v>878</v>
      </c>
      <c r="BH549" s="449"/>
      <c r="BI549" s="449" t="s">
        <v>192</v>
      </c>
      <c r="BJ549" s="449"/>
      <c r="BK549" s="449" t="s">
        <v>194</v>
      </c>
      <c r="BL549" s="449">
        <v>9.5</v>
      </c>
      <c r="BM549" s="449">
        <v>94</v>
      </c>
      <c r="BN549" s="449"/>
      <c r="BO549" s="449">
        <v>5000</v>
      </c>
      <c r="BP549" s="449">
        <v>216130</v>
      </c>
      <c r="BQ549" s="449">
        <v>0</v>
      </c>
      <c r="BR549" s="449">
        <v>1881</v>
      </c>
      <c r="BS549" s="449">
        <v>5000</v>
      </c>
      <c r="BT549" s="449">
        <v>71</v>
      </c>
      <c r="BU549" s="449"/>
      <c r="BV549" s="449"/>
      <c r="BW549" s="449"/>
      <c r="BX549" s="449">
        <v>1.2999999999999999E-3</v>
      </c>
      <c r="BY549" s="449"/>
      <c r="BZ549" s="449">
        <v>1030</v>
      </c>
      <c r="CA549" s="449"/>
      <c r="CB549" s="449"/>
      <c r="CC549" s="449" t="s">
        <v>883</v>
      </c>
      <c r="CD549" s="449" t="s">
        <v>879</v>
      </c>
      <c r="CE549" s="449" t="s">
        <v>880</v>
      </c>
      <c r="CF549" s="449" t="s">
        <v>231</v>
      </c>
      <c r="CG549" s="449" t="s">
        <v>884</v>
      </c>
      <c r="CH549" s="449" t="s">
        <v>885</v>
      </c>
      <c r="CI549" s="449" t="s">
        <v>195</v>
      </c>
    </row>
    <row r="550" spans="1:87" x14ac:dyDescent="0.3">
      <c r="A550">
        <f t="shared" si="31"/>
        <v>633486</v>
      </c>
      <c r="B550" t="s">
        <v>2677</v>
      </c>
      <c r="C550" s="389" t="str">
        <f t="shared" si="32"/>
        <v>633486</v>
      </c>
      <c r="D550" s="297" t="s">
        <v>436</v>
      </c>
      <c r="E550" s="435" t="s">
        <v>2352</v>
      </c>
      <c r="F550" s="435" t="s">
        <v>1607</v>
      </c>
      <c r="G550" s="435" t="s">
        <v>436</v>
      </c>
      <c r="H550" s="436">
        <v>2006</v>
      </c>
      <c r="I550" s="435" t="s">
        <v>1774</v>
      </c>
      <c r="J550" s="435" t="s">
        <v>1801</v>
      </c>
      <c r="K550" s="435" t="s">
        <v>1607</v>
      </c>
      <c r="L550" s="437">
        <v>39549</v>
      </c>
      <c r="M550" s="437">
        <v>39551</v>
      </c>
      <c r="N550" s="435" t="s">
        <v>1608</v>
      </c>
      <c r="O550" s="436">
        <v>25019</v>
      </c>
      <c r="P550" s="435" t="s">
        <v>1613</v>
      </c>
      <c r="Q550" s="439">
        <v>204</v>
      </c>
      <c r="R550" s="435" t="s">
        <v>1608</v>
      </c>
      <c r="S550" s="436">
        <v>304</v>
      </c>
      <c r="T550" s="435" t="s">
        <v>1341</v>
      </c>
      <c r="U550" s="440"/>
      <c r="V550" s="435" t="s">
        <v>250</v>
      </c>
      <c r="W550" s="435" t="s">
        <v>2650</v>
      </c>
      <c r="X550" s="436" t="b">
        <v>0</v>
      </c>
      <c r="Y550" s="435" t="s">
        <v>1341</v>
      </c>
      <c r="Z550" s="435" t="s">
        <v>1341</v>
      </c>
      <c r="AA550" t="str">
        <f t="shared" si="30"/>
        <v>MARBLEMOUNT HATCHERY</v>
      </c>
      <c r="AN550" s="449" t="s">
        <v>188</v>
      </c>
      <c r="AO550" s="449">
        <v>4.0999999999999996</v>
      </c>
      <c r="AP550" s="449">
        <v>20150327</v>
      </c>
      <c r="AQ550" s="449" t="s">
        <v>225</v>
      </c>
      <c r="AR550" s="449" t="s">
        <v>225</v>
      </c>
      <c r="AS550" s="449">
        <v>4</v>
      </c>
      <c r="AT550" s="449">
        <v>634841</v>
      </c>
      <c r="AU550" s="449">
        <v>12</v>
      </c>
      <c r="AV550" s="449"/>
      <c r="AW550" s="449"/>
      <c r="AX550" s="449" t="s">
        <v>250</v>
      </c>
      <c r="AY550" s="449">
        <v>4200900000150</v>
      </c>
      <c r="AZ550" s="449">
        <v>1</v>
      </c>
      <c r="BA550" s="449">
        <v>3</v>
      </c>
      <c r="BB550" s="449">
        <v>2008</v>
      </c>
      <c r="BC550" s="449">
        <v>20090504</v>
      </c>
      <c r="BD550" s="449">
        <v>20090504</v>
      </c>
      <c r="BE550" s="449" t="s">
        <v>347</v>
      </c>
      <c r="BF550" s="449" t="s">
        <v>348</v>
      </c>
      <c r="BG550" s="449" t="s">
        <v>349</v>
      </c>
      <c r="BH550" s="449"/>
      <c r="BI550" s="449" t="s">
        <v>192</v>
      </c>
      <c r="BJ550" s="449" t="s">
        <v>279</v>
      </c>
      <c r="BK550" s="449" t="s">
        <v>194</v>
      </c>
      <c r="BL550" s="449">
        <v>4.7699999999999996</v>
      </c>
      <c r="BM550" s="449"/>
      <c r="BN550" s="449"/>
      <c r="BO550" s="449">
        <v>5500</v>
      </c>
      <c r="BP550" s="449">
        <v>201775</v>
      </c>
      <c r="BQ550" s="449">
        <v>0</v>
      </c>
      <c r="BR550" s="449">
        <v>834</v>
      </c>
      <c r="BS550" s="449">
        <v>5500</v>
      </c>
      <c r="BT550" s="449">
        <v>834</v>
      </c>
      <c r="BU550" s="449"/>
      <c r="BV550" s="449"/>
      <c r="BW550" s="449"/>
      <c r="BX550" s="449">
        <v>4.1000000000000003E-3</v>
      </c>
      <c r="BY550" s="449"/>
      <c r="BZ550" s="449">
        <v>487</v>
      </c>
      <c r="CA550" s="449"/>
      <c r="CB550" s="449"/>
      <c r="CC550" s="449" t="s">
        <v>350</v>
      </c>
      <c r="CD550" s="449" t="s">
        <v>351</v>
      </c>
      <c r="CE550" s="449" t="s">
        <v>352</v>
      </c>
      <c r="CF550" s="449" t="s">
        <v>231</v>
      </c>
      <c r="CG550" s="449" t="s">
        <v>353</v>
      </c>
      <c r="CH550" s="449" t="s">
        <v>354</v>
      </c>
      <c r="CI550" s="449" t="s">
        <v>195</v>
      </c>
    </row>
    <row r="551" spans="1:87" x14ac:dyDescent="0.3">
      <c r="A551">
        <f t="shared" si="31"/>
        <v>633487</v>
      </c>
      <c r="B551" t="s">
        <v>2677</v>
      </c>
      <c r="C551" s="389" t="str">
        <f t="shared" si="32"/>
        <v>633487</v>
      </c>
      <c r="D551" s="297" t="s">
        <v>436</v>
      </c>
      <c r="E551" s="435" t="s">
        <v>2357</v>
      </c>
      <c r="F551" s="435" t="s">
        <v>1607</v>
      </c>
      <c r="G551" s="435" t="s">
        <v>436</v>
      </c>
      <c r="H551" s="436">
        <v>2006</v>
      </c>
      <c r="I551" s="435" t="s">
        <v>1774</v>
      </c>
      <c r="J551" s="435" t="s">
        <v>1801</v>
      </c>
      <c r="K551" s="435" t="s">
        <v>1607</v>
      </c>
      <c r="L551" s="437">
        <v>39549</v>
      </c>
      <c r="M551" s="437">
        <v>39551</v>
      </c>
      <c r="N551" s="435" t="s">
        <v>1608</v>
      </c>
      <c r="O551" s="436">
        <v>23266</v>
      </c>
      <c r="P551" s="435" t="s">
        <v>1613</v>
      </c>
      <c r="Q551" s="439">
        <v>190</v>
      </c>
      <c r="R551" s="435" t="s">
        <v>1608</v>
      </c>
      <c r="S551" s="436">
        <v>283</v>
      </c>
      <c r="T551" s="435" t="s">
        <v>1341</v>
      </c>
      <c r="U551" s="440"/>
      <c r="V551" s="435" t="s">
        <v>250</v>
      </c>
      <c r="W551" s="435" t="s">
        <v>2650</v>
      </c>
      <c r="X551" s="436" t="b">
        <v>0</v>
      </c>
      <c r="Y551" s="435" t="s">
        <v>1341</v>
      </c>
      <c r="Z551" s="435" t="s">
        <v>1341</v>
      </c>
      <c r="AA551" t="str">
        <f t="shared" si="30"/>
        <v>MARBLEMOUNT HATCHERY</v>
      </c>
      <c r="AN551" s="449" t="s">
        <v>188</v>
      </c>
      <c r="AO551" s="449">
        <v>4.0999999999999996</v>
      </c>
      <c r="AP551" s="449">
        <v>20150327</v>
      </c>
      <c r="AQ551" s="449" t="s">
        <v>225</v>
      </c>
      <c r="AR551" s="449" t="s">
        <v>225</v>
      </c>
      <c r="AS551" s="449">
        <v>4</v>
      </c>
      <c r="AT551" s="449">
        <v>634844</v>
      </c>
      <c r="AU551" s="449">
        <v>12</v>
      </c>
      <c r="AV551" s="449"/>
      <c r="AW551" s="449"/>
      <c r="AX551" s="449" t="s">
        <v>250</v>
      </c>
      <c r="AY551" s="449">
        <v>4200900000202</v>
      </c>
      <c r="AZ551" s="449">
        <v>1</v>
      </c>
      <c r="BA551" s="449">
        <v>2</v>
      </c>
      <c r="BB551" s="449">
        <v>2008</v>
      </c>
      <c r="BC551" s="449">
        <v>20090617</v>
      </c>
      <c r="BD551" s="449">
        <v>20090619</v>
      </c>
      <c r="BE551" s="449" t="s">
        <v>429</v>
      </c>
      <c r="BF551" s="449" t="s">
        <v>430</v>
      </c>
      <c r="BG551" s="449" t="s">
        <v>422</v>
      </c>
      <c r="BH551" s="449"/>
      <c r="BI551" s="449" t="s">
        <v>192</v>
      </c>
      <c r="BJ551" s="449" t="s">
        <v>279</v>
      </c>
      <c r="BK551" s="449" t="s">
        <v>237</v>
      </c>
      <c r="BL551" s="449">
        <v>6.29</v>
      </c>
      <c r="BM551" s="449">
        <v>82</v>
      </c>
      <c r="BN551" s="449"/>
      <c r="BO551" s="449">
        <v>5000</v>
      </c>
      <c r="BP551" s="449">
        <v>201194</v>
      </c>
      <c r="BQ551" s="449"/>
      <c r="BR551" s="449"/>
      <c r="BS551" s="449">
        <v>5000</v>
      </c>
      <c r="BT551" s="449">
        <v>808</v>
      </c>
      <c r="BU551" s="449"/>
      <c r="BV551" s="449"/>
      <c r="BW551" s="449"/>
      <c r="BX551" s="449">
        <v>4.0000000000000001E-3</v>
      </c>
      <c r="BY551" s="449"/>
      <c r="BZ551" s="449">
        <v>501</v>
      </c>
      <c r="CA551" s="449"/>
      <c r="CB551" s="449"/>
      <c r="CC551" s="449" t="s">
        <v>431</v>
      </c>
      <c r="CD551" s="449" t="s">
        <v>432</v>
      </c>
      <c r="CE551" s="449" t="s">
        <v>426</v>
      </c>
      <c r="CF551" s="449" t="s">
        <v>231</v>
      </c>
      <c r="CG551" s="449" t="s">
        <v>427</v>
      </c>
      <c r="CH551" s="449" t="s">
        <v>428</v>
      </c>
      <c r="CI551" s="449" t="s">
        <v>195</v>
      </c>
    </row>
    <row r="552" spans="1:87" x14ac:dyDescent="0.3">
      <c r="A552">
        <f t="shared" si="31"/>
        <v>633488</v>
      </c>
      <c r="B552" t="s">
        <v>2677</v>
      </c>
      <c r="C552" s="389" t="str">
        <f t="shared" si="32"/>
        <v>633488</v>
      </c>
      <c r="D552" s="297" t="s">
        <v>436</v>
      </c>
      <c r="E552" s="435" t="s">
        <v>2356</v>
      </c>
      <c r="F552" s="435" t="s">
        <v>1607</v>
      </c>
      <c r="G552" s="435" t="s">
        <v>436</v>
      </c>
      <c r="H552" s="436">
        <v>2006</v>
      </c>
      <c r="I552" s="435" t="s">
        <v>1774</v>
      </c>
      <c r="J552" s="435" t="s">
        <v>1801</v>
      </c>
      <c r="K552" s="435" t="s">
        <v>1607</v>
      </c>
      <c r="L552" s="437">
        <v>39549</v>
      </c>
      <c r="M552" s="437">
        <v>39551</v>
      </c>
      <c r="N552" s="435" t="s">
        <v>1608</v>
      </c>
      <c r="O552" s="436">
        <v>21794</v>
      </c>
      <c r="P552" s="435" t="s">
        <v>1613</v>
      </c>
      <c r="Q552" s="439">
        <v>178</v>
      </c>
      <c r="R552" s="435" t="s">
        <v>1608</v>
      </c>
      <c r="S552" s="436">
        <v>265</v>
      </c>
      <c r="T552" s="435" t="s">
        <v>1341</v>
      </c>
      <c r="U552" s="440"/>
      <c r="V552" s="435" t="s">
        <v>250</v>
      </c>
      <c r="W552" s="435" t="s">
        <v>2650</v>
      </c>
      <c r="X552" s="436" t="b">
        <v>0</v>
      </c>
      <c r="Y552" s="435" t="s">
        <v>1341</v>
      </c>
      <c r="Z552" s="435" t="s">
        <v>1341</v>
      </c>
      <c r="AA552" t="str">
        <f t="shared" si="30"/>
        <v>MARBLEMOUNT HATCHERY</v>
      </c>
      <c r="AN552" s="449" t="s">
        <v>188</v>
      </c>
      <c r="AO552" s="449">
        <v>4.0999999999999996</v>
      </c>
      <c r="AP552" s="449">
        <v>20150327</v>
      </c>
      <c r="AQ552" s="449" t="s">
        <v>225</v>
      </c>
      <c r="AR552" s="449" t="s">
        <v>225</v>
      </c>
      <c r="AS552" s="449">
        <v>4</v>
      </c>
      <c r="AT552" s="449">
        <v>634864</v>
      </c>
      <c r="AU552" s="449">
        <v>12</v>
      </c>
      <c r="AV552" s="449"/>
      <c r="AW552" s="449"/>
      <c r="AX552" s="449" t="s">
        <v>250</v>
      </c>
      <c r="AY552" s="449">
        <v>4200900000280</v>
      </c>
      <c r="AZ552" s="449">
        <v>1</v>
      </c>
      <c r="BA552" s="449">
        <v>3</v>
      </c>
      <c r="BB552" s="449">
        <v>2008</v>
      </c>
      <c r="BC552" s="449">
        <v>20090524</v>
      </c>
      <c r="BD552" s="449">
        <v>20090601</v>
      </c>
      <c r="BE552" s="449" t="s">
        <v>251</v>
      </c>
      <c r="BF552" s="449" t="s">
        <v>252</v>
      </c>
      <c r="BG552" s="449" t="s">
        <v>253</v>
      </c>
      <c r="BH552" s="449"/>
      <c r="BI552" s="449" t="s">
        <v>192</v>
      </c>
      <c r="BJ552" s="449" t="s">
        <v>279</v>
      </c>
      <c r="BK552" s="449" t="s">
        <v>194</v>
      </c>
      <c r="BL552" s="449">
        <v>6.12</v>
      </c>
      <c r="BM552" s="449">
        <v>81</v>
      </c>
      <c r="BN552" s="449"/>
      <c r="BO552" s="449">
        <v>5000</v>
      </c>
      <c r="BP552" s="449">
        <v>191808</v>
      </c>
      <c r="BQ552" s="449">
        <v>0</v>
      </c>
      <c r="BR552" s="449">
        <v>687</v>
      </c>
      <c r="BS552" s="449">
        <v>5000</v>
      </c>
      <c r="BT552" s="449">
        <v>9599</v>
      </c>
      <c r="BU552" s="449"/>
      <c r="BV552" s="449"/>
      <c r="BW552" s="449"/>
      <c r="BX552" s="449">
        <v>4.7500000000000001E-2</v>
      </c>
      <c r="BY552" s="449"/>
      <c r="BZ552" s="449">
        <v>1770</v>
      </c>
      <c r="CA552" s="449"/>
      <c r="CB552" s="449"/>
      <c r="CC552" s="449" t="s">
        <v>255</v>
      </c>
      <c r="CD552" s="449" t="s">
        <v>256</v>
      </c>
      <c r="CE552" s="449" t="s">
        <v>255</v>
      </c>
      <c r="CF552" s="449" t="s">
        <v>231</v>
      </c>
      <c r="CG552" s="449" t="s">
        <v>232</v>
      </c>
      <c r="CH552" s="449" t="s">
        <v>257</v>
      </c>
      <c r="CI552" s="449" t="s">
        <v>195</v>
      </c>
    </row>
    <row r="553" spans="1:87" x14ac:dyDescent="0.3">
      <c r="A553">
        <f t="shared" si="31"/>
        <v>634373</v>
      </c>
      <c r="B553" t="s">
        <v>2677</v>
      </c>
      <c r="C553" s="389" t="str">
        <f t="shared" si="32"/>
        <v>634373</v>
      </c>
      <c r="D553" s="297" t="s">
        <v>436</v>
      </c>
      <c r="E553" s="435" t="s">
        <v>2350</v>
      </c>
      <c r="F553" s="435" t="s">
        <v>1607</v>
      </c>
      <c r="G553" s="435" t="s">
        <v>436</v>
      </c>
      <c r="H553" s="436">
        <v>2007</v>
      </c>
      <c r="I553" s="435" t="s">
        <v>1774</v>
      </c>
      <c r="J553" s="435" t="s">
        <v>1801</v>
      </c>
      <c r="K553" s="435" t="s">
        <v>1607</v>
      </c>
      <c r="L553" s="437">
        <v>39904</v>
      </c>
      <c r="M553" s="437">
        <v>39905</v>
      </c>
      <c r="N553" s="435" t="s">
        <v>1608</v>
      </c>
      <c r="O553" s="436">
        <v>58503</v>
      </c>
      <c r="P553" s="435" t="s">
        <v>1341</v>
      </c>
      <c r="Q553" s="441"/>
      <c r="R553" s="435" t="s">
        <v>1608</v>
      </c>
      <c r="S553" s="436">
        <v>229</v>
      </c>
      <c r="T553" s="435" t="s">
        <v>1341</v>
      </c>
      <c r="U553" s="440"/>
      <c r="V553" s="435" t="s">
        <v>250</v>
      </c>
      <c r="W553" s="435" t="s">
        <v>1798</v>
      </c>
      <c r="X553" s="436" t="b">
        <v>0</v>
      </c>
      <c r="Y553" s="435" t="s">
        <v>1341</v>
      </c>
      <c r="Z553" s="435" t="s">
        <v>1341</v>
      </c>
      <c r="AA553" t="str">
        <f t="shared" si="30"/>
        <v>MARBLEMOUNT HATCHERY</v>
      </c>
      <c r="AN553" s="449" t="s">
        <v>188</v>
      </c>
      <c r="AO553" s="449">
        <v>4.0999999999999996</v>
      </c>
      <c r="AP553" s="449">
        <v>20150327</v>
      </c>
      <c r="AQ553" s="449" t="s">
        <v>225</v>
      </c>
      <c r="AR553" s="449" t="s">
        <v>225</v>
      </c>
      <c r="AS553" s="449">
        <v>4</v>
      </c>
      <c r="AT553" s="449">
        <v>634867</v>
      </c>
      <c r="AU553" s="449">
        <v>12</v>
      </c>
      <c r="AV553" s="449"/>
      <c r="AW553" s="449"/>
      <c r="AX553" s="449"/>
      <c r="AY553" s="449"/>
      <c r="AZ553" s="449">
        <v>1</v>
      </c>
      <c r="BA553" s="449">
        <v>3</v>
      </c>
      <c r="BB553" s="449">
        <v>2008</v>
      </c>
      <c r="BC553" s="449">
        <v>20090530</v>
      </c>
      <c r="BD553" s="449">
        <v>20090530</v>
      </c>
      <c r="BE553" s="449" t="s">
        <v>494</v>
      </c>
      <c r="BF553" s="449" t="s">
        <v>495</v>
      </c>
      <c r="BG553" s="449" t="s">
        <v>496</v>
      </c>
      <c r="BH553" s="449"/>
      <c r="BI553" s="449" t="s">
        <v>192</v>
      </c>
      <c r="BJ553" s="449" t="s">
        <v>193</v>
      </c>
      <c r="BK553" s="449" t="s">
        <v>194</v>
      </c>
      <c r="BL553" s="449">
        <v>5.89</v>
      </c>
      <c r="BM553" s="449">
        <v>79</v>
      </c>
      <c r="BN553" s="449"/>
      <c r="BO553" s="449">
        <v>5000</v>
      </c>
      <c r="BP553" s="449">
        <v>199801</v>
      </c>
      <c r="BQ553" s="449"/>
      <c r="BR553" s="449"/>
      <c r="BS553" s="449">
        <v>5000</v>
      </c>
      <c r="BT553" s="449">
        <v>1530</v>
      </c>
      <c r="BU553" s="449"/>
      <c r="BV553" s="449"/>
      <c r="BW553" s="449"/>
      <c r="BX553" s="449">
        <v>7.6E-3</v>
      </c>
      <c r="BY553" s="449"/>
      <c r="BZ553" s="449">
        <v>525</v>
      </c>
      <c r="CA553" s="449"/>
      <c r="CB553" s="449"/>
      <c r="CC553" s="449" t="s">
        <v>498</v>
      </c>
      <c r="CD553" s="449" t="s">
        <v>499</v>
      </c>
      <c r="CE553" s="449" t="s">
        <v>498</v>
      </c>
      <c r="CF553" s="449" t="s">
        <v>231</v>
      </c>
      <c r="CG553" s="449" t="s">
        <v>500</v>
      </c>
      <c r="CH553" s="449" t="s">
        <v>501</v>
      </c>
      <c r="CI553" s="449" t="s">
        <v>195</v>
      </c>
    </row>
    <row r="554" spans="1:87" x14ac:dyDescent="0.3">
      <c r="A554">
        <f t="shared" si="31"/>
        <v>634769</v>
      </c>
      <c r="B554" t="s">
        <v>2677</v>
      </c>
      <c r="C554" s="389" t="str">
        <f t="shared" si="32"/>
        <v>634769</v>
      </c>
      <c r="D554" s="297" t="s">
        <v>436</v>
      </c>
      <c r="E554" s="435" t="s">
        <v>1802</v>
      </c>
      <c r="F554" s="435" t="s">
        <v>1607</v>
      </c>
      <c r="G554" s="435" t="s">
        <v>436</v>
      </c>
      <c r="H554" s="436">
        <v>2008</v>
      </c>
      <c r="I554" s="435" t="s">
        <v>1774</v>
      </c>
      <c r="J554" s="435" t="s">
        <v>1801</v>
      </c>
      <c r="K554" s="435" t="s">
        <v>1607</v>
      </c>
      <c r="L554" s="437">
        <v>40282</v>
      </c>
      <c r="M554" s="437">
        <v>40284</v>
      </c>
      <c r="N554" s="435" t="s">
        <v>1608</v>
      </c>
      <c r="O554" s="436">
        <v>76752</v>
      </c>
      <c r="P554" s="435" t="s">
        <v>1613</v>
      </c>
      <c r="Q554" s="436">
        <v>308</v>
      </c>
      <c r="R554" s="435" t="s">
        <v>1341</v>
      </c>
      <c r="S554" s="441"/>
      <c r="T554" s="435" t="s">
        <v>1341</v>
      </c>
      <c r="U554" s="441"/>
      <c r="V554" s="435" t="s">
        <v>250</v>
      </c>
      <c r="W554" s="435" t="s">
        <v>1803</v>
      </c>
      <c r="X554" s="436" t="b">
        <v>0</v>
      </c>
      <c r="Y554" s="435" t="s">
        <v>1341</v>
      </c>
      <c r="Z554" s="435" t="s">
        <v>1341</v>
      </c>
      <c r="AA554" t="str">
        <f t="shared" si="30"/>
        <v>MARBLEMOUNT HATCHERY</v>
      </c>
      <c r="AN554" s="449" t="s">
        <v>188</v>
      </c>
      <c r="AO554" s="449">
        <v>4.0999999999999996</v>
      </c>
      <c r="AP554" s="449">
        <v>20150327</v>
      </c>
      <c r="AQ554" s="449" t="s">
        <v>225</v>
      </c>
      <c r="AR554" s="449" t="s">
        <v>225</v>
      </c>
      <c r="AS554" s="449">
        <v>4</v>
      </c>
      <c r="AT554" s="449">
        <v>634870</v>
      </c>
      <c r="AU554" s="449">
        <v>12</v>
      </c>
      <c r="AV554" s="449"/>
      <c r="AW554" s="449"/>
      <c r="AX554" s="449" t="s">
        <v>250</v>
      </c>
      <c r="AY554" s="449">
        <v>4200900000440</v>
      </c>
      <c r="AZ554" s="449">
        <v>1</v>
      </c>
      <c r="BA554" s="449">
        <v>3</v>
      </c>
      <c r="BB554" s="449">
        <v>2008</v>
      </c>
      <c r="BC554" s="449">
        <v>20090608</v>
      </c>
      <c r="BD554" s="449">
        <v>20090609</v>
      </c>
      <c r="BE554" s="449" t="s">
        <v>1235</v>
      </c>
      <c r="BF554" s="449" t="s">
        <v>1236</v>
      </c>
      <c r="BG554" s="449" t="s">
        <v>1237</v>
      </c>
      <c r="BH554" s="449"/>
      <c r="BI554" s="449" t="s">
        <v>192</v>
      </c>
      <c r="BJ554" s="449"/>
      <c r="BK554" s="449" t="s">
        <v>194</v>
      </c>
      <c r="BL554" s="449">
        <v>5.66</v>
      </c>
      <c r="BM554" s="449">
        <v>87</v>
      </c>
      <c r="BN554" s="449"/>
      <c r="BO554" s="449">
        <v>5000</v>
      </c>
      <c r="BP554" s="449">
        <v>197835</v>
      </c>
      <c r="BQ554" s="449">
        <v>0</v>
      </c>
      <c r="BR554" s="449">
        <v>2509</v>
      </c>
      <c r="BS554" s="449">
        <v>5000</v>
      </c>
      <c r="BT554" s="449">
        <v>361</v>
      </c>
      <c r="BU554" s="449"/>
      <c r="BV554" s="449"/>
      <c r="BW554" s="449"/>
      <c r="BX554" s="449">
        <v>1.8E-3</v>
      </c>
      <c r="BY554" s="449"/>
      <c r="BZ554" s="449">
        <v>1122</v>
      </c>
      <c r="CA554" s="449"/>
      <c r="CB554" s="449"/>
      <c r="CC554" s="449" t="s">
        <v>1238</v>
      </c>
      <c r="CD554" s="449" t="s">
        <v>1239</v>
      </c>
      <c r="CE554" s="449" t="s">
        <v>1240</v>
      </c>
      <c r="CF554" s="449" t="s">
        <v>231</v>
      </c>
      <c r="CG554" s="449" t="s">
        <v>1227</v>
      </c>
      <c r="CH554" s="449" t="s">
        <v>1241</v>
      </c>
      <c r="CI554" s="449" t="s">
        <v>195</v>
      </c>
    </row>
    <row r="555" spans="1:87" x14ac:dyDescent="0.3">
      <c r="A555">
        <f t="shared" si="31"/>
        <v>633381</v>
      </c>
      <c r="B555" t="s">
        <v>2677</v>
      </c>
      <c r="C555" s="389" t="str">
        <f t="shared" si="32"/>
        <v>633381</v>
      </c>
      <c r="D555" s="455" t="s">
        <v>1484</v>
      </c>
      <c r="E555" s="435" t="s">
        <v>2362</v>
      </c>
      <c r="F555" s="435" t="s">
        <v>1607</v>
      </c>
      <c r="G555" s="435" t="s">
        <v>1484</v>
      </c>
      <c r="H555" s="436">
        <v>2005</v>
      </c>
      <c r="I555" s="435" t="s">
        <v>1814</v>
      </c>
      <c r="J555" s="435" t="s">
        <v>1815</v>
      </c>
      <c r="K555" s="435" t="s">
        <v>1668</v>
      </c>
      <c r="L555" s="437">
        <v>38869</v>
      </c>
      <c r="M555" s="437">
        <v>38885</v>
      </c>
      <c r="N555" s="435" t="s">
        <v>1608</v>
      </c>
      <c r="O555" s="436">
        <v>204637</v>
      </c>
      <c r="P555" s="435" t="s">
        <v>1613</v>
      </c>
      <c r="Q555" s="436">
        <v>1198</v>
      </c>
      <c r="R555" s="435" t="s">
        <v>1608</v>
      </c>
      <c r="S555" s="436">
        <v>801</v>
      </c>
      <c r="T555" s="435" t="s">
        <v>1341</v>
      </c>
      <c r="U555" s="438"/>
      <c r="V555" s="435" t="s">
        <v>250</v>
      </c>
      <c r="W555" s="435" t="s">
        <v>2646</v>
      </c>
      <c r="X555" s="436" t="b">
        <v>0</v>
      </c>
      <c r="Y555" s="435" t="s">
        <v>1341</v>
      </c>
      <c r="Z555" s="435" t="s">
        <v>1341</v>
      </c>
      <c r="AA555" t="str">
        <f t="shared" si="30"/>
        <v>WALLACE R HATCHERY</v>
      </c>
      <c r="AN555" s="449" t="s">
        <v>188</v>
      </c>
      <c r="AO555" s="449">
        <v>4.0999999999999996</v>
      </c>
      <c r="AP555" s="449">
        <v>20150327</v>
      </c>
      <c r="AQ555" s="449" t="s">
        <v>225</v>
      </c>
      <c r="AR555" s="449" t="s">
        <v>225</v>
      </c>
      <c r="AS555" s="449">
        <v>4</v>
      </c>
      <c r="AT555" s="449">
        <v>634873</v>
      </c>
      <c r="AU555" s="449">
        <v>12</v>
      </c>
      <c r="AV555" s="449"/>
      <c r="AW555" s="449"/>
      <c r="AX555" s="449" t="s">
        <v>250</v>
      </c>
      <c r="AY555" s="449">
        <v>4200900000229</v>
      </c>
      <c r="AZ555" s="449">
        <v>1</v>
      </c>
      <c r="BA555" s="449">
        <v>3</v>
      </c>
      <c r="BB555" s="449">
        <v>2008</v>
      </c>
      <c r="BC555" s="449">
        <v>20090515</v>
      </c>
      <c r="BD555" s="449">
        <v>20090519</v>
      </c>
      <c r="BE555" s="449" t="s">
        <v>509</v>
      </c>
      <c r="BF555" s="449" t="s">
        <v>510</v>
      </c>
      <c r="BG555" s="449" t="s">
        <v>504</v>
      </c>
      <c r="BH555" s="449"/>
      <c r="BI555" s="449" t="s">
        <v>192</v>
      </c>
      <c r="BJ555" s="449" t="s">
        <v>279</v>
      </c>
      <c r="BK555" s="449" t="s">
        <v>194</v>
      </c>
      <c r="BL555" s="449">
        <v>6.21</v>
      </c>
      <c r="BM555" s="449">
        <v>85</v>
      </c>
      <c r="BN555" s="449"/>
      <c r="BO555" s="449">
        <v>5000</v>
      </c>
      <c r="BP555" s="449">
        <v>226984</v>
      </c>
      <c r="BQ555" s="449"/>
      <c r="BR555" s="449"/>
      <c r="BS555" s="449">
        <v>5000</v>
      </c>
      <c r="BT555" s="449">
        <v>432</v>
      </c>
      <c r="BU555" s="449"/>
      <c r="BV555" s="449"/>
      <c r="BW555" s="449"/>
      <c r="BX555" s="449">
        <v>1.9E-3</v>
      </c>
      <c r="BY555" s="449"/>
      <c r="BZ555" s="449">
        <v>1587</v>
      </c>
      <c r="CA555" s="449"/>
      <c r="CB555" s="449"/>
      <c r="CC555" s="449" t="s">
        <v>511</v>
      </c>
      <c r="CD555" s="449" t="s">
        <v>512</v>
      </c>
      <c r="CE555" s="449" t="s">
        <v>508</v>
      </c>
      <c r="CF555" s="449" t="s">
        <v>231</v>
      </c>
      <c r="CG555" s="449" t="s">
        <v>500</v>
      </c>
      <c r="CH555" s="449" t="s">
        <v>501</v>
      </c>
      <c r="CI555" s="449" t="s">
        <v>195</v>
      </c>
    </row>
    <row r="556" spans="1:87" x14ac:dyDescent="0.3">
      <c r="A556">
        <f t="shared" si="31"/>
        <v>633887</v>
      </c>
      <c r="B556" t="s">
        <v>2677</v>
      </c>
      <c r="C556" s="389" t="str">
        <f t="shared" si="32"/>
        <v>633887</v>
      </c>
      <c r="D556" s="455" t="s">
        <v>1484</v>
      </c>
      <c r="E556" s="435" t="s">
        <v>2360</v>
      </c>
      <c r="F556" s="435" t="s">
        <v>1607</v>
      </c>
      <c r="G556" s="435" t="s">
        <v>1484</v>
      </c>
      <c r="H556" s="436">
        <v>2006</v>
      </c>
      <c r="I556" s="435" t="s">
        <v>1814</v>
      </c>
      <c r="J556" s="435" t="s">
        <v>1815</v>
      </c>
      <c r="K556" s="435" t="s">
        <v>1668</v>
      </c>
      <c r="L556" s="437">
        <v>39244</v>
      </c>
      <c r="M556" s="437">
        <v>39247</v>
      </c>
      <c r="N556" s="435" t="s">
        <v>1608</v>
      </c>
      <c r="O556" s="436">
        <v>205344</v>
      </c>
      <c r="P556" s="435" t="s">
        <v>1341</v>
      </c>
      <c r="Q556" s="440"/>
      <c r="R556" s="435" t="s">
        <v>1608</v>
      </c>
      <c r="S556" s="436">
        <v>804</v>
      </c>
      <c r="T556" s="435" t="s">
        <v>1341</v>
      </c>
      <c r="U556" s="438"/>
      <c r="V556" s="435" t="s">
        <v>250</v>
      </c>
      <c r="W556" s="435" t="s">
        <v>2647</v>
      </c>
      <c r="X556" s="436" t="b">
        <v>0</v>
      </c>
      <c r="Y556" s="435" t="s">
        <v>1341</v>
      </c>
      <c r="Z556" s="435" t="s">
        <v>1341</v>
      </c>
      <c r="AA556" t="str">
        <f t="shared" si="30"/>
        <v>WALLACE R HATCHERY</v>
      </c>
      <c r="AN556" s="449" t="s">
        <v>188</v>
      </c>
      <c r="AO556" s="449">
        <v>4.0999999999999996</v>
      </c>
      <c r="AP556" s="449">
        <v>20150327</v>
      </c>
      <c r="AQ556" s="449" t="s">
        <v>225</v>
      </c>
      <c r="AR556" s="449" t="s">
        <v>225</v>
      </c>
      <c r="AS556" s="449">
        <v>4</v>
      </c>
      <c r="AT556" s="449">
        <v>634876</v>
      </c>
      <c r="AU556" s="449">
        <v>12</v>
      </c>
      <c r="AV556" s="449"/>
      <c r="AW556" s="449"/>
      <c r="AX556" s="449"/>
      <c r="AY556" s="449"/>
      <c r="AZ556" s="449">
        <v>1</v>
      </c>
      <c r="BA556" s="449">
        <v>2</v>
      </c>
      <c r="BB556" s="449">
        <v>2008</v>
      </c>
      <c r="BC556" s="449">
        <v>20090511</v>
      </c>
      <c r="BD556" s="449">
        <v>20090520</v>
      </c>
      <c r="BE556" s="449" t="s">
        <v>896</v>
      </c>
      <c r="BF556" s="449" t="s">
        <v>891</v>
      </c>
      <c r="BG556" s="449" t="s">
        <v>892</v>
      </c>
      <c r="BH556" s="449"/>
      <c r="BI556" s="449" t="s">
        <v>192</v>
      </c>
      <c r="BJ556" s="449" t="s">
        <v>193</v>
      </c>
      <c r="BK556" s="449" t="s">
        <v>237</v>
      </c>
      <c r="BL556" s="449">
        <v>8.57</v>
      </c>
      <c r="BM556" s="449">
        <v>88</v>
      </c>
      <c r="BN556" s="449"/>
      <c r="BO556" s="449">
        <v>5000</v>
      </c>
      <c r="BP556" s="449">
        <v>415129</v>
      </c>
      <c r="BQ556" s="449">
        <v>0</v>
      </c>
      <c r="BR556" s="449">
        <v>1922</v>
      </c>
      <c r="BS556" s="449">
        <v>5000</v>
      </c>
      <c r="BT556" s="449">
        <v>10080</v>
      </c>
      <c r="BU556" s="449"/>
      <c r="BV556" s="449"/>
      <c r="BW556" s="449"/>
      <c r="BX556" s="449">
        <v>2.3599999999999999E-2</v>
      </c>
      <c r="BY556" s="449"/>
      <c r="BZ556" s="449">
        <v>1101</v>
      </c>
      <c r="CA556" s="449"/>
      <c r="CB556" s="449" t="s">
        <v>1929</v>
      </c>
      <c r="CC556" s="449" t="s">
        <v>898</v>
      </c>
      <c r="CD556" s="449" t="s">
        <v>893</v>
      </c>
      <c r="CE556" s="449" t="s">
        <v>893</v>
      </c>
      <c r="CF556" s="449" t="s">
        <v>231</v>
      </c>
      <c r="CG556" s="449" t="s">
        <v>884</v>
      </c>
      <c r="CH556" s="449" t="s">
        <v>899</v>
      </c>
      <c r="CI556" s="449" t="s">
        <v>195</v>
      </c>
    </row>
    <row r="557" spans="1:87" x14ac:dyDescent="0.3">
      <c r="A557">
        <f t="shared" si="31"/>
        <v>634281</v>
      </c>
      <c r="B557" t="s">
        <v>2677</v>
      </c>
      <c r="C557" s="389" t="str">
        <f t="shared" si="32"/>
        <v>634281</v>
      </c>
      <c r="D557" s="455" t="s">
        <v>1484</v>
      </c>
      <c r="E557" s="435" t="s">
        <v>2358</v>
      </c>
      <c r="F557" s="435" t="s">
        <v>1607</v>
      </c>
      <c r="G557" s="435" t="s">
        <v>1484</v>
      </c>
      <c r="H557" s="436">
        <v>2007</v>
      </c>
      <c r="I557" s="435" t="s">
        <v>1814</v>
      </c>
      <c r="J557" s="435" t="s">
        <v>1815</v>
      </c>
      <c r="K557" s="435" t="s">
        <v>1668</v>
      </c>
      <c r="L557" s="437">
        <v>39622</v>
      </c>
      <c r="M557" s="437">
        <v>39624</v>
      </c>
      <c r="N557" s="435" t="s">
        <v>1608</v>
      </c>
      <c r="O557" s="436">
        <v>199858</v>
      </c>
      <c r="P557" s="435" t="s">
        <v>1613</v>
      </c>
      <c r="Q557" s="436">
        <v>421</v>
      </c>
      <c r="R557" s="435" t="s">
        <v>1341</v>
      </c>
      <c r="S557" s="440"/>
      <c r="T557" s="435" t="s">
        <v>1341</v>
      </c>
      <c r="U557" s="441"/>
      <c r="V557" s="435" t="s">
        <v>250</v>
      </c>
      <c r="W557" s="435" t="s">
        <v>2650</v>
      </c>
      <c r="X557" s="436" t="b">
        <v>0</v>
      </c>
      <c r="Y557" s="435" t="s">
        <v>1341</v>
      </c>
      <c r="Z557" s="435" t="s">
        <v>1341</v>
      </c>
      <c r="AA557" t="str">
        <f t="shared" si="30"/>
        <v>WALLACE R HATCHERY</v>
      </c>
      <c r="AN557" s="449" t="s">
        <v>188</v>
      </c>
      <c r="AO557" s="449">
        <v>4.0999999999999996</v>
      </c>
      <c r="AP557" s="449">
        <v>20150327</v>
      </c>
      <c r="AQ557" s="449" t="s">
        <v>225</v>
      </c>
      <c r="AR557" s="449" t="s">
        <v>225</v>
      </c>
      <c r="AS557" s="449">
        <v>4</v>
      </c>
      <c r="AT557" s="449">
        <v>634995</v>
      </c>
      <c r="AU557" s="449">
        <v>12</v>
      </c>
      <c r="AV557" s="449"/>
      <c r="AW557" s="449"/>
      <c r="AX557" s="449"/>
      <c r="AY557" s="449"/>
      <c r="AZ557" s="449">
        <v>1</v>
      </c>
      <c r="BA557" s="449">
        <v>3</v>
      </c>
      <c r="BB557" s="449">
        <v>2008</v>
      </c>
      <c r="BC557" s="449">
        <v>20090602</v>
      </c>
      <c r="BD557" s="449">
        <v>20090602</v>
      </c>
      <c r="BE557" s="449" t="s">
        <v>983</v>
      </c>
      <c r="BF557" s="449" t="s">
        <v>974</v>
      </c>
      <c r="BG557" s="449" t="s">
        <v>984</v>
      </c>
      <c r="BH557" s="449"/>
      <c r="BI557" s="449" t="s">
        <v>192</v>
      </c>
      <c r="BJ557" s="449" t="s">
        <v>193</v>
      </c>
      <c r="BK557" s="449" t="s">
        <v>194</v>
      </c>
      <c r="BL557" s="449">
        <v>8.77</v>
      </c>
      <c r="BM557" s="449">
        <v>91</v>
      </c>
      <c r="BN557" s="449"/>
      <c r="BO557" s="449">
        <v>5000</v>
      </c>
      <c r="BP557" s="449">
        <v>191403</v>
      </c>
      <c r="BQ557" s="449">
        <v>0</v>
      </c>
      <c r="BR557" s="449">
        <v>1064</v>
      </c>
      <c r="BS557" s="449">
        <v>5000</v>
      </c>
      <c r="BT557" s="449">
        <v>8228</v>
      </c>
      <c r="BU557" s="449"/>
      <c r="BV557" s="449"/>
      <c r="BW557" s="449"/>
      <c r="BX557" s="449">
        <v>4.1000000000000002E-2</v>
      </c>
      <c r="BY557" s="449"/>
      <c r="BZ557" s="449">
        <v>1707</v>
      </c>
      <c r="CA557" s="449"/>
      <c r="CB557" s="449"/>
      <c r="CC557" s="449" t="s">
        <v>985</v>
      </c>
      <c r="CD557" s="449" t="s">
        <v>977</v>
      </c>
      <c r="CE557" s="449" t="s">
        <v>977</v>
      </c>
      <c r="CF557" s="449" t="s">
        <v>231</v>
      </c>
      <c r="CG557" s="449" t="s">
        <v>978</v>
      </c>
      <c r="CH557" s="449" t="s">
        <v>979</v>
      </c>
      <c r="CI557" s="449" t="s">
        <v>195</v>
      </c>
    </row>
    <row r="558" spans="1:87" x14ac:dyDescent="0.3">
      <c r="A558">
        <f t="shared" si="31"/>
        <v>634844</v>
      </c>
      <c r="B558" t="s">
        <v>2677</v>
      </c>
      <c r="C558" s="389" t="str">
        <f t="shared" si="32"/>
        <v>634844</v>
      </c>
      <c r="D558" s="455" t="s">
        <v>1484</v>
      </c>
      <c r="E558" s="435" t="s">
        <v>1813</v>
      </c>
      <c r="F558" s="435" t="s">
        <v>1607</v>
      </c>
      <c r="G558" s="435" t="s">
        <v>1484</v>
      </c>
      <c r="H558" s="436">
        <v>2008</v>
      </c>
      <c r="I558" s="435" t="s">
        <v>1814</v>
      </c>
      <c r="J558" s="435" t="s">
        <v>1815</v>
      </c>
      <c r="K558" s="435" t="s">
        <v>1668</v>
      </c>
      <c r="L558" s="437">
        <v>39981</v>
      </c>
      <c r="M558" s="437">
        <v>39983</v>
      </c>
      <c r="N558" s="435" t="s">
        <v>1608</v>
      </c>
      <c r="O558" s="436">
        <v>201194</v>
      </c>
      <c r="P558" s="435" t="s">
        <v>1341</v>
      </c>
      <c r="Q558" s="441"/>
      <c r="R558" s="435" t="s">
        <v>1608</v>
      </c>
      <c r="S558" s="436">
        <v>808</v>
      </c>
      <c r="T558" s="435" t="s">
        <v>1341</v>
      </c>
      <c r="U558" s="438"/>
      <c r="V558" s="435" t="s">
        <v>250</v>
      </c>
      <c r="W558" s="435" t="s">
        <v>1798</v>
      </c>
      <c r="X558" s="436" t="b">
        <v>0</v>
      </c>
      <c r="Y558" s="435" t="s">
        <v>1341</v>
      </c>
      <c r="Z558" s="435" t="s">
        <v>1341</v>
      </c>
      <c r="AA558" t="str">
        <f t="shared" si="30"/>
        <v>WALLACE R HATCHERY</v>
      </c>
      <c r="AN558" s="449" t="s">
        <v>188</v>
      </c>
      <c r="AO558" s="449">
        <v>4.0999999999999996</v>
      </c>
      <c r="AP558" s="449">
        <v>20150327</v>
      </c>
      <c r="AQ558" s="449" t="s">
        <v>225</v>
      </c>
      <c r="AR558" s="449" t="s">
        <v>452</v>
      </c>
      <c r="AS558" s="449">
        <v>4</v>
      </c>
      <c r="AT558" s="449">
        <v>635081</v>
      </c>
      <c r="AU558" s="449">
        <v>12</v>
      </c>
      <c r="AV558" s="449"/>
      <c r="AW558" s="449"/>
      <c r="AX558" s="449"/>
      <c r="AY558" s="449"/>
      <c r="AZ558" s="449">
        <v>1</v>
      </c>
      <c r="BA558" s="449">
        <v>3</v>
      </c>
      <c r="BB558" s="449">
        <v>2008</v>
      </c>
      <c r="BC558" s="449">
        <v>20090511</v>
      </c>
      <c r="BD558" s="449">
        <v>20090531</v>
      </c>
      <c r="BE558" s="449" t="s">
        <v>680</v>
      </c>
      <c r="BF558" s="449" t="s">
        <v>681</v>
      </c>
      <c r="BG558" s="449" t="s">
        <v>349</v>
      </c>
      <c r="BH558" s="449"/>
      <c r="BI558" s="449" t="s">
        <v>192</v>
      </c>
      <c r="BJ558" s="449" t="s">
        <v>193</v>
      </c>
      <c r="BK558" s="449"/>
      <c r="BL558" s="449">
        <v>6.04</v>
      </c>
      <c r="BM558" s="449">
        <v>104</v>
      </c>
      <c r="BN558" s="449"/>
      <c r="BO558" s="449">
        <v>5000</v>
      </c>
      <c r="BP558" s="449">
        <v>114348</v>
      </c>
      <c r="BQ558" s="449"/>
      <c r="BR558" s="449"/>
      <c r="BS558" s="449">
        <v>5000</v>
      </c>
      <c r="BT558" s="449">
        <v>1506</v>
      </c>
      <c r="BU558" s="449"/>
      <c r="BV558" s="449"/>
      <c r="BW558" s="449"/>
      <c r="BX558" s="449">
        <v>1.2999999999999999E-2</v>
      </c>
      <c r="BY558" s="449"/>
      <c r="BZ558" s="449"/>
      <c r="CA558" s="449"/>
      <c r="CB558" s="449" t="s">
        <v>685</v>
      </c>
      <c r="CC558" s="449" t="s">
        <v>682</v>
      </c>
      <c r="CD558" s="449" t="s">
        <v>683</v>
      </c>
      <c r="CE558" s="449" t="s">
        <v>352</v>
      </c>
      <c r="CF558" s="449" t="s">
        <v>231</v>
      </c>
      <c r="CG558" s="449" t="s">
        <v>353</v>
      </c>
      <c r="CH558" s="449" t="s">
        <v>684</v>
      </c>
      <c r="CI558" s="449" t="s">
        <v>195</v>
      </c>
    </row>
    <row r="559" spans="1:87" x14ac:dyDescent="0.3">
      <c r="A559">
        <f t="shared" si="31"/>
        <v>633582</v>
      </c>
      <c r="B559" t="s">
        <v>2677</v>
      </c>
      <c r="C559" s="389" t="str">
        <f t="shared" si="32"/>
        <v>633582</v>
      </c>
      <c r="D559" s="297" t="s">
        <v>997</v>
      </c>
      <c r="E559" s="435" t="s">
        <v>2207</v>
      </c>
      <c r="F559" s="435" t="s">
        <v>1607</v>
      </c>
      <c r="G559" s="435" t="s">
        <v>1481</v>
      </c>
      <c r="H559" s="436">
        <v>2005</v>
      </c>
      <c r="I559" s="435" t="s">
        <v>1826</v>
      </c>
      <c r="J559" s="435" t="s">
        <v>2208</v>
      </c>
      <c r="K559" s="435" t="s">
        <v>1612</v>
      </c>
      <c r="L559" s="437">
        <v>38869</v>
      </c>
      <c r="M559" s="437">
        <v>38869</v>
      </c>
      <c r="N559" s="435" t="s">
        <v>1608</v>
      </c>
      <c r="O559" s="436">
        <v>200369</v>
      </c>
      <c r="P559" s="435" t="s">
        <v>1613</v>
      </c>
      <c r="Q559" s="439">
        <v>789</v>
      </c>
      <c r="R559" s="435" t="s">
        <v>1608</v>
      </c>
      <c r="S559" s="436">
        <v>790</v>
      </c>
      <c r="T559" s="435" t="s">
        <v>1613</v>
      </c>
      <c r="U559" s="439">
        <v>263</v>
      </c>
      <c r="V559" s="435" t="s">
        <v>258</v>
      </c>
      <c r="W559" s="435" t="s">
        <v>2646</v>
      </c>
      <c r="X559" s="436" t="b">
        <v>0</v>
      </c>
      <c r="Y559" s="435" t="s">
        <v>1341</v>
      </c>
      <c r="Z559" s="435" t="s">
        <v>1341</v>
      </c>
      <c r="AA559" t="str">
        <f t="shared" si="30"/>
        <v>LYONS FERRY HATCHERY</v>
      </c>
      <c r="AN559" s="449" t="s">
        <v>188</v>
      </c>
      <c r="AO559" s="449">
        <v>4.0999999999999996</v>
      </c>
      <c r="AP559" s="449">
        <v>20150327</v>
      </c>
      <c r="AQ559" s="449" t="s">
        <v>225</v>
      </c>
      <c r="AR559" s="449" t="s">
        <v>225</v>
      </c>
      <c r="AS559" s="449">
        <v>4</v>
      </c>
      <c r="AT559" s="449">
        <v>635092</v>
      </c>
      <c r="AU559" s="449">
        <v>12</v>
      </c>
      <c r="AV559" s="449"/>
      <c r="AW559" s="449"/>
      <c r="AX559" s="449" t="s">
        <v>258</v>
      </c>
      <c r="AY559" s="449">
        <v>4201000000638</v>
      </c>
      <c r="AZ559" s="449">
        <v>1</v>
      </c>
      <c r="BA559" s="449">
        <v>2</v>
      </c>
      <c r="BB559" s="449">
        <v>2008</v>
      </c>
      <c r="BC559" s="449">
        <v>20100416</v>
      </c>
      <c r="BD559" s="449">
        <v>20100421</v>
      </c>
      <c r="BE559" s="449" t="s">
        <v>896</v>
      </c>
      <c r="BF559" s="449" t="s">
        <v>891</v>
      </c>
      <c r="BG559" s="449" t="s">
        <v>892</v>
      </c>
      <c r="BH559" s="449" t="s">
        <v>1198</v>
      </c>
      <c r="BI559" s="449" t="s">
        <v>192</v>
      </c>
      <c r="BJ559" s="449"/>
      <c r="BK559" s="449" t="s">
        <v>194</v>
      </c>
      <c r="BL559" s="449">
        <v>55.99</v>
      </c>
      <c r="BM559" s="449">
        <v>172</v>
      </c>
      <c r="BN559" s="449"/>
      <c r="BO559" s="449">
        <v>5000</v>
      </c>
      <c r="BP559" s="449">
        <v>169077</v>
      </c>
      <c r="BQ559" s="449">
        <v>0</v>
      </c>
      <c r="BR559" s="449">
        <v>309</v>
      </c>
      <c r="BS559" s="449">
        <v>5000</v>
      </c>
      <c r="BT559" s="449">
        <v>2423</v>
      </c>
      <c r="BU559" s="449"/>
      <c r="BV559" s="449"/>
      <c r="BW559" s="449"/>
      <c r="BX559" s="449">
        <v>1.41E-2</v>
      </c>
      <c r="BY559" s="449"/>
      <c r="BZ559" s="449">
        <v>569</v>
      </c>
      <c r="CA559" s="449"/>
      <c r="CB559" s="449"/>
      <c r="CC559" s="449" t="s">
        <v>898</v>
      </c>
      <c r="CD559" s="449" t="s">
        <v>893</v>
      </c>
      <c r="CE559" s="449" t="s">
        <v>893</v>
      </c>
      <c r="CF559" s="449" t="s">
        <v>231</v>
      </c>
      <c r="CG559" s="449" t="s">
        <v>884</v>
      </c>
      <c r="CH559" s="449" t="s">
        <v>899</v>
      </c>
      <c r="CI559" s="449" t="s">
        <v>195</v>
      </c>
    </row>
    <row r="560" spans="1:87" x14ac:dyDescent="0.3">
      <c r="A560">
        <f t="shared" si="31"/>
        <v>633598</v>
      </c>
      <c r="B560" t="s">
        <v>2677</v>
      </c>
      <c r="C560" s="389" t="str">
        <f t="shared" si="32"/>
        <v>633598</v>
      </c>
      <c r="D560" s="297" t="s">
        <v>997</v>
      </c>
      <c r="E560" s="435" t="s">
        <v>2218</v>
      </c>
      <c r="F560" s="435" t="s">
        <v>1607</v>
      </c>
      <c r="G560" s="435" t="s">
        <v>1479</v>
      </c>
      <c r="H560" s="436">
        <v>2005</v>
      </c>
      <c r="I560" s="435" t="s">
        <v>1826</v>
      </c>
      <c r="J560" s="435" t="s">
        <v>2208</v>
      </c>
      <c r="K560" s="435" t="s">
        <v>1612</v>
      </c>
      <c r="L560" s="437">
        <v>39174</v>
      </c>
      <c r="M560" s="437">
        <v>39178</v>
      </c>
      <c r="N560" s="435" t="s">
        <v>2215</v>
      </c>
      <c r="O560" s="436">
        <v>250092</v>
      </c>
      <c r="P560" s="435" t="s">
        <v>1613</v>
      </c>
      <c r="Q560" s="436">
        <v>25</v>
      </c>
      <c r="R560" s="435" t="s">
        <v>2215</v>
      </c>
      <c r="S560" s="436">
        <v>2272</v>
      </c>
      <c r="T560" s="435" t="s">
        <v>1341</v>
      </c>
      <c r="U560" s="441"/>
      <c r="V560" s="435" t="s">
        <v>1341</v>
      </c>
      <c r="W560" s="435" t="s">
        <v>1341</v>
      </c>
      <c r="X560" s="436" t="b">
        <v>0</v>
      </c>
      <c r="Y560" s="435" t="s">
        <v>1341</v>
      </c>
      <c r="Z560" s="435" t="s">
        <v>1341</v>
      </c>
      <c r="AA560" t="str">
        <f t="shared" si="30"/>
        <v>LYONS FERRY HATCHERY</v>
      </c>
      <c r="AN560" s="449" t="s">
        <v>188</v>
      </c>
      <c r="AO560" s="449">
        <v>4.0999999999999996</v>
      </c>
      <c r="AP560" s="449">
        <v>20150327</v>
      </c>
      <c r="AQ560" s="449" t="s">
        <v>225</v>
      </c>
      <c r="AR560" s="449" t="s">
        <v>225</v>
      </c>
      <c r="AS560" s="449">
        <v>4</v>
      </c>
      <c r="AT560" s="449">
        <v>635093</v>
      </c>
      <c r="AU560" s="449">
        <v>12</v>
      </c>
      <c r="AV560" s="449"/>
      <c r="AW560" s="449"/>
      <c r="AX560" s="449" t="s">
        <v>258</v>
      </c>
      <c r="AY560" s="449">
        <v>4201000000638</v>
      </c>
      <c r="AZ560" s="449">
        <v>1</v>
      </c>
      <c r="BA560" s="449">
        <v>2</v>
      </c>
      <c r="BB560" s="449">
        <v>2008</v>
      </c>
      <c r="BC560" s="449">
        <v>20100416</v>
      </c>
      <c r="BD560" s="449">
        <v>20100421</v>
      </c>
      <c r="BE560" s="449" t="s">
        <v>896</v>
      </c>
      <c r="BF560" s="449" t="s">
        <v>891</v>
      </c>
      <c r="BG560" s="449" t="s">
        <v>892</v>
      </c>
      <c r="BH560" s="449" t="s">
        <v>1198</v>
      </c>
      <c r="BI560" s="449" t="s">
        <v>192</v>
      </c>
      <c r="BJ560" s="449"/>
      <c r="BK560" s="449" t="s">
        <v>194</v>
      </c>
      <c r="BL560" s="449">
        <v>55.99</v>
      </c>
      <c r="BM560" s="449">
        <v>172</v>
      </c>
      <c r="BN560" s="449"/>
      <c r="BO560" s="449">
        <v>5000</v>
      </c>
      <c r="BP560" s="449">
        <v>162447</v>
      </c>
      <c r="BQ560" s="449">
        <v>0</v>
      </c>
      <c r="BR560" s="449">
        <v>297</v>
      </c>
      <c r="BS560" s="449">
        <v>5000</v>
      </c>
      <c r="BT560" s="449">
        <v>2328</v>
      </c>
      <c r="BU560" s="449"/>
      <c r="BV560" s="449"/>
      <c r="BW560" s="449"/>
      <c r="BX560" s="449">
        <v>1.41E-2</v>
      </c>
      <c r="BY560" s="449"/>
      <c r="BZ560" s="449">
        <v>569</v>
      </c>
      <c r="CA560" s="449"/>
      <c r="CB560" s="449"/>
      <c r="CC560" s="449" t="s">
        <v>898</v>
      </c>
      <c r="CD560" s="449" t="s">
        <v>893</v>
      </c>
      <c r="CE560" s="449" t="s">
        <v>893</v>
      </c>
      <c r="CF560" s="449" t="s">
        <v>231</v>
      </c>
      <c r="CG560" s="449" t="s">
        <v>884</v>
      </c>
      <c r="CH560" s="449" t="s">
        <v>899</v>
      </c>
      <c r="CI560" s="449" t="s">
        <v>195</v>
      </c>
    </row>
    <row r="561" spans="1:87" x14ac:dyDescent="0.3">
      <c r="A561">
        <f t="shared" si="31"/>
        <v>633986</v>
      </c>
      <c r="B561" t="s">
        <v>2677</v>
      </c>
      <c r="C561" s="389" t="str">
        <f t="shared" si="32"/>
        <v>633986</v>
      </c>
      <c r="D561" s="297" t="s">
        <v>997</v>
      </c>
      <c r="E561" s="435" t="s">
        <v>2213</v>
      </c>
      <c r="F561" s="435" t="s">
        <v>1607</v>
      </c>
      <c r="G561" s="435" t="s">
        <v>1481</v>
      </c>
      <c r="H561" s="436">
        <v>2006</v>
      </c>
      <c r="I561" s="435" t="s">
        <v>1826</v>
      </c>
      <c r="J561" s="435" t="s">
        <v>2208</v>
      </c>
      <c r="K561" s="435" t="s">
        <v>1612</v>
      </c>
      <c r="L561" s="437">
        <v>39225</v>
      </c>
      <c r="M561" s="437">
        <v>39225</v>
      </c>
      <c r="N561" s="435" t="s">
        <v>1608</v>
      </c>
      <c r="O561" s="436">
        <v>191436</v>
      </c>
      <c r="P561" s="435" t="s">
        <v>1613</v>
      </c>
      <c r="Q561" s="439">
        <v>6000</v>
      </c>
      <c r="R561" s="435" t="s">
        <v>1608</v>
      </c>
      <c r="S561" s="439">
        <v>1810</v>
      </c>
      <c r="T561" s="435" t="s">
        <v>1613</v>
      </c>
      <c r="U561" s="439">
        <v>571</v>
      </c>
      <c r="V561" s="435" t="s">
        <v>1341</v>
      </c>
      <c r="W561" s="435" t="s">
        <v>1341</v>
      </c>
      <c r="X561" s="436" t="b">
        <v>0</v>
      </c>
      <c r="Y561" s="435" t="s">
        <v>1341</v>
      </c>
      <c r="Z561" s="435" t="s">
        <v>1341</v>
      </c>
      <c r="AA561" t="str">
        <f t="shared" si="30"/>
        <v>LYONS FERRY HATCHERY</v>
      </c>
      <c r="AN561" s="449" t="s">
        <v>188</v>
      </c>
      <c r="AO561" s="449">
        <v>4.0999999999999996</v>
      </c>
      <c r="AP561" s="449">
        <v>20150327</v>
      </c>
      <c r="AQ561" s="449" t="s">
        <v>225</v>
      </c>
      <c r="AR561" s="449" t="s">
        <v>225</v>
      </c>
      <c r="AS561" s="449">
        <v>4</v>
      </c>
      <c r="AT561" s="449">
        <v>635166</v>
      </c>
      <c r="AU561" s="449">
        <v>13</v>
      </c>
      <c r="AV561" s="449"/>
      <c r="AW561" s="449"/>
      <c r="AX561" s="449"/>
      <c r="AY561" s="449"/>
      <c r="AZ561" s="449">
        <v>1</v>
      </c>
      <c r="BA561" s="449">
        <v>3</v>
      </c>
      <c r="BB561" s="449">
        <v>2008</v>
      </c>
      <c r="BC561" s="449">
        <v>20100412</v>
      </c>
      <c r="BD561" s="449">
        <v>20100415</v>
      </c>
      <c r="BE561" s="449" t="s">
        <v>983</v>
      </c>
      <c r="BF561" s="449" t="s">
        <v>974</v>
      </c>
      <c r="BG561" s="449" t="s">
        <v>984</v>
      </c>
      <c r="BH561" s="449" t="s">
        <v>1198</v>
      </c>
      <c r="BI561" s="449" t="s">
        <v>192</v>
      </c>
      <c r="BJ561" s="449" t="s">
        <v>193</v>
      </c>
      <c r="BK561" s="449" t="s">
        <v>237</v>
      </c>
      <c r="BL561" s="449">
        <v>46.28</v>
      </c>
      <c r="BM561" s="449">
        <v>165</v>
      </c>
      <c r="BN561" s="449"/>
      <c r="BO561" s="449">
        <v>5000</v>
      </c>
      <c r="BP561" s="449">
        <v>251050</v>
      </c>
      <c r="BQ561" s="449">
        <v>0</v>
      </c>
      <c r="BR561" s="449">
        <v>636</v>
      </c>
      <c r="BS561" s="449">
        <v>5000</v>
      </c>
      <c r="BT561" s="449">
        <v>2517</v>
      </c>
      <c r="BU561" s="449"/>
      <c r="BV561" s="449"/>
      <c r="BW561" s="449"/>
      <c r="BX561" s="449">
        <v>9.9000000000000008E-3</v>
      </c>
      <c r="BY561" s="449"/>
      <c r="BZ561" s="449">
        <v>404</v>
      </c>
      <c r="CA561" s="449"/>
      <c r="CB561" s="449"/>
      <c r="CC561" s="449" t="s">
        <v>985</v>
      </c>
      <c r="CD561" s="449" t="s">
        <v>977</v>
      </c>
      <c r="CE561" s="449" t="s">
        <v>977</v>
      </c>
      <c r="CF561" s="449" t="s">
        <v>231</v>
      </c>
      <c r="CG561" s="449" t="s">
        <v>978</v>
      </c>
      <c r="CH561" s="449" t="s">
        <v>979</v>
      </c>
      <c r="CI561" s="449" t="s">
        <v>195</v>
      </c>
    </row>
    <row r="562" spans="1:87" x14ac:dyDescent="0.3">
      <c r="A562">
        <f t="shared" si="31"/>
        <v>633987</v>
      </c>
      <c r="B562" t="s">
        <v>2677</v>
      </c>
      <c r="C562" s="389" t="str">
        <f t="shared" si="32"/>
        <v>633987</v>
      </c>
      <c r="D562" s="297" t="s">
        <v>997</v>
      </c>
      <c r="E562" s="435" t="s">
        <v>2217</v>
      </c>
      <c r="F562" s="435" t="s">
        <v>1607</v>
      </c>
      <c r="G562" s="435" t="s">
        <v>1479</v>
      </c>
      <c r="H562" s="436">
        <v>2006</v>
      </c>
      <c r="I562" s="435" t="s">
        <v>1826</v>
      </c>
      <c r="J562" s="435" t="s">
        <v>2208</v>
      </c>
      <c r="K562" s="435" t="s">
        <v>1612</v>
      </c>
      <c r="L562" s="437">
        <v>39545</v>
      </c>
      <c r="M562" s="437">
        <v>39548</v>
      </c>
      <c r="N562" s="435" t="s">
        <v>2215</v>
      </c>
      <c r="O562" s="436">
        <v>231534</v>
      </c>
      <c r="P562" s="435" t="s">
        <v>1613</v>
      </c>
      <c r="Q562" s="436">
        <v>456</v>
      </c>
      <c r="R562" s="435" t="s">
        <v>2215</v>
      </c>
      <c r="S562" s="436">
        <v>1673</v>
      </c>
      <c r="T562" s="435" t="s">
        <v>1341</v>
      </c>
      <c r="U562" s="441"/>
      <c r="V562" s="435" t="s">
        <v>1341</v>
      </c>
      <c r="W562" s="435" t="s">
        <v>1341</v>
      </c>
      <c r="X562" s="436" t="b">
        <v>0</v>
      </c>
      <c r="Y562" s="435" t="s">
        <v>1341</v>
      </c>
      <c r="Z562" s="435" t="s">
        <v>1341</v>
      </c>
      <c r="AA562" t="str">
        <f t="shared" si="30"/>
        <v>LYONS FERRY HATCHERY</v>
      </c>
    </row>
    <row r="563" spans="1:87" x14ac:dyDescent="0.3">
      <c r="A563">
        <f t="shared" si="31"/>
        <v>634671</v>
      </c>
      <c r="B563" t="s">
        <v>2677</v>
      </c>
      <c r="C563" s="389" t="str">
        <f t="shared" si="32"/>
        <v>634671</v>
      </c>
      <c r="D563" s="297" t="s">
        <v>997</v>
      </c>
      <c r="E563" s="435" t="s">
        <v>2211</v>
      </c>
      <c r="F563" s="435" t="s">
        <v>1607</v>
      </c>
      <c r="G563" s="435" t="s">
        <v>1481</v>
      </c>
      <c r="H563" s="436">
        <v>2007</v>
      </c>
      <c r="I563" s="435" t="s">
        <v>1826</v>
      </c>
      <c r="J563" s="435" t="s">
        <v>2212</v>
      </c>
      <c r="K563" s="435" t="s">
        <v>1612</v>
      </c>
      <c r="L563" s="437">
        <v>39596</v>
      </c>
      <c r="M563" s="437">
        <v>39596</v>
      </c>
      <c r="N563" s="435" t="s">
        <v>1608</v>
      </c>
      <c r="O563" s="436">
        <v>195095</v>
      </c>
      <c r="P563" s="435" t="s">
        <v>1613</v>
      </c>
      <c r="Q563" s="436">
        <v>2129</v>
      </c>
      <c r="R563" s="435" t="s">
        <v>1608</v>
      </c>
      <c r="S563" s="436">
        <v>2757</v>
      </c>
      <c r="T563" s="435" t="s">
        <v>1613</v>
      </c>
      <c r="U563" s="439">
        <v>532</v>
      </c>
      <c r="V563" s="435" t="s">
        <v>1341</v>
      </c>
      <c r="W563" s="435" t="s">
        <v>1341</v>
      </c>
      <c r="X563" s="436" t="b">
        <v>0</v>
      </c>
      <c r="Y563" s="435" t="s">
        <v>1341</v>
      </c>
      <c r="Z563" s="435" t="s">
        <v>1341</v>
      </c>
      <c r="AA563" t="str">
        <f t="shared" si="30"/>
        <v>LYONS FERRY HATCHERY</v>
      </c>
    </row>
    <row r="564" spans="1:87" x14ac:dyDescent="0.3">
      <c r="A564">
        <f t="shared" si="31"/>
        <v>634672</v>
      </c>
      <c r="B564" t="s">
        <v>2677</v>
      </c>
      <c r="C564" s="389" t="str">
        <f t="shared" si="32"/>
        <v>634672</v>
      </c>
      <c r="D564" s="297" t="s">
        <v>997</v>
      </c>
      <c r="E564" s="435" t="s">
        <v>2210</v>
      </c>
      <c r="F564" s="435" t="s">
        <v>1607</v>
      </c>
      <c r="G564" s="435" t="s">
        <v>1481</v>
      </c>
      <c r="H564" s="436">
        <v>2007</v>
      </c>
      <c r="I564" s="435" t="s">
        <v>1826</v>
      </c>
      <c r="J564" s="435" t="s">
        <v>2208</v>
      </c>
      <c r="K564" s="435" t="s">
        <v>1612</v>
      </c>
      <c r="L564" s="437">
        <v>39601</v>
      </c>
      <c r="M564" s="437">
        <v>39601</v>
      </c>
      <c r="N564" s="435" t="s">
        <v>1608</v>
      </c>
      <c r="O564" s="436">
        <v>194762</v>
      </c>
      <c r="P564" s="435" t="s">
        <v>1613</v>
      </c>
      <c r="Q564" s="439">
        <v>3606</v>
      </c>
      <c r="R564" s="435" t="s">
        <v>1608</v>
      </c>
      <c r="S564" s="436">
        <v>2232</v>
      </c>
      <c r="T564" s="435" t="s">
        <v>1613</v>
      </c>
      <c r="U564" s="439">
        <v>133</v>
      </c>
      <c r="V564" s="435" t="s">
        <v>1341</v>
      </c>
      <c r="W564" s="435" t="s">
        <v>1341</v>
      </c>
      <c r="X564" s="436" t="b">
        <v>0</v>
      </c>
      <c r="Y564" s="435" t="s">
        <v>1341</v>
      </c>
      <c r="Z564" s="435" t="s">
        <v>1341</v>
      </c>
      <c r="AA564" t="str">
        <f t="shared" si="30"/>
        <v>LYONS FERRY HATCHERY</v>
      </c>
    </row>
    <row r="565" spans="1:87" x14ac:dyDescent="0.3">
      <c r="A565">
        <f t="shared" si="31"/>
        <v>634680</v>
      </c>
      <c r="B565" t="s">
        <v>2677</v>
      </c>
      <c r="C565" s="389" t="str">
        <f t="shared" si="32"/>
        <v>634680</v>
      </c>
      <c r="D565" s="297" t="s">
        <v>997</v>
      </c>
      <c r="E565" s="435" t="s">
        <v>2214</v>
      </c>
      <c r="F565" s="435" t="s">
        <v>1607</v>
      </c>
      <c r="G565" s="435" t="s">
        <v>1479</v>
      </c>
      <c r="H565" s="436">
        <v>2007</v>
      </c>
      <c r="I565" s="435" t="s">
        <v>1826</v>
      </c>
      <c r="J565" s="435" t="s">
        <v>1827</v>
      </c>
      <c r="K565" s="435" t="s">
        <v>1612</v>
      </c>
      <c r="L565" s="437">
        <v>39909</v>
      </c>
      <c r="M565" s="437">
        <v>39909</v>
      </c>
      <c r="N565" s="435" t="s">
        <v>2215</v>
      </c>
      <c r="O565" s="436">
        <v>220723</v>
      </c>
      <c r="P565" s="435" t="s">
        <v>1613</v>
      </c>
      <c r="Q565" s="439">
        <v>424</v>
      </c>
      <c r="R565" s="435" t="s">
        <v>2215</v>
      </c>
      <c r="S565" s="439">
        <v>204331</v>
      </c>
      <c r="T565" s="435" t="s">
        <v>1341</v>
      </c>
      <c r="U565" s="438"/>
      <c r="V565" s="435" t="s">
        <v>1341</v>
      </c>
      <c r="W565" s="435" t="s">
        <v>1341</v>
      </c>
      <c r="X565" s="436" t="b">
        <v>0</v>
      </c>
      <c r="Y565" s="435" t="s">
        <v>1341</v>
      </c>
      <c r="Z565" s="435" t="s">
        <v>1341</v>
      </c>
      <c r="AA565" t="str">
        <f t="shared" si="30"/>
        <v>LYONS FERRY HATCHERY</v>
      </c>
    </row>
    <row r="566" spans="1:87" x14ac:dyDescent="0.3">
      <c r="A566">
        <f t="shared" si="31"/>
        <v>634995</v>
      </c>
      <c r="B566" t="s">
        <v>2677</v>
      </c>
      <c r="C566" s="389" t="str">
        <f t="shared" si="32"/>
        <v>634995</v>
      </c>
      <c r="D566" s="297" t="s">
        <v>997</v>
      </c>
      <c r="E566" s="435" t="s">
        <v>1825</v>
      </c>
      <c r="F566" s="435" t="s">
        <v>1607</v>
      </c>
      <c r="G566" s="435" t="s">
        <v>1481</v>
      </c>
      <c r="H566" s="436">
        <v>2008</v>
      </c>
      <c r="I566" s="435" t="s">
        <v>1826</v>
      </c>
      <c r="J566" s="435" t="s">
        <v>1827</v>
      </c>
      <c r="K566" s="435" t="s">
        <v>1612</v>
      </c>
      <c r="L566" s="437">
        <v>39966</v>
      </c>
      <c r="M566" s="437">
        <v>39966</v>
      </c>
      <c r="N566" s="435" t="s">
        <v>1608</v>
      </c>
      <c r="O566" s="436">
        <v>191403</v>
      </c>
      <c r="P566" s="435" t="s">
        <v>1613</v>
      </c>
      <c r="Q566" s="436">
        <v>1064</v>
      </c>
      <c r="R566" s="435" t="s">
        <v>1608</v>
      </c>
      <c r="S566" s="436">
        <v>8228</v>
      </c>
      <c r="T566" s="435" t="s">
        <v>1341</v>
      </c>
      <c r="U566" s="440"/>
      <c r="V566" s="435" t="s">
        <v>1341</v>
      </c>
      <c r="W566" s="435" t="s">
        <v>1341</v>
      </c>
      <c r="X566" s="436" t="b">
        <v>0</v>
      </c>
      <c r="Y566" s="435" t="s">
        <v>1341</v>
      </c>
      <c r="Z566" s="435" t="s">
        <v>1341</v>
      </c>
      <c r="AA566" t="str">
        <f t="shared" si="30"/>
        <v>LYONS FERRY HATCHERY</v>
      </c>
    </row>
    <row r="567" spans="1:87" x14ac:dyDescent="0.3">
      <c r="A567">
        <f t="shared" si="31"/>
        <v>635166</v>
      </c>
      <c r="B567" t="s">
        <v>2677</v>
      </c>
      <c r="C567" s="389" t="str">
        <f t="shared" si="32"/>
        <v>635166</v>
      </c>
      <c r="D567" s="297" t="s">
        <v>997</v>
      </c>
      <c r="E567" s="435" t="s">
        <v>1830</v>
      </c>
      <c r="F567" s="435" t="s">
        <v>1607</v>
      </c>
      <c r="G567" s="435" t="s">
        <v>1479</v>
      </c>
      <c r="H567" s="436">
        <v>2008</v>
      </c>
      <c r="I567" s="435" t="s">
        <v>1826</v>
      </c>
      <c r="J567" s="435" t="s">
        <v>1827</v>
      </c>
      <c r="K567" s="435" t="s">
        <v>1612</v>
      </c>
      <c r="L567" s="437">
        <v>40280</v>
      </c>
      <c r="M567" s="437">
        <v>40283</v>
      </c>
      <c r="N567" s="435" t="s">
        <v>1608</v>
      </c>
      <c r="O567" s="436">
        <v>251050</v>
      </c>
      <c r="P567" s="435" t="s">
        <v>1613</v>
      </c>
      <c r="Q567" s="436">
        <v>636</v>
      </c>
      <c r="R567" s="435" t="s">
        <v>1608</v>
      </c>
      <c r="S567" s="436">
        <v>2517</v>
      </c>
      <c r="T567" s="435" t="s">
        <v>1341</v>
      </c>
      <c r="U567" s="440"/>
      <c r="V567" s="435" t="s">
        <v>1341</v>
      </c>
      <c r="W567" s="435" t="s">
        <v>1341</v>
      </c>
      <c r="X567" s="436" t="b">
        <v>0</v>
      </c>
      <c r="Y567" s="435" t="s">
        <v>1341</v>
      </c>
      <c r="Z567" s="435" t="s">
        <v>1341</v>
      </c>
      <c r="AA567" t="str">
        <f t="shared" si="30"/>
        <v>LYONS FERRY HATCHERY</v>
      </c>
    </row>
    <row r="568" spans="1:87" x14ac:dyDescent="0.3">
      <c r="A568">
        <f t="shared" si="31"/>
        <v>633468</v>
      </c>
      <c r="B568" t="s">
        <v>2677</v>
      </c>
      <c r="C568" s="389" t="str">
        <f t="shared" si="32"/>
        <v>633468</v>
      </c>
      <c r="D568" s="455" t="s">
        <v>448</v>
      </c>
      <c r="E568" s="435" t="s">
        <v>2364</v>
      </c>
      <c r="F568" s="435" t="s">
        <v>1607</v>
      </c>
      <c r="G568" s="435" t="s">
        <v>448</v>
      </c>
      <c r="H568" s="436">
        <v>2005</v>
      </c>
      <c r="I568" s="435" t="s">
        <v>1814</v>
      </c>
      <c r="J568" s="435" t="s">
        <v>1815</v>
      </c>
      <c r="K568" s="435" t="s">
        <v>1668</v>
      </c>
      <c r="L568" s="437">
        <v>39173</v>
      </c>
      <c r="M568" s="437">
        <v>39196</v>
      </c>
      <c r="N568" s="435" t="s">
        <v>1608</v>
      </c>
      <c r="O568" s="436">
        <v>79419</v>
      </c>
      <c r="P568" s="435" t="s">
        <v>1613</v>
      </c>
      <c r="Q568" s="439">
        <v>1462</v>
      </c>
      <c r="R568" s="435" t="s">
        <v>1608</v>
      </c>
      <c r="S568" s="436">
        <v>319</v>
      </c>
      <c r="T568" s="435" t="s">
        <v>1341</v>
      </c>
      <c r="U568" s="440"/>
      <c r="V568" s="435" t="s">
        <v>1341</v>
      </c>
      <c r="W568" s="435" t="s">
        <v>1341</v>
      </c>
      <c r="X568" s="436" t="b">
        <v>0</v>
      </c>
      <c r="Y568" s="435" t="s">
        <v>1341</v>
      </c>
      <c r="Z568" s="435" t="s">
        <v>1341</v>
      </c>
      <c r="AA568" t="str">
        <f t="shared" si="30"/>
        <v>WALLACE R HATCHERY</v>
      </c>
    </row>
    <row r="569" spans="1:87" x14ac:dyDescent="0.3">
      <c r="A569">
        <f t="shared" si="31"/>
        <v>633966</v>
      </c>
      <c r="B569" t="s">
        <v>2677</v>
      </c>
      <c r="C569" s="389" t="str">
        <f t="shared" si="32"/>
        <v>633966</v>
      </c>
      <c r="D569" s="455" t="s">
        <v>448</v>
      </c>
      <c r="E569" s="435" t="s">
        <v>2365</v>
      </c>
      <c r="F569" s="435" t="s">
        <v>1607</v>
      </c>
      <c r="G569" s="435" t="s">
        <v>448</v>
      </c>
      <c r="H569" s="436">
        <v>2006</v>
      </c>
      <c r="I569" s="435" t="s">
        <v>1814</v>
      </c>
      <c r="J569" s="435" t="s">
        <v>1815</v>
      </c>
      <c r="K569" s="435" t="s">
        <v>1668</v>
      </c>
      <c r="L569" s="437">
        <v>39539</v>
      </c>
      <c r="M569" s="437">
        <v>39552</v>
      </c>
      <c r="N569" s="435" t="s">
        <v>1608</v>
      </c>
      <c r="O569" s="436">
        <v>83025</v>
      </c>
      <c r="P569" s="435" t="s">
        <v>1613</v>
      </c>
      <c r="Q569" s="436">
        <v>343</v>
      </c>
      <c r="R569" s="435" t="s">
        <v>1608</v>
      </c>
      <c r="S569" s="436">
        <v>166</v>
      </c>
      <c r="T569" s="435" t="s">
        <v>1341</v>
      </c>
      <c r="U569" s="438"/>
      <c r="V569" s="435" t="s">
        <v>1341</v>
      </c>
      <c r="W569" s="435" t="s">
        <v>1341</v>
      </c>
      <c r="X569" s="436" t="b">
        <v>0</v>
      </c>
      <c r="Y569" s="435" t="s">
        <v>1341</v>
      </c>
      <c r="Z569" s="435" t="s">
        <v>1341</v>
      </c>
      <c r="AA569" t="str">
        <f t="shared" si="30"/>
        <v>WALLACE R HATCHERY</v>
      </c>
    </row>
    <row r="570" spans="1:87" x14ac:dyDescent="0.3">
      <c r="A570">
        <f t="shared" si="31"/>
        <v>634296</v>
      </c>
      <c r="B570" t="s">
        <v>2677</v>
      </c>
      <c r="C570" s="389" t="str">
        <f t="shared" si="32"/>
        <v>634296</v>
      </c>
      <c r="D570" s="455" t="s">
        <v>448</v>
      </c>
      <c r="E570" s="435" t="s">
        <v>2366</v>
      </c>
      <c r="F570" s="435" t="s">
        <v>1607</v>
      </c>
      <c r="G570" s="435" t="s">
        <v>448</v>
      </c>
      <c r="H570" s="436">
        <v>2007</v>
      </c>
      <c r="I570" s="435" t="s">
        <v>1814</v>
      </c>
      <c r="J570" s="435" t="s">
        <v>1815</v>
      </c>
      <c r="K570" s="435" t="s">
        <v>1668</v>
      </c>
      <c r="L570" s="437">
        <v>39904</v>
      </c>
      <c r="M570" s="437">
        <v>39911</v>
      </c>
      <c r="N570" s="435" t="s">
        <v>1608</v>
      </c>
      <c r="O570" s="436">
        <v>85863</v>
      </c>
      <c r="P570" s="435" t="s">
        <v>1613</v>
      </c>
      <c r="Q570" s="436">
        <v>858</v>
      </c>
      <c r="R570" s="435" t="s">
        <v>1608</v>
      </c>
      <c r="S570" s="436">
        <v>858</v>
      </c>
      <c r="T570" s="435" t="s">
        <v>1341</v>
      </c>
      <c r="U570" s="441"/>
      <c r="V570" s="435" t="s">
        <v>1341</v>
      </c>
      <c r="W570" s="435" t="s">
        <v>1341</v>
      </c>
      <c r="X570" s="436" t="b">
        <v>0</v>
      </c>
      <c r="Y570" s="435" t="s">
        <v>1341</v>
      </c>
      <c r="Z570" s="435" t="s">
        <v>1341</v>
      </c>
      <c r="AA570" t="str">
        <f t="shared" si="30"/>
        <v>WALLACE R HATCHERY</v>
      </c>
    </row>
    <row r="571" spans="1:87" x14ac:dyDescent="0.3">
      <c r="A571">
        <f t="shared" si="31"/>
        <v>634782</v>
      </c>
      <c r="B571" t="s">
        <v>2677</v>
      </c>
      <c r="C571" s="389" t="str">
        <f t="shared" si="32"/>
        <v>634782</v>
      </c>
      <c r="D571" s="455" t="s">
        <v>448</v>
      </c>
      <c r="E571" s="435" t="s">
        <v>2659</v>
      </c>
      <c r="F571" s="435" t="s">
        <v>1607</v>
      </c>
      <c r="G571" s="435" t="s">
        <v>448</v>
      </c>
      <c r="H571" s="436">
        <v>2008</v>
      </c>
      <c r="I571" s="435" t="s">
        <v>1814</v>
      </c>
      <c r="J571" s="435" t="s">
        <v>1815</v>
      </c>
      <c r="K571" s="435" t="s">
        <v>1668</v>
      </c>
      <c r="L571" s="437">
        <v>40269</v>
      </c>
      <c r="M571" s="437">
        <v>40279</v>
      </c>
      <c r="N571" s="435" t="s">
        <v>1608</v>
      </c>
      <c r="O571" s="436">
        <v>77925</v>
      </c>
      <c r="P571" s="435" t="s">
        <v>1613</v>
      </c>
      <c r="Q571" s="436">
        <v>779</v>
      </c>
      <c r="R571" s="435" t="s">
        <v>1341</v>
      </c>
      <c r="S571" s="440"/>
      <c r="T571" s="435" t="s">
        <v>1341</v>
      </c>
      <c r="U571" s="438"/>
      <c r="V571" s="435" t="s">
        <v>1341</v>
      </c>
      <c r="W571" s="435" t="s">
        <v>1341</v>
      </c>
      <c r="X571" s="436" t="b">
        <v>0</v>
      </c>
      <c r="Y571" s="435" t="s">
        <v>1341</v>
      </c>
      <c r="Z571" s="435" t="s">
        <v>1341</v>
      </c>
      <c r="AA571" t="str">
        <f t="shared" si="30"/>
        <v>WALLACE R HATCHERY</v>
      </c>
    </row>
    <row r="572" spans="1:87" x14ac:dyDescent="0.3">
      <c r="A572">
        <f t="shared" si="31"/>
        <v>210671</v>
      </c>
      <c r="B572" t="s">
        <v>2677</v>
      </c>
      <c r="C572" s="389" t="str">
        <f t="shared" si="32"/>
        <v>210671</v>
      </c>
      <c r="D572" s="297" t="s">
        <v>294</v>
      </c>
      <c r="E572" s="435" t="s">
        <v>2234</v>
      </c>
      <c r="F572" s="435" t="s">
        <v>1607</v>
      </c>
      <c r="G572" s="435" t="s">
        <v>324</v>
      </c>
      <c r="H572" s="436">
        <v>2005</v>
      </c>
      <c r="I572" s="435" t="s">
        <v>2232</v>
      </c>
      <c r="J572" s="435" t="s">
        <v>2233</v>
      </c>
      <c r="K572" s="435" t="s">
        <v>1612</v>
      </c>
      <c r="L572" s="437">
        <v>38855</v>
      </c>
      <c r="M572" s="437">
        <v>38873</v>
      </c>
      <c r="N572" s="435" t="s">
        <v>1608</v>
      </c>
      <c r="O572" s="436">
        <v>42333</v>
      </c>
      <c r="P572" s="435" t="s">
        <v>1613</v>
      </c>
      <c r="Q572" s="439">
        <v>4360</v>
      </c>
      <c r="R572" s="435" t="s">
        <v>1608</v>
      </c>
      <c r="S572" s="436">
        <v>215114</v>
      </c>
      <c r="T572" s="435" t="s">
        <v>1613</v>
      </c>
      <c r="U572" s="439">
        <v>8847</v>
      </c>
      <c r="V572" s="435" t="s">
        <v>1341</v>
      </c>
      <c r="W572" s="435" t="s">
        <v>1341</v>
      </c>
      <c r="X572" s="436" t="b">
        <v>0</v>
      </c>
      <c r="Y572" s="435" t="s">
        <v>1341</v>
      </c>
      <c r="Z572" s="435" t="s">
        <v>1341</v>
      </c>
      <c r="AA572" t="str">
        <f t="shared" si="30"/>
        <v>KALAMA CR HATCHERY</v>
      </c>
    </row>
    <row r="573" spans="1:87" x14ac:dyDescent="0.3">
      <c r="A573">
        <f t="shared" si="31"/>
        <v>632894</v>
      </c>
      <c r="B573" t="s">
        <v>2677</v>
      </c>
      <c r="C573" s="389" t="str">
        <f t="shared" si="32"/>
        <v>632894</v>
      </c>
      <c r="D573" s="297" t="s">
        <v>294</v>
      </c>
      <c r="E573" s="435" t="s">
        <v>2399</v>
      </c>
      <c r="F573" s="435" t="s">
        <v>1607</v>
      </c>
      <c r="G573" s="435" t="s">
        <v>294</v>
      </c>
      <c r="H573" s="436">
        <v>2005</v>
      </c>
      <c r="I573" s="435" t="s">
        <v>2400</v>
      </c>
      <c r="J573" s="435" t="s">
        <v>1794</v>
      </c>
      <c r="K573" s="435" t="s">
        <v>1612</v>
      </c>
      <c r="L573" s="437">
        <v>38961</v>
      </c>
      <c r="M573" s="437">
        <v>38990</v>
      </c>
      <c r="N573" s="435" t="s">
        <v>1608</v>
      </c>
      <c r="O573" s="436">
        <v>31239</v>
      </c>
      <c r="P573" s="435" t="s">
        <v>1341</v>
      </c>
      <c r="Q573" s="441"/>
      <c r="R573" s="435" t="s">
        <v>1608</v>
      </c>
      <c r="S573" s="436">
        <v>261</v>
      </c>
      <c r="T573" s="435" t="s">
        <v>1341</v>
      </c>
      <c r="U573" s="441"/>
      <c r="V573" s="435" t="s">
        <v>1341</v>
      </c>
      <c r="W573" s="435" t="s">
        <v>1341</v>
      </c>
      <c r="X573" s="436" t="b">
        <v>0</v>
      </c>
      <c r="Y573" s="435" t="s">
        <v>1341</v>
      </c>
      <c r="Z573" s="435" t="s">
        <v>1341</v>
      </c>
      <c r="AA573" t="str">
        <f t="shared" si="30"/>
        <v>GARRISON HATCHERY</v>
      </c>
    </row>
    <row r="574" spans="1:87" x14ac:dyDescent="0.3">
      <c r="A574">
        <f t="shared" si="31"/>
        <v>632979</v>
      </c>
      <c r="B574" t="s">
        <v>2677</v>
      </c>
      <c r="C574" s="389" t="str">
        <f t="shared" si="32"/>
        <v>632979</v>
      </c>
      <c r="D574" s="297" t="s">
        <v>294</v>
      </c>
      <c r="E574" s="435" t="s">
        <v>2405</v>
      </c>
      <c r="F574" s="435" t="s">
        <v>1607</v>
      </c>
      <c r="G574" s="435" t="s">
        <v>294</v>
      </c>
      <c r="H574" s="436">
        <v>2005</v>
      </c>
      <c r="I574" s="435" t="s">
        <v>2400</v>
      </c>
      <c r="J574" s="435" t="s">
        <v>1794</v>
      </c>
      <c r="K574" s="435" t="s">
        <v>1612</v>
      </c>
      <c r="L574" s="437">
        <v>38873</v>
      </c>
      <c r="M574" s="437">
        <v>38887</v>
      </c>
      <c r="N574" s="435" t="s">
        <v>1608</v>
      </c>
      <c r="O574" s="436">
        <v>90548</v>
      </c>
      <c r="P574" s="435" t="s">
        <v>1613</v>
      </c>
      <c r="Q574" s="436">
        <v>5185</v>
      </c>
      <c r="R574" s="435" t="s">
        <v>1608</v>
      </c>
      <c r="S574" s="436">
        <v>4967</v>
      </c>
      <c r="T574" s="435" t="s">
        <v>1341</v>
      </c>
      <c r="U574" s="438"/>
      <c r="V574" s="435" t="s">
        <v>1341</v>
      </c>
      <c r="W574" s="435" t="s">
        <v>1341</v>
      </c>
      <c r="X574" s="436" t="b">
        <v>0</v>
      </c>
      <c r="Y574" s="435" t="s">
        <v>1341</v>
      </c>
      <c r="Z574" s="435" t="s">
        <v>1341</v>
      </c>
      <c r="AA574" t="str">
        <f t="shared" si="30"/>
        <v>GARRISON HATCHERY</v>
      </c>
    </row>
    <row r="575" spans="1:87" x14ac:dyDescent="0.3">
      <c r="A575">
        <f t="shared" si="31"/>
        <v>633286</v>
      </c>
      <c r="B575" t="s">
        <v>2677</v>
      </c>
      <c r="C575" s="389" t="str">
        <f t="shared" si="32"/>
        <v>633286</v>
      </c>
      <c r="D575" s="297" t="s">
        <v>294</v>
      </c>
      <c r="E575" s="435" t="s">
        <v>2239</v>
      </c>
      <c r="F575" s="435" t="s">
        <v>1607</v>
      </c>
      <c r="G575" s="435" t="s">
        <v>324</v>
      </c>
      <c r="H575" s="436">
        <v>2005</v>
      </c>
      <c r="I575" s="435" t="s">
        <v>1764</v>
      </c>
      <c r="J575" s="435" t="s">
        <v>1765</v>
      </c>
      <c r="K575" s="435" t="s">
        <v>1612</v>
      </c>
      <c r="L575" s="437">
        <v>38852</v>
      </c>
      <c r="M575" s="437">
        <v>38862</v>
      </c>
      <c r="N575" s="435" t="s">
        <v>1608</v>
      </c>
      <c r="O575" s="436">
        <v>120154</v>
      </c>
      <c r="P575" s="435" t="s">
        <v>1613</v>
      </c>
      <c r="Q575" s="436">
        <v>7920</v>
      </c>
      <c r="R575" s="435" t="s">
        <v>1608</v>
      </c>
      <c r="S575" s="436">
        <v>2943809</v>
      </c>
      <c r="T575" s="435" t="s">
        <v>1613</v>
      </c>
      <c r="U575" s="439">
        <v>404407</v>
      </c>
      <c r="V575" s="435" t="s">
        <v>250</v>
      </c>
      <c r="W575" s="435" t="s">
        <v>312</v>
      </c>
      <c r="X575" s="436" t="b">
        <v>0</v>
      </c>
      <c r="Y575" s="435" t="s">
        <v>1341</v>
      </c>
      <c r="Z575" s="435" t="s">
        <v>1341</v>
      </c>
      <c r="AA575" t="str">
        <f t="shared" si="30"/>
        <v>CLEAR CREEK HATCHERY</v>
      </c>
    </row>
    <row r="576" spans="1:87" x14ac:dyDescent="0.3">
      <c r="A576">
        <f t="shared" si="31"/>
        <v>210744</v>
      </c>
      <c r="B576" t="s">
        <v>2677</v>
      </c>
      <c r="C576" s="389" t="str">
        <f t="shared" si="32"/>
        <v>210744</v>
      </c>
      <c r="D576" s="297" t="s">
        <v>294</v>
      </c>
      <c r="E576" s="435" t="s">
        <v>2231</v>
      </c>
      <c r="F576" s="435" t="s">
        <v>1607</v>
      </c>
      <c r="G576" s="435" t="s">
        <v>324</v>
      </c>
      <c r="H576" s="436">
        <v>2006</v>
      </c>
      <c r="I576" s="435" t="s">
        <v>2232</v>
      </c>
      <c r="J576" s="435" t="s">
        <v>2233</v>
      </c>
      <c r="K576" s="435" t="s">
        <v>1612</v>
      </c>
      <c r="L576" s="437">
        <v>39220</v>
      </c>
      <c r="M576" s="437">
        <v>39243</v>
      </c>
      <c r="N576" s="435" t="s">
        <v>1608</v>
      </c>
      <c r="O576" s="436">
        <v>94725</v>
      </c>
      <c r="P576" s="435" t="s">
        <v>1613</v>
      </c>
      <c r="Q576" s="436">
        <v>1135</v>
      </c>
      <c r="R576" s="435" t="s">
        <v>1608</v>
      </c>
      <c r="S576" s="439">
        <v>628420</v>
      </c>
      <c r="T576" s="435" t="s">
        <v>1613</v>
      </c>
      <c r="U576" s="439">
        <v>21650</v>
      </c>
      <c r="V576" s="435" t="s">
        <v>1341</v>
      </c>
      <c r="W576" s="435" t="s">
        <v>1341</v>
      </c>
      <c r="X576" s="436" t="b">
        <v>0</v>
      </c>
      <c r="Y576" s="435" t="s">
        <v>1341</v>
      </c>
      <c r="Z576" s="435" t="s">
        <v>1341</v>
      </c>
      <c r="AA576" t="str">
        <f t="shared" si="30"/>
        <v>KALAMA CR HATCHERY</v>
      </c>
    </row>
    <row r="577" spans="1:27" x14ac:dyDescent="0.3">
      <c r="A577">
        <f t="shared" si="31"/>
        <v>633391</v>
      </c>
      <c r="B577" t="s">
        <v>2677</v>
      </c>
      <c r="C577" s="389" t="str">
        <f t="shared" si="32"/>
        <v>633391</v>
      </c>
      <c r="D577" s="297" t="s">
        <v>294</v>
      </c>
      <c r="E577" s="435" t="s">
        <v>2235</v>
      </c>
      <c r="F577" s="435" t="s">
        <v>1607</v>
      </c>
      <c r="G577" s="435" t="s">
        <v>324</v>
      </c>
      <c r="H577" s="436">
        <v>2006</v>
      </c>
      <c r="I577" s="435" t="s">
        <v>1764</v>
      </c>
      <c r="J577" s="435" t="s">
        <v>1765</v>
      </c>
      <c r="K577" s="435" t="s">
        <v>1612</v>
      </c>
      <c r="L577" s="437">
        <v>39206</v>
      </c>
      <c r="M577" s="437">
        <v>39232</v>
      </c>
      <c r="N577" s="435" t="s">
        <v>1608</v>
      </c>
      <c r="O577" s="436">
        <v>204221</v>
      </c>
      <c r="P577" s="435" t="s">
        <v>1613</v>
      </c>
      <c r="Q577" s="436">
        <v>390</v>
      </c>
      <c r="R577" s="435" t="s">
        <v>1608</v>
      </c>
      <c r="S577" s="436">
        <v>390</v>
      </c>
      <c r="T577" s="435" t="s">
        <v>1341</v>
      </c>
      <c r="U577" s="441"/>
      <c r="V577" s="435" t="s">
        <v>250</v>
      </c>
      <c r="W577" s="435" t="s">
        <v>2145</v>
      </c>
      <c r="X577" s="436" t="b">
        <v>0</v>
      </c>
      <c r="Y577" s="435" t="s">
        <v>1341</v>
      </c>
      <c r="Z577" s="435" t="s">
        <v>1341</v>
      </c>
      <c r="AA577" t="str">
        <f t="shared" si="30"/>
        <v>CLEAR CREEK HATCHERY</v>
      </c>
    </row>
    <row r="578" spans="1:27" x14ac:dyDescent="0.3">
      <c r="A578">
        <f t="shared" si="31"/>
        <v>633964</v>
      </c>
      <c r="B578" t="s">
        <v>2677</v>
      </c>
      <c r="C578" s="389" t="str">
        <f t="shared" si="32"/>
        <v>633964</v>
      </c>
      <c r="D578" s="297" t="s">
        <v>294</v>
      </c>
      <c r="E578" s="435" t="s">
        <v>2401</v>
      </c>
      <c r="F578" s="435" t="s">
        <v>1607</v>
      </c>
      <c r="G578" s="435" t="s">
        <v>294</v>
      </c>
      <c r="H578" s="436">
        <v>2006</v>
      </c>
      <c r="I578" s="435" t="s">
        <v>2400</v>
      </c>
      <c r="J578" s="435" t="s">
        <v>1794</v>
      </c>
      <c r="K578" s="435" t="s">
        <v>1612</v>
      </c>
      <c r="L578" s="437">
        <v>39259</v>
      </c>
      <c r="M578" s="437">
        <v>39259</v>
      </c>
      <c r="N578" s="435" t="s">
        <v>1608</v>
      </c>
      <c r="O578" s="436">
        <v>97589</v>
      </c>
      <c r="P578" s="435" t="s">
        <v>1613</v>
      </c>
      <c r="Q578" s="436">
        <v>1518</v>
      </c>
      <c r="R578" s="435" t="s">
        <v>1608</v>
      </c>
      <c r="S578" s="436">
        <v>2093</v>
      </c>
      <c r="T578" s="435" t="s">
        <v>1341</v>
      </c>
      <c r="U578" s="440"/>
      <c r="V578" s="435" t="s">
        <v>1341</v>
      </c>
      <c r="W578" s="435" t="s">
        <v>1341</v>
      </c>
      <c r="X578" s="436" t="b">
        <v>0</v>
      </c>
      <c r="Y578" s="435" t="s">
        <v>1341</v>
      </c>
      <c r="Z578" s="435" t="s">
        <v>1341</v>
      </c>
      <c r="AA578" t="str">
        <f t="shared" ref="AA578:AA641" si="33">VLOOKUP($A578,$AT$2:$CD$561,37,FALSE)</f>
        <v>GARRISON HATCHERY</v>
      </c>
    </row>
    <row r="579" spans="1:27" x14ac:dyDescent="0.3">
      <c r="A579">
        <f t="shared" si="31"/>
        <v>633968</v>
      </c>
      <c r="B579" t="s">
        <v>2677</v>
      </c>
      <c r="C579" s="389" t="str">
        <f t="shared" si="32"/>
        <v>633968</v>
      </c>
      <c r="D579" s="297" t="s">
        <v>294</v>
      </c>
      <c r="E579" s="435" t="s">
        <v>2403</v>
      </c>
      <c r="F579" s="435" t="s">
        <v>1607</v>
      </c>
      <c r="G579" s="435" t="s">
        <v>294</v>
      </c>
      <c r="H579" s="436">
        <v>2006</v>
      </c>
      <c r="I579" s="435" t="s">
        <v>2400</v>
      </c>
      <c r="J579" s="435" t="s">
        <v>1794</v>
      </c>
      <c r="K579" s="435" t="s">
        <v>1612</v>
      </c>
      <c r="L579" s="437">
        <v>39329</v>
      </c>
      <c r="M579" s="437">
        <v>39330</v>
      </c>
      <c r="N579" s="435" t="s">
        <v>1608</v>
      </c>
      <c r="O579" s="436">
        <v>98167</v>
      </c>
      <c r="P579" s="435" t="s">
        <v>1613</v>
      </c>
      <c r="Q579" s="436">
        <v>1581</v>
      </c>
      <c r="R579" s="435" t="s">
        <v>1608</v>
      </c>
      <c r="S579" s="436">
        <v>974</v>
      </c>
      <c r="T579" s="435" t="s">
        <v>1341</v>
      </c>
      <c r="U579" s="438"/>
      <c r="V579" s="435" t="s">
        <v>1341</v>
      </c>
      <c r="W579" s="435" t="s">
        <v>1341</v>
      </c>
      <c r="X579" s="436" t="b">
        <v>0</v>
      </c>
      <c r="Y579" s="435" t="s">
        <v>1341</v>
      </c>
      <c r="Z579" s="435" t="s">
        <v>1341</v>
      </c>
      <c r="AA579" t="str">
        <f t="shared" si="33"/>
        <v>GARRISON HATCHERY</v>
      </c>
    </row>
    <row r="580" spans="1:27" x14ac:dyDescent="0.3">
      <c r="A580">
        <f t="shared" si="31"/>
        <v>210788</v>
      </c>
      <c r="B580" t="s">
        <v>2677</v>
      </c>
      <c r="C580" s="389" t="str">
        <f t="shared" si="32"/>
        <v>210788</v>
      </c>
      <c r="D580" s="297" t="s">
        <v>294</v>
      </c>
      <c r="E580" s="435" t="s">
        <v>2236</v>
      </c>
      <c r="F580" s="435" t="s">
        <v>1607</v>
      </c>
      <c r="G580" s="435" t="s">
        <v>324</v>
      </c>
      <c r="H580" s="436">
        <v>2007</v>
      </c>
      <c r="I580" s="435" t="s">
        <v>1764</v>
      </c>
      <c r="J580" s="435" t="s">
        <v>1765</v>
      </c>
      <c r="K580" s="435" t="s">
        <v>1612</v>
      </c>
      <c r="L580" s="437">
        <v>39569</v>
      </c>
      <c r="M580" s="437">
        <v>39604</v>
      </c>
      <c r="N580" s="435" t="s">
        <v>1608</v>
      </c>
      <c r="O580" s="436">
        <v>180974</v>
      </c>
      <c r="P580" s="435" t="s">
        <v>1341</v>
      </c>
      <c r="Q580" s="440"/>
      <c r="R580" s="435" t="s">
        <v>1608</v>
      </c>
      <c r="S580" s="436">
        <v>724</v>
      </c>
      <c r="T580" s="435" t="s">
        <v>1341</v>
      </c>
      <c r="U580" s="441"/>
      <c r="V580" s="435" t="s">
        <v>250</v>
      </c>
      <c r="W580" s="435" t="s">
        <v>2237</v>
      </c>
      <c r="X580" s="436" t="b">
        <v>0</v>
      </c>
      <c r="Y580" s="435" t="s">
        <v>1341</v>
      </c>
      <c r="Z580" s="435" t="s">
        <v>1341</v>
      </c>
      <c r="AA580" t="str">
        <f t="shared" si="33"/>
        <v>CLEAR CREEK HATCHERY</v>
      </c>
    </row>
    <row r="581" spans="1:27" x14ac:dyDescent="0.3">
      <c r="A581">
        <f t="shared" si="31"/>
        <v>210801</v>
      </c>
      <c r="B581" t="s">
        <v>2677</v>
      </c>
      <c r="C581" s="389" t="str">
        <f t="shared" si="32"/>
        <v>210801</v>
      </c>
      <c r="D581" s="297" t="s">
        <v>294</v>
      </c>
      <c r="E581" s="435" t="s">
        <v>2238</v>
      </c>
      <c r="F581" s="435" t="s">
        <v>1607</v>
      </c>
      <c r="G581" s="435" t="s">
        <v>324</v>
      </c>
      <c r="H581" s="436">
        <v>2007</v>
      </c>
      <c r="I581" s="435" t="s">
        <v>2232</v>
      </c>
      <c r="J581" s="435" t="s">
        <v>2233</v>
      </c>
      <c r="K581" s="435" t="s">
        <v>1612</v>
      </c>
      <c r="L581" s="437">
        <v>39585</v>
      </c>
      <c r="M581" s="437">
        <v>39591</v>
      </c>
      <c r="N581" s="435" t="s">
        <v>1608</v>
      </c>
      <c r="O581" s="436">
        <v>61823</v>
      </c>
      <c r="P581" s="435" t="s">
        <v>1613</v>
      </c>
      <c r="Q581" s="439">
        <v>2721</v>
      </c>
      <c r="R581" s="435" t="s">
        <v>1608</v>
      </c>
      <c r="S581" s="436">
        <v>615670</v>
      </c>
      <c r="T581" s="435" t="s">
        <v>1613</v>
      </c>
      <c r="U581" s="439">
        <v>24655</v>
      </c>
      <c r="V581" s="435" t="s">
        <v>1341</v>
      </c>
      <c r="W581" s="435" t="s">
        <v>1341</v>
      </c>
      <c r="X581" s="436" t="b">
        <v>0</v>
      </c>
      <c r="Y581" s="435" t="s">
        <v>1341</v>
      </c>
      <c r="Z581" s="435" t="s">
        <v>1341</v>
      </c>
      <c r="AA581" t="str">
        <f t="shared" si="33"/>
        <v>KALAMA CR HATCHERY</v>
      </c>
    </row>
    <row r="582" spans="1:27" x14ac:dyDescent="0.3">
      <c r="A582">
        <f t="shared" si="31"/>
        <v>633466</v>
      </c>
      <c r="B582" t="s">
        <v>2677</v>
      </c>
      <c r="C582" s="389" t="str">
        <f t="shared" si="32"/>
        <v>633466</v>
      </c>
      <c r="D582" s="297" t="s">
        <v>294</v>
      </c>
      <c r="E582" s="435" t="s">
        <v>2402</v>
      </c>
      <c r="F582" s="435" t="s">
        <v>1607</v>
      </c>
      <c r="G582" s="435" t="s">
        <v>294</v>
      </c>
      <c r="H582" s="436">
        <v>2007</v>
      </c>
      <c r="I582" s="435" t="s">
        <v>2400</v>
      </c>
      <c r="J582" s="435" t="s">
        <v>1794</v>
      </c>
      <c r="K582" s="435" t="s">
        <v>1612</v>
      </c>
      <c r="L582" s="437">
        <v>39616</v>
      </c>
      <c r="M582" s="437">
        <v>39616</v>
      </c>
      <c r="N582" s="435" t="s">
        <v>1608</v>
      </c>
      <c r="O582" s="436">
        <v>97485</v>
      </c>
      <c r="P582" s="435" t="s">
        <v>1613</v>
      </c>
      <c r="Q582" s="436">
        <v>1528</v>
      </c>
      <c r="R582" s="435" t="s">
        <v>1608</v>
      </c>
      <c r="S582" s="436">
        <v>254</v>
      </c>
      <c r="T582" s="435" t="s">
        <v>1341</v>
      </c>
      <c r="U582" s="438"/>
      <c r="V582" s="435" t="s">
        <v>1341</v>
      </c>
      <c r="W582" s="435" t="s">
        <v>1341</v>
      </c>
      <c r="X582" s="436" t="b">
        <v>0</v>
      </c>
      <c r="Y582" s="435" t="s">
        <v>1341</v>
      </c>
      <c r="Z582" s="435" t="s">
        <v>1341</v>
      </c>
      <c r="AA582" t="str">
        <f t="shared" si="33"/>
        <v>GARRISON HATCHERY</v>
      </c>
    </row>
    <row r="583" spans="1:27" x14ac:dyDescent="0.3">
      <c r="A583">
        <f t="shared" si="31"/>
        <v>634364</v>
      </c>
      <c r="B583" t="s">
        <v>2677</v>
      </c>
      <c r="C583" s="389" t="str">
        <f t="shared" si="32"/>
        <v>634364</v>
      </c>
      <c r="D583" s="297" t="s">
        <v>294</v>
      </c>
      <c r="E583" s="435" t="s">
        <v>2404</v>
      </c>
      <c r="F583" s="435" t="s">
        <v>1607</v>
      </c>
      <c r="G583" s="435" t="s">
        <v>294</v>
      </c>
      <c r="H583" s="436">
        <v>2007</v>
      </c>
      <c r="I583" s="435" t="s">
        <v>2400</v>
      </c>
      <c r="J583" s="435" t="s">
        <v>1794</v>
      </c>
      <c r="K583" s="435" t="s">
        <v>1612</v>
      </c>
      <c r="L583" s="437">
        <v>39706</v>
      </c>
      <c r="M583" s="437">
        <v>39713</v>
      </c>
      <c r="N583" s="435" t="s">
        <v>1608</v>
      </c>
      <c r="O583" s="436">
        <v>97992</v>
      </c>
      <c r="P583" s="435" t="s">
        <v>1613</v>
      </c>
      <c r="Q583" s="439">
        <v>401</v>
      </c>
      <c r="R583" s="435" t="s">
        <v>1608</v>
      </c>
      <c r="S583" s="439">
        <v>2000</v>
      </c>
      <c r="T583" s="435" t="s">
        <v>1341</v>
      </c>
      <c r="U583" s="441"/>
      <c r="V583" s="435" t="s">
        <v>1341</v>
      </c>
      <c r="W583" s="435" t="s">
        <v>1341</v>
      </c>
      <c r="X583" s="436" t="b">
        <v>0</v>
      </c>
      <c r="Y583" s="435" t="s">
        <v>1341</v>
      </c>
      <c r="Z583" s="435" t="s">
        <v>1341</v>
      </c>
      <c r="AA583" t="str">
        <f t="shared" si="33"/>
        <v>GARRISON HATCHERY</v>
      </c>
    </row>
    <row r="584" spans="1:27" x14ac:dyDescent="0.3">
      <c r="A584">
        <f t="shared" si="31"/>
        <v>210824</v>
      </c>
      <c r="B584" t="s">
        <v>2677</v>
      </c>
      <c r="C584" s="389" t="str">
        <f t="shared" si="32"/>
        <v>210824</v>
      </c>
      <c r="D584" s="297" t="s">
        <v>294</v>
      </c>
      <c r="E584" s="435" t="s">
        <v>1763</v>
      </c>
      <c r="F584" s="435" t="s">
        <v>1607</v>
      </c>
      <c r="G584" s="435" t="s">
        <v>324</v>
      </c>
      <c r="H584" s="436">
        <v>2008</v>
      </c>
      <c r="I584" s="435" t="s">
        <v>1764</v>
      </c>
      <c r="J584" s="435" t="s">
        <v>1765</v>
      </c>
      <c r="K584" s="435" t="s">
        <v>1612</v>
      </c>
      <c r="L584" s="437">
        <v>39965</v>
      </c>
      <c r="M584" s="437">
        <v>39965</v>
      </c>
      <c r="N584" s="435" t="s">
        <v>1608</v>
      </c>
      <c r="O584" s="436">
        <v>206480</v>
      </c>
      <c r="P584" s="435" t="s">
        <v>1613</v>
      </c>
      <c r="Q584" s="436">
        <v>765</v>
      </c>
      <c r="R584" s="435" t="s">
        <v>1608</v>
      </c>
      <c r="S584" s="436">
        <v>3059538</v>
      </c>
      <c r="T584" s="435" t="s">
        <v>1613</v>
      </c>
      <c r="U584" s="439">
        <v>1</v>
      </c>
      <c r="V584" s="435" t="s">
        <v>250</v>
      </c>
      <c r="W584" s="435" t="s">
        <v>1766</v>
      </c>
      <c r="X584" s="436" t="b">
        <v>0</v>
      </c>
      <c r="Y584" s="435" t="s">
        <v>1341</v>
      </c>
      <c r="Z584" s="435" t="s">
        <v>1341</v>
      </c>
      <c r="AA584" t="str">
        <f t="shared" si="33"/>
        <v>CLEAR CREEK HATCHERY</v>
      </c>
    </row>
    <row r="585" spans="1:27" x14ac:dyDescent="0.3">
      <c r="A585">
        <f t="shared" si="31"/>
        <v>633289</v>
      </c>
      <c r="B585" t="s">
        <v>2677</v>
      </c>
      <c r="C585" s="389" t="str">
        <f t="shared" si="32"/>
        <v>633289</v>
      </c>
      <c r="D585" s="297" t="s">
        <v>328</v>
      </c>
      <c r="E585" s="435" t="s">
        <v>2406</v>
      </c>
      <c r="F585" s="435" t="s">
        <v>1607</v>
      </c>
      <c r="G585" s="435" t="s">
        <v>328</v>
      </c>
      <c r="H585" s="436">
        <v>2005</v>
      </c>
      <c r="I585" s="435" t="s">
        <v>2648</v>
      </c>
      <c r="J585" s="435" t="s">
        <v>2649</v>
      </c>
      <c r="K585" s="435" t="s">
        <v>1612</v>
      </c>
      <c r="L585" s="437">
        <v>39181</v>
      </c>
      <c r="M585" s="437">
        <v>39198</v>
      </c>
      <c r="N585" s="435" t="s">
        <v>1608</v>
      </c>
      <c r="O585" s="436">
        <v>69491</v>
      </c>
      <c r="P585" s="435" t="s">
        <v>1613</v>
      </c>
      <c r="Q585" s="436">
        <v>1297</v>
      </c>
      <c r="R585" s="435" t="s">
        <v>1608</v>
      </c>
      <c r="S585" s="436">
        <v>1237</v>
      </c>
      <c r="T585" s="435" t="s">
        <v>1341</v>
      </c>
      <c r="U585" s="438"/>
      <c r="V585" s="435" t="s">
        <v>1341</v>
      </c>
      <c r="W585" s="435" t="s">
        <v>1341</v>
      </c>
      <c r="X585" s="436" t="b">
        <v>0</v>
      </c>
      <c r="Y585" s="435" t="s">
        <v>1341</v>
      </c>
      <c r="Z585" s="435" t="s">
        <v>1341</v>
      </c>
      <c r="AA585" t="str">
        <f t="shared" si="33"/>
        <v>PERCIVAL COVE NET PN</v>
      </c>
    </row>
    <row r="586" spans="1:27" x14ac:dyDescent="0.3">
      <c r="A586">
        <f t="shared" si="31"/>
        <v>633467</v>
      </c>
      <c r="B586" t="s">
        <v>2677</v>
      </c>
      <c r="C586" s="389" t="str">
        <f t="shared" si="32"/>
        <v>633467</v>
      </c>
      <c r="D586" s="297" t="s">
        <v>328</v>
      </c>
      <c r="E586" s="435" t="s">
        <v>2419</v>
      </c>
      <c r="F586" s="435" t="s">
        <v>1607</v>
      </c>
      <c r="G586" s="435" t="s">
        <v>328</v>
      </c>
      <c r="H586" s="436">
        <v>2005</v>
      </c>
      <c r="I586" s="435" t="s">
        <v>2415</v>
      </c>
      <c r="J586" s="435" t="s">
        <v>2416</v>
      </c>
      <c r="K586" s="435" t="s">
        <v>1612</v>
      </c>
      <c r="L586" s="437">
        <v>39203</v>
      </c>
      <c r="M586" s="437">
        <v>39203</v>
      </c>
      <c r="N586" s="435" t="s">
        <v>1608</v>
      </c>
      <c r="O586" s="436">
        <v>95779</v>
      </c>
      <c r="P586" s="435" t="s">
        <v>1613</v>
      </c>
      <c r="Q586" s="439">
        <v>1330</v>
      </c>
      <c r="R586" s="435" t="s">
        <v>1608</v>
      </c>
      <c r="S586" s="436">
        <v>2891</v>
      </c>
      <c r="T586" s="435" t="s">
        <v>1341</v>
      </c>
      <c r="U586" s="441"/>
      <c r="V586" s="435" t="s">
        <v>1341</v>
      </c>
      <c r="W586" s="435" t="s">
        <v>1341</v>
      </c>
      <c r="X586" s="436" t="b">
        <v>0</v>
      </c>
      <c r="Y586" s="435" t="s">
        <v>1341</v>
      </c>
      <c r="Z586" s="435" t="s">
        <v>1341</v>
      </c>
      <c r="AA586" t="str">
        <f t="shared" si="33"/>
        <v>ICY CR HATCHERY</v>
      </c>
    </row>
    <row r="587" spans="1:27" x14ac:dyDescent="0.3">
      <c r="A587">
        <f t="shared" si="31"/>
        <v>633472</v>
      </c>
      <c r="B587" t="s">
        <v>2677</v>
      </c>
      <c r="C587" s="389" t="str">
        <f t="shared" si="32"/>
        <v>633472</v>
      </c>
      <c r="D587" s="297" t="s">
        <v>328</v>
      </c>
      <c r="E587" s="435" t="s">
        <v>2412</v>
      </c>
      <c r="F587" s="435" t="s">
        <v>1607</v>
      </c>
      <c r="G587" s="435" t="s">
        <v>328</v>
      </c>
      <c r="H587" s="436">
        <v>2005</v>
      </c>
      <c r="I587" s="435" t="s">
        <v>1793</v>
      </c>
      <c r="J587" s="435" t="s">
        <v>1794</v>
      </c>
      <c r="K587" s="435" t="s">
        <v>1612</v>
      </c>
      <c r="L587" s="437">
        <v>39171</v>
      </c>
      <c r="M587" s="437">
        <v>39171</v>
      </c>
      <c r="N587" s="435" t="s">
        <v>1608</v>
      </c>
      <c r="O587" s="436">
        <v>94225</v>
      </c>
      <c r="P587" s="435" t="s">
        <v>1613</v>
      </c>
      <c r="Q587" s="439">
        <v>5168</v>
      </c>
      <c r="R587" s="435" t="s">
        <v>1608</v>
      </c>
      <c r="S587" s="436">
        <v>952</v>
      </c>
      <c r="T587" s="435" t="s">
        <v>1341</v>
      </c>
      <c r="U587" s="441"/>
      <c r="V587" s="435" t="s">
        <v>1341</v>
      </c>
      <c r="W587" s="435" t="s">
        <v>1341</v>
      </c>
      <c r="X587" s="436" t="b">
        <v>0</v>
      </c>
      <c r="Y587" s="435" t="s">
        <v>1341</v>
      </c>
      <c r="Z587" s="435" t="s">
        <v>1341</v>
      </c>
      <c r="AA587" t="str">
        <f t="shared" si="33"/>
        <v>LAKEWOOD HATCHERY</v>
      </c>
    </row>
    <row r="588" spans="1:27" x14ac:dyDescent="0.3">
      <c r="A588">
        <f t="shared" si="31"/>
        <v>633494</v>
      </c>
      <c r="B588" t="s">
        <v>2677</v>
      </c>
      <c r="C588" s="389" t="str">
        <f t="shared" si="32"/>
        <v>633494</v>
      </c>
      <c r="D588" s="297" t="s">
        <v>328</v>
      </c>
      <c r="E588" s="435" t="s">
        <v>2411</v>
      </c>
      <c r="F588" s="435" t="s">
        <v>1607</v>
      </c>
      <c r="G588" s="435" t="s">
        <v>328</v>
      </c>
      <c r="H588" s="436">
        <v>2006</v>
      </c>
      <c r="I588" s="435" t="s">
        <v>2407</v>
      </c>
      <c r="J588" s="435" t="s">
        <v>2408</v>
      </c>
      <c r="K588" s="435" t="s">
        <v>1612</v>
      </c>
      <c r="L588" s="437">
        <v>39528</v>
      </c>
      <c r="M588" s="437">
        <v>39528</v>
      </c>
      <c r="N588" s="435" t="s">
        <v>1608</v>
      </c>
      <c r="O588" s="436">
        <v>22002</v>
      </c>
      <c r="P588" s="435" t="s">
        <v>1613</v>
      </c>
      <c r="Q588" s="436">
        <v>267</v>
      </c>
      <c r="R588" s="435" t="s">
        <v>1608</v>
      </c>
      <c r="S588" s="436">
        <v>13</v>
      </c>
      <c r="T588" s="435" t="s">
        <v>1341</v>
      </c>
      <c r="U588" s="441"/>
      <c r="V588" s="435" t="s">
        <v>1341</v>
      </c>
      <c r="W588" s="435" t="s">
        <v>1341</v>
      </c>
      <c r="X588" s="436" t="b">
        <v>0</v>
      </c>
      <c r="Y588" s="435" t="s">
        <v>1341</v>
      </c>
      <c r="Z588" s="435" t="s">
        <v>1341</v>
      </c>
      <c r="AA588" t="str">
        <f t="shared" si="33"/>
        <v>TUMWATER FALLS HATCH</v>
      </c>
    </row>
    <row r="589" spans="1:27" x14ac:dyDescent="0.3">
      <c r="A589">
        <f t="shared" si="31"/>
        <v>633495</v>
      </c>
      <c r="B589" t="s">
        <v>2677</v>
      </c>
      <c r="C589" s="389" t="str">
        <f t="shared" si="32"/>
        <v>633495</v>
      </c>
      <c r="D589" s="297" t="s">
        <v>328</v>
      </c>
      <c r="E589" s="435" t="s">
        <v>2410</v>
      </c>
      <c r="F589" s="435" t="s">
        <v>1607</v>
      </c>
      <c r="G589" s="435" t="s">
        <v>328</v>
      </c>
      <c r="H589" s="436">
        <v>2006</v>
      </c>
      <c r="I589" s="435" t="s">
        <v>2407</v>
      </c>
      <c r="J589" s="435" t="s">
        <v>2408</v>
      </c>
      <c r="K589" s="435" t="s">
        <v>1612</v>
      </c>
      <c r="L589" s="437">
        <v>39528</v>
      </c>
      <c r="M589" s="437">
        <v>39528</v>
      </c>
      <c r="N589" s="435" t="s">
        <v>1608</v>
      </c>
      <c r="O589" s="436">
        <v>21631</v>
      </c>
      <c r="P589" s="435" t="s">
        <v>1613</v>
      </c>
      <c r="Q589" s="436">
        <v>263</v>
      </c>
      <c r="R589" s="435" t="s">
        <v>1608</v>
      </c>
      <c r="S589" s="436">
        <v>60</v>
      </c>
      <c r="T589" s="435" t="s">
        <v>1341</v>
      </c>
      <c r="U589" s="441"/>
      <c r="V589" s="435" t="s">
        <v>1341</v>
      </c>
      <c r="W589" s="435" t="s">
        <v>1341</v>
      </c>
      <c r="X589" s="436" t="b">
        <v>0</v>
      </c>
      <c r="Y589" s="435" t="s">
        <v>1341</v>
      </c>
      <c r="Z589" s="435" t="s">
        <v>1341</v>
      </c>
      <c r="AA589" t="str">
        <f t="shared" si="33"/>
        <v>TUMWATER FALLS HATCH</v>
      </c>
    </row>
    <row r="590" spans="1:27" x14ac:dyDescent="0.3">
      <c r="A590">
        <f t="shared" si="31"/>
        <v>633496</v>
      </c>
      <c r="B590" t="s">
        <v>2677</v>
      </c>
      <c r="C590" s="389" t="str">
        <f t="shared" si="32"/>
        <v>633496</v>
      </c>
      <c r="D590" s="297" t="s">
        <v>328</v>
      </c>
      <c r="E590" s="435" t="s">
        <v>2409</v>
      </c>
      <c r="F590" s="435" t="s">
        <v>1607</v>
      </c>
      <c r="G590" s="435" t="s">
        <v>328</v>
      </c>
      <c r="H590" s="436">
        <v>2006</v>
      </c>
      <c r="I590" s="435" t="s">
        <v>2407</v>
      </c>
      <c r="J590" s="435" t="s">
        <v>2408</v>
      </c>
      <c r="K590" s="435" t="s">
        <v>1612</v>
      </c>
      <c r="L590" s="437">
        <v>39528</v>
      </c>
      <c r="M590" s="437">
        <v>39528</v>
      </c>
      <c r="N590" s="435" t="s">
        <v>1608</v>
      </c>
      <c r="O590" s="436">
        <v>20612</v>
      </c>
      <c r="P590" s="435" t="s">
        <v>1613</v>
      </c>
      <c r="Q590" s="436">
        <v>250</v>
      </c>
      <c r="R590" s="435" t="s">
        <v>1341</v>
      </c>
      <c r="S590" s="440"/>
      <c r="T590" s="435" t="s">
        <v>1341</v>
      </c>
      <c r="U590" s="438"/>
      <c r="V590" s="435" t="s">
        <v>1341</v>
      </c>
      <c r="W590" s="435" t="s">
        <v>1341</v>
      </c>
      <c r="X590" s="436" t="b">
        <v>0</v>
      </c>
      <c r="Y590" s="435" t="s">
        <v>1341</v>
      </c>
      <c r="Z590" s="435" t="s">
        <v>1341</v>
      </c>
      <c r="AA590" t="str">
        <f t="shared" si="33"/>
        <v>TUMWATER FALLS HATCH</v>
      </c>
    </row>
    <row r="591" spans="1:27" x14ac:dyDescent="0.3">
      <c r="A591">
        <f t="shared" si="31"/>
        <v>633967</v>
      </c>
      <c r="B591" t="s">
        <v>2677</v>
      </c>
      <c r="C591" s="389" t="str">
        <f t="shared" si="32"/>
        <v>633967</v>
      </c>
      <c r="D591" s="297" t="s">
        <v>328</v>
      </c>
      <c r="E591" s="435" t="s">
        <v>2414</v>
      </c>
      <c r="F591" s="435" t="s">
        <v>1607</v>
      </c>
      <c r="G591" s="435" t="s">
        <v>328</v>
      </c>
      <c r="H591" s="436">
        <v>2006</v>
      </c>
      <c r="I591" s="435" t="s">
        <v>2415</v>
      </c>
      <c r="J591" s="435" t="s">
        <v>2416</v>
      </c>
      <c r="K591" s="435" t="s">
        <v>1612</v>
      </c>
      <c r="L591" s="437">
        <v>39559</v>
      </c>
      <c r="M591" s="437">
        <v>39559</v>
      </c>
      <c r="N591" s="435" t="s">
        <v>1608</v>
      </c>
      <c r="O591" s="436">
        <v>79176</v>
      </c>
      <c r="P591" s="435" t="s">
        <v>1613</v>
      </c>
      <c r="Q591" s="436">
        <v>1062</v>
      </c>
      <c r="R591" s="435" t="s">
        <v>1608</v>
      </c>
      <c r="S591" s="439">
        <v>187</v>
      </c>
      <c r="T591" s="435" t="s">
        <v>1341</v>
      </c>
      <c r="U591" s="438"/>
      <c r="V591" s="435" t="s">
        <v>1341</v>
      </c>
      <c r="W591" s="435" t="s">
        <v>1341</v>
      </c>
      <c r="X591" s="436" t="b">
        <v>0</v>
      </c>
      <c r="Y591" s="435" t="s">
        <v>1341</v>
      </c>
      <c r="Z591" s="435" t="s">
        <v>1341</v>
      </c>
      <c r="AA591" t="str">
        <f t="shared" si="33"/>
        <v>ICY CR HATCHERY</v>
      </c>
    </row>
    <row r="592" spans="1:27" x14ac:dyDescent="0.3">
      <c r="A592">
        <f t="shared" si="31"/>
        <v>633969</v>
      </c>
      <c r="B592" t="s">
        <v>2677</v>
      </c>
      <c r="C592" s="389" t="str">
        <f t="shared" si="32"/>
        <v>633969</v>
      </c>
      <c r="D592" s="297" t="s">
        <v>328</v>
      </c>
      <c r="E592" s="435" t="s">
        <v>2413</v>
      </c>
      <c r="F592" s="435" t="s">
        <v>1607</v>
      </c>
      <c r="G592" s="435" t="s">
        <v>328</v>
      </c>
      <c r="H592" s="436">
        <v>2006</v>
      </c>
      <c r="I592" s="435" t="s">
        <v>1793</v>
      </c>
      <c r="J592" s="435" t="s">
        <v>1794</v>
      </c>
      <c r="K592" s="435" t="s">
        <v>1612</v>
      </c>
      <c r="L592" s="437">
        <v>39540</v>
      </c>
      <c r="M592" s="437">
        <v>39540</v>
      </c>
      <c r="N592" s="435" t="s">
        <v>1608</v>
      </c>
      <c r="O592" s="436">
        <v>89978</v>
      </c>
      <c r="P592" s="435" t="s">
        <v>1613</v>
      </c>
      <c r="Q592" s="436">
        <v>4954</v>
      </c>
      <c r="R592" s="435" t="s">
        <v>1608</v>
      </c>
      <c r="S592" s="436">
        <v>1262</v>
      </c>
      <c r="T592" s="435" t="s">
        <v>1341</v>
      </c>
      <c r="U592" s="438"/>
      <c r="V592" s="435" t="s">
        <v>1341</v>
      </c>
      <c r="W592" s="435" t="s">
        <v>1341</v>
      </c>
      <c r="X592" s="436" t="b">
        <v>0</v>
      </c>
      <c r="Y592" s="435" t="s">
        <v>1341</v>
      </c>
      <c r="Z592" s="435" t="s">
        <v>1341</v>
      </c>
      <c r="AA592" t="str">
        <f t="shared" si="33"/>
        <v>LAKEWOOD HATCHERY</v>
      </c>
    </row>
    <row r="593" spans="1:27" x14ac:dyDescent="0.3">
      <c r="A593">
        <f t="shared" si="31"/>
        <v>634298</v>
      </c>
      <c r="B593" t="s">
        <v>2677</v>
      </c>
      <c r="C593" s="389" t="str">
        <f t="shared" si="32"/>
        <v>634298</v>
      </c>
      <c r="D593" s="297" t="s">
        <v>328</v>
      </c>
      <c r="E593" s="435" t="s">
        <v>2417</v>
      </c>
      <c r="F593" s="435" t="s">
        <v>1607</v>
      </c>
      <c r="G593" s="435" t="s">
        <v>328</v>
      </c>
      <c r="H593" s="436">
        <v>2007</v>
      </c>
      <c r="I593" s="435" t="s">
        <v>2415</v>
      </c>
      <c r="J593" s="435" t="s">
        <v>2416</v>
      </c>
      <c r="K593" s="435" t="s">
        <v>1612</v>
      </c>
      <c r="L593" s="437">
        <v>39918</v>
      </c>
      <c r="M593" s="437">
        <v>39934</v>
      </c>
      <c r="N593" s="435" t="s">
        <v>1608</v>
      </c>
      <c r="O593" s="436">
        <v>101039</v>
      </c>
      <c r="P593" s="435" t="s">
        <v>1341</v>
      </c>
      <c r="Q593" s="440"/>
      <c r="R593" s="435" t="s">
        <v>1608</v>
      </c>
      <c r="S593" s="436">
        <v>192</v>
      </c>
      <c r="T593" s="435" t="s">
        <v>1341</v>
      </c>
      <c r="U593" s="441"/>
      <c r="V593" s="435" t="s">
        <v>1341</v>
      </c>
      <c r="W593" s="435" t="s">
        <v>1341</v>
      </c>
      <c r="X593" s="436" t="b">
        <v>0</v>
      </c>
      <c r="Y593" s="435" t="s">
        <v>1341</v>
      </c>
      <c r="Z593" s="435" t="s">
        <v>1341</v>
      </c>
      <c r="AA593" t="str">
        <f t="shared" si="33"/>
        <v>ICY CR HATCHERY</v>
      </c>
    </row>
    <row r="594" spans="1:27" x14ac:dyDescent="0.3">
      <c r="A594">
        <f t="shared" si="31"/>
        <v>634299</v>
      </c>
      <c r="B594" t="s">
        <v>2677</v>
      </c>
      <c r="C594" s="389" t="str">
        <f t="shared" si="32"/>
        <v>634299</v>
      </c>
      <c r="D594" s="297" t="s">
        <v>328</v>
      </c>
      <c r="E594" s="435" t="s">
        <v>2418</v>
      </c>
      <c r="F594" s="435" t="s">
        <v>1607</v>
      </c>
      <c r="G594" s="435" t="s">
        <v>328</v>
      </c>
      <c r="H594" s="436">
        <v>2007</v>
      </c>
      <c r="I594" s="435" t="s">
        <v>1793</v>
      </c>
      <c r="J594" s="435" t="s">
        <v>1794</v>
      </c>
      <c r="K594" s="435" t="s">
        <v>1612</v>
      </c>
      <c r="L594" s="437">
        <v>39904</v>
      </c>
      <c r="M594" s="437">
        <v>39904</v>
      </c>
      <c r="N594" s="435" t="s">
        <v>1608</v>
      </c>
      <c r="O594" s="436">
        <v>91823</v>
      </c>
      <c r="P594" s="435" t="s">
        <v>1613</v>
      </c>
      <c r="Q594" s="436">
        <v>1170</v>
      </c>
      <c r="R594" s="435" t="s">
        <v>1608</v>
      </c>
      <c r="S594" s="436">
        <v>4484</v>
      </c>
      <c r="T594" s="435" t="s">
        <v>1341</v>
      </c>
      <c r="U594" s="441"/>
      <c r="V594" s="435" t="s">
        <v>1341</v>
      </c>
      <c r="W594" s="435" t="s">
        <v>1341</v>
      </c>
      <c r="X594" s="436" t="b">
        <v>0</v>
      </c>
      <c r="Y594" s="435" t="s">
        <v>1341</v>
      </c>
      <c r="Z594" s="435" t="s">
        <v>1341</v>
      </c>
      <c r="AA594" t="str">
        <f t="shared" si="33"/>
        <v>LAKEWOOD HATCHERY</v>
      </c>
    </row>
    <row r="595" spans="1:27" x14ac:dyDescent="0.3">
      <c r="A595">
        <f t="shared" si="31"/>
        <v>634383</v>
      </c>
      <c r="B595" t="s">
        <v>2677</v>
      </c>
      <c r="C595" s="389" t="str">
        <f t="shared" si="32"/>
        <v>634383</v>
      </c>
      <c r="D595" s="297" t="s">
        <v>328</v>
      </c>
      <c r="E595" s="435" t="s">
        <v>2420</v>
      </c>
      <c r="F595" s="435" t="s">
        <v>1607</v>
      </c>
      <c r="G595" s="435" t="s">
        <v>328</v>
      </c>
      <c r="H595" s="436">
        <v>2007</v>
      </c>
      <c r="I595" s="435" t="s">
        <v>2407</v>
      </c>
      <c r="J595" s="435" t="s">
        <v>2408</v>
      </c>
      <c r="K595" s="435" t="s">
        <v>1612</v>
      </c>
      <c r="L595" s="437">
        <v>39892</v>
      </c>
      <c r="M595" s="437">
        <v>39892</v>
      </c>
      <c r="N595" s="435" t="s">
        <v>1608</v>
      </c>
      <c r="O595" s="436">
        <v>68373</v>
      </c>
      <c r="P595" s="435" t="s">
        <v>1613</v>
      </c>
      <c r="Q595" s="436">
        <v>1835</v>
      </c>
      <c r="R595" s="435" t="s">
        <v>1608</v>
      </c>
      <c r="S595" s="436">
        <v>353</v>
      </c>
      <c r="T595" s="435" t="s">
        <v>1341</v>
      </c>
      <c r="U595" s="441"/>
      <c r="V595" s="435" t="s">
        <v>1341</v>
      </c>
      <c r="W595" s="435" t="s">
        <v>1341</v>
      </c>
      <c r="X595" s="436" t="b">
        <v>0</v>
      </c>
      <c r="Y595" s="435" t="s">
        <v>1341</v>
      </c>
      <c r="Z595" s="435" t="s">
        <v>1341</v>
      </c>
      <c r="AA595" t="str">
        <f t="shared" si="33"/>
        <v>TUMWATER FALLS HATCH</v>
      </c>
    </row>
    <row r="596" spans="1:27" x14ac:dyDescent="0.3">
      <c r="A596">
        <f t="shared" si="31"/>
        <v>631427</v>
      </c>
      <c r="B596" t="s">
        <v>2677</v>
      </c>
      <c r="C596" s="389" t="str">
        <f t="shared" si="32"/>
        <v>631427</v>
      </c>
      <c r="D596" s="297" t="s">
        <v>328</v>
      </c>
      <c r="E596" s="435" t="s">
        <v>1792</v>
      </c>
      <c r="F596" s="435" t="s">
        <v>1607</v>
      </c>
      <c r="G596" s="435" t="s">
        <v>328</v>
      </c>
      <c r="H596" s="436">
        <v>2008</v>
      </c>
      <c r="I596" s="435" t="s">
        <v>1793</v>
      </c>
      <c r="J596" s="435" t="s">
        <v>1794</v>
      </c>
      <c r="K596" s="435" t="s">
        <v>1612</v>
      </c>
      <c r="L596" s="437">
        <v>40274</v>
      </c>
      <c r="M596" s="437">
        <v>40274</v>
      </c>
      <c r="N596" s="435" t="s">
        <v>1608</v>
      </c>
      <c r="O596" s="436">
        <v>101067</v>
      </c>
      <c r="P596" s="435" t="s">
        <v>1613</v>
      </c>
      <c r="Q596" s="436">
        <v>539</v>
      </c>
      <c r="R596" s="435" t="s">
        <v>1341</v>
      </c>
      <c r="S596" s="441"/>
      <c r="T596" s="435" t="s">
        <v>1341</v>
      </c>
      <c r="U596" s="438"/>
      <c r="V596" s="435" t="s">
        <v>1341</v>
      </c>
      <c r="W596" s="435" t="s">
        <v>1341</v>
      </c>
      <c r="X596" s="436" t="b">
        <v>0</v>
      </c>
      <c r="Y596" s="435" t="s">
        <v>1341</v>
      </c>
      <c r="Z596" s="435" t="s">
        <v>1341</v>
      </c>
      <c r="AA596" t="str">
        <f t="shared" si="33"/>
        <v>LAKEWOOD HATCHERY</v>
      </c>
    </row>
    <row r="597" spans="1:27" x14ac:dyDescent="0.3">
      <c r="A597">
        <f t="shared" si="31"/>
        <v>634780</v>
      </c>
      <c r="B597" t="s">
        <v>2677</v>
      </c>
      <c r="C597" s="389" t="str">
        <f t="shared" si="32"/>
        <v>634780</v>
      </c>
      <c r="D597" s="297" t="s">
        <v>328</v>
      </c>
      <c r="E597" s="435" t="s">
        <v>2656</v>
      </c>
      <c r="F597" s="435" t="s">
        <v>1607</v>
      </c>
      <c r="G597" s="435" t="s">
        <v>328</v>
      </c>
      <c r="H597" s="436">
        <v>2008</v>
      </c>
      <c r="I597" s="435" t="s">
        <v>2415</v>
      </c>
      <c r="J597" s="435" t="s">
        <v>2657</v>
      </c>
      <c r="K597" s="435" t="s">
        <v>1612</v>
      </c>
      <c r="L597" s="437">
        <v>40283</v>
      </c>
      <c r="M597" s="437">
        <v>40291</v>
      </c>
      <c r="N597" s="435" t="s">
        <v>1608</v>
      </c>
      <c r="O597" s="436">
        <v>100169</v>
      </c>
      <c r="P597" s="435" t="s">
        <v>1613</v>
      </c>
      <c r="Q597" s="439">
        <v>538</v>
      </c>
      <c r="R597" s="435" t="s">
        <v>1608</v>
      </c>
      <c r="S597" s="436">
        <v>710</v>
      </c>
      <c r="T597" s="435" t="s">
        <v>1341</v>
      </c>
      <c r="U597" s="438"/>
      <c r="V597" s="435" t="s">
        <v>1341</v>
      </c>
      <c r="W597" s="435" t="s">
        <v>1341</v>
      </c>
      <c r="X597" s="436" t="b">
        <v>0</v>
      </c>
      <c r="Y597" s="435" t="s">
        <v>1341</v>
      </c>
      <c r="Z597" s="435" t="s">
        <v>1341</v>
      </c>
      <c r="AA597" t="str">
        <f t="shared" si="33"/>
        <v>ICY CR HATCHERY</v>
      </c>
    </row>
    <row r="598" spans="1:27" x14ac:dyDescent="0.3">
      <c r="A598">
        <f t="shared" si="31"/>
        <v>210677</v>
      </c>
      <c r="B598" t="s">
        <v>2677</v>
      </c>
      <c r="C598" s="389" t="str">
        <f t="shared" si="32"/>
        <v>210677</v>
      </c>
      <c r="D598" s="455" t="s">
        <v>397</v>
      </c>
      <c r="E598" s="435" t="s">
        <v>2423</v>
      </c>
      <c r="F598" s="435" t="s">
        <v>1607</v>
      </c>
      <c r="G598" s="435" t="s">
        <v>397</v>
      </c>
      <c r="H598" s="436">
        <v>2005</v>
      </c>
      <c r="I598" s="435" t="s">
        <v>2421</v>
      </c>
      <c r="J598" s="435" t="s">
        <v>2422</v>
      </c>
      <c r="K598" s="435" t="s">
        <v>1668</v>
      </c>
      <c r="L598" s="437">
        <v>38860</v>
      </c>
      <c r="M598" s="437">
        <v>38860</v>
      </c>
      <c r="N598" s="435" t="s">
        <v>1608</v>
      </c>
      <c r="O598" s="436">
        <v>200657</v>
      </c>
      <c r="P598" s="435" t="s">
        <v>1613</v>
      </c>
      <c r="Q598" s="436">
        <v>1641</v>
      </c>
      <c r="R598" s="435" t="s">
        <v>1608</v>
      </c>
      <c r="S598" s="436">
        <v>2872</v>
      </c>
      <c r="T598" s="435" t="s">
        <v>1341</v>
      </c>
      <c r="U598" s="438"/>
      <c r="V598" s="435" t="s">
        <v>1341</v>
      </c>
      <c r="W598" s="435" t="s">
        <v>1341</v>
      </c>
      <c r="X598" s="436" t="b">
        <v>0</v>
      </c>
      <c r="Y598" s="435" t="s">
        <v>1341</v>
      </c>
      <c r="Z598" s="435" t="s">
        <v>1341</v>
      </c>
      <c r="AA598" t="str">
        <f t="shared" si="33"/>
        <v>COUNTY LINE PONDS</v>
      </c>
    </row>
    <row r="599" spans="1:27" x14ac:dyDescent="0.3">
      <c r="A599">
        <f t="shared" si="31"/>
        <v>210685</v>
      </c>
      <c r="B599" t="s">
        <v>2677</v>
      </c>
      <c r="C599" s="389" t="str">
        <f t="shared" si="32"/>
        <v>210685</v>
      </c>
      <c r="D599" s="451" t="s">
        <v>397</v>
      </c>
      <c r="E599" s="435" t="s">
        <v>2430</v>
      </c>
      <c r="F599" s="435" t="s">
        <v>1607</v>
      </c>
      <c r="G599" s="435" t="s">
        <v>397</v>
      </c>
      <c r="H599" s="436">
        <v>2005</v>
      </c>
      <c r="I599" s="435" t="s">
        <v>1774</v>
      </c>
      <c r="J599" s="435" t="s">
        <v>2427</v>
      </c>
      <c r="K599" s="435" t="s">
        <v>1612</v>
      </c>
      <c r="L599" s="437">
        <v>38873</v>
      </c>
      <c r="M599" s="437">
        <v>38873</v>
      </c>
      <c r="N599" s="435" t="s">
        <v>1608</v>
      </c>
      <c r="O599" s="436">
        <v>211745</v>
      </c>
      <c r="P599" s="435" t="s">
        <v>1613</v>
      </c>
      <c r="Q599" s="436">
        <v>2064</v>
      </c>
      <c r="R599" s="435" t="s">
        <v>1608</v>
      </c>
      <c r="S599" s="436">
        <v>1235</v>
      </c>
      <c r="T599" s="435" t="s">
        <v>1341</v>
      </c>
      <c r="U599" s="438"/>
      <c r="V599" s="435" t="s">
        <v>1341</v>
      </c>
      <c r="W599" s="435" t="s">
        <v>1341</v>
      </c>
      <c r="X599" s="436" t="b">
        <v>0</v>
      </c>
      <c r="Y599" s="435" t="s">
        <v>1341</v>
      </c>
      <c r="Z599" s="435" t="s">
        <v>1341</v>
      </c>
      <c r="AA599" t="str">
        <f t="shared" si="33"/>
        <v>MARBLEMOUNT HATCHERY</v>
      </c>
    </row>
    <row r="600" spans="1:27" x14ac:dyDescent="0.3">
      <c r="A600">
        <f t="shared" ref="A600:A663" si="34">1*E600</f>
        <v>212827</v>
      </c>
      <c r="B600" t="s">
        <v>2677</v>
      </c>
      <c r="C600" s="389" t="str">
        <f t="shared" ref="C600:C663" si="35">TEXT(E600,"0#####")</f>
        <v>212827</v>
      </c>
      <c r="D600" s="451" t="s">
        <v>397</v>
      </c>
      <c r="E600" s="435" t="s">
        <v>2428</v>
      </c>
      <c r="F600" s="435" t="s">
        <v>1607</v>
      </c>
      <c r="G600" s="435" t="s">
        <v>397</v>
      </c>
      <c r="H600" s="436">
        <v>2005</v>
      </c>
      <c r="I600" s="435" t="s">
        <v>2421</v>
      </c>
      <c r="J600" s="435" t="s">
        <v>2422</v>
      </c>
      <c r="K600" s="435" t="s">
        <v>1668</v>
      </c>
      <c r="L600" s="437">
        <v>38860</v>
      </c>
      <c r="M600" s="437">
        <v>38860</v>
      </c>
      <c r="N600" s="435" t="s">
        <v>1608</v>
      </c>
      <c r="O600" s="436">
        <v>5352</v>
      </c>
      <c r="P600" s="435" t="s">
        <v>1613</v>
      </c>
      <c r="Q600" s="436">
        <v>44</v>
      </c>
      <c r="R600" s="435" t="s">
        <v>1608</v>
      </c>
      <c r="S600" s="436">
        <v>77</v>
      </c>
      <c r="T600" s="435" t="s">
        <v>1341</v>
      </c>
      <c r="U600" s="441"/>
      <c r="V600" s="435" t="s">
        <v>1341</v>
      </c>
      <c r="W600" s="435" t="s">
        <v>1341</v>
      </c>
      <c r="X600" s="436" t="b">
        <v>0</v>
      </c>
      <c r="Y600" s="435" t="s">
        <v>1341</v>
      </c>
      <c r="Z600" s="435" t="s">
        <v>1341</v>
      </c>
      <c r="AA600" t="str">
        <f t="shared" si="33"/>
        <v>COUNTY LINE PONDS</v>
      </c>
    </row>
    <row r="601" spans="1:27" x14ac:dyDescent="0.3">
      <c r="A601">
        <f t="shared" si="34"/>
        <v>210735</v>
      </c>
      <c r="B601" t="s">
        <v>2677</v>
      </c>
      <c r="C601" s="389" t="str">
        <f t="shared" si="35"/>
        <v>210735</v>
      </c>
      <c r="D601" s="451" t="s">
        <v>397</v>
      </c>
      <c r="E601" s="435" t="s">
        <v>2424</v>
      </c>
      <c r="F601" s="435" t="s">
        <v>1607</v>
      </c>
      <c r="G601" s="435" t="s">
        <v>397</v>
      </c>
      <c r="H601" s="436">
        <v>2006</v>
      </c>
      <c r="I601" s="435" t="s">
        <v>2421</v>
      </c>
      <c r="J601" s="435" t="s">
        <v>2425</v>
      </c>
      <c r="K601" s="435" t="s">
        <v>1668</v>
      </c>
      <c r="L601" s="437">
        <v>39227</v>
      </c>
      <c r="M601" s="437">
        <v>39227</v>
      </c>
      <c r="N601" s="435" t="s">
        <v>1608</v>
      </c>
      <c r="O601" s="436">
        <v>231662</v>
      </c>
      <c r="P601" s="435" t="s">
        <v>1341</v>
      </c>
      <c r="Q601" s="440"/>
      <c r="R601" s="435" t="s">
        <v>1608</v>
      </c>
      <c r="S601" s="436">
        <v>488</v>
      </c>
      <c r="T601" s="435" t="s">
        <v>1341</v>
      </c>
      <c r="U601" s="441"/>
      <c r="V601" s="435" t="s">
        <v>1341</v>
      </c>
      <c r="W601" s="435" t="s">
        <v>1341</v>
      </c>
      <c r="X601" s="436" t="b">
        <v>0</v>
      </c>
      <c r="Y601" s="435" t="s">
        <v>1341</v>
      </c>
      <c r="Z601" s="435" t="s">
        <v>1341</v>
      </c>
      <c r="AA601" t="str">
        <f t="shared" si="33"/>
        <v>COUNTY LINE PONDS</v>
      </c>
    </row>
    <row r="602" spans="1:27" x14ac:dyDescent="0.3">
      <c r="A602">
        <f t="shared" si="34"/>
        <v>210745</v>
      </c>
      <c r="B602" t="s">
        <v>2677</v>
      </c>
      <c r="C602" s="389" t="str">
        <f t="shared" si="35"/>
        <v>210745</v>
      </c>
      <c r="D602" s="451" t="s">
        <v>397</v>
      </c>
      <c r="E602" s="435" t="s">
        <v>2426</v>
      </c>
      <c r="F602" s="435" t="s">
        <v>1607</v>
      </c>
      <c r="G602" s="435" t="s">
        <v>397</v>
      </c>
      <c r="H602" s="436">
        <v>2006</v>
      </c>
      <c r="I602" s="435" t="s">
        <v>1774</v>
      </c>
      <c r="J602" s="435" t="s">
        <v>2427</v>
      </c>
      <c r="K602" s="435" t="s">
        <v>1612</v>
      </c>
      <c r="L602" s="437">
        <v>39244</v>
      </c>
      <c r="M602" s="437">
        <v>39244</v>
      </c>
      <c r="N602" s="435" t="s">
        <v>1608</v>
      </c>
      <c r="O602" s="436">
        <v>161018</v>
      </c>
      <c r="P602" s="435" t="s">
        <v>1613</v>
      </c>
      <c r="Q602" s="436">
        <v>798</v>
      </c>
      <c r="R602" s="435" t="s">
        <v>1608</v>
      </c>
      <c r="S602" s="436">
        <v>956</v>
      </c>
      <c r="T602" s="435" t="s">
        <v>1341</v>
      </c>
      <c r="U602" s="438"/>
      <c r="V602" s="435" t="s">
        <v>1341</v>
      </c>
      <c r="W602" s="435" t="s">
        <v>1341</v>
      </c>
      <c r="X602" s="436" t="b">
        <v>0</v>
      </c>
      <c r="Y602" s="435" t="s">
        <v>1341</v>
      </c>
      <c r="Z602" s="435" t="s">
        <v>1341</v>
      </c>
      <c r="AA602" t="str">
        <f t="shared" si="33"/>
        <v>MARBLEMOUNT HATCHERY</v>
      </c>
    </row>
    <row r="603" spans="1:27" x14ac:dyDescent="0.3">
      <c r="A603">
        <f t="shared" si="34"/>
        <v>210278</v>
      </c>
      <c r="B603" t="s">
        <v>2677</v>
      </c>
      <c r="C603" s="389" t="str">
        <f t="shared" si="35"/>
        <v>210278</v>
      </c>
      <c r="D603" s="451" t="s">
        <v>397</v>
      </c>
      <c r="E603" s="435" t="s">
        <v>2431</v>
      </c>
      <c r="F603" s="435" t="s">
        <v>1607</v>
      </c>
      <c r="G603" s="435" t="s">
        <v>397</v>
      </c>
      <c r="H603" s="436">
        <v>2007</v>
      </c>
      <c r="I603" s="435" t="s">
        <v>1774</v>
      </c>
      <c r="J603" s="435" t="s">
        <v>2427</v>
      </c>
      <c r="K603" s="435" t="s">
        <v>1612</v>
      </c>
      <c r="L603" s="437">
        <v>39611</v>
      </c>
      <c r="M603" s="437">
        <v>39611</v>
      </c>
      <c r="N603" s="435" t="s">
        <v>1608</v>
      </c>
      <c r="O603" s="436">
        <v>209402</v>
      </c>
      <c r="P603" s="435" t="s">
        <v>1341</v>
      </c>
      <c r="Q603" s="441"/>
      <c r="R603" s="435" t="s">
        <v>1341</v>
      </c>
      <c r="S603" s="441"/>
      <c r="T603" s="435" t="s">
        <v>1341</v>
      </c>
      <c r="U603" s="438"/>
      <c r="V603" s="435" t="s">
        <v>1341</v>
      </c>
      <c r="W603" s="435" t="s">
        <v>1341</v>
      </c>
      <c r="X603" s="436" t="b">
        <v>0</v>
      </c>
      <c r="Y603" s="435" t="s">
        <v>1341</v>
      </c>
      <c r="Z603" s="435" t="s">
        <v>1341</v>
      </c>
      <c r="AA603" t="str">
        <f t="shared" si="33"/>
        <v>MARBLEMOUNT HATCHERY</v>
      </c>
    </row>
    <row r="604" spans="1:27" x14ac:dyDescent="0.3">
      <c r="A604">
        <f t="shared" si="34"/>
        <v>210789</v>
      </c>
      <c r="B604" t="s">
        <v>2677</v>
      </c>
      <c r="C604" s="389" t="str">
        <f t="shared" si="35"/>
        <v>210789</v>
      </c>
      <c r="D604" s="451" t="s">
        <v>397</v>
      </c>
      <c r="E604" s="435" t="s">
        <v>2429</v>
      </c>
      <c r="F604" s="435" t="s">
        <v>1607</v>
      </c>
      <c r="G604" s="435" t="s">
        <v>397</v>
      </c>
      <c r="H604" s="436">
        <v>2007</v>
      </c>
      <c r="I604" s="435" t="s">
        <v>2421</v>
      </c>
      <c r="J604" s="435" t="s">
        <v>2422</v>
      </c>
      <c r="K604" s="435" t="s">
        <v>1668</v>
      </c>
      <c r="L604" s="437">
        <v>39595</v>
      </c>
      <c r="M604" s="437">
        <v>39595</v>
      </c>
      <c r="N604" s="435" t="s">
        <v>1608</v>
      </c>
      <c r="O604" s="436">
        <v>216200</v>
      </c>
      <c r="P604" s="435" t="s">
        <v>1613</v>
      </c>
      <c r="Q604" s="436">
        <v>872</v>
      </c>
      <c r="R604" s="435" t="s">
        <v>1608</v>
      </c>
      <c r="S604" s="436">
        <v>868</v>
      </c>
      <c r="T604" s="435" t="s">
        <v>1341</v>
      </c>
      <c r="U604" s="441"/>
      <c r="V604" s="435" t="s">
        <v>1341</v>
      </c>
      <c r="W604" s="435" t="s">
        <v>1341</v>
      </c>
      <c r="X604" s="436" t="b">
        <v>0</v>
      </c>
      <c r="Y604" s="435" t="s">
        <v>1341</v>
      </c>
      <c r="Z604" s="435" t="s">
        <v>1341</v>
      </c>
      <c r="AA604" t="str">
        <f t="shared" si="33"/>
        <v>COUNTY LINE PONDS</v>
      </c>
    </row>
    <row r="605" spans="1:27" x14ac:dyDescent="0.3">
      <c r="A605">
        <f t="shared" si="34"/>
        <v>210831</v>
      </c>
      <c r="B605" t="s">
        <v>2677</v>
      </c>
      <c r="C605" s="389" t="str">
        <f t="shared" si="35"/>
        <v>210831</v>
      </c>
      <c r="D605" s="451" t="s">
        <v>397</v>
      </c>
      <c r="E605" s="435" t="s">
        <v>2644</v>
      </c>
      <c r="F605" s="435" t="s">
        <v>1607</v>
      </c>
      <c r="G605" s="435" t="s">
        <v>397</v>
      </c>
      <c r="H605" s="436">
        <v>2008</v>
      </c>
      <c r="I605" s="435" t="s">
        <v>1774</v>
      </c>
      <c r="J605" s="435" t="s">
        <v>2427</v>
      </c>
      <c r="K605" s="435" t="s">
        <v>1612</v>
      </c>
      <c r="L605" s="437">
        <v>39981</v>
      </c>
      <c r="M605" s="437">
        <v>39981</v>
      </c>
      <c r="N605" s="435" t="s">
        <v>1608</v>
      </c>
      <c r="O605" s="436">
        <v>156592</v>
      </c>
      <c r="P605" s="435" t="s">
        <v>1613</v>
      </c>
      <c r="Q605" s="436">
        <v>640</v>
      </c>
      <c r="R605" s="435" t="s">
        <v>1608</v>
      </c>
      <c r="S605" s="436">
        <v>2882</v>
      </c>
      <c r="T605" s="435" t="s">
        <v>1341</v>
      </c>
      <c r="U605" s="438"/>
      <c r="V605" s="435" t="s">
        <v>1341</v>
      </c>
      <c r="W605" s="435" t="s">
        <v>1341</v>
      </c>
      <c r="X605" s="436" t="b">
        <v>0</v>
      </c>
      <c r="Y605" s="435" t="s">
        <v>1341</v>
      </c>
      <c r="Z605" s="435" t="s">
        <v>1341</v>
      </c>
      <c r="AA605" t="str">
        <f t="shared" si="33"/>
        <v>MARBLEMOUNT HATCHERY</v>
      </c>
    </row>
    <row r="606" spans="1:27" x14ac:dyDescent="0.3">
      <c r="A606">
        <f t="shared" si="34"/>
        <v>210842</v>
      </c>
      <c r="B606" t="s">
        <v>2677</v>
      </c>
      <c r="C606" s="389" t="str">
        <f t="shared" si="35"/>
        <v>210842</v>
      </c>
      <c r="D606" s="451" t="s">
        <v>397</v>
      </c>
      <c r="E606" s="435" t="s">
        <v>1773</v>
      </c>
      <c r="F606" s="435" t="s">
        <v>1607</v>
      </c>
      <c r="G606" s="435" t="s">
        <v>397</v>
      </c>
      <c r="H606" s="436">
        <v>2008</v>
      </c>
      <c r="I606" s="435" t="s">
        <v>1774</v>
      </c>
      <c r="J606" s="435" t="s">
        <v>1775</v>
      </c>
      <c r="K606" s="435" t="s">
        <v>1668</v>
      </c>
      <c r="L606" s="437">
        <v>39961</v>
      </c>
      <c r="M606" s="437">
        <v>39964</v>
      </c>
      <c r="N606" s="435" t="s">
        <v>1608</v>
      </c>
      <c r="O606" s="436">
        <v>108180</v>
      </c>
      <c r="P606" s="435" t="s">
        <v>1613</v>
      </c>
      <c r="Q606" s="436">
        <v>437</v>
      </c>
      <c r="R606" s="435" t="s">
        <v>1608</v>
      </c>
      <c r="S606" s="439">
        <v>667</v>
      </c>
      <c r="T606" s="435" t="s">
        <v>1341</v>
      </c>
      <c r="U606" s="441"/>
      <c r="V606" s="435" t="s">
        <v>1341</v>
      </c>
      <c r="W606" s="435" t="s">
        <v>1341</v>
      </c>
      <c r="X606" s="436" t="b">
        <v>0</v>
      </c>
      <c r="Y606" s="435" t="s">
        <v>1341</v>
      </c>
      <c r="Z606" s="435" t="s">
        <v>1341</v>
      </c>
      <c r="AA606" t="str">
        <f t="shared" si="33"/>
        <v>MARBLEMOUNT HATCHERY</v>
      </c>
    </row>
    <row r="607" spans="1:27" x14ac:dyDescent="0.3">
      <c r="A607">
        <f t="shared" si="34"/>
        <v>210684</v>
      </c>
      <c r="B607" t="s">
        <v>2677</v>
      </c>
      <c r="C607" s="389" t="str">
        <f t="shared" si="35"/>
        <v>210684</v>
      </c>
      <c r="D607" s="451" t="s">
        <v>472</v>
      </c>
      <c r="E607" s="435" t="s">
        <v>2434</v>
      </c>
      <c r="F607" s="435" t="s">
        <v>1607</v>
      </c>
      <c r="G607" s="435" t="s">
        <v>472</v>
      </c>
      <c r="H607" s="436">
        <v>2005</v>
      </c>
      <c r="I607" s="435" t="s">
        <v>1768</v>
      </c>
      <c r="J607" s="435" t="s">
        <v>1769</v>
      </c>
      <c r="K607" s="435" t="s">
        <v>1668</v>
      </c>
      <c r="L607" s="437">
        <v>38841</v>
      </c>
      <c r="M607" s="437">
        <v>38882</v>
      </c>
      <c r="N607" s="435" t="s">
        <v>1608</v>
      </c>
      <c r="O607" s="436">
        <v>202669</v>
      </c>
      <c r="P607" s="435" t="s">
        <v>1613</v>
      </c>
      <c r="Q607" s="439">
        <v>14228</v>
      </c>
      <c r="R607" s="435" t="s">
        <v>1608</v>
      </c>
      <c r="S607" s="436">
        <v>3817</v>
      </c>
      <c r="T607" s="435" t="s">
        <v>1613</v>
      </c>
      <c r="U607" s="436">
        <v>348</v>
      </c>
      <c r="V607" s="435" t="s">
        <v>1341</v>
      </c>
      <c r="W607" s="435" t="s">
        <v>1341</v>
      </c>
      <c r="X607" s="436" t="b">
        <v>0</v>
      </c>
      <c r="Y607" s="435" t="s">
        <v>1341</v>
      </c>
      <c r="Z607" s="435" t="s">
        <v>1341</v>
      </c>
      <c r="AA607" t="str">
        <f t="shared" si="33"/>
        <v>WHITEHORSE POND</v>
      </c>
    </row>
    <row r="608" spans="1:27" x14ac:dyDescent="0.3">
      <c r="A608">
        <f t="shared" si="34"/>
        <v>210733</v>
      </c>
      <c r="B608" t="s">
        <v>2677</v>
      </c>
      <c r="C608" s="389" t="str">
        <f t="shared" si="35"/>
        <v>210733</v>
      </c>
      <c r="D608" s="451" t="s">
        <v>472</v>
      </c>
      <c r="E608" s="435" t="s">
        <v>2432</v>
      </c>
      <c r="F608" s="435" t="s">
        <v>1607</v>
      </c>
      <c r="G608" s="435" t="s">
        <v>472</v>
      </c>
      <c r="H608" s="436">
        <v>2006</v>
      </c>
      <c r="I608" s="435" t="s">
        <v>1768</v>
      </c>
      <c r="J608" s="435" t="s">
        <v>1769</v>
      </c>
      <c r="K608" s="435" t="s">
        <v>1668</v>
      </c>
      <c r="L608" s="437">
        <v>39190</v>
      </c>
      <c r="M608" s="437">
        <v>39258</v>
      </c>
      <c r="N608" s="435" t="s">
        <v>1608</v>
      </c>
      <c r="O608" s="436">
        <v>196351</v>
      </c>
      <c r="P608" s="435" t="s">
        <v>1613</v>
      </c>
      <c r="Q608" s="436">
        <v>10098</v>
      </c>
      <c r="R608" s="435" t="s">
        <v>1608</v>
      </c>
      <c r="S608" s="436">
        <v>33668</v>
      </c>
      <c r="T608" s="435" t="s">
        <v>1613</v>
      </c>
      <c r="U608" s="436">
        <v>1064</v>
      </c>
      <c r="V608" s="435" t="s">
        <v>1341</v>
      </c>
      <c r="W608" s="435" t="s">
        <v>1341</v>
      </c>
      <c r="X608" s="436" t="b">
        <v>0</v>
      </c>
      <c r="Y608" s="435" t="s">
        <v>1341</v>
      </c>
      <c r="Z608" s="435" t="s">
        <v>1341</v>
      </c>
      <c r="AA608" t="str">
        <f t="shared" si="33"/>
        <v>WHITEHORSE POND</v>
      </c>
    </row>
    <row r="609" spans="1:27" x14ac:dyDescent="0.3">
      <c r="A609">
        <f t="shared" si="34"/>
        <v>210743</v>
      </c>
      <c r="B609" t="s">
        <v>2677</v>
      </c>
      <c r="C609" s="389" t="str">
        <f t="shared" si="35"/>
        <v>210743</v>
      </c>
      <c r="D609" s="451" t="s">
        <v>472</v>
      </c>
      <c r="E609" s="435" t="s">
        <v>2433</v>
      </c>
      <c r="F609" s="435" t="s">
        <v>1607</v>
      </c>
      <c r="G609" s="435" t="s">
        <v>472</v>
      </c>
      <c r="H609" s="436">
        <v>2006</v>
      </c>
      <c r="I609" s="435" t="s">
        <v>1768</v>
      </c>
      <c r="J609" s="435" t="s">
        <v>1769</v>
      </c>
      <c r="K609" s="435" t="s">
        <v>1668</v>
      </c>
      <c r="L609" s="437">
        <v>39190</v>
      </c>
      <c r="M609" s="437">
        <v>39258</v>
      </c>
      <c r="N609" s="435" t="s">
        <v>1608</v>
      </c>
      <c r="O609" s="436">
        <v>16285</v>
      </c>
      <c r="P609" s="435" t="s">
        <v>1613</v>
      </c>
      <c r="Q609" s="439">
        <v>838</v>
      </c>
      <c r="R609" s="435" t="s">
        <v>1608</v>
      </c>
      <c r="S609" s="436">
        <v>1613</v>
      </c>
      <c r="T609" s="435" t="s">
        <v>1613</v>
      </c>
      <c r="U609" s="439">
        <v>31</v>
      </c>
      <c r="V609" s="435" t="s">
        <v>1341</v>
      </c>
      <c r="W609" s="435" t="s">
        <v>1341</v>
      </c>
      <c r="X609" s="436" t="b">
        <v>0</v>
      </c>
      <c r="Y609" s="435" t="s">
        <v>1341</v>
      </c>
      <c r="Z609" s="435" t="s">
        <v>1341</v>
      </c>
      <c r="AA609" t="str">
        <f t="shared" si="33"/>
        <v>WHITEHORSE POND</v>
      </c>
    </row>
    <row r="610" spans="1:27" x14ac:dyDescent="0.3">
      <c r="A610">
        <f t="shared" si="34"/>
        <v>210741</v>
      </c>
      <c r="B610" t="s">
        <v>2677</v>
      </c>
      <c r="C610" s="389" t="str">
        <f t="shared" si="35"/>
        <v>210741</v>
      </c>
      <c r="D610" s="451" t="s">
        <v>472</v>
      </c>
      <c r="E610" s="435" t="s">
        <v>2435</v>
      </c>
      <c r="F610" s="435" t="s">
        <v>1607</v>
      </c>
      <c r="G610" s="435" t="s">
        <v>472</v>
      </c>
      <c r="H610" s="436">
        <v>2007</v>
      </c>
      <c r="I610" s="435" t="s">
        <v>1768</v>
      </c>
      <c r="J610" s="435" t="s">
        <v>1769</v>
      </c>
      <c r="K610" s="435" t="s">
        <v>1668</v>
      </c>
      <c r="L610" s="437">
        <v>39563</v>
      </c>
      <c r="M610" s="437">
        <v>39601</v>
      </c>
      <c r="N610" s="435" t="s">
        <v>1608</v>
      </c>
      <c r="O610" s="436">
        <v>17375</v>
      </c>
      <c r="P610" s="435" t="s">
        <v>1613</v>
      </c>
      <c r="Q610" s="436">
        <v>290</v>
      </c>
      <c r="R610" s="435" t="s">
        <v>1608</v>
      </c>
      <c r="S610" s="436">
        <v>1390</v>
      </c>
      <c r="T610" s="435" t="s">
        <v>1341</v>
      </c>
      <c r="U610" s="438"/>
      <c r="V610" s="435" t="s">
        <v>1341</v>
      </c>
      <c r="W610" s="435" t="s">
        <v>1341</v>
      </c>
      <c r="X610" s="436" t="b">
        <v>0</v>
      </c>
      <c r="Y610" s="435" t="s">
        <v>1341</v>
      </c>
      <c r="Z610" s="435" t="s">
        <v>1341</v>
      </c>
      <c r="AA610" t="str">
        <f t="shared" si="33"/>
        <v>WHITEHORSE POND</v>
      </c>
    </row>
    <row r="611" spans="1:27" x14ac:dyDescent="0.3">
      <c r="A611">
        <f t="shared" si="34"/>
        <v>210787</v>
      </c>
      <c r="B611" t="s">
        <v>2677</v>
      </c>
      <c r="C611" s="389" t="str">
        <f t="shared" si="35"/>
        <v>210787</v>
      </c>
      <c r="D611" s="451" t="s">
        <v>472</v>
      </c>
      <c r="E611" s="435" t="s">
        <v>2436</v>
      </c>
      <c r="F611" s="435" t="s">
        <v>1607</v>
      </c>
      <c r="G611" s="435" t="s">
        <v>472</v>
      </c>
      <c r="H611" s="436">
        <v>2007</v>
      </c>
      <c r="I611" s="435" t="s">
        <v>1768</v>
      </c>
      <c r="J611" s="435" t="s">
        <v>1769</v>
      </c>
      <c r="K611" s="435" t="s">
        <v>1668</v>
      </c>
      <c r="L611" s="437">
        <v>39563</v>
      </c>
      <c r="M611" s="437">
        <v>39601</v>
      </c>
      <c r="N611" s="435" t="s">
        <v>1608</v>
      </c>
      <c r="O611" s="436">
        <v>197192</v>
      </c>
      <c r="P611" s="435" t="s">
        <v>1613</v>
      </c>
      <c r="Q611" s="436">
        <v>3287</v>
      </c>
      <c r="R611" s="435" t="s">
        <v>1608</v>
      </c>
      <c r="S611" s="436">
        <v>15775</v>
      </c>
      <c r="T611" s="435" t="s">
        <v>1341</v>
      </c>
      <c r="U611" s="438"/>
      <c r="V611" s="435" t="s">
        <v>1341</v>
      </c>
      <c r="W611" s="435" t="s">
        <v>1341</v>
      </c>
      <c r="X611" s="436" t="b">
        <v>0</v>
      </c>
      <c r="Y611" s="435" t="s">
        <v>1341</v>
      </c>
      <c r="Z611" s="435" t="s">
        <v>1341</v>
      </c>
      <c r="AA611" t="str">
        <f t="shared" si="33"/>
        <v>WHITEHORSE POND</v>
      </c>
    </row>
    <row r="612" spans="1:27" x14ac:dyDescent="0.3">
      <c r="A612">
        <f t="shared" si="34"/>
        <v>210840</v>
      </c>
      <c r="B612" t="s">
        <v>2677</v>
      </c>
      <c r="C612" s="389" t="str">
        <f t="shared" si="35"/>
        <v>210840</v>
      </c>
      <c r="D612" s="451" t="s">
        <v>472</v>
      </c>
      <c r="E612" s="435" t="s">
        <v>1767</v>
      </c>
      <c r="F612" s="435" t="s">
        <v>1607</v>
      </c>
      <c r="G612" s="435" t="s">
        <v>472</v>
      </c>
      <c r="H612" s="436">
        <v>2008</v>
      </c>
      <c r="I612" s="435" t="s">
        <v>1768</v>
      </c>
      <c r="J612" s="435" t="s">
        <v>1769</v>
      </c>
      <c r="K612" s="435" t="s">
        <v>1668</v>
      </c>
      <c r="L612" s="437">
        <v>39930</v>
      </c>
      <c r="M612" s="437">
        <v>39961</v>
      </c>
      <c r="N612" s="435" t="s">
        <v>1608</v>
      </c>
      <c r="O612" s="436">
        <v>185967</v>
      </c>
      <c r="P612" s="435" t="s">
        <v>1613</v>
      </c>
      <c r="Q612" s="436">
        <v>1587</v>
      </c>
      <c r="R612" s="435" t="s">
        <v>1608</v>
      </c>
      <c r="S612" s="436">
        <v>317</v>
      </c>
      <c r="T612" s="435" t="s">
        <v>1613</v>
      </c>
      <c r="U612" s="439">
        <v>317</v>
      </c>
      <c r="V612" s="435" t="s">
        <v>1341</v>
      </c>
      <c r="W612" s="435" t="s">
        <v>1341</v>
      </c>
      <c r="X612" s="436" t="b">
        <v>0</v>
      </c>
      <c r="Y612" s="435" t="s">
        <v>1341</v>
      </c>
      <c r="Z612" s="435" t="s">
        <v>1341</v>
      </c>
      <c r="AA612" t="str">
        <f t="shared" si="33"/>
        <v>WHITEHORSE POND</v>
      </c>
    </row>
    <row r="613" spans="1:27" x14ac:dyDescent="0.3">
      <c r="A613">
        <f t="shared" si="34"/>
        <v>633298</v>
      </c>
      <c r="B613" t="s">
        <v>2677</v>
      </c>
      <c r="C613" s="389" t="str">
        <f t="shared" si="35"/>
        <v>633298</v>
      </c>
      <c r="D613" s="451" t="s">
        <v>677</v>
      </c>
      <c r="E613" s="435" t="s">
        <v>2439</v>
      </c>
      <c r="F613" s="435" t="s">
        <v>1607</v>
      </c>
      <c r="G613" s="435" t="s">
        <v>677</v>
      </c>
      <c r="H613" s="436">
        <v>2005</v>
      </c>
      <c r="I613" s="435" t="s">
        <v>1823</v>
      </c>
      <c r="J613" s="435" t="s">
        <v>2438</v>
      </c>
      <c r="K613" s="435" t="s">
        <v>1668</v>
      </c>
      <c r="L613" s="437">
        <v>38849</v>
      </c>
      <c r="M613" s="437">
        <v>38849</v>
      </c>
      <c r="N613" s="435" t="s">
        <v>1608</v>
      </c>
      <c r="O613" s="436">
        <v>202490</v>
      </c>
      <c r="P613" s="435" t="s">
        <v>1613</v>
      </c>
      <c r="Q613" s="436">
        <v>1906</v>
      </c>
      <c r="R613" s="435" t="s">
        <v>1608</v>
      </c>
      <c r="S613" s="439">
        <v>574</v>
      </c>
      <c r="T613" s="435" t="s">
        <v>1341</v>
      </c>
      <c r="U613" s="441"/>
      <c r="V613" s="435" t="s">
        <v>1341</v>
      </c>
      <c r="W613" s="435" t="s">
        <v>1341</v>
      </c>
      <c r="X613" s="436" t="b">
        <v>0</v>
      </c>
      <c r="Y613" s="435" t="s">
        <v>1341</v>
      </c>
      <c r="Z613" s="435" t="s">
        <v>1341</v>
      </c>
      <c r="AA613" t="str">
        <f t="shared" si="33"/>
        <v>WELLS HATCHERY</v>
      </c>
    </row>
    <row r="614" spans="1:27" x14ac:dyDescent="0.3">
      <c r="A614">
        <f t="shared" si="34"/>
        <v>633299</v>
      </c>
      <c r="B614" t="s">
        <v>2677</v>
      </c>
      <c r="C614" s="389" t="str">
        <f t="shared" si="35"/>
        <v>633299</v>
      </c>
      <c r="D614" s="451" t="s">
        <v>677</v>
      </c>
      <c r="E614" s="435" t="s">
        <v>2437</v>
      </c>
      <c r="F614" s="435" t="s">
        <v>1607</v>
      </c>
      <c r="G614" s="435" t="s">
        <v>677</v>
      </c>
      <c r="H614" s="436">
        <v>2005</v>
      </c>
      <c r="I614" s="435" t="s">
        <v>1823</v>
      </c>
      <c r="J614" s="435" t="s">
        <v>2438</v>
      </c>
      <c r="K614" s="435" t="s">
        <v>1668</v>
      </c>
      <c r="L614" s="437">
        <v>38882</v>
      </c>
      <c r="M614" s="437">
        <v>38882</v>
      </c>
      <c r="N614" s="435" t="s">
        <v>1608</v>
      </c>
      <c r="O614" s="436">
        <v>223048</v>
      </c>
      <c r="P614" s="435" t="s">
        <v>1613</v>
      </c>
      <c r="Q614" s="439">
        <v>428</v>
      </c>
      <c r="R614" s="435" t="s">
        <v>1608</v>
      </c>
      <c r="S614" s="436">
        <v>1757</v>
      </c>
      <c r="T614" s="435" t="s">
        <v>1341</v>
      </c>
      <c r="U614" s="441"/>
      <c r="V614" s="435" t="s">
        <v>1341</v>
      </c>
      <c r="W614" s="435" t="s">
        <v>1341</v>
      </c>
      <c r="X614" s="436" t="b">
        <v>0</v>
      </c>
      <c r="Y614" s="435" t="s">
        <v>1341</v>
      </c>
      <c r="Z614" s="435" t="s">
        <v>1341</v>
      </c>
      <c r="AA614" t="str">
        <f t="shared" si="33"/>
        <v>WELLS HATCHERY</v>
      </c>
    </row>
    <row r="615" spans="1:27" x14ac:dyDescent="0.3">
      <c r="A615">
        <f t="shared" si="34"/>
        <v>633596</v>
      </c>
      <c r="B615" t="s">
        <v>2677</v>
      </c>
      <c r="C615" s="389" t="str">
        <f t="shared" si="35"/>
        <v>633596</v>
      </c>
      <c r="D615" s="451" t="s">
        <v>677</v>
      </c>
      <c r="E615" s="435" t="s">
        <v>2440</v>
      </c>
      <c r="F615" s="435" t="s">
        <v>1607</v>
      </c>
      <c r="G615" s="435" t="s">
        <v>677</v>
      </c>
      <c r="H615" s="436">
        <v>2005</v>
      </c>
      <c r="I615" s="435" t="s">
        <v>1823</v>
      </c>
      <c r="J615" s="435" t="s">
        <v>2438</v>
      </c>
      <c r="K615" s="435" t="s">
        <v>1668</v>
      </c>
      <c r="L615" s="437">
        <v>39225</v>
      </c>
      <c r="M615" s="437">
        <v>39232</v>
      </c>
      <c r="N615" s="435" t="s">
        <v>1608</v>
      </c>
      <c r="O615" s="436">
        <v>322537</v>
      </c>
      <c r="P615" s="435" t="s">
        <v>1613</v>
      </c>
      <c r="Q615" s="436">
        <v>6205</v>
      </c>
      <c r="R615" s="435" t="s">
        <v>1608</v>
      </c>
      <c r="S615" s="436">
        <v>4845</v>
      </c>
      <c r="T615" s="435" t="s">
        <v>1341</v>
      </c>
      <c r="U615" s="438"/>
      <c r="V615" s="435" t="s">
        <v>1341</v>
      </c>
      <c r="W615" s="435" t="s">
        <v>1341</v>
      </c>
      <c r="X615" s="436" t="b">
        <v>0</v>
      </c>
      <c r="Y615" s="435" t="s">
        <v>1341</v>
      </c>
      <c r="Z615" s="435" t="s">
        <v>1341</v>
      </c>
      <c r="AA615" t="str">
        <f t="shared" si="33"/>
        <v>WELLS HATCHERY</v>
      </c>
    </row>
    <row r="616" spans="1:27" x14ac:dyDescent="0.3">
      <c r="A616">
        <f t="shared" si="34"/>
        <v>633385</v>
      </c>
      <c r="B616" t="s">
        <v>2677</v>
      </c>
      <c r="C616" s="389" t="str">
        <f t="shared" si="35"/>
        <v>633385</v>
      </c>
      <c r="D616" s="451" t="s">
        <v>677</v>
      </c>
      <c r="E616" s="435" t="s">
        <v>2444</v>
      </c>
      <c r="F616" s="435" t="s">
        <v>1607</v>
      </c>
      <c r="G616" s="435" t="s">
        <v>677</v>
      </c>
      <c r="H616" s="436">
        <v>2006</v>
      </c>
      <c r="I616" s="435" t="s">
        <v>1823</v>
      </c>
      <c r="J616" s="435" t="s">
        <v>2438</v>
      </c>
      <c r="K616" s="435" t="s">
        <v>1668</v>
      </c>
      <c r="L616" s="437">
        <v>39218</v>
      </c>
      <c r="M616" s="437">
        <v>39219</v>
      </c>
      <c r="N616" s="435" t="s">
        <v>1608</v>
      </c>
      <c r="O616" s="436">
        <v>201083</v>
      </c>
      <c r="P616" s="435" t="s">
        <v>1613</v>
      </c>
      <c r="Q616" s="436">
        <v>1575</v>
      </c>
      <c r="R616" s="435" t="s">
        <v>1608</v>
      </c>
      <c r="S616" s="436">
        <v>1867</v>
      </c>
      <c r="T616" s="435" t="s">
        <v>1341</v>
      </c>
      <c r="U616" s="438"/>
      <c r="V616" s="435" t="s">
        <v>1341</v>
      </c>
      <c r="W616" s="435" t="s">
        <v>1341</v>
      </c>
      <c r="X616" s="436" t="b">
        <v>0</v>
      </c>
      <c r="Y616" s="435" t="s">
        <v>1341</v>
      </c>
      <c r="Z616" s="435" t="s">
        <v>1341</v>
      </c>
      <c r="AA616" t="str">
        <f t="shared" si="33"/>
        <v>WELLS HATCHERY</v>
      </c>
    </row>
    <row r="617" spans="1:27" x14ac:dyDescent="0.3">
      <c r="A617">
        <f t="shared" si="34"/>
        <v>633386</v>
      </c>
      <c r="B617" t="s">
        <v>2677</v>
      </c>
      <c r="C617" s="389" t="str">
        <f t="shared" si="35"/>
        <v>633386</v>
      </c>
      <c r="D617" s="451" t="s">
        <v>677</v>
      </c>
      <c r="E617" s="435" t="s">
        <v>2446</v>
      </c>
      <c r="F617" s="435" t="s">
        <v>1607</v>
      </c>
      <c r="G617" s="435" t="s">
        <v>677</v>
      </c>
      <c r="H617" s="436">
        <v>2006</v>
      </c>
      <c r="I617" s="435" t="s">
        <v>1823</v>
      </c>
      <c r="J617" s="435" t="s">
        <v>2438</v>
      </c>
      <c r="K617" s="435" t="s">
        <v>1668</v>
      </c>
      <c r="L617" s="437">
        <v>39246</v>
      </c>
      <c r="M617" s="437">
        <v>39246</v>
      </c>
      <c r="N617" s="435" t="s">
        <v>1608</v>
      </c>
      <c r="O617" s="436">
        <v>189163</v>
      </c>
      <c r="P617" s="435" t="s">
        <v>1613</v>
      </c>
      <c r="Q617" s="436">
        <v>1344</v>
      </c>
      <c r="R617" s="435" t="s">
        <v>1608</v>
      </c>
      <c r="S617" s="439">
        <v>1506</v>
      </c>
      <c r="T617" s="435" t="s">
        <v>1341</v>
      </c>
      <c r="U617" s="438"/>
      <c r="V617" s="435" t="s">
        <v>1341</v>
      </c>
      <c r="W617" s="435" t="s">
        <v>1341</v>
      </c>
      <c r="X617" s="436" t="b">
        <v>0</v>
      </c>
      <c r="Y617" s="435" t="s">
        <v>1341</v>
      </c>
      <c r="Z617" s="435" t="s">
        <v>1341</v>
      </c>
      <c r="AA617" t="str">
        <f t="shared" si="33"/>
        <v>WELLS HATCHERY</v>
      </c>
    </row>
    <row r="618" spans="1:27" x14ac:dyDescent="0.3">
      <c r="A618">
        <f t="shared" si="34"/>
        <v>633799</v>
      </c>
      <c r="B618" t="s">
        <v>2677</v>
      </c>
      <c r="C618" s="389" t="str">
        <f t="shared" si="35"/>
        <v>633799</v>
      </c>
      <c r="D618" s="451" t="s">
        <v>677</v>
      </c>
      <c r="E618" s="435" t="s">
        <v>2442</v>
      </c>
      <c r="F618" s="435" t="s">
        <v>1607</v>
      </c>
      <c r="G618" s="435" t="s">
        <v>677</v>
      </c>
      <c r="H618" s="436">
        <v>2006</v>
      </c>
      <c r="I618" s="435" t="s">
        <v>1823</v>
      </c>
      <c r="J618" s="435" t="s">
        <v>2438</v>
      </c>
      <c r="K618" s="435" t="s">
        <v>1668</v>
      </c>
      <c r="L618" s="437">
        <v>39544</v>
      </c>
      <c r="M618" s="437">
        <v>39577</v>
      </c>
      <c r="N618" s="435" t="s">
        <v>1608</v>
      </c>
      <c r="O618" s="436">
        <v>309513</v>
      </c>
      <c r="P618" s="435" t="s">
        <v>1613</v>
      </c>
      <c r="Q618" s="436">
        <v>593</v>
      </c>
      <c r="R618" s="435" t="s">
        <v>1608</v>
      </c>
      <c r="S618" s="436">
        <v>1774</v>
      </c>
      <c r="T618" s="435" t="s">
        <v>1341</v>
      </c>
      <c r="U618" s="441"/>
      <c r="V618" s="435" t="s">
        <v>1341</v>
      </c>
      <c r="W618" s="435" t="s">
        <v>1341</v>
      </c>
      <c r="X618" s="436" t="b">
        <v>0</v>
      </c>
      <c r="Y618" s="435" t="s">
        <v>1341</v>
      </c>
      <c r="Z618" s="435" t="s">
        <v>1341</v>
      </c>
      <c r="AA618" t="str">
        <f t="shared" si="33"/>
        <v>WELLS HATCHERY</v>
      </c>
    </row>
    <row r="619" spans="1:27" x14ac:dyDescent="0.3">
      <c r="A619">
        <f t="shared" si="34"/>
        <v>633871</v>
      </c>
      <c r="B619" t="s">
        <v>2677</v>
      </c>
      <c r="C619" s="389" t="str">
        <f t="shared" si="35"/>
        <v>633871</v>
      </c>
      <c r="D619" s="451" t="s">
        <v>677</v>
      </c>
      <c r="E619" s="435" t="s">
        <v>2447</v>
      </c>
      <c r="F619" s="435" t="s">
        <v>1607</v>
      </c>
      <c r="G619" s="435" t="s">
        <v>677</v>
      </c>
      <c r="H619" s="436">
        <v>2007</v>
      </c>
      <c r="I619" s="435" t="s">
        <v>1823</v>
      </c>
      <c r="J619" s="435" t="s">
        <v>2438</v>
      </c>
      <c r="K619" s="435" t="s">
        <v>1668</v>
      </c>
      <c r="L619" s="437">
        <v>39615</v>
      </c>
      <c r="M619" s="437">
        <v>39615</v>
      </c>
      <c r="N619" s="435" t="s">
        <v>1608</v>
      </c>
      <c r="O619" s="436">
        <v>240925</v>
      </c>
      <c r="P619" s="435" t="s">
        <v>1613</v>
      </c>
      <c r="Q619" s="436">
        <v>1198</v>
      </c>
      <c r="R619" s="435" t="s">
        <v>1608</v>
      </c>
      <c r="S619" s="439">
        <v>2360</v>
      </c>
      <c r="T619" s="435" t="s">
        <v>1341</v>
      </c>
      <c r="U619" s="441"/>
      <c r="V619" s="435" t="s">
        <v>1341</v>
      </c>
      <c r="W619" s="435" t="s">
        <v>1341</v>
      </c>
      <c r="X619" s="436" t="b">
        <v>0</v>
      </c>
      <c r="Y619" s="435" t="s">
        <v>1341</v>
      </c>
      <c r="Z619" s="435" t="s">
        <v>1341</v>
      </c>
      <c r="AA619" t="str">
        <f t="shared" si="33"/>
        <v>WELLS HATCHERY</v>
      </c>
    </row>
    <row r="620" spans="1:27" x14ac:dyDescent="0.3">
      <c r="A620">
        <f t="shared" si="34"/>
        <v>633872</v>
      </c>
      <c r="B620" t="s">
        <v>2677</v>
      </c>
      <c r="C620" s="389" t="str">
        <f t="shared" si="35"/>
        <v>633872</v>
      </c>
      <c r="D620" s="451" t="s">
        <v>677</v>
      </c>
      <c r="E620" s="435" t="s">
        <v>2441</v>
      </c>
      <c r="F620" s="435" t="s">
        <v>1607</v>
      </c>
      <c r="G620" s="435" t="s">
        <v>677</v>
      </c>
      <c r="H620" s="436">
        <v>2007</v>
      </c>
      <c r="I620" s="435" t="s">
        <v>1823</v>
      </c>
      <c r="J620" s="435" t="s">
        <v>2438</v>
      </c>
      <c r="K620" s="435" t="s">
        <v>1668</v>
      </c>
      <c r="L620" s="437">
        <v>39581</v>
      </c>
      <c r="M620" s="437">
        <v>39581</v>
      </c>
      <c r="N620" s="435" t="s">
        <v>1608</v>
      </c>
      <c r="O620" s="436">
        <v>154185</v>
      </c>
      <c r="P620" s="435" t="s">
        <v>1613</v>
      </c>
      <c r="Q620" s="439">
        <v>1191</v>
      </c>
      <c r="R620" s="435" t="s">
        <v>1608</v>
      </c>
      <c r="S620" s="436">
        <v>3420</v>
      </c>
      <c r="T620" s="435" t="s">
        <v>1341</v>
      </c>
      <c r="U620" s="438"/>
      <c r="V620" s="435" t="s">
        <v>1341</v>
      </c>
      <c r="W620" s="435" t="s">
        <v>1341</v>
      </c>
      <c r="X620" s="436" t="b">
        <v>0</v>
      </c>
      <c r="Y620" s="435" t="s">
        <v>1341</v>
      </c>
      <c r="Z620" s="435" t="s">
        <v>1341</v>
      </c>
      <c r="AA620" t="str">
        <f t="shared" si="33"/>
        <v>WELLS HATCHERY</v>
      </c>
    </row>
    <row r="621" spans="1:27" x14ac:dyDescent="0.3">
      <c r="A621">
        <f t="shared" si="34"/>
        <v>634287</v>
      </c>
      <c r="B621" t="s">
        <v>2677</v>
      </c>
      <c r="C621" s="389" t="str">
        <f t="shared" si="35"/>
        <v>634287</v>
      </c>
      <c r="D621" s="451" t="s">
        <v>677</v>
      </c>
      <c r="E621" s="435" t="s">
        <v>2443</v>
      </c>
      <c r="F621" s="435" t="s">
        <v>1607</v>
      </c>
      <c r="G621" s="435" t="s">
        <v>677</v>
      </c>
      <c r="H621" s="436">
        <v>2007</v>
      </c>
      <c r="I621" s="435" t="s">
        <v>1823</v>
      </c>
      <c r="J621" s="435" t="s">
        <v>1824</v>
      </c>
      <c r="K621" s="435" t="s">
        <v>1668</v>
      </c>
      <c r="L621" s="437">
        <v>39918</v>
      </c>
      <c r="M621" s="437">
        <v>39989</v>
      </c>
      <c r="N621" s="435" t="s">
        <v>1608</v>
      </c>
      <c r="O621" s="436">
        <v>132885</v>
      </c>
      <c r="P621" s="435" t="s">
        <v>1613</v>
      </c>
      <c r="Q621" s="436">
        <v>484</v>
      </c>
      <c r="R621" s="435" t="s">
        <v>1608</v>
      </c>
      <c r="S621" s="436">
        <v>1198</v>
      </c>
      <c r="T621" s="435" t="s">
        <v>1341</v>
      </c>
      <c r="U621" s="441"/>
      <c r="V621" s="435" t="s">
        <v>1341</v>
      </c>
      <c r="W621" s="435" t="s">
        <v>1341</v>
      </c>
      <c r="X621" s="436" t="b">
        <v>0</v>
      </c>
      <c r="Y621" s="435" t="s">
        <v>1341</v>
      </c>
      <c r="Z621" s="435" t="s">
        <v>1341</v>
      </c>
      <c r="AA621" t="str">
        <f t="shared" si="33"/>
        <v>WELLS HATCHERY</v>
      </c>
    </row>
    <row r="622" spans="1:27" x14ac:dyDescent="0.3">
      <c r="A622">
        <f t="shared" si="34"/>
        <v>634390</v>
      </c>
      <c r="B622" t="s">
        <v>2677</v>
      </c>
      <c r="C622" s="389" t="str">
        <f t="shared" si="35"/>
        <v>634390</v>
      </c>
      <c r="D622" s="451" t="s">
        <v>677</v>
      </c>
      <c r="E622" s="435" t="s">
        <v>2445</v>
      </c>
      <c r="F622" s="435" t="s">
        <v>1607</v>
      </c>
      <c r="G622" s="435" t="s">
        <v>677</v>
      </c>
      <c r="H622" s="436">
        <v>2007</v>
      </c>
      <c r="I622" s="435" t="s">
        <v>1823</v>
      </c>
      <c r="J622" s="435" t="s">
        <v>1824</v>
      </c>
      <c r="K622" s="435" t="s">
        <v>1668</v>
      </c>
      <c r="L622" s="437">
        <v>39918</v>
      </c>
      <c r="M622" s="437">
        <v>39989</v>
      </c>
      <c r="N622" s="435" t="s">
        <v>1608</v>
      </c>
      <c r="O622" s="436">
        <v>173302</v>
      </c>
      <c r="P622" s="435" t="s">
        <v>1613</v>
      </c>
      <c r="Q622" s="436">
        <v>632</v>
      </c>
      <c r="R622" s="435" t="s">
        <v>1608</v>
      </c>
      <c r="S622" s="436">
        <v>1562</v>
      </c>
      <c r="T622" s="435" t="s">
        <v>1341</v>
      </c>
      <c r="U622" s="441"/>
      <c r="V622" s="435" t="s">
        <v>1341</v>
      </c>
      <c r="W622" s="435" t="s">
        <v>1341</v>
      </c>
      <c r="X622" s="436" t="b">
        <v>0</v>
      </c>
      <c r="Y622" s="435" t="s">
        <v>1341</v>
      </c>
      <c r="Z622" s="435" t="s">
        <v>1341</v>
      </c>
      <c r="AA622" t="str">
        <f t="shared" si="33"/>
        <v>WELLS HATCHERY</v>
      </c>
    </row>
    <row r="623" spans="1:27" x14ac:dyDescent="0.3">
      <c r="A623">
        <f t="shared" si="34"/>
        <v>634876</v>
      </c>
      <c r="B623" t="s">
        <v>2677</v>
      </c>
      <c r="C623" s="389" t="str">
        <f t="shared" si="35"/>
        <v>634876</v>
      </c>
      <c r="D623" s="451" t="s">
        <v>677</v>
      </c>
      <c r="E623" s="435" t="s">
        <v>1822</v>
      </c>
      <c r="F623" s="435" t="s">
        <v>1607</v>
      </c>
      <c r="G623" s="435" t="s">
        <v>677</v>
      </c>
      <c r="H623" s="436">
        <v>2008</v>
      </c>
      <c r="I623" s="435" t="s">
        <v>1823</v>
      </c>
      <c r="J623" s="435" t="s">
        <v>1824</v>
      </c>
      <c r="K623" s="435" t="s">
        <v>1668</v>
      </c>
      <c r="L623" s="437">
        <v>39944</v>
      </c>
      <c r="M623" s="437">
        <v>39953</v>
      </c>
      <c r="N623" s="435" t="s">
        <v>1608</v>
      </c>
      <c r="O623" s="436">
        <v>415129</v>
      </c>
      <c r="P623" s="435" t="s">
        <v>1613</v>
      </c>
      <c r="Q623" s="439">
        <v>1922</v>
      </c>
      <c r="R623" s="435" t="s">
        <v>1608</v>
      </c>
      <c r="S623" s="436">
        <v>10080</v>
      </c>
      <c r="T623" s="435" t="s">
        <v>1341</v>
      </c>
      <c r="U623" s="438"/>
      <c r="V623" s="435" t="s">
        <v>1341</v>
      </c>
      <c r="W623" s="435" t="s">
        <v>1341</v>
      </c>
      <c r="X623" s="436" t="b">
        <v>0</v>
      </c>
      <c r="Y623" s="435" t="s">
        <v>1341</v>
      </c>
      <c r="Z623" s="435" t="s">
        <v>1341</v>
      </c>
      <c r="AA623" t="str">
        <f t="shared" si="33"/>
        <v>WELLS HATCHERY</v>
      </c>
    </row>
    <row r="624" spans="1:27" x14ac:dyDescent="0.3">
      <c r="A624">
        <f t="shared" si="34"/>
        <v>635092</v>
      </c>
      <c r="B624" t="s">
        <v>2677</v>
      </c>
      <c r="C624" s="389" t="str">
        <f t="shared" si="35"/>
        <v>635092</v>
      </c>
      <c r="D624" s="451" t="s">
        <v>677</v>
      </c>
      <c r="E624" s="435" t="s">
        <v>1828</v>
      </c>
      <c r="F624" s="435" t="s">
        <v>1607</v>
      </c>
      <c r="G624" s="435" t="s">
        <v>677</v>
      </c>
      <c r="H624" s="436">
        <v>2008</v>
      </c>
      <c r="I624" s="435" t="s">
        <v>1823</v>
      </c>
      <c r="J624" s="435" t="s">
        <v>1824</v>
      </c>
      <c r="K624" s="435" t="s">
        <v>1668</v>
      </c>
      <c r="L624" s="437">
        <v>40284</v>
      </c>
      <c r="M624" s="437">
        <v>40289</v>
      </c>
      <c r="N624" s="435" t="s">
        <v>1608</v>
      </c>
      <c r="O624" s="436">
        <v>169077</v>
      </c>
      <c r="P624" s="435" t="s">
        <v>1613</v>
      </c>
      <c r="Q624" s="436">
        <v>309</v>
      </c>
      <c r="R624" s="435" t="s">
        <v>1608</v>
      </c>
      <c r="S624" s="436">
        <v>2423</v>
      </c>
      <c r="T624" s="435" t="s">
        <v>1341</v>
      </c>
      <c r="U624" s="438"/>
      <c r="V624" s="435" t="s">
        <v>258</v>
      </c>
      <c r="W624" s="435" t="s">
        <v>1803</v>
      </c>
      <c r="X624" s="436" t="b">
        <v>0</v>
      </c>
      <c r="Y624" s="435" t="s">
        <v>1341</v>
      </c>
      <c r="Z624" s="435" t="s">
        <v>1341</v>
      </c>
      <c r="AA624" t="str">
        <f t="shared" si="33"/>
        <v>WELLS HATCHERY</v>
      </c>
    </row>
    <row r="625" spans="1:27" x14ac:dyDescent="0.3">
      <c r="A625">
        <f t="shared" si="34"/>
        <v>635093</v>
      </c>
      <c r="B625" t="s">
        <v>2677</v>
      </c>
      <c r="C625" s="389" t="str">
        <f t="shared" si="35"/>
        <v>635093</v>
      </c>
      <c r="D625" s="451" t="s">
        <v>677</v>
      </c>
      <c r="E625" s="435" t="s">
        <v>1829</v>
      </c>
      <c r="F625" s="435" t="s">
        <v>1607</v>
      </c>
      <c r="G625" s="435" t="s">
        <v>677</v>
      </c>
      <c r="H625" s="436">
        <v>2008</v>
      </c>
      <c r="I625" s="435" t="s">
        <v>1823</v>
      </c>
      <c r="J625" s="435" t="s">
        <v>1824</v>
      </c>
      <c r="K625" s="435" t="s">
        <v>1668</v>
      </c>
      <c r="L625" s="437">
        <v>40284</v>
      </c>
      <c r="M625" s="437">
        <v>40289</v>
      </c>
      <c r="N625" s="435" t="s">
        <v>1608</v>
      </c>
      <c r="O625" s="436">
        <v>162447</v>
      </c>
      <c r="P625" s="435" t="s">
        <v>1613</v>
      </c>
      <c r="Q625" s="439">
        <v>297</v>
      </c>
      <c r="R625" s="435" t="s">
        <v>1608</v>
      </c>
      <c r="S625" s="436">
        <v>2328</v>
      </c>
      <c r="T625" s="435" t="s">
        <v>1341</v>
      </c>
      <c r="U625" s="438"/>
      <c r="V625" s="435" t="s">
        <v>258</v>
      </c>
      <c r="W625" s="435" t="s">
        <v>1803</v>
      </c>
      <c r="X625" s="436" t="b">
        <v>0</v>
      </c>
      <c r="Y625" s="435" t="s">
        <v>1341</v>
      </c>
      <c r="Z625" s="435" t="s">
        <v>1341</v>
      </c>
      <c r="AA625" t="str">
        <f t="shared" si="33"/>
        <v>WELLS HATCHERY</v>
      </c>
    </row>
    <row r="626" spans="1:27" x14ac:dyDescent="0.3">
      <c r="A626">
        <f t="shared" si="34"/>
        <v>210571</v>
      </c>
      <c r="B626" t="s">
        <v>2677</v>
      </c>
      <c r="C626" s="389" t="str">
        <f t="shared" si="35"/>
        <v>210571</v>
      </c>
      <c r="D626" s="451" t="s">
        <v>451</v>
      </c>
      <c r="E626" s="435" t="s">
        <v>2451</v>
      </c>
      <c r="F626" s="435" t="s">
        <v>1607</v>
      </c>
      <c r="G626" s="435" t="s">
        <v>451</v>
      </c>
      <c r="H626" s="436">
        <v>2005</v>
      </c>
      <c r="I626" s="435" t="s">
        <v>2449</v>
      </c>
      <c r="J626" s="435" t="s">
        <v>2450</v>
      </c>
      <c r="K626" s="435" t="s">
        <v>1668</v>
      </c>
      <c r="L626" s="437">
        <v>38841</v>
      </c>
      <c r="M626" s="437">
        <v>38854</v>
      </c>
      <c r="N626" s="435" t="s">
        <v>1635</v>
      </c>
      <c r="O626" s="436">
        <v>107846</v>
      </c>
      <c r="P626" s="435" t="s">
        <v>1341</v>
      </c>
      <c r="Q626" s="440"/>
      <c r="R626" s="435" t="s">
        <v>1635</v>
      </c>
      <c r="S626" s="436">
        <v>524030</v>
      </c>
      <c r="T626" s="435" t="s">
        <v>1613</v>
      </c>
      <c r="U626" s="439">
        <v>307813</v>
      </c>
      <c r="V626" s="435" t="s">
        <v>1341</v>
      </c>
      <c r="W626" s="435" t="s">
        <v>1341</v>
      </c>
      <c r="X626" s="436" t="b">
        <v>0</v>
      </c>
      <c r="Y626" s="435" t="s">
        <v>1341</v>
      </c>
      <c r="Z626" s="435" t="s">
        <v>1341</v>
      </c>
      <c r="AA626" t="str">
        <f t="shared" si="33"/>
        <v>BERNIE GOBIN HATCH</v>
      </c>
    </row>
    <row r="627" spans="1:27" x14ac:dyDescent="0.3">
      <c r="A627">
        <f t="shared" si="34"/>
        <v>210777</v>
      </c>
      <c r="B627" t="s">
        <v>2677</v>
      </c>
      <c r="C627" s="389" t="str">
        <f t="shared" si="35"/>
        <v>210777</v>
      </c>
      <c r="D627" s="451" t="s">
        <v>451</v>
      </c>
      <c r="E627" s="435" t="s">
        <v>2448</v>
      </c>
      <c r="F627" s="435" t="s">
        <v>1607</v>
      </c>
      <c r="G627" s="435" t="s">
        <v>451</v>
      </c>
      <c r="H627" s="436">
        <v>2007</v>
      </c>
      <c r="I627" s="435" t="s">
        <v>2449</v>
      </c>
      <c r="J627" s="435" t="s">
        <v>2450</v>
      </c>
      <c r="K627" s="435" t="s">
        <v>1668</v>
      </c>
      <c r="L627" s="437">
        <v>39587</v>
      </c>
      <c r="M627" s="437">
        <v>39587</v>
      </c>
      <c r="N627" s="435" t="s">
        <v>1608</v>
      </c>
      <c r="O627" s="436">
        <v>107152</v>
      </c>
      <c r="P627" s="435" t="s">
        <v>1613</v>
      </c>
      <c r="Q627" s="439">
        <v>202</v>
      </c>
      <c r="R627" s="435" t="s">
        <v>1608</v>
      </c>
      <c r="S627" s="436">
        <v>1347420</v>
      </c>
      <c r="T627" s="435" t="s">
        <v>1613</v>
      </c>
      <c r="U627" s="439">
        <v>330518</v>
      </c>
      <c r="V627" s="435" t="s">
        <v>1341</v>
      </c>
      <c r="W627" s="435" t="s">
        <v>1341</v>
      </c>
      <c r="X627" s="436" t="b">
        <v>0</v>
      </c>
      <c r="Y627" s="435" t="s">
        <v>1341</v>
      </c>
      <c r="Z627" s="435" t="s">
        <v>1341</v>
      </c>
      <c r="AA627" t="str">
        <f t="shared" si="33"/>
        <v>BERNIE GOBIN HATCH</v>
      </c>
    </row>
    <row r="628" spans="1:27" x14ac:dyDescent="0.3">
      <c r="A628">
        <f t="shared" si="34"/>
        <v>210861</v>
      </c>
      <c r="B628" t="s">
        <v>2677</v>
      </c>
      <c r="C628" s="389" t="str">
        <f t="shared" si="35"/>
        <v>210861</v>
      </c>
      <c r="D628" s="451" t="s">
        <v>451</v>
      </c>
      <c r="E628" s="435" t="s">
        <v>2645</v>
      </c>
      <c r="F628" s="435" t="s">
        <v>1607</v>
      </c>
      <c r="G628" s="435" t="s">
        <v>451</v>
      </c>
      <c r="H628" s="436">
        <v>2008</v>
      </c>
      <c r="I628" s="435" t="s">
        <v>2449</v>
      </c>
      <c r="J628" s="435" t="s">
        <v>2450</v>
      </c>
      <c r="K628" s="435" t="s">
        <v>1668</v>
      </c>
      <c r="L628" s="437">
        <v>39948</v>
      </c>
      <c r="M628" s="437">
        <v>39948</v>
      </c>
      <c r="N628" s="435" t="s">
        <v>1608</v>
      </c>
      <c r="O628" s="436">
        <v>110285</v>
      </c>
      <c r="P628" s="435" t="s">
        <v>1613</v>
      </c>
      <c r="Q628" s="439">
        <v>221</v>
      </c>
      <c r="R628" s="435" t="s">
        <v>1608</v>
      </c>
      <c r="S628" s="439">
        <v>1159571</v>
      </c>
      <c r="T628" s="435" t="s">
        <v>1613</v>
      </c>
      <c r="U628" s="439">
        <v>347649</v>
      </c>
      <c r="V628" s="435" t="s">
        <v>1341</v>
      </c>
      <c r="W628" s="435" t="s">
        <v>1341</v>
      </c>
      <c r="X628" s="436" t="b">
        <v>0</v>
      </c>
      <c r="Y628" s="435" t="s">
        <v>1341</v>
      </c>
      <c r="Z628" s="435" t="s">
        <v>1341</v>
      </c>
      <c r="AA628" t="str">
        <f t="shared" si="33"/>
        <v>BERNIE GOBIN HATCH</v>
      </c>
    </row>
    <row r="629" spans="1:27" x14ac:dyDescent="0.3">
      <c r="A629">
        <f t="shared" si="34"/>
        <v>633173</v>
      </c>
      <c r="B629" t="s">
        <v>2677</v>
      </c>
      <c r="C629" s="389" t="str">
        <f t="shared" si="35"/>
        <v>633173</v>
      </c>
      <c r="D629" s="451" t="s">
        <v>610</v>
      </c>
      <c r="E629" s="435" t="s">
        <v>2454</v>
      </c>
      <c r="F629" s="435" t="s">
        <v>1607</v>
      </c>
      <c r="G629" s="435" t="s">
        <v>610</v>
      </c>
      <c r="H629" s="436">
        <v>2005</v>
      </c>
      <c r="I629" s="435" t="s">
        <v>1808</v>
      </c>
      <c r="J629" s="435" t="s">
        <v>2438</v>
      </c>
      <c r="K629" s="435" t="s">
        <v>1612</v>
      </c>
      <c r="L629" s="437">
        <v>38882</v>
      </c>
      <c r="M629" s="437">
        <v>38889</v>
      </c>
      <c r="N629" s="435" t="s">
        <v>1608</v>
      </c>
      <c r="O629" s="436">
        <v>199445</v>
      </c>
      <c r="P629" s="435" t="s">
        <v>1341</v>
      </c>
      <c r="Q629" s="440"/>
      <c r="R629" s="435" t="s">
        <v>1608</v>
      </c>
      <c r="S629" s="436">
        <v>1406</v>
      </c>
      <c r="T629" s="435" t="s">
        <v>1341</v>
      </c>
      <c r="U629" s="438"/>
      <c r="V629" s="435" t="s">
        <v>1341</v>
      </c>
      <c r="W629" s="435" t="s">
        <v>1341</v>
      </c>
      <c r="X629" s="436" t="b">
        <v>0</v>
      </c>
      <c r="Y629" s="435" t="s">
        <v>1341</v>
      </c>
      <c r="Z629" s="435" t="s">
        <v>1341</v>
      </c>
      <c r="AA629" t="str">
        <f t="shared" si="33"/>
        <v>PRIEST RAPIDS HATCHERY</v>
      </c>
    </row>
    <row r="630" spans="1:27" x14ac:dyDescent="0.3">
      <c r="A630">
        <f t="shared" si="34"/>
        <v>94504</v>
      </c>
      <c r="B630" t="s">
        <v>2677</v>
      </c>
      <c r="C630" s="389" t="str">
        <f t="shared" si="35"/>
        <v>094504</v>
      </c>
      <c r="D630" s="451" t="s">
        <v>610</v>
      </c>
      <c r="E630" s="435" t="s">
        <v>646</v>
      </c>
      <c r="F630" s="435" t="s">
        <v>1607</v>
      </c>
      <c r="G630" s="435" t="s">
        <v>610</v>
      </c>
      <c r="H630" s="436">
        <v>2006</v>
      </c>
      <c r="I630" s="435" t="s">
        <v>2452</v>
      </c>
      <c r="J630" s="435" t="s">
        <v>2438</v>
      </c>
      <c r="K630" s="435" t="s">
        <v>1612</v>
      </c>
      <c r="L630" s="437">
        <v>39248</v>
      </c>
      <c r="M630" s="437">
        <v>39255</v>
      </c>
      <c r="N630" s="435" t="s">
        <v>1608</v>
      </c>
      <c r="O630" s="436">
        <v>222706</v>
      </c>
      <c r="P630" s="435" t="s">
        <v>1341</v>
      </c>
      <c r="Q630" s="440"/>
      <c r="R630" s="435" t="s">
        <v>1341</v>
      </c>
      <c r="S630" s="440"/>
      <c r="T630" s="435" t="s">
        <v>1341</v>
      </c>
      <c r="U630" s="438"/>
      <c r="V630" s="435" t="s">
        <v>1341</v>
      </c>
      <c r="W630" s="435" t="s">
        <v>1341</v>
      </c>
      <c r="X630" s="436" t="b">
        <v>0</v>
      </c>
      <c r="Y630" s="435" t="s">
        <v>1341</v>
      </c>
      <c r="Z630" s="435" t="s">
        <v>1341</v>
      </c>
      <c r="AA630" t="str">
        <f t="shared" si="33"/>
        <v>RINGOLD SPRINGS HATCHERY</v>
      </c>
    </row>
    <row r="631" spans="1:27" x14ac:dyDescent="0.3">
      <c r="A631">
        <f t="shared" si="34"/>
        <v>633894</v>
      </c>
      <c r="B631" t="s">
        <v>2677</v>
      </c>
      <c r="C631" s="389" t="str">
        <f t="shared" si="35"/>
        <v>633894</v>
      </c>
      <c r="D631" s="451" t="s">
        <v>610</v>
      </c>
      <c r="E631" s="435" t="s">
        <v>2455</v>
      </c>
      <c r="F631" s="435" t="s">
        <v>1607</v>
      </c>
      <c r="G631" s="435" t="s">
        <v>610</v>
      </c>
      <c r="H631" s="436">
        <v>2006</v>
      </c>
      <c r="I631" s="435" t="s">
        <v>1808</v>
      </c>
      <c r="J631" s="435" t="s">
        <v>2438</v>
      </c>
      <c r="K631" s="435" t="s">
        <v>1612</v>
      </c>
      <c r="L631" s="437">
        <v>39248</v>
      </c>
      <c r="M631" s="437">
        <v>39255</v>
      </c>
      <c r="N631" s="435" t="s">
        <v>1608</v>
      </c>
      <c r="O631" s="436">
        <v>202000</v>
      </c>
      <c r="P631" s="435" t="s">
        <v>1341</v>
      </c>
      <c r="Q631" s="440"/>
      <c r="R631" s="435" t="s">
        <v>1341</v>
      </c>
      <c r="S631" s="440"/>
      <c r="T631" s="435" t="s">
        <v>1341</v>
      </c>
      <c r="U631" s="438"/>
      <c r="V631" s="435" t="s">
        <v>1341</v>
      </c>
      <c r="W631" s="435" t="s">
        <v>1341</v>
      </c>
      <c r="X631" s="436" t="b">
        <v>0</v>
      </c>
      <c r="Y631" s="435" t="s">
        <v>1341</v>
      </c>
      <c r="Z631" s="435" t="s">
        <v>1341</v>
      </c>
      <c r="AA631" t="str">
        <f t="shared" si="33"/>
        <v>PRIEST RAPIDS HATCHERY</v>
      </c>
    </row>
    <row r="632" spans="1:27" x14ac:dyDescent="0.3">
      <c r="A632">
        <f t="shared" si="34"/>
        <v>94663</v>
      </c>
      <c r="B632" t="s">
        <v>2677</v>
      </c>
      <c r="C632" s="389" t="str">
        <f t="shared" si="35"/>
        <v>094663</v>
      </c>
      <c r="D632" s="451" t="s">
        <v>610</v>
      </c>
      <c r="E632" s="435" t="s">
        <v>676</v>
      </c>
      <c r="F632" s="435" t="s">
        <v>1607</v>
      </c>
      <c r="G632" s="435" t="s">
        <v>610</v>
      </c>
      <c r="H632" s="436">
        <v>2007</v>
      </c>
      <c r="I632" s="435" t="s">
        <v>2452</v>
      </c>
      <c r="J632" s="435" t="s">
        <v>2438</v>
      </c>
      <c r="K632" s="435" t="s">
        <v>1612</v>
      </c>
      <c r="L632" s="437">
        <v>39615</v>
      </c>
      <c r="M632" s="437">
        <v>39626</v>
      </c>
      <c r="N632" s="435" t="s">
        <v>1608</v>
      </c>
      <c r="O632" s="436">
        <v>219754</v>
      </c>
      <c r="P632" s="435" t="s">
        <v>1613</v>
      </c>
      <c r="Q632" s="436">
        <v>2197</v>
      </c>
      <c r="R632" s="435" t="s">
        <v>1341</v>
      </c>
      <c r="S632" s="440"/>
      <c r="T632" s="435" t="s">
        <v>1341</v>
      </c>
      <c r="U632" s="438"/>
      <c r="V632" s="435" t="s">
        <v>1341</v>
      </c>
      <c r="W632" s="435" t="s">
        <v>1341</v>
      </c>
      <c r="X632" s="436" t="b">
        <v>0</v>
      </c>
      <c r="Y632" s="435" t="s">
        <v>1341</v>
      </c>
      <c r="Z632" s="435" t="s">
        <v>1341</v>
      </c>
      <c r="AA632" t="str">
        <f t="shared" si="33"/>
        <v>RINGOLD SPRINGS HATCHERY</v>
      </c>
    </row>
    <row r="633" spans="1:27" x14ac:dyDescent="0.3">
      <c r="A633">
        <f t="shared" si="34"/>
        <v>634391</v>
      </c>
      <c r="B633" t="s">
        <v>2677</v>
      </c>
      <c r="C633" s="389" t="str">
        <f t="shared" si="35"/>
        <v>634391</v>
      </c>
      <c r="D633" s="451" t="s">
        <v>610</v>
      </c>
      <c r="E633" s="435" t="s">
        <v>2453</v>
      </c>
      <c r="F633" s="435" t="s">
        <v>1607</v>
      </c>
      <c r="G633" s="435" t="s">
        <v>610</v>
      </c>
      <c r="H633" s="436">
        <v>2007</v>
      </c>
      <c r="I633" s="435" t="s">
        <v>1808</v>
      </c>
      <c r="J633" s="435" t="s">
        <v>1809</v>
      </c>
      <c r="K633" s="435" t="s">
        <v>1612</v>
      </c>
      <c r="L633" s="437">
        <v>39611</v>
      </c>
      <c r="M633" s="437">
        <v>39620</v>
      </c>
      <c r="N633" s="435" t="s">
        <v>1608</v>
      </c>
      <c r="O633" s="436">
        <v>202568</v>
      </c>
      <c r="P633" s="435" t="s">
        <v>1341</v>
      </c>
      <c r="Q633" s="440"/>
      <c r="R633" s="435" t="s">
        <v>1608</v>
      </c>
      <c r="S633" s="436">
        <v>813</v>
      </c>
      <c r="T633" s="435" t="s">
        <v>1341</v>
      </c>
      <c r="U633" s="441"/>
      <c r="V633" s="435" t="s">
        <v>1341</v>
      </c>
      <c r="W633" s="435" t="s">
        <v>1341</v>
      </c>
      <c r="X633" s="436" t="b">
        <v>0</v>
      </c>
      <c r="Y633" s="435" t="s">
        <v>1341</v>
      </c>
      <c r="Z633" s="435" t="s">
        <v>1341</v>
      </c>
      <c r="AA633" t="str">
        <f t="shared" si="33"/>
        <v>PRIEST RAPIDS HATCHERY</v>
      </c>
    </row>
    <row r="634" spans="1:27" x14ac:dyDescent="0.3">
      <c r="A634">
        <f t="shared" si="34"/>
        <v>634799</v>
      </c>
      <c r="B634" t="s">
        <v>2677</v>
      </c>
      <c r="C634" s="389" t="str">
        <f t="shared" si="35"/>
        <v>634799</v>
      </c>
      <c r="D634" s="451" t="s">
        <v>610</v>
      </c>
      <c r="E634" s="435" t="s">
        <v>1807</v>
      </c>
      <c r="F634" s="435" t="s">
        <v>1607</v>
      </c>
      <c r="G634" s="435" t="s">
        <v>610</v>
      </c>
      <c r="H634" s="436">
        <v>2008</v>
      </c>
      <c r="I634" s="435" t="s">
        <v>1808</v>
      </c>
      <c r="J634" s="435" t="s">
        <v>1809</v>
      </c>
      <c r="K634" s="435" t="s">
        <v>1612</v>
      </c>
      <c r="L634" s="437">
        <v>39977</v>
      </c>
      <c r="M634" s="437">
        <v>39981</v>
      </c>
      <c r="N634" s="435" t="s">
        <v>1608</v>
      </c>
      <c r="O634" s="436">
        <v>216130</v>
      </c>
      <c r="P634" s="435" t="s">
        <v>1613</v>
      </c>
      <c r="Q634" s="436">
        <v>1881</v>
      </c>
      <c r="R634" s="435" t="s">
        <v>1608</v>
      </c>
      <c r="S634" s="436">
        <v>71</v>
      </c>
      <c r="T634" s="435" t="s">
        <v>1341</v>
      </c>
      <c r="U634" s="438"/>
      <c r="V634" s="435" t="s">
        <v>1341</v>
      </c>
      <c r="W634" s="435" t="s">
        <v>1341</v>
      </c>
      <c r="X634" s="436" t="b">
        <v>0</v>
      </c>
      <c r="Y634" s="435" t="s">
        <v>1341</v>
      </c>
      <c r="Z634" s="435" t="s">
        <v>1341</v>
      </c>
      <c r="AA634" t="str">
        <f t="shared" si="33"/>
        <v>PRIEST RAPIDS HATCHERY</v>
      </c>
    </row>
    <row r="635" spans="1:27" x14ac:dyDescent="0.3">
      <c r="A635">
        <f t="shared" si="34"/>
        <v>210679</v>
      </c>
      <c r="B635" t="s">
        <v>2677</v>
      </c>
      <c r="C635" s="389" t="str">
        <f t="shared" si="35"/>
        <v>210679</v>
      </c>
      <c r="D635" s="456" t="s">
        <v>839</v>
      </c>
      <c r="E635" s="435" t="s">
        <v>2290</v>
      </c>
      <c r="F635" s="435" t="s">
        <v>1607</v>
      </c>
      <c r="G635" s="435" t="s">
        <v>1503</v>
      </c>
      <c r="H635" s="436">
        <v>2005</v>
      </c>
      <c r="I635" s="435" t="s">
        <v>1777</v>
      </c>
      <c r="J635" s="435" t="s">
        <v>2291</v>
      </c>
      <c r="K635" s="435" t="s">
        <v>1612</v>
      </c>
      <c r="L635" s="437">
        <v>38924</v>
      </c>
      <c r="M635" s="437">
        <v>38929</v>
      </c>
      <c r="N635" s="435" t="s">
        <v>1608</v>
      </c>
      <c r="O635" s="436">
        <v>194075</v>
      </c>
      <c r="P635" s="435" t="s">
        <v>1613</v>
      </c>
      <c r="Q635" s="436">
        <v>4421</v>
      </c>
      <c r="R635" s="435" t="s">
        <v>1608</v>
      </c>
      <c r="S635" s="436">
        <v>10971</v>
      </c>
      <c r="T635" s="435" t="s">
        <v>1613</v>
      </c>
      <c r="U635" s="439">
        <v>1768</v>
      </c>
      <c r="V635" s="435" t="s">
        <v>1341</v>
      </c>
      <c r="W635" s="435" t="s">
        <v>1341</v>
      </c>
      <c r="X635" s="436" t="b">
        <v>0</v>
      </c>
      <c r="Y635" s="435" t="s">
        <v>1341</v>
      </c>
      <c r="Z635" s="435" t="s">
        <v>1341</v>
      </c>
      <c r="AA635" t="str">
        <f t="shared" si="33"/>
        <v>SALMON R FISH CULTUR</v>
      </c>
    </row>
    <row r="636" spans="1:27" x14ac:dyDescent="0.3">
      <c r="A636">
        <f t="shared" si="34"/>
        <v>210738</v>
      </c>
      <c r="B636" t="s">
        <v>2677</v>
      </c>
      <c r="C636" s="389" t="str">
        <f t="shared" si="35"/>
        <v>210738</v>
      </c>
      <c r="D636" s="297" t="s">
        <v>839</v>
      </c>
      <c r="E636" s="435" t="s">
        <v>2295</v>
      </c>
      <c r="F636" s="435" t="s">
        <v>1607</v>
      </c>
      <c r="G636" s="435" t="s">
        <v>1503</v>
      </c>
      <c r="H636" s="436">
        <v>2006</v>
      </c>
      <c r="I636" s="435" t="s">
        <v>1777</v>
      </c>
      <c r="J636" s="435" t="s">
        <v>1778</v>
      </c>
      <c r="K636" s="435" t="s">
        <v>1612</v>
      </c>
      <c r="L636" s="437">
        <v>39293</v>
      </c>
      <c r="M636" s="437">
        <v>39300</v>
      </c>
      <c r="N636" s="435" t="s">
        <v>1608</v>
      </c>
      <c r="O636" s="436">
        <v>201780</v>
      </c>
      <c r="P636" s="435" t="s">
        <v>1613</v>
      </c>
      <c r="Q636" s="436">
        <v>412</v>
      </c>
      <c r="R636" s="435" t="s">
        <v>1608</v>
      </c>
      <c r="S636" s="436">
        <v>44866</v>
      </c>
      <c r="T636" s="435" t="s">
        <v>1341</v>
      </c>
      <c r="U636" s="441"/>
      <c r="V636" s="435" t="s">
        <v>1341</v>
      </c>
      <c r="W636" s="435" t="s">
        <v>1341</v>
      </c>
      <c r="X636" s="436" t="b">
        <v>0</v>
      </c>
      <c r="Y636" s="435" t="s">
        <v>1341</v>
      </c>
      <c r="Z636" s="435" t="s">
        <v>1341</v>
      </c>
      <c r="AA636" t="str">
        <f t="shared" si="33"/>
        <v>SALMON R FISH CULTUR</v>
      </c>
    </row>
    <row r="637" spans="1:27" x14ac:dyDescent="0.3">
      <c r="A637">
        <f t="shared" si="34"/>
        <v>210791</v>
      </c>
      <c r="B637" t="s">
        <v>2677</v>
      </c>
      <c r="C637" s="389" t="str">
        <f t="shared" si="35"/>
        <v>210791</v>
      </c>
      <c r="D637" s="297" t="s">
        <v>839</v>
      </c>
      <c r="E637" s="435" t="s">
        <v>2289</v>
      </c>
      <c r="F637" s="435" t="s">
        <v>1607</v>
      </c>
      <c r="G637" s="435" t="s">
        <v>1503</v>
      </c>
      <c r="H637" s="436">
        <v>2007</v>
      </c>
      <c r="I637" s="435" t="s">
        <v>1777</v>
      </c>
      <c r="J637" s="435" t="s">
        <v>1778</v>
      </c>
      <c r="K637" s="435" t="s">
        <v>1612</v>
      </c>
      <c r="L637" s="437">
        <v>39660</v>
      </c>
      <c r="M637" s="437">
        <v>39666</v>
      </c>
      <c r="N637" s="435" t="s">
        <v>1608</v>
      </c>
      <c r="O637" s="436">
        <v>186540</v>
      </c>
      <c r="P637" s="435" t="s">
        <v>1613</v>
      </c>
      <c r="Q637" s="436">
        <v>754</v>
      </c>
      <c r="R637" s="435" t="s">
        <v>1608</v>
      </c>
      <c r="S637" s="439">
        <v>6030</v>
      </c>
      <c r="T637" s="435" t="s">
        <v>1341</v>
      </c>
      <c r="U637" s="441"/>
      <c r="V637" s="435" t="s">
        <v>1341</v>
      </c>
      <c r="W637" s="435" t="s">
        <v>1341</v>
      </c>
      <c r="X637" s="436" t="b">
        <v>0</v>
      </c>
      <c r="Y637" s="435" t="s">
        <v>1341</v>
      </c>
      <c r="Z637" s="435" t="s">
        <v>1341</v>
      </c>
      <c r="AA637" t="str">
        <f t="shared" si="33"/>
        <v>SALMON R FISH CULTUR</v>
      </c>
    </row>
    <row r="638" spans="1:27" x14ac:dyDescent="0.3">
      <c r="A638">
        <f t="shared" si="34"/>
        <v>210843</v>
      </c>
      <c r="B638" t="s">
        <v>2677</v>
      </c>
      <c r="C638" s="389" t="str">
        <f t="shared" si="35"/>
        <v>210843</v>
      </c>
      <c r="D638" s="297" t="s">
        <v>839</v>
      </c>
      <c r="E638" s="435" t="s">
        <v>1776</v>
      </c>
      <c r="F638" s="435" t="s">
        <v>1607</v>
      </c>
      <c r="G638" s="435" t="s">
        <v>1503</v>
      </c>
      <c r="H638" s="436">
        <v>2008</v>
      </c>
      <c r="I638" s="435" t="s">
        <v>1777</v>
      </c>
      <c r="J638" s="435" t="s">
        <v>1778</v>
      </c>
      <c r="K638" s="435" t="s">
        <v>1612</v>
      </c>
      <c r="L638" s="437">
        <v>40017</v>
      </c>
      <c r="M638" s="437">
        <v>40022</v>
      </c>
      <c r="N638" s="435" t="s">
        <v>1608</v>
      </c>
      <c r="O638" s="436">
        <v>218187</v>
      </c>
      <c r="P638" s="435" t="s">
        <v>1613</v>
      </c>
      <c r="Q638" s="436">
        <v>873</v>
      </c>
      <c r="R638" s="435" t="s">
        <v>1608</v>
      </c>
      <c r="S638" s="436">
        <v>2182</v>
      </c>
      <c r="T638" s="435" t="s">
        <v>1613</v>
      </c>
      <c r="U638" s="439">
        <v>436</v>
      </c>
      <c r="V638" s="435" t="s">
        <v>1341</v>
      </c>
      <c r="W638" s="435" t="s">
        <v>1341</v>
      </c>
      <c r="X638" s="436" t="b">
        <v>0</v>
      </c>
      <c r="Y638" s="435" t="s">
        <v>1341</v>
      </c>
      <c r="Z638" s="435" t="s">
        <v>1341</v>
      </c>
      <c r="AA638" t="str">
        <f t="shared" si="33"/>
        <v>SALMON R FISH CULTUR</v>
      </c>
    </row>
    <row r="639" spans="1:27" x14ac:dyDescent="0.3">
      <c r="A639">
        <f t="shared" si="34"/>
        <v>633367</v>
      </c>
      <c r="B639" t="s">
        <v>2677</v>
      </c>
      <c r="C639" s="389" t="str">
        <f t="shared" si="35"/>
        <v>633367</v>
      </c>
      <c r="D639" s="297" t="s">
        <v>1242</v>
      </c>
      <c r="E639" s="435" t="s">
        <v>2469</v>
      </c>
      <c r="F639" s="435" t="s">
        <v>1607</v>
      </c>
      <c r="G639" s="435" t="s">
        <v>1242</v>
      </c>
      <c r="H639" s="436">
        <v>2005</v>
      </c>
      <c r="I639" s="435" t="s">
        <v>2463</v>
      </c>
      <c r="J639" s="435" t="s">
        <v>2464</v>
      </c>
      <c r="K639" s="435" t="s">
        <v>1612</v>
      </c>
      <c r="L639" s="437">
        <v>38855</v>
      </c>
      <c r="M639" s="437">
        <v>38855</v>
      </c>
      <c r="N639" s="435" t="s">
        <v>1608</v>
      </c>
      <c r="O639" s="436">
        <v>198596</v>
      </c>
      <c r="P639" s="435" t="s">
        <v>1613</v>
      </c>
      <c r="Q639" s="436">
        <v>2089</v>
      </c>
      <c r="R639" s="435" t="s">
        <v>1608</v>
      </c>
      <c r="S639" s="439">
        <v>201</v>
      </c>
      <c r="T639" s="435" t="s">
        <v>1341</v>
      </c>
      <c r="U639" s="438"/>
      <c r="V639" s="435" t="s">
        <v>1341</v>
      </c>
      <c r="W639" s="435" t="s">
        <v>1341</v>
      </c>
      <c r="X639" s="436" t="b">
        <v>0</v>
      </c>
      <c r="Y639" s="435" t="s">
        <v>1341</v>
      </c>
      <c r="Z639" s="435" t="s">
        <v>1341</v>
      </c>
      <c r="AA639" t="str">
        <f t="shared" si="33"/>
        <v>NASELLE HATCHERY</v>
      </c>
    </row>
    <row r="640" spans="1:27" x14ac:dyDescent="0.3">
      <c r="A640">
        <f t="shared" si="34"/>
        <v>633376</v>
      </c>
      <c r="B640" t="s">
        <v>2677</v>
      </c>
      <c r="C640" s="389" t="str">
        <f t="shared" si="35"/>
        <v>633376</v>
      </c>
      <c r="D640" s="297" t="s">
        <v>1242</v>
      </c>
      <c r="E640" s="435" t="s">
        <v>2466</v>
      </c>
      <c r="F640" s="435" t="s">
        <v>1607</v>
      </c>
      <c r="G640" s="435" t="s">
        <v>1242</v>
      </c>
      <c r="H640" s="436">
        <v>2005</v>
      </c>
      <c r="I640" s="435" t="s">
        <v>2467</v>
      </c>
      <c r="J640" s="435" t="s">
        <v>2468</v>
      </c>
      <c r="K640" s="435" t="s">
        <v>1612</v>
      </c>
      <c r="L640" s="437">
        <v>38863</v>
      </c>
      <c r="M640" s="437">
        <v>38868</v>
      </c>
      <c r="N640" s="435" t="s">
        <v>1608</v>
      </c>
      <c r="O640" s="436">
        <v>195273</v>
      </c>
      <c r="P640" s="435" t="s">
        <v>1613</v>
      </c>
      <c r="Q640" s="436">
        <v>3638</v>
      </c>
      <c r="R640" s="435" t="s">
        <v>1608</v>
      </c>
      <c r="S640" s="436">
        <v>3175</v>
      </c>
      <c r="T640" s="435" t="s">
        <v>1613</v>
      </c>
      <c r="U640" s="436">
        <v>484114</v>
      </c>
      <c r="V640" s="435" t="s">
        <v>1341</v>
      </c>
      <c r="W640" s="435" t="s">
        <v>1341</v>
      </c>
      <c r="X640" s="436" t="b">
        <v>0</v>
      </c>
      <c r="Y640" s="435" t="s">
        <v>1341</v>
      </c>
      <c r="Z640" s="435" t="s">
        <v>1341</v>
      </c>
      <c r="AA640" t="str">
        <f t="shared" si="33"/>
        <v>NEMAH HATCHERY</v>
      </c>
    </row>
    <row r="641" spans="1:27" x14ac:dyDescent="0.3">
      <c r="A641">
        <f t="shared" si="34"/>
        <v>633379</v>
      </c>
      <c r="B641" t="s">
        <v>2677</v>
      </c>
      <c r="C641" s="389" t="str">
        <f t="shared" si="35"/>
        <v>633379</v>
      </c>
      <c r="D641" s="297" t="s">
        <v>1242</v>
      </c>
      <c r="E641" s="435" t="s">
        <v>2465</v>
      </c>
      <c r="F641" s="435" t="s">
        <v>1607</v>
      </c>
      <c r="G641" s="435" t="s">
        <v>1242</v>
      </c>
      <c r="H641" s="436">
        <v>2005</v>
      </c>
      <c r="I641" s="435" t="s">
        <v>2459</v>
      </c>
      <c r="J641" s="435" t="s">
        <v>2460</v>
      </c>
      <c r="K641" s="435" t="s">
        <v>1612</v>
      </c>
      <c r="L641" s="437">
        <v>38852</v>
      </c>
      <c r="M641" s="437">
        <v>38870</v>
      </c>
      <c r="N641" s="435" t="s">
        <v>1608</v>
      </c>
      <c r="O641" s="436">
        <v>202922</v>
      </c>
      <c r="P641" s="435" t="s">
        <v>1613</v>
      </c>
      <c r="Q641" s="436">
        <v>244</v>
      </c>
      <c r="R641" s="435" t="s">
        <v>1608</v>
      </c>
      <c r="S641" s="436">
        <v>468</v>
      </c>
      <c r="T641" s="435" t="s">
        <v>1341</v>
      </c>
      <c r="U641" s="441"/>
      <c r="V641" s="435" t="s">
        <v>1341</v>
      </c>
      <c r="W641" s="435" t="s">
        <v>1341</v>
      </c>
      <c r="X641" s="436" t="b">
        <v>0</v>
      </c>
      <c r="Y641" s="435" t="s">
        <v>1341</v>
      </c>
      <c r="Z641" s="435" t="s">
        <v>1341</v>
      </c>
      <c r="AA641" t="str">
        <f t="shared" si="33"/>
        <v>FORKS CREEK HATCHERY</v>
      </c>
    </row>
    <row r="642" spans="1:27" x14ac:dyDescent="0.3">
      <c r="A642">
        <f t="shared" si="34"/>
        <v>633878</v>
      </c>
      <c r="B642" t="s">
        <v>2677</v>
      </c>
      <c r="C642" s="389" t="str">
        <f t="shared" si="35"/>
        <v>633878</v>
      </c>
      <c r="D642" s="297" t="s">
        <v>1242</v>
      </c>
      <c r="E642" s="435" t="s">
        <v>2470</v>
      </c>
      <c r="F642" s="435" t="s">
        <v>1607</v>
      </c>
      <c r="G642" s="435" t="s">
        <v>1242</v>
      </c>
      <c r="H642" s="436">
        <v>2006</v>
      </c>
      <c r="I642" s="435" t="s">
        <v>2463</v>
      </c>
      <c r="J642" s="435" t="s">
        <v>2464</v>
      </c>
      <c r="K642" s="435" t="s">
        <v>1612</v>
      </c>
      <c r="L642" s="437">
        <v>39245</v>
      </c>
      <c r="M642" s="437">
        <v>39245</v>
      </c>
      <c r="N642" s="435" t="s">
        <v>1608</v>
      </c>
      <c r="O642" s="436">
        <v>209561</v>
      </c>
      <c r="P642" s="435" t="s">
        <v>1613</v>
      </c>
      <c r="Q642" s="439">
        <v>323</v>
      </c>
      <c r="R642" s="435" t="s">
        <v>1341</v>
      </c>
      <c r="S642" s="440"/>
      <c r="T642" s="435" t="s">
        <v>1341</v>
      </c>
      <c r="U642" s="438"/>
      <c r="V642" s="435" t="s">
        <v>1341</v>
      </c>
      <c r="W642" s="435" t="s">
        <v>1341</v>
      </c>
      <c r="X642" s="436" t="b">
        <v>0</v>
      </c>
      <c r="Y642" s="435" t="s">
        <v>1341</v>
      </c>
      <c r="Z642" s="435" t="s">
        <v>1341</v>
      </c>
      <c r="AA642" t="str">
        <f t="shared" ref="AA642:AA705" si="36">VLOOKUP($A642,$AT$2:$CD$561,37,FALSE)</f>
        <v>NASELLE HATCHERY</v>
      </c>
    </row>
    <row r="643" spans="1:27" x14ac:dyDescent="0.3">
      <c r="A643">
        <f t="shared" si="34"/>
        <v>633890</v>
      </c>
      <c r="B643" t="s">
        <v>2677</v>
      </c>
      <c r="C643" s="389" t="str">
        <f t="shared" si="35"/>
        <v>633890</v>
      </c>
      <c r="D643" s="297" t="s">
        <v>1242</v>
      </c>
      <c r="E643" s="435" t="s">
        <v>2472</v>
      </c>
      <c r="F643" s="435" t="s">
        <v>1607</v>
      </c>
      <c r="G643" s="435" t="s">
        <v>1242</v>
      </c>
      <c r="H643" s="436">
        <v>2006</v>
      </c>
      <c r="I643" s="435" t="s">
        <v>2467</v>
      </c>
      <c r="J643" s="435" t="s">
        <v>2468</v>
      </c>
      <c r="K643" s="435" t="s">
        <v>1612</v>
      </c>
      <c r="L643" s="437">
        <v>39231</v>
      </c>
      <c r="M643" s="437">
        <v>39231</v>
      </c>
      <c r="N643" s="435" t="s">
        <v>1608</v>
      </c>
      <c r="O643" s="436">
        <v>289077</v>
      </c>
      <c r="P643" s="435" t="s">
        <v>1341</v>
      </c>
      <c r="Q643" s="440"/>
      <c r="R643" s="435" t="s">
        <v>1608</v>
      </c>
      <c r="S643" s="439">
        <v>1278</v>
      </c>
      <c r="T643" s="435" t="s">
        <v>1341</v>
      </c>
      <c r="U643" s="438"/>
      <c r="V643" s="435" t="s">
        <v>1341</v>
      </c>
      <c r="W643" s="435" t="s">
        <v>1341</v>
      </c>
      <c r="X643" s="436" t="b">
        <v>0</v>
      </c>
      <c r="Y643" s="435" t="s">
        <v>1341</v>
      </c>
      <c r="Z643" s="435" t="s">
        <v>1341</v>
      </c>
      <c r="AA643" t="str">
        <f t="shared" si="36"/>
        <v>NEMAH HATCHERY</v>
      </c>
    </row>
    <row r="644" spans="1:27" x14ac:dyDescent="0.3">
      <c r="A644">
        <f t="shared" si="34"/>
        <v>633891</v>
      </c>
      <c r="B644" t="s">
        <v>2677</v>
      </c>
      <c r="C644" s="389" t="str">
        <f t="shared" si="35"/>
        <v>633891</v>
      </c>
      <c r="D644" s="297" t="s">
        <v>1242</v>
      </c>
      <c r="E644" s="435" t="s">
        <v>2471</v>
      </c>
      <c r="F644" s="435" t="s">
        <v>1607</v>
      </c>
      <c r="G644" s="435" t="s">
        <v>1242</v>
      </c>
      <c r="H644" s="436">
        <v>2006</v>
      </c>
      <c r="I644" s="435" t="s">
        <v>2459</v>
      </c>
      <c r="J644" s="435" t="s">
        <v>2460</v>
      </c>
      <c r="K644" s="435" t="s">
        <v>1612</v>
      </c>
      <c r="L644" s="437">
        <v>39232</v>
      </c>
      <c r="M644" s="437">
        <v>39232</v>
      </c>
      <c r="N644" s="435" t="s">
        <v>1608</v>
      </c>
      <c r="O644" s="436">
        <v>199782</v>
      </c>
      <c r="P644" s="435" t="s">
        <v>1613</v>
      </c>
      <c r="Q644" s="439">
        <v>1818</v>
      </c>
      <c r="R644" s="435" t="s">
        <v>1608</v>
      </c>
      <c r="S644" s="439">
        <v>400</v>
      </c>
      <c r="T644" s="435" t="s">
        <v>1341</v>
      </c>
      <c r="U644" s="438"/>
      <c r="V644" s="435" t="s">
        <v>1341</v>
      </c>
      <c r="W644" s="435" t="s">
        <v>1341</v>
      </c>
      <c r="X644" s="436" t="b">
        <v>0</v>
      </c>
      <c r="Y644" s="435" t="s">
        <v>1341</v>
      </c>
      <c r="Z644" s="435" t="s">
        <v>1341</v>
      </c>
      <c r="AA644" t="str">
        <f t="shared" si="36"/>
        <v>FORKS CREEK HATCHERY</v>
      </c>
    </row>
    <row r="645" spans="1:27" x14ac:dyDescent="0.3">
      <c r="A645">
        <f t="shared" si="34"/>
        <v>634185</v>
      </c>
      <c r="B645" t="s">
        <v>2677</v>
      </c>
      <c r="C645" s="389" t="str">
        <f t="shared" si="35"/>
        <v>634185</v>
      </c>
      <c r="D645" s="297" t="s">
        <v>1242</v>
      </c>
      <c r="E645" s="435" t="s">
        <v>2461</v>
      </c>
      <c r="F645" s="435" t="s">
        <v>1607</v>
      </c>
      <c r="G645" s="435" t="s">
        <v>1242</v>
      </c>
      <c r="H645" s="436">
        <v>2007</v>
      </c>
      <c r="I645" s="435" t="s">
        <v>2459</v>
      </c>
      <c r="J645" s="435" t="s">
        <v>2460</v>
      </c>
      <c r="K645" s="435" t="s">
        <v>1612</v>
      </c>
      <c r="L645" s="437">
        <v>39608</v>
      </c>
      <c r="M645" s="437">
        <v>39608</v>
      </c>
      <c r="N645" s="435" t="s">
        <v>1608</v>
      </c>
      <c r="O645" s="436">
        <v>201838</v>
      </c>
      <c r="P645" s="435" t="s">
        <v>1613</v>
      </c>
      <c r="Q645" s="436">
        <v>404</v>
      </c>
      <c r="R645" s="435" t="s">
        <v>1341</v>
      </c>
      <c r="S645" s="440"/>
      <c r="T645" s="435" t="s">
        <v>1341</v>
      </c>
      <c r="U645" s="438"/>
      <c r="V645" s="435" t="s">
        <v>250</v>
      </c>
      <c r="W645" s="435" t="s">
        <v>2650</v>
      </c>
      <c r="X645" s="436" t="b">
        <v>0</v>
      </c>
      <c r="Y645" s="435" t="s">
        <v>1341</v>
      </c>
      <c r="Z645" s="435" t="s">
        <v>1341</v>
      </c>
      <c r="AA645" t="str">
        <f t="shared" si="36"/>
        <v>FORKS CREEK HATCHERY</v>
      </c>
    </row>
    <row r="646" spans="1:27" x14ac:dyDescent="0.3">
      <c r="A646">
        <f t="shared" si="34"/>
        <v>634870</v>
      </c>
      <c r="B646" t="s">
        <v>2677</v>
      </c>
      <c r="C646" s="389" t="str">
        <f t="shared" si="35"/>
        <v>634870</v>
      </c>
      <c r="D646" s="297" t="s">
        <v>1242</v>
      </c>
      <c r="E646" s="435" t="s">
        <v>2663</v>
      </c>
      <c r="F646" s="435" t="s">
        <v>1607</v>
      </c>
      <c r="G646" s="435" t="s">
        <v>1242</v>
      </c>
      <c r="H646" s="436">
        <v>2008</v>
      </c>
      <c r="I646" s="435" t="s">
        <v>2459</v>
      </c>
      <c r="J646" s="435" t="s">
        <v>2460</v>
      </c>
      <c r="K646" s="435" t="s">
        <v>1612</v>
      </c>
      <c r="L646" s="437">
        <v>39972</v>
      </c>
      <c r="M646" s="437">
        <v>39973</v>
      </c>
      <c r="N646" s="435" t="s">
        <v>1608</v>
      </c>
      <c r="O646" s="436">
        <v>197835</v>
      </c>
      <c r="P646" s="435" t="s">
        <v>1613</v>
      </c>
      <c r="Q646" s="439">
        <v>2509</v>
      </c>
      <c r="R646" s="435" t="s">
        <v>1608</v>
      </c>
      <c r="S646" s="436">
        <v>361</v>
      </c>
      <c r="T646" s="435" t="s">
        <v>1341</v>
      </c>
      <c r="U646" s="438"/>
      <c r="V646" s="435" t="s">
        <v>250</v>
      </c>
      <c r="W646" s="435" t="s">
        <v>1798</v>
      </c>
      <c r="X646" s="436" t="b">
        <v>0</v>
      </c>
      <c r="Y646" s="435" t="s">
        <v>1341</v>
      </c>
      <c r="Z646" s="435" t="s">
        <v>1341</v>
      </c>
      <c r="AA646" t="str">
        <f t="shared" si="36"/>
        <v>FORKS CREEK HATCHERY</v>
      </c>
    </row>
    <row r="647" spans="1:27" x14ac:dyDescent="0.3">
      <c r="A647">
        <f t="shared" si="34"/>
        <v>92734</v>
      </c>
      <c r="B647" t="s">
        <v>2677</v>
      </c>
      <c r="C647" s="389" t="str">
        <f t="shared" si="35"/>
        <v>092734</v>
      </c>
      <c r="D647" s="297" t="s">
        <v>612</v>
      </c>
      <c r="E647" s="435" t="s">
        <v>623</v>
      </c>
      <c r="F647" s="435" t="s">
        <v>1607</v>
      </c>
      <c r="G647" s="435" t="s">
        <v>612</v>
      </c>
      <c r="H647" s="436">
        <v>2005</v>
      </c>
      <c r="I647" s="435" t="s">
        <v>1662</v>
      </c>
      <c r="J647" s="435" t="s">
        <v>2476</v>
      </c>
      <c r="K647" s="435" t="s">
        <v>1607</v>
      </c>
      <c r="L647" s="437">
        <v>38943</v>
      </c>
      <c r="M647" s="437">
        <v>38950</v>
      </c>
      <c r="N647" s="435" t="s">
        <v>1635</v>
      </c>
      <c r="O647" s="436">
        <v>15166</v>
      </c>
      <c r="P647" s="435" t="s">
        <v>1644</v>
      </c>
      <c r="Q647" s="436">
        <v>497</v>
      </c>
      <c r="R647" s="435" t="s">
        <v>1635</v>
      </c>
      <c r="S647" s="436">
        <v>8440</v>
      </c>
      <c r="T647" s="435" t="s">
        <v>1644</v>
      </c>
      <c r="U647" s="439">
        <v>271</v>
      </c>
      <c r="V647" s="435" t="s">
        <v>1341</v>
      </c>
      <c r="W647" s="435" t="s">
        <v>1341</v>
      </c>
      <c r="X647" s="436" t="b">
        <v>0</v>
      </c>
      <c r="Y647" s="435" t="s">
        <v>1341</v>
      </c>
      <c r="Z647" s="435" t="s">
        <v>1341</v>
      </c>
      <c r="AA647" t="str">
        <f t="shared" si="36"/>
        <v>MARION FORKS HATCH</v>
      </c>
    </row>
    <row r="648" spans="1:27" x14ac:dyDescent="0.3">
      <c r="A648">
        <f t="shared" si="34"/>
        <v>94139</v>
      </c>
      <c r="B648" t="s">
        <v>2677</v>
      </c>
      <c r="C648" s="389" t="str">
        <f t="shared" si="35"/>
        <v>094139</v>
      </c>
      <c r="D648" s="297" t="s">
        <v>612</v>
      </c>
      <c r="E648" s="435" t="s">
        <v>625</v>
      </c>
      <c r="F648" s="435" t="s">
        <v>1607</v>
      </c>
      <c r="G648" s="435" t="s">
        <v>612</v>
      </c>
      <c r="H648" s="436">
        <v>2005</v>
      </c>
      <c r="I648" s="435" t="s">
        <v>1633</v>
      </c>
      <c r="J648" s="435" t="s">
        <v>1634</v>
      </c>
      <c r="K648" s="435" t="s">
        <v>1607</v>
      </c>
      <c r="L648" s="437">
        <v>39143</v>
      </c>
      <c r="M648" s="437">
        <v>39143</v>
      </c>
      <c r="N648" s="435" t="s">
        <v>1635</v>
      </c>
      <c r="O648" s="436">
        <v>31411</v>
      </c>
      <c r="P648" s="435" t="s">
        <v>1341</v>
      </c>
      <c r="Q648" s="440"/>
      <c r="R648" s="435" t="s">
        <v>1635</v>
      </c>
      <c r="S648" s="436">
        <v>510151</v>
      </c>
      <c r="T648" s="435" t="s">
        <v>1341</v>
      </c>
      <c r="U648" s="438"/>
      <c r="V648" s="435" t="s">
        <v>1341</v>
      </c>
      <c r="W648" s="435" t="s">
        <v>1341</v>
      </c>
      <c r="X648" s="436" t="b">
        <v>0</v>
      </c>
      <c r="Y648" s="435" t="s">
        <v>1341</v>
      </c>
      <c r="Z648" s="435" t="s">
        <v>1341</v>
      </c>
      <c r="AA648" t="str">
        <f t="shared" si="36"/>
        <v>DEXTER PONDS (WILLAM</v>
      </c>
    </row>
    <row r="649" spans="1:27" x14ac:dyDescent="0.3">
      <c r="A649">
        <f t="shared" si="34"/>
        <v>94140</v>
      </c>
      <c r="B649" t="s">
        <v>2677</v>
      </c>
      <c r="C649" s="389" t="str">
        <f t="shared" si="35"/>
        <v>094140</v>
      </c>
      <c r="D649" s="297" t="s">
        <v>612</v>
      </c>
      <c r="E649" s="435" t="s">
        <v>626</v>
      </c>
      <c r="F649" s="435" t="s">
        <v>1607</v>
      </c>
      <c r="G649" s="435" t="s">
        <v>612</v>
      </c>
      <c r="H649" s="436">
        <v>2005</v>
      </c>
      <c r="I649" s="435" t="s">
        <v>1633</v>
      </c>
      <c r="J649" s="435" t="s">
        <v>1634</v>
      </c>
      <c r="K649" s="435" t="s">
        <v>1607</v>
      </c>
      <c r="L649" s="437">
        <v>39142</v>
      </c>
      <c r="M649" s="437">
        <v>39142</v>
      </c>
      <c r="N649" s="435" t="s">
        <v>1635</v>
      </c>
      <c r="O649" s="436">
        <v>31920</v>
      </c>
      <c r="P649" s="435" t="s">
        <v>1341</v>
      </c>
      <c r="Q649" s="441"/>
      <c r="R649" s="435" t="s">
        <v>1635</v>
      </c>
      <c r="S649" s="436">
        <v>176226</v>
      </c>
      <c r="T649" s="435" t="s">
        <v>1341</v>
      </c>
      <c r="U649" s="438"/>
      <c r="V649" s="435" t="s">
        <v>250</v>
      </c>
      <c r="W649" s="435" t="s">
        <v>627</v>
      </c>
      <c r="X649" s="436" t="b">
        <v>0</v>
      </c>
      <c r="Y649" s="435" t="s">
        <v>1341</v>
      </c>
      <c r="Z649" s="435" t="s">
        <v>1341</v>
      </c>
      <c r="AA649" t="str">
        <f t="shared" si="36"/>
        <v>DEXTER PONDS (WILLAM</v>
      </c>
    </row>
    <row r="650" spans="1:27" x14ac:dyDescent="0.3">
      <c r="A650">
        <f t="shared" si="34"/>
        <v>94142</v>
      </c>
      <c r="B650" t="s">
        <v>2677</v>
      </c>
      <c r="C650" s="389" t="str">
        <f t="shared" si="35"/>
        <v>094142</v>
      </c>
      <c r="D650" s="297" t="s">
        <v>612</v>
      </c>
      <c r="E650" s="435" t="s">
        <v>628</v>
      </c>
      <c r="F650" s="435" t="s">
        <v>1607</v>
      </c>
      <c r="G650" s="435" t="s">
        <v>612</v>
      </c>
      <c r="H650" s="436">
        <v>2005</v>
      </c>
      <c r="I650" s="435" t="s">
        <v>1630</v>
      </c>
      <c r="J650" s="435" t="s">
        <v>1631</v>
      </c>
      <c r="K650" s="435" t="s">
        <v>1607</v>
      </c>
      <c r="L650" s="437">
        <v>39127</v>
      </c>
      <c r="M650" s="437">
        <v>39130</v>
      </c>
      <c r="N650" s="435" t="s">
        <v>1635</v>
      </c>
      <c r="O650" s="436">
        <v>30678</v>
      </c>
      <c r="P650" s="435" t="s">
        <v>1644</v>
      </c>
      <c r="Q650" s="436">
        <v>61</v>
      </c>
      <c r="R650" s="435" t="s">
        <v>1635</v>
      </c>
      <c r="S650" s="439">
        <v>270520</v>
      </c>
      <c r="T650" s="435" t="s">
        <v>1644</v>
      </c>
      <c r="U650" s="439">
        <v>123</v>
      </c>
      <c r="V650" s="435" t="s">
        <v>1341</v>
      </c>
      <c r="W650" s="435" t="s">
        <v>1341</v>
      </c>
      <c r="X650" s="436" t="b">
        <v>0</v>
      </c>
      <c r="Y650" s="435" t="s">
        <v>1341</v>
      </c>
      <c r="Z650" s="435" t="s">
        <v>1341</v>
      </c>
      <c r="AA650" t="str">
        <f t="shared" si="36"/>
        <v>SOUTH SANTIAM HATCH</v>
      </c>
    </row>
    <row r="651" spans="1:27" x14ac:dyDescent="0.3">
      <c r="A651">
        <f t="shared" si="34"/>
        <v>94143</v>
      </c>
      <c r="B651" t="s">
        <v>2677</v>
      </c>
      <c r="C651" s="389" t="str">
        <f t="shared" si="35"/>
        <v>094143</v>
      </c>
      <c r="D651" s="297" t="s">
        <v>612</v>
      </c>
      <c r="E651" s="435" t="s">
        <v>629</v>
      </c>
      <c r="F651" s="435" t="s">
        <v>1607</v>
      </c>
      <c r="G651" s="435" t="s">
        <v>612</v>
      </c>
      <c r="H651" s="436">
        <v>2005</v>
      </c>
      <c r="I651" s="435" t="s">
        <v>1662</v>
      </c>
      <c r="J651" s="435" t="s">
        <v>2476</v>
      </c>
      <c r="K651" s="435" t="s">
        <v>1607</v>
      </c>
      <c r="L651" s="437">
        <v>38936</v>
      </c>
      <c r="M651" s="437">
        <v>38943</v>
      </c>
      <c r="N651" s="435" t="s">
        <v>1635</v>
      </c>
      <c r="O651" s="436">
        <v>74900</v>
      </c>
      <c r="P651" s="435" t="s">
        <v>1644</v>
      </c>
      <c r="Q651" s="439">
        <v>346</v>
      </c>
      <c r="R651" s="435" t="s">
        <v>1635</v>
      </c>
      <c r="S651" s="439">
        <v>8902</v>
      </c>
      <c r="T651" s="435" t="s">
        <v>1644</v>
      </c>
      <c r="U651" s="439">
        <v>39</v>
      </c>
      <c r="V651" s="435" t="s">
        <v>1341</v>
      </c>
      <c r="W651" s="435" t="s">
        <v>1341</v>
      </c>
      <c r="X651" s="436" t="b">
        <v>0</v>
      </c>
      <c r="Y651" s="435" t="s">
        <v>1341</v>
      </c>
      <c r="Z651" s="435" t="s">
        <v>1341</v>
      </c>
      <c r="AA651" t="str">
        <f t="shared" si="36"/>
        <v>MARION FORKS HATCH</v>
      </c>
    </row>
    <row r="652" spans="1:27" x14ac:dyDescent="0.3">
      <c r="A652">
        <f t="shared" si="34"/>
        <v>94333</v>
      </c>
      <c r="B652" t="s">
        <v>2677</v>
      </c>
      <c r="C652" s="389" t="str">
        <f t="shared" si="35"/>
        <v>094333</v>
      </c>
      <c r="D652" s="297" t="s">
        <v>612</v>
      </c>
      <c r="E652" s="435" t="s">
        <v>630</v>
      </c>
      <c r="F652" s="435" t="s">
        <v>1607</v>
      </c>
      <c r="G652" s="435" t="s">
        <v>612</v>
      </c>
      <c r="H652" s="436">
        <v>2005</v>
      </c>
      <c r="I652" s="435" t="s">
        <v>1642</v>
      </c>
      <c r="J652" s="435" t="s">
        <v>1643</v>
      </c>
      <c r="K652" s="435" t="s">
        <v>1607</v>
      </c>
      <c r="L652" s="437">
        <v>39119</v>
      </c>
      <c r="M652" s="437">
        <v>39119</v>
      </c>
      <c r="N652" s="435" t="s">
        <v>1635</v>
      </c>
      <c r="O652" s="436">
        <v>19666</v>
      </c>
      <c r="P652" s="435" t="s">
        <v>1644</v>
      </c>
      <c r="Q652" s="436">
        <v>398</v>
      </c>
      <c r="R652" s="435" t="s">
        <v>1635</v>
      </c>
      <c r="S652" s="436">
        <v>124956</v>
      </c>
      <c r="T652" s="435" t="s">
        <v>1644</v>
      </c>
      <c r="U652" s="439">
        <v>742</v>
      </c>
      <c r="V652" s="435" t="s">
        <v>250</v>
      </c>
      <c r="W652" s="435" t="s">
        <v>624</v>
      </c>
      <c r="X652" s="436" t="b">
        <v>0</v>
      </c>
      <c r="Y652" s="435" t="s">
        <v>1341</v>
      </c>
      <c r="Z652" s="435" t="s">
        <v>1341</v>
      </c>
      <c r="AA652" t="str">
        <f t="shared" si="36"/>
        <v>MCKENZIE HATCHERY</v>
      </c>
    </row>
    <row r="653" spans="1:27" x14ac:dyDescent="0.3">
      <c r="A653">
        <f t="shared" si="34"/>
        <v>94335</v>
      </c>
      <c r="B653" t="s">
        <v>2677</v>
      </c>
      <c r="C653" s="389" t="str">
        <f t="shared" si="35"/>
        <v>094335</v>
      </c>
      <c r="D653" s="297" t="s">
        <v>612</v>
      </c>
      <c r="E653" s="435" t="s">
        <v>631</v>
      </c>
      <c r="F653" s="435" t="s">
        <v>1607</v>
      </c>
      <c r="G653" s="435" t="s">
        <v>612</v>
      </c>
      <c r="H653" s="436">
        <v>2005</v>
      </c>
      <c r="I653" s="435" t="s">
        <v>1633</v>
      </c>
      <c r="J653" s="435" t="s">
        <v>1634</v>
      </c>
      <c r="K653" s="435" t="s">
        <v>1607</v>
      </c>
      <c r="L653" s="437">
        <v>39142</v>
      </c>
      <c r="M653" s="437">
        <v>39142</v>
      </c>
      <c r="N653" s="435" t="s">
        <v>1635</v>
      </c>
      <c r="O653" s="436">
        <v>21355</v>
      </c>
      <c r="P653" s="435" t="s">
        <v>1341</v>
      </c>
      <c r="Q653" s="438"/>
      <c r="R653" s="435" t="s">
        <v>1644</v>
      </c>
      <c r="S653" s="439">
        <v>171512</v>
      </c>
      <c r="T653" s="435" t="s">
        <v>1341</v>
      </c>
      <c r="U653" s="441"/>
      <c r="V653" s="435" t="s">
        <v>250</v>
      </c>
      <c r="W653" s="435" t="s">
        <v>627</v>
      </c>
      <c r="X653" s="436" t="b">
        <v>0</v>
      </c>
      <c r="Y653" s="435" t="s">
        <v>1341</v>
      </c>
      <c r="Z653" s="435" t="s">
        <v>1341</v>
      </c>
      <c r="AA653" t="str">
        <f t="shared" si="36"/>
        <v>DEXTER PONDS (WILLAM</v>
      </c>
    </row>
    <row r="654" spans="1:27" x14ac:dyDescent="0.3">
      <c r="A654">
        <f t="shared" si="34"/>
        <v>94344</v>
      </c>
      <c r="B654" t="s">
        <v>2677</v>
      </c>
      <c r="C654" s="389" t="str">
        <f t="shared" si="35"/>
        <v>094344</v>
      </c>
      <c r="D654" s="297" t="s">
        <v>612</v>
      </c>
      <c r="E654" s="435" t="s">
        <v>632</v>
      </c>
      <c r="F654" s="435" t="s">
        <v>1607</v>
      </c>
      <c r="G654" s="435" t="s">
        <v>612</v>
      </c>
      <c r="H654" s="436">
        <v>2005</v>
      </c>
      <c r="I654" s="435" t="s">
        <v>1662</v>
      </c>
      <c r="J654" s="435" t="s">
        <v>1663</v>
      </c>
      <c r="K654" s="435" t="s">
        <v>1607</v>
      </c>
      <c r="L654" s="437">
        <v>39139</v>
      </c>
      <c r="M654" s="437">
        <v>39140</v>
      </c>
      <c r="N654" s="435" t="s">
        <v>1635</v>
      </c>
      <c r="O654" s="436">
        <v>30771</v>
      </c>
      <c r="P654" s="435" t="s">
        <v>1644</v>
      </c>
      <c r="Q654" s="436">
        <v>306</v>
      </c>
      <c r="R654" s="435" t="s">
        <v>1635</v>
      </c>
      <c r="S654" s="436">
        <v>296321</v>
      </c>
      <c r="T654" s="435" t="s">
        <v>1644</v>
      </c>
      <c r="U654" s="439">
        <v>8902</v>
      </c>
      <c r="V654" s="435" t="s">
        <v>1341</v>
      </c>
      <c r="W654" s="435" t="s">
        <v>1341</v>
      </c>
      <c r="X654" s="436" t="b">
        <v>0</v>
      </c>
      <c r="Y654" s="435" t="s">
        <v>1341</v>
      </c>
      <c r="Z654" s="435" t="s">
        <v>1341</v>
      </c>
      <c r="AA654" t="str">
        <f t="shared" si="36"/>
        <v>MARION FORKS HATCH</v>
      </c>
    </row>
    <row r="655" spans="1:27" x14ac:dyDescent="0.3">
      <c r="A655">
        <f t="shared" si="34"/>
        <v>94345</v>
      </c>
      <c r="B655" t="s">
        <v>2677</v>
      </c>
      <c r="C655" s="389" t="str">
        <f t="shared" si="35"/>
        <v>094345</v>
      </c>
      <c r="D655" s="297" t="s">
        <v>612</v>
      </c>
      <c r="E655" s="435" t="s">
        <v>633</v>
      </c>
      <c r="F655" s="435" t="s">
        <v>1607</v>
      </c>
      <c r="G655" s="435" t="s">
        <v>612</v>
      </c>
      <c r="H655" s="436">
        <v>2005</v>
      </c>
      <c r="I655" s="435" t="s">
        <v>1642</v>
      </c>
      <c r="J655" s="435" t="s">
        <v>1643</v>
      </c>
      <c r="K655" s="435" t="s">
        <v>1607</v>
      </c>
      <c r="L655" s="437">
        <v>39119</v>
      </c>
      <c r="M655" s="437">
        <v>39119</v>
      </c>
      <c r="N655" s="435" t="s">
        <v>1635</v>
      </c>
      <c r="O655" s="436">
        <v>29453</v>
      </c>
      <c r="P655" s="435" t="s">
        <v>1644</v>
      </c>
      <c r="Q655" s="436">
        <v>592</v>
      </c>
      <c r="R655" s="435" t="s">
        <v>1635</v>
      </c>
      <c r="S655" s="436">
        <v>187490</v>
      </c>
      <c r="T655" s="435" t="s">
        <v>1644</v>
      </c>
      <c r="U655" s="439">
        <v>1111</v>
      </c>
      <c r="V655" s="435" t="s">
        <v>250</v>
      </c>
      <c r="W655" s="435" t="s">
        <v>624</v>
      </c>
      <c r="X655" s="436" t="b">
        <v>0</v>
      </c>
      <c r="Y655" s="435" t="s">
        <v>1341</v>
      </c>
      <c r="Z655" s="435" t="s">
        <v>1341</v>
      </c>
      <c r="AA655" t="str">
        <f t="shared" si="36"/>
        <v>MCKENZIE HATCHERY</v>
      </c>
    </row>
    <row r="656" spans="1:27" x14ac:dyDescent="0.3">
      <c r="A656">
        <f t="shared" si="34"/>
        <v>94346</v>
      </c>
      <c r="B656" t="s">
        <v>2677</v>
      </c>
      <c r="C656" s="389" t="str">
        <f t="shared" si="35"/>
        <v>094346</v>
      </c>
      <c r="D656" s="297" t="s">
        <v>612</v>
      </c>
      <c r="E656" s="435" t="s">
        <v>634</v>
      </c>
      <c r="F656" s="435" t="s">
        <v>1607</v>
      </c>
      <c r="G656" s="435" t="s">
        <v>612</v>
      </c>
      <c r="H656" s="436">
        <v>2005</v>
      </c>
      <c r="I656" s="435" t="s">
        <v>1651</v>
      </c>
      <c r="J656" s="435" t="s">
        <v>1652</v>
      </c>
      <c r="K656" s="435" t="s">
        <v>1607</v>
      </c>
      <c r="L656" s="437">
        <v>39161</v>
      </c>
      <c r="M656" s="437">
        <v>39161</v>
      </c>
      <c r="N656" s="435" t="s">
        <v>1635</v>
      </c>
      <c r="O656" s="436">
        <v>30740</v>
      </c>
      <c r="P656" s="435" t="s">
        <v>1341</v>
      </c>
      <c r="Q656" s="440"/>
      <c r="R656" s="435" t="s">
        <v>1635</v>
      </c>
      <c r="S656" s="436">
        <v>51016</v>
      </c>
      <c r="T656" s="435" t="s">
        <v>1341</v>
      </c>
      <c r="U656" s="441"/>
      <c r="V656" s="435" t="s">
        <v>1341</v>
      </c>
      <c r="W656" s="435" t="s">
        <v>1341</v>
      </c>
      <c r="X656" s="436" t="b">
        <v>0</v>
      </c>
      <c r="Y656" s="435" t="s">
        <v>1341</v>
      </c>
      <c r="Z656" s="435" t="s">
        <v>1341</v>
      </c>
      <c r="AA656" t="str">
        <f t="shared" si="36"/>
        <v>CLACKAMAS HATCHERY</v>
      </c>
    </row>
    <row r="657" spans="1:27" x14ac:dyDescent="0.3">
      <c r="A657">
        <f t="shared" si="34"/>
        <v>94347</v>
      </c>
      <c r="B657" t="s">
        <v>2677</v>
      </c>
      <c r="C657" s="389" t="str">
        <f t="shared" si="35"/>
        <v>094347</v>
      </c>
      <c r="D657" s="297" t="s">
        <v>612</v>
      </c>
      <c r="E657" s="435" t="s">
        <v>635</v>
      </c>
      <c r="F657" s="435" t="s">
        <v>1607</v>
      </c>
      <c r="G657" s="435" t="s">
        <v>612</v>
      </c>
      <c r="H657" s="436">
        <v>2005</v>
      </c>
      <c r="I657" s="435" t="s">
        <v>1655</v>
      </c>
      <c r="J657" s="435" t="s">
        <v>2475</v>
      </c>
      <c r="K657" s="435" t="s">
        <v>1607</v>
      </c>
      <c r="L657" s="437">
        <v>39141</v>
      </c>
      <c r="M657" s="437">
        <v>39141</v>
      </c>
      <c r="N657" s="435" t="s">
        <v>1635</v>
      </c>
      <c r="O657" s="436">
        <v>31360</v>
      </c>
      <c r="P657" s="435" t="s">
        <v>1341</v>
      </c>
      <c r="Q657" s="440"/>
      <c r="R657" s="435" t="s">
        <v>1635</v>
      </c>
      <c r="S657" s="439">
        <v>63661</v>
      </c>
      <c r="T657" s="435" t="s">
        <v>1341</v>
      </c>
      <c r="U657" s="441"/>
      <c r="V657" s="435" t="s">
        <v>1341</v>
      </c>
      <c r="W657" s="435" t="s">
        <v>1341</v>
      </c>
      <c r="X657" s="436" t="b">
        <v>0</v>
      </c>
      <c r="Y657" s="435" t="s">
        <v>1341</v>
      </c>
      <c r="Z657" s="435" t="s">
        <v>1341</v>
      </c>
      <c r="AA657" t="str">
        <f t="shared" si="36"/>
        <v>WILLAMETTE HATCHERY</v>
      </c>
    </row>
    <row r="658" spans="1:27" x14ac:dyDescent="0.3">
      <c r="A658">
        <f t="shared" si="34"/>
        <v>94348</v>
      </c>
      <c r="B658" t="s">
        <v>2677</v>
      </c>
      <c r="C658" s="389" t="str">
        <f t="shared" si="35"/>
        <v>094348</v>
      </c>
      <c r="D658" s="297" t="s">
        <v>612</v>
      </c>
      <c r="E658" s="435" t="s">
        <v>636</v>
      </c>
      <c r="F658" s="435" t="s">
        <v>1607</v>
      </c>
      <c r="G658" s="435" t="s">
        <v>612</v>
      </c>
      <c r="H658" s="436">
        <v>2005</v>
      </c>
      <c r="I658" s="435" t="s">
        <v>1630</v>
      </c>
      <c r="J658" s="435" t="s">
        <v>1631</v>
      </c>
      <c r="K658" s="435" t="s">
        <v>1607</v>
      </c>
      <c r="L658" s="437">
        <v>39203</v>
      </c>
      <c r="M658" s="437">
        <v>39234</v>
      </c>
      <c r="N658" s="435" t="s">
        <v>1635</v>
      </c>
      <c r="O658" s="436">
        <v>27568</v>
      </c>
      <c r="P658" s="435" t="s">
        <v>1341</v>
      </c>
      <c r="Q658" s="441"/>
      <c r="R658" s="435" t="s">
        <v>1635</v>
      </c>
      <c r="S658" s="436">
        <v>113335</v>
      </c>
      <c r="T658" s="435" t="s">
        <v>1644</v>
      </c>
      <c r="U658" s="439">
        <v>12252</v>
      </c>
      <c r="V658" s="435" t="s">
        <v>1341</v>
      </c>
      <c r="W658" s="435" t="s">
        <v>1341</v>
      </c>
      <c r="X658" s="436" t="b">
        <v>0</v>
      </c>
      <c r="Y658" s="435" t="s">
        <v>1341</v>
      </c>
      <c r="Z658" s="435" t="s">
        <v>1341</v>
      </c>
      <c r="AA658" t="str">
        <f t="shared" si="36"/>
        <v>SOUTH SANTIAM HATCH</v>
      </c>
    </row>
    <row r="659" spans="1:27" x14ac:dyDescent="0.3">
      <c r="A659">
        <f t="shared" si="34"/>
        <v>94349</v>
      </c>
      <c r="B659" t="s">
        <v>2677</v>
      </c>
      <c r="C659" s="389" t="str">
        <f t="shared" si="35"/>
        <v>094349</v>
      </c>
      <c r="D659" s="297" t="s">
        <v>612</v>
      </c>
      <c r="E659" s="435" t="s">
        <v>637</v>
      </c>
      <c r="F659" s="435" t="s">
        <v>1607</v>
      </c>
      <c r="G659" s="435" t="s">
        <v>612</v>
      </c>
      <c r="H659" s="436">
        <v>2005</v>
      </c>
      <c r="I659" s="435" t="s">
        <v>1655</v>
      </c>
      <c r="J659" s="435" t="s">
        <v>2477</v>
      </c>
      <c r="K659" s="435" t="s">
        <v>1607</v>
      </c>
      <c r="L659" s="437">
        <v>39142</v>
      </c>
      <c r="M659" s="437">
        <v>39142</v>
      </c>
      <c r="N659" s="435" t="s">
        <v>1635</v>
      </c>
      <c r="O659" s="436">
        <v>28813</v>
      </c>
      <c r="P659" s="435" t="s">
        <v>1341</v>
      </c>
      <c r="Q659" s="440"/>
      <c r="R659" s="435" t="s">
        <v>1635</v>
      </c>
      <c r="S659" s="436">
        <v>82427</v>
      </c>
      <c r="T659" s="435" t="s">
        <v>1341</v>
      </c>
      <c r="U659" s="438"/>
      <c r="V659" s="435" t="s">
        <v>1341</v>
      </c>
      <c r="W659" s="435" t="s">
        <v>1341</v>
      </c>
      <c r="X659" s="436" t="b">
        <v>0</v>
      </c>
      <c r="Y659" s="435" t="s">
        <v>1341</v>
      </c>
      <c r="Z659" s="435" t="s">
        <v>1341</v>
      </c>
      <c r="AA659" t="str">
        <f t="shared" si="36"/>
        <v>WILLAMETTE HATCHERY</v>
      </c>
    </row>
    <row r="660" spans="1:27" x14ac:dyDescent="0.3">
      <c r="A660">
        <f t="shared" si="34"/>
        <v>94422</v>
      </c>
      <c r="B660" t="s">
        <v>2677</v>
      </c>
      <c r="C660" s="389" t="str">
        <f t="shared" si="35"/>
        <v>094422</v>
      </c>
      <c r="D660" s="297" t="s">
        <v>612</v>
      </c>
      <c r="E660" s="435" t="s">
        <v>638</v>
      </c>
      <c r="F660" s="435" t="s">
        <v>1607</v>
      </c>
      <c r="G660" s="435" t="s">
        <v>612</v>
      </c>
      <c r="H660" s="436">
        <v>2005</v>
      </c>
      <c r="I660" s="435" t="s">
        <v>1651</v>
      </c>
      <c r="J660" s="435" t="s">
        <v>1652</v>
      </c>
      <c r="K660" s="435" t="s">
        <v>1607</v>
      </c>
      <c r="L660" s="437">
        <v>38910</v>
      </c>
      <c r="M660" s="437">
        <v>38910</v>
      </c>
      <c r="N660" s="435" t="s">
        <v>1635</v>
      </c>
      <c r="O660" s="436">
        <v>50552</v>
      </c>
      <c r="P660" s="435" t="s">
        <v>1644</v>
      </c>
      <c r="Q660" s="436">
        <v>266</v>
      </c>
      <c r="R660" s="435" t="s">
        <v>1635</v>
      </c>
      <c r="S660" s="436">
        <v>268109</v>
      </c>
      <c r="T660" s="435" t="s">
        <v>1644</v>
      </c>
      <c r="U660" s="439">
        <v>3510</v>
      </c>
      <c r="V660" s="435" t="s">
        <v>1341</v>
      </c>
      <c r="W660" s="435" t="s">
        <v>1341</v>
      </c>
      <c r="X660" s="436" t="b">
        <v>0</v>
      </c>
      <c r="Y660" s="435" t="s">
        <v>1341</v>
      </c>
      <c r="Z660" s="435" t="s">
        <v>1341</v>
      </c>
      <c r="AA660" t="str">
        <f t="shared" si="36"/>
        <v>CLACKAMAS HATCHERY</v>
      </c>
    </row>
    <row r="661" spans="1:27" x14ac:dyDescent="0.3">
      <c r="A661">
        <f t="shared" si="34"/>
        <v>94425</v>
      </c>
      <c r="B661" t="s">
        <v>2677</v>
      </c>
      <c r="C661" s="389" t="str">
        <f t="shared" si="35"/>
        <v>094425</v>
      </c>
      <c r="D661" s="297" t="s">
        <v>612</v>
      </c>
      <c r="E661" s="435" t="s">
        <v>640</v>
      </c>
      <c r="F661" s="435" t="s">
        <v>1607</v>
      </c>
      <c r="G661" s="435" t="s">
        <v>612</v>
      </c>
      <c r="H661" s="436">
        <v>2005</v>
      </c>
      <c r="I661" s="435" t="s">
        <v>1633</v>
      </c>
      <c r="J661" s="435" t="s">
        <v>1634</v>
      </c>
      <c r="K661" s="435" t="s">
        <v>1607</v>
      </c>
      <c r="L661" s="437">
        <v>39022</v>
      </c>
      <c r="M661" s="437">
        <v>39022</v>
      </c>
      <c r="N661" s="435" t="s">
        <v>1635</v>
      </c>
      <c r="O661" s="436">
        <v>51364</v>
      </c>
      <c r="P661" s="435" t="s">
        <v>1341</v>
      </c>
      <c r="Q661" s="440"/>
      <c r="R661" s="435" t="s">
        <v>1635</v>
      </c>
      <c r="S661" s="439">
        <v>272311</v>
      </c>
      <c r="T661" s="435" t="s">
        <v>1341</v>
      </c>
      <c r="U661" s="441"/>
      <c r="V661" s="435" t="s">
        <v>1341</v>
      </c>
      <c r="W661" s="435" t="s">
        <v>1341</v>
      </c>
      <c r="X661" s="436" t="b">
        <v>0</v>
      </c>
      <c r="Y661" s="435" t="s">
        <v>1341</v>
      </c>
      <c r="Z661" s="435" t="s">
        <v>1341</v>
      </c>
      <c r="AA661" t="str">
        <f t="shared" si="36"/>
        <v>DEXTER PONDS (WILLAM</v>
      </c>
    </row>
    <row r="662" spans="1:27" x14ac:dyDescent="0.3">
      <c r="A662">
        <f t="shared" si="34"/>
        <v>94436</v>
      </c>
      <c r="B662" t="s">
        <v>2677</v>
      </c>
      <c r="C662" s="389" t="str">
        <f t="shared" si="35"/>
        <v>094436</v>
      </c>
      <c r="D662" s="297" t="s">
        <v>612</v>
      </c>
      <c r="E662" s="435" t="s">
        <v>641</v>
      </c>
      <c r="F662" s="435" t="s">
        <v>1607</v>
      </c>
      <c r="G662" s="435" t="s">
        <v>612</v>
      </c>
      <c r="H662" s="436">
        <v>2005</v>
      </c>
      <c r="I662" s="435" t="s">
        <v>1662</v>
      </c>
      <c r="J662" s="435" t="s">
        <v>1663</v>
      </c>
      <c r="K662" s="435" t="s">
        <v>1607</v>
      </c>
      <c r="L662" s="437">
        <v>39119</v>
      </c>
      <c r="M662" s="437">
        <v>39140</v>
      </c>
      <c r="N662" s="435" t="s">
        <v>1635</v>
      </c>
      <c r="O662" s="436">
        <v>32880</v>
      </c>
      <c r="P662" s="435" t="s">
        <v>1644</v>
      </c>
      <c r="Q662" s="439">
        <v>201</v>
      </c>
      <c r="R662" s="435" t="s">
        <v>1635</v>
      </c>
      <c r="S662" s="436">
        <v>296393</v>
      </c>
      <c r="T662" s="435" t="s">
        <v>1644</v>
      </c>
      <c r="U662" s="439">
        <v>8901</v>
      </c>
      <c r="V662" s="435" t="s">
        <v>1341</v>
      </c>
      <c r="W662" s="435" t="s">
        <v>1341</v>
      </c>
      <c r="X662" s="436" t="b">
        <v>0</v>
      </c>
      <c r="Y662" s="435" t="s">
        <v>1341</v>
      </c>
      <c r="Z662" s="435" t="s">
        <v>1341</v>
      </c>
      <c r="AA662" t="str">
        <f t="shared" si="36"/>
        <v>MARION FORKS HATCH</v>
      </c>
    </row>
    <row r="663" spans="1:27" x14ac:dyDescent="0.3">
      <c r="A663">
        <f t="shared" si="34"/>
        <v>94437</v>
      </c>
      <c r="B663" t="s">
        <v>2677</v>
      </c>
      <c r="C663" s="389" t="str">
        <f t="shared" si="35"/>
        <v>094437</v>
      </c>
      <c r="D663" s="297" t="s">
        <v>612</v>
      </c>
      <c r="E663" s="435" t="s">
        <v>642</v>
      </c>
      <c r="F663" s="435" t="s">
        <v>1607</v>
      </c>
      <c r="G663" s="435" t="s">
        <v>612</v>
      </c>
      <c r="H663" s="436">
        <v>2005</v>
      </c>
      <c r="I663" s="435" t="s">
        <v>1651</v>
      </c>
      <c r="J663" s="435" t="s">
        <v>1652</v>
      </c>
      <c r="K663" s="435" t="s">
        <v>1607</v>
      </c>
      <c r="L663" s="437">
        <v>39164</v>
      </c>
      <c r="M663" s="437">
        <v>39164</v>
      </c>
      <c r="N663" s="435" t="s">
        <v>1635</v>
      </c>
      <c r="O663" s="436">
        <v>52708</v>
      </c>
      <c r="P663" s="435" t="s">
        <v>1341</v>
      </c>
      <c r="Q663" s="438"/>
      <c r="R663" s="435" t="s">
        <v>1635</v>
      </c>
      <c r="S663" s="436">
        <v>226170</v>
      </c>
      <c r="T663" s="435" t="s">
        <v>1341</v>
      </c>
      <c r="U663" s="438"/>
      <c r="V663" s="435" t="s">
        <v>1341</v>
      </c>
      <c r="W663" s="435" t="s">
        <v>1341</v>
      </c>
      <c r="X663" s="436" t="b">
        <v>0</v>
      </c>
      <c r="Y663" s="435" t="s">
        <v>1341</v>
      </c>
      <c r="Z663" s="435" t="s">
        <v>1341</v>
      </c>
      <c r="AA663" t="str">
        <f t="shared" si="36"/>
        <v>CLACKAMAS HATCHERY</v>
      </c>
    </row>
    <row r="664" spans="1:27" x14ac:dyDescent="0.3">
      <c r="A664">
        <f t="shared" ref="A664:A711" si="37">1*E664</f>
        <v>94438</v>
      </c>
      <c r="B664" t="s">
        <v>2677</v>
      </c>
      <c r="C664" s="389" t="str">
        <f t="shared" ref="C664:C711" si="38">TEXT(E664,"0#####")</f>
        <v>094438</v>
      </c>
      <c r="D664" s="297" t="s">
        <v>612</v>
      </c>
      <c r="E664" s="435" t="s">
        <v>643</v>
      </c>
      <c r="F664" s="435" t="s">
        <v>1607</v>
      </c>
      <c r="G664" s="435" t="s">
        <v>612</v>
      </c>
      <c r="H664" s="436">
        <v>2005</v>
      </c>
      <c r="I664" s="435" t="s">
        <v>1642</v>
      </c>
      <c r="J664" s="435" t="s">
        <v>1643</v>
      </c>
      <c r="K664" s="435" t="s">
        <v>1607</v>
      </c>
      <c r="L664" s="437">
        <v>39027</v>
      </c>
      <c r="M664" s="437">
        <v>39027</v>
      </c>
      <c r="N664" s="435" t="s">
        <v>1635</v>
      </c>
      <c r="O664" s="436">
        <v>30054</v>
      </c>
      <c r="P664" s="435" t="s">
        <v>1644</v>
      </c>
      <c r="Q664" s="439">
        <v>115</v>
      </c>
      <c r="R664" s="435" t="s">
        <v>1635</v>
      </c>
      <c r="S664" s="439">
        <v>323907</v>
      </c>
      <c r="T664" s="435" t="s">
        <v>1644</v>
      </c>
      <c r="U664" s="439">
        <v>1662</v>
      </c>
      <c r="V664" s="435" t="s">
        <v>1341</v>
      </c>
      <c r="W664" s="435" t="s">
        <v>1341</v>
      </c>
      <c r="X664" s="436" t="b">
        <v>0</v>
      </c>
      <c r="Y664" s="435" t="s">
        <v>1341</v>
      </c>
      <c r="Z664" s="435" t="s">
        <v>1341</v>
      </c>
      <c r="AA664" t="str">
        <f t="shared" si="36"/>
        <v>MCKENZIE HATCHERY</v>
      </c>
    </row>
    <row r="665" spans="1:27" x14ac:dyDescent="0.3">
      <c r="A665">
        <f t="shared" si="37"/>
        <v>94439</v>
      </c>
      <c r="B665" t="s">
        <v>2677</v>
      </c>
      <c r="C665" s="389" t="str">
        <f t="shared" si="38"/>
        <v>094439</v>
      </c>
      <c r="D665" s="297" t="s">
        <v>612</v>
      </c>
      <c r="E665" s="435" t="s">
        <v>644</v>
      </c>
      <c r="F665" s="435" t="s">
        <v>1607</v>
      </c>
      <c r="G665" s="435" t="s">
        <v>612</v>
      </c>
      <c r="H665" s="436">
        <v>2005</v>
      </c>
      <c r="I665" s="435" t="s">
        <v>1642</v>
      </c>
      <c r="J665" s="435" t="s">
        <v>1643</v>
      </c>
      <c r="K665" s="435" t="s">
        <v>1607</v>
      </c>
      <c r="L665" s="437">
        <v>39141</v>
      </c>
      <c r="M665" s="437">
        <v>39141</v>
      </c>
      <c r="N665" s="435" t="s">
        <v>1608</v>
      </c>
      <c r="O665" s="436">
        <v>29286</v>
      </c>
      <c r="P665" s="435" t="s">
        <v>1613</v>
      </c>
      <c r="Q665" s="436">
        <v>713</v>
      </c>
      <c r="R665" s="435" t="s">
        <v>1608</v>
      </c>
      <c r="S665" s="436">
        <v>428141</v>
      </c>
      <c r="T665" s="435" t="s">
        <v>1613</v>
      </c>
      <c r="U665" s="439">
        <v>2787</v>
      </c>
      <c r="V665" s="435" t="s">
        <v>1341</v>
      </c>
      <c r="W665" s="435" t="s">
        <v>1341</v>
      </c>
      <c r="X665" s="436" t="b">
        <v>0</v>
      </c>
      <c r="Y665" s="435" t="s">
        <v>1341</v>
      </c>
      <c r="Z665" s="435" t="s">
        <v>1341</v>
      </c>
      <c r="AA665" t="str">
        <f t="shared" si="36"/>
        <v>MCKENZIE HATCHERY</v>
      </c>
    </row>
    <row r="666" spans="1:27" x14ac:dyDescent="0.3">
      <c r="A666">
        <f t="shared" si="37"/>
        <v>94453</v>
      </c>
      <c r="B666" t="s">
        <v>2677</v>
      </c>
      <c r="C666" s="389" t="str">
        <f t="shared" si="38"/>
        <v>094453</v>
      </c>
      <c r="D666" s="297" t="s">
        <v>612</v>
      </c>
      <c r="E666" s="435" t="s">
        <v>645</v>
      </c>
      <c r="F666" s="435" t="s">
        <v>1607</v>
      </c>
      <c r="G666" s="435" t="s">
        <v>612</v>
      </c>
      <c r="H666" s="436">
        <v>2005</v>
      </c>
      <c r="I666" s="435" t="s">
        <v>1630</v>
      </c>
      <c r="J666" s="435" t="s">
        <v>1631</v>
      </c>
      <c r="K666" s="435" t="s">
        <v>1607</v>
      </c>
      <c r="L666" s="437">
        <v>39021</v>
      </c>
      <c r="M666" s="437">
        <v>39025</v>
      </c>
      <c r="N666" s="435" t="s">
        <v>1635</v>
      </c>
      <c r="O666" s="436">
        <v>55342</v>
      </c>
      <c r="P666" s="435" t="s">
        <v>1341</v>
      </c>
      <c r="Q666" s="440"/>
      <c r="R666" s="435" t="s">
        <v>1635</v>
      </c>
      <c r="S666" s="436">
        <v>233199</v>
      </c>
      <c r="T666" s="435" t="s">
        <v>1341</v>
      </c>
      <c r="U666" s="438"/>
      <c r="V666" s="435" t="s">
        <v>1341</v>
      </c>
      <c r="W666" s="435" t="s">
        <v>1341</v>
      </c>
      <c r="X666" s="436" t="b">
        <v>0</v>
      </c>
      <c r="Y666" s="435" t="s">
        <v>1341</v>
      </c>
      <c r="Z666" s="435" t="s">
        <v>1341</v>
      </c>
      <c r="AA666" t="str">
        <f t="shared" si="36"/>
        <v>SOUTH SANTIAM HATCH</v>
      </c>
    </row>
    <row r="667" spans="1:27" x14ac:dyDescent="0.3">
      <c r="A667">
        <f t="shared" si="37"/>
        <v>94549</v>
      </c>
      <c r="B667" t="s">
        <v>2677</v>
      </c>
      <c r="C667" s="389" t="str">
        <f t="shared" si="38"/>
        <v>094549</v>
      </c>
      <c r="D667" s="297" t="s">
        <v>612</v>
      </c>
      <c r="E667" s="435" t="s">
        <v>650</v>
      </c>
      <c r="F667" s="435" t="s">
        <v>1607</v>
      </c>
      <c r="G667" s="435" t="s">
        <v>612</v>
      </c>
      <c r="H667" s="436">
        <v>2006</v>
      </c>
      <c r="I667" s="435" t="s">
        <v>2474</v>
      </c>
      <c r="J667" s="435" t="s">
        <v>1652</v>
      </c>
      <c r="K667" s="435" t="s">
        <v>1607</v>
      </c>
      <c r="L667" s="437">
        <v>39363</v>
      </c>
      <c r="M667" s="437">
        <v>39363</v>
      </c>
      <c r="N667" s="435" t="s">
        <v>1635</v>
      </c>
      <c r="O667" s="436">
        <v>53021</v>
      </c>
      <c r="P667" s="435" t="s">
        <v>1341</v>
      </c>
      <c r="Q667" s="440"/>
      <c r="R667" s="435" t="s">
        <v>1635</v>
      </c>
      <c r="S667" s="436">
        <v>268316</v>
      </c>
      <c r="T667" s="435" t="s">
        <v>1341</v>
      </c>
      <c r="U667" s="441"/>
      <c r="V667" s="435" t="s">
        <v>1341</v>
      </c>
      <c r="W667" s="435" t="s">
        <v>1341</v>
      </c>
      <c r="X667" s="436" t="b">
        <v>0</v>
      </c>
      <c r="Y667" s="435" t="s">
        <v>1341</v>
      </c>
      <c r="Z667" s="435" t="s">
        <v>1341</v>
      </c>
      <c r="AA667" t="str">
        <f t="shared" si="36"/>
        <v>LEABURG HATCHERY</v>
      </c>
    </row>
    <row r="668" spans="1:27" x14ac:dyDescent="0.3">
      <c r="A668">
        <f t="shared" si="37"/>
        <v>94556</v>
      </c>
      <c r="B668" t="s">
        <v>2677</v>
      </c>
      <c r="C668" s="389" t="str">
        <f t="shared" si="38"/>
        <v>094556</v>
      </c>
      <c r="D668" s="297" t="s">
        <v>612</v>
      </c>
      <c r="E668" s="435" t="s">
        <v>651</v>
      </c>
      <c r="F668" s="435" t="s">
        <v>1607</v>
      </c>
      <c r="G668" s="435" t="s">
        <v>612</v>
      </c>
      <c r="H668" s="436">
        <v>2006</v>
      </c>
      <c r="I668" s="435" t="s">
        <v>1633</v>
      </c>
      <c r="J668" s="435" t="s">
        <v>1634</v>
      </c>
      <c r="K668" s="435" t="s">
        <v>1607</v>
      </c>
      <c r="L668" s="437">
        <v>39479</v>
      </c>
      <c r="M668" s="437">
        <v>39479</v>
      </c>
      <c r="N668" s="435" t="s">
        <v>1635</v>
      </c>
      <c r="O668" s="436">
        <v>32549</v>
      </c>
      <c r="P668" s="435" t="s">
        <v>1341</v>
      </c>
      <c r="Q668" s="440"/>
      <c r="R668" s="435" t="s">
        <v>1635</v>
      </c>
      <c r="S668" s="436">
        <v>509938</v>
      </c>
      <c r="T668" s="435" t="s">
        <v>1341</v>
      </c>
      <c r="U668" s="438"/>
      <c r="V668" s="435" t="s">
        <v>1341</v>
      </c>
      <c r="W668" s="435" t="s">
        <v>1341</v>
      </c>
      <c r="X668" s="436" t="b">
        <v>0</v>
      </c>
      <c r="Y668" s="435" t="s">
        <v>1341</v>
      </c>
      <c r="Z668" s="435" t="s">
        <v>1341</v>
      </c>
      <c r="AA668" t="str">
        <f t="shared" si="36"/>
        <v>DEXTER PONDS (WILLAM</v>
      </c>
    </row>
    <row r="669" spans="1:27" x14ac:dyDescent="0.3">
      <c r="A669">
        <f t="shared" si="37"/>
        <v>94557</v>
      </c>
      <c r="B669" t="s">
        <v>2677</v>
      </c>
      <c r="C669" s="389" t="str">
        <f t="shared" si="38"/>
        <v>094557</v>
      </c>
      <c r="D669" s="297" t="s">
        <v>612</v>
      </c>
      <c r="E669" s="435" t="s">
        <v>652</v>
      </c>
      <c r="F669" s="435" t="s">
        <v>1607</v>
      </c>
      <c r="G669" s="435" t="s">
        <v>612</v>
      </c>
      <c r="H669" s="436">
        <v>2006</v>
      </c>
      <c r="I669" s="435" t="s">
        <v>1655</v>
      </c>
      <c r="J669" s="435" t="s">
        <v>1634</v>
      </c>
      <c r="K669" s="435" t="s">
        <v>1607</v>
      </c>
      <c r="L669" s="437">
        <v>39512</v>
      </c>
      <c r="M669" s="437">
        <v>39512</v>
      </c>
      <c r="N669" s="435" t="s">
        <v>1635</v>
      </c>
      <c r="O669" s="436">
        <v>31726</v>
      </c>
      <c r="P669" s="435" t="s">
        <v>1341</v>
      </c>
      <c r="Q669" s="438"/>
      <c r="R669" s="435" t="s">
        <v>1635</v>
      </c>
      <c r="S669" s="436">
        <v>197851</v>
      </c>
      <c r="T669" s="435" t="s">
        <v>1341</v>
      </c>
      <c r="U669" s="438"/>
      <c r="V669" s="435" t="s">
        <v>1341</v>
      </c>
      <c r="W669" s="435" t="s">
        <v>1341</v>
      </c>
      <c r="X669" s="436" t="b">
        <v>0</v>
      </c>
      <c r="Y669" s="435" t="s">
        <v>1341</v>
      </c>
      <c r="Z669" s="435" t="s">
        <v>1341</v>
      </c>
      <c r="AA669" t="str">
        <f t="shared" si="36"/>
        <v>WILLAMETTE HATCHERY</v>
      </c>
    </row>
    <row r="670" spans="1:27" x14ac:dyDescent="0.3">
      <c r="A670">
        <f t="shared" si="37"/>
        <v>94558</v>
      </c>
      <c r="B670" t="s">
        <v>2677</v>
      </c>
      <c r="C670" s="389" t="str">
        <f t="shared" si="38"/>
        <v>094558</v>
      </c>
      <c r="D670" s="297" t="s">
        <v>612</v>
      </c>
      <c r="E670" s="435" t="s">
        <v>653</v>
      </c>
      <c r="F670" s="435" t="s">
        <v>1607</v>
      </c>
      <c r="G670" s="435" t="s">
        <v>612</v>
      </c>
      <c r="H670" s="436">
        <v>2006</v>
      </c>
      <c r="I670" s="435" t="s">
        <v>1630</v>
      </c>
      <c r="J670" s="435" t="s">
        <v>1631</v>
      </c>
      <c r="K670" s="435" t="s">
        <v>1607</v>
      </c>
      <c r="L670" s="437">
        <v>39493</v>
      </c>
      <c r="M670" s="437">
        <v>39493</v>
      </c>
      <c r="N670" s="435" t="s">
        <v>1635</v>
      </c>
      <c r="O670" s="436">
        <v>30802</v>
      </c>
      <c r="P670" s="435" t="s">
        <v>1644</v>
      </c>
      <c r="Q670" s="436">
        <v>293</v>
      </c>
      <c r="R670" s="435" t="s">
        <v>1635</v>
      </c>
      <c r="S670" s="436">
        <v>260147</v>
      </c>
      <c r="T670" s="435" t="s">
        <v>1644</v>
      </c>
      <c r="U670" s="439">
        <v>22331</v>
      </c>
      <c r="V670" s="435" t="s">
        <v>1341</v>
      </c>
      <c r="W670" s="435" t="s">
        <v>1341</v>
      </c>
      <c r="X670" s="436" t="b">
        <v>0</v>
      </c>
      <c r="Y670" s="435" t="s">
        <v>1341</v>
      </c>
      <c r="Z670" s="435" t="s">
        <v>1341</v>
      </c>
      <c r="AA670" t="str">
        <f t="shared" si="36"/>
        <v>SOUTH SANTIAM HATCH</v>
      </c>
    </row>
    <row r="671" spans="1:27" x14ac:dyDescent="0.3">
      <c r="A671">
        <f t="shared" si="37"/>
        <v>94559</v>
      </c>
      <c r="B671" t="s">
        <v>2677</v>
      </c>
      <c r="C671" s="389" t="str">
        <f t="shared" si="38"/>
        <v>094559</v>
      </c>
      <c r="D671" s="297" t="s">
        <v>612</v>
      </c>
      <c r="E671" s="435" t="s">
        <v>654</v>
      </c>
      <c r="F671" s="435" t="s">
        <v>1607</v>
      </c>
      <c r="G671" s="435" t="s">
        <v>612</v>
      </c>
      <c r="H671" s="436">
        <v>2006</v>
      </c>
      <c r="I671" s="435" t="s">
        <v>1655</v>
      </c>
      <c r="J671" s="435" t="s">
        <v>1631</v>
      </c>
      <c r="K671" s="435" t="s">
        <v>1607</v>
      </c>
      <c r="L671" s="437">
        <v>39504</v>
      </c>
      <c r="M671" s="437">
        <v>39504</v>
      </c>
      <c r="N671" s="435" t="s">
        <v>1635</v>
      </c>
      <c r="O671" s="436">
        <v>31821</v>
      </c>
      <c r="P671" s="435" t="s">
        <v>1341</v>
      </c>
      <c r="Q671" s="438"/>
      <c r="R671" s="435" t="s">
        <v>1635</v>
      </c>
      <c r="S671" s="436">
        <v>264863</v>
      </c>
      <c r="T671" s="435" t="s">
        <v>1341</v>
      </c>
      <c r="U671" s="438"/>
      <c r="V671" s="435" t="s">
        <v>1341</v>
      </c>
      <c r="W671" s="435" t="s">
        <v>1341</v>
      </c>
      <c r="X671" s="436" t="b">
        <v>0</v>
      </c>
      <c r="Y671" s="435" t="s">
        <v>1341</v>
      </c>
      <c r="Z671" s="435" t="s">
        <v>1341</v>
      </c>
      <c r="AA671" t="str">
        <f t="shared" si="36"/>
        <v>WILLAMETTE HATCHERY</v>
      </c>
    </row>
    <row r="672" spans="1:27" x14ac:dyDescent="0.3">
      <c r="A672">
        <f t="shared" si="37"/>
        <v>94560</v>
      </c>
      <c r="B672" t="s">
        <v>2677</v>
      </c>
      <c r="C672" s="389" t="str">
        <f t="shared" si="38"/>
        <v>094560</v>
      </c>
      <c r="D672" s="297" t="s">
        <v>612</v>
      </c>
      <c r="E672" s="435" t="s">
        <v>655</v>
      </c>
      <c r="F672" s="435" t="s">
        <v>1607</v>
      </c>
      <c r="G672" s="435" t="s">
        <v>612</v>
      </c>
      <c r="H672" s="436">
        <v>2006</v>
      </c>
      <c r="I672" s="435" t="s">
        <v>1655</v>
      </c>
      <c r="J672" s="435" t="s">
        <v>1634</v>
      </c>
      <c r="K672" s="435" t="s">
        <v>1607</v>
      </c>
      <c r="L672" s="437">
        <v>39512</v>
      </c>
      <c r="M672" s="437">
        <v>39512</v>
      </c>
      <c r="N672" s="435" t="s">
        <v>1635</v>
      </c>
      <c r="O672" s="436">
        <v>20235</v>
      </c>
      <c r="P672" s="435" t="s">
        <v>1341</v>
      </c>
      <c r="Q672" s="440"/>
      <c r="R672" s="435" t="s">
        <v>1341</v>
      </c>
      <c r="S672" s="440"/>
      <c r="T672" s="435" t="s">
        <v>1341</v>
      </c>
      <c r="U672" s="440"/>
      <c r="V672" s="435" t="s">
        <v>1341</v>
      </c>
      <c r="W672" s="435" t="s">
        <v>1341</v>
      </c>
      <c r="X672" s="436" t="b">
        <v>0</v>
      </c>
      <c r="Y672" s="435" t="s">
        <v>1341</v>
      </c>
      <c r="Z672" s="435" t="s">
        <v>1341</v>
      </c>
      <c r="AA672" t="str">
        <f t="shared" si="36"/>
        <v>WILLAMETTE HATCHERY</v>
      </c>
    </row>
    <row r="673" spans="1:27" x14ac:dyDescent="0.3">
      <c r="A673">
        <f t="shared" si="37"/>
        <v>94561</v>
      </c>
      <c r="B673" t="s">
        <v>2677</v>
      </c>
      <c r="C673" s="389" t="str">
        <f t="shared" si="38"/>
        <v>094561</v>
      </c>
      <c r="D673" s="297" t="s">
        <v>612</v>
      </c>
      <c r="E673" s="435" t="s">
        <v>656</v>
      </c>
      <c r="F673" s="435" t="s">
        <v>1607</v>
      </c>
      <c r="G673" s="435" t="s">
        <v>612</v>
      </c>
      <c r="H673" s="436">
        <v>2006</v>
      </c>
      <c r="I673" s="435" t="s">
        <v>2474</v>
      </c>
      <c r="J673" s="435" t="s">
        <v>1652</v>
      </c>
      <c r="K673" s="435" t="s">
        <v>1607</v>
      </c>
      <c r="L673" s="437">
        <v>39524</v>
      </c>
      <c r="M673" s="437">
        <v>39524</v>
      </c>
      <c r="N673" s="435" t="s">
        <v>1635</v>
      </c>
      <c r="O673" s="436">
        <v>31225</v>
      </c>
      <c r="P673" s="435" t="s">
        <v>1341</v>
      </c>
      <c r="Q673" s="440"/>
      <c r="R673" s="435" t="s">
        <v>1635</v>
      </c>
      <c r="S673" s="436">
        <v>51819</v>
      </c>
      <c r="T673" s="435" t="s">
        <v>1341</v>
      </c>
      <c r="U673" s="440"/>
      <c r="V673" s="435" t="s">
        <v>1341</v>
      </c>
      <c r="W673" s="435" t="s">
        <v>1341</v>
      </c>
      <c r="X673" s="436" t="b">
        <v>0</v>
      </c>
      <c r="Y673" s="435" t="s">
        <v>1341</v>
      </c>
      <c r="Z673" s="435" t="s">
        <v>1341</v>
      </c>
      <c r="AA673" t="str">
        <f t="shared" si="36"/>
        <v>LEABURG HATCHERY</v>
      </c>
    </row>
    <row r="674" spans="1:27" x14ac:dyDescent="0.3">
      <c r="A674">
        <f t="shared" si="37"/>
        <v>94562</v>
      </c>
      <c r="B674" t="s">
        <v>2677</v>
      </c>
      <c r="C674" s="389" t="str">
        <f t="shared" si="38"/>
        <v>094562</v>
      </c>
      <c r="D674" s="297" t="s">
        <v>612</v>
      </c>
      <c r="E674" s="435" t="s">
        <v>657</v>
      </c>
      <c r="F674" s="435" t="s">
        <v>1607</v>
      </c>
      <c r="G674" s="435" t="s">
        <v>612</v>
      </c>
      <c r="H674" s="436">
        <v>2006</v>
      </c>
      <c r="I674" s="435" t="s">
        <v>1633</v>
      </c>
      <c r="J674" s="435" t="s">
        <v>1634</v>
      </c>
      <c r="K674" s="435" t="s">
        <v>1607</v>
      </c>
      <c r="L674" s="437">
        <v>39387</v>
      </c>
      <c r="M674" s="437">
        <v>39387</v>
      </c>
      <c r="N674" s="435" t="s">
        <v>1635</v>
      </c>
      <c r="O674" s="436">
        <v>53309</v>
      </c>
      <c r="P674" s="435" t="s">
        <v>1341</v>
      </c>
      <c r="Q674" s="440"/>
      <c r="R674" s="435" t="s">
        <v>1635</v>
      </c>
      <c r="S674" s="436">
        <v>263740</v>
      </c>
      <c r="T674" s="435" t="s">
        <v>1341</v>
      </c>
      <c r="U674" s="441"/>
      <c r="V674" s="435" t="s">
        <v>1341</v>
      </c>
      <c r="W674" s="435" t="s">
        <v>1341</v>
      </c>
      <c r="X674" s="436" t="b">
        <v>0</v>
      </c>
      <c r="Y674" s="435" t="s">
        <v>1341</v>
      </c>
      <c r="Z674" s="435" t="s">
        <v>1341</v>
      </c>
      <c r="AA674" t="str">
        <f t="shared" si="36"/>
        <v>DEXTER PONDS (WILLAM</v>
      </c>
    </row>
    <row r="675" spans="1:27" x14ac:dyDescent="0.3">
      <c r="A675">
        <f t="shared" si="37"/>
        <v>94563</v>
      </c>
      <c r="B675" t="s">
        <v>2677</v>
      </c>
      <c r="C675" s="389" t="str">
        <f t="shared" si="38"/>
        <v>094563</v>
      </c>
      <c r="D675" s="297" t="s">
        <v>612</v>
      </c>
      <c r="E675" s="435" t="s">
        <v>658</v>
      </c>
      <c r="F675" s="435" t="s">
        <v>1607</v>
      </c>
      <c r="G675" s="435" t="s">
        <v>612</v>
      </c>
      <c r="H675" s="436">
        <v>2006</v>
      </c>
      <c r="I675" s="435" t="s">
        <v>1655</v>
      </c>
      <c r="J675" s="435" t="s">
        <v>1634</v>
      </c>
      <c r="K675" s="435" t="s">
        <v>1607</v>
      </c>
      <c r="L675" s="437">
        <v>39512</v>
      </c>
      <c r="M675" s="437">
        <v>39512</v>
      </c>
      <c r="N675" s="435" t="s">
        <v>1635</v>
      </c>
      <c r="O675" s="436">
        <v>32528</v>
      </c>
      <c r="P675" s="435" t="s">
        <v>1341</v>
      </c>
      <c r="Q675" s="440"/>
      <c r="R675" s="435" t="s">
        <v>1635</v>
      </c>
      <c r="S675" s="439">
        <v>225631</v>
      </c>
      <c r="T675" s="435" t="s">
        <v>1341</v>
      </c>
      <c r="U675" s="438"/>
      <c r="V675" s="435" t="s">
        <v>1341</v>
      </c>
      <c r="W675" s="435" t="s">
        <v>1341</v>
      </c>
      <c r="X675" s="436" t="b">
        <v>0</v>
      </c>
      <c r="Y675" s="435" t="s">
        <v>1341</v>
      </c>
      <c r="Z675" s="435" t="s">
        <v>1341</v>
      </c>
      <c r="AA675" t="str">
        <f t="shared" si="36"/>
        <v>WILLAMETTE HATCHERY</v>
      </c>
    </row>
    <row r="676" spans="1:27" x14ac:dyDescent="0.3">
      <c r="A676">
        <f t="shared" si="37"/>
        <v>94601</v>
      </c>
      <c r="B676" t="s">
        <v>2677</v>
      </c>
      <c r="C676" s="389" t="str">
        <f t="shared" si="38"/>
        <v>094601</v>
      </c>
      <c r="D676" s="297" t="s">
        <v>612</v>
      </c>
      <c r="E676" s="435" t="s">
        <v>659</v>
      </c>
      <c r="F676" s="435" t="s">
        <v>1607</v>
      </c>
      <c r="G676" s="435" t="s">
        <v>612</v>
      </c>
      <c r="H676" s="436">
        <v>2006</v>
      </c>
      <c r="I676" s="435" t="s">
        <v>1630</v>
      </c>
      <c r="J676" s="435" t="s">
        <v>1631</v>
      </c>
      <c r="K676" s="435" t="s">
        <v>1607</v>
      </c>
      <c r="L676" s="437">
        <v>39519</v>
      </c>
      <c r="M676" s="437">
        <v>39519</v>
      </c>
      <c r="N676" s="435" t="s">
        <v>1635</v>
      </c>
      <c r="O676" s="436">
        <v>30440</v>
      </c>
      <c r="P676" s="435" t="s">
        <v>1644</v>
      </c>
      <c r="Q676" s="436">
        <v>754</v>
      </c>
      <c r="R676" s="435" t="s">
        <v>1635</v>
      </c>
      <c r="S676" s="436">
        <v>127706</v>
      </c>
      <c r="T676" s="435" t="s">
        <v>1644</v>
      </c>
      <c r="U676" s="439">
        <v>6632</v>
      </c>
      <c r="V676" s="435" t="s">
        <v>1341</v>
      </c>
      <c r="W676" s="435" t="s">
        <v>1341</v>
      </c>
      <c r="X676" s="436" t="b">
        <v>0</v>
      </c>
      <c r="Y676" s="435" t="s">
        <v>1341</v>
      </c>
      <c r="Z676" s="435" t="s">
        <v>1341</v>
      </c>
      <c r="AA676" t="str">
        <f t="shared" si="36"/>
        <v>SOUTH SANTIAM HATCH</v>
      </c>
    </row>
    <row r="677" spans="1:27" x14ac:dyDescent="0.3">
      <c r="A677">
        <f t="shared" si="37"/>
        <v>94602</v>
      </c>
      <c r="B677" t="s">
        <v>2677</v>
      </c>
      <c r="C677" s="389" t="str">
        <f t="shared" si="38"/>
        <v>094602</v>
      </c>
      <c r="D677" s="297" t="s">
        <v>612</v>
      </c>
      <c r="E677" s="435" t="s">
        <v>660</v>
      </c>
      <c r="F677" s="435" t="s">
        <v>1607</v>
      </c>
      <c r="G677" s="435" t="s">
        <v>612</v>
      </c>
      <c r="H677" s="436">
        <v>2006</v>
      </c>
      <c r="I677" s="435" t="s">
        <v>1655</v>
      </c>
      <c r="J677" s="435" t="s">
        <v>2477</v>
      </c>
      <c r="K677" s="435" t="s">
        <v>1607</v>
      </c>
      <c r="L677" s="437">
        <v>39512</v>
      </c>
      <c r="M677" s="437">
        <v>39514</v>
      </c>
      <c r="N677" s="435" t="s">
        <v>1635</v>
      </c>
      <c r="O677" s="436">
        <v>31755</v>
      </c>
      <c r="P677" s="435" t="s">
        <v>1341</v>
      </c>
      <c r="Q677" s="440"/>
      <c r="R677" s="435" t="s">
        <v>1635</v>
      </c>
      <c r="S677" s="436">
        <v>78929</v>
      </c>
      <c r="T677" s="435" t="s">
        <v>1341</v>
      </c>
      <c r="U677" s="441"/>
      <c r="V677" s="435" t="s">
        <v>1341</v>
      </c>
      <c r="W677" s="435" t="s">
        <v>1341</v>
      </c>
      <c r="X677" s="436" t="b">
        <v>0</v>
      </c>
      <c r="Y677" s="435" t="s">
        <v>1341</v>
      </c>
      <c r="Z677" s="435" t="s">
        <v>1341</v>
      </c>
      <c r="AA677" t="str">
        <f t="shared" si="36"/>
        <v>WILLAMETTE HATCHERY</v>
      </c>
    </row>
    <row r="678" spans="1:27" x14ac:dyDescent="0.3">
      <c r="A678">
        <f t="shared" si="37"/>
        <v>94603</v>
      </c>
      <c r="B678" t="s">
        <v>2677</v>
      </c>
      <c r="C678" s="389" t="str">
        <f t="shared" si="38"/>
        <v>094603</v>
      </c>
      <c r="D678" s="297" t="s">
        <v>612</v>
      </c>
      <c r="E678" s="435" t="s">
        <v>661</v>
      </c>
      <c r="F678" s="435" t="s">
        <v>1607</v>
      </c>
      <c r="G678" s="435" t="s">
        <v>612</v>
      </c>
      <c r="H678" s="436">
        <v>2006</v>
      </c>
      <c r="I678" s="435" t="s">
        <v>1655</v>
      </c>
      <c r="J678" s="435" t="s">
        <v>1634</v>
      </c>
      <c r="K678" s="435" t="s">
        <v>1607</v>
      </c>
      <c r="L678" s="437">
        <v>39512</v>
      </c>
      <c r="M678" s="437">
        <v>39512</v>
      </c>
      <c r="N678" s="435" t="s">
        <v>1635</v>
      </c>
      <c r="O678" s="436">
        <v>51301</v>
      </c>
      <c r="P678" s="435" t="s">
        <v>1341</v>
      </c>
      <c r="Q678" s="438"/>
      <c r="R678" s="435" t="s">
        <v>1635</v>
      </c>
      <c r="S678" s="439">
        <v>205204</v>
      </c>
      <c r="T678" s="435" t="s">
        <v>1341</v>
      </c>
      <c r="U678" s="441"/>
      <c r="V678" s="435" t="s">
        <v>1341</v>
      </c>
      <c r="W678" s="435" t="s">
        <v>1341</v>
      </c>
      <c r="X678" s="436" t="b">
        <v>0</v>
      </c>
      <c r="Y678" s="435" t="s">
        <v>1341</v>
      </c>
      <c r="Z678" s="435" t="s">
        <v>1341</v>
      </c>
      <c r="AA678" t="str">
        <f t="shared" si="36"/>
        <v>WILLAMETTE HATCHERY</v>
      </c>
    </row>
    <row r="679" spans="1:27" x14ac:dyDescent="0.3">
      <c r="A679">
        <f t="shared" si="37"/>
        <v>94609</v>
      </c>
      <c r="B679" t="s">
        <v>2677</v>
      </c>
      <c r="C679" s="389" t="str">
        <f t="shared" si="38"/>
        <v>094609</v>
      </c>
      <c r="D679" s="297" t="s">
        <v>612</v>
      </c>
      <c r="E679" s="435" t="s">
        <v>662</v>
      </c>
      <c r="F679" s="435" t="s">
        <v>1607</v>
      </c>
      <c r="G679" s="435" t="s">
        <v>612</v>
      </c>
      <c r="H679" s="436">
        <v>2006</v>
      </c>
      <c r="I679" s="435" t="s">
        <v>1662</v>
      </c>
      <c r="J679" s="435" t="s">
        <v>1663</v>
      </c>
      <c r="K679" s="435" t="s">
        <v>1607</v>
      </c>
      <c r="L679" s="437">
        <v>39506</v>
      </c>
      <c r="M679" s="437">
        <v>39506</v>
      </c>
      <c r="N679" s="435" t="s">
        <v>1608</v>
      </c>
      <c r="O679" s="436">
        <v>30171</v>
      </c>
      <c r="P679" s="435" t="s">
        <v>1341</v>
      </c>
      <c r="Q679" s="440"/>
      <c r="R679" s="435" t="s">
        <v>1608</v>
      </c>
      <c r="S679" s="436">
        <v>305058</v>
      </c>
      <c r="T679" s="435" t="s">
        <v>1341</v>
      </c>
      <c r="U679" s="438"/>
      <c r="V679" s="435" t="s">
        <v>1341</v>
      </c>
      <c r="W679" s="435" t="s">
        <v>1341</v>
      </c>
      <c r="X679" s="436" t="b">
        <v>0</v>
      </c>
      <c r="Y679" s="435" t="s">
        <v>1341</v>
      </c>
      <c r="Z679" s="435" t="s">
        <v>1341</v>
      </c>
      <c r="AA679" t="str">
        <f t="shared" si="36"/>
        <v>MARION FORKS HATCH</v>
      </c>
    </row>
    <row r="680" spans="1:27" x14ac:dyDescent="0.3">
      <c r="A680">
        <f t="shared" si="37"/>
        <v>94610</v>
      </c>
      <c r="B680" t="s">
        <v>2677</v>
      </c>
      <c r="C680" s="389" t="str">
        <f t="shared" si="38"/>
        <v>094610</v>
      </c>
      <c r="D680" s="297" t="s">
        <v>612</v>
      </c>
      <c r="E680" s="435" t="s">
        <v>663</v>
      </c>
      <c r="F680" s="435" t="s">
        <v>1607</v>
      </c>
      <c r="G680" s="435" t="s">
        <v>612</v>
      </c>
      <c r="H680" s="436">
        <v>2006</v>
      </c>
      <c r="I680" s="435" t="s">
        <v>1662</v>
      </c>
      <c r="J680" s="435" t="s">
        <v>1663</v>
      </c>
      <c r="K680" s="435" t="s">
        <v>1607</v>
      </c>
      <c r="L680" s="437">
        <v>39506</v>
      </c>
      <c r="M680" s="437">
        <v>39506</v>
      </c>
      <c r="N680" s="435" t="s">
        <v>1608</v>
      </c>
      <c r="O680" s="436">
        <v>30841</v>
      </c>
      <c r="P680" s="435" t="s">
        <v>1341</v>
      </c>
      <c r="Q680" s="438"/>
      <c r="R680" s="435" t="s">
        <v>1608</v>
      </c>
      <c r="S680" s="436">
        <v>304388</v>
      </c>
      <c r="T680" s="435" t="s">
        <v>1341</v>
      </c>
      <c r="U680" s="441"/>
      <c r="V680" s="435" t="s">
        <v>1341</v>
      </c>
      <c r="W680" s="435" t="s">
        <v>1341</v>
      </c>
      <c r="X680" s="436" t="b">
        <v>0</v>
      </c>
      <c r="Y680" s="435" t="s">
        <v>1341</v>
      </c>
      <c r="Z680" s="435" t="s">
        <v>1341</v>
      </c>
      <c r="AA680" t="str">
        <f t="shared" si="36"/>
        <v>MARION FORKS HATCH</v>
      </c>
    </row>
    <row r="681" spans="1:27" x14ac:dyDescent="0.3">
      <c r="A681">
        <f t="shared" si="37"/>
        <v>94612</v>
      </c>
      <c r="B681" t="s">
        <v>2677</v>
      </c>
      <c r="C681" s="389" t="str">
        <f t="shared" si="38"/>
        <v>094612</v>
      </c>
      <c r="D681" s="297" t="s">
        <v>612</v>
      </c>
      <c r="E681" s="435" t="s">
        <v>664</v>
      </c>
      <c r="F681" s="435" t="s">
        <v>1607</v>
      </c>
      <c r="G681" s="435" t="s">
        <v>612</v>
      </c>
      <c r="H681" s="436">
        <v>2006</v>
      </c>
      <c r="I681" s="435" t="s">
        <v>1651</v>
      </c>
      <c r="J681" s="435" t="s">
        <v>1652</v>
      </c>
      <c r="K681" s="435" t="s">
        <v>1607</v>
      </c>
      <c r="L681" s="437">
        <v>39743</v>
      </c>
      <c r="M681" s="437">
        <v>39747</v>
      </c>
      <c r="N681" s="435" t="s">
        <v>1635</v>
      </c>
      <c r="O681" s="436">
        <v>52357</v>
      </c>
      <c r="P681" s="435" t="s">
        <v>1341</v>
      </c>
      <c r="Q681" s="440"/>
      <c r="R681" s="435" t="s">
        <v>1635</v>
      </c>
      <c r="S681" s="439">
        <v>236907</v>
      </c>
      <c r="T681" s="435" t="s">
        <v>1341</v>
      </c>
      <c r="U681" s="441"/>
      <c r="V681" s="435" t="s">
        <v>1341</v>
      </c>
      <c r="W681" s="435" t="s">
        <v>1341</v>
      </c>
      <c r="X681" s="436" t="b">
        <v>0</v>
      </c>
      <c r="Y681" s="435" t="s">
        <v>1341</v>
      </c>
      <c r="Z681" s="435" t="s">
        <v>1341</v>
      </c>
      <c r="AA681" t="str">
        <f t="shared" si="36"/>
        <v>CLACKAMAS HATCHERY</v>
      </c>
    </row>
    <row r="682" spans="1:27" x14ac:dyDescent="0.3">
      <c r="A682">
        <f t="shared" si="37"/>
        <v>94614</v>
      </c>
      <c r="B682" t="s">
        <v>2677</v>
      </c>
      <c r="C682" s="389" t="str">
        <f t="shared" si="38"/>
        <v>094614</v>
      </c>
      <c r="D682" s="297" t="s">
        <v>612</v>
      </c>
      <c r="E682" s="435" t="s">
        <v>665</v>
      </c>
      <c r="F682" s="435" t="s">
        <v>1607</v>
      </c>
      <c r="G682" s="435" t="s">
        <v>612</v>
      </c>
      <c r="H682" s="436">
        <v>2006</v>
      </c>
      <c r="I682" s="435" t="s">
        <v>1642</v>
      </c>
      <c r="J682" s="435" t="s">
        <v>1643</v>
      </c>
      <c r="K682" s="435" t="s">
        <v>1607</v>
      </c>
      <c r="L682" s="437">
        <v>39402</v>
      </c>
      <c r="M682" s="437">
        <v>39402</v>
      </c>
      <c r="N682" s="435" t="s">
        <v>1635</v>
      </c>
      <c r="O682" s="436">
        <v>30243</v>
      </c>
      <c r="P682" s="435" t="s">
        <v>1341</v>
      </c>
      <c r="Q682" s="440"/>
      <c r="R682" s="435" t="s">
        <v>1635</v>
      </c>
      <c r="S682" s="436">
        <v>307716</v>
      </c>
      <c r="T682" s="435" t="s">
        <v>1644</v>
      </c>
      <c r="U682" s="439">
        <v>5254</v>
      </c>
      <c r="V682" s="435" t="s">
        <v>1341</v>
      </c>
      <c r="W682" s="435" t="s">
        <v>1341</v>
      </c>
      <c r="X682" s="436" t="b">
        <v>0</v>
      </c>
      <c r="Y682" s="435" t="s">
        <v>1341</v>
      </c>
      <c r="Z682" s="435" t="s">
        <v>1341</v>
      </c>
      <c r="AA682" t="str">
        <f t="shared" si="36"/>
        <v>MCKENZIE HATCHERY</v>
      </c>
    </row>
    <row r="683" spans="1:27" x14ac:dyDescent="0.3">
      <c r="A683">
        <f t="shared" si="37"/>
        <v>94615</v>
      </c>
      <c r="B683" t="s">
        <v>2677</v>
      </c>
      <c r="C683" s="389" t="str">
        <f t="shared" si="38"/>
        <v>094615</v>
      </c>
      <c r="D683" s="297" t="s">
        <v>612</v>
      </c>
      <c r="E683" s="435" t="s">
        <v>666</v>
      </c>
      <c r="F683" s="435" t="s">
        <v>1607</v>
      </c>
      <c r="G683" s="435" t="s">
        <v>612</v>
      </c>
      <c r="H683" s="436">
        <v>2006</v>
      </c>
      <c r="I683" s="435" t="s">
        <v>1642</v>
      </c>
      <c r="J683" s="435" t="s">
        <v>1643</v>
      </c>
      <c r="K683" s="435" t="s">
        <v>1607</v>
      </c>
      <c r="L683" s="437">
        <v>39517</v>
      </c>
      <c r="M683" s="437">
        <v>39518</v>
      </c>
      <c r="N683" s="435" t="s">
        <v>1635</v>
      </c>
      <c r="O683" s="436">
        <v>27321</v>
      </c>
      <c r="P683" s="435" t="s">
        <v>1644</v>
      </c>
      <c r="Q683" s="436">
        <v>265</v>
      </c>
      <c r="R683" s="435" t="s">
        <v>1635</v>
      </c>
      <c r="S683" s="436">
        <v>392498</v>
      </c>
      <c r="T683" s="435" t="s">
        <v>1644</v>
      </c>
      <c r="U683" s="439">
        <v>4272</v>
      </c>
      <c r="V683" s="435" t="s">
        <v>1341</v>
      </c>
      <c r="W683" s="435" t="s">
        <v>1341</v>
      </c>
      <c r="X683" s="436" t="b">
        <v>0</v>
      </c>
      <c r="Y683" s="435" t="s">
        <v>1341</v>
      </c>
      <c r="Z683" s="435" t="s">
        <v>1341</v>
      </c>
      <c r="AA683" t="str">
        <f t="shared" si="36"/>
        <v>MCKENZIE HATCHERY</v>
      </c>
    </row>
    <row r="684" spans="1:27" x14ac:dyDescent="0.3">
      <c r="A684">
        <f t="shared" si="37"/>
        <v>94616</v>
      </c>
      <c r="B684" t="s">
        <v>2677</v>
      </c>
      <c r="C684" s="389" t="str">
        <f t="shared" si="38"/>
        <v>094616</v>
      </c>
      <c r="D684" s="297" t="s">
        <v>612</v>
      </c>
      <c r="E684" s="435" t="s">
        <v>667</v>
      </c>
      <c r="F684" s="435" t="s">
        <v>1607</v>
      </c>
      <c r="G684" s="435" t="s">
        <v>612</v>
      </c>
      <c r="H684" s="436">
        <v>2006</v>
      </c>
      <c r="I684" s="435" t="s">
        <v>1642</v>
      </c>
      <c r="J684" s="435" t="s">
        <v>1643</v>
      </c>
      <c r="K684" s="435" t="s">
        <v>1607</v>
      </c>
      <c r="L684" s="437">
        <v>39488</v>
      </c>
      <c r="M684" s="437">
        <v>39488</v>
      </c>
      <c r="N684" s="435" t="s">
        <v>1635</v>
      </c>
      <c r="O684" s="436">
        <v>50426</v>
      </c>
      <c r="P684" s="435" t="s">
        <v>1644</v>
      </c>
      <c r="Q684" s="436">
        <v>561</v>
      </c>
      <c r="R684" s="435" t="s">
        <v>1635</v>
      </c>
      <c r="S684" s="436">
        <v>298312</v>
      </c>
      <c r="T684" s="435" t="s">
        <v>1644</v>
      </c>
      <c r="U684" s="439">
        <v>5460</v>
      </c>
      <c r="V684" s="435" t="s">
        <v>250</v>
      </c>
      <c r="W684" s="435" t="s">
        <v>668</v>
      </c>
      <c r="X684" s="436" t="b">
        <v>0</v>
      </c>
      <c r="Y684" s="435" t="s">
        <v>1341</v>
      </c>
      <c r="Z684" s="435" t="s">
        <v>1341</v>
      </c>
      <c r="AA684" t="str">
        <f t="shared" si="36"/>
        <v>MCKENZIE HATCHERY</v>
      </c>
    </row>
    <row r="685" spans="1:27" x14ac:dyDescent="0.3">
      <c r="A685">
        <f t="shared" si="37"/>
        <v>94627</v>
      </c>
      <c r="B685" t="s">
        <v>2677</v>
      </c>
      <c r="C685" s="389" t="str">
        <f t="shared" si="38"/>
        <v>094627</v>
      </c>
      <c r="D685" s="297" t="s">
        <v>612</v>
      </c>
      <c r="E685" s="435" t="s">
        <v>669</v>
      </c>
      <c r="F685" s="435" t="s">
        <v>1607</v>
      </c>
      <c r="G685" s="435" t="s">
        <v>612</v>
      </c>
      <c r="H685" s="436">
        <v>2006</v>
      </c>
      <c r="I685" s="435" t="s">
        <v>1630</v>
      </c>
      <c r="J685" s="435" t="s">
        <v>1631</v>
      </c>
      <c r="K685" s="435" t="s">
        <v>1607</v>
      </c>
      <c r="L685" s="437">
        <v>39386</v>
      </c>
      <c r="M685" s="437">
        <v>39386</v>
      </c>
      <c r="N685" s="435" t="s">
        <v>1635</v>
      </c>
      <c r="O685" s="436">
        <v>48744</v>
      </c>
      <c r="P685" s="435" t="s">
        <v>1644</v>
      </c>
      <c r="Q685" s="436">
        <v>323</v>
      </c>
      <c r="R685" s="435" t="s">
        <v>1635</v>
      </c>
      <c r="S685" s="436">
        <v>266213</v>
      </c>
      <c r="T685" s="435" t="s">
        <v>1644</v>
      </c>
      <c r="U685" s="439">
        <v>1510</v>
      </c>
      <c r="V685" s="435" t="s">
        <v>1341</v>
      </c>
      <c r="W685" s="435" t="s">
        <v>1341</v>
      </c>
      <c r="X685" s="436" t="b">
        <v>0</v>
      </c>
      <c r="Y685" s="435" t="s">
        <v>1341</v>
      </c>
      <c r="Z685" s="435" t="s">
        <v>1341</v>
      </c>
      <c r="AA685" t="str">
        <f t="shared" si="36"/>
        <v>SOUTH SANTIAM HATCH</v>
      </c>
    </row>
    <row r="686" spans="1:27" x14ac:dyDescent="0.3">
      <c r="A686">
        <f t="shared" si="37"/>
        <v>90169</v>
      </c>
      <c r="B686" t="s">
        <v>2677</v>
      </c>
      <c r="C686" s="389" t="str">
        <f t="shared" si="38"/>
        <v>090169</v>
      </c>
      <c r="D686" s="297" t="s">
        <v>612</v>
      </c>
      <c r="E686" s="435" t="s">
        <v>611</v>
      </c>
      <c r="F686" s="435" t="s">
        <v>1607</v>
      </c>
      <c r="G686" s="435" t="s">
        <v>612</v>
      </c>
      <c r="H686" s="436">
        <v>2007</v>
      </c>
      <c r="I686" s="435" t="s">
        <v>1655</v>
      </c>
      <c r="J686" s="435" t="s">
        <v>2477</v>
      </c>
      <c r="K686" s="435" t="s">
        <v>1607</v>
      </c>
      <c r="L686" s="437">
        <v>39875</v>
      </c>
      <c r="M686" s="437">
        <v>39876</v>
      </c>
      <c r="N686" s="435" t="s">
        <v>1635</v>
      </c>
      <c r="O686" s="436">
        <v>30721</v>
      </c>
      <c r="P686" s="435" t="s">
        <v>1644</v>
      </c>
      <c r="Q686" s="436">
        <v>139</v>
      </c>
      <c r="R686" s="435" t="s">
        <v>1635</v>
      </c>
      <c r="S686" s="436">
        <v>81249</v>
      </c>
      <c r="T686" s="435" t="s">
        <v>1644</v>
      </c>
      <c r="U686" s="439">
        <v>261</v>
      </c>
      <c r="V686" s="435" t="s">
        <v>1341</v>
      </c>
      <c r="W686" s="435" t="s">
        <v>1341</v>
      </c>
      <c r="X686" s="436" t="b">
        <v>0</v>
      </c>
      <c r="Y686" s="435" t="s">
        <v>1341</v>
      </c>
      <c r="Z686" s="435" t="s">
        <v>1341</v>
      </c>
      <c r="AA686" t="str">
        <f t="shared" si="36"/>
        <v>WILLAMETTE HATCHERY</v>
      </c>
    </row>
    <row r="687" spans="1:27" x14ac:dyDescent="0.3">
      <c r="A687">
        <f t="shared" si="37"/>
        <v>90171</v>
      </c>
      <c r="B687" t="s">
        <v>2677</v>
      </c>
      <c r="C687" s="389" t="str">
        <f t="shared" si="38"/>
        <v>090171</v>
      </c>
      <c r="D687" s="297" t="s">
        <v>612</v>
      </c>
      <c r="E687" s="435" t="s">
        <v>613</v>
      </c>
      <c r="F687" s="435" t="s">
        <v>1607</v>
      </c>
      <c r="G687" s="435" t="s">
        <v>612</v>
      </c>
      <c r="H687" s="436">
        <v>2007</v>
      </c>
      <c r="I687" s="435" t="s">
        <v>1662</v>
      </c>
      <c r="J687" s="435" t="s">
        <v>1663</v>
      </c>
      <c r="K687" s="435" t="s">
        <v>1607</v>
      </c>
      <c r="L687" s="437">
        <v>39860</v>
      </c>
      <c r="M687" s="437">
        <v>39872</v>
      </c>
      <c r="N687" s="435" t="s">
        <v>1635</v>
      </c>
      <c r="O687" s="436">
        <v>30001</v>
      </c>
      <c r="P687" s="435" t="s">
        <v>1644</v>
      </c>
      <c r="Q687" s="439">
        <v>437</v>
      </c>
      <c r="R687" s="435" t="s">
        <v>1635</v>
      </c>
      <c r="S687" s="436">
        <v>635810</v>
      </c>
      <c r="T687" s="435" t="s">
        <v>1644</v>
      </c>
      <c r="U687" s="439">
        <v>11206</v>
      </c>
      <c r="V687" s="435" t="s">
        <v>1341</v>
      </c>
      <c r="W687" s="435" t="s">
        <v>1341</v>
      </c>
      <c r="X687" s="436" t="b">
        <v>0</v>
      </c>
      <c r="Y687" s="435" t="s">
        <v>1341</v>
      </c>
      <c r="Z687" s="435" t="s">
        <v>1341</v>
      </c>
      <c r="AA687" t="str">
        <f t="shared" si="36"/>
        <v>MARION FORKS HATCH</v>
      </c>
    </row>
    <row r="688" spans="1:27" x14ac:dyDescent="0.3">
      <c r="A688">
        <f t="shared" si="37"/>
        <v>90177</v>
      </c>
      <c r="B688" t="s">
        <v>2677</v>
      </c>
      <c r="C688" s="389" t="str">
        <f t="shared" si="38"/>
        <v>090177</v>
      </c>
      <c r="D688" s="297" t="s">
        <v>612</v>
      </c>
      <c r="E688" s="435" t="s">
        <v>614</v>
      </c>
      <c r="F688" s="435" t="s">
        <v>1607</v>
      </c>
      <c r="G688" s="435" t="s">
        <v>612</v>
      </c>
      <c r="H688" s="436">
        <v>2007</v>
      </c>
      <c r="I688" s="435" t="s">
        <v>1651</v>
      </c>
      <c r="J688" s="435" t="s">
        <v>2473</v>
      </c>
      <c r="K688" s="435" t="s">
        <v>1607</v>
      </c>
      <c r="L688" s="437">
        <v>39885</v>
      </c>
      <c r="M688" s="437">
        <v>39889</v>
      </c>
      <c r="N688" s="435" t="s">
        <v>1608</v>
      </c>
      <c r="O688" s="436">
        <v>43408</v>
      </c>
      <c r="P688" s="435" t="s">
        <v>1613</v>
      </c>
      <c r="Q688" s="436">
        <v>345</v>
      </c>
      <c r="R688" s="435" t="s">
        <v>1608</v>
      </c>
      <c r="S688" s="436">
        <v>222527</v>
      </c>
      <c r="T688" s="435" t="s">
        <v>1613</v>
      </c>
      <c r="U688" s="439">
        <v>5403</v>
      </c>
      <c r="V688" s="435" t="s">
        <v>1341</v>
      </c>
      <c r="W688" s="435" t="s">
        <v>1341</v>
      </c>
      <c r="X688" s="436" t="b">
        <v>0</v>
      </c>
      <c r="Y688" s="435" t="s">
        <v>1341</v>
      </c>
      <c r="Z688" s="435" t="s">
        <v>1341</v>
      </c>
      <c r="AA688" t="str">
        <f t="shared" si="36"/>
        <v>CLACKAMAS HATCHERY</v>
      </c>
    </row>
    <row r="689" spans="1:27" x14ac:dyDescent="0.3">
      <c r="A689">
        <f t="shared" si="37"/>
        <v>90178</v>
      </c>
      <c r="B689" t="s">
        <v>2677</v>
      </c>
      <c r="C689" s="389" t="str">
        <f t="shared" si="38"/>
        <v>090178</v>
      </c>
      <c r="D689" s="297" t="s">
        <v>612</v>
      </c>
      <c r="E689" s="435" t="s">
        <v>615</v>
      </c>
      <c r="F689" s="435" t="s">
        <v>1607</v>
      </c>
      <c r="G689" s="435" t="s">
        <v>612</v>
      </c>
      <c r="H689" s="436">
        <v>2007</v>
      </c>
      <c r="I689" s="435" t="s">
        <v>1651</v>
      </c>
      <c r="J689" s="435" t="s">
        <v>1652</v>
      </c>
      <c r="K689" s="435" t="s">
        <v>1607</v>
      </c>
      <c r="L689" s="437">
        <v>39888</v>
      </c>
      <c r="M689" s="437">
        <v>39897</v>
      </c>
      <c r="N689" s="435" t="s">
        <v>1635</v>
      </c>
      <c r="O689" s="436">
        <v>41819</v>
      </c>
      <c r="P689" s="435" t="s">
        <v>1644</v>
      </c>
      <c r="Q689" s="439">
        <v>698</v>
      </c>
      <c r="R689" s="435" t="s">
        <v>1635</v>
      </c>
      <c r="S689" s="436">
        <v>270581</v>
      </c>
      <c r="T689" s="435" t="s">
        <v>1341</v>
      </c>
      <c r="U689" s="438"/>
      <c r="V689" s="435" t="s">
        <v>1341</v>
      </c>
      <c r="W689" s="435" t="s">
        <v>1341</v>
      </c>
      <c r="X689" s="436" t="b">
        <v>0</v>
      </c>
      <c r="Y689" s="435" t="s">
        <v>1341</v>
      </c>
      <c r="Z689" s="435" t="s">
        <v>1341</v>
      </c>
      <c r="AA689" t="str">
        <f t="shared" si="36"/>
        <v>CLACKAMAS HATCHERY</v>
      </c>
    </row>
    <row r="690" spans="1:27" x14ac:dyDescent="0.3">
      <c r="A690">
        <f t="shared" si="37"/>
        <v>90187</v>
      </c>
      <c r="B690" t="s">
        <v>2677</v>
      </c>
      <c r="C690" s="389" t="str">
        <f t="shared" si="38"/>
        <v>090187</v>
      </c>
      <c r="D690" s="297" t="s">
        <v>612</v>
      </c>
      <c r="E690" s="435" t="s">
        <v>616</v>
      </c>
      <c r="F690" s="435" t="s">
        <v>1607</v>
      </c>
      <c r="G690" s="435" t="s">
        <v>612</v>
      </c>
      <c r="H690" s="436">
        <v>2007</v>
      </c>
      <c r="I690" s="435" t="s">
        <v>1642</v>
      </c>
      <c r="J690" s="435" t="s">
        <v>1643</v>
      </c>
      <c r="K690" s="435" t="s">
        <v>1607</v>
      </c>
      <c r="L690" s="437">
        <v>39759</v>
      </c>
      <c r="M690" s="437">
        <v>39759</v>
      </c>
      <c r="N690" s="435" t="s">
        <v>1635</v>
      </c>
      <c r="O690" s="436">
        <v>82691</v>
      </c>
      <c r="P690" s="435" t="s">
        <v>1341</v>
      </c>
      <c r="Q690" s="440"/>
      <c r="R690" s="435" t="s">
        <v>1635</v>
      </c>
      <c r="S690" s="436">
        <v>1364</v>
      </c>
      <c r="T690" s="435" t="s">
        <v>1341</v>
      </c>
      <c r="U690" s="441"/>
      <c r="V690" s="435" t="s">
        <v>258</v>
      </c>
      <c r="W690" s="435" t="s">
        <v>617</v>
      </c>
      <c r="X690" s="436" t="b">
        <v>0</v>
      </c>
      <c r="Y690" s="435" t="s">
        <v>1341</v>
      </c>
      <c r="Z690" s="435" t="s">
        <v>1341</v>
      </c>
      <c r="AA690" t="str">
        <f t="shared" si="36"/>
        <v>MCKENZIE HATCHERY</v>
      </c>
    </row>
    <row r="691" spans="1:27" x14ac:dyDescent="0.3">
      <c r="A691">
        <f t="shared" si="37"/>
        <v>90188</v>
      </c>
      <c r="B691" t="s">
        <v>2677</v>
      </c>
      <c r="C691" s="389" t="str">
        <f t="shared" si="38"/>
        <v>090188</v>
      </c>
      <c r="D691" s="297" t="s">
        <v>612</v>
      </c>
      <c r="E691" s="435" t="s">
        <v>618</v>
      </c>
      <c r="F691" s="435" t="s">
        <v>1607</v>
      </c>
      <c r="G691" s="435" t="s">
        <v>612</v>
      </c>
      <c r="H691" s="436">
        <v>2007</v>
      </c>
      <c r="I691" s="435" t="s">
        <v>1662</v>
      </c>
      <c r="J691" s="435" t="s">
        <v>2476</v>
      </c>
      <c r="K691" s="435" t="s">
        <v>1607</v>
      </c>
      <c r="L691" s="437">
        <v>39658</v>
      </c>
      <c r="M691" s="437">
        <v>39669</v>
      </c>
      <c r="N691" s="435" t="s">
        <v>1635</v>
      </c>
      <c r="O691" s="436">
        <v>107788</v>
      </c>
      <c r="P691" s="435" t="s">
        <v>1644</v>
      </c>
      <c r="Q691" s="439">
        <v>218</v>
      </c>
      <c r="R691" s="435" t="s">
        <v>1635</v>
      </c>
      <c r="S691" s="436">
        <v>38441</v>
      </c>
      <c r="T691" s="435" t="s">
        <v>1644</v>
      </c>
      <c r="U691" s="439">
        <v>1548</v>
      </c>
      <c r="V691" s="435" t="s">
        <v>1341</v>
      </c>
      <c r="W691" s="435" t="s">
        <v>1341</v>
      </c>
      <c r="X691" s="436" t="b">
        <v>0</v>
      </c>
      <c r="Y691" s="435" t="s">
        <v>1341</v>
      </c>
      <c r="Z691" s="435" t="s">
        <v>1341</v>
      </c>
      <c r="AA691" t="str">
        <f t="shared" si="36"/>
        <v>MARION FORKS HATCH</v>
      </c>
    </row>
    <row r="692" spans="1:27" x14ac:dyDescent="0.3">
      <c r="A692">
        <f t="shared" si="37"/>
        <v>90189</v>
      </c>
      <c r="B692" t="s">
        <v>2677</v>
      </c>
      <c r="C692" s="389" t="str">
        <f t="shared" si="38"/>
        <v>090189</v>
      </c>
      <c r="D692" s="297" t="s">
        <v>612</v>
      </c>
      <c r="E692" s="435" t="s">
        <v>619</v>
      </c>
      <c r="F692" s="435" t="s">
        <v>1607</v>
      </c>
      <c r="G692" s="435" t="s">
        <v>612</v>
      </c>
      <c r="H692" s="436">
        <v>2007</v>
      </c>
      <c r="I692" s="435" t="s">
        <v>1642</v>
      </c>
      <c r="J692" s="435" t="s">
        <v>1643</v>
      </c>
      <c r="K692" s="435" t="s">
        <v>1607</v>
      </c>
      <c r="L692" s="437">
        <v>39858</v>
      </c>
      <c r="M692" s="437">
        <v>39874</v>
      </c>
      <c r="N692" s="435" t="s">
        <v>1635</v>
      </c>
      <c r="O692" s="436">
        <v>104073</v>
      </c>
      <c r="P692" s="435" t="s">
        <v>1644</v>
      </c>
      <c r="Q692" s="436">
        <v>3529</v>
      </c>
      <c r="R692" s="435" t="s">
        <v>1341</v>
      </c>
      <c r="S692" s="440"/>
      <c r="T692" s="435" t="s">
        <v>1341</v>
      </c>
      <c r="U692" s="441"/>
      <c r="V692" s="435" t="s">
        <v>258</v>
      </c>
      <c r="W692" s="435" t="s">
        <v>620</v>
      </c>
      <c r="X692" s="436" t="b">
        <v>0</v>
      </c>
      <c r="Y692" s="435" t="s">
        <v>1341</v>
      </c>
      <c r="Z692" s="435" t="s">
        <v>1341</v>
      </c>
      <c r="AA692" t="str">
        <f t="shared" si="36"/>
        <v>MCKENZIE HATCHERY</v>
      </c>
    </row>
    <row r="693" spans="1:27" x14ac:dyDescent="0.3">
      <c r="A693">
        <f t="shared" si="37"/>
        <v>90190</v>
      </c>
      <c r="B693" t="s">
        <v>2677</v>
      </c>
      <c r="C693" s="389" t="str">
        <f t="shared" si="38"/>
        <v>090190</v>
      </c>
      <c r="D693" s="297" t="s">
        <v>612</v>
      </c>
      <c r="E693" s="435" t="s">
        <v>621</v>
      </c>
      <c r="F693" s="435" t="s">
        <v>1607</v>
      </c>
      <c r="G693" s="435" t="s">
        <v>612</v>
      </c>
      <c r="H693" s="436">
        <v>2007</v>
      </c>
      <c r="I693" s="435" t="s">
        <v>1642</v>
      </c>
      <c r="J693" s="435" t="s">
        <v>1643</v>
      </c>
      <c r="K693" s="435" t="s">
        <v>1607</v>
      </c>
      <c r="L693" s="437">
        <v>39850</v>
      </c>
      <c r="M693" s="437">
        <v>39850</v>
      </c>
      <c r="N693" s="435" t="s">
        <v>1635</v>
      </c>
      <c r="O693" s="436">
        <v>92537</v>
      </c>
      <c r="P693" s="435" t="s">
        <v>1644</v>
      </c>
      <c r="Q693" s="436">
        <v>2736</v>
      </c>
      <c r="R693" s="435" t="s">
        <v>1635</v>
      </c>
      <c r="S693" s="436">
        <v>6673</v>
      </c>
      <c r="T693" s="435" t="s">
        <v>1644</v>
      </c>
      <c r="U693" s="439">
        <v>1374</v>
      </c>
      <c r="V693" s="435" t="s">
        <v>258</v>
      </c>
      <c r="W693" s="435" t="s">
        <v>622</v>
      </c>
      <c r="X693" s="436" t="b">
        <v>0</v>
      </c>
      <c r="Y693" s="435" t="s">
        <v>1341</v>
      </c>
      <c r="Z693" s="435" t="s">
        <v>1341</v>
      </c>
      <c r="AA693" t="str">
        <f t="shared" si="36"/>
        <v>MCKENZIE HATCHERY</v>
      </c>
    </row>
    <row r="694" spans="1:27" x14ac:dyDescent="0.3">
      <c r="A694">
        <f t="shared" si="37"/>
        <v>94529</v>
      </c>
      <c r="B694" t="s">
        <v>2677</v>
      </c>
      <c r="C694" s="389" t="str">
        <f t="shared" si="38"/>
        <v>094529</v>
      </c>
      <c r="D694" s="297" t="s">
        <v>612</v>
      </c>
      <c r="E694" s="435" t="s">
        <v>649</v>
      </c>
      <c r="F694" s="435" t="s">
        <v>1607</v>
      </c>
      <c r="G694" s="435" t="s">
        <v>612</v>
      </c>
      <c r="H694" s="436">
        <v>2007</v>
      </c>
      <c r="I694" s="435" t="s">
        <v>1630</v>
      </c>
      <c r="J694" s="435" t="s">
        <v>1631</v>
      </c>
      <c r="K694" s="435" t="s">
        <v>1607</v>
      </c>
      <c r="L694" s="437">
        <v>39888</v>
      </c>
      <c r="M694" s="437">
        <v>39889</v>
      </c>
      <c r="N694" s="435" t="s">
        <v>1635</v>
      </c>
      <c r="O694" s="436">
        <v>30709</v>
      </c>
      <c r="P694" s="435" t="s">
        <v>1644</v>
      </c>
      <c r="Q694" s="439">
        <v>123</v>
      </c>
      <c r="R694" s="435" t="s">
        <v>1635</v>
      </c>
      <c r="S694" s="436">
        <v>399381</v>
      </c>
      <c r="T694" s="435" t="s">
        <v>1644</v>
      </c>
      <c r="U694" s="439">
        <v>19013</v>
      </c>
      <c r="V694" s="435" t="s">
        <v>1341</v>
      </c>
      <c r="W694" s="435" t="s">
        <v>1341</v>
      </c>
      <c r="X694" s="436" t="b">
        <v>0</v>
      </c>
      <c r="Y694" s="435" t="s">
        <v>1341</v>
      </c>
      <c r="Z694" s="435" t="s">
        <v>1341</v>
      </c>
      <c r="AA694" t="str">
        <f t="shared" si="36"/>
        <v>SOUTH SANTIAM HATCH</v>
      </c>
    </row>
    <row r="695" spans="1:27" x14ac:dyDescent="0.3">
      <c r="A695">
        <f t="shared" si="37"/>
        <v>94650</v>
      </c>
      <c r="B695" t="s">
        <v>2677</v>
      </c>
      <c r="C695" s="389" t="str">
        <f t="shared" si="38"/>
        <v>094650</v>
      </c>
      <c r="D695" s="297" t="s">
        <v>612</v>
      </c>
      <c r="E695" s="435" t="s">
        <v>672</v>
      </c>
      <c r="F695" s="435" t="s">
        <v>1607</v>
      </c>
      <c r="G695" s="435" t="s">
        <v>612</v>
      </c>
      <c r="H695" s="436">
        <v>2007</v>
      </c>
      <c r="I695" s="435" t="s">
        <v>1655</v>
      </c>
      <c r="J695" s="435" t="s">
        <v>1634</v>
      </c>
      <c r="K695" s="435" t="s">
        <v>1607</v>
      </c>
      <c r="L695" s="437">
        <v>39755</v>
      </c>
      <c r="M695" s="437">
        <v>39770</v>
      </c>
      <c r="N695" s="435" t="s">
        <v>1635</v>
      </c>
      <c r="O695" s="436">
        <v>48629</v>
      </c>
      <c r="P695" s="435" t="s">
        <v>1644</v>
      </c>
      <c r="Q695" s="436">
        <v>1071</v>
      </c>
      <c r="R695" s="435" t="s">
        <v>1635</v>
      </c>
      <c r="S695" s="436">
        <v>229921</v>
      </c>
      <c r="T695" s="435" t="s">
        <v>1644</v>
      </c>
      <c r="U695" s="439">
        <v>3454</v>
      </c>
      <c r="V695" s="435" t="s">
        <v>1341</v>
      </c>
      <c r="W695" s="435" t="s">
        <v>1341</v>
      </c>
      <c r="X695" s="436" t="b">
        <v>0</v>
      </c>
      <c r="Y695" s="435" t="s">
        <v>1341</v>
      </c>
      <c r="Z695" s="435" t="s">
        <v>1341</v>
      </c>
      <c r="AA695" t="str">
        <f t="shared" si="36"/>
        <v>WILLAMETTE HATCHERY</v>
      </c>
    </row>
    <row r="696" spans="1:27" x14ac:dyDescent="0.3">
      <c r="A696">
        <f t="shared" si="37"/>
        <v>94651</v>
      </c>
      <c r="B696" t="s">
        <v>2677</v>
      </c>
      <c r="C696" s="389" t="str">
        <f t="shared" si="38"/>
        <v>094651</v>
      </c>
      <c r="D696" s="297" t="s">
        <v>612</v>
      </c>
      <c r="E696" s="435" t="s">
        <v>673</v>
      </c>
      <c r="F696" s="435" t="s">
        <v>1607</v>
      </c>
      <c r="G696" s="435" t="s">
        <v>612</v>
      </c>
      <c r="H696" s="436">
        <v>2007</v>
      </c>
      <c r="I696" s="435" t="s">
        <v>1633</v>
      </c>
      <c r="J696" s="435" t="s">
        <v>1634</v>
      </c>
      <c r="K696" s="435" t="s">
        <v>1607</v>
      </c>
      <c r="L696" s="437">
        <v>39853</v>
      </c>
      <c r="M696" s="437">
        <v>39875</v>
      </c>
      <c r="N696" s="435" t="s">
        <v>1635</v>
      </c>
      <c r="O696" s="436">
        <v>25269</v>
      </c>
      <c r="P696" s="435" t="s">
        <v>1644</v>
      </c>
      <c r="Q696" s="436">
        <v>47</v>
      </c>
      <c r="R696" s="435" t="s">
        <v>1635</v>
      </c>
      <c r="S696" s="436">
        <v>1335847</v>
      </c>
      <c r="T696" s="435" t="s">
        <v>1644</v>
      </c>
      <c r="U696" s="439">
        <v>4841</v>
      </c>
      <c r="V696" s="435" t="s">
        <v>1341</v>
      </c>
      <c r="W696" s="435" t="s">
        <v>1341</v>
      </c>
      <c r="X696" s="436" t="b">
        <v>0</v>
      </c>
      <c r="Y696" s="435" t="s">
        <v>1341</v>
      </c>
      <c r="Z696" s="435" t="s">
        <v>1341</v>
      </c>
      <c r="AA696" t="str">
        <f t="shared" si="36"/>
        <v>DEXTER PONDS (WILLAM</v>
      </c>
    </row>
    <row r="697" spans="1:27" x14ac:dyDescent="0.3">
      <c r="A697">
        <f t="shared" si="37"/>
        <v>94652</v>
      </c>
      <c r="B697" t="s">
        <v>2677</v>
      </c>
      <c r="C697" s="389" t="str">
        <f t="shared" si="38"/>
        <v>094652</v>
      </c>
      <c r="D697" s="297" t="s">
        <v>612</v>
      </c>
      <c r="E697" s="435" t="s">
        <v>674</v>
      </c>
      <c r="F697" s="435" t="s">
        <v>1607</v>
      </c>
      <c r="G697" s="435" t="s">
        <v>612</v>
      </c>
      <c r="H697" s="436">
        <v>2007</v>
      </c>
      <c r="I697" s="435" t="s">
        <v>1642</v>
      </c>
      <c r="J697" s="435" t="s">
        <v>1643</v>
      </c>
      <c r="K697" s="435" t="s">
        <v>1607</v>
      </c>
      <c r="L697" s="437">
        <v>39759</v>
      </c>
      <c r="M697" s="437">
        <v>39759</v>
      </c>
      <c r="N697" s="435" t="s">
        <v>1635</v>
      </c>
      <c r="O697" s="436">
        <v>30744</v>
      </c>
      <c r="P697" s="435" t="s">
        <v>1644</v>
      </c>
      <c r="Q697" s="436">
        <v>577</v>
      </c>
      <c r="R697" s="435" t="s">
        <v>1341</v>
      </c>
      <c r="S697" s="440"/>
      <c r="T697" s="435" t="s">
        <v>1341</v>
      </c>
      <c r="U697" s="441"/>
      <c r="V697" s="435" t="s">
        <v>258</v>
      </c>
      <c r="W697" s="435" t="s">
        <v>617</v>
      </c>
      <c r="X697" s="436" t="b">
        <v>0</v>
      </c>
      <c r="Y697" s="435" t="s">
        <v>1341</v>
      </c>
      <c r="Z697" s="435" t="s">
        <v>1341</v>
      </c>
      <c r="AA697" t="str">
        <f t="shared" si="36"/>
        <v>MCKENZIE HATCHERY</v>
      </c>
    </row>
    <row r="698" spans="1:27" x14ac:dyDescent="0.3">
      <c r="A698">
        <f t="shared" si="37"/>
        <v>94657</v>
      </c>
      <c r="B698" t="s">
        <v>2677</v>
      </c>
      <c r="C698" s="389" t="str">
        <f t="shared" si="38"/>
        <v>094657</v>
      </c>
      <c r="D698" s="297" t="s">
        <v>612</v>
      </c>
      <c r="E698" s="435" t="s">
        <v>675</v>
      </c>
      <c r="F698" s="435" t="s">
        <v>1607</v>
      </c>
      <c r="G698" s="435" t="s">
        <v>612</v>
      </c>
      <c r="H698" s="436">
        <v>2007</v>
      </c>
      <c r="I698" s="435" t="s">
        <v>1630</v>
      </c>
      <c r="J698" s="435" t="s">
        <v>1631</v>
      </c>
      <c r="K698" s="435" t="s">
        <v>1607</v>
      </c>
      <c r="L698" s="437">
        <v>39748</v>
      </c>
      <c r="M698" s="437">
        <v>39748</v>
      </c>
      <c r="N698" s="435" t="s">
        <v>1608</v>
      </c>
      <c r="O698" s="436">
        <v>53618</v>
      </c>
      <c r="P698" s="435" t="s">
        <v>1341</v>
      </c>
      <c r="Q698" s="440"/>
      <c r="R698" s="435" t="s">
        <v>1608</v>
      </c>
      <c r="S698" s="436">
        <v>249845</v>
      </c>
      <c r="T698" s="435" t="s">
        <v>1613</v>
      </c>
      <c r="U698" s="439">
        <v>284</v>
      </c>
      <c r="V698" s="435" t="s">
        <v>1341</v>
      </c>
      <c r="W698" s="435" t="s">
        <v>1341</v>
      </c>
      <c r="X698" s="436" t="b">
        <v>0</v>
      </c>
      <c r="Y698" s="435" t="s">
        <v>1341</v>
      </c>
      <c r="Z698" s="435" t="s">
        <v>1341</v>
      </c>
      <c r="AA698" t="str">
        <f t="shared" si="36"/>
        <v>SOUTH SANTIAM HATCH</v>
      </c>
    </row>
    <row r="699" spans="1:27" x14ac:dyDescent="0.3">
      <c r="A699">
        <f t="shared" si="37"/>
        <v>90193</v>
      </c>
      <c r="B699" t="s">
        <v>2677</v>
      </c>
      <c r="C699" s="389" t="str">
        <f t="shared" si="38"/>
        <v>090193</v>
      </c>
      <c r="D699" s="297" t="s">
        <v>612</v>
      </c>
      <c r="E699" s="435" t="s">
        <v>1629</v>
      </c>
      <c r="F699" s="435" t="s">
        <v>1607</v>
      </c>
      <c r="G699" s="435" t="s">
        <v>612</v>
      </c>
      <c r="H699" s="436">
        <v>2008</v>
      </c>
      <c r="I699" s="435" t="s">
        <v>1630</v>
      </c>
      <c r="J699" s="435" t="s">
        <v>1631</v>
      </c>
      <c r="K699" s="435" t="s">
        <v>1607</v>
      </c>
      <c r="L699" s="437">
        <v>40116</v>
      </c>
      <c r="M699" s="437">
        <v>40118</v>
      </c>
      <c r="N699" s="435" t="s">
        <v>1608</v>
      </c>
      <c r="O699" s="436">
        <v>49845</v>
      </c>
      <c r="P699" s="435" t="s">
        <v>1341</v>
      </c>
      <c r="Q699" s="440"/>
      <c r="R699" s="435" t="s">
        <v>1608</v>
      </c>
      <c r="S699" s="436">
        <v>259204</v>
      </c>
      <c r="T699" s="435" t="s">
        <v>1613</v>
      </c>
      <c r="U699" s="439">
        <v>508</v>
      </c>
      <c r="V699" s="435" t="s">
        <v>1341</v>
      </c>
      <c r="W699" s="435" t="s">
        <v>1341</v>
      </c>
      <c r="X699" s="436" t="b">
        <v>0</v>
      </c>
      <c r="Y699" s="435" t="s">
        <v>1341</v>
      </c>
      <c r="Z699" s="435" t="s">
        <v>1341</v>
      </c>
      <c r="AA699" t="str">
        <f t="shared" si="36"/>
        <v>SOUTH SANTIAM HATCH</v>
      </c>
    </row>
    <row r="700" spans="1:27" x14ac:dyDescent="0.3">
      <c r="A700">
        <f t="shared" si="37"/>
        <v>90194</v>
      </c>
      <c r="B700" t="s">
        <v>2677</v>
      </c>
      <c r="C700" s="389" t="str">
        <f t="shared" si="38"/>
        <v>090194</v>
      </c>
      <c r="D700" s="297" t="s">
        <v>612</v>
      </c>
      <c r="E700" s="435" t="s">
        <v>1632</v>
      </c>
      <c r="F700" s="435" t="s">
        <v>1607</v>
      </c>
      <c r="G700" s="435" t="s">
        <v>612</v>
      </c>
      <c r="H700" s="436">
        <v>2008</v>
      </c>
      <c r="I700" s="435" t="s">
        <v>1633</v>
      </c>
      <c r="J700" s="435" t="s">
        <v>1634</v>
      </c>
      <c r="K700" s="435" t="s">
        <v>1607</v>
      </c>
      <c r="L700" s="437">
        <v>40206</v>
      </c>
      <c r="M700" s="437">
        <v>40206</v>
      </c>
      <c r="N700" s="435" t="s">
        <v>1635</v>
      </c>
      <c r="O700" s="436">
        <v>34885</v>
      </c>
      <c r="P700" s="435" t="s">
        <v>1341</v>
      </c>
      <c r="Q700" s="440"/>
      <c r="R700" s="435" t="s">
        <v>1635</v>
      </c>
      <c r="S700" s="436">
        <v>649129</v>
      </c>
      <c r="T700" s="435" t="s">
        <v>1341</v>
      </c>
      <c r="U700" s="438"/>
      <c r="V700" s="435" t="s">
        <v>1341</v>
      </c>
      <c r="W700" s="435" t="s">
        <v>1341</v>
      </c>
      <c r="X700" s="436" t="b">
        <v>0</v>
      </c>
      <c r="Y700" s="435" t="s">
        <v>1341</v>
      </c>
      <c r="Z700" s="435" t="s">
        <v>1341</v>
      </c>
      <c r="AA700" t="str">
        <f t="shared" si="36"/>
        <v>DEXTER PONDS (WILLAM</v>
      </c>
    </row>
    <row r="701" spans="1:27" x14ac:dyDescent="0.3">
      <c r="A701">
        <f t="shared" si="37"/>
        <v>90196</v>
      </c>
      <c r="B701" t="s">
        <v>2677</v>
      </c>
      <c r="C701" s="389" t="str">
        <f t="shared" si="38"/>
        <v>090196</v>
      </c>
      <c r="D701" s="297" t="s">
        <v>612</v>
      </c>
      <c r="E701" s="435" t="s">
        <v>1636</v>
      </c>
      <c r="F701" s="435" t="s">
        <v>1607</v>
      </c>
      <c r="G701" s="435" t="s">
        <v>612</v>
      </c>
      <c r="H701" s="436">
        <v>2008</v>
      </c>
      <c r="I701" s="435" t="s">
        <v>1630</v>
      </c>
      <c r="J701" s="435" t="s">
        <v>1631</v>
      </c>
      <c r="K701" s="435" t="s">
        <v>1607</v>
      </c>
      <c r="L701" s="437">
        <v>40268</v>
      </c>
      <c r="M701" s="437">
        <v>40276</v>
      </c>
      <c r="N701" s="435" t="s">
        <v>1608</v>
      </c>
      <c r="O701" s="436">
        <v>43649</v>
      </c>
      <c r="P701" s="435" t="s">
        <v>1341</v>
      </c>
      <c r="Q701" s="440"/>
      <c r="R701" s="435" t="s">
        <v>1608</v>
      </c>
      <c r="S701" s="436">
        <v>387385</v>
      </c>
      <c r="T701" s="435" t="s">
        <v>1341</v>
      </c>
      <c r="U701" s="438"/>
      <c r="V701" s="435" t="s">
        <v>1341</v>
      </c>
      <c r="W701" s="435" t="s">
        <v>1341</v>
      </c>
      <c r="X701" s="436" t="b">
        <v>0</v>
      </c>
      <c r="Y701" s="435" t="s">
        <v>1341</v>
      </c>
      <c r="Z701" s="435" t="s">
        <v>1341</v>
      </c>
      <c r="AA701" t="str">
        <f t="shared" si="36"/>
        <v>SOUTH SANTIAM HATCH</v>
      </c>
    </row>
    <row r="702" spans="1:27" x14ac:dyDescent="0.3">
      <c r="A702">
        <f t="shared" si="37"/>
        <v>90197</v>
      </c>
      <c r="B702" t="s">
        <v>2677</v>
      </c>
      <c r="C702" s="389" t="str">
        <f t="shared" si="38"/>
        <v>090197</v>
      </c>
      <c r="D702" s="297" t="s">
        <v>612</v>
      </c>
      <c r="E702" s="435" t="s">
        <v>1637</v>
      </c>
      <c r="F702" s="435" t="s">
        <v>1607</v>
      </c>
      <c r="G702" s="435" t="s">
        <v>612</v>
      </c>
      <c r="H702" s="436">
        <v>2008</v>
      </c>
      <c r="I702" s="435" t="s">
        <v>1630</v>
      </c>
      <c r="J702" s="435" t="s">
        <v>1631</v>
      </c>
      <c r="K702" s="435" t="s">
        <v>1607</v>
      </c>
      <c r="L702" s="437">
        <v>40214</v>
      </c>
      <c r="M702" s="437">
        <v>40217</v>
      </c>
      <c r="N702" s="435" t="s">
        <v>1608</v>
      </c>
      <c r="O702" s="436">
        <v>55897</v>
      </c>
      <c r="P702" s="435" t="s">
        <v>1341</v>
      </c>
      <c r="Q702" s="440"/>
      <c r="R702" s="435" t="s">
        <v>1608</v>
      </c>
      <c r="S702" s="436">
        <v>249743</v>
      </c>
      <c r="T702" s="435" t="s">
        <v>1341</v>
      </c>
      <c r="U702" s="440"/>
      <c r="V702" s="435" t="s">
        <v>1341</v>
      </c>
      <c r="W702" s="435" t="s">
        <v>1341</v>
      </c>
      <c r="X702" s="436" t="b">
        <v>0</v>
      </c>
      <c r="Y702" s="435" t="s">
        <v>1341</v>
      </c>
      <c r="Z702" s="435" t="s">
        <v>1341</v>
      </c>
      <c r="AA702" t="str">
        <f t="shared" si="36"/>
        <v>SOUTH SANTIAM HATCH</v>
      </c>
    </row>
    <row r="703" spans="1:27" x14ac:dyDescent="0.3">
      <c r="A703">
        <f t="shared" si="37"/>
        <v>90237</v>
      </c>
      <c r="B703" t="s">
        <v>2677</v>
      </c>
      <c r="C703" s="389" t="str">
        <f t="shared" si="38"/>
        <v>090237</v>
      </c>
      <c r="D703" s="297" t="s">
        <v>612</v>
      </c>
      <c r="E703" s="435" t="s">
        <v>1641</v>
      </c>
      <c r="F703" s="435" t="s">
        <v>1607</v>
      </c>
      <c r="G703" s="435" t="s">
        <v>612</v>
      </c>
      <c r="H703" s="436">
        <v>2008</v>
      </c>
      <c r="I703" s="435" t="s">
        <v>1642</v>
      </c>
      <c r="J703" s="435" t="s">
        <v>1643</v>
      </c>
      <c r="K703" s="435" t="s">
        <v>1607</v>
      </c>
      <c r="L703" s="437">
        <v>40200</v>
      </c>
      <c r="M703" s="437">
        <v>40214</v>
      </c>
      <c r="N703" s="435" t="s">
        <v>1635</v>
      </c>
      <c r="O703" s="436">
        <v>101401</v>
      </c>
      <c r="P703" s="435" t="s">
        <v>1644</v>
      </c>
      <c r="Q703" s="436">
        <v>543</v>
      </c>
      <c r="R703" s="435" t="s">
        <v>1644</v>
      </c>
      <c r="S703" s="436">
        <v>1771</v>
      </c>
      <c r="T703" s="435" t="s">
        <v>1341</v>
      </c>
      <c r="U703" s="438"/>
      <c r="V703" s="435" t="s">
        <v>258</v>
      </c>
      <c r="W703" s="435" t="s">
        <v>1645</v>
      </c>
      <c r="X703" s="436" t="b">
        <v>0</v>
      </c>
      <c r="Y703" s="435" t="s">
        <v>1341</v>
      </c>
      <c r="Z703" s="435" t="s">
        <v>1341</v>
      </c>
      <c r="AA703" t="str">
        <f t="shared" si="36"/>
        <v>MCKENZIE HATCHERY</v>
      </c>
    </row>
    <row r="704" spans="1:27" x14ac:dyDescent="0.3">
      <c r="A704">
        <f t="shared" si="37"/>
        <v>90238</v>
      </c>
      <c r="B704" t="s">
        <v>2677</v>
      </c>
      <c r="C704" s="389" t="str">
        <f t="shared" si="38"/>
        <v>090238</v>
      </c>
      <c r="D704" s="297" t="s">
        <v>612</v>
      </c>
      <c r="E704" s="435" t="s">
        <v>1646</v>
      </c>
      <c r="F704" s="435" t="s">
        <v>1607</v>
      </c>
      <c r="G704" s="435" t="s">
        <v>612</v>
      </c>
      <c r="H704" s="436">
        <v>2008</v>
      </c>
      <c r="I704" s="435" t="s">
        <v>1642</v>
      </c>
      <c r="J704" s="435" t="s">
        <v>1643</v>
      </c>
      <c r="K704" s="435" t="s">
        <v>1607</v>
      </c>
      <c r="L704" s="437">
        <v>40240</v>
      </c>
      <c r="M704" s="437">
        <v>40246</v>
      </c>
      <c r="N704" s="435" t="s">
        <v>1635</v>
      </c>
      <c r="O704" s="436">
        <v>93527</v>
      </c>
      <c r="P704" s="435" t="s">
        <v>1644</v>
      </c>
      <c r="Q704" s="436">
        <v>5558</v>
      </c>
      <c r="R704" s="435" t="s">
        <v>1644</v>
      </c>
      <c r="S704" s="436">
        <v>4109</v>
      </c>
      <c r="T704" s="435" t="s">
        <v>1341</v>
      </c>
      <c r="U704" s="440"/>
      <c r="V704" s="435" t="s">
        <v>258</v>
      </c>
      <c r="W704" s="435" t="s">
        <v>1647</v>
      </c>
      <c r="X704" s="436" t="b">
        <v>0</v>
      </c>
      <c r="Y704" s="435" t="s">
        <v>1341</v>
      </c>
      <c r="Z704" s="435" t="s">
        <v>1341</v>
      </c>
      <c r="AA704" t="str">
        <f t="shared" si="36"/>
        <v>MCKENZIE HATCHERY</v>
      </c>
    </row>
    <row r="705" spans="1:27" x14ac:dyDescent="0.3">
      <c r="A705">
        <f t="shared" si="37"/>
        <v>90239</v>
      </c>
      <c r="B705" t="s">
        <v>2677</v>
      </c>
      <c r="C705" s="389" t="str">
        <f t="shared" si="38"/>
        <v>090239</v>
      </c>
      <c r="D705" s="297" t="s">
        <v>612</v>
      </c>
      <c r="E705" s="435" t="s">
        <v>1648</v>
      </c>
      <c r="F705" s="435" t="s">
        <v>1607</v>
      </c>
      <c r="G705" s="435" t="s">
        <v>612</v>
      </c>
      <c r="H705" s="436">
        <v>2008</v>
      </c>
      <c r="I705" s="435" t="s">
        <v>1642</v>
      </c>
      <c r="J705" s="435" t="s">
        <v>1643</v>
      </c>
      <c r="K705" s="435" t="s">
        <v>1607</v>
      </c>
      <c r="L705" s="437">
        <v>40125</v>
      </c>
      <c r="M705" s="437">
        <v>40125</v>
      </c>
      <c r="N705" s="435" t="s">
        <v>1635</v>
      </c>
      <c r="O705" s="436">
        <v>105942</v>
      </c>
      <c r="P705" s="435" t="s">
        <v>1644</v>
      </c>
      <c r="Q705" s="436">
        <v>62</v>
      </c>
      <c r="R705" s="435" t="s">
        <v>1635</v>
      </c>
      <c r="S705" s="436">
        <v>949</v>
      </c>
      <c r="T705" s="435" t="s">
        <v>1644</v>
      </c>
      <c r="U705" s="436">
        <v>657</v>
      </c>
      <c r="V705" s="435" t="s">
        <v>258</v>
      </c>
      <c r="W705" s="435" t="s">
        <v>1649</v>
      </c>
      <c r="X705" s="436" t="b">
        <v>0</v>
      </c>
      <c r="Y705" s="435" t="s">
        <v>1341</v>
      </c>
      <c r="Z705" s="435" t="s">
        <v>1341</v>
      </c>
      <c r="AA705" t="str">
        <f t="shared" si="36"/>
        <v>MCKENZIE HATCHERY</v>
      </c>
    </row>
    <row r="706" spans="1:27" x14ac:dyDescent="0.3">
      <c r="A706">
        <f t="shared" si="37"/>
        <v>90269</v>
      </c>
      <c r="B706" t="s">
        <v>2677</v>
      </c>
      <c r="C706" s="389" t="str">
        <f t="shared" si="38"/>
        <v>090269</v>
      </c>
      <c r="D706" s="297" t="s">
        <v>612</v>
      </c>
      <c r="E706" s="435" t="s">
        <v>1650</v>
      </c>
      <c r="F706" s="435" t="s">
        <v>1607</v>
      </c>
      <c r="G706" s="435" t="s">
        <v>612</v>
      </c>
      <c r="H706" s="436">
        <v>2008</v>
      </c>
      <c r="I706" s="435" t="s">
        <v>1651</v>
      </c>
      <c r="J706" s="435" t="s">
        <v>1652</v>
      </c>
      <c r="K706" s="435" t="s">
        <v>1607</v>
      </c>
      <c r="L706" s="437">
        <v>40098</v>
      </c>
      <c r="M706" s="437">
        <v>40098</v>
      </c>
      <c r="N706" s="435" t="s">
        <v>1608</v>
      </c>
      <c r="O706" s="436">
        <v>47308</v>
      </c>
      <c r="P706" s="435" t="s">
        <v>1613</v>
      </c>
      <c r="Q706" s="439">
        <v>776</v>
      </c>
      <c r="R706" s="435" t="s">
        <v>1608</v>
      </c>
      <c r="S706" s="436">
        <v>151953</v>
      </c>
      <c r="T706" s="435" t="s">
        <v>1341</v>
      </c>
      <c r="U706" s="438"/>
      <c r="V706" s="435" t="s">
        <v>1341</v>
      </c>
      <c r="W706" s="435" t="s">
        <v>1341</v>
      </c>
      <c r="X706" s="436" t="b">
        <v>0</v>
      </c>
      <c r="Y706" s="435" t="s">
        <v>1341</v>
      </c>
      <c r="Z706" s="435" t="s">
        <v>1341</v>
      </c>
      <c r="AA706" t="str">
        <f t="shared" ref="AA706:AA711" si="39">VLOOKUP($A706,$AT$2:$CD$561,37,FALSE)</f>
        <v>CLACKAMAS HATCHERY</v>
      </c>
    </row>
    <row r="707" spans="1:27" x14ac:dyDescent="0.3">
      <c r="A707">
        <f t="shared" si="37"/>
        <v>90271</v>
      </c>
      <c r="B707" t="s">
        <v>2677</v>
      </c>
      <c r="C707" s="389" t="str">
        <f t="shared" si="38"/>
        <v>090271</v>
      </c>
      <c r="D707" s="297" t="s">
        <v>612</v>
      </c>
      <c r="E707" s="435" t="s">
        <v>1653</v>
      </c>
      <c r="F707" s="435" t="s">
        <v>1607</v>
      </c>
      <c r="G707" s="435" t="s">
        <v>612</v>
      </c>
      <c r="H707" s="436">
        <v>2008</v>
      </c>
      <c r="I707" s="435" t="s">
        <v>1651</v>
      </c>
      <c r="J707" s="435" t="s">
        <v>1652</v>
      </c>
      <c r="K707" s="435" t="s">
        <v>1607</v>
      </c>
      <c r="L707" s="437">
        <v>40219</v>
      </c>
      <c r="M707" s="437">
        <v>40219</v>
      </c>
      <c r="N707" s="435" t="s">
        <v>1608</v>
      </c>
      <c r="O707" s="436">
        <v>47180</v>
      </c>
      <c r="P707" s="435" t="s">
        <v>1613</v>
      </c>
      <c r="Q707" s="439">
        <v>96</v>
      </c>
      <c r="R707" s="435" t="s">
        <v>1608</v>
      </c>
      <c r="S707" s="436">
        <v>308893</v>
      </c>
      <c r="T707" s="435" t="s">
        <v>1341</v>
      </c>
      <c r="U707" s="440"/>
      <c r="V707" s="435" t="s">
        <v>1341</v>
      </c>
      <c r="W707" s="435" t="s">
        <v>1341</v>
      </c>
      <c r="X707" s="436" t="b">
        <v>0</v>
      </c>
      <c r="Y707" s="435" t="s">
        <v>1341</v>
      </c>
      <c r="Z707" s="435" t="s">
        <v>1341</v>
      </c>
      <c r="AA707" t="str">
        <f t="shared" si="39"/>
        <v>CLACKAMAS HATCHERY</v>
      </c>
    </row>
    <row r="708" spans="1:27" x14ac:dyDescent="0.3">
      <c r="A708">
        <f t="shared" si="37"/>
        <v>90278</v>
      </c>
      <c r="B708" t="s">
        <v>2677</v>
      </c>
      <c r="C708" s="389" t="str">
        <f t="shared" si="38"/>
        <v>090278</v>
      </c>
      <c r="D708" s="297" t="s">
        <v>612</v>
      </c>
      <c r="E708" s="435" t="s">
        <v>1654</v>
      </c>
      <c r="F708" s="435" t="s">
        <v>1607</v>
      </c>
      <c r="G708" s="435" t="s">
        <v>612</v>
      </c>
      <c r="H708" s="436">
        <v>2008</v>
      </c>
      <c r="I708" s="435" t="s">
        <v>1655</v>
      </c>
      <c r="J708" s="435" t="s">
        <v>1634</v>
      </c>
      <c r="K708" s="435" t="s">
        <v>1607</v>
      </c>
      <c r="L708" s="437">
        <v>40247</v>
      </c>
      <c r="M708" s="437">
        <v>40247</v>
      </c>
      <c r="N708" s="435" t="s">
        <v>1635</v>
      </c>
      <c r="O708" s="436">
        <v>112211</v>
      </c>
      <c r="P708" s="435" t="s">
        <v>1644</v>
      </c>
      <c r="Q708" s="436">
        <v>428</v>
      </c>
      <c r="R708" s="435" t="s">
        <v>1635</v>
      </c>
      <c r="S708" s="436">
        <v>265750</v>
      </c>
      <c r="T708" s="435" t="s">
        <v>1341</v>
      </c>
      <c r="U708" s="438"/>
      <c r="V708" s="435" t="s">
        <v>1341</v>
      </c>
      <c r="W708" s="435" t="s">
        <v>1341</v>
      </c>
      <c r="X708" s="436" t="b">
        <v>0</v>
      </c>
      <c r="Y708" s="435" t="s">
        <v>1341</v>
      </c>
      <c r="Z708" s="435" t="s">
        <v>1341</v>
      </c>
      <c r="AA708" t="str">
        <f t="shared" si="39"/>
        <v>WILLAMETTE HATCHERY</v>
      </c>
    </row>
    <row r="709" spans="1:27" x14ac:dyDescent="0.3">
      <c r="A709">
        <f t="shared" si="37"/>
        <v>90279</v>
      </c>
      <c r="B709" t="s">
        <v>2677</v>
      </c>
      <c r="C709" s="389" t="str">
        <f t="shared" si="38"/>
        <v>090279</v>
      </c>
      <c r="D709" s="297" t="s">
        <v>612</v>
      </c>
      <c r="E709" s="435" t="s">
        <v>1656</v>
      </c>
      <c r="F709" s="435" t="s">
        <v>1607</v>
      </c>
      <c r="G709" s="435" t="s">
        <v>612</v>
      </c>
      <c r="H709" s="436">
        <v>2008</v>
      </c>
      <c r="I709" s="435" t="s">
        <v>1633</v>
      </c>
      <c r="J709" s="435" t="s">
        <v>1634</v>
      </c>
      <c r="K709" s="435" t="s">
        <v>1607</v>
      </c>
      <c r="L709" s="437">
        <v>40247</v>
      </c>
      <c r="M709" s="437">
        <v>40247</v>
      </c>
      <c r="N709" s="435" t="s">
        <v>1635</v>
      </c>
      <c r="O709" s="436">
        <v>112539</v>
      </c>
      <c r="P709" s="435" t="s">
        <v>1341</v>
      </c>
      <c r="Q709" s="440"/>
      <c r="R709" s="435" t="s">
        <v>1635</v>
      </c>
      <c r="S709" s="436">
        <v>508908</v>
      </c>
      <c r="T709" s="435" t="s">
        <v>1341</v>
      </c>
      <c r="U709" s="438"/>
      <c r="V709" s="435" t="s">
        <v>1341</v>
      </c>
      <c r="W709" s="435" t="s">
        <v>1341</v>
      </c>
      <c r="X709" s="436" t="b">
        <v>0</v>
      </c>
      <c r="Y709" s="435" t="s">
        <v>1341</v>
      </c>
      <c r="Z709" s="435" t="s">
        <v>1341</v>
      </c>
      <c r="AA709" t="str">
        <f t="shared" si="39"/>
        <v>DEXTER PONDS (WILLAM</v>
      </c>
    </row>
    <row r="710" spans="1:27" x14ac:dyDescent="0.3">
      <c r="A710">
        <f t="shared" si="37"/>
        <v>90280</v>
      </c>
      <c r="B710" t="s">
        <v>2677</v>
      </c>
      <c r="C710" s="389" t="str">
        <f t="shared" si="38"/>
        <v>090280</v>
      </c>
      <c r="D710" s="297" t="s">
        <v>612</v>
      </c>
      <c r="E710" s="435" t="s">
        <v>1657</v>
      </c>
      <c r="F710" s="435" t="s">
        <v>1607</v>
      </c>
      <c r="G710" s="435" t="s">
        <v>612</v>
      </c>
      <c r="H710" s="436">
        <v>2008</v>
      </c>
      <c r="I710" s="435" t="s">
        <v>1633</v>
      </c>
      <c r="J710" s="435" t="s">
        <v>1634</v>
      </c>
      <c r="K710" s="435" t="s">
        <v>1607</v>
      </c>
      <c r="L710" s="437">
        <v>40270</v>
      </c>
      <c r="M710" s="437">
        <v>40270</v>
      </c>
      <c r="N710" s="435" t="s">
        <v>1635</v>
      </c>
      <c r="O710" s="436">
        <v>11453</v>
      </c>
      <c r="P710" s="435" t="s">
        <v>1341</v>
      </c>
      <c r="Q710" s="438"/>
      <c r="R710" s="435" t="s">
        <v>1635</v>
      </c>
      <c r="S710" s="436">
        <v>128747</v>
      </c>
      <c r="T710" s="435" t="s">
        <v>1341</v>
      </c>
      <c r="U710" s="438"/>
      <c r="V710" s="435" t="s">
        <v>1341</v>
      </c>
      <c r="W710" s="435" t="s">
        <v>1341</v>
      </c>
      <c r="X710" s="436" t="b">
        <v>0</v>
      </c>
      <c r="Y710" s="435" t="s">
        <v>1341</v>
      </c>
      <c r="Z710" s="435" t="s">
        <v>1341</v>
      </c>
      <c r="AA710" t="str">
        <f t="shared" si="39"/>
        <v>DEXTER PONDS (WILLAM</v>
      </c>
    </row>
    <row r="711" spans="1:27" x14ac:dyDescent="0.3">
      <c r="A711">
        <f t="shared" si="37"/>
        <v>94653</v>
      </c>
      <c r="B711" t="s">
        <v>2677</v>
      </c>
      <c r="C711" s="389" t="str">
        <f t="shared" si="38"/>
        <v>094653</v>
      </c>
      <c r="D711" s="297" t="s">
        <v>612</v>
      </c>
      <c r="E711" s="435" t="s">
        <v>1661</v>
      </c>
      <c r="F711" s="435" t="s">
        <v>1607</v>
      </c>
      <c r="G711" s="435" t="s">
        <v>612</v>
      </c>
      <c r="H711" s="436">
        <v>2008</v>
      </c>
      <c r="I711" s="435" t="s">
        <v>1662</v>
      </c>
      <c r="J711" s="435" t="s">
        <v>1663</v>
      </c>
      <c r="K711" s="435" t="s">
        <v>1607</v>
      </c>
      <c r="L711" s="437">
        <v>40231</v>
      </c>
      <c r="M711" s="437">
        <v>40245</v>
      </c>
      <c r="N711" s="435" t="s">
        <v>1635</v>
      </c>
      <c r="O711" s="436">
        <v>30230</v>
      </c>
      <c r="P711" s="435" t="s">
        <v>1644</v>
      </c>
      <c r="Q711" s="439">
        <v>373</v>
      </c>
      <c r="R711" s="435" t="s">
        <v>1635</v>
      </c>
      <c r="S711" s="436">
        <v>639533</v>
      </c>
      <c r="T711" s="435" t="s">
        <v>1644</v>
      </c>
      <c r="U711" s="439">
        <v>1891</v>
      </c>
      <c r="V711" s="435" t="s">
        <v>1341</v>
      </c>
      <c r="W711" s="435" t="s">
        <v>1341</v>
      </c>
      <c r="X711" s="436" t="b">
        <v>0</v>
      </c>
      <c r="Y711" s="435" t="s">
        <v>1341</v>
      </c>
      <c r="Z711" s="435" t="s">
        <v>1341</v>
      </c>
      <c r="AA711" t="str">
        <f t="shared" si="39"/>
        <v>MARION FORKS HATCH</v>
      </c>
    </row>
    <row r="713" spans="1:27" x14ac:dyDescent="0.3">
      <c r="E713" s="435"/>
    </row>
    <row r="714" spans="1:27" x14ac:dyDescent="0.3">
      <c r="E714" s="435"/>
      <c r="J714" s="435"/>
      <c r="K714" s="435"/>
      <c r="L714" s="435"/>
    </row>
    <row r="715" spans="1:27" x14ac:dyDescent="0.3">
      <c r="E715" s="435"/>
      <c r="J715" s="435"/>
      <c r="K715" s="435"/>
      <c r="L715" s="435"/>
    </row>
    <row r="716" spans="1:27" x14ac:dyDescent="0.3">
      <c r="E716" s="435"/>
      <c r="J716" s="435"/>
      <c r="K716" s="435"/>
      <c r="L716" s="435"/>
    </row>
    <row r="717" spans="1:27" x14ac:dyDescent="0.3">
      <c r="E717" s="435"/>
      <c r="J717" s="435"/>
      <c r="K717" s="435"/>
      <c r="L717" s="435"/>
    </row>
    <row r="718" spans="1:27" x14ac:dyDescent="0.3">
      <c r="E718" s="435"/>
      <c r="J718" s="435"/>
      <c r="K718" s="435"/>
      <c r="L718" s="435"/>
    </row>
    <row r="719" spans="1:27" x14ac:dyDescent="0.3">
      <c r="E719" s="435"/>
      <c r="J719" s="435"/>
      <c r="K719" s="435"/>
      <c r="L719" s="435"/>
    </row>
    <row r="720" spans="1:27" x14ac:dyDescent="0.3">
      <c r="E720" s="435"/>
      <c r="J720" s="435"/>
      <c r="K720" s="435"/>
      <c r="L720" s="435"/>
    </row>
    <row r="721" spans="1:19" x14ac:dyDescent="0.3">
      <c r="E721" s="435"/>
      <c r="J721" s="435"/>
      <c r="K721" s="435"/>
      <c r="L721" s="435"/>
    </row>
    <row r="722" spans="1:19" x14ac:dyDescent="0.3">
      <c r="E722" s="435"/>
      <c r="J722" s="435"/>
      <c r="K722" s="435"/>
      <c r="L722" s="435"/>
    </row>
    <row r="723" spans="1:19" x14ac:dyDescent="0.3">
      <c r="E723" s="435"/>
      <c r="J723" s="435"/>
      <c r="K723" s="435"/>
      <c r="L723" s="435"/>
    </row>
    <row r="724" spans="1:19" x14ac:dyDescent="0.3">
      <c r="E724" s="435"/>
      <c r="J724" s="435"/>
      <c r="K724" s="435"/>
      <c r="L724" s="435"/>
    </row>
    <row r="725" spans="1:19" x14ac:dyDescent="0.3">
      <c r="E725" s="435"/>
      <c r="J725" s="435"/>
      <c r="K725" s="435"/>
      <c r="L725" s="435"/>
    </row>
    <row r="726" spans="1:19" x14ac:dyDescent="0.3">
      <c r="E726" s="435"/>
      <c r="J726" s="435"/>
      <c r="K726" s="435"/>
      <c r="L726" s="435"/>
    </row>
    <row r="727" spans="1:19" x14ac:dyDescent="0.3">
      <c r="E727" s="435"/>
      <c r="J727" s="435"/>
      <c r="K727" s="435"/>
      <c r="L727" s="435"/>
    </row>
    <row r="728" spans="1:19" x14ac:dyDescent="0.3">
      <c r="E728" s="435"/>
      <c r="J728" s="435"/>
      <c r="K728" s="435"/>
      <c r="L728" s="435"/>
    </row>
    <row r="729" spans="1:19" x14ac:dyDescent="0.3">
      <c r="A729" s="296" t="s">
        <v>2681</v>
      </c>
      <c r="C729" s="461" t="s">
        <v>1591</v>
      </c>
      <c r="K729" s="435"/>
      <c r="L729" s="435"/>
    </row>
    <row r="730" spans="1:19" x14ac:dyDescent="0.3">
      <c r="A730" s="296" t="s">
        <v>2679</v>
      </c>
      <c r="B730" s="296" t="s">
        <v>1329</v>
      </c>
      <c r="C730" s="389">
        <v>2005</v>
      </c>
      <c r="D730">
        <v>2006</v>
      </c>
      <c r="E730">
        <v>2007</v>
      </c>
      <c r="F730">
        <v>2008</v>
      </c>
      <c r="G730" t="s">
        <v>1287</v>
      </c>
      <c r="K730" s="435"/>
      <c r="L730" s="435"/>
    </row>
    <row r="731" spans="1:19" x14ac:dyDescent="0.3">
      <c r="A731" t="s">
        <v>900</v>
      </c>
      <c r="B731" t="s">
        <v>1350</v>
      </c>
      <c r="C731" s="462">
        <v>4</v>
      </c>
      <c r="D731" s="299">
        <v>8</v>
      </c>
      <c r="E731" s="299">
        <v>10</v>
      </c>
      <c r="F731" s="299">
        <v>2</v>
      </c>
      <c r="G731" s="299">
        <v>24</v>
      </c>
      <c r="K731" s="435"/>
      <c r="L731" s="435"/>
    </row>
    <row r="732" spans="1:19" x14ac:dyDescent="0.3">
      <c r="A732" t="s">
        <v>913</v>
      </c>
      <c r="B732" t="s">
        <v>913</v>
      </c>
      <c r="C732" s="462">
        <v>3</v>
      </c>
      <c r="D732" s="299">
        <v>3</v>
      </c>
      <c r="E732" s="299">
        <v>3</v>
      </c>
      <c r="F732" s="299">
        <v>3</v>
      </c>
      <c r="G732" s="299">
        <v>12</v>
      </c>
      <c r="K732" s="435"/>
      <c r="L732" s="435"/>
    </row>
    <row r="733" spans="1:19" x14ac:dyDescent="0.3">
      <c r="A733" t="s">
        <v>1187</v>
      </c>
      <c r="B733" t="s">
        <v>1367</v>
      </c>
      <c r="C733" s="462">
        <v>5</v>
      </c>
      <c r="D733" s="299">
        <v>3</v>
      </c>
      <c r="E733" s="299">
        <v>3</v>
      </c>
      <c r="F733" s="299">
        <v>3</v>
      </c>
      <c r="G733" s="299">
        <v>14</v>
      </c>
      <c r="K733" s="435"/>
      <c r="L733" s="435"/>
    </row>
    <row r="734" spans="1:19" x14ac:dyDescent="0.3">
      <c r="B734" t="s">
        <v>1369</v>
      </c>
      <c r="C734" s="462">
        <v>5</v>
      </c>
      <c r="D734" s="299">
        <v>6</v>
      </c>
      <c r="E734" s="299">
        <v>11</v>
      </c>
      <c r="F734" s="299">
        <v>8</v>
      </c>
      <c r="G734" s="299">
        <v>30</v>
      </c>
    </row>
    <row r="735" spans="1:19" x14ac:dyDescent="0.3">
      <c r="A735" t="s">
        <v>1079</v>
      </c>
      <c r="B735" t="s">
        <v>1376</v>
      </c>
      <c r="C735" s="462">
        <v>4</v>
      </c>
      <c r="D735" s="299">
        <v>4</v>
      </c>
      <c r="E735" s="299">
        <v>2</v>
      </c>
      <c r="F735" s="299">
        <v>2</v>
      </c>
      <c r="G735" s="299">
        <v>12</v>
      </c>
      <c r="K735" s="447"/>
      <c r="L735" s="447"/>
      <c r="M735" s="447"/>
      <c r="N735" s="447"/>
      <c r="O735" s="448"/>
      <c r="P735" s="447"/>
      <c r="Q735" s="447"/>
      <c r="R735" s="447"/>
      <c r="S735" s="447"/>
    </row>
    <row r="736" spans="1:19" x14ac:dyDescent="0.3">
      <c r="B736" t="s">
        <v>1371</v>
      </c>
      <c r="C736" s="462">
        <v>2</v>
      </c>
      <c r="D736" s="299">
        <v>7</v>
      </c>
      <c r="E736" s="299">
        <v>8</v>
      </c>
      <c r="F736" s="299">
        <v>4</v>
      </c>
      <c r="G736" s="299">
        <v>21</v>
      </c>
      <c r="K736" s="447"/>
      <c r="L736" s="447"/>
      <c r="M736" s="447"/>
      <c r="N736" s="447"/>
      <c r="O736" s="448"/>
      <c r="P736" s="447"/>
      <c r="Q736" s="447"/>
      <c r="R736" s="447"/>
      <c r="S736" s="447"/>
    </row>
    <row r="737" spans="1:19" x14ac:dyDescent="0.3">
      <c r="A737" t="s">
        <v>515</v>
      </c>
      <c r="B737" t="s">
        <v>1382</v>
      </c>
      <c r="C737" s="462">
        <v>2</v>
      </c>
      <c r="D737" s="299">
        <v>2</v>
      </c>
      <c r="E737" s="299">
        <v>1</v>
      </c>
      <c r="F737" s="299">
        <v>1</v>
      </c>
      <c r="G737" s="299">
        <v>6</v>
      </c>
      <c r="K737" s="447"/>
      <c r="L737" s="447"/>
      <c r="M737" s="447"/>
      <c r="N737" s="447"/>
      <c r="O737" s="448"/>
      <c r="P737" s="447"/>
      <c r="Q737" s="447"/>
      <c r="R737" s="447"/>
      <c r="S737" s="447"/>
    </row>
    <row r="738" spans="1:19" x14ac:dyDescent="0.3">
      <c r="B738" t="s">
        <v>515</v>
      </c>
      <c r="C738" s="462">
        <v>1</v>
      </c>
      <c r="D738" s="299">
        <v>1</v>
      </c>
      <c r="E738" s="299">
        <v>1</v>
      </c>
      <c r="F738" s="299">
        <v>1</v>
      </c>
      <c r="G738" s="299">
        <v>4</v>
      </c>
      <c r="K738" s="447"/>
      <c r="L738" s="447"/>
      <c r="M738" s="447"/>
      <c r="N738" s="447"/>
      <c r="O738" s="448"/>
      <c r="P738" s="447"/>
      <c r="Q738" s="447"/>
      <c r="R738" s="447"/>
      <c r="S738" s="447"/>
    </row>
    <row r="739" spans="1:19" x14ac:dyDescent="0.3">
      <c r="A739" t="s">
        <v>516</v>
      </c>
      <c r="B739" t="s">
        <v>516</v>
      </c>
      <c r="C739" s="462">
        <v>1</v>
      </c>
      <c r="D739" s="299">
        <v>1</v>
      </c>
      <c r="E739" s="299">
        <v>1</v>
      </c>
      <c r="F739" s="299">
        <v>1</v>
      </c>
      <c r="G739" s="299">
        <v>4</v>
      </c>
      <c r="K739" s="447"/>
      <c r="L739" s="447"/>
      <c r="M739" s="447"/>
      <c r="N739" s="447"/>
      <c r="O739" s="448"/>
      <c r="P739" s="447"/>
      <c r="Q739" s="447"/>
      <c r="R739" s="447"/>
      <c r="S739" s="447"/>
    </row>
    <row r="740" spans="1:19" x14ac:dyDescent="0.3">
      <c r="A740" t="s">
        <v>536</v>
      </c>
      <c r="B740" t="s">
        <v>536</v>
      </c>
      <c r="C740" s="462">
        <v>1</v>
      </c>
      <c r="D740" s="299">
        <v>1</v>
      </c>
      <c r="E740" s="299">
        <v>1</v>
      </c>
      <c r="F740" s="299">
        <v>1</v>
      </c>
      <c r="G740" s="299">
        <v>4</v>
      </c>
      <c r="K740" s="447"/>
      <c r="L740" s="447"/>
      <c r="M740" s="447"/>
      <c r="N740" s="447"/>
      <c r="O740" s="448"/>
      <c r="P740" s="447"/>
      <c r="Q740" s="447"/>
      <c r="R740" s="447"/>
      <c r="S740" s="447"/>
    </row>
    <row r="741" spans="1:19" x14ac:dyDescent="0.3">
      <c r="A741" t="s">
        <v>842</v>
      </c>
      <c r="B741" t="s">
        <v>842</v>
      </c>
      <c r="C741" s="462">
        <v>4</v>
      </c>
      <c r="D741" s="299">
        <v>4</v>
      </c>
      <c r="E741" s="299">
        <v>4</v>
      </c>
      <c r="F741" s="299">
        <v>5</v>
      </c>
      <c r="G741" s="299">
        <v>17</v>
      </c>
      <c r="K741" s="447"/>
      <c r="L741" s="447"/>
      <c r="M741" s="447"/>
      <c r="N741" s="447"/>
      <c r="O741" s="448"/>
      <c r="P741" s="447"/>
      <c r="Q741" s="447"/>
      <c r="R741" s="447"/>
      <c r="S741" s="447"/>
    </row>
    <row r="742" spans="1:19" x14ac:dyDescent="0.3">
      <c r="A742" t="s">
        <v>841</v>
      </c>
      <c r="B742" t="s">
        <v>1353</v>
      </c>
      <c r="C742" s="462">
        <v>1</v>
      </c>
      <c r="D742" s="299">
        <v>1</v>
      </c>
      <c r="E742" s="299">
        <v>1</v>
      </c>
      <c r="F742" s="299">
        <v>1</v>
      </c>
      <c r="G742" s="299">
        <v>4</v>
      </c>
      <c r="K742" s="447"/>
      <c r="L742" s="447"/>
      <c r="M742" s="447"/>
      <c r="N742" s="447"/>
      <c r="O742" s="448"/>
      <c r="P742" s="447"/>
      <c r="Q742" s="447"/>
      <c r="R742" s="447"/>
      <c r="S742" s="447"/>
    </row>
    <row r="743" spans="1:19" x14ac:dyDescent="0.3">
      <c r="A743" t="s">
        <v>840</v>
      </c>
      <c r="B743" t="s">
        <v>1362</v>
      </c>
      <c r="C743" s="462">
        <v>1</v>
      </c>
      <c r="D743" s="299">
        <v>1</v>
      </c>
      <c r="E743" s="299">
        <v>1</v>
      </c>
      <c r="F743" s="299">
        <v>1</v>
      </c>
      <c r="G743" s="299">
        <v>4</v>
      </c>
      <c r="K743" s="447"/>
      <c r="L743" s="447"/>
      <c r="M743" s="447"/>
      <c r="N743" s="447"/>
      <c r="O743" s="448"/>
      <c r="P743" s="447"/>
      <c r="Q743" s="447"/>
      <c r="R743" s="447"/>
      <c r="S743" s="447"/>
    </row>
    <row r="744" spans="1:19" x14ac:dyDescent="0.3">
      <c r="B744" t="s">
        <v>1359</v>
      </c>
      <c r="C744" s="462">
        <v>1</v>
      </c>
      <c r="D744" s="299">
        <v>1</v>
      </c>
      <c r="E744" s="299">
        <v>1</v>
      </c>
      <c r="F744" s="299"/>
      <c r="G744" s="299">
        <v>3</v>
      </c>
      <c r="K744" s="447"/>
      <c r="L744" s="447"/>
      <c r="M744" s="447"/>
      <c r="N744" s="447"/>
      <c r="O744" s="448"/>
      <c r="P744" s="447"/>
      <c r="Q744" s="447"/>
      <c r="R744" s="447"/>
      <c r="S744" s="447"/>
    </row>
    <row r="745" spans="1:19" x14ac:dyDescent="0.3">
      <c r="B745" t="s">
        <v>840</v>
      </c>
      <c r="C745" s="462"/>
      <c r="D745" s="299"/>
      <c r="E745" s="299"/>
      <c r="F745" s="299">
        <v>3</v>
      </c>
      <c r="G745" s="299">
        <v>3</v>
      </c>
      <c r="K745" s="447"/>
      <c r="L745" s="447"/>
      <c r="M745" s="447"/>
      <c r="N745" s="447"/>
      <c r="O745" s="448"/>
      <c r="P745" s="447"/>
      <c r="Q745" s="447"/>
      <c r="R745" s="447"/>
      <c r="S745" s="447"/>
    </row>
    <row r="746" spans="1:19" x14ac:dyDescent="0.3">
      <c r="B746" t="s">
        <v>1361</v>
      </c>
      <c r="C746" s="462">
        <v>1</v>
      </c>
      <c r="D746" s="299">
        <v>1</v>
      </c>
      <c r="E746" s="299">
        <v>1</v>
      </c>
      <c r="F746" s="299"/>
      <c r="G746" s="299">
        <v>3</v>
      </c>
      <c r="K746" s="447"/>
      <c r="L746" s="447"/>
      <c r="M746" s="447"/>
      <c r="N746" s="447"/>
      <c r="O746" s="448"/>
      <c r="P746" s="447"/>
      <c r="Q746" s="447"/>
      <c r="R746" s="447"/>
      <c r="S746" s="447"/>
    </row>
    <row r="747" spans="1:19" x14ac:dyDescent="0.3">
      <c r="A747" t="s">
        <v>1243</v>
      </c>
      <c r="B747" t="s">
        <v>1403</v>
      </c>
      <c r="C747" s="462">
        <v>9</v>
      </c>
      <c r="D747" s="299">
        <v>8</v>
      </c>
      <c r="E747" s="299">
        <v>8</v>
      </c>
      <c r="F747" s="299">
        <v>7</v>
      </c>
      <c r="G747" s="299">
        <v>32</v>
      </c>
      <c r="K747" s="447"/>
      <c r="L747" s="447"/>
      <c r="M747" s="447"/>
      <c r="N747" s="447"/>
      <c r="O747" s="448"/>
      <c r="P747" s="447"/>
      <c r="Q747" s="447"/>
      <c r="R747" s="447"/>
      <c r="S747" s="447"/>
    </row>
    <row r="748" spans="1:19" x14ac:dyDescent="0.3">
      <c r="B748" t="s">
        <v>1399</v>
      </c>
      <c r="C748" s="462">
        <v>8</v>
      </c>
      <c r="D748" s="299">
        <v>8</v>
      </c>
      <c r="E748" s="299">
        <v>13</v>
      </c>
      <c r="F748" s="299">
        <v>20</v>
      </c>
      <c r="G748" s="299">
        <v>49</v>
      </c>
      <c r="K748" s="447"/>
      <c r="L748" s="447"/>
      <c r="M748" s="447"/>
      <c r="N748" s="447"/>
      <c r="O748" s="448"/>
      <c r="P748" s="447"/>
      <c r="Q748" s="447"/>
      <c r="R748" s="447"/>
      <c r="S748" s="447"/>
    </row>
    <row r="749" spans="1:19" x14ac:dyDescent="0.3">
      <c r="B749" t="s">
        <v>1397</v>
      </c>
      <c r="C749" s="462">
        <v>10</v>
      </c>
      <c r="D749" s="299">
        <v>8</v>
      </c>
      <c r="E749" s="299">
        <v>6</v>
      </c>
      <c r="F749" s="299">
        <v>3</v>
      </c>
      <c r="G749" s="299">
        <v>27</v>
      </c>
      <c r="K749" s="447"/>
      <c r="L749" s="447"/>
      <c r="M749" s="447"/>
      <c r="N749" s="447"/>
      <c r="O749" s="448"/>
      <c r="P749" s="447"/>
      <c r="Q749" s="447"/>
      <c r="R749" s="447"/>
      <c r="S749" s="447"/>
    </row>
    <row r="750" spans="1:19" x14ac:dyDescent="0.3">
      <c r="A750" t="s">
        <v>553</v>
      </c>
      <c r="B750" t="s">
        <v>553</v>
      </c>
      <c r="C750" s="462">
        <v>1</v>
      </c>
      <c r="D750" s="299">
        <v>2</v>
      </c>
      <c r="E750" s="299">
        <v>1</v>
      </c>
      <c r="F750" s="299">
        <v>1</v>
      </c>
      <c r="G750" s="299">
        <v>5</v>
      </c>
      <c r="K750" s="447"/>
      <c r="L750" s="447"/>
      <c r="M750" s="447"/>
      <c r="N750" s="447"/>
      <c r="O750" s="448"/>
      <c r="P750" s="447"/>
      <c r="Q750" s="447"/>
      <c r="R750" s="447"/>
      <c r="S750" s="447"/>
    </row>
    <row r="751" spans="1:19" x14ac:dyDescent="0.3">
      <c r="A751" t="s">
        <v>1022</v>
      </c>
      <c r="B751" t="s">
        <v>1466</v>
      </c>
      <c r="C751" s="462">
        <v>1</v>
      </c>
      <c r="D751" s="299">
        <v>1</v>
      </c>
      <c r="E751" s="299">
        <v>2</v>
      </c>
      <c r="F751" s="299">
        <v>1</v>
      </c>
      <c r="G751" s="299">
        <v>5</v>
      </c>
      <c r="K751" s="447"/>
      <c r="L751" s="447"/>
      <c r="M751" s="447"/>
      <c r="N751" s="447"/>
      <c r="O751" s="448"/>
      <c r="P751" s="447"/>
      <c r="Q751" s="447"/>
      <c r="R751" s="447"/>
      <c r="S751" s="447"/>
    </row>
    <row r="752" spans="1:19" x14ac:dyDescent="0.3">
      <c r="B752" t="s">
        <v>1470</v>
      </c>
      <c r="C752" s="462">
        <v>1</v>
      </c>
      <c r="D752" s="299">
        <v>1</v>
      </c>
      <c r="E752" s="299">
        <v>1</v>
      </c>
      <c r="F752" s="299">
        <v>1</v>
      </c>
      <c r="G752" s="299">
        <v>4</v>
      </c>
    </row>
    <row r="753" spans="1:7" x14ac:dyDescent="0.3">
      <c r="A753" t="s">
        <v>232</v>
      </c>
      <c r="B753" t="s">
        <v>260</v>
      </c>
      <c r="C753" s="462">
        <v>1</v>
      </c>
      <c r="D753" s="299">
        <v>1</v>
      </c>
      <c r="E753" s="299">
        <v>1</v>
      </c>
      <c r="F753" s="299">
        <v>1</v>
      </c>
      <c r="G753" s="299">
        <v>4</v>
      </c>
    </row>
    <row r="754" spans="1:7" x14ac:dyDescent="0.3">
      <c r="B754" t="s">
        <v>1409</v>
      </c>
      <c r="C754" s="462">
        <v>1</v>
      </c>
      <c r="D754" s="299">
        <v>1</v>
      </c>
      <c r="E754" s="299">
        <v>1</v>
      </c>
      <c r="F754" s="299">
        <v>1</v>
      </c>
      <c r="G754" s="299">
        <v>4</v>
      </c>
    </row>
    <row r="755" spans="1:7" x14ac:dyDescent="0.3">
      <c r="B755" t="s">
        <v>1407</v>
      </c>
      <c r="C755" s="462">
        <v>1</v>
      </c>
      <c r="D755" s="299">
        <v>1</v>
      </c>
      <c r="E755" s="450"/>
      <c r="F755" s="450"/>
      <c r="G755" s="299">
        <v>2</v>
      </c>
    </row>
    <row r="756" spans="1:7" x14ac:dyDescent="0.3">
      <c r="B756" t="s">
        <v>218</v>
      </c>
      <c r="C756" s="462">
        <v>1</v>
      </c>
      <c r="D756" s="299">
        <v>1</v>
      </c>
      <c r="E756" s="299">
        <v>1</v>
      </c>
      <c r="F756" s="450"/>
      <c r="G756" s="299">
        <v>3</v>
      </c>
    </row>
    <row r="757" spans="1:7" x14ac:dyDescent="0.3">
      <c r="A757" t="s">
        <v>2680</v>
      </c>
      <c r="B757" t="s">
        <v>1344</v>
      </c>
      <c r="C757" s="462"/>
      <c r="D757" s="299"/>
      <c r="E757" s="299"/>
      <c r="F757" s="299">
        <v>6</v>
      </c>
      <c r="G757" s="299">
        <v>6</v>
      </c>
    </row>
    <row r="758" spans="1:7" x14ac:dyDescent="0.3">
      <c r="A758" t="s">
        <v>371</v>
      </c>
      <c r="B758" t="s">
        <v>371</v>
      </c>
      <c r="C758" s="462">
        <v>1</v>
      </c>
      <c r="D758" s="299">
        <v>1</v>
      </c>
      <c r="E758" s="299">
        <v>1</v>
      </c>
      <c r="F758" s="299">
        <v>1</v>
      </c>
      <c r="G758" s="299">
        <v>4</v>
      </c>
    </row>
    <row r="759" spans="1:7" x14ac:dyDescent="0.3">
      <c r="A759" t="s">
        <v>1512</v>
      </c>
      <c r="B759" t="s">
        <v>1512</v>
      </c>
      <c r="C759" s="462">
        <v>8</v>
      </c>
      <c r="D759" s="299">
        <v>8</v>
      </c>
      <c r="E759" s="299">
        <v>9</v>
      </c>
      <c r="F759" s="299">
        <v>18</v>
      </c>
      <c r="G759" s="299">
        <v>43</v>
      </c>
    </row>
    <row r="760" spans="1:7" x14ac:dyDescent="0.3">
      <c r="A760" t="s">
        <v>124</v>
      </c>
      <c r="B760" t="s">
        <v>124</v>
      </c>
      <c r="C760" s="462">
        <v>6</v>
      </c>
      <c r="D760" s="299">
        <v>8</v>
      </c>
      <c r="E760" s="299">
        <v>14</v>
      </c>
      <c r="F760" s="299">
        <v>27</v>
      </c>
      <c r="G760" s="299">
        <v>55</v>
      </c>
    </row>
    <row r="761" spans="1:7" x14ac:dyDescent="0.3">
      <c r="A761" t="s">
        <v>356</v>
      </c>
      <c r="B761" t="s">
        <v>843</v>
      </c>
      <c r="C761" s="462">
        <v>1</v>
      </c>
      <c r="D761" s="299">
        <v>1</v>
      </c>
      <c r="E761" s="299">
        <v>1</v>
      </c>
      <c r="F761" s="299">
        <v>1</v>
      </c>
      <c r="G761" s="299">
        <v>4</v>
      </c>
    </row>
    <row r="762" spans="1:7" x14ac:dyDescent="0.3">
      <c r="B762" t="s">
        <v>356</v>
      </c>
      <c r="C762" s="462">
        <v>1</v>
      </c>
      <c r="D762" s="299">
        <v>1</v>
      </c>
      <c r="E762" s="299">
        <v>1</v>
      </c>
      <c r="F762" s="299">
        <v>1</v>
      </c>
      <c r="G762" s="299">
        <v>4</v>
      </c>
    </row>
    <row r="763" spans="1:7" x14ac:dyDescent="0.3">
      <c r="A763" t="s">
        <v>435</v>
      </c>
      <c r="B763" t="s">
        <v>435</v>
      </c>
      <c r="C763" s="462">
        <v>1</v>
      </c>
      <c r="D763" s="299">
        <v>1</v>
      </c>
      <c r="E763" s="299">
        <v>1</v>
      </c>
      <c r="F763" s="299">
        <v>1</v>
      </c>
      <c r="G763" s="299">
        <v>4</v>
      </c>
    </row>
    <row r="764" spans="1:7" x14ac:dyDescent="0.3">
      <c r="A764" t="s">
        <v>436</v>
      </c>
      <c r="B764" t="s">
        <v>436</v>
      </c>
      <c r="C764" s="462">
        <v>1</v>
      </c>
      <c r="D764" s="299">
        <v>3</v>
      </c>
      <c r="E764" s="299">
        <v>1</v>
      </c>
      <c r="F764" s="299">
        <v>1</v>
      </c>
      <c r="G764" s="299">
        <v>6</v>
      </c>
    </row>
    <row r="765" spans="1:7" x14ac:dyDescent="0.3">
      <c r="A765" t="s">
        <v>1484</v>
      </c>
      <c r="B765" t="s">
        <v>1484</v>
      </c>
      <c r="C765" s="462">
        <v>1</v>
      </c>
      <c r="D765" s="299">
        <v>1</v>
      </c>
      <c r="E765" s="299">
        <v>1</v>
      </c>
      <c r="F765" s="299">
        <v>1</v>
      </c>
      <c r="G765" s="299">
        <v>4</v>
      </c>
    </row>
    <row r="766" spans="1:7" x14ac:dyDescent="0.3">
      <c r="A766" t="s">
        <v>997</v>
      </c>
      <c r="B766" t="s">
        <v>1481</v>
      </c>
      <c r="C766" s="462">
        <v>1</v>
      </c>
      <c r="D766" s="299">
        <v>1</v>
      </c>
      <c r="E766" s="299">
        <v>2</v>
      </c>
      <c r="F766" s="299">
        <v>1</v>
      </c>
      <c r="G766" s="299">
        <v>5</v>
      </c>
    </row>
    <row r="767" spans="1:7" x14ac:dyDescent="0.3">
      <c r="B767" t="s">
        <v>1479</v>
      </c>
      <c r="C767" s="462">
        <v>1</v>
      </c>
      <c r="D767" s="299">
        <v>1</v>
      </c>
      <c r="E767" s="299">
        <v>1</v>
      </c>
      <c r="F767" s="299">
        <v>1</v>
      </c>
      <c r="G767" s="299">
        <v>4</v>
      </c>
    </row>
    <row r="768" spans="1:7" x14ac:dyDescent="0.3">
      <c r="A768" t="s">
        <v>448</v>
      </c>
      <c r="B768" t="s">
        <v>448</v>
      </c>
      <c r="C768" s="462">
        <v>1</v>
      </c>
      <c r="D768" s="299">
        <v>1</v>
      </c>
      <c r="E768" s="299">
        <v>1</v>
      </c>
      <c r="F768" s="299">
        <v>1</v>
      </c>
      <c r="G768" s="299">
        <v>4</v>
      </c>
    </row>
    <row r="769" spans="1:7" x14ac:dyDescent="0.3">
      <c r="A769" t="s">
        <v>294</v>
      </c>
      <c r="B769" t="s">
        <v>324</v>
      </c>
      <c r="C769" s="462">
        <v>2</v>
      </c>
      <c r="D769" s="299">
        <v>2</v>
      </c>
      <c r="E769" s="299">
        <v>2</v>
      </c>
      <c r="F769" s="299">
        <v>1</v>
      </c>
      <c r="G769" s="299">
        <v>7</v>
      </c>
    </row>
    <row r="770" spans="1:7" x14ac:dyDescent="0.3">
      <c r="B770" t="s">
        <v>294</v>
      </c>
      <c r="C770" s="462">
        <v>2</v>
      </c>
      <c r="D770" s="299">
        <v>2</v>
      </c>
      <c r="E770" s="299">
        <v>2</v>
      </c>
      <c r="F770" s="450"/>
      <c r="G770" s="299">
        <v>6</v>
      </c>
    </row>
    <row r="771" spans="1:7" x14ac:dyDescent="0.3">
      <c r="A771" t="s">
        <v>328</v>
      </c>
      <c r="B771" t="s">
        <v>328</v>
      </c>
      <c r="C771" s="462">
        <v>3</v>
      </c>
      <c r="D771" s="299">
        <v>5</v>
      </c>
      <c r="E771" s="299">
        <v>3</v>
      </c>
      <c r="F771" s="299">
        <v>2</v>
      </c>
      <c r="G771" s="299">
        <v>13</v>
      </c>
    </row>
    <row r="772" spans="1:7" x14ac:dyDescent="0.3">
      <c r="A772" t="s">
        <v>397</v>
      </c>
      <c r="B772" t="s">
        <v>397</v>
      </c>
      <c r="C772" s="462">
        <v>3</v>
      </c>
      <c r="D772" s="299">
        <v>2</v>
      </c>
      <c r="E772" s="299">
        <v>2</v>
      </c>
      <c r="F772" s="299">
        <v>2</v>
      </c>
      <c r="G772" s="299">
        <v>9</v>
      </c>
    </row>
    <row r="773" spans="1:7" x14ac:dyDescent="0.3">
      <c r="A773" t="s">
        <v>472</v>
      </c>
      <c r="B773" t="s">
        <v>472</v>
      </c>
      <c r="C773" s="462">
        <v>1</v>
      </c>
      <c r="D773" s="299">
        <v>2</v>
      </c>
      <c r="E773" s="299">
        <v>2</v>
      </c>
      <c r="F773" s="299">
        <v>1</v>
      </c>
      <c r="G773" s="299">
        <v>6</v>
      </c>
    </row>
    <row r="774" spans="1:7" x14ac:dyDescent="0.3">
      <c r="A774" t="s">
        <v>677</v>
      </c>
      <c r="B774" t="s">
        <v>677</v>
      </c>
      <c r="C774" s="462">
        <v>3</v>
      </c>
      <c r="D774" s="299">
        <v>3</v>
      </c>
      <c r="E774" s="299">
        <v>4</v>
      </c>
      <c r="F774" s="299">
        <v>3</v>
      </c>
      <c r="G774" s="299">
        <v>13</v>
      </c>
    </row>
    <row r="775" spans="1:7" x14ac:dyDescent="0.3">
      <c r="A775" t="s">
        <v>451</v>
      </c>
      <c r="B775" t="s">
        <v>451</v>
      </c>
      <c r="C775" s="462">
        <v>1</v>
      </c>
      <c r="D775" s="299"/>
      <c r="E775" s="299">
        <v>1</v>
      </c>
      <c r="F775" s="299">
        <v>1</v>
      </c>
      <c r="G775" s="299">
        <v>3</v>
      </c>
    </row>
    <row r="776" spans="1:7" x14ac:dyDescent="0.3">
      <c r="A776" t="s">
        <v>610</v>
      </c>
      <c r="B776" t="s">
        <v>610</v>
      </c>
      <c r="C776" s="462">
        <v>1</v>
      </c>
      <c r="D776" s="299">
        <v>2</v>
      </c>
      <c r="E776" s="299">
        <v>2</v>
      </c>
      <c r="F776" s="299">
        <v>1</v>
      </c>
      <c r="G776" s="299">
        <v>6</v>
      </c>
    </row>
    <row r="777" spans="1:7" x14ac:dyDescent="0.3">
      <c r="A777" t="s">
        <v>839</v>
      </c>
      <c r="B777" t="s">
        <v>1500</v>
      </c>
      <c r="C777" s="462">
        <v>1</v>
      </c>
      <c r="D777" s="299">
        <v>1</v>
      </c>
      <c r="E777" s="299"/>
      <c r="F777" s="299"/>
      <c r="G777" s="299">
        <v>2</v>
      </c>
    </row>
    <row r="778" spans="1:7" x14ac:dyDescent="0.3">
      <c r="B778" t="s">
        <v>1505</v>
      </c>
      <c r="C778" s="462">
        <v>4</v>
      </c>
      <c r="D778" s="299">
        <v>2</v>
      </c>
      <c r="E778" s="299">
        <v>4</v>
      </c>
      <c r="F778" s="299">
        <v>4</v>
      </c>
      <c r="G778" s="299">
        <v>14</v>
      </c>
    </row>
    <row r="779" spans="1:7" x14ac:dyDescent="0.3">
      <c r="B779" t="s">
        <v>1507</v>
      </c>
      <c r="C779" s="462">
        <v>1</v>
      </c>
      <c r="D779" s="299">
        <v>1</v>
      </c>
      <c r="E779" s="299">
        <v>1</v>
      </c>
      <c r="F779" s="299">
        <v>1</v>
      </c>
      <c r="G779" s="299">
        <v>4</v>
      </c>
    </row>
    <row r="780" spans="1:7" x14ac:dyDescent="0.3">
      <c r="B780" t="s">
        <v>1503</v>
      </c>
      <c r="C780" s="462">
        <v>1</v>
      </c>
      <c r="D780" s="299">
        <v>1</v>
      </c>
      <c r="E780" s="299">
        <v>1</v>
      </c>
      <c r="F780" s="299">
        <v>1</v>
      </c>
      <c r="G780" s="299">
        <v>4</v>
      </c>
    </row>
    <row r="781" spans="1:7" x14ac:dyDescent="0.3">
      <c r="B781" t="s">
        <v>1509</v>
      </c>
      <c r="C781" s="462">
        <v>4</v>
      </c>
      <c r="D781" s="299">
        <v>4</v>
      </c>
      <c r="E781" s="299">
        <v>4</v>
      </c>
      <c r="F781" s="299">
        <v>4</v>
      </c>
      <c r="G781" s="299">
        <v>16</v>
      </c>
    </row>
    <row r="782" spans="1:7" x14ac:dyDescent="0.3">
      <c r="A782" t="s">
        <v>1242</v>
      </c>
      <c r="B782" t="s">
        <v>1242</v>
      </c>
      <c r="C782" s="462">
        <v>3</v>
      </c>
      <c r="D782" s="299">
        <v>3</v>
      </c>
      <c r="E782" s="299">
        <v>1</v>
      </c>
      <c r="F782" s="299">
        <v>1</v>
      </c>
      <c r="G782" s="299">
        <v>8</v>
      </c>
    </row>
    <row r="783" spans="1:7" x14ac:dyDescent="0.3">
      <c r="A783" t="s">
        <v>612</v>
      </c>
      <c r="B783" t="s">
        <v>612</v>
      </c>
      <c r="C783" s="462">
        <v>20</v>
      </c>
      <c r="D783" s="299">
        <v>19</v>
      </c>
      <c r="E783" s="299">
        <v>13</v>
      </c>
      <c r="F783" s="299">
        <v>13</v>
      </c>
      <c r="G783" s="299">
        <v>65</v>
      </c>
    </row>
    <row r="784" spans="1:7" x14ac:dyDescent="0.3">
      <c r="A784" t="s">
        <v>1287</v>
      </c>
      <c r="C784" s="462">
        <v>143</v>
      </c>
      <c r="D784" s="299">
        <v>152</v>
      </c>
      <c r="E784" s="299">
        <v>158</v>
      </c>
      <c r="F784" s="299">
        <v>166</v>
      </c>
      <c r="G784" s="299">
        <v>619</v>
      </c>
    </row>
    <row r="820" spans="5:5" x14ac:dyDescent="0.3">
      <c r="E820" s="435"/>
    </row>
    <row r="821" spans="5:5" x14ac:dyDescent="0.3">
      <c r="E821" s="435"/>
    </row>
    <row r="822" spans="5:5" x14ac:dyDescent="0.3">
      <c r="E822" s="435"/>
    </row>
    <row r="823" spans="5:5" x14ac:dyDescent="0.3">
      <c r="E823" s="435"/>
    </row>
    <row r="824" spans="5:5" x14ac:dyDescent="0.3">
      <c r="E824" s="435"/>
    </row>
    <row r="825" spans="5:5" x14ac:dyDescent="0.3">
      <c r="E825" s="435"/>
    </row>
    <row r="826" spans="5:5" x14ac:dyDescent="0.3">
      <c r="E826" s="435"/>
    </row>
    <row r="827" spans="5:5" x14ac:dyDescent="0.3">
      <c r="E827" s="435"/>
    </row>
    <row r="828" spans="5:5" x14ac:dyDescent="0.3">
      <c r="E828" s="435"/>
    </row>
    <row r="829" spans="5:5" x14ac:dyDescent="0.3">
      <c r="E829" s="435"/>
    </row>
    <row r="830" spans="5:5" x14ac:dyDescent="0.3">
      <c r="E830" s="435"/>
    </row>
    <row r="831" spans="5:5" x14ac:dyDescent="0.3">
      <c r="E831" s="435"/>
    </row>
    <row r="832" spans="5:5" x14ac:dyDescent="0.3">
      <c r="E832" s="435"/>
    </row>
    <row r="833" spans="5:5" x14ac:dyDescent="0.3">
      <c r="E833" s="435"/>
    </row>
    <row r="834" spans="5:5" x14ac:dyDescent="0.3">
      <c r="E834" s="435"/>
    </row>
    <row r="835" spans="5:5" x14ac:dyDescent="0.3">
      <c r="E835" s="435"/>
    </row>
    <row r="836" spans="5:5" x14ac:dyDescent="0.3">
      <c r="E836" s="435"/>
    </row>
    <row r="837" spans="5:5" x14ac:dyDescent="0.3">
      <c r="E837" s="435"/>
    </row>
    <row r="838" spans="5:5" x14ac:dyDescent="0.3">
      <c r="E838" s="435"/>
    </row>
    <row r="839" spans="5:5" x14ac:dyDescent="0.3">
      <c r="E839" s="435"/>
    </row>
    <row r="840" spans="5:5" x14ac:dyDescent="0.3">
      <c r="E840" s="435"/>
    </row>
    <row r="841" spans="5:5" x14ac:dyDescent="0.3">
      <c r="E841" s="435"/>
    </row>
    <row r="842" spans="5:5" x14ac:dyDescent="0.3">
      <c r="E842" s="435"/>
    </row>
    <row r="843" spans="5:5" x14ac:dyDescent="0.3">
      <c r="E843" s="435"/>
    </row>
    <row r="844" spans="5:5" x14ac:dyDescent="0.3">
      <c r="E844" s="435"/>
    </row>
    <row r="845" spans="5:5" x14ac:dyDescent="0.3">
      <c r="E845" s="435"/>
    </row>
    <row r="846" spans="5:5" x14ac:dyDescent="0.3">
      <c r="E846" s="435"/>
    </row>
    <row r="847" spans="5:5" x14ac:dyDescent="0.3">
      <c r="E847" s="435"/>
    </row>
    <row r="848" spans="5:5" x14ac:dyDescent="0.3">
      <c r="E848" s="435"/>
    </row>
    <row r="849" spans="5:5" x14ac:dyDescent="0.3">
      <c r="E849" s="435"/>
    </row>
    <row r="850" spans="5:5" x14ac:dyDescent="0.3">
      <c r="E850" s="435"/>
    </row>
    <row r="851" spans="5:5" x14ac:dyDescent="0.3">
      <c r="E851" s="435"/>
    </row>
    <row r="852" spans="5:5" x14ac:dyDescent="0.3">
      <c r="E852" s="435"/>
    </row>
    <row r="853" spans="5:5" x14ac:dyDescent="0.3">
      <c r="E853" s="435"/>
    </row>
    <row r="854" spans="5:5" x14ac:dyDescent="0.3">
      <c r="E854" s="435"/>
    </row>
    <row r="855" spans="5:5" x14ac:dyDescent="0.3">
      <c r="E855" s="435"/>
    </row>
    <row r="856" spans="5:5" x14ac:dyDescent="0.3">
      <c r="E856" s="435"/>
    </row>
    <row r="857" spans="5:5" x14ac:dyDescent="0.3">
      <c r="E857" s="435"/>
    </row>
    <row r="858" spans="5:5" x14ac:dyDescent="0.3">
      <c r="E858" s="435"/>
    </row>
    <row r="859" spans="5:5" x14ac:dyDescent="0.3">
      <c r="E859" s="435"/>
    </row>
    <row r="860" spans="5:5" x14ac:dyDescent="0.3">
      <c r="E860" s="435"/>
    </row>
    <row r="861" spans="5:5" x14ac:dyDescent="0.3">
      <c r="E861" s="435"/>
    </row>
    <row r="862" spans="5:5" x14ac:dyDescent="0.3">
      <c r="E862" s="435"/>
    </row>
    <row r="863" spans="5:5" x14ac:dyDescent="0.3">
      <c r="E863" s="435"/>
    </row>
    <row r="864" spans="5:5" x14ac:dyDescent="0.3">
      <c r="E864" s="435"/>
    </row>
    <row r="865" spans="5:5" x14ac:dyDescent="0.3">
      <c r="E865" s="435"/>
    </row>
    <row r="866" spans="5:5" x14ac:dyDescent="0.3">
      <c r="E866" s="435"/>
    </row>
    <row r="867" spans="5:5" x14ac:dyDescent="0.3">
      <c r="E867" s="435"/>
    </row>
    <row r="868" spans="5:5" x14ac:dyDescent="0.3">
      <c r="E868" s="435"/>
    </row>
    <row r="869" spans="5:5" x14ac:dyDescent="0.3">
      <c r="E869" s="435"/>
    </row>
    <row r="870" spans="5:5" x14ac:dyDescent="0.3">
      <c r="E870" s="435"/>
    </row>
    <row r="871" spans="5:5" x14ac:dyDescent="0.3">
      <c r="E871" s="435"/>
    </row>
    <row r="872" spans="5:5" x14ac:dyDescent="0.3">
      <c r="E872" s="435"/>
    </row>
    <row r="873" spans="5:5" x14ac:dyDescent="0.3">
      <c r="E873" s="435"/>
    </row>
    <row r="874" spans="5:5" x14ac:dyDescent="0.3">
      <c r="E874" s="435"/>
    </row>
    <row r="875" spans="5:5" x14ac:dyDescent="0.3">
      <c r="E875" s="435"/>
    </row>
    <row r="876" spans="5:5" x14ac:dyDescent="0.3">
      <c r="E876" s="435"/>
    </row>
    <row r="877" spans="5:5" x14ac:dyDescent="0.3">
      <c r="E877" s="435"/>
    </row>
    <row r="878" spans="5:5" x14ac:dyDescent="0.3">
      <c r="E878" s="435"/>
    </row>
    <row r="879" spans="5:5" x14ac:dyDescent="0.3">
      <c r="E879" s="435"/>
    </row>
    <row r="880" spans="5:5" x14ac:dyDescent="0.3">
      <c r="E880" s="435"/>
    </row>
    <row r="881" spans="5:5" x14ac:dyDescent="0.3">
      <c r="E881" s="435"/>
    </row>
    <row r="882" spans="5:5" x14ac:dyDescent="0.3">
      <c r="E882" s="435"/>
    </row>
    <row r="883" spans="5:5" x14ac:dyDescent="0.3">
      <c r="E883" s="435"/>
    </row>
    <row r="884" spans="5:5" x14ac:dyDescent="0.3">
      <c r="E884" s="435"/>
    </row>
    <row r="885" spans="5:5" x14ac:dyDescent="0.3">
      <c r="E885" s="435"/>
    </row>
    <row r="886" spans="5:5" x14ac:dyDescent="0.3">
      <c r="E886" s="435"/>
    </row>
    <row r="887" spans="5:5" x14ac:dyDescent="0.3">
      <c r="E887" s="435"/>
    </row>
    <row r="888" spans="5:5" x14ac:dyDescent="0.3">
      <c r="E888" s="435"/>
    </row>
    <row r="889" spans="5:5" x14ac:dyDescent="0.3">
      <c r="E889" s="435"/>
    </row>
    <row r="890" spans="5:5" x14ac:dyDescent="0.3">
      <c r="E890" s="435"/>
    </row>
    <row r="891" spans="5:5" x14ac:dyDescent="0.3">
      <c r="E891" s="435"/>
    </row>
    <row r="892" spans="5:5" x14ac:dyDescent="0.3">
      <c r="E892" s="435"/>
    </row>
    <row r="893" spans="5:5" x14ac:dyDescent="0.3">
      <c r="E893" s="435"/>
    </row>
    <row r="894" spans="5:5" x14ac:dyDescent="0.3">
      <c r="E894" s="435"/>
    </row>
    <row r="895" spans="5:5" x14ac:dyDescent="0.3">
      <c r="E895" s="435"/>
    </row>
    <row r="896" spans="5:5" x14ac:dyDescent="0.3">
      <c r="E896" s="435"/>
    </row>
    <row r="897" spans="5:5" x14ac:dyDescent="0.3">
      <c r="E897" s="435"/>
    </row>
    <row r="898" spans="5:5" x14ac:dyDescent="0.3">
      <c r="E898" s="435"/>
    </row>
    <row r="899" spans="5:5" x14ac:dyDescent="0.3">
      <c r="E899" s="435"/>
    </row>
    <row r="900" spans="5:5" x14ac:dyDescent="0.3">
      <c r="E900" s="435"/>
    </row>
    <row r="901" spans="5:5" x14ac:dyDescent="0.3">
      <c r="E901" s="435"/>
    </row>
    <row r="902" spans="5:5" x14ac:dyDescent="0.3">
      <c r="E902" s="435"/>
    </row>
    <row r="903" spans="5:5" x14ac:dyDescent="0.3">
      <c r="E903" s="435"/>
    </row>
    <row r="904" spans="5:5" x14ac:dyDescent="0.3">
      <c r="E904" s="435"/>
    </row>
    <row r="905" spans="5:5" x14ac:dyDescent="0.3">
      <c r="E905" s="435"/>
    </row>
    <row r="906" spans="5:5" x14ac:dyDescent="0.3">
      <c r="E906" s="435"/>
    </row>
    <row r="907" spans="5:5" x14ac:dyDescent="0.3">
      <c r="E907" s="435"/>
    </row>
    <row r="908" spans="5:5" x14ac:dyDescent="0.3">
      <c r="E908" s="435"/>
    </row>
    <row r="909" spans="5:5" x14ac:dyDescent="0.3">
      <c r="E909" s="435"/>
    </row>
    <row r="910" spans="5:5" x14ac:dyDescent="0.3">
      <c r="E910" s="435"/>
    </row>
    <row r="911" spans="5:5" x14ac:dyDescent="0.3">
      <c r="E911" s="435"/>
    </row>
    <row r="912" spans="5:5" x14ac:dyDescent="0.3">
      <c r="E912" s="435"/>
    </row>
    <row r="913" spans="5:5" x14ac:dyDescent="0.3">
      <c r="E913" s="435"/>
    </row>
    <row r="914" spans="5:5" x14ac:dyDescent="0.3">
      <c r="E914" s="435"/>
    </row>
    <row r="915" spans="5:5" x14ac:dyDescent="0.3">
      <c r="E915" s="435"/>
    </row>
    <row r="916" spans="5:5" x14ac:dyDescent="0.3">
      <c r="E916" s="435"/>
    </row>
    <row r="917" spans="5:5" x14ac:dyDescent="0.3">
      <c r="E917" s="435"/>
    </row>
    <row r="918" spans="5:5" x14ac:dyDescent="0.3">
      <c r="E918" s="435"/>
    </row>
    <row r="919" spans="5:5" x14ac:dyDescent="0.3">
      <c r="E919" s="435"/>
    </row>
    <row r="920" spans="5:5" x14ac:dyDescent="0.3">
      <c r="E920" s="435"/>
    </row>
    <row r="921" spans="5:5" x14ac:dyDescent="0.3">
      <c r="E921" s="435"/>
    </row>
    <row r="922" spans="5:5" x14ac:dyDescent="0.3">
      <c r="E922" s="435"/>
    </row>
    <row r="923" spans="5:5" x14ac:dyDescent="0.3">
      <c r="E923" s="435"/>
    </row>
    <row r="924" spans="5:5" x14ac:dyDescent="0.3">
      <c r="E924" s="435"/>
    </row>
    <row r="925" spans="5:5" x14ac:dyDescent="0.3">
      <c r="E925" s="435"/>
    </row>
    <row r="926" spans="5:5" x14ac:dyDescent="0.3">
      <c r="E926" s="435"/>
    </row>
    <row r="927" spans="5:5" x14ac:dyDescent="0.3">
      <c r="E927" s="435"/>
    </row>
    <row r="928" spans="5:5" x14ac:dyDescent="0.3">
      <c r="E928" s="435"/>
    </row>
    <row r="929" spans="5:5" x14ac:dyDescent="0.3">
      <c r="E929" s="435"/>
    </row>
    <row r="930" spans="5:5" x14ac:dyDescent="0.3">
      <c r="E930" s="435"/>
    </row>
    <row r="931" spans="5:5" x14ac:dyDescent="0.3">
      <c r="E931" s="435"/>
    </row>
    <row r="932" spans="5:5" x14ac:dyDescent="0.3">
      <c r="E932" s="435"/>
    </row>
    <row r="933" spans="5:5" x14ac:dyDescent="0.3">
      <c r="E933" s="435"/>
    </row>
    <row r="934" spans="5:5" x14ac:dyDescent="0.3">
      <c r="E934" s="435"/>
    </row>
    <row r="935" spans="5:5" x14ac:dyDescent="0.3">
      <c r="E935" s="435"/>
    </row>
    <row r="936" spans="5:5" x14ac:dyDescent="0.3">
      <c r="E936" s="435"/>
    </row>
    <row r="937" spans="5:5" x14ac:dyDescent="0.3">
      <c r="E937" s="435"/>
    </row>
    <row r="938" spans="5:5" x14ac:dyDescent="0.3">
      <c r="E938" s="435"/>
    </row>
    <row r="939" spans="5:5" x14ac:dyDescent="0.3">
      <c r="E939" s="435"/>
    </row>
    <row r="940" spans="5:5" x14ac:dyDescent="0.3">
      <c r="E940" s="435"/>
    </row>
    <row r="941" spans="5:5" x14ac:dyDescent="0.3">
      <c r="E941" s="435"/>
    </row>
    <row r="942" spans="5:5" x14ac:dyDescent="0.3">
      <c r="E942" s="435"/>
    </row>
    <row r="943" spans="5:5" x14ac:dyDescent="0.3">
      <c r="E943" s="435"/>
    </row>
    <row r="944" spans="5:5" x14ac:dyDescent="0.3">
      <c r="E944" s="435"/>
    </row>
    <row r="945" spans="5:5" x14ac:dyDescent="0.3">
      <c r="E945" s="435"/>
    </row>
    <row r="946" spans="5:5" x14ac:dyDescent="0.3">
      <c r="E946" s="435"/>
    </row>
    <row r="947" spans="5:5" x14ac:dyDescent="0.3">
      <c r="E947" s="435"/>
    </row>
    <row r="948" spans="5:5" x14ac:dyDescent="0.3">
      <c r="E948" s="435"/>
    </row>
    <row r="949" spans="5:5" x14ac:dyDescent="0.3">
      <c r="E949" s="435"/>
    </row>
    <row r="950" spans="5:5" x14ac:dyDescent="0.3">
      <c r="E950" s="435"/>
    </row>
    <row r="951" spans="5:5" x14ac:dyDescent="0.3">
      <c r="E951" s="435"/>
    </row>
    <row r="952" spans="5:5" x14ac:dyDescent="0.3">
      <c r="E952" s="435"/>
    </row>
    <row r="953" spans="5:5" x14ac:dyDescent="0.3">
      <c r="E953" s="435"/>
    </row>
    <row r="954" spans="5:5" x14ac:dyDescent="0.3">
      <c r="E954" s="435"/>
    </row>
    <row r="955" spans="5:5" x14ac:dyDescent="0.3">
      <c r="E955" s="435"/>
    </row>
    <row r="956" spans="5:5" x14ac:dyDescent="0.3">
      <c r="E956" s="435"/>
    </row>
    <row r="957" spans="5:5" x14ac:dyDescent="0.3">
      <c r="E957" s="435"/>
    </row>
    <row r="958" spans="5:5" x14ac:dyDescent="0.3">
      <c r="E958" s="435"/>
    </row>
    <row r="959" spans="5:5" x14ac:dyDescent="0.3">
      <c r="E959" s="435"/>
    </row>
    <row r="960" spans="5:5" x14ac:dyDescent="0.3">
      <c r="E960" s="435"/>
    </row>
    <row r="961" spans="5:5" x14ac:dyDescent="0.3">
      <c r="E961" s="435"/>
    </row>
    <row r="962" spans="5:5" x14ac:dyDescent="0.3">
      <c r="E962" s="435"/>
    </row>
    <row r="963" spans="5:5" x14ac:dyDescent="0.3">
      <c r="E963" s="435"/>
    </row>
    <row r="964" spans="5:5" x14ac:dyDescent="0.3">
      <c r="E964" s="435"/>
    </row>
    <row r="965" spans="5:5" x14ac:dyDescent="0.3">
      <c r="E965" s="435"/>
    </row>
    <row r="966" spans="5:5" x14ac:dyDescent="0.3">
      <c r="E966" s="435"/>
    </row>
    <row r="967" spans="5:5" x14ac:dyDescent="0.3">
      <c r="E967" s="435"/>
    </row>
    <row r="968" spans="5:5" x14ac:dyDescent="0.3">
      <c r="E968" s="435"/>
    </row>
    <row r="969" spans="5:5" x14ac:dyDescent="0.3">
      <c r="E969" s="435"/>
    </row>
    <row r="970" spans="5:5" x14ac:dyDescent="0.3">
      <c r="E970" s="435"/>
    </row>
    <row r="971" spans="5:5" x14ac:dyDescent="0.3">
      <c r="E971" s="435"/>
    </row>
    <row r="972" spans="5:5" x14ac:dyDescent="0.3">
      <c r="E972" s="435"/>
    </row>
    <row r="973" spans="5:5" x14ac:dyDescent="0.3">
      <c r="E973" s="435"/>
    </row>
    <row r="974" spans="5:5" x14ac:dyDescent="0.3">
      <c r="E974" s="435"/>
    </row>
    <row r="975" spans="5:5" x14ac:dyDescent="0.3">
      <c r="E975" s="435"/>
    </row>
    <row r="976" spans="5:5" x14ac:dyDescent="0.3">
      <c r="E976" s="435"/>
    </row>
    <row r="977" spans="5:5" x14ac:dyDescent="0.3">
      <c r="E977" s="435"/>
    </row>
    <row r="978" spans="5:5" x14ac:dyDescent="0.3">
      <c r="E978" s="435"/>
    </row>
    <row r="979" spans="5:5" x14ac:dyDescent="0.3">
      <c r="E979" s="435"/>
    </row>
    <row r="980" spans="5:5" x14ac:dyDescent="0.3">
      <c r="E980" s="435"/>
    </row>
    <row r="981" spans="5:5" x14ac:dyDescent="0.3">
      <c r="E981" s="435"/>
    </row>
    <row r="982" spans="5:5" x14ac:dyDescent="0.3">
      <c r="E982" s="435"/>
    </row>
    <row r="983" spans="5:5" x14ac:dyDescent="0.3">
      <c r="E983" s="435"/>
    </row>
    <row r="984" spans="5:5" x14ac:dyDescent="0.3">
      <c r="E984" s="435"/>
    </row>
    <row r="985" spans="5:5" x14ac:dyDescent="0.3">
      <c r="E985" s="435"/>
    </row>
    <row r="986" spans="5:5" x14ac:dyDescent="0.3">
      <c r="E986" s="435"/>
    </row>
    <row r="987" spans="5:5" x14ac:dyDescent="0.3">
      <c r="E987" s="435"/>
    </row>
    <row r="988" spans="5:5" x14ac:dyDescent="0.3">
      <c r="E988" s="435"/>
    </row>
    <row r="989" spans="5:5" x14ac:dyDescent="0.3">
      <c r="E989" s="435"/>
    </row>
    <row r="990" spans="5:5" x14ac:dyDescent="0.3">
      <c r="E990" s="435"/>
    </row>
    <row r="991" spans="5:5" x14ac:dyDescent="0.3">
      <c r="E991" s="435"/>
    </row>
    <row r="992" spans="5:5" x14ac:dyDescent="0.3">
      <c r="E992" s="435"/>
    </row>
    <row r="993" spans="5:5" x14ac:dyDescent="0.3">
      <c r="E993" s="435"/>
    </row>
    <row r="994" spans="5:5" x14ac:dyDescent="0.3">
      <c r="E994" s="435"/>
    </row>
    <row r="995" spans="5:5" x14ac:dyDescent="0.3">
      <c r="E995" s="435"/>
    </row>
    <row r="996" spans="5:5" x14ac:dyDescent="0.3">
      <c r="E996" s="435"/>
    </row>
    <row r="997" spans="5:5" x14ac:dyDescent="0.3">
      <c r="E997" s="435"/>
    </row>
    <row r="998" spans="5:5" x14ac:dyDescent="0.3">
      <c r="E998" s="435"/>
    </row>
    <row r="999" spans="5:5" x14ac:dyDescent="0.3">
      <c r="E999" s="435"/>
    </row>
    <row r="1000" spans="5:5" x14ac:dyDescent="0.3">
      <c r="E1000" s="435"/>
    </row>
    <row r="1001" spans="5:5" x14ac:dyDescent="0.3">
      <c r="E1001" s="435"/>
    </row>
    <row r="1002" spans="5:5" x14ac:dyDescent="0.3">
      <c r="E1002" s="435"/>
    </row>
    <row r="1003" spans="5:5" x14ac:dyDescent="0.3">
      <c r="E1003" s="435"/>
    </row>
    <row r="1004" spans="5:5" x14ac:dyDescent="0.3">
      <c r="E1004" s="435"/>
    </row>
    <row r="1005" spans="5:5" x14ac:dyDescent="0.3">
      <c r="E1005" s="435"/>
    </row>
    <row r="1006" spans="5:5" x14ac:dyDescent="0.3">
      <c r="E1006" s="435"/>
    </row>
    <row r="1007" spans="5:5" x14ac:dyDescent="0.3">
      <c r="E1007" s="435"/>
    </row>
    <row r="1008" spans="5:5" x14ac:dyDescent="0.3">
      <c r="E1008" s="435"/>
    </row>
    <row r="1009" spans="5:5" x14ac:dyDescent="0.3">
      <c r="E1009" s="435"/>
    </row>
    <row r="1010" spans="5:5" x14ac:dyDescent="0.3">
      <c r="E1010" s="435"/>
    </row>
    <row r="1011" spans="5:5" x14ac:dyDescent="0.3">
      <c r="E1011" s="435"/>
    </row>
    <row r="1012" spans="5:5" x14ac:dyDescent="0.3">
      <c r="E1012" s="435"/>
    </row>
    <row r="1013" spans="5:5" x14ac:dyDescent="0.3">
      <c r="E1013" s="435"/>
    </row>
    <row r="1014" spans="5:5" x14ac:dyDescent="0.3">
      <c r="E1014" s="435"/>
    </row>
    <row r="1015" spans="5:5" x14ac:dyDescent="0.3">
      <c r="E1015" s="435"/>
    </row>
    <row r="1016" spans="5:5" x14ac:dyDescent="0.3">
      <c r="E1016" s="435"/>
    </row>
    <row r="1017" spans="5:5" x14ac:dyDescent="0.3">
      <c r="E1017" s="435"/>
    </row>
    <row r="1018" spans="5:5" x14ac:dyDescent="0.3">
      <c r="E1018" s="435"/>
    </row>
    <row r="1019" spans="5:5" x14ac:dyDescent="0.3">
      <c r="E1019" s="435"/>
    </row>
    <row r="1020" spans="5:5" x14ac:dyDescent="0.3">
      <c r="E1020" s="435"/>
    </row>
    <row r="1021" spans="5:5" x14ac:dyDescent="0.3">
      <c r="E1021" s="435"/>
    </row>
    <row r="1022" spans="5:5" x14ac:dyDescent="0.3">
      <c r="E1022" s="435"/>
    </row>
    <row r="1023" spans="5:5" x14ac:dyDescent="0.3">
      <c r="E1023" s="435"/>
    </row>
    <row r="1024" spans="5:5" x14ac:dyDescent="0.3">
      <c r="E1024" s="435"/>
    </row>
    <row r="1025" spans="5:5" x14ac:dyDescent="0.3">
      <c r="E1025" s="435"/>
    </row>
    <row r="1026" spans="5:5" x14ac:dyDescent="0.3">
      <c r="E1026" s="435"/>
    </row>
    <row r="1027" spans="5:5" x14ac:dyDescent="0.3">
      <c r="E1027" s="435"/>
    </row>
    <row r="1028" spans="5:5" x14ac:dyDescent="0.3">
      <c r="E1028" s="435"/>
    </row>
    <row r="1029" spans="5:5" x14ac:dyDescent="0.3">
      <c r="E1029" s="435"/>
    </row>
    <row r="1030" spans="5:5" x14ac:dyDescent="0.3">
      <c r="E1030" s="435"/>
    </row>
    <row r="1031" spans="5:5" x14ac:dyDescent="0.3">
      <c r="E1031" s="435"/>
    </row>
    <row r="1032" spans="5:5" x14ac:dyDescent="0.3">
      <c r="E1032" s="435"/>
    </row>
    <row r="1033" spans="5:5" x14ac:dyDescent="0.3">
      <c r="E1033" s="435"/>
    </row>
    <row r="1034" spans="5:5" x14ac:dyDescent="0.3">
      <c r="E1034" s="435"/>
    </row>
    <row r="1035" spans="5:5" x14ac:dyDescent="0.3">
      <c r="E1035" s="435"/>
    </row>
    <row r="1036" spans="5:5" x14ac:dyDescent="0.3">
      <c r="E1036" s="435"/>
    </row>
    <row r="1037" spans="5:5" x14ac:dyDescent="0.3">
      <c r="E1037" s="435"/>
    </row>
    <row r="1038" spans="5:5" x14ac:dyDescent="0.3">
      <c r="E1038" s="435"/>
    </row>
    <row r="1039" spans="5:5" x14ac:dyDescent="0.3">
      <c r="E1039" s="435"/>
    </row>
    <row r="1040" spans="5:5" x14ac:dyDescent="0.3">
      <c r="E1040" s="435"/>
    </row>
    <row r="1041" spans="5:5" x14ac:dyDescent="0.3">
      <c r="E1041" s="435"/>
    </row>
    <row r="1042" spans="5:5" x14ac:dyDescent="0.3">
      <c r="E1042" s="435"/>
    </row>
    <row r="1043" spans="5:5" x14ac:dyDescent="0.3">
      <c r="E1043" s="435"/>
    </row>
    <row r="1044" spans="5:5" x14ac:dyDescent="0.3">
      <c r="E1044" s="435"/>
    </row>
    <row r="1045" spans="5:5" x14ac:dyDescent="0.3">
      <c r="E1045" s="435"/>
    </row>
    <row r="1046" spans="5:5" x14ac:dyDescent="0.3">
      <c r="E1046" s="435"/>
    </row>
    <row r="1047" spans="5:5" x14ac:dyDescent="0.3">
      <c r="E1047" s="435"/>
    </row>
    <row r="1048" spans="5:5" x14ac:dyDescent="0.3">
      <c r="E1048" s="435"/>
    </row>
    <row r="1049" spans="5:5" x14ac:dyDescent="0.3">
      <c r="E1049" s="435"/>
    </row>
    <row r="1050" spans="5:5" x14ac:dyDescent="0.3">
      <c r="E1050" s="435"/>
    </row>
    <row r="1051" spans="5:5" x14ac:dyDescent="0.3">
      <c r="E1051" s="435"/>
    </row>
    <row r="1052" spans="5:5" x14ac:dyDescent="0.3">
      <c r="E1052" s="435"/>
    </row>
    <row r="1053" spans="5:5" x14ac:dyDescent="0.3">
      <c r="E1053" s="435"/>
    </row>
    <row r="1054" spans="5:5" x14ac:dyDescent="0.3">
      <c r="E1054" s="435"/>
    </row>
    <row r="1055" spans="5:5" x14ac:dyDescent="0.3">
      <c r="E1055" s="435"/>
    </row>
    <row r="1056" spans="5:5" x14ac:dyDescent="0.3">
      <c r="E1056" s="435"/>
    </row>
    <row r="1057" spans="5:5" x14ac:dyDescent="0.3">
      <c r="E1057" s="435"/>
    </row>
    <row r="1058" spans="5:5" x14ac:dyDescent="0.3">
      <c r="E1058" s="435"/>
    </row>
    <row r="1059" spans="5:5" x14ac:dyDescent="0.3">
      <c r="E1059" s="435"/>
    </row>
    <row r="1060" spans="5:5" x14ac:dyDescent="0.3">
      <c r="E1060" s="435"/>
    </row>
    <row r="1061" spans="5:5" x14ac:dyDescent="0.3">
      <c r="E1061" s="435"/>
    </row>
    <row r="1062" spans="5:5" x14ac:dyDescent="0.3">
      <c r="E1062" s="435"/>
    </row>
    <row r="1063" spans="5:5" x14ac:dyDescent="0.3">
      <c r="E1063" s="435"/>
    </row>
    <row r="1064" spans="5:5" x14ac:dyDescent="0.3">
      <c r="E1064" s="435"/>
    </row>
    <row r="1065" spans="5:5" x14ac:dyDescent="0.3">
      <c r="E1065" s="435"/>
    </row>
    <row r="1066" spans="5:5" x14ac:dyDescent="0.3">
      <c r="E1066" s="435"/>
    </row>
    <row r="1067" spans="5:5" x14ac:dyDescent="0.3">
      <c r="E1067" s="435"/>
    </row>
    <row r="1068" spans="5:5" x14ac:dyDescent="0.3">
      <c r="E1068" s="435"/>
    </row>
    <row r="1069" spans="5:5" x14ac:dyDescent="0.3">
      <c r="E1069" s="435"/>
    </row>
    <row r="1070" spans="5:5" x14ac:dyDescent="0.3">
      <c r="E1070" s="435"/>
    </row>
    <row r="1071" spans="5:5" x14ac:dyDescent="0.3">
      <c r="E1071" s="435"/>
    </row>
    <row r="1072" spans="5:5" x14ac:dyDescent="0.3">
      <c r="E1072" s="435"/>
    </row>
    <row r="1073" spans="5:5" x14ac:dyDescent="0.3">
      <c r="E1073" s="435"/>
    </row>
    <row r="1074" spans="5:5" x14ac:dyDescent="0.3">
      <c r="E1074" s="435"/>
    </row>
    <row r="1075" spans="5:5" x14ac:dyDescent="0.3">
      <c r="E1075" s="435"/>
    </row>
    <row r="1076" spans="5:5" x14ac:dyDescent="0.3">
      <c r="E1076" s="435"/>
    </row>
    <row r="1077" spans="5:5" x14ac:dyDescent="0.3">
      <c r="E1077" s="435"/>
    </row>
    <row r="1078" spans="5:5" x14ac:dyDescent="0.3">
      <c r="E1078" s="435"/>
    </row>
    <row r="1079" spans="5:5" x14ac:dyDescent="0.3">
      <c r="E1079" s="435"/>
    </row>
    <row r="1080" spans="5:5" x14ac:dyDescent="0.3">
      <c r="E1080" s="435"/>
    </row>
    <row r="1081" spans="5:5" x14ac:dyDescent="0.3">
      <c r="E1081" s="435"/>
    </row>
    <row r="1082" spans="5:5" x14ac:dyDescent="0.3">
      <c r="E1082" s="435"/>
    </row>
    <row r="1083" spans="5:5" x14ac:dyDescent="0.3">
      <c r="E1083" s="435"/>
    </row>
    <row r="1084" spans="5:5" x14ac:dyDescent="0.3">
      <c r="E1084" s="435"/>
    </row>
    <row r="1085" spans="5:5" x14ac:dyDescent="0.3">
      <c r="E1085" s="435"/>
    </row>
    <row r="1086" spans="5:5" x14ac:dyDescent="0.3">
      <c r="E1086" s="435"/>
    </row>
    <row r="1087" spans="5:5" x14ac:dyDescent="0.3">
      <c r="E1087" s="435"/>
    </row>
    <row r="1088" spans="5:5" x14ac:dyDescent="0.3">
      <c r="E1088" s="435"/>
    </row>
    <row r="1089" spans="5:5" x14ac:dyDescent="0.3">
      <c r="E1089" s="435"/>
    </row>
    <row r="1090" spans="5:5" x14ac:dyDescent="0.3">
      <c r="E1090" s="435"/>
    </row>
    <row r="1091" spans="5:5" x14ac:dyDescent="0.3">
      <c r="E1091" s="435"/>
    </row>
    <row r="1092" spans="5:5" x14ac:dyDescent="0.3">
      <c r="E1092" s="435"/>
    </row>
    <row r="1093" spans="5:5" x14ac:dyDescent="0.3">
      <c r="E1093" s="435"/>
    </row>
    <row r="1094" spans="5:5" x14ac:dyDescent="0.3">
      <c r="E1094" s="435"/>
    </row>
    <row r="1095" spans="5:5" x14ac:dyDescent="0.3">
      <c r="E1095" s="435"/>
    </row>
    <row r="1096" spans="5:5" x14ac:dyDescent="0.3">
      <c r="E1096" s="435"/>
    </row>
    <row r="1097" spans="5:5" x14ac:dyDescent="0.3">
      <c r="E1097" s="435"/>
    </row>
    <row r="1098" spans="5:5" x14ac:dyDescent="0.3">
      <c r="E1098" s="435"/>
    </row>
    <row r="1099" spans="5:5" x14ac:dyDescent="0.3">
      <c r="E1099" s="435"/>
    </row>
    <row r="1100" spans="5:5" x14ac:dyDescent="0.3">
      <c r="E1100" s="435"/>
    </row>
    <row r="1101" spans="5:5" x14ac:dyDescent="0.3">
      <c r="E1101" s="435"/>
    </row>
    <row r="1102" spans="5:5" x14ac:dyDescent="0.3">
      <c r="E1102" s="435"/>
    </row>
    <row r="1103" spans="5:5" x14ac:dyDescent="0.3">
      <c r="E1103" s="435"/>
    </row>
    <row r="1104" spans="5:5" x14ac:dyDescent="0.3">
      <c r="E1104" s="435"/>
    </row>
    <row r="1105" spans="5:5" x14ac:dyDescent="0.3">
      <c r="E1105" s="435"/>
    </row>
    <row r="1106" spans="5:5" x14ac:dyDescent="0.3">
      <c r="E1106" s="435"/>
    </row>
    <row r="1107" spans="5:5" x14ac:dyDescent="0.3">
      <c r="E1107" s="435"/>
    </row>
    <row r="1108" spans="5:5" x14ac:dyDescent="0.3">
      <c r="E1108" s="435"/>
    </row>
    <row r="1109" spans="5:5" x14ac:dyDescent="0.3">
      <c r="E1109" s="435"/>
    </row>
    <row r="1110" spans="5:5" x14ac:dyDescent="0.3">
      <c r="E1110" s="435"/>
    </row>
    <row r="1111" spans="5:5" x14ac:dyDescent="0.3">
      <c r="E1111" s="435"/>
    </row>
    <row r="1112" spans="5:5" x14ac:dyDescent="0.3">
      <c r="E1112" s="435"/>
    </row>
    <row r="1113" spans="5:5" x14ac:dyDescent="0.3">
      <c r="E1113" s="435"/>
    </row>
    <row r="1114" spans="5:5" x14ac:dyDescent="0.3">
      <c r="E1114" s="435"/>
    </row>
    <row r="1115" spans="5:5" x14ac:dyDescent="0.3">
      <c r="E1115" s="435"/>
    </row>
    <row r="1116" spans="5:5" x14ac:dyDescent="0.3">
      <c r="E1116" s="435"/>
    </row>
    <row r="1117" spans="5:5" x14ac:dyDescent="0.3">
      <c r="E1117" s="435"/>
    </row>
    <row r="1118" spans="5:5" x14ac:dyDescent="0.3">
      <c r="E1118" s="435"/>
    </row>
    <row r="1119" spans="5:5" x14ac:dyDescent="0.3">
      <c r="E1119" s="435"/>
    </row>
    <row r="1120" spans="5:5" x14ac:dyDescent="0.3">
      <c r="E1120" s="435"/>
    </row>
    <row r="1121" spans="5:5" x14ac:dyDescent="0.3">
      <c r="E1121" s="435"/>
    </row>
    <row r="1122" spans="5:5" x14ac:dyDescent="0.3">
      <c r="E1122" s="435"/>
    </row>
    <row r="1123" spans="5:5" x14ac:dyDescent="0.3">
      <c r="E1123" s="435"/>
    </row>
    <row r="1124" spans="5:5" x14ac:dyDescent="0.3">
      <c r="E1124" s="435"/>
    </row>
    <row r="1125" spans="5:5" x14ac:dyDescent="0.3">
      <c r="E1125" s="435"/>
    </row>
    <row r="1126" spans="5:5" x14ac:dyDescent="0.3">
      <c r="E1126" s="435"/>
    </row>
    <row r="1127" spans="5:5" x14ac:dyDescent="0.3">
      <c r="E1127" s="435"/>
    </row>
    <row r="1128" spans="5:5" x14ac:dyDescent="0.3">
      <c r="E1128" s="435"/>
    </row>
    <row r="1129" spans="5:5" x14ac:dyDescent="0.3">
      <c r="E1129" s="435"/>
    </row>
    <row r="1130" spans="5:5" x14ac:dyDescent="0.3">
      <c r="E1130" s="435"/>
    </row>
    <row r="1131" spans="5:5" x14ac:dyDescent="0.3">
      <c r="E1131" s="435"/>
    </row>
    <row r="1132" spans="5:5" x14ac:dyDescent="0.3">
      <c r="E1132" s="435"/>
    </row>
    <row r="1133" spans="5:5" x14ac:dyDescent="0.3">
      <c r="E1133" s="435"/>
    </row>
    <row r="1134" spans="5:5" x14ac:dyDescent="0.3">
      <c r="E1134" s="435"/>
    </row>
    <row r="1135" spans="5:5" x14ac:dyDescent="0.3">
      <c r="E1135" s="435"/>
    </row>
    <row r="1136" spans="5:5" x14ac:dyDescent="0.3">
      <c r="E1136" s="435"/>
    </row>
    <row r="1137" spans="5:5" x14ac:dyDescent="0.3">
      <c r="E1137" s="435"/>
    </row>
    <row r="1138" spans="5:5" x14ac:dyDescent="0.3">
      <c r="E1138" s="435"/>
    </row>
    <row r="1139" spans="5:5" x14ac:dyDescent="0.3">
      <c r="E1139" s="435"/>
    </row>
    <row r="1140" spans="5:5" x14ac:dyDescent="0.3">
      <c r="E1140" s="435"/>
    </row>
    <row r="1141" spans="5:5" x14ac:dyDescent="0.3">
      <c r="E1141" s="435"/>
    </row>
    <row r="1142" spans="5:5" x14ac:dyDescent="0.3">
      <c r="E1142" s="435"/>
    </row>
    <row r="1143" spans="5:5" x14ac:dyDescent="0.3">
      <c r="E1143" s="435"/>
    </row>
    <row r="1144" spans="5:5" x14ac:dyDescent="0.3">
      <c r="E1144" s="435"/>
    </row>
    <row r="1145" spans="5:5" x14ac:dyDescent="0.3">
      <c r="E1145" s="435"/>
    </row>
    <row r="1146" spans="5:5" x14ac:dyDescent="0.3">
      <c r="E1146" s="435"/>
    </row>
    <row r="1147" spans="5:5" x14ac:dyDescent="0.3">
      <c r="E1147" s="435"/>
    </row>
    <row r="1148" spans="5:5" x14ac:dyDescent="0.3">
      <c r="E1148" s="435"/>
    </row>
    <row r="1149" spans="5:5" x14ac:dyDescent="0.3">
      <c r="E1149" s="435"/>
    </row>
    <row r="1150" spans="5:5" x14ac:dyDescent="0.3">
      <c r="E1150" s="435"/>
    </row>
    <row r="1151" spans="5:5" x14ac:dyDescent="0.3">
      <c r="E1151" s="435"/>
    </row>
    <row r="1152" spans="5:5" x14ac:dyDescent="0.3">
      <c r="E1152" s="435"/>
    </row>
    <row r="1153" spans="5:5" x14ac:dyDescent="0.3">
      <c r="E1153" s="435"/>
    </row>
    <row r="1154" spans="5:5" x14ac:dyDescent="0.3">
      <c r="E1154" s="435"/>
    </row>
    <row r="1155" spans="5:5" x14ac:dyDescent="0.3">
      <c r="E1155" s="435"/>
    </row>
    <row r="1156" spans="5:5" x14ac:dyDescent="0.3">
      <c r="E1156" s="435"/>
    </row>
    <row r="1157" spans="5:5" x14ac:dyDescent="0.3">
      <c r="E1157" s="435"/>
    </row>
    <row r="1158" spans="5:5" x14ac:dyDescent="0.3">
      <c r="E1158" s="435"/>
    </row>
    <row r="1159" spans="5:5" x14ac:dyDescent="0.3">
      <c r="E1159" s="435"/>
    </row>
    <row r="1160" spans="5:5" x14ac:dyDescent="0.3">
      <c r="E1160" s="435"/>
    </row>
    <row r="1161" spans="5:5" x14ac:dyDescent="0.3">
      <c r="E1161" s="435"/>
    </row>
    <row r="1162" spans="5:5" x14ac:dyDescent="0.3">
      <c r="E1162" s="435"/>
    </row>
    <row r="1163" spans="5:5" x14ac:dyDescent="0.3">
      <c r="E1163" s="435"/>
    </row>
    <row r="1164" spans="5:5" x14ac:dyDescent="0.3">
      <c r="E1164" s="435"/>
    </row>
    <row r="1165" spans="5:5" x14ac:dyDescent="0.3">
      <c r="E1165" s="435"/>
    </row>
    <row r="1166" spans="5:5" x14ac:dyDescent="0.3">
      <c r="E1166" s="435"/>
    </row>
    <row r="1167" spans="5:5" x14ac:dyDescent="0.3">
      <c r="E1167" s="435"/>
    </row>
    <row r="1168" spans="5:5" x14ac:dyDescent="0.3">
      <c r="E1168" s="435"/>
    </row>
    <row r="1169" spans="5:5" x14ac:dyDescent="0.3">
      <c r="E1169" s="435"/>
    </row>
    <row r="1170" spans="5:5" x14ac:dyDescent="0.3">
      <c r="E1170" s="435"/>
    </row>
    <row r="1171" spans="5:5" x14ac:dyDescent="0.3">
      <c r="E1171" s="435"/>
    </row>
    <row r="1172" spans="5:5" x14ac:dyDescent="0.3">
      <c r="E1172" s="435"/>
    </row>
    <row r="1173" spans="5:5" x14ac:dyDescent="0.3">
      <c r="E1173" s="435"/>
    </row>
    <row r="1174" spans="5:5" x14ac:dyDescent="0.3">
      <c r="E1174" s="435"/>
    </row>
    <row r="1175" spans="5:5" x14ac:dyDescent="0.3">
      <c r="E1175" s="435"/>
    </row>
    <row r="1176" spans="5:5" x14ac:dyDescent="0.3">
      <c r="E1176" s="435"/>
    </row>
    <row r="1177" spans="5:5" x14ac:dyDescent="0.3">
      <c r="E1177" s="435"/>
    </row>
    <row r="1178" spans="5:5" x14ac:dyDescent="0.3">
      <c r="E1178" s="435"/>
    </row>
    <row r="1179" spans="5:5" x14ac:dyDescent="0.3">
      <c r="E1179" s="435"/>
    </row>
    <row r="1180" spans="5:5" x14ac:dyDescent="0.3">
      <c r="E1180" s="435"/>
    </row>
    <row r="1181" spans="5:5" x14ac:dyDescent="0.3">
      <c r="E1181" s="435"/>
    </row>
    <row r="1182" spans="5:5" x14ac:dyDescent="0.3">
      <c r="E1182" s="435"/>
    </row>
    <row r="1183" spans="5:5" x14ac:dyDescent="0.3">
      <c r="E1183" s="435"/>
    </row>
    <row r="1184" spans="5:5" x14ac:dyDescent="0.3">
      <c r="E1184" s="435"/>
    </row>
    <row r="1185" spans="5:5" x14ac:dyDescent="0.3">
      <c r="E1185" s="435"/>
    </row>
    <row r="1186" spans="5:5" x14ac:dyDescent="0.3">
      <c r="E1186" s="435"/>
    </row>
    <row r="1187" spans="5:5" x14ac:dyDescent="0.3">
      <c r="E1187" s="435"/>
    </row>
    <row r="1188" spans="5:5" x14ac:dyDescent="0.3">
      <c r="E1188" s="435"/>
    </row>
    <row r="1189" spans="5:5" x14ac:dyDescent="0.3">
      <c r="E1189" s="435"/>
    </row>
    <row r="1190" spans="5:5" x14ac:dyDescent="0.3">
      <c r="E1190" s="435"/>
    </row>
    <row r="1191" spans="5:5" x14ac:dyDescent="0.3">
      <c r="E1191" s="435"/>
    </row>
    <row r="1192" spans="5:5" x14ac:dyDescent="0.3">
      <c r="E1192" s="435"/>
    </row>
    <row r="1193" spans="5:5" x14ac:dyDescent="0.3">
      <c r="E1193" s="435"/>
    </row>
    <row r="1194" spans="5:5" x14ac:dyDescent="0.3">
      <c r="E1194" s="435"/>
    </row>
    <row r="1195" spans="5:5" x14ac:dyDescent="0.3">
      <c r="E1195" s="435"/>
    </row>
    <row r="1196" spans="5:5" x14ac:dyDescent="0.3">
      <c r="E1196" s="435"/>
    </row>
    <row r="1197" spans="5:5" x14ac:dyDescent="0.3">
      <c r="E1197" s="435"/>
    </row>
    <row r="1198" spans="5:5" x14ac:dyDescent="0.3">
      <c r="E1198" s="435"/>
    </row>
    <row r="1199" spans="5:5" x14ac:dyDescent="0.3">
      <c r="E1199" s="435"/>
    </row>
    <row r="1200" spans="5:5" x14ac:dyDescent="0.3">
      <c r="E1200" s="435"/>
    </row>
    <row r="1201" spans="5:5" x14ac:dyDescent="0.3">
      <c r="E1201" s="435"/>
    </row>
    <row r="1202" spans="5:5" x14ac:dyDescent="0.3">
      <c r="E1202" s="435"/>
    </row>
    <row r="1203" spans="5:5" x14ac:dyDescent="0.3">
      <c r="E1203" s="435"/>
    </row>
    <row r="1204" spans="5:5" x14ac:dyDescent="0.3">
      <c r="E1204" s="435"/>
    </row>
    <row r="1205" spans="5:5" x14ac:dyDescent="0.3">
      <c r="E1205" s="435"/>
    </row>
    <row r="1206" spans="5:5" x14ac:dyDescent="0.3">
      <c r="E1206" s="435"/>
    </row>
    <row r="1207" spans="5:5" x14ac:dyDescent="0.3">
      <c r="E1207" s="435"/>
    </row>
    <row r="1208" spans="5:5" x14ac:dyDescent="0.3">
      <c r="E1208" s="435"/>
    </row>
    <row r="1209" spans="5:5" x14ac:dyDescent="0.3">
      <c r="E1209" s="435"/>
    </row>
    <row r="1210" spans="5:5" x14ac:dyDescent="0.3">
      <c r="E1210" s="435"/>
    </row>
    <row r="1211" spans="5:5" x14ac:dyDescent="0.3">
      <c r="E1211" s="435"/>
    </row>
    <row r="1212" spans="5:5" x14ac:dyDescent="0.3">
      <c r="E1212" s="435"/>
    </row>
    <row r="1213" spans="5:5" x14ac:dyDescent="0.3">
      <c r="E1213" s="435"/>
    </row>
    <row r="1214" spans="5:5" x14ac:dyDescent="0.3">
      <c r="E1214" s="435"/>
    </row>
    <row r="1215" spans="5:5" x14ac:dyDescent="0.3">
      <c r="E1215" s="435"/>
    </row>
    <row r="1216" spans="5:5" x14ac:dyDescent="0.3">
      <c r="E1216" s="435"/>
    </row>
    <row r="1217" spans="5:5" x14ac:dyDescent="0.3">
      <c r="E1217" s="435"/>
    </row>
    <row r="1218" spans="5:5" x14ac:dyDescent="0.3">
      <c r="E1218" s="435"/>
    </row>
    <row r="1219" spans="5:5" x14ac:dyDescent="0.3">
      <c r="E1219" s="435"/>
    </row>
    <row r="1220" spans="5:5" x14ac:dyDescent="0.3">
      <c r="E1220" s="435"/>
    </row>
    <row r="1221" spans="5:5" x14ac:dyDescent="0.3">
      <c r="E1221" s="435"/>
    </row>
    <row r="1222" spans="5:5" x14ac:dyDescent="0.3">
      <c r="E1222" s="435"/>
    </row>
    <row r="1223" spans="5:5" x14ac:dyDescent="0.3">
      <c r="E1223" s="435"/>
    </row>
    <row r="1224" spans="5:5" x14ac:dyDescent="0.3">
      <c r="E1224" s="435"/>
    </row>
    <row r="1225" spans="5:5" x14ac:dyDescent="0.3">
      <c r="E1225" s="435"/>
    </row>
    <row r="1226" spans="5:5" x14ac:dyDescent="0.3">
      <c r="E1226" s="435"/>
    </row>
    <row r="1227" spans="5:5" x14ac:dyDescent="0.3">
      <c r="E1227" s="435"/>
    </row>
    <row r="1228" spans="5:5" x14ac:dyDescent="0.3">
      <c r="E1228" s="435"/>
    </row>
    <row r="1229" spans="5:5" x14ac:dyDescent="0.3">
      <c r="E1229" s="435"/>
    </row>
    <row r="1230" spans="5:5" x14ac:dyDescent="0.3">
      <c r="E1230" s="435"/>
    </row>
    <row r="1231" spans="5:5" x14ac:dyDescent="0.3">
      <c r="E1231" s="435"/>
    </row>
    <row r="1232" spans="5:5" x14ac:dyDescent="0.3">
      <c r="E1232" s="435"/>
    </row>
    <row r="1233" spans="5:5" x14ac:dyDescent="0.3">
      <c r="E1233" s="435"/>
    </row>
    <row r="1234" spans="5:5" x14ac:dyDescent="0.3">
      <c r="E1234" s="435"/>
    </row>
    <row r="1235" spans="5:5" x14ac:dyDescent="0.3">
      <c r="E1235" s="435"/>
    </row>
    <row r="1236" spans="5:5" x14ac:dyDescent="0.3">
      <c r="E1236" s="435"/>
    </row>
    <row r="1237" spans="5:5" x14ac:dyDescent="0.3">
      <c r="E1237" s="435"/>
    </row>
    <row r="1238" spans="5:5" x14ac:dyDescent="0.3">
      <c r="E1238" s="435"/>
    </row>
    <row r="1239" spans="5:5" x14ac:dyDescent="0.3">
      <c r="E1239" s="435"/>
    </row>
    <row r="1240" spans="5:5" x14ac:dyDescent="0.3">
      <c r="E1240" s="435"/>
    </row>
    <row r="1241" spans="5:5" x14ac:dyDescent="0.3">
      <c r="E1241" s="435"/>
    </row>
    <row r="1242" spans="5:5" x14ac:dyDescent="0.3">
      <c r="E1242" s="435"/>
    </row>
    <row r="1243" spans="5:5" x14ac:dyDescent="0.3">
      <c r="E1243" s="435"/>
    </row>
    <row r="1244" spans="5:5" x14ac:dyDescent="0.3">
      <c r="E1244" s="435"/>
    </row>
    <row r="1245" spans="5:5" x14ac:dyDescent="0.3">
      <c r="E1245" s="435"/>
    </row>
    <row r="1246" spans="5:5" x14ac:dyDescent="0.3">
      <c r="E1246" s="435"/>
    </row>
    <row r="1247" spans="5:5" x14ac:dyDescent="0.3">
      <c r="E1247" s="435"/>
    </row>
    <row r="1248" spans="5:5" x14ac:dyDescent="0.3">
      <c r="E1248" s="435"/>
    </row>
    <row r="1249" spans="5:5" x14ac:dyDescent="0.3">
      <c r="E1249" s="435"/>
    </row>
    <row r="1250" spans="5:5" x14ac:dyDescent="0.3">
      <c r="E1250" s="435"/>
    </row>
    <row r="1251" spans="5:5" x14ac:dyDescent="0.3">
      <c r="E1251" s="435"/>
    </row>
    <row r="1252" spans="5:5" x14ac:dyDescent="0.3">
      <c r="E1252" s="435"/>
    </row>
    <row r="1253" spans="5:5" x14ac:dyDescent="0.3">
      <c r="E1253" s="435"/>
    </row>
    <row r="1254" spans="5:5" x14ac:dyDescent="0.3">
      <c r="E1254" s="435"/>
    </row>
    <row r="1255" spans="5:5" x14ac:dyDescent="0.3">
      <c r="E1255" s="435"/>
    </row>
    <row r="1256" spans="5:5" x14ac:dyDescent="0.3">
      <c r="E1256" s="435"/>
    </row>
    <row r="1257" spans="5:5" x14ac:dyDescent="0.3">
      <c r="E1257" s="435"/>
    </row>
    <row r="1258" spans="5:5" x14ac:dyDescent="0.3">
      <c r="E1258" s="435"/>
    </row>
    <row r="1259" spans="5:5" x14ac:dyDescent="0.3">
      <c r="E1259" s="435"/>
    </row>
    <row r="1260" spans="5:5" x14ac:dyDescent="0.3">
      <c r="E1260" s="435"/>
    </row>
    <row r="1261" spans="5:5" x14ac:dyDescent="0.3">
      <c r="E1261" s="435"/>
    </row>
    <row r="1262" spans="5:5" x14ac:dyDescent="0.3">
      <c r="E1262" s="435"/>
    </row>
    <row r="1263" spans="5:5" x14ac:dyDescent="0.3">
      <c r="E1263" s="435"/>
    </row>
    <row r="1264" spans="5:5" x14ac:dyDescent="0.3">
      <c r="E1264" s="435"/>
    </row>
    <row r="1265" spans="5:5" x14ac:dyDescent="0.3">
      <c r="E1265" s="435"/>
    </row>
    <row r="1266" spans="5:5" x14ac:dyDescent="0.3">
      <c r="E1266" s="435"/>
    </row>
    <row r="1267" spans="5:5" x14ac:dyDescent="0.3">
      <c r="E1267" s="435"/>
    </row>
    <row r="1268" spans="5:5" x14ac:dyDescent="0.3">
      <c r="E1268" s="435"/>
    </row>
    <row r="1269" spans="5:5" x14ac:dyDescent="0.3">
      <c r="E1269" s="435"/>
    </row>
    <row r="1270" spans="5:5" x14ac:dyDescent="0.3">
      <c r="E1270" s="435"/>
    </row>
    <row r="1271" spans="5:5" x14ac:dyDescent="0.3">
      <c r="E1271" s="435"/>
    </row>
    <row r="1272" spans="5:5" x14ac:dyDescent="0.3">
      <c r="E1272" s="435"/>
    </row>
  </sheetData>
  <sortState xmlns:xlrd2="http://schemas.microsoft.com/office/spreadsheetml/2017/richdata2" ref="A2:AA711">
    <sortCondition ref="B2:B711"/>
    <sortCondition ref="D2:D711"/>
    <sortCondition ref="H2:H711"/>
    <sortCondition ref="E2:E711"/>
  </sortState>
  <pageMargins left="0.7" right="0.7" top="0.75" bottom="0.75" header="0.3" footer="0.3"/>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00">
    <tabColor theme="7" tint="0.79998168889431442"/>
  </sheetPr>
  <dimension ref="A1:D10"/>
  <sheetViews>
    <sheetView topLeftCell="A4" zoomScale="115" zoomScaleNormal="115" workbookViewId="0">
      <selection activeCell="B8" sqref="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32</v>
      </c>
      <c r="C2" s="730" t="s">
        <v>135</v>
      </c>
      <c r="D2" s="731"/>
    </row>
    <row r="3" spans="1:4" ht="28.8" x14ac:dyDescent="0.3">
      <c r="A3" s="4" t="s">
        <v>2759</v>
      </c>
      <c r="B3" s="17" t="s">
        <v>1079</v>
      </c>
      <c r="C3" s="5"/>
    </row>
    <row r="4" spans="1:4" ht="41.4" x14ac:dyDescent="0.3">
      <c r="A4" s="4" t="s">
        <v>126</v>
      </c>
      <c r="B4" s="18" t="s">
        <v>1042</v>
      </c>
    </row>
    <row r="5" spans="1:4" ht="72" x14ac:dyDescent="0.3">
      <c r="A5" s="4" t="s">
        <v>2760</v>
      </c>
      <c r="B5" s="295" t="str">
        <f>VLOOKUP(B3,stringbuilder!$AV$2:$AZ$547,5,FALSE)</f>
        <v>H-Chehalis River H --  BY2005: 025641, 025650;  BY2006: 184922, 185221, 185242, 185263, 186030, 186031, 186032;  BY2007: 185001, 185002, 185040, 185556, 185557, 185558, 185612, 185707;  BY2008: 180484, 180485, 180486, 180487;   H-Chilliwack River H --  BY2005: 185030, 185032, 185238, 185240;  BY2006: 185658, 185706, 185708, 185710;  BY2007: 186240, 186242;  BY2008: 180480, 180482;
[total release: 1,093,406]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1072 k = 0.038 t0 = 6.5, and 
t= (Age-1)*12+timestep midpt.; CV2: 12%, CV3: 10%, CV4: 8%, CV5: 6%
Estimated using marine recoveries for all Fraser late CWT calibration codes.</v>
      </c>
    </row>
    <row r="7" spans="1:4" ht="43.5" customHeight="1" x14ac:dyDescent="0.3">
      <c r="A7" s="4" t="s">
        <v>133</v>
      </c>
      <c r="B7" s="18" t="s">
        <v>8502</v>
      </c>
    </row>
    <row r="8" spans="1:4" ht="43.5" customHeight="1" x14ac:dyDescent="0.3">
      <c r="A8" s="4" t="s">
        <v>130</v>
      </c>
      <c r="B8" s="18" t="s">
        <v>8502</v>
      </c>
    </row>
    <row r="9" spans="1:4" ht="43.5" customHeight="1" x14ac:dyDescent="0.3">
      <c r="A9" s="4" t="s">
        <v>132</v>
      </c>
      <c r="B9" s="20" t="str">
        <f>"To estimate ER in SPS fisheries, OOB fishery methods were employed, using tags for "&amp;'stringbuilder (oob&amp;extras)'!X56</f>
        <v>To estimate ER in SPS fisheries, OOB fishery methods were employed, using tags for Broods '02-'04: 185535, 185533, 185162, 185161, 185028, 185026, 185042, 185044, 184921, 184920, 184923, 184924</v>
      </c>
    </row>
    <row r="10" spans="1:4" ht="43.5" customHeight="1" x14ac:dyDescent="0.3">
      <c r="A10" s="4" t="s">
        <v>134</v>
      </c>
      <c r="B10" s="20" t="s">
        <v>8321</v>
      </c>
    </row>
  </sheetData>
  <hyperlinks>
    <hyperlink ref="C2" location="StockTOC!A1" display="Return to TOC"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1">
    <tabColor theme="7" tint="0.39997558519241921"/>
  </sheetPr>
  <dimension ref="A1:D10"/>
  <sheetViews>
    <sheetView zoomScale="115" zoomScaleNormal="115" workbookViewId="0"/>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33</v>
      </c>
      <c r="C2" s="730" t="s">
        <v>135</v>
      </c>
      <c r="D2" s="731"/>
    </row>
    <row r="3" spans="1:4" ht="28.8" x14ac:dyDescent="0.3">
      <c r="A3" s="4" t="s">
        <v>2759</v>
      </c>
      <c r="B3" s="17" t="s">
        <v>1187</v>
      </c>
      <c r="C3" s="5"/>
    </row>
    <row r="4" spans="1:4" ht="41.4" x14ac:dyDescent="0.3">
      <c r="A4" s="4" t="s">
        <v>126</v>
      </c>
      <c r="B4" s="18" t="s">
        <v>1043</v>
      </c>
    </row>
    <row r="5" spans="1:4" ht="84" x14ac:dyDescent="0.3">
      <c r="A5" s="4" t="s">
        <v>2760</v>
      </c>
      <c r="B5" s="295" t="str">
        <f>VLOOKUP(B3,stringbuilder!$AV$2:$AZ$547,5,FALSE)</f>
        <v>H-Shuswap River, Middle, --  BY2005: 025652, 025659, 184907, 185054, 185055;  BY2006: 185222, 185223, 185224, 185225, 186061, 186062;  BY2007: 186162, 186352, 186353, 186354, 186355, 186356, 186357, 186358, 186359, 186360, 186361;  BY2008: 180276, 180277, 180380, 180381, 180382, 180383, 180384, 180385;   H-Spius Creek H --  BY2005: 185234, 185235, 185236, 185237, 185728;  BY2006: 185926, 185935, 185936;  BY2007: 180183, 180184, 180189;  BY2008: 180965, 180966, 180990;
[total release: 1,466,044]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934 k = 0.048 t0 = 5.3, and 
t= (Age-1)*12+timestep midpt.; CV2: 10%, CV3: 9%, CV4: 9%, CV5: 9%
Estimated using marine recoveries for all Fraser early CWT calibration codes.</v>
      </c>
    </row>
    <row r="7" spans="1:4" ht="43.5" customHeight="1" x14ac:dyDescent="0.3">
      <c r="A7" s="4" t="s">
        <v>133</v>
      </c>
      <c r="B7" s="18" t="s">
        <v>8503</v>
      </c>
    </row>
    <row r="8" spans="1:4" ht="43.5" customHeight="1" x14ac:dyDescent="0.3">
      <c r="A8" s="4" t="s">
        <v>130</v>
      </c>
      <c r="B8" s="18" t="s">
        <v>8503</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2">
    <tabColor theme="7"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34</v>
      </c>
      <c r="C2" s="730" t="s">
        <v>135</v>
      </c>
      <c r="D2" s="731"/>
    </row>
    <row r="3" spans="1:4" ht="28.8" x14ac:dyDescent="0.3">
      <c r="A3" s="4" t="s">
        <v>2759</v>
      </c>
      <c r="B3" s="17" t="s">
        <v>1187</v>
      </c>
      <c r="C3" s="5"/>
    </row>
    <row r="4" spans="1:4" ht="41.4" x14ac:dyDescent="0.3">
      <c r="A4" s="4" t="s">
        <v>126</v>
      </c>
      <c r="B4" s="18" t="s">
        <v>1044</v>
      </c>
    </row>
    <row r="5" spans="1:4" ht="84" x14ac:dyDescent="0.3">
      <c r="A5" s="4" t="s">
        <v>2760</v>
      </c>
      <c r="B5" s="295" t="str">
        <f>VLOOKUP(B3,stringbuilder!$AV$2:$AZ$547,5,FALSE)</f>
        <v>H-Shuswap River, Middle, --  BY2005: 025652, 025659, 184907, 185054, 185055;  BY2006: 185222, 185223, 185224, 185225, 186061, 186062;  BY2007: 186162, 186352, 186353, 186354, 186355, 186356, 186357, 186358, 186359, 186360, 186361;  BY2008: 180276, 180277, 180380, 180381, 180382, 180383, 180384, 180385;   H-Spius Creek H --  BY2005: 185234, 185235, 185236, 185237, 185728;  BY2006: 185926, 185935, 185936;  BY2007: 180183, 180184, 180189;  BY2008: 180965, 180966, 180990;
[total release: 1,466,044]</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934 k = 0.048 t0 = 5.3, and 
t= (Age-1)*12+timestep midpt.; CV2: 10%, CV3: 9%, CV4: 9%, CV5: 9%
Estimated using marine recoveries for all Fraser early CWT calibration codes.</v>
      </c>
    </row>
    <row r="7" spans="1:4" ht="43.5" customHeight="1" x14ac:dyDescent="0.3">
      <c r="A7" s="4" t="s">
        <v>133</v>
      </c>
      <c r="B7" s="18" t="s">
        <v>8503</v>
      </c>
    </row>
    <row r="8" spans="1:4" ht="43.5" customHeight="1" x14ac:dyDescent="0.3">
      <c r="A8" s="4" t="s">
        <v>130</v>
      </c>
      <c r="B8" s="18" t="s">
        <v>8503</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3">
    <tabColor theme="7"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107.6640625" customWidth="1"/>
  </cols>
  <sheetData>
    <row r="1" spans="1:4" ht="15.6" x14ac:dyDescent="0.3">
      <c r="A1" s="6" t="s">
        <v>139</v>
      </c>
    </row>
    <row r="2" spans="1:4" ht="19.8" x14ac:dyDescent="0.4">
      <c r="A2" s="4" t="s">
        <v>125</v>
      </c>
      <c r="B2" s="17" t="s">
        <v>35</v>
      </c>
      <c r="C2" s="730" t="s">
        <v>135</v>
      </c>
      <c r="D2" s="731"/>
    </row>
    <row r="3" spans="1:4" ht="28.8" x14ac:dyDescent="0.3">
      <c r="A3" s="4" t="s">
        <v>2759</v>
      </c>
      <c r="B3" s="17" t="s">
        <v>1243</v>
      </c>
      <c r="C3" s="5"/>
    </row>
    <row r="4" spans="1:4" ht="28.8" x14ac:dyDescent="0.3">
      <c r="A4" s="4" t="s">
        <v>126</v>
      </c>
      <c r="B4" s="18" t="s">
        <v>1045</v>
      </c>
    </row>
    <row r="5" spans="1:4" ht="108" x14ac:dyDescent="0.3">
      <c r="A5" s="4" t="s">
        <v>2760</v>
      </c>
      <c r="B5" s="295" t="str">
        <f>VLOOKUP(B3,stringbuilder!$AV$2:$AZ$547,5,FALSE)</f>
        <v>H-Big Qualicum River H --  BY2005: 184304, 184840, 185301, 185302, 185303, 185649, 185650, 185651, 185817;  BY2006: 185644, 185743, 185744, 185745, 185746, 185813, 185814, 185815;  BY2007: 186161, 186345, 186346, 186347, 186348, 186349, 186350, 186351;  BY2008: 180273, 183855, 185360, 185956, 185957, 185958, 185959;   H-Comox Bay Seapen --  BY2005: 082339, 082343, 082344, 082345;  BY2006: 185910, 185911, 185912, 185913;  BY2007: 186235, 186236;   H-Cowichan River H --  BY2005: 184422, 184836, 185810, 185811, 185812, 185818, 185819, 185820;  BY2006: 185832, 185833, 185834, 186035, 186036, 186037, 186039, 186042;  BY2007: 185339, 185355, 185356, 185357, 185358, 185359, 186015, 186016, 186219, 186220, 186225, 186226, 186227;  BY2008: 180377, 180395, 180396, 180469, 180470, 180471, 180472, 180473, 185344, 185345, 185705, 186137, 186311, 186312, 186313, 186314, 186315, 186316, 186317, 186318;   H-Puntledge River H --  BY2005: 082350, 082414, 084327, 084328, 185808, 185809;  BY2006: 185914, 185915, 185916, 185917;  BY2007: 180170, 186237, 186238, 186239;  BY2008: 180474, 180475, 180491;
[total release: 2,977,113]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920 k = 0.048 t0 = 4.9, and 
t= (Age-1)*12+timestep midpt.; CV2: 10%, CV3: 10%, CV4: 10%, CV5: 10%
Estimated using marine recoveries for all L. Geo. Str. CWT calibration codes.</v>
      </c>
    </row>
    <row r="7" spans="1:4" ht="43.5" customHeight="1" x14ac:dyDescent="0.3">
      <c r="A7" s="4" t="s">
        <v>133</v>
      </c>
      <c r="B7" s="18" t="s">
        <v>8504</v>
      </c>
    </row>
    <row r="8" spans="1:4" ht="43.5" customHeight="1" x14ac:dyDescent="0.3">
      <c r="A8" s="4" t="s">
        <v>130</v>
      </c>
      <c r="B8" s="18" t="s">
        <v>8504</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4">
    <tabColor theme="7"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107.5546875" customWidth="1"/>
  </cols>
  <sheetData>
    <row r="1" spans="1:4" ht="15.6" x14ac:dyDescent="0.3">
      <c r="A1" s="6" t="s">
        <v>139</v>
      </c>
    </row>
    <row r="2" spans="1:4" ht="19.8" x14ac:dyDescent="0.4">
      <c r="A2" s="4" t="s">
        <v>125</v>
      </c>
      <c r="B2" s="17" t="s">
        <v>36</v>
      </c>
      <c r="C2" s="730" t="s">
        <v>135</v>
      </c>
      <c r="D2" s="731"/>
    </row>
    <row r="3" spans="1:4" ht="28.8" x14ac:dyDescent="0.3">
      <c r="A3" s="4" t="s">
        <v>2759</v>
      </c>
      <c r="B3" s="17" t="s">
        <v>1243</v>
      </c>
      <c r="C3" s="5"/>
    </row>
    <row r="4" spans="1:4" ht="28.8" x14ac:dyDescent="0.3">
      <c r="A4" s="4" t="s">
        <v>126</v>
      </c>
      <c r="B4" s="18" t="s">
        <v>1046</v>
      </c>
    </row>
    <row r="5" spans="1:4" ht="108" x14ac:dyDescent="0.3">
      <c r="A5" s="4" t="s">
        <v>2760</v>
      </c>
      <c r="B5" s="295" t="str">
        <f>VLOOKUP(B3,stringbuilder!$AV$2:$AZ$547,5,FALSE)</f>
        <v>H-Big Qualicum River H --  BY2005: 184304, 184840, 185301, 185302, 185303, 185649, 185650, 185651, 185817;  BY2006: 185644, 185743, 185744, 185745, 185746, 185813, 185814, 185815;  BY2007: 186161, 186345, 186346, 186347, 186348, 186349, 186350, 186351;  BY2008: 180273, 183855, 185360, 185956, 185957, 185958, 185959;   H-Comox Bay Seapen --  BY2005: 082339, 082343, 082344, 082345;  BY2006: 185910, 185911, 185912, 185913;  BY2007: 186235, 186236;   H-Cowichan River H --  BY2005: 184422, 184836, 185810, 185811, 185812, 185818, 185819, 185820;  BY2006: 185832, 185833, 185834, 186035, 186036, 186037, 186039, 186042;  BY2007: 185339, 185355, 185356, 185357, 185358, 185359, 186015, 186016, 186219, 186220, 186225, 186226, 186227;  BY2008: 180377, 180395, 180396, 180469, 180470, 180471, 180472, 180473, 185344, 185345, 185705, 186137, 186311, 186312, 186313, 186314, 186315, 186316, 186317, 186318;   H-Puntledge River H --  BY2005: 082350, 082414, 084327, 084328, 185808, 185809;  BY2006: 185914, 185915, 185916, 185917;  BY2007: 180170, 186237, 186238, 186239;  BY2008: 180474, 180475, 180491;
[total release: 2,977,113]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920 k = 0.048 t0 = 4.9, and 
t= (Age-1)*12+timestep midpt.; CV2: 10%, CV3: 10%, CV4: 10%, CV5: 10%
Estimated using marine recoveries for all L. Geo. Str. CWT calibration codes.</v>
      </c>
    </row>
    <row r="7" spans="1:4" ht="43.5" customHeight="1" x14ac:dyDescent="0.3">
      <c r="A7" s="4" t="s">
        <v>133</v>
      </c>
      <c r="B7" s="18" t="s">
        <v>8504</v>
      </c>
    </row>
    <row r="8" spans="1:4" ht="43.5" customHeight="1" x14ac:dyDescent="0.3">
      <c r="A8" s="4" t="s">
        <v>130</v>
      </c>
      <c r="B8" s="18" t="s">
        <v>8504</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2">
    <tabColor theme="0" tint="-0.14999847407452621"/>
  </sheetPr>
  <dimension ref="A1:D10"/>
  <sheetViews>
    <sheetView zoomScale="115" zoomScaleNormal="115" workbookViewId="0">
      <selection activeCell="F4" sqref="F4"/>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136</v>
      </c>
      <c r="C2" s="730" t="s">
        <v>135</v>
      </c>
      <c r="D2" s="731"/>
    </row>
    <row r="3" spans="1:4" ht="28.8" x14ac:dyDescent="0.3">
      <c r="A3" s="4" t="s">
        <v>2759</v>
      </c>
      <c r="B3" s="17" t="s">
        <v>124</v>
      </c>
      <c r="C3" s="5"/>
    </row>
    <row r="4" spans="1:4" ht="43.5" customHeight="1" x14ac:dyDescent="0.3">
      <c r="A4" s="4" t="s">
        <v>126</v>
      </c>
      <c r="B4" s="18" t="s">
        <v>8875</v>
      </c>
    </row>
    <row r="5" spans="1:4" ht="108" x14ac:dyDescent="0.3">
      <c r="A5" s="4" t="s">
        <v>2760</v>
      </c>
      <c r="B5" s="295" t="str">
        <f>'stringbuilder (oob&amp;extras)'!P2</f>
        <v>COLEMAN NFH --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BY2009: 055198, 055223, 055199, 055221, 055222, 055224, 055225, 055197, 055227, 055189, 055226, 055195, 055194, 055193, 055192, 055190, 055188, 055186, 055185, 055183, 055182, 055181, 055180, 055179, 055191;   NIMBUS FISH HATCHERY --  BY2008: 062304;  BY2009: 068677, 068678, 068679, 062308, 062309;
[total release: 9,735,858]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1010 k = 0.047 t0 = 5.3, and 
t= (Age-1)*12+timestep midpt.; CV2: 12%, CV3: 9%, CV4: 6%, CV5: 4%
Estimated using marine recoveries for all Sacramento (includes bonus 01-04 broods) CWT calibration codes.</v>
      </c>
    </row>
    <row r="7" spans="1:4" ht="43.5" customHeight="1" x14ac:dyDescent="0.3">
      <c r="A7" s="4" t="s">
        <v>133</v>
      </c>
      <c r="B7" s="18" t="s">
        <v>8505</v>
      </c>
    </row>
    <row r="8" spans="1:4" ht="43.5" customHeight="1" x14ac:dyDescent="0.3">
      <c r="A8" s="4" t="s">
        <v>130</v>
      </c>
      <c r="B8" s="18" t="s">
        <v>8505</v>
      </c>
    </row>
    <row r="9" spans="1:4" ht="43.5" customHeight="1" x14ac:dyDescent="0.3">
      <c r="A9" s="4" t="s">
        <v>132</v>
      </c>
      <c r="B9" s="20"/>
    </row>
    <row r="10" spans="1:4" ht="53.25" customHeight="1" x14ac:dyDescent="0.3">
      <c r="A10" s="4" t="s">
        <v>134</v>
      </c>
      <c r="B10" s="20" t="s">
        <v>8495</v>
      </c>
    </row>
  </sheetData>
  <hyperlinks>
    <hyperlink ref="C2" location="StockTOC!A1" display="Return to TOC" xr:uid="{00000000-0004-0000-7C00-000000000000}"/>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3">
    <tabColor theme="0" tint="-0.149998474074526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42</v>
      </c>
      <c r="C2" s="730" t="s">
        <v>135</v>
      </c>
      <c r="D2" s="731"/>
    </row>
    <row r="3" spans="1:4" ht="28.8" x14ac:dyDescent="0.3">
      <c r="A3" s="4" t="s">
        <v>2759</v>
      </c>
      <c r="B3" s="17" t="s">
        <v>124</v>
      </c>
      <c r="C3" s="5"/>
    </row>
    <row r="4" spans="1:4" ht="43.5" customHeight="1" x14ac:dyDescent="0.3">
      <c r="A4" s="4" t="s">
        <v>126</v>
      </c>
      <c r="B4" s="18" t="s">
        <v>329</v>
      </c>
    </row>
    <row r="5" spans="1:4" ht="108" x14ac:dyDescent="0.3">
      <c r="A5" s="4" t="s">
        <v>2760</v>
      </c>
      <c r="B5" s="295" t="str">
        <f>'stringbuilder (oob&amp;extras)'!P2</f>
        <v>COLEMAN NFH --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BY2009: 055198, 055223, 055199, 055221, 055222, 055224, 055225, 055197, 055227, 055189, 055226, 055195, 055194, 055193, 055192, 055190, 055188, 055186, 055185, 055183, 055182, 055181, 055180, 055179, 055191;   NIMBUS FISH HATCHERY --  BY2008: 062304;  BY2009: 068677, 068678, 068679, 062308, 062309;
[total release: 9,735,858]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1010 k = 0.047 t0 = 5.3, and 
t= (Age-1)*12+timestep midpt.; CV2: 12%, CV3: 9%, CV4: 6%, CV5: 4%
Estimated using marine recoveries for all Sacramento (includes bonus 01-04 broods) CWT calibration codes.</v>
      </c>
    </row>
    <row r="7" spans="1:4" ht="43.5" customHeight="1" x14ac:dyDescent="0.3">
      <c r="A7" s="4" t="s">
        <v>133</v>
      </c>
      <c r="B7" s="18" t="s">
        <v>8505</v>
      </c>
    </row>
    <row r="8" spans="1:4" ht="43.5" customHeight="1" x14ac:dyDescent="0.3">
      <c r="A8" s="4" t="s">
        <v>130</v>
      </c>
      <c r="B8" s="18" t="s">
        <v>8505</v>
      </c>
    </row>
    <row r="9" spans="1:4" ht="43.5" customHeight="1" x14ac:dyDescent="0.3">
      <c r="A9" s="4" t="s">
        <v>132</v>
      </c>
      <c r="B9" s="18"/>
    </row>
    <row r="10" spans="1:4" ht="54" customHeight="1" x14ac:dyDescent="0.3">
      <c r="A10" s="4" t="s">
        <v>134</v>
      </c>
      <c r="B10" s="20" t="s">
        <v>8495</v>
      </c>
    </row>
  </sheetData>
  <hyperlinks>
    <hyperlink ref="C2" location="StockTOC!A1" display="Return to TOC"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05">
    <tabColor theme="0" tint="-0.49998474074526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564</v>
      </c>
      <c r="C2" s="730" t="s">
        <v>135</v>
      </c>
      <c r="D2" s="731"/>
    </row>
    <row r="3" spans="1:4" ht="28.8" x14ac:dyDescent="0.3">
      <c r="A3" s="4" t="s">
        <v>2759</v>
      </c>
      <c r="B3" s="17" t="s">
        <v>839</v>
      </c>
      <c r="C3" s="5"/>
    </row>
    <row r="4" spans="1:4" ht="41.4" x14ac:dyDescent="0.3">
      <c r="A4" s="4" t="s">
        <v>126</v>
      </c>
      <c r="B4" s="18" t="s">
        <v>8459</v>
      </c>
    </row>
    <row r="5" spans="1:4" ht="36" x14ac:dyDescent="0.3">
      <c r="A5" s="4" t="s">
        <v>2760</v>
      </c>
      <c r="B5" s="295" t="str">
        <f>VLOOKUP(B3,stringbuilder!$AV$2:$AZ$547,5,FALSE)</f>
        <v>SALMON R FISH CULTUR --  BY2005: 210679;  BY2006: 210738;  BY2007: 210791;  BY2008: 210843;
[total release: 800,582]</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06">
    <tabColor theme="0" tint="-0.49998474074526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563</v>
      </c>
      <c r="C2" s="730" t="s">
        <v>135</v>
      </c>
      <c r="D2" s="731"/>
    </row>
    <row r="3" spans="1:4" ht="28.8" x14ac:dyDescent="0.3">
      <c r="A3" s="4" t="s">
        <v>2759</v>
      </c>
      <c r="B3" s="17" t="s">
        <v>839</v>
      </c>
      <c r="C3" s="5"/>
    </row>
    <row r="4" spans="1:4" ht="43.5" customHeight="1" x14ac:dyDescent="0.3">
      <c r="A4" s="4" t="s">
        <v>126</v>
      </c>
      <c r="B4" s="18" t="s">
        <v>8460</v>
      </c>
    </row>
    <row r="5" spans="1:4" ht="36" x14ac:dyDescent="0.3">
      <c r="A5" s="4" t="s">
        <v>2760</v>
      </c>
      <c r="B5" s="295" t="str">
        <f>VLOOKUP(B3,stringbuilder!$AV$2:$AZ$547,5,FALSE)</f>
        <v>SALMON R FISH CULTUR --  BY2005: 210679;  BY2006: 210738;  BY2007: 210791;  BY2008: 210843;
[total release: 800,582]</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ht="41.4" x14ac:dyDescent="0.3">
      <c r="A10" s="4" t="s">
        <v>134</v>
      </c>
      <c r="B10" s="20" t="s">
        <v>586</v>
      </c>
    </row>
  </sheetData>
  <hyperlinks>
    <hyperlink ref="C2" location="StockTOC!A1" display="Return to TOC"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07">
    <tabColor theme="1" tint="0.34998626667073579"/>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43</v>
      </c>
      <c r="C2" s="730" t="s">
        <v>135</v>
      </c>
      <c r="D2" s="731"/>
    </row>
    <row r="3" spans="1:4" ht="28.8" x14ac:dyDescent="0.3">
      <c r="A3" s="4" t="s">
        <v>2759</v>
      </c>
      <c r="B3" s="17" t="s">
        <v>1242</v>
      </c>
      <c r="C3" s="5"/>
    </row>
    <row r="4" spans="1:4" ht="28.8" x14ac:dyDescent="0.3">
      <c r="A4" s="4" t="s">
        <v>126</v>
      </c>
      <c r="B4" s="18" t="s">
        <v>1220</v>
      </c>
    </row>
    <row r="5" spans="1:4" ht="48" x14ac:dyDescent="0.3">
      <c r="A5" s="4" t="s">
        <v>2760</v>
      </c>
      <c r="B5" s="295" t="str">
        <f>VLOOKUP(B3,stringbuilder!$AV$2:$AZ$547,5,FALSE)</f>
        <v>FORKS CREEK HATCHERY --  BY2005: 633379;  BY2006: 633891;  BY2007: 634185;  BY2008: 634870;   NASELLE HATCHERY --  BY2005: 633367;  BY2006: 633878;   NEMAH HATCHERY --  BY2005: 633376;  BY2006: 633890;
[total release: 1,694,884]</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t="s">
        <v>8506</v>
      </c>
    </row>
    <row r="8" spans="1:4" ht="43.5" customHeight="1" x14ac:dyDescent="0.3">
      <c r="A8" s="4" t="s">
        <v>130</v>
      </c>
      <c r="B8" s="18" t="s">
        <v>8506</v>
      </c>
    </row>
    <row r="9" spans="1:4" ht="43.5" customHeight="1" x14ac:dyDescent="0.3">
      <c r="A9" s="4" t="s">
        <v>132</v>
      </c>
      <c r="B9" s="18"/>
    </row>
    <row r="10" spans="1:4" ht="53.25" customHeight="1" x14ac:dyDescent="0.3">
      <c r="A10" s="4" t="s">
        <v>134</v>
      </c>
      <c r="B10" s="20" t="s">
        <v>8458</v>
      </c>
    </row>
  </sheetData>
  <hyperlinks>
    <hyperlink ref="C2" location="StockTOC!A1" display="Return to TOC"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5">
    <tabColor theme="1" tint="0.249977111117893"/>
  </sheetPr>
  <dimension ref="A1:AZ615"/>
  <sheetViews>
    <sheetView tabSelected="1" topLeftCell="AK1" zoomScale="55" zoomScaleNormal="55" workbookViewId="0">
      <pane ySplit="1" topLeftCell="A266" activePane="bottomLeft" state="frozen"/>
      <selection activeCell="F33" sqref="F33"/>
      <selection pane="bottomLeft" activeCell="AM286" sqref="AM286"/>
    </sheetView>
  </sheetViews>
  <sheetFormatPr defaultRowHeight="18" x14ac:dyDescent="0.35"/>
  <cols>
    <col min="1" max="1" width="26" style="664" customWidth="1"/>
    <col min="2" max="2" width="27.44140625" style="664" customWidth="1"/>
    <col min="3" max="3" width="40.44140625" style="664" bestFit="1" customWidth="1"/>
    <col min="4" max="4" width="14.5546875" style="3" bestFit="1" customWidth="1"/>
    <col min="5" max="5" width="55.21875" style="664" customWidth="1"/>
    <col min="18" max="18" width="30.33203125" customWidth="1"/>
    <col min="19" max="19" width="28.33203125" bestFit="1" customWidth="1"/>
    <col min="21" max="21" width="11.109375" customWidth="1"/>
    <col min="22" max="22" width="9.33203125" customWidth="1"/>
    <col min="24" max="24" width="30.33203125" customWidth="1"/>
    <col min="25" max="25" width="28.33203125" bestFit="1" customWidth="1"/>
    <col min="26" max="26" width="12.88671875" bestFit="1" customWidth="1"/>
    <col min="27" max="27" width="12" bestFit="1" customWidth="1"/>
    <col min="28" max="28" width="9.33203125" customWidth="1"/>
    <col min="30" max="30" width="30.33203125" customWidth="1"/>
    <col min="31" max="31" width="26.88671875" customWidth="1"/>
    <col min="32" max="32" width="9.33203125" customWidth="1"/>
    <col min="33" max="33" width="9.33203125" bestFit="1" customWidth="1"/>
    <col min="34" max="34" width="9.33203125" customWidth="1"/>
    <col min="38" max="38" width="30.33203125" customWidth="1"/>
    <col min="39" max="39" width="13.6640625" customWidth="1"/>
    <col min="40" max="40" width="12.88671875" bestFit="1" customWidth="1"/>
    <col min="41" max="41" width="11.109375" bestFit="1" customWidth="1"/>
    <col min="42" max="42" width="11.6640625" bestFit="1" customWidth="1"/>
    <col min="43" max="43" width="8.33203125" bestFit="1" customWidth="1"/>
    <col min="44" max="47" width="6.109375" style="389" customWidth="1"/>
    <col min="48" max="48" width="8.88671875" style="389"/>
    <col min="49" max="49" width="44.33203125" customWidth="1"/>
    <col min="50" max="50" width="92.44140625" style="668" customWidth="1"/>
    <col min="51" max="51" width="30.109375" style="670" customWidth="1"/>
    <col min="52" max="52" width="62.88671875" customWidth="1"/>
  </cols>
  <sheetData>
    <row r="1" spans="1:52" ht="16.2" thickBot="1" x14ac:dyDescent="0.35">
      <c r="A1" s="229" t="s">
        <v>48</v>
      </c>
      <c r="B1" s="230" t="s">
        <v>1245</v>
      </c>
      <c r="C1" s="230" t="s">
        <v>1244</v>
      </c>
      <c r="D1" s="230" t="s">
        <v>1931</v>
      </c>
      <c r="E1" s="230" t="s">
        <v>123</v>
      </c>
      <c r="F1" s="666">
        <v>2005</v>
      </c>
      <c r="G1" s="667">
        <v>2006</v>
      </c>
      <c r="H1" s="667">
        <v>2007</v>
      </c>
      <c r="I1" s="667">
        <v>2008</v>
      </c>
      <c r="R1" s="296" t="s">
        <v>2675</v>
      </c>
      <c r="S1" t="s">
        <v>2718</v>
      </c>
      <c r="X1" s="296" t="s">
        <v>2675</v>
      </c>
      <c r="Y1" t="s">
        <v>2718</v>
      </c>
      <c r="AD1" s="296" t="s">
        <v>2675</v>
      </c>
      <c r="AE1" t="s">
        <v>2718</v>
      </c>
      <c r="AL1" s="452" t="s">
        <v>2679</v>
      </c>
      <c r="AM1" s="452" t="s">
        <v>2684</v>
      </c>
      <c r="AN1" s="452" t="s">
        <v>1591</v>
      </c>
      <c r="AO1" s="452" t="s">
        <v>1590</v>
      </c>
      <c r="AP1" s="452" t="s">
        <v>2719</v>
      </c>
      <c r="AR1" s="389">
        <v>2005</v>
      </c>
      <c r="AS1" s="389">
        <v>2006</v>
      </c>
      <c r="AT1" s="389">
        <v>2007</v>
      </c>
      <c r="AU1" s="389">
        <v>2008</v>
      </c>
      <c r="AV1" s="665" t="s">
        <v>2722</v>
      </c>
      <c r="AW1" s="407" t="s">
        <v>2723</v>
      </c>
    </row>
    <row r="2" spans="1:52" ht="87" thickTop="1" x14ac:dyDescent="0.3">
      <c r="A2" s="281" t="s">
        <v>1249</v>
      </c>
      <c r="B2" s="463" t="s">
        <v>49</v>
      </c>
      <c r="C2" s="464" t="s">
        <v>0</v>
      </c>
      <c r="D2" s="465" t="s">
        <v>356</v>
      </c>
      <c r="E2" s="466" t="s">
        <v>357</v>
      </c>
      <c r="AL2" s="669" t="s">
        <v>900</v>
      </c>
      <c r="AM2" s="669" t="s">
        <v>850</v>
      </c>
      <c r="AN2" s="670">
        <v>2005</v>
      </c>
      <c r="AO2" s="670" t="s">
        <v>591</v>
      </c>
      <c r="AP2" s="671">
        <v>147338</v>
      </c>
      <c r="AQ2" s="671"/>
      <c r="AR2" s="270" t="str">
        <f>CONCATENATE(AO2&amp;", "&amp;AO3&amp;", "&amp;AO4&amp;", "&amp;AO5&amp;";")</f>
        <v>052873, 052874, 052971, 052972;</v>
      </c>
      <c r="AS2" s="270" t="str">
        <f>CONCATENATE(AO6&amp;", "&amp;AO7&amp;", "&amp;AO8&amp;", "&amp;AO9&amp;", "&amp;AO10&amp;", "&amp;AO11&amp;", "&amp;AO12&amp;", "&amp;AO13&amp;";")</f>
        <v>052570, 052577, 052588, 052895, 052897, 053592, 054318, 054336;</v>
      </c>
      <c r="AT2" s="270" t="str">
        <f>CONCATENATE(AO14&amp;", "&amp;AO15&amp;", "&amp;AO16&amp;", "&amp;AO17&amp;", "&amp;AO18&amp;", "&amp;AO19&amp;", "&amp;AO20&amp;", "&amp;AO21&amp;", "&amp;AO22&amp;", "&amp;AO23&amp;";")</f>
        <v>050685, 052978, 053767, 053776, 053778, 053780, 053782, 053874, 054274, 054276;</v>
      </c>
      <c r="AU2" s="270" t="str">
        <f>CONCATENATE(AO24&amp;", "&amp;AO25&amp;";")</f>
        <v>054864, 054866;</v>
      </c>
      <c r="AV2" s="672" t="str">
        <f>AL2</f>
        <v>BPH</v>
      </c>
      <c r="AW2" s="668" t="str">
        <f>AM2&amp;" --"&amp;IF(AR2="none;","","  BY2005: "&amp;AR2)&amp;IF(AS2="none;","","  BY2006: "&amp;AS2)&amp;IF(AT2="none;","","  BY2007: "&amp;AT2)&amp;IF(AU2="none;","","  BY2008: "&amp;AU2)</f>
        <v>SPRING CR NFH --  BY2005: 052873, 052874, 052971, 052972;  BY2006: 052570, 052577, 052588, 052895, 052897, 053592, 054318, 054336;  BY2007: 050685, 052978, 053767, 053776, 053778, 053780, 053782, 053874, 054274, 054276;  BY2008: 054864, 054866;</v>
      </c>
      <c r="AX2" s="668" t="str">
        <f>AW2</f>
        <v>SPRING CR NFH --  BY2005: 052873, 052874, 052971, 052972;  BY2006: 052570, 052577, 052588, 052895, 052897, 053592, 054318, 054336;  BY2007: 050685, 052978, 053767, 053776, 053778, 053780, 053782, 053874, 054274, 054276;  BY2008: 054864, 054866;</v>
      </c>
      <c r="AY2" s="670" t="str">
        <f>"[total release: "&amp;TEXT(VLOOKUP(AV2&amp;" Total",AL$2:AP$613,5,FALSE),"#,###")&amp;"]"</f>
        <v>[total release: 1,695,140]</v>
      </c>
      <c r="AZ2" s="668" t="str">
        <f>AX2&amp;CHAR(10)&amp;AY2</f>
        <v>SPRING CR NFH --  BY2005: 052873, 052874, 052971, 052972;  BY2006: 052570, 052577, 052588, 052895, 052897, 053592, 054318, 054336;  BY2007: 050685, 052978, 053767, 053776, 053778, 053780, 053782, 053874, 054274, 054276;  BY2008: 054864, 054866;
[total release: 1,695,140]</v>
      </c>
    </row>
    <row r="3" spans="1:52" ht="15.6" x14ac:dyDescent="0.3">
      <c r="A3" s="467"/>
      <c r="B3" s="468"/>
      <c r="C3" s="469" t="s">
        <v>1</v>
      </c>
      <c r="D3" s="470" t="s">
        <v>356</v>
      </c>
      <c r="E3" s="471" t="s">
        <v>358</v>
      </c>
      <c r="R3" s="296" t="s">
        <v>2720</v>
      </c>
      <c r="X3" s="296" t="s">
        <v>2720</v>
      </c>
      <c r="AD3" s="296" t="s">
        <v>2720</v>
      </c>
      <c r="AL3" s="669"/>
      <c r="AM3" s="669"/>
      <c r="AN3" s="670"/>
      <c r="AO3" s="670" t="s">
        <v>592</v>
      </c>
      <c r="AP3" s="671">
        <v>147870</v>
      </c>
      <c r="AQ3" s="671"/>
      <c r="AR3" s="672"/>
      <c r="AS3" s="672"/>
      <c r="AT3" s="672"/>
      <c r="AU3" s="672"/>
      <c r="AV3" s="672"/>
      <c r="AW3" s="670"/>
    </row>
    <row r="4" spans="1:52" ht="15.6" x14ac:dyDescent="0.3">
      <c r="A4" s="467"/>
      <c r="B4" s="468"/>
      <c r="C4" s="469" t="s">
        <v>687</v>
      </c>
      <c r="D4" s="470" t="s">
        <v>356</v>
      </c>
      <c r="E4" s="471" t="s">
        <v>678</v>
      </c>
      <c r="R4" s="296" t="s">
        <v>2679</v>
      </c>
      <c r="S4" s="296" t="s">
        <v>2684</v>
      </c>
      <c r="T4" s="296" t="s">
        <v>1591</v>
      </c>
      <c r="U4" s="296" t="s">
        <v>1590</v>
      </c>
      <c r="V4" t="s">
        <v>2719</v>
      </c>
      <c r="X4" s="296" t="s">
        <v>2679</v>
      </c>
      <c r="Y4" s="296" t="s">
        <v>2684</v>
      </c>
      <c r="Z4" s="296" t="s">
        <v>1591</v>
      </c>
      <c r="AA4" s="296" t="s">
        <v>2674</v>
      </c>
      <c r="AB4" t="s">
        <v>2719</v>
      </c>
      <c r="AD4" s="296" t="s">
        <v>2679</v>
      </c>
      <c r="AE4" s="296" t="s">
        <v>2684</v>
      </c>
      <c r="AF4" t="s">
        <v>2719</v>
      </c>
      <c r="AL4" s="669"/>
      <c r="AM4" s="669"/>
      <c r="AN4" s="670"/>
      <c r="AO4" s="670" t="s">
        <v>595</v>
      </c>
      <c r="AP4" s="671">
        <v>73383</v>
      </c>
      <c r="AQ4" s="671"/>
      <c r="AR4" s="672"/>
      <c r="AS4" s="672"/>
      <c r="AT4" s="672"/>
      <c r="AU4" s="672"/>
      <c r="AV4" s="672"/>
      <c r="AW4" s="670"/>
    </row>
    <row r="5" spans="1:52" ht="16.2" thickBot="1" x14ac:dyDescent="0.35">
      <c r="A5" s="467"/>
      <c r="B5" s="472"/>
      <c r="C5" s="473" t="s">
        <v>688</v>
      </c>
      <c r="D5" s="474" t="s">
        <v>356</v>
      </c>
      <c r="E5" s="475" t="s">
        <v>679</v>
      </c>
      <c r="R5" t="s">
        <v>900</v>
      </c>
      <c r="S5" t="s">
        <v>850</v>
      </c>
      <c r="T5">
        <v>2005</v>
      </c>
      <c r="U5" t="s">
        <v>591</v>
      </c>
      <c r="V5" s="299">
        <v>147338</v>
      </c>
      <c r="X5" t="s">
        <v>900</v>
      </c>
      <c r="Y5" t="s">
        <v>850</v>
      </c>
      <c r="Z5">
        <v>2005</v>
      </c>
      <c r="AA5" t="s">
        <v>591</v>
      </c>
      <c r="AB5" s="299">
        <v>147338</v>
      </c>
      <c r="AD5" t="s">
        <v>900</v>
      </c>
      <c r="AE5" t="s">
        <v>850</v>
      </c>
      <c r="AF5" s="299">
        <v>1695140</v>
      </c>
      <c r="AL5" s="669"/>
      <c r="AM5" s="669"/>
      <c r="AN5" s="670"/>
      <c r="AO5" s="670" t="s">
        <v>596</v>
      </c>
      <c r="AP5" s="671">
        <v>74317</v>
      </c>
      <c r="AQ5" s="671"/>
      <c r="AR5" s="672"/>
      <c r="AS5" s="672"/>
      <c r="AT5" s="672"/>
      <c r="AU5" s="672"/>
      <c r="AV5" s="672"/>
      <c r="AW5" s="670"/>
    </row>
    <row r="6" spans="1:52" ht="15.6" x14ac:dyDescent="0.3">
      <c r="A6" s="467"/>
      <c r="B6" s="476" t="s">
        <v>742</v>
      </c>
      <c r="C6" s="477" t="s">
        <v>94</v>
      </c>
      <c r="D6" s="478" t="s">
        <v>371</v>
      </c>
      <c r="E6" s="479" t="s">
        <v>372</v>
      </c>
      <c r="U6" t="s">
        <v>592</v>
      </c>
      <c r="V6" s="299">
        <v>147870</v>
      </c>
      <c r="AA6" t="s">
        <v>592</v>
      </c>
      <c r="AB6" s="299">
        <v>147870</v>
      </c>
      <c r="AD6" t="s">
        <v>913</v>
      </c>
      <c r="AE6" t="s">
        <v>769</v>
      </c>
      <c r="AF6" s="299">
        <v>375748</v>
      </c>
      <c r="AL6" s="669"/>
      <c r="AM6" s="669"/>
      <c r="AN6" s="670">
        <v>2006</v>
      </c>
      <c r="AO6" s="670" t="s">
        <v>588</v>
      </c>
      <c r="AP6" s="671">
        <v>25097</v>
      </c>
      <c r="AQ6" s="671"/>
      <c r="AR6" s="672"/>
      <c r="AS6" s="672"/>
      <c r="AT6" s="672"/>
      <c r="AU6" s="672"/>
      <c r="AV6" s="672"/>
      <c r="AW6" s="670"/>
    </row>
    <row r="7" spans="1:52" ht="15.6" x14ac:dyDescent="0.3">
      <c r="A7" s="467"/>
      <c r="B7" s="468"/>
      <c r="C7" s="469" t="s">
        <v>92</v>
      </c>
      <c r="D7" s="470" t="s">
        <v>371</v>
      </c>
      <c r="E7" s="471" t="s">
        <v>373</v>
      </c>
      <c r="U7" t="s">
        <v>595</v>
      </c>
      <c r="V7" s="299">
        <v>73383</v>
      </c>
      <c r="AA7" t="s">
        <v>595</v>
      </c>
      <c r="AB7" s="299">
        <v>73383</v>
      </c>
      <c r="AE7" t="s">
        <v>905</v>
      </c>
      <c r="AF7" s="299">
        <v>501028</v>
      </c>
      <c r="AL7" s="669"/>
      <c r="AM7" s="669"/>
      <c r="AN7" s="670"/>
      <c r="AO7" s="670" t="s">
        <v>589</v>
      </c>
      <c r="AP7" s="671">
        <v>99904</v>
      </c>
      <c r="AQ7" s="671"/>
      <c r="AR7" s="672"/>
      <c r="AS7" s="672"/>
      <c r="AT7" s="672"/>
      <c r="AU7" s="672"/>
      <c r="AV7" s="672"/>
      <c r="AW7" s="670"/>
    </row>
    <row r="8" spans="1:52" ht="16.2" thickBot="1" x14ac:dyDescent="0.35">
      <c r="A8" s="467"/>
      <c r="B8" s="472"/>
      <c r="C8" s="473" t="s">
        <v>93</v>
      </c>
      <c r="D8" s="474" t="s">
        <v>371</v>
      </c>
      <c r="E8" s="475" t="s">
        <v>374</v>
      </c>
      <c r="U8" t="s">
        <v>596</v>
      </c>
      <c r="V8" s="299">
        <v>74317</v>
      </c>
      <c r="AA8" t="s">
        <v>596</v>
      </c>
      <c r="AB8" s="299">
        <v>74317</v>
      </c>
      <c r="AE8" t="s">
        <v>907</v>
      </c>
      <c r="AF8" s="299">
        <v>566460</v>
      </c>
      <c r="AL8" s="669"/>
      <c r="AM8" s="669"/>
      <c r="AN8" s="670"/>
      <c r="AO8" s="670" t="s">
        <v>590</v>
      </c>
      <c r="AP8" s="671">
        <v>25080</v>
      </c>
      <c r="AQ8" s="671"/>
      <c r="AR8" s="672"/>
      <c r="AS8" s="270"/>
      <c r="AT8" s="672"/>
      <c r="AU8" s="672"/>
      <c r="AV8" s="672"/>
      <c r="AW8" s="670"/>
    </row>
    <row r="9" spans="1:52" ht="15.6" x14ac:dyDescent="0.3">
      <c r="A9" s="467"/>
      <c r="B9" s="468" t="s">
        <v>743</v>
      </c>
      <c r="C9" s="480" t="s">
        <v>95</v>
      </c>
      <c r="D9" s="481" t="s">
        <v>371</v>
      </c>
      <c r="E9" s="482" t="s">
        <v>375</v>
      </c>
      <c r="T9">
        <v>2006</v>
      </c>
      <c r="U9" t="s">
        <v>588</v>
      </c>
      <c r="V9" s="299">
        <v>25097</v>
      </c>
      <c r="Z9">
        <v>2006</v>
      </c>
      <c r="AA9" t="s">
        <v>588</v>
      </c>
      <c r="AB9" s="299">
        <v>25097</v>
      </c>
      <c r="AD9" t="s">
        <v>1187</v>
      </c>
      <c r="AE9" t="s">
        <v>1192</v>
      </c>
      <c r="AF9" s="299">
        <v>910447</v>
      </c>
      <c r="AL9" s="669"/>
      <c r="AM9" s="669"/>
      <c r="AN9" s="670"/>
      <c r="AO9" s="670" t="s">
        <v>593</v>
      </c>
      <c r="AP9" s="671">
        <v>49701</v>
      </c>
      <c r="AQ9" s="671"/>
      <c r="AR9" s="672"/>
      <c r="AS9" s="672"/>
      <c r="AT9" s="672"/>
      <c r="AU9" s="672"/>
      <c r="AV9" s="672"/>
      <c r="AW9" s="670"/>
    </row>
    <row r="10" spans="1:52" ht="15.6" x14ac:dyDescent="0.3">
      <c r="A10" s="467"/>
      <c r="B10" s="468"/>
      <c r="C10" s="469" t="s">
        <v>96</v>
      </c>
      <c r="D10" s="470" t="s">
        <v>371</v>
      </c>
      <c r="E10" s="471" t="s">
        <v>376</v>
      </c>
      <c r="U10" t="s">
        <v>589</v>
      </c>
      <c r="V10" s="299">
        <v>99904</v>
      </c>
      <c r="AA10" t="s">
        <v>589</v>
      </c>
      <c r="AB10" s="299">
        <v>99904</v>
      </c>
      <c r="AE10" t="s">
        <v>1201</v>
      </c>
      <c r="AF10" s="299">
        <v>555597</v>
      </c>
      <c r="AL10" s="669"/>
      <c r="AM10" s="669"/>
      <c r="AN10" s="670"/>
      <c r="AO10" s="670" t="s">
        <v>594</v>
      </c>
      <c r="AP10" s="671">
        <v>49657</v>
      </c>
      <c r="AQ10" s="671"/>
      <c r="AR10" s="672"/>
      <c r="AS10" s="672"/>
      <c r="AT10" s="672"/>
      <c r="AU10" s="672"/>
      <c r="AV10" s="672"/>
      <c r="AW10" s="670"/>
    </row>
    <row r="11" spans="1:52" ht="16.2" thickBot="1" x14ac:dyDescent="0.35">
      <c r="A11" s="467"/>
      <c r="B11" s="472"/>
      <c r="C11" s="473" t="s">
        <v>97</v>
      </c>
      <c r="D11" s="474" t="s">
        <v>371</v>
      </c>
      <c r="E11" s="475" t="s">
        <v>377</v>
      </c>
      <c r="U11" t="s">
        <v>590</v>
      </c>
      <c r="V11" s="299">
        <v>25080</v>
      </c>
      <c r="AA11" t="s">
        <v>590</v>
      </c>
      <c r="AB11" s="299">
        <v>25080</v>
      </c>
      <c r="AD11" t="s">
        <v>1079</v>
      </c>
      <c r="AE11" t="s">
        <v>1053</v>
      </c>
      <c r="AF11" s="299">
        <v>711307</v>
      </c>
      <c r="AL11" s="669"/>
      <c r="AM11" s="669"/>
      <c r="AN11" s="670"/>
      <c r="AO11" s="670" t="s">
        <v>598</v>
      </c>
      <c r="AP11" s="671">
        <v>97493</v>
      </c>
      <c r="AQ11" s="671"/>
      <c r="AR11" s="672"/>
      <c r="AS11" s="270"/>
      <c r="AT11" s="270"/>
      <c r="AU11" s="672"/>
      <c r="AV11" s="672"/>
      <c r="AW11" s="670"/>
    </row>
    <row r="12" spans="1:52" ht="15.6" x14ac:dyDescent="0.3">
      <c r="A12" s="467"/>
      <c r="B12" s="483" t="s">
        <v>741</v>
      </c>
      <c r="C12" s="484" t="s">
        <v>108</v>
      </c>
      <c r="D12" s="485" t="s">
        <v>397</v>
      </c>
      <c r="E12" s="486" t="s">
        <v>398</v>
      </c>
      <c r="U12" t="s">
        <v>593</v>
      </c>
      <c r="V12" s="299">
        <v>49701</v>
      </c>
      <c r="AA12" t="s">
        <v>593</v>
      </c>
      <c r="AB12" s="299">
        <v>49701</v>
      </c>
      <c r="AE12" t="s">
        <v>1066</v>
      </c>
      <c r="AF12" s="299">
        <v>382098</v>
      </c>
      <c r="AL12" s="669"/>
      <c r="AM12" s="669"/>
      <c r="AN12" s="670"/>
      <c r="AO12" s="670" t="s">
        <v>608</v>
      </c>
      <c r="AP12" s="671">
        <v>50089</v>
      </c>
      <c r="AQ12" s="671"/>
      <c r="AR12" s="672"/>
      <c r="AS12" s="672"/>
      <c r="AT12" s="672"/>
      <c r="AU12" s="672"/>
      <c r="AV12" s="672"/>
      <c r="AW12" s="670"/>
    </row>
    <row r="13" spans="1:52" ht="15.6" x14ac:dyDescent="0.3">
      <c r="A13" s="467"/>
      <c r="B13" s="487"/>
      <c r="C13" s="488" t="s">
        <v>109</v>
      </c>
      <c r="D13" s="489" t="s">
        <v>397</v>
      </c>
      <c r="E13" s="490" t="s">
        <v>399</v>
      </c>
      <c r="U13" t="s">
        <v>594</v>
      </c>
      <c r="V13" s="299">
        <v>49657</v>
      </c>
      <c r="AA13" t="s">
        <v>594</v>
      </c>
      <c r="AB13" s="299">
        <v>49657</v>
      </c>
      <c r="AD13" t="s">
        <v>515</v>
      </c>
      <c r="AE13" t="s">
        <v>512</v>
      </c>
      <c r="AF13" s="299">
        <v>887205</v>
      </c>
      <c r="AL13" s="669"/>
      <c r="AM13" s="669"/>
      <c r="AN13" s="670"/>
      <c r="AO13" s="670" t="s">
        <v>609</v>
      </c>
      <c r="AP13" s="671">
        <v>49356</v>
      </c>
      <c r="AQ13" s="671"/>
      <c r="AR13" s="672"/>
      <c r="AS13" s="672"/>
      <c r="AT13" s="672"/>
      <c r="AU13" s="672"/>
      <c r="AV13" s="672"/>
      <c r="AW13" s="670"/>
    </row>
    <row r="14" spans="1:52" ht="16.2" thickBot="1" x14ac:dyDescent="0.35">
      <c r="A14" s="467"/>
      <c r="B14" s="491"/>
      <c r="C14" s="492" t="s">
        <v>110</v>
      </c>
      <c r="D14" s="493" t="s">
        <v>397</v>
      </c>
      <c r="E14" s="494" t="s">
        <v>400</v>
      </c>
      <c r="U14" t="s">
        <v>598</v>
      </c>
      <c r="V14" s="299">
        <v>97493</v>
      </c>
      <c r="AA14" t="s">
        <v>598</v>
      </c>
      <c r="AB14" s="299">
        <v>97493</v>
      </c>
      <c r="AE14" t="s">
        <v>499</v>
      </c>
      <c r="AF14" s="299">
        <v>805297</v>
      </c>
      <c r="AL14" s="669"/>
      <c r="AM14" s="669"/>
      <c r="AN14" s="670">
        <v>2007</v>
      </c>
      <c r="AO14" s="670" t="s">
        <v>587</v>
      </c>
      <c r="AP14" s="671">
        <v>37376</v>
      </c>
      <c r="AQ14" s="671"/>
      <c r="AR14" s="672"/>
      <c r="AS14" s="672"/>
      <c r="AT14" s="672"/>
      <c r="AU14" s="672"/>
      <c r="AV14" s="672"/>
      <c r="AW14" s="670"/>
    </row>
    <row r="15" spans="1:52" ht="15.6" x14ac:dyDescent="0.3">
      <c r="A15" s="467"/>
      <c r="B15" s="495" t="s">
        <v>740</v>
      </c>
      <c r="C15" s="496" t="s">
        <v>111</v>
      </c>
      <c r="D15" s="497"/>
      <c r="E15" s="498"/>
      <c r="U15" t="s">
        <v>608</v>
      </c>
      <c r="V15" s="299">
        <v>50089</v>
      </c>
      <c r="AA15" t="s">
        <v>608</v>
      </c>
      <c r="AB15" s="299">
        <v>50089</v>
      </c>
      <c r="AE15" t="s">
        <v>507</v>
      </c>
      <c r="AF15" s="299">
        <v>172329</v>
      </c>
      <c r="AL15" s="669"/>
      <c r="AM15" s="669"/>
      <c r="AN15" s="670"/>
      <c r="AO15" s="670" t="s">
        <v>597</v>
      </c>
      <c r="AP15" s="671">
        <v>74087</v>
      </c>
      <c r="AQ15" s="671"/>
      <c r="AR15" s="672"/>
      <c r="AS15" s="672"/>
      <c r="AT15" s="672"/>
      <c r="AU15" s="672"/>
      <c r="AV15" s="672"/>
      <c r="AW15" s="670"/>
    </row>
    <row r="16" spans="1:52" ht="15.6" x14ac:dyDescent="0.3">
      <c r="A16" s="467"/>
      <c r="B16" s="499"/>
      <c r="C16" s="500" t="s">
        <v>112</v>
      </c>
      <c r="D16" s="501"/>
      <c r="E16" s="502"/>
      <c r="U16" t="s">
        <v>609</v>
      </c>
      <c r="V16" s="299">
        <v>49356</v>
      </c>
      <c r="AA16" t="s">
        <v>609</v>
      </c>
      <c r="AB16" s="299">
        <v>49356</v>
      </c>
      <c r="AD16" t="s">
        <v>516</v>
      </c>
      <c r="AE16" t="s">
        <v>499</v>
      </c>
      <c r="AF16" s="299">
        <v>397871</v>
      </c>
      <c r="AL16" s="669"/>
      <c r="AM16" s="669"/>
      <c r="AN16" s="670"/>
      <c r="AO16" s="670" t="s">
        <v>599</v>
      </c>
      <c r="AP16" s="671">
        <v>71942</v>
      </c>
      <c r="AQ16" s="671"/>
      <c r="AR16" s="672"/>
      <c r="AS16" s="672"/>
      <c r="AT16" s="672"/>
      <c r="AU16" s="672"/>
      <c r="AV16" s="672"/>
      <c r="AW16" s="670"/>
    </row>
    <row r="17" spans="1:52" ht="16.2" thickBot="1" x14ac:dyDescent="0.35">
      <c r="A17" s="467"/>
      <c r="B17" s="503"/>
      <c r="C17" s="504" t="s">
        <v>113</v>
      </c>
      <c r="D17" s="505"/>
      <c r="E17" s="506"/>
      <c r="T17">
        <v>2007</v>
      </c>
      <c r="U17" t="s">
        <v>587</v>
      </c>
      <c r="V17" s="299">
        <v>37376</v>
      </c>
      <c r="Z17">
        <v>2007</v>
      </c>
      <c r="AA17" t="s">
        <v>587</v>
      </c>
      <c r="AB17" s="299">
        <v>37376</v>
      </c>
      <c r="AD17" t="s">
        <v>536</v>
      </c>
      <c r="AE17" t="s">
        <v>532</v>
      </c>
      <c r="AF17" s="299">
        <v>424572</v>
      </c>
      <c r="AL17" s="669"/>
      <c r="AM17" s="669"/>
      <c r="AN17" s="670"/>
      <c r="AO17" s="670" t="s">
        <v>600</v>
      </c>
      <c r="AP17" s="671">
        <v>25047</v>
      </c>
      <c r="AQ17" s="671"/>
      <c r="AR17" s="672"/>
      <c r="AS17" s="672"/>
      <c r="AT17" s="672"/>
      <c r="AU17" s="672"/>
      <c r="AV17" s="672"/>
      <c r="AW17" s="670"/>
    </row>
    <row r="18" spans="1:52" ht="15.6" x14ac:dyDescent="0.3">
      <c r="A18" s="467"/>
      <c r="B18" s="507" t="s">
        <v>744</v>
      </c>
      <c r="C18" s="508" t="s">
        <v>86</v>
      </c>
      <c r="D18" s="509" t="s">
        <v>436</v>
      </c>
      <c r="E18" s="510" t="s">
        <v>413</v>
      </c>
      <c r="U18" t="s">
        <v>597</v>
      </c>
      <c r="V18" s="299">
        <v>74087</v>
      </c>
      <c r="AA18" t="s">
        <v>597</v>
      </c>
      <c r="AB18" s="299">
        <v>74087</v>
      </c>
      <c r="AD18" t="s">
        <v>842</v>
      </c>
      <c r="AE18" t="s">
        <v>775</v>
      </c>
      <c r="AF18" s="299">
        <v>905007</v>
      </c>
      <c r="AL18" s="669"/>
      <c r="AM18" s="669"/>
      <c r="AN18" s="670"/>
      <c r="AO18" s="670" t="s">
        <v>602</v>
      </c>
      <c r="AP18" s="671">
        <v>25088</v>
      </c>
      <c r="AQ18" s="671"/>
      <c r="AR18" s="672"/>
      <c r="AS18" s="672"/>
      <c r="AT18" s="672"/>
      <c r="AU18" s="672"/>
      <c r="AV18" s="672"/>
      <c r="AW18" s="670"/>
    </row>
    <row r="19" spans="1:52" ht="15.6" x14ac:dyDescent="0.3">
      <c r="A19" s="467"/>
      <c r="B19" s="511"/>
      <c r="C19" s="512" t="s">
        <v>87</v>
      </c>
      <c r="D19" s="513" t="s">
        <v>436</v>
      </c>
      <c r="E19" s="514" t="s">
        <v>414</v>
      </c>
      <c r="U19" t="s">
        <v>599</v>
      </c>
      <c r="V19" s="299">
        <v>71942</v>
      </c>
      <c r="AA19" t="s">
        <v>599</v>
      </c>
      <c r="AB19" s="299">
        <v>71942</v>
      </c>
      <c r="AE19" t="s">
        <v>769</v>
      </c>
      <c r="AF19" s="299">
        <v>782947</v>
      </c>
      <c r="AL19" s="669"/>
      <c r="AM19" s="669"/>
      <c r="AN19" s="670"/>
      <c r="AO19" s="670" t="s">
        <v>603</v>
      </c>
      <c r="AP19" s="671">
        <v>24979</v>
      </c>
      <c r="AQ19" s="671"/>
      <c r="AR19" s="672"/>
      <c r="AS19" s="672"/>
      <c r="AT19" s="672"/>
      <c r="AU19" s="672"/>
      <c r="AV19" s="672"/>
      <c r="AW19" s="670"/>
    </row>
    <row r="20" spans="1:52" ht="16.2" thickBot="1" x14ac:dyDescent="0.35">
      <c r="A20" s="467"/>
      <c r="B20" s="491"/>
      <c r="C20" s="515" t="s">
        <v>88</v>
      </c>
      <c r="D20" s="516" t="s">
        <v>436</v>
      </c>
      <c r="E20" s="517" t="s">
        <v>415</v>
      </c>
      <c r="U20" t="s">
        <v>600</v>
      </c>
      <c r="V20" s="299">
        <v>25047</v>
      </c>
      <c r="AA20" t="s">
        <v>600</v>
      </c>
      <c r="AB20" s="299">
        <v>25047</v>
      </c>
      <c r="AE20" t="s">
        <v>905</v>
      </c>
      <c r="AF20" s="299">
        <v>90052</v>
      </c>
      <c r="AL20" s="669"/>
      <c r="AM20" s="669"/>
      <c r="AN20" s="670"/>
      <c r="AO20" s="670" t="s">
        <v>604</v>
      </c>
      <c r="AP20" s="671">
        <v>37099</v>
      </c>
      <c r="AQ20" s="671"/>
      <c r="AR20" s="672"/>
      <c r="AS20" s="672"/>
      <c r="AT20" s="672"/>
      <c r="AU20" s="672"/>
      <c r="AV20" s="672"/>
      <c r="AW20" s="670"/>
    </row>
    <row r="21" spans="1:52" ht="15.6" x14ac:dyDescent="0.3">
      <c r="A21" s="467"/>
      <c r="B21" s="518" t="s">
        <v>1319</v>
      </c>
      <c r="C21" s="519" t="s">
        <v>91</v>
      </c>
      <c r="D21" s="520" t="s">
        <v>435</v>
      </c>
      <c r="E21" s="521" t="s">
        <v>416</v>
      </c>
      <c r="U21" t="s">
        <v>602</v>
      </c>
      <c r="V21" s="299">
        <v>25088</v>
      </c>
      <c r="AA21" t="s">
        <v>602</v>
      </c>
      <c r="AB21" s="299">
        <v>25088</v>
      </c>
      <c r="AE21" t="s">
        <v>767</v>
      </c>
      <c r="AF21" s="299">
        <v>354608</v>
      </c>
      <c r="AL21" s="669"/>
      <c r="AM21" s="669"/>
      <c r="AN21" s="670"/>
      <c r="AO21" s="670" t="s">
        <v>605</v>
      </c>
      <c r="AP21" s="671">
        <v>25007</v>
      </c>
      <c r="AQ21" s="671"/>
      <c r="AR21" s="672"/>
      <c r="AS21" s="672"/>
      <c r="AT21" s="672"/>
      <c r="AU21" s="672"/>
      <c r="AV21" s="672"/>
      <c r="AW21" s="670"/>
    </row>
    <row r="22" spans="1:52" ht="15.6" x14ac:dyDescent="0.3">
      <c r="A22" s="467"/>
      <c r="B22" s="522"/>
      <c r="C22" s="523" t="s">
        <v>89</v>
      </c>
      <c r="D22" s="524" t="s">
        <v>435</v>
      </c>
      <c r="E22" s="525" t="s">
        <v>417</v>
      </c>
      <c r="U22" t="s">
        <v>603</v>
      </c>
      <c r="V22" s="299">
        <v>24979</v>
      </c>
      <c r="AA22" t="s">
        <v>603</v>
      </c>
      <c r="AB22" s="299">
        <v>24979</v>
      </c>
      <c r="AE22" t="s">
        <v>781</v>
      </c>
      <c r="AF22" s="299">
        <v>358899</v>
      </c>
      <c r="AL22" s="669"/>
      <c r="AM22" s="669"/>
      <c r="AN22" s="670"/>
      <c r="AO22" s="670" t="s">
        <v>606</v>
      </c>
      <c r="AP22" s="671">
        <v>62743</v>
      </c>
      <c r="AQ22" s="671"/>
      <c r="AR22" s="672"/>
      <c r="AS22" s="672"/>
      <c r="AT22" s="672"/>
      <c r="AU22" s="672"/>
      <c r="AV22" s="672"/>
      <c r="AW22" s="670"/>
    </row>
    <row r="23" spans="1:52" ht="16.2" thickBot="1" x14ac:dyDescent="0.35">
      <c r="A23" s="467"/>
      <c r="B23" s="526"/>
      <c r="C23" s="527" t="s">
        <v>90</v>
      </c>
      <c r="D23" s="528" t="s">
        <v>435</v>
      </c>
      <c r="E23" s="529" t="s">
        <v>418</v>
      </c>
      <c r="U23" t="s">
        <v>604</v>
      </c>
      <c r="V23" s="299">
        <v>37099</v>
      </c>
      <c r="AA23" t="s">
        <v>604</v>
      </c>
      <c r="AB23" s="299">
        <v>37099</v>
      </c>
      <c r="AD23" t="s">
        <v>841</v>
      </c>
      <c r="AE23" t="s">
        <v>775</v>
      </c>
      <c r="AF23" s="299">
        <v>905007</v>
      </c>
      <c r="AL23" s="669"/>
      <c r="AM23" s="669"/>
      <c r="AN23" s="670"/>
      <c r="AO23" s="670" t="s">
        <v>607</v>
      </c>
      <c r="AP23" s="671">
        <v>62594</v>
      </c>
      <c r="AQ23" s="671"/>
      <c r="AR23" s="672"/>
      <c r="AS23" s="672"/>
      <c r="AT23" s="672"/>
      <c r="AU23" s="672"/>
      <c r="AV23" s="672"/>
      <c r="AW23" s="670"/>
    </row>
    <row r="24" spans="1:52" ht="15.6" x14ac:dyDescent="0.3">
      <c r="A24" s="467"/>
      <c r="B24" s="530" t="s">
        <v>746</v>
      </c>
      <c r="C24" s="531" t="s">
        <v>100</v>
      </c>
      <c r="D24" s="532" t="s">
        <v>1484</v>
      </c>
      <c r="E24" s="533" t="s">
        <v>437</v>
      </c>
      <c r="U24" t="s">
        <v>605</v>
      </c>
      <c r="V24" s="299">
        <v>25007</v>
      </c>
      <c r="AA24" t="s">
        <v>605</v>
      </c>
      <c r="AB24" s="299">
        <v>25007</v>
      </c>
      <c r="AD24" t="s">
        <v>840</v>
      </c>
      <c r="AE24" t="s">
        <v>769</v>
      </c>
      <c r="AF24" s="299">
        <v>782947</v>
      </c>
      <c r="AL24" s="669"/>
      <c r="AM24" s="669"/>
      <c r="AN24" s="670">
        <v>2008</v>
      </c>
      <c r="AO24" s="670" t="s">
        <v>1623</v>
      </c>
      <c r="AP24" s="671">
        <v>179920</v>
      </c>
      <c r="AQ24" s="671"/>
      <c r="AR24" s="672"/>
      <c r="AS24" s="672"/>
      <c r="AT24" s="672"/>
      <c r="AU24" s="672"/>
      <c r="AV24" s="672"/>
      <c r="AW24" s="670"/>
    </row>
    <row r="25" spans="1:52" ht="15.6" x14ac:dyDescent="0.3">
      <c r="A25" s="467"/>
      <c r="B25" s="534"/>
      <c r="C25" s="535" t="s">
        <v>101</v>
      </c>
      <c r="D25" s="536" t="s">
        <v>1484</v>
      </c>
      <c r="E25" s="537" t="s">
        <v>438</v>
      </c>
      <c r="U25" t="s">
        <v>606</v>
      </c>
      <c r="V25" s="299">
        <v>62743</v>
      </c>
      <c r="AA25" t="s">
        <v>606</v>
      </c>
      <c r="AB25" s="299">
        <v>62743</v>
      </c>
      <c r="AE25" t="s">
        <v>905</v>
      </c>
      <c r="AF25" s="299">
        <v>90052</v>
      </c>
      <c r="AL25" s="673"/>
      <c r="AM25" s="669"/>
      <c r="AN25" s="670"/>
      <c r="AO25" s="670" t="s">
        <v>1627</v>
      </c>
      <c r="AP25" s="671">
        <v>179973</v>
      </c>
      <c r="AQ25" s="671"/>
      <c r="AR25" s="672"/>
      <c r="AS25" s="672"/>
      <c r="AT25" s="672"/>
      <c r="AU25" s="672"/>
      <c r="AV25" s="672"/>
      <c r="AW25" s="670"/>
    </row>
    <row r="26" spans="1:52" ht="16.2" thickBot="1" x14ac:dyDescent="0.35">
      <c r="A26" s="467"/>
      <c r="B26" s="538"/>
      <c r="C26" s="539" t="s">
        <v>102</v>
      </c>
      <c r="D26" s="540" t="s">
        <v>1484</v>
      </c>
      <c r="E26" s="541" t="s">
        <v>439</v>
      </c>
      <c r="U26" t="s">
        <v>607</v>
      </c>
      <c r="V26" s="299">
        <v>62594</v>
      </c>
      <c r="AA26" t="s">
        <v>607</v>
      </c>
      <c r="AB26" s="299">
        <v>62594</v>
      </c>
      <c r="AE26" t="s">
        <v>767</v>
      </c>
      <c r="AF26" s="299">
        <v>354608</v>
      </c>
      <c r="AL26" s="674" t="s">
        <v>2685</v>
      </c>
      <c r="AM26" s="674"/>
      <c r="AN26" s="674"/>
      <c r="AO26" s="674"/>
      <c r="AP26" s="675">
        <v>1695140</v>
      </c>
      <c r="AQ26" s="674"/>
      <c r="AR26" s="674"/>
      <c r="AS26" s="674"/>
      <c r="AT26" s="674"/>
      <c r="AU26" s="674"/>
      <c r="AV26" s="674"/>
      <c r="AW26" s="674"/>
      <c r="AX26" s="678"/>
    </row>
    <row r="27" spans="1:52" ht="86.4" x14ac:dyDescent="0.3">
      <c r="A27" s="467"/>
      <c r="B27" s="530" t="s">
        <v>747</v>
      </c>
      <c r="C27" s="542" t="s">
        <v>115</v>
      </c>
      <c r="D27" s="543" t="s">
        <v>448</v>
      </c>
      <c r="E27" s="544" t="s">
        <v>440</v>
      </c>
      <c r="T27">
        <v>2008</v>
      </c>
      <c r="U27" t="s">
        <v>1623</v>
      </c>
      <c r="V27" s="299">
        <v>179920</v>
      </c>
      <c r="Z27">
        <v>2008</v>
      </c>
      <c r="AA27" t="s">
        <v>1623</v>
      </c>
      <c r="AB27" s="299">
        <v>179920</v>
      </c>
      <c r="AE27" t="s">
        <v>781</v>
      </c>
      <c r="AF27" s="299">
        <v>358899</v>
      </c>
      <c r="AL27" s="669" t="s">
        <v>913</v>
      </c>
      <c r="AM27" s="669" t="s">
        <v>769</v>
      </c>
      <c r="AN27" s="670">
        <v>2005</v>
      </c>
      <c r="AO27" s="670" t="s">
        <v>2114</v>
      </c>
      <c r="AP27" s="671">
        <v>105537</v>
      </c>
      <c r="AQ27" s="671"/>
      <c r="AR27" s="270" t="str">
        <f>CONCATENATE(AO27&amp;";")</f>
        <v>633465;</v>
      </c>
      <c r="AS27" s="270" t="str">
        <f>CONCATENATE(AO28&amp;";")</f>
        <v>633473;</v>
      </c>
      <c r="AT27" s="270" t="str">
        <f>CONCATENATE(AO29&amp;";")</f>
        <v>633974;</v>
      </c>
      <c r="AU27" s="270" t="str">
        <f>CONCATENATE(AO30&amp;";")</f>
        <v>634776;</v>
      </c>
      <c r="AV27" s="672" t="str">
        <f>AL27</f>
        <v>CWS</v>
      </c>
      <c r="AW27" s="668" t="str">
        <f>AM27&amp;" --"&amp;IF(AR27="none;","","  BY2005: "&amp;AR27)&amp;IF(AS27="none;","","  BY2006: "&amp;AS27)&amp;IF(AT27="none;","","  BY2007: "&amp;AT27)&amp;IF(AU27="none;","","  BY2008: "&amp;AU27)</f>
        <v>COWLITZ SALMON HATCH --  BY2005: 633465;  BY2006: 633473;  BY2007: 633974;  BY2008: 634776;</v>
      </c>
      <c r="AX27" s="668" t="str">
        <f>AW27&amp;"   "&amp;AW31&amp;"   "&amp;AW35</f>
        <v>COWLITZ SALMON HATCH --  BY2005: 633465;  BY2006: 633473;  BY2007: 633974;  BY2008: 634776;   FALLERT CR HATCHERY --  BY2005: 633399;  BY2006: 633464;  BY2007: 634288;  BY2008: 634787;   LEWIS RIVER HATCHERY --  BY2005: 632866;  BY2006: 633397;  BY2007: 634388;  BY2008: 634790;</v>
      </c>
      <c r="AY27" s="670" t="str">
        <f>"[total release: "&amp;TEXT(VLOOKUP(AV27&amp;" Total",AL$2:AP$613,5,FALSE),"#,###")&amp;"]"</f>
        <v>[total release: 1,443,236]</v>
      </c>
      <c r="AZ27" s="668" t="str">
        <f>AX27&amp;CHAR(10)&amp;AY27</f>
        <v>COWLITZ SALMON HATCH --  BY2005: 633465;  BY2006: 633473;  BY2007: 633974;  BY2008: 634776;   FALLERT CR HATCHERY --  BY2005: 633399;  BY2006: 633464;  BY2007: 634288;  BY2008: 634787;   LEWIS RIVER HATCHERY --  BY2005: 632866;  BY2006: 633397;  BY2007: 634388;  BY2008: 634790;
[total release: 1,443,236]</v>
      </c>
    </row>
    <row r="28" spans="1:52" ht="15.6" x14ac:dyDescent="0.3">
      <c r="A28" s="467"/>
      <c r="B28" s="534"/>
      <c r="C28" s="535" t="s">
        <v>103</v>
      </c>
      <c r="D28" s="536" t="s">
        <v>448</v>
      </c>
      <c r="E28" s="537" t="s">
        <v>441</v>
      </c>
      <c r="U28" t="s">
        <v>1627</v>
      </c>
      <c r="V28" s="299">
        <v>179973</v>
      </c>
      <c r="AA28" t="s">
        <v>1627</v>
      </c>
      <c r="AB28" s="299">
        <v>179973</v>
      </c>
      <c r="AD28" t="s">
        <v>1243</v>
      </c>
      <c r="AE28" t="s">
        <v>1130</v>
      </c>
      <c r="AF28" s="299">
        <v>832100</v>
      </c>
      <c r="AL28" s="669"/>
      <c r="AM28" s="669"/>
      <c r="AN28" s="670">
        <v>2006</v>
      </c>
      <c r="AO28" s="670" t="s">
        <v>2107</v>
      </c>
      <c r="AP28" s="671">
        <v>86283</v>
      </c>
      <c r="AQ28" s="671"/>
      <c r="AR28" s="672"/>
      <c r="AS28" s="672"/>
      <c r="AT28" s="672"/>
      <c r="AU28" s="672"/>
      <c r="AV28" s="672"/>
      <c r="AW28" s="670"/>
    </row>
    <row r="29" spans="1:52" ht="16.2" thickBot="1" x14ac:dyDescent="0.35">
      <c r="A29" s="467"/>
      <c r="B29" s="538"/>
      <c r="C29" s="539" t="s">
        <v>104</v>
      </c>
      <c r="D29" s="540" t="s">
        <v>448</v>
      </c>
      <c r="E29" s="541" t="s">
        <v>442</v>
      </c>
      <c r="R29" t="s">
        <v>2685</v>
      </c>
      <c r="V29" s="299">
        <v>1695140</v>
      </c>
      <c r="X29" t="s">
        <v>2685</v>
      </c>
      <c r="AB29" s="299">
        <v>1695140</v>
      </c>
      <c r="AE29" t="s">
        <v>1111</v>
      </c>
      <c r="AF29" s="299">
        <v>215450</v>
      </c>
      <c r="AL29" s="669"/>
      <c r="AM29" s="669"/>
      <c r="AN29" s="670">
        <v>2007</v>
      </c>
      <c r="AO29" s="670" t="s">
        <v>2110</v>
      </c>
      <c r="AP29" s="671">
        <v>88963</v>
      </c>
      <c r="AQ29" s="671"/>
      <c r="AR29" s="672"/>
      <c r="AS29" s="672"/>
      <c r="AT29" s="672"/>
      <c r="AU29" s="672"/>
      <c r="AV29" s="672"/>
      <c r="AW29" s="670"/>
    </row>
    <row r="30" spans="1:52" ht="15.6" x14ac:dyDescent="0.3">
      <c r="A30" s="467"/>
      <c r="B30" s="545" t="s">
        <v>50</v>
      </c>
      <c r="C30" s="546" t="s">
        <v>105</v>
      </c>
      <c r="D30" s="547" t="s">
        <v>472</v>
      </c>
      <c r="E30" s="548" t="s">
        <v>467</v>
      </c>
      <c r="R30" t="s">
        <v>913</v>
      </c>
      <c r="S30" t="s">
        <v>769</v>
      </c>
      <c r="T30">
        <v>2005</v>
      </c>
      <c r="U30" t="s">
        <v>2114</v>
      </c>
      <c r="V30" s="299">
        <v>105537</v>
      </c>
      <c r="X30" t="s">
        <v>913</v>
      </c>
      <c r="Y30" t="s">
        <v>769</v>
      </c>
      <c r="Z30">
        <v>2005</v>
      </c>
      <c r="AA30" t="s">
        <v>2114</v>
      </c>
      <c r="AB30" s="299">
        <v>105537</v>
      </c>
      <c r="AE30" t="s">
        <v>1137</v>
      </c>
      <c r="AF30" s="299">
        <v>1475902</v>
      </c>
      <c r="AL30" s="669"/>
      <c r="AM30" s="669"/>
      <c r="AN30" s="670">
        <v>2008</v>
      </c>
      <c r="AO30" s="670" t="s">
        <v>2655</v>
      </c>
      <c r="AP30" s="671">
        <v>94965</v>
      </c>
      <c r="AQ30" s="671"/>
      <c r="AR30" s="672"/>
      <c r="AS30" s="672"/>
      <c r="AT30" s="672"/>
      <c r="AU30" s="672"/>
      <c r="AV30" s="672"/>
      <c r="AW30" s="670"/>
    </row>
    <row r="31" spans="1:52" ht="43.2" x14ac:dyDescent="0.3">
      <c r="A31" s="467"/>
      <c r="B31" s="549"/>
      <c r="C31" s="550" t="s">
        <v>106</v>
      </c>
      <c r="D31" s="551" t="s">
        <v>472</v>
      </c>
      <c r="E31" s="552" t="s">
        <v>468</v>
      </c>
      <c r="T31">
        <v>2006</v>
      </c>
      <c r="U31" t="s">
        <v>2107</v>
      </c>
      <c r="V31" s="299">
        <v>86283</v>
      </c>
      <c r="Z31">
        <v>2006</v>
      </c>
      <c r="AA31" t="s">
        <v>2107</v>
      </c>
      <c r="AB31" s="299">
        <v>86283</v>
      </c>
      <c r="AE31" t="s">
        <v>1122</v>
      </c>
      <c r="AF31" s="299">
        <v>453661</v>
      </c>
      <c r="AL31" s="669"/>
      <c r="AM31" s="669" t="s">
        <v>905</v>
      </c>
      <c r="AN31" s="670">
        <v>2005</v>
      </c>
      <c r="AO31" s="670" t="s">
        <v>2109</v>
      </c>
      <c r="AP31" s="671">
        <v>122564</v>
      </c>
      <c r="AQ31" s="671"/>
      <c r="AR31" s="270" t="str">
        <f>CONCATENATE(AO31&amp;";")</f>
        <v>633399;</v>
      </c>
      <c r="AS31" s="270" t="str">
        <f>CONCATENATE(AO32&amp;";")</f>
        <v>633464;</v>
      </c>
      <c r="AT31" s="270" t="str">
        <f>CONCATENATE(AO33&amp;";")</f>
        <v>634288;</v>
      </c>
      <c r="AU31" s="270" t="str">
        <f>CONCATENATE(AO34&amp;";")</f>
        <v>634787;</v>
      </c>
      <c r="AV31" s="672"/>
      <c r="AW31" s="668" t="str">
        <f>AM31&amp;" --"&amp;IF(AR31="none;","","  BY2005: "&amp;AR31)&amp;IF(AS31="none;","","  BY2006: "&amp;AS31)&amp;IF(AT31="none;","","  BY2007: "&amp;AT31)&amp;IF(AU31="none;","","  BY2008: "&amp;AU31)</f>
        <v>FALLERT CR HATCHERY --  BY2005: 633399;  BY2006: 633464;  BY2007: 634288;  BY2008: 634787;</v>
      </c>
    </row>
    <row r="32" spans="1:52" ht="16.2" thickBot="1" x14ac:dyDescent="0.35">
      <c r="A32" s="467"/>
      <c r="B32" s="553"/>
      <c r="C32" s="554" t="s">
        <v>107</v>
      </c>
      <c r="D32" s="555" t="s">
        <v>472</v>
      </c>
      <c r="E32" s="556" t="s">
        <v>469</v>
      </c>
      <c r="T32">
        <v>2007</v>
      </c>
      <c r="U32" t="s">
        <v>2110</v>
      </c>
      <c r="V32" s="299">
        <v>88963</v>
      </c>
      <c r="Z32">
        <v>2007</v>
      </c>
      <c r="AA32" t="s">
        <v>2110</v>
      </c>
      <c r="AB32" s="299">
        <v>88963</v>
      </c>
      <c r="AD32" t="s">
        <v>553</v>
      </c>
      <c r="AE32" t="s">
        <v>47</v>
      </c>
      <c r="AF32" s="299">
        <v>230686</v>
      </c>
      <c r="AL32" s="669"/>
      <c r="AM32" s="669"/>
      <c r="AN32" s="670">
        <v>2006</v>
      </c>
      <c r="AO32" s="670" t="s">
        <v>2108</v>
      </c>
      <c r="AP32" s="671">
        <v>119987</v>
      </c>
      <c r="AQ32" s="671"/>
      <c r="AR32" s="672"/>
      <c r="AS32" s="672"/>
      <c r="AT32" s="672"/>
      <c r="AU32" s="672"/>
      <c r="AV32" s="672"/>
      <c r="AW32" s="670"/>
    </row>
    <row r="33" spans="1:52" ht="15.6" x14ac:dyDescent="0.3">
      <c r="A33" s="467"/>
      <c r="B33" s="557" t="s">
        <v>51</v>
      </c>
      <c r="C33" s="558" t="s">
        <v>2</v>
      </c>
      <c r="D33" s="559" t="s">
        <v>451</v>
      </c>
      <c r="E33" s="560" t="s">
        <v>470</v>
      </c>
      <c r="T33">
        <v>2008</v>
      </c>
      <c r="U33" t="s">
        <v>2655</v>
      </c>
      <c r="V33" s="299">
        <v>94965</v>
      </c>
      <c r="Z33">
        <v>2008</v>
      </c>
      <c r="AA33" t="s">
        <v>2655</v>
      </c>
      <c r="AB33" s="299">
        <v>94965</v>
      </c>
      <c r="AD33" t="s">
        <v>1022</v>
      </c>
      <c r="AE33" t="s">
        <v>1009</v>
      </c>
      <c r="AF33" s="299">
        <v>347449</v>
      </c>
      <c r="AL33" s="669"/>
      <c r="AM33" s="669"/>
      <c r="AN33" s="670">
        <v>2007</v>
      </c>
      <c r="AO33" s="670" t="s">
        <v>2113</v>
      </c>
      <c r="AP33" s="671">
        <v>121520</v>
      </c>
      <c r="AQ33" s="671"/>
      <c r="AR33" s="672"/>
      <c r="AS33" s="672"/>
      <c r="AT33" s="672"/>
      <c r="AU33" s="672"/>
      <c r="AV33" s="672"/>
      <c r="AW33" s="670"/>
    </row>
    <row r="34" spans="1:52" ht="16.2" thickBot="1" x14ac:dyDescent="0.35">
      <c r="A34" s="467"/>
      <c r="B34" s="561"/>
      <c r="C34" s="562" t="s">
        <v>3</v>
      </c>
      <c r="D34" s="563" t="s">
        <v>451</v>
      </c>
      <c r="E34" s="564" t="s">
        <v>471</v>
      </c>
      <c r="S34" t="s">
        <v>905</v>
      </c>
      <c r="T34">
        <v>2005</v>
      </c>
      <c r="U34" t="s">
        <v>2109</v>
      </c>
      <c r="V34" s="299">
        <v>122564</v>
      </c>
      <c r="Y34" t="s">
        <v>905</v>
      </c>
      <c r="Z34">
        <v>2005</v>
      </c>
      <c r="AA34" t="s">
        <v>2109</v>
      </c>
      <c r="AB34" s="299">
        <v>122564</v>
      </c>
      <c r="AE34" t="s">
        <v>1017</v>
      </c>
      <c r="AF34" s="299">
        <v>778136</v>
      </c>
      <c r="AL34" s="669"/>
      <c r="AM34" s="669"/>
      <c r="AN34" s="670">
        <v>2008</v>
      </c>
      <c r="AO34" s="670" t="s">
        <v>2660</v>
      </c>
      <c r="AP34" s="671">
        <v>136957</v>
      </c>
      <c r="AQ34" s="671"/>
      <c r="AR34" s="672"/>
      <c r="AS34" s="672"/>
      <c r="AT34" s="672"/>
      <c r="AU34" s="672"/>
      <c r="AV34" s="672"/>
      <c r="AW34" s="670"/>
    </row>
    <row r="35" spans="1:52" ht="43.2" x14ac:dyDescent="0.3">
      <c r="A35" s="467"/>
      <c r="B35" s="476" t="s">
        <v>748</v>
      </c>
      <c r="C35" s="477" t="s">
        <v>690</v>
      </c>
      <c r="D35" s="478" t="s">
        <v>232</v>
      </c>
      <c r="E35" s="479" t="s">
        <v>691</v>
      </c>
      <c r="T35">
        <v>2006</v>
      </c>
      <c r="U35" t="s">
        <v>2108</v>
      </c>
      <c r="V35" s="299">
        <v>119987</v>
      </c>
      <c r="Z35">
        <v>2006</v>
      </c>
      <c r="AA35" t="s">
        <v>2108</v>
      </c>
      <c r="AB35" s="299">
        <v>119987</v>
      </c>
      <c r="AD35" t="s">
        <v>232</v>
      </c>
      <c r="AE35" t="s">
        <v>280</v>
      </c>
      <c r="AF35" s="299">
        <v>708723</v>
      </c>
      <c r="AL35" s="669"/>
      <c r="AM35" s="669" t="s">
        <v>907</v>
      </c>
      <c r="AN35" s="670">
        <v>2005</v>
      </c>
      <c r="AO35" s="670" t="s">
        <v>2105</v>
      </c>
      <c r="AP35" s="671">
        <v>149923</v>
      </c>
      <c r="AQ35" s="671"/>
      <c r="AR35" s="270" t="str">
        <f>CONCATENATE(AO35&amp;";")</f>
        <v>632866;</v>
      </c>
      <c r="AS35" s="270" t="str">
        <f>CONCATENATE(AO36&amp;";")</f>
        <v>633397;</v>
      </c>
      <c r="AT35" s="270" t="str">
        <f>CONCATENATE(AO37&amp;";")</f>
        <v>634388;</v>
      </c>
      <c r="AU35" s="270" t="str">
        <f>CONCATENATE(AO38&amp;";")</f>
        <v>634790;</v>
      </c>
      <c r="AV35" s="672"/>
      <c r="AW35" s="668" t="str">
        <f>AM35&amp;" --"&amp;IF(AR35="none;","","  BY2005: "&amp;AR35)&amp;IF(AS35="none;","","  BY2006: "&amp;AS35)&amp;IF(AT35="none;","","  BY2007: "&amp;AT35)&amp;IF(AU35="none;","","  BY2008: "&amp;AU35)</f>
        <v>LEWIS RIVER HATCHERY --  BY2005: 632866;  BY2006: 633397;  BY2007: 634388;  BY2008: 634790;</v>
      </c>
    </row>
    <row r="36" spans="1:52" ht="15.6" x14ac:dyDescent="0.3">
      <c r="A36" s="467"/>
      <c r="B36" s="468"/>
      <c r="C36" s="480" t="s">
        <v>689</v>
      </c>
      <c r="D36" s="481" t="s">
        <v>232</v>
      </c>
      <c r="E36" s="482" t="s">
        <v>692</v>
      </c>
      <c r="T36">
        <v>2007</v>
      </c>
      <c r="U36" t="s">
        <v>2113</v>
      </c>
      <c r="V36" s="299">
        <v>121520</v>
      </c>
      <c r="Z36">
        <v>2007</v>
      </c>
      <c r="AA36" t="s">
        <v>2113</v>
      </c>
      <c r="AB36" s="299">
        <v>121520</v>
      </c>
      <c r="AE36" t="s">
        <v>267</v>
      </c>
      <c r="AF36" s="299">
        <v>396641</v>
      </c>
      <c r="AL36" s="669"/>
      <c r="AM36" s="669"/>
      <c r="AN36" s="670">
        <v>2006</v>
      </c>
      <c r="AO36" s="670" t="s">
        <v>2111</v>
      </c>
      <c r="AP36" s="671">
        <v>138407</v>
      </c>
      <c r="AQ36" s="671"/>
      <c r="AR36" s="672"/>
      <c r="AS36" s="672"/>
      <c r="AT36" s="672"/>
      <c r="AU36" s="672"/>
      <c r="AV36" s="672"/>
      <c r="AW36" s="670"/>
    </row>
    <row r="37" spans="1:52" ht="15.6" x14ac:dyDescent="0.3">
      <c r="A37" s="467"/>
      <c r="B37" s="468"/>
      <c r="C37" s="469" t="s">
        <v>71</v>
      </c>
      <c r="D37" s="470" t="s">
        <v>232</v>
      </c>
      <c r="E37" s="471" t="s">
        <v>261</v>
      </c>
      <c r="T37">
        <v>2008</v>
      </c>
      <c r="U37" t="s">
        <v>2660</v>
      </c>
      <c r="V37" s="299">
        <v>136957</v>
      </c>
      <c r="Z37">
        <v>2008</v>
      </c>
      <c r="AA37" t="s">
        <v>2660</v>
      </c>
      <c r="AB37" s="299">
        <v>136957</v>
      </c>
      <c r="AE37" t="s">
        <v>256</v>
      </c>
      <c r="AF37" s="299">
        <v>795627</v>
      </c>
      <c r="AL37" s="669"/>
      <c r="AM37" s="669"/>
      <c r="AN37" s="670">
        <v>2007</v>
      </c>
      <c r="AO37" s="670" t="s">
        <v>2103</v>
      </c>
      <c r="AP37" s="671">
        <v>136444</v>
      </c>
      <c r="AQ37" s="671"/>
      <c r="AR37" s="672"/>
      <c r="AS37" s="672"/>
      <c r="AT37" s="672"/>
      <c r="AU37" s="672"/>
      <c r="AV37" s="672"/>
      <c r="AW37" s="670"/>
    </row>
    <row r="38" spans="1:52" ht="15.6" x14ac:dyDescent="0.3">
      <c r="A38" s="467"/>
      <c r="B38" s="468"/>
      <c r="C38" s="469" t="s">
        <v>70</v>
      </c>
      <c r="D38" s="470" t="s">
        <v>232</v>
      </c>
      <c r="E38" s="471" t="s">
        <v>262</v>
      </c>
      <c r="S38" t="s">
        <v>907</v>
      </c>
      <c r="T38">
        <v>2005</v>
      </c>
      <c r="U38" t="s">
        <v>2105</v>
      </c>
      <c r="V38" s="299">
        <v>149923</v>
      </c>
      <c r="Y38" t="s">
        <v>907</v>
      </c>
      <c r="Z38">
        <v>2005</v>
      </c>
      <c r="AA38" t="s">
        <v>2105</v>
      </c>
      <c r="AB38" s="299">
        <v>149923</v>
      </c>
      <c r="AE38" t="s">
        <v>230</v>
      </c>
      <c r="AF38" s="299">
        <v>571792</v>
      </c>
      <c r="AL38" s="673"/>
      <c r="AM38" s="669"/>
      <c r="AN38" s="670">
        <v>2008</v>
      </c>
      <c r="AO38" s="670" t="s">
        <v>2661</v>
      </c>
      <c r="AP38" s="671">
        <v>141686</v>
      </c>
      <c r="AQ38" s="671"/>
      <c r="AR38" s="672"/>
      <c r="AS38" s="672"/>
      <c r="AT38" s="672"/>
      <c r="AU38" s="672"/>
      <c r="AV38" s="672"/>
      <c r="AW38" s="670"/>
    </row>
    <row r="39" spans="1:52" ht="15.6" x14ac:dyDescent="0.3">
      <c r="A39" s="467"/>
      <c r="B39" s="468"/>
      <c r="C39" s="469" t="s">
        <v>72</v>
      </c>
      <c r="D39" s="470" t="s">
        <v>232</v>
      </c>
      <c r="E39" s="471" t="s">
        <v>245</v>
      </c>
      <c r="T39">
        <v>2006</v>
      </c>
      <c r="U39" t="s">
        <v>2111</v>
      </c>
      <c r="V39" s="299">
        <v>138407</v>
      </c>
      <c r="Z39">
        <v>2006</v>
      </c>
      <c r="AA39" t="s">
        <v>2111</v>
      </c>
      <c r="AB39" s="299">
        <v>138407</v>
      </c>
      <c r="AD39" t="s">
        <v>371</v>
      </c>
      <c r="AE39" t="s">
        <v>368</v>
      </c>
      <c r="AF39" s="299">
        <v>725702</v>
      </c>
      <c r="AL39" s="674" t="s">
        <v>2686</v>
      </c>
      <c r="AM39" s="674"/>
      <c r="AN39" s="674"/>
      <c r="AO39" s="674"/>
      <c r="AP39" s="675">
        <v>1443236</v>
      </c>
      <c r="AQ39" s="674"/>
      <c r="AR39" s="674"/>
      <c r="AS39" s="674"/>
      <c r="AT39" s="674"/>
      <c r="AU39" s="674"/>
      <c r="AV39" s="674"/>
      <c r="AW39" s="674"/>
      <c r="AX39" s="678"/>
    </row>
    <row r="40" spans="1:52" ht="129.6" x14ac:dyDescent="0.3">
      <c r="A40" s="467"/>
      <c r="B40" s="468"/>
      <c r="C40" s="469" t="s">
        <v>73</v>
      </c>
      <c r="D40" s="470" t="s">
        <v>232</v>
      </c>
      <c r="E40" s="471" t="s">
        <v>577</v>
      </c>
      <c r="T40">
        <v>2007</v>
      </c>
      <c r="U40" t="s">
        <v>2103</v>
      </c>
      <c r="V40" s="299">
        <v>136444</v>
      </c>
      <c r="Z40">
        <v>2007</v>
      </c>
      <c r="AA40" t="s">
        <v>2103</v>
      </c>
      <c r="AB40" s="299">
        <v>136444</v>
      </c>
      <c r="AD40" t="s">
        <v>1512</v>
      </c>
      <c r="AE40" t="s">
        <v>1085</v>
      </c>
      <c r="AF40" s="299">
        <v>1117034</v>
      </c>
      <c r="AL40" s="676" t="s">
        <v>1187</v>
      </c>
      <c r="AM40" s="669" t="s">
        <v>1192</v>
      </c>
      <c r="AN40" s="670">
        <v>2005</v>
      </c>
      <c r="AO40" s="670" t="s">
        <v>1030</v>
      </c>
      <c r="AP40" s="671">
        <v>50529</v>
      </c>
      <c r="AQ40" s="671"/>
      <c r="AR40" s="270" t="str">
        <f>CONCATENATE(AO40&amp;", "&amp;AO41&amp;", "&amp;AO42&amp;", "&amp;AO43&amp;", "&amp;AO44&amp;";")</f>
        <v>025652, 025659, 184907, 185054, 185055;</v>
      </c>
      <c r="AS40" s="270" t="str">
        <f>CONCATENATE(AO45&amp;", "&amp;AO46&amp;", "&amp;AO47&amp;", "&amp;AO48&amp;", "&amp;AO49&amp;", "&amp;AO50&amp;";")</f>
        <v>185222, 185223, 185224, 185225, 186061, 186062;</v>
      </c>
      <c r="AT40" s="270" t="str">
        <f>CONCATENATE(AO51&amp;", "&amp;AO52&amp;", "&amp;AO53&amp;", "&amp;AO54&amp;", "&amp;AO55&amp;", "&amp;AO56&amp;", "&amp;AO57&amp;", "&amp;AO58&amp;", "&amp;AO59&amp;", "&amp;AO60&amp;", "&amp;AO61&amp;";")</f>
        <v>186162, 186352, 186353, 186354, 186355, 186356, 186357, 186358, 186359, 186360, 186361;</v>
      </c>
      <c r="AU40" s="270" t="str">
        <f>CONCATENATE(AO62&amp;", "&amp;AO63&amp;", "&amp;AO64&amp;", "&amp;AO65&amp;", "&amp;AO66&amp;", "&amp;AO67&amp;", "&amp;AO68&amp;", "&amp;AO69&amp;";")</f>
        <v>180276, 180277, 180380, 180381, 180382, 180383, 180384, 180385;</v>
      </c>
      <c r="AV40" s="672" t="str">
        <f>AL40</f>
        <v>FRE</v>
      </c>
      <c r="AW40" s="668" t="str">
        <f>AM40&amp;" --"&amp;IF(AR40="none;","","  BY2005: "&amp;AR40)&amp;IF(AS40="none;","","  BY2006: "&amp;AS40)&amp;IF(AT40="none;","","  BY2007: "&amp;AT40)&amp;IF(AU40="none;","","  BY2008: "&amp;AU40)</f>
        <v>H-Shuswap River, Middle, --  BY2005: 025652, 025659, 184907, 185054, 185055;  BY2006: 185222, 185223, 185224, 185225, 186061, 186062;  BY2007: 186162, 186352, 186353, 186354, 186355, 186356, 186357, 186358, 186359, 186360, 186361;  BY2008: 180276, 180277, 180380, 180381, 180382, 180383, 180384, 180385;</v>
      </c>
      <c r="AX40" s="668" t="str">
        <f>AW40&amp;"   "&amp;AW70</f>
        <v>H-Shuswap River, Middle, --  BY2005: 025652, 025659, 184907, 185054, 185055;  BY2006: 185222, 185223, 185224, 185225, 186061, 186062;  BY2007: 186162, 186352, 186353, 186354, 186355, 186356, 186357, 186358, 186359, 186360, 186361;  BY2008: 180276, 180277, 180380, 180381, 180382, 180383, 180384, 180385;   H-Spius Creek H --  BY2005: 185234, 185235, 185236, 185237, 185728;  BY2006: 185926, 185935, 185936;  BY2007: 180183, 180184, 180189;  BY2008: 180965, 180966, 180990;</v>
      </c>
      <c r="AY40" s="670" t="str">
        <f>"[total release: "&amp;TEXT(VLOOKUP(AV40&amp;" Total",AL$2:AP$613,5,FALSE),"#,###")&amp;"]"</f>
        <v>[total release: 1,466,044]</v>
      </c>
      <c r="AZ40" s="668" t="str">
        <f>AX40&amp;CHAR(10)&amp;AY40</f>
        <v>H-Shuswap River, Middle, --  BY2005: 025652, 025659, 184907, 185054, 185055;  BY2006: 185222, 185223, 185224, 185225, 186061, 186062;  BY2007: 186162, 186352, 186353, 186354, 186355, 186356, 186357, 186358, 186359, 186360, 186361;  BY2008: 180276, 180277, 180380, 180381, 180382, 180383, 180384, 180385;   H-Spius Creek H --  BY2005: 185234, 185235, 185236, 185237, 185728;  BY2006: 185926, 185935, 185936;  BY2007: 180183, 180184, 180189;  BY2008: 180965, 180966, 180990;
[total release: 1,466,044]</v>
      </c>
    </row>
    <row r="41" spans="1:52" ht="15.6" x14ac:dyDescent="0.3">
      <c r="A41" s="467"/>
      <c r="B41" s="468"/>
      <c r="C41" s="469" t="s">
        <v>74</v>
      </c>
      <c r="D41" s="470" t="s">
        <v>232</v>
      </c>
      <c r="E41" s="471" t="s">
        <v>246</v>
      </c>
      <c r="T41">
        <v>2008</v>
      </c>
      <c r="U41" t="s">
        <v>2661</v>
      </c>
      <c r="V41" s="299">
        <v>141686</v>
      </c>
      <c r="Z41">
        <v>2008</v>
      </c>
      <c r="AA41" t="s">
        <v>2661</v>
      </c>
      <c r="AB41" s="299">
        <v>141686</v>
      </c>
      <c r="AD41" t="s">
        <v>124</v>
      </c>
      <c r="AE41" t="s">
        <v>198</v>
      </c>
      <c r="AF41" s="299">
        <v>8962233</v>
      </c>
      <c r="AL41" s="676"/>
      <c r="AM41" s="669"/>
      <c r="AN41" s="670"/>
      <c r="AO41" s="670" t="s">
        <v>1029</v>
      </c>
      <c r="AP41" s="671">
        <v>45854</v>
      </c>
      <c r="AQ41" s="671"/>
      <c r="AR41" s="672"/>
      <c r="AS41" s="672"/>
      <c r="AT41" s="672"/>
      <c r="AU41" s="672"/>
      <c r="AV41" s="672"/>
      <c r="AW41" s="670"/>
    </row>
    <row r="42" spans="1:52" ht="15.6" x14ac:dyDescent="0.3">
      <c r="A42" s="467"/>
      <c r="B42" s="468"/>
      <c r="C42" s="469" t="s">
        <v>75</v>
      </c>
      <c r="D42" s="470" t="s">
        <v>232</v>
      </c>
      <c r="E42" s="471" t="s">
        <v>220</v>
      </c>
      <c r="R42" t="s">
        <v>2686</v>
      </c>
      <c r="V42" s="299">
        <v>1443236</v>
      </c>
      <c r="X42" t="s">
        <v>2686</v>
      </c>
      <c r="AB42" s="299">
        <v>1443236</v>
      </c>
      <c r="AE42" t="s">
        <v>216</v>
      </c>
      <c r="AF42" s="299">
        <v>154291</v>
      </c>
      <c r="AL42" s="676"/>
      <c r="AM42" s="669"/>
      <c r="AN42" s="670"/>
      <c r="AO42" s="670" t="s">
        <v>2336</v>
      </c>
      <c r="AP42" s="671">
        <v>48216</v>
      </c>
      <c r="AQ42" s="671"/>
      <c r="AR42" s="672"/>
      <c r="AS42" s="672"/>
      <c r="AT42" s="672"/>
      <c r="AU42" s="672"/>
      <c r="AV42" s="672"/>
      <c r="AW42" s="670"/>
    </row>
    <row r="43" spans="1:52" ht="15.6" x14ac:dyDescent="0.3">
      <c r="A43" s="467"/>
      <c r="B43" s="468"/>
      <c r="C43" s="469" t="s">
        <v>76</v>
      </c>
      <c r="D43" s="470" t="s">
        <v>232</v>
      </c>
      <c r="E43" s="471" t="s">
        <v>221</v>
      </c>
      <c r="R43" t="s">
        <v>1187</v>
      </c>
      <c r="S43" t="s">
        <v>1192</v>
      </c>
      <c r="T43">
        <v>2005</v>
      </c>
      <c r="U43" t="s">
        <v>1030</v>
      </c>
      <c r="V43" s="299">
        <v>50529</v>
      </c>
      <c r="X43" t="s">
        <v>1187</v>
      </c>
      <c r="Y43" t="s">
        <v>1192</v>
      </c>
      <c r="Z43">
        <v>2005</v>
      </c>
      <c r="AA43" t="s">
        <v>1030</v>
      </c>
      <c r="AB43" s="299">
        <v>50529</v>
      </c>
      <c r="AD43" t="s">
        <v>356</v>
      </c>
      <c r="AE43" t="s">
        <v>683</v>
      </c>
      <c r="AF43" s="299">
        <v>325979</v>
      </c>
      <c r="AL43" s="676"/>
      <c r="AM43" s="669"/>
      <c r="AN43" s="670"/>
      <c r="AO43" s="670" t="s">
        <v>2335</v>
      </c>
      <c r="AP43" s="671">
        <v>24211</v>
      </c>
      <c r="AQ43" s="671"/>
      <c r="AR43" s="672"/>
      <c r="AS43" s="672"/>
      <c r="AT43" s="672"/>
      <c r="AU43" s="672"/>
      <c r="AV43" s="672"/>
      <c r="AW43" s="670"/>
    </row>
    <row r="44" spans="1:52" ht="15.6" x14ac:dyDescent="0.3">
      <c r="A44" s="467"/>
      <c r="B44" s="468"/>
      <c r="C44" s="469" t="s">
        <v>77</v>
      </c>
      <c r="D44" s="470" t="s">
        <v>232</v>
      </c>
      <c r="E44" s="471" t="s">
        <v>219</v>
      </c>
      <c r="U44" t="s">
        <v>1029</v>
      </c>
      <c r="V44" s="299">
        <v>45854</v>
      </c>
      <c r="AA44" t="s">
        <v>1029</v>
      </c>
      <c r="AB44" s="299">
        <v>45854</v>
      </c>
      <c r="AE44" t="s">
        <v>351</v>
      </c>
      <c r="AF44" s="299">
        <v>821497</v>
      </c>
      <c r="AL44" s="676"/>
      <c r="AM44" s="669"/>
      <c r="AN44" s="670"/>
      <c r="AO44" s="670" t="s">
        <v>2334</v>
      </c>
      <c r="AP44" s="671">
        <v>24230</v>
      </c>
      <c r="AQ44" s="671"/>
      <c r="AR44" s="672"/>
      <c r="AS44" s="672"/>
      <c r="AT44" s="672"/>
      <c r="AU44" s="672"/>
      <c r="AV44" s="672"/>
      <c r="AW44" s="670"/>
    </row>
    <row r="45" spans="1:52" ht="15.6" x14ac:dyDescent="0.3">
      <c r="A45" s="467"/>
      <c r="B45" s="468"/>
      <c r="C45" s="469" t="s">
        <v>84</v>
      </c>
      <c r="D45" s="470" t="s">
        <v>232</v>
      </c>
      <c r="E45" s="471" t="s">
        <v>273</v>
      </c>
      <c r="U45" t="s">
        <v>2336</v>
      </c>
      <c r="V45" s="299">
        <v>48216</v>
      </c>
      <c r="AA45" t="s">
        <v>2336</v>
      </c>
      <c r="AB45" s="299">
        <v>48216</v>
      </c>
      <c r="AD45" t="s">
        <v>435</v>
      </c>
      <c r="AE45" t="s">
        <v>406</v>
      </c>
      <c r="AF45" s="299">
        <v>979194</v>
      </c>
      <c r="AL45" s="676"/>
      <c r="AM45" s="669"/>
      <c r="AN45" s="670">
        <v>2006</v>
      </c>
      <c r="AO45" s="670" t="s">
        <v>2333</v>
      </c>
      <c r="AP45" s="671">
        <v>24675</v>
      </c>
      <c r="AQ45" s="671"/>
      <c r="AR45" s="672"/>
      <c r="AS45" s="672"/>
      <c r="AT45" s="270"/>
      <c r="AU45" s="672"/>
      <c r="AV45" s="672"/>
      <c r="AW45" s="670"/>
    </row>
    <row r="46" spans="1:52" ht="16.2" thickBot="1" x14ac:dyDescent="0.35">
      <c r="A46" s="467"/>
      <c r="B46" s="468"/>
      <c r="C46" s="565" t="s">
        <v>85</v>
      </c>
      <c r="D46" s="566" t="s">
        <v>232</v>
      </c>
      <c r="E46" s="567" t="s">
        <v>274</v>
      </c>
      <c r="U46" t="s">
        <v>2335</v>
      </c>
      <c r="V46" s="299">
        <v>24211</v>
      </c>
      <c r="AA46" t="s">
        <v>2335</v>
      </c>
      <c r="AB46" s="299">
        <v>24211</v>
      </c>
      <c r="AD46" t="s">
        <v>436</v>
      </c>
      <c r="AE46" t="s">
        <v>406</v>
      </c>
      <c r="AF46" s="299">
        <v>279967</v>
      </c>
      <c r="AL46" s="676"/>
      <c r="AM46" s="669"/>
      <c r="AN46" s="670"/>
      <c r="AO46" s="670" t="s">
        <v>2339</v>
      </c>
      <c r="AP46" s="671">
        <v>24876</v>
      </c>
      <c r="AQ46" s="671"/>
      <c r="AR46" s="672"/>
      <c r="AS46" s="672"/>
      <c r="AT46" s="672"/>
      <c r="AU46" s="672"/>
      <c r="AV46" s="672"/>
      <c r="AW46" s="670"/>
    </row>
    <row r="47" spans="1:52" ht="15.6" x14ac:dyDescent="0.3">
      <c r="A47" s="467"/>
      <c r="B47" s="568" t="s">
        <v>755</v>
      </c>
      <c r="C47" s="569" t="s">
        <v>4</v>
      </c>
      <c r="D47" s="570"/>
      <c r="E47" s="569"/>
      <c r="U47" t="s">
        <v>2334</v>
      </c>
      <c r="V47" s="299">
        <v>24230</v>
      </c>
      <c r="AA47" t="s">
        <v>2334</v>
      </c>
      <c r="AB47" s="299">
        <v>24230</v>
      </c>
      <c r="AD47" t="s">
        <v>1484</v>
      </c>
      <c r="AE47" t="s">
        <v>432</v>
      </c>
      <c r="AF47" s="299">
        <v>811033</v>
      </c>
      <c r="AL47" s="676"/>
      <c r="AM47" s="669"/>
      <c r="AN47" s="670"/>
      <c r="AO47" s="670" t="s">
        <v>2343</v>
      </c>
      <c r="AP47" s="671">
        <v>24655</v>
      </c>
      <c r="AQ47" s="671"/>
      <c r="AR47" s="672"/>
      <c r="AS47" s="672"/>
      <c r="AT47" s="672"/>
      <c r="AU47" s="672"/>
      <c r="AV47" s="672"/>
      <c r="AW47" s="670"/>
    </row>
    <row r="48" spans="1:52" ht="16.2" thickBot="1" x14ac:dyDescent="0.35">
      <c r="A48" s="467"/>
      <c r="B48" s="571"/>
      <c r="C48" s="572" t="s">
        <v>5</v>
      </c>
      <c r="D48" s="573"/>
      <c r="E48" s="572"/>
      <c r="T48">
        <v>2006</v>
      </c>
      <c r="U48" t="s">
        <v>2333</v>
      </c>
      <c r="V48" s="299">
        <v>24675</v>
      </c>
      <c r="Z48">
        <v>2006</v>
      </c>
      <c r="AA48" t="s">
        <v>2333</v>
      </c>
      <c r="AB48" s="299">
        <v>24675</v>
      </c>
      <c r="AD48" t="s">
        <v>997</v>
      </c>
      <c r="AE48" t="s">
        <v>977</v>
      </c>
      <c r="AF48" s="299">
        <v>1926464</v>
      </c>
      <c r="AL48" s="676"/>
      <c r="AM48" s="669"/>
      <c r="AN48" s="670"/>
      <c r="AO48" s="670" t="s">
        <v>2345</v>
      </c>
      <c r="AP48" s="671">
        <v>24803</v>
      </c>
      <c r="AQ48" s="671"/>
      <c r="AR48" s="672"/>
      <c r="AS48" s="672"/>
      <c r="AT48" s="672"/>
      <c r="AU48" s="672"/>
      <c r="AV48" s="672"/>
      <c r="AW48" s="670"/>
    </row>
    <row r="49" spans="1:49" ht="15.6" x14ac:dyDescent="0.3">
      <c r="A49" s="467"/>
      <c r="B49" s="574" t="s">
        <v>1320</v>
      </c>
      <c r="C49" s="575" t="s">
        <v>710</v>
      </c>
      <c r="D49" s="576" t="s">
        <v>328</v>
      </c>
      <c r="E49" s="577" t="s">
        <v>724</v>
      </c>
      <c r="U49" t="s">
        <v>2339</v>
      </c>
      <c r="V49" s="299">
        <v>24876</v>
      </c>
      <c r="AA49" t="s">
        <v>2339</v>
      </c>
      <c r="AB49" s="299">
        <v>24876</v>
      </c>
      <c r="AD49" t="s">
        <v>448</v>
      </c>
      <c r="AE49" t="s">
        <v>432</v>
      </c>
      <c r="AF49" s="299">
        <v>326232</v>
      </c>
      <c r="AL49" s="676"/>
      <c r="AM49" s="669"/>
      <c r="AN49" s="670"/>
      <c r="AO49" s="670" t="s">
        <v>2329</v>
      </c>
      <c r="AP49" s="671">
        <v>50145</v>
      </c>
      <c r="AQ49" s="671"/>
      <c r="AR49" s="672"/>
      <c r="AS49" s="672"/>
      <c r="AT49" s="672"/>
      <c r="AU49" s="672"/>
      <c r="AV49" s="672"/>
      <c r="AW49" s="670"/>
    </row>
    <row r="50" spans="1:49" ht="16.2" thickBot="1" x14ac:dyDescent="0.35">
      <c r="A50" s="467"/>
      <c r="B50" s="578"/>
      <c r="C50" s="579" t="s">
        <v>711</v>
      </c>
      <c r="D50" s="580" t="s">
        <v>328</v>
      </c>
      <c r="E50" s="581" t="s">
        <v>725</v>
      </c>
      <c r="U50" t="s">
        <v>2343</v>
      </c>
      <c r="V50" s="299">
        <v>24655</v>
      </c>
      <c r="AA50" t="s">
        <v>2343</v>
      </c>
      <c r="AB50" s="299">
        <v>24655</v>
      </c>
      <c r="AD50" t="s">
        <v>294</v>
      </c>
      <c r="AE50" t="s">
        <v>318</v>
      </c>
      <c r="AF50" s="299">
        <v>711829</v>
      </c>
      <c r="AL50" s="676"/>
      <c r="AM50" s="669"/>
      <c r="AN50" s="670"/>
      <c r="AO50" s="670" t="s">
        <v>2327</v>
      </c>
      <c r="AP50" s="671">
        <v>50203</v>
      </c>
      <c r="AQ50" s="671"/>
      <c r="AR50" s="672"/>
      <c r="AS50" s="672"/>
      <c r="AT50" s="672"/>
      <c r="AU50" s="672"/>
      <c r="AV50" s="672"/>
      <c r="AW50" s="670"/>
    </row>
    <row r="51" spans="1:49" ht="15.6" x14ac:dyDescent="0.3">
      <c r="A51" s="467"/>
      <c r="B51" s="483" t="s">
        <v>749</v>
      </c>
      <c r="C51" s="484" t="s">
        <v>81</v>
      </c>
      <c r="D51" s="485" t="s">
        <v>294</v>
      </c>
      <c r="E51" s="486" t="s">
        <v>360</v>
      </c>
      <c r="U51" t="s">
        <v>2345</v>
      </c>
      <c r="V51" s="299">
        <v>24803</v>
      </c>
      <c r="AA51" t="s">
        <v>2345</v>
      </c>
      <c r="AB51" s="299">
        <v>24803</v>
      </c>
      <c r="AE51" t="s">
        <v>298</v>
      </c>
      <c r="AF51" s="299">
        <v>513020</v>
      </c>
      <c r="AL51" s="676"/>
      <c r="AM51" s="669"/>
      <c r="AN51" s="670">
        <v>2007</v>
      </c>
      <c r="AO51" s="670" t="s">
        <v>2338</v>
      </c>
      <c r="AP51" s="671">
        <v>20016</v>
      </c>
      <c r="AQ51" s="671"/>
      <c r="AR51" s="672"/>
      <c r="AS51" s="672"/>
      <c r="AT51" s="672"/>
      <c r="AU51" s="672"/>
      <c r="AV51" s="672"/>
      <c r="AW51" s="670"/>
    </row>
    <row r="52" spans="1:49" ht="15.6" x14ac:dyDescent="0.3">
      <c r="A52" s="467"/>
      <c r="B52" s="487"/>
      <c r="C52" s="488" t="s">
        <v>82</v>
      </c>
      <c r="D52" s="489" t="s">
        <v>294</v>
      </c>
      <c r="E52" s="490" t="s">
        <v>361</v>
      </c>
      <c r="U52" t="s">
        <v>2329</v>
      </c>
      <c r="V52" s="299">
        <v>50145</v>
      </c>
      <c r="AA52" t="s">
        <v>2329</v>
      </c>
      <c r="AB52" s="299">
        <v>50145</v>
      </c>
      <c r="AE52" t="s">
        <v>311</v>
      </c>
      <c r="AF52" s="299">
        <v>198881</v>
      </c>
      <c r="AL52" s="676"/>
      <c r="AM52" s="669"/>
      <c r="AN52" s="670"/>
      <c r="AO52" s="670" t="s">
        <v>2346</v>
      </c>
      <c r="AP52" s="671">
        <v>23944</v>
      </c>
      <c r="AQ52" s="671"/>
      <c r="AR52" s="672"/>
      <c r="AS52" s="672"/>
      <c r="AT52" s="270"/>
      <c r="AU52" s="672"/>
      <c r="AV52" s="672"/>
      <c r="AW52" s="670"/>
    </row>
    <row r="53" spans="1:49" ht="15.6" x14ac:dyDescent="0.3">
      <c r="A53" s="467"/>
      <c r="B53" s="487"/>
      <c r="C53" s="488" t="s">
        <v>83</v>
      </c>
      <c r="D53" s="489" t="s">
        <v>294</v>
      </c>
      <c r="E53" s="490" t="s">
        <v>359</v>
      </c>
      <c r="U53" t="s">
        <v>2327</v>
      </c>
      <c r="V53" s="299">
        <v>50203</v>
      </c>
      <c r="AA53" t="s">
        <v>2327</v>
      </c>
      <c r="AB53" s="299">
        <v>50203</v>
      </c>
      <c r="AD53" t="s">
        <v>328</v>
      </c>
      <c r="AE53" t="s">
        <v>346</v>
      </c>
      <c r="AF53" s="299">
        <v>376163</v>
      </c>
      <c r="AL53" s="676"/>
      <c r="AM53" s="669"/>
      <c r="AN53" s="670"/>
      <c r="AO53" s="670" t="s">
        <v>2331</v>
      </c>
      <c r="AP53" s="671">
        <v>24964</v>
      </c>
      <c r="AQ53" s="671"/>
      <c r="AR53" s="672"/>
      <c r="AS53" s="672"/>
      <c r="AT53" s="672"/>
      <c r="AU53" s="672"/>
      <c r="AV53" s="672"/>
      <c r="AW53" s="670"/>
    </row>
    <row r="54" spans="1:49" ht="15.6" x14ac:dyDescent="0.3">
      <c r="A54" s="467"/>
      <c r="B54" s="487"/>
      <c r="C54" s="488" t="s">
        <v>698</v>
      </c>
      <c r="D54" s="489" t="s">
        <v>294</v>
      </c>
      <c r="E54" s="490" t="s">
        <v>704</v>
      </c>
      <c r="T54">
        <v>2007</v>
      </c>
      <c r="U54" t="s">
        <v>2338</v>
      </c>
      <c r="V54" s="299">
        <v>20016</v>
      </c>
      <c r="Z54">
        <v>2007</v>
      </c>
      <c r="AA54" t="s">
        <v>2338</v>
      </c>
      <c r="AB54" s="299">
        <v>20016</v>
      </c>
      <c r="AE54" t="s">
        <v>292</v>
      </c>
      <c r="AF54" s="299">
        <v>377093</v>
      </c>
      <c r="AL54" s="676"/>
      <c r="AM54" s="669"/>
      <c r="AN54" s="670"/>
      <c r="AO54" s="670" t="s">
        <v>2344</v>
      </c>
      <c r="AP54" s="671">
        <v>24738</v>
      </c>
      <c r="AQ54" s="671"/>
      <c r="AR54" s="672"/>
      <c r="AS54" s="672"/>
      <c r="AT54" s="672"/>
      <c r="AU54" s="672"/>
      <c r="AV54" s="672"/>
      <c r="AW54" s="670"/>
    </row>
    <row r="55" spans="1:49" ht="15.6" x14ac:dyDescent="0.3">
      <c r="A55" s="467"/>
      <c r="B55" s="487"/>
      <c r="C55" s="488" t="s">
        <v>699</v>
      </c>
      <c r="D55" s="489" t="s">
        <v>294</v>
      </c>
      <c r="E55" s="490" t="s">
        <v>705</v>
      </c>
      <c r="U55" t="s">
        <v>2346</v>
      </c>
      <c r="V55" s="299">
        <v>23944</v>
      </c>
      <c r="AA55" t="s">
        <v>2346</v>
      </c>
      <c r="AB55" s="299">
        <v>23944</v>
      </c>
      <c r="AE55" t="s">
        <v>2579</v>
      </c>
      <c r="AF55" s="299">
        <v>69491</v>
      </c>
      <c r="AL55" s="676"/>
      <c r="AM55" s="669"/>
      <c r="AN55" s="670"/>
      <c r="AO55" s="670" t="s">
        <v>2337</v>
      </c>
      <c r="AP55" s="671">
        <v>24667</v>
      </c>
      <c r="AQ55" s="671"/>
      <c r="AR55" s="672"/>
      <c r="AS55" s="672"/>
      <c r="AT55" s="672"/>
      <c r="AU55" s="672"/>
      <c r="AV55" s="672"/>
      <c r="AW55" s="670"/>
    </row>
    <row r="56" spans="1:49" ht="15.6" x14ac:dyDescent="0.3">
      <c r="A56" s="467"/>
      <c r="B56" s="487"/>
      <c r="C56" s="488" t="s">
        <v>700</v>
      </c>
      <c r="D56" s="489" t="s">
        <v>294</v>
      </c>
      <c r="E56" s="490" t="s">
        <v>706</v>
      </c>
      <c r="U56" t="s">
        <v>2331</v>
      </c>
      <c r="V56" s="299">
        <v>24964</v>
      </c>
      <c r="AA56" t="s">
        <v>2331</v>
      </c>
      <c r="AB56" s="299">
        <v>24964</v>
      </c>
      <c r="AE56" t="s">
        <v>304</v>
      </c>
      <c r="AF56" s="299">
        <v>132618</v>
      </c>
      <c r="AL56" s="676"/>
      <c r="AM56" s="669"/>
      <c r="AN56" s="670"/>
      <c r="AO56" s="670" t="s">
        <v>2330</v>
      </c>
      <c r="AP56" s="671">
        <v>25399</v>
      </c>
      <c r="AQ56" s="671"/>
      <c r="AR56" s="672"/>
      <c r="AS56" s="672"/>
      <c r="AT56" s="672"/>
      <c r="AU56" s="672"/>
      <c r="AV56" s="672"/>
      <c r="AW56" s="670"/>
    </row>
    <row r="57" spans="1:49" ht="15.6" x14ac:dyDescent="0.3">
      <c r="A57" s="467"/>
      <c r="B57" s="487"/>
      <c r="C57" s="488" t="s">
        <v>701</v>
      </c>
      <c r="D57" s="489" t="s">
        <v>294</v>
      </c>
      <c r="E57" s="490" t="s">
        <v>707</v>
      </c>
      <c r="U57" t="s">
        <v>2344</v>
      </c>
      <c r="V57" s="299">
        <v>24738</v>
      </c>
      <c r="AA57" t="s">
        <v>2344</v>
      </c>
      <c r="AB57" s="299">
        <v>24738</v>
      </c>
      <c r="AD57" t="s">
        <v>397</v>
      </c>
      <c r="AE57" t="s">
        <v>391</v>
      </c>
      <c r="AF57" s="299">
        <v>653871</v>
      </c>
      <c r="AL57" s="676"/>
      <c r="AM57" s="669"/>
      <c r="AN57" s="670"/>
      <c r="AO57" s="670" t="s">
        <v>2328</v>
      </c>
      <c r="AP57" s="671">
        <v>25057</v>
      </c>
      <c r="AQ57" s="671"/>
      <c r="AR57" s="672"/>
      <c r="AS57" s="672"/>
      <c r="AT57" s="672"/>
      <c r="AU57" s="672"/>
      <c r="AV57" s="672"/>
      <c r="AW57" s="670"/>
    </row>
    <row r="58" spans="1:49" ht="15.6" x14ac:dyDescent="0.3">
      <c r="A58" s="467"/>
      <c r="B58" s="487"/>
      <c r="C58" s="488" t="s">
        <v>702</v>
      </c>
      <c r="D58" s="489" t="s">
        <v>294</v>
      </c>
      <c r="E58" s="490" t="s">
        <v>708</v>
      </c>
      <c r="U58" t="s">
        <v>2337</v>
      </c>
      <c r="V58" s="299">
        <v>24667</v>
      </c>
      <c r="AA58" t="s">
        <v>2337</v>
      </c>
      <c r="AB58" s="299">
        <v>24667</v>
      </c>
      <c r="AE58" t="s">
        <v>406</v>
      </c>
      <c r="AF58" s="299">
        <v>846937</v>
      </c>
      <c r="AL58" s="676"/>
      <c r="AM58" s="669"/>
      <c r="AN58" s="670"/>
      <c r="AO58" s="670" t="s">
        <v>2342</v>
      </c>
      <c r="AP58" s="671">
        <v>24997</v>
      </c>
      <c r="AQ58" s="671"/>
      <c r="AR58" s="672"/>
      <c r="AS58" s="672"/>
      <c r="AT58" s="672"/>
      <c r="AU58" s="672"/>
      <c r="AV58" s="672"/>
      <c r="AW58" s="670"/>
    </row>
    <row r="59" spans="1:49" ht="16.2" thickBot="1" x14ac:dyDescent="0.35">
      <c r="A59" s="467"/>
      <c r="B59" s="487"/>
      <c r="C59" s="582" t="s">
        <v>703</v>
      </c>
      <c r="D59" s="583" t="s">
        <v>294</v>
      </c>
      <c r="E59" s="584" t="s">
        <v>709</v>
      </c>
      <c r="U59" t="s">
        <v>2330</v>
      </c>
      <c r="V59" s="299">
        <v>25399</v>
      </c>
      <c r="AA59" t="s">
        <v>2330</v>
      </c>
      <c r="AB59" s="299">
        <v>25399</v>
      </c>
      <c r="AD59" t="s">
        <v>472</v>
      </c>
      <c r="AE59" t="s">
        <v>458</v>
      </c>
      <c r="AF59" s="299">
        <v>815839</v>
      </c>
      <c r="AL59" s="676"/>
      <c r="AM59" s="669"/>
      <c r="AN59" s="670"/>
      <c r="AO59" s="670" t="s">
        <v>2341</v>
      </c>
      <c r="AP59" s="671">
        <v>25015</v>
      </c>
      <c r="AQ59" s="671"/>
      <c r="AR59" s="672"/>
      <c r="AS59" s="672"/>
      <c r="AT59" s="672"/>
      <c r="AU59" s="672"/>
      <c r="AV59" s="672"/>
      <c r="AW59" s="670"/>
    </row>
    <row r="60" spans="1:49" ht="15.6" x14ac:dyDescent="0.3">
      <c r="A60" s="467"/>
      <c r="B60" s="483" t="s">
        <v>750</v>
      </c>
      <c r="C60" s="484" t="s">
        <v>121</v>
      </c>
      <c r="D60" s="485" t="s">
        <v>328</v>
      </c>
      <c r="E60" s="486" t="s">
        <v>362</v>
      </c>
      <c r="U60" t="s">
        <v>2328</v>
      </c>
      <c r="V60" s="299">
        <v>25057</v>
      </c>
      <c r="AA60" t="s">
        <v>2328</v>
      </c>
      <c r="AB60" s="299">
        <v>25057</v>
      </c>
      <c r="AD60" t="s">
        <v>677</v>
      </c>
      <c r="AE60" t="s">
        <v>893</v>
      </c>
      <c r="AF60" s="299">
        <v>2895784</v>
      </c>
      <c r="AL60" s="676"/>
      <c r="AM60" s="669"/>
      <c r="AN60" s="670"/>
      <c r="AO60" s="670" t="s">
        <v>2340</v>
      </c>
      <c r="AP60" s="671">
        <v>25053</v>
      </c>
      <c r="AQ60" s="671"/>
      <c r="AR60" s="672"/>
      <c r="AS60" s="672"/>
      <c r="AT60" s="672"/>
      <c r="AU60" s="672"/>
      <c r="AV60" s="672"/>
      <c r="AW60" s="670"/>
    </row>
    <row r="61" spans="1:49" ht="16.2" thickBot="1" x14ac:dyDescent="0.35">
      <c r="A61" s="467"/>
      <c r="B61" s="491"/>
      <c r="C61" s="492" t="s">
        <v>122</v>
      </c>
      <c r="D61" s="493" t="s">
        <v>328</v>
      </c>
      <c r="E61" s="494" t="s">
        <v>363</v>
      </c>
      <c r="U61" t="s">
        <v>2342</v>
      </c>
      <c r="V61" s="299">
        <v>24997</v>
      </c>
      <c r="AA61" t="s">
        <v>2342</v>
      </c>
      <c r="AB61" s="299">
        <v>24997</v>
      </c>
      <c r="AD61" t="s">
        <v>451</v>
      </c>
      <c r="AE61" t="s">
        <v>425</v>
      </c>
      <c r="AF61" s="299">
        <v>325283</v>
      </c>
      <c r="AL61" s="676"/>
      <c r="AM61" s="669"/>
      <c r="AN61" s="670"/>
      <c r="AO61" s="670" t="s">
        <v>2332</v>
      </c>
      <c r="AP61" s="671">
        <v>24994</v>
      </c>
      <c r="AQ61" s="671"/>
      <c r="AR61" s="672"/>
      <c r="AS61" s="672"/>
      <c r="AT61" s="672"/>
      <c r="AU61" s="672"/>
      <c r="AV61" s="672"/>
      <c r="AW61" s="670"/>
    </row>
    <row r="62" spans="1:49" ht="15.6" x14ac:dyDescent="0.3">
      <c r="A62" s="467"/>
      <c r="B62" s="585" t="s">
        <v>752</v>
      </c>
      <c r="C62" s="586" t="s">
        <v>991</v>
      </c>
      <c r="D62" s="587"/>
      <c r="E62" s="588"/>
      <c r="U62" t="s">
        <v>2341</v>
      </c>
      <c r="V62" s="299">
        <v>25015</v>
      </c>
      <c r="AA62" t="s">
        <v>2341</v>
      </c>
      <c r="AB62" s="299">
        <v>25015</v>
      </c>
      <c r="AD62" t="s">
        <v>610</v>
      </c>
      <c r="AE62" t="s">
        <v>879</v>
      </c>
      <c r="AF62" s="299">
        <v>820143</v>
      </c>
      <c r="AL62" s="676"/>
      <c r="AM62" s="669"/>
      <c r="AN62" s="670">
        <v>2008</v>
      </c>
      <c r="AO62" s="670" t="s">
        <v>1672</v>
      </c>
      <c r="AP62" s="671">
        <v>50588</v>
      </c>
      <c r="AQ62" s="671"/>
      <c r="AR62" s="672"/>
      <c r="AS62" s="672"/>
      <c r="AT62" s="672"/>
      <c r="AU62" s="672"/>
      <c r="AV62" s="672"/>
      <c r="AW62" s="670"/>
    </row>
    <row r="63" spans="1:49" ht="15.6" x14ac:dyDescent="0.3">
      <c r="A63" s="467"/>
      <c r="B63" s="589"/>
      <c r="C63" s="590" t="s">
        <v>992</v>
      </c>
      <c r="D63" s="591"/>
      <c r="E63" s="592"/>
      <c r="U63" t="s">
        <v>2340</v>
      </c>
      <c r="V63" s="299">
        <v>25053</v>
      </c>
      <c r="AA63" t="s">
        <v>2340</v>
      </c>
      <c r="AB63" s="299">
        <v>25053</v>
      </c>
      <c r="AE63" t="s">
        <v>873</v>
      </c>
      <c r="AF63" s="299">
        <v>442460</v>
      </c>
      <c r="AL63" s="676"/>
      <c r="AM63" s="669"/>
      <c r="AN63" s="670"/>
      <c r="AO63" s="670" t="s">
        <v>1674</v>
      </c>
      <c r="AP63" s="671">
        <v>49741</v>
      </c>
      <c r="AQ63" s="671"/>
      <c r="AR63" s="672"/>
      <c r="AS63" s="672"/>
      <c r="AT63" s="672"/>
      <c r="AU63" s="672"/>
      <c r="AV63" s="672"/>
      <c r="AW63" s="670"/>
    </row>
    <row r="64" spans="1:49" ht="16.2" thickBot="1" x14ac:dyDescent="0.35">
      <c r="A64" s="467"/>
      <c r="B64" s="593"/>
      <c r="C64" s="594" t="s">
        <v>6</v>
      </c>
      <c r="D64" s="595"/>
      <c r="E64" s="596"/>
      <c r="U64" t="s">
        <v>2332</v>
      </c>
      <c r="V64" s="299">
        <v>24994</v>
      </c>
      <c r="AA64" t="s">
        <v>2332</v>
      </c>
      <c r="AB64" s="299">
        <v>24994</v>
      </c>
      <c r="AD64" t="s">
        <v>839</v>
      </c>
      <c r="AE64" t="s">
        <v>570</v>
      </c>
      <c r="AF64" s="299">
        <v>800582</v>
      </c>
      <c r="AL64" s="676"/>
      <c r="AM64" s="669"/>
      <c r="AN64" s="670"/>
      <c r="AO64" s="670" t="s">
        <v>1688</v>
      </c>
      <c r="AP64" s="671">
        <v>24233</v>
      </c>
      <c r="AQ64" s="671"/>
      <c r="AR64" s="672"/>
      <c r="AS64" s="672"/>
      <c r="AT64" s="672"/>
      <c r="AU64" s="672"/>
      <c r="AV64" s="672"/>
      <c r="AW64" s="670"/>
    </row>
    <row r="65" spans="1:49" ht="15.6" x14ac:dyDescent="0.3">
      <c r="A65" s="467"/>
      <c r="B65" s="597" t="s">
        <v>753</v>
      </c>
      <c r="C65" s="586" t="s">
        <v>37</v>
      </c>
      <c r="D65" s="587"/>
      <c r="E65" s="588"/>
      <c r="T65">
        <v>2008</v>
      </c>
      <c r="U65" t="s">
        <v>1672</v>
      </c>
      <c r="V65" s="299">
        <v>50588</v>
      </c>
      <c r="Z65">
        <v>2008</v>
      </c>
      <c r="AA65" t="s">
        <v>1672</v>
      </c>
      <c r="AB65" s="299">
        <v>50588</v>
      </c>
      <c r="AD65" t="s">
        <v>1242</v>
      </c>
      <c r="AE65" t="s">
        <v>1239</v>
      </c>
      <c r="AF65" s="299">
        <v>802377</v>
      </c>
      <c r="AL65" s="676"/>
      <c r="AM65" s="669"/>
      <c r="AN65" s="670"/>
      <c r="AO65" s="670" t="s">
        <v>1689</v>
      </c>
      <c r="AP65" s="671">
        <v>24735</v>
      </c>
      <c r="AQ65" s="671"/>
      <c r="AR65" s="672"/>
      <c r="AS65" s="672"/>
      <c r="AT65" s="672"/>
      <c r="AU65" s="672"/>
      <c r="AV65" s="672"/>
      <c r="AW65" s="670"/>
    </row>
    <row r="66" spans="1:49" ht="16.2" thickBot="1" x14ac:dyDescent="0.35">
      <c r="A66" s="467"/>
      <c r="B66" s="593"/>
      <c r="C66" s="598" t="s">
        <v>38</v>
      </c>
      <c r="D66" s="599"/>
      <c r="E66" s="600"/>
      <c r="U66" t="s">
        <v>1674</v>
      </c>
      <c r="V66" s="299">
        <v>49741</v>
      </c>
      <c r="AA66" t="s">
        <v>1674</v>
      </c>
      <c r="AB66" s="299">
        <v>49741</v>
      </c>
      <c r="AE66" t="s">
        <v>1226</v>
      </c>
      <c r="AF66" s="299">
        <v>408157</v>
      </c>
      <c r="AL66" s="676"/>
      <c r="AM66" s="669"/>
      <c r="AN66" s="670"/>
      <c r="AO66" s="670" t="s">
        <v>1690</v>
      </c>
      <c r="AP66" s="671">
        <v>24744</v>
      </c>
      <c r="AQ66" s="671"/>
      <c r="AR66" s="672"/>
      <c r="AS66" s="672"/>
      <c r="AT66" s="672"/>
      <c r="AU66" s="672"/>
      <c r="AV66" s="672"/>
      <c r="AW66" s="670"/>
    </row>
    <row r="67" spans="1:49" ht="15.6" x14ac:dyDescent="0.3">
      <c r="A67" s="467"/>
      <c r="B67" s="545" t="s">
        <v>751</v>
      </c>
      <c r="C67" s="546" t="s">
        <v>119</v>
      </c>
      <c r="D67" s="547" t="s">
        <v>515</v>
      </c>
      <c r="E67" s="548" t="s">
        <v>578</v>
      </c>
      <c r="U67" t="s">
        <v>1688</v>
      </c>
      <c r="V67" s="299">
        <v>24233</v>
      </c>
      <c r="AA67" t="s">
        <v>1688</v>
      </c>
      <c r="AB67" s="299">
        <v>24233</v>
      </c>
      <c r="AE67" t="s">
        <v>1233</v>
      </c>
      <c r="AF67" s="299">
        <v>484350</v>
      </c>
      <c r="AL67" s="676"/>
      <c r="AM67" s="669"/>
      <c r="AN67" s="670"/>
      <c r="AO67" s="670" t="s">
        <v>1691</v>
      </c>
      <c r="AP67" s="671">
        <v>24929</v>
      </c>
      <c r="AQ67" s="671"/>
      <c r="AR67" s="672"/>
      <c r="AS67" s="672"/>
      <c r="AT67" s="672"/>
      <c r="AU67" s="672"/>
      <c r="AV67" s="672"/>
      <c r="AW67" s="670"/>
    </row>
    <row r="68" spans="1:49" ht="15.6" x14ac:dyDescent="0.3">
      <c r="A68" s="467"/>
      <c r="B68" s="549"/>
      <c r="C68" s="601" t="s">
        <v>120</v>
      </c>
      <c r="D68" s="602" t="s">
        <v>515</v>
      </c>
      <c r="E68" s="603" t="s">
        <v>579</v>
      </c>
      <c r="U68" t="s">
        <v>1689</v>
      </c>
      <c r="V68" s="299">
        <v>24735</v>
      </c>
      <c r="AA68" t="s">
        <v>1689</v>
      </c>
      <c r="AB68" s="299">
        <v>24735</v>
      </c>
      <c r="AD68" t="s">
        <v>612</v>
      </c>
      <c r="AE68" t="s">
        <v>967</v>
      </c>
      <c r="AF68" s="299">
        <v>366072</v>
      </c>
      <c r="AL68" s="676"/>
      <c r="AM68" s="669"/>
      <c r="AN68" s="670"/>
      <c r="AO68" s="670" t="s">
        <v>1692</v>
      </c>
      <c r="AP68" s="671">
        <v>24854</v>
      </c>
      <c r="AQ68" s="671"/>
      <c r="AR68" s="672"/>
      <c r="AS68" s="672"/>
      <c r="AT68" s="672"/>
      <c r="AU68" s="672"/>
      <c r="AV68" s="672"/>
      <c r="AW68" s="670"/>
    </row>
    <row r="69" spans="1:49" ht="15.6" x14ac:dyDescent="0.3">
      <c r="A69" s="467"/>
      <c r="B69" s="549"/>
      <c r="C69" s="601" t="s">
        <v>487</v>
      </c>
      <c r="D69" s="602" t="s">
        <v>515</v>
      </c>
      <c r="E69" s="603" t="s">
        <v>580</v>
      </c>
      <c r="U69" t="s">
        <v>1690</v>
      </c>
      <c r="V69" s="299">
        <v>24744</v>
      </c>
      <c r="AA69" t="s">
        <v>1690</v>
      </c>
      <c r="AB69" s="299">
        <v>24744</v>
      </c>
      <c r="AE69" t="s">
        <v>943</v>
      </c>
      <c r="AF69" s="299">
        <v>406054</v>
      </c>
      <c r="AL69" s="676"/>
      <c r="AM69" s="669"/>
      <c r="AN69" s="670"/>
      <c r="AO69" s="670" t="s">
        <v>1693</v>
      </c>
      <c r="AP69" s="671">
        <v>25382</v>
      </c>
      <c r="AQ69" s="671"/>
      <c r="AR69" s="672"/>
      <c r="AS69" s="672"/>
      <c r="AT69" s="672"/>
      <c r="AU69" s="672"/>
      <c r="AV69" s="672"/>
      <c r="AW69" s="670"/>
    </row>
    <row r="70" spans="1:49" ht="57.6" x14ac:dyDescent="0.3">
      <c r="A70" s="467"/>
      <c r="B70" s="549"/>
      <c r="C70" s="550" t="s">
        <v>730</v>
      </c>
      <c r="D70" s="551" t="s">
        <v>515</v>
      </c>
      <c r="E70" s="552" t="s">
        <v>581</v>
      </c>
      <c r="U70" t="s">
        <v>1691</v>
      </c>
      <c r="V70" s="299">
        <v>24929</v>
      </c>
      <c r="AA70" t="s">
        <v>1691</v>
      </c>
      <c r="AB70" s="299">
        <v>24929</v>
      </c>
      <c r="AE70" t="s">
        <v>951</v>
      </c>
      <c r="AF70" s="299">
        <v>84246</v>
      </c>
      <c r="AL70" s="676"/>
      <c r="AM70" s="669" t="s">
        <v>1201</v>
      </c>
      <c r="AN70" s="670">
        <v>2005</v>
      </c>
      <c r="AO70" s="670" t="s">
        <v>2222</v>
      </c>
      <c r="AP70" s="671">
        <v>29584</v>
      </c>
      <c r="AQ70" s="671"/>
      <c r="AR70" s="270" t="str">
        <f>CONCATENATE(AO70&amp;", "&amp;AO71&amp;", "&amp;AO72&amp;", "&amp;AO73&amp;", "&amp;AO74&amp;";")</f>
        <v>185234, 185235, 185236, 185237, 185728;</v>
      </c>
      <c r="AS70" s="270" t="str">
        <f>CONCATENATE(AO75&amp;", "&amp;AO76&amp;", "&amp;AO77&amp;";")</f>
        <v>185926, 185935, 185936;</v>
      </c>
      <c r="AT70" s="270" t="str">
        <f>CONCATENATE(AO78&amp;", "&amp;AO79&amp;", "&amp;AO80&amp;";")</f>
        <v>180183, 180184, 180189;</v>
      </c>
      <c r="AU70" s="270" t="str">
        <f>CONCATENATE(AO81&amp;", "&amp;AO82&amp;", "&amp;AO83&amp;";")</f>
        <v>180965, 180966, 180990;</v>
      </c>
      <c r="AV70" s="672"/>
      <c r="AW70" s="668" t="str">
        <f>AM70&amp;" --"&amp;IF(AR70="none;","","  BY2005: "&amp;AR70)&amp;IF(AS70="none;","","  BY2006: "&amp;AS70)&amp;IF(AT70="none;","","  BY2007: "&amp;AT70)&amp;IF(AU70="none;","","  BY2008: "&amp;AU70)</f>
        <v>H-Spius Creek H --  BY2005: 185234, 185235, 185236, 185237, 185728;  BY2006: 185926, 185935, 185936;  BY2007: 180183, 180184, 180189;  BY2008: 180965, 180966, 180990;</v>
      </c>
    </row>
    <row r="71" spans="1:49" ht="15.6" x14ac:dyDescent="0.3">
      <c r="A71" s="467"/>
      <c r="B71" s="549"/>
      <c r="C71" s="550" t="s">
        <v>798</v>
      </c>
      <c r="D71" s="551" t="s">
        <v>515</v>
      </c>
      <c r="E71" s="552" t="s">
        <v>833</v>
      </c>
      <c r="U71" t="s">
        <v>1692</v>
      </c>
      <c r="V71" s="299">
        <v>24854</v>
      </c>
      <c r="AA71" t="s">
        <v>1692</v>
      </c>
      <c r="AB71" s="299">
        <v>24854</v>
      </c>
      <c r="AE71" t="s">
        <v>919</v>
      </c>
      <c r="AF71" s="299">
        <v>382748</v>
      </c>
      <c r="AL71" s="676"/>
      <c r="AM71" s="669"/>
      <c r="AN71" s="670"/>
      <c r="AO71" s="670" t="s">
        <v>2223</v>
      </c>
      <c r="AP71" s="671">
        <v>21830</v>
      </c>
      <c r="AQ71" s="671"/>
      <c r="AR71" s="672"/>
      <c r="AS71" s="672"/>
      <c r="AT71" s="672"/>
      <c r="AU71" s="672"/>
      <c r="AV71" s="672"/>
      <c r="AW71" s="670"/>
    </row>
    <row r="72" spans="1:49" ht="15.6" x14ac:dyDescent="0.3">
      <c r="A72" s="467"/>
      <c r="B72" s="549"/>
      <c r="C72" s="550" t="s">
        <v>732</v>
      </c>
      <c r="D72" s="551" t="s">
        <v>515</v>
      </c>
      <c r="E72" s="552" t="s">
        <v>734</v>
      </c>
      <c r="U72" t="s">
        <v>1693</v>
      </c>
      <c r="V72" s="299">
        <v>25382</v>
      </c>
      <c r="AA72" t="s">
        <v>1693</v>
      </c>
      <c r="AB72" s="299">
        <v>25382</v>
      </c>
      <c r="AE72" t="s">
        <v>926</v>
      </c>
      <c r="AF72" s="299">
        <v>827364</v>
      </c>
      <c r="AL72" s="676"/>
      <c r="AM72" s="669"/>
      <c r="AN72" s="670"/>
      <c r="AO72" s="670" t="s">
        <v>2224</v>
      </c>
      <c r="AP72" s="671">
        <v>26102</v>
      </c>
      <c r="AQ72" s="670"/>
      <c r="AR72" s="672"/>
      <c r="AS72" s="672"/>
      <c r="AT72" s="672"/>
      <c r="AU72" s="672"/>
      <c r="AV72" s="672"/>
      <c r="AW72" s="670"/>
    </row>
    <row r="73" spans="1:49" ht="16.2" thickBot="1" x14ac:dyDescent="0.35">
      <c r="A73" s="467"/>
      <c r="B73" s="549"/>
      <c r="C73" s="604" t="s">
        <v>733</v>
      </c>
      <c r="D73" s="605" t="s">
        <v>515</v>
      </c>
      <c r="E73" s="606" t="s">
        <v>735</v>
      </c>
      <c r="S73" t="s">
        <v>1201</v>
      </c>
      <c r="T73">
        <v>2005</v>
      </c>
      <c r="U73" t="s">
        <v>2222</v>
      </c>
      <c r="V73" s="299">
        <v>29584</v>
      </c>
      <c r="Y73" t="s">
        <v>1201</v>
      </c>
      <c r="Z73">
        <v>2005</v>
      </c>
      <c r="AA73" t="s">
        <v>2222</v>
      </c>
      <c r="AB73" s="299">
        <v>29584</v>
      </c>
      <c r="AE73" t="s">
        <v>938</v>
      </c>
      <c r="AF73" s="299">
        <v>457292</v>
      </c>
      <c r="AL73" s="676"/>
      <c r="AM73" s="669"/>
      <c r="AN73" s="670"/>
      <c r="AO73" s="670" t="s">
        <v>2226</v>
      </c>
      <c r="AP73" s="671">
        <v>27776</v>
      </c>
      <c r="AQ73" s="670"/>
      <c r="AR73" s="672"/>
      <c r="AS73" s="672"/>
      <c r="AT73" s="672"/>
      <c r="AU73" s="672"/>
      <c r="AV73" s="672"/>
      <c r="AW73" s="670"/>
    </row>
    <row r="74" spans="1:49" ht="15.6" x14ac:dyDescent="0.3">
      <c r="A74" s="467"/>
      <c r="B74" s="545" t="s">
        <v>1257</v>
      </c>
      <c r="C74" s="546" t="s">
        <v>7</v>
      </c>
      <c r="D74" s="547" t="s">
        <v>516</v>
      </c>
      <c r="E74" s="548" t="s">
        <v>485</v>
      </c>
      <c r="U74" t="s">
        <v>2223</v>
      </c>
      <c r="V74" s="299">
        <v>21830</v>
      </c>
      <c r="AA74" t="s">
        <v>2223</v>
      </c>
      <c r="AB74" s="299">
        <v>21830</v>
      </c>
      <c r="AE74" t="s">
        <v>932</v>
      </c>
      <c r="AF74" s="299">
        <v>451100</v>
      </c>
      <c r="AL74" s="676"/>
      <c r="AM74" s="669"/>
      <c r="AN74" s="670"/>
      <c r="AO74" s="670" t="s">
        <v>2220</v>
      </c>
      <c r="AP74" s="671">
        <v>33436</v>
      </c>
      <c r="AQ74" s="670"/>
      <c r="AR74" s="672"/>
      <c r="AS74" s="672"/>
      <c r="AT74" s="672"/>
      <c r="AU74" s="672"/>
      <c r="AV74" s="672"/>
      <c r="AW74" s="670"/>
    </row>
    <row r="75" spans="1:49" ht="16.2" thickBot="1" x14ac:dyDescent="0.35">
      <c r="A75" s="467"/>
      <c r="B75" s="553"/>
      <c r="C75" s="554" t="s">
        <v>8</v>
      </c>
      <c r="D75" s="555" t="s">
        <v>516</v>
      </c>
      <c r="E75" s="556" t="s">
        <v>486</v>
      </c>
      <c r="U75" t="s">
        <v>2224</v>
      </c>
      <c r="V75" s="299">
        <v>26102</v>
      </c>
      <c r="AA75" t="s">
        <v>2224</v>
      </c>
      <c r="AB75" s="299">
        <v>26102</v>
      </c>
      <c r="AD75" t="s">
        <v>1287</v>
      </c>
      <c r="AF75" s="299">
        <v>51253672</v>
      </c>
      <c r="AL75" s="676"/>
      <c r="AM75" s="669"/>
      <c r="AN75" s="670">
        <v>2006</v>
      </c>
      <c r="AO75" s="670" t="s">
        <v>2230</v>
      </c>
      <c r="AP75" s="671">
        <v>44970</v>
      </c>
      <c r="AQ75" s="670"/>
      <c r="AR75" s="672"/>
      <c r="AS75" s="672"/>
      <c r="AT75" s="672"/>
      <c r="AU75" s="672"/>
      <c r="AV75" s="672"/>
      <c r="AW75" s="670"/>
    </row>
    <row r="76" spans="1:49" ht="15.6" x14ac:dyDescent="0.3">
      <c r="A76" s="467"/>
      <c r="B76" s="607" t="s">
        <v>58</v>
      </c>
      <c r="C76" s="586" t="s">
        <v>116</v>
      </c>
      <c r="D76" s="587"/>
      <c r="E76" s="608"/>
      <c r="U76" t="s">
        <v>2226</v>
      </c>
      <c r="V76" s="299">
        <v>27776</v>
      </c>
      <c r="AA76" t="s">
        <v>2226</v>
      </c>
      <c r="AB76" s="299">
        <v>27776</v>
      </c>
      <c r="AL76" s="676"/>
      <c r="AM76" s="669"/>
      <c r="AN76" s="670"/>
      <c r="AO76" s="670" t="s">
        <v>2225</v>
      </c>
      <c r="AP76" s="671">
        <v>56661</v>
      </c>
      <c r="AQ76" s="670"/>
      <c r="AR76" s="672"/>
      <c r="AS76" s="672"/>
      <c r="AT76" s="672"/>
      <c r="AU76" s="672"/>
      <c r="AV76" s="672"/>
      <c r="AW76" s="670"/>
    </row>
    <row r="77" spans="1:49" ht="15.6" x14ac:dyDescent="0.3">
      <c r="A77" s="467"/>
      <c r="B77" s="593"/>
      <c r="C77" s="609" t="s">
        <v>117</v>
      </c>
      <c r="D77" s="610"/>
      <c r="E77" s="611"/>
      <c r="U77" t="s">
        <v>2220</v>
      </c>
      <c r="V77" s="299">
        <v>33436</v>
      </c>
      <c r="AA77" t="s">
        <v>2220</v>
      </c>
      <c r="AB77" s="299">
        <v>33436</v>
      </c>
      <c r="AL77" s="676"/>
      <c r="AM77" s="669"/>
      <c r="AN77" s="670"/>
      <c r="AO77" s="670" t="s">
        <v>2221</v>
      </c>
      <c r="AP77" s="671">
        <v>44845</v>
      </c>
      <c r="AQ77" s="670"/>
      <c r="AR77" s="672"/>
      <c r="AS77" s="672"/>
      <c r="AT77" s="672"/>
      <c r="AU77" s="672"/>
      <c r="AV77" s="672"/>
      <c r="AW77" s="670"/>
    </row>
    <row r="78" spans="1:49" ht="16.2" thickBot="1" x14ac:dyDescent="0.35">
      <c r="A78" s="467"/>
      <c r="B78" s="612"/>
      <c r="C78" s="613" t="s">
        <v>118</v>
      </c>
      <c r="D78" s="614"/>
      <c r="E78" s="615"/>
      <c r="T78">
        <v>2006</v>
      </c>
      <c r="U78" t="s">
        <v>2230</v>
      </c>
      <c r="V78" s="299">
        <v>44970</v>
      </c>
      <c r="Z78">
        <v>2006</v>
      </c>
      <c r="AA78" t="s">
        <v>2230</v>
      </c>
      <c r="AB78" s="299">
        <v>44970</v>
      </c>
      <c r="AL78" s="676"/>
      <c r="AM78" s="669"/>
      <c r="AN78" s="670">
        <v>2007</v>
      </c>
      <c r="AO78" s="670" t="s">
        <v>2227</v>
      </c>
      <c r="AP78" s="671">
        <v>49226</v>
      </c>
      <c r="AQ78" s="670"/>
      <c r="AR78" s="672"/>
      <c r="AS78" s="672"/>
      <c r="AT78" s="672"/>
      <c r="AU78" s="672"/>
      <c r="AV78" s="672"/>
      <c r="AW78" s="670"/>
    </row>
    <row r="79" spans="1:49" ht="15.6" x14ac:dyDescent="0.3">
      <c r="A79" s="467"/>
      <c r="B79" s="468" t="s">
        <v>754</v>
      </c>
      <c r="C79" s="616" t="s">
        <v>45</v>
      </c>
      <c r="D79" s="617" t="s">
        <v>536</v>
      </c>
      <c r="E79" s="618" t="s">
        <v>525</v>
      </c>
      <c r="U79" t="s">
        <v>2225</v>
      </c>
      <c r="V79" s="299">
        <v>56661</v>
      </c>
      <c r="AA79" t="s">
        <v>2225</v>
      </c>
      <c r="AB79" s="299">
        <v>56661</v>
      </c>
      <c r="AL79" s="676"/>
      <c r="AM79" s="669"/>
      <c r="AN79" s="670"/>
      <c r="AO79" s="670" t="s">
        <v>2228</v>
      </c>
      <c r="AP79" s="671">
        <v>53692</v>
      </c>
      <c r="AQ79" s="670"/>
      <c r="AR79" s="672"/>
      <c r="AS79" s="672"/>
      <c r="AT79" s="672"/>
      <c r="AU79" s="672"/>
      <c r="AV79" s="672"/>
      <c r="AW79" s="670"/>
    </row>
    <row r="80" spans="1:49" ht="16.2" thickBot="1" x14ac:dyDescent="0.35">
      <c r="A80" s="619"/>
      <c r="B80" s="472"/>
      <c r="C80" s="620" t="s">
        <v>46</v>
      </c>
      <c r="D80" s="621" t="s">
        <v>536</v>
      </c>
      <c r="E80" s="517" t="s">
        <v>526</v>
      </c>
      <c r="U80" t="s">
        <v>2221</v>
      </c>
      <c r="V80" s="299">
        <v>44845</v>
      </c>
      <c r="AA80" t="s">
        <v>2221</v>
      </c>
      <c r="AB80" s="299">
        <v>44845</v>
      </c>
      <c r="AL80" s="676"/>
      <c r="AM80" s="669"/>
      <c r="AN80" s="670"/>
      <c r="AO80" s="670" t="s">
        <v>2229</v>
      </c>
      <c r="AP80" s="671">
        <v>40260</v>
      </c>
      <c r="AQ80" s="670"/>
      <c r="AR80" s="672"/>
      <c r="AS80" s="672"/>
      <c r="AT80" s="672"/>
      <c r="AU80" s="672"/>
      <c r="AV80" s="672"/>
      <c r="AW80" s="670"/>
    </row>
    <row r="81" spans="1:52" ht="15.6" x14ac:dyDescent="0.3">
      <c r="A81" s="622" t="s">
        <v>52</v>
      </c>
      <c r="B81" s="483" t="s">
        <v>756</v>
      </c>
      <c r="C81" s="484" t="s">
        <v>9</v>
      </c>
      <c r="D81" s="485" t="s">
        <v>841</v>
      </c>
      <c r="E81" s="486" t="s">
        <v>782</v>
      </c>
      <c r="T81">
        <v>2007</v>
      </c>
      <c r="U81" t="s">
        <v>2227</v>
      </c>
      <c r="V81" s="299">
        <v>49226</v>
      </c>
      <c r="Z81">
        <v>2007</v>
      </c>
      <c r="AA81" t="s">
        <v>2227</v>
      </c>
      <c r="AB81" s="299">
        <v>49226</v>
      </c>
      <c r="AL81" s="676"/>
      <c r="AM81" s="669"/>
      <c r="AN81" s="670">
        <v>2008</v>
      </c>
      <c r="AO81" s="670" t="s">
        <v>1734</v>
      </c>
      <c r="AP81" s="671">
        <v>53511</v>
      </c>
      <c r="AQ81" s="670"/>
      <c r="AR81" s="672"/>
      <c r="AS81" s="672"/>
      <c r="AT81" s="672"/>
      <c r="AU81" s="672"/>
      <c r="AV81" s="672"/>
      <c r="AW81" s="670"/>
    </row>
    <row r="82" spans="1:52" ht="16.2" thickBot="1" x14ac:dyDescent="0.35">
      <c r="A82" s="623"/>
      <c r="B82" s="491"/>
      <c r="C82" s="492" t="s">
        <v>10</v>
      </c>
      <c r="D82" s="493" t="s">
        <v>841</v>
      </c>
      <c r="E82" s="494" t="s">
        <v>783</v>
      </c>
      <c r="U82" t="s">
        <v>2228</v>
      </c>
      <c r="V82" s="299">
        <v>53692</v>
      </c>
      <c r="AA82" t="s">
        <v>2228</v>
      </c>
      <c r="AB82" s="299">
        <v>53692</v>
      </c>
      <c r="AL82" s="676"/>
      <c r="AM82" s="669"/>
      <c r="AN82" s="670"/>
      <c r="AO82" s="670" t="s">
        <v>1737</v>
      </c>
      <c r="AP82" s="671">
        <v>49256</v>
      </c>
      <c r="AQ82" s="670"/>
      <c r="AR82" s="672"/>
      <c r="AS82" s="672"/>
      <c r="AT82" s="672"/>
      <c r="AU82" s="672"/>
      <c r="AV82" s="672"/>
      <c r="AW82" s="670"/>
    </row>
    <row r="83" spans="1:52" ht="15.6" x14ac:dyDescent="0.3">
      <c r="A83" s="623"/>
      <c r="B83" s="483" t="s">
        <v>757</v>
      </c>
      <c r="C83" s="484" t="s">
        <v>11</v>
      </c>
      <c r="D83" s="485" t="s">
        <v>840</v>
      </c>
      <c r="E83" s="486" t="s">
        <v>784</v>
      </c>
      <c r="U83" t="s">
        <v>2229</v>
      </c>
      <c r="V83" s="299">
        <v>40260</v>
      </c>
      <c r="AA83" t="s">
        <v>2229</v>
      </c>
      <c r="AB83" s="299">
        <v>40260</v>
      </c>
      <c r="AL83" s="673"/>
      <c r="AM83" s="669"/>
      <c r="AN83" s="670"/>
      <c r="AO83" s="670" t="s">
        <v>1738</v>
      </c>
      <c r="AP83" s="671">
        <v>24448</v>
      </c>
      <c r="AQ83" s="670"/>
      <c r="AR83" s="672"/>
      <c r="AS83" s="672"/>
      <c r="AT83" s="672"/>
      <c r="AU83" s="672"/>
      <c r="AV83" s="672"/>
      <c r="AW83" s="670"/>
    </row>
    <row r="84" spans="1:52" ht="16.2" thickBot="1" x14ac:dyDescent="0.35">
      <c r="A84" s="623"/>
      <c r="B84" s="491"/>
      <c r="C84" s="492" t="s">
        <v>12</v>
      </c>
      <c r="D84" s="493" t="s">
        <v>840</v>
      </c>
      <c r="E84" s="494" t="s">
        <v>785</v>
      </c>
      <c r="T84">
        <v>2008</v>
      </c>
      <c r="U84" t="s">
        <v>1734</v>
      </c>
      <c r="V84" s="299">
        <v>53511</v>
      </c>
      <c r="Z84">
        <v>2008</v>
      </c>
      <c r="AA84" t="s">
        <v>1734</v>
      </c>
      <c r="AB84" s="299">
        <v>53511</v>
      </c>
      <c r="AL84" s="674" t="s">
        <v>2687</v>
      </c>
      <c r="AM84" s="674"/>
      <c r="AN84" s="674"/>
      <c r="AO84" s="674"/>
      <c r="AP84" s="675">
        <v>1466044</v>
      </c>
      <c r="AQ84" s="674"/>
      <c r="AR84" s="674"/>
      <c r="AS84" s="674"/>
      <c r="AT84" s="674"/>
      <c r="AU84" s="674"/>
      <c r="AV84" s="674"/>
      <c r="AW84" s="674"/>
      <c r="AX84" s="678"/>
    </row>
    <row r="85" spans="1:52" ht="100.8" x14ac:dyDescent="0.3">
      <c r="A85" s="623"/>
      <c r="B85" s="483" t="s">
        <v>758</v>
      </c>
      <c r="C85" s="624" t="s">
        <v>39</v>
      </c>
      <c r="D85" s="625" t="s">
        <v>842</v>
      </c>
      <c r="E85" s="626" t="s">
        <v>786</v>
      </c>
      <c r="U85" t="s">
        <v>1737</v>
      </c>
      <c r="V85" s="299">
        <v>49256</v>
      </c>
      <c r="AA85" t="s">
        <v>1737</v>
      </c>
      <c r="AB85" s="299">
        <v>49256</v>
      </c>
      <c r="AL85" s="676" t="s">
        <v>1079</v>
      </c>
      <c r="AM85" s="669" t="s">
        <v>1053</v>
      </c>
      <c r="AN85" s="670">
        <v>2005</v>
      </c>
      <c r="AO85" s="670" t="s">
        <v>1028</v>
      </c>
      <c r="AP85" s="671">
        <v>53222</v>
      </c>
      <c r="AQ85" s="670"/>
      <c r="AR85" s="270" t="str">
        <f>CONCATENATE(AO85&amp;", "&amp;AO86&amp;";")</f>
        <v>025641, 025650;</v>
      </c>
      <c r="AS85" s="270" t="str">
        <f>CONCATENATE(AO87&amp;", "&amp;AO88&amp;", "&amp;AO89&amp;", "&amp;AO90&amp;", "&amp;AO91&amp;", "&amp;AO92&amp;", "&amp;AO93&amp;";")</f>
        <v>184922, 185221, 185242, 185263, 186030, 186031, 186032;</v>
      </c>
      <c r="AT85" s="270" t="str">
        <f>CONCATENATE(AO94&amp;", "&amp;AO95&amp;", "&amp;AO96&amp;", "&amp;AO97&amp;", "&amp;AO98&amp;", "&amp;AO99&amp;", "&amp;AO100&amp;", "&amp;AO101&amp;";")</f>
        <v>185001, 185002, 185040, 185556, 185557, 185558, 185612, 185707;</v>
      </c>
      <c r="AU85" s="270" t="str">
        <f>CONCATENATE(AO102&amp;", "&amp;AO103&amp;", "&amp;AO104&amp;", "&amp;AO105&amp;";")</f>
        <v>180484, 180485, 180486, 180487;</v>
      </c>
      <c r="AV85" s="672" t="s">
        <v>1079</v>
      </c>
      <c r="AW85" s="668" t="str">
        <f>AM85&amp;" --"&amp;IF(AR85="none;","","  BY2005: "&amp;AR85)&amp;IF(AS85="none;","","  BY2006: "&amp;AS85)&amp;IF(AT85="none;","","  BY2007: "&amp;AT85)&amp;IF(AU85="none;","","  BY2008: "&amp;AU85)</f>
        <v>H-Chehalis River H --  BY2005: 025641, 025650;  BY2006: 184922, 185221, 185242, 185263, 186030, 186031, 186032;  BY2007: 185001, 185002, 185040, 185556, 185557, 185558, 185612, 185707;  BY2008: 180484, 180485, 180486, 180487;</v>
      </c>
      <c r="AX85" s="668" t="str">
        <f>AW85&amp;"   "&amp;AW106</f>
        <v>H-Chehalis River H --  BY2005: 025641, 025650;  BY2006: 184922, 185221, 185242, 185263, 186030, 186031, 186032;  BY2007: 185001, 185002, 185040, 185556, 185557, 185558, 185612, 185707;  BY2008: 180484, 180485, 180486, 180487;   H-Chilliwack River H --  BY2005: 185030, 185032, 185238, 185240;  BY2006: 185658, 185706, 185708, 185710;  BY2007: 186240, 186242;  BY2008: 180480, 180482;</v>
      </c>
      <c r="AY85" s="670" t="str">
        <f>"[total release: "&amp;TEXT(VLOOKUP(AV85&amp;" Total",AL$2:AP$613,5,FALSE),"#,###")&amp;"]"</f>
        <v>[total release: 1,093,406]</v>
      </c>
      <c r="AZ85" s="668" t="str">
        <f>AX85&amp;CHAR(10)&amp;AY85</f>
        <v>H-Chehalis River H --  BY2005: 025641, 025650;  BY2006: 184922, 185221, 185242, 185263, 186030, 186031, 186032;  BY2007: 185001, 185002, 185040, 185556, 185557, 185558, 185612, 185707;  BY2008: 180484, 180485, 180486, 180487;   H-Chilliwack River H --  BY2005: 185030, 185032, 185238, 185240;  BY2006: 185658, 185706, 185708, 185710;  BY2007: 186240, 186242;  BY2008: 180480, 180482;
[total release: 1,093,406]</v>
      </c>
    </row>
    <row r="86" spans="1:52" ht="16.2" thickBot="1" x14ac:dyDescent="0.35">
      <c r="A86" s="623"/>
      <c r="B86" s="491"/>
      <c r="C86" s="492" t="s">
        <v>40</v>
      </c>
      <c r="D86" s="493" t="s">
        <v>842</v>
      </c>
      <c r="E86" s="494" t="s">
        <v>787</v>
      </c>
      <c r="U86" t="s">
        <v>1738</v>
      </c>
      <c r="V86" s="299">
        <v>24448</v>
      </c>
      <c r="AA86" t="s">
        <v>1738</v>
      </c>
      <c r="AB86" s="299">
        <v>24448</v>
      </c>
      <c r="AL86" s="676"/>
      <c r="AM86" s="669"/>
      <c r="AN86" s="670"/>
      <c r="AO86" s="670" t="s">
        <v>1027</v>
      </c>
      <c r="AP86" s="671">
        <v>49090</v>
      </c>
      <c r="AQ86" s="670"/>
      <c r="AR86" s="672"/>
      <c r="AS86" s="672"/>
      <c r="AT86" s="672"/>
      <c r="AU86" s="672"/>
      <c r="AV86" s="672"/>
      <c r="AW86" s="670"/>
    </row>
    <row r="87" spans="1:52" ht="15.6" x14ac:dyDescent="0.3">
      <c r="A87" s="623"/>
      <c r="B87" s="530" t="s">
        <v>53</v>
      </c>
      <c r="C87" s="531" t="s">
        <v>13</v>
      </c>
      <c r="D87" s="532" t="s">
        <v>553</v>
      </c>
      <c r="E87" s="533" t="s">
        <v>539</v>
      </c>
      <c r="R87" t="s">
        <v>2687</v>
      </c>
      <c r="V87" s="299">
        <v>1466044</v>
      </c>
      <c r="X87" t="s">
        <v>2687</v>
      </c>
      <c r="AB87" s="299">
        <v>1466044</v>
      </c>
      <c r="AL87" s="676"/>
      <c r="AM87" s="669"/>
      <c r="AN87" s="670">
        <v>2006</v>
      </c>
      <c r="AO87" s="670" t="s">
        <v>2157</v>
      </c>
      <c r="AP87" s="671">
        <v>51746</v>
      </c>
      <c r="AQ87" s="670"/>
      <c r="AR87" s="672"/>
      <c r="AS87" s="672"/>
      <c r="AT87" s="672"/>
      <c r="AU87" s="672"/>
      <c r="AV87" s="672"/>
      <c r="AW87" s="670"/>
    </row>
    <row r="88" spans="1:52" ht="16.2" thickBot="1" x14ac:dyDescent="0.35">
      <c r="A88" s="623"/>
      <c r="B88" s="538"/>
      <c r="C88" s="539" t="s">
        <v>14</v>
      </c>
      <c r="D88" s="540" t="s">
        <v>553</v>
      </c>
      <c r="E88" s="541" t="s">
        <v>540</v>
      </c>
      <c r="R88" t="s">
        <v>1079</v>
      </c>
      <c r="S88" t="s">
        <v>1053</v>
      </c>
      <c r="T88">
        <v>2005</v>
      </c>
      <c r="U88" t="s">
        <v>1028</v>
      </c>
      <c r="V88" s="299">
        <v>53222</v>
      </c>
      <c r="X88" t="s">
        <v>1079</v>
      </c>
      <c r="Y88" t="s">
        <v>1053</v>
      </c>
      <c r="Z88">
        <v>2005</v>
      </c>
      <c r="AA88" t="s">
        <v>1028</v>
      </c>
      <c r="AB88" s="299">
        <v>53222</v>
      </c>
      <c r="AL88" s="676"/>
      <c r="AM88" s="669"/>
      <c r="AN88" s="670"/>
      <c r="AO88" s="670" t="s">
        <v>2153</v>
      </c>
      <c r="AP88" s="671">
        <v>25812</v>
      </c>
      <c r="AQ88" s="670"/>
      <c r="AR88" s="672"/>
      <c r="AS88" s="672"/>
      <c r="AT88" s="672"/>
      <c r="AU88" s="672"/>
      <c r="AV88" s="672"/>
      <c r="AW88" s="670"/>
    </row>
    <row r="89" spans="1:52" ht="15.6" x14ac:dyDescent="0.3">
      <c r="A89" s="623"/>
      <c r="B89" s="545" t="s">
        <v>54</v>
      </c>
      <c r="C89" s="546" t="s">
        <v>15</v>
      </c>
      <c r="D89" s="547" t="s">
        <v>1350</v>
      </c>
      <c r="E89" s="548" t="s">
        <v>800</v>
      </c>
      <c r="U89" t="s">
        <v>1027</v>
      </c>
      <c r="V89" s="299">
        <v>49090</v>
      </c>
      <c r="AA89" t="s">
        <v>1027</v>
      </c>
      <c r="AB89" s="299">
        <v>49090</v>
      </c>
      <c r="AL89" s="676"/>
      <c r="AM89" s="669"/>
      <c r="AN89" s="670"/>
      <c r="AO89" s="670" t="s">
        <v>2152</v>
      </c>
      <c r="AP89" s="671">
        <v>25899</v>
      </c>
      <c r="AQ89" s="670"/>
      <c r="AR89" s="672"/>
      <c r="AS89" s="672"/>
      <c r="AT89" s="672"/>
      <c r="AU89" s="672"/>
      <c r="AV89" s="672"/>
      <c r="AW89" s="670"/>
    </row>
    <row r="90" spans="1:52" ht="16.2" thickBot="1" x14ac:dyDescent="0.35">
      <c r="A90" s="623"/>
      <c r="B90" s="553"/>
      <c r="C90" s="554" t="s">
        <v>16</v>
      </c>
      <c r="D90" s="555" t="s">
        <v>1350</v>
      </c>
      <c r="E90" s="556" t="s">
        <v>801</v>
      </c>
      <c r="T90">
        <v>2006</v>
      </c>
      <c r="U90" t="s">
        <v>2157</v>
      </c>
      <c r="V90" s="299">
        <v>51746</v>
      </c>
      <c r="Z90">
        <v>2006</v>
      </c>
      <c r="AA90" t="s">
        <v>2157</v>
      </c>
      <c r="AB90" s="299">
        <v>51746</v>
      </c>
      <c r="AL90" s="676"/>
      <c r="AM90" s="669"/>
      <c r="AN90" s="670"/>
      <c r="AO90" s="670" t="s">
        <v>2151</v>
      </c>
      <c r="AP90" s="671">
        <v>25965</v>
      </c>
      <c r="AQ90" s="670"/>
      <c r="AR90" s="672"/>
      <c r="AS90" s="672"/>
      <c r="AT90" s="672"/>
      <c r="AU90" s="672"/>
      <c r="AV90" s="672"/>
      <c r="AW90" s="670"/>
    </row>
    <row r="91" spans="1:52" ht="15.6" x14ac:dyDescent="0.3">
      <c r="A91" s="623"/>
      <c r="B91" s="507" t="s">
        <v>55</v>
      </c>
      <c r="C91" s="508" t="s">
        <v>17</v>
      </c>
      <c r="D91" s="509" t="s">
        <v>677</v>
      </c>
      <c r="E91" s="510" t="s">
        <v>809</v>
      </c>
      <c r="U91" t="s">
        <v>2153</v>
      </c>
      <c r="V91" s="299">
        <v>25812</v>
      </c>
      <c r="AA91" t="s">
        <v>2153</v>
      </c>
      <c r="AB91" s="299">
        <v>25812</v>
      </c>
      <c r="AL91" s="676"/>
      <c r="AM91" s="669"/>
      <c r="AN91" s="670"/>
      <c r="AO91" s="670" t="s">
        <v>2159</v>
      </c>
      <c r="AP91" s="671">
        <v>24493</v>
      </c>
      <c r="AQ91" s="670"/>
      <c r="AR91" s="672"/>
      <c r="AS91" s="672"/>
      <c r="AT91" s="672"/>
      <c r="AU91" s="672"/>
      <c r="AV91" s="672"/>
      <c r="AW91" s="670"/>
    </row>
    <row r="92" spans="1:52" ht="16.2" thickBot="1" x14ac:dyDescent="0.35">
      <c r="A92" s="623"/>
      <c r="B92" s="627"/>
      <c r="C92" s="515" t="s">
        <v>18</v>
      </c>
      <c r="D92" s="516" t="s">
        <v>677</v>
      </c>
      <c r="E92" s="517" t="s">
        <v>810</v>
      </c>
      <c r="U92" t="s">
        <v>2152</v>
      </c>
      <c r="V92" s="299">
        <v>25899</v>
      </c>
      <c r="AA92" t="s">
        <v>2152</v>
      </c>
      <c r="AB92" s="299">
        <v>25899</v>
      </c>
      <c r="AL92" s="676"/>
      <c r="AM92" s="669"/>
      <c r="AN92" s="670"/>
      <c r="AO92" s="670" t="s">
        <v>2161</v>
      </c>
      <c r="AP92" s="671">
        <v>25699</v>
      </c>
      <c r="AQ92" s="670"/>
      <c r="AR92" s="672"/>
      <c r="AS92" s="672"/>
      <c r="AT92" s="672"/>
      <c r="AU92" s="672"/>
      <c r="AV92" s="672"/>
      <c r="AW92" s="670"/>
    </row>
    <row r="93" spans="1:52" ht="15.6" x14ac:dyDescent="0.3">
      <c r="A93" s="623"/>
      <c r="B93" s="557" t="s">
        <v>56</v>
      </c>
      <c r="C93" s="558" t="s">
        <v>19</v>
      </c>
      <c r="D93" s="559" t="s">
        <v>610</v>
      </c>
      <c r="E93" s="560" t="s">
        <v>811</v>
      </c>
      <c r="U93" t="s">
        <v>2151</v>
      </c>
      <c r="V93" s="299">
        <v>25965</v>
      </c>
      <c r="AA93" t="s">
        <v>2151</v>
      </c>
      <c r="AB93" s="299">
        <v>25965</v>
      </c>
      <c r="AL93" s="676"/>
      <c r="AM93" s="669"/>
      <c r="AN93" s="670"/>
      <c r="AO93" s="670" t="s">
        <v>2160</v>
      </c>
      <c r="AP93" s="671">
        <v>25782</v>
      </c>
      <c r="AQ93" s="670"/>
      <c r="AR93" s="672"/>
      <c r="AS93" s="672"/>
      <c r="AT93" s="672"/>
      <c r="AU93" s="672"/>
      <c r="AV93" s="672"/>
      <c r="AW93" s="670"/>
    </row>
    <row r="94" spans="1:52" ht="16.2" thickBot="1" x14ac:dyDescent="0.35">
      <c r="A94" s="623"/>
      <c r="B94" s="561"/>
      <c r="C94" s="562" t="s">
        <v>20</v>
      </c>
      <c r="D94" s="563" t="s">
        <v>610</v>
      </c>
      <c r="E94" s="564" t="s">
        <v>812</v>
      </c>
      <c r="U94" t="s">
        <v>2159</v>
      </c>
      <c r="V94" s="299">
        <v>24493</v>
      </c>
      <c r="AA94" t="s">
        <v>2159</v>
      </c>
      <c r="AB94" s="299">
        <v>24493</v>
      </c>
      <c r="AL94" s="676"/>
      <c r="AM94" s="669"/>
      <c r="AN94" s="670">
        <v>2007</v>
      </c>
      <c r="AO94" s="670" t="s">
        <v>2156</v>
      </c>
      <c r="AP94" s="671">
        <v>25530</v>
      </c>
      <c r="AQ94" s="670"/>
      <c r="AR94" s="672"/>
      <c r="AS94" s="672"/>
      <c r="AT94" s="672"/>
      <c r="AU94" s="672"/>
      <c r="AV94" s="672"/>
      <c r="AW94" s="670"/>
    </row>
    <row r="95" spans="1:52" ht="15.6" x14ac:dyDescent="0.3">
      <c r="A95" s="623"/>
      <c r="B95" s="483" t="s">
        <v>1252</v>
      </c>
      <c r="C95" s="484" t="s">
        <v>21</v>
      </c>
      <c r="D95" s="485" t="s">
        <v>913</v>
      </c>
      <c r="E95" s="486" t="s">
        <v>813</v>
      </c>
      <c r="U95" t="s">
        <v>2161</v>
      </c>
      <c r="V95" s="299">
        <v>25699</v>
      </c>
      <c r="AA95" t="s">
        <v>2161</v>
      </c>
      <c r="AB95" s="299">
        <v>25699</v>
      </c>
      <c r="AL95" s="676"/>
      <c r="AM95" s="669"/>
      <c r="AN95" s="670"/>
      <c r="AO95" s="670" t="s">
        <v>2155</v>
      </c>
      <c r="AP95" s="671">
        <v>27829</v>
      </c>
      <c r="AQ95" s="670"/>
      <c r="AR95" s="672"/>
      <c r="AS95" s="672"/>
      <c r="AT95" s="672"/>
      <c r="AU95" s="672"/>
      <c r="AV95" s="672"/>
      <c r="AW95" s="670"/>
    </row>
    <row r="96" spans="1:52" ht="16.2" thickBot="1" x14ac:dyDescent="0.35">
      <c r="A96" s="623"/>
      <c r="B96" s="491"/>
      <c r="C96" s="492" t="s">
        <v>22</v>
      </c>
      <c r="D96" s="493" t="s">
        <v>913</v>
      </c>
      <c r="E96" s="494" t="s">
        <v>814</v>
      </c>
      <c r="U96" t="s">
        <v>2160</v>
      </c>
      <c r="V96" s="299">
        <v>25782</v>
      </c>
      <c r="AA96" t="s">
        <v>2160</v>
      </c>
      <c r="AB96" s="299">
        <v>25782</v>
      </c>
      <c r="AL96" s="676"/>
      <c r="AM96" s="669"/>
      <c r="AN96" s="670"/>
      <c r="AO96" s="670" t="s">
        <v>2154</v>
      </c>
      <c r="AP96" s="671">
        <v>26026</v>
      </c>
      <c r="AQ96" s="670"/>
      <c r="AR96" s="672"/>
      <c r="AS96" s="672"/>
      <c r="AT96" s="672"/>
      <c r="AU96" s="672"/>
      <c r="AV96" s="672"/>
      <c r="AW96" s="670"/>
    </row>
    <row r="97" spans="1:49" ht="15.6" x14ac:dyDescent="0.3">
      <c r="A97" s="623"/>
      <c r="B97" s="530" t="s">
        <v>1253</v>
      </c>
      <c r="C97" s="531" t="s">
        <v>23</v>
      </c>
      <c r="D97" s="532" t="s">
        <v>612</v>
      </c>
      <c r="E97" s="533" t="s">
        <v>815</v>
      </c>
      <c r="T97">
        <v>2007</v>
      </c>
      <c r="U97" t="s">
        <v>2156</v>
      </c>
      <c r="V97" s="299">
        <v>25530</v>
      </c>
      <c r="Z97">
        <v>2007</v>
      </c>
      <c r="AA97" t="s">
        <v>2156</v>
      </c>
      <c r="AB97" s="299">
        <v>25530</v>
      </c>
      <c r="AL97" s="676"/>
      <c r="AM97" s="669"/>
      <c r="AN97" s="670"/>
      <c r="AO97" s="670" t="s">
        <v>2150</v>
      </c>
      <c r="AP97" s="671">
        <v>25857</v>
      </c>
      <c r="AQ97" s="670"/>
      <c r="AR97" s="672"/>
      <c r="AS97" s="672"/>
      <c r="AT97" s="672"/>
      <c r="AU97" s="672"/>
      <c r="AV97" s="672"/>
      <c r="AW97" s="670"/>
    </row>
    <row r="98" spans="1:49" ht="16.2" thickBot="1" x14ac:dyDescent="0.35">
      <c r="A98" s="623"/>
      <c r="B98" s="538"/>
      <c r="C98" s="539" t="s">
        <v>24</v>
      </c>
      <c r="D98" s="540" t="s">
        <v>612</v>
      </c>
      <c r="E98" s="541" t="s">
        <v>816</v>
      </c>
      <c r="U98" t="s">
        <v>2155</v>
      </c>
      <c r="V98" s="299">
        <v>27829</v>
      </c>
      <c r="AA98" t="s">
        <v>2155</v>
      </c>
      <c r="AB98" s="299">
        <v>27829</v>
      </c>
      <c r="AL98" s="676"/>
      <c r="AM98" s="669"/>
      <c r="AN98" s="670"/>
      <c r="AO98" s="670" t="s">
        <v>2147</v>
      </c>
      <c r="AP98" s="671">
        <v>25630</v>
      </c>
      <c r="AQ98" s="670"/>
      <c r="AR98" s="672"/>
      <c r="AS98" s="672"/>
      <c r="AT98" s="672"/>
      <c r="AU98" s="672"/>
      <c r="AV98" s="672"/>
      <c r="AW98" s="670"/>
    </row>
    <row r="99" spans="1:49" ht="15.6" x14ac:dyDescent="0.3">
      <c r="A99" s="623"/>
      <c r="B99" s="545" t="s">
        <v>57</v>
      </c>
      <c r="C99" s="546" t="s">
        <v>25</v>
      </c>
      <c r="D99" s="547" t="s">
        <v>997</v>
      </c>
      <c r="E99" s="548" t="s">
        <v>817</v>
      </c>
      <c r="U99" t="s">
        <v>2154</v>
      </c>
      <c r="V99" s="299">
        <v>26026</v>
      </c>
      <c r="AA99" t="s">
        <v>2154</v>
      </c>
      <c r="AB99" s="299">
        <v>26026</v>
      </c>
      <c r="AL99" s="676"/>
      <c r="AM99" s="669"/>
      <c r="AN99" s="670"/>
      <c r="AO99" s="670" t="s">
        <v>2148</v>
      </c>
      <c r="AP99" s="671">
        <v>25635</v>
      </c>
      <c r="AQ99" s="670"/>
      <c r="AR99" s="672"/>
      <c r="AS99" s="672"/>
      <c r="AT99" s="672"/>
      <c r="AU99" s="672"/>
      <c r="AV99" s="672"/>
      <c r="AW99" s="670"/>
    </row>
    <row r="100" spans="1:49" ht="16.2" thickBot="1" x14ac:dyDescent="0.35">
      <c r="A100" s="628"/>
      <c r="B100" s="553"/>
      <c r="C100" s="554" t="s">
        <v>26</v>
      </c>
      <c r="D100" s="555" t="s">
        <v>997</v>
      </c>
      <c r="E100" s="556" t="s">
        <v>818</v>
      </c>
      <c r="U100" t="s">
        <v>2150</v>
      </c>
      <c r="V100" s="299">
        <v>25857</v>
      </c>
      <c r="AA100" t="s">
        <v>2150</v>
      </c>
      <c r="AB100" s="299">
        <v>25857</v>
      </c>
      <c r="AL100" s="676"/>
      <c r="AM100" s="669"/>
      <c r="AN100" s="670"/>
      <c r="AO100" s="670" t="s">
        <v>2149</v>
      </c>
      <c r="AP100" s="671">
        <v>25727</v>
      </c>
      <c r="AQ100" s="670"/>
      <c r="AR100" s="672"/>
      <c r="AS100" s="672"/>
      <c r="AT100" s="672"/>
      <c r="AU100" s="672"/>
      <c r="AV100" s="672"/>
      <c r="AW100" s="670"/>
    </row>
    <row r="101" spans="1:49" ht="15.6" x14ac:dyDescent="0.3">
      <c r="A101" s="629" t="s">
        <v>59</v>
      </c>
      <c r="B101" s="476" t="s">
        <v>759</v>
      </c>
      <c r="C101" s="630" t="s">
        <v>27</v>
      </c>
      <c r="D101" s="631" t="s">
        <v>1021</v>
      </c>
      <c r="E101" s="479" t="s">
        <v>819</v>
      </c>
      <c r="U101" t="s">
        <v>2147</v>
      </c>
      <c r="V101" s="299">
        <v>25630</v>
      </c>
      <c r="AA101" t="s">
        <v>2147</v>
      </c>
      <c r="AB101" s="299">
        <v>25630</v>
      </c>
      <c r="AL101" s="676"/>
      <c r="AM101" s="669"/>
      <c r="AN101" s="670"/>
      <c r="AO101" s="670" t="s">
        <v>2158</v>
      </c>
      <c r="AP101" s="671">
        <v>25945</v>
      </c>
      <c r="AQ101" s="670"/>
      <c r="AR101" s="672"/>
      <c r="AS101" s="672"/>
      <c r="AT101" s="672"/>
      <c r="AU101" s="672"/>
      <c r="AV101" s="672"/>
      <c r="AW101" s="670"/>
    </row>
    <row r="102" spans="1:49" ht="16.2" thickBot="1" x14ac:dyDescent="0.35">
      <c r="A102" s="632"/>
      <c r="B102" s="472"/>
      <c r="C102" s="633" t="s">
        <v>28</v>
      </c>
      <c r="D102" s="634" t="s">
        <v>1021</v>
      </c>
      <c r="E102" s="475" t="s">
        <v>820</v>
      </c>
      <c r="U102" t="s">
        <v>2148</v>
      </c>
      <c r="V102" s="299">
        <v>25635</v>
      </c>
      <c r="AA102" t="s">
        <v>2148</v>
      </c>
      <c r="AB102" s="299">
        <v>25635</v>
      </c>
      <c r="AL102" s="676"/>
      <c r="AM102" s="669"/>
      <c r="AN102" s="670">
        <v>2008</v>
      </c>
      <c r="AO102" s="670" t="s">
        <v>1721</v>
      </c>
      <c r="AP102" s="671">
        <v>55246</v>
      </c>
      <c r="AQ102" s="670"/>
      <c r="AR102" s="672"/>
      <c r="AS102" s="672"/>
      <c r="AT102" s="672"/>
      <c r="AU102" s="672"/>
      <c r="AV102" s="672"/>
      <c r="AW102" s="670"/>
    </row>
    <row r="103" spans="1:49" ht="15.6" x14ac:dyDescent="0.3">
      <c r="A103" s="632"/>
      <c r="B103" s="518" t="s">
        <v>1321</v>
      </c>
      <c r="C103" s="635" t="s">
        <v>98</v>
      </c>
      <c r="D103" s="636" t="s">
        <v>1022</v>
      </c>
      <c r="E103" s="637" t="s">
        <v>821</v>
      </c>
      <c r="U103" t="s">
        <v>2149</v>
      </c>
      <c r="V103" s="299">
        <v>25727</v>
      </c>
      <c r="AA103" t="s">
        <v>2149</v>
      </c>
      <c r="AB103" s="299">
        <v>25727</v>
      </c>
      <c r="AL103" s="676"/>
      <c r="AM103" s="669"/>
      <c r="AN103" s="670"/>
      <c r="AO103" s="670" t="s">
        <v>1724</v>
      </c>
      <c r="AP103" s="671">
        <v>54343</v>
      </c>
      <c r="AQ103" s="670"/>
      <c r="AR103" s="672"/>
      <c r="AS103" s="672"/>
      <c r="AT103" s="672"/>
      <c r="AU103" s="672"/>
      <c r="AV103" s="672"/>
      <c r="AW103" s="670"/>
    </row>
    <row r="104" spans="1:49" ht="16.2" thickBot="1" x14ac:dyDescent="0.35">
      <c r="A104" s="638"/>
      <c r="B104" s="578"/>
      <c r="C104" s="639" t="s">
        <v>99</v>
      </c>
      <c r="D104" s="640" t="s">
        <v>1022</v>
      </c>
      <c r="E104" s="581" t="s">
        <v>822</v>
      </c>
      <c r="U104" t="s">
        <v>2158</v>
      </c>
      <c r="V104" s="299">
        <v>25945</v>
      </c>
      <c r="AA104" t="s">
        <v>2158</v>
      </c>
      <c r="AB104" s="299">
        <v>25945</v>
      </c>
      <c r="AL104" s="676"/>
      <c r="AM104" s="669"/>
      <c r="AN104" s="670"/>
      <c r="AO104" s="670" t="s">
        <v>1725</v>
      </c>
      <c r="AP104" s="671">
        <v>53273</v>
      </c>
      <c r="AQ104" s="670"/>
      <c r="AR104" s="672"/>
      <c r="AS104" s="672"/>
      <c r="AT104" s="672"/>
      <c r="AU104" s="672"/>
      <c r="AV104" s="672"/>
      <c r="AW104" s="670"/>
    </row>
    <row r="105" spans="1:49" ht="15.6" x14ac:dyDescent="0.3">
      <c r="A105" s="641" t="s">
        <v>60</v>
      </c>
      <c r="B105" s="507" t="s">
        <v>66</v>
      </c>
      <c r="C105" s="642" t="s">
        <v>29</v>
      </c>
      <c r="D105" s="643" t="s">
        <v>1512</v>
      </c>
      <c r="E105" s="510" t="s">
        <v>823</v>
      </c>
      <c r="T105">
        <v>2008</v>
      </c>
      <c r="U105" t="s">
        <v>1721</v>
      </c>
      <c r="V105" s="299">
        <v>55246</v>
      </c>
      <c r="Z105">
        <v>2008</v>
      </c>
      <c r="AA105" t="s">
        <v>1721</v>
      </c>
      <c r="AB105" s="299">
        <v>55246</v>
      </c>
      <c r="AL105" s="676"/>
      <c r="AM105" s="669"/>
      <c r="AN105" s="670"/>
      <c r="AO105" s="670" t="s">
        <v>1726</v>
      </c>
      <c r="AP105" s="671">
        <v>32558</v>
      </c>
      <c r="AQ105" s="670"/>
      <c r="AR105" s="672"/>
      <c r="AS105" s="672"/>
      <c r="AT105" s="672"/>
      <c r="AU105" s="672"/>
      <c r="AV105" s="672"/>
      <c r="AW105" s="670"/>
    </row>
    <row r="106" spans="1:49" ht="58.2" thickBot="1" x14ac:dyDescent="0.35">
      <c r="A106" s="644"/>
      <c r="B106" s="627"/>
      <c r="C106" s="620" t="s">
        <v>30</v>
      </c>
      <c r="D106" s="621" t="s">
        <v>1512</v>
      </c>
      <c r="E106" s="517" t="s">
        <v>824</v>
      </c>
      <c r="U106" t="s">
        <v>1724</v>
      </c>
      <c r="V106" s="299">
        <v>54343</v>
      </c>
      <c r="AA106" t="s">
        <v>1724</v>
      </c>
      <c r="AB106" s="299">
        <v>54343</v>
      </c>
      <c r="AL106" s="676"/>
      <c r="AM106" s="669" t="s">
        <v>1066</v>
      </c>
      <c r="AN106" s="670">
        <v>2005</v>
      </c>
      <c r="AO106" s="670" t="s">
        <v>2063</v>
      </c>
      <c r="AP106" s="671">
        <v>23925</v>
      </c>
      <c r="AQ106" s="670"/>
      <c r="AR106" s="270" t="str">
        <f>CONCATENATE(AO106&amp;", "&amp;AO107&amp;", "&amp;AO108&amp;", "&amp;AO109&amp;";")</f>
        <v>185030, 185032, 185238, 185240;</v>
      </c>
      <c r="AS106" s="270" t="str">
        <f>CONCATENATE(AO110&amp;", "&amp;AO111&amp;", "&amp;AO112&amp;", "&amp;AO113&amp;";")</f>
        <v>185658, 185706, 185708, 185710;</v>
      </c>
      <c r="AT106" s="270" t="str">
        <f>CONCATENATE(AO114&amp;", "&amp;AO115&amp;";")</f>
        <v>186240, 186242;</v>
      </c>
      <c r="AU106" s="270" t="str">
        <f>CONCATENATE(AO116&amp;", "&amp;AO117&amp;";")</f>
        <v>180480, 180482;</v>
      </c>
      <c r="AV106" s="672"/>
      <c r="AW106" s="668" t="str">
        <f>AM106&amp;" --"&amp;IF(AR106="none;","","  BY2005: "&amp;AR106)&amp;IF(AS106="none;","","  BY2006: "&amp;AS106)&amp;IF(AT106="none;","","  BY2007: "&amp;AT106)&amp;IF(AU106="none;","","  BY2008: "&amp;AU106)</f>
        <v>H-Chilliwack River H --  BY2005: 185030, 185032, 185238, 185240;  BY2006: 185658, 185706, 185708, 185710;  BY2007: 186240, 186242;  BY2008: 180480, 180482;</v>
      </c>
    </row>
    <row r="107" spans="1:49" ht="15.6" x14ac:dyDescent="0.3">
      <c r="A107" s="644"/>
      <c r="B107" s="557" t="s">
        <v>65</v>
      </c>
      <c r="C107" s="645" t="s">
        <v>31</v>
      </c>
      <c r="D107" s="646" t="s">
        <v>1079</v>
      </c>
      <c r="E107" s="560" t="s">
        <v>825</v>
      </c>
      <c r="U107" t="s">
        <v>1725</v>
      </c>
      <c r="V107" s="299">
        <v>53273</v>
      </c>
      <c r="AA107" t="s">
        <v>1725</v>
      </c>
      <c r="AB107" s="299">
        <v>53273</v>
      </c>
      <c r="AL107" s="676"/>
      <c r="AM107" s="669"/>
      <c r="AN107" s="670"/>
      <c r="AO107" s="670" t="s">
        <v>2062</v>
      </c>
      <c r="AP107" s="671">
        <v>14438</v>
      </c>
      <c r="AQ107" s="670"/>
      <c r="AR107" s="672"/>
      <c r="AS107" s="672"/>
      <c r="AT107" s="672"/>
      <c r="AU107" s="672"/>
      <c r="AV107" s="672"/>
      <c r="AW107" s="670"/>
    </row>
    <row r="108" spans="1:49" ht="16.2" thickBot="1" x14ac:dyDescent="0.35">
      <c r="A108" s="644"/>
      <c r="B108" s="561"/>
      <c r="C108" s="647" t="s">
        <v>32</v>
      </c>
      <c r="D108" s="648" t="s">
        <v>1079</v>
      </c>
      <c r="E108" s="564" t="s">
        <v>826</v>
      </c>
      <c r="U108" t="s">
        <v>1726</v>
      </c>
      <c r="V108" s="299">
        <v>32558</v>
      </c>
      <c r="AA108" t="s">
        <v>1726</v>
      </c>
      <c r="AB108" s="299">
        <v>32558</v>
      </c>
      <c r="AL108" s="676"/>
      <c r="AM108" s="669"/>
      <c r="AN108" s="670"/>
      <c r="AO108" s="670" t="s">
        <v>2061</v>
      </c>
      <c r="AP108" s="671">
        <v>24719</v>
      </c>
      <c r="AQ108" s="670"/>
      <c r="AR108" s="672"/>
      <c r="AS108" s="672"/>
      <c r="AT108" s="672"/>
      <c r="AU108" s="672"/>
      <c r="AV108" s="672"/>
      <c r="AW108" s="670"/>
    </row>
    <row r="109" spans="1:49" ht="15.6" x14ac:dyDescent="0.3">
      <c r="A109" s="644"/>
      <c r="B109" s="545" t="s">
        <v>63</v>
      </c>
      <c r="C109" s="649" t="s">
        <v>33</v>
      </c>
      <c r="D109" s="650" t="s">
        <v>1187</v>
      </c>
      <c r="E109" s="548" t="s">
        <v>827</v>
      </c>
      <c r="S109" t="s">
        <v>1066</v>
      </c>
      <c r="T109">
        <v>2005</v>
      </c>
      <c r="U109" t="s">
        <v>2063</v>
      </c>
      <c r="V109" s="299">
        <v>23925</v>
      </c>
      <c r="Y109" t="s">
        <v>1066</v>
      </c>
      <c r="Z109">
        <v>2005</v>
      </c>
      <c r="AA109" t="s">
        <v>2063</v>
      </c>
      <c r="AB109" s="299">
        <v>23925</v>
      </c>
      <c r="AL109" s="676"/>
      <c r="AM109" s="669"/>
      <c r="AN109" s="670"/>
      <c r="AO109" s="670" t="s">
        <v>2059</v>
      </c>
      <c r="AP109" s="671">
        <v>24719</v>
      </c>
      <c r="AQ109" s="670"/>
      <c r="AR109" s="672"/>
      <c r="AS109" s="672"/>
      <c r="AT109" s="672"/>
      <c r="AU109" s="672"/>
      <c r="AV109" s="672"/>
      <c r="AW109" s="670"/>
    </row>
    <row r="110" spans="1:49" ht="16.2" thickBot="1" x14ac:dyDescent="0.35">
      <c r="A110" s="644"/>
      <c r="B110" s="553"/>
      <c r="C110" s="651" t="s">
        <v>34</v>
      </c>
      <c r="D110" s="652" t="s">
        <v>1187</v>
      </c>
      <c r="E110" s="556" t="s">
        <v>828</v>
      </c>
      <c r="U110" t="s">
        <v>2062</v>
      </c>
      <c r="V110" s="299">
        <v>14438</v>
      </c>
      <c r="AA110" t="s">
        <v>2062</v>
      </c>
      <c r="AB110" s="299">
        <v>14438</v>
      </c>
      <c r="AL110" s="676"/>
      <c r="AM110" s="669"/>
      <c r="AN110" s="670">
        <v>2006</v>
      </c>
      <c r="AO110" s="670" t="s">
        <v>2051</v>
      </c>
      <c r="AP110" s="671">
        <v>24174</v>
      </c>
      <c r="AQ110" s="670"/>
      <c r="AR110" s="672"/>
      <c r="AS110" s="672"/>
      <c r="AT110" s="672"/>
      <c r="AU110" s="672"/>
      <c r="AV110" s="672"/>
      <c r="AW110" s="670"/>
    </row>
    <row r="111" spans="1:49" ht="15.6" x14ac:dyDescent="0.3">
      <c r="A111" s="644"/>
      <c r="B111" s="530" t="s">
        <v>64</v>
      </c>
      <c r="C111" s="653" t="s">
        <v>35</v>
      </c>
      <c r="D111" s="654" t="s">
        <v>1243</v>
      </c>
      <c r="E111" s="533" t="s">
        <v>829</v>
      </c>
      <c r="U111" t="s">
        <v>2061</v>
      </c>
      <c r="V111" s="299">
        <v>24718</v>
      </c>
      <c r="AA111" t="s">
        <v>2061</v>
      </c>
      <c r="AB111" s="299">
        <v>24718</v>
      </c>
      <c r="AL111" s="676"/>
      <c r="AM111" s="669"/>
      <c r="AN111" s="670"/>
      <c r="AO111" s="670" t="s">
        <v>2053</v>
      </c>
      <c r="AP111" s="671">
        <v>23993</v>
      </c>
      <c r="AQ111" s="670"/>
      <c r="AR111" s="672"/>
      <c r="AS111" s="672"/>
      <c r="AT111" s="672"/>
      <c r="AU111" s="672"/>
      <c r="AV111" s="672"/>
      <c r="AW111" s="670"/>
    </row>
    <row r="112" spans="1:49" ht="16.2" thickBot="1" x14ac:dyDescent="0.35">
      <c r="A112" s="655"/>
      <c r="B112" s="538"/>
      <c r="C112" s="656" t="s">
        <v>36</v>
      </c>
      <c r="D112" s="657" t="s">
        <v>1243</v>
      </c>
      <c r="E112" s="541" t="s">
        <v>830</v>
      </c>
      <c r="U112" t="s">
        <v>2059</v>
      </c>
      <c r="V112" s="299">
        <v>24719</v>
      </c>
      <c r="AA112" t="s">
        <v>2059</v>
      </c>
      <c r="AB112" s="299">
        <v>24719</v>
      </c>
      <c r="AL112" s="676"/>
      <c r="AM112" s="669"/>
      <c r="AN112" s="670"/>
      <c r="AO112" s="670" t="s">
        <v>2054</v>
      </c>
      <c r="AP112" s="671">
        <v>23603</v>
      </c>
      <c r="AQ112" s="670"/>
      <c r="AR112" s="672"/>
      <c r="AS112" s="672"/>
      <c r="AT112" s="672"/>
      <c r="AU112" s="672"/>
      <c r="AV112" s="672"/>
      <c r="AW112" s="670"/>
    </row>
    <row r="113" spans="1:52" ht="15.6" x14ac:dyDescent="0.3">
      <c r="A113" s="658" t="s">
        <v>61</v>
      </c>
      <c r="B113" s="545" t="s">
        <v>62</v>
      </c>
      <c r="C113" s="649" t="s">
        <v>41</v>
      </c>
      <c r="D113" s="650" t="s">
        <v>124</v>
      </c>
      <c r="E113" s="548" t="s">
        <v>137</v>
      </c>
      <c r="T113">
        <v>2006</v>
      </c>
      <c r="U113" t="s">
        <v>2051</v>
      </c>
      <c r="V113" s="299">
        <v>24174</v>
      </c>
      <c r="Z113">
        <v>2006</v>
      </c>
      <c r="AA113" t="s">
        <v>2051</v>
      </c>
      <c r="AB113" s="299">
        <v>24174</v>
      </c>
      <c r="AL113" s="676"/>
      <c r="AM113" s="669"/>
      <c r="AN113" s="670"/>
      <c r="AO113" s="670" t="s">
        <v>2057</v>
      </c>
      <c r="AP113" s="671">
        <v>23612</v>
      </c>
      <c r="AQ113" s="670"/>
      <c r="AR113" s="672"/>
      <c r="AS113" s="672"/>
      <c r="AT113" s="672"/>
      <c r="AU113" s="672"/>
      <c r="AV113" s="672"/>
      <c r="AW113" s="670"/>
    </row>
    <row r="114" spans="1:52" ht="16.2" thickBot="1" x14ac:dyDescent="0.35">
      <c r="A114" s="659"/>
      <c r="B114" s="553"/>
      <c r="C114" s="651" t="s">
        <v>42</v>
      </c>
      <c r="D114" s="652" t="s">
        <v>124</v>
      </c>
      <c r="E114" s="556" t="s">
        <v>138</v>
      </c>
      <c r="U114" t="s">
        <v>2053</v>
      </c>
      <c r="V114" s="299">
        <v>23993</v>
      </c>
      <c r="AA114" t="s">
        <v>2053</v>
      </c>
      <c r="AB114" s="299">
        <v>23993</v>
      </c>
      <c r="AL114" s="676"/>
      <c r="AM114" s="669"/>
      <c r="AN114" s="670">
        <v>2007</v>
      </c>
      <c r="AO114" s="670" t="s">
        <v>2058</v>
      </c>
      <c r="AP114" s="671">
        <v>49673</v>
      </c>
      <c r="AQ114" s="670"/>
      <c r="AR114" s="672"/>
      <c r="AS114" s="672"/>
      <c r="AT114" s="672"/>
      <c r="AU114" s="672"/>
      <c r="AV114" s="672"/>
      <c r="AW114" s="670"/>
    </row>
    <row r="115" spans="1:52" ht="15.6" x14ac:dyDescent="0.3">
      <c r="A115" s="660" t="s">
        <v>67</v>
      </c>
      <c r="B115" s="530" t="s">
        <v>69</v>
      </c>
      <c r="C115" s="531" t="s">
        <v>584</v>
      </c>
      <c r="D115" s="532" t="s">
        <v>839</v>
      </c>
      <c r="E115" s="533" t="s">
        <v>582</v>
      </c>
      <c r="U115" t="s">
        <v>2054</v>
      </c>
      <c r="V115" s="299">
        <v>23603</v>
      </c>
      <c r="AA115" t="s">
        <v>2054</v>
      </c>
      <c r="AB115" s="299">
        <v>23603</v>
      </c>
      <c r="AL115" s="676"/>
      <c r="AM115" s="669"/>
      <c r="AN115" s="670"/>
      <c r="AO115" s="670" t="s">
        <v>2055</v>
      </c>
      <c r="AP115" s="671">
        <v>49792</v>
      </c>
      <c r="AQ115" s="670"/>
      <c r="AR115" s="672"/>
      <c r="AS115" s="672"/>
      <c r="AT115" s="672"/>
      <c r="AU115" s="672"/>
      <c r="AV115" s="672"/>
      <c r="AW115" s="670"/>
    </row>
    <row r="116" spans="1:52" ht="16.2" thickBot="1" x14ac:dyDescent="0.35">
      <c r="A116" s="660"/>
      <c r="B116" s="538"/>
      <c r="C116" s="539" t="s">
        <v>585</v>
      </c>
      <c r="D116" s="540" t="s">
        <v>839</v>
      </c>
      <c r="E116" s="541" t="s">
        <v>583</v>
      </c>
      <c r="U116" t="s">
        <v>2057</v>
      </c>
      <c r="V116" s="299">
        <v>23612</v>
      </c>
      <c r="AA116" t="s">
        <v>2057</v>
      </c>
      <c r="AB116" s="299">
        <v>23612</v>
      </c>
      <c r="AL116" s="676"/>
      <c r="AM116" s="669"/>
      <c r="AN116" s="670">
        <v>2008</v>
      </c>
      <c r="AO116" s="670" t="s">
        <v>1716</v>
      </c>
      <c r="AP116" s="671">
        <v>49758</v>
      </c>
      <c r="AQ116" s="670"/>
      <c r="AR116" s="672"/>
      <c r="AS116" s="672"/>
      <c r="AT116" s="672"/>
      <c r="AU116" s="672"/>
      <c r="AV116" s="672"/>
      <c r="AW116" s="670"/>
    </row>
    <row r="117" spans="1:52" ht="15.6" x14ac:dyDescent="0.3">
      <c r="A117" s="660"/>
      <c r="B117" s="476" t="s">
        <v>68</v>
      </c>
      <c r="C117" s="630" t="s">
        <v>43</v>
      </c>
      <c r="D117" s="631" t="s">
        <v>1242</v>
      </c>
      <c r="E117" s="479" t="s">
        <v>834</v>
      </c>
      <c r="T117">
        <v>2007</v>
      </c>
      <c r="U117" t="s">
        <v>2058</v>
      </c>
      <c r="V117" s="299">
        <v>49673</v>
      </c>
      <c r="Z117">
        <v>2007</v>
      </c>
      <c r="AA117" t="s">
        <v>2058</v>
      </c>
      <c r="AB117" s="299">
        <v>49673</v>
      </c>
      <c r="AL117" s="673"/>
      <c r="AM117" s="669"/>
      <c r="AN117" s="670"/>
      <c r="AO117" s="670" t="s">
        <v>1720</v>
      </c>
      <c r="AP117" s="671">
        <v>49693</v>
      </c>
      <c r="AQ117" s="670"/>
      <c r="AR117" s="672"/>
      <c r="AS117" s="672"/>
      <c r="AT117" s="672"/>
      <c r="AU117" s="672"/>
      <c r="AV117" s="672"/>
      <c r="AW117" s="670"/>
    </row>
    <row r="118" spans="1:52" ht="16.2" thickBot="1" x14ac:dyDescent="0.35">
      <c r="A118" s="661"/>
      <c r="B118" s="472"/>
      <c r="C118" s="633" t="s">
        <v>44</v>
      </c>
      <c r="D118" s="634" t="s">
        <v>1242</v>
      </c>
      <c r="E118" s="475" t="s">
        <v>835</v>
      </c>
      <c r="U118" t="s">
        <v>2055</v>
      </c>
      <c r="V118" s="299">
        <v>49792</v>
      </c>
      <c r="AA118" t="s">
        <v>2055</v>
      </c>
      <c r="AB118" s="299">
        <v>49792</v>
      </c>
      <c r="AL118" s="674" t="s">
        <v>2688</v>
      </c>
      <c r="AM118" s="674"/>
      <c r="AN118" s="674"/>
      <c r="AO118" s="674"/>
      <c r="AP118" s="675">
        <v>1093406</v>
      </c>
      <c r="AQ118" s="674"/>
      <c r="AR118" s="674"/>
      <c r="AS118" s="674"/>
      <c r="AT118" s="674"/>
      <c r="AU118" s="674"/>
      <c r="AV118" s="674"/>
      <c r="AW118" s="674"/>
      <c r="AX118" s="678"/>
    </row>
    <row r="119" spans="1:52" ht="72" x14ac:dyDescent="0.3">
      <c r="A119" s="662"/>
      <c r="B119" s="662"/>
      <c r="C119" s="662"/>
      <c r="D119" s="222"/>
      <c r="E119" s="662"/>
      <c r="T119">
        <v>2008</v>
      </c>
      <c r="U119" t="s">
        <v>1716</v>
      </c>
      <c r="V119" s="299">
        <v>49758</v>
      </c>
      <c r="Z119">
        <v>2008</v>
      </c>
      <c r="AA119" t="s">
        <v>1716</v>
      </c>
      <c r="AB119" s="299">
        <v>49758</v>
      </c>
      <c r="AL119" s="676" t="s">
        <v>515</v>
      </c>
      <c r="AM119" s="669" t="s">
        <v>512</v>
      </c>
      <c r="AN119" s="670">
        <v>2005</v>
      </c>
      <c r="AO119" s="670" t="s">
        <v>2116</v>
      </c>
      <c r="AP119" s="671">
        <v>225216</v>
      </c>
      <c r="AQ119" s="670"/>
      <c r="AR119" s="270" t="str">
        <f>CONCATENATE(AO119&amp;";")</f>
        <v>633366;</v>
      </c>
      <c r="AS119" s="270" t="str">
        <f>CONCATENATE(AO120&amp;";")</f>
        <v>633875;</v>
      </c>
      <c r="AT119" s="270" t="str">
        <f>CONCATENATE(AO121&amp;";")</f>
        <v>634271;</v>
      </c>
      <c r="AU119" s="270" t="str">
        <f>CONCATENATE(AO122&amp;";")</f>
        <v>634873;</v>
      </c>
      <c r="AV119" s="672" t="s">
        <v>515</v>
      </c>
      <c r="AW119" s="668" t="str">
        <f>AM119&amp;" --"&amp;IF(AR119="none;","","  BY2005: "&amp;AR119)&amp;IF(AS119="none;","","  BY2006: "&amp;AS119)&amp;IF(AT119="none;","","  BY2007: "&amp;AT119)&amp;IF(AU119="none;","","  BY2008: "&amp;AU119)</f>
        <v>GEORGE ADAMS HATCHRY --  BY2005: 633366;  BY2006: 633875;  BY2007: 634271;  BY2008: 634873;</v>
      </c>
      <c r="AX119" s="668" t="str">
        <f>AW119&amp;"   "&amp;AW123&amp;"   "&amp;AW127</f>
        <v>GEORGE ADAMS HATCHRY --  BY2005: 633366;  BY2006: 633875;  BY2007: 634271;  BY2008: 634873;   HOODSPORT HATCHERY --  BY2005: 633382;  BY2006: 633886;  BY2007: 634283;  BY2008: 634867;   RICKS PD (LLTK) --  BY2005: 633471;  BY2006: 633965;</v>
      </c>
      <c r="AY119" s="670" t="str">
        <f>"[total release: "&amp;TEXT(VLOOKUP(AV119&amp;" Total",AL$2:AP$613,5,FALSE),"#,###")&amp;"]"</f>
        <v>[total release: 1,864,831]</v>
      </c>
      <c r="AZ119" s="668" t="str">
        <f>AX119&amp;CHAR(10)&amp;AY119</f>
        <v>GEORGE ADAMS HATCHRY --  BY2005: 633366;  BY2006: 633875;  BY2007: 634271;  BY2008: 634873;   HOODSPORT HATCHERY --  BY2005: 633382;  BY2006: 633886;  BY2007: 634283;  BY2008: 634867;   RICKS PD (LLTK) --  BY2005: 633471;  BY2006: 633965;
[total release: 1,864,831]</v>
      </c>
    </row>
    <row r="120" spans="1:52" ht="15.6" x14ac:dyDescent="0.3">
      <c r="A120" s="662"/>
      <c r="B120" s="662"/>
      <c r="C120" s="662"/>
      <c r="D120" s="222"/>
      <c r="E120" s="662"/>
      <c r="U120" t="s">
        <v>1720</v>
      </c>
      <c r="V120" s="299">
        <v>49693</v>
      </c>
      <c r="AA120" t="s">
        <v>1720</v>
      </c>
      <c r="AB120" s="299">
        <v>49693</v>
      </c>
      <c r="AL120" s="676"/>
      <c r="AM120" s="669"/>
      <c r="AN120" s="670">
        <v>2006</v>
      </c>
      <c r="AO120" s="670" t="s">
        <v>2124</v>
      </c>
      <c r="AP120" s="671">
        <v>215124</v>
      </c>
      <c r="AQ120" s="670"/>
      <c r="AR120" s="672"/>
      <c r="AS120" s="672"/>
      <c r="AT120" s="672"/>
      <c r="AU120" s="672"/>
      <c r="AV120" s="672"/>
      <c r="AW120" s="670"/>
    </row>
    <row r="121" spans="1:52" x14ac:dyDescent="0.35">
      <c r="R121" t="s">
        <v>2688</v>
      </c>
      <c r="V121" s="299">
        <v>1093405</v>
      </c>
      <c r="X121" t="s">
        <v>2688</v>
      </c>
      <c r="AB121" s="299">
        <v>1093405</v>
      </c>
      <c r="AL121" s="676"/>
      <c r="AM121" s="669"/>
      <c r="AN121" s="670">
        <v>2007</v>
      </c>
      <c r="AO121" s="670" t="s">
        <v>2118</v>
      </c>
      <c r="AP121" s="671">
        <v>219881</v>
      </c>
      <c r="AQ121" s="670"/>
      <c r="AR121" s="672"/>
      <c r="AS121" s="672"/>
      <c r="AT121" s="672"/>
      <c r="AU121" s="672"/>
      <c r="AV121" s="672"/>
      <c r="AW121" s="670"/>
    </row>
    <row r="122" spans="1:52" x14ac:dyDescent="0.35">
      <c r="R122" t="s">
        <v>515</v>
      </c>
      <c r="S122" t="s">
        <v>512</v>
      </c>
      <c r="T122">
        <v>2005</v>
      </c>
      <c r="U122" t="s">
        <v>2116</v>
      </c>
      <c r="V122" s="299">
        <v>225216</v>
      </c>
      <c r="X122" t="s">
        <v>515</v>
      </c>
      <c r="Y122" t="s">
        <v>512</v>
      </c>
      <c r="Z122">
        <v>2005</v>
      </c>
      <c r="AA122" t="s">
        <v>2116</v>
      </c>
      <c r="AB122" s="299">
        <v>225216</v>
      </c>
      <c r="AL122" s="676"/>
      <c r="AM122" s="669"/>
      <c r="AN122" s="670">
        <v>2008</v>
      </c>
      <c r="AO122" s="670" t="s">
        <v>1819</v>
      </c>
      <c r="AP122" s="671">
        <v>226984</v>
      </c>
      <c r="AQ122" s="670"/>
      <c r="AR122" s="672"/>
      <c r="AS122" s="672"/>
      <c r="AT122" s="672"/>
      <c r="AU122" s="672"/>
      <c r="AV122" s="672"/>
      <c r="AW122" s="670"/>
    </row>
    <row r="123" spans="1:52" ht="43.2" x14ac:dyDescent="0.35">
      <c r="T123">
        <v>2006</v>
      </c>
      <c r="U123" t="s">
        <v>2124</v>
      </c>
      <c r="V123" s="299">
        <v>215124</v>
      </c>
      <c r="Z123">
        <v>2006</v>
      </c>
      <c r="AA123" t="s">
        <v>2124</v>
      </c>
      <c r="AB123" s="299">
        <v>215124</v>
      </c>
      <c r="AL123" s="676"/>
      <c r="AM123" s="669" t="s">
        <v>499</v>
      </c>
      <c r="AN123" s="670">
        <v>2005</v>
      </c>
      <c r="AO123" s="670" t="s">
        <v>2162</v>
      </c>
      <c r="AP123" s="671">
        <v>202786</v>
      </c>
      <c r="AQ123" s="670"/>
      <c r="AR123" s="270" t="str">
        <f>CONCATENATE(AO123&amp;";")</f>
        <v>633382;</v>
      </c>
      <c r="AS123" s="270" t="str">
        <f>CONCATENATE(AO124&amp;";")</f>
        <v>633886;</v>
      </c>
      <c r="AT123" s="270" t="str">
        <f>CONCATENATE(AO125&amp;";")</f>
        <v>634283;</v>
      </c>
      <c r="AU123" s="270" t="str">
        <f>CONCATENATE(AO126&amp;";")</f>
        <v>634867;</v>
      </c>
      <c r="AV123" s="672"/>
      <c r="AW123" s="668" t="str">
        <f>AM123&amp;" --"&amp;IF(AR123="none;","","  BY2005: "&amp;AR123)&amp;IF(AS123="none;","","  BY2006: "&amp;AS123)&amp;IF(AT123="none;","","  BY2007: "&amp;AT123)&amp;IF(AU123="none;","","  BY2008: "&amp;AU123)</f>
        <v>HOODSPORT HATCHERY --  BY2005: 633382;  BY2006: 633886;  BY2007: 634283;  BY2008: 634867;</v>
      </c>
    </row>
    <row r="124" spans="1:52" x14ac:dyDescent="0.35">
      <c r="T124">
        <v>2007</v>
      </c>
      <c r="U124" t="s">
        <v>2118</v>
      </c>
      <c r="V124" s="299">
        <v>219881</v>
      </c>
      <c r="Z124">
        <v>2007</v>
      </c>
      <c r="AA124" t="s">
        <v>2118</v>
      </c>
      <c r="AB124" s="299">
        <v>219881</v>
      </c>
      <c r="AL124" s="676"/>
      <c r="AM124" s="669"/>
      <c r="AN124" s="670">
        <v>2006</v>
      </c>
      <c r="AO124" s="670" t="s">
        <v>2167</v>
      </c>
      <c r="AP124" s="671">
        <v>200790</v>
      </c>
      <c r="AQ124" s="670"/>
      <c r="AR124" s="672"/>
      <c r="AS124" s="672"/>
      <c r="AT124" s="672"/>
      <c r="AU124" s="672"/>
      <c r="AV124" s="672"/>
      <c r="AW124" s="670"/>
    </row>
    <row r="125" spans="1:52" x14ac:dyDescent="0.35">
      <c r="T125">
        <v>2008</v>
      </c>
      <c r="U125" t="s">
        <v>1819</v>
      </c>
      <c r="V125" s="299">
        <v>226984</v>
      </c>
      <c r="Z125">
        <v>2008</v>
      </c>
      <c r="AA125" t="s">
        <v>1819</v>
      </c>
      <c r="AB125" s="299">
        <v>226984</v>
      </c>
      <c r="AL125" s="676"/>
      <c r="AM125" s="669"/>
      <c r="AN125" s="670">
        <v>2007</v>
      </c>
      <c r="AO125" s="670" t="s">
        <v>2166</v>
      </c>
      <c r="AP125" s="671">
        <v>201920</v>
      </c>
      <c r="AQ125" s="670"/>
      <c r="AR125" s="672"/>
      <c r="AS125" s="672"/>
      <c r="AT125" s="672"/>
      <c r="AU125" s="672"/>
      <c r="AV125" s="672"/>
      <c r="AW125" s="670"/>
    </row>
    <row r="126" spans="1:52" x14ac:dyDescent="0.35">
      <c r="S126" t="s">
        <v>499</v>
      </c>
      <c r="T126">
        <v>2005</v>
      </c>
      <c r="U126" t="s">
        <v>2162</v>
      </c>
      <c r="V126" s="299">
        <v>202786</v>
      </c>
      <c r="Y126" t="s">
        <v>499</v>
      </c>
      <c r="Z126">
        <v>2005</v>
      </c>
      <c r="AA126" t="s">
        <v>2162</v>
      </c>
      <c r="AB126" s="299">
        <v>202786</v>
      </c>
      <c r="AL126" s="676"/>
      <c r="AM126" s="669"/>
      <c r="AN126" s="670">
        <v>2008</v>
      </c>
      <c r="AO126" s="670" t="s">
        <v>2662</v>
      </c>
      <c r="AP126" s="671">
        <v>199801</v>
      </c>
      <c r="AQ126" s="670"/>
      <c r="AR126" s="672"/>
      <c r="AS126" s="672"/>
      <c r="AT126" s="672"/>
      <c r="AU126" s="672"/>
      <c r="AV126" s="672"/>
      <c r="AW126" s="670"/>
    </row>
    <row r="127" spans="1:52" ht="28.8" x14ac:dyDescent="0.35">
      <c r="A127" s="3"/>
      <c r="B127" s="3"/>
      <c r="C127" s="3"/>
      <c r="E127" s="663"/>
      <c r="T127">
        <v>2006</v>
      </c>
      <c r="U127" t="s">
        <v>2167</v>
      </c>
      <c r="V127" s="299">
        <v>200790</v>
      </c>
      <c r="Z127">
        <v>2006</v>
      </c>
      <c r="AA127" t="s">
        <v>2167</v>
      </c>
      <c r="AB127" s="299">
        <v>200790</v>
      </c>
      <c r="AL127" s="676"/>
      <c r="AM127" s="669" t="s">
        <v>507</v>
      </c>
      <c r="AN127" s="670">
        <v>2005</v>
      </c>
      <c r="AO127" s="670" t="s">
        <v>2123</v>
      </c>
      <c r="AP127" s="671">
        <v>95280</v>
      </c>
      <c r="AQ127" s="670"/>
      <c r="AR127" s="270" t="str">
        <f>CONCATENATE(AO127&amp;";")</f>
        <v>633471;</v>
      </c>
      <c r="AS127" s="270" t="str">
        <f>CONCATENATE(AO128&amp;";")</f>
        <v>633965;</v>
      </c>
      <c r="AT127" s="677" t="s">
        <v>2721</v>
      </c>
      <c r="AU127" s="677" t="s">
        <v>2721</v>
      </c>
      <c r="AV127" s="672"/>
      <c r="AW127" s="668" t="str">
        <f>AM127&amp;" --"&amp;IF(AR127="none;","","  BY2005: "&amp;AR127)&amp;IF(AS127="none;","","  BY2006: "&amp;AS127)&amp;IF(AT127="none;","","  BY2007: "&amp;AT127)&amp;IF(AU127="none;","","  BY2008: "&amp;AU127)</f>
        <v>RICKS PD (LLTK) --  BY2005: 633471;  BY2006: 633965;</v>
      </c>
    </row>
    <row r="128" spans="1:52" x14ac:dyDescent="0.35">
      <c r="A128" s="3"/>
      <c r="B128" s="3"/>
      <c r="C128" s="3"/>
      <c r="E128" s="663"/>
      <c r="T128">
        <v>2007</v>
      </c>
      <c r="U128" t="s">
        <v>2166</v>
      </c>
      <c r="V128" s="299">
        <v>201920</v>
      </c>
      <c r="Z128">
        <v>2007</v>
      </c>
      <c r="AA128" t="s">
        <v>2166</v>
      </c>
      <c r="AB128" s="299">
        <v>201920</v>
      </c>
      <c r="AL128" s="673"/>
      <c r="AM128" s="669"/>
      <c r="AN128" s="670">
        <v>2006</v>
      </c>
      <c r="AO128" s="670" t="s">
        <v>2120</v>
      </c>
      <c r="AP128" s="671">
        <v>77049</v>
      </c>
      <c r="AQ128" s="670"/>
      <c r="AR128" s="672"/>
      <c r="AS128" s="672"/>
      <c r="AT128" s="672"/>
      <c r="AU128" s="672"/>
      <c r="AV128" s="672"/>
      <c r="AW128" s="670"/>
    </row>
    <row r="129" spans="1:52" x14ac:dyDescent="0.35">
      <c r="A129" s="3"/>
      <c r="B129" s="3"/>
      <c r="C129" s="3"/>
      <c r="E129" s="663"/>
      <c r="T129">
        <v>2008</v>
      </c>
      <c r="U129" t="s">
        <v>2662</v>
      </c>
      <c r="V129" s="299">
        <v>199801</v>
      </c>
      <c r="Z129">
        <v>2008</v>
      </c>
      <c r="AA129" t="s">
        <v>2662</v>
      </c>
      <c r="AB129" s="299">
        <v>199801</v>
      </c>
      <c r="AL129" s="674" t="s">
        <v>2689</v>
      </c>
      <c r="AM129" s="674"/>
      <c r="AN129" s="674"/>
      <c r="AO129" s="674"/>
      <c r="AP129" s="675">
        <v>1864831</v>
      </c>
      <c r="AQ129" s="674"/>
      <c r="AR129" s="674"/>
      <c r="AS129" s="674"/>
      <c r="AT129" s="674"/>
      <c r="AU129" s="674"/>
      <c r="AV129" s="674"/>
      <c r="AW129" s="674"/>
      <c r="AX129" s="678"/>
    </row>
    <row r="130" spans="1:52" ht="43.2" x14ac:dyDescent="0.35">
      <c r="A130" s="3"/>
      <c r="B130" s="3"/>
      <c r="C130" s="3"/>
      <c r="E130" s="663"/>
      <c r="S130" t="s">
        <v>507</v>
      </c>
      <c r="T130">
        <v>2005</v>
      </c>
      <c r="U130" t="s">
        <v>2123</v>
      </c>
      <c r="V130" s="299">
        <v>95280</v>
      </c>
      <c r="Y130" t="s">
        <v>507</v>
      </c>
      <c r="Z130">
        <v>2005</v>
      </c>
      <c r="AA130" t="s">
        <v>2123</v>
      </c>
      <c r="AB130" s="299">
        <v>95280</v>
      </c>
      <c r="AL130" s="676" t="s">
        <v>516</v>
      </c>
      <c r="AM130" s="669" t="s">
        <v>499</v>
      </c>
      <c r="AN130" s="670">
        <v>2005</v>
      </c>
      <c r="AO130" s="670" t="s">
        <v>2169</v>
      </c>
      <c r="AP130" s="671">
        <v>99699</v>
      </c>
      <c r="AQ130" s="670"/>
      <c r="AR130" s="270" t="str">
        <f>CONCATENATE(AO130&amp;";")</f>
        <v>633469;</v>
      </c>
      <c r="AS130" s="270" t="str">
        <f>CONCATENATE(AO131&amp;";")</f>
        <v>633971;</v>
      </c>
      <c r="AT130" s="270" t="str">
        <f>CONCATENATE(AO132&amp;";")</f>
        <v>634297;</v>
      </c>
      <c r="AU130" s="270" t="str">
        <f>CONCATENATE(AO133&amp;";")</f>
        <v>634781;</v>
      </c>
      <c r="AV130" s="672" t="s">
        <v>516</v>
      </c>
      <c r="AW130" s="668" t="str">
        <f>AM130&amp;" --"&amp;IF(AR130="none;","","  BY2005: "&amp;AR130)&amp;IF(AS130="none;","","  BY2006: "&amp;AS130)&amp;IF(AT130="none;","","  BY2007: "&amp;AT130)&amp;IF(AU130="none;","","  BY2008: "&amp;AU130)</f>
        <v>HOODSPORT HATCHERY --  BY2005: 633469;  BY2006: 633971;  BY2007: 634297;  BY2008: 634781;</v>
      </c>
      <c r="AX130" s="668" t="str">
        <f>AW130</f>
        <v>HOODSPORT HATCHERY --  BY2005: 633469;  BY2006: 633971;  BY2007: 634297;  BY2008: 634781;</v>
      </c>
      <c r="AY130" s="670" t="str">
        <f>"[total release: "&amp;TEXT(VLOOKUP(AV130&amp;" Total",AL$2:AP$613,5,FALSE),"#,###")&amp;"]"</f>
        <v>[total release: 397,871]</v>
      </c>
      <c r="AZ130" s="668" t="str">
        <f>AX130&amp;CHAR(10)&amp;AY130</f>
        <v>HOODSPORT HATCHERY --  BY2005: 633469;  BY2006: 633971;  BY2007: 634297;  BY2008: 634781;
[total release: 397,871]</v>
      </c>
    </row>
    <row r="131" spans="1:52" x14ac:dyDescent="0.35">
      <c r="A131" s="3"/>
      <c r="B131" s="3"/>
      <c r="C131" s="3"/>
      <c r="E131" s="663"/>
      <c r="T131">
        <v>2006</v>
      </c>
      <c r="U131" t="s">
        <v>2120</v>
      </c>
      <c r="V131" s="299">
        <v>77049</v>
      </c>
      <c r="Z131">
        <v>2006</v>
      </c>
      <c r="AA131" t="s">
        <v>2120</v>
      </c>
      <c r="AB131" s="299">
        <v>77049</v>
      </c>
      <c r="AL131" s="676"/>
      <c r="AM131" s="669"/>
      <c r="AN131" s="670">
        <v>2006</v>
      </c>
      <c r="AO131" s="670" t="s">
        <v>2165</v>
      </c>
      <c r="AP131" s="671">
        <v>103683</v>
      </c>
      <c r="AQ131" s="670"/>
      <c r="AR131" s="672"/>
      <c r="AS131" s="672"/>
      <c r="AT131" s="672"/>
      <c r="AU131" s="672"/>
      <c r="AV131" s="672"/>
      <c r="AW131" s="670"/>
    </row>
    <row r="132" spans="1:52" x14ac:dyDescent="0.35">
      <c r="A132" s="3"/>
      <c r="B132" s="3"/>
      <c r="C132" s="3"/>
      <c r="E132" s="663"/>
      <c r="R132" t="s">
        <v>2689</v>
      </c>
      <c r="V132" s="299">
        <v>1864831</v>
      </c>
      <c r="X132" t="s">
        <v>2689</v>
      </c>
      <c r="AB132" s="299">
        <v>1864831</v>
      </c>
      <c r="AL132" s="676"/>
      <c r="AM132" s="669"/>
      <c r="AN132" s="670">
        <v>2007</v>
      </c>
      <c r="AO132" s="670" t="s">
        <v>2168</v>
      </c>
      <c r="AP132" s="671">
        <v>99737</v>
      </c>
      <c r="AQ132" s="670"/>
      <c r="AR132" s="672"/>
      <c r="AS132" s="672"/>
      <c r="AT132" s="672"/>
      <c r="AU132" s="672"/>
      <c r="AV132" s="672"/>
      <c r="AW132" s="670"/>
    </row>
    <row r="133" spans="1:52" x14ac:dyDescent="0.35">
      <c r="A133" s="3"/>
      <c r="B133" s="3"/>
      <c r="C133" s="3"/>
      <c r="E133" s="663"/>
      <c r="R133" t="s">
        <v>516</v>
      </c>
      <c r="S133" t="s">
        <v>499</v>
      </c>
      <c r="T133">
        <v>2005</v>
      </c>
      <c r="U133" t="s">
        <v>2169</v>
      </c>
      <c r="V133" s="299">
        <v>99699</v>
      </c>
      <c r="X133" t="s">
        <v>516</v>
      </c>
      <c r="Y133" t="s">
        <v>499</v>
      </c>
      <c r="Z133">
        <v>2005</v>
      </c>
      <c r="AA133" t="s">
        <v>2169</v>
      </c>
      <c r="AB133" s="299">
        <v>99699</v>
      </c>
      <c r="AL133" s="673"/>
      <c r="AM133" s="669"/>
      <c r="AN133" s="670">
        <v>2008</v>
      </c>
      <c r="AO133" s="670" t="s">
        <v>2658</v>
      </c>
      <c r="AP133" s="671">
        <v>94752</v>
      </c>
      <c r="AQ133" s="670"/>
      <c r="AR133" s="672"/>
      <c r="AS133" s="672"/>
      <c r="AT133" s="672"/>
      <c r="AU133" s="672"/>
      <c r="AV133" s="672"/>
      <c r="AW133" s="670"/>
    </row>
    <row r="134" spans="1:52" x14ac:dyDescent="0.35">
      <c r="A134" s="3"/>
      <c r="B134" s="3"/>
      <c r="C134" s="3"/>
      <c r="E134" s="663"/>
      <c r="T134">
        <v>2006</v>
      </c>
      <c r="U134" t="s">
        <v>2165</v>
      </c>
      <c r="V134" s="299">
        <v>103683</v>
      </c>
      <c r="Z134">
        <v>2006</v>
      </c>
      <c r="AA134" t="s">
        <v>2165</v>
      </c>
      <c r="AB134" s="299">
        <v>103683</v>
      </c>
      <c r="AL134" s="674" t="s">
        <v>2690</v>
      </c>
      <c r="AM134" s="674"/>
      <c r="AN134" s="674"/>
      <c r="AO134" s="674"/>
      <c r="AP134" s="675">
        <v>397871</v>
      </c>
      <c r="AQ134" s="674"/>
      <c r="AR134" s="674"/>
      <c r="AS134" s="674"/>
      <c r="AT134" s="674"/>
      <c r="AU134" s="674"/>
      <c r="AV134" s="674"/>
      <c r="AW134" s="674"/>
      <c r="AX134" s="678"/>
    </row>
    <row r="135" spans="1:52" ht="43.2" x14ac:dyDescent="0.35">
      <c r="A135" s="3"/>
      <c r="B135" s="3"/>
      <c r="C135" s="3"/>
      <c r="E135" s="663"/>
      <c r="T135">
        <v>2007</v>
      </c>
      <c r="U135" t="s">
        <v>2168</v>
      </c>
      <c r="V135" s="299">
        <v>99737</v>
      </c>
      <c r="Z135">
        <v>2007</v>
      </c>
      <c r="AA135" t="s">
        <v>2168</v>
      </c>
      <c r="AB135" s="299">
        <v>99737</v>
      </c>
      <c r="AL135" s="676" t="s">
        <v>536</v>
      </c>
      <c r="AM135" s="669" t="s">
        <v>532</v>
      </c>
      <c r="AN135" s="670">
        <v>2005</v>
      </c>
      <c r="AO135" s="670" t="s">
        <v>2174</v>
      </c>
      <c r="AP135" s="671">
        <v>67347</v>
      </c>
      <c r="AQ135" s="670"/>
      <c r="AR135" s="270" t="str">
        <f>CONCATENATE(AO135&amp;";")</f>
        <v>210678;</v>
      </c>
      <c r="AS135" s="270" t="str">
        <f>CONCATENATE(AO136&amp;";")</f>
        <v>210739;</v>
      </c>
      <c r="AT135" s="270" t="str">
        <f>CONCATENATE(AO137&amp;";")</f>
        <v>210786;</v>
      </c>
      <c r="AU135" s="270" t="str">
        <f>CONCATENATE(AO138&amp;";")</f>
        <v>210841;</v>
      </c>
      <c r="AV135" s="672" t="s">
        <v>536</v>
      </c>
      <c r="AW135" s="668" t="str">
        <f>AM135&amp;" --"&amp;IF(AR135="none;","","  BY2005: "&amp;AR135)&amp;IF(AS135="none;","","  BY2006: "&amp;AS135)&amp;IF(AT135="none;","","  BY2007: "&amp;AT135)&amp;IF(AU135="none;","","  BY2008: "&amp;AU135)</f>
        <v>HOKO FALLS HATCHERY --  BY2005: 210678;  BY2006: 210739;  BY2007: 210786;  BY2008: 210841;</v>
      </c>
      <c r="AX135" s="668" t="str">
        <f>AW135</f>
        <v>HOKO FALLS HATCHERY --  BY2005: 210678;  BY2006: 210739;  BY2007: 210786;  BY2008: 210841;</v>
      </c>
      <c r="AY135" s="670" t="str">
        <f>"[total release: "&amp;TEXT(VLOOKUP(AV135&amp;" Total",AL$2:AP$613,5,FALSE),"#,###")&amp;"]"</f>
        <v>[total release: 424,572]</v>
      </c>
      <c r="AZ135" s="668" t="str">
        <f>AX135&amp;CHAR(10)&amp;AY135</f>
        <v>HOKO FALLS HATCHERY --  BY2005: 210678;  BY2006: 210739;  BY2007: 210786;  BY2008: 210841;
[total release: 424,572]</v>
      </c>
    </row>
    <row r="136" spans="1:52" x14ac:dyDescent="0.35">
      <c r="A136" s="3"/>
      <c r="B136" s="3"/>
      <c r="C136" s="3"/>
      <c r="E136" s="663"/>
      <c r="T136">
        <v>2008</v>
      </c>
      <c r="U136" t="s">
        <v>2658</v>
      </c>
      <c r="V136" s="299">
        <v>94752</v>
      </c>
      <c r="Z136">
        <v>2008</v>
      </c>
      <c r="AA136" t="s">
        <v>2658</v>
      </c>
      <c r="AB136" s="299">
        <v>94752</v>
      </c>
      <c r="AL136" s="676"/>
      <c r="AM136" s="669"/>
      <c r="AN136" s="670">
        <v>2006</v>
      </c>
      <c r="AO136" s="670" t="s">
        <v>2175</v>
      </c>
      <c r="AP136" s="671">
        <v>78892</v>
      </c>
      <c r="AQ136" s="670"/>
      <c r="AR136" s="672"/>
      <c r="AS136" s="672"/>
      <c r="AT136" s="672"/>
      <c r="AU136" s="672"/>
      <c r="AV136" s="672"/>
      <c r="AW136" s="670"/>
    </row>
    <row r="137" spans="1:52" x14ac:dyDescent="0.35">
      <c r="A137" s="3"/>
      <c r="B137" s="3"/>
      <c r="C137" s="3"/>
      <c r="E137" s="663"/>
      <c r="R137" t="s">
        <v>2690</v>
      </c>
      <c r="V137" s="299">
        <v>397871</v>
      </c>
      <c r="X137" t="s">
        <v>2690</v>
      </c>
      <c r="AB137" s="299">
        <v>397871</v>
      </c>
      <c r="AL137" s="676"/>
      <c r="AM137" s="669"/>
      <c r="AN137" s="670">
        <v>2007</v>
      </c>
      <c r="AO137" s="670" t="s">
        <v>2179</v>
      </c>
      <c r="AP137" s="671">
        <v>210854</v>
      </c>
      <c r="AQ137" s="670"/>
      <c r="AR137" s="672"/>
      <c r="AS137" s="672"/>
      <c r="AT137" s="672"/>
      <c r="AU137" s="672"/>
      <c r="AV137" s="672"/>
      <c r="AW137" s="670"/>
    </row>
    <row r="138" spans="1:52" x14ac:dyDescent="0.35">
      <c r="A138" s="3"/>
      <c r="B138" s="3"/>
      <c r="C138" s="3"/>
      <c r="E138" s="663"/>
      <c r="R138" t="s">
        <v>536</v>
      </c>
      <c r="S138" t="s">
        <v>532</v>
      </c>
      <c r="T138">
        <v>2005</v>
      </c>
      <c r="U138" t="s">
        <v>2174</v>
      </c>
      <c r="V138" s="299">
        <v>67347</v>
      </c>
      <c r="X138" t="s">
        <v>536</v>
      </c>
      <c r="Y138" t="s">
        <v>532</v>
      </c>
      <c r="Z138">
        <v>2005</v>
      </c>
      <c r="AA138" t="s">
        <v>2174</v>
      </c>
      <c r="AB138" s="299">
        <v>67347</v>
      </c>
      <c r="AL138" s="673"/>
      <c r="AM138" s="669"/>
      <c r="AN138" s="670">
        <v>2008</v>
      </c>
      <c r="AO138" s="670" t="s">
        <v>1770</v>
      </c>
      <c r="AP138" s="671">
        <v>67479</v>
      </c>
      <c r="AQ138" s="670"/>
      <c r="AR138" s="672"/>
      <c r="AS138" s="672"/>
      <c r="AT138" s="672"/>
      <c r="AU138" s="672"/>
      <c r="AV138" s="672"/>
      <c r="AW138" s="670"/>
    </row>
    <row r="139" spans="1:52" x14ac:dyDescent="0.35">
      <c r="A139" s="3"/>
      <c r="B139" s="3"/>
      <c r="C139" s="3"/>
      <c r="E139" s="663"/>
      <c r="T139">
        <v>2006</v>
      </c>
      <c r="U139" t="s">
        <v>2175</v>
      </c>
      <c r="V139" s="299">
        <v>78892</v>
      </c>
      <c r="Z139">
        <v>2006</v>
      </c>
      <c r="AA139" t="s">
        <v>2175</v>
      </c>
      <c r="AB139" s="299">
        <v>78892</v>
      </c>
      <c r="AL139" s="674" t="s">
        <v>2691</v>
      </c>
      <c r="AM139" s="674"/>
      <c r="AN139" s="674"/>
      <c r="AO139" s="674"/>
      <c r="AP139" s="675">
        <v>424572</v>
      </c>
      <c r="AQ139" s="674"/>
      <c r="AR139" s="674"/>
      <c r="AS139" s="674"/>
      <c r="AT139" s="674"/>
      <c r="AU139" s="674"/>
      <c r="AV139" s="674"/>
      <c r="AW139" s="674"/>
      <c r="AX139" s="678"/>
    </row>
    <row r="140" spans="1:52" ht="100.8" x14ac:dyDescent="0.35">
      <c r="A140" s="3"/>
      <c r="B140" s="3"/>
      <c r="C140" s="3"/>
      <c r="E140" s="663"/>
      <c r="T140">
        <v>2007</v>
      </c>
      <c r="U140" t="s">
        <v>2179</v>
      </c>
      <c r="V140" s="299">
        <v>210854</v>
      </c>
      <c r="Z140">
        <v>2007</v>
      </c>
      <c r="AA140" t="s">
        <v>2179</v>
      </c>
      <c r="AB140" s="299">
        <v>210854</v>
      </c>
      <c r="AL140" s="669" t="s">
        <v>842</v>
      </c>
      <c r="AM140" s="669" t="s">
        <v>775</v>
      </c>
      <c r="AN140" s="670">
        <v>2005</v>
      </c>
      <c r="AO140" s="670" t="s">
        <v>639</v>
      </c>
      <c r="AP140" s="671">
        <v>230174</v>
      </c>
      <c r="AQ140" s="670"/>
      <c r="AR140" s="270" t="str">
        <f>CONCATENATE(AO140&amp;";")</f>
        <v>094423;</v>
      </c>
      <c r="AS140" s="270" t="str">
        <f>CONCATENATE(AO141&amp;";")</f>
        <v>094526;</v>
      </c>
      <c r="AT140" s="270" t="str">
        <f>CONCATENATE(AO142&amp;";")</f>
        <v>094646;</v>
      </c>
      <c r="AU140" s="270" t="str">
        <f>CONCATENATE(AO143&amp;";")</f>
        <v>090199;</v>
      </c>
      <c r="AV140" s="672" t="s">
        <v>842</v>
      </c>
      <c r="AW140" s="668" t="str">
        <f>AM140&amp;" --"&amp;IF(AR140="none;","","  BY2005: "&amp;AR140)&amp;IF(AS140="none;","","  BY2006: "&amp;AS140)&amp;IF(AT140="none;","","  BY2007: "&amp;AT140)&amp;IF(AU140="none;","","  BY2008: "&amp;AU140)</f>
        <v>BIG CR HATCHERY --  BY2005: 094423;  BY2006: 094526;  BY2007: 094646;  BY2008: 090199;</v>
      </c>
      <c r="AX140" s="668" t="str">
        <f>AW140&amp;"   "&amp;AW144&amp;"   "&amp;AW148&amp;"   "&amp;AW149&amp;"   "&amp;AW153</f>
        <v>BIG CR HATCHERY --  BY2005: 094423;  BY2006: 094526;  BY2007: 094646;  BY2008: 090199;   COWLITZ SALMON HATCH --  BY2005: 633287;  BY2006: 633877;  BY2007: 634280;  BY2008: 634279;   FALLERT CR HATCHERY --  BY2008: 634774;   KALAMA FALLS HATCHRY --  BY2005: 632886;  BY2006: 633977;  BY2007: 634372;  BY2008: 634775;   WASHOUGAL HATCHERY --  BY2005: 632883;  BY2006: 633976;  BY2007: 634369;  BY2008: 634385;</v>
      </c>
      <c r="AY140" s="670" t="str">
        <f>"[total release: "&amp;TEXT(VLOOKUP(AV140&amp;" Total",AL$2:AP$613,5,FALSE),"#,###")&amp;"]"</f>
        <v>[total release: 2,491,513]</v>
      </c>
      <c r="AZ140" s="668" t="str">
        <f>AX140&amp;CHAR(10)&amp;AY140</f>
        <v>BIG CR HATCHERY --  BY2005: 094423;  BY2006: 094526;  BY2007: 094646;  BY2008: 090199;   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2,491,513]</v>
      </c>
    </row>
    <row r="141" spans="1:52" x14ac:dyDescent="0.35">
      <c r="A141" s="3"/>
      <c r="B141" s="3"/>
      <c r="C141" s="3"/>
      <c r="E141" s="663"/>
      <c r="T141">
        <v>2008</v>
      </c>
      <c r="U141" t="s">
        <v>1770</v>
      </c>
      <c r="V141" s="299">
        <v>67479</v>
      </c>
      <c r="Z141">
        <v>2008</v>
      </c>
      <c r="AA141" t="s">
        <v>1770</v>
      </c>
      <c r="AB141" s="299">
        <v>67479</v>
      </c>
      <c r="AL141" s="669"/>
      <c r="AM141" s="669"/>
      <c r="AN141" s="670">
        <v>2006</v>
      </c>
      <c r="AO141" s="670" t="s">
        <v>647</v>
      </c>
      <c r="AP141" s="671">
        <v>222476</v>
      </c>
      <c r="AQ141" s="670"/>
      <c r="AR141" s="672"/>
      <c r="AS141" s="672"/>
      <c r="AT141" s="672"/>
      <c r="AU141" s="672"/>
      <c r="AV141" s="672"/>
      <c r="AW141" s="670"/>
    </row>
    <row r="142" spans="1:52" x14ac:dyDescent="0.35">
      <c r="A142" s="3"/>
      <c r="B142" s="3"/>
      <c r="C142" s="3"/>
      <c r="E142" s="663"/>
      <c r="R142" t="s">
        <v>2691</v>
      </c>
      <c r="V142" s="299">
        <v>424572</v>
      </c>
      <c r="X142" t="s">
        <v>2691</v>
      </c>
      <c r="AB142" s="299">
        <v>424572</v>
      </c>
      <c r="AL142" s="669"/>
      <c r="AM142" s="669"/>
      <c r="AN142" s="670">
        <v>2007</v>
      </c>
      <c r="AO142" s="670" t="s">
        <v>670</v>
      </c>
      <c r="AP142" s="671">
        <v>227193</v>
      </c>
      <c r="AQ142" s="670"/>
      <c r="AR142" s="672"/>
      <c r="AS142" s="672"/>
      <c r="AT142" s="672"/>
      <c r="AU142" s="672"/>
      <c r="AV142" s="672"/>
      <c r="AW142" s="670"/>
    </row>
    <row r="143" spans="1:52" x14ac:dyDescent="0.35">
      <c r="A143" s="3"/>
      <c r="B143" s="3"/>
      <c r="C143" s="3"/>
      <c r="E143" s="663"/>
      <c r="R143" t="s">
        <v>842</v>
      </c>
      <c r="S143" t="s">
        <v>775</v>
      </c>
      <c r="T143">
        <v>2005</v>
      </c>
      <c r="U143" t="s">
        <v>2670</v>
      </c>
      <c r="V143" s="299">
        <v>230174</v>
      </c>
      <c r="X143" t="s">
        <v>842</v>
      </c>
      <c r="Y143" t="s">
        <v>775</v>
      </c>
      <c r="Z143">
        <v>2005</v>
      </c>
      <c r="AA143" t="s">
        <v>639</v>
      </c>
      <c r="AB143" s="299">
        <v>230174</v>
      </c>
      <c r="AL143" s="669"/>
      <c r="AM143" s="669"/>
      <c r="AN143" s="670">
        <v>2008</v>
      </c>
      <c r="AO143" s="670" t="s">
        <v>1638</v>
      </c>
      <c r="AP143" s="671">
        <v>225164</v>
      </c>
      <c r="AQ143" s="670"/>
      <c r="AR143" s="672"/>
      <c r="AS143" s="672"/>
      <c r="AT143" s="672"/>
      <c r="AU143" s="672"/>
      <c r="AV143" s="672"/>
      <c r="AW143" s="670"/>
    </row>
    <row r="144" spans="1:52" ht="43.2" x14ac:dyDescent="0.35">
      <c r="A144" s="3"/>
      <c r="B144" s="3"/>
      <c r="C144" s="3"/>
      <c r="E144" s="663"/>
      <c r="T144">
        <v>2006</v>
      </c>
      <c r="U144" t="s">
        <v>2671</v>
      </c>
      <c r="V144" s="299">
        <v>222476</v>
      </c>
      <c r="Z144">
        <v>2006</v>
      </c>
      <c r="AA144" t="s">
        <v>647</v>
      </c>
      <c r="AB144" s="299">
        <v>222476</v>
      </c>
      <c r="AL144" s="669"/>
      <c r="AM144" s="669" t="s">
        <v>769</v>
      </c>
      <c r="AN144" s="670">
        <v>2005</v>
      </c>
      <c r="AO144" s="670" t="s">
        <v>2096</v>
      </c>
      <c r="AP144" s="671">
        <v>178376</v>
      </c>
      <c r="AQ144" s="670"/>
      <c r="AR144" s="270" t="str">
        <f>CONCATENATE(AO144&amp;";")</f>
        <v>633287;</v>
      </c>
      <c r="AS144" s="270" t="str">
        <f>CONCATENATE(AO145&amp;";")</f>
        <v>633877;</v>
      </c>
      <c r="AT144" s="270" t="str">
        <f>CONCATENATE(AO146&amp;";")</f>
        <v>634280;</v>
      </c>
      <c r="AU144" s="270" t="str">
        <f>CONCATENATE(AO147&amp;";")</f>
        <v>634279;</v>
      </c>
      <c r="AV144" s="672"/>
      <c r="AW144" s="668" t="str">
        <f>AM144&amp;" --"&amp;IF(AR144="none;","","  BY2005: "&amp;AR144)&amp;IF(AS144="none;","","  BY2006: "&amp;AS144)&amp;IF(AT144="none;","","  BY2007: "&amp;AT144)&amp;IF(AU144="none;","","  BY2008: "&amp;AU144)</f>
        <v>COWLITZ SALMON HATCH --  BY2005: 633287;  BY2006: 633877;  BY2007: 634280;  BY2008: 634279;</v>
      </c>
    </row>
    <row r="145" spans="1:52" x14ac:dyDescent="0.35">
      <c r="A145" s="3"/>
      <c r="B145" s="3"/>
      <c r="C145" s="3"/>
      <c r="E145" s="663"/>
      <c r="T145">
        <v>2007</v>
      </c>
      <c r="U145" t="s">
        <v>2195</v>
      </c>
      <c r="V145" s="299">
        <v>227193</v>
      </c>
      <c r="Z145">
        <v>2007</v>
      </c>
      <c r="AA145" t="s">
        <v>670</v>
      </c>
      <c r="AB145" s="299">
        <v>227193</v>
      </c>
      <c r="AL145" s="669"/>
      <c r="AM145" s="669"/>
      <c r="AN145" s="670">
        <v>2006</v>
      </c>
      <c r="AO145" s="670" t="s">
        <v>2095</v>
      </c>
      <c r="AP145" s="671">
        <v>201746</v>
      </c>
      <c r="AQ145" s="670"/>
      <c r="AR145" s="672"/>
      <c r="AS145" s="672"/>
      <c r="AT145" s="672"/>
      <c r="AU145" s="672"/>
      <c r="AV145" s="672"/>
      <c r="AW145" s="670"/>
    </row>
    <row r="146" spans="1:52" x14ac:dyDescent="0.35">
      <c r="A146" s="3"/>
      <c r="B146" s="3"/>
      <c r="C146" s="3"/>
      <c r="E146" s="663"/>
      <c r="T146">
        <v>2008</v>
      </c>
      <c r="U146" t="s">
        <v>2669</v>
      </c>
      <c r="V146" s="299">
        <v>225164</v>
      </c>
      <c r="Z146">
        <v>2008</v>
      </c>
      <c r="AA146" t="s">
        <v>1638</v>
      </c>
      <c r="AB146" s="299">
        <v>225164</v>
      </c>
      <c r="AL146" s="669"/>
      <c r="AM146" s="669"/>
      <c r="AN146" s="670">
        <v>2007</v>
      </c>
      <c r="AO146" s="670" t="s">
        <v>2097</v>
      </c>
      <c r="AP146" s="671">
        <v>202953</v>
      </c>
      <c r="AQ146" s="670"/>
      <c r="AR146" s="672"/>
      <c r="AS146" s="672"/>
      <c r="AT146" s="672"/>
      <c r="AU146" s="672"/>
      <c r="AV146" s="672"/>
      <c r="AW146" s="670"/>
    </row>
    <row r="147" spans="1:52" x14ac:dyDescent="0.35">
      <c r="A147" s="3"/>
      <c r="B147" s="3"/>
      <c r="C147" s="3"/>
      <c r="E147" s="663"/>
      <c r="S147" t="s">
        <v>769</v>
      </c>
      <c r="T147">
        <v>2005</v>
      </c>
      <c r="U147" t="s">
        <v>2197</v>
      </c>
      <c r="V147" s="299">
        <v>178376</v>
      </c>
      <c r="Y147" t="s">
        <v>769</v>
      </c>
      <c r="Z147">
        <v>2005</v>
      </c>
      <c r="AA147" t="s">
        <v>2096</v>
      </c>
      <c r="AB147" s="299">
        <v>178376</v>
      </c>
      <c r="AL147" s="669"/>
      <c r="AM147" s="669"/>
      <c r="AN147" s="670">
        <v>2008</v>
      </c>
      <c r="AO147" s="670" t="s">
        <v>1795</v>
      </c>
      <c r="AP147" s="671">
        <v>199872</v>
      </c>
      <c r="AQ147" s="670"/>
      <c r="AR147" s="672"/>
      <c r="AS147" s="672"/>
      <c r="AT147" s="672"/>
      <c r="AU147" s="672"/>
      <c r="AV147" s="672"/>
      <c r="AW147" s="670"/>
    </row>
    <row r="148" spans="1:52" x14ac:dyDescent="0.35">
      <c r="A148" s="3"/>
      <c r="B148" s="3"/>
      <c r="C148" s="3"/>
      <c r="E148" s="663"/>
      <c r="T148">
        <v>2006</v>
      </c>
      <c r="U148" t="s">
        <v>2198</v>
      </c>
      <c r="V148" s="299">
        <v>201746</v>
      </c>
      <c r="Z148">
        <v>2006</v>
      </c>
      <c r="AA148" t="s">
        <v>2095</v>
      </c>
      <c r="AB148" s="299">
        <v>201746</v>
      </c>
      <c r="AL148" s="669"/>
      <c r="AM148" s="669" t="s">
        <v>905</v>
      </c>
      <c r="AN148" s="670">
        <v>2008</v>
      </c>
      <c r="AO148" s="670" t="s">
        <v>2653</v>
      </c>
      <c r="AP148" s="671">
        <v>90052</v>
      </c>
      <c r="AQ148" s="670"/>
      <c r="AR148" s="677" t="s">
        <v>2721</v>
      </c>
      <c r="AS148" s="677" t="s">
        <v>2721</v>
      </c>
      <c r="AT148" s="677" t="s">
        <v>2721</v>
      </c>
      <c r="AU148" s="270" t="str">
        <f>CONCATENATE(AO148&amp;";")</f>
        <v>634774;</v>
      </c>
      <c r="AV148" s="672"/>
      <c r="AW148" s="668" t="str">
        <f>AM148&amp;" --"&amp;IF(AR148="none;","","  BY2005: "&amp;AR148)&amp;IF(AS148="none;","","  BY2006: "&amp;AS148)&amp;IF(AT148="none;","","  BY2007: "&amp;AT148)&amp;IF(AU148="none;","","  BY2008: "&amp;AU148)</f>
        <v>FALLERT CR HATCHERY --  BY2008: 634774;</v>
      </c>
    </row>
    <row r="149" spans="1:52" ht="43.2" x14ac:dyDescent="0.35">
      <c r="A149" s="3"/>
      <c r="B149" s="3"/>
      <c r="C149" s="3"/>
      <c r="E149" s="663"/>
      <c r="T149">
        <v>2007</v>
      </c>
      <c r="U149" t="s">
        <v>2201</v>
      </c>
      <c r="V149" s="299">
        <v>202953</v>
      </c>
      <c r="Z149">
        <v>2007</v>
      </c>
      <c r="AA149" t="s">
        <v>2097</v>
      </c>
      <c r="AB149" s="299">
        <v>202953</v>
      </c>
      <c r="AL149" s="669"/>
      <c r="AM149" s="669" t="s">
        <v>767</v>
      </c>
      <c r="AN149" s="670">
        <v>2005</v>
      </c>
      <c r="AO149" s="670" t="s">
        <v>2185</v>
      </c>
      <c r="AP149" s="671">
        <v>91240</v>
      </c>
      <c r="AQ149" s="670"/>
      <c r="AR149" s="270" t="str">
        <f>CONCATENATE(AO149&amp;";")</f>
        <v>632886;</v>
      </c>
      <c r="AS149" s="270" t="str">
        <f>CONCATENATE(AO150&amp;";")</f>
        <v>633977;</v>
      </c>
      <c r="AT149" s="270" t="str">
        <f>CONCATENATE(AO151&amp;";")</f>
        <v>634372;</v>
      </c>
      <c r="AU149" s="270" t="str">
        <f>CONCATENATE(AO152&amp;";")</f>
        <v>634775;</v>
      </c>
      <c r="AV149" s="672"/>
      <c r="AW149" s="668" t="str">
        <f>AM149&amp;" --"&amp;IF(AR149="none;","","  BY2005: "&amp;AR149)&amp;IF(AS149="none;","","  BY2006: "&amp;AS149)&amp;IF(AT149="none;","","  BY2007: "&amp;AT149)&amp;IF(AU149="none;","","  BY2008: "&amp;AU149)</f>
        <v>KALAMA FALLS HATCHRY --  BY2005: 632886;  BY2006: 633977;  BY2007: 634372;  BY2008: 634775;</v>
      </c>
    </row>
    <row r="150" spans="1:52" x14ac:dyDescent="0.35">
      <c r="A150" s="3"/>
      <c r="B150" s="3"/>
      <c r="C150" s="3"/>
      <c r="E150" s="663"/>
      <c r="T150">
        <v>2008</v>
      </c>
      <c r="U150" t="s">
        <v>2665</v>
      </c>
      <c r="V150" s="299">
        <v>199872</v>
      </c>
      <c r="Z150">
        <v>2008</v>
      </c>
      <c r="AA150" t="s">
        <v>1795</v>
      </c>
      <c r="AB150" s="299">
        <v>199872</v>
      </c>
      <c r="AL150" s="669"/>
      <c r="AM150" s="669"/>
      <c r="AN150" s="670">
        <v>2006</v>
      </c>
      <c r="AO150" s="670" t="s">
        <v>2186</v>
      </c>
      <c r="AP150" s="671">
        <v>92009</v>
      </c>
      <c r="AQ150" s="670"/>
      <c r="AR150" s="672"/>
      <c r="AS150" s="672"/>
      <c r="AT150" s="672"/>
      <c r="AU150" s="672"/>
      <c r="AV150" s="672"/>
      <c r="AW150" s="670"/>
    </row>
    <row r="151" spans="1:52" x14ac:dyDescent="0.35">
      <c r="A151" s="3"/>
      <c r="B151" s="3"/>
      <c r="C151" s="3"/>
      <c r="E151" s="663"/>
      <c r="S151" t="s">
        <v>905</v>
      </c>
      <c r="T151">
        <v>2008</v>
      </c>
      <c r="U151" t="s">
        <v>2667</v>
      </c>
      <c r="V151" s="299">
        <v>90052</v>
      </c>
      <c r="Y151" t="s">
        <v>905</v>
      </c>
      <c r="Z151">
        <v>2008</v>
      </c>
      <c r="AA151" t="s">
        <v>2653</v>
      </c>
      <c r="AB151" s="299">
        <v>90052</v>
      </c>
      <c r="AL151" s="669"/>
      <c r="AM151" s="669"/>
      <c r="AN151" s="670">
        <v>2007</v>
      </c>
      <c r="AO151" s="670" t="s">
        <v>2187</v>
      </c>
      <c r="AP151" s="671">
        <v>80785</v>
      </c>
      <c r="AQ151" s="670"/>
      <c r="AR151" s="672"/>
      <c r="AS151" s="672"/>
      <c r="AT151" s="672"/>
      <c r="AU151" s="672"/>
      <c r="AV151" s="672"/>
      <c r="AW151" s="670"/>
    </row>
    <row r="152" spans="1:52" x14ac:dyDescent="0.35">
      <c r="A152" s="3"/>
      <c r="B152" s="3"/>
      <c r="C152" s="3"/>
      <c r="E152" s="663"/>
      <c r="S152" t="s">
        <v>767</v>
      </c>
      <c r="T152">
        <v>2005</v>
      </c>
      <c r="U152" t="s">
        <v>2196</v>
      </c>
      <c r="V152" s="299">
        <v>91240</v>
      </c>
      <c r="Y152" t="s">
        <v>767</v>
      </c>
      <c r="Z152">
        <v>2005</v>
      </c>
      <c r="AA152" t="s">
        <v>2185</v>
      </c>
      <c r="AB152" s="299">
        <v>91240</v>
      </c>
      <c r="AL152" s="669"/>
      <c r="AM152" s="669"/>
      <c r="AN152" s="670">
        <v>2008</v>
      </c>
      <c r="AO152" s="670" t="s">
        <v>2654</v>
      </c>
      <c r="AP152" s="671">
        <v>90574</v>
      </c>
      <c r="AQ152" s="670"/>
      <c r="AR152" s="672"/>
      <c r="AS152" s="672"/>
      <c r="AT152" s="672"/>
      <c r="AU152" s="672"/>
      <c r="AV152" s="672"/>
      <c r="AW152" s="670"/>
    </row>
    <row r="153" spans="1:52" ht="43.2" x14ac:dyDescent="0.35">
      <c r="A153" s="3"/>
      <c r="B153" s="3"/>
      <c r="C153" s="3"/>
      <c r="E153" s="663"/>
      <c r="T153">
        <v>2006</v>
      </c>
      <c r="U153" t="s">
        <v>2199</v>
      </c>
      <c r="V153" s="299">
        <v>92009</v>
      </c>
      <c r="Z153">
        <v>2006</v>
      </c>
      <c r="AA153" t="s">
        <v>2186</v>
      </c>
      <c r="AB153" s="299">
        <v>92009</v>
      </c>
      <c r="AL153" s="669"/>
      <c r="AM153" s="669" t="s">
        <v>781</v>
      </c>
      <c r="AN153" s="670">
        <v>2005</v>
      </c>
      <c r="AO153" s="670">
        <v>632883</v>
      </c>
      <c r="AP153" s="671">
        <v>84095</v>
      </c>
      <c r="AQ153" s="670"/>
      <c r="AR153" s="270" t="str">
        <f>CONCATENATE(AO153&amp;";")</f>
        <v>632883;</v>
      </c>
      <c r="AS153" s="270" t="str">
        <f>CONCATENATE(AO154&amp;";")</f>
        <v>633976;</v>
      </c>
      <c r="AT153" s="270" t="str">
        <f>CONCATENATE(AO155&amp;";")</f>
        <v>634369;</v>
      </c>
      <c r="AU153" s="270" t="str">
        <f>CONCATENATE(AO156&amp;";")</f>
        <v>634385;</v>
      </c>
      <c r="AV153" s="672"/>
      <c r="AW153" s="668" t="str">
        <f>AM153&amp;" --"&amp;IF(AR153="none;","","  BY2005: "&amp;AR153)&amp;IF(AS153="none;","","  BY2006: "&amp;AS153)&amp;IF(AT153="none;","","  BY2007: "&amp;AT153)&amp;IF(AU153="none;","","  BY2008: "&amp;AU153)</f>
        <v>WASHOUGAL HATCHERY --  BY2005: 632883;  BY2006: 633976;  BY2007: 634369;  BY2008: 634385;</v>
      </c>
    </row>
    <row r="154" spans="1:52" x14ac:dyDescent="0.35">
      <c r="A154" s="3"/>
      <c r="B154" s="3"/>
      <c r="C154" s="3"/>
      <c r="E154" s="663"/>
      <c r="T154">
        <v>2007</v>
      </c>
      <c r="U154" t="s">
        <v>2200</v>
      </c>
      <c r="V154" s="299">
        <v>80785</v>
      </c>
      <c r="Z154">
        <v>2007</v>
      </c>
      <c r="AA154" t="s">
        <v>2187</v>
      </c>
      <c r="AB154" s="299">
        <v>80785</v>
      </c>
      <c r="AL154" s="669"/>
      <c r="AM154" s="669"/>
      <c r="AN154" s="670">
        <v>2006</v>
      </c>
      <c r="AO154" s="670">
        <v>633976</v>
      </c>
      <c r="AP154" s="671">
        <v>89092</v>
      </c>
      <c r="AQ154" s="670"/>
      <c r="AR154" s="672"/>
      <c r="AS154" s="672"/>
      <c r="AT154" s="672"/>
      <c r="AU154" s="672"/>
      <c r="AV154" s="672"/>
      <c r="AW154" s="670"/>
    </row>
    <row r="155" spans="1:52" x14ac:dyDescent="0.35">
      <c r="A155" s="3"/>
      <c r="B155" s="3"/>
      <c r="C155" s="3"/>
      <c r="E155" s="663"/>
      <c r="T155">
        <v>2008</v>
      </c>
      <c r="U155" t="s">
        <v>2668</v>
      </c>
      <c r="V155" s="299">
        <v>90574</v>
      </c>
      <c r="Z155">
        <v>2008</v>
      </c>
      <c r="AA155" t="s">
        <v>2654</v>
      </c>
      <c r="AB155" s="299">
        <v>90574</v>
      </c>
      <c r="AL155" s="669"/>
      <c r="AM155" s="669"/>
      <c r="AN155" s="670">
        <v>2007</v>
      </c>
      <c r="AO155" s="670">
        <v>634369</v>
      </c>
      <c r="AP155" s="671">
        <v>96695</v>
      </c>
      <c r="AQ155" s="670"/>
      <c r="AR155" s="672"/>
      <c r="AS155" s="672"/>
      <c r="AT155" s="672"/>
      <c r="AU155" s="672"/>
      <c r="AV155" s="672"/>
      <c r="AW155" s="670"/>
    </row>
    <row r="156" spans="1:52" x14ac:dyDescent="0.35">
      <c r="A156" s="3"/>
      <c r="B156" s="3"/>
      <c r="C156" s="3"/>
      <c r="E156" s="663"/>
      <c r="S156" t="s">
        <v>781</v>
      </c>
      <c r="T156">
        <v>2005</v>
      </c>
      <c r="U156">
        <v>999995</v>
      </c>
      <c r="V156" s="299">
        <v>84095</v>
      </c>
      <c r="Y156" t="s">
        <v>781</v>
      </c>
      <c r="Z156">
        <v>2005</v>
      </c>
      <c r="AA156">
        <v>632883</v>
      </c>
      <c r="AB156" s="299">
        <v>84095</v>
      </c>
      <c r="AL156" s="673"/>
      <c r="AM156" s="669"/>
      <c r="AN156" s="670">
        <v>2008</v>
      </c>
      <c r="AO156" s="670" t="s">
        <v>2652</v>
      </c>
      <c r="AP156" s="671">
        <v>89017</v>
      </c>
      <c r="AQ156" s="670"/>
      <c r="AR156" s="672"/>
      <c r="AS156" s="672"/>
      <c r="AT156" s="672"/>
      <c r="AU156" s="672"/>
      <c r="AV156" s="672"/>
      <c r="AW156" s="670"/>
    </row>
    <row r="157" spans="1:52" x14ac:dyDescent="0.35">
      <c r="A157" s="3"/>
      <c r="B157" s="3"/>
      <c r="C157" s="3"/>
      <c r="E157" s="663"/>
      <c r="T157">
        <v>2006</v>
      </c>
      <c r="U157">
        <v>999996</v>
      </c>
      <c r="V157" s="299">
        <v>89092</v>
      </c>
      <c r="Z157">
        <v>2006</v>
      </c>
      <c r="AA157">
        <v>633976</v>
      </c>
      <c r="AB157" s="299">
        <v>89092</v>
      </c>
      <c r="AL157" s="674" t="s">
        <v>2692</v>
      </c>
      <c r="AM157" s="674"/>
      <c r="AN157" s="674"/>
      <c r="AO157" s="674"/>
      <c r="AP157" s="675">
        <v>2491513</v>
      </c>
      <c r="AQ157" s="674"/>
      <c r="AR157" s="674"/>
      <c r="AS157" s="674"/>
      <c r="AT157" s="674"/>
      <c r="AU157" s="674"/>
      <c r="AV157" s="674"/>
      <c r="AW157" s="674"/>
      <c r="AX157" s="678"/>
    </row>
    <row r="158" spans="1:52" ht="43.2" x14ac:dyDescent="0.35">
      <c r="A158" s="3"/>
      <c r="B158" s="3"/>
      <c r="C158" s="3"/>
      <c r="E158" s="663"/>
      <c r="T158">
        <v>2007</v>
      </c>
      <c r="U158">
        <v>999997</v>
      </c>
      <c r="V158" s="299">
        <v>96695</v>
      </c>
      <c r="Z158">
        <v>2007</v>
      </c>
      <c r="AA158">
        <v>634369</v>
      </c>
      <c r="AB158" s="299">
        <v>96695</v>
      </c>
      <c r="AL158" s="676" t="s">
        <v>841</v>
      </c>
      <c r="AM158" s="669" t="s">
        <v>775</v>
      </c>
      <c r="AN158" s="670">
        <v>2005</v>
      </c>
      <c r="AO158" s="670" t="s">
        <v>639</v>
      </c>
      <c r="AP158" s="671">
        <v>230174</v>
      </c>
      <c r="AQ158" s="670"/>
      <c r="AR158" s="270" t="str">
        <f>CONCATENATE(AO158&amp;";")</f>
        <v>094423;</v>
      </c>
      <c r="AS158" s="270" t="str">
        <f>CONCATENATE(AO159&amp;";")</f>
        <v>094526;</v>
      </c>
      <c r="AT158" s="270" t="str">
        <f>CONCATENATE(AO160&amp;";")</f>
        <v>094646;</v>
      </c>
      <c r="AU158" s="270" t="str">
        <f>CONCATENATE(AO161&amp;";")</f>
        <v>090199;</v>
      </c>
      <c r="AV158" s="672" t="s">
        <v>841</v>
      </c>
      <c r="AW158" s="668" t="str">
        <f>AM158&amp;" --"&amp;IF(AR158="none;","","  BY2005: "&amp;AR158)&amp;IF(AS158="none;","","  BY2006: "&amp;AS158)&amp;IF(AT158="none;","","  BY2007: "&amp;AT158)&amp;IF(AU158="none;","","  BY2008: "&amp;AU158)</f>
        <v>BIG CR HATCHERY --  BY2005: 094423;  BY2006: 094526;  BY2007: 094646;  BY2008: 090199;</v>
      </c>
      <c r="AX158" s="668" t="str">
        <f>AW158</f>
        <v>BIG CR HATCHERY --  BY2005: 094423;  BY2006: 094526;  BY2007: 094646;  BY2008: 090199;</v>
      </c>
      <c r="AY158" s="670" t="str">
        <f>"[total release: "&amp;TEXT(VLOOKUP(AV158&amp;" Total",AL$2:AP$613,5,FALSE),"#,###")&amp;"]"</f>
        <v>[total release: 905,007]</v>
      </c>
      <c r="AZ158" s="668" t="str">
        <f>AX158&amp;CHAR(10)&amp;AY158</f>
        <v>BIG CR HATCHERY --  BY2005: 094423;  BY2006: 094526;  BY2007: 094646;  BY2008: 090199;
[total release: 905,007]</v>
      </c>
    </row>
    <row r="159" spans="1:52" x14ac:dyDescent="0.35">
      <c r="A159" s="3"/>
      <c r="B159" s="3"/>
      <c r="C159" s="3"/>
      <c r="E159" s="663"/>
      <c r="T159">
        <v>2008</v>
      </c>
      <c r="U159" t="s">
        <v>2666</v>
      </c>
      <c r="V159" s="299">
        <v>89017</v>
      </c>
      <c r="Z159">
        <v>2008</v>
      </c>
      <c r="AA159" t="s">
        <v>2652</v>
      </c>
      <c r="AB159" s="299">
        <v>89017</v>
      </c>
      <c r="AL159" s="676"/>
      <c r="AM159" s="669"/>
      <c r="AN159" s="670">
        <v>2006</v>
      </c>
      <c r="AO159" s="670" t="s">
        <v>647</v>
      </c>
      <c r="AP159" s="671">
        <v>222476</v>
      </c>
      <c r="AQ159" s="670"/>
      <c r="AR159" s="672"/>
      <c r="AS159" s="672"/>
      <c r="AT159" s="672"/>
      <c r="AU159" s="672"/>
      <c r="AV159" s="672"/>
      <c r="AW159" s="670"/>
    </row>
    <row r="160" spans="1:52" x14ac:dyDescent="0.35">
      <c r="A160" s="3"/>
      <c r="B160" s="3"/>
      <c r="C160" s="3"/>
      <c r="E160" s="663"/>
      <c r="R160" t="s">
        <v>2692</v>
      </c>
      <c r="V160" s="299">
        <v>2491513</v>
      </c>
      <c r="X160" t="s">
        <v>2692</v>
      </c>
      <c r="AB160" s="299">
        <v>2491513</v>
      </c>
      <c r="AL160" s="676"/>
      <c r="AM160" s="669"/>
      <c r="AN160" s="670">
        <v>2007</v>
      </c>
      <c r="AO160" s="670" t="s">
        <v>670</v>
      </c>
      <c r="AP160" s="671">
        <v>227193</v>
      </c>
      <c r="AQ160" s="670"/>
      <c r="AR160" s="672"/>
      <c r="AS160" s="672"/>
      <c r="AT160" s="672"/>
      <c r="AU160" s="672"/>
      <c r="AV160" s="672"/>
      <c r="AW160" s="670"/>
    </row>
    <row r="161" spans="1:52" x14ac:dyDescent="0.35">
      <c r="A161" s="3"/>
      <c r="B161" s="3"/>
      <c r="C161" s="3"/>
      <c r="E161" s="663"/>
      <c r="R161" t="s">
        <v>841</v>
      </c>
      <c r="S161" t="s">
        <v>775</v>
      </c>
      <c r="T161">
        <v>2005</v>
      </c>
      <c r="U161" t="s">
        <v>639</v>
      </c>
      <c r="V161" s="299">
        <v>230174</v>
      </c>
      <c r="X161" t="s">
        <v>841</v>
      </c>
      <c r="Y161" t="s">
        <v>775</v>
      </c>
      <c r="Z161">
        <v>2005</v>
      </c>
      <c r="AA161" t="s">
        <v>639</v>
      </c>
      <c r="AB161" s="299">
        <v>230174</v>
      </c>
      <c r="AL161" s="673"/>
      <c r="AM161" s="669"/>
      <c r="AN161" s="670">
        <v>2008</v>
      </c>
      <c r="AO161" s="670" t="s">
        <v>1638</v>
      </c>
      <c r="AP161" s="671">
        <v>225164</v>
      </c>
      <c r="AQ161" s="670"/>
      <c r="AR161" s="672"/>
      <c r="AS161" s="672"/>
      <c r="AT161" s="672"/>
      <c r="AU161" s="672"/>
      <c r="AV161" s="672"/>
      <c r="AW161" s="670"/>
    </row>
    <row r="162" spans="1:52" x14ac:dyDescent="0.35">
      <c r="A162" s="3"/>
      <c r="B162" s="3"/>
      <c r="C162" s="3"/>
      <c r="E162" s="663"/>
      <c r="T162">
        <v>2006</v>
      </c>
      <c r="U162" t="s">
        <v>647</v>
      </c>
      <c r="V162" s="299">
        <v>222476</v>
      </c>
      <c r="Z162">
        <v>2006</v>
      </c>
      <c r="AA162" t="s">
        <v>647</v>
      </c>
      <c r="AB162" s="299">
        <v>222476</v>
      </c>
      <c r="AL162" s="674" t="s">
        <v>2693</v>
      </c>
      <c r="AM162" s="674"/>
      <c r="AN162" s="674"/>
      <c r="AO162" s="674"/>
      <c r="AP162" s="675">
        <v>905007</v>
      </c>
      <c r="AQ162" s="674"/>
      <c r="AR162" s="674"/>
      <c r="AS162" s="674"/>
      <c r="AT162" s="674"/>
      <c r="AU162" s="674"/>
      <c r="AV162" s="674"/>
      <c r="AW162" s="674"/>
      <c r="AX162" s="678"/>
    </row>
    <row r="163" spans="1:52" ht="86.4" x14ac:dyDescent="0.35">
      <c r="A163" s="3"/>
      <c r="B163" s="3"/>
      <c r="C163" s="3"/>
      <c r="E163" s="663"/>
      <c r="T163">
        <v>2007</v>
      </c>
      <c r="U163" t="s">
        <v>670</v>
      </c>
      <c r="V163" s="299">
        <v>227193</v>
      </c>
      <c r="Z163">
        <v>2007</v>
      </c>
      <c r="AA163" t="s">
        <v>670</v>
      </c>
      <c r="AB163" s="299">
        <v>227193</v>
      </c>
      <c r="AL163" s="676" t="s">
        <v>840</v>
      </c>
      <c r="AM163" s="669" t="s">
        <v>769</v>
      </c>
      <c r="AN163" s="670">
        <v>2005</v>
      </c>
      <c r="AO163" s="670" t="s">
        <v>2096</v>
      </c>
      <c r="AP163" s="671">
        <v>178376</v>
      </c>
      <c r="AQ163" s="670"/>
      <c r="AR163" s="270" t="str">
        <f>CONCATENATE(AO163&amp;";")</f>
        <v>633287;</v>
      </c>
      <c r="AS163" s="270" t="str">
        <f>CONCATENATE(AO164&amp;";")</f>
        <v>633877;</v>
      </c>
      <c r="AT163" s="270" t="str">
        <f>CONCATENATE(AO165&amp;";")</f>
        <v>634280;</v>
      </c>
      <c r="AU163" s="270" t="str">
        <f>CONCATENATE(AO166&amp;";")</f>
        <v>634279;</v>
      </c>
      <c r="AV163" s="672" t="s">
        <v>840</v>
      </c>
      <c r="AW163" s="668" t="str">
        <f>AM163&amp;" --"&amp;IF(AR163="none;","","  BY2005: "&amp;AR163)&amp;IF(AS163="none;","","  BY2006: "&amp;AS163)&amp;IF(AT163="none;","","  BY2007: "&amp;AT163)&amp;IF(AU163="none;","","  BY2008: "&amp;AU163)</f>
        <v>COWLITZ SALMON HATCH --  BY2005: 633287;  BY2006: 633877;  BY2007: 634280;  BY2008: 634279;</v>
      </c>
      <c r="AX163" s="668" t="str">
        <f>AW163&amp;"   "&amp;AW167&amp;"   "&amp;AW168&amp;"   "&amp;AW172</f>
        <v>COWLITZ SALMON HATCH --  BY2005: 633287;  BY2006: 633877;  BY2007: 634280;  BY2008: 634279;   FALLERT CR HATCHERY --  BY2008: 634774;   KALAMA FALLS HATCHRY --  BY2005: 632886;  BY2006: 633977;  BY2007: 634372;  BY2008: 634775;   WASHOUGAL HATCHERY --  BY2005: 632883;  BY2006: 633976;  BY2007: 634369;  BY2008: 634385;</v>
      </c>
      <c r="AY163" s="670" t="str">
        <f>"[total release: "&amp;TEXT(VLOOKUP(AV163&amp;" Total",AL$2:AP$613,5,FALSE),"#,###")&amp;"]"</f>
        <v>[total release: 1,586,506]</v>
      </c>
      <c r="AZ163" s="668" t="str">
        <f>AX163&amp;CHAR(10)&amp;AY163</f>
        <v>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1,586,506]</v>
      </c>
    </row>
    <row r="164" spans="1:52" x14ac:dyDescent="0.35">
      <c r="A164" s="3"/>
      <c r="B164" s="3"/>
      <c r="C164" s="3"/>
      <c r="E164" s="663"/>
      <c r="T164">
        <v>2008</v>
      </c>
      <c r="U164" t="s">
        <v>1638</v>
      </c>
      <c r="V164" s="299">
        <v>225164</v>
      </c>
      <c r="Z164">
        <v>2008</v>
      </c>
      <c r="AA164" t="s">
        <v>1638</v>
      </c>
      <c r="AB164" s="299">
        <v>225164</v>
      </c>
      <c r="AL164" s="676"/>
      <c r="AM164" s="669"/>
      <c r="AN164" s="670">
        <v>2006</v>
      </c>
      <c r="AO164" s="670" t="s">
        <v>2095</v>
      </c>
      <c r="AP164" s="671">
        <v>201746</v>
      </c>
      <c r="AQ164" s="670"/>
      <c r="AR164" s="672"/>
      <c r="AS164" s="672"/>
      <c r="AT164" s="672"/>
      <c r="AU164" s="672"/>
      <c r="AV164" s="672"/>
      <c r="AW164" s="670"/>
    </row>
    <row r="165" spans="1:52" x14ac:dyDescent="0.35">
      <c r="A165" s="3"/>
      <c r="B165" s="3"/>
      <c r="C165" s="3"/>
      <c r="E165" s="663"/>
      <c r="R165" t="s">
        <v>2693</v>
      </c>
      <c r="V165" s="299">
        <v>905007</v>
      </c>
      <c r="X165" t="s">
        <v>2693</v>
      </c>
      <c r="AB165" s="299">
        <v>905007</v>
      </c>
      <c r="AL165" s="676"/>
      <c r="AM165" s="669"/>
      <c r="AN165" s="670">
        <v>2007</v>
      </c>
      <c r="AO165" s="670" t="s">
        <v>2097</v>
      </c>
      <c r="AP165" s="671">
        <v>202953</v>
      </c>
      <c r="AQ165" s="670"/>
      <c r="AR165" s="672"/>
      <c r="AS165" s="672"/>
      <c r="AT165" s="672"/>
      <c r="AU165" s="672"/>
      <c r="AV165" s="672"/>
      <c r="AW165" s="670"/>
    </row>
    <row r="166" spans="1:52" x14ac:dyDescent="0.35">
      <c r="A166" s="3"/>
      <c r="B166" s="3"/>
      <c r="C166" s="3"/>
      <c r="E166" s="663"/>
      <c r="R166" t="s">
        <v>840</v>
      </c>
      <c r="S166" t="s">
        <v>769</v>
      </c>
      <c r="T166">
        <v>2005</v>
      </c>
      <c r="U166" t="s">
        <v>2096</v>
      </c>
      <c r="V166" s="299">
        <v>178376</v>
      </c>
      <c r="X166" t="s">
        <v>840</v>
      </c>
      <c r="Y166" t="s">
        <v>769</v>
      </c>
      <c r="Z166">
        <v>2005</v>
      </c>
      <c r="AA166" t="s">
        <v>2096</v>
      </c>
      <c r="AB166" s="299">
        <v>178376</v>
      </c>
      <c r="AL166" s="676"/>
      <c r="AM166" s="669"/>
      <c r="AN166" s="670">
        <v>2008</v>
      </c>
      <c r="AO166" s="670" t="s">
        <v>1795</v>
      </c>
      <c r="AP166" s="671">
        <v>199872</v>
      </c>
      <c r="AQ166" s="670"/>
      <c r="AR166" s="672"/>
      <c r="AS166" s="672"/>
      <c r="AT166" s="672"/>
      <c r="AU166" s="672"/>
      <c r="AV166" s="672"/>
      <c r="AW166" s="670"/>
    </row>
    <row r="167" spans="1:52" x14ac:dyDescent="0.35">
      <c r="A167" s="3"/>
      <c r="B167" s="3"/>
      <c r="C167" s="3"/>
      <c r="E167" s="663"/>
      <c r="T167">
        <v>2006</v>
      </c>
      <c r="U167" t="s">
        <v>2095</v>
      </c>
      <c r="V167" s="299">
        <v>201746</v>
      </c>
      <c r="Z167">
        <v>2006</v>
      </c>
      <c r="AA167" t="s">
        <v>2095</v>
      </c>
      <c r="AB167" s="299">
        <v>201746</v>
      </c>
      <c r="AL167" s="676"/>
      <c r="AM167" s="669" t="s">
        <v>905</v>
      </c>
      <c r="AN167" s="670">
        <v>2008</v>
      </c>
      <c r="AO167" s="670" t="s">
        <v>2653</v>
      </c>
      <c r="AP167" s="671">
        <v>90052</v>
      </c>
      <c r="AQ167" s="670"/>
      <c r="AR167" s="677" t="s">
        <v>2721</v>
      </c>
      <c r="AS167" s="677" t="s">
        <v>2721</v>
      </c>
      <c r="AT167" s="677" t="s">
        <v>2721</v>
      </c>
      <c r="AU167" s="270" t="str">
        <f>CONCATENATE(AO167&amp;";")</f>
        <v>634774;</v>
      </c>
      <c r="AV167" s="672"/>
      <c r="AW167" s="668" t="str">
        <f>AM167&amp;" --"&amp;IF(AR167="none;","","  BY2005: "&amp;AR167)&amp;IF(AS167="none;","","  BY2006: "&amp;AS167)&amp;IF(AT167="none;","","  BY2007: "&amp;AT167)&amp;IF(AU167="none;","","  BY2008: "&amp;AU167)</f>
        <v>FALLERT CR HATCHERY --  BY2008: 634774;</v>
      </c>
    </row>
    <row r="168" spans="1:52" ht="43.2" x14ac:dyDescent="0.35">
      <c r="A168" s="3"/>
      <c r="B168" s="3"/>
      <c r="C168" s="3"/>
      <c r="E168" s="663"/>
      <c r="T168">
        <v>2007</v>
      </c>
      <c r="U168" t="s">
        <v>2097</v>
      </c>
      <c r="V168" s="299">
        <v>202953</v>
      </c>
      <c r="Z168">
        <v>2007</v>
      </c>
      <c r="AA168" t="s">
        <v>2097</v>
      </c>
      <c r="AB168" s="299">
        <v>202953</v>
      </c>
      <c r="AL168" s="676"/>
      <c r="AM168" s="669" t="s">
        <v>767</v>
      </c>
      <c r="AN168" s="670">
        <v>2005</v>
      </c>
      <c r="AO168" s="670" t="s">
        <v>2185</v>
      </c>
      <c r="AP168" s="671">
        <v>91240</v>
      </c>
      <c r="AQ168" s="670"/>
      <c r="AR168" s="270" t="str">
        <f>CONCATENATE(AO168&amp;";")</f>
        <v>632886;</v>
      </c>
      <c r="AS168" s="270" t="str">
        <f>CONCATENATE(AO169&amp;";")</f>
        <v>633977;</v>
      </c>
      <c r="AT168" s="270" t="str">
        <f>CONCATENATE(AO170&amp;";")</f>
        <v>634372;</v>
      </c>
      <c r="AU168" s="270" t="str">
        <f>CONCATENATE(AO171&amp;";")</f>
        <v>634775;</v>
      </c>
      <c r="AV168" s="672"/>
      <c r="AW168" s="668" t="str">
        <f>AM168&amp;" --"&amp;IF(AR168="none;","","  BY2005: "&amp;AR168)&amp;IF(AS168="none;","","  BY2006: "&amp;AS168)&amp;IF(AT168="none;","","  BY2007: "&amp;AT168)&amp;IF(AU168="none;","","  BY2008: "&amp;AU168)</f>
        <v>KALAMA FALLS HATCHRY --  BY2005: 632886;  BY2006: 633977;  BY2007: 634372;  BY2008: 634775;</v>
      </c>
    </row>
    <row r="169" spans="1:52" x14ac:dyDescent="0.35">
      <c r="A169" s="3"/>
      <c r="B169" s="3"/>
      <c r="C169" s="3"/>
      <c r="E169" s="663"/>
      <c r="T169">
        <v>2008</v>
      </c>
      <c r="U169" t="s">
        <v>1795</v>
      </c>
      <c r="V169" s="299">
        <v>199872</v>
      </c>
      <c r="Z169">
        <v>2008</v>
      </c>
      <c r="AA169" t="s">
        <v>1795</v>
      </c>
      <c r="AB169" s="299">
        <v>199872</v>
      </c>
      <c r="AL169" s="676"/>
      <c r="AM169" s="669"/>
      <c r="AN169" s="670">
        <v>2006</v>
      </c>
      <c r="AO169" s="670" t="s">
        <v>2186</v>
      </c>
      <c r="AP169" s="671">
        <v>92009</v>
      </c>
      <c r="AQ169" s="670"/>
      <c r="AR169" s="672"/>
      <c r="AS169" s="672"/>
      <c r="AT169" s="672"/>
      <c r="AU169" s="672"/>
      <c r="AV169" s="672"/>
      <c r="AW169" s="670"/>
    </row>
    <row r="170" spans="1:52" x14ac:dyDescent="0.35">
      <c r="A170" s="3"/>
      <c r="B170" s="3"/>
      <c r="C170" s="3"/>
      <c r="E170" s="663"/>
      <c r="S170" t="s">
        <v>905</v>
      </c>
      <c r="T170">
        <v>2008</v>
      </c>
      <c r="U170" t="s">
        <v>2653</v>
      </c>
      <c r="V170" s="299">
        <v>90052</v>
      </c>
      <c r="Y170" t="s">
        <v>905</v>
      </c>
      <c r="Z170">
        <v>2008</v>
      </c>
      <c r="AA170" t="s">
        <v>2653</v>
      </c>
      <c r="AB170" s="299">
        <v>90052</v>
      </c>
      <c r="AL170" s="676"/>
      <c r="AM170" s="669"/>
      <c r="AN170" s="670">
        <v>2007</v>
      </c>
      <c r="AO170" s="670" t="s">
        <v>2187</v>
      </c>
      <c r="AP170" s="671">
        <v>80785</v>
      </c>
      <c r="AQ170" s="670"/>
      <c r="AR170" s="672"/>
      <c r="AS170" s="672"/>
      <c r="AT170" s="672"/>
      <c r="AU170" s="672"/>
      <c r="AV170" s="672"/>
      <c r="AW170" s="670"/>
    </row>
    <row r="171" spans="1:52" x14ac:dyDescent="0.35">
      <c r="A171" s="3"/>
      <c r="B171" s="3"/>
      <c r="C171" s="3"/>
      <c r="E171" s="663"/>
      <c r="S171" t="s">
        <v>767</v>
      </c>
      <c r="T171">
        <v>2005</v>
      </c>
      <c r="U171" t="s">
        <v>2185</v>
      </c>
      <c r="V171" s="299">
        <v>91240</v>
      </c>
      <c r="Y171" t="s">
        <v>767</v>
      </c>
      <c r="Z171">
        <v>2005</v>
      </c>
      <c r="AA171" t="s">
        <v>2185</v>
      </c>
      <c r="AB171" s="299">
        <v>91240</v>
      </c>
      <c r="AL171" s="676"/>
      <c r="AM171" s="669"/>
      <c r="AN171" s="670">
        <v>2008</v>
      </c>
      <c r="AO171" s="670" t="s">
        <v>2654</v>
      </c>
      <c r="AP171" s="671">
        <v>90574</v>
      </c>
      <c r="AQ171" s="670"/>
      <c r="AR171" s="672"/>
      <c r="AS171" s="672"/>
      <c r="AT171" s="672"/>
      <c r="AU171" s="672"/>
      <c r="AV171" s="672"/>
      <c r="AW171" s="670"/>
    </row>
    <row r="172" spans="1:52" ht="43.2" x14ac:dyDescent="0.35">
      <c r="A172" s="3"/>
      <c r="B172" s="3"/>
      <c r="C172" s="3"/>
      <c r="E172" s="663"/>
      <c r="T172">
        <v>2006</v>
      </c>
      <c r="U172" t="s">
        <v>2186</v>
      </c>
      <c r="V172" s="299">
        <v>92009</v>
      </c>
      <c r="Z172">
        <v>2006</v>
      </c>
      <c r="AA172" t="s">
        <v>2186</v>
      </c>
      <c r="AB172" s="299">
        <v>92009</v>
      </c>
      <c r="AL172" s="676"/>
      <c r="AM172" s="669" t="s">
        <v>781</v>
      </c>
      <c r="AN172" s="670">
        <v>2005</v>
      </c>
      <c r="AO172" s="670" t="s">
        <v>2458</v>
      </c>
      <c r="AP172" s="671">
        <v>84095</v>
      </c>
      <c r="AQ172" s="670"/>
      <c r="AR172" s="270" t="str">
        <f>CONCATENATE(AO172&amp;";")</f>
        <v>632883;</v>
      </c>
      <c r="AS172" s="270" t="str">
        <f>CONCATENATE(AO173&amp;";")</f>
        <v>633976;</v>
      </c>
      <c r="AT172" s="270" t="str">
        <f>CONCATENATE(AO174&amp;";")</f>
        <v>634369;</v>
      </c>
      <c r="AU172" s="270" t="str">
        <f>CONCATENATE(AO175&amp;";")</f>
        <v>634385;</v>
      </c>
      <c r="AV172" s="672"/>
      <c r="AW172" s="668" t="str">
        <f>AM172&amp;" --"&amp;IF(AR172="none;","","  BY2005: "&amp;AR172)&amp;IF(AS172="none;","","  BY2006: "&amp;AS172)&amp;IF(AT172="none;","","  BY2007: "&amp;AT172)&amp;IF(AU172="none;","","  BY2008: "&amp;AU172)</f>
        <v>WASHOUGAL HATCHERY --  BY2005: 632883;  BY2006: 633976;  BY2007: 634369;  BY2008: 634385;</v>
      </c>
    </row>
    <row r="173" spans="1:52" x14ac:dyDescent="0.35">
      <c r="A173" s="3"/>
      <c r="B173" s="3"/>
      <c r="C173" s="3"/>
      <c r="E173" s="663"/>
      <c r="T173">
        <v>2007</v>
      </c>
      <c r="U173" t="s">
        <v>2187</v>
      </c>
      <c r="V173" s="299">
        <v>80785</v>
      </c>
      <c r="Z173">
        <v>2007</v>
      </c>
      <c r="AA173" t="s">
        <v>2187</v>
      </c>
      <c r="AB173" s="299">
        <v>80785</v>
      </c>
      <c r="AL173" s="676"/>
      <c r="AM173" s="669"/>
      <c r="AN173" s="670">
        <v>2006</v>
      </c>
      <c r="AO173" s="670" t="s">
        <v>2456</v>
      </c>
      <c r="AP173" s="671">
        <v>89092</v>
      </c>
      <c r="AQ173" s="670"/>
      <c r="AR173" s="672"/>
      <c r="AS173" s="672"/>
      <c r="AT173" s="672"/>
      <c r="AU173" s="672"/>
      <c r="AV173" s="672"/>
      <c r="AW173" s="670"/>
    </row>
    <row r="174" spans="1:52" x14ac:dyDescent="0.35">
      <c r="A174" s="3"/>
      <c r="B174" s="3"/>
      <c r="C174" s="3"/>
      <c r="E174" s="663"/>
      <c r="T174">
        <v>2008</v>
      </c>
      <c r="U174" t="s">
        <v>2654</v>
      </c>
      <c r="V174" s="299">
        <v>90574</v>
      </c>
      <c r="Z174">
        <v>2008</v>
      </c>
      <c r="AA174" t="s">
        <v>2654</v>
      </c>
      <c r="AB174" s="299">
        <v>90574</v>
      </c>
      <c r="AL174" s="676"/>
      <c r="AM174" s="669"/>
      <c r="AN174" s="670">
        <v>2007</v>
      </c>
      <c r="AO174" s="670" t="s">
        <v>2457</v>
      </c>
      <c r="AP174" s="671">
        <v>96695</v>
      </c>
      <c r="AQ174" s="670"/>
      <c r="AR174" s="672"/>
      <c r="AS174" s="672"/>
      <c r="AT174" s="672"/>
      <c r="AU174" s="672"/>
      <c r="AV174" s="672"/>
      <c r="AW174" s="670"/>
    </row>
    <row r="175" spans="1:52" x14ac:dyDescent="0.35">
      <c r="A175" s="3"/>
      <c r="B175" s="3"/>
      <c r="C175" s="3"/>
      <c r="E175" s="663"/>
      <c r="S175" t="s">
        <v>781</v>
      </c>
      <c r="T175">
        <v>2005</v>
      </c>
      <c r="U175" t="s">
        <v>2458</v>
      </c>
      <c r="V175" s="299">
        <v>84095</v>
      </c>
      <c r="Y175" t="s">
        <v>781</v>
      </c>
      <c r="Z175">
        <v>2005</v>
      </c>
      <c r="AA175" t="s">
        <v>2458</v>
      </c>
      <c r="AB175" s="299">
        <v>84095</v>
      </c>
      <c r="AL175" s="673"/>
      <c r="AM175" s="669"/>
      <c r="AN175" s="670">
        <v>2008</v>
      </c>
      <c r="AO175" s="670" t="s">
        <v>2652</v>
      </c>
      <c r="AP175" s="671">
        <v>89017</v>
      </c>
      <c r="AQ175" s="670"/>
      <c r="AR175" s="672"/>
      <c r="AS175" s="672"/>
      <c r="AT175" s="672"/>
      <c r="AU175" s="672"/>
      <c r="AV175" s="672"/>
      <c r="AW175" s="670"/>
    </row>
    <row r="176" spans="1:52" x14ac:dyDescent="0.35">
      <c r="A176" s="3"/>
      <c r="B176" s="3"/>
      <c r="C176" s="3"/>
      <c r="E176" s="663"/>
      <c r="T176">
        <v>2006</v>
      </c>
      <c r="U176" t="s">
        <v>2456</v>
      </c>
      <c r="V176" s="299">
        <v>89092</v>
      </c>
      <c r="Z176">
        <v>2006</v>
      </c>
      <c r="AA176" t="s">
        <v>2456</v>
      </c>
      <c r="AB176" s="299">
        <v>89092</v>
      </c>
      <c r="AL176" s="674" t="s">
        <v>2694</v>
      </c>
      <c r="AM176" s="674"/>
      <c r="AN176" s="674"/>
      <c r="AO176" s="674"/>
      <c r="AP176" s="675">
        <v>1586506</v>
      </c>
      <c r="AQ176" s="674"/>
      <c r="AR176" s="674"/>
      <c r="AS176" s="674"/>
      <c r="AT176" s="674"/>
      <c r="AU176" s="674"/>
      <c r="AV176" s="674"/>
      <c r="AW176" s="674"/>
      <c r="AX176" s="678"/>
    </row>
    <row r="177" spans="1:52" ht="259.2" x14ac:dyDescent="0.35">
      <c r="A177" s="3"/>
      <c r="B177" s="3"/>
      <c r="C177" s="3"/>
      <c r="E177" s="663"/>
      <c r="T177">
        <v>2007</v>
      </c>
      <c r="U177" t="s">
        <v>2457</v>
      </c>
      <c r="V177" s="299">
        <v>96695</v>
      </c>
      <c r="Z177">
        <v>2007</v>
      </c>
      <c r="AA177" t="s">
        <v>2457</v>
      </c>
      <c r="AB177" s="299">
        <v>96695</v>
      </c>
      <c r="AL177" s="676" t="s">
        <v>1243</v>
      </c>
      <c r="AM177" s="669" t="s">
        <v>1130</v>
      </c>
      <c r="AN177" s="670">
        <v>2005</v>
      </c>
      <c r="AO177" s="670" t="s">
        <v>2032</v>
      </c>
      <c r="AP177" s="671">
        <v>21692</v>
      </c>
      <c r="AQ177" s="670"/>
      <c r="AR177" s="270" t="str">
        <f>CONCATENATE(AO177&amp;", "&amp;AO178&amp;", "&amp;AO179&amp;", "&amp;AO180&amp;", "&amp;AO181&amp;", "&amp;AO182&amp;", "&amp;AO183&amp;", "&amp;AO184&amp;", "&amp;AO185&amp;";")</f>
        <v>184304, 184840, 185301, 185302, 185303, 185649, 185650, 185651, 185817;</v>
      </c>
      <c r="AS177" s="270" t="str">
        <f>CONCATENATE(AO186&amp;", "&amp;AO187&amp;", "&amp;AO188&amp;", "&amp;AO189&amp;", "&amp;AO190&amp;", "&amp;AO191&amp;", "&amp;AO192&amp;", "&amp;AO193&amp;";")</f>
        <v>185644, 185743, 185744, 185745, 185746, 185813, 185814, 185815;</v>
      </c>
      <c r="AT177" s="270" t="str">
        <f>CONCATENATE(AO194&amp;", "&amp;AO195&amp;", "&amp;AO196&amp;", "&amp;AO197&amp;", "&amp;AO198&amp;", "&amp;AO199&amp;", "&amp;AO200&amp;", "&amp;AO201&amp;";")</f>
        <v>186161, 186345, 186346, 186347, 186348, 186349, 186350, 186351;</v>
      </c>
      <c r="AU177" s="270" t="str">
        <f>CONCATENATE(AO202&amp;", "&amp;AO203&amp;", "&amp;AO204&amp;", "&amp;AO205&amp;", "&amp;AO206&amp;", "&amp;AO207&amp;", "&amp;AO208&amp;";")</f>
        <v>180273, 183855, 185360, 185956, 185957, 185958, 185959;</v>
      </c>
      <c r="AV177" s="672" t="s">
        <v>1243</v>
      </c>
      <c r="AW177" s="668" t="str">
        <f>AM177&amp;" --"&amp;IF(AR177="none;","","  BY2005: "&amp;AR177)&amp;IF(AS177="none;","","  BY2006: "&amp;AS177)&amp;IF(AT177="none;","","  BY2007: "&amp;AT177)&amp;IF(AU177="none;","","  BY2008: "&amp;AU177)</f>
        <v>H-Big Qualicum River H --  BY2005: 184304, 184840, 185301, 185302, 185303, 185649, 185650, 185651, 185817;  BY2006: 185644, 185743, 185744, 185745, 185746, 185813, 185814, 185815;  BY2007: 186161, 186345, 186346, 186347, 186348, 186349, 186350, 186351;  BY2008: 180273, 183855, 185360, 185956, 185957, 185958, 185959;</v>
      </c>
      <c r="AX177" s="668" t="str">
        <f>AW177&amp;"   "&amp;AW209&amp;"   "&amp;AW219&amp;"   "&amp;AW268</f>
        <v>H-Big Qualicum River H --  BY2005: 184304, 184840, 185301, 185302, 185303, 185649, 185650, 185651, 185817;  BY2006: 185644, 185743, 185744, 185745, 185746, 185813, 185814, 185815;  BY2007: 186161, 186345, 186346, 186347, 186348, 186349, 186350, 186351;  BY2008: 180273, 183855, 185360, 185956, 185957, 185958, 185959;   H-Comox Bay Seapen --  BY2005: 082339, 082343, 082344, 082345;  BY2006: 185910, 185911, 185912, 185913;  BY2007: 186235, 186236;   H-Cowichan River H --  BY2005: 184422, 184836, 185810, 185811, 185812, 185818, 185819, 185820;  BY2006: 185832, 185833, 185834, 186035, 186036, 186037, 186039, 186042;  BY2007: 185339, 185355, 185356, 185357, 185358, 185359, 186015, 186016, 186219, 186220, 186225, 186226, 186227;  BY2008: 180377, 180395, 180396, 180469, 180470, 180471, 180472, 180473, 185344, 185345, 185705, 186137, 186311, 186312, 186313, 186314, 186315, 186316, 186317, 186318;   H-Puntledge River H --  BY2005: 082350, 082414, 084327, 084328, 185808, 185809;  BY2006: 185914, 185915, 185916, 185917;  BY2007: 180170, 186237, 186238, 186239;  BY2008: 180474, 180475, 180491;</v>
      </c>
      <c r="AY177" s="670" t="str">
        <f>"[total release: "&amp;TEXT(VLOOKUP(AV177&amp;" Total",AL$2:AP$613,5,FALSE),"#,###")&amp;"]"</f>
        <v>[total release: 2,977,113]</v>
      </c>
      <c r="AZ177" s="668" t="str">
        <f>AX177&amp;CHAR(10)&amp;AY177</f>
        <v>H-Big Qualicum River H --  BY2005: 184304, 184840, 185301, 185302, 185303, 185649, 185650, 185651, 185817;  BY2006: 185644, 185743, 185744, 185745, 185746, 185813, 185814, 185815;  BY2007: 186161, 186345, 186346, 186347, 186348, 186349, 186350, 186351;  BY2008: 180273, 183855, 185360, 185956, 185957, 185958, 185959;   H-Comox Bay Seapen --  BY2005: 082339, 082343, 082344, 082345;  BY2006: 185910, 185911, 185912, 185913;  BY2007: 186235, 186236;   H-Cowichan River H --  BY2005: 184422, 184836, 185810, 185811, 185812, 185818, 185819, 185820;  BY2006: 185832, 185833, 185834, 186035, 186036, 186037, 186039, 186042;  BY2007: 185339, 185355, 185356, 185357, 185358, 185359, 186015, 186016, 186219, 186220, 186225, 186226, 186227;  BY2008: 180377, 180395, 180396, 180469, 180470, 180471, 180472, 180473, 185344, 185345, 185705, 186137, 186311, 186312, 186313, 186314, 186315, 186316, 186317, 186318;   H-Puntledge River H --  BY2005: 082350, 082414, 084327, 084328, 185808, 185809;  BY2006: 185914, 185915, 185916, 185917;  BY2007: 180170, 186237, 186238, 186239;  BY2008: 180474, 180475, 180491;
[total release: 2,977,113]</v>
      </c>
    </row>
    <row r="178" spans="1:52" x14ac:dyDescent="0.35">
      <c r="A178" s="3"/>
      <c r="B178" s="3"/>
      <c r="C178" s="3"/>
      <c r="E178" s="663"/>
      <c r="T178">
        <v>2008</v>
      </c>
      <c r="U178" t="s">
        <v>2652</v>
      </c>
      <c r="V178" s="299">
        <v>89017</v>
      </c>
      <c r="Z178">
        <v>2008</v>
      </c>
      <c r="AA178" t="s">
        <v>2652</v>
      </c>
      <c r="AB178" s="299">
        <v>89017</v>
      </c>
      <c r="AL178" s="676"/>
      <c r="AM178" s="669"/>
      <c r="AN178" s="670"/>
      <c r="AO178" s="670" t="s">
        <v>2033</v>
      </c>
      <c r="AP178" s="671">
        <v>22865</v>
      </c>
      <c r="AQ178" s="670"/>
      <c r="AR178" s="672"/>
      <c r="AS178" s="672"/>
      <c r="AT178" s="672"/>
      <c r="AU178" s="672"/>
      <c r="AV178" s="672"/>
      <c r="AW178" s="670"/>
    </row>
    <row r="179" spans="1:52" x14ac:dyDescent="0.35">
      <c r="A179" s="3"/>
      <c r="B179" s="3"/>
      <c r="C179" s="3"/>
      <c r="E179" s="663"/>
      <c r="R179" t="s">
        <v>2694</v>
      </c>
      <c r="V179" s="299">
        <v>1586506</v>
      </c>
      <c r="X179" t="s">
        <v>2694</v>
      </c>
      <c r="AB179" s="299">
        <v>1586506</v>
      </c>
      <c r="AL179" s="676"/>
      <c r="AM179" s="669"/>
      <c r="AN179" s="670"/>
      <c r="AO179" s="670" t="s">
        <v>2034</v>
      </c>
      <c r="AP179" s="671">
        <v>29199</v>
      </c>
      <c r="AQ179" s="670"/>
      <c r="AR179" s="672"/>
      <c r="AS179" s="672"/>
      <c r="AT179" s="672"/>
      <c r="AU179" s="672"/>
      <c r="AV179" s="672"/>
      <c r="AW179" s="670"/>
    </row>
    <row r="180" spans="1:52" x14ac:dyDescent="0.35">
      <c r="A180" s="3"/>
      <c r="B180" s="3"/>
      <c r="C180" s="3"/>
      <c r="E180" s="663"/>
      <c r="R180" t="s">
        <v>1243</v>
      </c>
      <c r="S180" t="s">
        <v>1130</v>
      </c>
      <c r="T180">
        <v>2005</v>
      </c>
      <c r="U180" t="s">
        <v>2032</v>
      </c>
      <c r="V180" s="299">
        <v>21692</v>
      </c>
      <c r="X180" t="s">
        <v>1243</v>
      </c>
      <c r="Y180" t="s">
        <v>1130</v>
      </c>
      <c r="Z180">
        <v>2005</v>
      </c>
      <c r="AA180" t="s">
        <v>2032</v>
      </c>
      <c r="AB180" s="299">
        <v>21692</v>
      </c>
      <c r="AL180" s="676"/>
      <c r="AM180" s="669"/>
      <c r="AN180" s="670"/>
      <c r="AO180" s="670" t="s">
        <v>2035</v>
      </c>
      <c r="AP180" s="671">
        <v>29010</v>
      </c>
      <c r="AQ180" s="670"/>
      <c r="AR180" s="672"/>
      <c r="AS180" s="672"/>
      <c r="AT180" s="672"/>
      <c r="AU180" s="672"/>
      <c r="AV180" s="672"/>
      <c r="AW180" s="670"/>
    </row>
    <row r="181" spans="1:52" x14ac:dyDescent="0.35">
      <c r="A181" s="3"/>
      <c r="B181" s="3"/>
      <c r="C181" s="3"/>
      <c r="E181" s="663"/>
      <c r="U181" t="s">
        <v>2033</v>
      </c>
      <c r="V181" s="299">
        <v>22865</v>
      </c>
      <c r="AA181" t="s">
        <v>2033</v>
      </c>
      <c r="AB181" s="299">
        <v>22865</v>
      </c>
      <c r="AL181" s="676"/>
      <c r="AM181" s="669"/>
      <c r="AN181" s="670"/>
      <c r="AO181" s="670" t="s">
        <v>2036</v>
      </c>
      <c r="AP181" s="671">
        <v>29512</v>
      </c>
      <c r="AQ181" s="670"/>
      <c r="AR181" s="672"/>
      <c r="AS181" s="672"/>
      <c r="AT181" s="672"/>
      <c r="AU181" s="672"/>
      <c r="AV181" s="672"/>
      <c r="AW181" s="670"/>
    </row>
    <row r="182" spans="1:52" x14ac:dyDescent="0.35">
      <c r="A182" s="3"/>
      <c r="B182" s="3"/>
      <c r="C182" s="3"/>
      <c r="E182" s="663"/>
      <c r="U182" t="s">
        <v>2034</v>
      </c>
      <c r="V182" s="299">
        <v>29199</v>
      </c>
      <c r="AA182" t="s">
        <v>2034</v>
      </c>
      <c r="AB182" s="299">
        <v>29199</v>
      </c>
      <c r="AL182" s="676"/>
      <c r="AM182" s="669"/>
      <c r="AN182" s="670"/>
      <c r="AO182" s="670" t="s">
        <v>2038</v>
      </c>
      <c r="AP182" s="671">
        <v>22309</v>
      </c>
      <c r="AQ182" s="670"/>
      <c r="AR182" s="672"/>
      <c r="AS182" s="672"/>
      <c r="AT182" s="270"/>
      <c r="AU182" s="672"/>
      <c r="AV182" s="672"/>
      <c r="AW182" s="670"/>
    </row>
    <row r="183" spans="1:52" x14ac:dyDescent="0.35">
      <c r="A183" s="3"/>
      <c r="B183" s="3"/>
      <c r="C183" s="3"/>
      <c r="E183" s="663"/>
      <c r="U183" t="s">
        <v>2035</v>
      </c>
      <c r="V183" s="299">
        <v>29010</v>
      </c>
      <c r="AA183" t="s">
        <v>2035</v>
      </c>
      <c r="AB183" s="299">
        <v>29010</v>
      </c>
      <c r="AL183" s="676"/>
      <c r="AM183" s="669"/>
      <c r="AN183" s="670"/>
      <c r="AO183" s="670" t="s">
        <v>2050</v>
      </c>
      <c r="AP183" s="671">
        <v>22831</v>
      </c>
      <c r="AQ183" s="670"/>
      <c r="AR183" s="672"/>
      <c r="AS183" s="672"/>
      <c r="AT183" s="672"/>
      <c r="AU183" s="672"/>
      <c r="AV183" s="672"/>
      <c r="AW183" s="670"/>
    </row>
    <row r="184" spans="1:52" x14ac:dyDescent="0.35">
      <c r="A184" s="3"/>
      <c r="B184" s="3"/>
      <c r="C184" s="3"/>
      <c r="E184" s="663"/>
      <c r="U184" t="s">
        <v>2036</v>
      </c>
      <c r="V184" s="299">
        <v>29512</v>
      </c>
      <c r="AA184" t="s">
        <v>2036</v>
      </c>
      <c r="AB184" s="299">
        <v>29512</v>
      </c>
      <c r="AL184" s="676"/>
      <c r="AM184" s="669"/>
      <c r="AN184" s="670"/>
      <c r="AO184" s="670" t="s">
        <v>2040</v>
      </c>
      <c r="AP184" s="671">
        <v>23136</v>
      </c>
      <c r="AQ184" s="670"/>
      <c r="AR184" s="672"/>
      <c r="AS184" s="672"/>
      <c r="AT184" s="672"/>
      <c r="AU184" s="672"/>
      <c r="AV184" s="672"/>
      <c r="AW184" s="670"/>
    </row>
    <row r="185" spans="1:52" x14ac:dyDescent="0.35">
      <c r="A185" s="3"/>
      <c r="B185" s="3"/>
      <c r="C185" s="3"/>
      <c r="E185" s="663"/>
      <c r="U185" t="s">
        <v>2038</v>
      </c>
      <c r="V185" s="299">
        <v>22309</v>
      </c>
      <c r="AA185" t="s">
        <v>2038</v>
      </c>
      <c r="AB185" s="299">
        <v>22309</v>
      </c>
      <c r="AL185" s="676"/>
      <c r="AM185" s="669"/>
      <c r="AN185" s="670"/>
      <c r="AO185" s="670" t="s">
        <v>2030</v>
      </c>
      <c r="AP185" s="671">
        <v>22530</v>
      </c>
      <c r="AQ185" s="670"/>
      <c r="AR185" s="672"/>
      <c r="AS185" s="672"/>
      <c r="AT185" s="672"/>
      <c r="AU185" s="672"/>
      <c r="AV185" s="672"/>
      <c r="AW185" s="670"/>
    </row>
    <row r="186" spans="1:52" x14ac:dyDescent="0.35">
      <c r="A186" s="3"/>
      <c r="B186" s="3"/>
      <c r="C186" s="3"/>
      <c r="E186" s="663"/>
      <c r="U186" t="s">
        <v>2050</v>
      </c>
      <c r="V186" s="299">
        <v>22831</v>
      </c>
      <c r="AA186" t="s">
        <v>2050</v>
      </c>
      <c r="AB186" s="299">
        <v>22831</v>
      </c>
      <c r="AL186" s="676"/>
      <c r="AM186" s="669"/>
      <c r="AN186" s="670">
        <v>2006</v>
      </c>
      <c r="AO186" s="670" t="s">
        <v>2037</v>
      </c>
      <c r="AP186" s="671">
        <v>15082</v>
      </c>
      <c r="AQ186" s="670"/>
      <c r="AR186" s="672"/>
      <c r="AS186" s="270"/>
      <c r="AT186" s="672"/>
      <c r="AU186" s="672"/>
      <c r="AV186" s="672"/>
      <c r="AW186" s="670"/>
    </row>
    <row r="187" spans="1:52" x14ac:dyDescent="0.35">
      <c r="A187" s="3"/>
      <c r="B187" s="3"/>
      <c r="C187" s="3"/>
      <c r="E187" s="663"/>
      <c r="U187" t="s">
        <v>2040</v>
      </c>
      <c r="V187" s="299">
        <v>23136</v>
      </c>
      <c r="AA187" t="s">
        <v>2040</v>
      </c>
      <c r="AB187" s="299">
        <v>23136</v>
      </c>
      <c r="AL187" s="676"/>
      <c r="AM187" s="669"/>
      <c r="AN187" s="670"/>
      <c r="AO187" s="670" t="s">
        <v>2031</v>
      </c>
      <c r="AP187" s="671">
        <v>28289</v>
      </c>
      <c r="AQ187" s="670"/>
      <c r="AR187" s="672"/>
      <c r="AS187" s="672"/>
      <c r="AT187" s="672"/>
      <c r="AU187" s="672"/>
      <c r="AV187" s="672"/>
      <c r="AW187" s="670"/>
    </row>
    <row r="188" spans="1:52" x14ac:dyDescent="0.35">
      <c r="A188" s="3"/>
      <c r="B188" s="3"/>
      <c r="C188" s="3"/>
      <c r="E188" s="663"/>
      <c r="U188" t="s">
        <v>2030</v>
      </c>
      <c r="V188" s="299">
        <v>22530</v>
      </c>
      <c r="AA188" t="s">
        <v>2030</v>
      </c>
      <c r="AB188" s="299">
        <v>22530</v>
      </c>
      <c r="AL188" s="676"/>
      <c r="AM188" s="669"/>
      <c r="AN188" s="670"/>
      <c r="AO188" s="670" t="s">
        <v>2042</v>
      </c>
      <c r="AP188" s="671">
        <v>28658</v>
      </c>
      <c r="AQ188" s="670"/>
      <c r="AR188" s="672"/>
      <c r="AS188" s="672"/>
      <c r="AT188" s="672"/>
      <c r="AU188" s="672"/>
      <c r="AV188" s="672"/>
      <c r="AW188" s="670"/>
    </row>
    <row r="189" spans="1:52" x14ac:dyDescent="0.35">
      <c r="A189" s="3"/>
      <c r="B189" s="3"/>
      <c r="C189" s="3"/>
      <c r="E189" s="663"/>
      <c r="T189">
        <v>2006</v>
      </c>
      <c r="U189" t="s">
        <v>2037</v>
      </c>
      <c r="V189" s="299">
        <v>15082</v>
      </c>
      <c r="Z189">
        <v>2006</v>
      </c>
      <c r="AA189" t="s">
        <v>2037</v>
      </c>
      <c r="AB189" s="299">
        <v>15082</v>
      </c>
      <c r="AL189" s="676"/>
      <c r="AM189" s="669"/>
      <c r="AN189" s="670"/>
      <c r="AO189" s="670" t="s">
        <v>2043</v>
      </c>
      <c r="AP189" s="671">
        <v>25326</v>
      </c>
      <c r="AQ189" s="670"/>
      <c r="AR189" s="672"/>
      <c r="AS189" s="672"/>
      <c r="AT189" s="672"/>
      <c r="AU189" s="672"/>
      <c r="AV189" s="672"/>
      <c r="AW189" s="670"/>
    </row>
    <row r="190" spans="1:52" x14ac:dyDescent="0.35">
      <c r="A190" s="3"/>
      <c r="B190" s="3"/>
      <c r="C190" s="3"/>
      <c r="E190" s="663"/>
      <c r="U190" t="s">
        <v>2031</v>
      </c>
      <c r="V190" s="299">
        <v>28289</v>
      </c>
      <c r="AA190" t="s">
        <v>2031</v>
      </c>
      <c r="AB190" s="299">
        <v>28289</v>
      </c>
      <c r="AL190" s="676"/>
      <c r="AM190" s="669"/>
      <c r="AN190" s="670"/>
      <c r="AO190" s="670" t="s">
        <v>2044</v>
      </c>
      <c r="AP190" s="671">
        <v>28001</v>
      </c>
      <c r="AQ190" s="670"/>
      <c r="AR190" s="672"/>
      <c r="AS190" s="672"/>
      <c r="AT190" s="672"/>
      <c r="AU190" s="672"/>
      <c r="AV190" s="672"/>
      <c r="AW190" s="670"/>
    </row>
    <row r="191" spans="1:52" x14ac:dyDescent="0.35">
      <c r="A191" s="3"/>
      <c r="B191" s="3"/>
      <c r="C191" s="3"/>
      <c r="E191" s="663"/>
      <c r="U191" t="s">
        <v>2042</v>
      </c>
      <c r="V191" s="299">
        <v>28658</v>
      </c>
      <c r="AA191" t="s">
        <v>2042</v>
      </c>
      <c r="AB191" s="299">
        <v>28658</v>
      </c>
      <c r="AL191" s="676"/>
      <c r="AM191" s="669"/>
      <c r="AN191" s="670"/>
      <c r="AO191" s="670" t="s">
        <v>2046</v>
      </c>
      <c r="AP191" s="671">
        <v>25172</v>
      </c>
      <c r="AQ191" s="670"/>
      <c r="AR191" s="672"/>
      <c r="AS191" s="672"/>
      <c r="AT191" s="672"/>
      <c r="AU191" s="672"/>
      <c r="AV191" s="672"/>
      <c r="AW191" s="670"/>
    </row>
    <row r="192" spans="1:52" x14ac:dyDescent="0.35">
      <c r="A192" s="3"/>
      <c r="B192" s="3"/>
      <c r="C192" s="3"/>
      <c r="E192" s="663"/>
      <c r="U192" t="s">
        <v>2043</v>
      </c>
      <c r="V192" s="299">
        <v>25326</v>
      </c>
      <c r="AA192" t="s">
        <v>2043</v>
      </c>
      <c r="AB192" s="299">
        <v>25326</v>
      </c>
      <c r="AL192" s="676"/>
      <c r="AM192" s="669"/>
      <c r="AN192" s="670"/>
      <c r="AO192" s="670" t="s">
        <v>2047</v>
      </c>
      <c r="AP192" s="671">
        <v>25274</v>
      </c>
      <c r="AQ192" s="670"/>
      <c r="AR192" s="672"/>
      <c r="AS192" s="672"/>
      <c r="AT192" s="672"/>
      <c r="AU192" s="672"/>
      <c r="AV192" s="672"/>
      <c r="AW192" s="670"/>
    </row>
    <row r="193" spans="1:49" x14ac:dyDescent="0.35">
      <c r="A193" s="3"/>
      <c r="B193" s="3"/>
      <c r="C193" s="3"/>
      <c r="E193" s="663"/>
      <c r="U193" t="s">
        <v>2044</v>
      </c>
      <c r="V193" s="299">
        <v>28001</v>
      </c>
      <c r="AA193" t="s">
        <v>2044</v>
      </c>
      <c r="AB193" s="299">
        <v>28001</v>
      </c>
      <c r="AL193" s="676"/>
      <c r="AM193" s="669"/>
      <c r="AN193" s="670"/>
      <c r="AO193" s="670" t="s">
        <v>2048</v>
      </c>
      <c r="AP193" s="671">
        <v>23817</v>
      </c>
      <c r="AQ193" s="670"/>
      <c r="AR193" s="672"/>
      <c r="AS193" s="672"/>
      <c r="AT193" s="270"/>
      <c r="AU193" s="672"/>
      <c r="AV193" s="672"/>
      <c r="AW193" s="670"/>
    </row>
    <row r="194" spans="1:49" x14ac:dyDescent="0.35">
      <c r="A194" s="3"/>
      <c r="B194" s="3"/>
      <c r="C194" s="3"/>
      <c r="E194" s="663"/>
      <c r="U194" t="s">
        <v>2046</v>
      </c>
      <c r="V194" s="299">
        <v>25172</v>
      </c>
      <c r="AA194" t="s">
        <v>2046</v>
      </c>
      <c r="AB194" s="299">
        <v>25172</v>
      </c>
      <c r="AL194" s="676"/>
      <c r="AM194" s="669"/>
      <c r="AN194" s="670">
        <v>2007</v>
      </c>
      <c r="AO194" s="670" t="s">
        <v>2041</v>
      </c>
      <c r="AP194" s="671">
        <v>17531</v>
      </c>
      <c r="AQ194" s="670"/>
      <c r="AR194" s="672"/>
      <c r="AS194" s="672"/>
      <c r="AT194" s="672"/>
      <c r="AU194" s="672"/>
      <c r="AV194" s="672"/>
      <c r="AW194" s="670"/>
    </row>
    <row r="195" spans="1:49" x14ac:dyDescent="0.35">
      <c r="A195" s="3"/>
      <c r="B195" s="3"/>
      <c r="C195" s="3"/>
      <c r="E195" s="663"/>
      <c r="U195" t="s">
        <v>2047</v>
      </c>
      <c r="V195" s="299">
        <v>25274</v>
      </c>
      <c r="AA195" t="s">
        <v>2047</v>
      </c>
      <c r="AB195" s="299">
        <v>25274</v>
      </c>
      <c r="AL195" s="676"/>
      <c r="AM195" s="669"/>
      <c r="AN195" s="670"/>
      <c r="AO195" s="670" t="s">
        <v>2039</v>
      </c>
      <c r="AP195" s="671">
        <v>25753</v>
      </c>
      <c r="AQ195" s="670"/>
      <c r="AR195" s="672"/>
      <c r="AS195" s="672"/>
      <c r="AT195" s="672"/>
      <c r="AU195" s="672"/>
      <c r="AV195" s="672"/>
      <c r="AW195" s="670"/>
    </row>
    <row r="196" spans="1:49" x14ac:dyDescent="0.35">
      <c r="A196" s="3"/>
      <c r="B196" s="3"/>
      <c r="C196" s="3"/>
      <c r="E196" s="663"/>
      <c r="U196" t="s">
        <v>2048</v>
      </c>
      <c r="V196" s="299">
        <v>23817</v>
      </c>
      <c r="AA196" t="s">
        <v>2048</v>
      </c>
      <c r="AB196" s="299">
        <v>23817</v>
      </c>
      <c r="AL196" s="676"/>
      <c r="AM196" s="669"/>
      <c r="AN196" s="670"/>
      <c r="AO196" s="670" t="s">
        <v>2026</v>
      </c>
      <c r="AP196" s="671">
        <v>28120</v>
      </c>
      <c r="AQ196" s="670"/>
      <c r="AR196" s="672"/>
      <c r="AS196" s="672"/>
      <c r="AT196" s="672"/>
      <c r="AU196" s="672"/>
      <c r="AV196" s="672"/>
      <c r="AW196" s="670"/>
    </row>
    <row r="197" spans="1:49" x14ac:dyDescent="0.35">
      <c r="A197" s="3"/>
      <c r="B197" s="3"/>
      <c r="C197" s="3"/>
      <c r="E197" s="663"/>
      <c r="T197">
        <v>2007</v>
      </c>
      <c r="U197" t="s">
        <v>2041</v>
      </c>
      <c r="V197" s="299">
        <v>17531</v>
      </c>
      <c r="Z197">
        <v>2007</v>
      </c>
      <c r="AA197" t="s">
        <v>2041</v>
      </c>
      <c r="AB197" s="299">
        <v>17531</v>
      </c>
      <c r="AL197" s="676"/>
      <c r="AM197" s="669"/>
      <c r="AN197" s="670"/>
      <c r="AO197" s="670" t="s">
        <v>2027</v>
      </c>
      <c r="AP197" s="671">
        <v>28656</v>
      </c>
      <c r="AQ197" s="670"/>
      <c r="AR197" s="672"/>
      <c r="AS197" s="672"/>
      <c r="AT197" s="672"/>
      <c r="AU197" s="672"/>
      <c r="AV197" s="672"/>
      <c r="AW197" s="670"/>
    </row>
    <row r="198" spans="1:49" x14ac:dyDescent="0.35">
      <c r="A198" s="3"/>
      <c r="B198" s="3"/>
      <c r="C198" s="3"/>
      <c r="E198" s="663"/>
      <c r="U198" t="s">
        <v>2039</v>
      </c>
      <c r="V198" s="299">
        <v>25753</v>
      </c>
      <c r="AA198" t="s">
        <v>2039</v>
      </c>
      <c r="AB198" s="299">
        <v>25753</v>
      </c>
      <c r="AL198" s="676"/>
      <c r="AM198" s="669"/>
      <c r="AN198" s="670"/>
      <c r="AO198" s="670" t="s">
        <v>2028</v>
      </c>
      <c r="AP198" s="671">
        <v>26393</v>
      </c>
      <c r="AQ198" s="670"/>
      <c r="AR198" s="672"/>
      <c r="AS198" s="672"/>
      <c r="AT198" s="672"/>
      <c r="AU198" s="672"/>
      <c r="AV198" s="672"/>
      <c r="AW198" s="670"/>
    </row>
    <row r="199" spans="1:49" x14ac:dyDescent="0.35">
      <c r="A199" s="3"/>
      <c r="B199" s="3"/>
      <c r="C199" s="3"/>
      <c r="E199" s="663"/>
      <c r="U199" t="s">
        <v>2026</v>
      </c>
      <c r="V199" s="299">
        <v>28120</v>
      </c>
      <c r="AA199" t="s">
        <v>2026</v>
      </c>
      <c r="AB199" s="299">
        <v>28120</v>
      </c>
      <c r="AL199" s="676"/>
      <c r="AM199" s="669"/>
      <c r="AN199" s="670"/>
      <c r="AO199" s="670" t="s">
        <v>2029</v>
      </c>
      <c r="AP199" s="671">
        <v>26370</v>
      </c>
      <c r="AQ199" s="670"/>
      <c r="AR199" s="672"/>
      <c r="AS199" s="672"/>
      <c r="AT199" s="672"/>
      <c r="AU199" s="672"/>
      <c r="AV199" s="672"/>
      <c r="AW199" s="670"/>
    </row>
    <row r="200" spans="1:49" x14ac:dyDescent="0.35">
      <c r="A200" s="3"/>
      <c r="B200" s="3"/>
      <c r="C200" s="3"/>
      <c r="E200" s="663"/>
      <c r="U200" t="s">
        <v>2027</v>
      </c>
      <c r="V200" s="299">
        <v>28656</v>
      </c>
      <c r="AA200" t="s">
        <v>2027</v>
      </c>
      <c r="AB200" s="299">
        <v>28656</v>
      </c>
      <c r="AL200" s="676"/>
      <c r="AM200" s="669"/>
      <c r="AN200" s="670"/>
      <c r="AO200" s="670" t="s">
        <v>2049</v>
      </c>
      <c r="AP200" s="671">
        <v>27849</v>
      </c>
      <c r="AQ200" s="670"/>
      <c r="AR200" s="672"/>
      <c r="AS200" s="672"/>
      <c r="AT200" s="672"/>
      <c r="AU200" s="672"/>
      <c r="AV200" s="672"/>
      <c r="AW200" s="670"/>
    </row>
    <row r="201" spans="1:49" x14ac:dyDescent="0.35">
      <c r="A201" s="3"/>
      <c r="B201" s="3"/>
      <c r="C201" s="3"/>
      <c r="E201" s="663"/>
      <c r="U201" t="s">
        <v>2028</v>
      </c>
      <c r="V201" s="299">
        <v>26393</v>
      </c>
      <c r="AA201" t="s">
        <v>2028</v>
      </c>
      <c r="AB201" s="299">
        <v>26393</v>
      </c>
      <c r="AL201" s="676"/>
      <c r="AM201" s="669"/>
      <c r="AN201" s="670"/>
      <c r="AO201" s="670" t="s">
        <v>2045</v>
      </c>
      <c r="AP201" s="671">
        <v>25185</v>
      </c>
      <c r="AQ201" s="670"/>
      <c r="AR201" s="672"/>
      <c r="AS201" s="672"/>
      <c r="AT201" s="672"/>
      <c r="AU201" s="672"/>
      <c r="AV201" s="672"/>
      <c r="AW201" s="670"/>
    </row>
    <row r="202" spans="1:49" x14ac:dyDescent="0.35">
      <c r="A202" s="3"/>
      <c r="B202" s="3"/>
      <c r="C202" s="3"/>
      <c r="E202" s="663"/>
      <c r="U202" t="s">
        <v>2029</v>
      </c>
      <c r="V202" s="299">
        <v>26370</v>
      </c>
      <c r="AA202" t="s">
        <v>2029</v>
      </c>
      <c r="AB202" s="299">
        <v>26370</v>
      </c>
      <c r="AL202" s="676"/>
      <c r="AM202" s="669"/>
      <c r="AN202" s="670">
        <v>2008</v>
      </c>
      <c r="AO202" s="670" t="s">
        <v>1669</v>
      </c>
      <c r="AP202" s="671">
        <v>25830</v>
      </c>
      <c r="AQ202" s="670"/>
      <c r="AR202" s="672"/>
      <c r="AS202" s="672"/>
      <c r="AT202" s="672"/>
      <c r="AU202" s="672"/>
      <c r="AV202" s="672"/>
      <c r="AW202" s="670"/>
    </row>
    <row r="203" spans="1:49" x14ac:dyDescent="0.35">
      <c r="A203" s="3"/>
      <c r="B203" s="3"/>
      <c r="C203" s="3"/>
      <c r="E203" s="663"/>
      <c r="U203" t="s">
        <v>2049</v>
      </c>
      <c r="V203" s="299">
        <v>27849</v>
      </c>
      <c r="AA203" t="s">
        <v>2049</v>
      </c>
      <c r="AB203" s="299">
        <v>27849</v>
      </c>
      <c r="AL203" s="676"/>
      <c r="AM203" s="669"/>
      <c r="AN203" s="670"/>
      <c r="AO203" s="670" t="s">
        <v>1739</v>
      </c>
      <c r="AP203" s="671">
        <v>36134</v>
      </c>
      <c r="AQ203" s="670"/>
      <c r="AR203" s="672"/>
      <c r="AS203" s="672"/>
      <c r="AT203" s="672"/>
      <c r="AU203" s="672"/>
      <c r="AV203" s="672"/>
      <c r="AW203" s="670"/>
    </row>
    <row r="204" spans="1:49" x14ac:dyDescent="0.35">
      <c r="A204" s="3"/>
      <c r="B204" s="3"/>
      <c r="C204" s="3"/>
      <c r="E204" s="663"/>
      <c r="U204" t="s">
        <v>2045</v>
      </c>
      <c r="V204" s="299">
        <v>25185</v>
      </c>
      <c r="AA204" t="s">
        <v>2045</v>
      </c>
      <c r="AB204" s="299">
        <v>25185</v>
      </c>
      <c r="AL204" s="676"/>
      <c r="AM204" s="669"/>
      <c r="AN204" s="670"/>
      <c r="AO204" s="670" t="s">
        <v>1742</v>
      </c>
      <c r="AP204" s="671">
        <v>36702</v>
      </c>
      <c r="AQ204" s="670"/>
      <c r="AR204" s="672"/>
      <c r="AS204" s="672"/>
      <c r="AT204" s="672"/>
      <c r="AU204" s="672"/>
      <c r="AV204" s="672"/>
      <c r="AW204" s="670"/>
    </row>
    <row r="205" spans="1:49" x14ac:dyDescent="0.35">
      <c r="A205" s="3"/>
      <c r="B205" s="3"/>
      <c r="C205" s="3"/>
      <c r="E205" s="663"/>
      <c r="T205">
        <v>2008</v>
      </c>
      <c r="U205" t="s">
        <v>1669</v>
      </c>
      <c r="V205" s="299">
        <v>25830</v>
      </c>
      <c r="Z205">
        <v>2008</v>
      </c>
      <c r="AA205" t="s">
        <v>1669</v>
      </c>
      <c r="AB205" s="299">
        <v>25830</v>
      </c>
      <c r="AL205" s="676"/>
      <c r="AM205" s="669"/>
      <c r="AN205" s="670"/>
      <c r="AO205" s="670" t="s">
        <v>1744</v>
      </c>
      <c r="AP205" s="671">
        <v>25555</v>
      </c>
      <c r="AQ205" s="670"/>
      <c r="AR205" s="672"/>
      <c r="AS205" s="672"/>
      <c r="AT205" s="672"/>
      <c r="AU205" s="672"/>
      <c r="AV205" s="672"/>
      <c r="AW205" s="670"/>
    </row>
    <row r="206" spans="1:49" x14ac:dyDescent="0.35">
      <c r="A206" s="3"/>
      <c r="B206" s="3"/>
      <c r="C206" s="3"/>
      <c r="E206" s="663"/>
      <c r="U206" t="s">
        <v>1739</v>
      </c>
      <c r="V206" s="299">
        <v>36134</v>
      </c>
      <c r="AA206" t="s">
        <v>1739</v>
      </c>
      <c r="AB206" s="299">
        <v>36134</v>
      </c>
      <c r="AL206" s="676"/>
      <c r="AM206" s="669"/>
      <c r="AN206" s="670"/>
      <c r="AO206" s="670" t="s">
        <v>1745</v>
      </c>
      <c r="AP206" s="671">
        <v>26766</v>
      </c>
      <c r="AQ206" s="670"/>
      <c r="AR206" s="672"/>
      <c r="AS206" s="672"/>
      <c r="AT206" s="672"/>
      <c r="AU206" s="672"/>
      <c r="AV206" s="672"/>
      <c r="AW206" s="670"/>
    </row>
    <row r="207" spans="1:49" x14ac:dyDescent="0.35">
      <c r="A207" s="3"/>
      <c r="B207" s="3"/>
      <c r="C207" s="3"/>
      <c r="E207" s="663"/>
      <c r="U207" t="s">
        <v>1742</v>
      </c>
      <c r="V207" s="299">
        <v>36702</v>
      </c>
      <c r="AA207" t="s">
        <v>1742</v>
      </c>
      <c r="AB207" s="299">
        <v>36702</v>
      </c>
      <c r="AL207" s="676"/>
      <c r="AM207" s="669"/>
      <c r="AN207" s="670"/>
      <c r="AO207" s="670" t="s">
        <v>1746</v>
      </c>
      <c r="AP207" s="671">
        <v>26071</v>
      </c>
      <c r="AQ207" s="670"/>
      <c r="AR207" s="672"/>
      <c r="AS207" s="672"/>
      <c r="AT207" s="672"/>
      <c r="AU207" s="672"/>
      <c r="AV207" s="672"/>
      <c r="AW207" s="670"/>
    </row>
    <row r="208" spans="1:49" x14ac:dyDescent="0.35">
      <c r="A208" s="3"/>
      <c r="B208" s="3"/>
      <c r="C208" s="3"/>
      <c r="E208" s="663"/>
      <c r="U208" t="s">
        <v>1744</v>
      </c>
      <c r="V208" s="299">
        <v>25555</v>
      </c>
      <c r="AA208" t="s">
        <v>1744</v>
      </c>
      <c r="AB208" s="299">
        <v>25555</v>
      </c>
      <c r="AL208" s="676"/>
      <c r="AM208" s="669"/>
      <c r="AN208" s="670"/>
      <c r="AO208" s="670" t="s">
        <v>1747</v>
      </c>
      <c r="AP208" s="671">
        <v>26482</v>
      </c>
      <c r="AQ208" s="670"/>
      <c r="AR208" s="672"/>
      <c r="AS208" s="672"/>
      <c r="AT208" s="672"/>
      <c r="AU208" s="672"/>
      <c r="AV208" s="672"/>
      <c r="AW208" s="670"/>
    </row>
    <row r="209" spans="1:49" ht="43.2" x14ac:dyDescent="0.35">
      <c r="A209" s="3"/>
      <c r="B209" s="3"/>
      <c r="C209" s="3"/>
      <c r="E209" s="663"/>
      <c r="U209" t="s">
        <v>1745</v>
      </c>
      <c r="V209" s="299">
        <v>26766</v>
      </c>
      <c r="AA209" t="s">
        <v>1745</v>
      </c>
      <c r="AB209" s="299">
        <v>26766</v>
      </c>
      <c r="AL209" s="676"/>
      <c r="AM209" s="669" t="s">
        <v>1111</v>
      </c>
      <c r="AN209" s="670">
        <v>2005</v>
      </c>
      <c r="AO209" s="670" t="s">
        <v>1031</v>
      </c>
      <c r="AP209" s="671">
        <v>16454</v>
      </c>
      <c r="AQ209" s="670"/>
      <c r="AR209" s="270" t="str">
        <f>CONCATENATE(AO209&amp;", "&amp;AO210&amp;", "&amp;AO211&amp;", "&amp;AO212&amp;";")</f>
        <v>082339, 082343, 082344, 082345;</v>
      </c>
      <c r="AS209" s="270" t="str">
        <f>CONCATENATE(AO213&amp;", "&amp;AO214&amp;", "&amp;AO215&amp;", "&amp;AO216&amp;";")</f>
        <v>185910, 185911, 185912, 185913;</v>
      </c>
      <c r="AT209" s="270" t="str">
        <f>CONCATENATE(AO217&amp;", "&amp;AO218&amp;";")</f>
        <v>186235, 186236;</v>
      </c>
      <c r="AU209" s="677" t="s">
        <v>2721</v>
      </c>
      <c r="AV209" s="672"/>
      <c r="AW209" s="668" t="str">
        <f>AM209&amp;" --"&amp;IF(AR209="none;","","  BY2005: "&amp;AR209)&amp;IF(AS209="none;","","  BY2006: "&amp;AS209)&amp;IF(AT209="none;","","  BY2007: "&amp;AT209)&amp;IF(AU209="none;","","  BY2008: "&amp;AU209)</f>
        <v>H-Comox Bay Seapen --  BY2005: 082339, 082343, 082344, 082345;  BY2006: 185910, 185911, 185912, 185913;  BY2007: 186235, 186236;</v>
      </c>
    </row>
    <row r="210" spans="1:49" x14ac:dyDescent="0.35">
      <c r="A210" s="3"/>
      <c r="B210" s="3"/>
      <c r="C210" s="3"/>
      <c r="E210" s="663"/>
      <c r="U210" t="s">
        <v>1746</v>
      </c>
      <c r="V210" s="299">
        <v>26071</v>
      </c>
      <c r="AA210" t="s">
        <v>1746</v>
      </c>
      <c r="AB210" s="299">
        <v>26071</v>
      </c>
      <c r="AL210" s="676"/>
      <c r="AM210" s="669"/>
      <c r="AN210" s="670"/>
      <c r="AO210" s="670" t="s">
        <v>1038</v>
      </c>
      <c r="AP210" s="671">
        <v>16515</v>
      </c>
      <c r="AQ210" s="670"/>
      <c r="AR210" s="672"/>
      <c r="AS210" s="672"/>
      <c r="AT210" s="672"/>
      <c r="AU210" s="672"/>
      <c r="AV210" s="672"/>
      <c r="AW210" s="670"/>
    </row>
    <row r="211" spans="1:49" x14ac:dyDescent="0.35">
      <c r="A211" s="3"/>
      <c r="B211" s="3"/>
      <c r="C211" s="3"/>
      <c r="E211" s="663"/>
      <c r="U211" t="s">
        <v>1747</v>
      </c>
      <c r="V211" s="299">
        <v>26482</v>
      </c>
      <c r="AA211" t="s">
        <v>1747</v>
      </c>
      <c r="AB211" s="299">
        <v>26482</v>
      </c>
      <c r="AL211" s="676"/>
      <c r="AM211" s="669"/>
      <c r="AN211" s="670"/>
      <c r="AO211" s="670" t="s">
        <v>1037</v>
      </c>
      <c r="AP211" s="671">
        <v>16285</v>
      </c>
      <c r="AQ211" s="670"/>
      <c r="AR211" s="672"/>
      <c r="AS211" s="672"/>
      <c r="AT211" s="672"/>
      <c r="AU211" s="672"/>
      <c r="AV211" s="672"/>
      <c r="AW211" s="670"/>
    </row>
    <row r="212" spans="1:49" x14ac:dyDescent="0.35">
      <c r="A212" s="3"/>
      <c r="B212" s="3"/>
      <c r="C212" s="3"/>
      <c r="E212" s="663"/>
      <c r="S212" t="s">
        <v>1111</v>
      </c>
      <c r="T212">
        <v>2005</v>
      </c>
      <c r="U212" t="s">
        <v>1031</v>
      </c>
      <c r="V212" s="299">
        <v>16454</v>
      </c>
      <c r="Y212" t="s">
        <v>1111</v>
      </c>
      <c r="Z212">
        <v>2005</v>
      </c>
      <c r="AA212" t="s">
        <v>1031</v>
      </c>
      <c r="AB212" s="299">
        <v>16454</v>
      </c>
      <c r="AL212" s="676"/>
      <c r="AM212" s="669"/>
      <c r="AN212" s="670"/>
      <c r="AO212" s="670" t="s">
        <v>1036</v>
      </c>
      <c r="AP212" s="671">
        <v>16770</v>
      </c>
      <c r="AQ212" s="670"/>
      <c r="AR212" s="672"/>
      <c r="AS212" s="672"/>
      <c r="AT212" s="672"/>
      <c r="AU212" s="672"/>
      <c r="AV212" s="672"/>
      <c r="AW212" s="670"/>
    </row>
    <row r="213" spans="1:49" x14ac:dyDescent="0.35">
      <c r="A213" s="3"/>
      <c r="B213" s="3"/>
      <c r="C213" s="3"/>
      <c r="E213" s="663"/>
      <c r="U213" t="s">
        <v>1038</v>
      </c>
      <c r="V213" s="299">
        <v>16515</v>
      </c>
      <c r="AA213" t="s">
        <v>1038</v>
      </c>
      <c r="AB213" s="299">
        <v>16515</v>
      </c>
      <c r="AL213" s="676"/>
      <c r="AM213" s="669"/>
      <c r="AN213" s="670">
        <v>2006</v>
      </c>
      <c r="AO213" s="670" t="s">
        <v>2262</v>
      </c>
      <c r="AP213" s="671">
        <v>22293</v>
      </c>
      <c r="AQ213" s="670"/>
      <c r="AR213" s="672"/>
      <c r="AS213" s="672"/>
      <c r="AT213" s="672"/>
      <c r="AU213" s="672"/>
      <c r="AV213" s="672"/>
      <c r="AW213" s="670"/>
    </row>
    <row r="214" spans="1:49" x14ac:dyDescent="0.35">
      <c r="A214" s="3"/>
      <c r="B214" s="3"/>
      <c r="C214" s="3"/>
      <c r="E214" s="663"/>
      <c r="U214" t="s">
        <v>1037</v>
      </c>
      <c r="V214" s="299">
        <v>16285</v>
      </c>
      <c r="AA214" t="s">
        <v>1037</v>
      </c>
      <c r="AB214" s="299">
        <v>16285</v>
      </c>
      <c r="AL214" s="676"/>
      <c r="AM214" s="669"/>
      <c r="AN214" s="670"/>
      <c r="AO214" s="670" t="s">
        <v>2258</v>
      </c>
      <c r="AP214" s="671">
        <v>22399</v>
      </c>
      <c r="AQ214" s="670"/>
      <c r="AR214" s="672"/>
      <c r="AS214" s="672"/>
      <c r="AT214" s="672"/>
      <c r="AU214" s="672"/>
      <c r="AV214" s="672"/>
      <c r="AW214" s="670"/>
    </row>
    <row r="215" spans="1:49" x14ac:dyDescent="0.35">
      <c r="A215" s="3"/>
      <c r="B215" s="3"/>
      <c r="C215" s="3"/>
      <c r="E215" s="663"/>
      <c r="U215" t="s">
        <v>1036</v>
      </c>
      <c r="V215" s="299">
        <v>16770</v>
      </c>
      <c r="AA215" t="s">
        <v>1036</v>
      </c>
      <c r="AB215" s="299">
        <v>16770</v>
      </c>
      <c r="AL215" s="676"/>
      <c r="AM215" s="669"/>
      <c r="AN215" s="670"/>
      <c r="AO215" s="670" t="s">
        <v>2257</v>
      </c>
      <c r="AP215" s="671">
        <v>22329</v>
      </c>
      <c r="AQ215" s="670"/>
      <c r="AR215" s="672"/>
      <c r="AS215" s="672"/>
      <c r="AT215" s="672"/>
      <c r="AU215" s="672"/>
      <c r="AV215" s="672"/>
      <c r="AW215" s="670"/>
    </row>
    <row r="216" spans="1:49" x14ac:dyDescent="0.35">
      <c r="A216" s="3"/>
      <c r="B216" s="3"/>
      <c r="C216" s="3"/>
      <c r="E216" s="663"/>
      <c r="T216">
        <v>2006</v>
      </c>
      <c r="U216" t="s">
        <v>2262</v>
      </c>
      <c r="V216" s="299">
        <v>22293</v>
      </c>
      <c r="Z216">
        <v>2006</v>
      </c>
      <c r="AA216" t="s">
        <v>2262</v>
      </c>
      <c r="AB216" s="299">
        <v>22293</v>
      </c>
      <c r="AL216" s="676"/>
      <c r="AM216" s="669"/>
      <c r="AN216" s="670"/>
      <c r="AO216" s="670" t="s">
        <v>2256</v>
      </c>
      <c r="AP216" s="671">
        <v>22376</v>
      </c>
      <c r="AQ216" s="670"/>
      <c r="AR216" s="672"/>
      <c r="AS216" s="672"/>
      <c r="AT216" s="672"/>
      <c r="AU216" s="672"/>
      <c r="AV216" s="672"/>
      <c r="AW216" s="670"/>
    </row>
    <row r="217" spans="1:49" x14ac:dyDescent="0.35">
      <c r="A217" s="3"/>
      <c r="B217" s="3"/>
      <c r="C217" s="3"/>
      <c r="E217" s="663"/>
      <c r="U217" t="s">
        <v>2258</v>
      </c>
      <c r="V217" s="299">
        <v>22399</v>
      </c>
      <c r="AA217" t="s">
        <v>2258</v>
      </c>
      <c r="AB217" s="299">
        <v>22399</v>
      </c>
      <c r="AL217" s="676"/>
      <c r="AM217" s="669"/>
      <c r="AN217" s="670">
        <v>2007</v>
      </c>
      <c r="AO217" s="670" t="s">
        <v>2253</v>
      </c>
      <c r="AP217" s="671">
        <v>29925</v>
      </c>
      <c r="AQ217" s="670"/>
      <c r="AR217" s="672"/>
      <c r="AS217" s="672"/>
      <c r="AT217" s="672"/>
      <c r="AU217" s="672"/>
      <c r="AV217" s="672"/>
      <c r="AW217" s="670"/>
    </row>
    <row r="218" spans="1:49" x14ac:dyDescent="0.35">
      <c r="A218" s="3"/>
      <c r="B218" s="3"/>
      <c r="C218" s="3"/>
      <c r="E218" s="663"/>
      <c r="U218" t="s">
        <v>2257</v>
      </c>
      <c r="V218" s="299">
        <v>22329</v>
      </c>
      <c r="AA218" t="s">
        <v>2257</v>
      </c>
      <c r="AB218" s="299">
        <v>22329</v>
      </c>
      <c r="AL218" s="676"/>
      <c r="AM218" s="669"/>
      <c r="AN218" s="670"/>
      <c r="AO218" s="670" t="s">
        <v>2250</v>
      </c>
      <c r="AP218" s="671">
        <v>30104</v>
      </c>
      <c r="AQ218" s="670"/>
      <c r="AR218" s="672"/>
      <c r="AS218" s="672"/>
      <c r="AT218" s="672"/>
      <c r="AU218" s="672"/>
      <c r="AV218" s="672"/>
      <c r="AW218" s="670"/>
    </row>
    <row r="219" spans="1:49" ht="144" x14ac:dyDescent="0.35">
      <c r="A219" s="3"/>
      <c r="B219" s="3"/>
      <c r="C219" s="3"/>
      <c r="E219" s="663"/>
      <c r="U219" t="s">
        <v>2256</v>
      </c>
      <c r="V219" s="299">
        <v>22376</v>
      </c>
      <c r="AA219" t="s">
        <v>2256</v>
      </c>
      <c r="AB219" s="299">
        <v>22376</v>
      </c>
      <c r="AL219" s="676"/>
      <c r="AM219" s="669" t="s">
        <v>1137</v>
      </c>
      <c r="AN219" s="670">
        <v>2005</v>
      </c>
      <c r="AO219" s="670" t="s">
        <v>2076</v>
      </c>
      <c r="AP219" s="671">
        <v>14825</v>
      </c>
      <c r="AQ219" s="670"/>
      <c r="AR219" s="270" t="str">
        <f>CONCATENATE(AO219&amp;", "&amp;AO220&amp;", "&amp;AO221&amp;", "&amp;AO222&amp;", "&amp;AO223&amp;", "&amp;AO224&amp;", "&amp;AO225&amp;", "&amp;AO226&amp;";")</f>
        <v>184422, 184836, 185810, 185811, 185812, 185818, 185819, 185820;</v>
      </c>
      <c r="AS219" s="270" t="str">
        <f>CONCATENATE(AO227&amp;", "&amp;AO228&amp;", "&amp;AO229&amp;", "&amp;AO230&amp;", "&amp;AO231&amp;", "&amp;AO232&amp;", "&amp;AO233&amp;", "&amp;AO234&amp;";")</f>
        <v>185832, 185833, 185834, 186035, 186036, 186037, 186039, 186042;</v>
      </c>
      <c r="AT219" s="270" t="str">
        <f>CONCATENATE(AO235&amp;", "&amp;AO236&amp;", "&amp;AO237&amp;", "&amp;AO238&amp;", "&amp;AO239&amp;", "&amp;AO240&amp;", "&amp;AO241&amp;", "&amp;AO242&amp;", "&amp;AO243&amp;", "&amp;AO244&amp;", "&amp;AO245&amp;", "&amp;AO246&amp;", "&amp;AO247&amp;";")</f>
        <v>185339, 185355, 185356, 185357, 185358, 185359, 186015, 186016, 186219, 186220, 186225, 186226, 186227;</v>
      </c>
      <c r="AU219" s="270" t="str">
        <f>CONCATENATE(AO248&amp;", "&amp;AO249&amp;", "&amp;AO250&amp;", "&amp;AO251&amp;", "&amp;AO252&amp;", "&amp;AO253&amp;", "&amp;AO254&amp;", "&amp;AO255&amp;", "&amp;AO256&amp;", "&amp;AO257&amp;", "&amp;AO258&amp;", "&amp;AO259&amp;", "&amp;AO260&amp;", "&amp;AO261&amp;", "&amp;AO262&amp;", "&amp;AO263&amp;", "&amp;AO264&amp;", "&amp;AO265&amp;", "&amp;AO266&amp;", "&amp;AO267&amp;";")</f>
        <v>180377, 180395, 180396, 180469, 180470, 180471, 180472, 180473, 185344, 185345, 185705, 186137, 186311, 186312, 186313, 186314, 186315, 186316, 186317, 186318;</v>
      </c>
      <c r="AV219" s="672"/>
      <c r="AW219" s="668" t="str">
        <f>AM219&amp;" --"&amp;IF(AR219="none;","","  BY2005: "&amp;AR219)&amp;IF(AS219="none;","","  BY2006: "&amp;AS219)&amp;IF(AT219="none;","","  BY2007: "&amp;AT219)&amp;IF(AU219="none;","","  BY2008: "&amp;AU219)</f>
        <v>H-Cowichan River H --  BY2005: 184422, 184836, 185810, 185811, 185812, 185818, 185819, 185820;  BY2006: 185832, 185833, 185834, 186035, 186036, 186037, 186039, 186042;  BY2007: 185339, 185355, 185356, 185357, 185358, 185359, 186015, 186016, 186219, 186220, 186225, 186226, 186227;  BY2008: 180377, 180395, 180396, 180469, 180470, 180471, 180472, 180473, 185344, 185345, 185705, 186137, 186311, 186312, 186313, 186314, 186315, 186316, 186317, 186318;</v>
      </c>
    </row>
    <row r="220" spans="1:49" x14ac:dyDescent="0.35">
      <c r="A220" s="3"/>
      <c r="B220" s="3"/>
      <c r="C220" s="3"/>
      <c r="E220" s="663"/>
      <c r="T220">
        <v>2007</v>
      </c>
      <c r="U220" t="s">
        <v>2253</v>
      </c>
      <c r="V220" s="299">
        <v>29925</v>
      </c>
      <c r="Z220">
        <v>2007</v>
      </c>
      <c r="AA220" t="s">
        <v>2253</v>
      </c>
      <c r="AB220" s="299">
        <v>29925</v>
      </c>
      <c r="AL220" s="676"/>
      <c r="AM220" s="669"/>
      <c r="AN220" s="670"/>
      <c r="AO220" s="670" t="s">
        <v>2075</v>
      </c>
      <c r="AP220" s="671">
        <v>14589</v>
      </c>
      <c r="AQ220" s="670"/>
      <c r="AR220" s="672"/>
      <c r="AS220" s="672"/>
      <c r="AT220" s="672"/>
      <c r="AU220" s="672"/>
      <c r="AV220" s="672"/>
      <c r="AW220" s="670"/>
    </row>
    <row r="221" spans="1:49" x14ac:dyDescent="0.35">
      <c r="A221" s="3"/>
      <c r="B221" s="3"/>
      <c r="C221" s="3"/>
      <c r="E221" s="663"/>
      <c r="U221" t="s">
        <v>2250</v>
      </c>
      <c r="V221" s="299">
        <v>30104</v>
      </c>
      <c r="AA221" t="s">
        <v>2250</v>
      </c>
      <c r="AB221" s="299">
        <v>30104</v>
      </c>
      <c r="AL221" s="676"/>
      <c r="AM221" s="669"/>
      <c r="AN221" s="670"/>
      <c r="AO221" s="670" t="s">
        <v>2067</v>
      </c>
      <c r="AP221" s="671">
        <v>29646</v>
      </c>
      <c r="AQ221" s="670"/>
      <c r="AR221" s="672"/>
      <c r="AS221" s="672"/>
      <c r="AT221" s="672"/>
      <c r="AU221" s="672"/>
      <c r="AV221" s="672"/>
      <c r="AW221" s="670"/>
    </row>
    <row r="222" spans="1:49" x14ac:dyDescent="0.35">
      <c r="A222" s="3"/>
      <c r="B222" s="3"/>
      <c r="C222" s="3"/>
      <c r="E222" s="663"/>
      <c r="S222" t="s">
        <v>1137</v>
      </c>
      <c r="T222">
        <v>2005</v>
      </c>
      <c r="U222" t="s">
        <v>2076</v>
      </c>
      <c r="V222" s="299">
        <v>14825</v>
      </c>
      <c r="Y222" t="s">
        <v>1137</v>
      </c>
      <c r="Z222">
        <v>2005</v>
      </c>
      <c r="AA222" t="s">
        <v>2076</v>
      </c>
      <c r="AB222" s="299">
        <v>14825</v>
      </c>
      <c r="AL222" s="676"/>
      <c r="AM222" s="669"/>
      <c r="AN222" s="670"/>
      <c r="AO222" s="670" t="s">
        <v>2064</v>
      </c>
      <c r="AP222" s="671">
        <v>29364</v>
      </c>
      <c r="AQ222" s="670"/>
      <c r="AR222" s="672"/>
      <c r="AS222" s="672"/>
      <c r="AT222" s="672"/>
      <c r="AU222" s="672"/>
      <c r="AV222" s="672"/>
      <c r="AW222" s="670"/>
    </row>
    <row r="223" spans="1:49" x14ac:dyDescent="0.35">
      <c r="A223" s="3"/>
      <c r="B223" s="3"/>
      <c r="C223" s="3"/>
      <c r="E223" s="663"/>
      <c r="U223" t="s">
        <v>2075</v>
      </c>
      <c r="V223" s="299">
        <v>14589</v>
      </c>
      <c r="AA223" t="s">
        <v>2075</v>
      </c>
      <c r="AB223" s="299">
        <v>14589</v>
      </c>
      <c r="AL223" s="676"/>
      <c r="AM223" s="669"/>
      <c r="AN223" s="670"/>
      <c r="AO223" s="670" t="s">
        <v>2066</v>
      </c>
      <c r="AP223" s="671">
        <v>26464</v>
      </c>
      <c r="AQ223" s="670"/>
      <c r="AR223" s="672"/>
      <c r="AS223" s="672"/>
      <c r="AT223" s="672"/>
      <c r="AU223" s="672"/>
      <c r="AV223" s="672"/>
      <c r="AW223" s="670"/>
    </row>
    <row r="224" spans="1:49" x14ac:dyDescent="0.35">
      <c r="A224" s="3"/>
      <c r="B224" s="3"/>
      <c r="C224" s="3"/>
      <c r="E224" s="663"/>
      <c r="U224" t="s">
        <v>2067</v>
      </c>
      <c r="V224" s="299">
        <v>29646</v>
      </c>
      <c r="AA224" t="s">
        <v>2067</v>
      </c>
      <c r="AB224" s="299">
        <v>29646</v>
      </c>
      <c r="AL224" s="676"/>
      <c r="AM224" s="669"/>
      <c r="AN224" s="670"/>
      <c r="AO224" s="670" t="s">
        <v>2069</v>
      </c>
      <c r="AP224" s="671">
        <v>29556</v>
      </c>
      <c r="AQ224" s="670"/>
      <c r="AR224" s="672"/>
      <c r="AS224" s="672"/>
      <c r="AT224" s="672"/>
      <c r="AU224" s="672"/>
      <c r="AV224" s="672"/>
      <c r="AW224" s="670"/>
    </row>
    <row r="225" spans="1:49" x14ac:dyDescent="0.35">
      <c r="A225" s="3"/>
      <c r="B225" s="3"/>
      <c r="C225" s="3"/>
      <c r="E225" s="663"/>
      <c r="U225" t="s">
        <v>2064</v>
      </c>
      <c r="V225" s="299">
        <v>29364</v>
      </c>
      <c r="AA225" t="s">
        <v>2064</v>
      </c>
      <c r="AB225" s="299">
        <v>29364</v>
      </c>
      <c r="AL225" s="676"/>
      <c r="AM225" s="669"/>
      <c r="AN225" s="670"/>
      <c r="AO225" s="670" t="s">
        <v>2081</v>
      </c>
      <c r="AP225" s="671">
        <v>29313</v>
      </c>
      <c r="AQ225" s="670"/>
      <c r="AR225" s="672"/>
      <c r="AS225" s="672"/>
      <c r="AT225" s="672"/>
      <c r="AU225" s="672"/>
      <c r="AV225" s="672"/>
      <c r="AW225" s="670"/>
    </row>
    <row r="226" spans="1:49" x14ac:dyDescent="0.35">
      <c r="A226" s="3"/>
      <c r="B226" s="3"/>
      <c r="C226" s="3"/>
      <c r="E226" s="663"/>
      <c r="U226" t="s">
        <v>2066</v>
      </c>
      <c r="V226" s="299">
        <v>26464</v>
      </c>
      <c r="AA226" t="s">
        <v>2066</v>
      </c>
      <c r="AB226" s="299">
        <v>26464</v>
      </c>
      <c r="AL226" s="676"/>
      <c r="AM226" s="669"/>
      <c r="AN226" s="670"/>
      <c r="AO226" s="670" t="s">
        <v>2082</v>
      </c>
      <c r="AP226" s="671">
        <v>26426</v>
      </c>
      <c r="AQ226" s="670"/>
      <c r="AR226" s="672"/>
      <c r="AS226" s="672"/>
      <c r="AT226" s="672"/>
      <c r="AU226" s="672"/>
      <c r="AV226" s="672"/>
      <c r="AW226" s="670"/>
    </row>
    <row r="227" spans="1:49" x14ac:dyDescent="0.35">
      <c r="A227" s="3"/>
      <c r="B227" s="3"/>
      <c r="C227" s="3"/>
      <c r="E227" s="663"/>
      <c r="U227" t="s">
        <v>2069</v>
      </c>
      <c r="V227" s="299">
        <v>29556</v>
      </c>
      <c r="AA227" t="s">
        <v>2069</v>
      </c>
      <c r="AB227" s="299">
        <v>29556</v>
      </c>
      <c r="AL227" s="676"/>
      <c r="AM227" s="669"/>
      <c r="AN227" s="670">
        <v>2006</v>
      </c>
      <c r="AO227" s="670" t="s">
        <v>2083</v>
      </c>
      <c r="AP227" s="671">
        <v>25040</v>
      </c>
      <c r="AQ227" s="670"/>
      <c r="AR227" s="672"/>
      <c r="AS227" s="672"/>
      <c r="AT227" s="672"/>
      <c r="AU227" s="672"/>
      <c r="AV227" s="672"/>
      <c r="AW227" s="670"/>
    </row>
    <row r="228" spans="1:49" x14ac:dyDescent="0.35">
      <c r="A228" s="3"/>
      <c r="B228" s="3"/>
      <c r="C228" s="3"/>
      <c r="E228" s="663"/>
      <c r="U228" t="s">
        <v>2081</v>
      </c>
      <c r="V228" s="299">
        <v>29313</v>
      </c>
      <c r="AA228" t="s">
        <v>2081</v>
      </c>
      <c r="AB228" s="299">
        <v>29313</v>
      </c>
      <c r="AL228" s="676"/>
      <c r="AM228" s="669"/>
      <c r="AN228" s="670"/>
      <c r="AO228" s="670" t="s">
        <v>2084</v>
      </c>
      <c r="AP228" s="671">
        <v>24989</v>
      </c>
      <c r="AQ228" s="670"/>
      <c r="AR228" s="672"/>
      <c r="AS228" s="672"/>
      <c r="AT228" s="672"/>
      <c r="AU228" s="672"/>
      <c r="AV228" s="672"/>
      <c r="AW228" s="670"/>
    </row>
    <row r="229" spans="1:49" x14ac:dyDescent="0.35">
      <c r="A229" s="3"/>
      <c r="B229" s="3"/>
      <c r="C229" s="3"/>
      <c r="E229" s="663"/>
      <c r="U229" t="s">
        <v>2082</v>
      </c>
      <c r="V229" s="299">
        <v>26426</v>
      </c>
      <c r="AA229" t="s">
        <v>2082</v>
      </c>
      <c r="AB229" s="299">
        <v>26426</v>
      </c>
      <c r="AL229" s="676"/>
      <c r="AM229" s="669"/>
      <c r="AN229" s="670"/>
      <c r="AO229" s="670" t="s">
        <v>2085</v>
      </c>
      <c r="AP229" s="671">
        <v>24923</v>
      </c>
      <c r="AQ229" s="670"/>
      <c r="AR229" s="672"/>
      <c r="AS229" s="672"/>
      <c r="AT229" s="672"/>
      <c r="AU229" s="672"/>
      <c r="AV229" s="672"/>
      <c r="AW229" s="670"/>
    </row>
    <row r="230" spans="1:49" x14ac:dyDescent="0.35">
      <c r="A230" s="3"/>
      <c r="B230" s="3"/>
      <c r="C230" s="3"/>
      <c r="E230" s="663"/>
      <c r="T230">
        <v>2006</v>
      </c>
      <c r="U230" t="s">
        <v>2083</v>
      </c>
      <c r="V230" s="299">
        <v>25040</v>
      </c>
      <c r="Z230">
        <v>2006</v>
      </c>
      <c r="AA230" t="s">
        <v>2083</v>
      </c>
      <c r="AB230" s="299">
        <v>25040</v>
      </c>
      <c r="AL230" s="676"/>
      <c r="AM230" s="669"/>
      <c r="AN230" s="670"/>
      <c r="AO230" s="670" t="s">
        <v>2071</v>
      </c>
      <c r="AP230" s="671">
        <v>25078</v>
      </c>
      <c r="AQ230" s="670"/>
      <c r="AR230" s="672"/>
      <c r="AS230" s="672"/>
      <c r="AT230" s="672"/>
      <c r="AU230" s="672"/>
      <c r="AV230" s="672"/>
      <c r="AW230" s="670"/>
    </row>
    <row r="231" spans="1:49" x14ac:dyDescent="0.35">
      <c r="A231" s="3"/>
      <c r="B231" s="3"/>
      <c r="C231" s="3"/>
      <c r="E231" s="663"/>
      <c r="U231" t="s">
        <v>2084</v>
      </c>
      <c r="V231" s="299">
        <v>24989</v>
      </c>
      <c r="AA231" t="s">
        <v>2084</v>
      </c>
      <c r="AB231" s="299">
        <v>24989</v>
      </c>
      <c r="AL231" s="676"/>
      <c r="AM231" s="669"/>
      <c r="AN231" s="670"/>
      <c r="AO231" s="670" t="s">
        <v>2094</v>
      </c>
      <c r="AP231" s="671">
        <v>25222</v>
      </c>
      <c r="AQ231" s="670"/>
      <c r="AR231" s="672"/>
      <c r="AS231" s="672"/>
      <c r="AT231" s="672"/>
      <c r="AU231" s="672"/>
      <c r="AV231" s="672"/>
      <c r="AW231" s="670"/>
    </row>
    <row r="232" spans="1:49" x14ac:dyDescent="0.35">
      <c r="A232" s="3"/>
      <c r="B232" s="3"/>
      <c r="C232" s="3"/>
      <c r="E232" s="663"/>
      <c r="U232" t="s">
        <v>2085</v>
      </c>
      <c r="V232" s="299">
        <v>24923</v>
      </c>
      <c r="AA232" t="s">
        <v>2085</v>
      </c>
      <c r="AB232" s="299">
        <v>24923</v>
      </c>
      <c r="AL232" s="676"/>
      <c r="AM232" s="669"/>
      <c r="AN232" s="670"/>
      <c r="AO232" s="670" t="s">
        <v>2087</v>
      </c>
      <c r="AP232" s="671">
        <v>25005</v>
      </c>
      <c r="AQ232" s="670"/>
      <c r="AR232" s="672"/>
      <c r="AS232" s="672"/>
      <c r="AT232" s="672"/>
      <c r="AU232" s="672"/>
      <c r="AV232" s="672"/>
      <c r="AW232" s="670"/>
    </row>
    <row r="233" spans="1:49" x14ac:dyDescent="0.35">
      <c r="A233" s="3"/>
      <c r="B233" s="3"/>
      <c r="C233" s="3"/>
      <c r="E233" s="663"/>
      <c r="U233" t="s">
        <v>2071</v>
      </c>
      <c r="V233" s="299">
        <v>25078</v>
      </c>
      <c r="AA233" t="s">
        <v>2071</v>
      </c>
      <c r="AB233" s="299">
        <v>25078</v>
      </c>
      <c r="AL233" s="676"/>
      <c r="AM233" s="669"/>
      <c r="AN233" s="670"/>
      <c r="AO233" s="670" t="s">
        <v>2080</v>
      </c>
      <c r="AP233" s="671">
        <v>25015</v>
      </c>
      <c r="AQ233" s="670"/>
      <c r="AR233" s="672"/>
      <c r="AS233" s="672"/>
      <c r="AT233" s="672"/>
      <c r="AU233" s="672"/>
      <c r="AV233" s="672"/>
      <c r="AW233" s="670"/>
    </row>
    <row r="234" spans="1:49" x14ac:dyDescent="0.35">
      <c r="A234" s="3"/>
      <c r="B234" s="3"/>
      <c r="C234" s="3"/>
      <c r="E234" s="663"/>
      <c r="U234" t="s">
        <v>2094</v>
      </c>
      <c r="V234" s="299">
        <v>25222</v>
      </c>
      <c r="AA234" t="s">
        <v>2094</v>
      </c>
      <c r="AB234" s="299">
        <v>25222</v>
      </c>
      <c r="AL234" s="676"/>
      <c r="AM234" s="669"/>
      <c r="AN234" s="670"/>
      <c r="AO234" s="670" t="s">
        <v>2089</v>
      </c>
      <c r="AP234" s="671">
        <v>25018</v>
      </c>
      <c r="AQ234" s="670"/>
      <c r="AR234" s="672"/>
      <c r="AS234" s="672"/>
      <c r="AT234" s="672"/>
      <c r="AU234" s="672"/>
      <c r="AV234" s="672"/>
      <c r="AW234" s="670"/>
    </row>
    <row r="235" spans="1:49" x14ac:dyDescent="0.35">
      <c r="A235" s="3"/>
      <c r="B235" s="3"/>
      <c r="C235" s="3"/>
      <c r="E235" s="663"/>
      <c r="U235" t="s">
        <v>2087</v>
      </c>
      <c r="V235" s="299">
        <v>25005</v>
      </c>
      <c r="AA235" t="s">
        <v>2087</v>
      </c>
      <c r="AB235" s="299">
        <v>25005</v>
      </c>
      <c r="AL235" s="676"/>
      <c r="AM235" s="669"/>
      <c r="AN235" s="670">
        <v>2007</v>
      </c>
      <c r="AO235" s="670" t="s">
        <v>2074</v>
      </c>
      <c r="AP235" s="671">
        <v>40783</v>
      </c>
      <c r="AQ235" s="670"/>
      <c r="AR235" s="672"/>
      <c r="AS235" s="672"/>
      <c r="AT235" s="270"/>
      <c r="AU235" s="672"/>
      <c r="AV235" s="672"/>
      <c r="AW235" s="670"/>
    </row>
    <row r="236" spans="1:49" x14ac:dyDescent="0.35">
      <c r="A236" s="3"/>
      <c r="B236" s="3"/>
      <c r="C236" s="3"/>
      <c r="E236" s="663"/>
      <c r="U236" t="s">
        <v>2080</v>
      </c>
      <c r="V236" s="299">
        <v>25015</v>
      </c>
      <c r="AA236" t="s">
        <v>2080</v>
      </c>
      <c r="AB236" s="299">
        <v>25015</v>
      </c>
      <c r="AL236" s="676"/>
      <c r="AM236" s="669"/>
      <c r="AN236" s="670"/>
      <c r="AO236" s="670" t="s">
        <v>2073</v>
      </c>
      <c r="AP236" s="671">
        <v>41037</v>
      </c>
      <c r="AQ236" s="670"/>
      <c r="AR236" s="672"/>
      <c r="AS236" s="672"/>
      <c r="AT236" s="672"/>
      <c r="AU236" s="672"/>
      <c r="AV236" s="672"/>
      <c r="AW236" s="670"/>
    </row>
    <row r="237" spans="1:49" x14ac:dyDescent="0.35">
      <c r="A237" s="3"/>
      <c r="B237" s="3"/>
      <c r="C237" s="3"/>
      <c r="E237" s="663"/>
      <c r="U237" t="s">
        <v>2089</v>
      </c>
      <c r="V237" s="299">
        <v>25018</v>
      </c>
      <c r="AA237" t="s">
        <v>2089</v>
      </c>
      <c r="AB237" s="299">
        <v>25018</v>
      </c>
      <c r="AL237" s="676"/>
      <c r="AM237" s="669"/>
      <c r="AN237" s="670"/>
      <c r="AO237" s="670" t="s">
        <v>2072</v>
      </c>
      <c r="AP237" s="671">
        <v>40850</v>
      </c>
      <c r="AQ237" s="670"/>
      <c r="AR237" s="672"/>
      <c r="AS237" s="672"/>
      <c r="AT237" s="672"/>
      <c r="AU237" s="672"/>
      <c r="AV237" s="672"/>
      <c r="AW237" s="670"/>
    </row>
    <row r="238" spans="1:49" x14ac:dyDescent="0.35">
      <c r="A238" s="3"/>
      <c r="B238" s="3"/>
      <c r="C238" s="3"/>
      <c r="E238" s="663"/>
      <c r="T238">
        <v>2007</v>
      </c>
      <c r="U238" t="s">
        <v>2074</v>
      </c>
      <c r="V238" s="299">
        <v>40783</v>
      </c>
      <c r="Z238">
        <v>2007</v>
      </c>
      <c r="AA238" t="s">
        <v>2074</v>
      </c>
      <c r="AB238" s="299">
        <v>40783</v>
      </c>
      <c r="AL238" s="676"/>
      <c r="AM238" s="669"/>
      <c r="AN238" s="670"/>
      <c r="AO238" s="670" t="s">
        <v>2068</v>
      </c>
      <c r="AP238" s="671">
        <v>35061</v>
      </c>
      <c r="AQ238" s="670"/>
      <c r="AR238" s="672"/>
      <c r="AS238" s="672"/>
      <c r="AT238" s="672"/>
      <c r="AU238" s="672"/>
      <c r="AV238" s="672"/>
      <c r="AW238" s="670"/>
    </row>
    <row r="239" spans="1:49" x14ac:dyDescent="0.35">
      <c r="A239" s="3"/>
      <c r="B239" s="3"/>
      <c r="C239" s="3"/>
      <c r="E239" s="663"/>
      <c r="U239" t="s">
        <v>2073</v>
      </c>
      <c r="V239" s="299">
        <v>41037</v>
      </c>
      <c r="AA239" t="s">
        <v>2073</v>
      </c>
      <c r="AB239" s="299">
        <v>41037</v>
      </c>
      <c r="AL239" s="676"/>
      <c r="AM239" s="669"/>
      <c r="AN239" s="670"/>
      <c r="AO239" s="670" t="s">
        <v>2070</v>
      </c>
      <c r="AP239" s="671">
        <v>41095</v>
      </c>
      <c r="AQ239" s="670"/>
      <c r="AR239" s="672"/>
      <c r="AS239" s="672"/>
      <c r="AT239" s="672"/>
      <c r="AU239" s="672"/>
      <c r="AV239" s="672"/>
      <c r="AW239" s="670"/>
    </row>
    <row r="240" spans="1:49" x14ac:dyDescent="0.35">
      <c r="A240" s="3"/>
      <c r="B240" s="3"/>
      <c r="C240" s="3"/>
      <c r="E240" s="663"/>
      <c r="U240" t="s">
        <v>2072</v>
      </c>
      <c r="V240" s="299">
        <v>40850</v>
      </c>
      <c r="AA240" t="s">
        <v>2072</v>
      </c>
      <c r="AB240" s="299">
        <v>40850</v>
      </c>
      <c r="AL240" s="676"/>
      <c r="AM240" s="669"/>
      <c r="AN240" s="670"/>
      <c r="AO240" s="670" t="s">
        <v>2077</v>
      </c>
      <c r="AP240" s="671">
        <v>41715</v>
      </c>
      <c r="AQ240" s="670"/>
      <c r="AR240" s="672"/>
      <c r="AS240" s="672"/>
      <c r="AT240" s="672"/>
      <c r="AU240" s="672"/>
      <c r="AV240" s="672"/>
      <c r="AW240" s="670"/>
    </row>
    <row r="241" spans="1:49" x14ac:dyDescent="0.35">
      <c r="A241" s="3"/>
      <c r="B241" s="3"/>
      <c r="C241" s="3"/>
      <c r="E241" s="663"/>
      <c r="U241" t="s">
        <v>2068</v>
      </c>
      <c r="V241" s="299">
        <v>35061</v>
      </c>
      <c r="AA241" t="s">
        <v>2068</v>
      </c>
      <c r="AB241" s="299">
        <v>35061</v>
      </c>
      <c r="AL241" s="676"/>
      <c r="AM241" s="669"/>
      <c r="AN241" s="670"/>
      <c r="AO241" s="670" t="s">
        <v>2078</v>
      </c>
      <c r="AP241" s="671">
        <v>10816</v>
      </c>
      <c r="AQ241" s="670"/>
      <c r="AR241" s="672"/>
      <c r="AS241" s="672"/>
      <c r="AT241" s="672"/>
      <c r="AU241" s="672"/>
      <c r="AV241" s="672"/>
      <c r="AW241" s="670"/>
    </row>
    <row r="242" spans="1:49" x14ac:dyDescent="0.35">
      <c r="A242" s="3"/>
      <c r="B242" s="3"/>
      <c r="C242" s="3"/>
      <c r="E242" s="663"/>
      <c r="U242" t="s">
        <v>2070</v>
      </c>
      <c r="V242" s="299">
        <v>41095</v>
      </c>
      <c r="AA242" t="s">
        <v>2070</v>
      </c>
      <c r="AB242" s="299">
        <v>41095</v>
      </c>
      <c r="AL242" s="676"/>
      <c r="AM242" s="669"/>
      <c r="AN242" s="670"/>
      <c r="AO242" s="670" t="s">
        <v>2086</v>
      </c>
      <c r="AP242" s="671">
        <v>10822</v>
      </c>
      <c r="AQ242" s="670"/>
      <c r="AR242" s="672"/>
      <c r="AS242" s="672"/>
      <c r="AT242" s="672"/>
      <c r="AU242" s="672"/>
      <c r="AV242" s="672"/>
      <c r="AW242" s="670"/>
    </row>
    <row r="243" spans="1:49" x14ac:dyDescent="0.35">
      <c r="A243" s="3"/>
      <c r="B243" s="3"/>
      <c r="C243" s="3"/>
      <c r="E243" s="663"/>
      <c r="U243" t="s">
        <v>2077</v>
      </c>
      <c r="V243" s="299">
        <v>41715</v>
      </c>
      <c r="AA243" t="s">
        <v>2077</v>
      </c>
      <c r="AB243" s="299">
        <v>41715</v>
      </c>
      <c r="AL243" s="676"/>
      <c r="AM243" s="669"/>
      <c r="AN243" s="670"/>
      <c r="AO243" s="670" t="s">
        <v>2091</v>
      </c>
      <c r="AP243" s="671">
        <v>29848</v>
      </c>
      <c r="AQ243" s="670"/>
      <c r="AR243" s="672"/>
      <c r="AS243" s="672"/>
      <c r="AT243" s="672"/>
      <c r="AU243" s="672"/>
      <c r="AV243" s="672"/>
      <c r="AW243" s="670"/>
    </row>
    <row r="244" spans="1:49" x14ac:dyDescent="0.35">
      <c r="A244" s="3"/>
      <c r="B244" s="3"/>
      <c r="C244" s="3"/>
      <c r="E244" s="663"/>
      <c r="U244" t="s">
        <v>2078</v>
      </c>
      <c r="V244" s="299">
        <v>10816</v>
      </c>
      <c r="AA244" t="s">
        <v>2078</v>
      </c>
      <c r="AB244" s="299">
        <v>10816</v>
      </c>
      <c r="AL244" s="676"/>
      <c r="AM244" s="669"/>
      <c r="AN244" s="670"/>
      <c r="AO244" s="670" t="s">
        <v>2092</v>
      </c>
      <c r="AP244" s="671">
        <v>29978</v>
      </c>
      <c r="AQ244" s="670"/>
      <c r="AR244" s="672"/>
      <c r="AS244" s="672"/>
      <c r="AT244" s="672"/>
      <c r="AU244" s="672"/>
      <c r="AV244" s="672"/>
      <c r="AW244" s="670"/>
    </row>
    <row r="245" spans="1:49" x14ac:dyDescent="0.35">
      <c r="A245" s="3"/>
      <c r="B245" s="3"/>
      <c r="C245" s="3"/>
      <c r="E245" s="663"/>
      <c r="U245" t="s">
        <v>2086</v>
      </c>
      <c r="V245" s="299">
        <v>10822</v>
      </c>
      <c r="AA245" t="s">
        <v>2086</v>
      </c>
      <c r="AB245" s="299">
        <v>10822</v>
      </c>
      <c r="AL245" s="676"/>
      <c r="AM245" s="669"/>
      <c r="AN245" s="670"/>
      <c r="AO245" s="670" t="s">
        <v>2093</v>
      </c>
      <c r="AP245" s="671">
        <v>29833</v>
      </c>
      <c r="AQ245" s="670"/>
      <c r="AR245" s="672"/>
      <c r="AS245" s="672"/>
      <c r="AT245" s="672"/>
      <c r="AU245" s="672"/>
      <c r="AV245" s="672"/>
      <c r="AW245" s="670"/>
    </row>
    <row r="246" spans="1:49" x14ac:dyDescent="0.35">
      <c r="A246" s="3"/>
      <c r="B246" s="3"/>
      <c r="C246" s="3"/>
      <c r="E246" s="663"/>
      <c r="U246" t="s">
        <v>2091</v>
      </c>
      <c r="V246" s="299">
        <v>29848</v>
      </c>
      <c r="AA246" t="s">
        <v>2091</v>
      </c>
      <c r="AB246" s="299">
        <v>29848</v>
      </c>
      <c r="AL246" s="676"/>
      <c r="AM246" s="669"/>
      <c r="AN246" s="670"/>
      <c r="AO246" s="670" t="s">
        <v>2088</v>
      </c>
      <c r="AP246" s="671">
        <v>29594</v>
      </c>
      <c r="AQ246" s="670"/>
      <c r="AR246" s="672"/>
      <c r="AS246" s="672"/>
      <c r="AT246" s="672"/>
      <c r="AU246" s="672"/>
      <c r="AV246" s="672"/>
      <c r="AW246" s="670"/>
    </row>
    <row r="247" spans="1:49" x14ac:dyDescent="0.35">
      <c r="A247" s="3"/>
      <c r="B247" s="3"/>
      <c r="C247" s="3"/>
      <c r="E247" s="663"/>
      <c r="U247" t="s">
        <v>2092</v>
      </c>
      <c r="V247" s="299">
        <v>29978</v>
      </c>
      <c r="AA247" t="s">
        <v>2092</v>
      </c>
      <c r="AB247" s="299">
        <v>29978</v>
      </c>
      <c r="AL247" s="676"/>
      <c r="AM247" s="669"/>
      <c r="AN247" s="670"/>
      <c r="AO247" s="670" t="s">
        <v>2079</v>
      </c>
      <c r="AP247" s="671">
        <v>27417</v>
      </c>
      <c r="AQ247" s="670"/>
      <c r="AR247" s="672"/>
      <c r="AS247" s="672"/>
      <c r="AT247" s="672"/>
      <c r="AU247" s="672"/>
      <c r="AV247" s="672"/>
      <c r="AW247" s="670"/>
    </row>
    <row r="248" spans="1:49" x14ac:dyDescent="0.35">
      <c r="A248" s="3"/>
      <c r="B248" s="3"/>
      <c r="C248" s="3"/>
      <c r="E248" s="663"/>
      <c r="U248" t="s">
        <v>2093</v>
      </c>
      <c r="V248" s="299">
        <v>29833</v>
      </c>
      <c r="AA248" t="s">
        <v>2093</v>
      </c>
      <c r="AB248" s="299">
        <v>29833</v>
      </c>
      <c r="AL248" s="676"/>
      <c r="AM248" s="669"/>
      <c r="AN248" s="670">
        <v>2008</v>
      </c>
      <c r="AO248" s="670" t="s">
        <v>1685</v>
      </c>
      <c r="AP248" s="671">
        <v>29448</v>
      </c>
      <c r="AQ248" s="670"/>
      <c r="AR248" s="672"/>
      <c r="AS248" s="672"/>
      <c r="AT248" s="672"/>
      <c r="AU248" s="672"/>
      <c r="AV248" s="672"/>
      <c r="AW248" s="670"/>
    </row>
    <row r="249" spans="1:49" x14ac:dyDescent="0.35">
      <c r="A249" s="3"/>
      <c r="B249" s="3"/>
      <c r="C249" s="3"/>
      <c r="E249" s="663"/>
      <c r="U249" t="s">
        <v>2088</v>
      </c>
      <c r="V249" s="299">
        <v>29594</v>
      </c>
      <c r="AA249" t="s">
        <v>2088</v>
      </c>
      <c r="AB249" s="299">
        <v>29594</v>
      </c>
      <c r="AL249" s="676"/>
      <c r="AM249" s="669"/>
      <c r="AN249" s="670"/>
      <c r="AO249" s="670" t="s">
        <v>1705</v>
      </c>
      <c r="AP249" s="671">
        <v>34963</v>
      </c>
      <c r="AQ249" s="670"/>
      <c r="AR249" s="672"/>
      <c r="AS249" s="672"/>
      <c r="AT249" s="672"/>
      <c r="AU249" s="672"/>
      <c r="AV249" s="672"/>
      <c r="AW249" s="670"/>
    </row>
    <row r="250" spans="1:49" x14ac:dyDescent="0.35">
      <c r="A250" s="3"/>
      <c r="B250" s="3"/>
      <c r="C250" s="3"/>
      <c r="E250" s="663"/>
      <c r="U250" t="s">
        <v>2079</v>
      </c>
      <c r="V250" s="299">
        <v>27417</v>
      </c>
      <c r="AA250" t="s">
        <v>2079</v>
      </c>
      <c r="AB250" s="299">
        <v>27417</v>
      </c>
      <c r="AL250" s="676"/>
      <c r="AM250" s="669"/>
      <c r="AN250" s="670"/>
      <c r="AO250" s="670" t="s">
        <v>1706</v>
      </c>
      <c r="AP250" s="671">
        <v>32490</v>
      </c>
      <c r="AQ250" s="670"/>
      <c r="AR250" s="672"/>
      <c r="AS250" s="672"/>
      <c r="AT250" s="672"/>
      <c r="AU250" s="672"/>
      <c r="AV250" s="672"/>
      <c r="AW250" s="670"/>
    </row>
    <row r="251" spans="1:49" x14ac:dyDescent="0.35">
      <c r="A251" s="3"/>
      <c r="B251" s="3"/>
      <c r="C251" s="3"/>
      <c r="E251" s="663"/>
      <c r="T251">
        <v>2008</v>
      </c>
      <c r="U251" t="s">
        <v>1685</v>
      </c>
      <c r="V251" s="299">
        <v>29448</v>
      </c>
      <c r="Z251">
        <v>2008</v>
      </c>
      <c r="AA251" t="s">
        <v>1685</v>
      </c>
      <c r="AB251" s="299">
        <v>29448</v>
      </c>
      <c r="AL251" s="676"/>
      <c r="AM251" s="669"/>
      <c r="AN251" s="670"/>
      <c r="AO251" s="670" t="s">
        <v>1707</v>
      </c>
      <c r="AP251" s="671">
        <v>46703</v>
      </c>
      <c r="AQ251" s="670"/>
      <c r="AR251" s="672"/>
      <c r="AS251" s="672"/>
      <c r="AT251" s="672"/>
      <c r="AU251" s="672"/>
      <c r="AV251" s="672"/>
      <c r="AW251" s="670"/>
    </row>
    <row r="252" spans="1:49" x14ac:dyDescent="0.35">
      <c r="A252" s="3"/>
      <c r="B252" s="3"/>
      <c r="C252" s="3"/>
      <c r="E252" s="663"/>
      <c r="U252" t="s">
        <v>1705</v>
      </c>
      <c r="V252" s="299">
        <v>34963</v>
      </c>
      <c r="AA252" t="s">
        <v>1705</v>
      </c>
      <c r="AB252" s="299">
        <v>34963</v>
      </c>
      <c r="AL252" s="676"/>
      <c r="AM252" s="669"/>
      <c r="AN252" s="670"/>
      <c r="AO252" s="670" t="s">
        <v>1708</v>
      </c>
      <c r="AP252" s="671">
        <v>46321</v>
      </c>
      <c r="AQ252" s="670"/>
      <c r="AR252" s="672"/>
      <c r="AS252" s="672"/>
      <c r="AT252" s="672"/>
      <c r="AU252" s="672"/>
      <c r="AV252" s="672"/>
      <c r="AW252" s="670"/>
    </row>
    <row r="253" spans="1:49" x14ac:dyDescent="0.35">
      <c r="A253" s="3"/>
      <c r="B253" s="3"/>
      <c r="C253" s="3"/>
      <c r="E253" s="663"/>
      <c r="U253" t="s">
        <v>1706</v>
      </c>
      <c r="V253" s="299">
        <v>32490</v>
      </c>
      <c r="AA253" t="s">
        <v>1706</v>
      </c>
      <c r="AB253" s="299">
        <v>32490</v>
      </c>
      <c r="AL253" s="676"/>
      <c r="AM253" s="669"/>
      <c r="AN253" s="670"/>
      <c r="AO253" s="670" t="s">
        <v>1709</v>
      </c>
      <c r="AP253" s="671">
        <v>46306</v>
      </c>
      <c r="AQ253" s="670"/>
      <c r="AR253" s="672"/>
      <c r="AS253" s="672"/>
      <c r="AT253" s="672"/>
      <c r="AU253" s="672"/>
      <c r="AV253" s="672"/>
      <c r="AW253" s="670"/>
    </row>
    <row r="254" spans="1:49" x14ac:dyDescent="0.35">
      <c r="A254" s="3"/>
      <c r="B254" s="3"/>
      <c r="C254" s="3"/>
      <c r="E254" s="663"/>
      <c r="U254" t="s">
        <v>1707</v>
      </c>
      <c r="V254" s="299">
        <v>46703</v>
      </c>
      <c r="AA254" t="s">
        <v>1707</v>
      </c>
      <c r="AB254" s="299">
        <v>46703</v>
      </c>
      <c r="AL254" s="676"/>
      <c r="AM254" s="669"/>
      <c r="AN254" s="670"/>
      <c r="AO254" s="670" t="s">
        <v>1710</v>
      </c>
      <c r="AP254" s="671">
        <v>46868</v>
      </c>
      <c r="AQ254" s="670"/>
      <c r="AR254" s="672"/>
      <c r="AS254" s="672"/>
      <c r="AT254" s="672"/>
      <c r="AU254" s="672"/>
      <c r="AV254" s="672"/>
      <c r="AW254" s="670"/>
    </row>
    <row r="255" spans="1:49" x14ac:dyDescent="0.35">
      <c r="A255" s="3"/>
      <c r="B255" s="3"/>
      <c r="C255" s="3"/>
      <c r="E255" s="663"/>
      <c r="U255" t="s">
        <v>1708</v>
      </c>
      <c r="V255" s="299">
        <v>46321</v>
      </c>
      <c r="AA255" t="s">
        <v>1708</v>
      </c>
      <c r="AB255" s="299">
        <v>46321</v>
      </c>
      <c r="AL255" s="676"/>
      <c r="AM255" s="669"/>
      <c r="AN255" s="670"/>
      <c r="AO255" s="670" t="s">
        <v>1711</v>
      </c>
      <c r="AP255" s="671">
        <v>46362</v>
      </c>
      <c r="AQ255" s="670"/>
      <c r="AR255" s="672"/>
      <c r="AS255" s="672"/>
      <c r="AT255" s="672"/>
      <c r="AU255" s="672"/>
      <c r="AV255" s="672"/>
      <c r="AW255" s="670"/>
    </row>
    <row r="256" spans="1:49" x14ac:dyDescent="0.35">
      <c r="U256" t="s">
        <v>1709</v>
      </c>
      <c r="V256" s="299">
        <v>46306</v>
      </c>
      <c r="AA256" t="s">
        <v>1709</v>
      </c>
      <c r="AB256" s="299">
        <v>46306</v>
      </c>
      <c r="AL256" s="676"/>
      <c r="AM256" s="669"/>
      <c r="AN256" s="670"/>
      <c r="AO256" s="670" t="s">
        <v>1740</v>
      </c>
      <c r="AP256" s="671">
        <v>29149</v>
      </c>
      <c r="AQ256" s="670"/>
      <c r="AR256" s="672"/>
      <c r="AS256" s="672"/>
      <c r="AT256" s="672"/>
      <c r="AU256" s="672"/>
      <c r="AV256" s="672"/>
      <c r="AW256" s="670"/>
    </row>
    <row r="257" spans="19:49" x14ac:dyDescent="0.35">
      <c r="U257" t="s">
        <v>1710</v>
      </c>
      <c r="V257" s="299">
        <v>46868</v>
      </c>
      <c r="AA257" t="s">
        <v>1710</v>
      </c>
      <c r="AB257" s="299">
        <v>46868</v>
      </c>
      <c r="AL257" s="676"/>
      <c r="AM257" s="669"/>
      <c r="AN257" s="670"/>
      <c r="AO257" s="670" t="s">
        <v>1741</v>
      </c>
      <c r="AP257" s="671">
        <v>28165</v>
      </c>
      <c r="AQ257" s="670"/>
      <c r="AR257" s="672"/>
      <c r="AS257" s="672"/>
      <c r="AT257" s="672"/>
      <c r="AU257" s="672"/>
      <c r="AV257" s="672"/>
      <c r="AW257" s="670"/>
    </row>
    <row r="258" spans="19:49" x14ac:dyDescent="0.35">
      <c r="U258" t="s">
        <v>1711</v>
      </c>
      <c r="V258" s="299">
        <v>46362</v>
      </c>
      <c r="AA258" t="s">
        <v>1711</v>
      </c>
      <c r="AB258" s="299">
        <v>46362</v>
      </c>
      <c r="AL258" s="676"/>
      <c r="AM258" s="669"/>
      <c r="AN258" s="670"/>
      <c r="AO258" s="670" t="s">
        <v>1743</v>
      </c>
      <c r="AP258" s="671">
        <v>29340</v>
      </c>
      <c r="AQ258" s="670"/>
      <c r="AR258" s="672"/>
      <c r="AS258" s="672"/>
      <c r="AT258" s="672"/>
      <c r="AU258" s="672"/>
      <c r="AV258" s="672"/>
      <c r="AW258" s="670"/>
    </row>
    <row r="259" spans="19:49" x14ac:dyDescent="0.35">
      <c r="U259" t="s">
        <v>1740</v>
      </c>
      <c r="V259" s="299">
        <v>29149</v>
      </c>
      <c r="AA259" t="s">
        <v>1740</v>
      </c>
      <c r="AB259" s="299">
        <v>29149</v>
      </c>
      <c r="AL259" s="676"/>
      <c r="AM259" s="669"/>
      <c r="AN259" s="670"/>
      <c r="AO259" s="670" t="s">
        <v>1751</v>
      </c>
      <c r="AP259" s="671">
        <v>17180</v>
      </c>
      <c r="AQ259" s="670"/>
      <c r="AR259" s="672"/>
      <c r="AS259" s="672"/>
      <c r="AT259" s="672"/>
      <c r="AU259" s="672"/>
      <c r="AV259" s="672"/>
      <c r="AW259" s="670"/>
    </row>
    <row r="260" spans="19:49" x14ac:dyDescent="0.35">
      <c r="U260" t="s">
        <v>1741</v>
      </c>
      <c r="V260" s="299">
        <v>28165</v>
      </c>
      <c r="AA260" t="s">
        <v>1741</v>
      </c>
      <c r="AB260" s="299">
        <v>28165</v>
      </c>
      <c r="AL260" s="676"/>
      <c r="AM260" s="669"/>
      <c r="AN260" s="670"/>
      <c r="AO260" s="670" t="s">
        <v>1752</v>
      </c>
      <c r="AP260" s="671">
        <v>29006</v>
      </c>
      <c r="AQ260" s="670"/>
      <c r="AR260" s="672"/>
      <c r="AS260" s="672"/>
      <c r="AT260" s="672"/>
      <c r="AU260" s="672"/>
      <c r="AV260" s="672"/>
      <c r="AW260" s="670"/>
    </row>
    <row r="261" spans="19:49" x14ac:dyDescent="0.35">
      <c r="U261" t="s">
        <v>1743</v>
      </c>
      <c r="V261" s="299">
        <v>29340</v>
      </c>
      <c r="AA261" t="s">
        <v>1743</v>
      </c>
      <c r="AB261" s="299">
        <v>29340</v>
      </c>
      <c r="AL261" s="676"/>
      <c r="AM261" s="669"/>
      <c r="AN261" s="670"/>
      <c r="AO261" s="670" t="s">
        <v>1753</v>
      </c>
      <c r="AP261" s="671">
        <v>29190</v>
      </c>
      <c r="AQ261" s="670"/>
      <c r="AR261" s="672"/>
      <c r="AS261" s="672"/>
      <c r="AT261" s="672"/>
      <c r="AU261" s="672"/>
      <c r="AV261" s="672"/>
      <c r="AW261" s="670"/>
    </row>
    <row r="262" spans="19:49" x14ac:dyDescent="0.35">
      <c r="U262" t="s">
        <v>1751</v>
      </c>
      <c r="V262" s="299">
        <v>17180</v>
      </c>
      <c r="AA262" t="s">
        <v>1751</v>
      </c>
      <c r="AB262" s="299">
        <v>17180</v>
      </c>
      <c r="AL262" s="676"/>
      <c r="AM262" s="669"/>
      <c r="AN262" s="670"/>
      <c r="AO262" s="670" t="s">
        <v>1754</v>
      </c>
      <c r="AP262" s="671">
        <v>29788</v>
      </c>
      <c r="AQ262" s="670"/>
      <c r="AR262" s="672"/>
      <c r="AS262" s="672"/>
      <c r="AT262" s="672"/>
      <c r="AU262" s="672"/>
      <c r="AV262" s="672"/>
      <c r="AW262" s="670"/>
    </row>
    <row r="263" spans="19:49" x14ac:dyDescent="0.35">
      <c r="U263" t="s">
        <v>1752</v>
      </c>
      <c r="V263" s="299">
        <v>29006</v>
      </c>
      <c r="AA263" t="s">
        <v>1752</v>
      </c>
      <c r="AB263" s="299">
        <v>29006</v>
      </c>
      <c r="AL263" s="676"/>
      <c r="AM263" s="669"/>
      <c r="AN263" s="670"/>
      <c r="AO263" s="670" t="s">
        <v>1755</v>
      </c>
      <c r="AP263" s="671">
        <v>29012</v>
      </c>
      <c r="AQ263" s="670"/>
      <c r="AR263" s="672"/>
      <c r="AS263" s="672"/>
      <c r="AT263" s="672"/>
      <c r="AU263" s="672"/>
      <c r="AV263" s="672"/>
      <c r="AW263" s="670"/>
    </row>
    <row r="264" spans="19:49" x14ac:dyDescent="0.35">
      <c r="U264" t="s">
        <v>1753</v>
      </c>
      <c r="V264" s="299">
        <v>29190</v>
      </c>
      <c r="AA264" t="s">
        <v>1753</v>
      </c>
      <c r="AB264" s="299">
        <v>29190</v>
      </c>
      <c r="AL264" s="676"/>
      <c r="AM264" s="669"/>
      <c r="AN264" s="670"/>
      <c r="AO264" s="670" t="s">
        <v>1756</v>
      </c>
      <c r="AP264" s="671">
        <v>29830</v>
      </c>
      <c r="AQ264" s="670"/>
      <c r="AR264" s="672"/>
      <c r="AS264" s="672"/>
      <c r="AT264" s="672"/>
      <c r="AU264" s="672"/>
      <c r="AV264" s="672"/>
      <c r="AW264" s="670"/>
    </row>
    <row r="265" spans="19:49" x14ac:dyDescent="0.35">
      <c r="U265" t="s">
        <v>1754</v>
      </c>
      <c r="V265" s="299">
        <v>29788</v>
      </c>
      <c r="AA265" t="s">
        <v>1754</v>
      </c>
      <c r="AB265" s="299">
        <v>29788</v>
      </c>
      <c r="AL265" s="676"/>
      <c r="AM265" s="669"/>
      <c r="AN265" s="670"/>
      <c r="AO265" s="670" t="s">
        <v>1757</v>
      </c>
      <c r="AP265" s="671">
        <v>27894</v>
      </c>
      <c r="AQ265" s="670"/>
      <c r="AR265" s="672"/>
      <c r="AS265" s="672"/>
      <c r="AT265" s="672"/>
      <c r="AU265" s="672"/>
      <c r="AV265" s="672"/>
      <c r="AW265" s="670"/>
    </row>
    <row r="266" spans="19:49" x14ac:dyDescent="0.35">
      <c r="U266" t="s">
        <v>1755</v>
      </c>
      <c r="V266" s="299">
        <v>29012</v>
      </c>
      <c r="AA266" t="s">
        <v>1755</v>
      </c>
      <c r="AB266" s="299">
        <v>29012</v>
      </c>
      <c r="AL266" s="676"/>
      <c r="AM266" s="669"/>
      <c r="AN266" s="670"/>
      <c r="AO266" s="670" t="s">
        <v>1758</v>
      </c>
      <c r="AP266" s="671">
        <v>29354</v>
      </c>
      <c r="AQ266" s="670"/>
      <c r="AR266" s="672"/>
      <c r="AS266" s="672"/>
      <c r="AT266" s="672"/>
      <c r="AU266" s="672"/>
      <c r="AV266" s="672"/>
      <c r="AW266" s="670"/>
    </row>
    <row r="267" spans="19:49" x14ac:dyDescent="0.35">
      <c r="U267" t="s">
        <v>1756</v>
      </c>
      <c r="V267" s="299">
        <v>29830</v>
      </c>
      <c r="AA267" t="s">
        <v>1756</v>
      </c>
      <c r="AB267" s="299">
        <v>29830</v>
      </c>
      <c r="AL267" s="676"/>
      <c r="AM267" s="669"/>
      <c r="AN267" s="670"/>
      <c r="AO267" s="670" t="s">
        <v>1759</v>
      </c>
      <c r="AP267" s="671">
        <v>29211</v>
      </c>
      <c r="AQ267" s="670"/>
      <c r="AR267" s="672"/>
      <c r="AS267" s="672"/>
      <c r="AT267" s="672"/>
      <c r="AU267" s="672"/>
      <c r="AV267" s="672"/>
      <c r="AW267" s="670"/>
    </row>
    <row r="268" spans="19:49" ht="57.6" x14ac:dyDescent="0.35">
      <c r="U268" t="s">
        <v>1757</v>
      </c>
      <c r="V268" s="299">
        <v>27894</v>
      </c>
      <c r="AA268" t="s">
        <v>1757</v>
      </c>
      <c r="AB268" s="299">
        <v>27894</v>
      </c>
      <c r="AL268" s="676"/>
      <c r="AM268" s="669" t="s">
        <v>1122</v>
      </c>
      <c r="AN268" s="670">
        <v>2005</v>
      </c>
      <c r="AO268" s="670" t="s">
        <v>1035</v>
      </c>
      <c r="AP268" s="671">
        <v>16240</v>
      </c>
      <c r="AQ268" s="670"/>
      <c r="AR268" s="270" t="str">
        <f>CONCATENATE(AO268&amp;", "&amp;AO269&amp;", "&amp;AO270&amp;", "&amp;AO271&amp;", "&amp;AO272&amp;", "&amp;AO273&amp;";")</f>
        <v>082350, 082414, 084327, 084328, 185808, 185809;</v>
      </c>
      <c r="AS268" s="270" t="str">
        <f>CONCATENATE(AO274&amp;", "&amp;AO275&amp;", "&amp;AO276&amp;", "&amp;AO277&amp;";")</f>
        <v>185914, 185915, 185916, 185917;</v>
      </c>
      <c r="AT268" s="270" t="str">
        <f>CONCATENATE(AO278&amp;", "&amp;AO279&amp;", "&amp;AO280&amp;", "&amp;AO281&amp;";")</f>
        <v>180170, 186237, 186238, 186239;</v>
      </c>
      <c r="AU268" s="270" t="str">
        <f>CONCATENATE(AO282&amp;", "&amp;AO283&amp;", "&amp;AO284&amp;";")</f>
        <v>180474, 180475, 180491;</v>
      </c>
      <c r="AV268" s="672"/>
      <c r="AW268" s="668" t="str">
        <f>AM268&amp;" --"&amp;IF(AR268="none;","","  BY2005: "&amp;AR268)&amp;IF(AS268="none;","","  BY2006: "&amp;AS268)&amp;IF(AT268="none;","","  BY2007: "&amp;AT268)&amp;IF(AU268="none;","","  BY2008: "&amp;AU268)</f>
        <v>H-Puntledge River H --  BY2005: 082350, 082414, 084327, 084328, 185808, 185809;  BY2006: 185914, 185915, 185916, 185917;  BY2007: 180170, 186237, 186238, 186239;  BY2008: 180474, 180475, 180491;</v>
      </c>
    </row>
    <row r="269" spans="19:49" x14ac:dyDescent="0.35">
      <c r="U269" t="s">
        <v>1758</v>
      </c>
      <c r="V269" s="299">
        <v>29354</v>
      </c>
      <c r="AA269" t="s">
        <v>1758</v>
      </c>
      <c r="AB269" s="299">
        <v>29354</v>
      </c>
      <c r="AL269" s="676"/>
      <c r="AM269" s="669"/>
      <c r="AN269" s="670"/>
      <c r="AO269" s="670" t="s">
        <v>1034</v>
      </c>
      <c r="AP269" s="671">
        <v>14648</v>
      </c>
      <c r="AQ269" s="670"/>
      <c r="AR269" s="672"/>
      <c r="AS269" s="672"/>
      <c r="AT269" s="672"/>
      <c r="AU269" s="672"/>
      <c r="AV269" s="672"/>
      <c r="AW269" s="670"/>
    </row>
    <row r="270" spans="19:49" x14ac:dyDescent="0.35">
      <c r="U270" t="s">
        <v>1759</v>
      </c>
      <c r="V270" s="299">
        <v>29211</v>
      </c>
      <c r="AA270" t="s">
        <v>1759</v>
      </c>
      <c r="AB270" s="299">
        <v>29211</v>
      </c>
      <c r="AL270" s="676"/>
      <c r="AM270" s="669"/>
      <c r="AN270" s="670"/>
      <c r="AO270" s="670" t="s">
        <v>1033</v>
      </c>
      <c r="AP270" s="671">
        <v>15033</v>
      </c>
      <c r="AQ270" s="670"/>
      <c r="AR270" s="672"/>
      <c r="AS270" s="672"/>
      <c r="AT270" s="672"/>
      <c r="AU270" s="672"/>
      <c r="AV270" s="672"/>
      <c r="AW270" s="670"/>
    </row>
    <row r="271" spans="19:49" x14ac:dyDescent="0.35">
      <c r="S271" t="s">
        <v>1122</v>
      </c>
      <c r="T271">
        <v>2005</v>
      </c>
      <c r="U271" t="s">
        <v>1035</v>
      </c>
      <c r="V271" s="299">
        <v>16240</v>
      </c>
      <c r="Y271" t="s">
        <v>1122</v>
      </c>
      <c r="Z271">
        <v>2005</v>
      </c>
      <c r="AA271" t="s">
        <v>1035</v>
      </c>
      <c r="AB271" s="299">
        <v>16240</v>
      </c>
      <c r="AL271" s="676"/>
      <c r="AM271" s="669"/>
      <c r="AN271" s="670"/>
      <c r="AO271" s="670" t="s">
        <v>1032</v>
      </c>
      <c r="AP271" s="671">
        <v>15123</v>
      </c>
      <c r="AQ271" s="670"/>
      <c r="AR271" s="672"/>
      <c r="AS271" s="270"/>
      <c r="AT271" s="672"/>
      <c r="AU271" s="672"/>
      <c r="AV271" s="672"/>
      <c r="AW271" s="670"/>
    </row>
    <row r="272" spans="19:49" x14ac:dyDescent="0.35">
      <c r="U272" t="s">
        <v>1034</v>
      </c>
      <c r="V272" s="299">
        <v>14648</v>
      </c>
      <c r="AA272" t="s">
        <v>1034</v>
      </c>
      <c r="AB272" s="299">
        <v>14648</v>
      </c>
      <c r="AL272" s="676"/>
      <c r="AM272" s="669"/>
      <c r="AN272" s="670"/>
      <c r="AO272" s="670" t="s">
        <v>2247</v>
      </c>
      <c r="AP272" s="671">
        <v>29367</v>
      </c>
      <c r="AQ272" s="670"/>
      <c r="AR272" s="672"/>
      <c r="AS272" s="672"/>
      <c r="AT272" s="672"/>
      <c r="AU272" s="672"/>
      <c r="AV272" s="672"/>
      <c r="AW272" s="670"/>
    </row>
    <row r="273" spans="18:52" x14ac:dyDescent="0.35">
      <c r="U273" t="s">
        <v>1033</v>
      </c>
      <c r="V273" s="299">
        <v>15033</v>
      </c>
      <c r="AA273" t="s">
        <v>1033</v>
      </c>
      <c r="AB273" s="299">
        <v>15033</v>
      </c>
      <c r="AL273" s="676"/>
      <c r="AM273" s="669"/>
      <c r="AN273" s="670"/>
      <c r="AO273" s="670" t="s">
        <v>2248</v>
      </c>
      <c r="AP273" s="671">
        <v>28850</v>
      </c>
      <c r="AQ273" s="670"/>
      <c r="AR273" s="672"/>
      <c r="AS273" s="672"/>
      <c r="AT273" s="672"/>
      <c r="AU273" s="672"/>
      <c r="AV273" s="672"/>
      <c r="AW273" s="670"/>
    </row>
    <row r="274" spans="18:52" x14ac:dyDescent="0.35">
      <c r="U274" t="s">
        <v>1032</v>
      </c>
      <c r="V274" s="299">
        <v>15123</v>
      </c>
      <c r="AA274" t="s">
        <v>1032</v>
      </c>
      <c r="AB274" s="299">
        <v>15123</v>
      </c>
      <c r="AL274" s="676"/>
      <c r="AM274" s="669"/>
      <c r="AN274" s="670">
        <v>2006</v>
      </c>
      <c r="AO274" s="670" t="s">
        <v>2255</v>
      </c>
      <c r="AP274" s="671">
        <v>22444</v>
      </c>
      <c r="AQ274" s="670"/>
      <c r="AR274" s="672"/>
      <c r="AS274" s="672"/>
      <c r="AT274" s="672"/>
      <c r="AU274" s="672"/>
      <c r="AV274" s="672"/>
      <c r="AW274" s="670"/>
    </row>
    <row r="275" spans="18:52" x14ac:dyDescent="0.35">
      <c r="U275" t="s">
        <v>2247</v>
      </c>
      <c r="V275" s="299">
        <v>29367</v>
      </c>
      <c r="AA275" t="s">
        <v>2247</v>
      </c>
      <c r="AB275" s="299">
        <v>29367</v>
      </c>
      <c r="AL275" s="676"/>
      <c r="AM275" s="669"/>
      <c r="AN275" s="670"/>
      <c r="AO275" s="670" t="s">
        <v>2246</v>
      </c>
      <c r="AP275" s="671">
        <v>22366</v>
      </c>
      <c r="AQ275" s="670"/>
      <c r="AR275" s="672"/>
      <c r="AS275" s="672"/>
      <c r="AT275" s="672"/>
      <c r="AU275" s="672"/>
      <c r="AV275" s="672"/>
      <c r="AW275" s="670"/>
    </row>
    <row r="276" spans="18:52" x14ac:dyDescent="0.35">
      <c r="U276" t="s">
        <v>2248</v>
      </c>
      <c r="V276" s="299">
        <v>28850</v>
      </c>
      <c r="AA276" t="s">
        <v>2248</v>
      </c>
      <c r="AB276" s="299">
        <v>28850</v>
      </c>
      <c r="AL276" s="676"/>
      <c r="AM276" s="669"/>
      <c r="AN276" s="670"/>
      <c r="AO276" s="670" t="s">
        <v>2254</v>
      </c>
      <c r="AP276" s="671">
        <v>22440</v>
      </c>
      <c r="AQ276" s="670"/>
      <c r="AR276" s="672"/>
      <c r="AS276" s="672"/>
      <c r="AT276" s="672"/>
      <c r="AU276" s="672"/>
      <c r="AV276" s="672"/>
      <c r="AW276" s="670"/>
    </row>
    <row r="277" spans="18:52" x14ac:dyDescent="0.35">
      <c r="T277">
        <v>2006</v>
      </c>
      <c r="U277" t="s">
        <v>2255</v>
      </c>
      <c r="V277" s="299">
        <v>22444</v>
      </c>
      <c r="Z277">
        <v>2006</v>
      </c>
      <c r="AA277" t="s">
        <v>2255</v>
      </c>
      <c r="AB277" s="299">
        <v>22444</v>
      </c>
      <c r="AL277" s="676"/>
      <c r="AM277" s="669"/>
      <c r="AN277" s="670"/>
      <c r="AO277" s="670" t="s">
        <v>2259</v>
      </c>
      <c r="AP277" s="671">
        <v>22580</v>
      </c>
      <c r="AQ277" s="670"/>
      <c r="AR277" s="672"/>
      <c r="AS277" s="672"/>
      <c r="AT277" s="672"/>
      <c r="AU277" s="672"/>
      <c r="AV277" s="672"/>
      <c r="AW277" s="670"/>
    </row>
    <row r="278" spans="18:52" x14ac:dyDescent="0.35">
      <c r="U278" t="s">
        <v>2246</v>
      </c>
      <c r="V278" s="299">
        <v>22366</v>
      </c>
      <c r="AA278" t="s">
        <v>2246</v>
      </c>
      <c r="AB278" s="299">
        <v>22366</v>
      </c>
      <c r="AL278" s="676"/>
      <c r="AM278" s="669"/>
      <c r="AN278" s="670">
        <v>2007</v>
      </c>
      <c r="AO278" s="670" t="s">
        <v>2263</v>
      </c>
      <c r="AP278" s="671">
        <v>29035</v>
      </c>
      <c r="AQ278" s="670"/>
      <c r="AR278" s="672"/>
      <c r="AS278" s="672"/>
      <c r="AT278" s="672"/>
      <c r="AU278" s="672"/>
      <c r="AV278" s="672"/>
      <c r="AW278" s="670"/>
    </row>
    <row r="279" spans="18:52" x14ac:dyDescent="0.35">
      <c r="U279" t="s">
        <v>2254</v>
      </c>
      <c r="V279" s="299">
        <v>22440</v>
      </c>
      <c r="AA279" t="s">
        <v>2254</v>
      </c>
      <c r="AB279" s="299">
        <v>22440</v>
      </c>
      <c r="AL279" s="676"/>
      <c r="AM279" s="669"/>
      <c r="AN279" s="670"/>
      <c r="AO279" s="670" t="s">
        <v>2249</v>
      </c>
      <c r="AP279" s="671">
        <v>29304</v>
      </c>
      <c r="AQ279" s="670"/>
      <c r="AR279" s="672"/>
      <c r="AS279" s="672"/>
      <c r="AT279" s="672"/>
      <c r="AU279" s="672"/>
      <c r="AV279" s="672"/>
      <c r="AW279" s="670"/>
    </row>
    <row r="280" spans="18:52" x14ac:dyDescent="0.35">
      <c r="U280" t="s">
        <v>2259</v>
      </c>
      <c r="V280" s="299">
        <v>22580</v>
      </c>
      <c r="AA280" t="s">
        <v>2259</v>
      </c>
      <c r="AB280" s="299">
        <v>22580</v>
      </c>
      <c r="AL280" s="676"/>
      <c r="AM280" s="669"/>
      <c r="AN280" s="670"/>
      <c r="AO280" s="670" t="s">
        <v>2261</v>
      </c>
      <c r="AP280" s="671">
        <v>30266</v>
      </c>
      <c r="AQ280" s="670"/>
      <c r="AR280" s="672"/>
      <c r="AS280" s="672"/>
      <c r="AT280" s="672"/>
      <c r="AU280" s="672"/>
      <c r="AV280" s="672"/>
      <c r="AW280" s="670"/>
    </row>
    <row r="281" spans="18:52" x14ac:dyDescent="0.35">
      <c r="T281">
        <v>2007</v>
      </c>
      <c r="U281" t="s">
        <v>2263</v>
      </c>
      <c r="V281" s="299">
        <v>29035</v>
      </c>
      <c r="Z281">
        <v>2007</v>
      </c>
      <c r="AA281" t="s">
        <v>2263</v>
      </c>
      <c r="AB281" s="299">
        <v>29035</v>
      </c>
      <c r="AL281" s="676"/>
      <c r="AM281" s="669"/>
      <c r="AN281" s="670"/>
      <c r="AO281" s="670" t="s">
        <v>2260</v>
      </c>
      <c r="AP281" s="671">
        <v>28452</v>
      </c>
      <c r="AQ281" s="670"/>
      <c r="AR281" s="672"/>
      <c r="AS281" s="672"/>
      <c r="AT281" s="672"/>
      <c r="AU281" s="672"/>
      <c r="AV281" s="672"/>
      <c r="AW281" s="670"/>
    </row>
    <row r="282" spans="18:52" x14ac:dyDescent="0.35">
      <c r="U282" t="s">
        <v>2249</v>
      </c>
      <c r="V282" s="299">
        <v>29304</v>
      </c>
      <c r="AA282" t="s">
        <v>2249</v>
      </c>
      <c r="AB282" s="299">
        <v>29304</v>
      </c>
      <c r="AL282" s="676"/>
      <c r="AM282" s="669"/>
      <c r="AN282" s="670">
        <v>2008</v>
      </c>
      <c r="AO282" s="670" t="s">
        <v>1712</v>
      </c>
      <c r="AP282" s="671">
        <v>39304</v>
      </c>
      <c r="AQ282" s="670"/>
      <c r="AR282" s="672"/>
      <c r="AS282" s="672"/>
      <c r="AT282" s="672"/>
      <c r="AU282" s="672"/>
      <c r="AV282" s="672"/>
      <c r="AW282" s="670"/>
    </row>
    <row r="283" spans="18:52" x14ac:dyDescent="0.35">
      <c r="U283" t="s">
        <v>2261</v>
      </c>
      <c r="V283" s="299">
        <v>30266</v>
      </c>
      <c r="AA283" t="s">
        <v>2261</v>
      </c>
      <c r="AB283" s="299">
        <v>30266</v>
      </c>
      <c r="AL283" s="676"/>
      <c r="AM283" s="669"/>
      <c r="AN283" s="670"/>
      <c r="AO283" s="670" t="s">
        <v>1715</v>
      </c>
      <c r="AP283" s="671">
        <v>39375</v>
      </c>
      <c r="AQ283" s="670"/>
      <c r="AR283" s="672"/>
      <c r="AS283" s="672"/>
      <c r="AT283" s="672"/>
      <c r="AU283" s="672"/>
      <c r="AV283" s="672"/>
      <c r="AW283" s="670"/>
    </row>
    <row r="284" spans="18:52" x14ac:dyDescent="0.35">
      <c r="U284" t="s">
        <v>2260</v>
      </c>
      <c r="V284" s="299">
        <v>28452</v>
      </c>
      <c r="AA284" t="s">
        <v>2260</v>
      </c>
      <c r="AB284" s="299">
        <v>28452</v>
      </c>
      <c r="AL284" s="673"/>
      <c r="AM284" s="669"/>
      <c r="AN284" s="670"/>
      <c r="AO284" s="670" t="s">
        <v>1727</v>
      </c>
      <c r="AP284" s="671">
        <v>48834</v>
      </c>
      <c r="AQ284" s="670"/>
      <c r="AR284" s="672"/>
      <c r="AS284" s="672"/>
      <c r="AT284" s="672"/>
      <c r="AU284" s="672"/>
      <c r="AV284" s="672"/>
      <c r="AW284" s="670"/>
    </row>
    <row r="285" spans="18:52" x14ac:dyDescent="0.35">
      <c r="T285">
        <v>2008</v>
      </c>
      <c r="U285" t="s">
        <v>1712</v>
      </c>
      <c r="V285" s="299">
        <v>39304</v>
      </c>
      <c r="Z285">
        <v>2008</v>
      </c>
      <c r="AA285" t="s">
        <v>1712</v>
      </c>
      <c r="AB285" s="299">
        <v>39304</v>
      </c>
      <c r="AL285" s="674" t="s">
        <v>2695</v>
      </c>
      <c r="AM285" s="674"/>
      <c r="AN285" s="674"/>
      <c r="AO285" s="674"/>
      <c r="AP285" s="675">
        <v>2977113</v>
      </c>
      <c r="AQ285" s="674"/>
      <c r="AR285" s="674"/>
      <c r="AS285" s="674"/>
      <c r="AT285" s="674"/>
      <c r="AU285" s="674"/>
      <c r="AV285" s="674"/>
      <c r="AW285" s="674"/>
      <c r="AX285" s="678"/>
    </row>
    <row r="286" spans="18:52" ht="43.2" x14ac:dyDescent="0.35">
      <c r="U286" t="s">
        <v>1715</v>
      </c>
      <c r="V286" s="299">
        <v>39375</v>
      </c>
      <c r="AA286" t="s">
        <v>1715</v>
      </c>
      <c r="AB286" s="299">
        <v>39375</v>
      </c>
      <c r="AL286" s="676" t="s">
        <v>553</v>
      </c>
      <c r="AM286" s="669" t="s">
        <v>8926</v>
      </c>
      <c r="AN286" s="670">
        <v>2005</v>
      </c>
      <c r="AO286" s="670" t="s">
        <v>2205</v>
      </c>
      <c r="AP286" s="671">
        <v>51864</v>
      </c>
      <c r="AQ286" s="670"/>
      <c r="AR286" s="270" t="str">
        <f>CONCATENATE(AO286&amp;";")</f>
        <v>632987;</v>
      </c>
      <c r="AS286" s="270" t="str">
        <f>CONCATENATE(AO287&amp;";")</f>
        <v>633492;</v>
      </c>
      <c r="AT286" s="270" t="str">
        <f>CONCATENATE(AO288&amp;";")</f>
        <v>633979;</v>
      </c>
      <c r="AU286" s="270" t="str">
        <f>CONCATENATE(AO289&amp;";")</f>
        <v>634186;</v>
      </c>
      <c r="AV286" s="672" t="s">
        <v>553</v>
      </c>
      <c r="AW286" s="668" t="str">
        <f>AM286&amp;" --"&amp;IF(AR286="none;","","  BY2005: "&amp;AR286)&amp;IF(AS286="none;","","  BY2006: "&amp;AS286)&amp;IF(AT286="none;","","  BY2007: "&amp;AT286)&amp;IF(AU286="none;","","  BY2008: "&amp;AU286)</f>
        <v>Lewis R (Wild Brood) --  BY2005: 632987;  BY2006: 633492;  BY2007: 633979;  BY2008: 634186;</v>
      </c>
      <c r="AX286" s="668" t="str">
        <f>AW286</f>
        <v>Lewis R (Wild Brood) --  BY2005: 632987;  BY2006: 633492;  BY2007: 633979;  BY2008: 634186;</v>
      </c>
      <c r="AY286" s="670" t="str">
        <f>"[total release: "&amp;TEXT(VLOOKUP(AV286&amp;" Total",AL$2:AP$613,5,FALSE),"#,###")&amp;"]"</f>
        <v>[total release: 230,686]</v>
      </c>
      <c r="AZ286" s="668" t="str">
        <f>AX286&amp;CHAR(10)&amp;AY286</f>
        <v>Lewis R (Wild Brood) --  BY2005: 632987;  BY2006: 633492;  BY2007: 633979;  BY2008: 634186;
[total release: 230,686]</v>
      </c>
    </row>
    <row r="287" spans="18:52" x14ac:dyDescent="0.35">
      <c r="U287" t="s">
        <v>1727</v>
      </c>
      <c r="V287" s="299">
        <v>48834</v>
      </c>
      <c r="AA287" t="s">
        <v>1727</v>
      </c>
      <c r="AB287" s="299">
        <v>48834</v>
      </c>
      <c r="AL287" s="676"/>
      <c r="AM287" s="669"/>
      <c r="AN287" s="670">
        <v>2006</v>
      </c>
      <c r="AO287" s="670" t="s">
        <v>2204</v>
      </c>
      <c r="AP287" s="671">
        <v>26122</v>
      </c>
      <c r="AQ287" s="670"/>
      <c r="AR287" s="672"/>
      <c r="AS287" s="672"/>
      <c r="AT287" s="672"/>
      <c r="AU287" s="672"/>
      <c r="AV287" s="672"/>
      <c r="AW287" s="670"/>
    </row>
    <row r="288" spans="18:52" x14ac:dyDescent="0.35">
      <c r="R288" t="s">
        <v>2695</v>
      </c>
      <c r="V288" s="299">
        <v>2977113</v>
      </c>
      <c r="X288" t="s">
        <v>2695</v>
      </c>
      <c r="AB288" s="299">
        <v>2977113</v>
      </c>
      <c r="AL288" s="676"/>
      <c r="AM288" s="669"/>
      <c r="AN288" s="670"/>
      <c r="AO288" s="670" t="s">
        <v>2203</v>
      </c>
      <c r="AP288" s="671">
        <v>51507</v>
      </c>
      <c r="AQ288" s="670"/>
      <c r="AR288" s="672"/>
      <c r="AS288" s="672"/>
      <c r="AT288" s="672"/>
      <c r="AU288" s="672"/>
      <c r="AV288" s="672"/>
      <c r="AW288" s="670"/>
    </row>
    <row r="289" spans="18:52" x14ac:dyDescent="0.35">
      <c r="R289" t="s">
        <v>553</v>
      </c>
      <c r="S289" t="s">
        <v>47</v>
      </c>
      <c r="T289">
        <v>2005</v>
      </c>
      <c r="U289" t="s">
        <v>2205</v>
      </c>
      <c r="V289" s="299">
        <v>51864</v>
      </c>
      <c r="X289" t="s">
        <v>553</v>
      </c>
      <c r="Y289" t="s">
        <v>47</v>
      </c>
      <c r="Z289">
        <v>2005</v>
      </c>
      <c r="AA289" t="s">
        <v>2205</v>
      </c>
      <c r="AB289" s="299">
        <v>51864</v>
      </c>
      <c r="AL289" s="676"/>
      <c r="AM289" s="669"/>
      <c r="AN289" s="670">
        <v>2007</v>
      </c>
      <c r="AO289" s="670" t="s">
        <v>2206</v>
      </c>
      <c r="AP289" s="671">
        <v>54717</v>
      </c>
      <c r="AQ289" s="670"/>
      <c r="AR289" s="672"/>
      <c r="AS289" s="672"/>
      <c r="AT289" s="672"/>
      <c r="AU289" s="672"/>
      <c r="AV289" s="672"/>
      <c r="AW289" s="670"/>
    </row>
    <row r="290" spans="18:52" x14ac:dyDescent="0.35">
      <c r="T290">
        <v>2006</v>
      </c>
      <c r="U290" t="s">
        <v>2204</v>
      </c>
      <c r="V290" s="299">
        <v>26122</v>
      </c>
      <c r="Z290">
        <v>2006</v>
      </c>
      <c r="AA290" t="s">
        <v>2204</v>
      </c>
      <c r="AB290" s="299">
        <v>26122</v>
      </c>
      <c r="AL290" s="673"/>
      <c r="AM290" s="669"/>
      <c r="AN290" s="670">
        <v>2008</v>
      </c>
      <c r="AO290" s="670" t="s">
        <v>2651</v>
      </c>
      <c r="AP290" s="671">
        <v>46476</v>
      </c>
      <c r="AQ290" s="670"/>
      <c r="AR290" s="672"/>
      <c r="AS290" s="672"/>
      <c r="AT290" s="672"/>
      <c r="AU290" s="672"/>
      <c r="AV290" s="672"/>
      <c r="AW290" s="670"/>
    </row>
    <row r="291" spans="18:52" x14ac:dyDescent="0.35">
      <c r="U291" t="s">
        <v>2203</v>
      </c>
      <c r="V291" s="299">
        <v>51507</v>
      </c>
      <c r="AA291" t="s">
        <v>2203</v>
      </c>
      <c r="AB291" s="299">
        <v>51507</v>
      </c>
      <c r="AL291" s="674" t="s">
        <v>2696</v>
      </c>
      <c r="AM291" s="674"/>
      <c r="AN291" s="674"/>
      <c r="AO291" s="674"/>
      <c r="AP291" s="675">
        <v>230686</v>
      </c>
      <c r="AQ291" s="674"/>
      <c r="AR291" s="674"/>
      <c r="AS291" s="674"/>
      <c r="AT291" s="674"/>
      <c r="AU291" s="674"/>
      <c r="AV291" s="674"/>
      <c r="AW291" s="674"/>
      <c r="AX291" s="678"/>
    </row>
    <row r="292" spans="18:52" ht="43.2" x14ac:dyDescent="0.35">
      <c r="T292">
        <v>2007</v>
      </c>
      <c r="U292" t="s">
        <v>2206</v>
      </c>
      <c r="V292" s="299">
        <v>54717</v>
      </c>
      <c r="Z292">
        <v>2007</v>
      </c>
      <c r="AA292" t="s">
        <v>2206</v>
      </c>
      <c r="AB292" s="299">
        <v>54717</v>
      </c>
      <c r="AL292" s="676" t="s">
        <v>1022</v>
      </c>
      <c r="AM292" s="669" t="s">
        <v>1009</v>
      </c>
      <c r="AN292" s="670">
        <v>2005</v>
      </c>
      <c r="AO292" s="670" t="s">
        <v>1000</v>
      </c>
      <c r="AP292" s="671">
        <v>189177</v>
      </c>
      <c r="AQ292" s="670"/>
      <c r="AR292" s="270" t="str">
        <f>CONCATENATE(AO292&amp;";")</f>
        <v>094343;</v>
      </c>
      <c r="AS292" s="270" t="str">
        <f>CONCATENATE(AO293&amp;";")</f>
        <v>094643;</v>
      </c>
      <c r="AT292" s="270" t="str">
        <f>CONCATENATE(AO294&amp;", "&amp;AO295&amp;";")</f>
        <v>090157, 090165;</v>
      </c>
      <c r="AU292" s="270" t="str">
        <f>CONCATENATE(AO296&amp;";")</f>
        <v>093938;</v>
      </c>
      <c r="AV292" s="672" t="s">
        <v>1022</v>
      </c>
      <c r="AW292" s="668" t="str">
        <f>AM292&amp;" --"&amp;IF(AR292="none;","","  BY2005: "&amp;AR292)&amp;IF(AS292="none;","","  BY2006: "&amp;AS292)&amp;IF(AT292="none;","","  BY2007: "&amp;AT292)&amp;IF(AU292="none;","","  BY2008: "&amp;AU292)</f>
        <v>ELK R HATCHERY --  BY2005: 094343;  BY2006: 094643;  BY2007: 090157, 090165;  BY2008: 093938;</v>
      </c>
      <c r="AX292" s="668" t="str">
        <f>AW292</f>
        <v>ELK R HATCHERY --  BY2005: 094343;  BY2006: 094643;  BY2007: 090157, 090165;  BY2008: 093938;</v>
      </c>
      <c r="AY292" s="670" t="str">
        <f>"[total release: "&amp;TEXT(VLOOKUP(AV292&amp;" Total",AL$2:AP$613,5,FALSE),"#,###")&amp;"]"</f>
        <v>[total release: 347,449]</v>
      </c>
      <c r="AZ292" s="668" t="str">
        <f>AX292&amp;CHAR(10)&amp;AY292</f>
        <v>ELK R HATCHERY --  BY2005: 094343;  BY2006: 094643;  BY2007: 090157, 090165;  BY2008: 093938;
[total release: 347,449]</v>
      </c>
    </row>
    <row r="293" spans="18:52" x14ac:dyDescent="0.35">
      <c r="T293">
        <v>2008</v>
      </c>
      <c r="U293" t="s">
        <v>2651</v>
      </c>
      <c r="V293" s="299">
        <v>46476</v>
      </c>
      <c r="Z293">
        <v>2008</v>
      </c>
      <c r="AA293" t="s">
        <v>2651</v>
      </c>
      <c r="AB293" s="299">
        <v>46476</v>
      </c>
      <c r="AL293" s="676"/>
      <c r="AM293" s="669"/>
      <c r="AN293" s="670">
        <v>2006</v>
      </c>
      <c r="AO293" s="670" t="s">
        <v>1003</v>
      </c>
      <c r="AP293" s="671">
        <v>78068</v>
      </c>
      <c r="AQ293" s="670"/>
      <c r="AR293" s="672"/>
      <c r="AS293" s="672"/>
      <c r="AT293" s="672"/>
      <c r="AU293" s="672"/>
      <c r="AV293" s="672"/>
      <c r="AW293" s="670"/>
    </row>
    <row r="294" spans="18:52" x14ac:dyDescent="0.35">
      <c r="R294" t="s">
        <v>2696</v>
      </c>
      <c r="V294" s="299">
        <v>230686</v>
      </c>
      <c r="X294" t="s">
        <v>2696</v>
      </c>
      <c r="AB294" s="299">
        <v>230686</v>
      </c>
      <c r="AL294" s="676"/>
      <c r="AM294" s="669"/>
      <c r="AN294" s="670">
        <v>2007</v>
      </c>
      <c r="AO294" s="670" t="s">
        <v>998</v>
      </c>
      <c r="AP294" s="671">
        <v>25928</v>
      </c>
      <c r="AQ294" s="670"/>
      <c r="AR294" s="672"/>
      <c r="AS294" s="672"/>
      <c r="AT294" s="672"/>
      <c r="AU294" s="672"/>
      <c r="AV294" s="672"/>
      <c r="AW294" s="670"/>
    </row>
    <row r="295" spans="18:52" x14ac:dyDescent="0.35">
      <c r="R295" t="s">
        <v>1022</v>
      </c>
      <c r="S295" t="s">
        <v>1009</v>
      </c>
      <c r="T295">
        <v>2005</v>
      </c>
      <c r="U295" t="s">
        <v>1000</v>
      </c>
      <c r="V295" s="299">
        <v>189177</v>
      </c>
      <c r="X295" t="s">
        <v>1022</v>
      </c>
      <c r="Y295" t="s">
        <v>1009</v>
      </c>
      <c r="Z295">
        <v>2005</v>
      </c>
      <c r="AA295" t="s">
        <v>1000</v>
      </c>
      <c r="AB295" s="299">
        <v>189177</v>
      </c>
      <c r="AL295" s="676"/>
      <c r="AM295" s="669"/>
      <c r="AN295" s="670"/>
      <c r="AO295" s="670" t="s">
        <v>999</v>
      </c>
      <c r="AP295" s="671">
        <v>27094</v>
      </c>
      <c r="AQ295" s="670"/>
      <c r="AR295" s="672"/>
      <c r="AS295" s="672"/>
      <c r="AT295" s="672"/>
      <c r="AU295" s="672"/>
      <c r="AV295" s="672"/>
      <c r="AW295" s="670"/>
    </row>
    <row r="296" spans="18:52" x14ac:dyDescent="0.35">
      <c r="T296">
        <v>2006</v>
      </c>
      <c r="U296" t="s">
        <v>1003</v>
      </c>
      <c r="V296" s="299">
        <v>78068</v>
      </c>
      <c r="Z296">
        <v>2006</v>
      </c>
      <c r="AA296" t="s">
        <v>1003</v>
      </c>
      <c r="AB296" s="299">
        <v>78068</v>
      </c>
      <c r="AL296" s="676"/>
      <c r="AM296" s="669"/>
      <c r="AN296" s="670">
        <v>2008</v>
      </c>
      <c r="AO296" s="670" t="s">
        <v>1658</v>
      </c>
      <c r="AP296" s="671">
        <v>27182</v>
      </c>
      <c r="AQ296" s="670"/>
      <c r="AR296" s="672"/>
      <c r="AS296" s="672"/>
      <c r="AT296" s="672"/>
      <c r="AU296" s="672"/>
      <c r="AV296" s="672"/>
      <c r="AW296" s="670"/>
    </row>
    <row r="297" spans="18:52" x14ac:dyDescent="0.35">
      <c r="T297">
        <v>2007</v>
      </c>
      <c r="U297" t="s">
        <v>998</v>
      </c>
      <c r="V297" s="299">
        <v>25928</v>
      </c>
      <c r="Z297">
        <v>2007</v>
      </c>
      <c r="AA297" t="s">
        <v>998</v>
      </c>
      <c r="AB297" s="299">
        <v>25928</v>
      </c>
      <c r="AL297" s="674" t="s">
        <v>2697</v>
      </c>
      <c r="AM297" s="674"/>
      <c r="AN297" s="674"/>
      <c r="AO297" s="674"/>
      <c r="AP297" s="675">
        <f>SUM(AP292:AP296)</f>
        <v>347449</v>
      </c>
      <c r="AQ297" s="674"/>
      <c r="AR297" s="674"/>
      <c r="AS297" s="674"/>
      <c r="AT297" s="674"/>
      <c r="AU297" s="674"/>
      <c r="AV297" s="674"/>
      <c r="AW297" s="674"/>
      <c r="AX297" s="678"/>
    </row>
    <row r="298" spans="18:52" ht="43.2" x14ac:dyDescent="0.35">
      <c r="U298" t="s">
        <v>999</v>
      </c>
      <c r="V298" s="299">
        <v>27094</v>
      </c>
      <c r="AA298" t="s">
        <v>999</v>
      </c>
      <c r="AB298" s="299">
        <v>27094</v>
      </c>
      <c r="AL298" s="676" t="s">
        <v>1021</v>
      </c>
      <c r="AM298" s="669" t="s">
        <v>1017</v>
      </c>
      <c r="AN298" s="670">
        <v>2005</v>
      </c>
      <c r="AO298" s="670" t="s">
        <v>1001</v>
      </c>
      <c r="AP298" s="671">
        <v>208080</v>
      </c>
      <c r="AQ298" s="670"/>
      <c r="AR298" s="270" t="str">
        <f>CONCATENATE(AO298&amp;";")</f>
        <v>094428;</v>
      </c>
      <c r="AS298" s="270" t="str">
        <f>CONCATENATE(AO299&amp;";")</f>
        <v>094525;</v>
      </c>
      <c r="AT298" s="270" t="str">
        <f>CONCATENATE(AO300&amp;";")</f>
        <v>094645;</v>
      </c>
      <c r="AU298" s="270" t="str">
        <f>CONCATENATE(AO301&amp;";")</f>
        <v>094701;</v>
      </c>
      <c r="AV298" s="672" t="s">
        <v>1021</v>
      </c>
      <c r="AW298" s="668" t="str">
        <f>AM298&amp;" --"&amp;IF(AR298="none;","","  BY2005: "&amp;AR298)&amp;IF(AS298="none;","","  BY2006: "&amp;AS298)&amp;IF(AT298="none;","","  BY2007: "&amp;AT298)&amp;IF(AU298="none;","","  BY2008: "&amp;AU298)</f>
        <v>SALMON R HATCHERY --  BY2005: 094428;  BY2006: 094525;  BY2007: 094645;  BY2008: 094701;</v>
      </c>
      <c r="AX298" s="668" t="str">
        <f>AW298</f>
        <v>SALMON R HATCHERY --  BY2005: 094428;  BY2006: 094525;  BY2007: 094645;  BY2008: 094701;</v>
      </c>
      <c r="AY298" s="670" t="str">
        <f>"[total release: "&amp;TEXT(VLOOKUP(AV298&amp;" Total",AL$2:AP$613,5,FALSE),"#,###")&amp;"]"</f>
        <v>[total release: 778,136]</v>
      </c>
      <c r="AZ298" s="668" t="str">
        <f>AX298&amp;CHAR(10)&amp;AY298</f>
        <v>SALMON R HATCHERY --  BY2005: 094428;  BY2006: 094525;  BY2007: 094645;  BY2008: 094701;
[total release: 778,136]</v>
      </c>
    </row>
    <row r="299" spans="18:52" x14ac:dyDescent="0.35">
      <c r="T299">
        <v>2008</v>
      </c>
      <c r="U299" t="s">
        <v>1658</v>
      </c>
      <c r="V299" s="299">
        <v>27182</v>
      </c>
      <c r="Z299">
        <v>2008</v>
      </c>
      <c r="AA299" t="s">
        <v>1658</v>
      </c>
      <c r="AB299" s="299">
        <v>27182</v>
      </c>
      <c r="AL299" s="676"/>
      <c r="AM299" s="669"/>
      <c r="AN299" s="670">
        <v>2006</v>
      </c>
      <c r="AO299" s="670" t="s">
        <v>1002</v>
      </c>
      <c r="AP299" s="671">
        <v>207362</v>
      </c>
      <c r="AQ299" s="670"/>
      <c r="AR299" s="672"/>
      <c r="AS299" s="672"/>
      <c r="AT299" s="672"/>
      <c r="AU299" s="672"/>
      <c r="AV299" s="672"/>
      <c r="AW299" s="670"/>
    </row>
    <row r="300" spans="18:52" x14ac:dyDescent="0.35">
      <c r="S300" t="s">
        <v>1017</v>
      </c>
      <c r="T300">
        <v>2005</v>
      </c>
      <c r="U300" t="s">
        <v>1001</v>
      </c>
      <c r="V300" s="299">
        <v>208080</v>
      </c>
      <c r="Y300" t="s">
        <v>1017</v>
      </c>
      <c r="Z300">
        <v>2005</v>
      </c>
      <c r="AA300" t="s">
        <v>1001</v>
      </c>
      <c r="AB300" s="299">
        <v>208080</v>
      </c>
      <c r="AL300" s="676"/>
      <c r="AM300" s="669"/>
      <c r="AN300" s="670">
        <v>2007</v>
      </c>
      <c r="AO300" s="670" t="s">
        <v>1004</v>
      </c>
      <c r="AP300" s="671">
        <v>205216</v>
      </c>
      <c r="AQ300" s="670"/>
      <c r="AR300" s="672"/>
      <c r="AS300" s="672"/>
      <c r="AT300" s="672"/>
      <c r="AU300" s="672"/>
      <c r="AV300" s="672"/>
      <c r="AW300" s="670"/>
    </row>
    <row r="301" spans="18:52" x14ac:dyDescent="0.35">
      <c r="T301">
        <v>2006</v>
      </c>
      <c r="U301" t="s">
        <v>1002</v>
      </c>
      <c r="V301" s="299">
        <v>207362</v>
      </c>
      <c r="Z301">
        <v>2006</v>
      </c>
      <c r="AA301" t="s">
        <v>1002</v>
      </c>
      <c r="AB301" s="299">
        <v>207362</v>
      </c>
      <c r="AL301" s="673"/>
      <c r="AM301" s="669"/>
      <c r="AN301" s="670">
        <v>2008</v>
      </c>
      <c r="AO301" s="670" t="s">
        <v>1664</v>
      </c>
      <c r="AP301" s="671">
        <v>157478</v>
      </c>
      <c r="AQ301" s="670"/>
      <c r="AR301" s="672"/>
      <c r="AS301" s="672"/>
      <c r="AT301" s="672"/>
      <c r="AU301" s="672"/>
      <c r="AV301" s="672"/>
      <c r="AW301" s="670"/>
    </row>
    <row r="302" spans="18:52" x14ac:dyDescent="0.35">
      <c r="T302">
        <v>2007</v>
      </c>
      <c r="U302" t="s">
        <v>1004</v>
      </c>
      <c r="V302" s="299">
        <v>205216</v>
      </c>
      <c r="Z302">
        <v>2007</v>
      </c>
      <c r="AA302" t="s">
        <v>1004</v>
      </c>
      <c r="AB302" s="299">
        <v>205216</v>
      </c>
      <c r="AL302" s="674" t="s">
        <v>2725</v>
      </c>
      <c r="AM302" s="674"/>
      <c r="AN302" s="674"/>
      <c r="AO302" s="674"/>
      <c r="AP302" s="675">
        <f>SUM(AP298:AP301)</f>
        <v>778136</v>
      </c>
      <c r="AQ302" s="674"/>
      <c r="AR302" s="674"/>
      <c r="AS302" s="674"/>
      <c r="AT302" s="674"/>
      <c r="AU302" s="674"/>
      <c r="AV302" s="674"/>
      <c r="AW302" s="674"/>
      <c r="AX302" s="678"/>
    </row>
    <row r="303" spans="18:52" ht="86.4" x14ac:dyDescent="0.35">
      <c r="T303">
        <v>2008</v>
      </c>
      <c r="U303" t="s">
        <v>1664</v>
      </c>
      <c r="V303" s="299">
        <v>157478</v>
      </c>
      <c r="Z303">
        <v>2008</v>
      </c>
      <c r="AA303" t="s">
        <v>1664</v>
      </c>
      <c r="AB303" s="299">
        <v>157478</v>
      </c>
      <c r="AL303" s="676" t="s">
        <v>232</v>
      </c>
      <c r="AM303" s="669" t="s">
        <v>280</v>
      </c>
      <c r="AN303" s="670">
        <v>2005</v>
      </c>
      <c r="AO303" s="670" t="s">
        <v>2142</v>
      </c>
      <c r="AP303" s="671">
        <v>136519</v>
      </c>
      <c r="AQ303" s="670"/>
      <c r="AR303" s="270" t="str">
        <f>CONCATENATE(AO303&amp;";")</f>
        <v>633285;</v>
      </c>
      <c r="AS303" s="270" t="str">
        <f>CONCATENATE(AO304&amp;";")</f>
        <v>633579;</v>
      </c>
      <c r="AT303" s="270" t="str">
        <f>CONCATENATE(AO305&amp;";")</f>
        <v>210790;</v>
      </c>
      <c r="AU303" s="270" t="str">
        <f>CONCATENATE(AO306&amp;";")</f>
        <v>210822;</v>
      </c>
      <c r="AV303" s="672" t="s">
        <v>232</v>
      </c>
      <c r="AW303" s="668" t="str">
        <f>AM303&amp;" --"&amp;IF(AR303="none;","","  BY2005: "&amp;AR303)&amp;IF(AS303="none;","","  BY2006: "&amp;AS303)&amp;IF(AT303="none;","","  BY2007: "&amp;AT303)&amp;IF(AU303="none;","","  BY2008: "&amp;AU303)</f>
        <v>GROVERS CR HATCHERY --  BY2005: 633285;  BY2006: 633579;  BY2007: 210790;  BY2008: 210822;</v>
      </c>
      <c r="AX303" s="668" t="str">
        <f>AW303&amp;"   "&amp;AW307&amp;"   "&amp;AW309&amp;"   "&amp;AW313</f>
        <v>GROVERS CR HATCHERY --  BY2005: 633285;  BY2006: 633579;  BY2007: 210790;  BY2008: 210822;   ISSAQUAH HATCHERY --  BY2005: 633383;  BY2006: 633885;   SOOS CREEK HATCHERY --  BY2005: 633372;  BY2006: 633882;  BY2007: 634286;  BY2008: 634864;   VOIGHTS CR HATCHERY --  BY2005: 633375;  BY2006: 633889;  BY2007: 634284;</v>
      </c>
      <c r="AY303" s="670" t="str">
        <f>"[total release: "&amp;TEXT(VLOOKUP(AV303&amp;" Total",AL$2:AP$613,5,FALSE),"#,###")&amp;"]"</f>
        <v>[total release: 2,472,783]</v>
      </c>
      <c r="AZ303" s="668" t="str">
        <f>AX303&amp;CHAR(10)&amp;AY303</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304" spans="18:52" x14ac:dyDescent="0.35">
      <c r="R304" t="s">
        <v>2697</v>
      </c>
      <c r="V304" s="299">
        <v>1125585</v>
      </c>
      <c r="X304" t="s">
        <v>2697</v>
      </c>
      <c r="AB304" s="299">
        <v>1125585</v>
      </c>
      <c r="AL304" s="676"/>
      <c r="AM304" s="669"/>
      <c r="AN304" s="670">
        <v>2006</v>
      </c>
      <c r="AO304" s="670" t="s">
        <v>2144</v>
      </c>
      <c r="AP304" s="671">
        <v>185975</v>
      </c>
      <c r="AQ304" s="670"/>
      <c r="AR304" s="672"/>
      <c r="AS304" s="672"/>
      <c r="AT304" s="672"/>
      <c r="AU304" s="672"/>
      <c r="AV304" s="672"/>
      <c r="AW304" s="670"/>
    </row>
    <row r="305" spans="18:52" x14ac:dyDescent="0.35">
      <c r="R305" t="s">
        <v>232</v>
      </c>
      <c r="S305" t="s">
        <v>280</v>
      </c>
      <c r="T305">
        <v>2005</v>
      </c>
      <c r="U305" t="s">
        <v>2142</v>
      </c>
      <c r="V305" s="299">
        <v>136519</v>
      </c>
      <c r="X305" t="s">
        <v>232</v>
      </c>
      <c r="Y305" t="s">
        <v>280</v>
      </c>
      <c r="Z305">
        <v>2005</v>
      </c>
      <c r="AA305" t="s">
        <v>2142</v>
      </c>
      <c r="AB305" s="299">
        <v>136519</v>
      </c>
      <c r="AL305" s="676"/>
      <c r="AM305" s="669"/>
      <c r="AN305" s="670">
        <v>2007</v>
      </c>
      <c r="AO305" s="670" t="s">
        <v>2146</v>
      </c>
      <c r="AP305" s="671">
        <v>199251</v>
      </c>
      <c r="AQ305" s="670"/>
      <c r="AR305" s="672"/>
      <c r="AS305" s="672"/>
      <c r="AT305" s="672"/>
      <c r="AU305" s="672"/>
      <c r="AV305" s="672"/>
      <c r="AW305" s="670"/>
    </row>
    <row r="306" spans="18:52" x14ac:dyDescent="0.35">
      <c r="T306">
        <v>2006</v>
      </c>
      <c r="U306" t="s">
        <v>2144</v>
      </c>
      <c r="V306" s="299">
        <v>185975</v>
      </c>
      <c r="Z306">
        <v>2006</v>
      </c>
      <c r="AA306" t="s">
        <v>2144</v>
      </c>
      <c r="AB306" s="299">
        <v>185975</v>
      </c>
      <c r="AL306" s="676"/>
      <c r="AM306" s="669"/>
      <c r="AN306" s="670">
        <v>2008</v>
      </c>
      <c r="AO306" s="670" t="s">
        <v>1760</v>
      </c>
      <c r="AP306" s="671">
        <v>186978</v>
      </c>
      <c r="AQ306" s="670"/>
      <c r="AR306" s="672"/>
      <c r="AS306" s="672"/>
      <c r="AT306" s="672"/>
      <c r="AU306" s="672"/>
      <c r="AV306" s="672"/>
      <c r="AW306" s="670"/>
    </row>
    <row r="307" spans="18:52" ht="28.8" x14ac:dyDescent="0.35">
      <c r="T307">
        <v>2007</v>
      </c>
      <c r="U307" t="s">
        <v>2146</v>
      </c>
      <c r="V307" s="299">
        <v>199251</v>
      </c>
      <c r="Z307">
        <v>2007</v>
      </c>
      <c r="AA307" t="s">
        <v>2146</v>
      </c>
      <c r="AB307" s="299">
        <v>199251</v>
      </c>
      <c r="AL307" s="676"/>
      <c r="AM307" s="669" t="s">
        <v>267</v>
      </c>
      <c r="AN307" s="670">
        <v>2005</v>
      </c>
      <c r="AO307" s="670" t="s">
        <v>2184</v>
      </c>
      <c r="AP307" s="671">
        <v>199341</v>
      </c>
      <c r="AQ307" s="670"/>
      <c r="AR307" s="270" t="str">
        <f>CONCATENATE(AO307&amp;";")</f>
        <v>633383;</v>
      </c>
      <c r="AS307" s="270" t="str">
        <f>CONCATENATE(AO308&amp;";")</f>
        <v>633885;</v>
      </c>
      <c r="AT307" s="677" t="s">
        <v>2721</v>
      </c>
      <c r="AU307" s="677" t="s">
        <v>2721</v>
      </c>
      <c r="AV307" s="672"/>
      <c r="AW307" s="668" t="str">
        <f>AM307&amp;" --"&amp;IF(AR307="none;","","  BY2005: "&amp;AR307)&amp;IF(AS307="none;","","  BY2006: "&amp;AS307)&amp;IF(AT307="none;","","  BY2007: "&amp;AT307)&amp;IF(AU307="none;","","  BY2008: "&amp;AU307)</f>
        <v>ISSAQUAH HATCHERY --  BY2005: 633383;  BY2006: 633885;</v>
      </c>
    </row>
    <row r="308" spans="18:52" x14ac:dyDescent="0.35">
      <c r="T308">
        <v>2008</v>
      </c>
      <c r="U308" t="s">
        <v>1760</v>
      </c>
      <c r="V308" s="299">
        <v>186978</v>
      </c>
      <c r="Z308">
        <v>2008</v>
      </c>
      <c r="AA308" t="s">
        <v>1760</v>
      </c>
      <c r="AB308" s="299">
        <v>186978</v>
      </c>
      <c r="AL308" s="676"/>
      <c r="AM308" s="669"/>
      <c r="AN308" s="670">
        <v>2006</v>
      </c>
      <c r="AO308" s="670" t="s">
        <v>2181</v>
      </c>
      <c r="AP308" s="671">
        <v>197300</v>
      </c>
      <c r="AQ308" s="670"/>
      <c r="AR308" s="672"/>
      <c r="AS308" s="672"/>
      <c r="AT308" s="672"/>
      <c r="AU308" s="672"/>
      <c r="AV308" s="672"/>
      <c r="AW308" s="670"/>
    </row>
    <row r="309" spans="18:52" ht="43.2" x14ac:dyDescent="0.35">
      <c r="S309" t="s">
        <v>267</v>
      </c>
      <c r="T309">
        <v>2005</v>
      </c>
      <c r="U309" t="s">
        <v>2184</v>
      </c>
      <c r="V309" s="299">
        <v>199341</v>
      </c>
      <c r="Y309" t="s">
        <v>267</v>
      </c>
      <c r="Z309">
        <v>2005</v>
      </c>
      <c r="AA309" t="s">
        <v>2184</v>
      </c>
      <c r="AB309" s="299">
        <v>199341</v>
      </c>
      <c r="AL309" s="676"/>
      <c r="AM309" s="669" t="s">
        <v>256</v>
      </c>
      <c r="AN309" s="670">
        <v>2005</v>
      </c>
      <c r="AO309" s="670" t="s">
        <v>2136</v>
      </c>
      <c r="AP309" s="671">
        <v>196353</v>
      </c>
      <c r="AQ309" s="670"/>
      <c r="AR309" s="270" t="str">
        <f>CONCATENATE(AO309&amp;";")</f>
        <v>633372;</v>
      </c>
      <c r="AS309" s="270" t="str">
        <f>CONCATENATE(AO310&amp;";")</f>
        <v>633882;</v>
      </c>
      <c r="AT309" s="270" t="str">
        <f>CONCATENATE(AO311&amp;";")</f>
        <v>634286;</v>
      </c>
      <c r="AU309" s="270" t="str">
        <f>CONCATENATE(AO312&amp;";")</f>
        <v>634864;</v>
      </c>
      <c r="AV309" s="672"/>
      <c r="AW309" s="668" t="str">
        <f>AM309&amp;" --"&amp;IF(AR309="none;","","  BY2005: "&amp;AR309)&amp;IF(AS309="none;","","  BY2006: "&amp;AS309)&amp;IF(AT309="none;","","  BY2007: "&amp;AT309)&amp;IF(AU309="none;","","  BY2008: "&amp;AU309)</f>
        <v>SOOS CREEK HATCHERY --  BY2005: 633372;  BY2006: 633882;  BY2007: 634286;  BY2008: 634864;</v>
      </c>
    </row>
    <row r="310" spans="18:52" x14ac:dyDescent="0.35">
      <c r="T310">
        <v>2006</v>
      </c>
      <c r="U310" t="s">
        <v>2181</v>
      </c>
      <c r="V310" s="299">
        <v>197300</v>
      </c>
      <c r="Z310">
        <v>2006</v>
      </c>
      <c r="AA310" t="s">
        <v>2181</v>
      </c>
      <c r="AB310" s="299">
        <v>197300</v>
      </c>
      <c r="AL310" s="676"/>
      <c r="AM310" s="669"/>
      <c r="AN310" s="670">
        <v>2006</v>
      </c>
      <c r="AO310" s="670" t="s">
        <v>2140</v>
      </c>
      <c r="AP310" s="671">
        <v>204795</v>
      </c>
      <c r="AQ310" s="670"/>
      <c r="AR310" s="672"/>
      <c r="AS310" s="672"/>
      <c r="AT310" s="672"/>
      <c r="AU310" s="672"/>
      <c r="AV310" s="672"/>
      <c r="AW310" s="670"/>
    </row>
    <row r="311" spans="18:52" x14ac:dyDescent="0.35">
      <c r="S311" t="s">
        <v>256</v>
      </c>
      <c r="T311">
        <v>2005</v>
      </c>
      <c r="U311" t="s">
        <v>2136</v>
      </c>
      <c r="V311" s="299">
        <v>196353</v>
      </c>
      <c r="Y311" t="s">
        <v>256</v>
      </c>
      <c r="Z311">
        <v>2005</v>
      </c>
      <c r="AA311" t="s">
        <v>2136</v>
      </c>
      <c r="AB311" s="299">
        <v>196353</v>
      </c>
      <c r="AL311" s="676"/>
      <c r="AM311" s="669"/>
      <c r="AN311" s="670">
        <v>2007</v>
      </c>
      <c r="AO311" s="670" t="s">
        <v>2138</v>
      </c>
      <c r="AP311" s="671">
        <v>202671</v>
      </c>
      <c r="AQ311" s="670"/>
      <c r="AR311" s="672"/>
      <c r="AS311" s="672"/>
      <c r="AT311" s="672"/>
      <c r="AU311" s="672"/>
      <c r="AV311" s="672"/>
      <c r="AW311" s="670"/>
    </row>
    <row r="312" spans="18:52" x14ac:dyDescent="0.35">
      <c r="T312">
        <v>2006</v>
      </c>
      <c r="U312" t="s">
        <v>2140</v>
      </c>
      <c r="V312" s="299">
        <v>204795</v>
      </c>
      <c r="Z312">
        <v>2006</v>
      </c>
      <c r="AA312" t="s">
        <v>2140</v>
      </c>
      <c r="AB312" s="299">
        <v>204795</v>
      </c>
      <c r="AL312" s="676"/>
      <c r="AM312" s="669"/>
      <c r="AN312" s="670">
        <v>2008</v>
      </c>
      <c r="AO312" s="670" t="s">
        <v>1816</v>
      </c>
      <c r="AP312" s="671">
        <v>191808</v>
      </c>
      <c r="AQ312" s="670"/>
      <c r="AR312" s="672"/>
      <c r="AS312" s="672"/>
      <c r="AT312" s="672"/>
      <c r="AU312" s="672"/>
      <c r="AV312" s="672"/>
      <c r="AW312" s="670"/>
    </row>
    <row r="313" spans="18:52" ht="28.8" x14ac:dyDescent="0.35">
      <c r="T313">
        <v>2007</v>
      </c>
      <c r="U313" t="s">
        <v>2138</v>
      </c>
      <c r="V313" s="299">
        <v>202671</v>
      </c>
      <c r="Z313">
        <v>2007</v>
      </c>
      <c r="AA313" t="s">
        <v>2138</v>
      </c>
      <c r="AB313" s="299">
        <v>202671</v>
      </c>
      <c r="AL313" s="676"/>
      <c r="AM313" s="669" t="s">
        <v>230</v>
      </c>
      <c r="AN313" s="670">
        <v>2005</v>
      </c>
      <c r="AO313" s="670" t="s">
        <v>2267</v>
      </c>
      <c r="AP313" s="671">
        <v>200181</v>
      </c>
      <c r="AQ313" s="670"/>
      <c r="AR313" s="270" t="str">
        <f>CONCATENATE(AO313&amp;";")</f>
        <v>633375;</v>
      </c>
      <c r="AS313" s="270" t="str">
        <f>CONCATENATE(AO314&amp;";")</f>
        <v>633889;</v>
      </c>
      <c r="AT313" s="270" t="str">
        <f>CONCATENATE(AO315&amp;";")</f>
        <v>634284;</v>
      </c>
      <c r="AU313" s="677" t="s">
        <v>2721</v>
      </c>
      <c r="AV313" s="672"/>
      <c r="AW313" s="668" t="str">
        <f>AM313&amp;" --"&amp;IF(AR313="none;","","  BY2005: "&amp;AR313)&amp;IF(AS313="none;","","  BY2006: "&amp;AS313)&amp;IF(AT313="none;","","  BY2007: "&amp;AT313)&amp;IF(AU313="none;","","  BY2008: "&amp;AU313)</f>
        <v>VOIGHTS CR HATCHERY --  BY2005: 633375;  BY2006: 633889;  BY2007: 634284;</v>
      </c>
    </row>
    <row r="314" spans="18:52" x14ac:dyDescent="0.35">
      <c r="T314">
        <v>2008</v>
      </c>
      <c r="U314" t="s">
        <v>1816</v>
      </c>
      <c r="V314" s="299">
        <v>191808</v>
      </c>
      <c r="Z314">
        <v>2008</v>
      </c>
      <c r="AA314" t="s">
        <v>1816</v>
      </c>
      <c r="AB314" s="299">
        <v>191808</v>
      </c>
      <c r="AL314" s="676"/>
      <c r="AM314" s="669"/>
      <c r="AN314" s="670">
        <v>2006</v>
      </c>
      <c r="AO314" s="670" t="s">
        <v>2264</v>
      </c>
      <c r="AP314" s="671">
        <v>195828</v>
      </c>
      <c r="AQ314" s="670"/>
      <c r="AR314" s="672"/>
      <c r="AS314" s="672"/>
      <c r="AT314" s="672"/>
      <c r="AU314" s="672"/>
      <c r="AV314" s="672"/>
      <c r="AW314" s="670"/>
    </row>
    <row r="315" spans="18:52" x14ac:dyDescent="0.35">
      <c r="S315" t="s">
        <v>230</v>
      </c>
      <c r="T315">
        <v>2005</v>
      </c>
      <c r="U315" t="s">
        <v>2267</v>
      </c>
      <c r="V315" s="299">
        <v>200181</v>
      </c>
      <c r="Y315" t="s">
        <v>230</v>
      </c>
      <c r="Z315">
        <v>2005</v>
      </c>
      <c r="AA315" t="s">
        <v>2267</v>
      </c>
      <c r="AB315" s="299">
        <v>200181</v>
      </c>
      <c r="AL315" s="673"/>
      <c r="AM315" s="669"/>
      <c r="AN315" s="670">
        <v>2007</v>
      </c>
      <c r="AO315" s="670" t="s">
        <v>2268</v>
      </c>
      <c r="AP315" s="671">
        <v>175783</v>
      </c>
      <c r="AQ315" s="670"/>
      <c r="AR315" s="672"/>
      <c r="AS315" s="672"/>
      <c r="AT315" s="672"/>
      <c r="AU315" s="672"/>
      <c r="AV315" s="672"/>
      <c r="AW315" s="670"/>
    </row>
    <row r="316" spans="18:52" x14ac:dyDescent="0.35">
      <c r="T316">
        <v>2006</v>
      </c>
      <c r="U316" t="s">
        <v>2264</v>
      </c>
      <c r="V316" s="299">
        <v>195828</v>
      </c>
      <c r="Z316">
        <v>2006</v>
      </c>
      <c r="AA316" t="s">
        <v>2264</v>
      </c>
      <c r="AB316" s="299">
        <v>195828</v>
      </c>
      <c r="AL316" s="674" t="s">
        <v>2698</v>
      </c>
      <c r="AM316" s="674"/>
      <c r="AN316" s="674"/>
      <c r="AO316" s="674"/>
      <c r="AP316" s="675">
        <v>2472783</v>
      </c>
      <c r="AQ316" s="674"/>
      <c r="AR316" s="674"/>
      <c r="AS316" s="674"/>
      <c r="AT316" s="674"/>
      <c r="AU316" s="674"/>
      <c r="AV316" s="674"/>
      <c r="AW316" s="674"/>
      <c r="AX316" s="678"/>
    </row>
    <row r="317" spans="18:52" ht="43.2" x14ac:dyDescent="0.35">
      <c r="T317">
        <v>2007</v>
      </c>
      <c r="U317" t="s">
        <v>2268</v>
      </c>
      <c r="V317" s="299">
        <v>175783</v>
      </c>
      <c r="Z317">
        <v>2007</v>
      </c>
      <c r="AA317" t="s">
        <v>2268</v>
      </c>
      <c r="AB317" s="299">
        <v>175783</v>
      </c>
      <c r="AL317" s="676" t="s">
        <v>371</v>
      </c>
      <c r="AM317" s="669" t="s">
        <v>368</v>
      </c>
      <c r="AN317" s="670">
        <v>2005</v>
      </c>
      <c r="AO317" s="670" t="s">
        <v>2244</v>
      </c>
      <c r="AP317" s="671">
        <v>203916</v>
      </c>
      <c r="AQ317" s="670"/>
      <c r="AR317" s="270" t="str">
        <f>CONCATENATE(AO317&amp;";")</f>
        <v>633172;</v>
      </c>
      <c r="AS317" s="270" t="str">
        <f>CONCATENATE(AO318&amp;";")</f>
        <v>633387;</v>
      </c>
      <c r="AT317" s="270" t="str">
        <f>CONCATENATE(AO319&amp;";")</f>
        <v>634274;</v>
      </c>
      <c r="AU317" s="270" t="str">
        <f>CONCATENATE(AO320&amp;";")</f>
        <v>634797;</v>
      </c>
      <c r="AV317" s="672" t="s">
        <v>371</v>
      </c>
      <c r="AW317" s="668" t="str">
        <f>AM317&amp;" --"&amp;IF(AR317="none;","","  BY2005: "&amp;AR317)&amp;IF(AS317="none;","","  BY2006: "&amp;AS317)&amp;IF(AT317="none;","","  BY2007: "&amp;AT317)&amp;IF(AU317="none;","","  BY2008: "&amp;AU317)</f>
        <v>KENDALL CR HATCHERY --  BY2005: 633172;  BY2006: 633387;  BY2007: 634274;  BY2008: 634797;</v>
      </c>
      <c r="AX317" s="668" t="str">
        <f>AW317</f>
        <v>KENDALL CR HATCHERY --  BY2005: 633172;  BY2006: 633387;  BY2007: 634274;  BY2008: 634797;</v>
      </c>
      <c r="AY317" s="670" t="str">
        <f>"[total release: "&amp;TEXT(VLOOKUP(AV317&amp;" Total",AL$2:AP$613,5,FALSE),"#,###")&amp;"]"</f>
        <v>[total release: 725,702]</v>
      </c>
      <c r="AZ317" s="668" t="str">
        <f>AX317&amp;CHAR(10)&amp;AY317</f>
        <v>KENDALL CR HATCHERY --  BY2005: 633172;  BY2006: 633387;  BY2007: 634274;  BY2008: 634797;
[total release: 725,702]</v>
      </c>
    </row>
    <row r="318" spans="18:52" x14ac:dyDescent="0.35">
      <c r="R318" t="s">
        <v>2698</v>
      </c>
      <c r="V318" s="299">
        <v>2472783</v>
      </c>
      <c r="X318" t="s">
        <v>2698</v>
      </c>
      <c r="AB318" s="299">
        <v>2472783</v>
      </c>
      <c r="AL318" s="676"/>
      <c r="AM318" s="669"/>
      <c r="AN318" s="670">
        <v>2006</v>
      </c>
      <c r="AO318" s="670" t="s">
        <v>2242</v>
      </c>
      <c r="AP318" s="671">
        <v>143841</v>
      </c>
      <c r="AQ318" s="670"/>
      <c r="AR318" s="672"/>
      <c r="AS318" s="672"/>
      <c r="AT318" s="672"/>
      <c r="AU318" s="672"/>
      <c r="AV318" s="672"/>
      <c r="AW318" s="670"/>
    </row>
    <row r="319" spans="18:52" x14ac:dyDescent="0.35">
      <c r="R319" t="s">
        <v>371</v>
      </c>
      <c r="S319" t="s">
        <v>368</v>
      </c>
      <c r="T319">
        <v>2005</v>
      </c>
      <c r="U319" t="s">
        <v>2244</v>
      </c>
      <c r="V319" s="299">
        <v>203916</v>
      </c>
      <c r="X319" t="s">
        <v>371</v>
      </c>
      <c r="Y319" t="s">
        <v>368</v>
      </c>
      <c r="Z319">
        <v>2005</v>
      </c>
      <c r="AA319" t="s">
        <v>2244</v>
      </c>
      <c r="AB319" s="299">
        <v>203916</v>
      </c>
      <c r="AL319" s="676"/>
      <c r="AM319" s="669"/>
      <c r="AN319" s="670">
        <v>2007</v>
      </c>
      <c r="AO319" s="670" t="s">
        <v>2240</v>
      </c>
      <c r="AP319" s="671">
        <v>206862</v>
      </c>
      <c r="AQ319" s="670"/>
      <c r="AR319" s="672"/>
      <c r="AS319" s="672"/>
      <c r="AT319" s="672"/>
      <c r="AU319" s="672"/>
      <c r="AV319" s="672"/>
      <c r="AW319" s="670"/>
    </row>
    <row r="320" spans="18:52" x14ac:dyDescent="0.35">
      <c r="T320">
        <v>2006</v>
      </c>
      <c r="U320" t="s">
        <v>2242</v>
      </c>
      <c r="V320" s="299">
        <v>143841</v>
      </c>
      <c r="Z320">
        <v>2006</v>
      </c>
      <c r="AA320" t="s">
        <v>2242</v>
      </c>
      <c r="AB320" s="299">
        <v>143841</v>
      </c>
      <c r="AL320" s="673"/>
      <c r="AM320" s="669"/>
      <c r="AN320" s="670">
        <v>2008</v>
      </c>
      <c r="AO320" s="670" t="s">
        <v>1804</v>
      </c>
      <c r="AP320" s="671">
        <v>171083</v>
      </c>
      <c r="AQ320" s="670"/>
      <c r="AR320" s="672"/>
      <c r="AS320" s="672"/>
      <c r="AT320" s="672"/>
      <c r="AU320" s="672"/>
      <c r="AV320" s="672"/>
      <c r="AW320" s="670"/>
    </row>
    <row r="321" spans="18:52" x14ac:dyDescent="0.35">
      <c r="T321">
        <v>2007</v>
      </c>
      <c r="U321" t="s">
        <v>2240</v>
      </c>
      <c r="V321" s="299">
        <v>206862</v>
      </c>
      <c r="Z321">
        <v>2007</v>
      </c>
      <c r="AA321" t="s">
        <v>2240</v>
      </c>
      <c r="AB321" s="299">
        <v>206862</v>
      </c>
      <c r="AL321" s="674" t="s">
        <v>2699</v>
      </c>
      <c r="AM321" s="674"/>
      <c r="AN321" s="674"/>
      <c r="AO321" s="674"/>
      <c r="AP321" s="675">
        <v>725702</v>
      </c>
      <c r="AQ321" s="674"/>
      <c r="AR321" s="674"/>
      <c r="AS321" s="674"/>
      <c r="AT321" s="674"/>
      <c r="AU321" s="674"/>
      <c r="AV321" s="674"/>
      <c r="AW321" s="674"/>
      <c r="AX321" s="678"/>
    </row>
    <row r="322" spans="18:52" ht="129.6" x14ac:dyDescent="0.35">
      <c r="T322">
        <v>2008</v>
      </c>
      <c r="U322" t="s">
        <v>1804</v>
      </c>
      <c r="V322" s="299">
        <v>171083</v>
      </c>
      <c r="Z322">
        <v>2008</v>
      </c>
      <c r="AA322" t="s">
        <v>1804</v>
      </c>
      <c r="AB322" s="299">
        <v>171083</v>
      </c>
      <c r="AL322" s="676" t="s">
        <v>1512</v>
      </c>
      <c r="AM322" s="669" t="s">
        <v>1085</v>
      </c>
      <c r="AN322" s="670">
        <v>2005</v>
      </c>
      <c r="AO322" s="670" t="s">
        <v>2311</v>
      </c>
      <c r="AP322" s="671">
        <v>25145</v>
      </c>
      <c r="AQ322" s="670"/>
      <c r="AR322" s="270" t="str">
        <f>CONCATENATE(AO322&amp;", "&amp;AO323&amp;", "&amp;AO324&amp;", "&amp;AO325&amp;", "&amp;AO326&amp;", "&amp;AO327&amp;", "&amp;AO328&amp;", "&amp;AO329&amp;";")</f>
        <v>185257, 185258, 185259, 185260, 185948, 185949, 185950, 185951;</v>
      </c>
      <c r="AS322" s="270" t="str">
        <f>CONCATENATE(AO330&amp;", "&amp;AO331&amp;", "&amp;AO332&amp;", "&amp;AO333&amp;", "&amp;AO334&amp;", "&amp;AO335&amp;", "&amp;AO336&amp;", "&amp;AO337&amp;";")</f>
        <v>185821, 185822, 185823, 185824, 185825, 185826, 185827, 185828;</v>
      </c>
      <c r="AT322" s="270" t="str">
        <f>CONCATENATE(AO338&amp;", "&amp;AO339&amp;", "&amp;AO340&amp;", "&amp;AO341&amp;", "&amp;AO342&amp;", "&amp;AO343&amp;", "&amp;AO344&amp;", "&amp;AO345&amp;", "&amp;AO346&amp;";")</f>
        <v>186134, 186301, 186302, 186303, 186304, 186305, 186306, 186343, 186344;</v>
      </c>
      <c r="AU322" s="270" t="str">
        <f>CONCATENATE(AO347&amp;", "&amp;AO348&amp;", "&amp;AO349&amp;", "&amp;AO350&amp;", "&amp;AO351&amp;", "&amp;AO352&amp;", "&amp;AO353&amp;", "&amp;AO354&amp;", "&amp;AO355&amp;", "&amp;AO356&amp;", "&amp;AO357&amp;", "&amp;AO358&amp;", "&amp;AO359&amp;", "&amp;AO360&amp;", "&amp;AO361&amp;", "&amp;AO362&amp;", "&amp;AO363&amp;", "&amp;AO364&amp;";")</f>
        <v>180386, 180387, 180388, 180389, 180390, 180391, 180392, 180393, 180394, 180685, 180881, 180882, 180883, 180884, 180885, 185960, 185961, 185962;</v>
      </c>
      <c r="AV322" s="672" t="s">
        <v>1512</v>
      </c>
      <c r="AW322" s="668" t="str">
        <f>AM322&amp;" --"&amp;IF(AR322="none;","","  BY2005: "&amp;AR322)&amp;IF(AS322="none;","","  BY2006: "&amp;AS322)&amp;IF(AT322="none;","","  BY2007: "&amp;AT322)&amp;IF(AU322="none;","","  BY2008: "&amp;AU322)</f>
        <v>H-Robertson Creek H --  BY2005: 185257, 185258, 185259, 185260, 185948, 185949, 185950, 185951;  BY2006: 185821, 185822, 185823, 185824, 185825, 185826, 185827, 185828;  BY2007: 186134, 186301, 186302, 186303, 186304, 186305, 186306, 186343, 186344;  BY2008: 180386, 180387, 180388, 180389, 180390, 180391, 180392, 180393, 180394, 180685, 180881, 180882, 180883, 180884, 180885, 185960, 185961, 185962;</v>
      </c>
      <c r="AX322" s="668" t="str">
        <f>AW322</f>
        <v>H-Robertson Creek H --  BY2005: 185257, 185258, 185259, 185260, 185948, 185949, 185950, 185951;  BY2006: 185821, 185822, 185823, 185824, 185825, 185826, 185827, 185828;  BY2007: 186134, 186301, 186302, 186303, 186304, 186305, 186306, 186343, 186344;  BY2008: 180386, 180387, 180388, 180389, 180390, 180391, 180392, 180393, 180394, 180685, 180881, 180882, 180883, 180884, 180885, 185960, 185961, 185962;</v>
      </c>
      <c r="AY322" s="670" t="str">
        <f>"[total release: "&amp;TEXT(VLOOKUP(AV322&amp;" Total",AL$2:AP$613,5,FALSE),"#,###")&amp;"]"</f>
        <v>[total release: 1,117,033]</v>
      </c>
      <c r="AZ322" s="668" t="str">
        <f>AX322&amp;CHAR(10)&amp;AY322</f>
        <v>H-Robertson Creek H --  BY2005: 185257, 185258, 185259, 185260, 185948, 185949, 185950, 185951;  BY2006: 185821, 185822, 185823, 185824, 185825, 185826, 185827, 185828;  BY2007: 186134, 186301, 186302, 186303, 186304, 186305, 186306, 186343, 186344;  BY2008: 180386, 180387, 180388, 180389, 180390, 180391, 180392, 180393, 180394, 180685, 180881, 180882, 180883, 180884, 180885, 185960, 185961, 185962;
[total release: 1,117,033]</v>
      </c>
    </row>
    <row r="323" spans="18:52" x14ac:dyDescent="0.35">
      <c r="R323" t="s">
        <v>2699</v>
      </c>
      <c r="V323" s="299">
        <v>725702</v>
      </c>
      <c r="X323" t="s">
        <v>2699</v>
      </c>
      <c r="AB323" s="299">
        <v>725702</v>
      </c>
      <c r="AL323" s="676"/>
      <c r="AM323" s="669"/>
      <c r="AN323" s="670"/>
      <c r="AO323" s="670" t="s">
        <v>2312</v>
      </c>
      <c r="AP323" s="671">
        <v>25022</v>
      </c>
      <c r="AQ323" s="670"/>
      <c r="AR323" s="672"/>
      <c r="AS323" s="672"/>
      <c r="AT323" s="672"/>
      <c r="AU323" s="672"/>
      <c r="AV323" s="672"/>
      <c r="AW323" s="670"/>
    </row>
    <row r="324" spans="18:52" x14ac:dyDescent="0.35">
      <c r="R324" t="s">
        <v>1512</v>
      </c>
      <c r="S324" t="s">
        <v>1085</v>
      </c>
      <c r="T324">
        <v>2005</v>
      </c>
      <c r="U324" t="s">
        <v>2311</v>
      </c>
      <c r="V324" s="299">
        <v>25145</v>
      </c>
      <c r="X324" t="s">
        <v>1512</v>
      </c>
      <c r="Y324" t="s">
        <v>1085</v>
      </c>
      <c r="Z324">
        <v>2005</v>
      </c>
      <c r="AA324" t="s">
        <v>2311</v>
      </c>
      <c r="AB324" s="299">
        <v>25145</v>
      </c>
      <c r="AL324" s="676"/>
      <c r="AM324" s="669"/>
      <c r="AN324" s="670"/>
      <c r="AO324" s="670" t="s">
        <v>2310</v>
      </c>
      <c r="AP324" s="671">
        <v>25085</v>
      </c>
      <c r="AQ324" s="670"/>
      <c r="AR324" s="672"/>
      <c r="AS324" s="672"/>
      <c r="AT324" s="672"/>
      <c r="AU324" s="672"/>
      <c r="AV324" s="672"/>
      <c r="AW324" s="670"/>
    </row>
    <row r="325" spans="18:52" x14ac:dyDescent="0.35">
      <c r="U325" t="s">
        <v>2312</v>
      </c>
      <c r="V325" s="299">
        <v>25022</v>
      </c>
      <c r="AA325" t="s">
        <v>2312</v>
      </c>
      <c r="AB325" s="299">
        <v>25022</v>
      </c>
      <c r="AL325" s="676"/>
      <c r="AM325" s="669"/>
      <c r="AN325" s="670"/>
      <c r="AO325" s="670" t="s">
        <v>2307</v>
      </c>
      <c r="AP325" s="671">
        <v>25027</v>
      </c>
      <c r="AQ325" s="670"/>
      <c r="AR325" s="672"/>
      <c r="AS325" s="672"/>
      <c r="AT325" s="672"/>
      <c r="AU325" s="672"/>
      <c r="AV325" s="672"/>
      <c r="AW325" s="670"/>
    </row>
    <row r="326" spans="18:52" x14ac:dyDescent="0.35">
      <c r="U326" t="s">
        <v>2310</v>
      </c>
      <c r="V326" s="299">
        <v>25085</v>
      </c>
      <c r="AA326" t="s">
        <v>2310</v>
      </c>
      <c r="AB326" s="299">
        <v>25085</v>
      </c>
      <c r="AL326" s="676"/>
      <c r="AM326" s="669"/>
      <c r="AN326" s="670"/>
      <c r="AO326" s="670" t="s">
        <v>2308</v>
      </c>
      <c r="AP326" s="671">
        <v>25323</v>
      </c>
      <c r="AQ326" s="670"/>
      <c r="AR326" s="672"/>
      <c r="AS326" s="672"/>
      <c r="AT326" s="672"/>
      <c r="AU326" s="672"/>
      <c r="AV326" s="672"/>
      <c r="AW326" s="670"/>
    </row>
    <row r="327" spans="18:52" x14ac:dyDescent="0.35">
      <c r="U327" t="s">
        <v>2307</v>
      </c>
      <c r="V327" s="299">
        <v>25027</v>
      </c>
      <c r="AA327" t="s">
        <v>2307</v>
      </c>
      <c r="AB327" s="299">
        <v>25027</v>
      </c>
      <c r="AL327" s="676"/>
      <c r="AM327" s="669"/>
      <c r="AN327" s="670"/>
      <c r="AO327" s="670" t="s">
        <v>2299</v>
      </c>
      <c r="AP327" s="671">
        <v>24991</v>
      </c>
      <c r="AQ327" s="670"/>
      <c r="AR327" s="672"/>
      <c r="AS327" s="672"/>
      <c r="AT327" s="672"/>
      <c r="AU327" s="672"/>
      <c r="AV327" s="672"/>
      <c r="AW327" s="670"/>
    </row>
    <row r="328" spans="18:52" x14ac:dyDescent="0.35">
      <c r="U328" t="s">
        <v>2308</v>
      </c>
      <c r="V328" s="299">
        <v>25323</v>
      </c>
      <c r="AA328" t="s">
        <v>2308</v>
      </c>
      <c r="AB328" s="299">
        <v>25323</v>
      </c>
      <c r="AL328" s="676"/>
      <c r="AM328" s="669"/>
      <c r="AN328" s="670"/>
      <c r="AO328" s="670" t="s">
        <v>2301</v>
      </c>
      <c r="AP328" s="671">
        <v>25228</v>
      </c>
      <c r="AQ328" s="670"/>
      <c r="AR328" s="672"/>
      <c r="AS328" s="672"/>
      <c r="AT328" s="672"/>
      <c r="AU328" s="672"/>
      <c r="AV328" s="672"/>
      <c r="AW328" s="670"/>
    </row>
    <row r="329" spans="18:52" x14ac:dyDescent="0.35">
      <c r="U329" t="s">
        <v>2299</v>
      </c>
      <c r="V329" s="299">
        <v>24991</v>
      </c>
      <c r="AA329" t="s">
        <v>2299</v>
      </c>
      <c r="AB329" s="299">
        <v>24991</v>
      </c>
      <c r="AL329" s="676"/>
      <c r="AM329" s="669"/>
      <c r="AN329" s="670"/>
      <c r="AO329" s="670" t="s">
        <v>2298</v>
      </c>
      <c r="AP329" s="671">
        <v>25192</v>
      </c>
      <c r="AQ329" s="670"/>
      <c r="AR329" s="672"/>
      <c r="AS329" s="672"/>
      <c r="AT329" s="672"/>
      <c r="AU329" s="672"/>
      <c r="AV329" s="672"/>
      <c r="AW329" s="670"/>
    </row>
    <row r="330" spans="18:52" x14ac:dyDescent="0.35">
      <c r="U330" t="s">
        <v>2301</v>
      </c>
      <c r="V330" s="299">
        <v>25228</v>
      </c>
      <c r="AA330" t="s">
        <v>2301</v>
      </c>
      <c r="AB330" s="299">
        <v>25228</v>
      </c>
      <c r="AL330" s="676"/>
      <c r="AM330" s="669"/>
      <c r="AN330" s="670">
        <v>2006</v>
      </c>
      <c r="AO330" s="670" t="s">
        <v>2320</v>
      </c>
      <c r="AP330" s="671">
        <v>25174</v>
      </c>
      <c r="AQ330" s="670"/>
      <c r="AR330" s="672"/>
      <c r="AS330" s="672"/>
      <c r="AT330" s="672"/>
      <c r="AU330" s="672"/>
      <c r="AV330" s="672"/>
      <c r="AW330" s="670"/>
    </row>
    <row r="331" spans="18:52" x14ac:dyDescent="0.35">
      <c r="U331" t="s">
        <v>2298</v>
      </c>
      <c r="V331" s="299">
        <v>25192</v>
      </c>
      <c r="AA331" t="s">
        <v>2298</v>
      </c>
      <c r="AB331" s="299">
        <v>25192</v>
      </c>
      <c r="AL331" s="676"/>
      <c r="AM331" s="669"/>
      <c r="AN331" s="670"/>
      <c r="AO331" s="670" t="s">
        <v>2319</v>
      </c>
      <c r="AP331" s="671">
        <v>25159</v>
      </c>
      <c r="AQ331" s="670"/>
      <c r="AR331" s="672"/>
      <c r="AS331" s="672"/>
      <c r="AT331" s="672"/>
      <c r="AU331" s="672"/>
      <c r="AV331" s="672"/>
      <c r="AW331" s="670"/>
    </row>
    <row r="332" spans="18:52" x14ac:dyDescent="0.35">
      <c r="T332">
        <v>2006</v>
      </c>
      <c r="U332" t="s">
        <v>2320</v>
      </c>
      <c r="V332" s="299">
        <v>25174</v>
      </c>
      <c r="Z332">
        <v>2006</v>
      </c>
      <c r="AA332" t="s">
        <v>2320</v>
      </c>
      <c r="AB332" s="299">
        <v>25174</v>
      </c>
      <c r="AL332" s="676"/>
      <c r="AM332" s="669"/>
      <c r="AN332" s="670"/>
      <c r="AO332" s="670" t="s">
        <v>2318</v>
      </c>
      <c r="AP332" s="671">
        <v>25200</v>
      </c>
      <c r="AQ332" s="670"/>
      <c r="AR332" s="672"/>
      <c r="AS332" s="672"/>
      <c r="AT332" s="672"/>
      <c r="AU332" s="672"/>
      <c r="AV332" s="672"/>
      <c r="AW332" s="670"/>
    </row>
    <row r="333" spans="18:52" x14ac:dyDescent="0.35">
      <c r="U333" t="s">
        <v>2319</v>
      </c>
      <c r="V333" s="299">
        <v>25159</v>
      </c>
      <c r="AA333" t="s">
        <v>2319</v>
      </c>
      <c r="AB333" s="299">
        <v>25159</v>
      </c>
      <c r="AL333" s="676"/>
      <c r="AM333" s="669"/>
      <c r="AN333" s="670"/>
      <c r="AO333" s="670" t="s">
        <v>2313</v>
      </c>
      <c r="AP333" s="671">
        <v>25161</v>
      </c>
      <c r="AQ333" s="670"/>
      <c r="AR333" s="672"/>
      <c r="AS333" s="672"/>
      <c r="AT333" s="672"/>
      <c r="AU333" s="672"/>
      <c r="AV333" s="672"/>
      <c r="AW333" s="670"/>
    </row>
    <row r="334" spans="18:52" x14ac:dyDescent="0.35">
      <c r="U334" t="s">
        <v>2318</v>
      </c>
      <c r="V334" s="299">
        <v>25201</v>
      </c>
      <c r="AA334" t="s">
        <v>2318</v>
      </c>
      <c r="AB334" s="299">
        <v>25201</v>
      </c>
      <c r="AL334" s="676"/>
      <c r="AM334" s="669"/>
      <c r="AN334" s="670"/>
      <c r="AO334" s="670" t="s">
        <v>2317</v>
      </c>
      <c r="AP334" s="671">
        <v>25156</v>
      </c>
      <c r="AQ334" s="670"/>
      <c r="AR334" s="672"/>
      <c r="AS334" s="672"/>
      <c r="AT334" s="672"/>
      <c r="AU334" s="672"/>
      <c r="AV334" s="672"/>
      <c r="AW334" s="670"/>
    </row>
    <row r="335" spans="18:52" x14ac:dyDescent="0.35">
      <c r="U335" t="s">
        <v>2313</v>
      </c>
      <c r="V335" s="299">
        <v>25161</v>
      </c>
      <c r="AA335" t="s">
        <v>2313</v>
      </c>
      <c r="AB335" s="299">
        <v>25161</v>
      </c>
      <c r="AL335" s="676"/>
      <c r="AM335" s="669"/>
      <c r="AN335" s="670"/>
      <c r="AO335" s="670" t="s">
        <v>2316</v>
      </c>
      <c r="AP335" s="671">
        <v>25233</v>
      </c>
      <c r="AQ335" s="670"/>
      <c r="AR335" s="672"/>
      <c r="AS335" s="672"/>
      <c r="AT335" s="672"/>
      <c r="AU335" s="672"/>
      <c r="AV335" s="672"/>
      <c r="AW335" s="670"/>
    </row>
    <row r="336" spans="18:52" x14ac:dyDescent="0.35">
      <c r="U336" t="s">
        <v>2317</v>
      </c>
      <c r="V336" s="299">
        <v>25156</v>
      </c>
      <c r="AA336" t="s">
        <v>2317</v>
      </c>
      <c r="AB336" s="299">
        <v>25156</v>
      </c>
      <c r="AL336" s="676"/>
      <c r="AM336" s="669"/>
      <c r="AN336" s="670"/>
      <c r="AO336" s="670" t="s">
        <v>2315</v>
      </c>
      <c r="AP336" s="671">
        <v>25200</v>
      </c>
      <c r="AQ336" s="670"/>
      <c r="AR336" s="672"/>
      <c r="AS336" s="672"/>
      <c r="AT336" s="672"/>
      <c r="AU336" s="672"/>
      <c r="AV336" s="672"/>
      <c r="AW336" s="670"/>
    </row>
    <row r="337" spans="20:49" x14ac:dyDescent="0.35">
      <c r="U337" t="s">
        <v>2316</v>
      </c>
      <c r="V337" s="299">
        <v>25233</v>
      </c>
      <c r="AA337" t="s">
        <v>2316</v>
      </c>
      <c r="AB337" s="299">
        <v>25233</v>
      </c>
      <c r="AL337" s="676"/>
      <c r="AM337" s="669"/>
      <c r="AN337" s="670"/>
      <c r="AO337" s="670" t="s">
        <v>2314</v>
      </c>
      <c r="AP337" s="671">
        <v>25241</v>
      </c>
      <c r="AQ337" s="670"/>
      <c r="AR337" s="672"/>
      <c r="AS337" s="672"/>
      <c r="AT337" s="672"/>
      <c r="AU337" s="672"/>
      <c r="AV337" s="672"/>
      <c r="AW337" s="670"/>
    </row>
    <row r="338" spans="20:49" x14ac:dyDescent="0.35">
      <c r="U338" t="s">
        <v>2315</v>
      </c>
      <c r="V338" s="299">
        <v>25200</v>
      </c>
      <c r="AA338" t="s">
        <v>2315</v>
      </c>
      <c r="AB338" s="299">
        <v>25200</v>
      </c>
      <c r="AL338" s="676"/>
      <c r="AM338" s="669"/>
      <c r="AN338" s="670">
        <v>2007</v>
      </c>
      <c r="AO338" s="670" t="s">
        <v>2309</v>
      </c>
      <c r="AP338" s="671">
        <v>15105</v>
      </c>
      <c r="AQ338" s="670"/>
      <c r="AR338" s="672"/>
      <c r="AS338" s="672"/>
      <c r="AT338" s="672"/>
      <c r="AU338" s="672"/>
      <c r="AV338" s="672"/>
      <c r="AW338" s="670"/>
    </row>
    <row r="339" spans="20:49" x14ac:dyDescent="0.35">
      <c r="U339" t="s">
        <v>2314</v>
      </c>
      <c r="V339" s="299">
        <v>25241</v>
      </c>
      <c r="AA339" t="s">
        <v>2314</v>
      </c>
      <c r="AB339" s="299">
        <v>25241</v>
      </c>
      <c r="AL339" s="676"/>
      <c r="AM339" s="669"/>
      <c r="AN339" s="670"/>
      <c r="AO339" s="670" t="s">
        <v>2303</v>
      </c>
      <c r="AP339" s="671">
        <v>25161</v>
      </c>
      <c r="AQ339" s="670"/>
      <c r="AR339" s="672"/>
      <c r="AS339" s="672"/>
      <c r="AT339" s="672"/>
      <c r="AU339" s="672"/>
      <c r="AV339" s="672"/>
      <c r="AW339" s="670"/>
    </row>
    <row r="340" spans="20:49" x14ac:dyDescent="0.35">
      <c r="T340">
        <v>2007</v>
      </c>
      <c r="U340" t="s">
        <v>2309</v>
      </c>
      <c r="V340" s="299">
        <v>15105</v>
      </c>
      <c r="Z340">
        <v>2007</v>
      </c>
      <c r="AA340" t="s">
        <v>2309</v>
      </c>
      <c r="AB340" s="299">
        <v>15105</v>
      </c>
      <c r="AL340" s="676"/>
      <c r="AM340" s="669"/>
      <c r="AN340" s="670"/>
      <c r="AO340" s="670" t="s">
        <v>2300</v>
      </c>
      <c r="AP340" s="671">
        <v>25108</v>
      </c>
      <c r="AQ340" s="670"/>
      <c r="AR340" s="672"/>
      <c r="AS340" s="672"/>
      <c r="AT340" s="672"/>
      <c r="AU340" s="672"/>
      <c r="AV340" s="672"/>
      <c r="AW340" s="670"/>
    </row>
    <row r="341" spans="20:49" x14ac:dyDescent="0.35">
      <c r="U341" t="s">
        <v>2303</v>
      </c>
      <c r="V341" s="299">
        <v>25161</v>
      </c>
      <c r="AA341" t="s">
        <v>2303</v>
      </c>
      <c r="AB341" s="299">
        <v>25161</v>
      </c>
      <c r="AL341" s="676"/>
      <c r="AM341" s="669"/>
      <c r="AN341" s="670"/>
      <c r="AO341" s="670" t="s">
        <v>2304</v>
      </c>
      <c r="AP341" s="671">
        <v>25190</v>
      </c>
      <c r="AQ341" s="670"/>
      <c r="AR341" s="672"/>
      <c r="AS341" s="672"/>
      <c r="AT341" s="672"/>
      <c r="AU341" s="672"/>
      <c r="AV341" s="672"/>
      <c r="AW341" s="670"/>
    </row>
    <row r="342" spans="20:49" x14ac:dyDescent="0.35">
      <c r="U342" t="s">
        <v>2300</v>
      </c>
      <c r="V342" s="299">
        <v>25108</v>
      </c>
      <c r="AA342" t="s">
        <v>2300</v>
      </c>
      <c r="AB342" s="299">
        <v>25108</v>
      </c>
      <c r="AL342" s="676"/>
      <c r="AM342" s="669"/>
      <c r="AN342" s="670"/>
      <c r="AO342" s="670" t="s">
        <v>2305</v>
      </c>
      <c r="AP342" s="671">
        <v>25083</v>
      </c>
      <c r="AQ342" s="670"/>
      <c r="AR342" s="672"/>
      <c r="AS342" s="672"/>
      <c r="AT342" s="672"/>
      <c r="AU342" s="672"/>
      <c r="AV342" s="672"/>
      <c r="AW342" s="670"/>
    </row>
    <row r="343" spans="20:49" x14ac:dyDescent="0.35">
      <c r="U343" t="s">
        <v>2304</v>
      </c>
      <c r="V343" s="299">
        <v>25190</v>
      </c>
      <c r="AA343" t="s">
        <v>2304</v>
      </c>
      <c r="AB343" s="299">
        <v>25190</v>
      </c>
      <c r="AL343" s="676"/>
      <c r="AM343" s="669"/>
      <c r="AN343" s="670"/>
      <c r="AO343" s="670" t="s">
        <v>2306</v>
      </c>
      <c r="AP343" s="671">
        <v>25153</v>
      </c>
      <c r="AQ343" s="670"/>
      <c r="AR343" s="672"/>
      <c r="AS343" s="672"/>
      <c r="AT343" s="672"/>
      <c r="AU343" s="672"/>
      <c r="AV343" s="672"/>
      <c r="AW343" s="670"/>
    </row>
    <row r="344" spans="20:49" x14ac:dyDescent="0.35">
      <c r="U344" t="s">
        <v>2305</v>
      </c>
      <c r="V344" s="299">
        <v>25083</v>
      </c>
      <c r="AA344" t="s">
        <v>2305</v>
      </c>
      <c r="AB344" s="299">
        <v>25083</v>
      </c>
      <c r="AL344" s="676"/>
      <c r="AM344" s="669"/>
      <c r="AN344" s="670"/>
      <c r="AO344" s="670" t="s">
        <v>2302</v>
      </c>
      <c r="AP344" s="671">
        <v>25168</v>
      </c>
      <c r="AQ344" s="670"/>
      <c r="AR344" s="672"/>
      <c r="AS344" s="672"/>
      <c r="AT344" s="672"/>
      <c r="AU344" s="672"/>
      <c r="AV344" s="672"/>
      <c r="AW344" s="670"/>
    </row>
    <row r="345" spans="20:49" x14ac:dyDescent="0.35">
      <c r="U345" t="s">
        <v>2306</v>
      </c>
      <c r="V345" s="299">
        <v>25153</v>
      </c>
      <c r="AA345" t="s">
        <v>2306</v>
      </c>
      <c r="AB345" s="299">
        <v>25153</v>
      </c>
      <c r="AL345" s="676"/>
      <c r="AM345" s="669"/>
      <c r="AN345" s="670"/>
      <c r="AO345" s="670" t="s">
        <v>2296</v>
      </c>
      <c r="AP345" s="671">
        <v>25258</v>
      </c>
      <c r="AQ345" s="670"/>
      <c r="AR345" s="672"/>
      <c r="AS345" s="672"/>
      <c r="AT345" s="672"/>
      <c r="AU345" s="672"/>
      <c r="AV345" s="672"/>
      <c r="AW345" s="670"/>
    </row>
    <row r="346" spans="20:49" x14ac:dyDescent="0.35">
      <c r="U346" t="s">
        <v>2302</v>
      </c>
      <c r="V346" s="299">
        <v>25168</v>
      </c>
      <c r="AA346" t="s">
        <v>2302</v>
      </c>
      <c r="AB346" s="299">
        <v>25168</v>
      </c>
      <c r="AL346" s="676"/>
      <c r="AM346" s="669"/>
      <c r="AN346" s="670"/>
      <c r="AO346" s="670" t="s">
        <v>2297</v>
      </c>
      <c r="AP346" s="671">
        <v>25216</v>
      </c>
      <c r="AQ346" s="670"/>
      <c r="AR346" s="672"/>
      <c r="AS346" s="672"/>
      <c r="AT346" s="672"/>
      <c r="AU346" s="672"/>
      <c r="AV346" s="672"/>
      <c r="AW346" s="670"/>
    </row>
    <row r="347" spans="20:49" x14ac:dyDescent="0.35">
      <c r="U347" t="s">
        <v>2296</v>
      </c>
      <c r="V347" s="299">
        <v>25258</v>
      </c>
      <c r="AA347" t="s">
        <v>2296</v>
      </c>
      <c r="AB347" s="299">
        <v>25258</v>
      </c>
      <c r="AL347" s="676"/>
      <c r="AM347" s="669"/>
      <c r="AN347" s="670">
        <v>2008</v>
      </c>
      <c r="AO347" s="670" t="s">
        <v>1694</v>
      </c>
      <c r="AP347" s="671">
        <v>26221</v>
      </c>
      <c r="AQ347" s="670"/>
      <c r="AR347" s="672"/>
      <c r="AS347" s="672"/>
      <c r="AT347" s="672"/>
      <c r="AU347" s="672"/>
      <c r="AV347" s="672"/>
      <c r="AW347" s="670"/>
    </row>
    <row r="348" spans="20:49" x14ac:dyDescent="0.35">
      <c r="U348" t="s">
        <v>2297</v>
      </c>
      <c r="V348" s="299">
        <v>25216</v>
      </c>
      <c r="AA348" t="s">
        <v>2297</v>
      </c>
      <c r="AB348" s="299">
        <v>25216</v>
      </c>
      <c r="AL348" s="676"/>
      <c r="AM348" s="669"/>
      <c r="AN348" s="670"/>
      <c r="AO348" s="670" t="s">
        <v>1697</v>
      </c>
      <c r="AP348" s="671">
        <v>25287</v>
      </c>
      <c r="AQ348" s="670"/>
      <c r="AR348" s="672"/>
      <c r="AS348" s="672"/>
      <c r="AT348" s="672"/>
      <c r="AU348" s="672"/>
      <c r="AV348" s="672"/>
      <c r="AW348" s="670"/>
    </row>
    <row r="349" spans="20:49" x14ac:dyDescent="0.35">
      <c r="T349">
        <v>2008</v>
      </c>
      <c r="U349" t="s">
        <v>1694</v>
      </c>
      <c r="V349" s="299">
        <v>26221</v>
      </c>
      <c r="Z349">
        <v>2008</v>
      </c>
      <c r="AA349" t="s">
        <v>1694</v>
      </c>
      <c r="AB349" s="299">
        <v>26221</v>
      </c>
      <c r="AL349" s="676"/>
      <c r="AM349" s="669"/>
      <c r="AN349" s="670"/>
      <c r="AO349" s="670" t="s">
        <v>1698</v>
      </c>
      <c r="AP349" s="671">
        <v>25004</v>
      </c>
      <c r="AQ349" s="670"/>
      <c r="AR349" s="672"/>
      <c r="AS349" s="672"/>
      <c r="AT349" s="672"/>
      <c r="AU349" s="672"/>
      <c r="AV349" s="672"/>
      <c r="AW349" s="670"/>
    </row>
    <row r="350" spans="20:49" x14ac:dyDescent="0.35">
      <c r="U350" t="s">
        <v>1697</v>
      </c>
      <c r="V350" s="299">
        <v>25287</v>
      </c>
      <c r="AA350" t="s">
        <v>1697</v>
      </c>
      <c r="AB350" s="299">
        <v>25287</v>
      </c>
      <c r="AL350" s="676"/>
      <c r="AM350" s="669"/>
      <c r="AN350" s="670"/>
      <c r="AO350" s="670" t="s">
        <v>1699</v>
      </c>
      <c r="AP350" s="671">
        <v>23286</v>
      </c>
      <c r="AQ350" s="670"/>
      <c r="AR350" s="672"/>
      <c r="AS350" s="672"/>
      <c r="AT350" s="672"/>
      <c r="AU350" s="672"/>
      <c r="AV350" s="672"/>
      <c r="AW350" s="670"/>
    </row>
    <row r="351" spans="20:49" x14ac:dyDescent="0.35">
      <c r="U351" t="s">
        <v>1698</v>
      </c>
      <c r="V351" s="299">
        <v>25004</v>
      </c>
      <c r="AA351" t="s">
        <v>1698</v>
      </c>
      <c r="AB351" s="299">
        <v>25004</v>
      </c>
      <c r="AL351" s="676"/>
      <c r="AM351" s="669"/>
      <c r="AN351" s="670"/>
      <c r="AO351" s="670" t="s">
        <v>1700</v>
      </c>
      <c r="AP351" s="671">
        <v>25272</v>
      </c>
      <c r="AQ351" s="670"/>
      <c r="AR351" s="672"/>
      <c r="AS351" s="672"/>
      <c r="AT351" s="672"/>
      <c r="AU351" s="672"/>
      <c r="AV351" s="672"/>
      <c r="AW351" s="670"/>
    </row>
    <row r="352" spans="20:49" x14ac:dyDescent="0.35">
      <c r="U352" t="s">
        <v>1699</v>
      </c>
      <c r="V352" s="299">
        <v>23286</v>
      </c>
      <c r="AA352" t="s">
        <v>1699</v>
      </c>
      <c r="AB352" s="299">
        <v>23286</v>
      </c>
      <c r="AL352" s="676"/>
      <c r="AM352" s="669"/>
      <c r="AN352" s="670"/>
      <c r="AO352" s="670" t="s">
        <v>1701</v>
      </c>
      <c r="AP352" s="671">
        <v>25005</v>
      </c>
      <c r="AQ352" s="670"/>
      <c r="AR352" s="672"/>
      <c r="AS352" s="672"/>
      <c r="AT352" s="672"/>
      <c r="AU352" s="672"/>
      <c r="AV352" s="672"/>
      <c r="AW352" s="670"/>
    </row>
    <row r="353" spans="18:52" x14ac:dyDescent="0.35">
      <c r="U353" t="s">
        <v>1700</v>
      </c>
      <c r="V353" s="299">
        <v>25272</v>
      </c>
      <c r="AA353" t="s">
        <v>1700</v>
      </c>
      <c r="AB353" s="299">
        <v>25272</v>
      </c>
      <c r="AL353" s="676"/>
      <c r="AM353" s="669"/>
      <c r="AN353" s="670"/>
      <c r="AO353" s="670" t="s">
        <v>1702</v>
      </c>
      <c r="AP353" s="671">
        <v>24620</v>
      </c>
      <c r="AQ353" s="670"/>
      <c r="AR353" s="672"/>
      <c r="AS353" s="672"/>
      <c r="AT353" s="672"/>
      <c r="AU353" s="672"/>
      <c r="AV353" s="672"/>
      <c r="AW353" s="670"/>
    </row>
    <row r="354" spans="18:52" x14ac:dyDescent="0.35">
      <c r="U354" t="s">
        <v>1701</v>
      </c>
      <c r="V354" s="299">
        <v>25005</v>
      </c>
      <c r="AA354" t="s">
        <v>1701</v>
      </c>
      <c r="AB354" s="299">
        <v>25005</v>
      </c>
      <c r="AL354" s="676"/>
      <c r="AM354" s="669"/>
      <c r="AN354" s="670"/>
      <c r="AO354" s="670" t="s">
        <v>1703</v>
      </c>
      <c r="AP354" s="671">
        <v>25148</v>
      </c>
      <c r="AQ354" s="670"/>
      <c r="AR354" s="672"/>
      <c r="AS354" s="672"/>
      <c r="AT354" s="672"/>
      <c r="AU354" s="672"/>
      <c r="AV354" s="672"/>
      <c r="AW354" s="670"/>
    </row>
    <row r="355" spans="18:52" x14ac:dyDescent="0.35">
      <c r="U355" t="s">
        <v>1702</v>
      </c>
      <c r="V355" s="299">
        <v>24620</v>
      </c>
      <c r="AA355" t="s">
        <v>1702</v>
      </c>
      <c r="AB355" s="299">
        <v>24620</v>
      </c>
      <c r="AL355" s="676"/>
      <c r="AM355" s="669"/>
      <c r="AN355" s="670"/>
      <c r="AO355" s="670" t="s">
        <v>1704</v>
      </c>
      <c r="AP355" s="671">
        <v>29703</v>
      </c>
      <c r="AQ355" s="670"/>
      <c r="AR355" s="672"/>
      <c r="AS355" s="672"/>
      <c r="AT355" s="672"/>
      <c r="AU355" s="672"/>
      <c r="AV355" s="672"/>
      <c r="AW355" s="670"/>
    </row>
    <row r="356" spans="18:52" x14ac:dyDescent="0.35">
      <c r="U356" t="s">
        <v>1703</v>
      </c>
      <c r="V356" s="299">
        <v>25148</v>
      </c>
      <c r="AA356" t="s">
        <v>1703</v>
      </c>
      <c r="AB356" s="299">
        <v>25148</v>
      </c>
      <c r="AL356" s="676"/>
      <c r="AM356" s="669"/>
      <c r="AN356" s="670"/>
      <c r="AO356" s="670" t="s">
        <v>1728</v>
      </c>
      <c r="AP356" s="671">
        <v>29723</v>
      </c>
      <c r="AQ356" s="670"/>
      <c r="AR356" s="672"/>
      <c r="AS356" s="672"/>
      <c r="AT356" s="672"/>
      <c r="AU356" s="672"/>
      <c r="AV356" s="672"/>
      <c r="AW356" s="670"/>
    </row>
    <row r="357" spans="18:52" x14ac:dyDescent="0.35">
      <c r="U357" t="s">
        <v>1704</v>
      </c>
      <c r="V357" s="299">
        <v>29703</v>
      </c>
      <c r="AA357" t="s">
        <v>1704</v>
      </c>
      <c r="AB357" s="299">
        <v>29703</v>
      </c>
      <c r="AL357" s="676"/>
      <c r="AM357" s="669"/>
      <c r="AN357" s="670"/>
      <c r="AO357" s="670" t="s">
        <v>1729</v>
      </c>
      <c r="AP357" s="671">
        <v>29929</v>
      </c>
      <c r="AQ357" s="670"/>
      <c r="AR357" s="672"/>
      <c r="AS357" s="672"/>
      <c r="AT357" s="672"/>
      <c r="AU357" s="672"/>
      <c r="AV357" s="672"/>
      <c r="AW357" s="670"/>
    </row>
    <row r="358" spans="18:52" x14ac:dyDescent="0.35">
      <c r="U358" t="s">
        <v>1728</v>
      </c>
      <c r="V358" s="299">
        <v>29723</v>
      </c>
      <c r="AA358" t="s">
        <v>1728</v>
      </c>
      <c r="AB358" s="299">
        <v>29723</v>
      </c>
      <c r="AL358" s="676"/>
      <c r="AM358" s="669"/>
      <c r="AN358" s="670"/>
      <c r="AO358" s="670" t="s">
        <v>1730</v>
      </c>
      <c r="AP358" s="671">
        <v>29937</v>
      </c>
      <c r="AQ358" s="670"/>
      <c r="AR358" s="672"/>
      <c r="AS358" s="672"/>
      <c r="AT358" s="672"/>
      <c r="AU358" s="672"/>
      <c r="AV358" s="672"/>
      <c r="AW358" s="670"/>
    </row>
    <row r="359" spans="18:52" x14ac:dyDescent="0.35">
      <c r="U359" t="s">
        <v>1729</v>
      </c>
      <c r="V359" s="299">
        <v>29929</v>
      </c>
      <c r="AA359" t="s">
        <v>1729</v>
      </c>
      <c r="AB359" s="299">
        <v>29929</v>
      </c>
      <c r="AL359" s="676"/>
      <c r="AM359" s="669"/>
      <c r="AN359" s="670"/>
      <c r="AO359" s="670" t="s">
        <v>1731</v>
      </c>
      <c r="AP359" s="671">
        <v>29337</v>
      </c>
      <c r="AQ359" s="670"/>
      <c r="AR359" s="672"/>
      <c r="AS359" s="672"/>
      <c r="AT359" s="672"/>
      <c r="AU359" s="672"/>
      <c r="AV359" s="672"/>
      <c r="AW359" s="670"/>
    </row>
    <row r="360" spans="18:52" x14ac:dyDescent="0.35">
      <c r="U360" t="s">
        <v>1730</v>
      </c>
      <c r="V360" s="299">
        <v>29937</v>
      </c>
      <c r="AA360" t="s">
        <v>1730</v>
      </c>
      <c r="AB360" s="299">
        <v>29937</v>
      </c>
      <c r="AL360" s="676"/>
      <c r="AM360" s="669"/>
      <c r="AN360" s="670"/>
      <c r="AO360" s="670" t="s">
        <v>1732</v>
      </c>
      <c r="AP360" s="671">
        <v>29936</v>
      </c>
      <c r="AQ360" s="670"/>
      <c r="AR360" s="672"/>
      <c r="AS360" s="672"/>
      <c r="AT360" s="672"/>
      <c r="AU360" s="672"/>
      <c r="AV360" s="672"/>
      <c r="AW360" s="670"/>
    </row>
    <row r="361" spans="18:52" x14ac:dyDescent="0.35">
      <c r="U361" t="s">
        <v>1731</v>
      </c>
      <c r="V361" s="299">
        <v>29337</v>
      </c>
      <c r="AA361" t="s">
        <v>1731</v>
      </c>
      <c r="AB361" s="299">
        <v>29337</v>
      </c>
      <c r="AL361" s="676"/>
      <c r="AM361" s="669"/>
      <c r="AN361" s="670"/>
      <c r="AO361" s="670" t="s">
        <v>1733</v>
      </c>
      <c r="AP361" s="671">
        <v>30052</v>
      </c>
      <c r="AQ361" s="670"/>
      <c r="AR361" s="672"/>
      <c r="AS361" s="672"/>
      <c r="AT361" s="672"/>
      <c r="AU361" s="672"/>
      <c r="AV361" s="672"/>
      <c r="AW361" s="670"/>
    </row>
    <row r="362" spans="18:52" x14ac:dyDescent="0.35">
      <c r="U362" t="s">
        <v>1732</v>
      </c>
      <c r="V362" s="299">
        <v>29936</v>
      </c>
      <c r="AA362" t="s">
        <v>1732</v>
      </c>
      <c r="AB362" s="299">
        <v>29936</v>
      </c>
      <c r="AL362" s="676"/>
      <c r="AM362" s="669"/>
      <c r="AN362" s="670"/>
      <c r="AO362" s="670" t="s">
        <v>1748</v>
      </c>
      <c r="AP362" s="671">
        <v>29990</v>
      </c>
      <c r="AQ362" s="670"/>
      <c r="AR362" s="672"/>
      <c r="AS362" s="672"/>
      <c r="AT362" s="672"/>
      <c r="AU362" s="672"/>
      <c r="AV362" s="672"/>
      <c r="AW362" s="670"/>
    </row>
    <row r="363" spans="18:52" x14ac:dyDescent="0.35">
      <c r="U363" t="s">
        <v>1733</v>
      </c>
      <c r="V363" s="299">
        <v>30052</v>
      </c>
      <c r="AA363" t="s">
        <v>1733</v>
      </c>
      <c r="AB363" s="299">
        <v>30052</v>
      </c>
      <c r="AL363" s="676"/>
      <c r="AM363" s="669"/>
      <c r="AN363" s="670"/>
      <c r="AO363" s="670" t="s">
        <v>1749</v>
      </c>
      <c r="AP363" s="671">
        <v>30058</v>
      </c>
      <c r="AQ363" s="670"/>
      <c r="AR363" s="672"/>
      <c r="AS363" s="672"/>
      <c r="AT363" s="672"/>
      <c r="AU363" s="270"/>
      <c r="AV363" s="672"/>
      <c r="AW363" s="670"/>
    </row>
    <row r="364" spans="18:52" x14ac:dyDescent="0.35">
      <c r="U364" t="s">
        <v>1748</v>
      </c>
      <c r="V364" s="299">
        <v>29990</v>
      </c>
      <c r="AA364" t="s">
        <v>1748</v>
      </c>
      <c r="AB364" s="299">
        <v>29990</v>
      </c>
      <c r="AL364" s="673"/>
      <c r="AM364" s="669"/>
      <c r="AN364" s="670"/>
      <c r="AO364" s="670" t="s">
        <v>1750</v>
      </c>
      <c r="AP364" s="671">
        <v>29546</v>
      </c>
      <c r="AQ364" s="670"/>
      <c r="AR364" s="672"/>
      <c r="AS364" s="672"/>
      <c r="AT364" s="672"/>
      <c r="AU364" s="270"/>
      <c r="AV364" s="672"/>
      <c r="AW364" s="670"/>
    </row>
    <row r="365" spans="18:52" x14ac:dyDescent="0.35">
      <c r="U365" t="s">
        <v>1749</v>
      </c>
      <c r="V365" s="299">
        <v>30058</v>
      </c>
      <c r="AA365" t="s">
        <v>1749</v>
      </c>
      <c r="AB365" s="299">
        <v>30058</v>
      </c>
      <c r="AL365" s="674" t="s">
        <v>2700</v>
      </c>
      <c r="AM365" s="674"/>
      <c r="AN365" s="674"/>
      <c r="AO365" s="674"/>
      <c r="AP365" s="675">
        <v>1117033</v>
      </c>
      <c r="AQ365" s="674"/>
      <c r="AR365" s="674"/>
      <c r="AS365" s="674"/>
      <c r="AT365" s="674"/>
      <c r="AU365" s="674"/>
      <c r="AV365" s="674"/>
      <c r="AW365" s="674"/>
      <c r="AX365" s="678"/>
    </row>
    <row r="366" spans="18:52" ht="129.6" x14ac:dyDescent="0.35">
      <c r="U366" t="s">
        <v>1750</v>
      </c>
      <c r="V366" s="299">
        <v>29546</v>
      </c>
      <c r="AA366" t="s">
        <v>1750</v>
      </c>
      <c r="AB366" s="299">
        <v>29546</v>
      </c>
      <c r="AL366" s="676" t="s">
        <v>124</v>
      </c>
      <c r="AM366" s="669" t="s">
        <v>198</v>
      </c>
      <c r="AN366" s="670">
        <v>2006</v>
      </c>
      <c r="AO366" s="670" t="s">
        <v>1258</v>
      </c>
      <c r="AP366" s="671">
        <v>1278401</v>
      </c>
      <c r="AQ366" s="670"/>
      <c r="AR366" s="677" t="s">
        <v>2721</v>
      </c>
      <c r="AS366" s="270" t="str">
        <f>CONCATENATE(AO366&amp;", "&amp;AO367&amp;", "&amp;AO368&amp;", "&amp;AO369&amp;", "&amp;AO370&amp;", "&amp;AO371&amp;", "&amp;AO372&amp;", "&amp;AO373&amp;";")</f>
        <v>053794, 053795, 053796, 053797, 053798, 053799, 053864, 053865;</v>
      </c>
      <c r="AT366" s="270" t="str">
        <f>CONCATENATE(AO374&amp;", "&amp;AO375&amp;", "&amp;AO376&amp;", "&amp;AO377&amp;", "&amp;AO378&amp;", "&amp;AO379&amp;", "&amp;AO380&amp;", "&amp;AO381&amp;", "&amp;AO382&amp;", "&amp;AO383&amp;", "&amp;AO384&amp;", "&amp;AO385&amp;", "&amp;AO386&amp;", "&amp;AO387&amp;";")</f>
        <v>054391, 054393, 054395, 054398, 054399, 054464, 054465, 054466, 054467, 054468, 054469, 054470, 054471, 054472;</v>
      </c>
      <c r="AU366" s="270" t="str">
        <f>CONCATENATE(AO388&amp;", "&amp;AO389&amp;", "&amp;AO390&amp;", "&amp;AO391&amp;", "&amp;AO392&amp;", "&amp;AO393&amp;", "&amp;AO394&amp;", "&amp;AO395&amp;", "&amp;AO396&amp;", "&amp;AO397&amp;", "&amp;AO398&amp;", "&amp;AO399&amp;", "&amp;AO400&amp;", "&amp;AO401&amp;", "&amp;AO402&amp;", "&amp;AO403&amp;", "&amp;AO404&amp;", "&amp;AO405&amp;", "&amp;AO406&amp;", "&amp;AO407&amp;", "&amp;AO408&amp;", "&amp;AO409&amp;", "&amp;AO410&amp;", "&amp;AO411&amp;", "&amp;AO412&amp;", "&amp;AO413&amp;", "&amp;AO414&amp;";")</f>
        <v>054872, 054873, 054874, 054875, 054876, 054877, 054878, 054880, 054881, 054882, 054883, 054884, 054885, 054886, 054887, 054888, 054889, 054890, 054891, 054892, 054893, 054894, 054895, 054896, 054897, 054898, 054899;</v>
      </c>
      <c r="AV366" s="672" t="s">
        <v>124</v>
      </c>
      <c r="AW366" s="668" t="str">
        <f>AM366&amp;" --"&amp;IF(AR366="none;","","  BY2005: "&amp;AR366)&amp;IF(AS366="none;","","  BY2006: "&amp;AS366)&amp;IF(AT366="none;","","  BY2007: "&amp;AT366)&amp;IF(AU366="none;","","  BY2008: "&amp;AU366)</f>
        <v>COLEMAN NFH --  BY2006: 053794, 053795, 053796, 053797, 053798, 053799, 053864, 053865;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v>
      </c>
      <c r="AX366" s="668" t="str">
        <f>AW366&amp;"   "&amp;AW415</f>
        <v>COLEMAN NFH --  BY2006: 053794, 053795, 053796, 053797, 053798, 053799, 053864, 053865;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FEATHER R HATCHERY --  BY2005: 062304, 062305, 062306, 062307, 062308, 062309;</v>
      </c>
      <c r="AY366" s="670" t="str">
        <f>"[total release: "&amp;TEXT(VLOOKUP(AV366&amp;" Total",AL$2:AP$613,5,FALSE),"#,###")&amp;"]"</f>
        <v>[total release: 9,116,524]</v>
      </c>
      <c r="AZ366" s="668" t="str">
        <f>AX366&amp;CHAR(10)&amp;AY366</f>
        <v>COLEMAN NFH --  BY2006: 053794, 053795, 053796, 053797, 053798, 053799, 053864, 053865;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FEATHER R HATCHERY --  BY2005: 062304, 062305, 062306, 062307, 062308, 062309;
[total release: 9,116,524]</v>
      </c>
    </row>
    <row r="367" spans="18:52" x14ac:dyDescent="0.35">
      <c r="R367" t="s">
        <v>2700</v>
      </c>
      <c r="V367" s="299">
        <v>1117034</v>
      </c>
      <c r="X367" t="s">
        <v>2700</v>
      </c>
      <c r="AB367" s="299">
        <v>1117034</v>
      </c>
      <c r="AL367" s="676"/>
      <c r="AM367" s="669"/>
      <c r="AN367" s="670"/>
      <c r="AO367" s="670" t="s">
        <v>1259</v>
      </c>
      <c r="AP367" s="671">
        <v>1432683</v>
      </c>
      <c r="AQ367" s="670"/>
      <c r="AR367" s="672"/>
      <c r="AS367" s="672"/>
      <c r="AT367" s="672"/>
      <c r="AU367" s="270"/>
      <c r="AV367" s="672"/>
      <c r="AW367" s="670"/>
    </row>
    <row r="368" spans="18:52" x14ac:dyDescent="0.35">
      <c r="R368" t="s">
        <v>124</v>
      </c>
      <c r="S368" t="s">
        <v>198</v>
      </c>
      <c r="T368">
        <v>2006</v>
      </c>
      <c r="U368" t="s">
        <v>1258</v>
      </c>
      <c r="V368" s="299">
        <v>1278401</v>
      </c>
      <c r="X368" t="s">
        <v>124</v>
      </c>
      <c r="Y368" t="s">
        <v>198</v>
      </c>
      <c r="Z368">
        <v>2006</v>
      </c>
      <c r="AA368" t="s">
        <v>1258</v>
      </c>
      <c r="AB368" s="299">
        <v>1278401</v>
      </c>
      <c r="AL368" s="676"/>
      <c r="AM368" s="669"/>
      <c r="AN368" s="670"/>
      <c r="AO368" s="670" t="s">
        <v>1260</v>
      </c>
      <c r="AP368" s="671">
        <v>64885</v>
      </c>
      <c r="AQ368" s="670"/>
      <c r="AR368" s="672"/>
      <c r="AS368" s="672"/>
      <c r="AT368" s="672"/>
      <c r="AU368" s="672"/>
      <c r="AV368" s="672"/>
      <c r="AW368" s="670"/>
    </row>
    <row r="369" spans="20:49" x14ac:dyDescent="0.35">
      <c r="U369" t="s">
        <v>1259</v>
      </c>
      <c r="V369" s="299">
        <v>1432683</v>
      </c>
      <c r="AA369" t="s">
        <v>1259</v>
      </c>
      <c r="AB369" s="299">
        <v>1432683</v>
      </c>
      <c r="AL369" s="676"/>
      <c r="AM369" s="669"/>
      <c r="AN369" s="670"/>
      <c r="AO369" s="670" t="s">
        <v>1261</v>
      </c>
      <c r="AP369" s="671">
        <v>46377</v>
      </c>
      <c r="AQ369" s="670"/>
      <c r="AR369" s="672"/>
      <c r="AS369" s="672"/>
      <c r="AT369" s="672"/>
      <c r="AU369" s="672"/>
      <c r="AV369" s="672"/>
      <c r="AW369" s="670"/>
    </row>
    <row r="370" spans="20:49" x14ac:dyDescent="0.35">
      <c r="U370" t="s">
        <v>1260</v>
      </c>
      <c r="V370" s="299">
        <v>64885</v>
      </c>
      <c r="AA370" t="s">
        <v>1260</v>
      </c>
      <c r="AB370" s="299">
        <v>64885</v>
      </c>
      <c r="AL370" s="676"/>
      <c r="AM370" s="669"/>
      <c r="AN370" s="670"/>
      <c r="AO370" s="670" t="s">
        <v>1262</v>
      </c>
      <c r="AP370" s="671">
        <v>64093</v>
      </c>
      <c r="AQ370" s="670"/>
      <c r="AR370" s="672"/>
      <c r="AS370" s="672"/>
      <c r="AT370" s="672"/>
      <c r="AU370" s="270"/>
      <c r="AV370" s="672"/>
      <c r="AW370" s="670"/>
    </row>
    <row r="371" spans="20:49" x14ac:dyDescent="0.35">
      <c r="U371" t="s">
        <v>1261</v>
      </c>
      <c r="V371" s="299">
        <v>46377</v>
      </c>
      <c r="AA371" t="s">
        <v>1261</v>
      </c>
      <c r="AB371" s="299">
        <v>46377</v>
      </c>
      <c r="AL371" s="676"/>
      <c r="AM371" s="669"/>
      <c r="AN371" s="670"/>
      <c r="AO371" s="670" t="s">
        <v>1263</v>
      </c>
      <c r="AP371" s="671">
        <v>39208</v>
      </c>
      <c r="AQ371" s="670"/>
      <c r="AR371" s="672"/>
      <c r="AS371" s="672"/>
      <c r="AT371" s="672"/>
      <c r="AU371" s="672"/>
      <c r="AV371" s="672"/>
      <c r="AW371" s="670"/>
    </row>
    <row r="372" spans="20:49" x14ac:dyDescent="0.35">
      <c r="U372" t="s">
        <v>1262</v>
      </c>
      <c r="V372" s="299">
        <v>64093</v>
      </c>
      <c r="AA372" t="s">
        <v>1262</v>
      </c>
      <c r="AB372" s="299">
        <v>64093</v>
      </c>
      <c r="AL372" s="676"/>
      <c r="AM372" s="669"/>
      <c r="AN372" s="670"/>
      <c r="AO372" s="670" t="s">
        <v>1264</v>
      </c>
      <c r="AP372" s="671">
        <v>64665</v>
      </c>
      <c r="AQ372" s="670"/>
      <c r="AR372" s="672"/>
      <c r="AS372" s="672"/>
      <c r="AT372" s="672"/>
      <c r="AU372" s="672"/>
      <c r="AV372" s="672"/>
      <c r="AW372" s="670"/>
    </row>
    <row r="373" spans="20:49" x14ac:dyDescent="0.35">
      <c r="U373" t="s">
        <v>1263</v>
      </c>
      <c r="V373" s="299">
        <v>39208</v>
      </c>
      <c r="AA373" t="s">
        <v>1263</v>
      </c>
      <c r="AB373" s="299">
        <v>39208</v>
      </c>
      <c r="AL373" s="676"/>
      <c r="AM373" s="669"/>
      <c r="AN373" s="670"/>
      <c r="AO373" s="670" t="s">
        <v>1265</v>
      </c>
      <c r="AP373" s="671">
        <v>41770</v>
      </c>
      <c r="AQ373" s="670"/>
      <c r="AR373" s="672"/>
      <c r="AS373" s="672"/>
      <c r="AT373" s="672"/>
      <c r="AU373" s="672"/>
      <c r="AV373" s="672"/>
      <c r="AW373" s="670"/>
    </row>
    <row r="374" spans="20:49" x14ac:dyDescent="0.35">
      <c r="U374" t="s">
        <v>1264</v>
      </c>
      <c r="V374" s="299">
        <v>64665</v>
      </c>
      <c r="AA374" t="s">
        <v>1264</v>
      </c>
      <c r="AB374" s="299">
        <v>64665</v>
      </c>
      <c r="AL374" s="676"/>
      <c r="AM374" s="669"/>
      <c r="AN374" s="670">
        <v>2007</v>
      </c>
      <c r="AO374" s="670" t="s">
        <v>1266</v>
      </c>
      <c r="AP374" s="671">
        <v>111161</v>
      </c>
      <c r="AQ374" s="670"/>
      <c r="AR374" s="672"/>
      <c r="AS374" s="672"/>
      <c r="AT374" s="672"/>
      <c r="AU374" s="672"/>
      <c r="AV374" s="672"/>
      <c r="AW374" s="670"/>
    </row>
    <row r="375" spans="20:49" x14ac:dyDescent="0.35">
      <c r="U375" t="s">
        <v>1265</v>
      </c>
      <c r="V375" s="299">
        <v>41770</v>
      </c>
      <c r="AA375" t="s">
        <v>1265</v>
      </c>
      <c r="AB375" s="299">
        <v>41770</v>
      </c>
      <c r="AL375" s="676"/>
      <c r="AM375" s="669"/>
      <c r="AN375" s="670"/>
      <c r="AO375" s="670" t="s">
        <v>1267</v>
      </c>
      <c r="AP375" s="671">
        <v>108921</v>
      </c>
      <c r="AQ375" s="670"/>
      <c r="AR375" s="672"/>
      <c r="AS375" s="672"/>
      <c r="AT375" s="672"/>
      <c r="AU375" s="672"/>
      <c r="AV375" s="672"/>
      <c r="AW375" s="670"/>
    </row>
    <row r="376" spans="20:49" x14ac:dyDescent="0.35">
      <c r="T376">
        <v>2007</v>
      </c>
      <c r="U376" t="s">
        <v>1266</v>
      </c>
      <c r="V376" s="299">
        <v>111161</v>
      </c>
      <c r="Z376">
        <v>2007</v>
      </c>
      <c r="AA376" t="s">
        <v>1266</v>
      </c>
      <c r="AB376" s="299">
        <v>111161</v>
      </c>
      <c r="AL376" s="676"/>
      <c r="AM376" s="669"/>
      <c r="AN376" s="670"/>
      <c r="AO376" s="670" t="s">
        <v>1268</v>
      </c>
      <c r="AP376" s="671">
        <v>109247</v>
      </c>
      <c r="AQ376" s="670"/>
      <c r="AR376" s="672"/>
      <c r="AS376" s="672"/>
      <c r="AT376" s="672"/>
      <c r="AU376" s="672"/>
      <c r="AV376" s="672"/>
      <c r="AW376" s="670"/>
    </row>
    <row r="377" spans="20:49" x14ac:dyDescent="0.35">
      <c r="U377" t="s">
        <v>1267</v>
      </c>
      <c r="V377" s="299">
        <v>108921</v>
      </c>
      <c r="AA377" t="s">
        <v>1267</v>
      </c>
      <c r="AB377" s="299">
        <v>108921</v>
      </c>
      <c r="AL377" s="676"/>
      <c r="AM377" s="669"/>
      <c r="AN377" s="670"/>
      <c r="AO377" s="670" t="s">
        <v>1269</v>
      </c>
      <c r="AP377" s="671">
        <v>109295</v>
      </c>
      <c r="AQ377" s="670"/>
      <c r="AR377" s="672"/>
      <c r="AS377" s="672"/>
      <c r="AT377" s="672"/>
      <c r="AU377" s="672"/>
      <c r="AV377" s="672"/>
      <c r="AW377" s="670"/>
    </row>
    <row r="378" spans="20:49" x14ac:dyDescent="0.35">
      <c r="U378" t="s">
        <v>1268</v>
      </c>
      <c r="V378" s="299">
        <v>109247</v>
      </c>
      <c r="AA378" t="s">
        <v>1268</v>
      </c>
      <c r="AB378" s="299">
        <v>109247</v>
      </c>
      <c r="AL378" s="676"/>
      <c r="AM378" s="669"/>
      <c r="AN378" s="670"/>
      <c r="AO378" s="670" t="s">
        <v>1270</v>
      </c>
      <c r="AP378" s="671">
        <v>110799</v>
      </c>
      <c r="AQ378" s="670"/>
      <c r="AR378" s="672"/>
      <c r="AS378" s="672"/>
      <c r="AT378" s="672"/>
      <c r="AU378" s="672"/>
      <c r="AV378" s="672"/>
      <c r="AW378" s="670"/>
    </row>
    <row r="379" spans="20:49" x14ac:dyDescent="0.35">
      <c r="U379" t="s">
        <v>1269</v>
      </c>
      <c r="V379" s="299">
        <v>109295</v>
      </c>
      <c r="AA379" t="s">
        <v>1269</v>
      </c>
      <c r="AB379" s="299">
        <v>109295</v>
      </c>
      <c r="AL379" s="676"/>
      <c r="AM379" s="669"/>
      <c r="AN379" s="670"/>
      <c r="AO379" s="670" t="s">
        <v>1271</v>
      </c>
      <c r="AP379" s="671">
        <v>227353</v>
      </c>
      <c r="AQ379" s="670"/>
      <c r="AR379" s="672"/>
      <c r="AS379" s="672"/>
      <c r="AT379" s="672"/>
      <c r="AU379" s="672"/>
      <c r="AV379" s="672"/>
      <c r="AW379" s="670"/>
    </row>
    <row r="380" spans="20:49" x14ac:dyDescent="0.35">
      <c r="U380" t="s">
        <v>1270</v>
      </c>
      <c r="V380" s="299">
        <v>110799</v>
      </c>
      <c r="AA380" t="s">
        <v>1270</v>
      </c>
      <c r="AB380" s="299">
        <v>110799</v>
      </c>
      <c r="AL380" s="676"/>
      <c r="AM380" s="669"/>
      <c r="AN380" s="670"/>
      <c r="AO380" s="670" t="s">
        <v>1272</v>
      </c>
      <c r="AP380" s="671">
        <v>220907</v>
      </c>
      <c r="AQ380" s="670"/>
      <c r="AR380" s="672"/>
      <c r="AS380" s="672"/>
      <c r="AT380" s="672"/>
      <c r="AU380" s="672"/>
      <c r="AV380" s="672"/>
      <c r="AW380" s="670"/>
    </row>
    <row r="381" spans="20:49" x14ac:dyDescent="0.35">
      <c r="U381" t="s">
        <v>1271</v>
      </c>
      <c r="V381" s="299">
        <v>227353</v>
      </c>
      <c r="AA381" t="s">
        <v>1271</v>
      </c>
      <c r="AB381" s="299">
        <v>227353</v>
      </c>
      <c r="AL381" s="676"/>
      <c r="AM381" s="669"/>
      <c r="AN381" s="670"/>
      <c r="AO381" s="670" t="s">
        <v>1273</v>
      </c>
      <c r="AP381" s="671">
        <v>222908</v>
      </c>
      <c r="AQ381" s="670"/>
      <c r="AR381" s="672"/>
      <c r="AS381" s="672"/>
      <c r="AT381" s="672"/>
      <c r="AU381" s="672"/>
      <c r="AV381" s="672"/>
      <c r="AW381" s="670"/>
    </row>
    <row r="382" spans="20:49" x14ac:dyDescent="0.35">
      <c r="U382" t="s">
        <v>1272</v>
      </c>
      <c r="V382" s="299">
        <v>220907</v>
      </c>
      <c r="AA382" t="s">
        <v>1272</v>
      </c>
      <c r="AB382" s="299">
        <v>220907</v>
      </c>
      <c r="AL382" s="676"/>
      <c r="AM382" s="669"/>
      <c r="AN382" s="670"/>
      <c r="AO382" s="670" t="s">
        <v>1274</v>
      </c>
      <c r="AP382" s="671">
        <v>224687</v>
      </c>
      <c r="AQ382" s="670"/>
      <c r="AR382" s="672"/>
      <c r="AS382" s="672"/>
      <c r="AT382" s="672"/>
      <c r="AU382" s="672"/>
      <c r="AV382" s="672"/>
      <c r="AW382" s="670"/>
    </row>
    <row r="383" spans="20:49" x14ac:dyDescent="0.35">
      <c r="U383" t="s">
        <v>1273</v>
      </c>
      <c r="V383" s="299">
        <v>222908</v>
      </c>
      <c r="AA383" t="s">
        <v>1273</v>
      </c>
      <c r="AB383" s="299">
        <v>222908</v>
      </c>
      <c r="AL383" s="676"/>
      <c r="AM383" s="669"/>
      <c r="AN383" s="670"/>
      <c r="AO383" s="670" t="s">
        <v>1275</v>
      </c>
      <c r="AP383" s="671">
        <v>226107</v>
      </c>
      <c r="AQ383" s="670"/>
      <c r="AR383" s="672"/>
      <c r="AS383" s="672"/>
      <c r="AT383" s="672"/>
      <c r="AU383" s="672"/>
      <c r="AV383" s="672"/>
      <c r="AW383" s="670"/>
    </row>
    <row r="384" spans="20:49" x14ac:dyDescent="0.35">
      <c r="U384" t="s">
        <v>1274</v>
      </c>
      <c r="V384" s="299">
        <v>224687</v>
      </c>
      <c r="AA384" t="s">
        <v>1274</v>
      </c>
      <c r="AB384" s="299">
        <v>224687</v>
      </c>
      <c r="AL384" s="676"/>
      <c r="AM384" s="669"/>
      <c r="AN384" s="670"/>
      <c r="AO384" s="670" t="s">
        <v>1276</v>
      </c>
      <c r="AP384" s="671">
        <v>224293</v>
      </c>
      <c r="AQ384" s="670"/>
      <c r="AR384" s="672"/>
      <c r="AS384" s="672"/>
      <c r="AT384" s="672"/>
      <c r="AU384" s="672"/>
      <c r="AV384" s="672"/>
      <c r="AW384" s="670"/>
    </row>
    <row r="385" spans="20:49" x14ac:dyDescent="0.35">
      <c r="U385" t="s">
        <v>1275</v>
      </c>
      <c r="V385" s="299">
        <v>226107</v>
      </c>
      <c r="AA385" t="s">
        <v>1275</v>
      </c>
      <c r="AB385" s="299">
        <v>226107</v>
      </c>
      <c r="AL385" s="676"/>
      <c r="AM385" s="669"/>
      <c r="AN385" s="670"/>
      <c r="AO385" s="670" t="s">
        <v>1277</v>
      </c>
      <c r="AP385" s="671">
        <v>221255</v>
      </c>
      <c r="AQ385" s="670"/>
      <c r="AR385" s="672"/>
      <c r="AS385" s="672"/>
      <c r="AT385" s="672"/>
      <c r="AU385" s="672"/>
      <c r="AV385" s="672"/>
      <c r="AW385" s="670"/>
    </row>
    <row r="386" spans="20:49" x14ac:dyDescent="0.35">
      <c r="U386" t="s">
        <v>1276</v>
      </c>
      <c r="V386" s="299">
        <v>224293</v>
      </c>
      <c r="AA386" t="s">
        <v>1276</v>
      </c>
      <c r="AB386" s="299">
        <v>224293</v>
      </c>
      <c r="AL386" s="676"/>
      <c r="AM386" s="669"/>
      <c r="AN386" s="670"/>
      <c r="AO386" s="670" t="s">
        <v>1278</v>
      </c>
      <c r="AP386" s="671">
        <v>338491</v>
      </c>
      <c r="AQ386" s="670"/>
      <c r="AR386" s="672"/>
      <c r="AS386" s="672"/>
      <c r="AT386" s="672"/>
      <c r="AU386" s="672"/>
      <c r="AV386" s="672"/>
      <c r="AW386" s="670"/>
    </row>
    <row r="387" spans="20:49" x14ac:dyDescent="0.35">
      <c r="U387" t="s">
        <v>1277</v>
      </c>
      <c r="V387" s="299">
        <v>221255</v>
      </c>
      <c r="AA387" t="s">
        <v>1277</v>
      </c>
      <c r="AB387" s="299">
        <v>221255</v>
      </c>
      <c r="AL387" s="676"/>
      <c r="AM387" s="669"/>
      <c r="AN387" s="670"/>
      <c r="AO387" s="670" t="s">
        <v>1279</v>
      </c>
      <c r="AP387" s="671">
        <v>346353</v>
      </c>
      <c r="AQ387" s="670"/>
      <c r="AR387" s="672"/>
      <c r="AS387" s="672"/>
      <c r="AT387" s="672"/>
      <c r="AU387" s="672"/>
      <c r="AV387" s="672"/>
      <c r="AW387" s="670"/>
    </row>
    <row r="388" spans="20:49" x14ac:dyDescent="0.35">
      <c r="U388" t="s">
        <v>1278</v>
      </c>
      <c r="V388" s="299">
        <v>338491</v>
      </c>
      <c r="AA388" t="s">
        <v>1278</v>
      </c>
      <c r="AB388" s="299">
        <v>338491</v>
      </c>
      <c r="AL388" s="676"/>
      <c r="AM388" s="669"/>
      <c r="AN388" s="670">
        <v>2008</v>
      </c>
      <c r="AO388" s="670" t="s">
        <v>1939</v>
      </c>
      <c r="AP388" s="671">
        <v>119391</v>
      </c>
      <c r="AQ388" s="670"/>
      <c r="AR388" s="672"/>
      <c r="AS388" s="672"/>
      <c r="AT388" s="672"/>
      <c r="AU388" s="672"/>
      <c r="AV388" s="672"/>
      <c r="AW388" s="670"/>
    </row>
    <row r="389" spans="20:49" x14ac:dyDescent="0.35">
      <c r="U389" t="s">
        <v>1279</v>
      </c>
      <c r="V389" s="299">
        <v>346353</v>
      </c>
      <c r="AA389" t="s">
        <v>1279</v>
      </c>
      <c r="AB389" s="299">
        <v>346353</v>
      </c>
      <c r="AL389" s="676"/>
      <c r="AM389" s="669"/>
      <c r="AN389" s="670"/>
      <c r="AO389" s="670" t="s">
        <v>1940</v>
      </c>
      <c r="AP389" s="671">
        <v>129807</v>
      </c>
      <c r="AQ389" s="670"/>
      <c r="AR389" s="672"/>
      <c r="AS389" s="672"/>
      <c r="AT389" s="672"/>
      <c r="AU389" s="672"/>
      <c r="AV389" s="672"/>
      <c r="AW389" s="670"/>
    </row>
    <row r="390" spans="20:49" x14ac:dyDescent="0.35">
      <c r="T390">
        <v>2008</v>
      </c>
      <c r="U390" t="s">
        <v>1939</v>
      </c>
      <c r="V390" s="299">
        <v>119391</v>
      </c>
      <c r="Z390">
        <v>2008</v>
      </c>
      <c r="AA390" t="s">
        <v>1939</v>
      </c>
      <c r="AB390" s="299">
        <v>119391</v>
      </c>
      <c r="AL390" s="676"/>
      <c r="AM390" s="669"/>
      <c r="AN390" s="670"/>
      <c r="AO390" s="670" t="s">
        <v>1941</v>
      </c>
      <c r="AP390" s="671">
        <v>118116</v>
      </c>
      <c r="AQ390" s="670"/>
      <c r="AR390" s="672"/>
      <c r="AS390" s="672"/>
      <c r="AT390" s="672"/>
      <c r="AU390" s="672"/>
      <c r="AV390" s="672"/>
      <c r="AW390" s="670"/>
    </row>
    <row r="391" spans="20:49" x14ac:dyDescent="0.35">
      <c r="U391" t="s">
        <v>1940</v>
      </c>
      <c r="V391" s="299">
        <v>129807</v>
      </c>
      <c r="AA391" t="s">
        <v>1940</v>
      </c>
      <c r="AB391" s="299">
        <v>129807</v>
      </c>
      <c r="AL391" s="676"/>
      <c r="AM391" s="669"/>
      <c r="AN391" s="670"/>
      <c r="AO391" s="670" t="s">
        <v>1942</v>
      </c>
      <c r="AP391" s="671">
        <v>112979</v>
      </c>
      <c r="AQ391" s="670"/>
      <c r="AR391" s="672"/>
      <c r="AS391" s="672"/>
      <c r="AT391" s="672"/>
      <c r="AU391" s="672"/>
      <c r="AV391" s="672"/>
      <c r="AW391" s="670"/>
    </row>
    <row r="392" spans="20:49" x14ac:dyDescent="0.35">
      <c r="U392" t="s">
        <v>1941</v>
      </c>
      <c r="V392" s="299">
        <v>118116</v>
      </c>
      <c r="AA392" t="s">
        <v>1941</v>
      </c>
      <c r="AB392" s="299">
        <v>118116</v>
      </c>
      <c r="AL392" s="676"/>
      <c r="AM392" s="669"/>
      <c r="AN392" s="670"/>
      <c r="AO392" s="670" t="s">
        <v>1943</v>
      </c>
      <c r="AP392" s="671">
        <v>105755</v>
      </c>
      <c r="AQ392" s="670"/>
      <c r="AR392" s="672"/>
      <c r="AS392" s="672"/>
      <c r="AT392" s="672"/>
      <c r="AU392" s="672"/>
      <c r="AV392" s="672"/>
      <c r="AW392" s="670"/>
    </row>
    <row r="393" spans="20:49" x14ac:dyDescent="0.35">
      <c r="U393" t="s">
        <v>1942</v>
      </c>
      <c r="V393" s="299">
        <v>112979</v>
      </c>
      <c r="AA393" t="s">
        <v>1942</v>
      </c>
      <c r="AB393" s="299">
        <v>112979</v>
      </c>
      <c r="AL393" s="676"/>
      <c r="AM393" s="669"/>
      <c r="AN393" s="670"/>
      <c r="AO393" s="670" t="s">
        <v>1944</v>
      </c>
      <c r="AP393" s="671">
        <v>108337</v>
      </c>
      <c r="AQ393" s="670"/>
      <c r="AR393" s="672"/>
      <c r="AS393" s="672"/>
      <c r="AT393" s="672"/>
      <c r="AU393" s="672"/>
      <c r="AV393" s="672"/>
      <c r="AW393" s="670"/>
    </row>
    <row r="394" spans="20:49" x14ac:dyDescent="0.35">
      <c r="U394" t="s">
        <v>1943</v>
      </c>
      <c r="V394" s="299">
        <v>105755</v>
      </c>
      <c r="AA394" t="s">
        <v>1943</v>
      </c>
      <c r="AB394" s="299">
        <v>105755</v>
      </c>
      <c r="AL394" s="676"/>
      <c r="AM394" s="669"/>
      <c r="AN394" s="670"/>
      <c r="AO394" s="670" t="s">
        <v>1945</v>
      </c>
      <c r="AP394" s="671">
        <v>118706</v>
      </c>
      <c r="AQ394" s="670"/>
      <c r="AR394" s="672"/>
      <c r="AS394" s="672"/>
      <c r="AT394" s="672"/>
      <c r="AU394" s="672"/>
      <c r="AV394" s="672"/>
      <c r="AW394" s="670"/>
    </row>
    <row r="395" spans="20:49" x14ac:dyDescent="0.35">
      <c r="U395" t="s">
        <v>1944</v>
      </c>
      <c r="V395" s="299">
        <v>108337</v>
      </c>
      <c r="AA395" t="s">
        <v>1944</v>
      </c>
      <c r="AB395" s="299">
        <v>108337</v>
      </c>
      <c r="AL395" s="676"/>
      <c r="AM395" s="669"/>
      <c r="AN395" s="670"/>
      <c r="AO395" s="670" t="s">
        <v>1946</v>
      </c>
      <c r="AP395" s="671">
        <v>119514</v>
      </c>
      <c r="AQ395" s="670"/>
      <c r="AR395" s="672"/>
      <c r="AS395" s="672"/>
      <c r="AT395" s="672"/>
      <c r="AU395" s="672"/>
      <c r="AV395" s="672"/>
      <c r="AW395" s="670"/>
    </row>
    <row r="396" spans="20:49" x14ac:dyDescent="0.35">
      <c r="U396" t="s">
        <v>1945</v>
      </c>
      <c r="V396" s="299">
        <v>118706</v>
      </c>
      <c r="AA396" t="s">
        <v>1945</v>
      </c>
      <c r="AB396" s="299">
        <v>118706</v>
      </c>
      <c r="AL396" s="676"/>
      <c r="AM396" s="669"/>
      <c r="AN396" s="670"/>
      <c r="AO396" s="670" t="s">
        <v>1947</v>
      </c>
      <c r="AP396" s="671">
        <v>106531</v>
      </c>
      <c r="AQ396" s="670"/>
      <c r="AR396" s="672"/>
      <c r="AS396" s="672"/>
      <c r="AT396" s="672"/>
      <c r="AU396" s="672"/>
      <c r="AV396" s="672"/>
      <c r="AW396" s="670"/>
    </row>
    <row r="397" spans="20:49" x14ac:dyDescent="0.35">
      <c r="U397" t="s">
        <v>1946</v>
      </c>
      <c r="V397" s="299">
        <v>119514</v>
      </c>
      <c r="AA397" t="s">
        <v>1946</v>
      </c>
      <c r="AB397" s="299">
        <v>119514</v>
      </c>
      <c r="AL397" s="676"/>
      <c r="AM397" s="669"/>
      <c r="AN397" s="670"/>
      <c r="AO397" s="670" t="s">
        <v>1948</v>
      </c>
      <c r="AP397" s="671">
        <v>118755</v>
      </c>
      <c r="AQ397" s="670"/>
      <c r="AR397" s="672"/>
      <c r="AS397" s="672"/>
      <c r="AT397" s="672"/>
      <c r="AU397" s="672"/>
      <c r="AV397" s="672"/>
      <c r="AW397" s="670"/>
    </row>
    <row r="398" spans="20:49" x14ac:dyDescent="0.35">
      <c r="U398" t="s">
        <v>1947</v>
      </c>
      <c r="V398" s="299">
        <v>106531</v>
      </c>
      <c r="AA398" t="s">
        <v>1947</v>
      </c>
      <c r="AB398" s="299">
        <v>106531</v>
      </c>
      <c r="AL398" s="676"/>
      <c r="AM398" s="669"/>
      <c r="AN398" s="670"/>
      <c r="AO398" s="670" t="s">
        <v>1949</v>
      </c>
      <c r="AP398" s="671">
        <v>108863</v>
      </c>
      <c r="AQ398" s="670"/>
      <c r="AR398" s="672"/>
      <c r="AS398" s="672"/>
      <c r="AT398" s="672"/>
      <c r="AU398" s="672"/>
      <c r="AV398" s="672"/>
      <c r="AW398" s="670"/>
    </row>
    <row r="399" spans="20:49" x14ac:dyDescent="0.35">
      <c r="U399" t="s">
        <v>1948</v>
      </c>
      <c r="V399" s="299">
        <v>118755</v>
      </c>
      <c r="AA399" t="s">
        <v>1948</v>
      </c>
      <c r="AB399" s="299">
        <v>118755</v>
      </c>
      <c r="AL399" s="676"/>
      <c r="AM399" s="669"/>
      <c r="AN399" s="670"/>
      <c r="AO399" s="670" t="s">
        <v>1950</v>
      </c>
      <c r="AP399" s="671">
        <v>115782</v>
      </c>
      <c r="AQ399" s="670"/>
      <c r="AR399" s="672"/>
      <c r="AS399" s="672"/>
      <c r="AT399" s="672"/>
      <c r="AU399" s="672"/>
      <c r="AV399" s="672"/>
      <c r="AW399" s="670"/>
    </row>
    <row r="400" spans="20:49" x14ac:dyDescent="0.35">
      <c r="U400" t="s">
        <v>1949</v>
      </c>
      <c r="V400" s="299">
        <v>108863</v>
      </c>
      <c r="AA400" t="s">
        <v>1949</v>
      </c>
      <c r="AB400" s="299">
        <v>108863</v>
      </c>
      <c r="AL400" s="676"/>
      <c r="AM400" s="669"/>
      <c r="AN400" s="670"/>
      <c r="AO400" s="670" t="s">
        <v>1951</v>
      </c>
      <c r="AP400" s="671">
        <v>114739</v>
      </c>
      <c r="AQ400" s="670"/>
      <c r="AR400" s="672"/>
      <c r="AS400" s="672"/>
      <c r="AT400" s="672"/>
      <c r="AU400" s="672"/>
      <c r="AV400" s="672"/>
      <c r="AW400" s="670"/>
    </row>
    <row r="401" spans="21:49" x14ac:dyDescent="0.35">
      <c r="U401" t="s">
        <v>1950</v>
      </c>
      <c r="V401" s="299">
        <v>115782</v>
      </c>
      <c r="AA401" t="s">
        <v>1950</v>
      </c>
      <c r="AB401" s="299">
        <v>115782</v>
      </c>
      <c r="AL401" s="676"/>
      <c r="AM401" s="669"/>
      <c r="AN401" s="670"/>
      <c r="AO401" s="670" t="s">
        <v>1952</v>
      </c>
      <c r="AP401" s="671">
        <v>109292</v>
      </c>
      <c r="AQ401" s="670"/>
      <c r="AR401" s="672"/>
      <c r="AS401" s="672"/>
      <c r="AT401" s="672"/>
      <c r="AU401" s="672"/>
      <c r="AV401" s="672"/>
      <c r="AW401" s="670"/>
    </row>
    <row r="402" spans="21:49" x14ac:dyDescent="0.35">
      <c r="U402" t="s">
        <v>1951</v>
      </c>
      <c r="V402" s="299">
        <v>114739</v>
      </c>
      <c r="AA402" t="s">
        <v>1951</v>
      </c>
      <c r="AB402" s="299">
        <v>114739</v>
      </c>
      <c r="AL402" s="676"/>
      <c r="AM402" s="669"/>
      <c r="AN402" s="670"/>
      <c r="AO402" s="670" t="s">
        <v>1938</v>
      </c>
      <c r="AP402" s="671">
        <v>115967</v>
      </c>
      <c r="AQ402" s="670"/>
      <c r="AR402" s="672"/>
      <c r="AS402" s="672"/>
      <c r="AT402" s="672"/>
      <c r="AU402" s="672"/>
      <c r="AV402" s="672"/>
      <c r="AW402" s="670"/>
    </row>
    <row r="403" spans="21:49" x14ac:dyDescent="0.35">
      <c r="U403" t="s">
        <v>1952</v>
      </c>
      <c r="V403" s="299">
        <v>109292</v>
      </c>
      <c r="AA403" t="s">
        <v>1952</v>
      </c>
      <c r="AB403" s="299">
        <v>109292</v>
      </c>
      <c r="AL403" s="676"/>
      <c r="AM403" s="669"/>
      <c r="AN403" s="670"/>
      <c r="AO403" s="670" t="s">
        <v>1953</v>
      </c>
      <c r="AP403" s="671">
        <v>124628</v>
      </c>
      <c r="AQ403" s="670"/>
      <c r="AR403" s="672"/>
      <c r="AS403" s="672"/>
      <c r="AT403" s="672"/>
      <c r="AU403" s="672"/>
      <c r="AV403" s="672"/>
      <c r="AW403" s="670"/>
    </row>
    <row r="404" spans="21:49" x14ac:dyDescent="0.35">
      <c r="U404" t="s">
        <v>1938</v>
      </c>
      <c r="V404" s="299">
        <v>115967</v>
      </c>
      <c r="AA404" t="s">
        <v>1938</v>
      </c>
      <c r="AB404" s="299">
        <v>115967</v>
      </c>
      <c r="AL404" s="676"/>
      <c r="AM404" s="669"/>
      <c r="AN404" s="670"/>
      <c r="AO404" s="670" t="s">
        <v>1954</v>
      </c>
      <c r="AP404" s="671">
        <v>113350</v>
      </c>
      <c r="AQ404" s="670"/>
      <c r="AR404" s="672"/>
      <c r="AS404" s="672"/>
      <c r="AT404" s="672"/>
      <c r="AU404" s="672"/>
      <c r="AV404" s="672"/>
      <c r="AW404" s="670"/>
    </row>
    <row r="405" spans="21:49" x14ac:dyDescent="0.35">
      <c r="U405" t="s">
        <v>1953</v>
      </c>
      <c r="V405" s="299">
        <v>124628</v>
      </c>
      <c r="AA405" t="s">
        <v>1953</v>
      </c>
      <c r="AB405" s="299">
        <v>124628</v>
      </c>
      <c r="AL405" s="676"/>
      <c r="AM405" s="669"/>
      <c r="AN405" s="670"/>
      <c r="AO405" s="670" t="s">
        <v>1955</v>
      </c>
      <c r="AP405" s="671">
        <v>109171</v>
      </c>
      <c r="AQ405" s="670"/>
      <c r="AR405" s="672"/>
      <c r="AS405" s="672"/>
      <c r="AT405" s="672"/>
      <c r="AU405" s="672"/>
      <c r="AV405" s="672"/>
      <c r="AW405" s="670"/>
    </row>
    <row r="406" spans="21:49" x14ac:dyDescent="0.35">
      <c r="U406" t="s">
        <v>1954</v>
      </c>
      <c r="V406" s="299">
        <v>113350</v>
      </c>
      <c r="AA406" t="s">
        <v>1954</v>
      </c>
      <c r="AB406" s="299">
        <v>113350</v>
      </c>
      <c r="AL406" s="676"/>
      <c r="AM406" s="669"/>
      <c r="AN406" s="670"/>
      <c r="AO406" s="670" t="s">
        <v>1956</v>
      </c>
      <c r="AP406" s="671">
        <v>117384</v>
      </c>
      <c r="AQ406" s="670"/>
      <c r="AR406" s="672"/>
      <c r="AS406" s="672"/>
      <c r="AT406" s="672"/>
      <c r="AU406" s="672"/>
      <c r="AV406" s="672"/>
      <c r="AW406" s="670"/>
    </row>
    <row r="407" spans="21:49" x14ac:dyDescent="0.35">
      <c r="U407" t="s">
        <v>1955</v>
      </c>
      <c r="V407" s="299">
        <v>109171</v>
      </c>
      <c r="AA407" t="s">
        <v>1955</v>
      </c>
      <c r="AB407" s="299">
        <v>109171</v>
      </c>
      <c r="AL407" s="676"/>
      <c r="AM407" s="669"/>
      <c r="AN407" s="670"/>
      <c r="AO407" s="670" t="s">
        <v>1957</v>
      </c>
      <c r="AP407" s="671">
        <v>120927</v>
      </c>
      <c r="AQ407" s="670"/>
      <c r="AR407" s="672"/>
      <c r="AS407" s="672"/>
      <c r="AT407" s="672"/>
      <c r="AU407" s="672"/>
      <c r="AV407" s="672"/>
      <c r="AW407" s="670"/>
    </row>
    <row r="408" spans="21:49" x14ac:dyDescent="0.35">
      <c r="U408" t="s">
        <v>1956</v>
      </c>
      <c r="V408" s="299">
        <v>117384</v>
      </c>
      <c r="AA408" t="s">
        <v>1956</v>
      </c>
      <c r="AB408" s="299">
        <v>117384</v>
      </c>
      <c r="AL408" s="676"/>
      <c r="AM408" s="669"/>
      <c r="AN408" s="670"/>
      <c r="AO408" s="670" t="s">
        <v>1958</v>
      </c>
      <c r="AP408" s="671">
        <v>118917</v>
      </c>
      <c r="AQ408" s="670"/>
      <c r="AR408" s="672"/>
      <c r="AS408" s="672"/>
      <c r="AT408" s="672"/>
      <c r="AU408" s="672"/>
      <c r="AV408" s="672"/>
      <c r="AW408" s="670"/>
    </row>
    <row r="409" spans="21:49" x14ac:dyDescent="0.35">
      <c r="U409" t="s">
        <v>1957</v>
      </c>
      <c r="V409" s="299">
        <v>120927</v>
      </c>
      <c r="AA409" t="s">
        <v>1957</v>
      </c>
      <c r="AB409" s="299">
        <v>120927</v>
      </c>
      <c r="AL409" s="676"/>
      <c r="AM409" s="669"/>
      <c r="AN409" s="670"/>
      <c r="AO409" s="670" t="s">
        <v>1932</v>
      </c>
      <c r="AP409" s="671">
        <v>114907</v>
      </c>
      <c r="AQ409" s="670"/>
      <c r="AR409" s="672"/>
      <c r="AS409" s="672"/>
      <c r="AT409" s="672"/>
      <c r="AU409" s="672"/>
      <c r="AV409" s="672"/>
      <c r="AW409" s="670"/>
    </row>
    <row r="410" spans="21:49" x14ac:dyDescent="0.35">
      <c r="U410" t="s">
        <v>1958</v>
      </c>
      <c r="V410" s="299">
        <v>118917</v>
      </c>
      <c r="AA410" t="s">
        <v>1958</v>
      </c>
      <c r="AB410" s="299">
        <v>118917</v>
      </c>
      <c r="AL410" s="676"/>
      <c r="AM410" s="669"/>
      <c r="AN410" s="670"/>
      <c r="AO410" s="670" t="s">
        <v>1933</v>
      </c>
      <c r="AP410" s="671">
        <v>124228</v>
      </c>
      <c r="AQ410" s="670"/>
      <c r="AR410" s="672"/>
      <c r="AS410" s="672"/>
      <c r="AT410" s="672"/>
      <c r="AU410" s="672"/>
      <c r="AV410" s="672"/>
      <c r="AW410" s="670"/>
    </row>
    <row r="411" spans="21:49" x14ac:dyDescent="0.35">
      <c r="U411" t="s">
        <v>1932</v>
      </c>
      <c r="V411" s="299">
        <v>114907</v>
      </c>
      <c r="AA411" t="s">
        <v>1932</v>
      </c>
      <c r="AB411" s="299">
        <v>114907</v>
      </c>
      <c r="AL411" s="676"/>
      <c r="AM411" s="669"/>
      <c r="AN411" s="670"/>
      <c r="AO411" s="670" t="s">
        <v>1934</v>
      </c>
      <c r="AP411" s="671">
        <v>112556</v>
      </c>
      <c r="AQ411" s="670"/>
      <c r="AR411" s="672"/>
      <c r="AS411" s="672"/>
      <c r="AT411" s="672"/>
      <c r="AU411" s="672"/>
      <c r="AV411" s="672"/>
      <c r="AW411" s="670"/>
    </row>
    <row r="412" spans="21:49" x14ac:dyDescent="0.35">
      <c r="U412" t="s">
        <v>1933</v>
      </c>
      <c r="V412" s="299">
        <v>124228</v>
      </c>
      <c r="AA412" t="s">
        <v>1933</v>
      </c>
      <c r="AB412" s="299">
        <v>124228</v>
      </c>
      <c r="AL412" s="676"/>
      <c r="AM412" s="669"/>
      <c r="AN412" s="670"/>
      <c r="AO412" s="670" t="s">
        <v>1935</v>
      </c>
      <c r="AP412" s="671">
        <v>125703</v>
      </c>
      <c r="AQ412" s="670"/>
      <c r="AR412" s="672"/>
      <c r="AS412" s="672"/>
      <c r="AT412" s="672"/>
      <c r="AU412" s="672"/>
      <c r="AV412" s="672"/>
      <c r="AW412" s="670"/>
    </row>
    <row r="413" spans="21:49" x14ac:dyDescent="0.35">
      <c r="U413" t="s">
        <v>1934</v>
      </c>
      <c r="V413" s="299">
        <v>112556</v>
      </c>
      <c r="AA413" t="s">
        <v>1934</v>
      </c>
      <c r="AB413" s="299">
        <v>112556</v>
      </c>
      <c r="AL413" s="676"/>
      <c r="AM413" s="669"/>
      <c r="AN413" s="670"/>
      <c r="AO413" s="670" t="s">
        <v>1936</v>
      </c>
      <c r="AP413" s="671">
        <v>112230</v>
      </c>
      <c r="AQ413" s="670"/>
      <c r="AR413" s="672"/>
      <c r="AS413" s="672"/>
      <c r="AT413" s="672"/>
      <c r="AU413" s="672"/>
      <c r="AV413" s="672"/>
      <c r="AW413" s="670"/>
    </row>
    <row r="414" spans="21:49" x14ac:dyDescent="0.35">
      <c r="U414" t="s">
        <v>1935</v>
      </c>
      <c r="V414" s="299">
        <v>125703</v>
      </c>
      <c r="AA414" t="s">
        <v>1935</v>
      </c>
      <c r="AB414" s="299">
        <v>125703</v>
      </c>
      <c r="AL414" s="676"/>
      <c r="AM414" s="669"/>
      <c r="AN414" s="670"/>
      <c r="AO414" s="670" t="s">
        <v>1937</v>
      </c>
      <c r="AP414" s="671">
        <v>111839</v>
      </c>
      <c r="AQ414" s="670"/>
      <c r="AR414" s="672"/>
      <c r="AS414" s="672"/>
      <c r="AT414" s="672"/>
      <c r="AU414" s="672"/>
      <c r="AV414" s="672"/>
      <c r="AW414" s="670"/>
    </row>
    <row r="415" spans="21:49" ht="28.8" x14ac:dyDescent="0.35">
      <c r="U415" t="s">
        <v>1936</v>
      </c>
      <c r="V415" s="299">
        <v>112230</v>
      </c>
      <c r="AA415" t="s">
        <v>1936</v>
      </c>
      <c r="AB415" s="299">
        <v>112230</v>
      </c>
      <c r="AL415" s="676"/>
      <c r="AM415" s="669" t="s">
        <v>216</v>
      </c>
      <c r="AN415" s="670">
        <v>2005</v>
      </c>
      <c r="AO415" s="670" t="s">
        <v>1280</v>
      </c>
      <c r="AP415" s="671">
        <v>26038</v>
      </c>
      <c r="AQ415" s="670"/>
      <c r="AR415" s="270" t="str">
        <f>CONCATENATE(AO415&amp;", "&amp;AO416&amp;", "&amp;AO417&amp;", "&amp;AO418&amp;", "&amp;AO419&amp;", "&amp;AO420&amp;";")</f>
        <v>062304, 062305, 062306, 062307, 062308, 062309;</v>
      </c>
      <c r="AS415" s="677" t="s">
        <v>2721</v>
      </c>
      <c r="AT415" s="677" t="s">
        <v>2721</v>
      </c>
      <c r="AU415" s="677" t="s">
        <v>2721</v>
      </c>
      <c r="AV415" s="672"/>
      <c r="AW415" s="668" t="str">
        <f>AM415&amp;" --"&amp;IF(AR415="none;","","  BY2005: "&amp;AR415)&amp;IF(AS415="none;","","  BY2006: "&amp;AS415)&amp;IF(AT415="none;","","  BY2007: "&amp;AT415)&amp;IF(AU415="none;","","  BY2008: "&amp;AU415)</f>
        <v>FEATHER R HATCHERY --  BY2005: 062304, 062305, 062306, 062307, 062308, 062309;</v>
      </c>
    </row>
    <row r="416" spans="21:49" x14ac:dyDescent="0.35">
      <c r="U416" t="s">
        <v>1937</v>
      </c>
      <c r="V416" s="299">
        <v>111839</v>
      </c>
      <c r="AA416" t="s">
        <v>1937</v>
      </c>
      <c r="AB416" s="299">
        <v>111839</v>
      </c>
      <c r="AL416" s="676"/>
      <c r="AM416" s="669"/>
      <c r="AN416" s="670"/>
      <c r="AO416" s="670" t="s">
        <v>1281</v>
      </c>
      <c r="AP416" s="671">
        <v>24701</v>
      </c>
      <c r="AQ416" s="670"/>
      <c r="AR416" s="672"/>
      <c r="AS416" s="672"/>
      <c r="AT416" s="672"/>
      <c r="AU416" s="672"/>
      <c r="AV416" s="672"/>
      <c r="AW416" s="670"/>
    </row>
    <row r="417" spans="18:52" x14ac:dyDescent="0.35">
      <c r="S417" t="s">
        <v>216</v>
      </c>
      <c r="T417">
        <v>2005</v>
      </c>
      <c r="U417" t="s">
        <v>1280</v>
      </c>
      <c r="V417" s="299">
        <v>26038</v>
      </c>
      <c r="Y417" t="s">
        <v>216</v>
      </c>
      <c r="Z417">
        <v>2005</v>
      </c>
      <c r="AA417" t="s">
        <v>1280</v>
      </c>
      <c r="AB417" s="299">
        <v>26038</v>
      </c>
      <c r="AL417" s="676"/>
      <c r="AM417" s="669"/>
      <c r="AN417" s="670"/>
      <c r="AO417" s="670" t="s">
        <v>1282</v>
      </c>
      <c r="AP417" s="671">
        <v>25700</v>
      </c>
      <c r="AQ417" s="670"/>
      <c r="AR417" s="672"/>
      <c r="AS417" s="672"/>
      <c r="AT417" s="672"/>
      <c r="AU417" s="672"/>
      <c r="AV417" s="672"/>
      <c r="AW417" s="670"/>
    </row>
    <row r="418" spans="18:52" x14ac:dyDescent="0.35">
      <c r="U418" t="s">
        <v>1281</v>
      </c>
      <c r="V418" s="299">
        <v>24701</v>
      </c>
      <c r="AA418" t="s">
        <v>1281</v>
      </c>
      <c r="AB418" s="299">
        <v>24701</v>
      </c>
      <c r="AL418" s="676"/>
      <c r="AM418" s="669"/>
      <c r="AN418" s="670"/>
      <c r="AO418" s="670" t="s">
        <v>1283</v>
      </c>
      <c r="AP418" s="671">
        <v>26200</v>
      </c>
      <c r="AQ418" s="670"/>
      <c r="AR418" s="672"/>
      <c r="AS418" s="672"/>
      <c r="AT418" s="672"/>
      <c r="AU418" s="672"/>
      <c r="AV418" s="672"/>
      <c r="AW418" s="670"/>
    </row>
    <row r="419" spans="18:52" x14ac:dyDescent="0.35">
      <c r="U419" t="s">
        <v>1282</v>
      </c>
      <c r="V419" s="299">
        <v>25700</v>
      </c>
      <c r="AA419" t="s">
        <v>1282</v>
      </c>
      <c r="AB419" s="299">
        <v>25700</v>
      </c>
      <c r="AL419" s="676"/>
      <c r="AM419" s="669"/>
      <c r="AN419" s="670"/>
      <c r="AO419" s="670" t="s">
        <v>1284</v>
      </c>
      <c r="AP419" s="671">
        <v>25733</v>
      </c>
      <c r="AQ419" s="670"/>
      <c r="AR419" s="672"/>
      <c r="AS419" s="672"/>
      <c r="AT419" s="672"/>
      <c r="AU419" s="672"/>
      <c r="AV419" s="672"/>
      <c r="AW419" s="670"/>
    </row>
    <row r="420" spans="18:52" x14ac:dyDescent="0.35">
      <c r="U420" t="s">
        <v>1283</v>
      </c>
      <c r="V420" s="299">
        <v>26200</v>
      </c>
      <c r="AA420" t="s">
        <v>1283</v>
      </c>
      <c r="AB420" s="299">
        <v>26200</v>
      </c>
      <c r="AL420" s="673"/>
      <c r="AM420" s="669"/>
      <c r="AN420" s="670"/>
      <c r="AO420" s="670" t="s">
        <v>1285</v>
      </c>
      <c r="AP420" s="671">
        <v>25919</v>
      </c>
      <c r="AQ420" s="670"/>
      <c r="AR420" s="672"/>
      <c r="AS420" s="672"/>
      <c r="AT420" s="672"/>
      <c r="AU420" s="672"/>
      <c r="AV420" s="672"/>
      <c r="AW420" s="670"/>
    </row>
    <row r="421" spans="18:52" x14ac:dyDescent="0.35">
      <c r="U421" t="s">
        <v>1284</v>
      </c>
      <c r="V421" s="299">
        <v>25733</v>
      </c>
      <c r="AA421" t="s">
        <v>1284</v>
      </c>
      <c r="AB421" s="299">
        <v>25733</v>
      </c>
      <c r="AL421" s="674" t="s">
        <v>2701</v>
      </c>
      <c r="AM421" s="674"/>
      <c r="AN421" s="674"/>
      <c r="AO421" s="674"/>
      <c r="AP421" s="675">
        <v>9116524</v>
      </c>
      <c r="AQ421" s="674"/>
      <c r="AR421" s="674"/>
      <c r="AS421" s="674"/>
      <c r="AT421" s="674"/>
      <c r="AU421" s="674"/>
      <c r="AV421" s="674"/>
      <c r="AW421" s="674"/>
      <c r="AX421" s="678"/>
    </row>
    <row r="422" spans="18:52" ht="57.6" x14ac:dyDescent="0.35">
      <c r="U422" t="s">
        <v>1285</v>
      </c>
      <c r="V422" s="299">
        <v>25919</v>
      </c>
      <c r="AA422" t="s">
        <v>1285</v>
      </c>
      <c r="AB422" s="299">
        <v>25919</v>
      </c>
      <c r="AL422" s="676" t="s">
        <v>356</v>
      </c>
      <c r="AM422" s="669" t="s">
        <v>683</v>
      </c>
      <c r="AN422" s="670">
        <v>2005</v>
      </c>
      <c r="AO422" s="670" t="s">
        <v>2135</v>
      </c>
      <c r="AP422" s="671">
        <v>16934</v>
      </c>
      <c r="AQ422" s="670"/>
      <c r="AR422" s="270" t="str">
        <f>CONCATENATE(AO422&amp;";")</f>
        <v>633591;</v>
      </c>
      <c r="AS422" s="270" t="str">
        <f>CONCATENATE(AO423&amp;";")</f>
        <v>634080;</v>
      </c>
      <c r="AT422" s="270" t="str">
        <f>CONCATENATE(AO424&amp;";")</f>
        <v>634583;</v>
      </c>
      <c r="AU422" s="270" t="str">
        <f>CONCATENATE(AO425&amp;";")</f>
        <v>635081;</v>
      </c>
      <c r="AV422" s="672" t="s">
        <v>356</v>
      </c>
      <c r="AW422" s="668" t="str">
        <f>AM422&amp;" --"&amp;IF(AR422="none;","","  BY2005: "&amp;AR422)&amp;IF(AS422="none;","","  BY2006: "&amp;AS422)&amp;IF(AT422="none;","","  BY2007: "&amp;AT422)&amp;IF(AU422="none;","","  BY2008: "&amp;AU422)</f>
        <v>GLENWOOD SPRINGS --  BY2005: 633591;  BY2006: 634080;  BY2007: 634583;  BY2008: 635081;</v>
      </c>
      <c r="AX422" s="668" t="str">
        <f>AW422&amp;"   "&amp;AW426</f>
        <v>GLENWOOD SPRINGS --  BY2005: 633591;  BY2006: 634080;  BY2007: 634583;  BY2008: 635081;   SAMISH HATCHERY --  BY2005: 633369;  BY2006: 633389;  BY2007: 634272;  BY2008: 634841;</v>
      </c>
      <c r="AY422" s="670" t="str">
        <f>"[total release: "&amp;TEXT(VLOOKUP(AV422&amp;" Total",AL$2:AP$613,5,FALSE),"#,###")&amp;"]"</f>
        <v>[total release: 1,147,476]</v>
      </c>
      <c r="AZ422" s="668" t="str">
        <f>AX422&amp;CHAR(10)&amp;AY422</f>
        <v>GLENWOOD SPRINGS --  BY2005: 633591;  BY2006: 634080;  BY2007: 634583;  BY2008: 635081;   SAMISH HATCHERY --  BY2005: 633369;  BY2006: 633389;  BY2007: 634272;  BY2008: 634841;
[total release: 1,147,476]</v>
      </c>
    </row>
    <row r="423" spans="18:52" x14ac:dyDescent="0.35">
      <c r="R423" t="s">
        <v>2701</v>
      </c>
      <c r="V423" s="299">
        <v>9116524</v>
      </c>
      <c r="X423" t="s">
        <v>2701</v>
      </c>
      <c r="AB423" s="299">
        <v>9116524</v>
      </c>
      <c r="AL423" s="676"/>
      <c r="AM423" s="669"/>
      <c r="AN423" s="670">
        <v>2006</v>
      </c>
      <c r="AO423" s="670" t="s">
        <v>2131</v>
      </c>
      <c r="AP423" s="671">
        <v>91433</v>
      </c>
      <c r="AQ423" s="670"/>
      <c r="AR423" s="672"/>
      <c r="AS423" s="672"/>
      <c r="AT423" s="672"/>
      <c r="AU423" s="672"/>
      <c r="AV423" s="672"/>
      <c r="AW423" s="670"/>
    </row>
    <row r="424" spans="18:52" x14ac:dyDescent="0.35">
      <c r="R424" t="s">
        <v>356</v>
      </c>
      <c r="S424" t="s">
        <v>683</v>
      </c>
      <c r="T424">
        <v>2005</v>
      </c>
      <c r="U424" t="s">
        <v>2135</v>
      </c>
      <c r="V424" s="299">
        <v>16934</v>
      </c>
      <c r="X424" t="s">
        <v>356</v>
      </c>
      <c r="Y424" t="s">
        <v>683</v>
      </c>
      <c r="Z424">
        <v>2005</v>
      </c>
      <c r="AA424" t="s">
        <v>2135</v>
      </c>
      <c r="AB424" s="299">
        <v>16934</v>
      </c>
      <c r="AL424" s="676"/>
      <c r="AM424" s="669"/>
      <c r="AN424" s="670">
        <v>2007</v>
      </c>
      <c r="AO424" s="670" t="s">
        <v>2134</v>
      </c>
      <c r="AP424" s="671">
        <v>103264</v>
      </c>
      <c r="AQ424" s="670"/>
      <c r="AR424" s="672"/>
      <c r="AS424" s="672"/>
      <c r="AT424" s="672"/>
      <c r="AU424" s="672"/>
      <c r="AV424" s="672"/>
      <c r="AW424" s="670"/>
    </row>
    <row r="425" spans="18:52" x14ac:dyDescent="0.35">
      <c r="T425">
        <v>2006</v>
      </c>
      <c r="U425" t="s">
        <v>2131</v>
      </c>
      <c r="V425" s="299">
        <v>91433</v>
      </c>
      <c r="Z425">
        <v>2006</v>
      </c>
      <c r="AA425" t="s">
        <v>2131</v>
      </c>
      <c r="AB425" s="299">
        <v>91433</v>
      </c>
      <c r="AL425" s="676"/>
      <c r="AM425" s="669"/>
      <c r="AN425" s="670">
        <v>2008</v>
      </c>
      <c r="AO425" s="670" t="s">
        <v>2664</v>
      </c>
      <c r="AP425" s="671">
        <v>114348</v>
      </c>
      <c r="AQ425" s="670"/>
      <c r="AR425" s="672"/>
      <c r="AS425" s="672"/>
      <c r="AT425" s="672"/>
      <c r="AU425" s="672"/>
      <c r="AV425" s="672"/>
      <c r="AW425" s="670"/>
    </row>
    <row r="426" spans="18:52" ht="28.8" x14ac:dyDescent="0.35">
      <c r="T426">
        <v>2007</v>
      </c>
      <c r="U426" t="s">
        <v>2134</v>
      </c>
      <c r="V426" s="299">
        <v>103264</v>
      </c>
      <c r="Z426">
        <v>2007</v>
      </c>
      <c r="AA426" t="s">
        <v>2134</v>
      </c>
      <c r="AB426" s="299">
        <v>103264</v>
      </c>
      <c r="AL426" s="676"/>
      <c r="AM426" s="669" t="s">
        <v>351</v>
      </c>
      <c r="AN426" s="670">
        <v>2005</v>
      </c>
      <c r="AO426" s="670" t="s">
        <v>2321</v>
      </c>
      <c r="AP426" s="671">
        <v>201655</v>
      </c>
      <c r="AQ426" s="670"/>
      <c r="AR426" s="270" t="str">
        <f>CONCATENATE(AO426&amp;";")</f>
        <v>633369;</v>
      </c>
      <c r="AS426" s="270" t="str">
        <f>CONCATENATE(AO427&amp;";")</f>
        <v>633389;</v>
      </c>
      <c r="AT426" s="270" t="str">
        <f>CONCATENATE(AO428&amp;";")</f>
        <v>634272;</v>
      </c>
      <c r="AU426" s="270" t="str">
        <f>CONCATENATE(AO429&amp;";")</f>
        <v>634841;</v>
      </c>
      <c r="AV426" s="672"/>
      <c r="AW426" s="668" t="str">
        <f>AM426&amp;" --"&amp;IF(AR426="none;","","  BY2005: "&amp;AR426)&amp;IF(AS426="none;","","  BY2006: "&amp;AS426)&amp;IF(AT426="none;","","  BY2007: "&amp;AT426)&amp;IF(AU426="none;","","  BY2008: "&amp;AU426)</f>
        <v>SAMISH HATCHERY --  BY2005: 633369;  BY2006: 633389;  BY2007: 634272;  BY2008: 634841;</v>
      </c>
    </row>
    <row r="427" spans="18:52" x14ac:dyDescent="0.35">
      <c r="T427">
        <v>2008</v>
      </c>
      <c r="U427" t="s">
        <v>2664</v>
      </c>
      <c r="V427" s="299">
        <v>114348</v>
      </c>
      <c r="Z427">
        <v>2008</v>
      </c>
      <c r="AA427" t="s">
        <v>2664</v>
      </c>
      <c r="AB427" s="299">
        <v>114348</v>
      </c>
      <c r="AL427" s="676"/>
      <c r="AM427" s="669"/>
      <c r="AN427" s="670">
        <v>2006</v>
      </c>
      <c r="AO427" s="670" t="s">
        <v>2323</v>
      </c>
      <c r="AP427" s="671">
        <v>206496</v>
      </c>
      <c r="AQ427" s="670"/>
      <c r="AR427" s="672"/>
      <c r="AS427" s="672"/>
      <c r="AT427" s="672"/>
      <c r="AU427" s="672"/>
      <c r="AV427" s="672"/>
      <c r="AW427" s="670"/>
    </row>
    <row r="428" spans="18:52" x14ac:dyDescent="0.35">
      <c r="S428" t="s">
        <v>351</v>
      </c>
      <c r="T428">
        <v>2005</v>
      </c>
      <c r="U428" t="s">
        <v>2321</v>
      </c>
      <c r="V428" s="299">
        <v>201655</v>
      </c>
      <c r="Y428" t="s">
        <v>351</v>
      </c>
      <c r="Z428">
        <v>2005</v>
      </c>
      <c r="AA428" t="s">
        <v>2321</v>
      </c>
      <c r="AB428" s="299">
        <v>201655</v>
      </c>
      <c r="AL428" s="676"/>
      <c r="AM428" s="669"/>
      <c r="AN428" s="670">
        <v>2007</v>
      </c>
      <c r="AO428" s="670" t="s">
        <v>2325</v>
      </c>
      <c r="AP428" s="671">
        <v>211571</v>
      </c>
      <c r="AQ428" s="670"/>
      <c r="AR428" s="672"/>
      <c r="AS428" s="672"/>
      <c r="AT428" s="672"/>
      <c r="AU428" s="672"/>
      <c r="AV428" s="672"/>
      <c r="AW428" s="670"/>
    </row>
    <row r="429" spans="18:52" x14ac:dyDescent="0.35">
      <c r="T429">
        <v>2006</v>
      </c>
      <c r="U429" t="s">
        <v>2323</v>
      </c>
      <c r="V429" s="299">
        <v>206496</v>
      </c>
      <c r="Z429">
        <v>2006</v>
      </c>
      <c r="AA429" t="s">
        <v>2323</v>
      </c>
      <c r="AB429" s="299">
        <v>206496</v>
      </c>
      <c r="AL429" s="673"/>
      <c r="AM429" s="669"/>
      <c r="AN429" s="670">
        <v>2008</v>
      </c>
      <c r="AO429" s="670" t="s">
        <v>1810</v>
      </c>
      <c r="AP429" s="671">
        <v>201775</v>
      </c>
      <c r="AQ429" s="670"/>
      <c r="AR429" s="672"/>
      <c r="AS429" s="672"/>
      <c r="AT429" s="672"/>
      <c r="AU429" s="672"/>
      <c r="AV429" s="672"/>
      <c r="AW429" s="670"/>
    </row>
    <row r="430" spans="18:52" x14ac:dyDescent="0.35">
      <c r="T430">
        <v>2007</v>
      </c>
      <c r="U430" t="s">
        <v>2325</v>
      </c>
      <c r="V430" s="299">
        <v>211571</v>
      </c>
      <c r="Z430">
        <v>2007</v>
      </c>
      <c r="AA430" t="s">
        <v>2325</v>
      </c>
      <c r="AB430" s="299">
        <v>211571</v>
      </c>
      <c r="AL430" s="674" t="s">
        <v>2702</v>
      </c>
      <c r="AM430" s="674"/>
      <c r="AN430" s="674"/>
      <c r="AO430" s="674"/>
      <c r="AP430" s="675">
        <v>1147476</v>
      </c>
      <c r="AQ430" s="674"/>
      <c r="AR430" s="674"/>
      <c r="AS430" s="674"/>
      <c r="AT430" s="674"/>
      <c r="AU430" s="674"/>
      <c r="AV430" s="674"/>
      <c r="AW430" s="674"/>
      <c r="AX430" s="678"/>
    </row>
    <row r="431" spans="18:52" ht="43.2" x14ac:dyDescent="0.35">
      <c r="T431">
        <v>2008</v>
      </c>
      <c r="U431" t="s">
        <v>1810</v>
      </c>
      <c r="V431" s="299">
        <v>201775</v>
      </c>
      <c r="Z431">
        <v>2008</v>
      </c>
      <c r="AA431" t="s">
        <v>1810</v>
      </c>
      <c r="AB431" s="299">
        <v>201775</v>
      </c>
      <c r="AL431" s="676" t="s">
        <v>435</v>
      </c>
      <c r="AM431" s="669" t="s">
        <v>406</v>
      </c>
      <c r="AN431" s="670">
        <v>2005</v>
      </c>
      <c r="AO431" s="670" t="s">
        <v>2347</v>
      </c>
      <c r="AP431" s="671">
        <v>249673</v>
      </c>
      <c r="AQ431" s="670"/>
      <c r="AR431" s="270" t="str">
        <f>CONCATENATE(AO431&amp;";")</f>
        <v>633364;</v>
      </c>
      <c r="AS431" s="270" t="str">
        <f>CONCATENATE(AO432&amp;";")</f>
        <v>633867;</v>
      </c>
      <c r="AT431" s="270" t="str">
        <f>CONCATENATE(AO433&amp;";")</f>
        <v>633869;</v>
      </c>
      <c r="AU431" s="270" t="str">
        <f>CONCATENATE(AO434&amp;";")</f>
        <v>634395;</v>
      </c>
      <c r="AV431" s="672" t="s">
        <v>435</v>
      </c>
      <c r="AW431" s="668" t="str">
        <f>AM431&amp;" --"&amp;IF(AR431="none;","","  BY2005: "&amp;AR431)&amp;IF(AS431="none;","","  BY2006: "&amp;AS431)&amp;IF(AT431="none;","","  BY2007: "&amp;AT431)&amp;IF(AU431="none;","","  BY2008: "&amp;AU431)</f>
        <v>MARBLEMOUNT HATCHERY --  BY2005: 633364;  BY2006: 633867;  BY2007: 633869;  BY2008: 634395;</v>
      </c>
      <c r="AX431" s="668" t="str">
        <f>AW431</f>
        <v>MARBLEMOUNT HATCHERY --  BY2005: 633364;  BY2006: 633867;  BY2007: 633869;  BY2008: 634395;</v>
      </c>
      <c r="AY431" s="670" t="str">
        <f>"[total release: "&amp;TEXT(VLOOKUP(AV431&amp;" Total",AL$2:AP$613,5,FALSE),"#,###")&amp;"]"</f>
        <v>[total release: 979,194]</v>
      </c>
      <c r="AZ431" s="668" t="str">
        <f>AX431&amp;CHAR(10)&amp;AY431</f>
        <v>MARBLEMOUNT HATCHERY --  BY2005: 633364;  BY2006: 633867;  BY2007: 633869;  BY2008: 634395;
[total release: 979,194]</v>
      </c>
    </row>
    <row r="432" spans="18:52" x14ac:dyDescent="0.35">
      <c r="R432" t="s">
        <v>2702</v>
      </c>
      <c r="V432" s="299">
        <v>1147476</v>
      </c>
      <c r="X432" t="s">
        <v>2702</v>
      </c>
      <c r="AB432" s="299">
        <v>1147476</v>
      </c>
      <c r="AL432" s="676"/>
      <c r="AM432" s="669"/>
      <c r="AN432" s="670">
        <v>2006</v>
      </c>
      <c r="AO432" s="670" t="s">
        <v>2349</v>
      </c>
      <c r="AP432" s="671">
        <v>254739</v>
      </c>
      <c r="AQ432" s="670"/>
      <c r="AR432" s="672"/>
      <c r="AS432" s="672"/>
      <c r="AT432" s="672"/>
      <c r="AU432" s="672"/>
      <c r="AV432" s="672"/>
      <c r="AW432" s="670"/>
    </row>
    <row r="433" spans="18:52" x14ac:dyDescent="0.35">
      <c r="R433" t="s">
        <v>435</v>
      </c>
      <c r="S433" t="s">
        <v>406</v>
      </c>
      <c r="T433">
        <v>2005</v>
      </c>
      <c r="U433" t="s">
        <v>2347</v>
      </c>
      <c r="V433" s="299">
        <v>249673</v>
      </c>
      <c r="X433" t="s">
        <v>435</v>
      </c>
      <c r="Y433" t="s">
        <v>406</v>
      </c>
      <c r="Z433">
        <v>2005</v>
      </c>
      <c r="AA433" t="s">
        <v>2347</v>
      </c>
      <c r="AB433" s="299">
        <v>249673</v>
      </c>
      <c r="AL433" s="676"/>
      <c r="AM433" s="669"/>
      <c r="AN433" s="670">
        <v>2007</v>
      </c>
      <c r="AO433" s="670" t="s">
        <v>2348</v>
      </c>
      <c r="AP433" s="671">
        <v>220789</v>
      </c>
      <c r="AQ433" s="670"/>
      <c r="AR433" s="672"/>
      <c r="AS433" s="672"/>
      <c r="AT433" s="672"/>
      <c r="AU433" s="672"/>
      <c r="AV433" s="672"/>
      <c r="AW433" s="670"/>
    </row>
    <row r="434" spans="18:52" x14ac:dyDescent="0.35">
      <c r="T434">
        <v>2006</v>
      </c>
      <c r="U434" t="s">
        <v>2349</v>
      </c>
      <c r="V434" s="299">
        <v>254739</v>
      </c>
      <c r="Z434">
        <v>2006</v>
      </c>
      <c r="AA434" t="s">
        <v>2349</v>
      </c>
      <c r="AB434" s="299">
        <v>254739</v>
      </c>
      <c r="AL434" s="673"/>
      <c r="AM434" s="669"/>
      <c r="AN434" s="670">
        <v>2008</v>
      </c>
      <c r="AO434" s="670" t="s">
        <v>1800</v>
      </c>
      <c r="AP434" s="671">
        <v>253993</v>
      </c>
      <c r="AQ434" s="670"/>
      <c r="AR434" s="672"/>
      <c r="AS434" s="672"/>
      <c r="AT434" s="672"/>
      <c r="AU434" s="672"/>
      <c r="AV434" s="672"/>
      <c r="AW434" s="670"/>
    </row>
    <row r="435" spans="18:52" x14ac:dyDescent="0.35">
      <c r="T435">
        <v>2007</v>
      </c>
      <c r="U435" t="s">
        <v>2348</v>
      </c>
      <c r="V435" s="299">
        <v>220789</v>
      </c>
      <c r="Z435">
        <v>2007</v>
      </c>
      <c r="AA435" t="s">
        <v>2348</v>
      </c>
      <c r="AB435" s="299">
        <v>220789</v>
      </c>
      <c r="AL435" s="674" t="s">
        <v>2703</v>
      </c>
      <c r="AM435" s="674"/>
      <c r="AN435" s="674"/>
      <c r="AO435" s="674"/>
      <c r="AP435" s="675">
        <v>979194</v>
      </c>
      <c r="AQ435" s="674"/>
      <c r="AR435" s="674"/>
      <c r="AS435" s="674"/>
      <c r="AT435" s="674"/>
      <c r="AU435" s="674"/>
      <c r="AV435" s="674"/>
      <c r="AW435" s="674"/>
      <c r="AX435" s="678"/>
    </row>
    <row r="436" spans="18:52" ht="43.2" x14ac:dyDescent="0.35">
      <c r="T436">
        <v>2008</v>
      </c>
      <c r="U436" t="s">
        <v>1800</v>
      </c>
      <c r="V436" s="299">
        <v>253993</v>
      </c>
      <c r="Z436">
        <v>2008</v>
      </c>
      <c r="AA436" t="s">
        <v>1800</v>
      </c>
      <c r="AB436" s="299">
        <v>253993</v>
      </c>
      <c r="AL436" s="676" t="s">
        <v>436</v>
      </c>
      <c r="AM436" s="669" t="s">
        <v>406</v>
      </c>
      <c r="AN436" s="670">
        <v>2005</v>
      </c>
      <c r="AO436" s="670" t="s">
        <v>2354</v>
      </c>
      <c r="AP436" s="671">
        <v>74633</v>
      </c>
      <c r="AQ436" s="670"/>
      <c r="AR436" s="270" t="str">
        <f>CONCATENATE(AO436&amp;";")</f>
        <v>633176;</v>
      </c>
      <c r="AS436" s="270" t="str">
        <f>CONCATENATE(AO437&amp;", "&amp;AO438&amp;", "&amp;AO439&amp;";")</f>
        <v>633486, 633487, 633488;</v>
      </c>
      <c r="AT436" s="270" t="str">
        <f>CONCATENATE(AO440&amp;";")</f>
        <v>634373;</v>
      </c>
      <c r="AU436" s="270" t="str">
        <f>CONCATENATE(AO441&amp;";")</f>
        <v>634769;</v>
      </c>
      <c r="AV436" s="672" t="s">
        <v>436</v>
      </c>
      <c r="AW436" s="668" t="str">
        <f>AM436&amp;" --"&amp;IF(AR436="none;","","  BY2005: "&amp;AR436)&amp;IF(AS436="none;","","  BY2006: "&amp;AS436)&amp;IF(AT436="none;","","  BY2007: "&amp;AT436)&amp;IF(AU436="none;","","  BY2008: "&amp;AU436)</f>
        <v>MARBLEMOUNT HATCHERY --  BY2005: 633176;  BY2006: 633486, 633487, 633488;  BY2007: 634373;  BY2008: 634769;</v>
      </c>
      <c r="AX436" s="668" t="str">
        <f>AW436</f>
        <v>MARBLEMOUNT HATCHERY --  BY2005: 633176;  BY2006: 633486, 633487, 633488;  BY2007: 634373;  BY2008: 634769;</v>
      </c>
      <c r="AY436" s="670" t="str">
        <f>"[total release: "&amp;TEXT(VLOOKUP(AV436&amp;" Total",AL$2:AP$613,5,FALSE),"#,###")&amp;"]"</f>
        <v>[total release: 279,967]</v>
      </c>
      <c r="AZ436" s="668" t="str">
        <f>AX436&amp;CHAR(10)&amp;AY436</f>
        <v>MARBLEMOUNT HATCHERY --  BY2005: 633176;  BY2006: 633486, 633487, 633488;  BY2007: 634373;  BY2008: 634769;
[total release: 279,967]</v>
      </c>
    </row>
    <row r="437" spans="18:52" x14ac:dyDescent="0.35">
      <c r="R437" t="s">
        <v>2703</v>
      </c>
      <c r="V437" s="299">
        <v>979194</v>
      </c>
      <c r="X437" t="s">
        <v>2703</v>
      </c>
      <c r="AB437" s="299">
        <v>979194</v>
      </c>
      <c r="AL437" s="676"/>
      <c r="AM437" s="669"/>
      <c r="AN437" s="670">
        <v>2006</v>
      </c>
      <c r="AO437" s="670" t="s">
        <v>2352</v>
      </c>
      <c r="AP437" s="671">
        <v>25019</v>
      </c>
      <c r="AQ437" s="670"/>
      <c r="AR437" s="672"/>
      <c r="AS437" s="672"/>
      <c r="AT437" s="672"/>
      <c r="AU437" s="672"/>
      <c r="AV437" s="672"/>
      <c r="AW437" s="670"/>
    </row>
    <row r="438" spans="18:52" x14ac:dyDescent="0.35">
      <c r="R438" t="s">
        <v>436</v>
      </c>
      <c r="S438" t="s">
        <v>406</v>
      </c>
      <c r="T438">
        <v>2005</v>
      </c>
      <c r="U438" t="s">
        <v>2354</v>
      </c>
      <c r="V438" s="299">
        <v>74633</v>
      </c>
      <c r="X438" t="s">
        <v>436</v>
      </c>
      <c r="Y438" t="s">
        <v>406</v>
      </c>
      <c r="Z438">
        <v>2005</v>
      </c>
      <c r="AA438" t="s">
        <v>2354</v>
      </c>
      <c r="AB438" s="299">
        <v>74633</v>
      </c>
      <c r="AL438" s="676"/>
      <c r="AM438" s="669"/>
      <c r="AN438" s="670"/>
      <c r="AO438" s="670" t="s">
        <v>2357</v>
      </c>
      <c r="AP438" s="671">
        <v>23266</v>
      </c>
      <c r="AQ438" s="670"/>
      <c r="AR438" s="672"/>
      <c r="AS438" s="672"/>
      <c r="AT438" s="672"/>
      <c r="AU438" s="672"/>
      <c r="AV438" s="672"/>
      <c r="AW438" s="670"/>
    </row>
    <row r="439" spans="18:52" x14ac:dyDescent="0.35">
      <c r="T439">
        <v>2006</v>
      </c>
      <c r="U439" t="s">
        <v>2352</v>
      </c>
      <c r="V439" s="299">
        <v>25019</v>
      </c>
      <c r="Z439">
        <v>2006</v>
      </c>
      <c r="AA439" t="s">
        <v>2352</v>
      </c>
      <c r="AB439" s="299">
        <v>25019</v>
      </c>
      <c r="AL439" s="676"/>
      <c r="AM439" s="669"/>
      <c r="AN439" s="670"/>
      <c r="AO439" s="670" t="s">
        <v>2356</v>
      </c>
      <c r="AP439" s="671">
        <v>21794</v>
      </c>
      <c r="AQ439" s="670"/>
      <c r="AR439" s="672"/>
      <c r="AS439" s="672"/>
      <c r="AT439" s="270"/>
      <c r="AU439" s="672"/>
      <c r="AV439" s="672"/>
      <c r="AW439" s="670"/>
    </row>
    <row r="440" spans="18:52" x14ac:dyDescent="0.35">
      <c r="U440" t="s">
        <v>2357</v>
      </c>
      <c r="V440" s="299">
        <v>23266</v>
      </c>
      <c r="AA440" t="s">
        <v>2357</v>
      </c>
      <c r="AB440" s="299">
        <v>23266</v>
      </c>
      <c r="AL440" s="676"/>
      <c r="AM440" s="669"/>
      <c r="AN440" s="670">
        <v>2007</v>
      </c>
      <c r="AO440" s="670" t="s">
        <v>2350</v>
      </c>
      <c r="AP440" s="671">
        <v>58503</v>
      </c>
      <c r="AQ440" s="670"/>
      <c r="AR440" s="672"/>
      <c r="AS440" s="672"/>
      <c r="AT440" s="270"/>
      <c r="AU440" s="672"/>
      <c r="AV440" s="672"/>
      <c r="AW440" s="670"/>
    </row>
    <row r="441" spans="18:52" x14ac:dyDescent="0.35">
      <c r="U441" t="s">
        <v>2356</v>
      </c>
      <c r="V441" s="299">
        <v>21794</v>
      </c>
      <c r="AA441" t="s">
        <v>2356</v>
      </c>
      <c r="AB441" s="299">
        <v>21794</v>
      </c>
      <c r="AL441" s="673"/>
      <c r="AM441" s="669"/>
      <c r="AN441" s="670">
        <v>2008</v>
      </c>
      <c r="AO441" s="670" t="s">
        <v>1802</v>
      </c>
      <c r="AP441" s="671">
        <v>76752</v>
      </c>
      <c r="AQ441" s="670"/>
      <c r="AR441" s="672"/>
      <c r="AS441" s="672"/>
      <c r="AT441" s="672"/>
      <c r="AU441" s="672"/>
      <c r="AV441" s="672"/>
      <c r="AW441" s="670"/>
    </row>
    <row r="442" spans="18:52" x14ac:dyDescent="0.35">
      <c r="T442">
        <v>2007</v>
      </c>
      <c r="U442" t="s">
        <v>2350</v>
      </c>
      <c r="V442" s="299">
        <v>58503</v>
      </c>
      <c r="Z442">
        <v>2007</v>
      </c>
      <c r="AA442" t="s">
        <v>2350</v>
      </c>
      <c r="AB442" s="299">
        <v>58503</v>
      </c>
      <c r="AL442" s="674" t="s">
        <v>2704</v>
      </c>
      <c r="AM442" s="674"/>
      <c r="AN442" s="674"/>
      <c r="AO442" s="674"/>
      <c r="AP442" s="675">
        <v>279967</v>
      </c>
      <c r="AQ442" s="674"/>
      <c r="AR442" s="674"/>
      <c r="AS442" s="674"/>
      <c r="AT442" s="674"/>
      <c r="AU442" s="674"/>
      <c r="AV442" s="674"/>
      <c r="AW442" s="674"/>
      <c r="AX442" s="678"/>
    </row>
    <row r="443" spans="18:52" ht="43.2" x14ac:dyDescent="0.35">
      <c r="T443">
        <v>2008</v>
      </c>
      <c r="U443" t="s">
        <v>1802</v>
      </c>
      <c r="V443" s="299">
        <v>76752</v>
      </c>
      <c r="Z443">
        <v>2008</v>
      </c>
      <c r="AA443" t="s">
        <v>1802</v>
      </c>
      <c r="AB443" s="299">
        <v>76752</v>
      </c>
      <c r="AL443" s="676" t="s">
        <v>1484</v>
      </c>
      <c r="AM443" s="669" t="s">
        <v>432</v>
      </c>
      <c r="AN443" s="670">
        <v>2005</v>
      </c>
      <c r="AO443" s="670" t="s">
        <v>2362</v>
      </c>
      <c r="AP443" s="671">
        <v>204637</v>
      </c>
      <c r="AQ443" s="670"/>
      <c r="AR443" s="270" t="str">
        <f>CONCATENATE(AO443&amp;";")</f>
        <v>633381;</v>
      </c>
      <c r="AS443" s="270" t="str">
        <f>CONCATENATE(AO444&amp;";")</f>
        <v>633887;</v>
      </c>
      <c r="AT443" s="270" t="str">
        <f>CONCATENATE(AO445&amp;";")</f>
        <v>634281;</v>
      </c>
      <c r="AU443" s="270" t="str">
        <f>CONCATENATE(AO446&amp;";")</f>
        <v>634844;</v>
      </c>
      <c r="AV443" s="672" t="s">
        <v>1484</v>
      </c>
      <c r="AW443" s="668" t="str">
        <f>AM443&amp;" --"&amp;IF(AR443="none;","","  BY2005: "&amp;AR443)&amp;IF(AS443="none;","","  BY2006: "&amp;AS443)&amp;IF(AT443="none;","","  BY2007: "&amp;AT443)&amp;IF(AU443="none;","","  BY2008: "&amp;AU443)</f>
        <v>WALLACE R HATCHERY --  BY2005: 633381;  BY2006: 633887;  BY2007: 634281;  BY2008: 634844;</v>
      </c>
      <c r="AX443" s="668" t="str">
        <f>AW443</f>
        <v>WALLACE R HATCHERY --  BY2005: 633381;  BY2006: 633887;  BY2007: 634281;  BY2008: 634844;</v>
      </c>
      <c r="AY443" s="670" t="str">
        <f>"[total release: "&amp;TEXT(VLOOKUP(AV443&amp;" Total",AL$2:AP$613,5,FALSE),"#,###")&amp;"]"</f>
        <v>[total release: 811,033]</v>
      </c>
      <c r="AZ443" s="668" t="str">
        <f>AX443&amp;CHAR(10)&amp;AY443</f>
        <v>WALLACE R HATCHERY --  BY2005: 633381;  BY2006: 633887;  BY2007: 634281;  BY2008: 634844;
[total release: 811,033]</v>
      </c>
    </row>
    <row r="444" spans="18:52" x14ac:dyDescent="0.35">
      <c r="R444" t="s">
        <v>2704</v>
      </c>
      <c r="V444" s="299">
        <v>279967</v>
      </c>
      <c r="X444" t="s">
        <v>2704</v>
      </c>
      <c r="AB444" s="299">
        <v>279967</v>
      </c>
      <c r="AL444" s="676"/>
      <c r="AM444" s="669"/>
      <c r="AN444" s="670">
        <v>2006</v>
      </c>
      <c r="AO444" s="670" t="s">
        <v>2360</v>
      </c>
      <c r="AP444" s="671">
        <v>205344</v>
      </c>
      <c r="AQ444" s="670"/>
      <c r="AR444" s="672"/>
      <c r="AS444" s="672"/>
      <c r="AT444" s="672"/>
      <c r="AU444" s="672"/>
      <c r="AV444" s="672"/>
      <c r="AW444" s="670"/>
    </row>
    <row r="445" spans="18:52" x14ac:dyDescent="0.35">
      <c r="R445" t="s">
        <v>1484</v>
      </c>
      <c r="S445" t="s">
        <v>432</v>
      </c>
      <c r="T445">
        <v>2005</v>
      </c>
      <c r="U445" t="s">
        <v>2362</v>
      </c>
      <c r="V445" s="299">
        <v>204637</v>
      </c>
      <c r="X445" t="s">
        <v>1484</v>
      </c>
      <c r="Y445" t="s">
        <v>432</v>
      </c>
      <c r="Z445">
        <v>2005</v>
      </c>
      <c r="AA445" t="s">
        <v>2362</v>
      </c>
      <c r="AB445" s="299">
        <v>204637</v>
      </c>
      <c r="AL445" s="676"/>
      <c r="AM445" s="669"/>
      <c r="AN445" s="670">
        <v>2007</v>
      </c>
      <c r="AO445" s="670" t="s">
        <v>2358</v>
      </c>
      <c r="AP445" s="671">
        <v>199858</v>
      </c>
      <c r="AQ445" s="670"/>
      <c r="AR445" s="672"/>
      <c r="AS445" s="672"/>
      <c r="AT445" s="672"/>
      <c r="AU445" s="672"/>
      <c r="AV445" s="672"/>
      <c r="AW445" s="670"/>
    </row>
    <row r="446" spans="18:52" x14ac:dyDescent="0.35">
      <c r="T446">
        <v>2006</v>
      </c>
      <c r="U446" t="s">
        <v>2360</v>
      </c>
      <c r="V446" s="299">
        <v>205344</v>
      </c>
      <c r="Z446">
        <v>2006</v>
      </c>
      <c r="AA446" t="s">
        <v>2360</v>
      </c>
      <c r="AB446" s="299">
        <v>205344</v>
      </c>
      <c r="AL446" s="673"/>
      <c r="AM446" s="669"/>
      <c r="AN446" s="670">
        <v>2008</v>
      </c>
      <c r="AO446" s="670" t="s">
        <v>1813</v>
      </c>
      <c r="AP446" s="671">
        <v>201194</v>
      </c>
      <c r="AQ446" s="670"/>
      <c r="AR446" s="672"/>
      <c r="AS446" s="672"/>
      <c r="AT446" s="672"/>
      <c r="AU446" s="672"/>
      <c r="AV446" s="672"/>
      <c r="AW446" s="670"/>
    </row>
    <row r="447" spans="18:52" x14ac:dyDescent="0.35">
      <c r="T447">
        <v>2007</v>
      </c>
      <c r="U447" t="s">
        <v>2358</v>
      </c>
      <c r="V447" s="299">
        <v>199858</v>
      </c>
      <c r="Z447">
        <v>2007</v>
      </c>
      <c r="AA447" t="s">
        <v>2358</v>
      </c>
      <c r="AB447" s="299">
        <v>199858</v>
      </c>
      <c r="AL447" s="674" t="s">
        <v>2705</v>
      </c>
      <c r="AM447" s="674"/>
      <c r="AN447" s="674"/>
      <c r="AO447" s="674"/>
      <c r="AP447" s="675">
        <v>811033</v>
      </c>
      <c r="AQ447" s="674"/>
      <c r="AR447" s="674"/>
      <c r="AS447" s="674"/>
      <c r="AT447" s="674"/>
      <c r="AU447" s="674"/>
      <c r="AV447" s="674"/>
      <c r="AW447" s="674"/>
      <c r="AX447" s="678"/>
    </row>
    <row r="448" spans="18:52" ht="43.2" x14ac:dyDescent="0.35">
      <c r="T448">
        <v>2008</v>
      </c>
      <c r="U448" t="s">
        <v>1813</v>
      </c>
      <c r="V448" s="299">
        <v>201194</v>
      </c>
      <c r="Z448">
        <v>2008</v>
      </c>
      <c r="AA448" t="s">
        <v>1813</v>
      </c>
      <c r="AB448" s="299">
        <v>201194</v>
      </c>
      <c r="AL448" s="676" t="s">
        <v>997</v>
      </c>
      <c r="AM448" s="669" t="s">
        <v>977</v>
      </c>
      <c r="AN448" s="670">
        <v>2005</v>
      </c>
      <c r="AO448" s="670" t="s">
        <v>2207</v>
      </c>
      <c r="AP448" s="671">
        <v>200369</v>
      </c>
      <c r="AQ448" s="670"/>
      <c r="AR448" s="270" t="str">
        <f>CONCATENATE(AO448&amp;", "&amp;AO449&amp;";")</f>
        <v>633582, 633598;</v>
      </c>
      <c r="AS448" s="270" t="str">
        <f>CONCATENATE(AO450&amp;", "&amp;AO451&amp;";")</f>
        <v>633986, 633987;</v>
      </c>
      <c r="AT448" s="270" t="str">
        <f>CONCATENATE(AO452&amp;", "&amp;AO453&amp;", "&amp;AO454&amp;";")</f>
        <v>634671, 634672, 634680;</v>
      </c>
      <c r="AU448" s="270" t="str">
        <f>CONCATENATE(AO455&amp;", "&amp;AO456&amp;";")</f>
        <v>634995, 635166;</v>
      </c>
      <c r="AV448" s="672" t="s">
        <v>997</v>
      </c>
      <c r="AW448" s="668" t="str">
        <f>AM448&amp;" --"&amp;IF(AR448="none;","","  BY2005: "&amp;AR448)&amp;IF(AS448="none;","","  BY2006: "&amp;AS448)&amp;IF(AT448="none;","","  BY2007: "&amp;AT448)&amp;IF(AU448="none;","","  BY2008: "&amp;AU448)</f>
        <v>LYONS FERRY HATCHERY --  BY2005: 633582, 633598;  BY2006: 633986, 633987;  BY2007: 634671, 634672, 634680;  BY2008: 634995, 635166;</v>
      </c>
      <c r="AX448" s="668" t="str">
        <f>AW448</f>
        <v>LYONS FERRY HATCHERY --  BY2005: 633582, 633598;  BY2006: 633986, 633987;  BY2007: 634671, 634672, 634680;  BY2008: 634995, 635166;</v>
      </c>
      <c r="AY448" s="670" t="str">
        <f>"[total release: "&amp;TEXT(VLOOKUP(AV448&amp;" Total",AL$2:AP$613,5,FALSE),"#,###")&amp;"]"</f>
        <v>[total release: 1,926,464]</v>
      </c>
      <c r="AZ448" s="668" t="str">
        <f>AX448&amp;CHAR(10)&amp;AY448</f>
        <v>LYONS FERRY HATCHERY --  BY2005: 633582, 633598;  BY2006: 633986, 633987;  BY2007: 634671, 634672, 634680;  BY2008: 634995, 635166;
[total release: 1,926,464]</v>
      </c>
    </row>
    <row r="449" spans="18:52" x14ac:dyDescent="0.35">
      <c r="R449" t="s">
        <v>2705</v>
      </c>
      <c r="V449" s="299">
        <v>811033</v>
      </c>
      <c r="X449" t="s">
        <v>2705</v>
      </c>
      <c r="AB449" s="299">
        <v>811033</v>
      </c>
      <c r="AL449" s="676"/>
      <c r="AM449" s="669"/>
      <c r="AN449" s="670"/>
      <c r="AO449" s="670" t="s">
        <v>2218</v>
      </c>
      <c r="AP449" s="671">
        <v>250092</v>
      </c>
      <c r="AQ449" s="670"/>
      <c r="AR449" s="672"/>
      <c r="AS449" s="672"/>
      <c r="AT449" s="672"/>
      <c r="AU449" s="672"/>
      <c r="AV449" s="672"/>
      <c r="AW449" s="670"/>
    </row>
    <row r="450" spans="18:52" x14ac:dyDescent="0.35">
      <c r="R450" t="s">
        <v>997</v>
      </c>
      <c r="S450" t="s">
        <v>977</v>
      </c>
      <c r="T450">
        <v>2005</v>
      </c>
      <c r="U450" t="s">
        <v>2207</v>
      </c>
      <c r="V450" s="299">
        <v>200369</v>
      </c>
      <c r="X450" t="s">
        <v>997</v>
      </c>
      <c r="Y450" t="s">
        <v>977</v>
      </c>
      <c r="Z450">
        <v>2005</v>
      </c>
      <c r="AA450" t="s">
        <v>2207</v>
      </c>
      <c r="AB450" s="299">
        <v>200369</v>
      </c>
      <c r="AL450" s="676"/>
      <c r="AM450" s="669"/>
      <c r="AN450" s="670">
        <v>2006</v>
      </c>
      <c r="AO450" s="670" t="s">
        <v>2213</v>
      </c>
      <c r="AP450" s="671">
        <v>191436</v>
      </c>
      <c r="AQ450" s="670"/>
      <c r="AR450" s="672"/>
      <c r="AS450" s="672"/>
      <c r="AT450" s="672"/>
      <c r="AU450" s="672"/>
      <c r="AV450" s="672"/>
      <c r="AW450" s="670"/>
    </row>
    <row r="451" spans="18:52" x14ac:dyDescent="0.35">
      <c r="U451" t="s">
        <v>2218</v>
      </c>
      <c r="V451" s="299">
        <v>250092</v>
      </c>
      <c r="AA451" t="s">
        <v>2218</v>
      </c>
      <c r="AB451" s="299">
        <v>250092</v>
      </c>
      <c r="AL451" s="676"/>
      <c r="AM451" s="669"/>
      <c r="AN451" s="670"/>
      <c r="AO451" s="670" t="s">
        <v>2217</v>
      </c>
      <c r="AP451" s="671">
        <v>231534</v>
      </c>
      <c r="AQ451" s="670"/>
      <c r="AR451" s="672"/>
      <c r="AS451" s="672"/>
      <c r="AT451" s="672"/>
      <c r="AU451" s="672"/>
      <c r="AV451" s="672"/>
      <c r="AW451" s="670"/>
    </row>
    <row r="452" spans="18:52" x14ac:dyDescent="0.35">
      <c r="T452">
        <v>2006</v>
      </c>
      <c r="U452" t="s">
        <v>2213</v>
      </c>
      <c r="V452" s="299">
        <v>191436</v>
      </c>
      <c r="Z452">
        <v>2006</v>
      </c>
      <c r="AA452" t="s">
        <v>2213</v>
      </c>
      <c r="AB452" s="299">
        <v>191436</v>
      </c>
      <c r="AL452" s="676"/>
      <c r="AM452" s="669"/>
      <c r="AN452" s="670">
        <v>2007</v>
      </c>
      <c r="AO452" s="670" t="s">
        <v>2211</v>
      </c>
      <c r="AP452" s="671">
        <v>195095</v>
      </c>
      <c r="AQ452" s="670"/>
      <c r="AR452" s="672"/>
      <c r="AS452" s="270"/>
      <c r="AT452" s="672"/>
      <c r="AU452" s="672"/>
      <c r="AV452" s="672"/>
      <c r="AW452" s="670"/>
    </row>
    <row r="453" spans="18:52" x14ac:dyDescent="0.35">
      <c r="U453" t="s">
        <v>2217</v>
      </c>
      <c r="V453" s="299">
        <v>231534</v>
      </c>
      <c r="AA453" t="s">
        <v>2217</v>
      </c>
      <c r="AB453" s="299">
        <v>231534</v>
      </c>
      <c r="AL453" s="676"/>
      <c r="AM453" s="669"/>
      <c r="AN453" s="670"/>
      <c r="AO453" s="670" t="s">
        <v>2210</v>
      </c>
      <c r="AP453" s="671">
        <v>194762</v>
      </c>
      <c r="AQ453" s="670"/>
      <c r="AR453" s="672"/>
      <c r="AS453" s="672"/>
      <c r="AT453" s="672"/>
      <c r="AU453" s="672"/>
      <c r="AV453" s="672"/>
      <c r="AW453" s="670"/>
    </row>
    <row r="454" spans="18:52" x14ac:dyDescent="0.35">
      <c r="T454">
        <v>2007</v>
      </c>
      <c r="U454" t="s">
        <v>2211</v>
      </c>
      <c r="V454" s="299">
        <v>195095</v>
      </c>
      <c r="Z454">
        <v>2007</v>
      </c>
      <c r="AA454" t="s">
        <v>2211</v>
      </c>
      <c r="AB454" s="299">
        <v>195095</v>
      </c>
      <c r="AL454" s="676"/>
      <c r="AM454" s="669"/>
      <c r="AN454" s="670"/>
      <c r="AO454" s="670" t="s">
        <v>2214</v>
      </c>
      <c r="AP454" s="671">
        <v>220723</v>
      </c>
      <c r="AQ454" s="670"/>
      <c r="AR454" s="672"/>
      <c r="AS454" s="672"/>
      <c r="AT454" s="672"/>
      <c r="AU454" s="672"/>
      <c r="AV454" s="672"/>
      <c r="AW454" s="670"/>
    </row>
    <row r="455" spans="18:52" x14ac:dyDescent="0.35">
      <c r="U455" t="s">
        <v>2210</v>
      </c>
      <c r="V455" s="299">
        <v>194762</v>
      </c>
      <c r="AA455" t="s">
        <v>2210</v>
      </c>
      <c r="AB455" s="299">
        <v>194762</v>
      </c>
      <c r="AL455" s="676"/>
      <c r="AM455" s="669"/>
      <c r="AN455" s="670">
        <v>2008</v>
      </c>
      <c r="AO455" s="670" t="s">
        <v>1825</v>
      </c>
      <c r="AP455" s="671">
        <v>191403</v>
      </c>
      <c r="AQ455" s="670"/>
      <c r="AR455" s="672"/>
      <c r="AS455" s="672"/>
      <c r="AT455" s="672"/>
      <c r="AU455" s="672"/>
      <c r="AV455" s="672"/>
      <c r="AW455" s="670"/>
    </row>
    <row r="456" spans="18:52" x14ac:dyDescent="0.35">
      <c r="U456" t="s">
        <v>2214</v>
      </c>
      <c r="V456" s="299">
        <v>220723</v>
      </c>
      <c r="AA456" t="s">
        <v>2214</v>
      </c>
      <c r="AB456" s="299">
        <v>220723</v>
      </c>
      <c r="AL456" s="673"/>
      <c r="AM456" s="669"/>
      <c r="AN456" s="670"/>
      <c r="AO456" s="670" t="s">
        <v>1830</v>
      </c>
      <c r="AP456" s="671">
        <v>251050</v>
      </c>
      <c r="AQ456" s="670"/>
      <c r="AR456" s="672"/>
      <c r="AS456" s="672"/>
      <c r="AT456" s="672"/>
      <c r="AU456" s="672"/>
      <c r="AV456" s="672"/>
      <c r="AW456" s="670"/>
    </row>
    <row r="457" spans="18:52" x14ac:dyDescent="0.35">
      <c r="T457">
        <v>2008</v>
      </c>
      <c r="U457" t="s">
        <v>1825</v>
      </c>
      <c r="V457" s="299">
        <v>191403</v>
      </c>
      <c r="Z457">
        <v>2008</v>
      </c>
      <c r="AA457" t="s">
        <v>1825</v>
      </c>
      <c r="AB457" s="299">
        <v>191403</v>
      </c>
      <c r="AL457" s="674" t="s">
        <v>2706</v>
      </c>
      <c r="AM457" s="674"/>
      <c r="AN457" s="674"/>
      <c r="AO457" s="674"/>
      <c r="AP457" s="675">
        <v>1926464</v>
      </c>
      <c r="AQ457" s="674"/>
      <c r="AR457" s="674"/>
      <c r="AS457" s="674"/>
      <c r="AT457" s="674"/>
      <c r="AU457" s="674"/>
      <c r="AV457" s="674"/>
      <c r="AW457" s="674"/>
      <c r="AX457" s="678"/>
    </row>
    <row r="458" spans="18:52" ht="43.2" x14ac:dyDescent="0.35">
      <c r="U458" t="s">
        <v>1830</v>
      </c>
      <c r="V458" s="299">
        <v>251050</v>
      </c>
      <c r="AA458" t="s">
        <v>1830</v>
      </c>
      <c r="AB458" s="299">
        <v>251050</v>
      </c>
      <c r="AL458" s="676" t="s">
        <v>448</v>
      </c>
      <c r="AM458" s="669" t="s">
        <v>432</v>
      </c>
      <c r="AN458" s="670">
        <v>2005</v>
      </c>
      <c r="AO458" s="670" t="s">
        <v>2364</v>
      </c>
      <c r="AP458" s="671">
        <v>79419</v>
      </c>
      <c r="AQ458" s="670"/>
      <c r="AR458" s="270" t="str">
        <f>CONCATENATE(AO458&amp;";")</f>
        <v>633468;</v>
      </c>
      <c r="AS458" s="270" t="str">
        <f>CONCATENATE(AO459&amp;";")</f>
        <v>633966;</v>
      </c>
      <c r="AT458" s="270" t="str">
        <f>CONCATENATE(AO460&amp;";")</f>
        <v>634296;</v>
      </c>
      <c r="AU458" s="270" t="str">
        <f>CONCATENATE(AO461&amp;";")</f>
        <v>634782;</v>
      </c>
      <c r="AV458" s="672" t="s">
        <v>448</v>
      </c>
      <c r="AW458" s="668" t="str">
        <f>AM458&amp;" --"&amp;IF(AR458="none;","","  BY2005: "&amp;AR458)&amp;IF(AS458="none;","","  BY2006: "&amp;AS458)&amp;IF(AT458="none;","","  BY2007: "&amp;AT458)&amp;IF(AU458="none;","","  BY2008: "&amp;AU458)</f>
        <v>WALLACE R HATCHERY --  BY2005: 633468;  BY2006: 633966;  BY2007: 634296;  BY2008: 634782;</v>
      </c>
      <c r="AX458" s="668" t="str">
        <f>AW458</f>
        <v>WALLACE R HATCHERY --  BY2005: 633468;  BY2006: 633966;  BY2007: 634296;  BY2008: 634782;</v>
      </c>
      <c r="AY458" s="670" t="str">
        <f>"[total release: "&amp;TEXT(VLOOKUP(AV458&amp;" Total",AL$2:AP$613,5,FALSE),"#,###")&amp;"]"</f>
        <v>[total release: 326,232]</v>
      </c>
      <c r="AZ458" s="668" t="str">
        <f>AX458&amp;CHAR(10)&amp;AY458</f>
        <v>WALLACE R HATCHERY --  BY2005: 633468;  BY2006: 633966;  BY2007: 634296;  BY2008: 634782;
[total release: 326,232]</v>
      </c>
    </row>
    <row r="459" spans="18:52" x14ac:dyDescent="0.35">
      <c r="R459" t="s">
        <v>2706</v>
      </c>
      <c r="V459" s="299">
        <v>1926464</v>
      </c>
      <c r="X459" t="s">
        <v>2706</v>
      </c>
      <c r="AB459" s="299">
        <v>1926464</v>
      </c>
      <c r="AL459" s="676"/>
      <c r="AM459" s="669"/>
      <c r="AN459" s="670">
        <v>2006</v>
      </c>
      <c r="AO459" s="670" t="s">
        <v>2365</v>
      </c>
      <c r="AP459" s="671">
        <v>83025</v>
      </c>
      <c r="AQ459" s="670"/>
      <c r="AR459" s="672"/>
      <c r="AS459" s="672"/>
      <c r="AT459" s="672"/>
      <c r="AU459" s="672"/>
      <c r="AV459" s="672"/>
      <c r="AW459" s="670"/>
    </row>
    <row r="460" spans="18:52" x14ac:dyDescent="0.35">
      <c r="R460" t="s">
        <v>448</v>
      </c>
      <c r="S460" t="s">
        <v>432</v>
      </c>
      <c r="T460">
        <v>2005</v>
      </c>
      <c r="U460" t="s">
        <v>2364</v>
      </c>
      <c r="V460" s="299">
        <v>79419</v>
      </c>
      <c r="X460" t="s">
        <v>448</v>
      </c>
      <c r="Y460" t="s">
        <v>432</v>
      </c>
      <c r="Z460">
        <v>2005</v>
      </c>
      <c r="AA460" t="s">
        <v>2364</v>
      </c>
      <c r="AB460" s="299">
        <v>79419</v>
      </c>
      <c r="AL460" s="676"/>
      <c r="AM460" s="669"/>
      <c r="AN460" s="670">
        <v>2007</v>
      </c>
      <c r="AO460" s="670" t="s">
        <v>2366</v>
      </c>
      <c r="AP460" s="671">
        <v>85863</v>
      </c>
      <c r="AQ460" s="670"/>
      <c r="AR460" s="672"/>
      <c r="AS460" s="672"/>
      <c r="AT460" s="672"/>
      <c r="AU460" s="672"/>
      <c r="AV460" s="672"/>
      <c r="AW460" s="670"/>
    </row>
    <row r="461" spans="18:52" x14ac:dyDescent="0.35">
      <c r="T461">
        <v>2006</v>
      </c>
      <c r="U461" t="s">
        <v>2365</v>
      </c>
      <c r="V461" s="299">
        <v>83025</v>
      </c>
      <c r="Z461">
        <v>2006</v>
      </c>
      <c r="AA461" t="s">
        <v>2365</v>
      </c>
      <c r="AB461" s="299">
        <v>83025</v>
      </c>
      <c r="AL461" s="673"/>
      <c r="AM461" s="669"/>
      <c r="AN461" s="670">
        <v>2008</v>
      </c>
      <c r="AO461" s="670" t="s">
        <v>2659</v>
      </c>
      <c r="AP461" s="671">
        <v>77925</v>
      </c>
      <c r="AQ461" s="670"/>
      <c r="AR461" s="672"/>
      <c r="AS461" s="672"/>
      <c r="AT461" s="672"/>
      <c r="AU461" s="672"/>
      <c r="AV461" s="672"/>
      <c r="AW461" s="670"/>
    </row>
    <row r="462" spans="18:52" x14ac:dyDescent="0.35">
      <c r="T462">
        <v>2007</v>
      </c>
      <c r="U462" t="s">
        <v>2366</v>
      </c>
      <c r="V462" s="299">
        <v>85863</v>
      </c>
      <c r="Z462">
        <v>2007</v>
      </c>
      <c r="AA462" t="s">
        <v>2366</v>
      </c>
      <c r="AB462" s="299">
        <v>85863</v>
      </c>
      <c r="AL462" s="674" t="s">
        <v>2707</v>
      </c>
      <c r="AM462" s="674"/>
      <c r="AN462" s="674"/>
      <c r="AO462" s="674"/>
      <c r="AP462" s="675">
        <v>326232</v>
      </c>
      <c r="AQ462" s="674"/>
      <c r="AR462" s="674"/>
      <c r="AS462" s="674"/>
      <c r="AT462" s="674"/>
      <c r="AU462" s="674"/>
      <c r="AV462" s="674"/>
      <c r="AW462" s="674"/>
      <c r="AX462" s="678"/>
    </row>
    <row r="463" spans="18:52" ht="72" x14ac:dyDescent="0.35">
      <c r="T463">
        <v>2008</v>
      </c>
      <c r="U463" t="s">
        <v>2659</v>
      </c>
      <c r="V463" s="299">
        <v>77925</v>
      </c>
      <c r="Z463">
        <v>2008</v>
      </c>
      <c r="AA463" t="s">
        <v>2659</v>
      </c>
      <c r="AB463" s="299">
        <v>77925</v>
      </c>
      <c r="AL463" s="676" t="s">
        <v>294</v>
      </c>
      <c r="AM463" s="669" t="s">
        <v>318</v>
      </c>
      <c r="AN463" s="670">
        <v>2005</v>
      </c>
      <c r="AO463" s="670" t="s">
        <v>2239</v>
      </c>
      <c r="AP463" s="671">
        <v>120154</v>
      </c>
      <c r="AQ463" s="670"/>
      <c r="AR463" s="270" t="str">
        <f>CONCATENATE(AO463&amp;";")</f>
        <v>633286;</v>
      </c>
      <c r="AS463" s="270" t="str">
        <f>CONCATENATE(AO464&amp;";")</f>
        <v>633391;</v>
      </c>
      <c r="AT463" s="270" t="str">
        <f>CONCATENATE(AO465&amp;";")</f>
        <v>210788;</v>
      </c>
      <c r="AU463" s="270" t="str">
        <f>CONCATENATE(AO466&amp;";")</f>
        <v>210824;</v>
      </c>
      <c r="AV463" s="672" t="s">
        <v>294</v>
      </c>
      <c r="AW463" s="668" t="str">
        <f>AM463&amp;" --"&amp;IF(AR463="none;","","  BY2005: "&amp;AR463)&amp;IF(AS463="none;","","  BY2006: "&amp;AS463)&amp;IF(AT463="none;","","  BY2007: "&amp;AT463)&amp;IF(AU463="none;","","  BY2008: "&amp;AU463)</f>
        <v>CLEAR CREEK HATCHERY --  BY2005: 633286;  BY2006: 633391;  BY2007: 210788;  BY2008: 210824;</v>
      </c>
      <c r="AX463" s="668" t="str">
        <f>AW463&amp;"   "&amp;AW467&amp;"   "&amp;AW473</f>
        <v>CLEAR CREEK HATCHERY --  BY2005: 633286;  BY2006: 633391;  BY2007: 210788;  BY2008: 210824;   GARRISON HATCHERY --  BY2005: 632894, 632979;  BY2006: 633964, 633968;  BY2007: 633466, 634364;   KALAMA CR HATCHERY --  BY2005: 210671;  BY2006: 210744;  BY2007: 210801;</v>
      </c>
      <c r="AY463" s="670" t="str">
        <f>"[total release: "&amp;TEXT(VLOOKUP(AV463&amp;" Total",AL$2:AP$613,5,FALSE),"#,###")&amp;"]"</f>
        <v>[total release: 1,423,730]</v>
      </c>
      <c r="AZ463" s="668" t="str">
        <f>AX463&amp;CHAR(10)&amp;AY463</f>
        <v>CLEAR CREEK HATCHERY --  BY2005: 633286;  BY2006: 633391;  BY2007: 210788;  BY2008: 210824;   GARRISON HATCHERY --  BY2005: 632894, 632979;  BY2006: 633964, 633968;  BY2007: 633466, 634364;   KALAMA CR HATCHERY --  BY2005: 210671;  BY2006: 210744;  BY2007: 210801;
[total release: 1,423,730]</v>
      </c>
    </row>
    <row r="464" spans="18:52" x14ac:dyDescent="0.35">
      <c r="R464" t="s">
        <v>2707</v>
      </c>
      <c r="V464" s="299">
        <v>326232</v>
      </c>
      <c r="X464" t="s">
        <v>2707</v>
      </c>
      <c r="AB464" s="299">
        <v>326232</v>
      </c>
      <c r="AL464" s="676"/>
      <c r="AM464" s="669"/>
      <c r="AN464" s="670">
        <v>2006</v>
      </c>
      <c r="AO464" s="670" t="s">
        <v>2235</v>
      </c>
      <c r="AP464" s="671">
        <v>204221</v>
      </c>
      <c r="AQ464" s="670"/>
      <c r="AR464" s="672"/>
      <c r="AS464" s="672"/>
      <c r="AT464" s="672"/>
      <c r="AU464" s="672"/>
      <c r="AV464" s="672"/>
      <c r="AW464" s="670"/>
    </row>
    <row r="465" spans="18:52" x14ac:dyDescent="0.35">
      <c r="R465" t="s">
        <v>294</v>
      </c>
      <c r="S465" t="s">
        <v>318</v>
      </c>
      <c r="T465">
        <v>2005</v>
      </c>
      <c r="U465" t="s">
        <v>2239</v>
      </c>
      <c r="V465" s="299">
        <v>120154</v>
      </c>
      <c r="X465" t="s">
        <v>294</v>
      </c>
      <c r="Y465" t="s">
        <v>318</v>
      </c>
      <c r="Z465">
        <v>2005</v>
      </c>
      <c r="AA465" t="s">
        <v>2239</v>
      </c>
      <c r="AB465" s="299">
        <v>120154</v>
      </c>
      <c r="AL465" s="676"/>
      <c r="AM465" s="669"/>
      <c r="AN465" s="670">
        <v>2007</v>
      </c>
      <c r="AO465" s="670" t="s">
        <v>2236</v>
      </c>
      <c r="AP465" s="671">
        <v>180974</v>
      </c>
      <c r="AQ465" s="670"/>
      <c r="AR465" s="672"/>
      <c r="AS465" s="672"/>
      <c r="AT465" s="672"/>
      <c r="AU465" s="672"/>
      <c r="AV465" s="672"/>
      <c r="AW465" s="670"/>
    </row>
    <row r="466" spans="18:52" x14ac:dyDescent="0.35">
      <c r="T466">
        <v>2006</v>
      </c>
      <c r="U466" t="s">
        <v>2235</v>
      </c>
      <c r="V466" s="299">
        <v>204221</v>
      </c>
      <c r="Z466">
        <v>2006</v>
      </c>
      <c r="AA466" t="s">
        <v>2235</v>
      </c>
      <c r="AB466" s="299">
        <v>204221</v>
      </c>
      <c r="AL466" s="676"/>
      <c r="AM466" s="669"/>
      <c r="AN466" s="670">
        <v>2008</v>
      </c>
      <c r="AO466" s="670" t="s">
        <v>1763</v>
      </c>
      <c r="AP466" s="671">
        <v>206480</v>
      </c>
      <c r="AQ466" s="670"/>
      <c r="AR466" s="672"/>
      <c r="AS466" s="672"/>
      <c r="AT466" s="672"/>
      <c r="AU466" s="672"/>
      <c r="AV466" s="672"/>
      <c r="AW466" s="670"/>
    </row>
    <row r="467" spans="18:52" ht="28.8" x14ac:dyDescent="0.35">
      <c r="T467">
        <v>2007</v>
      </c>
      <c r="U467" t="s">
        <v>2236</v>
      </c>
      <c r="V467" s="299">
        <v>180974</v>
      </c>
      <c r="Z467">
        <v>2007</v>
      </c>
      <c r="AA467" t="s">
        <v>2236</v>
      </c>
      <c r="AB467" s="299">
        <v>180974</v>
      </c>
      <c r="AL467" s="676"/>
      <c r="AM467" s="669" t="s">
        <v>298</v>
      </c>
      <c r="AN467" s="670">
        <v>2005</v>
      </c>
      <c r="AO467" s="670" t="s">
        <v>2399</v>
      </c>
      <c r="AP467" s="671">
        <v>31239</v>
      </c>
      <c r="AQ467" s="670"/>
      <c r="AR467" s="270" t="str">
        <f>CONCATENATE(AO467&amp;", "&amp;AO468&amp;";")</f>
        <v>632894, 632979;</v>
      </c>
      <c r="AS467" s="270" t="str">
        <f>CONCATENATE(AO469&amp;", "&amp;AO470&amp;";")</f>
        <v>633964, 633968;</v>
      </c>
      <c r="AT467" s="270" t="str">
        <f>CONCATENATE(AO471&amp;", "&amp;AO472&amp;";")</f>
        <v>633466, 634364;</v>
      </c>
      <c r="AU467" s="677" t="s">
        <v>2721</v>
      </c>
      <c r="AV467" s="672"/>
      <c r="AW467" s="668" t="str">
        <f>AM467&amp;" --"&amp;IF(AR467="none;","","  BY2005: "&amp;AR467)&amp;IF(AS467="none;","","  BY2006: "&amp;AS467)&amp;IF(AT467="none;","","  BY2007: "&amp;AT467)&amp;IF(AU467="none;","","  BY2008: "&amp;AU467)</f>
        <v>GARRISON HATCHERY --  BY2005: 632894, 632979;  BY2006: 633964, 633968;  BY2007: 633466, 634364;</v>
      </c>
    </row>
    <row r="468" spans="18:52" x14ac:dyDescent="0.35">
      <c r="T468">
        <v>2008</v>
      </c>
      <c r="U468" t="s">
        <v>1763</v>
      </c>
      <c r="V468" s="299">
        <v>206480</v>
      </c>
      <c r="Z468">
        <v>2008</v>
      </c>
      <c r="AA468" t="s">
        <v>1763</v>
      </c>
      <c r="AB468" s="299">
        <v>206480</v>
      </c>
      <c r="AL468" s="676"/>
      <c r="AM468" s="669"/>
      <c r="AN468" s="670"/>
      <c r="AO468" s="670" t="s">
        <v>2405</v>
      </c>
      <c r="AP468" s="671">
        <v>90548</v>
      </c>
      <c r="AQ468" s="670"/>
      <c r="AR468" s="672"/>
      <c r="AS468" s="672"/>
      <c r="AT468" s="672"/>
      <c r="AU468" s="672"/>
      <c r="AV468" s="672"/>
      <c r="AW468" s="670"/>
    </row>
    <row r="469" spans="18:52" x14ac:dyDescent="0.35">
      <c r="S469" t="s">
        <v>298</v>
      </c>
      <c r="T469">
        <v>2005</v>
      </c>
      <c r="U469" t="s">
        <v>2399</v>
      </c>
      <c r="V469" s="299">
        <v>31239</v>
      </c>
      <c r="Y469" t="s">
        <v>298</v>
      </c>
      <c r="Z469">
        <v>2005</v>
      </c>
      <c r="AA469" t="s">
        <v>2399</v>
      </c>
      <c r="AB469" s="299">
        <v>31239</v>
      </c>
      <c r="AL469" s="676"/>
      <c r="AM469" s="669"/>
      <c r="AN469" s="670">
        <v>2006</v>
      </c>
      <c r="AO469" s="670" t="s">
        <v>2401</v>
      </c>
      <c r="AP469" s="671">
        <v>97589</v>
      </c>
      <c r="AQ469" s="670"/>
      <c r="AS469" s="672"/>
      <c r="AT469" s="672"/>
      <c r="AU469" s="672"/>
      <c r="AV469" s="672"/>
      <c r="AW469" s="670"/>
    </row>
    <row r="470" spans="18:52" x14ac:dyDescent="0.35">
      <c r="U470" t="s">
        <v>2405</v>
      </c>
      <c r="V470" s="299">
        <v>90548</v>
      </c>
      <c r="AA470" t="s">
        <v>2405</v>
      </c>
      <c r="AB470" s="299">
        <v>90548</v>
      </c>
      <c r="AL470" s="676"/>
      <c r="AM470" s="669"/>
      <c r="AN470" s="670"/>
      <c r="AO470" s="670" t="s">
        <v>2403</v>
      </c>
      <c r="AP470" s="671">
        <v>98167</v>
      </c>
      <c r="AQ470" s="670"/>
      <c r="AR470" s="672"/>
      <c r="AS470" s="672"/>
      <c r="AT470" s="672"/>
      <c r="AU470" s="672"/>
      <c r="AV470" s="672"/>
      <c r="AW470" s="670"/>
    </row>
    <row r="471" spans="18:52" x14ac:dyDescent="0.35">
      <c r="T471">
        <v>2006</v>
      </c>
      <c r="U471" t="s">
        <v>2401</v>
      </c>
      <c r="V471" s="299">
        <v>97589</v>
      </c>
      <c r="Z471">
        <v>2006</v>
      </c>
      <c r="AA471" t="s">
        <v>2401</v>
      </c>
      <c r="AB471" s="299">
        <v>97589</v>
      </c>
      <c r="AL471" s="676"/>
      <c r="AM471" s="669"/>
      <c r="AN471" s="670">
        <v>2007</v>
      </c>
      <c r="AO471" s="670" t="s">
        <v>2402</v>
      </c>
      <c r="AP471" s="671">
        <v>97485</v>
      </c>
      <c r="AQ471" s="670"/>
      <c r="AS471" s="672"/>
      <c r="AT471" s="672"/>
      <c r="AU471" s="672"/>
      <c r="AV471" s="672"/>
      <c r="AW471" s="670"/>
    </row>
    <row r="472" spans="18:52" x14ac:dyDescent="0.35">
      <c r="U472" t="s">
        <v>2403</v>
      </c>
      <c r="V472" s="299">
        <v>98167</v>
      </c>
      <c r="AA472" t="s">
        <v>2403</v>
      </c>
      <c r="AB472" s="299">
        <v>98167</v>
      </c>
      <c r="AL472" s="676"/>
      <c r="AM472" s="669"/>
      <c r="AN472" s="670"/>
      <c r="AO472" s="670" t="s">
        <v>2404</v>
      </c>
      <c r="AP472" s="671">
        <v>97992</v>
      </c>
      <c r="AQ472" s="670"/>
      <c r="AR472" s="672"/>
      <c r="AS472" s="672"/>
      <c r="AT472" s="672"/>
      <c r="AU472" s="672"/>
      <c r="AV472" s="672"/>
      <c r="AW472" s="670"/>
    </row>
    <row r="473" spans="18:52" ht="28.8" x14ac:dyDescent="0.35">
      <c r="T473">
        <v>2007</v>
      </c>
      <c r="U473" t="s">
        <v>2402</v>
      </c>
      <c r="V473" s="299">
        <v>97485</v>
      </c>
      <c r="Z473">
        <v>2007</v>
      </c>
      <c r="AA473" t="s">
        <v>2402</v>
      </c>
      <c r="AB473" s="299">
        <v>97485</v>
      </c>
      <c r="AL473" s="676"/>
      <c r="AM473" s="669" t="s">
        <v>311</v>
      </c>
      <c r="AN473" s="670">
        <v>2005</v>
      </c>
      <c r="AO473" s="670" t="s">
        <v>2234</v>
      </c>
      <c r="AP473" s="671">
        <v>42333</v>
      </c>
      <c r="AQ473" s="670"/>
      <c r="AR473" s="270" t="str">
        <f>CONCATENATE(AO473&amp;";")</f>
        <v>210671;</v>
      </c>
      <c r="AS473" s="270" t="str">
        <f>CONCATENATE(AO474&amp;";")</f>
        <v>210744;</v>
      </c>
      <c r="AT473" s="270" t="str">
        <f>CONCATENATE(AO475&amp;";")</f>
        <v>210801;</v>
      </c>
      <c r="AU473" s="677" t="s">
        <v>2721</v>
      </c>
      <c r="AV473" s="672"/>
      <c r="AW473" s="668" t="str">
        <f>AM473&amp;" --"&amp;IF(AR473="none;","","  BY2005: "&amp;AR473)&amp;IF(AS473="none;","","  BY2006: "&amp;AS473)&amp;IF(AT473="none;","","  BY2007: "&amp;AT473)&amp;IF(AU473="none;","","  BY2008: "&amp;AU473)</f>
        <v>KALAMA CR HATCHERY --  BY2005: 210671;  BY2006: 210744;  BY2007: 210801;</v>
      </c>
    </row>
    <row r="474" spans="18:52" x14ac:dyDescent="0.35">
      <c r="U474" t="s">
        <v>2404</v>
      </c>
      <c r="V474" s="299">
        <v>97992</v>
      </c>
      <c r="AA474" t="s">
        <v>2404</v>
      </c>
      <c r="AB474" s="299">
        <v>97992</v>
      </c>
      <c r="AL474" s="676"/>
      <c r="AM474" s="669"/>
      <c r="AN474" s="670">
        <v>2006</v>
      </c>
      <c r="AO474" s="670" t="s">
        <v>2231</v>
      </c>
      <c r="AP474" s="671">
        <v>94725</v>
      </c>
      <c r="AQ474" s="670"/>
      <c r="AR474" s="672"/>
      <c r="AS474" s="672"/>
      <c r="AT474" s="672"/>
      <c r="AU474" s="672"/>
      <c r="AV474" s="672"/>
      <c r="AW474" s="670"/>
    </row>
    <row r="475" spans="18:52" x14ac:dyDescent="0.35">
      <c r="S475" t="s">
        <v>311</v>
      </c>
      <c r="T475">
        <v>2005</v>
      </c>
      <c r="U475" t="s">
        <v>2234</v>
      </c>
      <c r="V475" s="299">
        <v>42333</v>
      </c>
      <c r="Y475" t="s">
        <v>311</v>
      </c>
      <c r="Z475">
        <v>2005</v>
      </c>
      <c r="AA475" t="s">
        <v>2234</v>
      </c>
      <c r="AB475" s="299">
        <v>42333</v>
      </c>
      <c r="AL475" s="673"/>
      <c r="AM475" s="669"/>
      <c r="AN475" s="670">
        <v>2007</v>
      </c>
      <c r="AO475" s="670" t="s">
        <v>2238</v>
      </c>
      <c r="AP475" s="671">
        <v>61823</v>
      </c>
      <c r="AQ475" s="670"/>
      <c r="AR475" s="672"/>
      <c r="AS475" s="672"/>
      <c r="AT475" s="672"/>
      <c r="AU475" s="672"/>
      <c r="AV475" s="672"/>
      <c r="AW475" s="670"/>
    </row>
    <row r="476" spans="18:52" x14ac:dyDescent="0.35">
      <c r="T476">
        <v>2006</v>
      </c>
      <c r="U476" t="s">
        <v>2231</v>
      </c>
      <c r="V476" s="299">
        <v>94725</v>
      </c>
      <c r="Z476">
        <v>2006</v>
      </c>
      <c r="AA476" t="s">
        <v>2231</v>
      </c>
      <c r="AB476" s="299">
        <v>94725</v>
      </c>
      <c r="AL476" s="674" t="s">
        <v>2708</v>
      </c>
      <c r="AM476" s="674"/>
      <c r="AN476" s="674"/>
      <c r="AO476" s="674"/>
      <c r="AP476" s="675">
        <v>1423730</v>
      </c>
      <c r="AQ476" s="674"/>
      <c r="AR476" s="674"/>
      <c r="AS476" s="674"/>
      <c r="AT476" s="674"/>
      <c r="AU476" s="674"/>
      <c r="AV476" s="674"/>
      <c r="AW476" s="674"/>
      <c r="AX476" s="678"/>
    </row>
    <row r="477" spans="18:52" ht="86.4" x14ac:dyDescent="0.35">
      <c r="T477">
        <v>2007</v>
      </c>
      <c r="U477" t="s">
        <v>2238</v>
      </c>
      <c r="V477" s="299">
        <v>61823</v>
      </c>
      <c r="Z477">
        <v>2007</v>
      </c>
      <c r="AA477" t="s">
        <v>2238</v>
      </c>
      <c r="AB477" s="299">
        <v>61823</v>
      </c>
      <c r="AL477" s="676" t="s">
        <v>328</v>
      </c>
      <c r="AM477" s="669" t="s">
        <v>346</v>
      </c>
      <c r="AN477" s="670">
        <v>2005</v>
      </c>
      <c r="AO477" s="670" t="s">
        <v>2419</v>
      </c>
      <c r="AP477" s="671">
        <v>95779</v>
      </c>
      <c r="AQ477" s="670"/>
      <c r="AR477" s="270" t="str">
        <f>CONCATENATE(AO477&amp;";")</f>
        <v>633467;</v>
      </c>
      <c r="AS477" s="270" t="str">
        <f>CONCATENATE(AO478&amp;";")</f>
        <v>633967;</v>
      </c>
      <c r="AT477" s="270" t="str">
        <f>CONCATENATE(AO479&amp;";")</f>
        <v>634298;</v>
      </c>
      <c r="AU477" s="270" t="str">
        <f>CONCATENATE(AO480&amp;";")</f>
        <v>634780;</v>
      </c>
      <c r="AV477" s="672" t="s">
        <v>328</v>
      </c>
      <c r="AW477" s="668" t="str">
        <f>AM477&amp;" --"&amp;IF(AR477="none;","","  BY2005: "&amp;AR477)&amp;IF(AS477="none;","","  BY2006: "&amp;AS477)&amp;IF(AT477="none;","","  BY2007: "&amp;AT477)&amp;IF(AU477="none;","","  BY2008: "&amp;AU477)</f>
        <v>ICY CR HATCHERY --  BY2005: 633467;  BY2006: 633967;  BY2007: 634298;  BY2008: 634780;</v>
      </c>
      <c r="AX477" s="668" t="str">
        <f>AW477&amp;"   "&amp;AW481&amp;"   "&amp;AW485&amp;"   "&amp;AW486</f>
        <v>ICY CR HATCHERY --  BY2005: 633467;  BY2006: 633967;  BY2007: 634298;  BY2008: 634780;   LAKEWOOD HATCHERY --  BY2005: 633472;  BY2006: 633969;  BY2007: 634299;  BY2008: 631427;   PERCIVAL COVE NET PN --  BY2005: 633289;   TUMWATER FALLS HATCH --  BY2006: 633494, 633495, 633496;  BY2007: 634383;</v>
      </c>
      <c r="AY477" s="670" t="str">
        <f>"[total release: "&amp;TEXT(VLOOKUP(AV477&amp;" Total",AL$2:AP$613,5,FALSE),"#,###")&amp;"]"</f>
        <v>[total release: 955,365]</v>
      </c>
      <c r="AZ477" s="668" t="str">
        <f>AX477&amp;CHAR(10)&amp;AY477</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478" spans="18:52" x14ac:dyDescent="0.35">
      <c r="R478" t="s">
        <v>2708</v>
      </c>
      <c r="V478" s="299">
        <v>1423730</v>
      </c>
      <c r="X478" t="s">
        <v>2708</v>
      </c>
      <c r="AB478" s="299">
        <v>1423730</v>
      </c>
      <c r="AL478" s="676"/>
      <c r="AM478" s="669"/>
      <c r="AN478" s="670">
        <v>2006</v>
      </c>
      <c r="AO478" s="670" t="s">
        <v>2414</v>
      </c>
      <c r="AP478" s="671">
        <v>79176</v>
      </c>
      <c r="AQ478" s="670"/>
      <c r="AR478" s="672"/>
      <c r="AS478" s="672"/>
      <c r="AT478" s="672"/>
      <c r="AU478" s="672"/>
      <c r="AV478" s="672"/>
      <c r="AW478" s="670"/>
    </row>
    <row r="479" spans="18:52" x14ac:dyDescent="0.35">
      <c r="R479" t="s">
        <v>328</v>
      </c>
      <c r="S479" t="s">
        <v>346</v>
      </c>
      <c r="T479">
        <v>2005</v>
      </c>
      <c r="U479" t="s">
        <v>2419</v>
      </c>
      <c r="V479" s="299">
        <v>95779</v>
      </c>
      <c r="X479" t="s">
        <v>328</v>
      </c>
      <c r="Y479" t="s">
        <v>346</v>
      </c>
      <c r="Z479">
        <v>2005</v>
      </c>
      <c r="AA479" t="s">
        <v>2419</v>
      </c>
      <c r="AB479" s="299">
        <v>95779</v>
      </c>
      <c r="AL479" s="676"/>
      <c r="AM479" s="669"/>
      <c r="AN479" s="670">
        <v>2007</v>
      </c>
      <c r="AO479" s="670" t="s">
        <v>2417</v>
      </c>
      <c r="AP479" s="671">
        <v>101039</v>
      </c>
      <c r="AQ479" s="670"/>
      <c r="AR479" s="672"/>
      <c r="AS479" s="672"/>
      <c r="AT479" s="672"/>
      <c r="AU479" s="672"/>
      <c r="AV479" s="672"/>
      <c r="AW479" s="670"/>
    </row>
    <row r="480" spans="18:52" x14ac:dyDescent="0.35">
      <c r="T480">
        <v>2006</v>
      </c>
      <c r="U480" t="s">
        <v>2414</v>
      </c>
      <c r="V480" s="299">
        <v>79176</v>
      </c>
      <c r="Z480">
        <v>2006</v>
      </c>
      <c r="AA480" t="s">
        <v>2414</v>
      </c>
      <c r="AB480" s="299">
        <v>79176</v>
      </c>
      <c r="AL480" s="676"/>
      <c r="AM480" s="669"/>
      <c r="AN480" s="670">
        <v>2008</v>
      </c>
      <c r="AO480" s="670" t="s">
        <v>2656</v>
      </c>
      <c r="AP480" s="671">
        <v>100169</v>
      </c>
      <c r="AQ480" s="670"/>
      <c r="AR480" s="672"/>
      <c r="AS480" s="672"/>
      <c r="AT480" s="672"/>
      <c r="AU480" s="672"/>
      <c r="AV480" s="672"/>
      <c r="AW480" s="670"/>
    </row>
    <row r="481" spans="18:52" ht="43.2" x14ac:dyDescent="0.35">
      <c r="T481">
        <v>2007</v>
      </c>
      <c r="U481" t="s">
        <v>2417</v>
      </c>
      <c r="V481" s="299">
        <v>101039</v>
      </c>
      <c r="Z481">
        <v>2007</v>
      </c>
      <c r="AA481" t="s">
        <v>2417</v>
      </c>
      <c r="AB481" s="299">
        <v>101039</v>
      </c>
      <c r="AL481" s="676"/>
      <c r="AM481" s="669" t="s">
        <v>292</v>
      </c>
      <c r="AN481" s="670">
        <v>2005</v>
      </c>
      <c r="AO481" s="670" t="s">
        <v>2412</v>
      </c>
      <c r="AP481" s="671">
        <v>94225</v>
      </c>
      <c r="AQ481" s="670"/>
      <c r="AR481" s="270" t="str">
        <f>CONCATENATE(AO481&amp;";")</f>
        <v>633472;</v>
      </c>
      <c r="AS481" s="270" t="str">
        <f>CONCATENATE(AO482&amp;";")</f>
        <v>633969;</v>
      </c>
      <c r="AT481" s="270" t="str">
        <f>CONCATENATE(AO483&amp;";")</f>
        <v>634299;</v>
      </c>
      <c r="AU481" s="270" t="str">
        <f>CONCATENATE(AO484&amp;";")</f>
        <v>631427;</v>
      </c>
      <c r="AV481" s="672"/>
      <c r="AW481" s="668" t="str">
        <f>AM481&amp;" --"&amp;IF(AR481="none;","","  BY2005: "&amp;AR481)&amp;IF(AS481="none;","","  BY2006: "&amp;AS481)&amp;IF(AT481="none;","","  BY2007: "&amp;AT481)&amp;IF(AU481="none;","","  BY2008: "&amp;AU481)</f>
        <v>LAKEWOOD HATCHERY --  BY2005: 633472;  BY2006: 633969;  BY2007: 634299;  BY2008: 631427;</v>
      </c>
    </row>
    <row r="482" spans="18:52" x14ac:dyDescent="0.35">
      <c r="T482">
        <v>2008</v>
      </c>
      <c r="U482" t="s">
        <v>2656</v>
      </c>
      <c r="V482" s="299">
        <v>100169</v>
      </c>
      <c r="Z482">
        <v>2008</v>
      </c>
      <c r="AA482" t="s">
        <v>2656</v>
      </c>
      <c r="AB482" s="299">
        <v>100169</v>
      </c>
      <c r="AL482" s="676"/>
      <c r="AM482" s="669"/>
      <c r="AN482" s="670">
        <v>2006</v>
      </c>
      <c r="AO482" s="670" t="s">
        <v>2413</v>
      </c>
      <c r="AP482" s="671">
        <v>89978</v>
      </c>
      <c r="AQ482" s="670"/>
      <c r="AR482" s="672"/>
      <c r="AS482" s="672"/>
      <c r="AT482" s="672"/>
      <c r="AU482" s="672"/>
      <c r="AV482" s="672"/>
      <c r="AW482" s="670"/>
    </row>
    <row r="483" spans="18:52" x14ac:dyDescent="0.35">
      <c r="S483" t="s">
        <v>292</v>
      </c>
      <c r="T483">
        <v>2005</v>
      </c>
      <c r="U483" t="s">
        <v>2412</v>
      </c>
      <c r="V483" s="299">
        <v>94225</v>
      </c>
      <c r="Y483" t="s">
        <v>292</v>
      </c>
      <c r="Z483">
        <v>2005</v>
      </c>
      <c r="AA483" t="s">
        <v>2412</v>
      </c>
      <c r="AB483" s="299">
        <v>94225</v>
      </c>
      <c r="AL483" s="676"/>
      <c r="AM483" s="669"/>
      <c r="AN483" s="670">
        <v>2007</v>
      </c>
      <c r="AO483" s="670" t="s">
        <v>2418</v>
      </c>
      <c r="AP483" s="671">
        <v>91823</v>
      </c>
      <c r="AQ483" s="670"/>
      <c r="AR483" s="672"/>
      <c r="AS483" s="672"/>
      <c r="AT483" s="672"/>
      <c r="AU483" s="672"/>
      <c r="AV483" s="672"/>
      <c r="AW483" s="670"/>
    </row>
    <row r="484" spans="18:52" x14ac:dyDescent="0.35">
      <c r="T484">
        <v>2006</v>
      </c>
      <c r="U484" t="s">
        <v>2413</v>
      </c>
      <c r="V484" s="299">
        <v>89978</v>
      </c>
      <c r="Z484">
        <v>2006</v>
      </c>
      <c r="AA484" t="s">
        <v>2413</v>
      </c>
      <c r="AB484" s="299">
        <v>89978</v>
      </c>
      <c r="AL484" s="676"/>
      <c r="AM484" s="669"/>
      <c r="AN484" s="670">
        <v>2008</v>
      </c>
      <c r="AO484" s="670" t="s">
        <v>1792</v>
      </c>
      <c r="AP484" s="671">
        <v>101067</v>
      </c>
      <c r="AQ484" s="670"/>
      <c r="AR484" s="672"/>
      <c r="AS484" s="672"/>
      <c r="AT484" s="672"/>
      <c r="AU484" s="672"/>
      <c r="AV484" s="672"/>
      <c r="AW484" s="670"/>
    </row>
    <row r="485" spans="18:52" x14ac:dyDescent="0.35">
      <c r="T485">
        <v>2007</v>
      </c>
      <c r="U485" t="s">
        <v>2418</v>
      </c>
      <c r="V485" s="299">
        <v>91823</v>
      </c>
      <c r="Z485">
        <v>2007</v>
      </c>
      <c r="AA485" t="s">
        <v>2418</v>
      </c>
      <c r="AB485" s="299">
        <v>91823</v>
      </c>
      <c r="AL485" s="676"/>
      <c r="AM485" s="669" t="s">
        <v>2579</v>
      </c>
      <c r="AN485" s="670">
        <v>2005</v>
      </c>
      <c r="AO485" s="670" t="s">
        <v>2406</v>
      </c>
      <c r="AP485" s="671">
        <v>69491</v>
      </c>
      <c r="AQ485" s="670"/>
      <c r="AR485" s="270" t="str">
        <f>CONCATENATE(AO485&amp;";")</f>
        <v>633289;</v>
      </c>
      <c r="AS485" s="677" t="s">
        <v>2721</v>
      </c>
      <c r="AT485" s="677" t="s">
        <v>2721</v>
      </c>
      <c r="AU485" s="677" t="s">
        <v>2721</v>
      </c>
      <c r="AV485" s="672"/>
      <c r="AW485" s="668" t="str">
        <f>AM485&amp;" --"&amp;IF(AR485="none;","","  BY2005: "&amp;AR485)&amp;IF(AS485="none;","","  BY2006: "&amp;AS485)&amp;IF(AT485="none;","","  BY2007: "&amp;AT485)&amp;IF(AU485="none;","","  BY2008: "&amp;AU485)</f>
        <v>PERCIVAL COVE NET PN --  BY2005: 633289;</v>
      </c>
    </row>
    <row r="486" spans="18:52" ht="28.8" x14ac:dyDescent="0.35">
      <c r="T486">
        <v>2008</v>
      </c>
      <c r="U486" t="s">
        <v>1792</v>
      </c>
      <c r="V486" s="299">
        <v>101067</v>
      </c>
      <c r="Z486">
        <v>2008</v>
      </c>
      <c r="AA486" t="s">
        <v>1792</v>
      </c>
      <c r="AB486" s="299">
        <v>101067</v>
      </c>
      <c r="AL486" s="676"/>
      <c r="AM486" s="669" t="s">
        <v>304</v>
      </c>
      <c r="AN486" s="670">
        <v>2006</v>
      </c>
      <c r="AO486" s="670" t="s">
        <v>2411</v>
      </c>
      <c r="AP486" s="671">
        <v>22002</v>
      </c>
      <c r="AQ486" s="670"/>
      <c r="AR486" s="677" t="s">
        <v>2721</v>
      </c>
      <c r="AS486" s="270" t="str">
        <f>CONCATENATE(AO486&amp;", "&amp;AO487&amp;", "&amp;AO488&amp;";")</f>
        <v>633494, 633495, 633496;</v>
      </c>
      <c r="AT486" s="270" t="str">
        <f>CONCATENATE(AO489&amp;";")</f>
        <v>634383;</v>
      </c>
      <c r="AU486" s="677" t="s">
        <v>2721</v>
      </c>
      <c r="AV486" s="672"/>
      <c r="AW486" s="668" t="str">
        <f>AM486&amp;" --"&amp;IF(AR486="none;","","  BY2005: "&amp;AR486)&amp;IF(AS486="none;","","  BY2006: "&amp;AS486)&amp;IF(AT486="none;","","  BY2007: "&amp;AT486)&amp;IF(AU486="none;","","  BY2008: "&amp;AU486)</f>
        <v>TUMWATER FALLS HATCH --  BY2006: 633494, 633495, 633496;  BY2007: 634383;</v>
      </c>
    </row>
    <row r="487" spans="18:52" x14ac:dyDescent="0.35">
      <c r="S487" t="s">
        <v>2579</v>
      </c>
      <c r="T487">
        <v>2005</v>
      </c>
      <c r="U487" t="s">
        <v>2406</v>
      </c>
      <c r="V487" s="299">
        <v>69491</v>
      </c>
      <c r="Y487" t="s">
        <v>2579</v>
      </c>
      <c r="Z487">
        <v>2005</v>
      </c>
      <c r="AA487" t="s">
        <v>2406</v>
      </c>
      <c r="AB487" s="299">
        <v>69491</v>
      </c>
      <c r="AL487" s="676"/>
      <c r="AM487" s="669"/>
      <c r="AN487" s="670"/>
      <c r="AO487" s="670" t="s">
        <v>2410</v>
      </c>
      <c r="AP487" s="671">
        <v>21631</v>
      </c>
      <c r="AQ487" s="670"/>
      <c r="AR487" s="672"/>
      <c r="AS487" s="672"/>
      <c r="AT487" s="672"/>
      <c r="AU487" s="672"/>
      <c r="AV487" s="672"/>
      <c r="AW487" s="670"/>
    </row>
    <row r="488" spans="18:52" x14ac:dyDescent="0.35">
      <c r="S488" t="s">
        <v>304</v>
      </c>
      <c r="T488">
        <v>2006</v>
      </c>
      <c r="U488" t="s">
        <v>2411</v>
      </c>
      <c r="V488" s="299">
        <v>22002</v>
      </c>
      <c r="Y488" t="s">
        <v>304</v>
      </c>
      <c r="Z488">
        <v>2006</v>
      </c>
      <c r="AA488" t="s">
        <v>2411</v>
      </c>
      <c r="AB488" s="299">
        <v>22002</v>
      </c>
      <c r="AL488" s="676"/>
      <c r="AM488" s="669"/>
      <c r="AN488" s="670"/>
      <c r="AO488" s="670" t="s">
        <v>2409</v>
      </c>
      <c r="AP488" s="671">
        <v>20612</v>
      </c>
      <c r="AQ488" s="670"/>
      <c r="AR488" s="672"/>
      <c r="AS488" s="672"/>
      <c r="AT488" s="672"/>
      <c r="AU488" s="672"/>
      <c r="AV488" s="672"/>
      <c r="AW488" s="670"/>
    </row>
    <row r="489" spans="18:52" x14ac:dyDescent="0.35">
      <c r="U489" t="s">
        <v>2410</v>
      </c>
      <c r="V489" s="299">
        <v>21631</v>
      </c>
      <c r="AA489" t="s">
        <v>2410</v>
      </c>
      <c r="AB489" s="299">
        <v>21631</v>
      </c>
      <c r="AL489" s="673"/>
      <c r="AM489" s="669"/>
      <c r="AN489" s="670">
        <v>2007</v>
      </c>
      <c r="AO489" s="670" t="s">
        <v>2420</v>
      </c>
      <c r="AP489" s="671">
        <v>68373</v>
      </c>
      <c r="AQ489" s="670"/>
      <c r="AR489" s="672"/>
      <c r="AS489" s="672"/>
      <c r="AT489" s="672"/>
      <c r="AU489" s="672"/>
      <c r="AV489" s="672"/>
      <c r="AW489" s="670"/>
    </row>
    <row r="490" spans="18:52" x14ac:dyDescent="0.35">
      <c r="U490" t="s">
        <v>2409</v>
      </c>
      <c r="V490" s="299">
        <v>20612</v>
      </c>
      <c r="AA490" t="s">
        <v>2409</v>
      </c>
      <c r="AB490" s="299">
        <v>20612</v>
      </c>
      <c r="AL490" s="674" t="s">
        <v>2709</v>
      </c>
      <c r="AM490" s="674"/>
      <c r="AN490" s="674"/>
      <c r="AO490" s="674"/>
      <c r="AP490" s="675">
        <v>955365</v>
      </c>
      <c r="AQ490" s="674"/>
      <c r="AR490" s="674"/>
      <c r="AS490" s="674"/>
      <c r="AT490" s="674"/>
      <c r="AU490" s="674"/>
      <c r="AV490" s="674"/>
      <c r="AW490" s="674"/>
      <c r="AX490" s="678"/>
    </row>
    <row r="491" spans="18:52" ht="72" x14ac:dyDescent="0.35">
      <c r="T491">
        <v>2007</v>
      </c>
      <c r="U491" t="s">
        <v>2420</v>
      </c>
      <c r="V491" s="299">
        <v>68373</v>
      </c>
      <c r="Z491">
        <v>2007</v>
      </c>
      <c r="AA491" t="s">
        <v>2420</v>
      </c>
      <c r="AB491" s="299">
        <v>68373</v>
      </c>
      <c r="AL491" s="676" t="s">
        <v>397</v>
      </c>
      <c r="AM491" s="669" t="s">
        <v>2724</v>
      </c>
      <c r="AN491" s="670">
        <v>2005</v>
      </c>
      <c r="AO491" s="670" t="s">
        <v>2423</v>
      </c>
      <c r="AP491" s="671">
        <v>200657</v>
      </c>
      <c r="AQ491" s="670"/>
      <c r="AR491" s="270" t="str">
        <f>CONCATENATE(AO491&amp;", "&amp;AO492&amp;";")</f>
        <v>210677, 212827;</v>
      </c>
      <c r="AS491" s="270" t="str">
        <f>CONCATENATE(AO493&amp;";")</f>
        <v>210735;</v>
      </c>
      <c r="AT491" s="270" t="str">
        <f>CONCATENATE(AO494&amp;";")</f>
        <v>210789;</v>
      </c>
      <c r="AU491" s="270" t="str">
        <f>CONCATENATE(AO498&amp;", "&amp;AO499&amp;";")</f>
        <v>210831, 210842;</v>
      </c>
      <c r="AV491" s="672" t="s">
        <v>397</v>
      </c>
      <c r="AW491" s="668" t="str">
        <f>AM491&amp;" --"&amp;IF(AR491="none;","","  BY2005: "&amp;AR491)&amp;IF(AS491="none;","","  BY2006: "&amp;AS491)&amp;IF(AT491="none;","","  BY2007: "&amp;AT491)&amp;IF(AU491="none;","","  BY2008: "&amp;AU491)</f>
        <v>COUNTY LINE PONDS (Wild Brood) --  BY2005: 210677, 212827;  BY2006: 210735;  BY2007: 210789;  BY2008: 210831, 210842;</v>
      </c>
      <c r="AX491" s="668" t="str">
        <f>AW491&amp;"   "&amp;AW495</f>
        <v>COUNTY LINE PONDS (Wild Brood) --  BY2005: 210677, 212827;  BY2006: 210735;  BY2007: 210789;  BY2008: 210831, 210842;   MARBLEMOUNT HATCHERY --  BY2005: 210685;  BY2006: 210745;  BY2007: 210278;  BY2008: 210831, 210842;</v>
      </c>
      <c r="AY491" s="670" t="str">
        <f>"[total release: "&amp;TEXT(VLOOKUP(AV491&amp;" Total",AL$2:AP$613,5,FALSE),"#,###")&amp;"]"</f>
        <v>[total release: 1,500,808]</v>
      </c>
      <c r="AZ491" s="668" t="str">
        <f>AX491&amp;CHAR(10)&amp;AY491</f>
        <v>COUNTY LINE PONDS (Wild Brood) --  BY2005: 210677, 212827;  BY2006: 210735;  BY2007: 210789;  BY2008: 210831, 210842;   MARBLEMOUNT HATCHERY --  BY2005: 210685;  BY2006: 210745;  BY2007: 210278;  BY2008: 210831, 210842;
[total release: 1,500,808]</v>
      </c>
    </row>
    <row r="492" spans="18:52" x14ac:dyDescent="0.35">
      <c r="R492" t="s">
        <v>2709</v>
      </c>
      <c r="V492" s="299">
        <v>955365</v>
      </c>
      <c r="X492" t="s">
        <v>2709</v>
      </c>
      <c r="AB492" s="299">
        <v>955365</v>
      </c>
      <c r="AL492" s="676"/>
      <c r="AM492" s="669"/>
      <c r="AN492" s="670"/>
      <c r="AO492" s="670" t="s">
        <v>2428</v>
      </c>
      <c r="AP492" s="671">
        <v>5352</v>
      </c>
      <c r="AQ492" s="670"/>
      <c r="AR492" s="672"/>
      <c r="AS492" s="672"/>
      <c r="AT492" s="672"/>
      <c r="AU492" s="672"/>
      <c r="AV492" s="672"/>
      <c r="AW492" s="670"/>
    </row>
    <row r="493" spans="18:52" x14ac:dyDescent="0.35">
      <c r="R493" t="s">
        <v>397</v>
      </c>
      <c r="S493" t="s">
        <v>391</v>
      </c>
      <c r="T493">
        <v>2005</v>
      </c>
      <c r="U493" t="s">
        <v>2423</v>
      </c>
      <c r="V493" s="299">
        <v>200657</v>
      </c>
      <c r="X493" t="s">
        <v>397</v>
      </c>
      <c r="Y493" t="s">
        <v>391</v>
      </c>
      <c r="Z493">
        <v>2005</v>
      </c>
      <c r="AA493" t="s">
        <v>2423</v>
      </c>
      <c r="AB493" s="299">
        <v>200657</v>
      </c>
      <c r="AL493" s="676"/>
      <c r="AM493" s="669"/>
      <c r="AN493" s="670">
        <v>2006</v>
      </c>
      <c r="AO493" s="670" t="s">
        <v>2424</v>
      </c>
      <c r="AP493" s="671">
        <v>231662</v>
      </c>
      <c r="AQ493" s="670"/>
      <c r="AR493" s="672"/>
      <c r="AS493" s="672"/>
      <c r="AT493" s="672"/>
      <c r="AU493" s="672"/>
      <c r="AV493" s="672"/>
      <c r="AW493" s="670"/>
    </row>
    <row r="494" spans="18:52" x14ac:dyDescent="0.35">
      <c r="U494" t="s">
        <v>2428</v>
      </c>
      <c r="V494" s="299">
        <v>5352</v>
      </c>
      <c r="AA494" t="s">
        <v>2428</v>
      </c>
      <c r="AB494" s="299">
        <v>5352</v>
      </c>
      <c r="AL494" s="676"/>
      <c r="AM494" s="669"/>
      <c r="AN494" s="670">
        <v>2007</v>
      </c>
      <c r="AO494" s="670" t="s">
        <v>2429</v>
      </c>
      <c r="AP494" s="671">
        <v>216200</v>
      </c>
      <c r="AQ494" s="670"/>
      <c r="AR494" s="672"/>
      <c r="AS494" s="672"/>
      <c r="AT494" s="672"/>
      <c r="AU494" s="672"/>
      <c r="AV494" s="672"/>
      <c r="AW494" s="670"/>
    </row>
    <row r="495" spans="18:52" ht="43.2" x14ac:dyDescent="0.35">
      <c r="T495">
        <v>2006</v>
      </c>
      <c r="U495" t="s">
        <v>2424</v>
      </c>
      <c r="V495" s="299">
        <v>231662</v>
      </c>
      <c r="Z495">
        <v>2006</v>
      </c>
      <c r="AA495" t="s">
        <v>2424</v>
      </c>
      <c r="AB495" s="299">
        <v>231662</v>
      </c>
      <c r="AL495" s="676"/>
      <c r="AM495" s="669" t="s">
        <v>406</v>
      </c>
      <c r="AN495" s="670">
        <v>2005</v>
      </c>
      <c r="AO495" s="670" t="s">
        <v>2430</v>
      </c>
      <c r="AP495" s="671">
        <v>211745</v>
      </c>
      <c r="AQ495" s="670"/>
      <c r="AR495" s="270" t="str">
        <f>CONCATENATE(AO495&amp;";")</f>
        <v>210685;</v>
      </c>
      <c r="AS495" s="270" t="str">
        <f>CONCATENATE(AO496&amp;";")</f>
        <v>210745;</v>
      </c>
      <c r="AT495" s="270" t="str">
        <f>CONCATENATE(AO497&amp;";")</f>
        <v>210278;</v>
      </c>
      <c r="AU495" s="270" t="str">
        <f>CONCATENATE(AO498&amp;", "&amp;AO499&amp;";")</f>
        <v>210831, 210842;</v>
      </c>
      <c r="AV495" s="672"/>
      <c r="AW495" s="668" t="str">
        <f>AM495&amp;" --"&amp;IF(AR495="none;","","  BY2005: "&amp;AR495)&amp;IF(AS495="none;","","  BY2006: "&amp;AS495)&amp;IF(AT495="none;","","  BY2007: "&amp;AT495)&amp;IF(AU495="none;","","  BY2008: "&amp;AU495)</f>
        <v>MARBLEMOUNT HATCHERY --  BY2005: 210685;  BY2006: 210745;  BY2007: 210278;  BY2008: 210831, 210842;</v>
      </c>
    </row>
    <row r="496" spans="18:52" x14ac:dyDescent="0.35">
      <c r="T496">
        <v>2007</v>
      </c>
      <c r="U496" t="s">
        <v>2429</v>
      </c>
      <c r="V496" s="299">
        <v>216200</v>
      </c>
      <c r="Z496">
        <v>2007</v>
      </c>
      <c r="AA496" t="s">
        <v>2429</v>
      </c>
      <c r="AB496" s="299">
        <v>216200</v>
      </c>
      <c r="AL496" s="676"/>
      <c r="AM496" s="669"/>
      <c r="AN496" s="670">
        <v>2006</v>
      </c>
      <c r="AO496" s="670" t="s">
        <v>2426</v>
      </c>
      <c r="AP496" s="671">
        <v>161018</v>
      </c>
      <c r="AQ496" s="670"/>
      <c r="AR496" s="672"/>
      <c r="AS496" s="672"/>
      <c r="AT496" s="672"/>
      <c r="AU496" s="672"/>
      <c r="AV496" s="672"/>
      <c r="AW496" s="670"/>
    </row>
    <row r="497" spans="18:52" x14ac:dyDescent="0.35">
      <c r="S497" t="s">
        <v>406</v>
      </c>
      <c r="T497">
        <v>2005</v>
      </c>
      <c r="U497" t="s">
        <v>2430</v>
      </c>
      <c r="V497" s="299">
        <v>211745</v>
      </c>
      <c r="Y497" t="s">
        <v>406</v>
      </c>
      <c r="Z497">
        <v>2005</v>
      </c>
      <c r="AA497" t="s">
        <v>2430</v>
      </c>
      <c r="AB497" s="299">
        <v>211745</v>
      </c>
      <c r="AL497" s="676"/>
      <c r="AM497" s="669"/>
      <c r="AN497" s="670">
        <v>2007</v>
      </c>
      <c r="AO497" s="670" t="s">
        <v>2431</v>
      </c>
      <c r="AP497" s="671">
        <v>209402</v>
      </c>
      <c r="AQ497" s="670"/>
      <c r="AR497" s="672"/>
      <c r="AS497" s="672"/>
      <c r="AT497" s="672"/>
      <c r="AU497" s="672"/>
      <c r="AV497" s="672"/>
      <c r="AW497" s="670"/>
    </row>
    <row r="498" spans="18:52" x14ac:dyDescent="0.35">
      <c r="T498">
        <v>2006</v>
      </c>
      <c r="U498" t="s">
        <v>2426</v>
      </c>
      <c r="V498" s="299">
        <v>161018</v>
      </c>
      <c r="Z498">
        <v>2006</v>
      </c>
      <c r="AA498" t="s">
        <v>2426</v>
      </c>
      <c r="AB498" s="299">
        <v>161018</v>
      </c>
      <c r="AL498" s="676"/>
      <c r="AM498" s="669"/>
      <c r="AN498" s="670">
        <v>2008</v>
      </c>
      <c r="AO498" s="670" t="s">
        <v>2644</v>
      </c>
      <c r="AP498" s="671">
        <v>156592</v>
      </c>
      <c r="AQ498" s="670"/>
      <c r="AR498" s="672"/>
      <c r="AS498" s="672"/>
      <c r="AT498" s="672"/>
      <c r="AU498" s="672"/>
      <c r="AV498" s="672"/>
      <c r="AW498" s="670"/>
    </row>
    <row r="499" spans="18:52" x14ac:dyDescent="0.35">
      <c r="T499">
        <v>2007</v>
      </c>
      <c r="U499" t="s">
        <v>2431</v>
      </c>
      <c r="V499" s="299">
        <v>209402</v>
      </c>
      <c r="Z499">
        <v>2007</v>
      </c>
      <c r="AA499" t="s">
        <v>2431</v>
      </c>
      <c r="AB499" s="299">
        <v>209402</v>
      </c>
      <c r="AL499" s="673"/>
      <c r="AM499" s="669"/>
      <c r="AN499" s="670"/>
      <c r="AO499" s="670" t="s">
        <v>1773</v>
      </c>
      <c r="AP499" s="671">
        <v>108180</v>
      </c>
      <c r="AQ499" s="670"/>
      <c r="AR499" s="672"/>
      <c r="AS499" s="672"/>
      <c r="AT499" s="672"/>
      <c r="AU499" s="672"/>
      <c r="AV499" s="672"/>
      <c r="AW499" s="670"/>
    </row>
    <row r="500" spans="18:52" x14ac:dyDescent="0.35">
      <c r="T500">
        <v>2008</v>
      </c>
      <c r="U500" t="s">
        <v>2644</v>
      </c>
      <c r="V500" s="299">
        <v>156592</v>
      </c>
      <c r="Z500">
        <v>2008</v>
      </c>
      <c r="AA500" t="s">
        <v>2644</v>
      </c>
      <c r="AB500" s="299">
        <v>156592</v>
      </c>
      <c r="AL500" s="674" t="s">
        <v>2710</v>
      </c>
      <c r="AM500" s="674"/>
      <c r="AN500" s="674"/>
      <c r="AO500" s="674"/>
      <c r="AP500" s="675">
        <v>1500808</v>
      </c>
      <c r="AQ500" s="674"/>
      <c r="AR500" s="674"/>
      <c r="AS500" s="674"/>
      <c r="AT500" s="674"/>
      <c r="AU500" s="674"/>
      <c r="AV500" s="674"/>
      <c r="AW500" s="674"/>
      <c r="AX500" s="678"/>
    </row>
    <row r="501" spans="18:52" ht="43.2" x14ac:dyDescent="0.35">
      <c r="U501" t="s">
        <v>1773</v>
      </c>
      <c r="V501" s="299">
        <v>108180</v>
      </c>
      <c r="AA501" t="s">
        <v>1773</v>
      </c>
      <c r="AB501" s="299">
        <v>108180</v>
      </c>
      <c r="AL501" s="676" t="s">
        <v>472</v>
      </c>
      <c r="AM501" s="669" t="s">
        <v>458</v>
      </c>
      <c r="AN501" s="670">
        <v>2005</v>
      </c>
      <c r="AO501" s="670" t="s">
        <v>2434</v>
      </c>
      <c r="AP501" s="671">
        <v>202669</v>
      </c>
      <c r="AQ501" s="670"/>
      <c r="AR501" s="270" t="str">
        <f>CONCATENATE(AO501&amp;";")</f>
        <v>210684;</v>
      </c>
      <c r="AS501" s="270" t="str">
        <f>CONCATENATE(AO502&amp;", "&amp;AO503&amp;";")</f>
        <v>210733, 210743;</v>
      </c>
      <c r="AT501" s="270" t="str">
        <f>CONCATENATE(AO504&amp;", "&amp;AO505&amp;";")</f>
        <v>210741, 210787;</v>
      </c>
      <c r="AU501" s="270" t="str">
        <f>CONCATENATE(AO506&amp;";")</f>
        <v>210840;</v>
      </c>
      <c r="AV501" s="672" t="s">
        <v>472</v>
      </c>
      <c r="AW501" s="668" t="str">
        <f>AM501&amp;" --"&amp;IF(AR501="none;","","  BY2005: "&amp;AR501)&amp;IF(AS501="none;","","  BY2006: "&amp;AS501)&amp;IF(AT501="none;","","  BY2007: "&amp;AT501)&amp;IF(AU501="none;","","  BY2008: "&amp;AU501)</f>
        <v>WHITEHORSE POND --  BY2005: 210684;  BY2006: 210733, 210743;  BY2007: 210741, 210787;  BY2008: 210840;</v>
      </c>
      <c r="AX501" s="668" t="str">
        <f>AW501</f>
        <v>WHITEHORSE POND --  BY2005: 210684;  BY2006: 210733, 210743;  BY2007: 210741, 210787;  BY2008: 210840;</v>
      </c>
      <c r="AY501" s="670" t="str">
        <f>"[total release: "&amp;TEXT(VLOOKUP(AV501&amp;" Total",AL$2:AP$613,5,FALSE),"#,###")&amp;"]"</f>
        <v>[total release: 815,839]</v>
      </c>
      <c r="AZ501" s="668" t="str">
        <f>AX501&amp;CHAR(10)&amp;AY501</f>
        <v>WHITEHORSE POND --  BY2005: 210684;  BY2006: 210733, 210743;  BY2007: 210741, 210787;  BY2008: 210840;
[total release: 815,839]</v>
      </c>
    </row>
    <row r="502" spans="18:52" x14ac:dyDescent="0.35">
      <c r="R502" t="s">
        <v>2710</v>
      </c>
      <c r="V502" s="299">
        <v>1500808</v>
      </c>
      <c r="X502" t="s">
        <v>2710</v>
      </c>
      <c r="AB502" s="299">
        <v>1500808</v>
      </c>
      <c r="AL502" s="676"/>
      <c r="AM502" s="669"/>
      <c r="AN502" s="670">
        <v>2006</v>
      </c>
      <c r="AO502" s="670" t="s">
        <v>2432</v>
      </c>
      <c r="AP502" s="671">
        <v>196351</v>
      </c>
      <c r="AQ502" s="670"/>
      <c r="AR502" s="672"/>
      <c r="AS502" s="672"/>
      <c r="AT502" s="672"/>
      <c r="AU502" s="672"/>
      <c r="AV502" s="672"/>
      <c r="AW502" s="670"/>
    </row>
    <row r="503" spans="18:52" x14ac:dyDescent="0.35">
      <c r="R503" t="s">
        <v>472</v>
      </c>
      <c r="S503" t="s">
        <v>458</v>
      </c>
      <c r="T503">
        <v>2005</v>
      </c>
      <c r="U503" t="s">
        <v>2434</v>
      </c>
      <c r="V503" s="299">
        <v>202669</v>
      </c>
      <c r="X503" t="s">
        <v>472</v>
      </c>
      <c r="Y503" t="s">
        <v>458</v>
      </c>
      <c r="Z503">
        <v>2005</v>
      </c>
      <c r="AA503" t="s">
        <v>2434</v>
      </c>
      <c r="AB503" s="299">
        <v>202669</v>
      </c>
      <c r="AL503" s="676"/>
      <c r="AM503" s="669"/>
      <c r="AN503" s="670"/>
      <c r="AO503" s="670" t="s">
        <v>2433</v>
      </c>
      <c r="AP503" s="671">
        <v>16285</v>
      </c>
      <c r="AQ503" s="670"/>
      <c r="AR503" s="672"/>
      <c r="AS503" s="672"/>
      <c r="AT503" s="672"/>
      <c r="AU503" s="672"/>
      <c r="AV503" s="672"/>
      <c r="AW503" s="670"/>
    </row>
    <row r="504" spans="18:52" x14ac:dyDescent="0.35">
      <c r="T504">
        <v>2006</v>
      </c>
      <c r="U504" t="s">
        <v>2432</v>
      </c>
      <c r="V504" s="299">
        <v>196351</v>
      </c>
      <c r="Z504">
        <v>2006</v>
      </c>
      <c r="AA504" t="s">
        <v>2432</v>
      </c>
      <c r="AB504" s="299">
        <v>196351</v>
      </c>
      <c r="AL504" s="676"/>
      <c r="AM504" s="669"/>
      <c r="AN504" s="670">
        <v>2007</v>
      </c>
      <c r="AO504" s="670" t="s">
        <v>2435</v>
      </c>
      <c r="AP504" s="671">
        <v>17375</v>
      </c>
      <c r="AQ504" s="670"/>
      <c r="AR504" s="672"/>
      <c r="AS504" s="672"/>
      <c r="AT504" s="672"/>
      <c r="AU504" s="672"/>
      <c r="AV504" s="672"/>
      <c r="AW504" s="670"/>
    </row>
    <row r="505" spans="18:52" x14ac:dyDescent="0.35">
      <c r="U505" t="s">
        <v>2433</v>
      </c>
      <c r="V505" s="299">
        <v>16285</v>
      </c>
      <c r="AA505" t="s">
        <v>2433</v>
      </c>
      <c r="AB505" s="299">
        <v>16285</v>
      </c>
      <c r="AL505" s="676"/>
      <c r="AM505" s="669"/>
      <c r="AN505" s="670"/>
      <c r="AO505" s="670" t="s">
        <v>2436</v>
      </c>
      <c r="AP505" s="671">
        <v>197192</v>
      </c>
      <c r="AQ505" s="670"/>
      <c r="AR505" s="672"/>
      <c r="AS505" s="672"/>
      <c r="AT505" s="672"/>
      <c r="AU505" s="672"/>
      <c r="AV505" s="672"/>
      <c r="AW505" s="670"/>
    </row>
    <row r="506" spans="18:52" x14ac:dyDescent="0.35">
      <c r="T506">
        <v>2007</v>
      </c>
      <c r="U506" t="s">
        <v>2435</v>
      </c>
      <c r="V506" s="299">
        <v>17375</v>
      </c>
      <c r="Z506">
        <v>2007</v>
      </c>
      <c r="AA506" t="s">
        <v>2435</v>
      </c>
      <c r="AB506" s="299">
        <v>17375</v>
      </c>
      <c r="AL506" s="673"/>
      <c r="AM506" s="669"/>
      <c r="AN506" s="670">
        <v>2008</v>
      </c>
      <c r="AO506" s="670" t="s">
        <v>1767</v>
      </c>
      <c r="AP506" s="671">
        <v>185967</v>
      </c>
      <c r="AQ506" s="670"/>
      <c r="AR506" s="672"/>
      <c r="AS506" s="672"/>
      <c r="AT506" s="672"/>
      <c r="AU506" s="672"/>
      <c r="AV506" s="672"/>
      <c r="AW506" s="670"/>
    </row>
    <row r="507" spans="18:52" x14ac:dyDescent="0.35">
      <c r="U507" t="s">
        <v>2436</v>
      </c>
      <c r="V507" s="299">
        <v>197192</v>
      </c>
      <c r="AA507" t="s">
        <v>2436</v>
      </c>
      <c r="AB507" s="299">
        <v>197192</v>
      </c>
      <c r="AL507" s="674" t="s">
        <v>2711</v>
      </c>
      <c r="AM507" s="674"/>
      <c r="AN507" s="674"/>
      <c r="AO507" s="674"/>
      <c r="AP507" s="675">
        <v>815839</v>
      </c>
      <c r="AQ507" s="674"/>
      <c r="AR507" s="674"/>
      <c r="AS507" s="674"/>
      <c r="AT507" s="674"/>
      <c r="AU507" s="674"/>
      <c r="AV507" s="674"/>
      <c r="AW507" s="674"/>
      <c r="AX507" s="678"/>
    </row>
    <row r="508" spans="18:52" ht="57.6" x14ac:dyDescent="0.35">
      <c r="T508">
        <v>2008</v>
      </c>
      <c r="U508" t="s">
        <v>1767</v>
      </c>
      <c r="V508" s="299">
        <v>185967</v>
      </c>
      <c r="Z508">
        <v>2008</v>
      </c>
      <c r="AA508" t="s">
        <v>1767</v>
      </c>
      <c r="AB508" s="299">
        <v>185967</v>
      </c>
      <c r="AL508" s="676" t="s">
        <v>677</v>
      </c>
      <c r="AM508" s="669" t="s">
        <v>893</v>
      </c>
      <c r="AN508" s="670">
        <v>2005</v>
      </c>
      <c r="AO508" s="670" t="s">
        <v>2439</v>
      </c>
      <c r="AP508" s="671">
        <v>202490</v>
      </c>
      <c r="AQ508" s="670"/>
      <c r="AR508" s="270" t="str">
        <f>CONCATENATE(AO508&amp;", "&amp;AO509&amp;", "&amp;AO510&amp;";")</f>
        <v>633298, 633299, 633596;</v>
      </c>
      <c r="AS508" s="270" t="str">
        <f>CONCATENATE(AO511&amp;", "&amp;AO512&amp;", "&amp;AO513&amp;";")</f>
        <v>633385, 633386, 633799;</v>
      </c>
      <c r="AT508" s="270" t="str">
        <f>CONCATENATE(AO514&amp;", "&amp;AO515&amp;", "&amp;AO516&amp;", "&amp;AO517&amp;";")</f>
        <v>633871, 633872, 634287, 634390;</v>
      </c>
      <c r="AU508" s="270" t="str">
        <f>CONCATENATE(AO518&amp;", "&amp;AO519&amp;", "&amp;AO520&amp;";")</f>
        <v>634876, 635092, 635093;</v>
      </c>
      <c r="AV508" s="672" t="s">
        <v>677</v>
      </c>
      <c r="AW508" s="668" t="str">
        <f>AM508&amp;" --"&amp;IF(AR508="none;","","  BY2005: "&amp;AR508)&amp;IF(AS508="none;","","  BY2006: "&amp;AS508)&amp;IF(AT508="none;","","  BY2007: "&amp;AT508)&amp;IF(AU508="none;","","  BY2008: "&amp;AU508)</f>
        <v>WELLS HATCHERY --  BY2005: 633298, 633299, 633596;  BY2006: 633385, 633386, 633799;  BY2007: 633871, 633872, 634287, 634390;  BY2008: 634876, 635092, 635093;</v>
      </c>
      <c r="AX508" s="668" t="str">
        <f>AW508</f>
        <v>WELLS HATCHERY --  BY2005: 633298, 633299, 633596;  BY2006: 633385, 633386, 633799;  BY2007: 633871, 633872, 634287, 634390;  BY2008: 634876, 635092, 635093;</v>
      </c>
      <c r="AY508" s="670" t="str">
        <f>"[total release: "&amp;TEXT(VLOOKUP(AV508&amp;" Total",AL$2:AP$613,5,FALSE),"#,###")&amp;"]"</f>
        <v>[total release: 2,895,784]</v>
      </c>
      <c r="AZ508" s="668" t="str">
        <f>AX508&amp;CHAR(10)&amp;AY508</f>
        <v>WELLS HATCHERY --  BY2005: 633298, 633299, 633596;  BY2006: 633385, 633386, 633799;  BY2007: 633871, 633872, 634287, 634390;  BY2008: 634876, 635092, 635093;
[total release: 2,895,784]</v>
      </c>
    </row>
    <row r="509" spans="18:52" x14ac:dyDescent="0.35">
      <c r="R509" t="s">
        <v>2711</v>
      </c>
      <c r="V509" s="299">
        <v>815839</v>
      </c>
      <c r="X509" t="s">
        <v>2711</v>
      </c>
      <c r="AB509" s="299">
        <v>815839</v>
      </c>
      <c r="AL509" s="676"/>
      <c r="AM509" s="669"/>
      <c r="AN509" s="670"/>
      <c r="AO509" s="670" t="s">
        <v>2437</v>
      </c>
      <c r="AP509" s="671">
        <v>223048</v>
      </c>
      <c r="AQ509" s="670"/>
      <c r="AR509" s="672"/>
      <c r="AS509" s="672"/>
      <c r="AT509" s="672"/>
      <c r="AU509" s="672"/>
      <c r="AV509" s="672"/>
      <c r="AW509" s="670"/>
    </row>
    <row r="510" spans="18:52" x14ac:dyDescent="0.35">
      <c r="R510" t="s">
        <v>677</v>
      </c>
      <c r="S510" t="s">
        <v>893</v>
      </c>
      <c r="T510">
        <v>2005</v>
      </c>
      <c r="U510" t="s">
        <v>2439</v>
      </c>
      <c r="V510" s="299">
        <v>202490</v>
      </c>
      <c r="X510" t="s">
        <v>677</v>
      </c>
      <c r="Y510" t="s">
        <v>893</v>
      </c>
      <c r="Z510">
        <v>2005</v>
      </c>
      <c r="AA510" t="s">
        <v>2439</v>
      </c>
      <c r="AB510" s="299">
        <v>202490</v>
      </c>
      <c r="AL510" s="676"/>
      <c r="AM510" s="669"/>
      <c r="AN510" s="670"/>
      <c r="AO510" s="670" t="s">
        <v>2440</v>
      </c>
      <c r="AP510" s="671">
        <v>322537</v>
      </c>
      <c r="AQ510" s="670"/>
      <c r="AR510" s="672"/>
      <c r="AS510" s="672"/>
      <c r="AT510" s="672"/>
      <c r="AU510" s="672"/>
      <c r="AV510" s="672"/>
      <c r="AW510" s="670"/>
    </row>
    <row r="511" spans="18:52" x14ac:dyDescent="0.35">
      <c r="U511" t="s">
        <v>2437</v>
      </c>
      <c r="V511" s="299">
        <v>223048</v>
      </c>
      <c r="AA511" t="s">
        <v>2437</v>
      </c>
      <c r="AB511" s="299">
        <v>223048</v>
      </c>
      <c r="AL511" s="676"/>
      <c r="AM511" s="669"/>
      <c r="AN511" s="670">
        <v>2006</v>
      </c>
      <c r="AO511" s="670" t="s">
        <v>2444</v>
      </c>
      <c r="AP511" s="671">
        <v>201083</v>
      </c>
      <c r="AQ511" s="670"/>
      <c r="AR511" s="672"/>
      <c r="AS511" s="672"/>
      <c r="AT511" s="672"/>
      <c r="AU511" s="672"/>
      <c r="AV511" s="672"/>
      <c r="AW511" s="670"/>
    </row>
    <row r="512" spans="18:52" x14ac:dyDescent="0.35">
      <c r="U512" t="s">
        <v>2440</v>
      </c>
      <c r="V512" s="299">
        <v>322537</v>
      </c>
      <c r="AA512" t="s">
        <v>2440</v>
      </c>
      <c r="AB512" s="299">
        <v>322537</v>
      </c>
      <c r="AL512" s="676"/>
      <c r="AM512" s="669"/>
      <c r="AN512" s="670"/>
      <c r="AO512" s="670" t="s">
        <v>2446</v>
      </c>
      <c r="AP512" s="671">
        <v>189163</v>
      </c>
      <c r="AQ512" s="670"/>
      <c r="AR512" s="672"/>
      <c r="AS512" s="672"/>
      <c r="AT512" s="672"/>
      <c r="AU512" s="672"/>
      <c r="AV512" s="672"/>
      <c r="AW512" s="670"/>
    </row>
    <row r="513" spans="18:52" x14ac:dyDescent="0.35">
      <c r="T513">
        <v>2006</v>
      </c>
      <c r="U513" t="s">
        <v>2444</v>
      </c>
      <c r="V513" s="299">
        <v>201083</v>
      </c>
      <c r="Z513">
        <v>2006</v>
      </c>
      <c r="AA513" t="s">
        <v>2444</v>
      </c>
      <c r="AB513" s="299">
        <v>201083</v>
      </c>
      <c r="AL513" s="676"/>
      <c r="AM513" s="669"/>
      <c r="AN513" s="670"/>
      <c r="AO513" s="670" t="s">
        <v>2442</v>
      </c>
      <c r="AP513" s="671">
        <v>309513</v>
      </c>
      <c r="AQ513" s="670"/>
      <c r="AR513" s="672"/>
      <c r="AS513" s="672"/>
      <c r="AT513" s="672"/>
      <c r="AU513" s="672"/>
      <c r="AV513" s="672"/>
      <c r="AW513" s="670"/>
    </row>
    <row r="514" spans="18:52" x14ac:dyDescent="0.35">
      <c r="U514" t="s">
        <v>2446</v>
      </c>
      <c r="V514" s="299">
        <v>189163</v>
      </c>
      <c r="AA514" t="s">
        <v>2446</v>
      </c>
      <c r="AB514" s="299">
        <v>189163</v>
      </c>
      <c r="AL514" s="676"/>
      <c r="AM514" s="669"/>
      <c r="AN514" s="670">
        <v>2007</v>
      </c>
      <c r="AO514" s="670" t="s">
        <v>2447</v>
      </c>
      <c r="AP514" s="671">
        <v>240925</v>
      </c>
      <c r="AQ514" s="670"/>
      <c r="AR514" s="672"/>
      <c r="AS514" s="672"/>
      <c r="AT514" s="672"/>
      <c r="AU514" s="672"/>
      <c r="AV514" s="672"/>
      <c r="AW514" s="670"/>
    </row>
    <row r="515" spans="18:52" x14ac:dyDescent="0.35">
      <c r="U515" t="s">
        <v>2442</v>
      </c>
      <c r="V515" s="299">
        <v>309513</v>
      </c>
      <c r="AA515" t="s">
        <v>2442</v>
      </c>
      <c r="AB515" s="299">
        <v>309513</v>
      </c>
      <c r="AL515" s="676"/>
      <c r="AM515" s="669"/>
      <c r="AN515" s="670"/>
      <c r="AO515" s="670" t="s">
        <v>2441</v>
      </c>
      <c r="AP515" s="671">
        <v>154185</v>
      </c>
      <c r="AQ515" s="670"/>
      <c r="AR515" s="672"/>
      <c r="AS515" s="672"/>
      <c r="AT515" s="672"/>
      <c r="AU515" s="672"/>
      <c r="AV515" s="672"/>
      <c r="AW515" s="670"/>
    </row>
    <row r="516" spans="18:52" x14ac:dyDescent="0.35">
      <c r="T516">
        <v>2007</v>
      </c>
      <c r="U516" t="s">
        <v>2447</v>
      </c>
      <c r="V516" s="299">
        <v>240925</v>
      </c>
      <c r="Z516">
        <v>2007</v>
      </c>
      <c r="AA516" t="s">
        <v>2447</v>
      </c>
      <c r="AB516" s="299">
        <v>240925</v>
      </c>
      <c r="AL516" s="676"/>
      <c r="AM516" s="669"/>
      <c r="AN516" s="670"/>
      <c r="AO516" s="670" t="s">
        <v>2443</v>
      </c>
      <c r="AP516" s="671">
        <v>132885</v>
      </c>
      <c r="AQ516" s="670"/>
      <c r="AR516" s="672"/>
      <c r="AS516" s="672"/>
      <c r="AT516" s="672"/>
      <c r="AU516" s="672"/>
      <c r="AV516" s="672"/>
      <c r="AW516" s="670"/>
    </row>
    <row r="517" spans="18:52" x14ac:dyDescent="0.35">
      <c r="U517" t="s">
        <v>2441</v>
      </c>
      <c r="V517" s="299">
        <v>154185</v>
      </c>
      <c r="AA517" t="s">
        <v>2441</v>
      </c>
      <c r="AB517" s="299">
        <v>154185</v>
      </c>
      <c r="AL517" s="676"/>
      <c r="AM517" s="669"/>
      <c r="AN517" s="670"/>
      <c r="AO517" s="670" t="s">
        <v>2445</v>
      </c>
      <c r="AP517" s="671">
        <v>173302</v>
      </c>
      <c r="AQ517" s="670"/>
      <c r="AR517" s="672"/>
      <c r="AS517" s="672"/>
      <c r="AT517" s="672"/>
      <c r="AU517" s="672"/>
      <c r="AV517" s="672"/>
      <c r="AW517" s="670"/>
    </row>
    <row r="518" spans="18:52" x14ac:dyDescent="0.35">
      <c r="U518" t="s">
        <v>2443</v>
      </c>
      <c r="V518" s="299">
        <v>132885</v>
      </c>
      <c r="AA518" t="s">
        <v>2443</v>
      </c>
      <c r="AB518" s="299">
        <v>132885</v>
      </c>
      <c r="AL518" s="676"/>
      <c r="AM518" s="669"/>
      <c r="AN518" s="670">
        <v>2008</v>
      </c>
      <c r="AO518" s="670" t="s">
        <v>1822</v>
      </c>
      <c r="AP518" s="671">
        <v>415129</v>
      </c>
      <c r="AQ518" s="670"/>
      <c r="AR518" s="672"/>
      <c r="AS518" s="672"/>
      <c r="AT518" s="672"/>
      <c r="AU518" s="672"/>
      <c r="AV518" s="672"/>
      <c r="AW518" s="670"/>
    </row>
    <row r="519" spans="18:52" x14ac:dyDescent="0.35">
      <c r="U519" t="s">
        <v>2445</v>
      </c>
      <c r="V519" s="299">
        <v>173302</v>
      </c>
      <c r="AA519" t="s">
        <v>2445</v>
      </c>
      <c r="AB519" s="299">
        <v>173302</v>
      </c>
      <c r="AL519" s="676"/>
      <c r="AM519" s="669"/>
      <c r="AN519" s="670"/>
      <c r="AO519" s="670" t="s">
        <v>1828</v>
      </c>
      <c r="AP519" s="671">
        <v>169077</v>
      </c>
      <c r="AQ519" s="670"/>
      <c r="AR519" s="672"/>
      <c r="AS519" s="672"/>
      <c r="AT519" s="672"/>
      <c r="AU519" s="672"/>
      <c r="AV519" s="672"/>
      <c r="AW519" s="670"/>
    </row>
    <row r="520" spans="18:52" x14ac:dyDescent="0.35">
      <c r="T520">
        <v>2008</v>
      </c>
      <c r="U520" t="s">
        <v>1822</v>
      </c>
      <c r="V520" s="299">
        <v>415129</v>
      </c>
      <c r="Z520">
        <v>2008</v>
      </c>
      <c r="AA520" t="s">
        <v>1822</v>
      </c>
      <c r="AB520" s="299">
        <v>415129</v>
      </c>
      <c r="AL520" s="673"/>
      <c r="AM520" s="669"/>
      <c r="AN520" s="670"/>
      <c r="AO520" s="670" t="s">
        <v>1829</v>
      </c>
      <c r="AP520" s="671">
        <v>162447</v>
      </c>
      <c r="AQ520" s="670"/>
      <c r="AR520" s="672"/>
      <c r="AS520" s="672"/>
      <c r="AT520" s="672"/>
      <c r="AU520" s="672"/>
      <c r="AV520" s="672"/>
      <c r="AW520" s="670"/>
    </row>
    <row r="521" spans="18:52" x14ac:dyDescent="0.35">
      <c r="U521" t="s">
        <v>1828</v>
      </c>
      <c r="V521" s="299">
        <v>169077</v>
      </c>
      <c r="AA521" t="s">
        <v>1828</v>
      </c>
      <c r="AB521" s="299">
        <v>169077</v>
      </c>
      <c r="AL521" s="674" t="s">
        <v>2712</v>
      </c>
      <c r="AM521" s="674"/>
      <c r="AN521" s="674"/>
      <c r="AO521" s="674"/>
      <c r="AP521" s="675">
        <v>2895784</v>
      </c>
      <c r="AQ521" s="674"/>
      <c r="AR521" s="674"/>
      <c r="AS521" s="674"/>
      <c r="AT521" s="674"/>
      <c r="AU521" s="674"/>
      <c r="AV521" s="674"/>
      <c r="AW521" s="674"/>
      <c r="AX521" s="678"/>
    </row>
    <row r="522" spans="18:52" ht="43.2" x14ac:dyDescent="0.35">
      <c r="U522" t="s">
        <v>1829</v>
      </c>
      <c r="V522" s="299">
        <v>162447</v>
      </c>
      <c r="AA522" t="s">
        <v>1829</v>
      </c>
      <c r="AB522" s="299">
        <v>162447</v>
      </c>
      <c r="AL522" s="676" t="s">
        <v>451</v>
      </c>
      <c r="AM522" s="669" t="s">
        <v>425</v>
      </c>
      <c r="AN522" s="670">
        <v>2005</v>
      </c>
      <c r="AO522" s="670" t="s">
        <v>2451</v>
      </c>
      <c r="AP522" s="671">
        <v>107846</v>
      </c>
      <c r="AQ522" s="670"/>
      <c r="AR522" s="270" t="str">
        <f>CONCATENATE(AO522&amp;";")</f>
        <v>210571;</v>
      </c>
      <c r="AS522" s="677" t="s">
        <v>2721</v>
      </c>
      <c r="AT522" s="270" t="str">
        <f>CONCATENATE(AO523&amp;";")</f>
        <v>210777;</v>
      </c>
      <c r="AU522" s="270" t="str">
        <f>CONCATENATE(AO524&amp;";")</f>
        <v>210861;</v>
      </c>
      <c r="AV522" s="672" t="s">
        <v>451</v>
      </c>
      <c r="AW522" s="668" t="str">
        <f>AM522&amp;" --"&amp;IF(AR522="none;","","  BY2005: "&amp;AR522)&amp;IF(AS522="none;","","  BY2006: "&amp;AS522)&amp;IF(AT522="none;","","  BY2007: "&amp;AT522)&amp;IF(AU522="none;","","  BY2008: "&amp;AU522)</f>
        <v>BERNIE GOBIN HATCH --  BY2005: 210571;  BY2007: 210777;  BY2008: 210861;</v>
      </c>
      <c r="AX522" s="668" t="str">
        <f>AW522</f>
        <v>BERNIE GOBIN HATCH --  BY2005: 210571;  BY2007: 210777;  BY2008: 210861;</v>
      </c>
      <c r="AY522" s="670" t="str">
        <f>"[total release: "&amp;TEXT(VLOOKUP(AV522&amp;" Total",AL$2:AP$613,5,FALSE),"#,###")&amp;"]"</f>
        <v>[total release: 325,283]</v>
      </c>
      <c r="AZ522" s="668" t="str">
        <f>AX522&amp;CHAR(10)&amp;AY522</f>
        <v>BERNIE GOBIN HATCH --  BY2005: 210571;  BY2007: 210777;  BY2008: 210861;
[total release: 325,283]</v>
      </c>
    </row>
    <row r="523" spans="18:52" x14ac:dyDescent="0.35">
      <c r="R523" t="s">
        <v>2712</v>
      </c>
      <c r="V523" s="299">
        <v>2895784</v>
      </c>
      <c r="X523" t="s">
        <v>2712</v>
      </c>
      <c r="AB523" s="299">
        <v>2895784</v>
      </c>
      <c r="AL523" s="676"/>
      <c r="AM523" s="669"/>
      <c r="AN523" s="670">
        <v>2007</v>
      </c>
      <c r="AO523" s="670" t="s">
        <v>2448</v>
      </c>
      <c r="AP523" s="671">
        <v>107152</v>
      </c>
      <c r="AQ523" s="670"/>
      <c r="AR523" s="672"/>
      <c r="AS523" s="672"/>
      <c r="AT523" s="672"/>
      <c r="AU523" s="672"/>
      <c r="AV523" s="672"/>
      <c r="AW523" s="670"/>
    </row>
    <row r="524" spans="18:52" x14ac:dyDescent="0.35">
      <c r="R524" t="s">
        <v>451</v>
      </c>
      <c r="S524" t="s">
        <v>425</v>
      </c>
      <c r="T524">
        <v>2005</v>
      </c>
      <c r="U524" t="s">
        <v>2451</v>
      </c>
      <c r="V524" s="299">
        <v>107846</v>
      </c>
      <c r="X524" t="s">
        <v>451</v>
      </c>
      <c r="Y524" t="s">
        <v>425</v>
      </c>
      <c r="Z524">
        <v>2005</v>
      </c>
      <c r="AA524" t="s">
        <v>2451</v>
      </c>
      <c r="AB524" s="299">
        <v>107846</v>
      </c>
      <c r="AL524" s="673"/>
      <c r="AM524" s="669"/>
      <c r="AN524" s="670">
        <v>2008</v>
      </c>
      <c r="AO524" s="670" t="s">
        <v>2645</v>
      </c>
      <c r="AP524" s="671">
        <v>110285</v>
      </c>
      <c r="AQ524" s="670"/>
      <c r="AR524" s="672"/>
      <c r="AS524" s="672"/>
      <c r="AT524" s="672"/>
      <c r="AU524" s="672"/>
      <c r="AV524" s="672"/>
      <c r="AW524" s="670"/>
    </row>
    <row r="525" spans="18:52" x14ac:dyDescent="0.35">
      <c r="T525">
        <v>2007</v>
      </c>
      <c r="U525" t="s">
        <v>2448</v>
      </c>
      <c r="V525" s="299">
        <v>107152</v>
      </c>
      <c r="Z525">
        <v>2007</v>
      </c>
      <c r="AA525" t="s">
        <v>2448</v>
      </c>
      <c r="AB525" s="299">
        <v>107152</v>
      </c>
      <c r="AL525" s="674" t="s">
        <v>2713</v>
      </c>
      <c r="AM525" s="674"/>
      <c r="AN525" s="674"/>
      <c r="AO525" s="674"/>
      <c r="AP525" s="675">
        <v>325283</v>
      </c>
      <c r="AQ525" s="674"/>
      <c r="AR525" s="674"/>
      <c r="AS525" s="674"/>
      <c r="AT525" s="674"/>
      <c r="AU525" s="674"/>
      <c r="AV525" s="674"/>
      <c r="AW525" s="674"/>
      <c r="AX525" s="678"/>
    </row>
    <row r="526" spans="18:52" ht="57.6" x14ac:dyDescent="0.35">
      <c r="T526">
        <v>2008</v>
      </c>
      <c r="U526" t="s">
        <v>2645</v>
      </c>
      <c r="V526" s="299">
        <v>110285</v>
      </c>
      <c r="Z526">
        <v>2008</v>
      </c>
      <c r="AA526" t="s">
        <v>2645</v>
      </c>
      <c r="AB526" s="299">
        <v>110285</v>
      </c>
      <c r="AL526" s="676" t="s">
        <v>610</v>
      </c>
      <c r="AM526" s="669" t="s">
        <v>879</v>
      </c>
      <c r="AN526" s="670">
        <v>2005</v>
      </c>
      <c r="AO526" s="670" t="s">
        <v>2454</v>
      </c>
      <c r="AP526" s="671">
        <v>199445</v>
      </c>
      <c r="AQ526" s="670"/>
      <c r="AR526" s="270" t="str">
        <f>CONCATENATE(AO526&amp;";")</f>
        <v>633173;</v>
      </c>
      <c r="AS526" s="270" t="str">
        <f>CONCATENATE(AO527&amp;";")</f>
        <v>633894;</v>
      </c>
      <c r="AT526" s="270" t="str">
        <f>CONCATENATE(AO528&amp;";")</f>
        <v>634391;</v>
      </c>
      <c r="AU526" s="270" t="str">
        <f>CONCATENATE(AO529&amp;";")</f>
        <v>634799;</v>
      </c>
      <c r="AV526" s="672" t="s">
        <v>610</v>
      </c>
      <c r="AW526" s="668" t="str">
        <f>AM526&amp;" --"&amp;IF(AR526="none;","","  BY2005: "&amp;AR526)&amp;IF(AS526="none;","","  BY2006: "&amp;AS526)&amp;IF(AT526="none;","","  BY2007: "&amp;AT526)&amp;IF(AU526="none;","","  BY2008: "&amp;AU526)</f>
        <v>PRIEST RAPIDS HATCHERY --  BY2005: 633173;  BY2006: 633894;  BY2007: 634391;  BY2008: 634799;</v>
      </c>
      <c r="AX526" s="668" t="str">
        <f>AW526&amp;"   "&amp;AW530</f>
        <v>PRIEST RAPIDS HATCHERY --  BY2005: 633173;  BY2006: 633894;  BY2007: 634391;  BY2008: 634799;   RINGOLD SPRINGS HATCHERY --  BY2006: 094504;  BY2007: 094663;</v>
      </c>
      <c r="AY526" s="670" t="str">
        <f>"[total release: "&amp;TEXT(VLOOKUP(AV526&amp;" Total",AL$2:AP$613,5,FALSE),"#,###")&amp;"]"</f>
        <v>[total release: 1,262,603]</v>
      </c>
      <c r="AZ526" s="668" t="str">
        <f>AX526&amp;CHAR(10)&amp;AY526</f>
        <v>PRIEST RAPIDS HATCHERY --  BY2005: 633173;  BY2006: 633894;  BY2007: 634391;  BY2008: 634799;   RINGOLD SPRINGS HATCHERY --  BY2006: 094504;  BY2007: 094663;
[total release: 1,262,603]</v>
      </c>
    </row>
    <row r="527" spans="18:52" x14ac:dyDescent="0.35">
      <c r="R527" t="s">
        <v>2713</v>
      </c>
      <c r="V527" s="299">
        <v>325283</v>
      </c>
      <c r="X527" t="s">
        <v>2713</v>
      </c>
      <c r="AB527" s="299">
        <v>325283</v>
      </c>
      <c r="AL527" s="676"/>
      <c r="AM527" s="669"/>
      <c r="AN527" s="670">
        <v>2006</v>
      </c>
      <c r="AO527" s="670" t="s">
        <v>2455</v>
      </c>
      <c r="AP527" s="671">
        <v>202000</v>
      </c>
      <c r="AQ527" s="670"/>
      <c r="AR527" s="672"/>
      <c r="AS527" s="672"/>
      <c r="AT527" s="672"/>
      <c r="AU527" s="672"/>
      <c r="AV527" s="672"/>
      <c r="AW527" s="670"/>
    </row>
    <row r="528" spans="18:52" x14ac:dyDescent="0.35">
      <c r="R528" t="s">
        <v>610</v>
      </c>
      <c r="S528" t="s">
        <v>879</v>
      </c>
      <c r="T528">
        <v>2005</v>
      </c>
      <c r="U528" t="s">
        <v>2454</v>
      </c>
      <c r="V528" s="299">
        <v>199445</v>
      </c>
      <c r="X528" t="s">
        <v>610</v>
      </c>
      <c r="Y528" t="s">
        <v>879</v>
      </c>
      <c r="Z528">
        <v>2005</v>
      </c>
      <c r="AA528" t="s">
        <v>2454</v>
      </c>
      <c r="AB528" s="299">
        <v>199445</v>
      </c>
      <c r="AL528" s="676"/>
      <c r="AM528" s="669"/>
      <c r="AN528" s="670">
        <v>2007</v>
      </c>
      <c r="AO528" s="670" t="s">
        <v>2453</v>
      </c>
      <c r="AP528" s="671">
        <v>202568</v>
      </c>
      <c r="AQ528" s="670"/>
      <c r="AR528" s="672"/>
      <c r="AS528" s="672"/>
      <c r="AT528" s="672"/>
      <c r="AU528" s="672"/>
      <c r="AV528" s="672"/>
      <c r="AW528" s="670"/>
    </row>
    <row r="529" spans="18:52" x14ac:dyDescent="0.35">
      <c r="T529">
        <v>2006</v>
      </c>
      <c r="U529" t="s">
        <v>2455</v>
      </c>
      <c r="V529" s="299">
        <v>202000</v>
      </c>
      <c r="Z529">
        <v>2006</v>
      </c>
      <c r="AA529" t="s">
        <v>2455</v>
      </c>
      <c r="AB529" s="299">
        <v>202000</v>
      </c>
      <c r="AL529" s="676"/>
      <c r="AM529" s="669"/>
      <c r="AN529" s="670">
        <v>2008</v>
      </c>
      <c r="AO529" s="670" t="s">
        <v>1807</v>
      </c>
      <c r="AP529" s="671">
        <v>216130</v>
      </c>
      <c r="AQ529" s="670"/>
      <c r="AR529" s="672"/>
      <c r="AS529" s="672"/>
      <c r="AT529" s="672"/>
      <c r="AU529" s="672"/>
      <c r="AV529" s="672"/>
      <c r="AW529" s="670"/>
    </row>
    <row r="530" spans="18:52" ht="28.8" x14ac:dyDescent="0.35">
      <c r="T530">
        <v>2007</v>
      </c>
      <c r="U530" t="s">
        <v>2453</v>
      </c>
      <c r="V530" s="299">
        <v>202568</v>
      </c>
      <c r="Z530">
        <v>2007</v>
      </c>
      <c r="AA530" t="s">
        <v>2453</v>
      </c>
      <c r="AB530" s="299">
        <v>202568</v>
      </c>
      <c r="AL530" s="676"/>
      <c r="AM530" s="669" t="s">
        <v>873</v>
      </c>
      <c r="AN530" s="670">
        <v>2006</v>
      </c>
      <c r="AO530" s="670" t="s">
        <v>646</v>
      </c>
      <c r="AP530" s="671">
        <v>222706</v>
      </c>
      <c r="AQ530" s="670"/>
      <c r="AR530" s="677" t="s">
        <v>2721</v>
      </c>
      <c r="AS530" s="270" t="str">
        <f>CONCATENATE(AO530&amp;";")</f>
        <v>094504;</v>
      </c>
      <c r="AT530" s="270" t="str">
        <f>CONCATENATE(AO531&amp;";")</f>
        <v>094663;</v>
      </c>
      <c r="AU530" s="677" t="s">
        <v>2721</v>
      </c>
      <c r="AV530" s="672"/>
      <c r="AW530" s="668" t="str">
        <f>AM530&amp;" --"&amp;IF(AR530="none;","","  BY2005: "&amp;AR530)&amp;IF(AS530="none;","","  BY2006: "&amp;AS530)&amp;IF(AT530="none;","","  BY2007: "&amp;AT530)&amp;IF(AU530="none;","","  BY2008: "&amp;AU530)</f>
        <v>RINGOLD SPRINGS HATCHERY --  BY2006: 094504;  BY2007: 094663;</v>
      </c>
    </row>
    <row r="531" spans="18:52" x14ac:dyDescent="0.35">
      <c r="T531">
        <v>2008</v>
      </c>
      <c r="U531" t="s">
        <v>1807</v>
      </c>
      <c r="V531" s="299">
        <v>216130</v>
      </c>
      <c r="Z531">
        <v>2008</v>
      </c>
      <c r="AA531" t="s">
        <v>1807</v>
      </c>
      <c r="AB531" s="299">
        <v>216130</v>
      </c>
      <c r="AL531" s="673"/>
      <c r="AM531" s="669"/>
      <c r="AN531" s="670">
        <v>2007</v>
      </c>
      <c r="AO531" s="670" t="s">
        <v>676</v>
      </c>
      <c r="AP531" s="671">
        <v>219754</v>
      </c>
      <c r="AQ531" s="670"/>
      <c r="AR531" s="672"/>
      <c r="AS531" s="672"/>
      <c r="AT531" s="672"/>
      <c r="AU531" s="672"/>
      <c r="AV531" s="672"/>
      <c r="AW531" s="670"/>
    </row>
    <row r="532" spans="18:52" x14ac:dyDescent="0.35">
      <c r="S532" t="s">
        <v>873</v>
      </c>
      <c r="T532">
        <v>2006</v>
      </c>
      <c r="U532" t="s">
        <v>646</v>
      </c>
      <c r="V532" s="299">
        <v>222706</v>
      </c>
      <c r="Y532" t="s">
        <v>873</v>
      </c>
      <c r="Z532">
        <v>2006</v>
      </c>
      <c r="AA532" t="s">
        <v>646</v>
      </c>
      <c r="AB532" s="299">
        <v>222706</v>
      </c>
      <c r="AL532" s="674" t="s">
        <v>2714</v>
      </c>
      <c r="AM532" s="674"/>
      <c r="AN532" s="674"/>
      <c r="AO532" s="674"/>
      <c r="AP532" s="675">
        <v>1262603</v>
      </c>
      <c r="AQ532" s="674"/>
      <c r="AR532" s="674"/>
      <c r="AS532" s="674"/>
      <c r="AT532" s="674"/>
      <c r="AU532" s="674"/>
      <c r="AV532" s="674"/>
      <c r="AW532" s="674"/>
      <c r="AX532" s="678"/>
    </row>
    <row r="533" spans="18:52" ht="43.2" x14ac:dyDescent="0.35">
      <c r="T533">
        <v>2007</v>
      </c>
      <c r="U533" t="s">
        <v>676</v>
      </c>
      <c r="V533" s="299">
        <v>219754</v>
      </c>
      <c r="Z533">
        <v>2007</v>
      </c>
      <c r="AA533" t="s">
        <v>676</v>
      </c>
      <c r="AB533" s="299">
        <v>219754</v>
      </c>
      <c r="AL533" s="676" t="s">
        <v>839</v>
      </c>
      <c r="AM533" s="669" t="s">
        <v>570</v>
      </c>
      <c r="AN533" s="670">
        <v>2005</v>
      </c>
      <c r="AO533" s="670" t="s">
        <v>2290</v>
      </c>
      <c r="AP533" s="671">
        <v>194075</v>
      </c>
      <c r="AQ533" s="670"/>
      <c r="AR533" s="270" t="str">
        <f>CONCATENATE(AO533&amp;";")</f>
        <v>210679;</v>
      </c>
      <c r="AS533" s="270" t="str">
        <f>CONCATENATE(AO534&amp;";")</f>
        <v>210738;</v>
      </c>
      <c r="AT533" s="270" t="str">
        <f>CONCATENATE(AO535&amp;";")</f>
        <v>210791;</v>
      </c>
      <c r="AU533" s="270" t="str">
        <f>CONCATENATE(AO536&amp;";")</f>
        <v>210843;</v>
      </c>
      <c r="AV533" s="672" t="s">
        <v>839</v>
      </c>
      <c r="AW533" s="668" t="str">
        <f>AM533&amp;" --"&amp;IF(AR533="none;","","  BY2005: "&amp;AR533)&amp;IF(AS533="none;","","  BY2006: "&amp;AS533)&amp;IF(AT533="none;","","  BY2007: "&amp;AT533)&amp;IF(AU533="none;","","  BY2008: "&amp;AU533)</f>
        <v>SALMON R FISH CULTUR --  BY2005: 210679;  BY2006: 210738;  BY2007: 210791;  BY2008: 210843;</v>
      </c>
      <c r="AX533" s="668" t="str">
        <f>AW533</f>
        <v>SALMON R FISH CULTUR --  BY2005: 210679;  BY2006: 210738;  BY2007: 210791;  BY2008: 210843;</v>
      </c>
      <c r="AY533" s="670" t="str">
        <f>"[total release: "&amp;TEXT(VLOOKUP(AV533&amp;" Total",AL$2:AP$613,5,FALSE),"#,###")&amp;"]"</f>
        <v>[total release: 800,582]</v>
      </c>
      <c r="AZ533" s="668" t="str">
        <f>AX533&amp;CHAR(10)&amp;AY533</f>
        <v>SALMON R FISH CULTUR --  BY2005: 210679;  BY2006: 210738;  BY2007: 210791;  BY2008: 210843;
[total release: 800,582]</v>
      </c>
    </row>
    <row r="534" spans="18:52" x14ac:dyDescent="0.35">
      <c r="R534" t="s">
        <v>2714</v>
      </c>
      <c r="V534" s="299">
        <v>1262603</v>
      </c>
      <c r="X534" t="s">
        <v>2714</v>
      </c>
      <c r="AB534" s="299">
        <v>1262603</v>
      </c>
      <c r="AL534" s="676"/>
      <c r="AM534" s="669"/>
      <c r="AN534" s="670">
        <v>2006</v>
      </c>
      <c r="AO534" s="670" t="s">
        <v>2295</v>
      </c>
      <c r="AP534" s="671">
        <v>201780</v>
      </c>
      <c r="AQ534" s="670"/>
      <c r="AR534" s="672"/>
      <c r="AS534" s="672"/>
      <c r="AT534" s="672"/>
      <c r="AU534" s="672"/>
      <c r="AV534" s="672"/>
      <c r="AW534" s="670"/>
    </row>
    <row r="535" spans="18:52" x14ac:dyDescent="0.35">
      <c r="R535" t="s">
        <v>839</v>
      </c>
      <c r="S535" t="s">
        <v>570</v>
      </c>
      <c r="T535">
        <v>2005</v>
      </c>
      <c r="U535" t="s">
        <v>2290</v>
      </c>
      <c r="V535" s="299">
        <v>194075</v>
      </c>
      <c r="X535" t="s">
        <v>839</v>
      </c>
      <c r="Y535" t="s">
        <v>570</v>
      </c>
      <c r="Z535">
        <v>2005</v>
      </c>
      <c r="AA535" t="s">
        <v>2290</v>
      </c>
      <c r="AB535" s="299">
        <v>194075</v>
      </c>
      <c r="AL535" s="676"/>
      <c r="AM535" s="669"/>
      <c r="AN535" s="670">
        <v>2007</v>
      </c>
      <c r="AO535" s="670" t="s">
        <v>2289</v>
      </c>
      <c r="AP535" s="671">
        <v>186540</v>
      </c>
      <c r="AQ535" s="670"/>
      <c r="AR535" s="672"/>
      <c r="AS535" s="672"/>
      <c r="AT535" s="672"/>
      <c r="AU535" s="672"/>
      <c r="AV535" s="672"/>
      <c r="AW535" s="670"/>
    </row>
    <row r="536" spans="18:52" x14ac:dyDescent="0.35">
      <c r="T536">
        <v>2006</v>
      </c>
      <c r="U536" t="s">
        <v>2295</v>
      </c>
      <c r="V536" s="299">
        <v>201780</v>
      </c>
      <c r="Z536">
        <v>2006</v>
      </c>
      <c r="AA536" t="s">
        <v>2295</v>
      </c>
      <c r="AB536" s="299">
        <v>201780</v>
      </c>
      <c r="AL536" s="673"/>
      <c r="AM536" s="669"/>
      <c r="AN536" s="670">
        <v>2008</v>
      </c>
      <c r="AO536" s="670" t="s">
        <v>1776</v>
      </c>
      <c r="AP536" s="671">
        <v>218187</v>
      </c>
      <c r="AQ536" s="670"/>
      <c r="AR536" s="672"/>
      <c r="AS536" s="672"/>
      <c r="AT536" s="672"/>
      <c r="AU536" s="672"/>
      <c r="AV536" s="672"/>
      <c r="AW536" s="670"/>
    </row>
    <row r="537" spans="18:52" x14ac:dyDescent="0.35">
      <c r="T537">
        <v>2007</v>
      </c>
      <c r="U537" t="s">
        <v>2289</v>
      </c>
      <c r="V537" s="299">
        <v>186540</v>
      </c>
      <c r="Z537">
        <v>2007</v>
      </c>
      <c r="AA537" t="s">
        <v>2289</v>
      </c>
      <c r="AB537" s="299">
        <v>186540</v>
      </c>
      <c r="AL537" s="674" t="s">
        <v>2715</v>
      </c>
      <c r="AM537" s="674"/>
      <c r="AN537" s="674"/>
      <c r="AO537" s="674"/>
      <c r="AP537" s="675">
        <v>800582</v>
      </c>
      <c r="AQ537" s="674"/>
      <c r="AR537" s="674"/>
      <c r="AS537" s="674"/>
      <c r="AT537" s="674"/>
      <c r="AU537" s="674"/>
      <c r="AV537" s="674"/>
      <c r="AW537" s="674"/>
      <c r="AX537" s="678"/>
    </row>
    <row r="538" spans="18:52" ht="72" x14ac:dyDescent="0.35">
      <c r="T538">
        <v>2008</v>
      </c>
      <c r="U538" t="s">
        <v>1776</v>
      </c>
      <c r="V538" s="299">
        <v>218187</v>
      </c>
      <c r="Z538">
        <v>2008</v>
      </c>
      <c r="AA538" t="s">
        <v>1776</v>
      </c>
      <c r="AB538" s="299">
        <v>218187</v>
      </c>
      <c r="AL538" s="676" t="s">
        <v>1242</v>
      </c>
      <c r="AM538" s="669" t="s">
        <v>1239</v>
      </c>
      <c r="AN538" s="670">
        <v>2005</v>
      </c>
      <c r="AO538" s="670" t="s">
        <v>2465</v>
      </c>
      <c r="AP538" s="671">
        <v>202922</v>
      </c>
      <c r="AQ538" s="670"/>
      <c r="AR538" s="270" t="str">
        <f>CONCATENATE(AO538&amp;";")</f>
        <v>633379;</v>
      </c>
      <c r="AS538" s="270" t="str">
        <f>CONCATENATE(AO539&amp;";")</f>
        <v>633891;</v>
      </c>
      <c r="AT538" s="270" t="str">
        <f>CONCATENATE(AO540&amp;";")</f>
        <v>634185;</v>
      </c>
      <c r="AU538" s="270" t="str">
        <f>CONCATENATE(AO541&amp;";")</f>
        <v>634870;</v>
      </c>
      <c r="AV538" s="672" t="s">
        <v>1242</v>
      </c>
      <c r="AW538" s="668" t="str">
        <f>AM538&amp;" --"&amp;IF(AR538="none;","","  BY2005: "&amp;AR538)&amp;IF(AS538="none;","","  BY2006: "&amp;AS538)&amp;IF(AT538="none;","","  BY2007: "&amp;AT538)&amp;IF(AU538="none;","","  BY2008: "&amp;AU538)</f>
        <v>FORKS CREEK HATCHERY --  BY2005: 633379;  BY2006: 633891;  BY2007: 634185;  BY2008: 634870;</v>
      </c>
      <c r="AX538" s="668" t="str">
        <f>AW538&amp;"   "&amp;AW542&amp;"   "&amp;AW544</f>
        <v>FORKS CREEK HATCHERY --  BY2005: 633379;  BY2006: 633891;  BY2007: 634185;  BY2008: 634870;   NASELLE HATCHERY --  BY2005: 633367;  BY2006: 633878;   NEMAH HATCHERY --  BY2005: 633376;  BY2006: 633890;</v>
      </c>
      <c r="AY538" s="670" t="str">
        <f>"[total release: "&amp;TEXT(VLOOKUP(AV538&amp;" Total",AL$2:AP$613,5,FALSE),"#,###")&amp;"]"</f>
        <v>[total release: 1,694,884]</v>
      </c>
      <c r="AZ538" s="668" t="str">
        <f>AX538&amp;CHAR(10)&amp;AY538</f>
        <v>FORKS CREEK HATCHERY --  BY2005: 633379;  BY2006: 633891;  BY2007: 634185;  BY2008: 634870;   NASELLE HATCHERY --  BY2005: 633367;  BY2006: 633878;   NEMAH HATCHERY --  BY2005: 633376;  BY2006: 633890;
[total release: 1,694,884]</v>
      </c>
    </row>
    <row r="539" spans="18:52" x14ac:dyDescent="0.35">
      <c r="R539" t="s">
        <v>2715</v>
      </c>
      <c r="V539" s="299">
        <v>800582</v>
      </c>
      <c r="X539" t="s">
        <v>2715</v>
      </c>
      <c r="AB539" s="299">
        <v>800582</v>
      </c>
      <c r="AL539" s="676"/>
      <c r="AM539" s="669"/>
      <c r="AN539" s="670">
        <v>2006</v>
      </c>
      <c r="AO539" s="670" t="s">
        <v>2471</v>
      </c>
      <c r="AP539" s="671">
        <v>199782</v>
      </c>
      <c r="AQ539" s="670"/>
      <c r="AR539" s="672"/>
      <c r="AS539" s="672"/>
      <c r="AT539" s="672"/>
      <c r="AU539" s="672"/>
      <c r="AV539" s="672"/>
      <c r="AW539" s="670"/>
    </row>
    <row r="540" spans="18:52" x14ac:dyDescent="0.35">
      <c r="R540" t="s">
        <v>1242</v>
      </c>
      <c r="S540" t="s">
        <v>1239</v>
      </c>
      <c r="T540">
        <v>2005</v>
      </c>
      <c r="U540" t="s">
        <v>2465</v>
      </c>
      <c r="V540" s="299">
        <v>202922</v>
      </c>
      <c r="X540" t="s">
        <v>1242</v>
      </c>
      <c r="Y540" t="s">
        <v>1239</v>
      </c>
      <c r="Z540">
        <v>2005</v>
      </c>
      <c r="AA540" t="s">
        <v>2465</v>
      </c>
      <c r="AB540" s="299">
        <v>202922</v>
      </c>
      <c r="AL540" s="676"/>
      <c r="AM540" s="669"/>
      <c r="AN540" s="670">
        <v>2007</v>
      </c>
      <c r="AO540" s="670" t="s">
        <v>2461</v>
      </c>
      <c r="AP540" s="671">
        <v>201838</v>
      </c>
      <c r="AQ540" s="670"/>
      <c r="AR540" s="672"/>
      <c r="AS540" s="672"/>
      <c r="AT540" s="672"/>
      <c r="AU540" s="672"/>
      <c r="AV540" s="672"/>
      <c r="AW540" s="670"/>
    </row>
    <row r="541" spans="18:52" x14ac:dyDescent="0.35">
      <c r="T541">
        <v>2006</v>
      </c>
      <c r="U541" t="s">
        <v>2471</v>
      </c>
      <c r="V541" s="299">
        <v>199782</v>
      </c>
      <c r="Z541">
        <v>2006</v>
      </c>
      <c r="AA541" t="s">
        <v>2471</v>
      </c>
      <c r="AB541" s="299">
        <v>199782</v>
      </c>
      <c r="AL541" s="676"/>
      <c r="AM541" s="669"/>
      <c r="AN541" s="670">
        <v>2008</v>
      </c>
      <c r="AO541" s="670" t="s">
        <v>2663</v>
      </c>
      <c r="AP541" s="671">
        <v>197835</v>
      </c>
      <c r="AQ541" s="670"/>
      <c r="AR541" s="672"/>
      <c r="AS541" s="672"/>
      <c r="AT541" s="672"/>
      <c r="AU541" s="672"/>
      <c r="AV541" s="672"/>
      <c r="AW541" s="670"/>
    </row>
    <row r="542" spans="18:52" ht="28.8" x14ac:dyDescent="0.35">
      <c r="T542">
        <v>2007</v>
      </c>
      <c r="U542" t="s">
        <v>2461</v>
      </c>
      <c r="V542" s="299">
        <v>201838</v>
      </c>
      <c r="Z542">
        <v>2007</v>
      </c>
      <c r="AA542" t="s">
        <v>2461</v>
      </c>
      <c r="AB542" s="299">
        <v>201838</v>
      </c>
      <c r="AL542" s="676"/>
      <c r="AM542" s="669" t="s">
        <v>1226</v>
      </c>
      <c r="AN542" s="670">
        <v>2005</v>
      </c>
      <c r="AO542" s="670" t="s">
        <v>2469</v>
      </c>
      <c r="AP542" s="671">
        <v>198596</v>
      </c>
      <c r="AQ542" s="670"/>
      <c r="AR542" s="270" t="str">
        <f>CONCATENATE(AO542&amp;";")</f>
        <v>633367;</v>
      </c>
      <c r="AS542" s="270" t="str">
        <f>CONCATENATE(AO543&amp;";")</f>
        <v>633878;</v>
      </c>
      <c r="AT542" s="677" t="s">
        <v>2721</v>
      </c>
      <c r="AU542" s="677" t="s">
        <v>2721</v>
      </c>
      <c r="AV542" s="672"/>
      <c r="AW542" s="668" t="str">
        <f>AM542&amp;" --"&amp;IF(AR542="none;","","  BY2005: "&amp;AR542)&amp;IF(AS542="none;","","  BY2006: "&amp;AS542)&amp;IF(AT542="none;","","  BY2007: "&amp;AT542)&amp;IF(AU542="none;","","  BY2008: "&amp;AU542)</f>
        <v>NASELLE HATCHERY --  BY2005: 633367;  BY2006: 633878;</v>
      </c>
    </row>
    <row r="543" spans="18:52" x14ac:dyDescent="0.35">
      <c r="T543">
        <v>2008</v>
      </c>
      <c r="U543" t="s">
        <v>2663</v>
      </c>
      <c r="V543" s="299">
        <v>197835</v>
      </c>
      <c r="Z543">
        <v>2008</v>
      </c>
      <c r="AA543" t="s">
        <v>2663</v>
      </c>
      <c r="AB543" s="299">
        <v>197835</v>
      </c>
      <c r="AL543" s="676"/>
      <c r="AM543" s="669"/>
      <c r="AN543" s="670">
        <v>2006</v>
      </c>
      <c r="AO543" s="670" t="s">
        <v>2470</v>
      </c>
      <c r="AP543" s="671">
        <v>209561</v>
      </c>
      <c r="AQ543" s="670"/>
      <c r="AR543" s="672"/>
      <c r="AS543" s="672"/>
      <c r="AT543" s="672"/>
      <c r="AU543" s="672"/>
      <c r="AV543" s="672"/>
      <c r="AW543" s="670"/>
    </row>
    <row r="544" spans="18:52" ht="28.8" x14ac:dyDescent="0.35">
      <c r="S544" t="s">
        <v>1226</v>
      </c>
      <c r="T544">
        <v>2005</v>
      </c>
      <c r="U544" t="s">
        <v>2469</v>
      </c>
      <c r="V544" s="299">
        <v>198596</v>
      </c>
      <c r="Y544" t="s">
        <v>1226</v>
      </c>
      <c r="Z544">
        <v>2005</v>
      </c>
      <c r="AA544" t="s">
        <v>2469</v>
      </c>
      <c r="AB544" s="299">
        <v>198596</v>
      </c>
      <c r="AL544" s="676"/>
      <c r="AM544" s="669" t="s">
        <v>1233</v>
      </c>
      <c r="AN544" s="670">
        <v>2005</v>
      </c>
      <c r="AO544" s="670" t="s">
        <v>2466</v>
      </c>
      <c r="AP544" s="671">
        <v>195273</v>
      </c>
      <c r="AQ544" s="670"/>
      <c r="AR544" s="270" t="str">
        <f>CONCATENATE(AO544&amp;";")</f>
        <v>633376;</v>
      </c>
      <c r="AS544" s="270" t="str">
        <f>CONCATENATE(AO545&amp;";")</f>
        <v>633890;</v>
      </c>
      <c r="AT544" s="677" t="s">
        <v>2721</v>
      </c>
      <c r="AU544" s="677" t="s">
        <v>2721</v>
      </c>
      <c r="AV544" s="672"/>
      <c r="AW544" s="668" t="str">
        <f>AM544&amp;" --"&amp;IF(AR544="none;","","  BY2005: "&amp;AR544)&amp;IF(AS544="none;","","  BY2006: "&amp;AS544)&amp;IF(AT544="none;","","  BY2007: "&amp;AT544)&amp;IF(AU544="none;","","  BY2008: "&amp;AU544)</f>
        <v>NEMAH HATCHERY --  BY2005: 633376;  BY2006: 633890;</v>
      </c>
    </row>
    <row r="545" spans="18:52" x14ac:dyDescent="0.35">
      <c r="T545">
        <v>2006</v>
      </c>
      <c r="U545" t="s">
        <v>2470</v>
      </c>
      <c r="V545" s="299">
        <v>209561</v>
      </c>
      <c r="Z545">
        <v>2006</v>
      </c>
      <c r="AA545" t="s">
        <v>2470</v>
      </c>
      <c r="AB545" s="299">
        <v>209561</v>
      </c>
      <c r="AL545" s="673"/>
      <c r="AM545" s="669"/>
      <c r="AN545" s="670">
        <v>2006</v>
      </c>
      <c r="AO545" s="670" t="s">
        <v>2472</v>
      </c>
      <c r="AP545" s="671">
        <v>289077</v>
      </c>
      <c r="AQ545" s="670"/>
      <c r="AR545" s="672"/>
      <c r="AS545" s="672"/>
      <c r="AT545" s="672"/>
      <c r="AU545" s="672"/>
      <c r="AV545" s="672"/>
      <c r="AW545" s="670"/>
    </row>
    <row r="546" spans="18:52" x14ac:dyDescent="0.35">
      <c r="S546" t="s">
        <v>1233</v>
      </c>
      <c r="T546">
        <v>2005</v>
      </c>
      <c r="U546" t="s">
        <v>2466</v>
      </c>
      <c r="V546" s="299">
        <v>195273</v>
      </c>
      <c r="Y546" t="s">
        <v>1233</v>
      </c>
      <c r="Z546">
        <v>2005</v>
      </c>
      <c r="AA546" t="s">
        <v>2466</v>
      </c>
      <c r="AB546" s="299">
        <v>195273</v>
      </c>
      <c r="AL546" s="674" t="s">
        <v>2716</v>
      </c>
      <c r="AM546" s="674"/>
      <c r="AN546" s="674"/>
      <c r="AO546" s="674"/>
      <c r="AP546" s="675">
        <v>1694884</v>
      </c>
      <c r="AQ546" s="674"/>
      <c r="AR546" s="674"/>
      <c r="AS546" s="674"/>
      <c r="AT546" s="674"/>
      <c r="AU546" s="674"/>
      <c r="AV546" s="674"/>
      <c r="AW546" s="674"/>
      <c r="AX546" s="678"/>
    </row>
    <row r="547" spans="18:52" ht="216" x14ac:dyDescent="0.35">
      <c r="T547">
        <v>2006</v>
      </c>
      <c r="U547" t="s">
        <v>2472</v>
      </c>
      <c r="V547" s="299">
        <v>289077</v>
      </c>
      <c r="Z547">
        <v>2006</v>
      </c>
      <c r="AA547" t="s">
        <v>2472</v>
      </c>
      <c r="AB547" s="299">
        <v>289077</v>
      </c>
      <c r="AL547" s="676" t="s">
        <v>612</v>
      </c>
      <c r="AM547" s="669" t="s">
        <v>967</v>
      </c>
      <c r="AN547" s="670">
        <v>2005</v>
      </c>
      <c r="AO547" s="670" t="s">
        <v>634</v>
      </c>
      <c r="AP547" s="671">
        <v>30740</v>
      </c>
      <c r="AQ547" s="670"/>
      <c r="AR547" s="270" t="str">
        <f>CONCATENATE(AO547&amp;", "&amp;AO548&amp;", "&amp;AO549&amp;";")</f>
        <v>094346, 094422, 094437;</v>
      </c>
      <c r="AS547" s="270" t="str">
        <f>CONCATENATE(AO550&amp;";")</f>
        <v>094612;</v>
      </c>
      <c r="AT547" s="270" t="str">
        <f>CONCATENATE(AO551&amp;", "&amp;AO552&amp;";")</f>
        <v>090177, 090178;</v>
      </c>
      <c r="AU547" s="270" t="str">
        <f>CONCATENATE(AO553&amp;", "&amp;AO554&amp;";")</f>
        <v>090269, 090271;</v>
      </c>
      <c r="AV547" s="672" t="s">
        <v>612</v>
      </c>
      <c r="AW547" s="668" t="str">
        <f>AM547&amp;" --"&amp;IF(AR547="none;","","  BY2005: "&amp;AR547)&amp;IF(AS547="none;","","  BY2006: "&amp;AS547)&amp;IF(AT547="none;","","  BY2007: "&amp;AT547)&amp;IF(AU547="none;","","  BY2008: "&amp;AU547)</f>
        <v>CLACKAMAS HATCHERY --  BY2005: 094346, 094422, 094437;  BY2006: 094612;  BY2007: 090177, 090178;  BY2008: 090269, 090271;</v>
      </c>
      <c r="AX547" s="668" t="str">
        <f>AW547&amp;"   "&amp;AW555&amp;"   "&amp;AW565&amp;"   "&amp;AW567&amp;"   "&amp;AW576&amp;"   "&amp;AW590&amp;"   "&amp;AW601</f>
        <v>CLACKAMAS HATCHERY --  BY2005: 094346, 094422, 094437;  BY2006: 094612;  BY2007: 090177, 090178;  BY2008: 090269, 090271;   DEXTER PONDS (WILLAM --  BY2005: 094139, 094140, 094335, 094425;  BY2006: 094556, 094562;  BY2007: 094651;  BY2008: 090194, 090279, 090280;   LEABURG HATCHERY --  BY2006: 094549, 094561;   MARION FORKS HATCH --  BY2005: 092734, 094143, 094344, 094436;  BY2006: 094609, 094610;  BY2007: 090171, 090188;  BY2008: 094653;   MCKENZIE HATCHERY --  BY2005: 094333, 094345, 094438, 094439;  BY2006: 094614, 094615, 094616;  BY2007: 090187, 090189, 090190, 094652;  BY2008: 090237, 090238, 090239;   SOUTH SANTIAM HATCH --  BY2005: 094142, 094348, 094453;  BY2006: 094558, 094601, 094627;  BY2007: 094529, 094657;  BY2008: 090193, 090196, 090197;   WILLAMETTE HATCHERY --  BY2005: 094347, 094349;  BY2006: 094557, 094559, 094560, 094563, 094602, 094603;  BY2007: 090169, 094650;  BY2008: 090278;</v>
      </c>
      <c r="AY547" s="670" t="str">
        <f>"[total release: "&amp;TEXT(VLOOKUP(AV547&amp;" Total",AL$2:AP$613,5,FALSE),"#,###")&amp;"]"</f>
        <v>[total release: 2,974,876]</v>
      </c>
      <c r="AZ547" s="668" t="str">
        <f>AX547&amp;CHAR(10)&amp;AY547</f>
        <v>CLACKAMAS HATCHERY --  BY2005: 094346, 094422, 094437;  BY2006: 094612;  BY2007: 090177, 090178;  BY2008: 090269, 090271;   DEXTER PONDS (WILLAM --  BY2005: 094139, 094140, 094335, 094425;  BY2006: 094556, 094562;  BY2007: 094651;  BY2008: 090194, 090279, 090280;   LEABURG HATCHERY --  BY2006: 094549, 094561;   MARION FORKS HATCH --  BY2005: 092734, 094143, 094344, 094436;  BY2006: 094609, 094610;  BY2007: 090171, 090188;  BY2008: 094653;   MCKENZIE HATCHERY --  BY2005: 094333, 094345, 094438, 094439;  BY2006: 094614, 094615, 094616;  BY2007: 090187, 090189, 090190, 094652;  BY2008: 090237, 090238, 090239;   SOUTH SANTIAM HATCH --  BY2005: 094142, 094348, 094453;  BY2006: 094558, 094601, 094627;  BY2007: 094529, 094657;  BY2008: 090193, 090196, 090197;   WILLAMETTE HATCHERY --  BY2005: 094347, 094349;  BY2006: 094557, 094559, 094560, 094563, 094602, 094603;  BY2007: 090169, 094650;  BY2008: 090278;
[total release: 2,974,876]</v>
      </c>
    </row>
    <row r="548" spans="18:52" x14ac:dyDescent="0.35">
      <c r="R548" t="s">
        <v>2716</v>
      </c>
      <c r="V548" s="299">
        <v>1694884</v>
      </c>
      <c r="X548" t="s">
        <v>2716</v>
      </c>
      <c r="AB548" s="299">
        <v>1694884</v>
      </c>
      <c r="AL548" s="676"/>
      <c r="AM548" s="669"/>
      <c r="AN548" s="670"/>
      <c r="AO548" s="670" t="s">
        <v>638</v>
      </c>
      <c r="AP548" s="671">
        <v>50552</v>
      </c>
      <c r="AQ548" s="670"/>
      <c r="AR548" s="672"/>
      <c r="AS548" s="672"/>
      <c r="AT548" s="672"/>
      <c r="AU548" s="672"/>
      <c r="AV548" s="672"/>
      <c r="AW548" s="670"/>
    </row>
    <row r="549" spans="18:52" x14ac:dyDescent="0.35">
      <c r="R549" t="s">
        <v>612</v>
      </c>
      <c r="S549" t="s">
        <v>967</v>
      </c>
      <c r="T549">
        <v>2005</v>
      </c>
      <c r="U549" t="s">
        <v>634</v>
      </c>
      <c r="V549" s="299">
        <v>30740</v>
      </c>
      <c r="X549" t="s">
        <v>612</v>
      </c>
      <c r="Y549" t="s">
        <v>967</v>
      </c>
      <c r="Z549">
        <v>2005</v>
      </c>
      <c r="AA549" t="s">
        <v>634</v>
      </c>
      <c r="AB549" s="299">
        <v>30740</v>
      </c>
      <c r="AL549" s="676"/>
      <c r="AM549" s="669"/>
      <c r="AN549" s="670"/>
      <c r="AO549" s="670" t="s">
        <v>642</v>
      </c>
      <c r="AP549" s="671">
        <v>52708</v>
      </c>
      <c r="AQ549" s="670"/>
      <c r="AR549" s="672"/>
      <c r="AS549" s="672"/>
      <c r="AT549" s="672"/>
      <c r="AU549" s="672"/>
      <c r="AV549" s="672"/>
      <c r="AW549" s="670"/>
    </row>
    <row r="550" spans="18:52" x14ac:dyDescent="0.35">
      <c r="U550" t="s">
        <v>638</v>
      </c>
      <c r="V550" s="299">
        <v>50552</v>
      </c>
      <c r="AA550" t="s">
        <v>638</v>
      </c>
      <c r="AB550" s="299">
        <v>50552</v>
      </c>
      <c r="AL550" s="676"/>
      <c r="AM550" s="669"/>
      <c r="AN550" s="670">
        <v>2006</v>
      </c>
      <c r="AO550" s="670" t="s">
        <v>664</v>
      </c>
      <c r="AP550" s="671">
        <v>52357</v>
      </c>
      <c r="AQ550" s="670"/>
      <c r="AR550" s="672"/>
      <c r="AS550" s="672"/>
      <c r="AT550" s="672"/>
      <c r="AU550" s="672"/>
      <c r="AV550" s="672"/>
      <c r="AW550" s="670"/>
    </row>
    <row r="551" spans="18:52" x14ac:dyDescent="0.35">
      <c r="U551" t="s">
        <v>642</v>
      </c>
      <c r="V551" s="299">
        <v>52708</v>
      </c>
      <c r="AA551" t="s">
        <v>642</v>
      </c>
      <c r="AB551" s="299">
        <v>52708</v>
      </c>
      <c r="AL551" s="676"/>
      <c r="AM551" s="669"/>
      <c r="AN551" s="670">
        <v>2007</v>
      </c>
      <c r="AO551" s="670" t="s">
        <v>614</v>
      </c>
      <c r="AP551" s="671">
        <v>43408</v>
      </c>
      <c r="AQ551" s="670"/>
      <c r="AR551" s="672"/>
      <c r="AS551" s="672"/>
      <c r="AT551" s="672"/>
      <c r="AU551" s="672"/>
      <c r="AV551" s="672"/>
      <c r="AW551" s="670"/>
    </row>
    <row r="552" spans="18:52" x14ac:dyDescent="0.35">
      <c r="T552">
        <v>2006</v>
      </c>
      <c r="U552" t="s">
        <v>664</v>
      </c>
      <c r="V552" s="299">
        <v>52357</v>
      </c>
      <c r="Z552">
        <v>2006</v>
      </c>
      <c r="AA552" t="s">
        <v>664</v>
      </c>
      <c r="AB552" s="299">
        <v>52357</v>
      </c>
      <c r="AL552" s="676"/>
      <c r="AM552" s="669"/>
      <c r="AN552" s="670"/>
      <c r="AO552" s="670" t="s">
        <v>615</v>
      </c>
      <c r="AP552" s="671">
        <v>41819</v>
      </c>
      <c r="AQ552" s="670"/>
      <c r="AR552" s="672"/>
      <c r="AS552" s="672"/>
      <c r="AT552" s="672"/>
      <c r="AU552" s="672"/>
      <c r="AV552" s="672"/>
      <c r="AW552" s="670"/>
    </row>
    <row r="553" spans="18:52" x14ac:dyDescent="0.35">
      <c r="T553">
        <v>2007</v>
      </c>
      <c r="U553" t="s">
        <v>614</v>
      </c>
      <c r="V553" s="299">
        <v>43408</v>
      </c>
      <c r="Z553">
        <v>2007</v>
      </c>
      <c r="AA553" t="s">
        <v>614</v>
      </c>
      <c r="AB553" s="299">
        <v>43408</v>
      </c>
      <c r="AL553" s="676"/>
      <c r="AM553" s="669"/>
      <c r="AN553" s="670">
        <v>2008</v>
      </c>
      <c r="AO553" s="670" t="s">
        <v>1650</v>
      </c>
      <c r="AP553" s="671">
        <v>47308</v>
      </c>
      <c r="AQ553" s="670"/>
      <c r="AR553" s="672"/>
      <c r="AS553" s="672"/>
      <c r="AT553" s="672"/>
      <c r="AU553" s="672"/>
      <c r="AV553" s="672"/>
      <c r="AW553" s="670"/>
    </row>
    <row r="554" spans="18:52" x14ac:dyDescent="0.35">
      <c r="U554" t="s">
        <v>615</v>
      </c>
      <c r="V554" s="299">
        <v>41819</v>
      </c>
      <c r="AA554" t="s">
        <v>615</v>
      </c>
      <c r="AB554" s="299">
        <v>41819</v>
      </c>
      <c r="AL554" s="676"/>
      <c r="AM554" s="669"/>
      <c r="AN554" s="670"/>
      <c r="AO554" s="670" t="s">
        <v>1653</v>
      </c>
      <c r="AP554" s="671">
        <v>47180</v>
      </c>
      <c r="AQ554" s="670"/>
      <c r="AR554" s="672"/>
      <c r="AS554" s="672"/>
      <c r="AT554" s="672"/>
      <c r="AU554" s="672"/>
      <c r="AV554" s="672"/>
      <c r="AW554" s="670"/>
    </row>
    <row r="555" spans="18:52" ht="43.2" x14ac:dyDescent="0.35">
      <c r="T555">
        <v>2008</v>
      </c>
      <c r="U555" t="s">
        <v>1650</v>
      </c>
      <c r="V555" s="299">
        <v>47308</v>
      </c>
      <c r="Z555">
        <v>2008</v>
      </c>
      <c r="AA555" t="s">
        <v>1650</v>
      </c>
      <c r="AB555" s="299">
        <v>47308</v>
      </c>
      <c r="AL555" s="676"/>
      <c r="AM555" s="669" t="s">
        <v>943</v>
      </c>
      <c r="AN555" s="670">
        <v>2005</v>
      </c>
      <c r="AO555" s="670" t="s">
        <v>625</v>
      </c>
      <c r="AP555" s="671">
        <v>31411</v>
      </c>
      <c r="AQ555" s="670"/>
      <c r="AR555" s="270" t="str">
        <f>CONCATENATE(AO555&amp;", "&amp;AO556&amp;", "&amp;AO557&amp;", "&amp;AO558&amp;";")</f>
        <v>094139, 094140, 094335, 094425;</v>
      </c>
      <c r="AS555" s="270" t="str">
        <f>CONCATENATE(AO559&amp;", "&amp;AO560&amp;";")</f>
        <v>094556, 094562;</v>
      </c>
      <c r="AT555" s="270" t="str">
        <f>CONCATENATE(AO561&amp;";")</f>
        <v>094651;</v>
      </c>
      <c r="AU555" s="270" t="str">
        <f>CONCATENATE(AO562&amp;", "&amp;AO563&amp;", "&amp;AO564&amp;";")</f>
        <v>090194, 090279, 090280;</v>
      </c>
      <c r="AV555" s="672"/>
      <c r="AW555" s="668" t="str">
        <f>AM555&amp;" --"&amp;IF(AR555="none;","","  BY2005: "&amp;AR555)&amp;IF(AS555="none;","","  BY2006: "&amp;AS555)&amp;IF(AT555="none;","","  BY2007: "&amp;AT555)&amp;IF(AU555="none;","","  BY2008: "&amp;AU555)</f>
        <v>DEXTER PONDS (WILLAM --  BY2005: 094139, 094140, 094335, 094425;  BY2006: 094556, 094562;  BY2007: 094651;  BY2008: 090194, 090279, 090280;</v>
      </c>
    </row>
    <row r="556" spans="18:52" x14ac:dyDescent="0.35">
      <c r="U556" t="s">
        <v>1653</v>
      </c>
      <c r="V556" s="299">
        <v>47180</v>
      </c>
      <c r="AA556" t="s">
        <v>1653</v>
      </c>
      <c r="AB556" s="299">
        <v>47180</v>
      </c>
      <c r="AL556" s="676"/>
      <c r="AM556" s="669"/>
      <c r="AN556" s="670"/>
      <c r="AO556" s="670" t="s">
        <v>626</v>
      </c>
      <c r="AP556" s="671">
        <v>31920</v>
      </c>
      <c r="AQ556" s="670"/>
      <c r="AR556" s="672"/>
      <c r="AS556" s="672"/>
      <c r="AT556" s="672"/>
      <c r="AU556" s="672"/>
      <c r="AV556" s="672"/>
      <c r="AW556" s="670"/>
    </row>
    <row r="557" spans="18:52" x14ac:dyDescent="0.35">
      <c r="S557" t="s">
        <v>943</v>
      </c>
      <c r="T557">
        <v>2005</v>
      </c>
      <c r="U557" t="s">
        <v>625</v>
      </c>
      <c r="V557" s="299">
        <v>31411</v>
      </c>
      <c r="Y557" t="s">
        <v>943</v>
      </c>
      <c r="Z557">
        <v>2005</v>
      </c>
      <c r="AA557" t="s">
        <v>625</v>
      </c>
      <c r="AB557" s="299">
        <v>31411</v>
      </c>
      <c r="AL557" s="676"/>
      <c r="AM557" s="669"/>
      <c r="AN557" s="670"/>
      <c r="AO557" s="670" t="s">
        <v>631</v>
      </c>
      <c r="AP557" s="671">
        <v>21355</v>
      </c>
      <c r="AQ557" s="670"/>
      <c r="AR557" s="672"/>
      <c r="AS557" s="672"/>
      <c r="AT557" s="672"/>
      <c r="AU557" s="672"/>
      <c r="AV557" s="672"/>
      <c r="AW557" s="670"/>
    </row>
    <row r="558" spans="18:52" x14ac:dyDescent="0.35">
      <c r="U558" t="s">
        <v>626</v>
      </c>
      <c r="V558" s="299">
        <v>31920</v>
      </c>
      <c r="AA558" t="s">
        <v>626</v>
      </c>
      <c r="AB558" s="299">
        <v>31920</v>
      </c>
      <c r="AL558" s="676"/>
      <c r="AM558" s="669"/>
      <c r="AN558" s="670"/>
      <c r="AO558" s="670" t="s">
        <v>640</v>
      </c>
      <c r="AP558" s="671">
        <v>51364</v>
      </c>
      <c r="AQ558" s="670"/>
      <c r="AR558" s="672"/>
      <c r="AS558" s="672"/>
      <c r="AT558" s="672"/>
      <c r="AU558" s="672"/>
      <c r="AV558" s="672"/>
      <c r="AW558" s="670"/>
    </row>
    <row r="559" spans="18:52" x14ac:dyDescent="0.35">
      <c r="U559" t="s">
        <v>631</v>
      </c>
      <c r="V559" s="299">
        <v>21355</v>
      </c>
      <c r="AA559" t="s">
        <v>631</v>
      </c>
      <c r="AB559" s="299">
        <v>21355</v>
      </c>
      <c r="AL559" s="676"/>
      <c r="AM559" s="669"/>
      <c r="AN559" s="670">
        <v>2006</v>
      </c>
      <c r="AO559" s="670" t="s">
        <v>651</v>
      </c>
      <c r="AP559" s="671">
        <v>32549</v>
      </c>
      <c r="AQ559" s="670"/>
      <c r="AR559" s="672"/>
      <c r="AS559" s="672"/>
      <c r="AT559" s="672"/>
      <c r="AU559" s="672"/>
      <c r="AV559" s="672"/>
      <c r="AW559" s="670"/>
    </row>
    <row r="560" spans="18:52" x14ac:dyDescent="0.35">
      <c r="U560" t="s">
        <v>640</v>
      </c>
      <c r="V560" s="299">
        <v>51364</v>
      </c>
      <c r="AA560" t="s">
        <v>640</v>
      </c>
      <c r="AB560" s="299">
        <v>51364</v>
      </c>
      <c r="AL560" s="676"/>
      <c r="AM560" s="669"/>
      <c r="AN560" s="670"/>
      <c r="AO560" s="670" t="s">
        <v>657</v>
      </c>
      <c r="AP560" s="671">
        <v>53309</v>
      </c>
      <c r="AQ560" s="670"/>
      <c r="AR560" s="672"/>
      <c r="AS560" s="672"/>
      <c r="AT560" s="672"/>
      <c r="AU560" s="672"/>
      <c r="AV560" s="672"/>
      <c r="AW560" s="670"/>
    </row>
    <row r="561" spans="19:49" x14ac:dyDescent="0.35">
      <c r="T561">
        <v>2006</v>
      </c>
      <c r="U561" t="s">
        <v>651</v>
      </c>
      <c r="V561" s="299">
        <v>32549</v>
      </c>
      <c r="Z561">
        <v>2006</v>
      </c>
      <c r="AA561" t="s">
        <v>651</v>
      </c>
      <c r="AB561" s="299">
        <v>32549</v>
      </c>
      <c r="AL561" s="676"/>
      <c r="AM561" s="669"/>
      <c r="AN561" s="670">
        <v>2007</v>
      </c>
      <c r="AO561" s="670" t="s">
        <v>673</v>
      </c>
      <c r="AP561" s="671">
        <v>25269</v>
      </c>
      <c r="AQ561" s="670"/>
      <c r="AR561" s="672"/>
      <c r="AS561" s="672"/>
      <c r="AT561" s="672"/>
      <c r="AU561" s="672"/>
      <c r="AV561" s="672"/>
      <c r="AW561" s="670"/>
    </row>
    <row r="562" spans="19:49" x14ac:dyDescent="0.35">
      <c r="U562" t="s">
        <v>657</v>
      </c>
      <c r="V562" s="299">
        <v>53309</v>
      </c>
      <c r="AA562" t="s">
        <v>657</v>
      </c>
      <c r="AB562" s="299">
        <v>53309</v>
      </c>
      <c r="AL562" s="676"/>
      <c r="AM562" s="669"/>
      <c r="AN562" s="670">
        <v>2008</v>
      </c>
      <c r="AO562" s="670" t="s">
        <v>1632</v>
      </c>
      <c r="AP562" s="671">
        <v>34885</v>
      </c>
      <c r="AQ562" s="670"/>
      <c r="AR562" s="672"/>
      <c r="AS562" s="672"/>
      <c r="AT562" s="672"/>
      <c r="AU562" s="672"/>
      <c r="AV562" s="672"/>
      <c r="AW562" s="670"/>
    </row>
    <row r="563" spans="19:49" x14ac:dyDescent="0.35">
      <c r="T563">
        <v>2007</v>
      </c>
      <c r="U563" t="s">
        <v>673</v>
      </c>
      <c r="V563" s="299">
        <v>25269</v>
      </c>
      <c r="Z563">
        <v>2007</v>
      </c>
      <c r="AA563" t="s">
        <v>673</v>
      </c>
      <c r="AB563" s="299">
        <v>25269</v>
      </c>
      <c r="AL563" s="676"/>
      <c r="AM563" s="669"/>
      <c r="AN563" s="670"/>
      <c r="AO563" s="670" t="s">
        <v>1656</v>
      </c>
      <c r="AP563" s="671">
        <v>112539</v>
      </c>
      <c r="AQ563" s="670"/>
      <c r="AR563" s="672"/>
      <c r="AS563" s="672"/>
      <c r="AT563" s="672"/>
      <c r="AU563" s="672"/>
      <c r="AV563" s="672"/>
      <c r="AW563" s="670"/>
    </row>
    <row r="564" spans="19:49" x14ac:dyDescent="0.35">
      <c r="T564">
        <v>2008</v>
      </c>
      <c r="U564" t="s">
        <v>1632</v>
      </c>
      <c r="V564" s="299">
        <v>34885</v>
      </c>
      <c r="Z564">
        <v>2008</v>
      </c>
      <c r="AA564" t="s">
        <v>1632</v>
      </c>
      <c r="AB564" s="299">
        <v>34885</v>
      </c>
      <c r="AL564" s="676"/>
      <c r="AM564" s="669"/>
      <c r="AN564" s="670"/>
      <c r="AO564" s="670" t="s">
        <v>1657</v>
      </c>
      <c r="AP564" s="671">
        <v>11453</v>
      </c>
      <c r="AQ564" s="670"/>
      <c r="AR564" s="672"/>
      <c r="AS564" s="672"/>
      <c r="AT564" s="672"/>
      <c r="AU564" s="672"/>
      <c r="AV564" s="672"/>
      <c r="AW564" s="670"/>
    </row>
    <row r="565" spans="19:49" x14ac:dyDescent="0.35">
      <c r="U565" t="s">
        <v>1656</v>
      </c>
      <c r="V565" s="299">
        <v>112539</v>
      </c>
      <c r="AA565" t="s">
        <v>1656</v>
      </c>
      <c r="AB565" s="299">
        <v>112539</v>
      </c>
      <c r="AL565" s="676"/>
      <c r="AM565" s="669" t="s">
        <v>951</v>
      </c>
      <c r="AN565" s="670">
        <v>2006</v>
      </c>
      <c r="AO565" s="670" t="s">
        <v>650</v>
      </c>
      <c r="AP565" s="671">
        <v>53021</v>
      </c>
      <c r="AQ565" s="670"/>
      <c r="AR565" s="677" t="s">
        <v>2721</v>
      </c>
      <c r="AS565" s="270" t="str">
        <f>CONCATENATE(AO565&amp;", "&amp;AO566&amp;";")</f>
        <v>094549, 094561;</v>
      </c>
      <c r="AT565" s="677" t="s">
        <v>2721</v>
      </c>
      <c r="AU565" s="677" t="s">
        <v>2721</v>
      </c>
      <c r="AV565" s="672"/>
      <c r="AW565" s="668" t="str">
        <f>AM565&amp;" --"&amp;IF(AR565="none;","","  BY2005: "&amp;AR565)&amp;IF(AS565="none;","","  BY2006: "&amp;AS565)&amp;IF(AT565="none;","","  BY2007: "&amp;AT565)&amp;IF(AU565="none;","","  BY2008: "&amp;AU565)</f>
        <v>LEABURG HATCHERY --  BY2006: 094549, 094561;</v>
      </c>
    </row>
    <row r="566" spans="19:49" x14ac:dyDescent="0.35">
      <c r="U566" t="s">
        <v>1657</v>
      </c>
      <c r="V566" s="299">
        <v>11453</v>
      </c>
      <c r="AA566" t="s">
        <v>1657</v>
      </c>
      <c r="AB566" s="299">
        <v>11453</v>
      </c>
      <c r="AL566" s="676"/>
      <c r="AM566" s="669"/>
      <c r="AN566" s="670"/>
      <c r="AO566" s="670" t="s">
        <v>656</v>
      </c>
      <c r="AP566" s="671">
        <v>31225</v>
      </c>
      <c r="AQ566" s="670"/>
      <c r="AR566" s="672"/>
      <c r="AS566" s="672"/>
      <c r="AT566" s="672"/>
      <c r="AU566" s="672"/>
      <c r="AV566" s="672"/>
      <c r="AW566" s="670"/>
    </row>
    <row r="567" spans="19:49" ht="43.2" x14ac:dyDescent="0.35">
      <c r="S567" t="s">
        <v>951</v>
      </c>
      <c r="T567">
        <v>2006</v>
      </c>
      <c r="U567" t="s">
        <v>650</v>
      </c>
      <c r="V567" s="299">
        <v>53021</v>
      </c>
      <c r="Y567" t="s">
        <v>951</v>
      </c>
      <c r="Z567">
        <v>2006</v>
      </c>
      <c r="AA567" t="s">
        <v>650</v>
      </c>
      <c r="AB567" s="299">
        <v>53021</v>
      </c>
      <c r="AL567" s="676"/>
      <c r="AM567" s="669" t="s">
        <v>919</v>
      </c>
      <c r="AN567" s="670">
        <v>2005</v>
      </c>
      <c r="AO567" s="670" t="s">
        <v>623</v>
      </c>
      <c r="AP567" s="671">
        <v>15166</v>
      </c>
      <c r="AQ567" s="670"/>
      <c r="AR567" s="270" t="str">
        <f>CONCATENATE(AO567&amp;", "&amp;AO568&amp;", "&amp;AO569&amp;", "&amp;AO570&amp;";")</f>
        <v>092734, 094143, 094344, 094436;</v>
      </c>
      <c r="AS567" s="270" t="str">
        <f>CONCATENATE(AO571&amp;", "&amp;AO572&amp;";")</f>
        <v>094609, 094610;</v>
      </c>
      <c r="AT567" s="270" t="str">
        <f>CONCATENATE(AO573&amp;", "&amp;AO574&amp;";")</f>
        <v>090171, 090188;</v>
      </c>
      <c r="AU567" s="270" t="str">
        <f>CONCATENATE(AO575&amp;";")</f>
        <v>094653;</v>
      </c>
      <c r="AV567" s="672"/>
      <c r="AW567" s="668" t="str">
        <f>AM567&amp;" --"&amp;IF(AR567="none;","","  BY2005: "&amp;AR567)&amp;IF(AS567="none;","","  BY2006: "&amp;AS567)&amp;IF(AT567="none;","","  BY2007: "&amp;AT567)&amp;IF(AU567="none;","","  BY2008: "&amp;AU567)</f>
        <v>MARION FORKS HATCH --  BY2005: 092734, 094143, 094344, 094436;  BY2006: 094609, 094610;  BY2007: 090171, 090188;  BY2008: 094653;</v>
      </c>
    </row>
    <row r="568" spans="19:49" x14ac:dyDescent="0.35">
      <c r="U568" t="s">
        <v>656</v>
      </c>
      <c r="V568" s="299">
        <v>31225</v>
      </c>
      <c r="AA568" t="s">
        <v>656</v>
      </c>
      <c r="AB568" s="299">
        <v>31225</v>
      </c>
      <c r="AL568" s="676"/>
      <c r="AM568" s="669"/>
      <c r="AN568" s="670"/>
      <c r="AO568" s="670" t="s">
        <v>629</v>
      </c>
      <c r="AP568" s="671">
        <v>74900</v>
      </c>
      <c r="AQ568" s="670"/>
      <c r="AR568" s="672"/>
      <c r="AS568" s="672"/>
      <c r="AT568" s="672"/>
      <c r="AU568" s="672"/>
      <c r="AV568" s="672"/>
      <c r="AW568" s="670"/>
    </row>
    <row r="569" spans="19:49" x14ac:dyDescent="0.35">
      <c r="S569" t="s">
        <v>919</v>
      </c>
      <c r="T569">
        <v>2005</v>
      </c>
      <c r="U569" t="s">
        <v>623</v>
      </c>
      <c r="V569" s="299">
        <v>15166</v>
      </c>
      <c r="Y569" t="s">
        <v>919</v>
      </c>
      <c r="Z569">
        <v>2005</v>
      </c>
      <c r="AA569" t="s">
        <v>623</v>
      </c>
      <c r="AB569" s="299">
        <v>15166</v>
      </c>
      <c r="AL569" s="676"/>
      <c r="AM569" s="669"/>
      <c r="AN569" s="670"/>
      <c r="AO569" s="670" t="s">
        <v>632</v>
      </c>
      <c r="AP569" s="671">
        <v>30771</v>
      </c>
      <c r="AQ569" s="670"/>
      <c r="AR569" s="672"/>
      <c r="AS569" s="672"/>
      <c r="AT569" s="672"/>
      <c r="AU569" s="672"/>
      <c r="AV569" s="672"/>
      <c r="AW569" s="670"/>
    </row>
    <row r="570" spans="19:49" x14ac:dyDescent="0.35">
      <c r="U570" t="s">
        <v>629</v>
      </c>
      <c r="V570" s="299">
        <v>74900</v>
      </c>
      <c r="AA570" t="s">
        <v>629</v>
      </c>
      <c r="AB570" s="299">
        <v>74900</v>
      </c>
      <c r="AL570" s="676"/>
      <c r="AM570" s="669"/>
      <c r="AN570" s="670"/>
      <c r="AO570" s="670" t="s">
        <v>641</v>
      </c>
      <c r="AP570" s="671">
        <v>32880</v>
      </c>
      <c r="AQ570" s="670"/>
      <c r="AR570" s="672"/>
      <c r="AS570" s="672"/>
      <c r="AT570" s="672"/>
      <c r="AU570" s="672"/>
      <c r="AV570" s="672"/>
      <c r="AW570" s="670"/>
    </row>
    <row r="571" spans="19:49" x14ac:dyDescent="0.35">
      <c r="U571" t="s">
        <v>632</v>
      </c>
      <c r="V571" s="299">
        <v>30771</v>
      </c>
      <c r="AA571" t="s">
        <v>632</v>
      </c>
      <c r="AB571" s="299">
        <v>30771</v>
      </c>
      <c r="AL571" s="676"/>
      <c r="AM571" s="669"/>
      <c r="AN571" s="670">
        <v>2006</v>
      </c>
      <c r="AO571" s="670" t="s">
        <v>662</v>
      </c>
      <c r="AP571" s="671">
        <v>30171</v>
      </c>
      <c r="AQ571" s="670"/>
      <c r="AR571" s="672"/>
      <c r="AS571" s="672"/>
      <c r="AT571" s="672"/>
      <c r="AU571" s="672"/>
      <c r="AV571" s="672"/>
      <c r="AW571" s="670"/>
    </row>
    <row r="572" spans="19:49" x14ac:dyDescent="0.35">
      <c r="U572" t="s">
        <v>641</v>
      </c>
      <c r="V572" s="299">
        <v>32880</v>
      </c>
      <c r="AA572" t="s">
        <v>641</v>
      </c>
      <c r="AB572" s="299">
        <v>32880</v>
      </c>
      <c r="AL572" s="676"/>
      <c r="AM572" s="669"/>
      <c r="AN572" s="670"/>
      <c r="AO572" s="670" t="s">
        <v>663</v>
      </c>
      <c r="AP572" s="671">
        <v>30841</v>
      </c>
      <c r="AQ572" s="670"/>
      <c r="AR572" s="672"/>
      <c r="AS572" s="672"/>
      <c r="AT572" s="672"/>
      <c r="AU572" s="672"/>
      <c r="AV572" s="672"/>
      <c r="AW572" s="670"/>
    </row>
    <row r="573" spans="19:49" x14ac:dyDescent="0.35">
      <c r="T573">
        <v>2006</v>
      </c>
      <c r="U573" t="s">
        <v>662</v>
      </c>
      <c r="V573" s="299">
        <v>30171</v>
      </c>
      <c r="Z573">
        <v>2006</v>
      </c>
      <c r="AA573" t="s">
        <v>662</v>
      </c>
      <c r="AB573" s="299">
        <v>30171</v>
      </c>
      <c r="AL573" s="676"/>
      <c r="AM573" s="669"/>
      <c r="AN573" s="670">
        <v>2007</v>
      </c>
      <c r="AO573" s="670" t="s">
        <v>613</v>
      </c>
      <c r="AP573" s="671">
        <v>30001</v>
      </c>
      <c r="AQ573" s="670"/>
      <c r="AR573" s="672"/>
      <c r="AS573" s="672"/>
      <c r="AT573" s="672"/>
      <c r="AU573" s="672"/>
      <c r="AV573" s="672"/>
      <c r="AW573" s="670"/>
    </row>
    <row r="574" spans="19:49" x14ac:dyDescent="0.35">
      <c r="U574" t="s">
        <v>663</v>
      </c>
      <c r="V574" s="299">
        <v>30841</v>
      </c>
      <c r="AA574" t="s">
        <v>663</v>
      </c>
      <c r="AB574" s="299">
        <v>30841</v>
      </c>
      <c r="AL574" s="676"/>
      <c r="AM574" s="669"/>
      <c r="AN574" s="670"/>
      <c r="AO574" s="670" t="s">
        <v>618</v>
      </c>
      <c r="AP574" s="671">
        <v>107788</v>
      </c>
      <c r="AQ574" s="670"/>
      <c r="AR574" s="672"/>
      <c r="AS574" s="672"/>
      <c r="AT574" s="672"/>
      <c r="AU574" s="672"/>
      <c r="AV574" s="672"/>
      <c r="AW574" s="670"/>
    </row>
    <row r="575" spans="19:49" x14ac:dyDescent="0.35">
      <c r="T575">
        <v>2007</v>
      </c>
      <c r="U575" t="s">
        <v>613</v>
      </c>
      <c r="V575" s="299">
        <v>30001</v>
      </c>
      <c r="Z575">
        <v>2007</v>
      </c>
      <c r="AA575" t="s">
        <v>613</v>
      </c>
      <c r="AB575" s="299">
        <v>30001</v>
      </c>
      <c r="AL575" s="676"/>
      <c r="AM575" s="669"/>
      <c r="AN575" s="670">
        <v>2008</v>
      </c>
      <c r="AO575" s="670" t="s">
        <v>1661</v>
      </c>
      <c r="AP575" s="671">
        <v>30230</v>
      </c>
      <c r="AQ575" s="670"/>
      <c r="AR575" s="672"/>
      <c r="AS575" s="672"/>
      <c r="AT575" s="672"/>
      <c r="AU575" s="672"/>
      <c r="AV575" s="672"/>
      <c r="AW575" s="670"/>
    </row>
    <row r="576" spans="19:49" ht="57.6" x14ac:dyDescent="0.35">
      <c r="U576" t="s">
        <v>618</v>
      </c>
      <c r="V576" s="299">
        <v>107788</v>
      </c>
      <c r="AA576" t="s">
        <v>618</v>
      </c>
      <c r="AB576" s="299">
        <v>107788</v>
      </c>
      <c r="AL576" s="676"/>
      <c r="AM576" s="669" t="s">
        <v>926</v>
      </c>
      <c r="AN576" s="670">
        <v>2005</v>
      </c>
      <c r="AO576" s="670" t="s">
        <v>630</v>
      </c>
      <c r="AP576" s="671">
        <v>19666</v>
      </c>
      <c r="AQ576" s="670"/>
      <c r="AR576" s="270" t="str">
        <f>CONCATENATE(AO576&amp;", "&amp;AO577&amp;", "&amp;AO578&amp;", "&amp;AO579&amp;";")</f>
        <v>094333, 094345, 094438, 094439;</v>
      </c>
      <c r="AS576" s="270" t="str">
        <f>CONCATENATE(AO580&amp;", "&amp;AO581&amp;", "&amp;AO582&amp;";")</f>
        <v>094614, 094615, 094616;</v>
      </c>
      <c r="AT576" s="270" t="str">
        <f>CONCATENATE(AO583&amp;", "&amp;AO584&amp;", "&amp;AO585&amp;", "&amp;AO586&amp;";")</f>
        <v>090187, 090189, 090190, 094652;</v>
      </c>
      <c r="AU576" s="270" t="str">
        <f>CONCATENATE(AO587&amp;", "&amp;AO588&amp;", "&amp;AO589&amp;";")</f>
        <v>090237, 090238, 090239;</v>
      </c>
      <c r="AV576" s="672"/>
      <c r="AW576" s="668" t="str">
        <f>AM576&amp;" --"&amp;IF(AR576="none;","","  BY2005: "&amp;AR576)&amp;IF(AS576="none;","","  BY2006: "&amp;AS576)&amp;IF(AT576="none;","","  BY2007: "&amp;AT576)&amp;IF(AU576="none;","","  BY2008: "&amp;AU576)</f>
        <v>MCKENZIE HATCHERY --  BY2005: 094333, 094345, 094438, 094439;  BY2006: 094614, 094615, 094616;  BY2007: 090187, 090189, 090190, 094652;  BY2008: 090237, 090238, 090239;</v>
      </c>
    </row>
    <row r="577" spans="19:49" x14ac:dyDescent="0.35">
      <c r="T577">
        <v>2008</v>
      </c>
      <c r="U577" t="s">
        <v>1661</v>
      </c>
      <c r="V577" s="299">
        <v>30230</v>
      </c>
      <c r="Z577">
        <v>2008</v>
      </c>
      <c r="AA577" t="s">
        <v>1661</v>
      </c>
      <c r="AB577" s="299">
        <v>30230</v>
      </c>
      <c r="AL577" s="676"/>
      <c r="AM577" s="669"/>
      <c r="AN577" s="670"/>
      <c r="AO577" s="670" t="s">
        <v>633</v>
      </c>
      <c r="AP577" s="671">
        <v>29453</v>
      </c>
      <c r="AQ577" s="670"/>
      <c r="AR577" s="672"/>
      <c r="AS577" s="672"/>
      <c r="AT577" s="672"/>
      <c r="AU577" s="672"/>
      <c r="AV577" s="672"/>
      <c r="AW577" s="670"/>
    </row>
    <row r="578" spans="19:49" x14ac:dyDescent="0.35">
      <c r="S578" t="s">
        <v>926</v>
      </c>
      <c r="T578">
        <v>2005</v>
      </c>
      <c r="U578" t="s">
        <v>630</v>
      </c>
      <c r="V578" s="299">
        <v>19666</v>
      </c>
      <c r="Y578" t="s">
        <v>926</v>
      </c>
      <c r="Z578">
        <v>2005</v>
      </c>
      <c r="AA578" t="s">
        <v>630</v>
      </c>
      <c r="AB578" s="299">
        <v>19666</v>
      </c>
      <c r="AL578" s="676"/>
      <c r="AM578" s="669"/>
      <c r="AN578" s="670"/>
      <c r="AO578" s="670" t="s">
        <v>643</v>
      </c>
      <c r="AP578" s="671">
        <v>30054</v>
      </c>
      <c r="AQ578" s="670"/>
      <c r="AR578" s="672"/>
      <c r="AS578" s="672"/>
      <c r="AT578" s="672"/>
      <c r="AU578" s="672"/>
      <c r="AV578" s="672"/>
      <c r="AW578" s="670"/>
    </row>
    <row r="579" spans="19:49" x14ac:dyDescent="0.35">
      <c r="U579" t="s">
        <v>633</v>
      </c>
      <c r="V579" s="299">
        <v>29453</v>
      </c>
      <c r="AA579" t="s">
        <v>633</v>
      </c>
      <c r="AB579" s="299">
        <v>29453</v>
      </c>
      <c r="AL579" s="676"/>
      <c r="AM579" s="669"/>
      <c r="AN579" s="670"/>
      <c r="AO579" s="670" t="s">
        <v>644</v>
      </c>
      <c r="AP579" s="671">
        <v>29286</v>
      </c>
      <c r="AQ579" s="670"/>
      <c r="AR579" s="672"/>
      <c r="AS579" s="672"/>
      <c r="AT579" s="672"/>
      <c r="AU579" s="672"/>
      <c r="AV579" s="672"/>
      <c r="AW579" s="670"/>
    </row>
    <row r="580" spans="19:49" x14ac:dyDescent="0.35">
      <c r="U580" t="s">
        <v>643</v>
      </c>
      <c r="V580" s="299">
        <v>30054</v>
      </c>
      <c r="AA580" t="s">
        <v>643</v>
      </c>
      <c r="AB580" s="299">
        <v>30054</v>
      </c>
      <c r="AL580" s="676"/>
      <c r="AM580" s="669"/>
      <c r="AN580" s="670">
        <v>2006</v>
      </c>
      <c r="AO580" s="670" t="s">
        <v>665</v>
      </c>
      <c r="AP580" s="671">
        <v>30243</v>
      </c>
      <c r="AQ580" s="670"/>
      <c r="AR580" s="672"/>
      <c r="AS580" s="672"/>
      <c r="AT580" s="672"/>
      <c r="AU580" s="672"/>
      <c r="AV580" s="672"/>
      <c r="AW580" s="670"/>
    </row>
    <row r="581" spans="19:49" x14ac:dyDescent="0.35">
      <c r="U581" t="s">
        <v>644</v>
      </c>
      <c r="V581" s="299">
        <v>29286</v>
      </c>
      <c r="AA581" t="s">
        <v>644</v>
      </c>
      <c r="AB581" s="299">
        <v>29286</v>
      </c>
      <c r="AL581" s="676"/>
      <c r="AM581" s="669"/>
      <c r="AN581" s="670"/>
      <c r="AO581" s="670" t="s">
        <v>666</v>
      </c>
      <c r="AP581" s="671">
        <v>27321</v>
      </c>
      <c r="AQ581" s="670"/>
      <c r="AR581" s="672"/>
      <c r="AS581" s="672"/>
      <c r="AT581" s="672"/>
      <c r="AU581" s="672"/>
      <c r="AV581" s="672"/>
      <c r="AW581" s="670"/>
    </row>
    <row r="582" spans="19:49" x14ac:dyDescent="0.35">
      <c r="T582">
        <v>2006</v>
      </c>
      <c r="U582" t="s">
        <v>665</v>
      </c>
      <c r="V582" s="299">
        <v>30243</v>
      </c>
      <c r="Z582">
        <v>2006</v>
      </c>
      <c r="AA582" t="s">
        <v>665</v>
      </c>
      <c r="AB582" s="299">
        <v>30243</v>
      </c>
      <c r="AL582" s="676"/>
      <c r="AM582" s="669"/>
      <c r="AN582" s="670"/>
      <c r="AO582" s="670" t="s">
        <v>667</v>
      </c>
      <c r="AP582" s="671">
        <v>50426</v>
      </c>
      <c r="AQ582" s="670"/>
      <c r="AR582" s="672"/>
      <c r="AS582" s="672"/>
      <c r="AT582" s="672"/>
      <c r="AU582" s="672"/>
      <c r="AV582" s="672"/>
      <c r="AW582" s="670"/>
    </row>
    <row r="583" spans="19:49" x14ac:dyDescent="0.35">
      <c r="U583" t="s">
        <v>666</v>
      </c>
      <c r="V583" s="299">
        <v>27321</v>
      </c>
      <c r="AA583" t="s">
        <v>666</v>
      </c>
      <c r="AB583" s="299">
        <v>27321</v>
      </c>
      <c r="AL583" s="676"/>
      <c r="AM583" s="669"/>
      <c r="AN583" s="670">
        <v>2007</v>
      </c>
      <c r="AO583" s="670" t="s">
        <v>616</v>
      </c>
      <c r="AP583" s="671">
        <v>82691</v>
      </c>
      <c r="AQ583" s="670"/>
      <c r="AR583" s="672"/>
      <c r="AS583" s="672"/>
      <c r="AT583" s="672"/>
      <c r="AU583" s="672"/>
      <c r="AV583" s="672"/>
      <c r="AW583" s="670"/>
    </row>
    <row r="584" spans="19:49" x14ac:dyDescent="0.35">
      <c r="U584" t="s">
        <v>667</v>
      </c>
      <c r="V584" s="299">
        <v>50426</v>
      </c>
      <c r="AA584" t="s">
        <v>667</v>
      </c>
      <c r="AB584" s="299">
        <v>50426</v>
      </c>
      <c r="AL584" s="676"/>
      <c r="AM584" s="669"/>
      <c r="AN584" s="670"/>
      <c r="AO584" s="670" t="s">
        <v>619</v>
      </c>
      <c r="AP584" s="671">
        <v>104073</v>
      </c>
      <c r="AQ584" s="670"/>
      <c r="AR584" s="672"/>
      <c r="AS584" s="672"/>
      <c r="AT584" s="672"/>
      <c r="AU584" s="672"/>
      <c r="AV584" s="672"/>
      <c r="AW584" s="670"/>
    </row>
    <row r="585" spans="19:49" x14ac:dyDescent="0.35">
      <c r="T585">
        <v>2007</v>
      </c>
      <c r="U585" t="s">
        <v>616</v>
      </c>
      <c r="V585" s="299">
        <v>82691</v>
      </c>
      <c r="Z585">
        <v>2007</v>
      </c>
      <c r="AA585" t="s">
        <v>616</v>
      </c>
      <c r="AB585" s="299">
        <v>82691</v>
      </c>
      <c r="AL585" s="676"/>
      <c r="AM585" s="669"/>
      <c r="AN585" s="670"/>
      <c r="AO585" s="670" t="s">
        <v>621</v>
      </c>
      <c r="AP585" s="671">
        <v>92537</v>
      </c>
      <c r="AQ585" s="670"/>
      <c r="AR585" s="672"/>
      <c r="AS585" s="672"/>
      <c r="AT585" s="672"/>
      <c r="AU585" s="672"/>
      <c r="AV585" s="672"/>
      <c r="AW585" s="670"/>
    </row>
    <row r="586" spans="19:49" x14ac:dyDescent="0.35">
      <c r="U586" t="s">
        <v>619</v>
      </c>
      <c r="V586" s="299">
        <v>104073</v>
      </c>
      <c r="AA586" t="s">
        <v>619</v>
      </c>
      <c r="AB586" s="299">
        <v>104073</v>
      </c>
      <c r="AL586" s="676"/>
      <c r="AM586" s="669"/>
      <c r="AN586" s="670"/>
      <c r="AO586" s="670" t="s">
        <v>674</v>
      </c>
      <c r="AP586" s="671">
        <v>30744</v>
      </c>
      <c r="AQ586" s="670"/>
      <c r="AR586" s="672"/>
      <c r="AS586" s="672"/>
      <c r="AT586" s="672"/>
      <c r="AU586" s="672"/>
      <c r="AV586" s="672"/>
      <c r="AW586" s="670"/>
    </row>
    <row r="587" spans="19:49" x14ac:dyDescent="0.35">
      <c r="U587" t="s">
        <v>621</v>
      </c>
      <c r="V587" s="299">
        <v>92537</v>
      </c>
      <c r="AA587" t="s">
        <v>621</v>
      </c>
      <c r="AB587" s="299">
        <v>92537</v>
      </c>
      <c r="AL587" s="676"/>
      <c r="AM587" s="669"/>
      <c r="AN587" s="670">
        <v>2008</v>
      </c>
      <c r="AO587" s="670" t="s">
        <v>1641</v>
      </c>
      <c r="AP587" s="671">
        <v>101401</v>
      </c>
      <c r="AQ587" s="670"/>
      <c r="AR587" s="672"/>
      <c r="AS587" s="672"/>
      <c r="AT587" s="672"/>
      <c r="AU587" s="672"/>
      <c r="AV587" s="672"/>
      <c r="AW587" s="670"/>
    </row>
    <row r="588" spans="19:49" x14ac:dyDescent="0.35">
      <c r="U588" t="s">
        <v>674</v>
      </c>
      <c r="V588" s="299">
        <v>30744</v>
      </c>
      <c r="AA588" t="s">
        <v>674</v>
      </c>
      <c r="AB588" s="299">
        <v>30744</v>
      </c>
      <c r="AL588" s="676"/>
      <c r="AM588" s="669"/>
      <c r="AN588" s="670"/>
      <c r="AO588" s="670" t="s">
        <v>1646</v>
      </c>
      <c r="AP588" s="671">
        <v>93527</v>
      </c>
      <c r="AQ588" s="670"/>
      <c r="AR588" s="672"/>
      <c r="AS588" s="672"/>
      <c r="AT588" s="672"/>
      <c r="AU588" s="672"/>
      <c r="AV588" s="672"/>
      <c r="AW588" s="670"/>
    </row>
    <row r="589" spans="19:49" x14ac:dyDescent="0.35">
      <c r="T589">
        <v>2008</v>
      </c>
      <c r="U589" t="s">
        <v>1641</v>
      </c>
      <c r="V589" s="299">
        <v>101401</v>
      </c>
      <c r="Z589">
        <v>2008</v>
      </c>
      <c r="AA589" t="s">
        <v>1641</v>
      </c>
      <c r="AB589" s="299">
        <v>101401</v>
      </c>
      <c r="AL589" s="676"/>
      <c r="AM589" s="669"/>
      <c r="AN589" s="670"/>
      <c r="AO589" s="670" t="s">
        <v>1648</v>
      </c>
      <c r="AP589" s="671">
        <v>105942</v>
      </c>
      <c r="AQ589" s="670"/>
      <c r="AR589" s="672"/>
      <c r="AS589" s="672"/>
      <c r="AT589" s="672"/>
      <c r="AU589" s="672"/>
      <c r="AV589" s="672"/>
      <c r="AW589" s="670"/>
    </row>
    <row r="590" spans="19:49" ht="57.6" x14ac:dyDescent="0.35">
      <c r="U590" t="s">
        <v>1646</v>
      </c>
      <c r="V590" s="299">
        <v>93527</v>
      </c>
      <c r="AA590" t="s">
        <v>1646</v>
      </c>
      <c r="AB590" s="299">
        <v>93527</v>
      </c>
      <c r="AL590" s="676"/>
      <c r="AM590" s="669" t="s">
        <v>938</v>
      </c>
      <c r="AN590" s="670">
        <v>2005</v>
      </c>
      <c r="AO590" s="670" t="s">
        <v>628</v>
      </c>
      <c r="AP590" s="671">
        <v>30678</v>
      </c>
      <c r="AQ590" s="670"/>
      <c r="AR590" s="270" t="str">
        <f>CONCATENATE(AO590&amp;", "&amp;AO591&amp;", "&amp;AO592&amp;";")</f>
        <v>094142, 094348, 094453;</v>
      </c>
      <c r="AS590" s="270" t="str">
        <f>CONCATENATE(AO593&amp;", "&amp;AO594&amp;", "&amp;AO595&amp;";")</f>
        <v>094558, 094601, 094627;</v>
      </c>
      <c r="AT590" s="270" t="str">
        <f>CONCATENATE(AO596&amp;", "&amp;AO597&amp;";")</f>
        <v>094529, 094657;</v>
      </c>
      <c r="AU590" s="270" t="str">
        <f>CONCATENATE(AO598&amp;", "&amp;AO599&amp;", "&amp;AO600&amp;";")</f>
        <v>090193, 090196, 090197;</v>
      </c>
      <c r="AV590" s="672"/>
      <c r="AW590" s="668" t="str">
        <f>AM590&amp;" --"&amp;IF(AR590="none;","","  BY2005: "&amp;AR590)&amp;IF(AS590="none;","","  BY2006: "&amp;AS590)&amp;IF(AT590="none;","","  BY2007: "&amp;AT590)&amp;IF(AU590="none;","","  BY2008: "&amp;AU590)</f>
        <v>SOUTH SANTIAM HATCH --  BY2005: 094142, 094348, 094453;  BY2006: 094558, 094601, 094627;  BY2007: 094529, 094657;  BY2008: 090193, 090196, 090197;</v>
      </c>
    </row>
    <row r="591" spans="19:49" x14ac:dyDescent="0.35">
      <c r="U591" t="s">
        <v>1648</v>
      </c>
      <c r="V591" s="299">
        <v>105942</v>
      </c>
      <c r="AA591" t="s">
        <v>1648</v>
      </c>
      <c r="AB591" s="299">
        <v>105942</v>
      </c>
      <c r="AL591" s="676"/>
      <c r="AM591" s="669"/>
      <c r="AN591" s="670"/>
      <c r="AO591" s="670" t="s">
        <v>636</v>
      </c>
      <c r="AP591" s="671">
        <v>27568</v>
      </c>
      <c r="AQ591" s="670"/>
      <c r="AR591" s="672"/>
      <c r="AS591" s="672"/>
      <c r="AT591" s="672"/>
      <c r="AU591" s="672"/>
      <c r="AV591" s="672"/>
      <c r="AW591" s="670"/>
    </row>
    <row r="592" spans="19:49" x14ac:dyDescent="0.35">
      <c r="S592" t="s">
        <v>938</v>
      </c>
      <c r="T592">
        <v>2005</v>
      </c>
      <c r="U592" t="s">
        <v>628</v>
      </c>
      <c r="V592" s="299">
        <v>30678</v>
      </c>
      <c r="Y592" t="s">
        <v>938</v>
      </c>
      <c r="Z592">
        <v>2005</v>
      </c>
      <c r="AA592" t="s">
        <v>628</v>
      </c>
      <c r="AB592" s="299">
        <v>30678</v>
      </c>
      <c r="AL592" s="676"/>
      <c r="AM592" s="669"/>
      <c r="AN592" s="670"/>
      <c r="AO592" s="670" t="s">
        <v>645</v>
      </c>
      <c r="AP592" s="671">
        <v>55342</v>
      </c>
      <c r="AQ592" s="670"/>
      <c r="AR592" s="672"/>
      <c r="AS592" s="672"/>
      <c r="AT592" s="672"/>
      <c r="AU592" s="672"/>
      <c r="AV592" s="672"/>
      <c r="AW592" s="670"/>
    </row>
    <row r="593" spans="19:49" x14ac:dyDescent="0.35">
      <c r="U593" t="s">
        <v>636</v>
      </c>
      <c r="V593" s="299">
        <v>27568</v>
      </c>
      <c r="AA593" t="s">
        <v>636</v>
      </c>
      <c r="AB593" s="299">
        <v>27568</v>
      </c>
      <c r="AL593" s="676"/>
      <c r="AM593" s="669"/>
      <c r="AN593" s="670">
        <v>2006</v>
      </c>
      <c r="AO593" s="670" t="s">
        <v>653</v>
      </c>
      <c r="AP593" s="671">
        <v>30802</v>
      </c>
      <c r="AQ593" s="670"/>
      <c r="AR593" s="672"/>
      <c r="AS593" s="672"/>
      <c r="AT593" s="672"/>
      <c r="AU593" s="672"/>
      <c r="AV593" s="672"/>
      <c r="AW593" s="670"/>
    </row>
    <row r="594" spans="19:49" x14ac:dyDescent="0.35">
      <c r="U594" t="s">
        <v>645</v>
      </c>
      <c r="V594" s="299">
        <v>55342</v>
      </c>
      <c r="AA594" t="s">
        <v>645</v>
      </c>
      <c r="AB594" s="299">
        <v>55342</v>
      </c>
      <c r="AL594" s="676"/>
      <c r="AM594" s="669"/>
      <c r="AN594" s="670"/>
      <c r="AO594" s="670" t="s">
        <v>659</v>
      </c>
      <c r="AP594" s="671">
        <v>30440</v>
      </c>
      <c r="AQ594" s="670"/>
      <c r="AR594" s="672"/>
      <c r="AS594" s="672"/>
      <c r="AT594" s="672"/>
      <c r="AU594" s="672"/>
      <c r="AV594" s="672"/>
      <c r="AW594" s="670"/>
    </row>
    <row r="595" spans="19:49" x14ac:dyDescent="0.35">
      <c r="T595">
        <v>2006</v>
      </c>
      <c r="U595" t="s">
        <v>653</v>
      </c>
      <c r="V595" s="299">
        <v>30802</v>
      </c>
      <c r="Z595">
        <v>2006</v>
      </c>
      <c r="AA595" t="s">
        <v>653</v>
      </c>
      <c r="AB595" s="299">
        <v>30802</v>
      </c>
      <c r="AL595" s="676"/>
      <c r="AM595" s="669"/>
      <c r="AN595" s="670"/>
      <c r="AO595" s="670" t="s">
        <v>669</v>
      </c>
      <c r="AP595" s="671">
        <v>48744</v>
      </c>
      <c r="AQ595" s="670"/>
      <c r="AR595" s="672"/>
      <c r="AS595" s="672"/>
      <c r="AT595" s="672"/>
      <c r="AU595" s="672"/>
      <c r="AV595" s="672"/>
      <c r="AW595" s="670"/>
    </row>
    <row r="596" spans="19:49" x14ac:dyDescent="0.35">
      <c r="U596" t="s">
        <v>659</v>
      </c>
      <c r="V596" s="299">
        <v>30440</v>
      </c>
      <c r="AA596" t="s">
        <v>659</v>
      </c>
      <c r="AB596" s="299">
        <v>30440</v>
      </c>
      <c r="AL596" s="676"/>
      <c r="AM596" s="669"/>
      <c r="AN596" s="670">
        <v>2007</v>
      </c>
      <c r="AO596" s="670" t="s">
        <v>649</v>
      </c>
      <c r="AP596" s="671">
        <v>30709</v>
      </c>
      <c r="AQ596" s="670"/>
      <c r="AR596" s="672"/>
      <c r="AS596" s="672"/>
      <c r="AT596" s="672"/>
      <c r="AU596" s="672"/>
      <c r="AV596" s="672"/>
      <c r="AW596" s="670"/>
    </row>
    <row r="597" spans="19:49" x14ac:dyDescent="0.35">
      <c r="U597" t="s">
        <v>669</v>
      </c>
      <c r="V597" s="299">
        <v>48744</v>
      </c>
      <c r="AA597" t="s">
        <v>669</v>
      </c>
      <c r="AB597" s="299">
        <v>48744</v>
      </c>
      <c r="AL597" s="676"/>
      <c r="AM597" s="669"/>
      <c r="AN597" s="670"/>
      <c r="AO597" s="670" t="s">
        <v>675</v>
      </c>
      <c r="AP597" s="671">
        <v>53618</v>
      </c>
      <c r="AQ597" s="670"/>
      <c r="AR597" s="672"/>
      <c r="AS597" s="672"/>
      <c r="AT597" s="672"/>
      <c r="AU597" s="672"/>
      <c r="AV597" s="672"/>
      <c r="AW597" s="670"/>
    </row>
    <row r="598" spans="19:49" x14ac:dyDescent="0.35">
      <c r="T598">
        <v>2007</v>
      </c>
      <c r="U598" t="s">
        <v>649</v>
      </c>
      <c r="V598" s="299">
        <v>30709</v>
      </c>
      <c r="Z598">
        <v>2007</v>
      </c>
      <c r="AA598" t="s">
        <v>649</v>
      </c>
      <c r="AB598" s="299">
        <v>30709</v>
      </c>
      <c r="AL598" s="676"/>
      <c r="AM598" s="669"/>
      <c r="AN598" s="670">
        <v>2008</v>
      </c>
      <c r="AO598" s="670" t="s">
        <v>1629</v>
      </c>
      <c r="AP598" s="671">
        <v>49845</v>
      </c>
      <c r="AQ598" s="670"/>
      <c r="AR598" s="672"/>
      <c r="AS598" s="672"/>
      <c r="AT598" s="672"/>
      <c r="AU598" s="672"/>
      <c r="AV598" s="672"/>
      <c r="AW598" s="670"/>
    </row>
    <row r="599" spans="19:49" x14ac:dyDescent="0.35">
      <c r="U599" t="s">
        <v>675</v>
      </c>
      <c r="V599" s="299">
        <v>53618</v>
      </c>
      <c r="AA599" t="s">
        <v>675</v>
      </c>
      <c r="AB599" s="299">
        <v>53618</v>
      </c>
      <c r="AL599" s="676"/>
      <c r="AM599" s="669"/>
      <c r="AN599" s="670"/>
      <c r="AO599" s="670" t="s">
        <v>1636</v>
      </c>
      <c r="AP599" s="671">
        <v>43649</v>
      </c>
      <c r="AQ599" s="670"/>
      <c r="AR599" s="672"/>
      <c r="AS599" s="672"/>
      <c r="AT599" s="672"/>
      <c r="AU599" s="672"/>
      <c r="AV599" s="672"/>
      <c r="AW599" s="670"/>
    </row>
    <row r="600" spans="19:49" x14ac:dyDescent="0.35">
      <c r="T600">
        <v>2008</v>
      </c>
      <c r="U600" t="s">
        <v>1629</v>
      </c>
      <c r="V600" s="299">
        <v>49845</v>
      </c>
      <c r="Z600">
        <v>2008</v>
      </c>
      <c r="AA600" t="s">
        <v>1629</v>
      </c>
      <c r="AB600" s="299">
        <v>49845</v>
      </c>
      <c r="AL600" s="676"/>
      <c r="AM600" s="669"/>
      <c r="AN600" s="670"/>
      <c r="AO600" s="670" t="s">
        <v>1637</v>
      </c>
      <c r="AP600" s="671">
        <v>55897</v>
      </c>
      <c r="AQ600" s="670"/>
      <c r="AR600" s="672"/>
      <c r="AS600" s="672"/>
      <c r="AT600" s="672"/>
      <c r="AU600" s="672"/>
      <c r="AV600" s="672"/>
      <c r="AW600" s="670"/>
    </row>
    <row r="601" spans="19:49" ht="57.6" x14ac:dyDescent="0.35">
      <c r="U601" t="s">
        <v>1636</v>
      </c>
      <c r="V601" s="299">
        <v>43649</v>
      </c>
      <c r="AA601" t="s">
        <v>1636</v>
      </c>
      <c r="AB601" s="299">
        <v>43649</v>
      </c>
      <c r="AL601" s="676"/>
      <c r="AM601" s="669" t="s">
        <v>932</v>
      </c>
      <c r="AN601" s="670">
        <v>2005</v>
      </c>
      <c r="AO601" s="670" t="s">
        <v>635</v>
      </c>
      <c r="AP601" s="671">
        <v>31360</v>
      </c>
      <c r="AQ601" s="670"/>
      <c r="AR601" s="270" t="str">
        <f>CONCATENATE(AO601&amp;", "&amp;AO602&amp;";")</f>
        <v>094347, 094349;</v>
      </c>
      <c r="AS601" s="270" t="str">
        <f>CONCATENATE(AO603&amp;", "&amp;AO604&amp;", "&amp;AO605&amp;", "&amp;AO606&amp;", "&amp;AO607&amp;", "&amp;AO608&amp;";")</f>
        <v>094557, 094559, 094560, 094563, 094602, 094603;</v>
      </c>
      <c r="AT601" s="270" t="str">
        <f>CONCATENATE(AO609&amp;", "&amp;AO610&amp;";")</f>
        <v>090169, 094650;</v>
      </c>
      <c r="AU601" s="270" t="str">
        <f>CONCATENATE(AO611&amp;";")</f>
        <v>090278;</v>
      </c>
      <c r="AV601" s="672"/>
      <c r="AW601" s="668" t="str">
        <f>AM601&amp;" --"&amp;IF(AR601="none;","","  BY2005: "&amp;AR601)&amp;IF(AS601="none;","","  BY2006: "&amp;AS601)&amp;IF(AT601="none;","","  BY2007: "&amp;AT601)&amp;IF(AU601="none;","","  BY2008: "&amp;AU601)</f>
        <v>WILLAMETTE HATCHERY --  BY2005: 094347, 094349;  BY2006: 094557, 094559, 094560, 094563, 094602, 094603;  BY2007: 090169, 094650;  BY2008: 090278;</v>
      </c>
    </row>
    <row r="602" spans="19:49" x14ac:dyDescent="0.35">
      <c r="U602" t="s">
        <v>1637</v>
      </c>
      <c r="V602" s="299">
        <v>55897</v>
      </c>
      <c r="AA602" t="s">
        <v>1637</v>
      </c>
      <c r="AB602" s="299">
        <v>55897</v>
      </c>
      <c r="AL602" s="676"/>
      <c r="AM602" s="669"/>
      <c r="AN602" s="670"/>
      <c r="AO602" s="670" t="s">
        <v>637</v>
      </c>
      <c r="AP602" s="671">
        <v>28813</v>
      </c>
      <c r="AQ602" s="670"/>
      <c r="AR602" s="672"/>
      <c r="AS602" s="672"/>
      <c r="AT602" s="672"/>
      <c r="AU602" s="672"/>
      <c r="AV602" s="672"/>
      <c r="AW602" s="670"/>
    </row>
    <row r="603" spans="19:49" x14ac:dyDescent="0.35">
      <c r="S603" t="s">
        <v>932</v>
      </c>
      <c r="T603">
        <v>2005</v>
      </c>
      <c r="U603" t="s">
        <v>635</v>
      </c>
      <c r="V603" s="299">
        <v>31360</v>
      </c>
      <c r="Y603" t="s">
        <v>932</v>
      </c>
      <c r="Z603">
        <v>2005</v>
      </c>
      <c r="AA603" t="s">
        <v>635</v>
      </c>
      <c r="AB603" s="299">
        <v>31360</v>
      </c>
      <c r="AL603" s="676"/>
      <c r="AM603" s="669"/>
      <c r="AN603" s="670">
        <v>2006</v>
      </c>
      <c r="AO603" s="670" t="s">
        <v>652</v>
      </c>
      <c r="AP603" s="671">
        <v>31726</v>
      </c>
      <c r="AQ603" s="670"/>
      <c r="AR603" s="672"/>
      <c r="AS603" s="672"/>
      <c r="AT603" s="672"/>
      <c r="AU603" s="672"/>
      <c r="AV603" s="672"/>
      <c r="AW603" s="670"/>
    </row>
    <row r="604" spans="19:49" x14ac:dyDescent="0.35">
      <c r="U604" t="s">
        <v>637</v>
      </c>
      <c r="V604" s="299">
        <v>28813</v>
      </c>
      <c r="AA604" t="s">
        <v>637</v>
      </c>
      <c r="AB604" s="299">
        <v>28813</v>
      </c>
      <c r="AL604" s="676"/>
      <c r="AM604" s="669"/>
      <c r="AN604" s="670"/>
      <c r="AO604" s="670" t="s">
        <v>654</v>
      </c>
      <c r="AP604" s="671">
        <v>31821</v>
      </c>
      <c r="AQ604" s="670"/>
      <c r="AR604" s="672"/>
      <c r="AS604" s="672"/>
      <c r="AT604" s="672"/>
      <c r="AU604" s="672"/>
      <c r="AV604" s="672"/>
      <c r="AW604" s="670"/>
    </row>
    <row r="605" spans="19:49" x14ac:dyDescent="0.35">
      <c r="T605">
        <v>2006</v>
      </c>
      <c r="U605" t="s">
        <v>652</v>
      </c>
      <c r="V605" s="299">
        <v>31726</v>
      </c>
      <c r="Z605">
        <v>2006</v>
      </c>
      <c r="AA605" t="s">
        <v>652</v>
      </c>
      <c r="AB605" s="299">
        <v>31726</v>
      </c>
      <c r="AL605" s="676"/>
      <c r="AM605" s="669"/>
      <c r="AN605" s="670"/>
      <c r="AO605" s="670" t="s">
        <v>655</v>
      </c>
      <c r="AP605" s="671">
        <v>20235</v>
      </c>
      <c r="AQ605" s="670"/>
      <c r="AR605" s="672"/>
      <c r="AS605" s="672"/>
      <c r="AT605" s="672"/>
      <c r="AU605" s="672"/>
      <c r="AV605" s="672"/>
      <c r="AW605" s="670"/>
    </row>
    <row r="606" spans="19:49" x14ac:dyDescent="0.35">
      <c r="U606" t="s">
        <v>654</v>
      </c>
      <c r="V606" s="299">
        <v>31821</v>
      </c>
      <c r="AA606" t="s">
        <v>654</v>
      </c>
      <c r="AB606" s="299">
        <v>31821</v>
      </c>
      <c r="AL606" s="676"/>
      <c r="AM606" s="669"/>
      <c r="AN606" s="670"/>
      <c r="AO606" s="670" t="s">
        <v>658</v>
      </c>
      <c r="AP606" s="671">
        <v>32528</v>
      </c>
      <c r="AQ606" s="670"/>
      <c r="AR606" s="672"/>
      <c r="AS606" s="672"/>
      <c r="AT606" s="672"/>
      <c r="AU606" s="672"/>
      <c r="AV606" s="672"/>
      <c r="AW606" s="670"/>
    </row>
    <row r="607" spans="19:49" x14ac:dyDescent="0.35">
      <c r="U607" t="s">
        <v>655</v>
      </c>
      <c r="V607" s="299">
        <v>20235</v>
      </c>
      <c r="AA607" t="s">
        <v>655</v>
      </c>
      <c r="AB607" s="299">
        <v>20235</v>
      </c>
      <c r="AL607" s="676"/>
      <c r="AM607" s="669"/>
      <c r="AN607" s="670"/>
      <c r="AO607" s="670" t="s">
        <v>660</v>
      </c>
      <c r="AP607" s="671">
        <v>31755</v>
      </c>
      <c r="AQ607" s="670"/>
      <c r="AR607" s="672"/>
      <c r="AS607" s="672"/>
      <c r="AT607" s="672"/>
      <c r="AU607" s="672"/>
      <c r="AV607" s="672"/>
      <c r="AW607" s="670"/>
    </row>
    <row r="608" spans="19:49" x14ac:dyDescent="0.35">
      <c r="U608" t="s">
        <v>658</v>
      </c>
      <c r="V608" s="299">
        <v>32528</v>
      </c>
      <c r="AA608" t="s">
        <v>658</v>
      </c>
      <c r="AB608" s="299">
        <v>32528</v>
      </c>
      <c r="AL608" s="676"/>
      <c r="AM608" s="669"/>
      <c r="AN608" s="670"/>
      <c r="AO608" s="670" t="s">
        <v>661</v>
      </c>
      <c r="AP608" s="671">
        <v>51301</v>
      </c>
      <c r="AQ608" s="670"/>
      <c r="AR608" s="672"/>
      <c r="AS608" s="672"/>
      <c r="AT608" s="672"/>
      <c r="AU608" s="672"/>
      <c r="AV608" s="672"/>
      <c r="AW608" s="670"/>
    </row>
    <row r="609" spans="18:50" x14ac:dyDescent="0.35">
      <c r="U609" t="s">
        <v>660</v>
      </c>
      <c r="V609" s="299">
        <v>31755</v>
      </c>
      <c r="AA609" t="s">
        <v>660</v>
      </c>
      <c r="AB609" s="299">
        <v>31755</v>
      </c>
      <c r="AL609" s="676"/>
      <c r="AM609" s="669"/>
      <c r="AN609" s="670">
        <v>2007</v>
      </c>
      <c r="AO609" s="670" t="s">
        <v>611</v>
      </c>
      <c r="AP609" s="671">
        <v>30721</v>
      </c>
      <c r="AQ609" s="670"/>
      <c r="AR609" s="672"/>
      <c r="AS609" s="672"/>
      <c r="AT609" s="672"/>
      <c r="AU609" s="672"/>
      <c r="AV609" s="672"/>
      <c r="AW609" s="670"/>
    </row>
    <row r="610" spans="18:50" x14ac:dyDescent="0.35">
      <c r="U610" t="s">
        <v>661</v>
      </c>
      <c r="V610" s="299">
        <v>51301</v>
      </c>
      <c r="AA610" t="s">
        <v>661</v>
      </c>
      <c r="AB610" s="299">
        <v>51301</v>
      </c>
      <c r="AL610" s="676"/>
      <c r="AM610" s="669"/>
      <c r="AN610" s="670"/>
      <c r="AO610" s="670" t="s">
        <v>672</v>
      </c>
      <c r="AP610" s="671">
        <v>48629</v>
      </c>
      <c r="AQ610" s="670"/>
      <c r="AR610" s="672"/>
      <c r="AS610" s="672"/>
      <c r="AT610" s="672"/>
      <c r="AU610" s="672"/>
      <c r="AV610" s="672"/>
      <c r="AW610" s="670"/>
    </row>
    <row r="611" spans="18:50" x14ac:dyDescent="0.35">
      <c r="T611">
        <v>2007</v>
      </c>
      <c r="U611" t="s">
        <v>611</v>
      </c>
      <c r="V611" s="299">
        <v>30721</v>
      </c>
      <c r="Z611">
        <v>2007</v>
      </c>
      <c r="AA611" t="s">
        <v>611</v>
      </c>
      <c r="AB611" s="299">
        <v>30721</v>
      </c>
      <c r="AL611" s="673"/>
      <c r="AM611" s="669"/>
      <c r="AN611" s="670">
        <v>2008</v>
      </c>
      <c r="AO611" s="670" t="s">
        <v>1654</v>
      </c>
      <c r="AP611" s="671">
        <v>112211</v>
      </c>
      <c r="AQ611" s="670"/>
      <c r="AR611" s="672"/>
      <c r="AS611" s="672"/>
      <c r="AT611" s="672"/>
      <c r="AU611" s="672"/>
      <c r="AV611" s="672"/>
      <c r="AW611" s="670"/>
    </row>
    <row r="612" spans="18:50" x14ac:dyDescent="0.35">
      <c r="U612" t="s">
        <v>672</v>
      </c>
      <c r="V612" s="299">
        <v>48629</v>
      </c>
      <c r="AA612" t="s">
        <v>672</v>
      </c>
      <c r="AB612" s="299">
        <v>48629</v>
      </c>
      <c r="AL612" s="674" t="s">
        <v>2717</v>
      </c>
      <c r="AM612" s="674"/>
      <c r="AN612" s="674"/>
      <c r="AO612" s="674"/>
      <c r="AP612" s="675">
        <v>2974876</v>
      </c>
      <c r="AQ612" s="674"/>
      <c r="AR612" s="674"/>
      <c r="AS612" s="674"/>
      <c r="AT612" s="674"/>
      <c r="AU612" s="674"/>
      <c r="AV612" s="674"/>
      <c r="AW612" s="674"/>
      <c r="AX612" s="678"/>
    </row>
    <row r="613" spans="18:50" x14ac:dyDescent="0.35">
      <c r="T613">
        <v>2008</v>
      </c>
      <c r="U613" t="s">
        <v>1654</v>
      </c>
      <c r="V613" s="299">
        <v>112211</v>
      </c>
      <c r="Z613">
        <v>2008</v>
      </c>
      <c r="AA613" t="s">
        <v>1654</v>
      </c>
      <c r="AB613" s="299">
        <v>112211</v>
      </c>
      <c r="AL613" s="670" t="s">
        <v>1287</v>
      </c>
      <c r="AM613" s="670"/>
      <c r="AN613" s="670"/>
      <c r="AO613" s="670"/>
      <c r="AP613" s="671">
        <v>51253672</v>
      </c>
      <c r="AQ613" s="670"/>
      <c r="AR613" s="672"/>
      <c r="AS613" s="672"/>
      <c r="AT613" s="672"/>
      <c r="AU613" s="672"/>
      <c r="AV613" s="672"/>
      <c r="AW613" s="670"/>
    </row>
    <row r="614" spans="18:50" x14ac:dyDescent="0.35">
      <c r="R614" t="s">
        <v>2717</v>
      </c>
      <c r="V614" s="299">
        <v>2974876</v>
      </c>
      <c r="X614" t="s">
        <v>2717</v>
      </c>
      <c r="AB614" s="299">
        <v>2974876</v>
      </c>
    </row>
    <row r="615" spans="18:50" x14ac:dyDescent="0.35">
      <c r="R615" t="s">
        <v>1287</v>
      </c>
      <c r="V615" s="299">
        <v>51253672</v>
      </c>
      <c r="X615" t="s">
        <v>1287</v>
      </c>
      <c r="AB615" s="299">
        <v>51253672</v>
      </c>
    </row>
  </sheetData>
  <hyperlinks>
    <hyperlink ref="E2" location="'SAM-u'!A1" display="SAM-u" xr:uid="{00000000-0004-0000-0C00-000000000000}"/>
    <hyperlink ref="E3" location="'SAM-m'!A1" display="SAM-m" xr:uid="{00000000-0004-0000-0C00-000001000000}"/>
    <hyperlink ref="E4" location="'GLH-u'!A1" display="GLH-u" xr:uid="{00000000-0004-0000-0C00-000002000000}"/>
    <hyperlink ref="E5" location="'GLH-m'!A1" display="GLH-m" xr:uid="{00000000-0004-0000-0C00-000003000000}"/>
    <hyperlink ref="E6" location="'NNF-un'!A1" display="NNF-un" xr:uid="{00000000-0004-0000-0C00-000004000000}"/>
    <hyperlink ref="E7" location="'NNF-uh'!A1" display="NNF-uh" xr:uid="{00000000-0004-0000-0C00-000005000000}"/>
    <hyperlink ref="E8" location="'NNF-m'!A1" display="NNF-m" xr:uid="{00000000-0004-0000-0C00-000006000000}"/>
    <hyperlink ref="E9" location="'NSF-un'!A1" display="NSF-un" xr:uid="{00000000-0004-0000-0C00-000007000000}"/>
    <hyperlink ref="E10" location="'NSF-uh'!A1" display="NSF-uh" xr:uid="{00000000-0004-0000-0C00-000008000000}"/>
    <hyperlink ref="E11" location="'NSF-m'!A1" display="NSF-m" xr:uid="{00000000-0004-0000-0C00-000009000000}"/>
    <hyperlink ref="E12" location="'SSF-un'!A1" display="SSF-un" xr:uid="{00000000-0004-0000-0C00-00000A000000}"/>
    <hyperlink ref="E13" location="'SSF-uh'!A1" display="SSF-uh" xr:uid="{00000000-0004-0000-0C00-00000B000000}"/>
    <hyperlink ref="E14" location="'SSF-m'!A1" display="SSF-m" xr:uid="{00000000-0004-0000-0C00-00000C000000}"/>
    <hyperlink ref="E18" location="'SKS-un'!A1" display="SKS-un" xr:uid="{00000000-0004-0000-0C00-00000D000000}"/>
    <hyperlink ref="E19" location="'SKS-uh'!A1" display="SKS-uh" xr:uid="{00000000-0004-0000-0C00-00000E000000}"/>
    <hyperlink ref="E20" location="'SKS-m'!A1" display="SKS-m" xr:uid="{00000000-0004-0000-0C00-00000F000000}"/>
    <hyperlink ref="E21" location="'SKF-un'!A1" display="SKF-un" xr:uid="{00000000-0004-0000-0C00-000010000000}"/>
    <hyperlink ref="E22" location="'SKF-uh'!A1" display="SKF-uh" xr:uid="{00000000-0004-0000-0C00-000011000000}"/>
    <hyperlink ref="E23" location="'SKF-m'!A1" display="SKF-m" xr:uid="{00000000-0004-0000-0C00-000012000000}"/>
    <hyperlink ref="E24" location="'SNF-un'!A1" display="SNF-un" xr:uid="{00000000-0004-0000-0C00-000013000000}"/>
    <hyperlink ref="E25" location="'SNF-uh'!A1" display="SNF-uh" xr:uid="{00000000-0004-0000-0C00-000014000000}"/>
    <hyperlink ref="E26" location="'SNF-m'!A1" display="SNF-m" xr:uid="{00000000-0004-0000-0C00-000015000000}"/>
    <hyperlink ref="E27" location="'SNY-un'!A1" display="SNY-un" xr:uid="{00000000-0004-0000-0C00-000016000000}"/>
    <hyperlink ref="E28" location="'SNY-uh'!A1" display="SNY-uh" xr:uid="{00000000-0004-0000-0C00-000017000000}"/>
    <hyperlink ref="E29" location="'SNY-m'!A1" display="SNY-m" xr:uid="{00000000-0004-0000-0C00-000018000000}"/>
    <hyperlink ref="E30" location="'STL-un'!A1" display="STL-un" xr:uid="{00000000-0004-0000-0C00-000019000000}"/>
    <hyperlink ref="E31" location="'STL-uh'!A1" display="STL-uh" xr:uid="{00000000-0004-0000-0C00-00001A000000}"/>
    <hyperlink ref="E32" location="'STL-m'!A1" display="STL-m" xr:uid="{00000000-0004-0000-0C00-00001B000000}"/>
    <hyperlink ref="E33" location="'TUL-u'!A1" display="TUL-u" xr:uid="{00000000-0004-0000-0C00-00001C000000}"/>
    <hyperlink ref="E34" location="'TUL-m'!A1" display="TUL-m" xr:uid="{00000000-0004-0000-0C00-00001D000000}"/>
    <hyperlink ref="E35" location="'LWN-un'!A1" display="LWN-un" xr:uid="{00000000-0004-0000-0C00-00001E000000}"/>
    <hyperlink ref="E36" location="'LWC-un'!A1" display="LWC-un" xr:uid="{00000000-0004-0000-0C00-00001F000000}"/>
    <hyperlink ref="E37" location="'LWA-uh'!A1" display="LWA-uh" xr:uid="{00000000-0004-0000-0C00-000020000000}"/>
    <hyperlink ref="E38" location="'LWA-m'!A1" display="LWA-m" xr:uid="{00000000-0004-0000-0C00-000021000000}"/>
    <hyperlink ref="E39" location="'GRN-un'!A1" display="GRN-un" xr:uid="{00000000-0004-0000-0C00-000022000000}"/>
    <hyperlink ref="E40" location="'GRN-uh'!A1" display="GRN-uh" xr:uid="{00000000-0004-0000-0C00-000023000000}"/>
    <hyperlink ref="E41" location="'GRN-m'!A1" display="GRN-m" xr:uid="{00000000-0004-0000-0C00-000024000000}"/>
    <hyperlink ref="E42" location="'PUY-un'!A1" display="PUY-un" xr:uid="{00000000-0004-0000-0C00-000025000000}"/>
    <hyperlink ref="E43" location="'PUY-uh'!A1" display="PUY-uh" xr:uid="{00000000-0004-0000-0C00-000026000000}"/>
    <hyperlink ref="E44" location="'PUY-m'!A1" display="PUY-m" xr:uid="{00000000-0004-0000-0C00-000027000000}"/>
    <hyperlink ref="E45" location="'MPS-u'!A1" display="MPS-u" xr:uid="{00000000-0004-0000-0C00-000028000000}"/>
    <hyperlink ref="E46" location="'MPS-m'!A1" display="MPS-m" xr:uid="{00000000-0004-0000-0C00-000029000000}"/>
    <hyperlink ref="E49" location="'MPY-u'!A1" display="MPY-u" xr:uid="{00000000-0004-0000-0C00-00002A000000}"/>
    <hyperlink ref="E50" location="'MPY-m'!A1" display="MPY-m" xr:uid="{00000000-0004-0000-0C00-00002B000000}"/>
    <hyperlink ref="E51" location="'NIS-un'!A1" display="NIS-un" xr:uid="{00000000-0004-0000-0C00-00002C000000}"/>
    <hyperlink ref="E52" location="'NIS-uh'!A1" display="NIS-uh" xr:uid="{00000000-0004-0000-0C00-00002D000000}"/>
    <hyperlink ref="E53" location="'NIS-m'!A1" display="NIS-m" xr:uid="{00000000-0004-0000-0C00-00002E000000}"/>
    <hyperlink ref="E54" location="'MNT-u'!A1" display="MNT-u" xr:uid="{00000000-0004-0000-0C00-00002F000000}"/>
    <hyperlink ref="E55" location="'MNT-m'!A1" display="MNT-m" xr:uid="{00000000-0004-0000-0C00-000030000000}"/>
    <hyperlink ref="E56" location="'CHM-u'!A1" display="CHM-u" xr:uid="{00000000-0004-0000-0C00-000031000000}"/>
    <hyperlink ref="E57" location="'CHM-m'!A1" display="CHM-m" xr:uid="{00000000-0004-0000-0C00-000032000000}"/>
    <hyperlink ref="E58" location="'DES-u'!A1" display="DES-u" xr:uid="{00000000-0004-0000-0C00-000033000000}"/>
    <hyperlink ref="E59" location="'DES-m'!A1" display="DES-m" xr:uid="{00000000-0004-0000-0C00-000034000000}"/>
    <hyperlink ref="E60" location="'SPY-u'!A1" display="SPY-u" xr:uid="{00000000-0004-0000-0C00-000035000000}"/>
    <hyperlink ref="E61" location="'SPY-m'!A1" display="SPY-m" xr:uid="{00000000-0004-0000-0C00-000036000000}"/>
    <hyperlink ref="E67" location="'SKO-un'!A1" display="SKO-un" xr:uid="{00000000-0004-0000-0C00-000037000000}"/>
    <hyperlink ref="E68" location="'SKO-uh'!A1" display="SKO-uh" xr:uid="{00000000-0004-0000-0C00-000038000000}"/>
    <hyperlink ref="E69" location="'SKO-m'!A1" display="SKO-m" xr:uid="{00000000-0004-0000-0C00-000039000000}"/>
    <hyperlink ref="E70" location="'MHC-un'!A1" display="MHC-un" xr:uid="{00000000-0004-0000-0C00-00003A000000}"/>
    <hyperlink ref="E71" location="'SHC-un'!A1" display="SHC-un" xr:uid="{00000000-0004-0000-0C00-00003B000000}"/>
    <hyperlink ref="E72" location="'HDS-u'!A1" display="HDS-u" xr:uid="{00000000-0004-0000-0C00-00003C000000}"/>
    <hyperlink ref="E73" location="'HDS-m'!A1" display="HDS-m" xr:uid="{00000000-0004-0000-0C00-00003D000000}"/>
    <hyperlink ref="E74" location="'HDY-u'!A1" display="HDY-u" xr:uid="{00000000-0004-0000-0C00-00003E000000}"/>
    <hyperlink ref="E75" location="'HDY-m'!A1" display="HDY-m" xr:uid="{00000000-0004-0000-0C00-00003F000000}"/>
    <hyperlink ref="E79" location="'HOK-u'!A1" display="HOK-u" xr:uid="{00000000-0004-0000-0C00-000040000000}"/>
    <hyperlink ref="E80" location="'HOK-m'!A1" display="HOK-m" xr:uid="{00000000-0004-0000-0C00-000041000000}"/>
    <hyperlink ref="E81" location="'LCO-u'!A1" display="LCO-u" xr:uid="{00000000-0004-0000-0C00-000042000000}"/>
    <hyperlink ref="E82" location="'LCO-m'!A1" display="LCO-m" xr:uid="{00000000-0004-0000-0C00-000043000000}"/>
    <hyperlink ref="E83" location="'LCW-u'!A1" display="LCW-u" xr:uid="{00000000-0004-0000-0C00-000044000000}"/>
    <hyperlink ref="E84" location="'LCW-m'!A1" display="LCW-m" xr:uid="{00000000-0004-0000-0C00-000045000000}"/>
    <hyperlink ref="E85" location="'LCN-u'!A1" display="LCN-u" xr:uid="{00000000-0004-0000-0C00-000046000000}"/>
    <hyperlink ref="E86" location="'LCN-m'!A1" display="LCN-m" xr:uid="{00000000-0004-0000-0C00-000047000000}"/>
    <hyperlink ref="E87" location="'LRW-u'!A1" display="LRW-u" xr:uid="{00000000-0004-0000-0C00-000048000000}"/>
    <hyperlink ref="E88" location="'LRW-m'!A1" display="LRW-m" xr:uid="{00000000-0004-0000-0C00-000049000000}"/>
    <hyperlink ref="E89" location="'BPH-u'!A1" display="BPH-u" xr:uid="{00000000-0004-0000-0C00-00004A000000}"/>
    <hyperlink ref="E90" location="'BPH-m'!A1" display="BPH-m" xr:uid="{00000000-0004-0000-0C00-00004B000000}"/>
    <hyperlink ref="E91" location="'SUM-u'!A1" display="SUM-u" xr:uid="{00000000-0004-0000-0C00-00004C000000}"/>
    <hyperlink ref="E92" location="'SUM-m'!A1" display="SUM-m" xr:uid="{00000000-0004-0000-0C00-00004D000000}"/>
    <hyperlink ref="E93" location="'URB-u'!A1" display="URB-u" xr:uid="{00000000-0004-0000-0C00-00004E000000}"/>
    <hyperlink ref="E94" location="'URB-m'!A1" display="URB-m" xr:uid="{00000000-0004-0000-0C00-00004F000000}"/>
    <hyperlink ref="E95" location="'CWS-u'!A1" display="CWS-u" xr:uid="{00000000-0004-0000-0C00-000050000000}"/>
    <hyperlink ref="E96" location="'CWS-m'!A1" display="CWS-m" xr:uid="{00000000-0004-0000-0C00-000051000000}"/>
    <hyperlink ref="E97" location="'WSH-u'!A1" display="WSH-u" xr:uid="{00000000-0004-0000-0C00-000052000000}"/>
    <hyperlink ref="E98" location="'WSH-m'!A1" display="WSH-m" xr:uid="{00000000-0004-0000-0C00-000053000000}"/>
    <hyperlink ref="E99" location="'SNK-u'!A1" display="SNK-u" xr:uid="{00000000-0004-0000-0C00-000054000000}"/>
    <hyperlink ref="E100" location="'SNK-m'!A1" display="SNK-m" xr:uid="{00000000-0004-0000-0C00-000055000000}"/>
    <hyperlink ref="E101" location="'NOC-u'!A1" display="NOC-u" xr:uid="{00000000-0004-0000-0C00-000056000000}"/>
    <hyperlink ref="E102" location="'NOC-m'!A1" display="NOC-m" xr:uid="{00000000-0004-0000-0C00-000057000000}"/>
    <hyperlink ref="E103" location="'MOC-u'!A1" display="MOC-u" xr:uid="{00000000-0004-0000-0C00-000058000000}"/>
    <hyperlink ref="E104" location="'MOC-m'!A1" display="MOC-m" xr:uid="{00000000-0004-0000-0C00-000059000000}"/>
    <hyperlink ref="E105" location="'WCV-u'!A1" display="WCV-u" xr:uid="{00000000-0004-0000-0C00-00005A000000}"/>
    <hyperlink ref="E106" location="'WCV-m'!A1" display="WCV-m" xr:uid="{00000000-0004-0000-0C00-00005B000000}"/>
    <hyperlink ref="E107" location="'FRL-u'!A1" display="FRL-u" xr:uid="{00000000-0004-0000-0C00-00005C000000}"/>
    <hyperlink ref="E108" location="'FRL-m'!A1" display="FRL-m" xr:uid="{00000000-0004-0000-0C00-00005D000000}"/>
    <hyperlink ref="E109" location="'FRE-u'!A1" display="FRE-u" xr:uid="{00000000-0004-0000-0C00-00005E000000}"/>
    <hyperlink ref="E110" location="'FRE-m'!A1" display="FRE-m" xr:uid="{00000000-0004-0000-0C00-00005F000000}"/>
    <hyperlink ref="E111" location="'LGS-u'!A1" display="LGS-u" xr:uid="{00000000-0004-0000-0C00-000060000000}"/>
    <hyperlink ref="E112" location="'LGS-m'!A1" display="LGS-m" xr:uid="{00000000-0004-0000-0C00-000061000000}"/>
    <hyperlink ref="E113" location="'SAC-u'!A1" display="SAC-u" xr:uid="{00000000-0004-0000-0C00-000062000000}"/>
    <hyperlink ref="E114" location="'SAC-m'!A1" display="SAC-m" xr:uid="{00000000-0004-0000-0C00-000063000000}"/>
    <hyperlink ref="E115" location="'WNC-u'!A1" display="WNC-u" xr:uid="{00000000-0004-0000-0C00-000064000000}"/>
    <hyperlink ref="E116" location="'WNC-m'!A1" display="WNC-m" xr:uid="{00000000-0004-0000-0C00-000065000000}"/>
    <hyperlink ref="E117" location="'WPA-u'!A1" display="WPA-u" xr:uid="{00000000-0004-0000-0C00-000066000000}"/>
    <hyperlink ref="E118" location="'WPA-m'!A1" display="WPA-m" xr:uid="{00000000-0004-0000-0C00-000067000000}"/>
  </hyperlinks>
  <pageMargins left="0.7" right="0.7" top="0.75" bottom="0.75" header="0.3" footer="0.3"/>
  <legacyDrawing r:id="rId4"/>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08">
    <tabColor theme="1" tint="0.34998626667073579"/>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44</v>
      </c>
      <c r="C2" s="730" t="s">
        <v>135</v>
      </c>
      <c r="D2" s="731"/>
    </row>
    <row r="3" spans="1:4" ht="28.8" x14ac:dyDescent="0.3">
      <c r="A3" s="4" t="s">
        <v>2759</v>
      </c>
      <c r="B3" s="17" t="s">
        <v>1242</v>
      </c>
      <c r="C3" s="5"/>
    </row>
    <row r="4" spans="1:4" ht="28.8" x14ac:dyDescent="0.3">
      <c r="A4" s="4" t="s">
        <v>126</v>
      </c>
      <c r="B4" s="18" t="s">
        <v>1221</v>
      </c>
    </row>
    <row r="5" spans="1:4" ht="48" x14ac:dyDescent="0.3">
      <c r="A5" s="4" t="s">
        <v>2760</v>
      </c>
      <c r="B5" s="295" t="str">
        <f>VLOOKUP(B3,stringbuilder!$AV$2:$AZ$547,5,FALSE)</f>
        <v>FORKS CREEK HATCHERY --  BY2005: 633379;  BY2006: 633891;  BY2007: 634185;  BY2008: 634870;   NASELLE HATCHERY --  BY2005: 633367;  BY2006: 633878;   NEMAH HATCHERY --  BY2005: 633376;  BY2006: 633890;
[total release: 1,694,884]</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t="s">
        <v>8506</v>
      </c>
    </row>
    <row r="8" spans="1:4" ht="43.5" customHeight="1" x14ac:dyDescent="0.3">
      <c r="A8" s="4" t="s">
        <v>130</v>
      </c>
      <c r="B8" s="18" t="s">
        <v>8506</v>
      </c>
    </row>
    <row r="9" spans="1:4" ht="43.5" customHeight="1" x14ac:dyDescent="0.3">
      <c r="A9" s="4" t="s">
        <v>132</v>
      </c>
      <c r="B9" s="18"/>
    </row>
    <row r="10" spans="1:4" ht="55.2" x14ac:dyDescent="0.3">
      <c r="A10" s="4" t="s">
        <v>134</v>
      </c>
      <c r="B10" s="20" t="s">
        <v>8458</v>
      </c>
    </row>
  </sheetData>
  <hyperlinks>
    <hyperlink ref="C2" location="StockTOC!A1" display="Return to TOC"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14999847407452621"/>
  </sheetPr>
  <dimension ref="A1:K44"/>
  <sheetViews>
    <sheetView topLeftCell="A9" workbookViewId="0">
      <selection activeCell="E19" sqref="E19"/>
    </sheetView>
  </sheetViews>
  <sheetFormatPr defaultRowHeight="14.4" x14ac:dyDescent="0.3"/>
  <cols>
    <col min="1" max="1" width="13.44140625" customWidth="1"/>
    <col min="2" max="2" width="24.109375" customWidth="1"/>
    <col min="3" max="3" width="48.5546875" customWidth="1"/>
    <col min="4" max="4" width="15.44140625" customWidth="1"/>
    <col min="5" max="5" width="36.109375" customWidth="1"/>
  </cols>
  <sheetData>
    <row r="1" spans="1:11" ht="36.6" thickBot="1" x14ac:dyDescent="0.4">
      <c r="A1" s="815" t="s">
        <v>48</v>
      </c>
      <c r="B1" s="816" t="s">
        <v>8510</v>
      </c>
      <c r="C1" s="817" t="s">
        <v>8511</v>
      </c>
      <c r="D1" s="818" t="s">
        <v>8512</v>
      </c>
      <c r="E1" s="819" t="s">
        <v>8513</v>
      </c>
      <c r="G1" s="407" t="s">
        <v>8514</v>
      </c>
      <c r="H1" s="407"/>
    </row>
    <row r="2" spans="1:11" x14ac:dyDescent="0.3">
      <c r="A2" s="820" t="s">
        <v>8515</v>
      </c>
      <c r="B2" s="821" t="s">
        <v>8516</v>
      </c>
      <c r="C2" s="822" t="s">
        <v>8517</v>
      </c>
      <c r="D2" s="823"/>
      <c r="E2" s="824" t="s">
        <v>8518</v>
      </c>
      <c r="G2" s="407" t="s">
        <v>8519</v>
      </c>
      <c r="H2" s="407"/>
      <c r="I2" s="407"/>
      <c r="J2" s="407"/>
      <c r="K2" s="407"/>
    </row>
    <row r="3" spans="1:11" x14ac:dyDescent="0.3">
      <c r="A3" s="825"/>
      <c r="B3" s="826" t="s">
        <v>8520</v>
      </c>
      <c r="C3" s="827" t="s">
        <v>8517</v>
      </c>
      <c r="D3" s="390"/>
      <c r="E3" s="828" t="s">
        <v>8518</v>
      </c>
      <c r="G3" s="407" t="s">
        <v>8521</v>
      </c>
      <c r="H3" s="407"/>
      <c r="I3" s="407"/>
      <c r="J3" s="407"/>
      <c r="K3" s="407"/>
    </row>
    <row r="4" spans="1:11" ht="15" thickBot="1" x14ac:dyDescent="0.35">
      <c r="A4" s="829"/>
      <c r="B4" s="830" t="s">
        <v>8522</v>
      </c>
      <c r="C4" s="831" t="s">
        <v>8517</v>
      </c>
      <c r="D4" s="832"/>
      <c r="E4" s="833" t="s">
        <v>8518</v>
      </c>
      <c r="G4" s="407" t="s">
        <v>8523</v>
      </c>
      <c r="H4" s="407"/>
      <c r="I4" s="407"/>
      <c r="J4" s="407"/>
      <c r="K4" s="407"/>
    </row>
    <row r="5" spans="1:11" x14ac:dyDescent="0.3">
      <c r="A5" s="834" t="s">
        <v>8524</v>
      </c>
      <c r="B5" s="826" t="s">
        <v>8525</v>
      </c>
      <c r="C5" s="827" t="s">
        <v>8517</v>
      </c>
      <c r="D5" s="390"/>
      <c r="E5" s="835"/>
    </row>
    <row r="6" spans="1:11" x14ac:dyDescent="0.3">
      <c r="A6" s="825"/>
      <c r="B6" s="826" t="s">
        <v>8526</v>
      </c>
      <c r="C6" s="827" t="s">
        <v>8517</v>
      </c>
      <c r="D6" s="390"/>
      <c r="E6" s="835"/>
    </row>
    <row r="7" spans="1:11" x14ac:dyDescent="0.3">
      <c r="A7" s="825"/>
      <c r="B7" s="826" t="s">
        <v>8527</v>
      </c>
      <c r="C7" s="827" t="s">
        <v>8517</v>
      </c>
      <c r="D7" s="390"/>
      <c r="E7" s="835"/>
    </row>
    <row r="8" spans="1:11" ht="15" thickBot="1" x14ac:dyDescent="0.35">
      <c r="A8" s="825"/>
      <c r="B8" s="826" t="s">
        <v>8528</v>
      </c>
      <c r="C8" s="827" t="s">
        <v>8517</v>
      </c>
      <c r="D8" s="827" t="s">
        <v>8529</v>
      </c>
      <c r="E8" s="835"/>
    </row>
    <row r="9" spans="1:11" x14ac:dyDescent="0.3">
      <c r="A9" s="836" t="s">
        <v>8530</v>
      </c>
      <c r="B9" s="821" t="s">
        <v>8531</v>
      </c>
      <c r="C9" s="837" t="s">
        <v>8517</v>
      </c>
      <c r="D9" s="823"/>
      <c r="E9" s="838" t="s">
        <v>8532</v>
      </c>
    </row>
    <row r="10" spans="1:11" x14ac:dyDescent="0.3">
      <c r="A10" s="825"/>
      <c r="B10" s="826" t="s">
        <v>8533</v>
      </c>
      <c r="C10" s="252" t="s">
        <v>8534</v>
      </c>
      <c r="D10" s="390"/>
      <c r="E10" s="839" t="s">
        <v>8535</v>
      </c>
    </row>
    <row r="11" spans="1:11" x14ac:dyDescent="0.3">
      <c r="A11" s="825"/>
      <c r="B11" s="826" t="s">
        <v>8536</v>
      </c>
      <c r="C11" s="252" t="s">
        <v>8534</v>
      </c>
      <c r="D11" s="390"/>
      <c r="E11" s="839" t="s">
        <v>8535</v>
      </c>
    </row>
    <row r="12" spans="1:11" x14ac:dyDescent="0.3">
      <c r="A12" s="825"/>
      <c r="B12" s="826" t="s">
        <v>8537</v>
      </c>
      <c r="C12" s="252" t="s">
        <v>8517</v>
      </c>
      <c r="D12" s="390"/>
      <c r="E12" s="839" t="s">
        <v>8535</v>
      </c>
    </row>
    <row r="13" spans="1:11" x14ac:dyDescent="0.3">
      <c r="A13" s="825"/>
      <c r="B13" s="826" t="s">
        <v>8538</v>
      </c>
      <c r="C13" s="252" t="s">
        <v>8517</v>
      </c>
      <c r="D13" s="390"/>
      <c r="E13" s="839" t="s">
        <v>8535</v>
      </c>
    </row>
    <row r="14" spans="1:11" ht="15" thickBot="1" x14ac:dyDescent="0.35">
      <c r="A14" s="829"/>
      <c r="B14" s="830" t="s">
        <v>8539</v>
      </c>
      <c r="C14" s="840" t="s">
        <v>8517</v>
      </c>
      <c r="D14" s="832"/>
      <c r="E14" s="841" t="s">
        <v>8535</v>
      </c>
    </row>
    <row r="15" spans="1:11" ht="36.6" thickBot="1" x14ac:dyDescent="0.4">
      <c r="A15" s="815" t="s">
        <v>48</v>
      </c>
      <c r="B15" s="816" t="s">
        <v>8510</v>
      </c>
      <c r="C15" s="817" t="s">
        <v>8511</v>
      </c>
      <c r="D15" s="818" t="s">
        <v>8512</v>
      </c>
      <c r="E15" s="819" t="s">
        <v>8513</v>
      </c>
    </row>
    <row r="16" spans="1:11" x14ac:dyDescent="0.3">
      <c r="A16" s="834" t="s">
        <v>8540</v>
      </c>
      <c r="B16" s="259" t="s">
        <v>8541</v>
      </c>
      <c r="C16" s="252" t="s">
        <v>8517</v>
      </c>
      <c r="D16" s="252"/>
      <c r="E16" s="839" t="s">
        <v>8542</v>
      </c>
    </row>
    <row r="17" spans="1:5" x14ac:dyDescent="0.3">
      <c r="A17" s="825"/>
      <c r="B17" s="259" t="s">
        <v>8543</v>
      </c>
      <c r="C17" s="252" t="s">
        <v>8544</v>
      </c>
      <c r="D17" s="252"/>
      <c r="E17" s="839" t="s">
        <v>8542</v>
      </c>
    </row>
    <row r="18" spans="1:5" x14ac:dyDescent="0.3">
      <c r="A18" s="825"/>
      <c r="B18" s="259" t="s">
        <v>8545</v>
      </c>
      <c r="C18" s="252" t="s">
        <v>8517</v>
      </c>
      <c r="D18" s="252"/>
      <c r="E18" s="839" t="s">
        <v>8542</v>
      </c>
    </row>
    <row r="19" spans="1:5" x14ac:dyDescent="0.3">
      <c r="A19" s="825"/>
      <c r="B19" s="259" t="s">
        <v>8546</v>
      </c>
      <c r="C19" s="252" t="s">
        <v>8517</v>
      </c>
      <c r="D19" s="252"/>
      <c r="E19" s="839" t="s">
        <v>8542</v>
      </c>
    </row>
    <row r="20" spans="1:5" x14ac:dyDescent="0.3">
      <c r="A20" s="825"/>
      <c r="B20" s="259" t="s">
        <v>8547</v>
      </c>
      <c r="C20" s="252" t="s">
        <v>8517</v>
      </c>
      <c r="D20" s="252" t="s">
        <v>8548</v>
      </c>
      <c r="E20" s="839" t="s">
        <v>8549</v>
      </c>
    </row>
    <row r="21" spans="1:5" x14ac:dyDescent="0.3">
      <c r="A21" s="825"/>
      <c r="B21" s="259" t="s">
        <v>8550</v>
      </c>
      <c r="C21" s="252" t="s">
        <v>8517</v>
      </c>
      <c r="D21" s="252" t="s">
        <v>8548</v>
      </c>
      <c r="E21" s="839" t="s">
        <v>8549</v>
      </c>
    </row>
    <row r="22" spans="1:5" x14ac:dyDescent="0.3">
      <c r="A22" s="825"/>
      <c r="B22" s="259" t="s">
        <v>8551</v>
      </c>
      <c r="C22" s="252" t="s">
        <v>8517</v>
      </c>
      <c r="D22" s="252" t="s">
        <v>8552</v>
      </c>
      <c r="E22" s="839" t="s">
        <v>8553</v>
      </c>
    </row>
    <row r="23" spans="1:5" x14ac:dyDescent="0.3">
      <c r="A23" s="825"/>
      <c r="B23" s="259" t="s">
        <v>8554</v>
      </c>
      <c r="C23" s="252" t="s">
        <v>8555</v>
      </c>
      <c r="D23" s="252"/>
      <c r="E23" s="839" t="s">
        <v>8542</v>
      </c>
    </row>
    <row r="24" spans="1:5" x14ac:dyDescent="0.3">
      <c r="A24" s="825"/>
      <c r="B24" s="259" t="s">
        <v>8550</v>
      </c>
      <c r="C24" s="252" t="s">
        <v>8555</v>
      </c>
      <c r="D24" s="252"/>
      <c r="E24" s="839" t="s">
        <v>8542</v>
      </c>
    </row>
    <row r="25" spans="1:5" x14ac:dyDescent="0.3">
      <c r="A25" s="825"/>
      <c r="B25" s="259" t="s">
        <v>8556</v>
      </c>
      <c r="C25" s="252" t="s">
        <v>8517</v>
      </c>
      <c r="D25" s="252" t="s">
        <v>8557</v>
      </c>
      <c r="E25" s="839" t="s">
        <v>8558</v>
      </c>
    </row>
    <row r="26" spans="1:5" x14ac:dyDescent="0.3">
      <c r="A26" s="825"/>
      <c r="B26" s="259" t="s">
        <v>8550</v>
      </c>
      <c r="C26" s="252" t="s">
        <v>8517</v>
      </c>
      <c r="D26" s="252" t="s">
        <v>8557</v>
      </c>
      <c r="E26" s="839" t="s">
        <v>8558</v>
      </c>
    </row>
    <row r="27" spans="1:5" x14ac:dyDescent="0.3">
      <c r="A27" s="825"/>
      <c r="B27" s="259" t="s">
        <v>8559</v>
      </c>
      <c r="C27" s="252" t="s">
        <v>8560</v>
      </c>
      <c r="D27" s="252"/>
      <c r="E27" s="839" t="s">
        <v>8542</v>
      </c>
    </row>
    <row r="28" spans="1:5" x14ac:dyDescent="0.3">
      <c r="A28" s="825"/>
      <c r="B28" s="259" t="s">
        <v>8561</v>
      </c>
      <c r="C28" s="252" t="s">
        <v>8517</v>
      </c>
      <c r="D28" s="827">
        <v>13</v>
      </c>
      <c r="E28" s="839" t="s">
        <v>8542</v>
      </c>
    </row>
    <row r="29" spans="1:5" x14ac:dyDescent="0.3">
      <c r="A29" s="825"/>
      <c r="B29" s="259" t="s">
        <v>8550</v>
      </c>
      <c r="C29" s="252" t="s">
        <v>8517</v>
      </c>
      <c r="D29" s="827">
        <v>13</v>
      </c>
      <c r="E29" s="839" t="s">
        <v>8542</v>
      </c>
    </row>
    <row r="30" spans="1:5" x14ac:dyDescent="0.3">
      <c r="A30" s="825"/>
      <c r="B30" s="259" t="s">
        <v>8562</v>
      </c>
      <c r="C30" s="252" t="s">
        <v>8517</v>
      </c>
      <c r="D30" s="252"/>
      <c r="E30" s="839" t="s">
        <v>8542</v>
      </c>
    </row>
    <row r="31" spans="1:5" x14ac:dyDescent="0.3">
      <c r="A31" s="825"/>
      <c r="B31" s="259" t="s">
        <v>8550</v>
      </c>
      <c r="C31" s="252" t="s">
        <v>8517</v>
      </c>
      <c r="D31" s="252"/>
      <c r="E31" s="839" t="s">
        <v>8542</v>
      </c>
    </row>
    <row r="32" spans="1:5" x14ac:dyDescent="0.3">
      <c r="A32" s="825"/>
      <c r="B32" s="259" t="s">
        <v>8563</v>
      </c>
      <c r="C32" s="252" t="s">
        <v>8517</v>
      </c>
      <c r="D32" s="252" t="s">
        <v>8564</v>
      </c>
      <c r="E32" s="839" t="s">
        <v>8542</v>
      </c>
    </row>
    <row r="33" spans="1:7" x14ac:dyDescent="0.3">
      <c r="A33" s="825"/>
      <c r="B33" s="252" t="s">
        <v>8565</v>
      </c>
      <c r="C33" s="252" t="s">
        <v>8517</v>
      </c>
      <c r="D33" s="252" t="s">
        <v>8566</v>
      </c>
      <c r="E33" s="839"/>
      <c r="G33" s="842"/>
    </row>
    <row r="34" spans="1:7" ht="15" thickBot="1" x14ac:dyDescent="0.35">
      <c r="A34" s="825"/>
      <c r="B34" s="252" t="s">
        <v>8567</v>
      </c>
      <c r="C34" s="252" t="s">
        <v>8517</v>
      </c>
      <c r="D34" s="252" t="s">
        <v>8566</v>
      </c>
      <c r="E34" s="839"/>
      <c r="G34" s="842"/>
    </row>
    <row r="35" spans="1:7" ht="36.6" thickBot="1" x14ac:dyDescent="0.4">
      <c r="A35" s="815" t="s">
        <v>48</v>
      </c>
      <c r="B35" s="816" t="s">
        <v>8510</v>
      </c>
      <c r="C35" s="817" t="s">
        <v>8511</v>
      </c>
      <c r="D35" s="818" t="s">
        <v>8512</v>
      </c>
      <c r="E35" s="819" t="s">
        <v>8513</v>
      </c>
      <c r="G35" s="842"/>
    </row>
    <row r="36" spans="1:7" x14ac:dyDescent="0.3">
      <c r="A36" s="836" t="s">
        <v>8568</v>
      </c>
      <c r="B36" s="821" t="s">
        <v>8569</v>
      </c>
      <c r="C36" s="822" t="s">
        <v>8517</v>
      </c>
      <c r="D36" s="837" t="s">
        <v>8570</v>
      </c>
      <c r="E36" s="838"/>
    </row>
    <row r="37" spans="1:7" x14ac:dyDescent="0.3">
      <c r="A37" s="825"/>
      <c r="B37" s="826" t="s">
        <v>8571</v>
      </c>
      <c r="C37" s="827" t="s">
        <v>8517</v>
      </c>
      <c r="D37" s="252" t="s">
        <v>8570</v>
      </c>
      <c r="E37" s="835"/>
    </row>
    <row r="38" spans="1:7" x14ac:dyDescent="0.3">
      <c r="A38" s="825"/>
      <c r="B38" s="826" t="s">
        <v>8572</v>
      </c>
      <c r="C38" s="827" t="s">
        <v>8517</v>
      </c>
      <c r="D38" s="252" t="s">
        <v>8570</v>
      </c>
      <c r="E38" s="835"/>
    </row>
    <row r="39" spans="1:7" x14ac:dyDescent="0.3">
      <c r="A39" s="825"/>
      <c r="B39" s="826" t="s">
        <v>8573</v>
      </c>
      <c r="C39" s="827" t="s">
        <v>8517</v>
      </c>
      <c r="D39" s="252" t="s">
        <v>8570</v>
      </c>
      <c r="E39" s="835"/>
    </row>
    <row r="40" spans="1:7" ht="15" thickBot="1" x14ac:dyDescent="0.35">
      <c r="A40" s="829"/>
      <c r="B40" s="830" t="s">
        <v>8574</v>
      </c>
      <c r="C40" s="831" t="s">
        <v>8517</v>
      </c>
      <c r="D40" s="840" t="s">
        <v>8570</v>
      </c>
      <c r="E40" s="843"/>
    </row>
    <row r="41" spans="1:7" x14ac:dyDescent="0.3">
      <c r="A41" s="834" t="s">
        <v>8331</v>
      </c>
      <c r="B41" s="826" t="s">
        <v>8575</v>
      </c>
      <c r="C41" s="827" t="s">
        <v>8576</v>
      </c>
      <c r="D41" s="390"/>
      <c r="E41" s="835"/>
    </row>
    <row r="42" spans="1:7" x14ac:dyDescent="0.3">
      <c r="A42" s="825"/>
      <c r="B42" s="826" t="s">
        <v>8577</v>
      </c>
      <c r="C42" s="827" t="s">
        <v>8517</v>
      </c>
      <c r="D42" s="390"/>
      <c r="E42" s="835"/>
    </row>
    <row r="43" spans="1:7" ht="15" thickBot="1" x14ac:dyDescent="0.35">
      <c r="A43" s="829"/>
      <c r="B43" s="830" t="s">
        <v>8578</v>
      </c>
      <c r="C43" s="831" t="s">
        <v>8517</v>
      </c>
      <c r="D43" s="832"/>
      <c r="E43" s="843"/>
    </row>
    <row r="44" spans="1:7" x14ac:dyDescent="0.3">
      <c r="C44" s="389"/>
      <c r="D44" s="389"/>
      <c r="E44" s="389"/>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C000"/>
  </sheetPr>
  <dimension ref="A1:R34"/>
  <sheetViews>
    <sheetView topLeftCell="A7" workbookViewId="0">
      <selection activeCell="E16" sqref="E16"/>
    </sheetView>
  </sheetViews>
  <sheetFormatPr defaultRowHeight="14.4" x14ac:dyDescent="0.3"/>
  <cols>
    <col min="1" max="1" width="27" customWidth="1"/>
    <col min="2" max="2" width="4.44140625" bestFit="1" customWidth="1"/>
    <col min="3" max="3" width="10.44140625" bestFit="1" customWidth="1"/>
    <col min="4" max="4" width="4.5546875" bestFit="1" customWidth="1"/>
    <col min="5" max="5" width="29.6640625" bestFit="1" customWidth="1"/>
    <col min="6" max="6" width="4.44140625" bestFit="1" customWidth="1"/>
    <col min="7" max="7" width="29.109375" bestFit="1" customWidth="1"/>
    <col min="8" max="8" width="9.5546875" bestFit="1" customWidth="1"/>
    <col min="9" max="9" width="4.5546875" bestFit="1" customWidth="1"/>
    <col min="10" max="10" width="23.6640625" bestFit="1" customWidth="1"/>
    <col min="11" max="11" width="4.44140625" bestFit="1" customWidth="1"/>
    <col min="12" max="12" width="29.109375" bestFit="1" customWidth="1"/>
    <col min="13" max="13" width="12.33203125" bestFit="1" customWidth="1"/>
  </cols>
  <sheetData>
    <row r="1" spans="1:18" ht="16.2" thickBot="1" x14ac:dyDescent="0.35">
      <c r="A1" s="844" t="s">
        <v>8579</v>
      </c>
      <c r="B1" s="845"/>
      <c r="C1" s="845"/>
      <c r="D1" s="846"/>
      <c r="E1" s="846"/>
      <c r="F1" s="846"/>
      <c r="G1" s="846"/>
      <c r="H1" s="846"/>
      <c r="I1" s="846"/>
      <c r="J1" s="846"/>
      <c r="K1" s="846"/>
      <c r="L1" s="846"/>
      <c r="M1" s="846"/>
      <c r="O1" s="846" t="s">
        <v>8580</v>
      </c>
      <c r="P1">
        <v>2.15</v>
      </c>
      <c r="Q1" s="845"/>
      <c r="R1" s="845"/>
    </row>
    <row r="2" spans="1:18" ht="16.2" thickBot="1" x14ac:dyDescent="0.35">
      <c r="A2" s="918" t="s">
        <v>8581</v>
      </c>
      <c r="B2" s="919"/>
      <c r="C2" s="847" t="s">
        <v>8582</v>
      </c>
      <c r="D2" s="848"/>
      <c r="E2" s="848"/>
      <c r="F2" s="848"/>
      <c r="G2" s="849"/>
      <c r="H2" s="920" t="s">
        <v>8583</v>
      </c>
      <c r="I2" s="921"/>
      <c r="J2" s="921"/>
      <c r="K2" s="921"/>
      <c r="L2" s="922"/>
      <c r="M2" s="850"/>
      <c r="O2" s="846" t="s">
        <v>8584</v>
      </c>
      <c r="P2" t="s">
        <v>8585</v>
      </c>
      <c r="Q2" s="845"/>
      <c r="R2" s="851"/>
    </row>
    <row r="3" spans="1:18" ht="16.2" thickBot="1" x14ac:dyDescent="0.35">
      <c r="A3" s="852" t="s">
        <v>8586</v>
      </c>
      <c r="B3" s="853" t="s">
        <v>8587</v>
      </c>
      <c r="C3" s="854" t="s">
        <v>8586</v>
      </c>
      <c r="D3" s="854" t="s">
        <v>8588</v>
      </c>
      <c r="E3" s="848" t="s">
        <v>8589</v>
      </c>
      <c r="F3" s="855" t="s">
        <v>8587</v>
      </c>
      <c r="G3" s="849" t="s">
        <v>8590</v>
      </c>
      <c r="H3" s="854" t="s">
        <v>8586</v>
      </c>
      <c r="I3" s="854" t="s">
        <v>8588</v>
      </c>
      <c r="J3" s="848" t="s">
        <v>8589</v>
      </c>
      <c r="K3" s="855" t="s">
        <v>8587</v>
      </c>
      <c r="L3" s="849" t="s">
        <v>8590</v>
      </c>
      <c r="M3" s="856" t="s">
        <v>8591</v>
      </c>
      <c r="O3" s="845" t="s">
        <v>8592</v>
      </c>
      <c r="P3" s="845" t="s">
        <v>8582</v>
      </c>
      <c r="Q3" s="845" t="s">
        <v>8593</v>
      </c>
      <c r="R3" s="845" t="s">
        <v>8594</v>
      </c>
    </row>
    <row r="4" spans="1:18" ht="15.6" x14ac:dyDescent="0.3">
      <c r="A4" s="857" t="s">
        <v>8595</v>
      </c>
      <c r="B4" s="858">
        <v>3</v>
      </c>
      <c r="C4" s="859" t="s">
        <v>8595</v>
      </c>
      <c r="D4" s="860" t="s">
        <v>8596</v>
      </c>
      <c r="E4" s="859" t="s">
        <v>8597</v>
      </c>
      <c r="F4" s="861">
        <v>3</v>
      </c>
      <c r="G4" s="862" t="s">
        <v>8598</v>
      </c>
      <c r="H4" s="923" t="s">
        <v>8599</v>
      </c>
      <c r="I4" s="923"/>
      <c r="J4" s="923"/>
      <c r="K4" s="923"/>
      <c r="L4" s="862" t="s">
        <v>8600</v>
      </c>
      <c r="M4" s="863"/>
      <c r="O4" s="846" t="s">
        <v>8601</v>
      </c>
      <c r="P4">
        <v>1986</v>
      </c>
      <c r="Q4">
        <v>50</v>
      </c>
      <c r="R4">
        <v>1007</v>
      </c>
    </row>
    <row r="5" spans="1:18" ht="15.6" x14ac:dyDescent="0.3">
      <c r="A5" s="864" t="s">
        <v>8595</v>
      </c>
      <c r="B5" s="865">
        <v>3</v>
      </c>
      <c r="C5" s="866" t="s">
        <v>8600</v>
      </c>
      <c r="D5" s="867" t="s">
        <v>8596</v>
      </c>
      <c r="E5" s="868" t="s">
        <v>8597</v>
      </c>
      <c r="F5" s="869">
        <v>3</v>
      </c>
      <c r="G5" s="870" t="s">
        <v>8598</v>
      </c>
      <c r="H5" s="868"/>
      <c r="I5" s="868"/>
      <c r="J5" s="868"/>
      <c r="K5" s="869"/>
      <c r="L5" s="870"/>
      <c r="M5" s="863"/>
      <c r="O5" s="846" t="s">
        <v>8602</v>
      </c>
      <c r="P5">
        <v>3212</v>
      </c>
    </row>
    <row r="6" spans="1:18" ht="15.6" x14ac:dyDescent="0.3">
      <c r="A6" s="871" t="s">
        <v>8603</v>
      </c>
      <c r="B6" s="865" t="s">
        <v>8604</v>
      </c>
      <c r="C6" s="872" t="s">
        <v>8603</v>
      </c>
      <c r="D6" s="873" t="s">
        <v>8596</v>
      </c>
      <c r="E6" s="874" t="s">
        <v>8597</v>
      </c>
      <c r="F6" s="875" t="s">
        <v>8604</v>
      </c>
      <c r="G6" s="876" t="s">
        <v>8598</v>
      </c>
      <c r="H6" s="917" t="s">
        <v>8599</v>
      </c>
      <c r="I6" s="917"/>
      <c r="J6" s="917"/>
      <c r="K6" s="917"/>
      <c r="L6" s="876" t="s">
        <v>8600</v>
      </c>
      <c r="M6" s="863"/>
      <c r="O6" s="846" t="s">
        <v>8605</v>
      </c>
      <c r="P6">
        <v>938</v>
      </c>
      <c r="Q6">
        <v>40</v>
      </c>
      <c r="R6">
        <v>933</v>
      </c>
    </row>
    <row r="7" spans="1:18" ht="15.6" x14ac:dyDescent="0.3">
      <c r="A7" s="877" t="s">
        <v>8606</v>
      </c>
      <c r="B7" s="865" t="s">
        <v>8604</v>
      </c>
      <c r="C7" s="872" t="s">
        <v>8606</v>
      </c>
      <c r="D7" s="873" t="s">
        <v>8596</v>
      </c>
      <c r="E7" s="874" t="s">
        <v>8607</v>
      </c>
      <c r="F7" s="875" t="s">
        <v>8604</v>
      </c>
      <c r="G7" s="878" t="s">
        <v>8598</v>
      </c>
      <c r="H7" s="917" t="s">
        <v>8599</v>
      </c>
      <c r="I7" s="917"/>
      <c r="J7" s="917"/>
      <c r="K7" s="917"/>
      <c r="L7" s="876" t="s">
        <v>8600</v>
      </c>
      <c r="M7" s="863"/>
      <c r="O7" s="846" t="s">
        <v>8608</v>
      </c>
      <c r="P7">
        <v>10830</v>
      </c>
      <c r="Q7">
        <v>995</v>
      </c>
      <c r="R7">
        <v>10785</v>
      </c>
    </row>
    <row r="8" spans="1:18" ht="15.6" x14ac:dyDescent="0.3">
      <c r="A8" s="877" t="s">
        <v>8609</v>
      </c>
      <c r="B8" s="865" t="s">
        <v>8604</v>
      </c>
      <c r="C8" s="872" t="s">
        <v>8609</v>
      </c>
      <c r="D8" s="873" t="s">
        <v>8596</v>
      </c>
      <c r="E8" s="874" t="s">
        <v>8607</v>
      </c>
      <c r="F8" s="875" t="s">
        <v>8604</v>
      </c>
      <c r="G8" s="878" t="s">
        <v>8598</v>
      </c>
      <c r="H8" s="917" t="s">
        <v>8599</v>
      </c>
      <c r="I8" s="917"/>
      <c r="J8" s="917"/>
      <c r="K8" s="917"/>
      <c r="L8" s="876" t="s">
        <v>8600</v>
      </c>
      <c r="M8" s="863"/>
      <c r="O8" s="846" t="s">
        <v>8610</v>
      </c>
      <c r="P8">
        <v>953</v>
      </c>
      <c r="Q8">
        <v>118</v>
      </c>
      <c r="R8">
        <v>949</v>
      </c>
    </row>
    <row r="9" spans="1:18" ht="15.6" x14ac:dyDescent="0.3">
      <c r="A9" s="864" t="s">
        <v>8611</v>
      </c>
      <c r="B9" s="865" t="s">
        <v>8604</v>
      </c>
      <c r="C9" s="866" t="s">
        <v>8600</v>
      </c>
      <c r="D9" s="867" t="s">
        <v>8596</v>
      </c>
      <c r="E9" s="868" t="s">
        <v>8607</v>
      </c>
      <c r="F9" s="869" t="s">
        <v>8604</v>
      </c>
      <c r="G9" s="870" t="s">
        <v>8598</v>
      </c>
      <c r="H9" s="868"/>
      <c r="I9" s="868"/>
      <c r="J9" s="868"/>
      <c r="K9" s="869"/>
      <c r="L9" s="870"/>
      <c r="M9" s="863"/>
      <c r="O9" s="846" t="s">
        <v>8612</v>
      </c>
      <c r="P9">
        <v>11788</v>
      </c>
    </row>
    <row r="10" spans="1:18" ht="15.6" x14ac:dyDescent="0.3">
      <c r="A10" s="877" t="s">
        <v>8516</v>
      </c>
      <c r="B10" s="865" t="s">
        <v>8604</v>
      </c>
      <c r="C10" s="872" t="s">
        <v>8516</v>
      </c>
      <c r="D10" s="873" t="s">
        <v>8596</v>
      </c>
      <c r="E10" s="874" t="s">
        <v>8607</v>
      </c>
      <c r="F10" s="875" t="s">
        <v>8604</v>
      </c>
      <c r="G10" s="878" t="s">
        <v>8598</v>
      </c>
      <c r="H10" s="917" t="s">
        <v>8599</v>
      </c>
      <c r="I10" s="917"/>
      <c r="J10" s="917"/>
      <c r="K10" s="917"/>
      <c r="L10" s="876" t="s">
        <v>8600</v>
      </c>
      <c r="M10" s="863"/>
      <c r="O10" s="846" t="s">
        <v>8613</v>
      </c>
      <c r="P10">
        <v>2930</v>
      </c>
      <c r="Q10">
        <v>27</v>
      </c>
      <c r="R10">
        <v>2929</v>
      </c>
    </row>
    <row r="11" spans="1:18" ht="15.6" x14ac:dyDescent="0.3">
      <c r="A11" s="877" t="s">
        <v>8614</v>
      </c>
      <c r="B11" s="865">
        <v>3</v>
      </c>
      <c r="C11" s="872" t="s">
        <v>8614</v>
      </c>
      <c r="D11" s="873" t="s">
        <v>8596</v>
      </c>
      <c r="E11" s="874" t="s">
        <v>8615</v>
      </c>
      <c r="F11" s="875" t="s">
        <v>8616</v>
      </c>
      <c r="G11" s="878" t="s">
        <v>8598</v>
      </c>
      <c r="H11" s="917" t="s">
        <v>8599</v>
      </c>
      <c r="I11" s="917"/>
      <c r="J11" s="917"/>
      <c r="K11" s="917"/>
      <c r="L11" s="876" t="s">
        <v>8600</v>
      </c>
      <c r="M11" s="863"/>
      <c r="O11" s="846" t="s">
        <v>8617</v>
      </c>
      <c r="P11">
        <v>3337</v>
      </c>
      <c r="Q11">
        <v>150</v>
      </c>
      <c r="R11">
        <v>3267</v>
      </c>
    </row>
    <row r="12" spans="1:18" ht="15.6" x14ac:dyDescent="0.3">
      <c r="A12" s="877" t="s">
        <v>8618</v>
      </c>
      <c r="B12" s="865">
        <v>3</v>
      </c>
      <c r="C12" s="872" t="s">
        <v>8618</v>
      </c>
      <c r="D12" s="873" t="s">
        <v>8596</v>
      </c>
      <c r="E12" s="874" t="s">
        <v>8615</v>
      </c>
      <c r="F12" s="875" t="s">
        <v>8616</v>
      </c>
      <c r="G12" s="878" t="s">
        <v>8598</v>
      </c>
      <c r="H12" s="917" t="s">
        <v>8599</v>
      </c>
      <c r="I12" s="917"/>
      <c r="J12" s="917"/>
      <c r="K12" s="917"/>
      <c r="L12" s="876" t="s">
        <v>8600</v>
      </c>
      <c r="M12" s="863"/>
      <c r="O12" s="846" t="s">
        <v>8619</v>
      </c>
      <c r="P12">
        <v>746</v>
      </c>
      <c r="Q12">
        <v>0</v>
      </c>
      <c r="R12">
        <v>733</v>
      </c>
    </row>
    <row r="13" spans="1:18" ht="15.6" x14ac:dyDescent="0.3">
      <c r="A13" s="877" t="s">
        <v>8620</v>
      </c>
      <c r="B13" s="865">
        <v>3</v>
      </c>
      <c r="C13" s="872" t="s">
        <v>8620</v>
      </c>
      <c r="D13" s="873" t="s">
        <v>8596</v>
      </c>
      <c r="E13" s="874" t="s">
        <v>8615</v>
      </c>
      <c r="F13" s="875" t="s">
        <v>8616</v>
      </c>
      <c r="G13" s="878" t="s">
        <v>8598</v>
      </c>
      <c r="H13" s="917" t="s">
        <v>8599</v>
      </c>
      <c r="I13" s="917"/>
      <c r="J13" s="917"/>
      <c r="K13" s="917"/>
      <c r="L13" s="876" t="s">
        <v>8600</v>
      </c>
      <c r="M13" s="863"/>
      <c r="O13" s="846" t="s">
        <v>8621</v>
      </c>
      <c r="P13">
        <v>491</v>
      </c>
      <c r="Q13">
        <v>19</v>
      </c>
      <c r="R13">
        <v>491</v>
      </c>
    </row>
    <row r="14" spans="1:18" ht="15.6" x14ac:dyDescent="0.3">
      <c r="A14" s="877" t="s">
        <v>8622</v>
      </c>
      <c r="B14" s="865">
        <v>3</v>
      </c>
      <c r="C14" s="872" t="s">
        <v>8622</v>
      </c>
      <c r="D14" s="873" t="s">
        <v>8596</v>
      </c>
      <c r="E14" s="874" t="s">
        <v>8623</v>
      </c>
      <c r="F14" s="875" t="s">
        <v>8616</v>
      </c>
      <c r="G14" s="878" t="s">
        <v>8598</v>
      </c>
      <c r="H14" s="874" t="s">
        <v>8622</v>
      </c>
      <c r="I14" s="879" t="s">
        <v>8596</v>
      </c>
      <c r="J14" s="880" t="s">
        <v>8623</v>
      </c>
      <c r="K14" s="875" t="s">
        <v>8616</v>
      </c>
      <c r="L14" s="876" t="s">
        <v>8624</v>
      </c>
      <c r="M14" s="863"/>
      <c r="O14" s="846" t="s">
        <v>8625</v>
      </c>
      <c r="P14">
        <v>77</v>
      </c>
      <c r="Q14">
        <v>6</v>
      </c>
      <c r="R14">
        <v>77</v>
      </c>
    </row>
    <row r="15" spans="1:18" ht="15.6" x14ac:dyDescent="0.3">
      <c r="A15" s="864" t="s">
        <v>8626</v>
      </c>
      <c r="B15" s="865">
        <v>3</v>
      </c>
      <c r="C15" s="866" t="s">
        <v>8600</v>
      </c>
      <c r="D15" s="867" t="s">
        <v>8596</v>
      </c>
      <c r="E15" s="868" t="s">
        <v>8627</v>
      </c>
      <c r="F15" s="869" t="s">
        <v>8616</v>
      </c>
      <c r="G15" s="870" t="s">
        <v>8628</v>
      </c>
      <c r="H15" s="868"/>
      <c r="I15" s="868"/>
      <c r="J15" s="868"/>
      <c r="K15" s="869"/>
      <c r="L15" s="870"/>
      <c r="M15" s="863"/>
      <c r="O15" s="846" t="s">
        <v>8629</v>
      </c>
      <c r="P15">
        <v>4727</v>
      </c>
    </row>
    <row r="16" spans="1:18" ht="15.6" x14ac:dyDescent="0.3">
      <c r="A16" s="871" t="s">
        <v>8630</v>
      </c>
      <c r="B16" s="865">
        <v>3</v>
      </c>
      <c r="C16" s="872" t="s">
        <v>8630</v>
      </c>
      <c r="D16" s="873" t="s">
        <v>8596</v>
      </c>
      <c r="E16" s="880" t="s">
        <v>8631</v>
      </c>
      <c r="F16" s="875">
        <v>3</v>
      </c>
      <c r="G16" s="878" t="s">
        <v>8632</v>
      </c>
      <c r="H16" s="872" t="s">
        <v>8630</v>
      </c>
      <c r="I16" s="873" t="s">
        <v>8596</v>
      </c>
      <c r="J16" s="880" t="s">
        <v>8633</v>
      </c>
      <c r="K16" s="875">
        <v>3</v>
      </c>
      <c r="L16" s="878" t="s">
        <v>8632</v>
      </c>
      <c r="M16" s="863" t="s">
        <v>8634</v>
      </c>
      <c r="O16" s="846" t="s">
        <v>8635</v>
      </c>
      <c r="P16">
        <v>5091</v>
      </c>
      <c r="Q16">
        <v>198</v>
      </c>
      <c r="R16">
        <v>5069</v>
      </c>
    </row>
    <row r="17" spans="1:18" ht="15.6" x14ac:dyDescent="0.3">
      <c r="A17" s="871" t="s">
        <v>8636</v>
      </c>
      <c r="B17" s="865">
        <v>3</v>
      </c>
      <c r="C17" s="881" t="s">
        <v>8636</v>
      </c>
      <c r="D17" s="873" t="s">
        <v>8596</v>
      </c>
      <c r="E17" s="880" t="s">
        <v>8631</v>
      </c>
      <c r="F17" s="875">
        <v>3</v>
      </c>
      <c r="G17" s="878" t="s">
        <v>8632</v>
      </c>
      <c r="H17" s="874" t="s">
        <v>8636</v>
      </c>
      <c r="I17" s="873" t="s">
        <v>8596</v>
      </c>
      <c r="J17" s="880" t="s">
        <v>8633</v>
      </c>
      <c r="K17" s="875">
        <v>3</v>
      </c>
      <c r="L17" s="878" t="s">
        <v>8632</v>
      </c>
      <c r="M17" s="863"/>
      <c r="O17" s="846" t="s">
        <v>8637</v>
      </c>
      <c r="P17">
        <v>0</v>
      </c>
      <c r="Q17">
        <v>0</v>
      </c>
      <c r="R17">
        <v>0</v>
      </c>
    </row>
    <row r="18" spans="1:18" ht="15.6" x14ac:dyDescent="0.3">
      <c r="A18" s="881" t="s">
        <v>8638</v>
      </c>
      <c r="B18" s="865">
        <v>3</v>
      </c>
      <c r="C18" s="881" t="s">
        <v>8638</v>
      </c>
      <c r="D18" s="873" t="s">
        <v>8596</v>
      </c>
      <c r="E18" s="880" t="s">
        <v>8631</v>
      </c>
      <c r="F18" s="875">
        <v>3</v>
      </c>
      <c r="G18" s="878" t="s">
        <v>8632</v>
      </c>
      <c r="H18" s="874" t="s">
        <v>8638</v>
      </c>
      <c r="I18" s="873" t="s">
        <v>8596</v>
      </c>
      <c r="J18" s="880" t="s">
        <v>8633</v>
      </c>
      <c r="K18" s="875">
        <v>3</v>
      </c>
      <c r="L18" s="878" t="s">
        <v>8632</v>
      </c>
      <c r="M18" s="863" t="s">
        <v>8639</v>
      </c>
      <c r="O18" s="846" t="s">
        <v>8640</v>
      </c>
      <c r="P18">
        <v>2453</v>
      </c>
      <c r="Q18">
        <v>55</v>
      </c>
      <c r="R18">
        <v>2444</v>
      </c>
    </row>
    <row r="19" spans="1:18" ht="15.6" x14ac:dyDescent="0.3">
      <c r="A19" s="881" t="s">
        <v>8641</v>
      </c>
      <c r="B19" s="865">
        <v>3</v>
      </c>
      <c r="C19" s="881" t="s">
        <v>8641</v>
      </c>
      <c r="D19" s="873" t="s">
        <v>8596</v>
      </c>
      <c r="E19" s="880" t="s">
        <v>8631</v>
      </c>
      <c r="F19" s="875">
        <v>3</v>
      </c>
      <c r="G19" s="878" t="s">
        <v>8632</v>
      </c>
      <c r="H19" s="874" t="s">
        <v>8641</v>
      </c>
      <c r="I19" s="873" t="s">
        <v>8596</v>
      </c>
      <c r="J19" s="880" t="s">
        <v>8633</v>
      </c>
      <c r="K19" s="875">
        <v>3</v>
      </c>
      <c r="L19" s="878" t="s">
        <v>8632</v>
      </c>
      <c r="M19" s="863" t="s">
        <v>8639</v>
      </c>
      <c r="O19" s="846" t="s">
        <v>8642</v>
      </c>
      <c r="P19">
        <v>15</v>
      </c>
      <c r="Q19">
        <v>0</v>
      </c>
      <c r="R19">
        <v>15</v>
      </c>
    </row>
    <row r="20" spans="1:18" ht="15.6" x14ac:dyDescent="0.3">
      <c r="A20" s="882"/>
      <c r="B20" s="883"/>
      <c r="C20" s="884"/>
      <c r="D20" s="885"/>
      <c r="E20" s="886"/>
      <c r="F20" s="887"/>
      <c r="G20" s="888"/>
      <c r="H20" s="889"/>
      <c r="I20" s="889"/>
      <c r="J20" s="889"/>
      <c r="K20" s="890"/>
      <c r="L20" s="888"/>
      <c r="M20" s="863"/>
      <c r="O20" s="846"/>
    </row>
    <row r="21" spans="1:18" ht="15.6" x14ac:dyDescent="0.3">
      <c r="A21" s="891"/>
      <c r="B21" s="883"/>
      <c r="C21" s="892"/>
      <c r="D21" s="893"/>
      <c r="E21" s="889"/>
      <c r="F21" s="890"/>
      <c r="G21" s="888"/>
      <c r="H21" s="889"/>
      <c r="I21" s="889"/>
      <c r="J21" s="889"/>
      <c r="K21" s="890"/>
      <c r="L21" s="888"/>
      <c r="M21" s="863"/>
      <c r="O21" s="846"/>
    </row>
    <row r="22" spans="1:18" ht="15.6" x14ac:dyDescent="0.3">
      <c r="A22" s="891"/>
      <c r="B22" s="883"/>
      <c r="C22" s="892"/>
      <c r="D22" s="893"/>
      <c r="E22" s="889"/>
      <c r="F22" s="890"/>
      <c r="G22" s="888"/>
      <c r="H22" s="889"/>
      <c r="I22" s="889"/>
      <c r="J22" s="889"/>
      <c r="K22" s="890"/>
      <c r="L22" s="888"/>
      <c r="M22" s="863"/>
      <c r="O22" s="846"/>
    </row>
    <row r="23" spans="1:18" ht="15.6" x14ac:dyDescent="0.3">
      <c r="A23" s="894"/>
      <c r="B23" s="895"/>
      <c r="C23" s="896"/>
      <c r="D23" s="897"/>
      <c r="E23" s="898"/>
      <c r="F23" s="899"/>
      <c r="G23" s="900"/>
      <c r="H23" s="898"/>
      <c r="I23" s="898"/>
      <c r="J23" s="898"/>
      <c r="K23" s="899"/>
      <c r="L23" s="900"/>
      <c r="M23" s="863"/>
      <c r="O23" s="846"/>
    </row>
    <row r="24" spans="1:18" ht="15.6" x14ac:dyDescent="0.3">
      <c r="A24" s="864" t="s">
        <v>8643</v>
      </c>
      <c r="B24" s="901">
        <v>3</v>
      </c>
      <c r="C24" s="866" t="s">
        <v>8600</v>
      </c>
      <c r="D24" s="867" t="s">
        <v>8596</v>
      </c>
      <c r="E24" s="868" t="s">
        <v>8631</v>
      </c>
      <c r="F24" s="869">
        <v>3</v>
      </c>
      <c r="G24" s="870" t="s">
        <v>8632</v>
      </c>
      <c r="H24" s="868"/>
      <c r="I24" s="868"/>
      <c r="J24" s="868"/>
      <c r="K24" s="869"/>
      <c r="L24" s="870"/>
      <c r="M24" s="863"/>
      <c r="O24" s="846" t="s">
        <v>8644</v>
      </c>
      <c r="P24" s="902">
        <v>7645</v>
      </c>
    </row>
    <row r="25" spans="1:18" ht="15.6" x14ac:dyDescent="0.3">
      <c r="A25" s="871" t="s">
        <v>8645</v>
      </c>
      <c r="B25" s="865" t="s">
        <v>8604</v>
      </c>
      <c r="C25" s="914" t="s">
        <v>8599</v>
      </c>
      <c r="D25" s="915"/>
      <c r="E25" s="915"/>
      <c r="F25" s="915"/>
      <c r="G25" s="903"/>
      <c r="H25" s="916" t="s">
        <v>8599</v>
      </c>
      <c r="I25" s="916"/>
      <c r="J25" s="916"/>
      <c r="K25" s="916"/>
      <c r="L25" s="876" t="s">
        <v>8600</v>
      </c>
      <c r="M25" s="863"/>
      <c r="O25" s="846" t="s">
        <v>8646</v>
      </c>
      <c r="P25" s="904">
        <v>1592</v>
      </c>
      <c r="Q25">
        <v>232</v>
      </c>
      <c r="R25">
        <v>1592</v>
      </c>
    </row>
    <row r="26" spans="1:18" ht="15.6" x14ac:dyDescent="0.3">
      <c r="A26" s="871" t="s">
        <v>8647</v>
      </c>
      <c r="B26" s="865">
        <v>3</v>
      </c>
      <c r="C26" s="872" t="s">
        <v>8647</v>
      </c>
      <c r="D26" s="873" t="s">
        <v>8596</v>
      </c>
      <c r="E26" s="874" t="s">
        <v>8648</v>
      </c>
      <c r="F26" s="875">
        <v>3</v>
      </c>
      <c r="G26" s="878" t="s">
        <v>8598</v>
      </c>
      <c r="H26" s="916" t="s">
        <v>8599</v>
      </c>
      <c r="I26" s="916"/>
      <c r="J26" s="916"/>
      <c r="K26" s="916"/>
      <c r="L26" s="876" t="s">
        <v>8600</v>
      </c>
      <c r="M26" s="863" t="s">
        <v>8649</v>
      </c>
      <c r="O26" s="846" t="s">
        <v>8650</v>
      </c>
      <c r="P26">
        <v>2987</v>
      </c>
      <c r="Q26">
        <v>288</v>
      </c>
      <c r="R26">
        <v>2696</v>
      </c>
    </row>
    <row r="27" spans="1:18" ht="15.6" x14ac:dyDescent="0.3">
      <c r="A27" s="871" t="s">
        <v>8651</v>
      </c>
      <c r="B27" s="865">
        <v>3</v>
      </c>
      <c r="C27" s="872" t="s">
        <v>8647</v>
      </c>
      <c r="D27" s="873" t="s">
        <v>8596</v>
      </c>
      <c r="E27" s="874" t="s">
        <v>8648</v>
      </c>
      <c r="F27" s="875">
        <v>3</v>
      </c>
      <c r="G27" s="878" t="s">
        <v>8598</v>
      </c>
      <c r="H27" s="916" t="s">
        <v>8599</v>
      </c>
      <c r="I27" s="916"/>
      <c r="J27" s="916"/>
      <c r="K27" s="916"/>
      <c r="L27" s="876" t="s">
        <v>8600</v>
      </c>
      <c r="M27" s="863" t="s">
        <v>8649</v>
      </c>
      <c r="O27" s="846" t="s">
        <v>8652</v>
      </c>
      <c r="P27">
        <v>1</v>
      </c>
      <c r="Q27">
        <v>0</v>
      </c>
      <c r="R27">
        <v>1</v>
      </c>
    </row>
    <row r="28" spans="1:18" ht="15.6" x14ac:dyDescent="0.3">
      <c r="A28" s="864" t="s">
        <v>8653</v>
      </c>
      <c r="B28" s="901">
        <v>3</v>
      </c>
      <c r="C28" s="866" t="s">
        <v>8600</v>
      </c>
      <c r="D28" s="867" t="s">
        <v>8596</v>
      </c>
      <c r="E28" s="868" t="s">
        <v>8648</v>
      </c>
      <c r="F28" s="869">
        <v>3</v>
      </c>
      <c r="G28" s="870" t="s">
        <v>8598</v>
      </c>
      <c r="H28" s="868"/>
      <c r="I28" s="868"/>
      <c r="J28" s="868"/>
      <c r="K28" s="869"/>
      <c r="L28" s="870"/>
      <c r="M28" s="863" t="s">
        <v>8649</v>
      </c>
      <c r="O28" s="846" t="s">
        <v>8654</v>
      </c>
      <c r="P28">
        <v>3144</v>
      </c>
    </row>
    <row r="29" spans="1:18" ht="15.6" x14ac:dyDescent="0.3">
      <c r="A29" s="871" t="s">
        <v>8331</v>
      </c>
      <c r="B29" s="865">
        <v>3</v>
      </c>
      <c r="C29" s="914" t="s">
        <v>8599</v>
      </c>
      <c r="D29" s="915"/>
      <c r="E29" s="915"/>
      <c r="F29" s="915"/>
      <c r="G29" s="903"/>
      <c r="H29" s="916" t="s">
        <v>8599</v>
      </c>
      <c r="I29" s="916"/>
      <c r="J29" s="916"/>
      <c r="K29" s="916"/>
      <c r="L29" s="876" t="s">
        <v>8600</v>
      </c>
      <c r="M29" s="863" t="s">
        <v>8655</v>
      </c>
      <c r="O29" s="846" t="s">
        <v>8656</v>
      </c>
      <c r="P29">
        <v>4701</v>
      </c>
      <c r="Q29">
        <v>230</v>
      </c>
      <c r="R29">
        <v>4701</v>
      </c>
    </row>
    <row r="30" spans="1:18" ht="15.6" x14ac:dyDescent="0.3">
      <c r="A30" s="871" t="s">
        <v>8657</v>
      </c>
      <c r="B30" s="865" t="s">
        <v>8658</v>
      </c>
      <c r="C30" s="914" t="s">
        <v>8599</v>
      </c>
      <c r="D30" s="915"/>
      <c r="E30" s="915"/>
      <c r="F30" s="915"/>
      <c r="G30" s="905"/>
      <c r="H30" s="917" t="s">
        <v>8599</v>
      </c>
      <c r="I30" s="917"/>
      <c r="J30" s="917"/>
      <c r="K30" s="917"/>
      <c r="L30" s="876" t="s">
        <v>8600</v>
      </c>
      <c r="M30" s="863"/>
      <c r="O30" s="906" t="s">
        <v>8659</v>
      </c>
      <c r="P30" s="904">
        <v>207</v>
      </c>
      <c r="Q30">
        <v>55</v>
      </c>
      <c r="R30">
        <v>207</v>
      </c>
    </row>
    <row r="31" spans="1:18" ht="16.2" thickBot="1" x14ac:dyDescent="0.35">
      <c r="A31" s="907" t="s">
        <v>8578</v>
      </c>
      <c r="B31" s="908">
        <v>3</v>
      </c>
      <c r="C31" s="914" t="s">
        <v>8599</v>
      </c>
      <c r="D31" s="915"/>
      <c r="E31" s="915"/>
      <c r="F31" s="915"/>
      <c r="G31" s="903"/>
      <c r="H31" s="916" t="s">
        <v>8599</v>
      </c>
      <c r="I31" s="916"/>
      <c r="J31" s="916"/>
      <c r="K31" s="916"/>
      <c r="L31" s="876" t="s">
        <v>8600</v>
      </c>
      <c r="M31" s="856"/>
      <c r="O31" s="846" t="s">
        <v>8578</v>
      </c>
      <c r="P31">
        <v>2682</v>
      </c>
      <c r="Q31">
        <v>22</v>
      </c>
      <c r="R31">
        <v>2682</v>
      </c>
    </row>
    <row r="32" spans="1:18" ht="15.6" x14ac:dyDescent="0.3">
      <c r="O32" s="845"/>
      <c r="P32" s="909"/>
      <c r="Q32" s="910"/>
      <c r="R32" s="910"/>
    </row>
    <row r="33" spans="15:18" ht="15.6" x14ac:dyDescent="0.3">
      <c r="O33" s="845"/>
      <c r="P33" s="909"/>
      <c r="Q33" s="910"/>
      <c r="R33" s="910"/>
    </row>
    <row r="34" spans="15:18" ht="15.6" x14ac:dyDescent="0.3">
      <c r="O34" s="845"/>
      <c r="P34" s="909"/>
      <c r="Q34" s="910"/>
      <c r="R34" s="910"/>
    </row>
  </sheetData>
  <mergeCells count="20">
    <mergeCell ref="H8:K8"/>
    <mergeCell ref="A2:B2"/>
    <mergeCell ref="H2:L2"/>
    <mergeCell ref="H4:K4"/>
    <mergeCell ref="H6:K6"/>
    <mergeCell ref="H7:K7"/>
    <mergeCell ref="H10:K10"/>
    <mergeCell ref="H11:K11"/>
    <mergeCell ref="H12:K12"/>
    <mergeCell ref="H13:K13"/>
    <mergeCell ref="C25:F25"/>
    <mergeCell ref="H25:K25"/>
    <mergeCell ref="C31:F31"/>
    <mergeCell ref="H31:K31"/>
    <mergeCell ref="H26:K26"/>
    <mergeCell ref="H27:K27"/>
    <mergeCell ref="C29:F29"/>
    <mergeCell ref="H29:K29"/>
    <mergeCell ref="C30:F30"/>
    <mergeCell ref="H30:K30"/>
  </mergeCells>
  <pageMargins left="0.7" right="0.7" top="0.75" bottom="0.75" header="0.3" footer="0.3"/>
  <legacy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E74"/>
  <sheetViews>
    <sheetView topLeftCell="A46" workbookViewId="0">
      <selection activeCell="J55" sqref="J55"/>
    </sheetView>
  </sheetViews>
  <sheetFormatPr defaultRowHeight="14.4" x14ac:dyDescent="0.3"/>
  <sheetData>
    <row r="1" spans="1:5" x14ac:dyDescent="0.3">
      <c r="A1" s="911" t="s">
        <v>1538</v>
      </c>
      <c r="B1" s="911" t="s">
        <v>8682</v>
      </c>
      <c r="C1" s="911" t="s">
        <v>8683</v>
      </c>
      <c r="D1" s="911" t="s">
        <v>8684</v>
      </c>
      <c r="E1" s="911" t="s">
        <v>8685</v>
      </c>
    </row>
    <row r="2" spans="1:5" x14ac:dyDescent="0.3">
      <c r="A2" s="912" t="s">
        <v>1547</v>
      </c>
      <c r="B2" s="913">
        <v>1</v>
      </c>
      <c r="C2" s="913">
        <v>1</v>
      </c>
      <c r="D2" s="912" t="s">
        <v>8686</v>
      </c>
      <c r="E2" s="912" t="s">
        <v>8687</v>
      </c>
    </row>
    <row r="3" spans="1:5" x14ac:dyDescent="0.3">
      <c r="A3" s="912" t="s">
        <v>1547</v>
      </c>
      <c r="B3" s="913">
        <v>1</v>
      </c>
      <c r="C3" s="913">
        <v>2</v>
      </c>
      <c r="D3" s="912" t="s">
        <v>8688</v>
      </c>
      <c r="E3" s="912" t="s">
        <v>8689</v>
      </c>
    </row>
    <row r="4" spans="1:5" x14ac:dyDescent="0.3">
      <c r="A4" s="912" t="s">
        <v>1547</v>
      </c>
      <c r="B4" s="913">
        <v>1</v>
      </c>
      <c r="C4" s="913">
        <v>3</v>
      </c>
      <c r="D4" s="912" t="s">
        <v>8690</v>
      </c>
      <c r="E4" s="912" t="s">
        <v>8691</v>
      </c>
    </row>
    <row r="5" spans="1:5" x14ac:dyDescent="0.3">
      <c r="A5" s="912" t="s">
        <v>1547</v>
      </c>
      <c r="B5" s="913">
        <v>1</v>
      </c>
      <c r="C5" s="913">
        <v>4</v>
      </c>
      <c r="D5" s="912" t="s">
        <v>8692</v>
      </c>
      <c r="E5" s="912" t="s">
        <v>8693</v>
      </c>
    </row>
    <row r="6" spans="1:5" x14ac:dyDescent="0.3">
      <c r="A6" s="912" t="s">
        <v>1547</v>
      </c>
      <c r="B6" s="913">
        <v>1</v>
      </c>
      <c r="C6" s="913">
        <v>5</v>
      </c>
      <c r="D6" s="912" t="s">
        <v>8694</v>
      </c>
      <c r="E6" s="912" t="s">
        <v>8695</v>
      </c>
    </row>
    <row r="7" spans="1:5" x14ac:dyDescent="0.3">
      <c r="A7" s="912" t="s">
        <v>1547</v>
      </c>
      <c r="B7" s="913">
        <v>1</v>
      </c>
      <c r="C7" s="913">
        <v>6</v>
      </c>
      <c r="D7" s="912" t="s">
        <v>8696</v>
      </c>
      <c r="E7" s="912" t="s">
        <v>8697</v>
      </c>
    </row>
    <row r="8" spans="1:5" x14ac:dyDescent="0.3">
      <c r="A8" s="912" t="s">
        <v>1547</v>
      </c>
      <c r="B8" s="913">
        <v>1</v>
      </c>
      <c r="C8" s="913">
        <v>7</v>
      </c>
      <c r="D8" s="912" t="s">
        <v>8698</v>
      </c>
      <c r="E8" s="912" t="s">
        <v>8698</v>
      </c>
    </row>
    <row r="9" spans="1:5" x14ac:dyDescent="0.3">
      <c r="A9" s="912" t="s">
        <v>1547</v>
      </c>
      <c r="B9" s="913">
        <v>1</v>
      </c>
      <c r="C9" s="913">
        <v>8</v>
      </c>
      <c r="D9" s="912" t="s">
        <v>8699</v>
      </c>
      <c r="E9" s="912" t="s">
        <v>8700</v>
      </c>
    </row>
    <row r="10" spans="1:5" x14ac:dyDescent="0.3">
      <c r="A10" s="912" t="s">
        <v>1547</v>
      </c>
      <c r="B10" s="913">
        <v>1</v>
      </c>
      <c r="C10" s="913">
        <v>9</v>
      </c>
      <c r="D10" s="912" t="s">
        <v>8701</v>
      </c>
      <c r="E10" s="912" t="s">
        <v>8702</v>
      </c>
    </row>
    <row r="11" spans="1:5" x14ac:dyDescent="0.3">
      <c r="A11" s="912" t="s">
        <v>1547</v>
      </c>
      <c r="B11" s="913">
        <v>1</v>
      </c>
      <c r="C11" s="913">
        <v>10</v>
      </c>
      <c r="D11" s="912" t="s">
        <v>8703</v>
      </c>
      <c r="E11" s="912" t="s">
        <v>8704</v>
      </c>
    </row>
    <row r="12" spans="1:5" x14ac:dyDescent="0.3">
      <c r="A12" s="912" t="s">
        <v>1547</v>
      </c>
      <c r="B12" s="913">
        <v>1</v>
      </c>
      <c r="C12" s="913">
        <v>11</v>
      </c>
      <c r="D12" s="912" t="s">
        <v>8705</v>
      </c>
      <c r="E12" s="912" t="s">
        <v>8706</v>
      </c>
    </row>
    <row r="13" spans="1:5" x14ac:dyDescent="0.3">
      <c r="A13" s="912" t="s">
        <v>1547</v>
      </c>
      <c r="B13" s="913">
        <v>1</v>
      </c>
      <c r="C13" s="913">
        <v>12</v>
      </c>
      <c r="D13" s="912" t="s">
        <v>8707</v>
      </c>
      <c r="E13" s="912" t="s">
        <v>8708</v>
      </c>
    </row>
    <row r="14" spans="1:5" x14ac:dyDescent="0.3">
      <c r="A14" s="912" t="s">
        <v>1547</v>
      </c>
      <c r="B14" s="913">
        <v>1</v>
      </c>
      <c r="C14" s="913">
        <v>13</v>
      </c>
      <c r="D14" s="912" t="s">
        <v>8709</v>
      </c>
      <c r="E14" s="912" t="s">
        <v>8710</v>
      </c>
    </row>
    <row r="15" spans="1:5" x14ac:dyDescent="0.3">
      <c r="A15" s="912" t="s">
        <v>1547</v>
      </c>
      <c r="B15" s="913">
        <v>1</v>
      </c>
      <c r="C15" s="913">
        <v>14</v>
      </c>
      <c r="D15" s="912" t="s">
        <v>8711</v>
      </c>
      <c r="E15" s="912" t="s">
        <v>8712</v>
      </c>
    </row>
    <row r="16" spans="1:5" x14ac:dyDescent="0.3">
      <c r="A16" s="912" t="s">
        <v>1547</v>
      </c>
      <c r="B16" s="913">
        <v>1</v>
      </c>
      <c r="C16" s="913">
        <v>15</v>
      </c>
      <c r="D16" s="912" t="s">
        <v>8713</v>
      </c>
      <c r="E16" s="912" t="s">
        <v>8714</v>
      </c>
    </row>
    <row r="17" spans="1:5" x14ac:dyDescent="0.3">
      <c r="A17" s="912" t="s">
        <v>1547</v>
      </c>
      <c r="B17" s="913">
        <v>1</v>
      </c>
      <c r="C17" s="913">
        <v>16</v>
      </c>
      <c r="D17" s="912" t="s">
        <v>8715</v>
      </c>
      <c r="E17" s="912" t="s">
        <v>8716</v>
      </c>
    </row>
    <row r="18" spans="1:5" x14ac:dyDescent="0.3">
      <c r="A18" s="912" t="s">
        <v>1547</v>
      </c>
      <c r="B18" s="913">
        <v>1</v>
      </c>
      <c r="C18" s="913">
        <v>17</v>
      </c>
      <c r="D18" s="912" t="s">
        <v>8717</v>
      </c>
      <c r="E18" s="912" t="s">
        <v>8718</v>
      </c>
    </row>
    <row r="19" spans="1:5" x14ac:dyDescent="0.3">
      <c r="A19" s="912" t="s">
        <v>1547</v>
      </c>
      <c r="B19" s="913">
        <v>1</v>
      </c>
      <c r="C19" s="913">
        <v>18</v>
      </c>
      <c r="D19" s="912" t="s">
        <v>8719</v>
      </c>
      <c r="E19" s="912" t="s">
        <v>8720</v>
      </c>
    </row>
    <row r="20" spans="1:5" x14ac:dyDescent="0.3">
      <c r="A20" s="912" t="s">
        <v>1547</v>
      </c>
      <c r="B20" s="913">
        <v>1</v>
      </c>
      <c r="C20" s="913">
        <v>19</v>
      </c>
      <c r="D20" s="912" t="s">
        <v>8721</v>
      </c>
      <c r="E20" s="912" t="s">
        <v>8722</v>
      </c>
    </row>
    <row r="21" spans="1:5" x14ac:dyDescent="0.3">
      <c r="A21" s="912" t="s">
        <v>1547</v>
      </c>
      <c r="B21" s="913">
        <v>1</v>
      </c>
      <c r="C21" s="913">
        <v>20</v>
      </c>
      <c r="D21" s="912" t="s">
        <v>8723</v>
      </c>
      <c r="E21" s="912" t="s">
        <v>8724</v>
      </c>
    </row>
    <row r="22" spans="1:5" x14ac:dyDescent="0.3">
      <c r="A22" s="912" t="s">
        <v>1547</v>
      </c>
      <c r="B22" s="913">
        <v>1</v>
      </c>
      <c r="C22" s="913">
        <v>21</v>
      </c>
      <c r="D22" s="912" t="s">
        <v>8725</v>
      </c>
      <c r="E22" s="912" t="s">
        <v>8726</v>
      </c>
    </row>
    <row r="23" spans="1:5" x14ac:dyDescent="0.3">
      <c r="A23" s="912" t="s">
        <v>1547</v>
      </c>
      <c r="B23" s="913">
        <v>1</v>
      </c>
      <c r="C23" s="913">
        <v>22</v>
      </c>
      <c r="D23" s="912" t="s">
        <v>8727</v>
      </c>
      <c r="E23" s="912" t="s">
        <v>8728</v>
      </c>
    </row>
    <row r="24" spans="1:5" x14ac:dyDescent="0.3">
      <c r="A24" s="912" t="s">
        <v>1547</v>
      </c>
      <c r="B24" s="913">
        <v>1</v>
      </c>
      <c r="C24" s="913">
        <v>23</v>
      </c>
      <c r="D24" s="912" t="s">
        <v>8729</v>
      </c>
      <c r="E24" s="912" t="s">
        <v>8730</v>
      </c>
    </row>
    <row r="25" spans="1:5" x14ac:dyDescent="0.3">
      <c r="A25" s="912" t="s">
        <v>1547</v>
      </c>
      <c r="B25" s="913">
        <v>1</v>
      </c>
      <c r="C25" s="913">
        <v>24</v>
      </c>
      <c r="D25" s="912" t="s">
        <v>8731</v>
      </c>
      <c r="E25" s="912" t="s">
        <v>8732</v>
      </c>
    </row>
    <row r="26" spans="1:5" x14ac:dyDescent="0.3">
      <c r="A26" s="912" t="s">
        <v>1547</v>
      </c>
      <c r="B26" s="913">
        <v>1</v>
      </c>
      <c r="C26" s="913">
        <v>25</v>
      </c>
      <c r="D26" s="912" t="s">
        <v>8733</v>
      </c>
      <c r="E26" s="912" t="s">
        <v>8734</v>
      </c>
    </row>
    <row r="27" spans="1:5" x14ac:dyDescent="0.3">
      <c r="A27" s="912" t="s">
        <v>1547</v>
      </c>
      <c r="B27" s="913">
        <v>1</v>
      </c>
      <c r="C27" s="913">
        <v>26</v>
      </c>
      <c r="D27" s="912" t="s">
        <v>8735</v>
      </c>
      <c r="E27" s="912" t="s">
        <v>8736</v>
      </c>
    </row>
    <row r="28" spans="1:5" x14ac:dyDescent="0.3">
      <c r="A28" s="912" t="s">
        <v>1547</v>
      </c>
      <c r="B28" s="913">
        <v>1</v>
      </c>
      <c r="C28" s="913">
        <v>27</v>
      </c>
      <c r="D28" s="912" t="s">
        <v>8737</v>
      </c>
      <c r="E28" s="912" t="s">
        <v>8738</v>
      </c>
    </row>
    <row r="29" spans="1:5" x14ac:dyDescent="0.3">
      <c r="A29" s="912" t="s">
        <v>1547</v>
      </c>
      <c r="B29" s="913">
        <v>1</v>
      </c>
      <c r="C29" s="913">
        <v>28</v>
      </c>
      <c r="D29" s="912" t="s">
        <v>8739</v>
      </c>
      <c r="E29" s="912" t="s">
        <v>8740</v>
      </c>
    </row>
    <row r="30" spans="1:5" x14ac:dyDescent="0.3">
      <c r="A30" s="912" t="s">
        <v>1547</v>
      </c>
      <c r="B30" s="913">
        <v>1</v>
      </c>
      <c r="C30" s="913">
        <v>29</v>
      </c>
      <c r="D30" s="912" t="s">
        <v>8741</v>
      </c>
      <c r="E30" s="912" t="s">
        <v>8742</v>
      </c>
    </row>
    <row r="31" spans="1:5" x14ac:dyDescent="0.3">
      <c r="A31" s="912" t="s">
        <v>1547</v>
      </c>
      <c r="B31" s="913">
        <v>1</v>
      </c>
      <c r="C31" s="913">
        <v>30</v>
      </c>
      <c r="D31" s="912" t="s">
        <v>8743</v>
      </c>
      <c r="E31" s="912" t="s">
        <v>8744</v>
      </c>
    </row>
    <row r="32" spans="1:5" x14ac:dyDescent="0.3">
      <c r="A32" s="912" t="s">
        <v>1547</v>
      </c>
      <c r="B32" s="913">
        <v>1</v>
      </c>
      <c r="C32" s="913">
        <v>31</v>
      </c>
      <c r="D32" s="912" t="s">
        <v>8745</v>
      </c>
      <c r="E32" s="912" t="s">
        <v>8746</v>
      </c>
    </row>
    <row r="33" spans="1:5" x14ac:dyDescent="0.3">
      <c r="A33" s="912" t="s">
        <v>1547</v>
      </c>
      <c r="B33" s="913">
        <v>1</v>
      </c>
      <c r="C33" s="913">
        <v>32</v>
      </c>
      <c r="D33" s="912" t="s">
        <v>8747</v>
      </c>
      <c r="E33" s="912" t="s">
        <v>8747</v>
      </c>
    </row>
    <row r="34" spans="1:5" x14ac:dyDescent="0.3">
      <c r="A34" s="912" t="s">
        <v>1547</v>
      </c>
      <c r="B34" s="913">
        <v>1</v>
      </c>
      <c r="C34" s="913">
        <v>33</v>
      </c>
      <c r="D34" s="912" t="s">
        <v>8748</v>
      </c>
      <c r="E34" s="912" t="s">
        <v>8748</v>
      </c>
    </row>
    <row r="35" spans="1:5" x14ac:dyDescent="0.3">
      <c r="A35" s="912" t="s">
        <v>1547</v>
      </c>
      <c r="B35" s="913">
        <v>1</v>
      </c>
      <c r="C35" s="913">
        <v>34</v>
      </c>
      <c r="D35" s="912" t="s">
        <v>8749</v>
      </c>
      <c r="E35" s="912" t="s">
        <v>8750</v>
      </c>
    </row>
    <row r="36" spans="1:5" x14ac:dyDescent="0.3">
      <c r="A36" s="912" t="s">
        <v>1547</v>
      </c>
      <c r="B36" s="913">
        <v>1</v>
      </c>
      <c r="C36" s="913">
        <v>35</v>
      </c>
      <c r="D36" s="912" t="s">
        <v>8751</v>
      </c>
      <c r="E36" s="912" t="s">
        <v>8752</v>
      </c>
    </row>
    <row r="37" spans="1:5" x14ac:dyDescent="0.3">
      <c r="A37" s="912" t="s">
        <v>1547</v>
      </c>
      <c r="B37" s="913">
        <v>1</v>
      </c>
      <c r="C37" s="913">
        <v>36</v>
      </c>
      <c r="D37" s="912" t="s">
        <v>8753</v>
      </c>
      <c r="E37" s="912" t="s">
        <v>8754</v>
      </c>
    </row>
    <row r="38" spans="1:5" x14ac:dyDescent="0.3">
      <c r="A38" s="912" t="s">
        <v>1547</v>
      </c>
      <c r="B38" s="913">
        <v>1</v>
      </c>
      <c r="C38" s="913">
        <v>37</v>
      </c>
      <c r="D38" s="912" t="s">
        <v>8755</v>
      </c>
      <c r="E38" s="912" t="s">
        <v>8756</v>
      </c>
    </row>
    <row r="39" spans="1:5" x14ac:dyDescent="0.3">
      <c r="A39" s="912" t="s">
        <v>1547</v>
      </c>
      <c r="B39" s="913">
        <v>1</v>
      </c>
      <c r="C39" s="913">
        <v>38</v>
      </c>
      <c r="D39" s="912" t="s">
        <v>8757</v>
      </c>
      <c r="E39" s="912" t="s">
        <v>8758</v>
      </c>
    </row>
    <row r="40" spans="1:5" x14ac:dyDescent="0.3">
      <c r="A40" s="912" t="s">
        <v>1547</v>
      </c>
      <c r="B40" s="913">
        <v>1</v>
      </c>
      <c r="C40" s="913">
        <v>39</v>
      </c>
      <c r="D40" s="912" t="s">
        <v>8759</v>
      </c>
      <c r="E40" s="912" t="s">
        <v>8760</v>
      </c>
    </row>
    <row r="41" spans="1:5" x14ac:dyDescent="0.3">
      <c r="A41" s="912" t="s">
        <v>1547</v>
      </c>
      <c r="B41" s="913">
        <v>1</v>
      </c>
      <c r="C41" s="913">
        <v>40</v>
      </c>
      <c r="D41" s="912" t="s">
        <v>8761</v>
      </c>
      <c r="E41" s="912" t="s">
        <v>8762</v>
      </c>
    </row>
    <row r="42" spans="1:5" x14ac:dyDescent="0.3">
      <c r="A42" s="912" t="s">
        <v>1547</v>
      </c>
      <c r="B42" s="913">
        <v>1</v>
      </c>
      <c r="C42" s="913">
        <v>41</v>
      </c>
      <c r="D42" s="912" t="s">
        <v>8763</v>
      </c>
      <c r="E42" s="912" t="s">
        <v>8764</v>
      </c>
    </row>
    <row r="43" spans="1:5" x14ac:dyDescent="0.3">
      <c r="A43" s="912" t="s">
        <v>1547</v>
      </c>
      <c r="B43" s="913">
        <v>1</v>
      </c>
      <c r="C43" s="913">
        <v>42</v>
      </c>
      <c r="D43" s="912" t="s">
        <v>8765</v>
      </c>
      <c r="E43" s="912" t="s">
        <v>8766</v>
      </c>
    </row>
    <row r="44" spans="1:5" x14ac:dyDescent="0.3">
      <c r="A44" s="912" t="s">
        <v>1547</v>
      </c>
      <c r="B44" s="913">
        <v>1</v>
      </c>
      <c r="C44" s="913">
        <v>43</v>
      </c>
      <c r="D44" s="912" t="s">
        <v>8767</v>
      </c>
      <c r="E44" s="912" t="s">
        <v>8767</v>
      </c>
    </row>
    <row r="45" spans="1:5" x14ac:dyDescent="0.3">
      <c r="A45" s="912" t="s">
        <v>1547</v>
      </c>
      <c r="B45" s="913">
        <v>1</v>
      </c>
      <c r="C45" s="913">
        <v>44</v>
      </c>
      <c r="D45" s="912" t="s">
        <v>8768</v>
      </c>
      <c r="E45" s="912" t="s">
        <v>8768</v>
      </c>
    </row>
    <row r="46" spans="1:5" x14ac:dyDescent="0.3">
      <c r="A46" s="912" t="s">
        <v>1547</v>
      </c>
      <c r="B46" s="913">
        <v>1</v>
      </c>
      <c r="C46" s="913">
        <v>45</v>
      </c>
      <c r="D46" s="912" t="s">
        <v>8769</v>
      </c>
      <c r="E46" s="912" t="s">
        <v>8770</v>
      </c>
    </row>
    <row r="47" spans="1:5" x14ac:dyDescent="0.3">
      <c r="A47" s="912" t="s">
        <v>1547</v>
      </c>
      <c r="B47" s="913">
        <v>1</v>
      </c>
      <c r="C47" s="913">
        <v>46</v>
      </c>
      <c r="D47" s="912" t="s">
        <v>8771</v>
      </c>
      <c r="E47" s="912" t="s">
        <v>8772</v>
      </c>
    </row>
    <row r="48" spans="1:5" x14ac:dyDescent="0.3">
      <c r="A48" s="912" t="s">
        <v>1547</v>
      </c>
      <c r="B48" s="913">
        <v>1</v>
      </c>
      <c r="C48" s="913">
        <v>47</v>
      </c>
      <c r="D48" s="912" t="s">
        <v>8773</v>
      </c>
      <c r="E48" s="912" t="s">
        <v>8774</v>
      </c>
    </row>
    <row r="49" spans="1:5" x14ac:dyDescent="0.3">
      <c r="A49" s="912" t="s">
        <v>1547</v>
      </c>
      <c r="B49" s="913">
        <v>1</v>
      </c>
      <c r="C49" s="913">
        <v>48</v>
      </c>
      <c r="D49" s="912" t="s">
        <v>8775</v>
      </c>
      <c r="E49" s="912" t="s">
        <v>8776</v>
      </c>
    </row>
    <row r="50" spans="1:5" x14ac:dyDescent="0.3">
      <c r="A50" s="912" t="s">
        <v>1547</v>
      </c>
      <c r="B50" s="913">
        <v>1</v>
      </c>
      <c r="C50" s="913">
        <v>49</v>
      </c>
      <c r="D50" s="912" t="s">
        <v>8777</v>
      </c>
      <c r="E50" s="912" t="s">
        <v>8778</v>
      </c>
    </row>
    <row r="51" spans="1:5" x14ac:dyDescent="0.3">
      <c r="A51" s="912" t="s">
        <v>1547</v>
      </c>
      <c r="B51" s="913">
        <v>1</v>
      </c>
      <c r="C51" s="913">
        <v>50</v>
      </c>
      <c r="D51" s="912" t="s">
        <v>8779</v>
      </c>
      <c r="E51" s="912" t="s">
        <v>8780</v>
      </c>
    </row>
    <row r="52" spans="1:5" x14ac:dyDescent="0.3">
      <c r="A52" s="912" t="s">
        <v>1547</v>
      </c>
      <c r="B52" s="913">
        <v>1</v>
      </c>
      <c r="C52" s="913">
        <v>51</v>
      </c>
      <c r="D52" s="912" t="s">
        <v>8781</v>
      </c>
      <c r="E52" s="912" t="s">
        <v>8782</v>
      </c>
    </row>
    <row r="53" spans="1:5" x14ac:dyDescent="0.3">
      <c r="A53" s="912" t="s">
        <v>1547</v>
      </c>
      <c r="B53" s="913">
        <v>1</v>
      </c>
      <c r="C53" s="913">
        <v>52</v>
      </c>
      <c r="D53" s="912" t="s">
        <v>8783</v>
      </c>
      <c r="E53" s="912" t="s">
        <v>8784</v>
      </c>
    </row>
    <row r="54" spans="1:5" x14ac:dyDescent="0.3">
      <c r="A54" s="912" t="s">
        <v>1547</v>
      </c>
      <c r="B54" s="913">
        <v>1</v>
      </c>
      <c r="C54" s="913">
        <v>53</v>
      </c>
      <c r="D54" s="912" t="s">
        <v>8785</v>
      </c>
      <c r="E54" s="912" t="s">
        <v>8786</v>
      </c>
    </row>
    <row r="55" spans="1:5" x14ac:dyDescent="0.3">
      <c r="A55" s="912" t="s">
        <v>1547</v>
      </c>
      <c r="B55" s="913">
        <v>1</v>
      </c>
      <c r="C55" s="913">
        <v>54</v>
      </c>
      <c r="D55" s="912" t="s">
        <v>8787</v>
      </c>
      <c r="E55" s="912" t="s">
        <v>8788</v>
      </c>
    </row>
    <row r="56" spans="1:5" x14ac:dyDescent="0.3">
      <c r="A56" s="912" t="s">
        <v>1547</v>
      </c>
      <c r="B56" s="913">
        <v>1</v>
      </c>
      <c r="C56" s="913">
        <v>55</v>
      </c>
      <c r="D56" s="912" t="s">
        <v>8789</v>
      </c>
      <c r="E56" s="912" t="s">
        <v>8790</v>
      </c>
    </row>
    <row r="57" spans="1:5" x14ac:dyDescent="0.3">
      <c r="A57" s="912" t="s">
        <v>1547</v>
      </c>
      <c r="B57" s="913">
        <v>1</v>
      </c>
      <c r="C57" s="913">
        <v>56</v>
      </c>
      <c r="D57" s="912" t="s">
        <v>8791</v>
      </c>
      <c r="E57" s="912" t="s">
        <v>8792</v>
      </c>
    </row>
    <row r="58" spans="1:5" x14ac:dyDescent="0.3">
      <c r="A58" s="912" t="s">
        <v>1547</v>
      </c>
      <c r="B58" s="913">
        <v>1</v>
      </c>
      <c r="C58" s="913">
        <v>57</v>
      </c>
      <c r="D58" s="912" t="s">
        <v>8793</v>
      </c>
      <c r="E58" s="912" t="s">
        <v>8794</v>
      </c>
    </row>
    <row r="59" spans="1:5" x14ac:dyDescent="0.3">
      <c r="A59" s="912" t="s">
        <v>1547</v>
      </c>
      <c r="B59" s="913">
        <v>1</v>
      </c>
      <c r="C59" s="913">
        <v>58</v>
      </c>
      <c r="D59" s="912" t="s">
        <v>8795</v>
      </c>
      <c r="E59" s="912" t="s">
        <v>8796</v>
      </c>
    </row>
    <row r="60" spans="1:5" x14ac:dyDescent="0.3">
      <c r="A60" s="912" t="s">
        <v>1547</v>
      </c>
      <c r="B60" s="913">
        <v>1</v>
      </c>
      <c r="C60" s="913">
        <v>59</v>
      </c>
      <c r="D60" s="912" t="s">
        <v>8797</v>
      </c>
      <c r="E60" s="912" t="s">
        <v>8798</v>
      </c>
    </row>
    <row r="61" spans="1:5" x14ac:dyDescent="0.3">
      <c r="A61" s="912" t="s">
        <v>1547</v>
      </c>
      <c r="B61" s="913">
        <v>1</v>
      </c>
      <c r="C61" s="913">
        <v>60</v>
      </c>
      <c r="D61" s="912" t="s">
        <v>8799</v>
      </c>
      <c r="E61" s="912" t="s">
        <v>8800</v>
      </c>
    </row>
    <row r="62" spans="1:5" x14ac:dyDescent="0.3">
      <c r="A62" s="912" t="s">
        <v>1547</v>
      </c>
      <c r="B62" s="913">
        <v>1</v>
      </c>
      <c r="C62" s="913">
        <v>61</v>
      </c>
      <c r="D62" s="912" t="s">
        <v>8801</v>
      </c>
      <c r="E62" s="912" t="s">
        <v>8802</v>
      </c>
    </row>
    <row r="63" spans="1:5" x14ac:dyDescent="0.3">
      <c r="A63" s="912" t="s">
        <v>1547</v>
      </c>
      <c r="B63" s="913">
        <v>1</v>
      </c>
      <c r="C63" s="913">
        <v>62</v>
      </c>
      <c r="D63" s="912" t="s">
        <v>8803</v>
      </c>
      <c r="E63" s="912" t="s">
        <v>8804</v>
      </c>
    </row>
    <row r="64" spans="1:5" x14ac:dyDescent="0.3">
      <c r="A64" s="912" t="s">
        <v>1547</v>
      </c>
      <c r="B64" s="913">
        <v>1</v>
      </c>
      <c r="C64" s="913">
        <v>63</v>
      </c>
      <c r="D64" s="912" t="s">
        <v>8805</v>
      </c>
      <c r="E64" s="912" t="s">
        <v>8806</v>
      </c>
    </row>
    <row r="65" spans="1:5" x14ac:dyDescent="0.3">
      <c r="A65" s="912" t="s">
        <v>1547</v>
      </c>
      <c r="B65" s="913">
        <v>1</v>
      </c>
      <c r="C65" s="913">
        <v>64</v>
      </c>
      <c r="D65" s="912" t="s">
        <v>8807</v>
      </c>
      <c r="E65" s="912" t="s">
        <v>8808</v>
      </c>
    </row>
    <row r="66" spans="1:5" x14ac:dyDescent="0.3">
      <c r="A66" s="912" t="s">
        <v>1547</v>
      </c>
      <c r="B66" s="913">
        <v>1</v>
      </c>
      <c r="C66" s="913">
        <v>65</v>
      </c>
      <c r="D66" s="912" t="s">
        <v>8809</v>
      </c>
      <c r="E66" s="912" t="s">
        <v>8810</v>
      </c>
    </row>
    <row r="67" spans="1:5" x14ac:dyDescent="0.3">
      <c r="A67" s="912" t="s">
        <v>1547</v>
      </c>
      <c r="B67" s="913">
        <v>1</v>
      </c>
      <c r="C67" s="913">
        <v>66</v>
      </c>
      <c r="D67" s="912" t="s">
        <v>8811</v>
      </c>
      <c r="E67" s="912" t="s">
        <v>8812</v>
      </c>
    </row>
    <row r="68" spans="1:5" x14ac:dyDescent="0.3">
      <c r="A68" s="912" t="s">
        <v>1547</v>
      </c>
      <c r="B68" s="913">
        <v>1</v>
      </c>
      <c r="C68" s="913">
        <v>67</v>
      </c>
      <c r="D68" s="912" t="s">
        <v>8813</v>
      </c>
      <c r="E68" s="912" t="s">
        <v>8814</v>
      </c>
    </row>
    <row r="69" spans="1:5" x14ac:dyDescent="0.3">
      <c r="A69" s="912" t="s">
        <v>1547</v>
      </c>
      <c r="B69" s="913">
        <v>1</v>
      </c>
      <c r="C69" s="913">
        <v>68</v>
      </c>
      <c r="D69" s="912" t="s">
        <v>8815</v>
      </c>
      <c r="E69" s="912" t="s">
        <v>8815</v>
      </c>
    </row>
    <row r="70" spans="1:5" x14ac:dyDescent="0.3">
      <c r="A70" s="912" t="s">
        <v>1547</v>
      </c>
      <c r="B70" s="913">
        <v>1</v>
      </c>
      <c r="C70" s="913">
        <v>69</v>
      </c>
      <c r="D70" s="912" t="s">
        <v>8816</v>
      </c>
      <c r="E70" s="912" t="s">
        <v>8816</v>
      </c>
    </row>
    <row r="71" spans="1:5" x14ac:dyDescent="0.3">
      <c r="A71" s="912" t="s">
        <v>1547</v>
      </c>
      <c r="B71" s="913">
        <v>1</v>
      </c>
      <c r="C71" s="913">
        <v>70</v>
      </c>
      <c r="D71" s="912" t="s">
        <v>8817</v>
      </c>
      <c r="E71" s="912" t="s">
        <v>8818</v>
      </c>
    </row>
    <row r="72" spans="1:5" x14ac:dyDescent="0.3">
      <c r="A72" s="912" t="s">
        <v>1547</v>
      </c>
      <c r="B72" s="913">
        <v>1</v>
      </c>
      <c r="C72" s="913">
        <v>71</v>
      </c>
      <c r="D72" s="912" t="s">
        <v>8819</v>
      </c>
      <c r="E72" s="912" t="s">
        <v>8820</v>
      </c>
    </row>
    <row r="73" spans="1:5" x14ac:dyDescent="0.3">
      <c r="A73" s="912" t="s">
        <v>1547</v>
      </c>
      <c r="B73" s="913">
        <v>1</v>
      </c>
      <c r="C73" s="913">
        <v>72</v>
      </c>
      <c r="D73" s="912" t="s">
        <v>8821</v>
      </c>
      <c r="E73" s="912" t="s">
        <v>8822</v>
      </c>
    </row>
    <row r="74" spans="1:5" x14ac:dyDescent="0.3">
      <c r="A74" s="912" t="s">
        <v>1547</v>
      </c>
      <c r="B74" s="913">
        <v>1</v>
      </c>
      <c r="C74" s="913">
        <v>73</v>
      </c>
      <c r="D74" s="912" t="s">
        <v>8823</v>
      </c>
      <c r="E74" s="912" t="s">
        <v>8824</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996633"/>
  </sheetPr>
  <dimension ref="A1:T574"/>
  <sheetViews>
    <sheetView workbookViewId="0">
      <selection activeCell="H22" sqref="H22"/>
    </sheetView>
  </sheetViews>
  <sheetFormatPr defaultRowHeight="14.4" x14ac:dyDescent="0.3"/>
  <cols>
    <col min="1" max="1" width="6.77734375" customWidth="1"/>
    <col min="2" max="2" width="7.44140625" customWidth="1"/>
    <col min="3" max="3" width="23.88671875" customWidth="1"/>
    <col min="4" max="4" width="9.6640625" customWidth="1"/>
    <col min="18" max="20" width="28.33203125" customWidth="1"/>
  </cols>
  <sheetData>
    <row r="1" spans="1:20" x14ac:dyDescent="0.3">
      <c r="A1" t="s">
        <v>8877</v>
      </c>
      <c r="B1" t="s">
        <v>8876</v>
      </c>
      <c r="C1" t="s">
        <v>1543</v>
      </c>
      <c r="D1" t="s">
        <v>1591</v>
      </c>
      <c r="E1" t="s">
        <v>147</v>
      </c>
      <c r="F1" t="s">
        <v>153</v>
      </c>
      <c r="G1" t="s">
        <v>156</v>
      </c>
      <c r="H1" t="s">
        <v>160</v>
      </c>
      <c r="I1" t="s">
        <v>161</v>
      </c>
      <c r="J1" t="s">
        <v>167</v>
      </c>
      <c r="K1" t="s">
        <v>168</v>
      </c>
      <c r="L1" t="s">
        <v>169</v>
      </c>
      <c r="M1" t="s">
        <v>170</v>
      </c>
      <c r="N1" t="s">
        <v>171</v>
      </c>
      <c r="O1" t="s">
        <v>172</v>
      </c>
      <c r="P1" t="s">
        <v>173</v>
      </c>
      <c r="Q1" t="s">
        <v>174</v>
      </c>
      <c r="R1" t="s">
        <v>181</v>
      </c>
      <c r="S1" t="s">
        <v>182</v>
      </c>
      <c r="T1" t="s">
        <v>183</v>
      </c>
    </row>
    <row r="2" spans="1:20" x14ac:dyDescent="0.3">
      <c r="A2" t="s">
        <v>1028</v>
      </c>
      <c r="B2">
        <v>60</v>
      </c>
      <c r="C2" t="s">
        <v>1372</v>
      </c>
      <c r="D2">
        <v>2005</v>
      </c>
      <c r="E2">
        <v>9</v>
      </c>
      <c r="F2">
        <v>3</v>
      </c>
      <c r="G2">
        <v>20060607</v>
      </c>
      <c r="H2" t="s">
        <v>191</v>
      </c>
      <c r="I2" t="s">
        <v>192</v>
      </c>
      <c r="J2">
        <v>5000</v>
      </c>
      <c r="K2">
        <v>53222</v>
      </c>
      <c r="N2">
        <v>5000</v>
      </c>
      <c r="O2">
        <v>1799</v>
      </c>
      <c r="R2" t="s">
        <v>1052</v>
      </c>
      <c r="S2" t="s">
        <v>1053</v>
      </c>
      <c r="T2" t="s">
        <v>1054</v>
      </c>
    </row>
    <row r="3" spans="1:20" x14ac:dyDescent="0.3">
      <c r="A3" t="s">
        <v>1027</v>
      </c>
      <c r="B3">
        <v>60</v>
      </c>
      <c r="C3" t="s">
        <v>1372</v>
      </c>
      <c r="D3">
        <v>2005</v>
      </c>
      <c r="E3">
        <v>9</v>
      </c>
      <c r="F3">
        <v>3</v>
      </c>
      <c r="G3">
        <v>20060607</v>
      </c>
      <c r="H3" t="s">
        <v>191</v>
      </c>
      <c r="I3" t="s">
        <v>192</v>
      </c>
      <c r="J3">
        <v>5000</v>
      </c>
      <c r="K3">
        <v>49090</v>
      </c>
      <c r="N3">
        <v>5000</v>
      </c>
      <c r="O3">
        <v>3943</v>
      </c>
      <c r="R3" t="s">
        <v>1052</v>
      </c>
      <c r="S3" t="s">
        <v>1053</v>
      </c>
      <c r="T3" t="s">
        <v>1054</v>
      </c>
    </row>
    <row r="4" spans="1:20" x14ac:dyDescent="0.3">
      <c r="A4" t="s">
        <v>1030</v>
      </c>
      <c r="B4">
        <v>62</v>
      </c>
      <c r="C4" t="s">
        <v>1365</v>
      </c>
      <c r="D4">
        <v>2005</v>
      </c>
      <c r="E4">
        <v>9</v>
      </c>
      <c r="F4">
        <v>2</v>
      </c>
      <c r="G4">
        <v>20060511</v>
      </c>
      <c r="H4" t="s">
        <v>191</v>
      </c>
      <c r="I4" t="s">
        <v>192</v>
      </c>
      <c r="J4">
        <v>5000</v>
      </c>
      <c r="K4">
        <v>50529</v>
      </c>
      <c r="N4">
        <v>0</v>
      </c>
      <c r="O4">
        <v>78872</v>
      </c>
      <c r="P4">
        <v>5000</v>
      </c>
      <c r="Q4">
        <v>1031</v>
      </c>
      <c r="R4" t="s">
        <v>1191</v>
      </c>
      <c r="S4" t="s">
        <v>1192</v>
      </c>
      <c r="T4" t="s">
        <v>1193</v>
      </c>
    </row>
    <row r="5" spans="1:20" x14ac:dyDescent="0.3">
      <c r="A5" t="s">
        <v>1029</v>
      </c>
      <c r="B5">
        <v>62</v>
      </c>
      <c r="C5" t="s">
        <v>1365</v>
      </c>
      <c r="D5">
        <v>2005</v>
      </c>
      <c r="E5">
        <v>9</v>
      </c>
      <c r="F5">
        <v>2</v>
      </c>
      <c r="G5">
        <v>20060511</v>
      </c>
      <c r="H5" t="s">
        <v>191</v>
      </c>
      <c r="I5" t="s">
        <v>192</v>
      </c>
      <c r="J5">
        <v>5000</v>
      </c>
      <c r="K5">
        <v>45854</v>
      </c>
      <c r="N5">
        <v>0</v>
      </c>
      <c r="O5">
        <v>71575</v>
      </c>
      <c r="P5">
        <v>5000</v>
      </c>
      <c r="Q5">
        <v>936</v>
      </c>
      <c r="R5" t="s">
        <v>1191</v>
      </c>
      <c r="S5" t="s">
        <v>1192</v>
      </c>
      <c r="T5" t="s">
        <v>1193</v>
      </c>
    </row>
    <row r="6" spans="1:20" x14ac:dyDescent="0.3">
      <c r="A6" t="s">
        <v>587</v>
      </c>
      <c r="B6">
        <v>44</v>
      </c>
      <c r="C6" t="s">
        <v>1351</v>
      </c>
      <c r="D6">
        <v>2007</v>
      </c>
      <c r="E6">
        <v>12</v>
      </c>
      <c r="F6">
        <v>3</v>
      </c>
      <c r="G6">
        <v>20080305</v>
      </c>
      <c r="H6" t="s">
        <v>213</v>
      </c>
      <c r="I6" t="s">
        <v>192</v>
      </c>
      <c r="J6">
        <v>5000</v>
      </c>
      <c r="K6">
        <v>37376</v>
      </c>
      <c r="N6">
        <v>5000</v>
      </c>
      <c r="O6">
        <v>1785678</v>
      </c>
      <c r="R6" t="s">
        <v>8880</v>
      </c>
      <c r="S6" t="s">
        <v>850</v>
      </c>
      <c r="T6" t="s">
        <v>8880</v>
      </c>
    </row>
    <row r="7" spans="1:20" x14ac:dyDescent="0.3">
      <c r="A7" t="s">
        <v>588</v>
      </c>
      <c r="B7">
        <v>44</v>
      </c>
      <c r="C7" t="s">
        <v>1351</v>
      </c>
      <c r="D7">
        <v>2006</v>
      </c>
      <c r="E7">
        <v>12</v>
      </c>
      <c r="F7">
        <v>3</v>
      </c>
      <c r="G7">
        <v>20070309</v>
      </c>
      <c r="H7" t="s">
        <v>213</v>
      </c>
      <c r="I7" t="s">
        <v>192</v>
      </c>
      <c r="J7">
        <v>5000</v>
      </c>
      <c r="K7">
        <v>25097</v>
      </c>
      <c r="N7">
        <v>5000</v>
      </c>
      <c r="O7">
        <v>343166</v>
      </c>
      <c r="R7" t="s">
        <v>8880</v>
      </c>
      <c r="S7" t="s">
        <v>850</v>
      </c>
      <c r="T7" t="s">
        <v>8880</v>
      </c>
    </row>
    <row r="8" spans="1:20" x14ac:dyDescent="0.3">
      <c r="A8" t="s">
        <v>589</v>
      </c>
      <c r="B8">
        <v>44</v>
      </c>
      <c r="C8" t="s">
        <v>1351</v>
      </c>
      <c r="D8">
        <v>2006</v>
      </c>
      <c r="E8">
        <v>12</v>
      </c>
      <c r="F8">
        <v>3</v>
      </c>
      <c r="G8">
        <v>20070412</v>
      </c>
      <c r="H8" t="s">
        <v>213</v>
      </c>
      <c r="I8" t="s">
        <v>192</v>
      </c>
      <c r="J8">
        <v>5000</v>
      </c>
      <c r="K8">
        <v>99904</v>
      </c>
      <c r="N8">
        <v>5000</v>
      </c>
      <c r="O8">
        <v>4010587</v>
      </c>
      <c r="R8" t="s">
        <v>8880</v>
      </c>
      <c r="S8" t="s">
        <v>850</v>
      </c>
      <c r="T8" t="s">
        <v>8880</v>
      </c>
    </row>
    <row r="9" spans="1:20" x14ac:dyDescent="0.3">
      <c r="A9" t="s">
        <v>590</v>
      </c>
      <c r="B9">
        <v>44</v>
      </c>
      <c r="C9" t="s">
        <v>1351</v>
      </c>
      <c r="D9">
        <v>2006</v>
      </c>
      <c r="E9">
        <v>12</v>
      </c>
      <c r="F9">
        <v>3</v>
      </c>
      <c r="G9">
        <v>20070305</v>
      </c>
      <c r="H9" t="s">
        <v>213</v>
      </c>
      <c r="I9" t="s">
        <v>192</v>
      </c>
      <c r="J9">
        <v>5000</v>
      </c>
      <c r="K9">
        <v>25080</v>
      </c>
      <c r="N9">
        <v>5000</v>
      </c>
      <c r="O9">
        <v>336192</v>
      </c>
      <c r="R9" t="s">
        <v>8880</v>
      </c>
      <c r="S9" t="s">
        <v>850</v>
      </c>
      <c r="T9" t="s">
        <v>8880</v>
      </c>
    </row>
    <row r="10" spans="1:20" x14ac:dyDescent="0.3">
      <c r="A10" t="s">
        <v>591</v>
      </c>
      <c r="B10">
        <v>44</v>
      </c>
      <c r="C10" t="s">
        <v>1351</v>
      </c>
      <c r="D10">
        <v>2005</v>
      </c>
      <c r="E10">
        <v>12</v>
      </c>
      <c r="F10">
        <v>3</v>
      </c>
      <c r="G10">
        <v>20060505</v>
      </c>
      <c r="H10" t="s">
        <v>213</v>
      </c>
      <c r="I10" t="s">
        <v>192</v>
      </c>
      <c r="J10">
        <v>5000</v>
      </c>
      <c r="K10">
        <v>147338</v>
      </c>
      <c r="N10">
        <v>5000</v>
      </c>
      <c r="O10">
        <v>3124088</v>
      </c>
      <c r="R10" t="s">
        <v>8880</v>
      </c>
      <c r="S10" t="s">
        <v>850</v>
      </c>
      <c r="T10" t="s">
        <v>8880</v>
      </c>
    </row>
    <row r="11" spans="1:20" x14ac:dyDescent="0.3">
      <c r="A11" t="s">
        <v>592</v>
      </c>
      <c r="B11">
        <v>44</v>
      </c>
      <c r="C11" t="s">
        <v>1351</v>
      </c>
      <c r="D11">
        <v>2005</v>
      </c>
      <c r="E11">
        <v>12</v>
      </c>
      <c r="F11">
        <v>3</v>
      </c>
      <c r="G11">
        <v>20060417</v>
      </c>
      <c r="H11" t="s">
        <v>213</v>
      </c>
      <c r="I11" t="s">
        <v>192</v>
      </c>
      <c r="J11">
        <v>5000</v>
      </c>
      <c r="K11">
        <v>147870</v>
      </c>
      <c r="N11">
        <v>5000</v>
      </c>
      <c r="O11">
        <v>3929905</v>
      </c>
      <c r="R11" t="s">
        <v>8880</v>
      </c>
      <c r="S11" t="s">
        <v>850</v>
      </c>
      <c r="T11" t="s">
        <v>8880</v>
      </c>
    </row>
    <row r="12" spans="1:20" x14ac:dyDescent="0.3">
      <c r="A12" t="s">
        <v>593</v>
      </c>
      <c r="B12">
        <v>44</v>
      </c>
      <c r="C12" t="s">
        <v>1351</v>
      </c>
      <c r="D12">
        <v>2006</v>
      </c>
      <c r="E12">
        <v>12</v>
      </c>
      <c r="F12">
        <v>3</v>
      </c>
      <c r="G12">
        <v>20070309</v>
      </c>
      <c r="H12" t="s">
        <v>213</v>
      </c>
      <c r="I12" t="s">
        <v>192</v>
      </c>
      <c r="J12">
        <v>5000</v>
      </c>
      <c r="K12">
        <v>49701</v>
      </c>
      <c r="N12">
        <v>5000</v>
      </c>
      <c r="O12">
        <v>282235</v>
      </c>
      <c r="R12" t="s">
        <v>8880</v>
      </c>
      <c r="S12" t="s">
        <v>850</v>
      </c>
      <c r="T12" t="s">
        <v>8880</v>
      </c>
    </row>
    <row r="13" spans="1:20" x14ac:dyDescent="0.3">
      <c r="A13" t="s">
        <v>594</v>
      </c>
      <c r="B13">
        <v>44</v>
      </c>
      <c r="C13" t="s">
        <v>1351</v>
      </c>
      <c r="D13">
        <v>2006</v>
      </c>
      <c r="E13">
        <v>12</v>
      </c>
      <c r="F13">
        <v>3</v>
      </c>
      <c r="G13">
        <v>20070305</v>
      </c>
      <c r="H13" t="s">
        <v>213</v>
      </c>
      <c r="I13" t="s">
        <v>192</v>
      </c>
      <c r="J13">
        <v>5000</v>
      </c>
      <c r="K13">
        <v>49657</v>
      </c>
      <c r="N13">
        <v>5000</v>
      </c>
      <c r="O13">
        <v>5721992</v>
      </c>
      <c r="R13" t="s">
        <v>8880</v>
      </c>
      <c r="S13" t="s">
        <v>850</v>
      </c>
      <c r="T13" t="s">
        <v>8880</v>
      </c>
    </row>
    <row r="14" spans="1:20" x14ac:dyDescent="0.3">
      <c r="A14" t="s">
        <v>595</v>
      </c>
      <c r="B14">
        <v>44</v>
      </c>
      <c r="C14" t="s">
        <v>1351</v>
      </c>
      <c r="D14">
        <v>2005</v>
      </c>
      <c r="E14">
        <v>12</v>
      </c>
      <c r="F14">
        <v>3</v>
      </c>
      <c r="G14">
        <v>20060302</v>
      </c>
      <c r="H14" t="s">
        <v>213</v>
      </c>
      <c r="I14" t="s">
        <v>192</v>
      </c>
      <c r="J14">
        <v>5000</v>
      </c>
      <c r="K14">
        <v>73383</v>
      </c>
      <c r="N14">
        <v>5000</v>
      </c>
      <c r="O14">
        <v>3513631</v>
      </c>
      <c r="R14" t="s">
        <v>8880</v>
      </c>
      <c r="S14" t="s">
        <v>850</v>
      </c>
      <c r="T14" t="s">
        <v>8880</v>
      </c>
    </row>
    <row r="15" spans="1:20" x14ac:dyDescent="0.3">
      <c r="A15" t="s">
        <v>596</v>
      </c>
      <c r="B15">
        <v>44</v>
      </c>
      <c r="C15" t="s">
        <v>1351</v>
      </c>
      <c r="D15">
        <v>2005</v>
      </c>
      <c r="E15">
        <v>12</v>
      </c>
      <c r="F15">
        <v>3</v>
      </c>
      <c r="G15">
        <v>20060302</v>
      </c>
      <c r="H15" t="s">
        <v>213</v>
      </c>
      <c r="I15" t="s">
        <v>192</v>
      </c>
      <c r="J15">
        <v>5000</v>
      </c>
      <c r="K15">
        <v>74317</v>
      </c>
      <c r="N15">
        <v>5000</v>
      </c>
      <c r="O15">
        <v>3780196</v>
      </c>
      <c r="R15" t="s">
        <v>8880</v>
      </c>
      <c r="S15" t="s">
        <v>850</v>
      </c>
      <c r="T15" t="s">
        <v>8880</v>
      </c>
    </row>
    <row r="16" spans="1:20" x14ac:dyDescent="0.3">
      <c r="A16" t="s">
        <v>597</v>
      </c>
      <c r="B16">
        <v>44</v>
      </c>
      <c r="C16" t="s">
        <v>1351</v>
      </c>
      <c r="D16">
        <v>2007</v>
      </c>
      <c r="E16">
        <v>12</v>
      </c>
      <c r="F16">
        <v>3</v>
      </c>
      <c r="G16">
        <v>20080306</v>
      </c>
      <c r="H16" t="s">
        <v>213</v>
      </c>
      <c r="I16" t="s">
        <v>192</v>
      </c>
      <c r="J16">
        <v>5000</v>
      </c>
      <c r="K16">
        <v>74087</v>
      </c>
      <c r="N16">
        <v>5000</v>
      </c>
      <c r="O16">
        <v>1686682</v>
      </c>
      <c r="R16" t="s">
        <v>8880</v>
      </c>
      <c r="S16" t="s">
        <v>850</v>
      </c>
      <c r="T16" t="s">
        <v>8880</v>
      </c>
    </row>
    <row r="17" spans="1:20" x14ac:dyDescent="0.3">
      <c r="A17" t="s">
        <v>598</v>
      </c>
      <c r="B17">
        <v>44</v>
      </c>
      <c r="C17" t="s">
        <v>1351</v>
      </c>
      <c r="D17">
        <v>2006</v>
      </c>
      <c r="E17">
        <v>12</v>
      </c>
      <c r="F17">
        <v>3</v>
      </c>
      <c r="G17">
        <v>20070501</v>
      </c>
      <c r="H17" t="s">
        <v>213</v>
      </c>
      <c r="I17" t="s">
        <v>192</v>
      </c>
      <c r="J17">
        <v>5000</v>
      </c>
      <c r="K17">
        <v>97493</v>
      </c>
      <c r="N17">
        <v>5000</v>
      </c>
      <c r="O17">
        <v>3298764</v>
      </c>
      <c r="R17" t="s">
        <v>8880</v>
      </c>
      <c r="S17" t="s">
        <v>850</v>
      </c>
      <c r="T17" t="s">
        <v>8880</v>
      </c>
    </row>
    <row r="18" spans="1:20" x14ac:dyDescent="0.3">
      <c r="A18" t="s">
        <v>599</v>
      </c>
      <c r="B18">
        <v>44</v>
      </c>
      <c r="C18" t="s">
        <v>1351</v>
      </c>
      <c r="D18">
        <v>2007</v>
      </c>
      <c r="E18">
        <v>12</v>
      </c>
      <c r="F18">
        <v>3</v>
      </c>
      <c r="G18">
        <v>20080305</v>
      </c>
      <c r="H18" t="s">
        <v>213</v>
      </c>
      <c r="I18" t="s">
        <v>192</v>
      </c>
      <c r="J18">
        <v>5000</v>
      </c>
      <c r="K18">
        <v>71942</v>
      </c>
      <c r="N18">
        <v>5000</v>
      </c>
      <c r="O18">
        <v>1714631</v>
      </c>
      <c r="R18" t="s">
        <v>8880</v>
      </c>
      <c r="S18" t="s">
        <v>850</v>
      </c>
      <c r="T18" t="s">
        <v>8880</v>
      </c>
    </row>
    <row r="19" spans="1:20" x14ac:dyDescent="0.3">
      <c r="A19" t="s">
        <v>600</v>
      </c>
      <c r="B19">
        <v>44</v>
      </c>
      <c r="C19" t="s">
        <v>1351</v>
      </c>
      <c r="D19">
        <v>2007</v>
      </c>
      <c r="E19">
        <v>12</v>
      </c>
      <c r="F19">
        <v>3</v>
      </c>
      <c r="G19">
        <v>20080502</v>
      </c>
      <c r="H19" t="s">
        <v>213</v>
      </c>
      <c r="I19" t="s">
        <v>192</v>
      </c>
      <c r="J19">
        <v>5000</v>
      </c>
      <c r="K19">
        <v>25047</v>
      </c>
      <c r="N19">
        <v>5000</v>
      </c>
      <c r="O19">
        <v>967181</v>
      </c>
      <c r="R19" t="s">
        <v>8880</v>
      </c>
      <c r="S19" t="s">
        <v>850</v>
      </c>
      <c r="T19" t="s">
        <v>8880</v>
      </c>
    </row>
    <row r="20" spans="1:20" x14ac:dyDescent="0.3">
      <c r="A20" t="s">
        <v>602</v>
      </c>
      <c r="B20">
        <v>44</v>
      </c>
      <c r="C20" t="s">
        <v>1351</v>
      </c>
      <c r="D20">
        <v>2007</v>
      </c>
      <c r="E20">
        <v>12</v>
      </c>
      <c r="F20">
        <v>3</v>
      </c>
      <c r="G20">
        <v>20080502</v>
      </c>
      <c r="H20" t="s">
        <v>213</v>
      </c>
      <c r="I20" t="s">
        <v>192</v>
      </c>
      <c r="J20">
        <v>5000</v>
      </c>
      <c r="K20">
        <v>25088</v>
      </c>
      <c r="N20">
        <v>5000</v>
      </c>
      <c r="O20">
        <v>670584</v>
      </c>
      <c r="R20" t="s">
        <v>8880</v>
      </c>
      <c r="S20" t="s">
        <v>850</v>
      </c>
      <c r="T20" t="s">
        <v>8880</v>
      </c>
    </row>
    <row r="21" spans="1:20" x14ac:dyDescent="0.3">
      <c r="A21" t="s">
        <v>603</v>
      </c>
      <c r="B21">
        <v>44</v>
      </c>
      <c r="C21" t="s">
        <v>1351</v>
      </c>
      <c r="D21">
        <v>2007</v>
      </c>
      <c r="E21">
        <v>12</v>
      </c>
      <c r="F21">
        <v>3</v>
      </c>
      <c r="G21">
        <v>20080502</v>
      </c>
      <c r="H21" t="s">
        <v>213</v>
      </c>
      <c r="I21" t="s">
        <v>192</v>
      </c>
      <c r="J21">
        <v>5000</v>
      </c>
      <c r="K21">
        <v>24979</v>
      </c>
      <c r="N21">
        <v>5000</v>
      </c>
      <c r="O21">
        <v>904257</v>
      </c>
      <c r="R21" t="s">
        <v>8880</v>
      </c>
      <c r="S21" t="s">
        <v>850</v>
      </c>
      <c r="T21" t="s">
        <v>8880</v>
      </c>
    </row>
    <row r="22" spans="1:20" x14ac:dyDescent="0.3">
      <c r="A22" t="s">
        <v>604</v>
      </c>
      <c r="B22">
        <v>44</v>
      </c>
      <c r="C22" t="s">
        <v>1351</v>
      </c>
      <c r="D22">
        <v>2007</v>
      </c>
      <c r="E22">
        <v>12</v>
      </c>
      <c r="F22">
        <v>3</v>
      </c>
      <c r="G22">
        <v>20080306</v>
      </c>
      <c r="H22" t="s">
        <v>213</v>
      </c>
      <c r="I22" t="s">
        <v>192</v>
      </c>
      <c r="J22">
        <v>5000</v>
      </c>
      <c r="K22">
        <v>37099</v>
      </c>
      <c r="N22">
        <v>5000</v>
      </c>
      <c r="O22">
        <v>1782803</v>
      </c>
      <c r="R22" t="s">
        <v>8880</v>
      </c>
      <c r="S22" t="s">
        <v>850</v>
      </c>
      <c r="T22" t="s">
        <v>8880</v>
      </c>
    </row>
    <row r="23" spans="1:20" x14ac:dyDescent="0.3">
      <c r="A23" t="s">
        <v>605</v>
      </c>
      <c r="B23">
        <v>44</v>
      </c>
      <c r="C23" t="s">
        <v>1351</v>
      </c>
      <c r="D23">
        <v>2007</v>
      </c>
      <c r="E23">
        <v>12</v>
      </c>
      <c r="F23">
        <v>3</v>
      </c>
      <c r="G23">
        <v>20080502</v>
      </c>
      <c r="H23" t="s">
        <v>213</v>
      </c>
      <c r="I23" t="s">
        <v>192</v>
      </c>
      <c r="J23">
        <v>5000</v>
      </c>
      <c r="K23">
        <v>25007</v>
      </c>
      <c r="N23">
        <v>5000</v>
      </c>
      <c r="O23">
        <v>750506</v>
      </c>
      <c r="R23" t="s">
        <v>8880</v>
      </c>
      <c r="S23" t="s">
        <v>850</v>
      </c>
      <c r="T23" t="s">
        <v>8880</v>
      </c>
    </row>
    <row r="24" spans="1:20" x14ac:dyDescent="0.3">
      <c r="A24" t="s">
        <v>606</v>
      </c>
      <c r="B24">
        <v>44</v>
      </c>
      <c r="C24" t="s">
        <v>1351</v>
      </c>
      <c r="D24">
        <v>2007</v>
      </c>
      <c r="E24">
        <v>12</v>
      </c>
      <c r="F24">
        <v>3</v>
      </c>
      <c r="G24">
        <v>20080410</v>
      </c>
      <c r="H24" t="s">
        <v>213</v>
      </c>
      <c r="I24" t="s">
        <v>192</v>
      </c>
      <c r="J24">
        <v>5000</v>
      </c>
      <c r="K24">
        <v>62743</v>
      </c>
      <c r="N24">
        <v>5000</v>
      </c>
      <c r="O24">
        <v>3420990</v>
      </c>
      <c r="R24" t="s">
        <v>8880</v>
      </c>
      <c r="S24" t="s">
        <v>850</v>
      </c>
      <c r="T24" t="s">
        <v>8880</v>
      </c>
    </row>
    <row r="25" spans="1:20" x14ac:dyDescent="0.3">
      <c r="A25" t="s">
        <v>607</v>
      </c>
      <c r="B25">
        <v>44</v>
      </c>
      <c r="C25" t="s">
        <v>1351</v>
      </c>
      <c r="D25">
        <v>2007</v>
      </c>
      <c r="E25">
        <v>12</v>
      </c>
      <c r="F25">
        <v>3</v>
      </c>
      <c r="G25">
        <v>20080410</v>
      </c>
      <c r="H25" t="s">
        <v>213</v>
      </c>
      <c r="I25" t="s">
        <v>192</v>
      </c>
      <c r="J25">
        <v>5000</v>
      </c>
      <c r="K25">
        <v>62594</v>
      </c>
      <c r="N25">
        <v>5000</v>
      </c>
      <c r="O25">
        <v>318998</v>
      </c>
      <c r="R25" t="s">
        <v>8880</v>
      </c>
      <c r="S25" t="s">
        <v>850</v>
      </c>
      <c r="T25" t="s">
        <v>8880</v>
      </c>
    </row>
    <row r="26" spans="1:20" x14ac:dyDescent="0.3">
      <c r="A26" t="s">
        <v>608</v>
      </c>
      <c r="B26">
        <v>44</v>
      </c>
      <c r="C26" t="s">
        <v>1351</v>
      </c>
      <c r="D26">
        <v>2006</v>
      </c>
      <c r="E26">
        <v>12</v>
      </c>
      <c r="F26">
        <v>3</v>
      </c>
      <c r="G26">
        <v>20070309</v>
      </c>
      <c r="H26" t="s">
        <v>213</v>
      </c>
      <c r="I26" t="s">
        <v>192</v>
      </c>
      <c r="J26">
        <v>5000</v>
      </c>
      <c r="K26">
        <v>50089</v>
      </c>
      <c r="N26">
        <v>5000</v>
      </c>
      <c r="O26">
        <v>292456</v>
      </c>
      <c r="R26" t="s">
        <v>8880</v>
      </c>
      <c r="S26" t="s">
        <v>850</v>
      </c>
      <c r="T26" t="s">
        <v>8880</v>
      </c>
    </row>
    <row r="27" spans="1:20" x14ac:dyDescent="0.3">
      <c r="A27" t="s">
        <v>609</v>
      </c>
      <c r="B27">
        <v>44</v>
      </c>
      <c r="C27" t="s">
        <v>1351</v>
      </c>
      <c r="D27">
        <v>2006</v>
      </c>
      <c r="E27">
        <v>12</v>
      </c>
      <c r="F27">
        <v>3</v>
      </c>
      <c r="G27">
        <v>20070305</v>
      </c>
      <c r="H27" t="s">
        <v>213</v>
      </c>
      <c r="I27" t="s">
        <v>192</v>
      </c>
      <c r="J27">
        <v>5000</v>
      </c>
      <c r="K27">
        <v>49356</v>
      </c>
      <c r="N27">
        <v>5000</v>
      </c>
      <c r="O27">
        <v>290588</v>
      </c>
      <c r="R27" t="s">
        <v>8880</v>
      </c>
      <c r="S27" t="s">
        <v>850</v>
      </c>
      <c r="T27" t="s">
        <v>8880</v>
      </c>
    </row>
    <row r="28" spans="1:20" x14ac:dyDescent="0.3">
      <c r="A28" t="s">
        <v>1266</v>
      </c>
      <c r="B28">
        <v>70</v>
      </c>
      <c r="C28" t="s">
        <v>1340</v>
      </c>
      <c r="D28">
        <v>2007</v>
      </c>
      <c r="E28">
        <v>12</v>
      </c>
      <c r="F28">
        <v>3</v>
      </c>
      <c r="G28">
        <v>20080424</v>
      </c>
      <c r="H28" t="s">
        <v>191</v>
      </c>
      <c r="I28" t="s">
        <v>192</v>
      </c>
      <c r="J28">
        <v>5000</v>
      </c>
      <c r="K28">
        <v>111161</v>
      </c>
      <c r="N28">
        <v>0</v>
      </c>
      <c r="O28">
        <v>333857</v>
      </c>
      <c r="R28" t="s">
        <v>198</v>
      </c>
      <c r="S28" t="s">
        <v>198</v>
      </c>
      <c r="T28" t="s">
        <v>198</v>
      </c>
    </row>
    <row r="29" spans="1:20" x14ac:dyDescent="0.3">
      <c r="A29" t="s">
        <v>1267</v>
      </c>
      <c r="B29">
        <v>70</v>
      </c>
      <c r="C29" t="s">
        <v>1340</v>
      </c>
      <c r="D29">
        <v>2007</v>
      </c>
      <c r="E29">
        <v>12</v>
      </c>
      <c r="F29">
        <v>3</v>
      </c>
      <c r="G29">
        <v>20080424</v>
      </c>
      <c r="H29" t="s">
        <v>191</v>
      </c>
      <c r="I29" t="s">
        <v>192</v>
      </c>
      <c r="J29">
        <v>5000</v>
      </c>
      <c r="K29">
        <v>108921</v>
      </c>
      <c r="N29">
        <v>0</v>
      </c>
      <c r="O29">
        <v>327166</v>
      </c>
      <c r="R29" t="s">
        <v>198</v>
      </c>
      <c r="S29" t="s">
        <v>198</v>
      </c>
      <c r="T29" t="s">
        <v>198</v>
      </c>
    </row>
    <row r="30" spans="1:20" x14ac:dyDescent="0.3">
      <c r="A30" t="s">
        <v>1268</v>
      </c>
      <c r="B30">
        <v>70</v>
      </c>
      <c r="C30" t="s">
        <v>1340</v>
      </c>
      <c r="D30">
        <v>2007</v>
      </c>
      <c r="E30">
        <v>12</v>
      </c>
      <c r="F30">
        <v>3</v>
      </c>
      <c r="G30">
        <v>20080501</v>
      </c>
      <c r="H30" t="s">
        <v>191</v>
      </c>
      <c r="I30" t="s">
        <v>192</v>
      </c>
      <c r="J30">
        <v>5000</v>
      </c>
      <c r="K30">
        <v>109247</v>
      </c>
      <c r="N30">
        <v>0</v>
      </c>
      <c r="O30">
        <v>327938</v>
      </c>
      <c r="R30" t="s">
        <v>198</v>
      </c>
      <c r="S30" t="s">
        <v>198</v>
      </c>
      <c r="T30" t="s">
        <v>198</v>
      </c>
    </row>
    <row r="31" spans="1:20" x14ac:dyDescent="0.3">
      <c r="A31" t="s">
        <v>1269</v>
      </c>
      <c r="B31">
        <v>70</v>
      </c>
      <c r="C31" t="s">
        <v>1340</v>
      </c>
      <c r="D31">
        <v>2007</v>
      </c>
      <c r="E31">
        <v>12</v>
      </c>
      <c r="F31">
        <v>3</v>
      </c>
      <c r="G31">
        <v>20080501</v>
      </c>
      <c r="H31" t="s">
        <v>191</v>
      </c>
      <c r="I31" t="s">
        <v>192</v>
      </c>
      <c r="J31">
        <v>5000</v>
      </c>
      <c r="K31">
        <v>109295</v>
      </c>
      <c r="N31">
        <v>5000</v>
      </c>
      <c r="O31">
        <v>127</v>
      </c>
      <c r="P31">
        <v>0</v>
      </c>
      <c r="Q31">
        <v>328645</v>
      </c>
      <c r="R31" t="s">
        <v>198</v>
      </c>
      <c r="S31" t="s">
        <v>198</v>
      </c>
      <c r="T31" t="s">
        <v>198</v>
      </c>
    </row>
    <row r="32" spans="1:20" x14ac:dyDescent="0.3">
      <c r="A32" t="s">
        <v>1270</v>
      </c>
      <c r="B32">
        <v>70</v>
      </c>
      <c r="C32" t="s">
        <v>1340</v>
      </c>
      <c r="D32">
        <v>2007</v>
      </c>
      <c r="E32">
        <v>12</v>
      </c>
      <c r="F32">
        <v>3</v>
      </c>
      <c r="G32">
        <v>20080501</v>
      </c>
      <c r="H32" t="s">
        <v>191</v>
      </c>
      <c r="I32" t="s">
        <v>192</v>
      </c>
      <c r="J32">
        <v>5000</v>
      </c>
      <c r="K32">
        <v>110799</v>
      </c>
      <c r="N32">
        <v>5000</v>
      </c>
      <c r="O32">
        <v>263</v>
      </c>
      <c r="P32">
        <v>0</v>
      </c>
      <c r="Q32">
        <v>333599</v>
      </c>
      <c r="R32" t="s">
        <v>198</v>
      </c>
      <c r="S32" t="s">
        <v>198</v>
      </c>
      <c r="T32" t="s">
        <v>198</v>
      </c>
    </row>
    <row r="33" spans="1:20" x14ac:dyDescent="0.3">
      <c r="A33" t="s">
        <v>1271</v>
      </c>
      <c r="B33">
        <v>70</v>
      </c>
      <c r="C33" t="s">
        <v>1340</v>
      </c>
      <c r="D33">
        <v>2007</v>
      </c>
      <c r="E33">
        <v>12</v>
      </c>
      <c r="F33">
        <v>3</v>
      </c>
      <c r="G33">
        <v>20080501</v>
      </c>
      <c r="H33" t="s">
        <v>191</v>
      </c>
      <c r="I33" t="s">
        <v>192</v>
      </c>
      <c r="J33">
        <v>5000</v>
      </c>
      <c r="K33">
        <v>227353</v>
      </c>
      <c r="N33">
        <v>0</v>
      </c>
      <c r="O33">
        <v>682784</v>
      </c>
      <c r="R33" t="s">
        <v>198</v>
      </c>
      <c r="S33" t="s">
        <v>198</v>
      </c>
      <c r="T33" t="s">
        <v>198</v>
      </c>
    </row>
    <row r="34" spans="1:20" x14ac:dyDescent="0.3">
      <c r="A34" t="s">
        <v>1272</v>
      </c>
      <c r="B34">
        <v>70</v>
      </c>
      <c r="C34" t="s">
        <v>1340</v>
      </c>
      <c r="D34">
        <v>2007</v>
      </c>
      <c r="E34">
        <v>12</v>
      </c>
      <c r="F34">
        <v>3</v>
      </c>
      <c r="G34">
        <v>20080424</v>
      </c>
      <c r="H34" t="s">
        <v>191</v>
      </c>
      <c r="I34" t="s">
        <v>192</v>
      </c>
      <c r="J34">
        <v>5000</v>
      </c>
      <c r="K34">
        <v>220907</v>
      </c>
      <c r="L34">
        <v>0</v>
      </c>
      <c r="M34">
        <v>260</v>
      </c>
      <c r="N34">
        <v>0</v>
      </c>
      <c r="O34">
        <v>664932</v>
      </c>
      <c r="R34" t="s">
        <v>198</v>
      </c>
      <c r="S34" t="s">
        <v>198</v>
      </c>
      <c r="T34" t="s">
        <v>198</v>
      </c>
    </row>
    <row r="35" spans="1:20" x14ac:dyDescent="0.3">
      <c r="A35" t="s">
        <v>1273</v>
      </c>
      <c r="B35">
        <v>70</v>
      </c>
      <c r="C35" t="s">
        <v>1340</v>
      </c>
      <c r="D35">
        <v>2007</v>
      </c>
      <c r="E35">
        <v>12</v>
      </c>
      <c r="F35">
        <v>3</v>
      </c>
      <c r="G35">
        <v>20080424</v>
      </c>
      <c r="H35" t="s">
        <v>191</v>
      </c>
      <c r="I35" t="s">
        <v>192</v>
      </c>
      <c r="J35">
        <v>5000</v>
      </c>
      <c r="K35">
        <v>222908</v>
      </c>
      <c r="N35">
        <v>0</v>
      </c>
      <c r="O35">
        <v>669119</v>
      </c>
      <c r="R35" t="s">
        <v>198</v>
      </c>
      <c r="S35" t="s">
        <v>198</v>
      </c>
      <c r="T35" t="s">
        <v>198</v>
      </c>
    </row>
    <row r="36" spans="1:20" x14ac:dyDescent="0.3">
      <c r="A36" t="s">
        <v>1274</v>
      </c>
      <c r="B36">
        <v>70</v>
      </c>
      <c r="C36" t="s">
        <v>1340</v>
      </c>
      <c r="D36">
        <v>2007</v>
      </c>
      <c r="E36">
        <v>12</v>
      </c>
      <c r="F36">
        <v>3</v>
      </c>
      <c r="G36">
        <v>20080424</v>
      </c>
      <c r="H36" t="s">
        <v>191</v>
      </c>
      <c r="I36" t="s">
        <v>192</v>
      </c>
      <c r="J36">
        <v>5000</v>
      </c>
      <c r="K36">
        <v>224687</v>
      </c>
      <c r="N36">
        <v>5000</v>
      </c>
      <c r="O36">
        <v>284</v>
      </c>
      <c r="P36">
        <v>0</v>
      </c>
      <c r="Q36">
        <v>675495</v>
      </c>
      <c r="R36" t="s">
        <v>198</v>
      </c>
      <c r="S36" t="s">
        <v>198</v>
      </c>
      <c r="T36" t="s">
        <v>198</v>
      </c>
    </row>
    <row r="37" spans="1:20" x14ac:dyDescent="0.3">
      <c r="A37" t="s">
        <v>1275</v>
      </c>
      <c r="B37">
        <v>70</v>
      </c>
      <c r="C37" t="s">
        <v>1340</v>
      </c>
      <c r="D37">
        <v>2007</v>
      </c>
      <c r="E37">
        <v>12</v>
      </c>
      <c r="F37">
        <v>3</v>
      </c>
      <c r="G37">
        <v>20080501</v>
      </c>
      <c r="H37" t="s">
        <v>191</v>
      </c>
      <c r="I37" t="s">
        <v>192</v>
      </c>
      <c r="J37">
        <v>5000</v>
      </c>
      <c r="K37">
        <v>226107</v>
      </c>
      <c r="N37">
        <v>0</v>
      </c>
      <c r="O37">
        <v>678787</v>
      </c>
      <c r="R37" t="s">
        <v>198</v>
      </c>
      <c r="S37" t="s">
        <v>198</v>
      </c>
      <c r="T37" t="s">
        <v>198</v>
      </c>
    </row>
    <row r="38" spans="1:20" x14ac:dyDescent="0.3">
      <c r="A38" t="s">
        <v>1276</v>
      </c>
      <c r="B38">
        <v>70</v>
      </c>
      <c r="C38" t="s">
        <v>1340</v>
      </c>
      <c r="D38">
        <v>2007</v>
      </c>
      <c r="E38">
        <v>12</v>
      </c>
      <c r="F38">
        <v>3</v>
      </c>
      <c r="G38">
        <v>20080501</v>
      </c>
      <c r="H38" t="s">
        <v>191</v>
      </c>
      <c r="I38" t="s">
        <v>192</v>
      </c>
      <c r="J38">
        <v>5000</v>
      </c>
      <c r="K38">
        <v>224293</v>
      </c>
      <c r="N38">
        <v>5000</v>
      </c>
      <c r="O38">
        <v>270</v>
      </c>
      <c r="P38">
        <v>0</v>
      </c>
      <c r="Q38">
        <v>674107</v>
      </c>
      <c r="R38" t="s">
        <v>198</v>
      </c>
      <c r="S38" t="s">
        <v>198</v>
      </c>
      <c r="T38" t="s">
        <v>198</v>
      </c>
    </row>
    <row r="39" spans="1:20" x14ac:dyDescent="0.3">
      <c r="A39" t="s">
        <v>1277</v>
      </c>
      <c r="B39">
        <v>70</v>
      </c>
      <c r="C39" t="s">
        <v>1340</v>
      </c>
      <c r="D39">
        <v>2007</v>
      </c>
      <c r="E39">
        <v>12</v>
      </c>
      <c r="F39">
        <v>3</v>
      </c>
      <c r="G39">
        <v>20080501</v>
      </c>
      <c r="H39" t="s">
        <v>191</v>
      </c>
      <c r="I39" t="s">
        <v>192</v>
      </c>
      <c r="J39">
        <v>5000</v>
      </c>
      <c r="K39">
        <v>221255</v>
      </c>
      <c r="N39">
        <v>5000</v>
      </c>
      <c r="O39">
        <v>2373</v>
      </c>
      <c r="P39">
        <v>0</v>
      </c>
      <c r="Q39">
        <v>671381</v>
      </c>
      <c r="R39" t="s">
        <v>198</v>
      </c>
      <c r="S39" t="s">
        <v>198</v>
      </c>
      <c r="T39" t="s">
        <v>198</v>
      </c>
    </row>
    <row r="40" spans="1:20" x14ac:dyDescent="0.3">
      <c r="A40" t="s">
        <v>1278</v>
      </c>
      <c r="B40">
        <v>70</v>
      </c>
      <c r="C40" t="s">
        <v>1340</v>
      </c>
      <c r="D40">
        <v>2007</v>
      </c>
      <c r="E40">
        <v>12</v>
      </c>
      <c r="F40">
        <v>3</v>
      </c>
      <c r="G40">
        <v>20080501</v>
      </c>
      <c r="H40" t="s">
        <v>191</v>
      </c>
      <c r="I40" t="s">
        <v>192</v>
      </c>
      <c r="J40">
        <v>5000</v>
      </c>
      <c r="K40">
        <v>338491</v>
      </c>
      <c r="N40">
        <v>5000</v>
      </c>
      <c r="O40">
        <v>438</v>
      </c>
      <c r="P40">
        <v>0</v>
      </c>
      <c r="Q40">
        <v>1017136</v>
      </c>
      <c r="R40" t="s">
        <v>198</v>
      </c>
      <c r="S40" t="s">
        <v>198</v>
      </c>
      <c r="T40" t="s">
        <v>198</v>
      </c>
    </row>
    <row r="41" spans="1:20" x14ac:dyDescent="0.3">
      <c r="A41" t="s">
        <v>1279</v>
      </c>
      <c r="B41">
        <v>70</v>
      </c>
      <c r="C41" t="s">
        <v>1340</v>
      </c>
      <c r="D41">
        <v>2007</v>
      </c>
      <c r="E41">
        <v>12</v>
      </c>
      <c r="F41">
        <v>3</v>
      </c>
      <c r="G41">
        <v>20080501</v>
      </c>
      <c r="H41" t="s">
        <v>191</v>
      </c>
      <c r="I41" t="s">
        <v>192</v>
      </c>
      <c r="J41">
        <v>5000</v>
      </c>
      <c r="K41">
        <v>346353</v>
      </c>
      <c r="N41">
        <v>0</v>
      </c>
      <c r="O41">
        <v>1040056</v>
      </c>
      <c r="R41" t="s">
        <v>198</v>
      </c>
      <c r="S41" t="s">
        <v>198</v>
      </c>
      <c r="T41" t="s">
        <v>198</v>
      </c>
    </row>
    <row r="42" spans="1:20" x14ac:dyDescent="0.3">
      <c r="A42" t="s">
        <v>1623</v>
      </c>
      <c r="B42">
        <v>44</v>
      </c>
      <c r="C42" t="s">
        <v>1351</v>
      </c>
      <c r="D42">
        <v>2008</v>
      </c>
      <c r="E42">
        <v>12</v>
      </c>
      <c r="F42">
        <v>3</v>
      </c>
      <c r="G42">
        <v>20090413</v>
      </c>
      <c r="H42" t="s">
        <v>213</v>
      </c>
      <c r="I42" t="s">
        <v>192</v>
      </c>
      <c r="J42">
        <v>5000</v>
      </c>
      <c r="K42">
        <v>179893</v>
      </c>
      <c r="N42">
        <v>5000</v>
      </c>
      <c r="O42">
        <v>6119393</v>
      </c>
      <c r="R42" t="s">
        <v>8880</v>
      </c>
      <c r="S42" t="s">
        <v>850</v>
      </c>
      <c r="T42" t="s">
        <v>8880</v>
      </c>
    </row>
    <row r="43" spans="1:20" x14ac:dyDescent="0.3">
      <c r="A43" t="s">
        <v>1627</v>
      </c>
      <c r="B43">
        <v>44</v>
      </c>
      <c r="C43" t="s">
        <v>1351</v>
      </c>
      <c r="D43">
        <v>2008</v>
      </c>
      <c r="E43">
        <v>12</v>
      </c>
      <c r="F43">
        <v>3</v>
      </c>
      <c r="G43">
        <v>20090501</v>
      </c>
      <c r="H43" t="s">
        <v>213</v>
      </c>
      <c r="I43" t="s">
        <v>192</v>
      </c>
      <c r="J43">
        <v>5000</v>
      </c>
      <c r="K43">
        <v>179973</v>
      </c>
      <c r="N43">
        <v>5000</v>
      </c>
      <c r="O43">
        <v>4413723</v>
      </c>
      <c r="R43" t="s">
        <v>8880</v>
      </c>
      <c r="S43" t="s">
        <v>850</v>
      </c>
      <c r="T43" t="s">
        <v>8880</v>
      </c>
    </row>
    <row r="44" spans="1:20" x14ac:dyDescent="0.3">
      <c r="A44" t="s">
        <v>1939</v>
      </c>
      <c r="B44">
        <v>70</v>
      </c>
      <c r="C44" t="s">
        <v>1340</v>
      </c>
      <c r="D44">
        <v>2008</v>
      </c>
      <c r="E44">
        <v>12</v>
      </c>
      <c r="F44">
        <v>3</v>
      </c>
      <c r="G44">
        <v>20090416</v>
      </c>
      <c r="H44" t="s">
        <v>191</v>
      </c>
      <c r="I44" t="s">
        <v>192</v>
      </c>
      <c r="J44">
        <v>5000</v>
      </c>
      <c r="K44">
        <v>119391</v>
      </c>
      <c r="N44">
        <v>0</v>
      </c>
      <c r="O44">
        <v>358513</v>
      </c>
      <c r="R44" t="s">
        <v>198</v>
      </c>
      <c r="S44" t="s">
        <v>198</v>
      </c>
      <c r="T44" t="s">
        <v>198</v>
      </c>
    </row>
    <row r="45" spans="1:20" x14ac:dyDescent="0.3">
      <c r="A45" t="s">
        <v>1940</v>
      </c>
      <c r="B45">
        <v>70</v>
      </c>
      <c r="C45" t="s">
        <v>1340</v>
      </c>
      <c r="D45">
        <v>2008</v>
      </c>
      <c r="E45">
        <v>12</v>
      </c>
      <c r="F45">
        <v>3</v>
      </c>
      <c r="G45">
        <v>20090423</v>
      </c>
      <c r="H45" t="s">
        <v>191</v>
      </c>
      <c r="I45" t="s">
        <v>192</v>
      </c>
      <c r="J45">
        <v>5000</v>
      </c>
      <c r="K45">
        <v>129807</v>
      </c>
      <c r="N45">
        <v>0</v>
      </c>
      <c r="O45">
        <v>389689</v>
      </c>
      <c r="R45" t="s">
        <v>198</v>
      </c>
      <c r="S45" t="s">
        <v>198</v>
      </c>
      <c r="T45" t="s">
        <v>198</v>
      </c>
    </row>
    <row r="46" spans="1:20" x14ac:dyDescent="0.3">
      <c r="A46" t="s">
        <v>1941</v>
      </c>
      <c r="B46">
        <v>70</v>
      </c>
      <c r="C46" t="s">
        <v>1340</v>
      </c>
      <c r="D46">
        <v>2008</v>
      </c>
      <c r="E46">
        <v>12</v>
      </c>
      <c r="F46">
        <v>3</v>
      </c>
      <c r="G46">
        <v>20090409</v>
      </c>
      <c r="H46" t="s">
        <v>191</v>
      </c>
      <c r="I46" t="s">
        <v>192</v>
      </c>
      <c r="J46">
        <v>5000</v>
      </c>
      <c r="K46">
        <v>118116</v>
      </c>
      <c r="N46">
        <v>0</v>
      </c>
      <c r="O46">
        <v>354644</v>
      </c>
      <c r="R46" t="s">
        <v>198</v>
      </c>
      <c r="S46" t="s">
        <v>198</v>
      </c>
      <c r="T46" t="s">
        <v>198</v>
      </c>
    </row>
    <row r="47" spans="1:20" x14ac:dyDescent="0.3">
      <c r="A47" t="s">
        <v>1942</v>
      </c>
      <c r="B47">
        <v>70</v>
      </c>
      <c r="C47" t="s">
        <v>1340</v>
      </c>
      <c r="D47">
        <v>2008</v>
      </c>
      <c r="E47">
        <v>12</v>
      </c>
      <c r="F47">
        <v>3</v>
      </c>
      <c r="G47">
        <v>20090409</v>
      </c>
      <c r="H47" t="s">
        <v>191</v>
      </c>
      <c r="I47" t="s">
        <v>192</v>
      </c>
      <c r="J47">
        <v>5000</v>
      </c>
      <c r="K47">
        <v>112979</v>
      </c>
      <c r="N47">
        <v>0</v>
      </c>
      <c r="O47">
        <v>339299</v>
      </c>
      <c r="R47" t="s">
        <v>198</v>
      </c>
      <c r="S47" t="s">
        <v>198</v>
      </c>
      <c r="T47" t="s">
        <v>198</v>
      </c>
    </row>
    <row r="48" spans="1:20" x14ac:dyDescent="0.3">
      <c r="A48" t="s">
        <v>1943</v>
      </c>
      <c r="B48">
        <v>70</v>
      </c>
      <c r="C48" t="s">
        <v>1340</v>
      </c>
      <c r="D48">
        <v>2008</v>
      </c>
      <c r="E48">
        <v>12</v>
      </c>
      <c r="F48">
        <v>3</v>
      </c>
      <c r="G48">
        <v>20090409</v>
      </c>
      <c r="H48" t="s">
        <v>191</v>
      </c>
      <c r="I48" t="s">
        <v>192</v>
      </c>
      <c r="J48">
        <v>5000</v>
      </c>
      <c r="K48">
        <v>105755</v>
      </c>
      <c r="N48">
        <v>0</v>
      </c>
      <c r="O48">
        <v>317638</v>
      </c>
      <c r="R48" t="s">
        <v>198</v>
      </c>
      <c r="S48" t="s">
        <v>198</v>
      </c>
      <c r="T48" t="s">
        <v>198</v>
      </c>
    </row>
    <row r="49" spans="1:20" x14ac:dyDescent="0.3">
      <c r="A49" t="s">
        <v>1944</v>
      </c>
      <c r="B49">
        <v>70</v>
      </c>
      <c r="C49" t="s">
        <v>1340</v>
      </c>
      <c r="D49">
        <v>2008</v>
      </c>
      <c r="E49">
        <v>12</v>
      </c>
      <c r="F49">
        <v>3</v>
      </c>
      <c r="G49">
        <v>20090409</v>
      </c>
      <c r="H49" t="s">
        <v>191</v>
      </c>
      <c r="I49" t="s">
        <v>192</v>
      </c>
      <c r="J49">
        <v>5000</v>
      </c>
      <c r="K49">
        <v>108337</v>
      </c>
      <c r="N49">
        <v>0</v>
      </c>
      <c r="O49">
        <v>325459</v>
      </c>
      <c r="R49" t="s">
        <v>198</v>
      </c>
      <c r="S49" t="s">
        <v>198</v>
      </c>
      <c r="T49" t="s">
        <v>198</v>
      </c>
    </row>
    <row r="50" spans="1:20" x14ac:dyDescent="0.3">
      <c r="A50" t="s">
        <v>1945</v>
      </c>
      <c r="B50">
        <v>70</v>
      </c>
      <c r="C50" t="s">
        <v>1340</v>
      </c>
      <c r="D50">
        <v>2008</v>
      </c>
      <c r="E50">
        <v>12</v>
      </c>
      <c r="F50">
        <v>3</v>
      </c>
      <c r="G50">
        <v>20090409</v>
      </c>
      <c r="H50" t="s">
        <v>191</v>
      </c>
      <c r="I50" t="s">
        <v>192</v>
      </c>
      <c r="J50">
        <v>5000</v>
      </c>
      <c r="K50">
        <v>118706</v>
      </c>
      <c r="N50">
        <v>0</v>
      </c>
      <c r="O50">
        <v>356319</v>
      </c>
      <c r="R50" t="s">
        <v>198</v>
      </c>
      <c r="S50" t="s">
        <v>198</v>
      </c>
      <c r="T50" t="s">
        <v>198</v>
      </c>
    </row>
    <row r="51" spans="1:20" x14ac:dyDescent="0.3">
      <c r="A51" t="s">
        <v>1946</v>
      </c>
      <c r="B51">
        <v>70</v>
      </c>
      <c r="C51" t="s">
        <v>1340</v>
      </c>
      <c r="D51">
        <v>2008</v>
      </c>
      <c r="E51">
        <v>12</v>
      </c>
      <c r="F51">
        <v>3</v>
      </c>
      <c r="G51">
        <v>20090409</v>
      </c>
      <c r="H51" t="s">
        <v>191</v>
      </c>
      <c r="I51" t="s">
        <v>192</v>
      </c>
      <c r="J51">
        <v>5000</v>
      </c>
      <c r="K51">
        <v>119514</v>
      </c>
      <c r="N51">
        <v>0</v>
      </c>
      <c r="O51">
        <v>358696</v>
      </c>
      <c r="R51" t="s">
        <v>198</v>
      </c>
      <c r="S51" t="s">
        <v>198</v>
      </c>
      <c r="T51" t="s">
        <v>198</v>
      </c>
    </row>
    <row r="52" spans="1:20" x14ac:dyDescent="0.3">
      <c r="A52" t="s">
        <v>1947</v>
      </c>
      <c r="B52">
        <v>70</v>
      </c>
      <c r="C52" t="s">
        <v>1340</v>
      </c>
      <c r="D52">
        <v>2008</v>
      </c>
      <c r="E52">
        <v>12</v>
      </c>
      <c r="F52">
        <v>3</v>
      </c>
      <c r="G52">
        <v>20090409</v>
      </c>
      <c r="H52" t="s">
        <v>191</v>
      </c>
      <c r="I52" t="s">
        <v>192</v>
      </c>
      <c r="J52">
        <v>5000</v>
      </c>
      <c r="K52">
        <v>106531</v>
      </c>
      <c r="N52">
        <v>0</v>
      </c>
      <c r="O52">
        <v>319908</v>
      </c>
      <c r="R52" t="s">
        <v>198</v>
      </c>
      <c r="S52" t="s">
        <v>198</v>
      </c>
      <c r="T52" t="s">
        <v>198</v>
      </c>
    </row>
    <row r="53" spans="1:20" x14ac:dyDescent="0.3">
      <c r="A53" t="s">
        <v>1948</v>
      </c>
      <c r="B53">
        <v>70</v>
      </c>
      <c r="C53" t="s">
        <v>1340</v>
      </c>
      <c r="D53">
        <v>2008</v>
      </c>
      <c r="E53">
        <v>12</v>
      </c>
      <c r="F53">
        <v>3</v>
      </c>
      <c r="G53">
        <v>20090409</v>
      </c>
      <c r="H53" t="s">
        <v>191</v>
      </c>
      <c r="I53" t="s">
        <v>192</v>
      </c>
      <c r="J53">
        <v>5000</v>
      </c>
      <c r="K53">
        <v>118755</v>
      </c>
      <c r="N53">
        <v>5000</v>
      </c>
      <c r="O53">
        <v>306</v>
      </c>
      <c r="P53">
        <v>0</v>
      </c>
      <c r="Q53">
        <v>357300</v>
      </c>
      <c r="R53" t="s">
        <v>198</v>
      </c>
      <c r="S53" t="s">
        <v>198</v>
      </c>
      <c r="T53" t="s">
        <v>198</v>
      </c>
    </row>
    <row r="54" spans="1:20" x14ac:dyDescent="0.3">
      <c r="A54" t="s">
        <v>1949</v>
      </c>
      <c r="B54">
        <v>70</v>
      </c>
      <c r="C54" t="s">
        <v>1340</v>
      </c>
      <c r="D54">
        <v>2008</v>
      </c>
      <c r="E54">
        <v>12</v>
      </c>
      <c r="F54">
        <v>3</v>
      </c>
      <c r="G54">
        <v>20090409</v>
      </c>
      <c r="H54" t="s">
        <v>191</v>
      </c>
      <c r="I54" t="s">
        <v>192</v>
      </c>
      <c r="J54">
        <v>5000</v>
      </c>
      <c r="K54">
        <v>108863</v>
      </c>
      <c r="N54">
        <v>0</v>
      </c>
      <c r="O54">
        <v>326820</v>
      </c>
      <c r="R54" t="s">
        <v>198</v>
      </c>
      <c r="S54" t="s">
        <v>198</v>
      </c>
      <c r="T54" t="s">
        <v>198</v>
      </c>
    </row>
    <row r="55" spans="1:20" x14ac:dyDescent="0.3">
      <c r="A55" t="s">
        <v>1950</v>
      </c>
      <c r="B55">
        <v>70</v>
      </c>
      <c r="C55" t="s">
        <v>1340</v>
      </c>
      <c r="D55">
        <v>2008</v>
      </c>
      <c r="E55">
        <v>12</v>
      </c>
      <c r="F55">
        <v>3</v>
      </c>
      <c r="G55">
        <v>20090409</v>
      </c>
      <c r="H55" t="s">
        <v>191</v>
      </c>
      <c r="I55" t="s">
        <v>192</v>
      </c>
      <c r="J55">
        <v>5000</v>
      </c>
      <c r="K55">
        <v>115782</v>
      </c>
      <c r="N55">
        <v>5000</v>
      </c>
      <c r="O55">
        <v>287</v>
      </c>
      <c r="P55">
        <v>0</v>
      </c>
      <c r="Q55">
        <v>348496</v>
      </c>
      <c r="R55" t="s">
        <v>198</v>
      </c>
      <c r="S55" t="s">
        <v>198</v>
      </c>
      <c r="T55" t="s">
        <v>198</v>
      </c>
    </row>
    <row r="56" spans="1:20" x14ac:dyDescent="0.3">
      <c r="A56" t="s">
        <v>1951</v>
      </c>
      <c r="B56">
        <v>70</v>
      </c>
      <c r="C56" t="s">
        <v>1340</v>
      </c>
      <c r="D56">
        <v>2008</v>
      </c>
      <c r="E56">
        <v>12</v>
      </c>
      <c r="F56">
        <v>3</v>
      </c>
      <c r="G56">
        <v>20090416</v>
      </c>
      <c r="H56" t="s">
        <v>191</v>
      </c>
      <c r="I56" t="s">
        <v>192</v>
      </c>
      <c r="J56">
        <v>5000</v>
      </c>
      <c r="K56">
        <v>114739</v>
      </c>
      <c r="N56">
        <v>0</v>
      </c>
      <c r="O56">
        <v>344500</v>
      </c>
      <c r="R56" t="s">
        <v>198</v>
      </c>
      <c r="S56" t="s">
        <v>198</v>
      </c>
      <c r="T56" t="s">
        <v>198</v>
      </c>
    </row>
    <row r="57" spans="1:20" x14ac:dyDescent="0.3">
      <c r="A57" t="s">
        <v>1952</v>
      </c>
      <c r="B57">
        <v>70</v>
      </c>
      <c r="C57" t="s">
        <v>1340</v>
      </c>
      <c r="D57">
        <v>2008</v>
      </c>
      <c r="E57">
        <v>12</v>
      </c>
      <c r="F57">
        <v>3</v>
      </c>
      <c r="G57">
        <v>20090416</v>
      </c>
      <c r="H57" t="s">
        <v>191</v>
      </c>
      <c r="I57" t="s">
        <v>192</v>
      </c>
      <c r="J57">
        <v>5000</v>
      </c>
      <c r="K57">
        <v>109292</v>
      </c>
      <c r="N57">
        <v>5000</v>
      </c>
      <c r="O57">
        <v>271</v>
      </c>
      <c r="P57">
        <v>0</v>
      </c>
      <c r="Q57">
        <v>328915</v>
      </c>
      <c r="R57" t="s">
        <v>198</v>
      </c>
      <c r="S57" t="s">
        <v>198</v>
      </c>
      <c r="T57" t="s">
        <v>198</v>
      </c>
    </row>
    <row r="58" spans="1:20" x14ac:dyDescent="0.3">
      <c r="A58" t="s">
        <v>1938</v>
      </c>
      <c r="B58">
        <v>70</v>
      </c>
      <c r="C58" t="s">
        <v>1340</v>
      </c>
      <c r="D58">
        <v>2008</v>
      </c>
      <c r="E58">
        <v>12</v>
      </c>
      <c r="F58">
        <v>3</v>
      </c>
      <c r="G58">
        <v>20090416</v>
      </c>
      <c r="H58" t="s">
        <v>191</v>
      </c>
      <c r="I58" t="s">
        <v>192</v>
      </c>
      <c r="J58">
        <v>5000</v>
      </c>
      <c r="K58">
        <v>115967</v>
      </c>
      <c r="N58">
        <v>0</v>
      </c>
      <c r="O58">
        <v>348232</v>
      </c>
      <c r="R58" t="s">
        <v>198</v>
      </c>
      <c r="S58" t="s">
        <v>198</v>
      </c>
      <c r="T58" t="s">
        <v>198</v>
      </c>
    </row>
    <row r="59" spans="1:20" x14ac:dyDescent="0.3">
      <c r="A59" t="s">
        <v>1953</v>
      </c>
      <c r="B59">
        <v>70</v>
      </c>
      <c r="C59" t="s">
        <v>1340</v>
      </c>
      <c r="D59">
        <v>2008</v>
      </c>
      <c r="E59">
        <v>12</v>
      </c>
      <c r="F59">
        <v>3</v>
      </c>
      <c r="G59">
        <v>20090416</v>
      </c>
      <c r="H59" t="s">
        <v>191</v>
      </c>
      <c r="I59" t="s">
        <v>192</v>
      </c>
      <c r="J59">
        <v>5000</v>
      </c>
      <c r="K59">
        <v>124628</v>
      </c>
      <c r="L59">
        <v>0</v>
      </c>
      <c r="M59">
        <v>312</v>
      </c>
      <c r="N59">
        <v>0</v>
      </c>
      <c r="O59">
        <v>375046</v>
      </c>
      <c r="R59" t="s">
        <v>198</v>
      </c>
      <c r="S59" t="s">
        <v>198</v>
      </c>
      <c r="T59" t="s">
        <v>198</v>
      </c>
    </row>
    <row r="60" spans="1:20" x14ac:dyDescent="0.3">
      <c r="A60" t="s">
        <v>1954</v>
      </c>
      <c r="B60">
        <v>70</v>
      </c>
      <c r="C60" t="s">
        <v>1340</v>
      </c>
      <c r="D60">
        <v>2008</v>
      </c>
      <c r="E60">
        <v>12</v>
      </c>
      <c r="F60">
        <v>3</v>
      </c>
      <c r="G60">
        <v>20090416</v>
      </c>
      <c r="H60" t="s">
        <v>191</v>
      </c>
      <c r="I60" t="s">
        <v>192</v>
      </c>
      <c r="J60">
        <v>5000</v>
      </c>
      <c r="K60">
        <v>113350</v>
      </c>
      <c r="N60">
        <v>0</v>
      </c>
      <c r="O60">
        <v>340285</v>
      </c>
      <c r="R60" t="s">
        <v>198</v>
      </c>
      <c r="S60" t="s">
        <v>198</v>
      </c>
      <c r="T60" t="s">
        <v>198</v>
      </c>
    </row>
    <row r="61" spans="1:20" x14ac:dyDescent="0.3">
      <c r="A61" t="s">
        <v>1955</v>
      </c>
      <c r="B61">
        <v>70</v>
      </c>
      <c r="C61" t="s">
        <v>1340</v>
      </c>
      <c r="D61">
        <v>2008</v>
      </c>
      <c r="E61">
        <v>12</v>
      </c>
      <c r="F61">
        <v>3</v>
      </c>
      <c r="G61">
        <v>20090423</v>
      </c>
      <c r="H61" t="s">
        <v>191</v>
      </c>
      <c r="I61" t="s">
        <v>192</v>
      </c>
      <c r="J61">
        <v>5000</v>
      </c>
      <c r="K61">
        <v>109171</v>
      </c>
      <c r="N61">
        <v>0</v>
      </c>
      <c r="O61">
        <v>327691</v>
      </c>
      <c r="R61" t="s">
        <v>198</v>
      </c>
      <c r="S61" t="s">
        <v>198</v>
      </c>
      <c r="T61" t="s">
        <v>198</v>
      </c>
    </row>
    <row r="62" spans="1:20" x14ac:dyDescent="0.3">
      <c r="A62" t="s">
        <v>1956</v>
      </c>
      <c r="B62">
        <v>70</v>
      </c>
      <c r="C62" t="s">
        <v>1340</v>
      </c>
      <c r="D62">
        <v>2008</v>
      </c>
      <c r="E62">
        <v>12</v>
      </c>
      <c r="F62">
        <v>3</v>
      </c>
      <c r="G62">
        <v>20090416</v>
      </c>
      <c r="H62" t="s">
        <v>191</v>
      </c>
      <c r="I62" t="s">
        <v>192</v>
      </c>
      <c r="J62">
        <v>5000</v>
      </c>
      <c r="K62">
        <v>117384</v>
      </c>
      <c r="N62">
        <v>0</v>
      </c>
      <c r="O62">
        <v>352405</v>
      </c>
      <c r="R62" t="s">
        <v>198</v>
      </c>
      <c r="S62" t="s">
        <v>198</v>
      </c>
      <c r="T62" t="s">
        <v>198</v>
      </c>
    </row>
    <row r="63" spans="1:20" x14ac:dyDescent="0.3">
      <c r="A63" t="s">
        <v>1957</v>
      </c>
      <c r="B63">
        <v>70</v>
      </c>
      <c r="C63" t="s">
        <v>1340</v>
      </c>
      <c r="D63">
        <v>2008</v>
      </c>
      <c r="E63">
        <v>12</v>
      </c>
      <c r="F63">
        <v>3</v>
      </c>
      <c r="G63">
        <v>20090423</v>
      </c>
      <c r="H63" t="s">
        <v>191</v>
      </c>
      <c r="I63" t="s">
        <v>192</v>
      </c>
      <c r="J63">
        <v>5000</v>
      </c>
      <c r="K63">
        <v>120927</v>
      </c>
      <c r="N63">
        <v>5000</v>
      </c>
      <c r="O63">
        <v>315</v>
      </c>
      <c r="P63">
        <v>0</v>
      </c>
      <c r="Q63">
        <v>363879</v>
      </c>
      <c r="R63" t="s">
        <v>198</v>
      </c>
      <c r="S63" t="s">
        <v>198</v>
      </c>
      <c r="T63" t="s">
        <v>198</v>
      </c>
    </row>
    <row r="64" spans="1:20" x14ac:dyDescent="0.3">
      <c r="A64" t="s">
        <v>1958</v>
      </c>
      <c r="B64">
        <v>70</v>
      </c>
      <c r="C64" t="s">
        <v>1340</v>
      </c>
      <c r="D64">
        <v>2008</v>
      </c>
      <c r="E64">
        <v>12</v>
      </c>
      <c r="F64">
        <v>3</v>
      </c>
      <c r="G64">
        <v>20090423</v>
      </c>
      <c r="H64" t="s">
        <v>191</v>
      </c>
      <c r="I64" t="s">
        <v>192</v>
      </c>
      <c r="J64">
        <v>5000</v>
      </c>
      <c r="K64">
        <v>118917</v>
      </c>
      <c r="N64">
        <v>0</v>
      </c>
      <c r="O64">
        <v>357073</v>
      </c>
      <c r="R64" t="s">
        <v>198</v>
      </c>
      <c r="S64" t="s">
        <v>198</v>
      </c>
      <c r="T64" t="s">
        <v>198</v>
      </c>
    </row>
    <row r="65" spans="1:20" x14ac:dyDescent="0.3">
      <c r="A65" t="s">
        <v>1932</v>
      </c>
      <c r="B65">
        <v>70</v>
      </c>
      <c r="C65" t="s">
        <v>1340</v>
      </c>
      <c r="D65">
        <v>2008</v>
      </c>
      <c r="E65">
        <v>12</v>
      </c>
      <c r="F65">
        <v>3</v>
      </c>
      <c r="G65">
        <v>20090423</v>
      </c>
      <c r="H65" t="s">
        <v>191</v>
      </c>
      <c r="I65" t="s">
        <v>192</v>
      </c>
      <c r="J65">
        <v>5000</v>
      </c>
      <c r="K65">
        <v>114907</v>
      </c>
      <c r="N65">
        <v>0</v>
      </c>
      <c r="O65">
        <v>344836</v>
      </c>
      <c r="R65" t="s">
        <v>198</v>
      </c>
      <c r="S65" t="s">
        <v>198</v>
      </c>
      <c r="T65" t="s">
        <v>198</v>
      </c>
    </row>
    <row r="66" spans="1:20" x14ac:dyDescent="0.3">
      <c r="A66" t="s">
        <v>1933</v>
      </c>
      <c r="B66">
        <v>70</v>
      </c>
      <c r="C66" t="s">
        <v>1340</v>
      </c>
      <c r="D66">
        <v>2008</v>
      </c>
      <c r="E66">
        <v>12</v>
      </c>
      <c r="F66">
        <v>3</v>
      </c>
      <c r="G66">
        <v>20090423</v>
      </c>
      <c r="H66" t="s">
        <v>191</v>
      </c>
      <c r="I66" t="s">
        <v>192</v>
      </c>
      <c r="J66">
        <v>5000</v>
      </c>
      <c r="K66">
        <v>124228</v>
      </c>
      <c r="N66">
        <v>0</v>
      </c>
      <c r="O66">
        <v>372882</v>
      </c>
      <c r="R66" t="s">
        <v>198</v>
      </c>
      <c r="S66" t="s">
        <v>198</v>
      </c>
      <c r="T66" t="s">
        <v>198</v>
      </c>
    </row>
    <row r="67" spans="1:20" x14ac:dyDescent="0.3">
      <c r="A67" t="s">
        <v>1934</v>
      </c>
      <c r="B67">
        <v>70</v>
      </c>
      <c r="C67" t="s">
        <v>1340</v>
      </c>
      <c r="D67">
        <v>2008</v>
      </c>
      <c r="E67">
        <v>12</v>
      </c>
      <c r="F67">
        <v>3</v>
      </c>
      <c r="G67">
        <v>20090423</v>
      </c>
      <c r="H67" t="s">
        <v>191</v>
      </c>
      <c r="I67" t="s">
        <v>192</v>
      </c>
      <c r="J67">
        <v>5000</v>
      </c>
      <c r="K67">
        <v>112556</v>
      </c>
      <c r="N67">
        <v>0</v>
      </c>
      <c r="O67">
        <v>338978</v>
      </c>
      <c r="R67" t="s">
        <v>198</v>
      </c>
      <c r="S67" t="s">
        <v>198</v>
      </c>
      <c r="T67" t="s">
        <v>198</v>
      </c>
    </row>
    <row r="68" spans="1:20" x14ac:dyDescent="0.3">
      <c r="A68" t="s">
        <v>1935</v>
      </c>
      <c r="B68">
        <v>70</v>
      </c>
      <c r="C68" t="s">
        <v>1340</v>
      </c>
      <c r="D68">
        <v>2008</v>
      </c>
      <c r="E68">
        <v>12</v>
      </c>
      <c r="F68">
        <v>3</v>
      </c>
      <c r="G68">
        <v>20090423</v>
      </c>
      <c r="H68" t="s">
        <v>191</v>
      </c>
      <c r="I68" t="s">
        <v>192</v>
      </c>
      <c r="J68">
        <v>5000</v>
      </c>
      <c r="K68">
        <v>125703</v>
      </c>
      <c r="N68">
        <v>0</v>
      </c>
      <c r="O68">
        <v>377299</v>
      </c>
      <c r="R68" t="s">
        <v>198</v>
      </c>
      <c r="S68" t="s">
        <v>198</v>
      </c>
      <c r="T68" t="s">
        <v>198</v>
      </c>
    </row>
    <row r="69" spans="1:20" x14ac:dyDescent="0.3">
      <c r="A69" t="s">
        <v>1936</v>
      </c>
      <c r="B69">
        <v>70</v>
      </c>
      <c r="C69" t="s">
        <v>1340</v>
      </c>
      <c r="D69">
        <v>2008</v>
      </c>
      <c r="E69">
        <v>12</v>
      </c>
      <c r="F69">
        <v>3</v>
      </c>
      <c r="G69">
        <v>20090423</v>
      </c>
      <c r="H69" t="s">
        <v>191</v>
      </c>
      <c r="I69" t="s">
        <v>192</v>
      </c>
      <c r="J69">
        <v>5000</v>
      </c>
      <c r="K69">
        <v>112230</v>
      </c>
      <c r="N69">
        <v>0</v>
      </c>
      <c r="O69">
        <v>337961</v>
      </c>
      <c r="R69" t="s">
        <v>198</v>
      </c>
      <c r="S69" t="s">
        <v>198</v>
      </c>
      <c r="T69" t="s">
        <v>198</v>
      </c>
    </row>
    <row r="70" spans="1:20" x14ac:dyDescent="0.3">
      <c r="A70" t="s">
        <v>1937</v>
      </c>
      <c r="B70">
        <v>70</v>
      </c>
      <c r="C70" t="s">
        <v>1340</v>
      </c>
      <c r="D70">
        <v>2008</v>
      </c>
      <c r="E70">
        <v>12</v>
      </c>
      <c r="F70">
        <v>3</v>
      </c>
      <c r="G70">
        <v>20090423</v>
      </c>
      <c r="H70" t="s">
        <v>191</v>
      </c>
      <c r="I70" t="s">
        <v>192</v>
      </c>
      <c r="J70">
        <v>5000</v>
      </c>
      <c r="K70">
        <v>111839</v>
      </c>
      <c r="N70">
        <v>0</v>
      </c>
      <c r="O70">
        <v>336830</v>
      </c>
      <c r="R70" t="s">
        <v>198</v>
      </c>
      <c r="S70" t="s">
        <v>198</v>
      </c>
      <c r="T70" t="s">
        <v>198</v>
      </c>
    </row>
    <row r="71" spans="1:20" x14ac:dyDescent="0.3">
      <c r="A71" t="s">
        <v>8491</v>
      </c>
      <c r="B71">
        <v>70</v>
      </c>
      <c r="C71" t="s">
        <v>1340</v>
      </c>
      <c r="D71">
        <v>2009</v>
      </c>
      <c r="E71">
        <v>12</v>
      </c>
      <c r="F71">
        <v>3</v>
      </c>
      <c r="G71">
        <v>20100408</v>
      </c>
      <c r="H71" t="s">
        <v>191</v>
      </c>
      <c r="I71" t="s">
        <v>192</v>
      </c>
      <c r="J71">
        <v>5000</v>
      </c>
      <c r="K71">
        <v>95975</v>
      </c>
      <c r="L71">
        <v>0</v>
      </c>
      <c r="M71">
        <v>231</v>
      </c>
      <c r="N71">
        <v>5000</v>
      </c>
      <c r="O71">
        <v>463</v>
      </c>
      <c r="P71">
        <v>0</v>
      </c>
      <c r="Q71">
        <v>291424</v>
      </c>
      <c r="R71" t="s">
        <v>198</v>
      </c>
      <c r="S71" t="s">
        <v>198</v>
      </c>
      <c r="T71" t="s">
        <v>198</v>
      </c>
    </row>
    <row r="72" spans="1:20" x14ac:dyDescent="0.3">
      <c r="A72" t="s">
        <v>8490</v>
      </c>
      <c r="B72">
        <v>70</v>
      </c>
      <c r="C72" t="s">
        <v>1340</v>
      </c>
      <c r="D72">
        <v>2009</v>
      </c>
      <c r="E72">
        <v>12</v>
      </c>
      <c r="F72">
        <v>3</v>
      </c>
      <c r="G72">
        <v>20100408</v>
      </c>
      <c r="H72" t="s">
        <v>191</v>
      </c>
      <c r="I72" t="s">
        <v>192</v>
      </c>
      <c r="J72">
        <v>5000</v>
      </c>
      <c r="K72">
        <v>88137</v>
      </c>
      <c r="N72">
        <v>5000</v>
      </c>
      <c r="O72">
        <v>0</v>
      </c>
      <c r="P72">
        <v>0</v>
      </c>
      <c r="Q72">
        <v>265541</v>
      </c>
      <c r="R72" t="s">
        <v>198</v>
      </c>
      <c r="S72" t="s">
        <v>198</v>
      </c>
      <c r="T72" t="s">
        <v>198</v>
      </c>
    </row>
    <row r="73" spans="1:20" x14ac:dyDescent="0.3">
      <c r="A73" t="s">
        <v>8489</v>
      </c>
      <c r="B73">
        <v>70</v>
      </c>
      <c r="C73" t="s">
        <v>1340</v>
      </c>
      <c r="D73">
        <v>2009</v>
      </c>
      <c r="E73">
        <v>12</v>
      </c>
      <c r="F73">
        <v>3</v>
      </c>
      <c r="G73">
        <v>20100408</v>
      </c>
      <c r="H73" t="s">
        <v>191</v>
      </c>
      <c r="I73" t="s">
        <v>192</v>
      </c>
      <c r="J73">
        <v>5000</v>
      </c>
      <c r="K73">
        <v>95007</v>
      </c>
      <c r="L73">
        <v>0</v>
      </c>
      <c r="M73">
        <v>244</v>
      </c>
      <c r="N73">
        <v>0</v>
      </c>
      <c r="O73">
        <v>286921</v>
      </c>
      <c r="R73" t="s">
        <v>198</v>
      </c>
      <c r="S73" t="s">
        <v>198</v>
      </c>
      <c r="T73" t="s">
        <v>198</v>
      </c>
    </row>
    <row r="74" spans="1:20" x14ac:dyDescent="0.3">
      <c r="A74" t="s">
        <v>8488</v>
      </c>
      <c r="B74">
        <v>70</v>
      </c>
      <c r="C74" t="s">
        <v>1340</v>
      </c>
      <c r="D74">
        <v>2009</v>
      </c>
      <c r="E74">
        <v>12</v>
      </c>
      <c r="F74">
        <v>3</v>
      </c>
      <c r="G74">
        <v>20100408</v>
      </c>
      <c r="H74" t="s">
        <v>191</v>
      </c>
      <c r="I74" t="s">
        <v>192</v>
      </c>
      <c r="J74">
        <v>5000</v>
      </c>
      <c r="K74">
        <v>86302</v>
      </c>
      <c r="L74">
        <v>0</v>
      </c>
      <c r="M74">
        <v>215</v>
      </c>
      <c r="N74">
        <v>0</v>
      </c>
      <c r="O74">
        <v>260628</v>
      </c>
      <c r="R74" t="s">
        <v>198</v>
      </c>
      <c r="S74" t="s">
        <v>198</v>
      </c>
      <c r="T74" t="s">
        <v>198</v>
      </c>
    </row>
    <row r="75" spans="1:20" x14ac:dyDescent="0.3">
      <c r="A75" t="s">
        <v>8487</v>
      </c>
      <c r="B75">
        <v>70</v>
      </c>
      <c r="C75" t="s">
        <v>1340</v>
      </c>
      <c r="D75">
        <v>2009</v>
      </c>
      <c r="E75">
        <v>12</v>
      </c>
      <c r="F75">
        <v>3</v>
      </c>
      <c r="G75">
        <v>20100408</v>
      </c>
      <c r="H75" t="s">
        <v>191</v>
      </c>
      <c r="I75" t="s">
        <v>192</v>
      </c>
      <c r="J75">
        <v>5000</v>
      </c>
      <c r="K75">
        <v>116291</v>
      </c>
      <c r="L75">
        <v>0</v>
      </c>
      <c r="M75">
        <v>282</v>
      </c>
      <c r="N75">
        <v>5000</v>
      </c>
      <c r="O75">
        <v>0</v>
      </c>
      <c r="P75">
        <v>0</v>
      </c>
      <c r="Q75">
        <v>349904</v>
      </c>
      <c r="R75" t="s">
        <v>198</v>
      </c>
      <c r="S75" t="s">
        <v>198</v>
      </c>
      <c r="T75" t="s">
        <v>198</v>
      </c>
    </row>
    <row r="76" spans="1:20" x14ac:dyDescent="0.3">
      <c r="A76" t="s">
        <v>8486</v>
      </c>
      <c r="B76">
        <v>70</v>
      </c>
      <c r="C76" t="s">
        <v>1340</v>
      </c>
      <c r="D76">
        <v>2009</v>
      </c>
      <c r="E76">
        <v>12</v>
      </c>
      <c r="F76">
        <v>3</v>
      </c>
      <c r="G76">
        <v>20100408</v>
      </c>
      <c r="H76" t="s">
        <v>191</v>
      </c>
      <c r="I76" t="s">
        <v>192</v>
      </c>
      <c r="J76">
        <v>5000</v>
      </c>
      <c r="K76">
        <v>108389</v>
      </c>
      <c r="N76">
        <v>5000</v>
      </c>
      <c r="O76">
        <v>0</v>
      </c>
      <c r="P76">
        <v>0</v>
      </c>
      <c r="Q76">
        <v>325252</v>
      </c>
      <c r="R76" t="s">
        <v>198</v>
      </c>
      <c r="S76" t="s">
        <v>198</v>
      </c>
      <c r="T76" t="s">
        <v>198</v>
      </c>
    </row>
    <row r="77" spans="1:20" x14ac:dyDescent="0.3">
      <c r="A77" t="s">
        <v>8485</v>
      </c>
      <c r="B77">
        <v>70</v>
      </c>
      <c r="C77" t="s">
        <v>1340</v>
      </c>
      <c r="D77">
        <v>2009</v>
      </c>
      <c r="E77">
        <v>12</v>
      </c>
      <c r="F77">
        <v>3</v>
      </c>
      <c r="G77">
        <v>20100408</v>
      </c>
      <c r="H77" t="s">
        <v>191</v>
      </c>
      <c r="I77" t="s">
        <v>192</v>
      </c>
      <c r="J77">
        <v>5000</v>
      </c>
      <c r="K77">
        <v>105794</v>
      </c>
      <c r="N77">
        <v>5000</v>
      </c>
      <c r="O77">
        <v>0</v>
      </c>
      <c r="P77">
        <v>0</v>
      </c>
      <c r="Q77">
        <v>317531</v>
      </c>
      <c r="R77" t="s">
        <v>198</v>
      </c>
      <c r="S77" t="s">
        <v>198</v>
      </c>
      <c r="T77" t="s">
        <v>198</v>
      </c>
    </row>
    <row r="78" spans="1:20" x14ac:dyDescent="0.3">
      <c r="A78" t="s">
        <v>8484</v>
      </c>
      <c r="B78">
        <v>70</v>
      </c>
      <c r="C78" t="s">
        <v>1340</v>
      </c>
      <c r="D78">
        <v>2009</v>
      </c>
      <c r="E78">
        <v>12</v>
      </c>
      <c r="F78">
        <v>3</v>
      </c>
      <c r="G78">
        <v>20100408</v>
      </c>
      <c r="H78" t="s">
        <v>191</v>
      </c>
      <c r="I78" t="s">
        <v>192</v>
      </c>
      <c r="J78">
        <v>5000</v>
      </c>
      <c r="K78">
        <v>117670</v>
      </c>
      <c r="N78">
        <v>5000</v>
      </c>
      <c r="O78">
        <v>311</v>
      </c>
      <c r="P78">
        <v>0</v>
      </c>
      <c r="Q78">
        <v>355427</v>
      </c>
      <c r="R78" t="s">
        <v>198</v>
      </c>
      <c r="S78" t="s">
        <v>198</v>
      </c>
      <c r="T78" t="s">
        <v>198</v>
      </c>
    </row>
    <row r="79" spans="1:20" x14ac:dyDescent="0.3">
      <c r="A79" t="s">
        <v>8474</v>
      </c>
      <c r="B79">
        <v>70</v>
      </c>
      <c r="C79" t="s">
        <v>1340</v>
      </c>
      <c r="D79">
        <v>2009</v>
      </c>
      <c r="E79">
        <v>12</v>
      </c>
      <c r="F79">
        <v>3</v>
      </c>
      <c r="G79">
        <v>20100408</v>
      </c>
      <c r="H79" t="s">
        <v>191</v>
      </c>
      <c r="I79" t="s">
        <v>192</v>
      </c>
      <c r="J79">
        <v>5000</v>
      </c>
      <c r="K79">
        <v>112440</v>
      </c>
      <c r="N79">
        <v>5000</v>
      </c>
      <c r="O79">
        <v>0</v>
      </c>
      <c r="P79">
        <v>0</v>
      </c>
      <c r="Q79">
        <v>337542</v>
      </c>
      <c r="R79" t="s">
        <v>198</v>
      </c>
      <c r="S79" t="s">
        <v>198</v>
      </c>
      <c r="T79" t="s">
        <v>198</v>
      </c>
    </row>
    <row r="80" spans="1:20" x14ac:dyDescent="0.3">
      <c r="A80" t="s">
        <v>8483</v>
      </c>
      <c r="B80">
        <v>70</v>
      </c>
      <c r="C80" t="s">
        <v>1340</v>
      </c>
      <c r="D80">
        <v>2009</v>
      </c>
      <c r="E80">
        <v>12</v>
      </c>
      <c r="F80">
        <v>3</v>
      </c>
      <c r="G80">
        <v>20100409</v>
      </c>
      <c r="H80" t="s">
        <v>191</v>
      </c>
      <c r="I80" t="s">
        <v>192</v>
      </c>
      <c r="J80">
        <v>5000</v>
      </c>
      <c r="K80">
        <v>99672</v>
      </c>
      <c r="N80">
        <v>5000</v>
      </c>
      <c r="O80">
        <v>0</v>
      </c>
      <c r="P80">
        <v>0</v>
      </c>
      <c r="Q80">
        <v>304467</v>
      </c>
      <c r="R80" t="s">
        <v>198</v>
      </c>
      <c r="S80" t="s">
        <v>198</v>
      </c>
      <c r="T80" t="s">
        <v>198</v>
      </c>
    </row>
    <row r="81" spans="1:20" x14ac:dyDescent="0.3">
      <c r="A81" t="s">
        <v>8494</v>
      </c>
      <c r="B81">
        <v>70</v>
      </c>
      <c r="C81" t="s">
        <v>1340</v>
      </c>
      <c r="D81">
        <v>2009</v>
      </c>
      <c r="E81">
        <v>12</v>
      </c>
      <c r="F81">
        <v>3</v>
      </c>
      <c r="G81">
        <v>20100409</v>
      </c>
      <c r="H81" t="s">
        <v>191</v>
      </c>
      <c r="I81" t="s">
        <v>192</v>
      </c>
      <c r="J81">
        <v>5000</v>
      </c>
      <c r="K81">
        <v>104281</v>
      </c>
      <c r="N81">
        <v>5000</v>
      </c>
      <c r="O81">
        <v>0</v>
      </c>
      <c r="P81">
        <v>0</v>
      </c>
      <c r="Q81">
        <v>313051</v>
      </c>
      <c r="R81" t="s">
        <v>198</v>
      </c>
      <c r="S81" t="s">
        <v>198</v>
      </c>
      <c r="T81" t="s">
        <v>198</v>
      </c>
    </row>
    <row r="82" spans="1:20" x14ac:dyDescent="0.3">
      <c r="A82" t="s">
        <v>8482</v>
      </c>
      <c r="B82">
        <v>70</v>
      </c>
      <c r="C82" t="s">
        <v>1340</v>
      </c>
      <c r="D82">
        <v>2009</v>
      </c>
      <c r="E82">
        <v>12</v>
      </c>
      <c r="F82">
        <v>3</v>
      </c>
      <c r="G82">
        <v>20100409</v>
      </c>
      <c r="H82" t="s">
        <v>191</v>
      </c>
      <c r="I82" t="s">
        <v>192</v>
      </c>
      <c r="J82">
        <v>5000</v>
      </c>
      <c r="K82">
        <v>116800</v>
      </c>
      <c r="N82">
        <v>5000</v>
      </c>
      <c r="O82">
        <v>0</v>
      </c>
      <c r="P82">
        <v>0</v>
      </c>
      <c r="Q82">
        <v>350569</v>
      </c>
      <c r="R82" t="s">
        <v>198</v>
      </c>
      <c r="S82" t="s">
        <v>198</v>
      </c>
      <c r="T82" t="s">
        <v>198</v>
      </c>
    </row>
    <row r="83" spans="1:20" x14ac:dyDescent="0.3">
      <c r="A83" t="s">
        <v>8481</v>
      </c>
      <c r="B83">
        <v>70</v>
      </c>
      <c r="C83" t="s">
        <v>1340</v>
      </c>
      <c r="D83">
        <v>2009</v>
      </c>
      <c r="E83">
        <v>12</v>
      </c>
      <c r="F83">
        <v>3</v>
      </c>
      <c r="G83">
        <v>20100409</v>
      </c>
      <c r="H83" t="s">
        <v>191</v>
      </c>
      <c r="I83" t="s">
        <v>192</v>
      </c>
      <c r="J83">
        <v>5000</v>
      </c>
      <c r="K83">
        <v>117720</v>
      </c>
      <c r="N83">
        <v>5000</v>
      </c>
      <c r="O83">
        <v>0</v>
      </c>
      <c r="P83">
        <v>0</v>
      </c>
      <c r="Q83">
        <v>353357</v>
      </c>
      <c r="R83" t="s">
        <v>198</v>
      </c>
      <c r="S83" t="s">
        <v>198</v>
      </c>
      <c r="T83" t="s">
        <v>198</v>
      </c>
    </row>
    <row r="84" spans="1:20" x14ac:dyDescent="0.3">
      <c r="A84" t="s">
        <v>8480</v>
      </c>
      <c r="B84">
        <v>70</v>
      </c>
      <c r="C84" t="s">
        <v>1340</v>
      </c>
      <c r="D84">
        <v>2009</v>
      </c>
      <c r="E84">
        <v>12</v>
      </c>
      <c r="F84">
        <v>3</v>
      </c>
      <c r="G84">
        <v>20100409</v>
      </c>
      <c r="H84" t="s">
        <v>191</v>
      </c>
      <c r="I84" t="s">
        <v>192</v>
      </c>
      <c r="J84">
        <v>5000</v>
      </c>
      <c r="K84">
        <v>111590</v>
      </c>
      <c r="N84">
        <v>5000</v>
      </c>
      <c r="O84">
        <v>0</v>
      </c>
      <c r="P84">
        <v>0</v>
      </c>
      <c r="Q84">
        <v>336094</v>
      </c>
      <c r="R84" t="s">
        <v>198</v>
      </c>
      <c r="S84" t="s">
        <v>198</v>
      </c>
      <c r="T84" t="s">
        <v>198</v>
      </c>
    </row>
    <row r="85" spans="1:20" x14ac:dyDescent="0.3">
      <c r="A85" t="s">
        <v>8479</v>
      </c>
      <c r="B85">
        <v>70</v>
      </c>
      <c r="C85" t="s">
        <v>1340</v>
      </c>
      <c r="D85">
        <v>2009</v>
      </c>
      <c r="E85">
        <v>12</v>
      </c>
      <c r="F85">
        <v>3</v>
      </c>
      <c r="G85">
        <v>20100409</v>
      </c>
      <c r="H85" t="s">
        <v>191</v>
      </c>
      <c r="I85" t="s">
        <v>192</v>
      </c>
      <c r="J85">
        <v>5000</v>
      </c>
      <c r="K85">
        <v>112693</v>
      </c>
      <c r="L85">
        <v>0</v>
      </c>
      <c r="M85">
        <v>788</v>
      </c>
      <c r="N85">
        <v>5000</v>
      </c>
      <c r="O85">
        <v>1182</v>
      </c>
      <c r="P85">
        <v>0</v>
      </c>
      <c r="Q85">
        <v>347451</v>
      </c>
      <c r="R85" t="s">
        <v>198</v>
      </c>
      <c r="S85" t="s">
        <v>198</v>
      </c>
      <c r="T85" t="s">
        <v>198</v>
      </c>
    </row>
    <row r="86" spans="1:20" x14ac:dyDescent="0.3">
      <c r="A86" t="s">
        <v>8472</v>
      </c>
      <c r="B86">
        <v>70</v>
      </c>
      <c r="C86" t="s">
        <v>1340</v>
      </c>
      <c r="D86">
        <v>2009</v>
      </c>
      <c r="E86">
        <v>12</v>
      </c>
      <c r="F86">
        <v>3</v>
      </c>
      <c r="G86">
        <v>20100409</v>
      </c>
      <c r="H86" t="s">
        <v>191</v>
      </c>
      <c r="I86" t="s">
        <v>192</v>
      </c>
      <c r="J86">
        <v>5000</v>
      </c>
      <c r="K86">
        <v>107617</v>
      </c>
      <c r="N86">
        <v>5000</v>
      </c>
      <c r="O86">
        <v>0</v>
      </c>
      <c r="P86">
        <v>0</v>
      </c>
      <c r="Q86">
        <v>323139</v>
      </c>
      <c r="R86" t="s">
        <v>198</v>
      </c>
      <c r="S86" t="s">
        <v>198</v>
      </c>
      <c r="T86" t="s">
        <v>198</v>
      </c>
    </row>
    <row r="87" spans="1:20" x14ac:dyDescent="0.3">
      <c r="A87" t="s">
        <v>8465</v>
      </c>
      <c r="B87">
        <v>70</v>
      </c>
      <c r="C87" t="s">
        <v>1340</v>
      </c>
      <c r="D87">
        <v>2009</v>
      </c>
      <c r="E87">
        <v>12</v>
      </c>
      <c r="F87">
        <v>3</v>
      </c>
      <c r="G87">
        <v>20100416</v>
      </c>
      <c r="H87" t="s">
        <v>191</v>
      </c>
      <c r="I87" t="s">
        <v>192</v>
      </c>
      <c r="J87">
        <v>5000</v>
      </c>
      <c r="K87">
        <v>103920</v>
      </c>
      <c r="N87">
        <v>5000</v>
      </c>
      <c r="O87">
        <v>0</v>
      </c>
      <c r="P87">
        <v>0</v>
      </c>
      <c r="Q87">
        <v>311941</v>
      </c>
      <c r="R87" t="s">
        <v>198</v>
      </c>
      <c r="S87" t="s">
        <v>198</v>
      </c>
      <c r="T87" t="s">
        <v>198</v>
      </c>
    </row>
    <row r="88" spans="1:20" x14ac:dyDescent="0.3">
      <c r="A88" t="s">
        <v>8467</v>
      </c>
      <c r="B88">
        <v>70</v>
      </c>
      <c r="C88" t="s">
        <v>1340</v>
      </c>
      <c r="D88">
        <v>2009</v>
      </c>
      <c r="E88">
        <v>12</v>
      </c>
      <c r="F88">
        <v>3</v>
      </c>
      <c r="G88">
        <v>20100416</v>
      </c>
      <c r="H88" t="s">
        <v>191</v>
      </c>
      <c r="I88" t="s">
        <v>192</v>
      </c>
      <c r="J88">
        <v>5000</v>
      </c>
      <c r="K88">
        <v>99659</v>
      </c>
      <c r="N88">
        <v>5000</v>
      </c>
      <c r="O88">
        <v>0</v>
      </c>
      <c r="P88">
        <v>0</v>
      </c>
      <c r="Q88">
        <v>300079</v>
      </c>
      <c r="R88" t="s">
        <v>198</v>
      </c>
      <c r="S88" t="s">
        <v>198</v>
      </c>
      <c r="T88" t="s">
        <v>198</v>
      </c>
    </row>
    <row r="89" spans="1:20" x14ac:dyDescent="0.3">
      <c r="A89" t="s">
        <v>8468</v>
      </c>
      <c r="B89">
        <v>70</v>
      </c>
      <c r="C89" t="s">
        <v>1340</v>
      </c>
      <c r="D89">
        <v>2009</v>
      </c>
      <c r="E89">
        <v>12</v>
      </c>
      <c r="F89">
        <v>3</v>
      </c>
      <c r="G89">
        <v>20100416</v>
      </c>
      <c r="H89" t="s">
        <v>191</v>
      </c>
      <c r="I89" t="s">
        <v>192</v>
      </c>
      <c r="J89">
        <v>5000</v>
      </c>
      <c r="K89">
        <v>109482</v>
      </c>
      <c r="N89">
        <v>5000</v>
      </c>
      <c r="O89">
        <v>550</v>
      </c>
      <c r="P89">
        <v>0</v>
      </c>
      <c r="Q89">
        <v>330261</v>
      </c>
      <c r="R89" t="s">
        <v>198</v>
      </c>
      <c r="S89" t="s">
        <v>198</v>
      </c>
      <c r="T89" t="s">
        <v>198</v>
      </c>
    </row>
    <row r="90" spans="1:20" x14ac:dyDescent="0.3">
      <c r="A90" t="s">
        <v>8469</v>
      </c>
      <c r="B90">
        <v>70</v>
      </c>
      <c r="C90" t="s">
        <v>1340</v>
      </c>
      <c r="D90">
        <v>2009</v>
      </c>
      <c r="E90">
        <v>12</v>
      </c>
      <c r="F90">
        <v>3</v>
      </c>
      <c r="G90">
        <v>20100416</v>
      </c>
      <c r="H90" t="s">
        <v>191</v>
      </c>
      <c r="I90" t="s">
        <v>192</v>
      </c>
      <c r="J90">
        <v>5000</v>
      </c>
      <c r="K90">
        <v>110067</v>
      </c>
      <c r="N90">
        <v>5000</v>
      </c>
      <c r="O90">
        <v>788</v>
      </c>
      <c r="P90">
        <v>0</v>
      </c>
      <c r="Q90">
        <v>332792</v>
      </c>
      <c r="R90" t="s">
        <v>198</v>
      </c>
      <c r="S90" t="s">
        <v>198</v>
      </c>
      <c r="T90" t="s">
        <v>198</v>
      </c>
    </row>
    <row r="91" spans="1:20" x14ac:dyDescent="0.3">
      <c r="A91" t="s">
        <v>8466</v>
      </c>
      <c r="B91">
        <v>70</v>
      </c>
      <c r="C91" t="s">
        <v>1340</v>
      </c>
      <c r="D91">
        <v>2009</v>
      </c>
      <c r="E91">
        <v>12</v>
      </c>
      <c r="F91">
        <v>3</v>
      </c>
      <c r="G91">
        <v>20100416</v>
      </c>
      <c r="H91" t="s">
        <v>191</v>
      </c>
      <c r="I91" t="s">
        <v>192</v>
      </c>
      <c r="J91">
        <v>5000</v>
      </c>
      <c r="K91">
        <v>101711</v>
      </c>
      <c r="N91">
        <v>0</v>
      </c>
      <c r="O91">
        <v>305381</v>
      </c>
      <c r="R91" t="s">
        <v>198</v>
      </c>
      <c r="S91" t="s">
        <v>198</v>
      </c>
      <c r="T91" t="s">
        <v>198</v>
      </c>
    </row>
    <row r="92" spans="1:20" x14ac:dyDescent="0.3">
      <c r="A92" t="s">
        <v>8470</v>
      </c>
      <c r="B92">
        <v>70</v>
      </c>
      <c r="C92" t="s">
        <v>1340</v>
      </c>
      <c r="D92">
        <v>2009</v>
      </c>
      <c r="E92">
        <v>12</v>
      </c>
      <c r="F92">
        <v>3</v>
      </c>
      <c r="G92">
        <v>20100416</v>
      </c>
      <c r="H92" t="s">
        <v>191</v>
      </c>
      <c r="I92" t="s">
        <v>192</v>
      </c>
      <c r="J92">
        <v>5000</v>
      </c>
      <c r="K92">
        <v>94403</v>
      </c>
      <c r="N92">
        <v>5000</v>
      </c>
      <c r="O92">
        <v>243</v>
      </c>
      <c r="P92">
        <v>0</v>
      </c>
      <c r="Q92">
        <v>285087</v>
      </c>
      <c r="R92" t="s">
        <v>198</v>
      </c>
      <c r="S92" t="s">
        <v>198</v>
      </c>
      <c r="T92" t="s">
        <v>198</v>
      </c>
    </row>
    <row r="93" spans="1:20" x14ac:dyDescent="0.3">
      <c r="A93" t="s">
        <v>8471</v>
      </c>
      <c r="B93">
        <v>70</v>
      </c>
      <c r="C93" t="s">
        <v>1340</v>
      </c>
      <c r="D93">
        <v>2009</v>
      </c>
      <c r="E93">
        <v>12</v>
      </c>
      <c r="F93">
        <v>3</v>
      </c>
      <c r="G93">
        <v>20100416</v>
      </c>
      <c r="H93" t="s">
        <v>191</v>
      </c>
      <c r="I93" t="s">
        <v>192</v>
      </c>
      <c r="J93">
        <v>5000</v>
      </c>
      <c r="K93">
        <v>90698</v>
      </c>
      <c r="N93">
        <v>5000</v>
      </c>
      <c r="O93">
        <v>0</v>
      </c>
      <c r="P93">
        <v>0</v>
      </c>
      <c r="Q93">
        <v>272183</v>
      </c>
      <c r="R93" t="s">
        <v>198</v>
      </c>
      <c r="S93" t="s">
        <v>198</v>
      </c>
      <c r="T93" t="s">
        <v>198</v>
      </c>
    </row>
    <row r="94" spans="1:20" x14ac:dyDescent="0.3">
      <c r="A94" t="s">
        <v>8478</v>
      </c>
      <c r="B94">
        <v>70</v>
      </c>
      <c r="C94" t="s">
        <v>1340</v>
      </c>
      <c r="D94">
        <v>2009</v>
      </c>
      <c r="E94">
        <v>12</v>
      </c>
      <c r="F94">
        <v>3</v>
      </c>
      <c r="G94">
        <v>20100416</v>
      </c>
      <c r="H94" t="s">
        <v>191</v>
      </c>
      <c r="I94" t="s">
        <v>192</v>
      </c>
      <c r="J94">
        <v>5000</v>
      </c>
      <c r="K94">
        <v>89598</v>
      </c>
      <c r="N94">
        <v>5000</v>
      </c>
      <c r="O94">
        <v>224</v>
      </c>
      <c r="P94">
        <v>0</v>
      </c>
      <c r="Q94">
        <v>269640</v>
      </c>
      <c r="R94" t="s">
        <v>198</v>
      </c>
      <c r="S94" t="s">
        <v>198</v>
      </c>
      <c r="T94" t="s">
        <v>198</v>
      </c>
    </row>
    <row r="95" spans="1:20" x14ac:dyDescent="0.3">
      <c r="A95" t="s">
        <v>8473</v>
      </c>
      <c r="B95">
        <v>70</v>
      </c>
      <c r="C95" t="s">
        <v>1340</v>
      </c>
      <c r="D95">
        <v>2009</v>
      </c>
      <c r="E95">
        <v>12</v>
      </c>
      <c r="F95">
        <v>3</v>
      </c>
      <c r="G95">
        <v>20100416</v>
      </c>
      <c r="H95" t="s">
        <v>191</v>
      </c>
      <c r="I95" t="s">
        <v>192</v>
      </c>
      <c r="J95">
        <v>5000</v>
      </c>
      <c r="K95">
        <v>45226</v>
      </c>
      <c r="N95">
        <v>5000</v>
      </c>
      <c r="O95">
        <v>578</v>
      </c>
      <c r="P95">
        <v>0</v>
      </c>
      <c r="Q95">
        <v>137546</v>
      </c>
      <c r="R95" t="s">
        <v>198</v>
      </c>
      <c r="S95" t="s">
        <v>198</v>
      </c>
      <c r="T95" t="s">
        <v>198</v>
      </c>
    </row>
    <row r="96" spans="1:20" x14ac:dyDescent="0.3">
      <c r="A96" t="s">
        <v>8462</v>
      </c>
      <c r="B96">
        <v>70</v>
      </c>
      <c r="C96" t="s">
        <v>1340</v>
      </c>
      <c r="D96">
        <v>2008</v>
      </c>
      <c r="E96">
        <v>12</v>
      </c>
      <c r="F96">
        <v>3</v>
      </c>
      <c r="G96">
        <v>20090527</v>
      </c>
      <c r="H96" t="s">
        <v>2556</v>
      </c>
      <c r="I96" t="s">
        <v>192</v>
      </c>
      <c r="J96">
        <v>5000</v>
      </c>
      <c r="K96">
        <v>264006</v>
      </c>
      <c r="L96">
        <v>0</v>
      </c>
      <c r="M96">
        <v>2997</v>
      </c>
      <c r="N96">
        <v>5000</v>
      </c>
      <c r="O96">
        <v>2997</v>
      </c>
      <c r="R96" t="s">
        <v>8881</v>
      </c>
      <c r="S96" t="s">
        <v>8496</v>
      </c>
      <c r="T96" t="s">
        <v>8881</v>
      </c>
    </row>
    <row r="97" spans="1:20" x14ac:dyDescent="0.3">
      <c r="A97" t="s">
        <v>8475</v>
      </c>
      <c r="B97">
        <v>70</v>
      </c>
      <c r="C97" t="s">
        <v>1340</v>
      </c>
      <c r="D97">
        <v>2009</v>
      </c>
      <c r="E97">
        <v>12</v>
      </c>
      <c r="F97">
        <v>3</v>
      </c>
      <c r="G97">
        <v>20100510</v>
      </c>
      <c r="H97" t="s">
        <v>213</v>
      </c>
      <c r="I97" t="s">
        <v>192</v>
      </c>
      <c r="J97">
        <v>5000</v>
      </c>
      <c r="K97">
        <v>389432</v>
      </c>
      <c r="N97">
        <v>5000</v>
      </c>
      <c r="O97">
        <v>494</v>
      </c>
      <c r="P97">
        <v>0</v>
      </c>
      <c r="Q97">
        <v>1182114</v>
      </c>
      <c r="R97" t="s">
        <v>8882</v>
      </c>
      <c r="S97" t="s">
        <v>8496</v>
      </c>
      <c r="T97" t="s">
        <v>8881</v>
      </c>
    </row>
    <row r="98" spans="1:20" x14ac:dyDescent="0.3">
      <c r="A98" t="s">
        <v>8477</v>
      </c>
      <c r="B98">
        <v>70</v>
      </c>
      <c r="C98" t="s">
        <v>1340</v>
      </c>
      <c r="D98">
        <v>2009</v>
      </c>
      <c r="E98">
        <v>12</v>
      </c>
      <c r="F98">
        <v>3</v>
      </c>
      <c r="G98">
        <v>20100510</v>
      </c>
      <c r="H98" t="s">
        <v>213</v>
      </c>
      <c r="I98" t="s">
        <v>192</v>
      </c>
      <c r="J98">
        <v>5000</v>
      </c>
      <c r="K98">
        <v>343111</v>
      </c>
      <c r="N98">
        <v>5000</v>
      </c>
      <c r="O98">
        <v>412</v>
      </c>
      <c r="P98">
        <v>0</v>
      </c>
      <c r="Q98">
        <v>1031060</v>
      </c>
      <c r="R98" t="s">
        <v>8882</v>
      </c>
      <c r="S98" t="s">
        <v>8496</v>
      </c>
      <c r="T98" t="s">
        <v>8881</v>
      </c>
    </row>
    <row r="99" spans="1:20" x14ac:dyDescent="0.3">
      <c r="A99" t="s">
        <v>8492</v>
      </c>
      <c r="B99">
        <v>70</v>
      </c>
      <c r="C99" t="s">
        <v>1340</v>
      </c>
      <c r="D99">
        <v>2009</v>
      </c>
      <c r="E99">
        <v>12</v>
      </c>
      <c r="F99">
        <v>3</v>
      </c>
      <c r="G99">
        <v>20100603</v>
      </c>
      <c r="H99" t="s">
        <v>213</v>
      </c>
      <c r="I99" t="s">
        <v>192</v>
      </c>
      <c r="J99">
        <v>5000</v>
      </c>
      <c r="K99">
        <v>268016</v>
      </c>
      <c r="N99">
        <v>5000</v>
      </c>
      <c r="O99">
        <v>2274</v>
      </c>
      <c r="P99">
        <v>0</v>
      </c>
      <c r="Q99">
        <v>4224</v>
      </c>
      <c r="R99" t="s">
        <v>8883</v>
      </c>
      <c r="S99" t="s">
        <v>8496</v>
      </c>
      <c r="T99" t="s">
        <v>8881</v>
      </c>
    </row>
    <row r="100" spans="1:20" x14ac:dyDescent="0.3">
      <c r="A100" t="s">
        <v>1031</v>
      </c>
      <c r="B100">
        <v>64</v>
      </c>
      <c r="C100" t="s">
        <v>1394</v>
      </c>
      <c r="D100">
        <v>2005</v>
      </c>
      <c r="E100">
        <v>0</v>
      </c>
      <c r="F100">
        <v>2</v>
      </c>
      <c r="G100">
        <v>20060608</v>
      </c>
      <c r="H100" t="s">
        <v>191</v>
      </c>
      <c r="I100" t="s">
        <v>192</v>
      </c>
      <c r="J100">
        <v>5000</v>
      </c>
      <c r="K100">
        <v>16454</v>
      </c>
      <c r="N100">
        <v>0</v>
      </c>
      <c r="O100">
        <v>35646</v>
      </c>
      <c r="R100" t="s">
        <v>1110</v>
      </c>
      <c r="S100" t="s">
        <v>1111</v>
      </c>
      <c r="T100" t="s">
        <v>1112</v>
      </c>
    </row>
    <row r="101" spans="1:20" x14ac:dyDescent="0.3">
      <c r="A101" t="s">
        <v>1038</v>
      </c>
      <c r="B101">
        <v>64</v>
      </c>
      <c r="C101" t="s">
        <v>1394</v>
      </c>
      <c r="D101">
        <v>2005</v>
      </c>
      <c r="E101">
        <v>0</v>
      </c>
      <c r="F101">
        <v>2</v>
      </c>
      <c r="G101">
        <v>20060608</v>
      </c>
      <c r="H101" t="s">
        <v>191</v>
      </c>
      <c r="I101" t="s">
        <v>192</v>
      </c>
      <c r="J101">
        <v>5000</v>
      </c>
      <c r="K101">
        <v>16515</v>
      </c>
      <c r="N101">
        <v>0</v>
      </c>
      <c r="O101">
        <v>35646</v>
      </c>
      <c r="R101" t="s">
        <v>1110</v>
      </c>
      <c r="S101" t="s">
        <v>1111</v>
      </c>
      <c r="T101" t="s">
        <v>1112</v>
      </c>
    </row>
    <row r="102" spans="1:20" x14ac:dyDescent="0.3">
      <c r="A102" t="s">
        <v>1037</v>
      </c>
      <c r="B102">
        <v>64</v>
      </c>
      <c r="C102" t="s">
        <v>1394</v>
      </c>
      <c r="D102">
        <v>2005</v>
      </c>
      <c r="E102">
        <v>0</v>
      </c>
      <c r="F102">
        <v>2</v>
      </c>
      <c r="G102">
        <v>20060608</v>
      </c>
      <c r="H102" t="s">
        <v>191</v>
      </c>
      <c r="I102" t="s">
        <v>192</v>
      </c>
      <c r="J102">
        <v>5000</v>
      </c>
      <c r="K102">
        <v>16285</v>
      </c>
      <c r="N102">
        <v>0</v>
      </c>
      <c r="O102">
        <v>32668</v>
      </c>
      <c r="R102" t="s">
        <v>1110</v>
      </c>
      <c r="S102" t="s">
        <v>1111</v>
      </c>
      <c r="T102" t="s">
        <v>1112</v>
      </c>
    </row>
    <row r="103" spans="1:20" x14ac:dyDescent="0.3">
      <c r="A103" t="s">
        <v>1036</v>
      </c>
      <c r="B103">
        <v>64</v>
      </c>
      <c r="C103" t="s">
        <v>1394</v>
      </c>
      <c r="D103">
        <v>2005</v>
      </c>
      <c r="E103">
        <v>0</v>
      </c>
      <c r="F103">
        <v>2</v>
      </c>
      <c r="G103">
        <v>20060608</v>
      </c>
      <c r="H103" t="s">
        <v>191</v>
      </c>
      <c r="I103" t="s">
        <v>192</v>
      </c>
      <c r="J103">
        <v>5000</v>
      </c>
      <c r="K103">
        <v>16770</v>
      </c>
      <c r="N103">
        <v>0</v>
      </c>
      <c r="O103">
        <v>33642</v>
      </c>
      <c r="R103" t="s">
        <v>1110</v>
      </c>
      <c r="S103" t="s">
        <v>1111</v>
      </c>
      <c r="T103" t="s">
        <v>1112</v>
      </c>
    </row>
    <row r="104" spans="1:20" x14ac:dyDescent="0.3">
      <c r="A104" t="s">
        <v>1035</v>
      </c>
      <c r="B104">
        <v>64</v>
      </c>
      <c r="C104" t="s">
        <v>1394</v>
      </c>
      <c r="D104">
        <v>2005</v>
      </c>
      <c r="E104">
        <v>0</v>
      </c>
      <c r="F104">
        <v>2</v>
      </c>
      <c r="G104">
        <v>20060614</v>
      </c>
      <c r="H104" t="s">
        <v>191</v>
      </c>
      <c r="I104" t="s">
        <v>192</v>
      </c>
      <c r="J104">
        <v>5000</v>
      </c>
      <c r="K104">
        <v>16240</v>
      </c>
      <c r="N104">
        <v>0</v>
      </c>
      <c r="O104">
        <v>91367</v>
      </c>
      <c r="P104">
        <v>5000</v>
      </c>
      <c r="Q104">
        <v>113</v>
      </c>
      <c r="R104" t="s">
        <v>1121</v>
      </c>
      <c r="S104" t="s">
        <v>1122</v>
      </c>
      <c r="T104" t="s">
        <v>1112</v>
      </c>
    </row>
    <row r="105" spans="1:20" x14ac:dyDescent="0.3">
      <c r="A105" t="s">
        <v>1034</v>
      </c>
      <c r="B105">
        <v>64</v>
      </c>
      <c r="C105" t="s">
        <v>1394</v>
      </c>
      <c r="D105">
        <v>2005</v>
      </c>
      <c r="E105">
        <v>0</v>
      </c>
      <c r="F105">
        <v>2</v>
      </c>
      <c r="G105">
        <v>20060614</v>
      </c>
      <c r="H105" t="s">
        <v>191</v>
      </c>
      <c r="I105" t="s">
        <v>192</v>
      </c>
      <c r="J105">
        <v>5000</v>
      </c>
      <c r="K105">
        <v>14648</v>
      </c>
      <c r="N105">
        <v>0</v>
      </c>
      <c r="O105">
        <v>84224</v>
      </c>
      <c r="P105">
        <v>5000</v>
      </c>
      <c r="Q105">
        <v>426</v>
      </c>
      <c r="R105" t="s">
        <v>1121</v>
      </c>
      <c r="S105" t="s">
        <v>1122</v>
      </c>
      <c r="T105" t="s">
        <v>1112</v>
      </c>
    </row>
    <row r="106" spans="1:20" x14ac:dyDescent="0.3">
      <c r="A106" t="s">
        <v>1033</v>
      </c>
      <c r="B106">
        <v>64</v>
      </c>
      <c r="C106" t="s">
        <v>1394</v>
      </c>
      <c r="D106">
        <v>2005</v>
      </c>
      <c r="E106">
        <v>0</v>
      </c>
      <c r="F106">
        <v>2</v>
      </c>
      <c r="G106">
        <v>20060614</v>
      </c>
      <c r="H106" t="s">
        <v>191</v>
      </c>
      <c r="I106" t="s">
        <v>192</v>
      </c>
      <c r="J106">
        <v>5000</v>
      </c>
      <c r="K106">
        <v>15033</v>
      </c>
      <c r="N106">
        <v>0</v>
      </c>
      <c r="O106">
        <v>84669</v>
      </c>
      <c r="P106">
        <v>5000</v>
      </c>
      <c r="Q106">
        <v>121</v>
      </c>
      <c r="R106" t="s">
        <v>1121</v>
      </c>
      <c r="S106" t="s">
        <v>1122</v>
      </c>
      <c r="T106" t="s">
        <v>1112</v>
      </c>
    </row>
    <row r="107" spans="1:20" x14ac:dyDescent="0.3">
      <c r="A107" t="s">
        <v>1032</v>
      </c>
      <c r="B107">
        <v>64</v>
      </c>
      <c r="C107" t="s">
        <v>1394</v>
      </c>
      <c r="D107">
        <v>2005</v>
      </c>
      <c r="E107">
        <v>0</v>
      </c>
      <c r="F107">
        <v>2</v>
      </c>
      <c r="G107">
        <v>20060614</v>
      </c>
      <c r="H107" t="s">
        <v>191</v>
      </c>
      <c r="I107" t="s">
        <v>192</v>
      </c>
      <c r="J107">
        <v>5000</v>
      </c>
      <c r="K107">
        <v>15123</v>
      </c>
      <c r="N107">
        <v>0</v>
      </c>
      <c r="O107">
        <v>84831</v>
      </c>
      <c r="P107">
        <v>5000</v>
      </c>
      <c r="Q107">
        <v>60</v>
      </c>
      <c r="R107" t="s">
        <v>1121</v>
      </c>
      <c r="S107" t="s">
        <v>1122</v>
      </c>
      <c r="T107" t="s">
        <v>1112</v>
      </c>
    </row>
    <row r="108" spans="1:20" x14ac:dyDescent="0.3">
      <c r="A108" t="s">
        <v>998</v>
      </c>
      <c r="B108">
        <v>78</v>
      </c>
      <c r="C108" t="s">
        <v>8879</v>
      </c>
      <c r="D108">
        <v>2007</v>
      </c>
      <c r="E108">
        <v>13</v>
      </c>
      <c r="F108">
        <v>3</v>
      </c>
      <c r="G108">
        <v>20081004</v>
      </c>
      <c r="H108" t="s">
        <v>191</v>
      </c>
      <c r="I108" t="s">
        <v>192</v>
      </c>
      <c r="J108">
        <v>5000</v>
      </c>
      <c r="K108">
        <v>25928</v>
      </c>
      <c r="N108">
        <v>5000</v>
      </c>
      <c r="O108">
        <v>133985</v>
      </c>
      <c r="R108" t="s">
        <v>1008</v>
      </c>
      <c r="S108" t="s">
        <v>1009</v>
      </c>
      <c r="T108" t="s">
        <v>1010</v>
      </c>
    </row>
    <row r="109" spans="1:20" x14ac:dyDescent="0.3">
      <c r="A109" t="s">
        <v>999</v>
      </c>
      <c r="B109">
        <v>78</v>
      </c>
      <c r="C109" t="s">
        <v>8879</v>
      </c>
      <c r="D109">
        <v>2007</v>
      </c>
      <c r="E109">
        <v>13</v>
      </c>
      <c r="F109">
        <v>3</v>
      </c>
      <c r="G109">
        <v>20081004</v>
      </c>
      <c r="H109" t="s">
        <v>191</v>
      </c>
      <c r="I109" t="s">
        <v>192</v>
      </c>
      <c r="J109">
        <v>5000</v>
      </c>
      <c r="K109">
        <v>27094</v>
      </c>
      <c r="N109">
        <v>5000</v>
      </c>
      <c r="O109">
        <v>133985</v>
      </c>
      <c r="R109" t="s">
        <v>1008</v>
      </c>
      <c r="S109" t="s">
        <v>1009</v>
      </c>
      <c r="T109" t="s">
        <v>1010</v>
      </c>
    </row>
    <row r="110" spans="1:20" x14ac:dyDescent="0.3">
      <c r="A110" t="s">
        <v>611</v>
      </c>
      <c r="B110">
        <v>52</v>
      </c>
      <c r="C110" t="s">
        <v>1253</v>
      </c>
      <c r="D110">
        <v>2007</v>
      </c>
      <c r="E110">
        <v>13</v>
      </c>
      <c r="F110">
        <v>1</v>
      </c>
      <c r="G110">
        <v>20090304</v>
      </c>
      <c r="H110" t="s">
        <v>191</v>
      </c>
      <c r="I110" t="s">
        <v>192</v>
      </c>
      <c r="J110">
        <v>5500</v>
      </c>
      <c r="K110">
        <v>30721</v>
      </c>
      <c r="L110">
        <v>500</v>
      </c>
      <c r="M110">
        <v>139</v>
      </c>
      <c r="N110">
        <v>5500</v>
      </c>
      <c r="O110">
        <v>81249</v>
      </c>
      <c r="P110">
        <v>500</v>
      </c>
      <c r="Q110">
        <v>261</v>
      </c>
      <c r="R110" t="s">
        <v>949</v>
      </c>
      <c r="S110" t="s">
        <v>932</v>
      </c>
      <c r="T110" t="s">
        <v>936</v>
      </c>
    </row>
    <row r="111" spans="1:20" x14ac:dyDescent="0.3">
      <c r="A111" t="s">
        <v>613</v>
      </c>
      <c r="B111">
        <v>52</v>
      </c>
      <c r="C111" t="s">
        <v>1253</v>
      </c>
      <c r="D111">
        <v>2007</v>
      </c>
      <c r="E111">
        <v>13</v>
      </c>
      <c r="F111">
        <v>1</v>
      </c>
      <c r="G111">
        <v>20090228</v>
      </c>
      <c r="H111" t="s">
        <v>191</v>
      </c>
      <c r="I111" t="s">
        <v>192</v>
      </c>
      <c r="J111">
        <v>5500</v>
      </c>
      <c r="K111">
        <v>30001</v>
      </c>
      <c r="L111">
        <v>500</v>
      </c>
      <c r="M111">
        <v>437</v>
      </c>
      <c r="N111">
        <v>5500</v>
      </c>
      <c r="O111">
        <v>635810</v>
      </c>
      <c r="P111">
        <v>500</v>
      </c>
      <c r="Q111">
        <v>11206</v>
      </c>
      <c r="R111" t="s">
        <v>940</v>
      </c>
      <c r="S111" t="s">
        <v>919</v>
      </c>
      <c r="T111" t="s">
        <v>920</v>
      </c>
    </row>
    <row r="112" spans="1:20" x14ac:dyDescent="0.3">
      <c r="A112" t="s">
        <v>614</v>
      </c>
      <c r="B112">
        <v>52</v>
      </c>
      <c r="C112" t="s">
        <v>1253</v>
      </c>
      <c r="D112">
        <v>2007</v>
      </c>
      <c r="E112">
        <v>13</v>
      </c>
      <c r="F112">
        <v>1</v>
      </c>
      <c r="G112">
        <v>20090317</v>
      </c>
      <c r="H112" t="s">
        <v>191</v>
      </c>
      <c r="I112" t="s">
        <v>192</v>
      </c>
      <c r="J112">
        <v>5000</v>
      </c>
      <c r="K112">
        <v>43408</v>
      </c>
      <c r="L112">
        <v>0</v>
      </c>
      <c r="M112">
        <v>345</v>
      </c>
      <c r="N112">
        <v>5000</v>
      </c>
      <c r="O112">
        <v>222527</v>
      </c>
      <c r="P112">
        <v>0</v>
      </c>
      <c r="Q112">
        <v>5403</v>
      </c>
      <c r="R112" t="s">
        <v>1309</v>
      </c>
      <c r="S112" t="s">
        <v>967</v>
      </c>
      <c r="T112" t="s">
        <v>2557</v>
      </c>
    </row>
    <row r="113" spans="1:20" x14ac:dyDescent="0.3">
      <c r="A113" t="s">
        <v>615</v>
      </c>
      <c r="B113">
        <v>52</v>
      </c>
      <c r="C113" t="s">
        <v>1253</v>
      </c>
      <c r="D113">
        <v>2007</v>
      </c>
      <c r="E113">
        <v>13</v>
      </c>
      <c r="F113">
        <v>1</v>
      </c>
      <c r="G113">
        <v>20090325</v>
      </c>
      <c r="H113" t="s">
        <v>191</v>
      </c>
      <c r="I113" t="s">
        <v>192</v>
      </c>
      <c r="J113">
        <v>5500</v>
      </c>
      <c r="K113">
        <v>41819</v>
      </c>
      <c r="L113">
        <v>500</v>
      </c>
      <c r="M113">
        <v>698</v>
      </c>
      <c r="N113">
        <v>5500</v>
      </c>
      <c r="O113">
        <v>270581</v>
      </c>
      <c r="R113" t="s">
        <v>954</v>
      </c>
      <c r="S113" t="s">
        <v>967</v>
      </c>
      <c r="T113" t="s">
        <v>955</v>
      </c>
    </row>
    <row r="114" spans="1:20" x14ac:dyDescent="0.3">
      <c r="A114" t="s">
        <v>616</v>
      </c>
      <c r="B114">
        <v>52</v>
      </c>
      <c r="C114" t="s">
        <v>1253</v>
      </c>
      <c r="D114">
        <v>2007</v>
      </c>
      <c r="E114">
        <v>13</v>
      </c>
      <c r="F114">
        <v>1</v>
      </c>
      <c r="G114">
        <v>20081107</v>
      </c>
      <c r="H114" t="s">
        <v>191</v>
      </c>
      <c r="I114" t="s">
        <v>192</v>
      </c>
      <c r="J114">
        <v>5500</v>
      </c>
      <c r="K114">
        <v>82691</v>
      </c>
      <c r="N114">
        <v>5500</v>
      </c>
      <c r="O114">
        <v>1364</v>
      </c>
      <c r="R114" t="s">
        <v>925</v>
      </c>
      <c r="S114" t="s">
        <v>926</v>
      </c>
      <c r="T114" t="s">
        <v>926</v>
      </c>
    </row>
    <row r="115" spans="1:20" x14ac:dyDescent="0.3">
      <c r="A115" t="s">
        <v>618</v>
      </c>
      <c r="B115">
        <v>52</v>
      </c>
      <c r="C115" t="s">
        <v>1253</v>
      </c>
      <c r="D115">
        <v>2007</v>
      </c>
      <c r="E115">
        <v>13</v>
      </c>
      <c r="F115">
        <v>1</v>
      </c>
      <c r="G115">
        <v>20080809</v>
      </c>
      <c r="H115" t="s">
        <v>213</v>
      </c>
      <c r="I115" t="s">
        <v>192</v>
      </c>
      <c r="J115">
        <v>5500</v>
      </c>
      <c r="K115">
        <v>107788</v>
      </c>
      <c r="L115">
        <v>500</v>
      </c>
      <c r="M115">
        <v>218</v>
      </c>
      <c r="N115">
        <v>5500</v>
      </c>
      <c r="O115">
        <v>38441</v>
      </c>
      <c r="P115">
        <v>500</v>
      </c>
      <c r="Q115">
        <v>1548</v>
      </c>
      <c r="R115" t="s">
        <v>918</v>
      </c>
      <c r="S115" t="s">
        <v>919</v>
      </c>
      <c r="T115" t="s">
        <v>920</v>
      </c>
    </row>
    <row r="116" spans="1:20" x14ac:dyDescent="0.3">
      <c r="A116" t="s">
        <v>619</v>
      </c>
      <c r="B116">
        <v>52</v>
      </c>
      <c r="C116" t="s">
        <v>1253</v>
      </c>
      <c r="D116">
        <v>2007</v>
      </c>
      <c r="E116">
        <v>13</v>
      </c>
      <c r="F116">
        <v>1</v>
      </c>
      <c r="G116">
        <v>20090302</v>
      </c>
      <c r="H116" t="s">
        <v>191</v>
      </c>
      <c r="I116" t="s">
        <v>192</v>
      </c>
      <c r="J116">
        <v>5500</v>
      </c>
      <c r="K116">
        <v>104073</v>
      </c>
      <c r="L116">
        <v>500</v>
      </c>
      <c r="M116">
        <v>3529</v>
      </c>
      <c r="R116" t="s">
        <v>925</v>
      </c>
      <c r="S116" t="s">
        <v>926</v>
      </c>
      <c r="T116" t="s">
        <v>926</v>
      </c>
    </row>
    <row r="117" spans="1:20" x14ac:dyDescent="0.3">
      <c r="A117" t="s">
        <v>621</v>
      </c>
      <c r="B117">
        <v>52</v>
      </c>
      <c r="C117" t="s">
        <v>1253</v>
      </c>
      <c r="D117">
        <v>2007</v>
      </c>
      <c r="E117">
        <v>13</v>
      </c>
      <c r="F117">
        <v>1</v>
      </c>
      <c r="G117">
        <v>20090206</v>
      </c>
      <c r="H117" t="s">
        <v>191</v>
      </c>
      <c r="I117" t="s">
        <v>192</v>
      </c>
      <c r="J117">
        <v>5500</v>
      </c>
      <c r="K117">
        <v>92537</v>
      </c>
      <c r="L117">
        <v>500</v>
      </c>
      <c r="M117">
        <v>2736</v>
      </c>
      <c r="N117">
        <v>5500</v>
      </c>
      <c r="O117">
        <v>6673</v>
      </c>
      <c r="P117">
        <v>500</v>
      </c>
      <c r="Q117">
        <v>1374</v>
      </c>
      <c r="R117" t="s">
        <v>925</v>
      </c>
      <c r="S117" t="s">
        <v>926</v>
      </c>
      <c r="T117" t="s">
        <v>926</v>
      </c>
    </row>
    <row r="118" spans="1:20" x14ac:dyDescent="0.3">
      <c r="A118" t="s">
        <v>1629</v>
      </c>
      <c r="B118">
        <v>52</v>
      </c>
      <c r="C118" t="s">
        <v>1253</v>
      </c>
      <c r="D118">
        <v>2008</v>
      </c>
      <c r="E118">
        <v>13</v>
      </c>
      <c r="F118">
        <v>1</v>
      </c>
      <c r="G118">
        <v>20091101</v>
      </c>
      <c r="H118" t="s">
        <v>191</v>
      </c>
      <c r="I118" t="s">
        <v>192</v>
      </c>
      <c r="J118">
        <v>5000</v>
      </c>
      <c r="K118">
        <v>49845</v>
      </c>
      <c r="N118">
        <v>5000</v>
      </c>
      <c r="O118">
        <v>259204</v>
      </c>
      <c r="P118">
        <v>0</v>
      </c>
      <c r="Q118">
        <v>508</v>
      </c>
      <c r="R118" t="s">
        <v>936</v>
      </c>
      <c r="S118" t="s">
        <v>938</v>
      </c>
      <c r="T118" t="s">
        <v>936</v>
      </c>
    </row>
    <row r="119" spans="1:20" x14ac:dyDescent="0.3">
      <c r="A119" t="s">
        <v>1632</v>
      </c>
      <c r="B119">
        <v>52</v>
      </c>
      <c r="C119" t="s">
        <v>1253</v>
      </c>
      <c r="D119">
        <v>2008</v>
      </c>
      <c r="E119">
        <v>13</v>
      </c>
      <c r="F119">
        <v>1</v>
      </c>
      <c r="G119">
        <v>20100128</v>
      </c>
      <c r="H119" t="s">
        <v>191</v>
      </c>
      <c r="I119" t="s">
        <v>192</v>
      </c>
      <c r="J119">
        <v>5500</v>
      </c>
      <c r="K119">
        <v>34885</v>
      </c>
      <c r="N119">
        <v>5500</v>
      </c>
      <c r="O119">
        <v>649129</v>
      </c>
      <c r="R119" t="s">
        <v>931</v>
      </c>
      <c r="S119" t="s">
        <v>943</v>
      </c>
      <c r="T119" t="s">
        <v>1847</v>
      </c>
    </row>
    <row r="120" spans="1:20" x14ac:dyDescent="0.3">
      <c r="A120" t="s">
        <v>1636</v>
      </c>
      <c r="B120">
        <v>52</v>
      </c>
      <c r="C120" t="s">
        <v>1253</v>
      </c>
      <c r="D120">
        <v>2008</v>
      </c>
      <c r="E120">
        <v>13</v>
      </c>
      <c r="F120">
        <v>1</v>
      </c>
      <c r="G120">
        <v>20100408</v>
      </c>
      <c r="H120" t="s">
        <v>191</v>
      </c>
      <c r="I120" t="s">
        <v>192</v>
      </c>
      <c r="J120">
        <v>5000</v>
      </c>
      <c r="K120">
        <v>43649</v>
      </c>
      <c r="N120">
        <v>5000</v>
      </c>
      <c r="O120">
        <v>387385</v>
      </c>
      <c r="R120" t="s">
        <v>936</v>
      </c>
      <c r="S120" t="s">
        <v>938</v>
      </c>
      <c r="T120" t="s">
        <v>936</v>
      </c>
    </row>
    <row r="121" spans="1:20" x14ac:dyDescent="0.3">
      <c r="A121" t="s">
        <v>1637</v>
      </c>
      <c r="B121">
        <v>52</v>
      </c>
      <c r="C121" t="s">
        <v>1253</v>
      </c>
      <c r="D121">
        <v>2008</v>
      </c>
      <c r="E121">
        <v>13</v>
      </c>
      <c r="F121">
        <v>1</v>
      </c>
      <c r="G121">
        <v>20100208</v>
      </c>
      <c r="H121" t="s">
        <v>191</v>
      </c>
      <c r="I121" t="s">
        <v>192</v>
      </c>
      <c r="J121">
        <v>5000</v>
      </c>
      <c r="K121">
        <v>55897</v>
      </c>
      <c r="N121">
        <v>5000</v>
      </c>
      <c r="O121">
        <v>249743</v>
      </c>
      <c r="R121" t="s">
        <v>936</v>
      </c>
      <c r="S121" t="s">
        <v>938</v>
      </c>
      <c r="T121" t="s">
        <v>936</v>
      </c>
    </row>
    <row r="122" spans="1:20" x14ac:dyDescent="0.3">
      <c r="A122" t="s">
        <v>1638</v>
      </c>
      <c r="B122">
        <v>38</v>
      </c>
      <c r="C122" t="s">
        <v>1354</v>
      </c>
      <c r="D122">
        <v>2008</v>
      </c>
      <c r="E122">
        <v>12</v>
      </c>
      <c r="F122">
        <v>3</v>
      </c>
      <c r="G122">
        <v>20090520</v>
      </c>
      <c r="H122" t="s">
        <v>213</v>
      </c>
      <c r="I122" t="s">
        <v>192</v>
      </c>
      <c r="J122">
        <v>5000</v>
      </c>
      <c r="K122">
        <v>225164</v>
      </c>
      <c r="L122">
        <v>0</v>
      </c>
      <c r="M122">
        <v>388</v>
      </c>
      <c r="N122">
        <v>5000</v>
      </c>
      <c r="O122">
        <v>5331899</v>
      </c>
      <c r="P122">
        <v>0</v>
      </c>
      <c r="Q122">
        <v>108767</v>
      </c>
      <c r="R122" t="s">
        <v>774</v>
      </c>
      <c r="S122" t="s">
        <v>775</v>
      </c>
      <c r="T122" t="s">
        <v>775</v>
      </c>
    </row>
    <row r="123" spans="1:20" x14ac:dyDescent="0.3">
      <c r="A123" t="s">
        <v>1641</v>
      </c>
      <c r="B123">
        <v>52</v>
      </c>
      <c r="C123" t="s">
        <v>1253</v>
      </c>
      <c r="D123">
        <v>2008</v>
      </c>
      <c r="E123">
        <v>13</v>
      </c>
      <c r="F123">
        <v>1</v>
      </c>
      <c r="G123">
        <v>20100205</v>
      </c>
      <c r="H123" t="s">
        <v>191</v>
      </c>
      <c r="I123" t="s">
        <v>192</v>
      </c>
      <c r="J123">
        <v>5500</v>
      </c>
      <c r="K123">
        <v>101401</v>
      </c>
      <c r="L123">
        <v>500</v>
      </c>
      <c r="M123">
        <v>543</v>
      </c>
      <c r="N123">
        <v>500</v>
      </c>
      <c r="O123">
        <v>1771</v>
      </c>
      <c r="R123" t="s">
        <v>925</v>
      </c>
      <c r="S123" t="s">
        <v>926</v>
      </c>
      <c r="T123" t="s">
        <v>926</v>
      </c>
    </row>
    <row r="124" spans="1:20" x14ac:dyDescent="0.3">
      <c r="A124" t="s">
        <v>1646</v>
      </c>
      <c r="B124">
        <v>52</v>
      </c>
      <c r="C124" t="s">
        <v>1253</v>
      </c>
      <c r="D124">
        <v>2008</v>
      </c>
      <c r="E124">
        <v>13</v>
      </c>
      <c r="F124">
        <v>1</v>
      </c>
      <c r="G124">
        <v>20100309</v>
      </c>
      <c r="H124" t="s">
        <v>191</v>
      </c>
      <c r="I124" t="s">
        <v>192</v>
      </c>
      <c r="J124">
        <v>5500</v>
      </c>
      <c r="K124">
        <v>93527</v>
      </c>
      <c r="L124">
        <v>500</v>
      </c>
      <c r="M124">
        <v>5558</v>
      </c>
      <c r="N124">
        <v>500</v>
      </c>
      <c r="O124">
        <v>4109</v>
      </c>
      <c r="R124" t="s">
        <v>925</v>
      </c>
      <c r="S124" t="s">
        <v>926</v>
      </c>
      <c r="T124" t="s">
        <v>926</v>
      </c>
    </row>
    <row r="125" spans="1:20" x14ac:dyDescent="0.3">
      <c r="A125" t="s">
        <v>1648</v>
      </c>
      <c r="B125">
        <v>52</v>
      </c>
      <c r="C125" t="s">
        <v>1253</v>
      </c>
      <c r="D125">
        <v>2008</v>
      </c>
      <c r="E125">
        <v>13</v>
      </c>
      <c r="F125">
        <v>1</v>
      </c>
      <c r="G125">
        <v>20091108</v>
      </c>
      <c r="H125" t="s">
        <v>191</v>
      </c>
      <c r="I125" t="s">
        <v>192</v>
      </c>
      <c r="J125">
        <v>5500</v>
      </c>
      <c r="K125">
        <v>105942</v>
      </c>
      <c r="L125">
        <v>500</v>
      </c>
      <c r="M125">
        <v>62</v>
      </c>
      <c r="N125">
        <v>5500</v>
      </c>
      <c r="O125">
        <v>949</v>
      </c>
      <c r="P125">
        <v>500</v>
      </c>
      <c r="Q125">
        <v>657</v>
      </c>
      <c r="R125" t="s">
        <v>925</v>
      </c>
      <c r="S125" t="s">
        <v>926</v>
      </c>
      <c r="T125" t="s">
        <v>926</v>
      </c>
    </row>
    <row r="126" spans="1:20" x14ac:dyDescent="0.3">
      <c r="A126" t="s">
        <v>1650</v>
      </c>
      <c r="B126">
        <v>52</v>
      </c>
      <c r="C126" t="s">
        <v>1253</v>
      </c>
      <c r="D126">
        <v>2008</v>
      </c>
      <c r="E126">
        <v>13</v>
      </c>
      <c r="F126">
        <v>1</v>
      </c>
      <c r="G126">
        <v>20091012</v>
      </c>
      <c r="H126" t="s">
        <v>191</v>
      </c>
      <c r="I126" t="s">
        <v>192</v>
      </c>
      <c r="J126">
        <v>5000</v>
      </c>
      <c r="K126">
        <v>47308</v>
      </c>
      <c r="L126">
        <v>0</v>
      </c>
      <c r="M126">
        <v>776</v>
      </c>
      <c r="N126">
        <v>5000</v>
      </c>
      <c r="O126">
        <v>151953</v>
      </c>
      <c r="R126" t="s">
        <v>954</v>
      </c>
      <c r="S126" t="s">
        <v>967</v>
      </c>
      <c r="T126" t="s">
        <v>955</v>
      </c>
    </row>
    <row r="127" spans="1:20" x14ac:dyDescent="0.3">
      <c r="A127" t="s">
        <v>1653</v>
      </c>
      <c r="B127">
        <v>52</v>
      </c>
      <c r="C127" t="s">
        <v>1253</v>
      </c>
      <c r="D127">
        <v>2008</v>
      </c>
      <c r="E127">
        <v>13</v>
      </c>
      <c r="F127">
        <v>1</v>
      </c>
      <c r="G127">
        <v>20100210</v>
      </c>
      <c r="H127" t="s">
        <v>191</v>
      </c>
      <c r="I127" t="s">
        <v>192</v>
      </c>
      <c r="J127">
        <v>5000</v>
      </c>
      <c r="K127">
        <v>47180</v>
      </c>
      <c r="L127">
        <v>0</v>
      </c>
      <c r="M127">
        <v>96</v>
      </c>
      <c r="N127">
        <v>5000</v>
      </c>
      <c r="O127">
        <v>308893</v>
      </c>
      <c r="R127" t="s">
        <v>954</v>
      </c>
      <c r="S127" t="s">
        <v>967</v>
      </c>
      <c r="T127" t="s">
        <v>955</v>
      </c>
    </row>
    <row r="128" spans="1:20" x14ac:dyDescent="0.3">
      <c r="A128" t="s">
        <v>1654</v>
      </c>
      <c r="B128">
        <v>52</v>
      </c>
      <c r="C128" t="s">
        <v>1253</v>
      </c>
      <c r="D128">
        <v>2008</v>
      </c>
      <c r="E128">
        <v>13</v>
      </c>
      <c r="F128">
        <v>1</v>
      </c>
      <c r="G128">
        <v>20100310</v>
      </c>
      <c r="H128" t="s">
        <v>191</v>
      </c>
      <c r="I128" t="s">
        <v>192</v>
      </c>
      <c r="J128">
        <v>5500</v>
      </c>
      <c r="K128">
        <v>112211</v>
      </c>
      <c r="L128">
        <v>500</v>
      </c>
      <c r="M128">
        <v>428</v>
      </c>
      <c r="N128">
        <v>5500</v>
      </c>
      <c r="O128">
        <v>265750</v>
      </c>
      <c r="R128" t="s">
        <v>931</v>
      </c>
      <c r="S128" t="s">
        <v>932</v>
      </c>
      <c r="T128" t="s">
        <v>1847</v>
      </c>
    </row>
    <row r="129" spans="1:20" x14ac:dyDescent="0.3">
      <c r="A129" t="s">
        <v>1656</v>
      </c>
      <c r="B129">
        <v>52</v>
      </c>
      <c r="C129" t="s">
        <v>1253</v>
      </c>
      <c r="D129">
        <v>2008</v>
      </c>
      <c r="E129">
        <v>13</v>
      </c>
      <c r="F129">
        <v>1</v>
      </c>
      <c r="G129">
        <v>20100310</v>
      </c>
      <c r="H129" t="s">
        <v>191</v>
      </c>
      <c r="I129" t="s">
        <v>192</v>
      </c>
      <c r="J129">
        <v>5500</v>
      </c>
      <c r="K129">
        <v>112539</v>
      </c>
      <c r="N129">
        <v>5500</v>
      </c>
      <c r="O129">
        <v>508908</v>
      </c>
      <c r="R129" t="s">
        <v>931</v>
      </c>
      <c r="S129" t="s">
        <v>943</v>
      </c>
      <c r="T129" t="s">
        <v>1847</v>
      </c>
    </row>
    <row r="130" spans="1:20" x14ac:dyDescent="0.3">
      <c r="A130" t="s">
        <v>1657</v>
      </c>
      <c r="B130">
        <v>52</v>
      </c>
      <c r="C130" t="s">
        <v>1253</v>
      </c>
      <c r="D130">
        <v>2008</v>
      </c>
      <c r="E130">
        <v>13</v>
      </c>
      <c r="F130">
        <v>1</v>
      </c>
      <c r="G130">
        <v>20100402</v>
      </c>
      <c r="H130" t="s">
        <v>191</v>
      </c>
      <c r="I130" t="s">
        <v>192</v>
      </c>
      <c r="J130">
        <v>5500</v>
      </c>
      <c r="K130">
        <v>11453</v>
      </c>
      <c r="N130">
        <v>5500</v>
      </c>
      <c r="O130">
        <v>128747</v>
      </c>
      <c r="R130" t="s">
        <v>931</v>
      </c>
      <c r="S130" t="s">
        <v>943</v>
      </c>
      <c r="T130" t="s">
        <v>1847</v>
      </c>
    </row>
    <row r="131" spans="1:20" x14ac:dyDescent="0.3">
      <c r="A131" t="s">
        <v>623</v>
      </c>
      <c r="B131">
        <v>52</v>
      </c>
      <c r="C131" t="s">
        <v>1253</v>
      </c>
      <c r="D131">
        <v>2005</v>
      </c>
      <c r="E131">
        <v>0</v>
      </c>
      <c r="F131">
        <v>1</v>
      </c>
      <c r="G131">
        <v>20060821</v>
      </c>
      <c r="H131" t="s">
        <v>191</v>
      </c>
      <c r="I131" t="s">
        <v>192</v>
      </c>
      <c r="J131">
        <v>5500</v>
      </c>
      <c r="K131">
        <v>15166</v>
      </c>
      <c r="L131">
        <v>500</v>
      </c>
      <c r="M131">
        <v>497</v>
      </c>
      <c r="N131">
        <v>5500</v>
      </c>
      <c r="O131">
        <v>8440</v>
      </c>
      <c r="P131">
        <v>500</v>
      </c>
      <c r="Q131">
        <v>271</v>
      </c>
      <c r="R131" t="s">
        <v>918</v>
      </c>
      <c r="S131" t="s">
        <v>919</v>
      </c>
      <c r="T131" t="s">
        <v>920</v>
      </c>
    </row>
    <row r="132" spans="1:20" x14ac:dyDescent="0.3">
      <c r="A132" t="s">
        <v>1658</v>
      </c>
      <c r="B132">
        <v>78</v>
      </c>
      <c r="C132" t="s">
        <v>8879</v>
      </c>
      <c r="D132">
        <v>2008</v>
      </c>
      <c r="E132">
        <v>13</v>
      </c>
      <c r="F132">
        <v>3</v>
      </c>
      <c r="G132">
        <v>20091106</v>
      </c>
      <c r="H132" t="s">
        <v>191</v>
      </c>
      <c r="I132" t="s">
        <v>192</v>
      </c>
      <c r="J132">
        <v>5000</v>
      </c>
      <c r="K132">
        <v>27182</v>
      </c>
      <c r="N132">
        <v>5000</v>
      </c>
      <c r="O132">
        <v>244941</v>
      </c>
      <c r="P132">
        <v>0</v>
      </c>
      <c r="Q132">
        <v>26585</v>
      </c>
      <c r="R132" t="s">
        <v>1008</v>
      </c>
      <c r="S132" t="s">
        <v>1009</v>
      </c>
      <c r="T132" t="s">
        <v>1010</v>
      </c>
    </row>
    <row r="133" spans="1:20" x14ac:dyDescent="0.3">
      <c r="A133" t="s">
        <v>625</v>
      </c>
      <c r="B133">
        <v>52</v>
      </c>
      <c r="C133" t="s">
        <v>1253</v>
      </c>
      <c r="D133">
        <v>2005</v>
      </c>
      <c r="E133">
        <v>13</v>
      </c>
      <c r="F133">
        <v>1</v>
      </c>
      <c r="G133">
        <v>20070302</v>
      </c>
      <c r="H133" t="s">
        <v>191</v>
      </c>
      <c r="I133" t="s">
        <v>192</v>
      </c>
      <c r="J133">
        <v>5500</v>
      </c>
      <c r="K133">
        <v>31411</v>
      </c>
      <c r="N133">
        <v>5500</v>
      </c>
      <c r="O133">
        <v>510151</v>
      </c>
      <c r="R133" t="s">
        <v>931</v>
      </c>
      <c r="S133" t="s">
        <v>943</v>
      </c>
      <c r="T133" t="s">
        <v>1847</v>
      </c>
    </row>
    <row r="134" spans="1:20" x14ac:dyDescent="0.3">
      <c r="A134" t="s">
        <v>626</v>
      </c>
      <c r="B134">
        <v>52</v>
      </c>
      <c r="C134" t="s">
        <v>1253</v>
      </c>
      <c r="D134">
        <v>2005</v>
      </c>
      <c r="E134">
        <v>13</v>
      </c>
      <c r="F134">
        <v>1</v>
      </c>
      <c r="G134">
        <v>20070301</v>
      </c>
      <c r="H134" t="s">
        <v>191</v>
      </c>
      <c r="I134" t="s">
        <v>192</v>
      </c>
      <c r="J134">
        <v>5500</v>
      </c>
      <c r="K134">
        <v>31920</v>
      </c>
      <c r="N134">
        <v>5500</v>
      </c>
      <c r="O134">
        <v>176226</v>
      </c>
      <c r="R134" t="s">
        <v>931</v>
      </c>
      <c r="S134" t="s">
        <v>943</v>
      </c>
      <c r="T134" t="s">
        <v>1847</v>
      </c>
    </row>
    <row r="135" spans="1:20" x14ac:dyDescent="0.3">
      <c r="A135" t="s">
        <v>628</v>
      </c>
      <c r="B135">
        <v>52</v>
      </c>
      <c r="C135" t="s">
        <v>1253</v>
      </c>
      <c r="D135">
        <v>2005</v>
      </c>
      <c r="E135">
        <v>13</v>
      </c>
      <c r="F135">
        <v>1</v>
      </c>
      <c r="G135">
        <v>20070217</v>
      </c>
      <c r="H135" t="s">
        <v>191</v>
      </c>
      <c r="I135" t="s">
        <v>192</v>
      </c>
      <c r="J135">
        <v>5500</v>
      </c>
      <c r="K135">
        <v>30678</v>
      </c>
      <c r="L135">
        <v>500</v>
      </c>
      <c r="M135">
        <v>61</v>
      </c>
      <c r="N135">
        <v>5500</v>
      </c>
      <c r="O135">
        <v>270520</v>
      </c>
      <c r="P135">
        <v>500</v>
      </c>
      <c r="Q135">
        <v>123</v>
      </c>
      <c r="R135" t="s">
        <v>936</v>
      </c>
      <c r="S135" t="s">
        <v>938</v>
      </c>
      <c r="T135" t="s">
        <v>936</v>
      </c>
    </row>
    <row r="136" spans="1:20" x14ac:dyDescent="0.3">
      <c r="A136" t="s">
        <v>629</v>
      </c>
      <c r="B136">
        <v>52</v>
      </c>
      <c r="C136" t="s">
        <v>1253</v>
      </c>
      <c r="D136">
        <v>2005</v>
      </c>
      <c r="E136">
        <v>12</v>
      </c>
      <c r="F136">
        <v>1</v>
      </c>
      <c r="G136">
        <v>20060814</v>
      </c>
      <c r="H136" t="s">
        <v>191</v>
      </c>
      <c r="I136" t="s">
        <v>192</v>
      </c>
      <c r="J136">
        <v>5500</v>
      </c>
      <c r="K136">
        <v>74900</v>
      </c>
      <c r="L136">
        <v>500</v>
      </c>
      <c r="M136">
        <v>346</v>
      </c>
      <c r="N136">
        <v>5500</v>
      </c>
      <c r="O136">
        <v>8902</v>
      </c>
      <c r="P136">
        <v>500</v>
      </c>
      <c r="Q136">
        <v>39</v>
      </c>
      <c r="R136" t="s">
        <v>918</v>
      </c>
      <c r="S136" t="s">
        <v>919</v>
      </c>
      <c r="T136" t="s">
        <v>920</v>
      </c>
    </row>
    <row r="137" spans="1:20" x14ac:dyDescent="0.3">
      <c r="A137" t="s">
        <v>630</v>
      </c>
      <c r="B137">
        <v>52</v>
      </c>
      <c r="C137" t="s">
        <v>1253</v>
      </c>
      <c r="D137">
        <v>2005</v>
      </c>
      <c r="E137">
        <v>13</v>
      </c>
      <c r="F137">
        <v>1</v>
      </c>
      <c r="G137">
        <v>20070206</v>
      </c>
      <c r="H137" t="s">
        <v>191</v>
      </c>
      <c r="I137" t="s">
        <v>192</v>
      </c>
      <c r="J137">
        <v>5500</v>
      </c>
      <c r="K137">
        <v>19666</v>
      </c>
      <c r="L137">
        <v>500</v>
      </c>
      <c r="M137">
        <v>398</v>
      </c>
      <c r="N137">
        <v>5500</v>
      </c>
      <c r="O137">
        <v>124956</v>
      </c>
      <c r="P137">
        <v>500</v>
      </c>
      <c r="Q137">
        <v>742</v>
      </c>
      <c r="R137" t="s">
        <v>925</v>
      </c>
      <c r="S137" t="s">
        <v>926</v>
      </c>
      <c r="T137" t="s">
        <v>926</v>
      </c>
    </row>
    <row r="138" spans="1:20" x14ac:dyDescent="0.3">
      <c r="A138" t="s">
        <v>631</v>
      </c>
      <c r="B138">
        <v>52</v>
      </c>
      <c r="C138" t="s">
        <v>1253</v>
      </c>
      <c r="D138">
        <v>2005</v>
      </c>
      <c r="E138">
        <v>13</v>
      </c>
      <c r="F138">
        <v>1</v>
      </c>
      <c r="G138">
        <v>20070301</v>
      </c>
      <c r="H138" t="s">
        <v>191</v>
      </c>
      <c r="I138" t="s">
        <v>192</v>
      </c>
      <c r="J138">
        <v>5500</v>
      </c>
      <c r="K138">
        <v>21355</v>
      </c>
      <c r="N138">
        <v>500</v>
      </c>
      <c r="O138">
        <v>171512</v>
      </c>
      <c r="R138" t="s">
        <v>931</v>
      </c>
      <c r="S138" t="s">
        <v>943</v>
      </c>
      <c r="T138" t="s">
        <v>1847</v>
      </c>
    </row>
    <row r="139" spans="1:20" x14ac:dyDescent="0.3">
      <c r="A139" t="s">
        <v>1000</v>
      </c>
      <c r="B139">
        <v>78</v>
      </c>
      <c r="C139" t="s">
        <v>8879</v>
      </c>
      <c r="D139">
        <v>2005</v>
      </c>
      <c r="E139">
        <v>12</v>
      </c>
      <c r="F139">
        <v>3</v>
      </c>
      <c r="G139">
        <v>20061103</v>
      </c>
      <c r="H139" t="s">
        <v>191</v>
      </c>
      <c r="I139" t="s">
        <v>192</v>
      </c>
      <c r="J139">
        <v>5000</v>
      </c>
      <c r="K139">
        <v>189177</v>
      </c>
      <c r="L139">
        <v>0</v>
      </c>
      <c r="M139">
        <v>17951</v>
      </c>
      <c r="N139">
        <v>5000</v>
      </c>
      <c r="O139">
        <v>3045</v>
      </c>
      <c r="P139">
        <v>1</v>
      </c>
      <c r="Q139">
        <v>107781</v>
      </c>
      <c r="R139" t="s">
        <v>1008</v>
      </c>
      <c r="S139" t="s">
        <v>1009</v>
      </c>
      <c r="T139" t="s">
        <v>1010</v>
      </c>
    </row>
    <row r="140" spans="1:20" x14ac:dyDescent="0.3">
      <c r="A140" t="s">
        <v>632</v>
      </c>
      <c r="B140">
        <v>52</v>
      </c>
      <c r="C140" t="s">
        <v>1253</v>
      </c>
      <c r="D140">
        <v>2005</v>
      </c>
      <c r="E140">
        <v>13</v>
      </c>
      <c r="F140">
        <v>1</v>
      </c>
      <c r="G140">
        <v>20070227</v>
      </c>
      <c r="H140" t="s">
        <v>191</v>
      </c>
      <c r="I140" t="s">
        <v>192</v>
      </c>
      <c r="J140">
        <v>5500</v>
      </c>
      <c r="K140">
        <v>30771</v>
      </c>
      <c r="L140">
        <v>500</v>
      </c>
      <c r="M140">
        <v>306</v>
      </c>
      <c r="N140">
        <v>5500</v>
      </c>
      <c r="O140">
        <v>296321</v>
      </c>
      <c r="P140">
        <v>500</v>
      </c>
      <c r="Q140">
        <v>8902</v>
      </c>
      <c r="R140" t="s">
        <v>940</v>
      </c>
      <c r="S140" t="s">
        <v>919</v>
      </c>
      <c r="T140" t="s">
        <v>920</v>
      </c>
    </row>
    <row r="141" spans="1:20" x14ac:dyDescent="0.3">
      <c r="A141" t="s">
        <v>633</v>
      </c>
      <c r="B141">
        <v>52</v>
      </c>
      <c r="C141" t="s">
        <v>1253</v>
      </c>
      <c r="D141">
        <v>2005</v>
      </c>
      <c r="E141">
        <v>13</v>
      </c>
      <c r="F141">
        <v>1</v>
      </c>
      <c r="G141">
        <v>20070206</v>
      </c>
      <c r="H141" t="s">
        <v>191</v>
      </c>
      <c r="I141" t="s">
        <v>192</v>
      </c>
      <c r="J141">
        <v>5500</v>
      </c>
      <c r="K141">
        <v>29453</v>
      </c>
      <c r="L141">
        <v>500</v>
      </c>
      <c r="M141">
        <v>592</v>
      </c>
      <c r="N141">
        <v>5500</v>
      </c>
      <c r="O141">
        <v>187490</v>
      </c>
      <c r="P141">
        <v>500</v>
      </c>
      <c r="Q141">
        <v>1111</v>
      </c>
      <c r="R141" t="s">
        <v>925</v>
      </c>
      <c r="S141" t="s">
        <v>926</v>
      </c>
      <c r="T141" t="s">
        <v>926</v>
      </c>
    </row>
    <row r="142" spans="1:20" x14ac:dyDescent="0.3">
      <c r="A142" t="s">
        <v>635</v>
      </c>
      <c r="B142">
        <v>52</v>
      </c>
      <c r="C142" t="s">
        <v>1253</v>
      </c>
      <c r="D142">
        <v>2005</v>
      </c>
      <c r="E142">
        <v>13</v>
      </c>
      <c r="F142">
        <v>1</v>
      </c>
      <c r="G142">
        <v>20070228</v>
      </c>
      <c r="H142" t="s">
        <v>191</v>
      </c>
      <c r="I142" t="s">
        <v>192</v>
      </c>
      <c r="J142">
        <v>5500</v>
      </c>
      <c r="K142">
        <v>31360</v>
      </c>
      <c r="N142">
        <v>5500</v>
      </c>
      <c r="O142">
        <v>63661</v>
      </c>
      <c r="R142" t="s">
        <v>947</v>
      </c>
      <c r="S142" t="s">
        <v>932</v>
      </c>
      <c r="T142" t="s">
        <v>1847</v>
      </c>
    </row>
    <row r="143" spans="1:20" x14ac:dyDescent="0.3">
      <c r="A143" t="s">
        <v>636</v>
      </c>
      <c r="B143">
        <v>52</v>
      </c>
      <c r="C143" t="s">
        <v>1253</v>
      </c>
      <c r="D143">
        <v>2005</v>
      </c>
      <c r="E143">
        <v>13</v>
      </c>
      <c r="F143">
        <v>1</v>
      </c>
      <c r="G143">
        <v>20070601</v>
      </c>
      <c r="H143" t="s">
        <v>191</v>
      </c>
      <c r="I143" t="s">
        <v>192</v>
      </c>
      <c r="J143">
        <v>5500</v>
      </c>
      <c r="K143">
        <v>27568</v>
      </c>
      <c r="N143">
        <v>5500</v>
      </c>
      <c r="O143">
        <v>113335</v>
      </c>
      <c r="P143">
        <v>500</v>
      </c>
      <c r="Q143">
        <v>12252</v>
      </c>
      <c r="R143" t="s">
        <v>936</v>
      </c>
      <c r="S143" t="s">
        <v>938</v>
      </c>
      <c r="T143" t="s">
        <v>936</v>
      </c>
    </row>
    <row r="144" spans="1:20" x14ac:dyDescent="0.3">
      <c r="A144" t="s">
        <v>637</v>
      </c>
      <c r="B144">
        <v>52</v>
      </c>
      <c r="C144" t="s">
        <v>1253</v>
      </c>
      <c r="D144">
        <v>2005</v>
      </c>
      <c r="E144">
        <v>13</v>
      </c>
      <c r="F144">
        <v>1</v>
      </c>
      <c r="G144">
        <v>20070301</v>
      </c>
      <c r="H144" t="s">
        <v>191</v>
      </c>
      <c r="I144" t="s">
        <v>192</v>
      </c>
      <c r="J144">
        <v>5500</v>
      </c>
      <c r="K144">
        <v>28813</v>
      </c>
      <c r="N144">
        <v>5500</v>
      </c>
      <c r="O144">
        <v>82427</v>
      </c>
      <c r="R144" t="s">
        <v>949</v>
      </c>
      <c r="S144" t="s">
        <v>932</v>
      </c>
      <c r="T144" t="s">
        <v>936</v>
      </c>
    </row>
    <row r="145" spans="1:20" x14ac:dyDescent="0.3">
      <c r="A145" t="s">
        <v>638</v>
      </c>
      <c r="B145">
        <v>52</v>
      </c>
      <c r="C145" t="s">
        <v>1253</v>
      </c>
      <c r="D145">
        <v>2005</v>
      </c>
      <c r="E145">
        <v>13</v>
      </c>
      <c r="F145">
        <v>1</v>
      </c>
      <c r="G145">
        <v>20060712</v>
      </c>
      <c r="H145" t="s">
        <v>191</v>
      </c>
      <c r="I145" t="s">
        <v>192</v>
      </c>
      <c r="J145">
        <v>5500</v>
      </c>
      <c r="K145">
        <v>50552</v>
      </c>
      <c r="L145">
        <v>500</v>
      </c>
      <c r="M145">
        <v>266</v>
      </c>
      <c r="N145">
        <v>5500</v>
      </c>
      <c r="O145">
        <v>268109</v>
      </c>
      <c r="P145">
        <v>500</v>
      </c>
      <c r="Q145">
        <v>3510</v>
      </c>
      <c r="R145" t="s">
        <v>954</v>
      </c>
      <c r="S145" t="s">
        <v>967</v>
      </c>
      <c r="T145" t="s">
        <v>955</v>
      </c>
    </row>
    <row r="146" spans="1:20" x14ac:dyDescent="0.3">
      <c r="A146" t="s">
        <v>639</v>
      </c>
      <c r="B146">
        <v>38</v>
      </c>
      <c r="C146" t="s">
        <v>1354</v>
      </c>
      <c r="D146">
        <v>2005</v>
      </c>
      <c r="E146">
        <v>12</v>
      </c>
      <c r="F146">
        <v>3</v>
      </c>
      <c r="G146">
        <v>20060512</v>
      </c>
      <c r="H146" t="s">
        <v>191</v>
      </c>
      <c r="I146" t="s">
        <v>192</v>
      </c>
      <c r="J146">
        <v>5000</v>
      </c>
      <c r="K146">
        <v>230174</v>
      </c>
      <c r="L146">
        <v>0</v>
      </c>
      <c r="M146">
        <v>426</v>
      </c>
      <c r="N146">
        <v>0</v>
      </c>
      <c r="O146">
        <v>5619619</v>
      </c>
      <c r="R146" t="s">
        <v>774</v>
      </c>
      <c r="S146" t="s">
        <v>775</v>
      </c>
      <c r="T146" t="s">
        <v>775</v>
      </c>
    </row>
    <row r="147" spans="1:20" x14ac:dyDescent="0.3">
      <c r="A147" t="s">
        <v>640</v>
      </c>
      <c r="B147">
        <v>52</v>
      </c>
      <c r="C147" t="s">
        <v>1253</v>
      </c>
      <c r="D147">
        <v>2005</v>
      </c>
      <c r="E147">
        <v>13</v>
      </c>
      <c r="F147">
        <v>1</v>
      </c>
      <c r="G147">
        <v>20061101</v>
      </c>
      <c r="H147" t="s">
        <v>191</v>
      </c>
      <c r="I147" t="s">
        <v>192</v>
      </c>
      <c r="J147">
        <v>5500</v>
      </c>
      <c r="K147">
        <v>51364</v>
      </c>
      <c r="N147">
        <v>5500</v>
      </c>
      <c r="O147">
        <v>272311</v>
      </c>
      <c r="R147" t="s">
        <v>931</v>
      </c>
      <c r="S147" t="s">
        <v>943</v>
      </c>
      <c r="T147" t="s">
        <v>1847</v>
      </c>
    </row>
    <row r="148" spans="1:20" x14ac:dyDescent="0.3">
      <c r="A148" t="s">
        <v>1001</v>
      </c>
      <c r="B148">
        <v>56</v>
      </c>
      <c r="C148" t="s">
        <v>1471</v>
      </c>
      <c r="D148">
        <v>2005</v>
      </c>
      <c r="E148">
        <v>12</v>
      </c>
      <c r="F148">
        <v>3</v>
      </c>
      <c r="G148">
        <v>20060820</v>
      </c>
      <c r="H148" t="s">
        <v>191</v>
      </c>
      <c r="I148" t="s">
        <v>192</v>
      </c>
      <c r="J148">
        <v>5000</v>
      </c>
      <c r="K148">
        <v>208080</v>
      </c>
      <c r="L148">
        <v>0</v>
      </c>
      <c r="M148">
        <v>2420</v>
      </c>
      <c r="N148">
        <v>0</v>
      </c>
      <c r="O148">
        <v>806</v>
      </c>
      <c r="R148" t="s">
        <v>1016</v>
      </c>
      <c r="S148" t="s">
        <v>1017</v>
      </c>
      <c r="T148" t="s">
        <v>1016</v>
      </c>
    </row>
    <row r="149" spans="1:20" x14ac:dyDescent="0.3">
      <c r="A149" t="s">
        <v>641</v>
      </c>
      <c r="B149">
        <v>52</v>
      </c>
      <c r="C149" t="s">
        <v>1253</v>
      </c>
      <c r="D149">
        <v>2005</v>
      </c>
      <c r="E149">
        <v>13</v>
      </c>
      <c r="F149">
        <v>1</v>
      </c>
      <c r="G149">
        <v>20070227</v>
      </c>
      <c r="H149" t="s">
        <v>191</v>
      </c>
      <c r="I149" t="s">
        <v>192</v>
      </c>
      <c r="J149">
        <v>5500</v>
      </c>
      <c r="K149">
        <v>32880</v>
      </c>
      <c r="L149">
        <v>500</v>
      </c>
      <c r="M149">
        <v>201</v>
      </c>
      <c r="N149">
        <v>5500</v>
      </c>
      <c r="O149">
        <v>296393</v>
      </c>
      <c r="P149">
        <v>500</v>
      </c>
      <c r="Q149">
        <v>8901</v>
      </c>
      <c r="R149" t="s">
        <v>940</v>
      </c>
      <c r="S149" t="s">
        <v>919</v>
      </c>
      <c r="T149" t="s">
        <v>920</v>
      </c>
    </row>
    <row r="150" spans="1:20" x14ac:dyDescent="0.3">
      <c r="A150" t="s">
        <v>642</v>
      </c>
      <c r="B150">
        <v>52</v>
      </c>
      <c r="C150" t="s">
        <v>1253</v>
      </c>
      <c r="D150">
        <v>2005</v>
      </c>
      <c r="E150">
        <v>13</v>
      </c>
      <c r="F150">
        <v>1</v>
      </c>
      <c r="G150">
        <v>20070323</v>
      </c>
      <c r="H150" t="s">
        <v>191</v>
      </c>
      <c r="I150" t="s">
        <v>192</v>
      </c>
      <c r="J150">
        <v>5500</v>
      </c>
      <c r="K150">
        <v>52708</v>
      </c>
      <c r="N150">
        <v>5500</v>
      </c>
      <c r="O150">
        <v>226170</v>
      </c>
      <c r="R150" t="s">
        <v>954</v>
      </c>
      <c r="S150" t="s">
        <v>967</v>
      </c>
      <c r="T150" t="s">
        <v>955</v>
      </c>
    </row>
    <row r="151" spans="1:20" x14ac:dyDescent="0.3">
      <c r="A151" t="s">
        <v>643</v>
      </c>
      <c r="B151">
        <v>52</v>
      </c>
      <c r="C151" t="s">
        <v>1253</v>
      </c>
      <c r="D151">
        <v>2005</v>
      </c>
      <c r="E151">
        <v>13</v>
      </c>
      <c r="F151">
        <v>1</v>
      </c>
      <c r="G151">
        <v>20061106</v>
      </c>
      <c r="H151" t="s">
        <v>191</v>
      </c>
      <c r="I151" t="s">
        <v>192</v>
      </c>
      <c r="J151">
        <v>5500</v>
      </c>
      <c r="K151">
        <v>30054</v>
      </c>
      <c r="L151">
        <v>500</v>
      </c>
      <c r="M151">
        <v>115</v>
      </c>
      <c r="N151">
        <v>5500</v>
      </c>
      <c r="O151">
        <v>323907</v>
      </c>
      <c r="P151">
        <v>500</v>
      </c>
      <c r="Q151">
        <v>1662</v>
      </c>
      <c r="R151" t="s">
        <v>925</v>
      </c>
      <c r="S151" t="s">
        <v>926</v>
      </c>
      <c r="T151" t="s">
        <v>926</v>
      </c>
    </row>
    <row r="152" spans="1:20" x14ac:dyDescent="0.3">
      <c r="A152" t="s">
        <v>644</v>
      </c>
      <c r="B152">
        <v>52</v>
      </c>
      <c r="C152" t="s">
        <v>1253</v>
      </c>
      <c r="D152">
        <v>2005</v>
      </c>
      <c r="E152">
        <v>13</v>
      </c>
      <c r="F152">
        <v>1</v>
      </c>
      <c r="G152">
        <v>20070228</v>
      </c>
      <c r="H152" t="s">
        <v>191</v>
      </c>
      <c r="I152" t="s">
        <v>192</v>
      </c>
      <c r="J152">
        <v>5000</v>
      </c>
      <c r="K152">
        <v>29286</v>
      </c>
      <c r="L152">
        <v>0</v>
      </c>
      <c r="M152">
        <v>713</v>
      </c>
      <c r="N152">
        <v>5000</v>
      </c>
      <c r="O152">
        <v>428141</v>
      </c>
      <c r="P152">
        <v>0</v>
      </c>
      <c r="Q152">
        <v>2787</v>
      </c>
      <c r="R152" t="s">
        <v>925</v>
      </c>
      <c r="S152" t="s">
        <v>926</v>
      </c>
      <c r="T152" t="s">
        <v>926</v>
      </c>
    </row>
    <row r="153" spans="1:20" x14ac:dyDescent="0.3">
      <c r="A153" t="s">
        <v>645</v>
      </c>
      <c r="B153">
        <v>52</v>
      </c>
      <c r="C153" t="s">
        <v>1253</v>
      </c>
      <c r="D153">
        <v>2005</v>
      </c>
      <c r="E153">
        <v>13</v>
      </c>
      <c r="F153">
        <v>1</v>
      </c>
      <c r="G153">
        <v>20061104</v>
      </c>
      <c r="H153" t="s">
        <v>191</v>
      </c>
      <c r="I153" t="s">
        <v>192</v>
      </c>
      <c r="J153">
        <v>5500</v>
      </c>
      <c r="K153">
        <v>55342</v>
      </c>
      <c r="N153">
        <v>5500</v>
      </c>
      <c r="O153">
        <v>233199</v>
      </c>
      <c r="R153" t="s">
        <v>936</v>
      </c>
      <c r="S153" t="s">
        <v>938</v>
      </c>
      <c r="T153" t="s">
        <v>936</v>
      </c>
    </row>
    <row r="154" spans="1:20" x14ac:dyDescent="0.3">
      <c r="A154" t="s">
        <v>646</v>
      </c>
      <c r="B154">
        <v>48</v>
      </c>
      <c r="C154" t="s">
        <v>1342</v>
      </c>
      <c r="D154">
        <v>2006</v>
      </c>
      <c r="E154">
        <v>0</v>
      </c>
      <c r="F154">
        <v>3</v>
      </c>
      <c r="G154">
        <v>20070622</v>
      </c>
      <c r="I154" t="s">
        <v>192</v>
      </c>
      <c r="J154">
        <v>5000</v>
      </c>
      <c r="K154">
        <v>222706</v>
      </c>
      <c r="R154" t="s">
        <v>872</v>
      </c>
      <c r="S154" t="s">
        <v>873</v>
      </c>
      <c r="T154" t="s">
        <v>874</v>
      </c>
    </row>
    <row r="155" spans="1:20" x14ac:dyDescent="0.3">
      <c r="A155" t="s">
        <v>1002</v>
      </c>
      <c r="B155">
        <v>56</v>
      </c>
      <c r="C155" t="s">
        <v>1471</v>
      </c>
      <c r="D155">
        <v>2006</v>
      </c>
      <c r="E155">
        <v>12</v>
      </c>
      <c r="F155">
        <v>3</v>
      </c>
      <c r="G155">
        <v>20070903</v>
      </c>
      <c r="H155" t="s">
        <v>191</v>
      </c>
      <c r="I155" t="s">
        <v>192</v>
      </c>
      <c r="J155">
        <v>5000</v>
      </c>
      <c r="K155">
        <v>207362</v>
      </c>
      <c r="L155">
        <v>0</v>
      </c>
      <c r="M155">
        <v>1642</v>
      </c>
      <c r="N155">
        <v>5000</v>
      </c>
      <c r="O155">
        <v>582</v>
      </c>
      <c r="R155" t="s">
        <v>1016</v>
      </c>
      <c r="S155" t="s">
        <v>1017</v>
      </c>
      <c r="T155" t="s">
        <v>1016</v>
      </c>
    </row>
    <row r="156" spans="1:20" x14ac:dyDescent="0.3">
      <c r="A156" t="s">
        <v>647</v>
      </c>
      <c r="B156">
        <v>38</v>
      </c>
      <c r="C156" t="s">
        <v>1354</v>
      </c>
      <c r="D156">
        <v>2006</v>
      </c>
      <c r="E156">
        <v>12</v>
      </c>
      <c r="F156">
        <v>3</v>
      </c>
      <c r="G156">
        <v>20070501</v>
      </c>
      <c r="H156" t="s">
        <v>191</v>
      </c>
      <c r="I156" t="s">
        <v>192</v>
      </c>
      <c r="J156">
        <v>5000</v>
      </c>
      <c r="K156">
        <v>222476</v>
      </c>
      <c r="L156">
        <v>0</v>
      </c>
      <c r="M156">
        <v>1190</v>
      </c>
      <c r="N156">
        <v>5000</v>
      </c>
      <c r="O156">
        <v>3987789</v>
      </c>
      <c r="P156">
        <v>0</v>
      </c>
      <c r="Q156">
        <v>31679</v>
      </c>
      <c r="R156" t="s">
        <v>774</v>
      </c>
      <c r="S156" t="s">
        <v>775</v>
      </c>
      <c r="T156" t="s">
        <v>775</v>
      </c>
    </row>
    <row r="157" spans="1:20" x14ac:dyDescent="0.3">
      <c r="A157" t="s">
        <v>649</v>
      </c>
      <c r="B157">
        <v>52</v>
      </c>
      <c r="C157" t="s">
        <v>1253</v>
      </c>
      <c r="D157">
        <v>2007</v>
      </c>
      <c r="E157">
        <v>13</v>
      </c>
      <c r="F157">
        <v>1</v>
      </c>
      <c r="G157">
        <v>20090317</v>
      </c>
      <c r="H157" t="s">
        <v>191</v>
      </c>
      <c r="I157" t="s">
        <v>192</v>
      </c>
      <c r="J157">
        <v>5500</v>
      </c>
      <c r="K157">
        <v>30709</v>
      </c>
      <c r="L157">
        <v>500</v>
      </c>
      <c r="M157">
        <v>123</v>
      </c>
      <c r="N157">
        <v>5500</v>
      </c>
      <c r="O157">
        <v>399381</v>
      </c>
      <c r="P157">
        <v>500</v>
      </c>
      <c r="Q157">
        <v>19013</v>
      </c>
      <c r="R157" t="s">
        <v>936</v>
      </c>
      <c r="S157" t="s">
        <v>938</v>
      </c>
      <c r="T157" t="s">
        <v>936</v>
      </c>
    </row>
    <row r="158" spans="1:20" x14ac:dyDescent="0.3">
      <c r="A158" t="s">
        <v>650</v>
      </c>
      <c r="B158">
        <v>52</v>
      </c>
      <c r="C158" t="s">
        <v>1253</v>
      </c>
      <c r="D158">
        <v>2006</v>
      </c>
      <c r="E158">
        <v>13</v>
      </c>
      <c r="F158">
        <v>1</v>
      </c>
      <c r="G158">
        <v>20071008</v>
      </c>
      <c r="H158" t="s">
        <v>191</v>
      </c>
      <c r="I158" t="s">
        <v>192</v>
      </c>
      <c r="J158">
        <v>5500</v>
      </c>
      <c r="K158">
        <v>53021</v>
      </c>
      <c r="N158">
        <v>5500</v>
      </c>
      <c r="O158">
        <v>268316</v>
      </c>
      <c r="R158" t="s">
        <v>954</v>
      </c>
      <c r="S158" t="s">
        <v>951</v>
      </c>
      <c r="T158" t="s">
        <v>955</v>
      </c>
    </row>
    <row r="159" spans="1:20" x14ac:dyDescent="0.3">
      <c r="A159" t="s">
        <v>651</v>
      </c>
      <c r="B159">
        <v>52</v>
      </c>
      <c r="C159" t="s">
        <v>1253</v>
      </c>
      <c r="D159">
        <v>2006</v>
      </c>
      <c r="E159">
        <v>13</v>
      </c>
      <c r="F159">
        <v>1</v>
      </c>
      <c r="G159">
        <v>20080201</v>
      </c>
      <c r="H159" t="s">
        <v>191</v>
      </c>
      <c r="I159" t="s">
        <v>192</v>
      </c>
      <c r="J159">
        <v>5500</v>
      </c>
      <c r="K159">
        <v>32549</v>
      </c>
      <c r="N159">
        <v>5500</v>
      </c>
      <c r="O159">
        <v>509938</v>
      </c>
      <c r="R159" t="s">
        <v>931</v>
      </c>
      <c r="S159" t="s">
        <v>943</v>
      </c>
      <c r="T159" t="s">
        <v>1847</v>
      </c>
    </row>
    <row r="160" spans="1:20" x14ac:dyDescent="0.3">
      <c r="A160" t="s">
        <v>652</v>
      </c>
      <c r="B160">
        <v>52</v>
      </c>
      <c r="C160" t="s">
        <v>1253</v>
      </c>
      <c r="D160">
        <v>2006</v>
      </c>
      <c r="E160">
        <v>13</v>
      </c>
      <c r="F160">
        <v>1</v>
      </c>
      <c r="G160">
        <v>20080305</v>
      </c>
      <c r="H160" t="s">
        <v>191</v>
      </c>
      <c r="I160" t="s">
        <v>192</v>
      </c>
      <c r="J160">
        <v>5500</v>
      </c>
      <c r="K160">
        <v>31726</v>
      </c>
      <c r="N160">
        <v>5500</v>
      </c>
      <c r="O160">
        <v>197851</v>
      </c>
      <c r="R160" t="s">
        <v>931</v>
      </c>
      <c r="S160" t="s">
        <v>932</v>
      </c>
      <c r="T160" t="s">
        <v>1847</v>
      </c>
    </row>
    <row r="161" spans="1:20" x14ac:dyDescent="0.3">
      <c r="A161" t="s">
        <v>653</v>
      </c>
      <c r="B161">
        <v>52</v>
      </c>
      <c r="C161" t="s">
        <v>1253</v>
      </c>
      <c r="D161">
        <v>2006</v>
      </c>
      <c r="E161">
        <v>13</v>
      </c>
      <c r="F161">
        <v>1</v>
      </c>
      <c r="G161">
        <v>20080215</v>
      </c>
      <c r="H161" t="s">
        <v>191</v>
      </c>
      <c r="I161" t="s">
        <v>192</v>
      </c>
      <c r="J161">
        <v>5500</v>
      </c>
      <c r="K161">
        <v>30802</v>
      </c>
      <c r="L161">
        <v>500</v>
      </c>
      <c r="M161">
        <v>293</v>
      </c>
      <c r="N161">
        <v>5500</v>
      </c>
      <c r="O161">
        <v>260147</v>
      </c>
      <c r="P161">
        <v>500</v>
      </c>
      <c r="Q161">
        <v>22331</v>
      </c>
      <c r="R161" t="s">
        <v>936</v>
      </c>
      <c r="S161" t="s">
        <v>938</v>
      </c>
      <c r="T161" t="s">
        <v>936</v>
      </c>
    </row>
    <row r="162" spans="1:20" x14ac:dyDescent="0.3">
      <c r="A162" t="s">
        <v>654</v>
      </c>
      <c r="B162">
        <v>52</v>
      </c>
      <c r="C162" t="s">
        <v>1253</v>
      </c>
      <c r="D162">
        <v>2006</v>
      </c>
      <c r="E162">
        <v>13</v>
      </c>
      <c r="F162">
        <v>1</v>
      </c>
      <c r="G162">
        <v>20080226</v>
      </c>
      <c r="H162" t="s">
        <v>191</v>
      </c>
      <c r="I162" t="s">
        <v>192</v>
      </c>
      <c r="J162">
        <v>5500</v>
      </c>
      <c r="K162">
        <v>31821</v>
      </c>
      <c r="N162">
        <v>5500</v>
      </c>
      <c r="O162">
        <v>264863</v>
      </c>
      <c r="R162" t="s">
        <v>936</v>
      </c>
      <c r="S162" t="s">
        <v>932</v>
      </c>
      <c r="T162" t="s">
        <v>936</v>
      </c>
    </row>
    <row r="163" spans="1:20" x14ac:dyDescent="0.3">
      <c r="A163" t="s">
        <v>655</v>
      </c>
      <c r="B163">
        <v>52</v>
      </c>
      <c r="C163" t="s">
        <v>1253</v>
      </c>
      <c r="D163">
        <v>2006</v>
      </c>
      <c r="E163">
        <v>13</v>
      </c>
      <c r="F163">
        <v>1</v>
      </c>
      <c r="G163">
        <v>20080305</v>
      </c>
      <c r="H163" t="s">
        <v>191</v>
      </c>
      <c r="I163" t="s">
        <v>192</v>
      </c>
      <c r="J163">
        <v>5500</v>
      </c>
      <c r="K163">
        <v>20235</v>
      </c>
      <c r="R163" t="s">
        <v>931</v>
      </c>
      <c r="S163" t="s">
        <v>932</v>
      </c>
      <c r="T163" t="s">
        <v>1847</v>
      </c>
    </row>
    <row r="164" spans="1:20" x14ac:dyDescent="0.3">
      <c r="A164" t="s">
        <v>657</v>
      </c>
      <c r="B164">
        <v>52</v>
      </c>
      <c r="C164" t="s">
        <v>1253</v>
      </c>
      <c r="D164">
        <v>2006</v>
      </c>
      <c r="E164">
        <v>13</v>
      </c>
      <c r="F164">
        <v>1</v>
      </c>
      <c r="G164">
        <v>20071101</v>
      </c>
      <c r="H164" t="s">
        <v>191</v>
      </c>
      <c r="I164" t="s">
        <v>192</v>
      </c>
      <c r="J164">
        <v>5500</v>
      </c>
      <c r="K164">
        <v>53309</v>
      </c>
      <c r="N164">
        <v>5500</v>
      </c>
      <c r="O164">
        <v>263740</v>
      </c>
      <c r="R164" t="s">
        <v>931</v>
      </c>
      <c r="S164" t="s">
        <v>943</v>
      </c>
      <c r="T164" t="s">
        <v>1847</v>
      </c>
    </row>
    <row r="165" spans="1:20" x14ac:dyDescent="0.3">
      <c r="A165" t="s">
        <v>658</v>
      </c>
      <c r="B165">
        <v>52</v>
      </c>
      <c r="C165" t="s">
        <v>1253</v>
      </c>
      <c r="D165">
        <v>2006</v>
      </c>
      <c r="E165">
        <v>13</v>
      </c>
      <c r="F165">
        <v>1</v>
      </c>
      <c r="G165">
        <v>20080305</v>
      </c>
      <c r="H165" t="s">
        <v>191</v>
      </c>
      <c r="I165" t="s">
        <v>192</v>
      </c>
      <c r="J165">
        <v>5500</v>
      </c>
      <c r="K165">
        <v>32528</v>
      </c>
      <c r="N165">
        <v>5500</v>
      </c>
      <c r="O165">
        <v>225631</v>
      </c>
      <c r="R165" t="s">
        <v>931</v>
      </c>
      <c r="S165" t="s">
        <v>932</v>
      </c>
      <c r="T165" t="s">
        <v>1847</v>
      </c>
    </row>
    <row r="166" spans="1:20" x14ac:dyDescent="0.3">
      <c r="A166" t="s">
        <v>659</v>
      </c>
      <c r="B166">
        <v>52</v>
      </c>
      <c r="C166" t="s">
        <v>1253</v>
      </c>
      <c r="D166">
        <v>2006</v>
      </c>
      <c r="E166">
        <v>13</v>
      </c>
      <c r="F166">
        <v>1</v>
      </c>
      <c r="G166">
        <v>20080312</v>
      </c>
      <c r="H166" t="s">
        <v>191</v>
      </c>
      <c r="I166" t="s">
        <v>192</v>
      </c>
      <c r="J166">
        <v>5500</v>
      </c>
      <c r="K166">
        <v>30440</v>
      </c>
      <c r="L166">
        <v>500</v>
      </c>
      <c r="M166">
        <v>754</v>
      </c>
      <c r="N166">
        <v>5500</v>
      </c>
      <c r="O166">
        <v>127706</v>
      </c>
      <c r="P166">
        <v>500</v>
      </c>
      <c r="Q166">
        <v>6632</v>
      </c>
      <c r="R166" t="s">
        <v>936</v>
      </c>
      <c r="S166" t="s">
        <v>938</v>
      </c>
      <c r="T166" t="s">
        <v>936</v>
      </c>
    </row>
    <row r="167" spans="1:20" x14ac:dyDescent="0.3">
      <c r="A167" t="s">
        <v>660</v>
      </c>
      <c r="B167">
        <v>52</v>
      </c>
      <c r="C167" t="s">
        <v>1253</v>
      </c>
      <c r="D167">
        <v>2006</v>
      </c>
      <c r="E167">
        <v>13</v>
      </c>
      <c r="F167">
        <v>1</v>
      </c>
      <c r="G167">
        <v>20080307</v>
      </c>
      <c r="H167" t="s">
        <v>191</v>
      </c>
      <c r="I167" t="s">
        <v>192</v>
      </c>
      <c r="J167">
        <v>5500</v>
      </c>
      <c r="K167">
        <v>31755</v>
      </c>
      <c r="N167">
        <v>5500</v>
      </c>
      <c r="O167">
        <v>78929</v>
      </c>
      <c r="R167" t="s">
        <v>949</v>
      </c>
      <c r="S167" t="s">
        <v>932</v>
      </c>
      <c r="T167" t="s">
        <v>936</v>
      </c>
    </row>
    <row r="168" spans="1:20" x14ac:dyDescent="0.3">
      <c r="A168" t="s">
        <v>661</v>
      </c>
      <c r="B168">
        <v>52</v>
      </c>
      <c r="C168" t="s">
        <v>1253</v>
      </c>
      <c r="D168">
        <v>2006</v>
      </c>
      <c r="E168">
        <v>13</v>
      </c>
      <c r="F168">
        <v>1</v>
      </c>
      <c r="G168">
        <v>20080305</v>
      </c>
      <c r="H168" t="s">
        <v>191</v>
      </c>
      <c r="I168" t="s">
        <v>192</v>
      </c>
      <c r="J168">
        <v>5500</v>
      </c>
      <c r="K168">
        <v>51301</v>
      </c>
      <c r="N168">
        <v>5500</v>
      </c>
      <c r="O168">
        <v>205204</v>
      </c>
      <c r="R168" t="s">
        <v>931</v>
      </c>
      <c r="S168" t="s">
        <v>932</v>
      </c>
      <c r="T168" t="s">
        <v>1847</v>
      </c>
    </row>
    <row r="169" spans="1:20" x14ac:dyDescent="0.3">
      <c r="A169" t="s">
        <v>662</v>
      </c>
      <c r="B169">
        <v>52</v>
      </c>
      <c r="C169" t="s">
        <v>1253</v>
      </c>
      <c r="D169">
        <v>2006</v>
      </c>
      <c r="E169">
        <v>13</v>
      </c>
      <c r="F169">
        <v>1</v>
      </c>
      <c r="G169">
        <v>20080228</v>
      </c>
      <c r="H169" t="s">
        <v>191</v>
      </c>
      <c r="I169" t="s">
        <v>192</v>
      </c>
      <c r="J169">
        <v>5000</v>
      </c>
      <c r="K169">
        <v>30171</v>
      </c>
      <c r="N169">
        <v>5000</v>
      </c>
      <c r="O169">
        <v>305058</v>
      </c>
      <c r="R169" t="s">
        <v>940</v>
      </c>
      <c r="S169" t="s">
        <v>919</v>
      </c>
      <c r="T169" t="s">
        <v>920</v>
      </c>
    </row>
    <row r="170" spans="1:20" x14ac:dyDescent="0.3">
      <c r="A170" t="s">
        <v>663</v>
      </c>
      <c r="B170">
        <v>52</v>
      </c>
      <c r="C170" t="s">
        <v>1253</v>
      </c>
      <c r="D170">
        <v>2006</v>
      </c>
      <c r="E170">
        <v>13</v>
      </c>
      <c r="F170">
        <v>1</v>
      </c>
      <c r="G170">
        <v>20080228</v>
      </c>
      <c r="H170" t="s">
        <v>191</v>
      </c>
      <c r="I170" t="s">
        <v>192</v>
      </c>
      <c r="J170">
        <v>5000</v>
      </c>
      <c r="K170">
        <v>30841</v>
      </c>
      <c r="N170">
        <v>5000</v>
      </c>
      <c r="O170">
        <v>304388</v>
      </c>
      <c r="R170" t="s">
        <v>940</v>
      </c>
      <c r="S170" t="s">
        <v>919</v>
      </c>
      <c r="T170" t="s">
        <v>920</v>
      </c>
    </row>
    <row r="171" spans="1:20" x14ac:dyDescent="0.3">
      <c r="A171" t="s">
        <v>664</v>
      </c>
      <c r="B171">
        <v>52</v>
      </c>
      <c r="C171" t="s">
        <v>1253</v>
      </c>
      <c r="D171">
        <v>2006</v>
      </c>
      <c r="E171">
        <v>13</v>
      </c>
      <c r="F171">
        <v>1</v>
      </c>
      <c r="G171">
        <v>20080327</v>
      </c>
      <c r="H171" t="s">
        <v>191</v>
      </c>
      <c r="I171" t="s">
        <v>192</v>
      </c>
      <c r="J171">
        <v>5500</v>
      </c>
      <c r="K171">
        <v>52357</v>
      </c>
      <c r="N171">
        <v>5500</v>
      </c>
      <c r="O171">
        <v>236907</v>
      </c>
      <c r="R171" t="s">
        <v>954</v>
      </c>
      <c r="S171" t="s">
        <v>967</v>
      </c>
      <c r="T171" t="s">
        <v>955</v>
      </c>
    </row>
    <row r="172" spans="1:20" x14ac:dyDescent="0.3">
      <c r="A172" t="s">
        <v>665</v>
      </c>
      <c r="B172">
        <v>52</v>
      </c>
      <c r="C172" t="s">
        <v>1253</v>
      </c>
      <c r="D172">
        <v>2006</v>
      </c>
      <c r="E172">
        <v>13</v>
      </c>
      <c r="F172">
        <v>1</v>
      </c>
      <c r="G172">
        <v>20071116</v>
      </c>
      <c r="H172" t="s">
        <v>191</v>
      </c>
      <c r="I172" t="s">
        <v>192</v>
      </c>
      <c r="J172">
        <v>5500</v>
      </c>
      <c r="K172">
        <v>30243</v>
      </c>
      <c r="N172">
        <v>5500</v>
      </c>
      <c r="O172">
        <v>307716</v>
      </c>
      <c r="P172">
        <v>500</v>
      </c>
      <c r="Q172">
        <v>5254</v>
      </c>
      <c r="R172" t="s">
        <v>925</v>
      </c>
      <c r="S172" t="s">
        <v>926</v>
      </c>
      <c r="T172" t="s">
        <v>926</v>
      </c>
    </row>
    <row r="173" spans="1:20" x14ac:dyDescent="0.3">
      <c r="A173" t="s">
        <v>666</v>
      </c>
      <c r="B173">
        <v>52</v>
      </c>
      <c r="C173" t="s">
        <v>1253</v>
      </c>
      <c r="D173">
        <v>2006</v>
      </c>
      <c r="E173">
        <v>13</v>
      </c>
      <c r="F173">
        <v>1</v>
      </c>
      <c r="G173">
        <v>20080311</v>
      </c>
      <c r="H173" t="s">
        <v>191</v>
      </c>
      <c r="I173" t="s">
        <v>192</v>
      </c>
      <c r="J173">
        <v>5500</v>
      </c>
      <c r="K173">
        <v>27321</v>
      </c>
      <c r="L173">
        <v>500</v>
      </c>
      <c r="M173">
        <v>265</v>
      </c>
      <c r="N173">
        <v>5500</v>
      </c>
      <c r="O173">
        <v>392498</v>
      </c>
      <c r="P173">
        <v>500</v>
      </c>
      <c r="Q173">
        <v>4272</v>
      </c>
      <c r="R173" t="s">
        <v>925</v>
      </c>
      <c r="S173" t="s">
        <v>926</v>
      </c>
      <c r="T173" t="s">
        <v>926</v>
      </c>
    </row>
    <row r="174" spans="1:20" x14ac:dyDescent="0.3">
      <c r="A174" t="s">
        <v>667</v>
      </c>
      <c r="B174">
        <v>52</v>
      </c>
      <c r="C174" t="s">
        <v>1253</v>
      </c>
      <c r="D174">
        <v>2006</v>
      </c>
      <c r="E174">
        <v>13</v>
      </c>
      <c r="F174">
        <v>1</v>
      </c>
      <c r="G174">
        <v>20080210</v>
      </c>
      <c r="H174" t="s">
        <v>191</v>
      </c>
      <c r="I174" t="s">
        <v>192</v>
      </c>
      <c r="J174">
        <v>5500</v>
      </c>
      <c r="K174">
        <v>50426</v>
      </c>
      <c r="L174">
        <v>500</v>
      </c>
      <c r="M174">
        <v>561</v>
      </c>
      <c r="N174">
        <v>5500</v>
      </c>
      <c r="O174">
        <v>298312</v>
      </c>
      <c r="P174">
        <v>500</v>
      </c>
      <c r="Q174">
        <v>5460</v>
      </c>
      <c r="R174" t="s">
        <v>925</v>
      </c>
      <c r="S174" t="s">
        <v>926</v>
      </c>
      <c r="T174" t="s">
        <v>926</v>
      </c>
    </row>
    <row r="175" spans="1:20" x14ac:dyDescent="0.3">
      <c r="A175" t="s">
        <v>669</v>
      </c>
      <c r="B175">
        <v>52</v>
      </c>
      <c r="C175" t="s">
        <v>1253</v>
      </c>
      <c r="D175">
        <v>2006</v>
      </c>
      <c r="E175">
        <v>13</v>
      </c>
      <c r="F175">
        <v>1</v>
      </c>
      <c r="G175">
        <v>20071031</v>
      </c>
      <c r="H175" t="s">
        <v>191</v>
      </c>
      <c r="I175" t="s">
        <v>192</v>
      </c>
      <c r="J175">
        <v>5500</v>
      </c>
      <c r="K175">
        <v>48744</v>
      </c>
      <c r="L175">
        <v>500</v>
      </c>
      <c r="M175">
        <v>323</v>
      </c>
      <c r="N175">
        <v>5500</v>
      </c>
      <c r="O175">
        <v>266213</v>
      </c>
      <c r="P175">
        <v>500</v>
      </c>
      <c r="Q175">
        <v>1510</v>
      </c>
      <c r="R175" t="s">
        <v>936</v>
      </c>
      <c r="S175" t="s">
        <v>938</v>
      </c>
      <c r="T175" t="s">
        <v>936</v>
      </c>
    </row>
    <row r="176" spans="1:20" x14ac:dyDescent="0.3">
      <c r="A176" t="s">
        <v>1003</v>
      </c>
      <c r="B176">
        <v>78</v>
      </c>
      <c r="C176" t="s">
        <v>8879</v>
      </c>
      <c r="D176">
        <v>2006</v>
      </c>
      <c r="E176">
        <v>13</v>
      </c>
      <c r="F176">
        <v>3</v>
      </c>
      <c r="G176">
        <v>20071018</v>
      </c>
      <c r="H176" t="s">
        <v>191</v>
      </c>
      <c r="I176" t="s">
        <v>192</v>
      </c>
      <c r="J176">
        <v>5000</v>
      </c>
      <c r="K176">
        <v>78068</v>
      </c>
      <c r="L176">
        <v>0</v>
      </c>
      <c r="M176">
        <v>2350</v>
      </c>
      <c r="N176">
        <v>5000</v>
      </c>
      <c r="O176">
        <v>200203</v>
      </c>
      <c r="P176">
        <v>0</v>
      </c>
      <c r="Q176">
        <v>6788</v>
      </c>
      <c r="R176" t="s">
        <v>1008</v>
      </c>
      <c r="S176" t="s">
        <v>1009</v>
      </c>
      <c r="T176" t="s">
        <v>1010</v>
      </c>
    </row>
    <row r="177" spans="1:20" x14ac:dyDescent="0.3">
      <c r="A177" t="s">
        <v>1004</v>
      </c>
      <c r="B177">
        <v>56</v>
      </c>
      <c r="C177" t="s">
        <v>1471</v>
      </c>
      <c r="D177">
        <v>2007</v>
      </c>
      <c r="E177">
        <v>12</v>
      </c>
      <c r="F177">
        <v>3</v>
      </c>
      <c r="G177">
        <v>20080904</v>
      </c>
      <c r="H177" t="s">
        <v>191</v>
      </c>
      <c r="I177" t="s">
        <v>192</v>
      </c>
      <c r="J177">
        <v>5000</v>
      </c>
      <c r="K177">
        <v>205216</v>
      </c>
      <c r="L177">
        <v>0</v>
      </c>
      <c r="M177">
        <v>2721</v>
      </c>
      <c r="R177" t="s">
        <v>1016</v>
      </c>
      <c r="S177" t="s">
        <v>1017</v>
      </c>
      <c r="T177" t="s">
        <v>1016</v>
      </c>
    </row>
    <row r="178" spans="1:20" x14ac:dyDescent="0.3">
      <c r="A178" t="s">
        <v>670</v>
      </c>
      <c r="B178">
        <v>38</v>
      </c>
      <c r="C178" t="s">
        <v>1354</v>
      </c>
      <c r="D178">
        <v>2007</v>
      </c>
      <c r="E178">
        <v>12</v>
      </c>
      <c r="F178">
        <v>3</v>
      </c>
      <c r="G178">
        <v>20080519</v>
      </c>
      <c r="H178" t="s">
        <v>213</v>
      </c>
      <c r="I178" t="s">
        <v>192</v>
      </c>
      <c r="J178">
        <v>5000</v>
      </c>
      <c r="K178">
        <v>227193</v>
      </c>
      <c r="L178">
        <v>0</v>
      </c>
      <c r="M178">
        <v>1213</v>
      </c>
      <c r="N178">
        <v>5000</v>
      </c>
      <c r="O178">
        <v>3791061</v>
      </c>
      <c r="P178">
        <v>0</v>
      </c>
      <c r="Q178">
        <v>38303</v>
      </c>
      <c r="R178" t="s">
        <v>774</v>
      </c>
      <c r="S178" t="s">
        <v>775</v>
      </c>
      <c r="T178" t="s">
        <v>775</v>
      </c>
    </row>
    <row r="179" spans="1:20" x14ac:dyDescent="0.3">
      <c r="A179" t="s">
        <v>672</v>
      </c>
      <c r="B179">
        <v>52</v>
      </c>
      <c r="C179" t="s">
        <v>1253</v>
      </c>
      <c r="D179">
        <v>2007</v>
      </c>
      <c r="E179">
        <v>13</v>
      </c>
      <c r="F179">
        <v>1</v>
      </c>
      <c r="G179">
        <v>20081118</v>
      </c>
      <c r="H179" t="s">
        <v>191</v>
      </c>
      <c r="I179" t="s">
        <v>192</v>
      </c>
      <c r="J179">
        <v>5500</v>
      </c>
      <c r="K179">
        <v>48629</v>
      </c>
      <c r="L179">
        <v>500</v>
      </c>
      <c r="M179">
        <v>1071</v>
      </c>
      <c r="N179">
        <v>5500</v>
      </c>
      <c r="O179">
        <v>229921</v>
      </c>
      <c r="P179">
        <v>500</v>
      </c>
      <c r="Q179">
        <v>3454</v>
      </c>
      <c r="R179" t="s">
        <v>931</v>
      </c>
      <c r="S179" t="s">
        <v>932</v>
      </c>
      <c r="T179" t="s">
        <v>1847</v>
      </c>
    </row>
    <row r="180" spans="1:20" x14ac:dyDescent="0.3">
      <c r="A180" t="s">
        <v>673</v>
      </c>
      <c r="B180">
        <v>52</v>
      </c>
      <c r="C180" t="s">
        <v>1253</v>
      </c>
      <c r="D180">
        <v>2007</v>
      </c>
      <c r="E180">
        <v>13</v>
      </c>
      <c r="F180">
        <v>1</v>
      </c>
      <c r="G180">
        <v>20090303</v>
      </c>
      <c r="H180" t="s">
        <v>191</v>
      </c>
      <c r="I180" t="s">
        <v>192</v>
      </c>
      <c r="J180">
        <v>5500</v>
      </c>
      <c r="K180">
        <v>25269</v>
      </c>
      <c r="L180">
        <v>500</v>
      </c>
      <c r="M180">
        <v>47</v>
      </c>
      <c r="N180">
        <v>5500</v>
      </c>
      <c r="O180">
        <v>1335847</v>
      </c>
      <c r="P180">
        <v>500</v>
      </c>
      <c r="Q180">
        <v>4841</v>
      </c>
      <c r="R180" t="s">
        <v>931</v>
      </c>
      <c r="S180" t="s">
        <v>943</v>
      </c>
      <c r="T180" t="s">
        <v>1847</v>
      </c>
    </row>
    <row r="181" spans="1:20" x14ac:dyDescent="0.3">
      <c r="A181" t="s">
        <v>674</v>
      </c>
      <c r="B181">
        <v>52</v>
      </c>
      <c r="C181" t="s">
        <v>1253</v>
      </c>
      <c r="D181">
        <v>2007</v>
      </c>
      <c r="E181">
        <v>13</v>
      </c>
      <c r="F181">
        <v>1</v>
      </c>
      <c r="G181">
        <v>20081107</v>
      </c>
      <c r="H181" t="s">
        <v>191</v>
      </c>
      <c r="I181" t="s">
        <v>192</v>
      </c>
      <c r="J181">
        <v>5500</v>
      </c>
      <c r="K181">
        <v>30744</v>
      </c>
      <c r="L181">
        <v>500</v>
      </c>
      <c r="M181">
        <v>577</v>
      </c>
      <c r="R181" t="s">
        <v>925</v>
      </c>
      <c r="S181" t="s">
        <v>926</v>
      </c>
      <c r="T181" t="s">
        <v>926</v>
      </c>
    </row>
    <row r="182" spans="1:20" x14ac:dyDescent="0.3">
      <c r="A182" t="s">
        <v>1661</v>
      </c>
      <c r="B182">
        <v>52</v>
      </c>
      <c r="C182" t="s">
        <v>1253</v>
      </c>
      <c r="D182">
        <v>2008</v>
      </c>
      <c r="E182">
        <v>13</v>
      </c>
      <c r="F182">
        <v>1</v>
      </c>
      <c r="G182">
        <v>20100308</v>
      </c>
      <c r="H182" t="s">
        <v>191</v>
      </c>
      <c r="I182" t="s">
        <v>192</v>
      </c>
      <c r="J182">
        <v>5500</v>
      </c>
      <c r="K182">
        <v>30230</v>
      </c>
      <c r="L182">
        <v>500</v>
      </c>
      <c r="M182">
        <v>373</v>
      </c>
      <c r="N182">
        <v>5500</v>
      </c>
      <c r="O182">
        <v>639533</v>
      </c>
      <c r="P182">
        <v>500</v>
      </c>
      <c r="Q182">
        <v>1891</v>
      </c>
      <c r="R182" t="s">
        <v>940</v>
      </c>
      <c r="S182" t="s">
        <v>919</v>
      </c>
      <c r="T182" t="s">
        <v>920</v>
      </c>
    </row>
    <row r="183" spans="1:20" x14ac:dyDescent="0.3">
      <c r="A183" t="s">
        <v>675</v>
      </c>
      <c r="B183">
        <v>52</v>
      </c>
      <c r="C183" t="s">
        <v>1253</v>
      </c>
      <c r="D183">
        <v>2007</v>
      </c>
      <c r="E183">
        <v>13</v>
      </c>
      <c r="F183">
        <v>1</v>
      </c>
      <c r="G183">
        <v>20081027</v>
      </c>
      <c r="H183" t="s">
        <v>191</v>
      </c>
      <c r="I183" t="s">
        <v>192</v>
      </c>
      <c r="J183">
        <v>5000</v>
      </c>
      <c r="K183">
        <v>53618</v>
      </c>
      <c r="N183">
        <v>5000</v>
      </c>
      <c r="O183">
        <v>249845</v>
      </c>
      <c r="P183">
        <v>0</v>
      </c>
      <c r="Q183">
        <v>284</v>
      </c>
      <c r="R183" t="s">
        <v>936</v>
      </c>
      <c r="S183" t="s">
        <v>938</v>
      </c>
      <c r="T183" t="s">
        <v>936</v>
      </c>
    </row>
    <row r="184" spans="1:20" x14ac:dyDescent="0.3">
      <c r="A184" t="s">
        <v>676</v>
      </c>
      <c r="B184">
        <v>48</v>
      </c>
      <c r="C184" t="s">
        <v>1342</v>
      </c>
      <c r="D184">
        <v>2007</v>
      </c>
      <c r="E184">
        <v>0</v>
      </c>
      <c r="F184">
        <v>3</v>
      </c>
      <c r="G184">
        <v>20080627</v>
      </c>
      <c r="I184" t="s">
        <v>192</v>
      </c>
      <c r="J184">
        <v>5000</v>
      </c>
      <c r="K184">
        <v>219754</v>
      </c>
      <c r="L184">
        <v>0</v>
      </c>
      <c r="M184">
        <v>2197</v>
      </c>
      <c r="R184" t="s">
        <v>872</v>
      </c>
      <c r="S184" t="s">
        <v>873</v>
      </c>
      <c r="T184" t="s">
        <v>874</v>
      </c>
    </row>
    <row r="185" spans="1:20" x14ac:dyDescent="0.3">
      <c r="A185" t="s">
        <v>1664</v>
      </c>
      <c r="B185">
        <v>56</v>
      </c>
      <c r="C185" t="s">
        <v>1471</v>
      </c>
      <c r="D185">
        <v>2008</v>
      </c>
      <c r="E185">
        <v>12</v>
      </c>
      <c r="F185">
        <v>3</v>
      </c>
      <c r="G185">
        <v>20090901</v>
      </c>
      <c r="H185" t="s">
        <v>191</v>
      </c>
      <c r="I185" t="s">
        <v>192</v>
      </c>
      <c r="J185">
        <v>5000</v>
      </c>
      <c r="K185">
        <v>157478</v>
      </c>
      <c r="L185">
        <v>0</v>
      </c>
      <c r="M185">
        <v>1500</v>
      </c>
      <c r="R185" t="s">
        <v>1016</v>
      </c>
      <c r="S185" t="s">
        <v>1017</v>
      </c>
      <c r="T185" t="s">
        <v>1016</v>
      </c>
    </row>
    <row r="186" spans="1:20" x14ac:dyDescent="0.3">
      <c r="A186">
        <v>180170</v>
      </c>
      <c r="B186">
        <v>64</v>
      </c>
      <c r="C186" t="s">
        <v>1394</v>
      </c>
      <c r="D186">
        <v>2007</v>
      </c>
      <c r="E186">
        <v>12</v>
      </c>
      <c r="F186">
        <v>2</v>
      </c>
      <c r="G186">
        <v>20080630</v>
      </c>
      <c r="H186" t="s">
        <v>191</v>
      </c>
      <c r="I186" t="s">
        <v>192</v>
      </c>
      <c r="J186">
        <v>5000</v>
      </c>
      <c r="K186">
        <v>29035</v>
      </c>
      <c r="N186">
        <v>0</v>
      </c>
      <c r="O186">
        <v>84087</v>
      </c>
      <c r="P186">
        <v>5000</v>
      </c>
      <c r="Q186">
        <v>1037</v>
      </c>
      <c r="R186" t="s">
        <v>1121</v>
      </c>
      <c r="S186" t="s">
        <v>1122</v>
      </c>
      <c r="T186" t="s">
        <v>1112</v>
      </c>
    </row>
    <row r="187" spans="1:20" x14ac:dyDescent="0.3">
      <c r="A187">
        <v>180183</v>
      </c>
      <c r="B187">
        <v>62</v>
      </c>
      <c r="C187" t="s">
        <v>1365</v>
      </c>
      <c r="D187">
        <v>2007</v>
      </c>
      <c r="E187">
        <v>12</v>
      </c>
      <c r="F187">
        <v>1</v>
      </c>
      <c r="G187">
        <v>20090423</v>
      </c>
      <c r="H187" t="s">
        <v>1198</v>
      </c>
      <c r="I187" t="s">
        <v>192</v>
      </c>
      <c r="J187">
        <v>5000</v>
      </c>
      <c r="K187">
        <v>49226</v>
      </c>
      <c r="N187">
        <v>5000</v>
      </c>
      <c r="O187">
        <v>2051</v>
      </c>
      <c r="P187">
        <v>0</v>
      </c>
      <c r="Q187">
        <v>222</v>
      </c>
      <c r="R187" t="s">
        <v>1200</v>
      </c>
      <c r="S187" t="s">
        <v>1201</v>
      </c>
      <c r="T187" t="s">
        <v>1202</v>
      </c>
    </row>
    <row r="188" spans="1:20" x14ac:dyDescent="0.3">
      <c r="A188">
        <v>180184</v>
      </c>
      <c r="B188">
        <v>62</v>
      </c>
      <c r="C188" t="s">
        <v>1365</v>
      </c>
      <c r="D188">
        <v>2007</v>
      </c>
      <c r="E188">
        <v>12</v>
      </c>
      <c r="F188">
        <v>1</v>
      </c>
      <c r="G188">
        <v>20090427</v>
      </c>
      <c r="H188" t="s">
        <v>1198</v>
      </c>
      <c r="I188" t="s">
        <v>192</v>
      </c>
      <c r="J188">
        <v>5000</v>
      </c>
      <c r="K188">
        <v>53692</v>
      </c>
      <c r="N188">
        <v>5000</v>
      </c>
      <c r="O188">
        <v>984</v>
      </c>
      <c r="P188">
        <v>0</v>
      </c>
      <c r="Q188">
        <v>242</v>
      </c>
      <c r="R188" t="s">
        <v>1200</v>
      </c>
      <c r="S188" t="s">
        <v>1201</v>
      </c>
      <c r="T188" t="s">
        <v>1202</v>
      </c>
    </row>
    <row r="189" spans="1:20" x14ac:dyDescent="0.3">
      <c r="A189">
        <v>180189</v>
      </c>
      <c r="B189">
        <v>62</v>
      </c>
      <c r="C189" t="s">
        <v>1365</v>
      </c>
      <c r="D189">
        <v>2007</v>
      </c>
      <c r="E189">
        <v>12</v>
      </c>
      <c r="F189">
        <v>1</v>
      </c>
      <c r="G189">
        <v>20090427</v>
      </c>
      <c r="H189" t="s">
        <v>1198</v>
      </c>
      <c r="I189" t="s">
        <v>192</v>
      </c>
      <c r="J189">
        <v>5000</v>
      </c>
      <c r="K189">
        <v>40260</v>
      </c>
      <c r="N189">
        <v>5000</v>
      </c>
      <c r="O189">
        <v>407</v>
      </c>
      <c r="P189">
        <v>0</v>
      </c>
      <c r="Q189">
        <v>182</v>
      </c>
      <c r="R189" t="s">
        <v>1200</v>
      </c>
      <c r="S189" t="s">
        <v>1201</v>
      </c>
      <c r="T189" t="s">
        <v>1202</v>
      </c>
    </row>
    <row r="190" spans="1:20" x14ac:dyDescent="0.3">
      <c r="A190">
        <v>180273</v>
      </c>
      <c r="B190">
        <v>64</v>
      </c>
      <c r="C190" t="s">
        <v>1394</v>
      </c>
      <c r="D190">
        <v>2008</v>
      </c>
      <c r="E190">
        <v>12</v>
      </c>
      <c r="F190">
        <v>3</v>
      </c>
      <c r="G190">
        <v>20090522</v>
      </c>
      <c r="H190" t="s">
        <v>191</v>
      </c>
      <c r="I190" t="s">
        <v>192</v>
      </c>
      <c r="J190">
        <v>5000</v>
      </c>
      <c r="K190">
        <v>25830</v>
      </c>
      <c r="N190">
        <v>0</v>
      </c>
      <c r="O190">
        <v>406484</v>
      </c>
      <c r="P190">
        <v>5000</v>
      </c>
      <c r="Q190">
        <v>349</v>
      </c>
      <c r="R190" t="s">
        <v>1129</v>
      </c>
      <c r="S190" t="s">
        <v>1130</v>
      </c>
      <c r="T190" t="s">
        <v>1131</v>
      </c>
    </row>
    <row r="191" spans="1:20" x14ac:dyDescent="0.3">
      <c r="A191">
        <v>180276</v>
      </c>
      <c r="B191">
        <v>62</v>
      </c>
      <c r="C191" t="s">
        <v>1365</v>
      </c>
      <c r="D191">
        <v>2008</v>
      </c>
      <c r="E191">
        <v>12</v>
      </c>
      <c r="F191">
        <v>2</v>
      </c>
      <c r="G191">
        <v>20090515</v>
      </c>
      <c r="H191" t="s">
        <v>191</v>
      </c>
      <c r="I191" t="s">
        <v>192</v>
      </c>
      <c r="J191">
        <v>5000</v>
      </c>
      <c r="K191">
        <v>50588</v>
      </c>
      <c r="N191">
        <v>0</v>
      </c>
      <c r="O191">
        <v>50503</v>
      </c>
      <c r="P191">
        <v>5000</v>
      </c>
      <c r="Q191">
        <v>1565</v>
      </c>
      <c r="R191" t="s">
        <v>1191</v>
      </c>
      <c r="S191" t="s">
        <v>1192</v>
      </c>
      <c r="T191" t="s">
        <v>1193</v>
      </c>
    </row>
    <row r="192" spans="1:20" x14ac:dyDescent="0.3">
      <c r="A192">
        <v>180277</v>
      </c>
      <c r="B192">
        <v>62</v>
      </c>
      <c r="C192" t="s">
        <v>1365</v>
      </c>
      <c r="D192">
        <v>2008</v>
      </c>
      <c r="E192">
        <v>12</v>
      </c>
      <c r="F192">
        <v>2</v>
      </c>
      <c r="G192">
        <v>20090515</v>
      </c>
      <c r="H192" t="s">
        <v>191</v>
      </c>
      <c r="I192" t="s">
        <v>192</v>
      </c>
      <c r="J192">
        <v>5000</v>
      </c>
      <c r="K192">
        <v>49741</v>
      </c>
      <c r="N192">
        <v>0</v>
      </c>
      <c r="O192">
        <v>49567</v>
      </c>
      <c r="P192">
        <v>5000</v>
      </c>
      <c r="Q192">
        <v>1538</v>
      </c>
      <c r="R192" t="s">
        <v>1191</v>
      </c>
      <c r="S192" t="s">
        <v>1192</v>
      </c>
      <c r="T192" t="s">
        <v>1193</v>
      </c>
    </row>
    <row r="193" spans="1:20" x14ac:dyDescent="0.3">
      <c r="A193">
        <v>180377</v>
      </c>
      <c r="B193">
        <v>64</v>
      </c>
      <c r="C193" t="s">
        <v>1394</v>
      </c>
      <c r="D193">
        <v>2008</v>
      </c>
      <c r="E193">
        <v>12</v>
      </c>
      <c r="F193">
        <v>3</v>
      </c>
      <c r="G193">
        <v>20090519</v>
      </c>
      <c r="H193" t="s">
        <v>191</v>
      </c>
      <c r="I193" t="s">
        <v>192</v>
      </c>
      <c r="J193">
        <v>5000</v>
      </c>
      <c r="K193">
        <v>29448</v>
      </c>
      <c r="N193">
        <v>0</v>
      </c>
      <c r="O193">
        <v>56420</v>
      </c>
      <c r="R193" t="s">
        <v>1136</v>
      </c>
      <c r="S193" t="s">
        <v>1137</v>
      </c>
      <c r="T193" t="s">
        <v>1138</v>
      </c>
    </row>
    <row r="194" spans="1:20" x14ac:dyDescent="0.3">
      <c r="A194">
        <v>180380</v>
      </c>
      <c r="B194">
        <v>62</v>
      </c>
      <c r="C194" t="s">
        <v>1365</v>
      </c>
      <c r="D194">
        <v>2008</v>
      </c>
      <c r="E194">
        <v>12</v>
      </c>
      <c r="F194">
        <v>2</v>
      </c>
      <c r="G194">
        <v>20090515</v>
      </c>
      <c r="H194" t="s">
        <v>191</v>
      </c>
      <c r="I194" t="s">
        <v>192</v>
      </c>
      <c r="J194">
        <v>5000</v>
      </c>
      <c r="K194">
        <v>24233</v>
      </c>
      <c r="N194">
        <v>0</v>
      </c>
      <c r="O194">
        <v>24192</v>
      </c>
      <c r="P194">
        <v>5000</v>
      </c>
      <c r="Q194">
        <v>749</v>
      </c>
      <c r="R194" t="s">
        <v>1191</v>
      </c>
      <c r="S194" t="s">
        <v>1192</v>
      </c>
      <c r="T194" t="s">
        <v>1193</v>
      </c>
    </row>
    <row r="195" spans="1:20" x14ac:dyDescent="0.3">
      <c r="A195">
        <v>180381</v>
      </c>
      <c r="B195">
        <v>62</v>
      </c>
      <c r="C195" t="s">
        <v>1365</v>
      </c>
      <c r="D195">
        <v>2008</v>
      </c>
      <c r="E195">
        <v>12</v>
      </c>
      <c r="F195">
        <v>2</v>
      </c>
      <c r="G195">
        <v>20090515</v>
      </c>
      <c r="H195" t="s">
        <v>191</v>
      </c>
      <c r="I195" t="s">
        <v>192</v>
      </c>
      <c r="J195">
        <v>5000</v>
      </c>
      <c r="K195">
        <v>24735</v>
      </c>
      <c r="N195">
        <v>0</v>
      </c>
      <c r="O195">
        <v>24693</v>
      </c>
      <c r="P195">
        <v>5000</v>
      </c>
      <c r="Q195">
        <v>765</v>
      </c>
      <c r="R195" t="s">
        <v>1191</v>
      </c>
      <c r="S195" t="s">
        <v>1192</v>
      </c>
      <c r="T195" t="s">
        <v>1193</v>
      </c>
    </row>
    <row r="196" spans="1:20" x14ac:dyDescent="0.3">
      <c r="A196">
        <v>180382</v>
      </c>
      <c r="B196">
        <v>62</v>
      </c>
      <c r="C196" t="s">
        <v>1365</v>
      </c>
      <c r="D196">
        <v>2008</v>
      </c>
      <c r="E196">
        <v>12</v>
      </c>
      <c r="F196">
        <v>2</v>
      </c>
      <c r="G196">
        <v>20090515</v>
      </c>
      <c r="H196" t="s">
        <v>191</v>
      </c>
      <c r="I196" t="s">
        <v>192</v>
      </c>
      <c r="J196">
        <v>5000</v>
      </c>
      <c r="K196">
        <v>24744</v>
      </c>
      <c r="N196">
        <v>0</v>
      </c>
      <c r="O196">
        <v>24702</v>
      </c>
      <c r="P196">
        <v>5000</v>
      </c>
      <c r="Q196">
        <v>765</v>
      </c>
      <c r="R196" t="s">
        <v>1191</v>
      </c>
      <c r="S196" t="s">
        <v>1192</v>
      </c>
      <c r="T196" t="s">
        <v>1193</v>
      </c>
    </row>
    <row r="197" spans="1:20" x14ac:dyDescent="0.3">
      <c r="A197">
        <v>180383</v>
      </c>
      <c r="B197">
        <v>62</v>
      </c>
      <c r="C197" t="s">
        <v>1365</v>
      </c>
      <c r="D197">
        <v>2008</v>
      </c>
      <c r="E197">
        <v>12</v>
      </c>
      <c r="F197">
        <v>2</v>
      </c>
      <c r="G197">
        <v>20090515</v>
      </c>
      <c r="H197" t="s">
        <v>191</v>
      </c>
      <c r="I197" t="s">
        <v>192</v>
      </c>
      <c r="J197">
        <v>5000</v>
      </c>
      <c r="K197">
        <v>24929</v>
      </c>
      <c r="N197">
        <v>0</v>
      </c>
      <c r="O197">
        <v>24887</v>
      </c>
      <c r="P197">
        <v>5000</v>
      </c>
      <c r="Q197">
        <v>771</v>
      </c>
      <c r="R197" t="s">
        <v>1191</v>
      </c>
      <c r="S197" t="s">
        <v>1192</v>
      </c>
      <c r="T197" t="s">
        <v>1193</v>
      </c>
    </row>
    <row r="198" spans="1:20" x14ac:dyDescent="0.3">
      <c r="A198">
        <v>180384</v>
      </c>
      <c r="B198">
        <v>62</v>
      </c>
      <c r="C198" t="s">
        <v>1365</v>
      </c>
      <c r="D198">
        <v>2008</v>
      </c>
      <c r="E198">
        <v>12</v>
      </c>
      <c r="F198">
        <v>2</v>
      </c>
      <c r="G198">
        <v>20090515</v>
      </c>
      <c r="H198" t="s">
        <v>191</v>
      </c>
      <c r="I198" t="s">
        <v>192</v>
      </c>
      <c r="J198">
        <v>5000</v>
      </c>
      <c r="K198">
        <v>24854</v>
      </c>
      <c r="N198">
        <v>0</v>
      </c>
      <c r="O198">
        <v>24812</v>
      </c>
      <c r="P198">
        <v>5000</v>
      </c>
      <c r="Q198">
        <v>769</v>
      </c>
      <c r="R198" t="s">
        <v>1191</v>
      </c>
      <c r="S198" t="s">
        <v>1192</v>
      </c>
      <c r="T198" t="s">
        <v>1193</v>
      </c>
    </row>
    <row r="199" spans="1:20" x14ac:dyDescent="0.3">
      <c r="A199">
        <v>180385</v>
      </c>
      <c r="B199">
        <v>62</v>
      </c>
      <c r="C199" t="s">
        <v>1365</v>
      </c>
      <c r="D199">
        <v>2008</v>
      </c>
      <c r="E199">
        <v>12</v>
      </c>
      <c r="F199">
        <v>2</v>
      </c>
      <c r="G199">
        <v>20090515</v>
      </c>
      <c r="H199" t="s">
        <v>191</v>
      </c>
      <c r="I199" t="s">
        <v>192</v>
      </c>
      <c r="J199">
        <v>5000</v>
      </c>
      <c r="K199">
        <v>25382</v>
      </c>
      <c r="N199">
        <v>0</v>
      </c>
      <c r="O199">
        <v>25339</v>
      </c>
      <c r="P199">
        <v>5000</v>
      </c>
      <c r="Q199">
        <v>785</v>
      </c>
      <c r="R199" t="s">
        <v>1191</v>
      </c>
      <c r="S199" t="s">
        <v>1192</v>
      </c>
      <c r="T199" t="s">
        <v>1193</v>
      </c>
    </row>
    <row r="200" spans="1:20" x14ac:dyDescent="0.3">
      <c r="A200">
        <v>180386</v>
      </c>
      <c r="B200">
        <v>58</v>
      </c>
      <c r="C200" t="s">
        <v>1513</v>
      </c>
      <c r="D200">
        <v>2008</v>
      </c>
      <c r="E200">
        <v>12</v>
      </c>
      <c r="F200">
        <v>3</v>
      </c>
      <c r="G200">
        <v>20090525</v>
      </c>
      <c r="H200" t="s">
        <v>191</v>
      </c>
      <c r="I200" t="s">
        <v>192</v>
      </c>
      <c r="J200">
        <v>5000</v>
      </c>
      <c r="K200">
        <v>26221</v>
      </c>
      <c r="N200">
        <v>0</v>
      </c>
      <c r="O200">
        <v>369239</v>
      </c>
      <c r="P200">
        <v>5000</v>
      </c>
      <c r="Q200">
        <v>165</v>
      </c>
      <c r="R200" t="s">
        <v>1084</v>
      </c>
      <c r="S200" t="s">
        <v>1085</v>
      </c>
      <c r="T200" t="s">
        <v>1086</v>
      </c>
    </row>
    <row r="201" spans="1:20" x14ac:dyDescent="0.3">
      <c r="A201">
        <v>180387</v>
      </c>
      <c r="B201">
        <v>58</v>
      </c>
      <c r="C201" t="s">
        <v>1513</v>
      </c>
      <c r="D201">
        <v>2008</v>
      </c>
      <c r="E201">
        <v>12</v>
      </c>
      <c r="F201">
        <v>3</v>
      </c>
      <c r="G201">
        <v>20090525</v>
      </c>
      <c r="H201" t="s">
        <v>191</v>
      </c>
      <c r="I201" t="s">
        <v>192</v>
      </c>
      <c r="J201">
        <v>5000</v>
      </c>
      <c r="K201">
        <v>25287</v>
      </c>
      <c r="N201">
        <v>0</v>
      </c>
      <c r="O201">
        <v>356078</v>
      </c>
      <c r="P201">
        <v>5000</v>
      </c>
      <c r="Q201">
        <v>159</v>
      </c>
      <c r="R201" t="s">
        <v>1084</v>
      </c>
      <c r="S201" t="s">
        <v>1085</v>
      </c>
      <c r="T201" t="s">
        <v>1086</v>
      </c>
    </row>
    <row r="202" spans="1:20" x14ac:dyDescent="0.3">
      <c r="A202">
        <v>180388</v>
      </c>
      <c r="B202">
        <v>58</v>
      </c>
      <c r="C202" t="s">
        <v>1513</v>
      </c>
      <c r="D202">
        <v>2008</v>
      </c>
      <c r="E202">
        <v>12</v>
      </c>
      <c r="F202">
        <v>3</v>
      </c>
      <c r="G202">
        <v>20090525</v>
      </c>
      <c r="H202" t="s">
        <v>191</v>
      </c>
      <c r="I202" t="s">
        <v>192</v>
      </c>
      <c r="J202">
        <v>5000</v>
      </c>
      <c r="K202">
        <v>25004</v>
      </c>
      <c r="N202">
        <v>0</v>
      </c>
      <c r="O202">
        <v>352098</v>
      </c>
      <c r="P202">
        <v>5000</v>
      </c>
      <c r="Q202">
        <v>157</v>
      </c>
      <c r="R202" t="s">
        <v>1084</v>
      </c>
      <c r="S202" t="s">
        <v>1085</v>
      </c>
      <c r="T202" t="s">
        <v>1086</v>
      </c>
    </row>
    <row r="203" spans="1:20" x14ac:dyDescent="0.3">
      <c r="A203">
        <v>180389</v>
      </c>
      <c r="B203">
        <v>58</v>
      </c>
      <c r="C203" t="s">
        <v>1513</v>
      </c>
      <c r="D203">
        <v>2008</v>
      </c>
      <c r="E203">
        <v>12</v>
      </c>
      <c r="F203">
        <v>3</v>
      </c>
      <c r="G203">
        <v>20090525</v>
      </c>
      <c r="H203" t="s">
        <v>191</v>
      </c>
      <c r="I203" t="s">
        <v>192</v>
      </c>
      <c r="J203">
        <v>5000</v>
      </c>
      <c r="K203">
        <v>23286</v>
      </c>
      <c r="N203">
        <v>0</v>
      </c>
      <c r="O203">
        <v>327902</v>
      </c>
      <c r="P203">
        <v>5000</v>
      </c>
      <c r="Q203">
        <v>146</v>
      </c>
      <c r="R203" t="s">
        <v>1084</v>
      </c>
      <c r="S203" t="s">
        <v>1085</v>
      </c>
      <c r="T203" t="s">
        <v>1086</v>
      </c>
    </row>
    <row r="204" spans="1:20" x14ac:dyDescent="0.3">
      <c r="A204">
        <v>180390</v>
      </c>
      <c r="B204">
        <v>58</v>
      </c>
      <c r="C204" t="s">
        <v>1513</v>
      </c>
      <c r="D204">
        <v>2008</v>
      </c>
      <c r="E204">
        <v>12</v>
      </c>
      <c r="F204">
        <v>3</v>
      </c>
      <c r="G204">
        <v>20090528</v>
      </c>
      <c r="H204" t="s">
        <v>191</v>
      </c>
      <c r="I204" t="s">
        <v>192</v>
      </c>
      <c r="J204">
        <v>5000</v>
      </c>
      <c r="K204">
        <v>25272</v>
      </c>
      <c r="N204">
        <v>0</v>
      </c>
      <c r="O204">
        <v>283628</v>
      </c>
      <c r="P204">
        <v>5000</v>
      </c>
      <c r="Q204">
        <v>127</v>
      </c>
      <c r="R204" t="s">
        <v>1084</v>
      </c>
      <c r="S204" t="s">
        <v>1085</v>
      </c>
      <c r="T204" t="s">
        <v>1086</v>
      </c>
    </row>
    <row r="205" spans="1:20" x14ac:dyDescent="0.3">
      <c r="A205">
        <v>180391</v>
      </c>
      <c r="B205">
        <v>58</v>
      </c>
      <c r="C205" t="s">
        <v>1513</v>
      </c>
      <c r="D205">
        <v>2008</v>
      </c>
      <c r="E205">
        <v>12</v>
      </c>
      <c r="F205">
        <v>3</v>
      </c>
      <c r="G205">
        <v>20090528</v>
      </c>
      <c r="H205" t="s">
        <v>191</v>
      </c>
      <c r="I205" t="s">
        <v>192</v>
      </c>
      <c r="J205">
        <v>5000</v>
      </c>
      <c r="K205">
        <v>25005</v>
      </c>
      <c r="N205">
        <v>0</v>
      </c>
      <c r="O205">
        <v>280627</v>
      </c>
      <c r="P205">
        <v>5000</v>
      </c>
      <c r="Q205">
        <v>126</v>
      </c>
      <c r="R205" t="s">
        <v>1084</v>
      </c>
      <c r="S205" t="s">
        <v>1085</v>
      </c>
      <c r="T205" t="s">
        <v>1086</v>
      </c>
    </row>
    <row r="206" spans="1:20" x14ac:dyDescent="0.3">
      <c r="A206">
        <v>180392</v>
      </c>
      <c r="B206">
        <v>58</v>
      </c>
      <c r="C206" t="s">
        <v>1513</v>
      </c>
      <c r="D206">
        <v>2008</v>
      </c>
      <c r="E206">
        <v>12</v>
      </c>
      <c r="F206">
        <v>3</v>
      </c>
      <c r="G206">
        <v>20090528</v>
      </c>
      <c r="H206" t="s">
        <v>191</v>
      </c>
      <c r="I206" t="s">
        <v>192</v>
      </c>
      <c r="J206">
        <v>5000</v>
      </c>
      <c r="K206">
        <v>24620</v>
      </c>
      <c r="N206">
        <v>0</v>
      </c>
      <c r="O206">
        <v>276310</v>
      </c>
      <c r="P206">
        <v>5000</v>
      </c>
      <c r="Q206">
        <v>124</v>
      </c>
      <c r="R206" t="s">
        <v>1084</v>
      </c>
      <c r="S206" t="s">
        <v>1085</v>
      </c>
      <c r="T206" t="s">
        <v>1086</v>
      </c>
    </row>
    <row r="207" spans="1:20" x14ac:dyDescent="0.3">
      <c r="A207">
        <v>180393</v>
      </c>
      <c r="B207">
        <v>58</v>
      </c>
      <c r="C207" t="s">
        <v>1513</v>
      </c>
      <c r="D207">
        <v>2008</v>
      </c>
      <c r="E207">
        <v>12</v>
      </c>
      <c r="F207">
        <v>3</v>
      </c>
      <c r="G207">
        <v>20090528</v>
      </c>
      <c r="H207" t="s">
        <v>191</v>
      </c>
      <c r="I207" t="s">
        <v>192</v>
      </c>
      <c r="J207">
        <v>5000</v>
      </c>
      <c r="K207">
        <v>25148</v>
      </c>
      <c r="N207">
        <v>0</v>
      </c>
      <c r="O207">
        <v>282231</v>
      </c>
      <c r="P207">
        <v>5000</v>
      </c>
      <c r="Q207">
        <v>126</v>
      </c>
      <c r="R207" t="s">
        <v>1084</v>
      </c>
      <c r="S207" t="s">
        <v>1085</v>
      </c>
      <c r="T207" t="s">
        <v>1086</v>
      </c>
    </row>
    <row r="208" spans="1:20" x14ac:dyDescent="0.3">
      <c r="A208">
        <v>180394</v>
      </c>
      <c r="B208">
        <v>58</v>
      </c>
      <c r="C208" t="s">
        <v>1513</v>
      </c>
      <c r="D208">
        <v>2008</v>
      </c>
      <c r="E208">
        <v>12</v>
      </c>
      <c r="F208">
        <v>3</v>
      </c>
      <c r="G208">
        <v>20090601</v>
      </c>
      <c r="H208" t="s">
        <v>191</v>
      </c>
      <c r="I208" t="s">
        <v>192</v>
      </c>
      <c r="J208">
        <v>5000</v>
      </c>
      <c r="K208">
        <v>29703</v>
      </c>
      <c r="N208">
        <v>0</v>
      </c>
      <c r="O208">
        <v>273636</v>
      </c>
      <c r="P208">
        <v>5000</v>
      </c>
      <c r="Q208">
        <v>51</v>
      </c>
      <c r="R208" t="s">
        <v>1084</v>
      </c>
      <c r="S208" t="s">
        <v>1085</v>
      </c>
      <c r="T208" t="s">
        <v>1086</v>
      </c>
    </row>
    <row r="209" spans="1:20" x14ac:dyDescent="0.3">
      <c r="A209">
        <v>180395</v>
      </c>
      <c r="B209">
        <v>64</v>
      </c>
      <c r="C209" t="s">
        <v>1394</v>
      </c>
      <c r="D209">
        <v>2008</v>
      </c>
      <c r="E209">
        <v>12</v>
      </c>
      <c r="F209">
        <v>3</v>
      </c>
      <c r="G209">
        <v>20090519</v>
      </c>
      <c r="H209" t="s">
        <v>191</v>
      </c>
      <c r="I209" t="s">
        <v>192</v>
      </c>
      <c r="J209">
        <v>5000</v>
      </c>
      <c r="K209">
        <v>34963</v>
      </c>
      <c r="N209">
        <v>0</v>
      </c>
      <c r="O209">
        <v>66987</v>
      </c>
      <c r="R209" t="s">
        <v>1136</v>
      </c>
      <c r="S209" t="s">
        <v>1137</v>
      </c>
      <c r="T209" t="s">
        <v>1138</v>
      </c>
    </row>
    <row r="210" spans="1:20" x14ac:dyDescent="0.3">
      <c r="A210">
        <v>180396</v>
      </c>
      <c r="B210">
        <v>64</v>
      </c>
      <c r="C210" t="s">
        <v>1394</v>
      </c>
      <c r="D210">
        <v>2008</v>
      </c>
      <c r="E210">
        <v>12</v>
      </c>
      <c r="F210">
        <v>3</v>
      </c>
      <c r="G210">
        <v>20090519</v>
      </c>
      <c r="H210" t="s">
        <v>191</v>
      </c>
      <c r="I210" t="s">
        <v>192</v>
      </c>
      <c r="J210">
        <v>5000</v>
      </c>
      <c r="K210">
        <v>32490</v>
      </c>
      <c r="N210">
        <v>0</v>
      </c>
      <c r="O210">
        <v>62249</v>
      </c>
      <c r="R210" t="s">
        <v>1136</v>
      </c>
      <c r="S210" t="s">
        <v>1137</v>
      </c>
      <c r="T210" t="s">
        <v>1138</v>
      </c>
    </row>
    <row r="211" spans="1:20" x14ac:dyDescent="0.3">
      <c r="A211">
        <v>180469</v>
      </c>
      <c r="B211">
        <v>64</v>
      </c>
      <c r="C211" t="s">
        <v>1394</v>
      </c>
      <c r="D211">
        <v>2008</v>
      </c>
      <c r="E211">
        <v>12</v>
      </c>
      <c r="F211">
        <v>3</v>
      </c>
      <c r="G211">
        <v>20090504</v>
      </c>
      <c r="H211" t="s">
        <v>191</v>
      </c>
      <c r="I211" t="s">
        <v>192</v>
      </c>
      <c r="J211">
        <v>5000</v>
      </c>
      <c r="K211">
        <v>46703</v>
      </c>
      <c r="N211">
        <v>0</v>
      </c>
      <c r="O211">
        <v>18044</v>
      </c>
      <c r="P211">
        <v>5000</v>
      </c>
      <c r="Q211">
        <v>118</v>
      </c>
      <c r="R211" t="s">
        <v>1136</v>
      </c>
      <c r="S211" t="s">
        <v>1137</v>
      </c>
      <c r="T211" t="s">
        <v>1138</v>
      </c>
    </row>
    <row r="212" spans="1:20" x14ac:dyDescent="0.3">
      <c r="A212">
        <v>180470</v>
      </c>
      <c r="B212">
        <v>64</v>
      </c>
      <c r="C212" t="s">
        <v>1394</v>
      </c>
      <c r="D212">
        <v>2008</v>
      </c>
      <c r="E212">
        <v>12</v>
      </c>
      <c r="F212">
        <v>3</v>
      </c>
      <c r="G212">
        <v>20090504</v>
      </c>
      <c r="H212" t="s">
        <v>191</v>
      </c>
      <c r="I212" t="s">
        <v>192</v>
      </c>
      <c r="J212">
        <v>5000</v>
      </c>
      <c r="K212">
        <v>46321</v>
      </c>
      <c r="N212">
        <v>0</v>
      </c>
      <c r="O212">
        <v>17897</v>
      </c>
      <c r="R212" t="s">
        <v>1136</v>
      </c>
      <c r="S212" t="s">
        <v>1137</v>
      </c>
      <c r="T212" t="s">
        <v>1138</v>
      </c>
    </row>
    <row r="213" spans="1:20" x14ac:dyDescent="0.3">
      <c r="A213">
        <v>180471</v>
      </c>
      <c r="B213">
        <v>64</v>
      </c>
      <c r="C213" t="s">
        <v>1394</v>
      </c>
      <c r="D213">
        <v>2008</v>
      </c>
      <c r="E213">
        <v>12</v>
      </c>
      <c r="F213">
        <v>3</v>
      </c>
      <c r="G213">
        <v>20090504</v>
      </c>
      <c r="H213" t="s">
        <v>191</v>
      </c>
      <c r="I213" t="s">
        <v>192</v>
      </c>
      <c r="J213">
        <v>5000</v>
      </c>
      <c r="K213">
        <v>46306</v>
      </c>
      <c r="N213">
        <v>0</v>
      </c>
      <c r="O213">
        <v>17891</v>
      </c>
      <c r="R213" t="s">
        <v>1136</v>
      </c>
      <c r="S213" t="s">
        <v>1137</v>
      </c>
      <c r="T213" t="s">
        <v>1138</v>
      </c>
    </row>
    <row r="214" spans="1:20" x14ac:dyDescent="0.3">
      <c r="A214">
        <v>180472</v>
      </c>
      <c r="B214">
        <v>64</v>
      </c>
      <c r="C214" t="s">
        <v>1394</v>
      </c>
      <c r="D214">
        <v>2008</v>
      </c>
      <c r="E214">
        <v>12</v>
      </c>
      <c r="F214">
        <v>3</v>
      </c>
      <c r="G214">
        <v>20090504</v>
      </c>
      <c r="H214" t="s">
        <v>191</v>
      </c>
      <c r="I214" t="s">
        <v>192</v>
      </c>
      <c r="J214">
        <v>5000</v>
      </c>
      <c r="K214">
        <v>46868</v>
      </c>
      <c r="N214">
        <v>0</v>
      </c>
      <c r="O214">
        <v>18108</v>
      </c>
      <c r="R214" t="s">
        <v>1136</v>
      </c>
      <c r="S214" t="s">
        <v>1137</v>
      </c>
      <c r="T214" t="s">
        <v>1138</v>
      </c>
    </row>
    <row r="215" spans="1:20" x14ac:dyDescent="0.3">
      <c r="A215">
        <v>180473</v>
      </c>
      <c r="B215">
        <v>64</v>
      </c>
      <c r="C215" t="s">
        <v>1394</v>
      </c>
      <c r="D215">
        <v>2008</v>
      </c>
      <c r="E215">
        <v>12</v>
      </c>
      <c r="F215">
        <v>3</v>
      </c>
      <c r="G215">
        <v>20090504</v>
      </c>
      <c r="H215" t="s">
        <v>191</v>
      </c>
      <c r="I215" t="s">
        <v>192</v>
      </c>
      <c r="J215">
        <v>5000</v>
      </c>
      <c r="K215">
        <v>46362</v>
      </c>
      <c r="N215">
        <v>0</v>
      </c>
      <c r="O215">
        <v>17913</v>
      </c>
      <c r="P215">
        <v>5000</v>
      </c>
      <c r="Q215">
        <v>351</v>
      </c>
      <c r="R215" t="s">
        <v>1136</v>
      </c>
      <c r="S215" t="s">
        <v>1137</v>
      </c>
      <c r="T215" t="s">
        <v>1138</v>
      </c>
    </row>
    <row r="216" spans="1:20" x14ac:dyDescent="0.3">
      <c r="A216">
        <v>180474</v>
      </c>
      <c r="B216">
        <v>64</v>
      </c>
      <c r="C216" t="s">
        <v>1394</v>
      </c>
      <c r="D216">
        <v>2008</v>
      </c>
      <c r="E216">
        <v>12</v>
      </c>
      <c r="F216">
        <v>2</v>
      </c>
      <c r="G216">
        <v>20090526</v>
      </c>
      <c r="H216" t="s">
        <v>191</v>
      </c>
      <c r="I216" t="s">
        <v>192</v>
      </c>
      <c r="J216">
        <v>5000</v>
      </c>
      <c r="K216">
        <v>39304</v>
      </c>
      <c r="N216">
        <v>5000</v>
      </c>
      <c r="O216">
        <v>721</v>
      </c>
      <c r="R216" t="s">
        <v>1121</v>
      </c>
      <c r="S216" t="s">
        <v>1122</v>
      </c>
      <c r="T216" t="s">
        <v>1112</v>
      </c>
    </row>
    <row r="217" spans="1:20" x14ac:dyDescent="0.3">
      <c r="A217">
        <v>180475</v>
      </c>
      <c r="B217">
        <v>64</v>
      </c>
      <c r="C217" t="s">
        <v>1394</v>
      </c>
      <c r="D217">
        <v>2008</v>
      </c>
      <c r="E217">
        <v>12</v>
      </c>
      <c r="F217">
        <v>2</v>
      </c>
      <c r="G217">
        <v>20090526</v>
      </c>
      <c r="H217" t="s">
        <v>191</v>
      </c>
      <c r="I217" t="s">
        <v>192</v>
      </c>
      <c r="J217">
        <v>5000</v>
      </c>
      <c r="K217">
        <v>39375</v>
      </c>
      <c r="N217">
        <v>0</v>
      </c>
      <c r="O217">
        <v>23131</v>
      </c>
      <c r="P217">
        <v>5000</v>
      </c>
      <c r="Q217">
        <v>722</v>
      </c>
      <c r="R217" t="s">
        <v>1121</v>
      </c>
      <c r="S217" t="s">
        <v>1122</v>
      </c>
      <c r="T217" t="s">
        <v>1112</v>
      </c>
    </row>
    <row r="218" spans="1:20" x14ac:dyDescent="0.3">
      <c r="A218">
        <v>180480</v>
      </c>
      <c r="B218">
        <v>60</v>
      </c>
      <c r="C218" t="s">
        <v>1372</v>
      </c>
      <c r="D218">
        <v>2008</v>
      </c>
      <c r="E218">
        <v>12</v>
      </c>
      <c r="F218">
        <v>3</v>
      </c>
      <c r="G218">
        <v>20090526</v>
      </c>
      <c r="H218" t="s">
        <v>191</v>
      </c>
      <c r="I218" t="s">
        <v>192</v>
      </c>
      <c r="J218">
        <v>5000</v>
      </c>
      <c r="K218">
        <v>49758</v>
      </c>
      <c r="N218">
        <v>0</v>
      </c>
      <c r="O218">
        <v>220676</v>
      </c>
      <c r="P218">
        <v>5000</v>
      </c>
      <c r="Q218">
        <v>203</v>
      </c>
      <c r="R218" t="s">
        <v>1065</v>
      </c>
      <c r="S218" t="s">
        <v>1066</v>
      </c>
      <c r="T218" t="s">
        <v>1067</v>
      </c>
    </row>
    <row r="219" spans="1:20" x14ac:dyDescent="0.3">
      <c r="A219">
        <v>180482</v>
      </c>
      <c r="B219">
        <v>60</v>
      </c>
      <c r="C219" t="s">
        <v>1372</v>
      </c>
      <c r="D219">
        <v>2008</v>
      </c>
      <c r="E219">
        <v>12</v>
      </c>
      <c r="F219">
        <v>3</v>
      </c>
      <c r="G219">
        <v>20090608</v>
      </c>
      <c r="H219" t="s">
        <v>191</v>
      </c>
      <c r="I219" t="s">
        <v>192</v>
      </c>
      <c r="J219">
        <v>5000</v>
      </c>
      <c r="K219">
        <v>49693</v>
      </c>
      <c r="N219">
        <v>0</v>
      </c>
      <c r="O219">
        <v>236475</v>
      </c>
      <c r="P219">
        <v>5000</v>
      </c>
      <c r="Q219">
        <v>305</v>
      </c>
      <c r="R219" t="s">
        <v>1065</v>
      </c>
      <c r="S219" t="s">
        <v>1066</v>
      </c>
      <c r="T219" t="s">
        <v>1067</v>
      </c>
    </row>
    <row r="220" spans="1:20" x14ac:dyDescent="0.3">
      <c r="A220">
        <v>180484</v>
      </c>
      <c r="B220">
        <v>60</v>
      </c>
      <c r="C220" t="s">
        <v>1372</v>
      </c>
      <c r="D220">
        <v>2008</v>
      </c>
      <c r="E220">
        <v>12</v>
      </c>
      <c r="F220">
        <v>3</v>
      </c>
      <c r="G220">
        <v>20090608</v>
      </c>
      <c r="H220" t="s">
        <v>191</v>
      </c>
      <c r="I220" t="s">
        <v>192</v>
      </c>
      <c r="J220">
        <v>5000</v>
      </c>
      <c r="K220">
        <v>55246</v>
      </c>
      <c r="N220">
        <v>0</v>
      </c>
      <c r="O220">
        <v>26279</v>
      </c>
      <c r="P220">
        <v>5000</v>
      </c>
      <c r="Q220">
        <v>729</v>
      </c>
      <c r="R220" t="s">
        <v>1052</v>
      </c>
      <c r="S220" t="s">
        <v>1053</v>
      </c>
      <c r="T220" t="s">
        <v>1054</v>
      </c>
    </row>
    <row r="221" spans="1:20" x14ac:dyDescent="0.3">
      <c r="A221">
        <v>180485</v>
      </c>
      <c r="B221">
        <v>60</v>
      </c>
      <c r="C221" t="s">
        <v>1372</v>
      </c>
      <c r="D221">
        <v>2008</v>
      </c>
      <c r="E221">
        <v>12</v>
      </c>
      <c r="F221">
        <v>3</v>
      </c>
      <c r="G221">
        <v>20090608</v>
      </c>
      <c r="H221" t="s">
        <v>191</v>
      </c>
      <c r="I221" t="s">
        <v>192</v>
      </c>
      <c r="J221">
        <v>5000</v>
      </c>
      <c r="K221">
        <v>54343</v>
      </c>
      <c r="N221">
        <v>0</v>
      </c>
      <c r="O221">
        <v>25849</v>
      </c>
      <c r="P221">
        <v>5000</v>
      </c>
      <c r="Q221">
        <v>717</v>
      </c>
      <c r="R221" t="s">
        <v>1052</v>
      </c>
      <c r="S221" t="s">
        <v>1053</v>
      </c>
      <c r="T221" t="s">
        <v>1054</v>
      </c>
    </row>
    <row r="222" spans="1:20" x14ac:dyDescent="0.3">
      <c r="A222">
        <v>180486</v>
      </c>
      <c r="B222">
        <v>60</v>
      </c>
      <c r="C222" t="s">
        <v>1372</v>
      </c>
      <c r="D222">
        <v>2008</v>
      </c>
      <c r="E222">
        <v>12</v>
      </c>
      <c r="F222">
        <v>3</v>
      </c>
      <c r="G222">
        <v>20090608</v>
      </c>
      <c r="H222" t="s">
        <v>191</v>
      </c>
      <c r="I222" t="s">
        <v>192</v>
      </c>
      <c r="J222">
        <v>5000</v>
      </c>
      <c r="K222">
        <v>53273</v>
      </c>
      <c r="N222">
        <v>0</v>
      </c>
      <c r="O222">
        <v>25341</v>
      </c>
      <c r="P222">
        <v>5000</v>
      </c>
      <c r="Q222">
        <v>703</v>
      </c>
      <c r="R222" t="s">
        <v>1052</v>
      </c>
      <c r="S222" t="s">
        <v>1053</v>
      </c>
      <c r="T222" t="s">
        <v>1054</v>
      </c>
    </row>
    <row r="223" spans="1:20" x14ac:dyDescent="0.3">
      <c r="A223">
        <v>180487</v>
      </c>
      <c r="B223">
        <v>60</v>
      </c>
      <c r="C223" t="s">
        <v>1372</v>
      </c>
      <c r="D223">
        <v>2008</v>
      </c>
      <c r="E223">
        <v>12</v>
      </c>
      <c r="F223">
        <v>3</v>
      </c>
      <c r="G223">
        <v>20090608</v>
      </c>
      <c r="H223" t="s">
        <v>191</v>
      </c>
      <c r="I223" t="s">
        <v>192</v>
      </c>
      <c r="J223">
        <v>5000</v>
      </c>
      <c r="K223">
        <v>32558</v>
      </c>
      <c r="N223">
        <v>0</v>
      </c>
      <c r="O223">
        <v>15550</v>
      </c>
      <c r="P223">
        <v>5000</v>
      </c>
      <c r="Q223">
        <v>565</v>
      </c>
      <c r="R223" t="s">
        <v>1052</v>
      </c>
      <c r="S223" t="s">
        <v>1053</v>
      </c>
      <c r="T223" t="s">
        <v>1054</v>
      </c>
    </row>
    <row r="224" spans="1:20" x14ac:dyDescent="0.3">
      <c r="A224">
        <v>180491</v>
      </c>
      <c r="B224">
        <v>64</v>
      </c>
      <c r="C224" t="s">
        <v>1394</v>
      </c>
      <c r="D224">
        <v>2008</v>
      </c>
      <c r="E224">
        <v>12</v>
      </c>
      <c r="F224">
        <v>2</v>
      </c>
      <c r="G224">
        <v>20090529</v>
      </c>
      <c r="H224" t="s">
        <v>191</v>
      </c>
      <c r="I224" t="s">
        <v>192</v>
      </c>
      <c r="J224">
        <v>5000</v>
      </c>
      <c r="K224">
        <v>48834</v>
      </c>
      <c r="N224">
        <v>0</v>
      </c>
      <c r="O224">
        <v>49869</v>
      </c>
      <c r="P224">
        <v>5000</v>
      </c>
      <c r="Q224">
        <v>1293</v>
      </c>
      <c r="R224" t="s">
        <v>1121</v>
      </c>
      <c r="S224" t="s">
        <v>1122</v>
      </c>
      <c r="T224" t="s">
        <v>1112</v>
      </c>
    </row>
    <row r="225" spans="1:20" x14ac:dyDescent="0.3">
      <c r="A225">
        <v>180685</v>
      </c>
      <c r="B225">
        <v>58</v>
      </c>
      <c r="C225" t="s">
        <v>1513</v>
      </c>
      <c r="D225">
        <v>2008</v>
      </c>
      <c r="E225">
        <v>12</v>
      </c>
      <c r="F225">
        <v>3</v>
      </c>
      <c r="G225">
        <v>20090601</v>
      </c>
      <c r="H225" t="s">
        <v>191</v>
      </c>
      <c r="I225" t="s">
        <v>192</v>
      </c>
      <c r="J225">
        <v>5000</v>
      </c>
      <c r="K225">
        <v>29723</v>
      </c>
      <c r="N225">
        <v>0</v>
      </c>
      <c r="O225">
        <v>273821</v>
      </c>
      <c r="P225">
        <v>5000</v>
      </c>
      <c r="Q225">
        <v>51</v>
      </c>
      <c r="R225" t="s">
        <v>1084</v>
      </c>
      <c r="S225" t="s">
        <v>1085</v>
      </c>
      <c r="T225" t="s">
        <v>1086</v>
      </c>
    </row>
    <row r="226" spans="1:20" x14ac:dyDescent="0.3">
      <c r="A226">
        <v>180881</v>
      </c>
      <c r="B226">
        <v>58</v>
      </c>
      <c r="C226" t="s">
        <v>1513</v>
      </c>
      <c r="D226">
        <v>2008</v>
      </c>
      <c r="E226">
        <v>12</v>
      </c>
      <c r="F226">
        <v>3</v>
      </c>
      <c r="G226">
        <v>20090601</v>
      </c>
      <c r="H226" t="s">
        <v>191</v>
      </c>
      <c r="I226" t="s">
        <v>192</v>
      </c>
      <c r="J226">
        <v>5000</v>
      </c>
      <c r="K226">
        <v>29929</v>
      </c>
      <c r="N226">
        <v>0</v>
      </c>
      <c r="O226">
        <v>275719</v>
      </c>
      <c r="P226">
        <v>5000</v>
      </c>
      <c r="Q226">
        <v>52</v>
      </c>
      <c r="R226" t="s">
        <v>1084</v>
      </c>
      <c r="S226" t="s">
        <v>1085</v>
      </c>
      <c r="T226" t="s">
        <v>1086</v>
      </c>
    </row>
    <row r="227" spans="1:20" x14ac:dyDescent="0.3">
      <c r="A227">
        <v>180882</v>
      </c>
      <c r="B227">
        <v>58</v>
      </c>
      <c r="C227" t="s">
        <v>1513</v>
      </c>
      <c r="D227">
        <v>2008</v>
      </c>
      <c r="E227">
        <v>12</v>
      </c>
      <c r="F227">
        <v>3</v>
      </c>
      <c r="G227">
        <v>20090601</v>
      </c>
      <c r="H227" t="s">
        <v>191</v>
      </c>
      <c r="I227" t="s">
        <v>192</v>
      </c>
      <c r="J227">
        <v>5000</v>
      </c>
      <c r="K227">
        <v>29937</v>
      </c>
      <c r="N227">
        <v>0</v>
      </c>
      <c r="O227">
        <v>345339</v>
      </c>
      <c r="P227">
        <v>5000</v>
      </c>
      <c r="Q227">
        <v>60</v>
      </c>
      <c r="R227" t="s">
        <v>1084</v>
      </c>
      <c r="S227" t="s">
        <v>1085</v>
      </c>
      <c r="T227" t="s">
        <v>1086</v>
      </c>
    </row>
    <row r="228" spans="1:20" x14ac:dyDescent="0.3">
      <c r="A228">
        <v>180883</v>
      </c>
      <c r="B228">
        <v>58</v>
      </c>
      <c r="C228" t="s">
        <v>1513</v>
      </c>
      <c r="D228">
        <v>2008</v>
      </c>
      <c r="E228">
        <v>12</v>
      </c>
      <c r="F228">
        <v>3</v>
      </c>
      <c r="G228">
        <v>20090601</v>
      </c>
      <c r="H228" t="s">
        <v>191</v>
      </c>
      <c r="I228" t="s">
        <v>192</v>
      </c>
      <c r="J228">
        <v>5000</v>
      </c>
      <c r="K228">
        <v>29337</v>
      </c>
      <c r="N228">
        <v>0</v>
      </c>
      <c r="O228">
        <v>338421</v>
      </c>
      <c r="P228">
        <v>5000</v>
      </c>
      <c r="Q228">
        <v>59</v>
      </c>
      <c r="R228" t="s">
        <v>1084</v>
      </c>
      <c r="S228" t="s">
        <v>1085</v>
      </c>
      <c r="T228" t="s">
        <v>1086</v>
      </c>
    </row>
    <row r="229" spans="1:20" x14ac:dyDescent="0.3">
      <c r="A229">
        <v>180884</v>
      </c>
      <c r="B229">
        <v>58</v>
      </c>
      <c r="C229" t="s">
        <v>1513</v>
      </c>
      <c r="D229">
        <v>2008</v>
      </c>
      <c r="E229">
        <v>12</v>
      </c>
      <c r="F229">
        <v>3</v>
      </c>
      <c r="G229">
        <v>20090601</v>
      </c>
      <c r="H229" t="s">
        <v>191</v>
      </c>
      <c r="I229" t="s">
        <v>192</v>
      </c>
      <c r="J229">
        <v>5000</v>
      </c>
      <c r="K229">
        <v>29936</v>
      </c>
      <c r="N229">
        <v>0</v>
      </c>
      <c r="O229">
        <v>342082</v>
      </c>
      <c r="P229">
        <v>5000</v>
      </c>
      <c r="Q229">
        <v>60</v>
      </c>
      <c r="R229" t="s">
        <v>1084</v>
      </c>
      <c r="S229" t="s">
        <v>1085</v>
      </c>
      <c r="T229" t="s">
        <v>1086</v>
      </c>
    </row>
    <row r="230" spans="1:20" x14ac:dyDescent="0.3">
      <c r="A230">
        <v>180885</v>
      </c>
      <c r="B230">
        <v>58</v>
      </c>
      <c r="C230" t="s">
        <v>1513</v>
      </c>
      <c r="D230">
        <v>2008</v>
      </c>
      <c r="E230">
        <v>12</v>
      </c>
      <c r="F230">
        <v>3</v>
      </c>
      <c r="G230">
        <v>20090601</v>
      </c>
      <c r="H230" t="s">
        <v>191</v>
      </c>
      <c r="I230" t="s">
        <v>192</v>
      </c>
      <c r="J230">
        <v>5000</v>
      </c>
      <c r="K230">
        <v>30052</v>
      </c>
      <c r="N230">
        <v>0</v>
      </c>
      <c r="O230">
        <v>343413</v>
      </c>
      <c r="P230">
        <v>5000</v>
      </c>
      <c r="Q230">
        <v>60</v>
      </c>
      <c r="R230" t="s">
        <v>1084</v>
      </c>
      <c r="S230" t="s">
        <v>1085</v>
      </c>
      <c r="T230" t="s">
        <v>1086</v>
      </c>
    </row>
    <row r="231" spans="1:20" x14ac:dyDescent="0.3">
      <c r="A231">
        <v>180965</v>
      </c>
      <c r="B231">
        <v>62</v>
      </c>
      <c r="C231" t="s">
        <v>1365</v>
      </c>
      <c r="D231">
        <v>2008</v>
      </c>
      <c r="E231">
        <v>12</v>
      </c>
      <c r="F231">
        <v>1</v>
      </c>
      <c r="G231">
        <v>20100414</v>
      </c>
      <c r="H231" t="s">
        <v>1198</v>
      </c>
      <c r="I231" t="s">
        <v>192</v>
      </c>
      <c r="J231">
        <v>5000</v>
      </c>
      <c r="K231">
        <v>53511</v>
      </c>
      <c r="N231">
        <v>5000</v>
      </c>
      <c r="O231">
        <v>367</v>
      </c>
      <c r="R231" t="s">
        <v>1200</v>
      </c>
      <c r="S231" t="s">
        <v>1201</v>
      </c>
      <c r="T231" t="s">
        <v>1202</v>
      </c>
    </row>
    <row r="232" spans="1:20" x14ac:dyDescent="0.3">
      <c r="A232">
        <v>180966</v>
      </c>
      <c r="B232">
        <v>62</v>
      </c>
      <c r="C232" t="s">
        <v>1365</v>
      </c>
      <c r="D232">
        <v>2008</v>
      </c>
      <c r="E232">
        <v>12</v>
      </c>
      <c r="F232">
        <v>1</v>
      </c>
      <c r="G232">
        <v>20100414</v>
      </c>
      <c r="H232" t="s">
        <v>1198</v>
      </c>
      <c r="I232" t="s">
        <v>192</v>
      </c>
      <c r="J232">
        <v>5000</v>
      </c>
      <c r="K232">
        <v>49256</v>
      </c>
      <c r="N232">
        <v>5000</v>
      </c>
      <c r="O232">
        <v>3468</v>
      </c>
      <c r="R232" t="s">
        <v>1200</v>
      </c>
      <c r="S232" t="s">
        <v>1201</v>
      </c>
      <c r="T232" t="s">
        <v>1202</v>
      </c>
    </row>
    <row r="233" spans="1:20" x14ac:dyDescent="0.3">
      <c r="A233">
        <v>180990</v>
      </c>
      <c r="B233">
        <v>62</v>
      </c>
      <c r="C233" t="s">
        <v>1365</v>
      </c>
      <c r="D233">
        <v>2008</v>
      </c>
      <c r="E233">
        <v>12</v>
      </c>
      <c r="F233">
        <v>1</v>
      </c>
      <c r="G233">
        <v>20100420</v>
      </c>
      <c r="H233" t="s">
        <v>1198</v>
      </c>
      <c r="I233" t="s">
        <v>192</v>
      </c>
      <c r="J233">
        <v>5000</v>
      </c>
      <c r="K233">
        <v>24448</v>
      </c>
      <c r="N233">
        <v>5000</v>
      </c>
      <c r="O233">
        <v>862</v>
      </c>
      <c r="R233" t="s">
        <v>1200</v>
      </c>
      <c r="S233" t="s">
        <v>1201</v>
      </c>
      <c r="T233" t="s">
        <v>1202</v>
      </c>
    </row>
    <row r="234" spans="1:20" x14ac:dyDescent="0.3">
      <c r="A234">
        <v>183855</v>
      </c>
      <c r="B234">
        <v>64</v>
      </c>
      <c r="C234" t="s">
        <v>1394</v>
      </c>
      <c r="D234">
        <v>2008</v>
      </c>
      <c r="E234">
        <v>0</v>
      </c>
      <c r="F234">
        <v>3</v>
      </c>
      <c r="G234">
        <v>20090522</v>
      </c>
      <c r="H234" t="s">
        <v>191</v>
      </c>
      <c r="I234" t="s">
        <v>192</v>
      </c>
      <c r="J234">
        <v>5000</v>
      </c>
      <c r="K234">
        <v>36134</v>
      </c>
      <c r="N234">
        <v>0</v>
      </c>
      <c r="O234">
        <v>564822</v>
      </c>
      <c r="P234">
        <v>5000</v>
      </c>
      <c r="Q234">
        <v>243</v>
      </c>
      <c r="R234" t="s">
        <v>1129</v>
      </c>
      <c r="S234" t="s">
        <v>1130</v>
      </c>
      <c r="T234" t="s">
        <v>1131</v>
      </c>
    </row>
    <row r="235" spans="1:20" x14ac:dyDescent="0.3">
      <c r="A235">
        <v>184304</v>
      </c>
      <c r="B235">
        <v>64</v>
      </c>
      <c r="C235" t="s">
        <v>1394</v>
      </c>
      <c r="D235">
        <v>2005</v>
      </c>
      <c r="E235">
        <v>0</v>
      </c>
      <c r="F235">
        <v>3</v>
      </c>
      <c r="G235">
        <v>20060616</v>
      </c>
      <c r="H235" t="s">
        <v>191</v>
      </c>
      <c r="I235" t="s">
        <v>192</v>
      </c>
      <c r="J235">
        <v>5000</v>
      </c>
      <c r="K235">
        <v>21692</v>
      </c>
      <c r="N235">
        <v>0</v>
      </c>
      <c r="O235">
        <v>304276</v>
      </c>
      <c r="P235">
        <v>5000</v>
      </c>
      <c r="Q235">
        <v>219</v>
      </c>
      <c r="R235" t="s">
        <v>1129</v>
      </c>
      <c r="S235" t="s">
        <v>1130</v>
      </c>
      <c r="T235" t="s">
        <v>1131</v>
      </c>
    </row>
    <row r="236" spans="1:20" x14ac:dyDescent="0.3">
      <c r="A236">
        <v>184422</v>
      </c>
      <c r="B236">
        <v>64</v>
      </c>
      <c r="C236" t="s">
        <v>1394</v>
      </c>
      <c r="D236">
        <v>2005</v>
      </c>
      <c r="E236">
        <v>12</v>
      </c>
      <c r="F236">
        <v>3</v>
      </c>
      <c r="G236">
        <v>20060425</v>
      </c>
      <c r="H236" t="s">
        <v>191</v>
      </c>
      <c r="I236" t="s">
        <v>192</v>
      </c>
      <c r="J236">
        <v>5000</v>
      </c>
      <c r="K236">
        <v>14825</v>
      </c>
      <c r="N236">
        <v>0</v>
      </c>
      <c r="O236">
        <v>112610</v>
      </c>
      <c r="R236" t="s">
        <v>1141</v>
      </c>
      <c r="S236" t="s">
        <v>1137</v>
      </c>
      <c r="T236" t="s">
        <v>1138</v>
      </c>
    </row>
    <row r="237" spans="1:20" x14ac:dyDescent="0.3">
      <c r="A237">
        <v>184836</v>
      </c>
      <c r="B237">
        <v>64</v>
      </c>
      <c r="C237" t="s">
        <v>1394</v>
      </c>
      <c r="D237">
        <v>2005</v>
      </c>
      <c r="E237">
        <v>12</v>
      </c>
      <c r="F237">
        <v>3</v>
      </c>
      <c r="G237">
        <v>20060515</v>
      </c>
      <c r="H237" t="s">
        <v>191</v>
      </c>
      <c r="I237" t="s">
        <v>192</v>
      </c>
      <c r="J237">
        <v>5000</v>
      </c>
      <c r="K237">
        <v>14589</v>
      </c>
      <c r="N237">
        <v>0</v>
      </c>
      <c r="O237">
        <v>111009</v>
      </c>
      <c r="R237" t="s">
        <v>1141</v>
      </c>
      <c r="S237" t="s">
        <v>1137</v>
      </c>
      <c r="T237" t="s">
        <v>1138</v>
      </c>
    </row>
    <row r="238" spans="1:20" x14ac:dyDescent="0.3">
      <c r="A238">
        <v>184840</v>
      </c>
      <c r="B238">
        <v>64</v>
      </c>
      <c r="C238" t="s">
        <v>1394</v>
      </c>
      <c r="D238">
        <v>2005</v>
      </c>
      <c r="E238">
        <v>12</v>
      </c>
      <c r="F238">
        <v>3</v>
      </c>
      <c r="G238">
        <v>20060616</v>
      </c>
      <c r="H238" t="s">
        <v>191</v>
      </c>
      <c r="I238" t="s">
        <v>192</v>
      </c>
      <c r="J238">
        <v>5000</v>
      </c>
      <c r="K238">
        <v>22865</v>
      </c>
      <c r="N238">
        <v>0</v>
      </c>
      <c r="O238">
        <v>320739</v>
      </c>
      <c r="P238">
        <v>5000</v>
      </c>
      <c r="Q238">
        <v>231</v>
      </c>
      <c r="R238" t="s">
        <v>1129</v>
      </c>
      <c r="S238" t="s">
        <v>1130</v>
      </c>
      <c r="T238" t="s">
        <v>1131</v>
      </c>
    </row>
    <row r="239" spans="1:20" x14ac:dyDescent="0.3">
      <c r="A239">
        <v>184907</v>
      </c>
      <c r="B239">
        <v>62</v>
      </c>
      <c r="C239" t="s">
        <v>1365</v>
      </c>
      <c r="D239">
        <v>2005</v>
      </c>
      <c r="E239">
        <v>12</v>
      </c>
      <c r="F239">
        <v>2</v>
      </c>
      <c r="G239">
        <v>20060511</v>
      </c>
      <c r="H239" t="s">
        <v>191</v>
      </c>
      <c r="I239" t="s">
        <v>192</v>
      </c>
      <c r="J239">
        <v>5000</v>
      </c>
      <c r="K239">
        <v>48216</v>
      </c>
      <c r="N239">
        <v>0</v>
      </c>
      <c r="O239">
        <v>76829</v>
      </c>
      <c r="P239">
        <v>5000</v>
      </c>
      <c r="Q239">
        <v>2009</v>
      </c>
      <c r="R239" t="s">
        <v>1191</v>
      </c>
      <c r="S239" t="s">
        <v>1192</v>
      </c>
      <c r="T239" t="s">
        <v>1193</v>
      </c>
    </row>
    <row r="240" spans="1:20" x14ac:dyDescent="0.3">
      <c r="A240">
        <v>184922</v>
      </c>
      <c r="B240">
        <v>60</v>
      </c>
      <c r="C240" t="s">
        <v>1372</v>
      </c>
      <c r="D240">
        <v>2006</v>
      </c>
      <c r="E240">
        <v>12</v>
      </c>
      <c r="F240">
        <v>3</v>
      </c>
      <c r="G240">
        <v>20070605</v>
      </c>
      <c r="H240" t="s">
        <v>191</v>
      </c>
      <c r="I240" t="s">
        <v>192</v>
      </c>
      <c r="J240">
        <v>5000</v>
      </c>
      <c r="K240">
        <v>51746</v>
      </c>
      <c r="N240">
        <v>5000</v>
      </c>
      <c r="O240">
        <v>154</v>
      </c>
      <c r="R240" t="s">
        <v>1052</v>
      </c>
      <c r="S240" t="s">
        <v>1053</v>
      </c>
      <c r="T240" t="s">
        <v>1054</v>
      </c>
    </row>
    <row r="241" spans="1:20" x14ac:dyDescent="0.3">
      <c r="A241">
        <v>185001</v>
      </c>
      <c r="B241">
        <v>60</v>
      </c>
      <c r="C241" t="s">
        <v>1372</v>
      </c>
      <c r="D241">
        <v>2007</v>
      </c>
      <c r="E241">
        <v>12</v>
      </c>
      <c r="F241">
        <v>3</v>
      </c>
      <c r="G241">
        <v>20080610</v>
      </c>
      <c r="H241" t="s">
        <v>191</v>
      </c>
      <c r="I241" t="s">
        <v>192</v>
      </c>
      <c r="J241">
        <v>5000</v>
      </c>
      <c r="K241">
        <v>25530</v>
      </c>
      <c r="N241">
        <v>5000</v>
      </c>
      <c r="O241">
        <v>415</v>
      </c>
      <c r="R241" t="s">
        <v>1052</v>
      </c>
      <c r="S241" t="s">
        <v>1053</v>
      </c>
      <c r="T241" t="s">
        <v>1054</v>
      </c>
    </row>
    <row r="242" spans="1:20" x14ac:dyDescent="0.3">
      <c r="A242">
        <v>185002</v>
      </c>
      <c r="B242">
        <v>60</v>
      </c>
      <c r="C242" t="s">
        <v>1372</v>
      </c>
      <c r="D242">
        <v>2007</v>
      </c>
      <c r="E242">
        <v>12</v>
      </c>
      <c r="F242">
        <v>3</v>
      </c>
      <c r="G242">
        <v>20080618</v>
      </c>
      <c r="H242" t="s">
        <v>191</v>
      </c>
      <c r="I242" t="s">
        <v>192</v>
      </c>
      <c r="J242">
        <v>5000</v>
      </c>
      <c r="K242">
        <v>27829</v>
      </c>
      <c r="R242" t="s">
        <v>1052</v>
      </c>
      <c r="S242" t="s">
        <v>1053</v>
      </c>
      <c r="T242" t="s">
        <v>1054</v>
      </c>
    </row>
    <row r="243" spans="1:20" x14ac:dyDescent="0.3">
      <c r="A243">
        <v>185030</v>
      </c>
      <c r="B243">
        <v>60</v>
      </c>
      <c r="C243" t="s">
        <v>1372</v>
      </c>
      <c r="D243">
        <v>2005</v>
      </c>
      <c r="E243">
        <v>12</v>
      </c>
      <c r="F243">
        <v>3</v>
      </c>
      <c r="G243">
        <v>20060515</v>
      </c>
      <c r="H243" t="s">
        <v>191</v>
      </c>
      <c r="I243" t="s">
        <v>192</v>
      </c>
      <c r="J243">
        <v>5000</v>
      </c>
      <c r="K243">
        <v>23925</v>
      </c>
      <c r="N243">
        <v>0</v>
      </c>
      <c r="O243">
        <v>131078</v>
      </c>
      <c r="P243">
        <v>5000</v>
      </c>
      <c r="Q243">
        <v>863</v>
      </c>
      <c r="R243" t="s">
        <v>1065</v>
      </c>
      <c r="S243" t="s">
        <v>1066</v>
      </c>
      <c r="T243" t="s">
        <v>1067</v>
      </c>
    </row>
    <row r="244" spans="1:20" x14ac:dyDescent="0.3">
      <c r="A244">
        <v>185032</v>
      </c>
      <c r="B244">
        <v>60</v>
      </c>
      <c r="C244" t="s">
        <v>1372</v>
      </c>
      <c r="D244">
        <v>2005</v>
      </c>
      <c r="E244">
        <v>12</v>
      </c>
      <c r="F244">
        <v>3</v>
      </c>
      <c r="G244">
        <v>20060512</v>
      </c>
      <c r="H244" t="s">
        <v>191</v>
      </c>
      <c r="I244" t="s">
        <v>192</v>
      </c>
      <c r="J244">
        <v>5000</v>
      </c>
      <c r="K244">
        <v>14438</v>
      </c>
      <c r="N244">
        <v>0</v>
      </c>
      <c r="O244">
        <v>79119</v>
      </c>
      <c r="P244">
        <v>5000</v>
      </c>
      <c r="Q244">
        <v>524</v>
      </c>
      <c r="R244" t="s">
        <v>1065</v>
      </c>
      <c r="S244" t="s">
        <v>1066</v>
      </c>
      <c r="T244" t="s">
        <v>1067</v>
      </c>
    </row>
    <row r="245" spans="1:20" x14ac:dyDescent="0.3">
      <c r="A245">
        <v>185040</v>
      </c>
      <c r="B245">
        <v>60</v>
      </c>
      <c r="C245" t="s">
        <v>1372</v>
      </c>
      <c r="D245">
        <v>2007</v>
      </c>
      <c r="E245">
        <v>12</v>
      </c>
      <c r="F245">
        <v>3</v>
      </c>
      <c r="G245">
        <v>20080616</v>
      </c>
      <c r="H245" t="s">
        <v>191</v>
      </c>
      <c r="I245" t="s">
        <v>192</v>
      </c>
      <c r="J245">
        <v>5000</v>
      </c>
      <c r="K245">
        <v>26026</v>
      </c>
      <c r="N245">
        <v>5000</v>
      </c>
      <c r="O245">
        <v>105</v>
      </c>
      <c r="R245" t="s">
        <v>1052</v>
      </c>
      <c r="S245" t="s">
        <v>1053</v>
      </c>
      <c r="T245" t="s">
        <v>1054</v>
      </c>
    </row>
    <row r="246" spans="1:20" x14ac:dyDescent="0.3">
      <c r="A246">
        <v>185054</v>
      </c>
      <c r="B246">
        <v>62</v>
      </c>
      <c r="C246" t="s">
        <v>1365</v>
      </c>
      <c r="D246">
        <v>2005</v>
      </c>
      <c r="E246">
        <v>12</v>
      </c>
      <c r="F246">
        <v>2</v>
      </c>
      <c r="G246">
        <v>20060511</v>
      </c>
      <c r="H246" t="s">
        <v>191</v>
      </c>
      <c r="I246" t="s">
        <v>192</v>
      </c>
      <c r="J246">
        <v>5000</v>
      </c>
      <c r="K246">
        <v>24211</v>
      </c>
      <c r="N246">
        <v>0</v>
      </c>
      <c r="O246">
        <v>38579</v>
      </c>
      <c r="P246">
        <v>5000</v>
      </c>
      <c r="Q246">
        <v>1006</v>
      </c>
      <c r="R246" t="s">
        <v>1191</v>
      </c>
      <c r="S246" t="s">
        <v>1192</v>
      </c>
      <c r="T246" t="s">
        <v>1193</v>
      </c>
    </row>
    <row r="247" spans="1:20" x14ac:dyDescent="0.3">
      <c r="A247">
        <v>185055</v>
      </c>
      <c r="B247">
        <v>62</v>
      </c>
      <c r="C247" t="s">
        <v>1365</v>
      </c>
      <c r="D247">
        <v>2005</v>
      </c>
      <c r="E247">
        <v>12</v>
      </c>
      <c r="F247">
        <v>2</v>
      </c>
      <c r="G247">
        <v>20060511</v>
      </c>
      <c r="H247" t="s">
        <v>191</v>
      </c>
      <c r="I247" t="s">
        <v>192</v>
      </c>
      <c r="J247">
        <v>5000</v>
      </c>
      <c r="K247">
        <v>24230</v>
      </c>
      <c r="N247">
        <v>0</v>
      </c>
      <c r="O247">
        <v>38610</v>
      </c>
      <c r="P247">
        <v>5000</v>
      </c>
      <c r="Q247">
        <v>1010</v>
      </c>
      <c r="R247" t="s">
        <v>1191</v>
      </c>
      <c r="S247" t="s">
        <v>1192</v>
      </c>
      <c r="T247" t="s">
        <v>1193</v>
      </c>
    </row>
    <row r="248" spans="1:20" x14ac:dyDescent="0.3">
      <c r="A248">
        <v>185221</v>
      </c>
      <c r="B248">
        <v>60</v>
      </c>
      <c r="C248" t="s">
        <v>1372</v>
      </c>
      <c r="D248">
        <v>2006</v>
      </c>
      <c r="E248">
        <v>12</v>
      </c>
      <c r="F248">
        <v>3</v>
      </c>
      <c r="G248">
        <v>20070531</v>
      </c>
      <c r="H248" t="s">
        <v>191</v>
      </c>
      <c r="I248" t="s">
        <v>192</v>
      </c>
      <c r="J248">
        <v>5000</v>
      </c>
      <c r="K248">
        <v>25812</v>
      </c>
      <c r="N248">
        <v>5000</v>
      </c>
      <c r="O248">
        <v>140</v>
      </c>
      <c r="R248" t="s">
        <v>1052</v>
      </c>
      <c r="S248" t="s">
        <v>1053</v>
      </c>
      <c r="T248" t="s">
        <v>1054</v>
      </c>
    </row>
    <row r="249" spans="1:20" x14ac:dyDescent="0.3">
      <c r="A249">
        <v>185222</v>
      </c>
      <c r="B249">
        <v>62</v>
      </c>
      <c r="C249" t="s">
        <v>1365</v>
      </c>
      <c r="D249">
        <v>2006</v>
      </c>
      <c r="E249">
        <v>12</v>
      </c>
      <c r="F249">
        <v>2</v>
      </c>
      <c r="G249">
        <v>20070511</v>
      </c>
      <c r="H249" t="s">
        <v>191</v>
      </c>
      <c r="I249" t="s">
        <v>192</v>
      </c>
      <c r="J249">
        <v>5000</v>
      </c>
      <c r="K249">
        <v>24675</v>
      </c>
      <c r="N249">
        <v>0</v>
      </c>
      <c r="O249">
        <v>43677</v>
      </c>
      <c r="P249">
        <v>5000</v>
      </c>
      <c r="Q249">
        <v>763</v>
      </c>
      <c r="R249" t="s">
        <v>1191</v>
      </c>
      <c r="S249" t="s">
        <v>1192</v>
      </c>
      <c r="T249" t="s">
        <v>1193</v>
      </c>
    </row>
    <row r="250" spans="1:20" x14ac:dyDescent="0.3">
      <c r="A250">
        <v>185223</v>
      </c>
      <c r="B250">
        <v>62</v>
      </c>
      <c r="C250" t="s">
        <v>1365</v>
      </c>
      <c r="D250">
        <v>2006</v>
      </c>
      <c r="E250">
        <v>12</v>
      </c>
      <c r="F250">
        <v>2</v>
      </c>
      <c r="G250">
        <v>20070510</v>
      </c>
      <c r="H250" t="s">
        <v>191</v>
      </c>
      <c r="I250" t="s">
        <v>192</v>
      </c>
      <c r="J250">
        <v>5000</v>
      </c>
      <c r="K250">
        <v>24876</v>
      </c>
      <c r="N250">
        <v>0</v>
      </c>
      <c r="O250">
        <v>44032</v>
      </c>
      <c r="P250">
        <v>5000</v>
      </c>
      <c r="Q250">
        <v>769</v>
      </c>
      <c r="R250" t="s">
        <v>1191</v>
      </c>
      <c r="S250" t="s">
        <v>1192</v>
      </c>
      <c r="T250" t="s">
        <v>1193</v>
      </c>
    </row>
    <row r="251" spans="1:20" x14ac:dyDescent="0.3">
      <c r="A251">
        <v>185224</v>
      </c>
      <c r="B251">
        <v>62</v>
      </c>
      <c r="C251" t="s">
        <v>1365</v>
      </c>
      <c r="D251">
        <v>2006</v>
      </c>
      <c r="E251">
        <v>12</v>
      </c>
      <c r="F251">
        <v>2</v>
      </c>
      <c r="G251">
        <v>20070510</v>
      </c>
      <c r="H251" t="s">
        <v>191</v>
      </c>
      <c r="I251" t="s">
        <v>192</v>
      </c>
      <c r="J251">
        <v>5000</v>
      </c>
      <c r="K251">
        <v>24655</v>
      </c>
      <c r="N251">
        <v>0</v>
      </c>
      <c r="O251">
        <v>43641</v>
      </c>
      <c r="P251">
        <v>5000</v>
      </c>
      <c r="Q251">
        <v>763</v>
      </c>
      <c r="R251" t="s">
        <v>1191</v>
      </c>
      <c r="S251" t="s">
        <v>1192</v>
      </c>
      <c r="T251" t="s">
        <v>1193</v>
      </c>
    </row>
    <row r="252" spans="1:20" x14ac:dyDescent="0.3">
      <c r="A252">
        <v>185225</v>
      </c>
      <c r="B252">
        <v>62</v>
      </c>
      <c r="C252" t="s">
        <v>1365</v>
      </c>
      <c r="D252">
        <v>2006</v>
      </c>
      <c r="E252">
        <v>12</v>
      </c>
      <c r="F252">
        <v>2</v>
      </c>
      <c r="G252">
        <v>20070511</v>
      </c>
      <c r="H252" t="s">
        <v>191</v>
      </c>
      <c r="I252" t="s">
        <v>192</v>
      </c>
      <c r="J252">
        <v>5000</v>
      </c>
      <c r="K252">
        <v>24803</v>
      </c>
      <c r="N252">
        <v>0</v>
      </c>
      <c r="O252">
        <v>43903</v>
      </c>
      <c r="P252">
        <v>5000</v>
      </c>
      <c r="Q252">
        <v>767</v>
      </c>
      <c r="R252" t="s">
        <v>1191</v>
      </c>
      <c r="S252" t="s">
        <v>1192</v>
      </c>
      <c r="T252" t="s">
        <v>1193</v>
      </c>
    </row>
    <row r="253" spans="1:20" x14ac:dyDescent="0.3">
      <c r="A253">
        <v>185234</v>
      </c>
      <c r="B253">
        <v>62</v>
      </c>
      <c r="C253" t="s">
        <v>1365</v>
      </c>
      <c r="D253">
        <v>2005</v>
      </c>
      <c r="E253">
        <v>12</v>
      </c>
      <c r="F253">
        <v>1</v>
      </c>
      <c r="G253">
        <v>20070424</v>
      </c>
      <c r="H253" t="s">
        <v>1198</v>
      </c>
      <c r="I253" t="s">
        <v>192</v>
      </c>
      <c r="J253">
        <v>5000</v>
      </c>
      <c r="K253">
        <v>29584</v>
      </c>
      <c r="R253" t="s">
        <v>1200</v>
      </c>
      <c r="S253" t="s">
        <v>1201</v>
      </c>
      <c r="T253" t="s">
        <v>1202</v>
      </c>
    </row>
    <row r="254" spans="1:20" x14ac:dyDescent="0.3">
      <c r="A254">
        <v>185235</v>
      </c>
      <c r="B254">
        <v>62</v>
      </c>
      <c r="C254" t="s">
        <v>1365</v>
      </c>
      <c r="D254">
        <v>2005</v>
      </c>
      <c r="E254">
        <v>12</v>
      </c>
      <c r="F254">
        <v>1</v>
      </c>
      <c r="G254">
        <v>20070424</v>
      </c>
      <c r="H254" t="s">
        <v>1198</v>
      </c>
      <c r="I254" t="s">
        <v>192</v>
      </c>
      <c r="J254">
        <v>5000</v>
      </c>
      <c r="K254">
        <v>21830</v>
      </c>
      <c r="N254">
        <v>5000</v>
      </c>
      <c r="O254">
        <v>66</v>
      </c>
      <c r="R254" t="s">
        <v>1200</v>
      </c>
      <c r="S254" t="s">
        <v>1201</v>
      </c>
      <c r="T254" t="s">
        <v>1202</v>
      </c>
    </row>
    <row r="255" spans="1:20" x14ac:dyDescent="0.3">
      <c r="A255">
        <v>185236</v>
      </c>
      <c r="B255">
        <v>62</v>
      </c>
      <c r="C255" t="s">
        <v>1365</v>
      </c>
      <c r="D255">
        <v>2005</v>
      </c>
      <c r="E255">
        <v>12</v>
      </c>
      <c r="F255">
        <v>1</v>
      </c>
      <c r="G255">
        <v>20070425</v>
      </c>
      <c r="H255" t="s">
        <v>1198</v>
      </c>
      <c r="I255" t="s">
        <v>192</v>
      </c>
      <c r="J255">
        <v>5000</v>
      </c>
      <c r="K255">
        <v>26102</v>
      </c>
      <c r="N255">
        <v>5000</v>
      </c>
      <c r="O255">
        <v>1130</v>
      </c>
      <c r="R255" t="s">
        <v>1200</v>
      </c>
      <c r="S255" t="s">
        <v>1201</v>
      </c>
      <c r="T255" t="s">
        <v>1202</v>
      </c>
    </row>
    <row r="256" spans="1:20" x14ac:dyDescent="0.3">
      <c r="A256">
        <v>185237</v>
      </c>
      <c r="B256">
        <v>62</v>
      </c>
      <c r="C256" t="s">
        <v>1365</v>
      </c>
      <c r="D256">
        <v>2005</v>
      </c>
      <c r="E256">
        <v>12</v>
      </c>
      <c r="F256">
        <v>1</v>
      </c>
      <c r="G256">
        <v>20070425</v>
      </c>
      <c r="H256" t="s">
        <v>1198</v>
      </c>
      <c r="I256" t="s">
        <v>192</v>
      </c>
      <c r="J256">
        <v>5000</v>
      </c>
      <c r="K256">
        <v>27776</v>
      </c>
      <c r="N256">
        <v>5000</v>
      </c>
      <c r="O256">
        <v>92</v>
      </c>
      <c r="R256" t="s">
        <v>1200</v>
      </c>
      <c r="S256" t="s">
        <v>1201</v>
      </c>
      <c r="T256" t="s">
        <v>1202</v>
      </c>
    </row>
    <row r="257" spans="1:20" x14ac:dyDescent="0.3">
      <c r="A257">
        <v>185238</v>
      </c>
      <c r="B257">
        <v>60</v>
      </c>
      <c r="C257" t="s">
        <v>1372</v>
      </c>
      <c r="D257">
        <v>2005</v>
      </c>
      <c r="E257">
        <v>12</v>
      </c>
      <c r="F257">
        <v>3</v>
      </c>
      <c r="G257">
        <v>20060515</v>
      </c>
      <c r="H257" t="s">
        <v>191</v>
      </c>
      <c r="I257" t="s">
        <v>192</v>
      </c>
      <c r="J257">
        <v>5000</v>
      </c>
      <c r="K257">
        <v>24719</v>
      </c>
      <c r="N257">
        <v>0</v>
      </c>
      <c r="O257">
        <v>132638</v>
      </c>
      <c r="P257">
        <v>5000</v>
      </c>
      <c r="Q257">
        <v>364</v>
      </c>
      <c r="R257" t="s">
        <v>1065</v>
      </c>
      <c r="S257" t="s">
        <v>1066</v>
      </c>
      <c r="T257" t="s">
        <v>1067</v>
      </c>
    </row>
    <row r="258" spans="1:20" x14ac:dyDescent="0.3">
      <c r="A258">
        <v>185240</v>
      </c>
      <c r="B258">
        <v>60</v>
      </c>
      <c r="C258" t="s">
        <v>1372</v>
      </c>
      <c r="D258">
        <v>2005</v>
      </c>
      <c r="E258">
        <v>12</v>
      </c>
      <c r="F258">
        <v>3</v>
      </c>
      <c r="G258">
        <v>20060502</v>
      </c>
      <c r="H258" t="s">
        <v>191</v>
      </c>
      <c r="I258" t="s">
        <v>192</v>
      </c>
      <c r="J258">
        <v>5000</v>
      </c>
      <c r="K258">
        <v>24719</v>
      </c>
      <c r="N258">
        <v>0</v>
      </c>
      <c r="O258">
        <v>132607</v>
      </c>
      <c r="P258">
        <v>5000</v>
      </c>
      <c r="Q258">
        <v>358</v>
      </c>
      <c r="R258" t="s">
        <v>1065</v>
      </c>
      <c r="S258" t="s">
        <v>1066</v>
      </c>
      <c r="T258" t="s">
        <v>1067</v>
      </c>
    </row>
    <row r="259" spans="1:20" x14ac:dyDescent="0.3">
      <c r="A259">
        <v>185242</v>
      </c>
      <c r="B259">
        <v>60</v>
      </c>
      <c r="C259" t="s">
        <v>1372</v>
      </c>
      <c r="D259">
        <v>2006</v>
      </c>
      <c r="E259">
        <v>12</v>
      </c>
      <c r="F259">
        <v>3</v>
      </c>
      <c r="G259">
        <v>20070601</v>
      </c>
      <c r="H259" t="s">
        <v>191</v>
      </c>
      <c r="I259" t="s">
        <v>192</v>
      </c>
      <c r="J259">
        <v>5000</v>
      </c>
      <c r="K259">
        <v>25899</v>
      </c>
      <c r="N259">
        <v>5000</v>
      </c>
      <c r="O259">
        <v>59</v>
      </c>
      <c r="R259" t="s">
        <v>1052</v>
      </c>
      <c r="S259" t="s">
        <v>1053</v>
      </c>
      <c r="T259" t="s">
        <v>1054</v>
      </c>
    </row>
    <row r="260" spans="1:20" x14ac:dyDescent="0.3">
      <c r="A260">
        <v>185257</v>
      </c>
      <c r="B260">
        <v>58</v>
      </c>
      <c r="C260" t="s">
        <v>1513</v>
      </c>
      <c r="D260">
        <v>2005</v>
      </c>
      <c r="E260">
        <v>12</v>
      </c>
      <c r="F260">
        <v>3</v>
      </c>
      <c r="G260">
        <v>20060528</v>
      </c>
      <c r="H260" t="s">
        <v>191</v>
      </c>
      <c r="I260" t="s">
        <v>192</v>
      </c>
      <c r="J260">
        <v>5000</v>
      </c>
      <c r="K260">
        <v>25145</v>
      </c>
      <c r="N260">
        <v>0</v>
      </c>
      <c r="O260">
        <v>692768</v>
      </c>
      <c r="R260" t="s">
        <v>1084</v>
      </c>
      <c r="S260" t="s">
        <v>1085</v>
      </c>
      <c r="T260" t="s">
        <v>1086</v>
      </c>
    </row>
    <row r="261" spans="1:20" x14ac:dyDescent="0.3">
      <c r="A261">
        <v>185258</v>
      </c>
      <c r="B261">
        <v>58</v>
      </c>
      <c r="C261" t="s">
        <v>1513</v>
      </c>
      <c r="D261">
        <v>2005</v>
      </c>
      <c r="E261">
        <v>12</v>
      </c>
      <c r="F261">
        <v>3</v>
      </c>
      <c r="G261">
        <v>20060527</v>
      </c>
      <c r="H261" t="s">
        <v>191</v>
      </c>
      <c r="I261" t="s">
        <v>192</v>
      </c>
      <c r="J261">
        <v>5000</v>
      </c>
      <c r="K261">
        <v>25022</v>
      </c>
      <c r="N261">
        <v>0</v>
      </c>
      <c r="O261">
        <v>701743</v>
      </c>
      <c r="R261" t="s">
        <v>1084</v>
      </c>
      <c r="S261" t="s">
        <v>1085</v>
      </c>
      <c r="T261" t="s">
        <v>1086</v>
      </c>
    </row>
    <row r="262" spans="1:20" x14ac:dyDescent="0.3">
      <c r="A262">
        <v>185259</v>
      </c>
      <c r="B262">
        <v>58</v>
      </c>
      <c r="C262" t="s">
        <v>1513</v>
      </c>
      <c r="D262">
        <v>2005</v>
      </c>
      <c r="E262">
        <v>12</v>
      </c>
      <c r="F262">
        <v>3</v>
      </c>
      <c r="G262">
        <v>20060528</v>
      </c>
      <c r="H262" t="s">
        <v>191</v>
      </c>
      <c r="I262" t="s">
        <v>192</v>
      </c>
      <c r="J262">
        <v>5000</v>
      </c>
      <c r="K262">
        <v>25085</v>
      </c>
      <c r="N262">
        <v>0</v>
      </c>
      <c r="O262">
        <v>1212206</v>
      </c>
      <c r="R262" t="s">
        <v>1084</v>
      </c>
      <c r="S262" t="s">
        <v>1085</v>
      </c>
      <c r="T262" t="s">
        <v>1086</v>
      </c>
    </row>
    <row r="263" spans="1:20" x14ac:dyDescent="0.3">
      <c r="A263">
        <v>185260</v>
      </c>
      <c r="B263">
        <v>58</v>
      </c>
      <c r="C263" t="s">
        <v>1513</v>
      </c>
      <c r="D263">
        <v>2005</v>
      </c>
      <c r="E263">
        <v>12</v>
      </c>
      <c r="F263">
        <v>3</v>
      </c>
      <c r="G263">
        <v>20060528</v>
      </c>
      <c r="H263" t="s">
        <v>191</v>
      </c>
      <c r="I263" t="s">
        <v>192</v>
      </c>
      <c r="J263">
        <v>5000</v>
      </c>
      <c r="K263">
        <v>25027</v>
      </c>
      <c r="N263">
        <v>0</v>
      </c>
      <c r="O263">
        <v>1191448</v>
      </c>
      <c r="P263">
        <v>5000</v>
      </c>
      <c r="Q263">
        <v>126</v>
      </c>
      <c r="R263" t="s">
        <v>1084</v>
      </c>
      <c r="S263" t="s">
        <v>1085</v>
      </c>
      <c r="T263" t="s">
        <v>1086</v>
      </c>
    </row>
    <row r="264" spans="1:20" x14ac:dyDescent="0.3">
      <c r="A264">
        <v>185263</v>
      </c>
      <c r="B264">
        <v>60</v>
      </c>
      <c r="C264" t="s">
        <v>1372</v>
      </c>
      <c r="D264">
        <v>2006</v>
      </c>
      <c r="E264">
        <v>12</v>
      </c>
      <c r="F264">
        <v>3</v>
      </c>
      <c r="G264">
        <v>20070604</v>
      </c>
      <c r="H264" t="s">
        <v>191</v>
      </c>
      <c r="I264" t="s">
        <v>192</v>
      </c>
      <c r="J264">
        <v>5000</v>
      </c>
      <c r="K264">
        <v>25965</v>
      </c>
      <c r="N264">
        <v>5000</v>
      </c>
      <c r="O264">
        <v>21</v>
      </c>
      <c r="R264" t="s">
        <v>1052</v>
      </c>
      <c r="S264" t="s">
        <v>1053</v>
      </c>
      <c r="T264" t="s">
        <v>1054</v>
      </c>
    </row>
    <row r="265" spans="1:20" x14ac:dyDescent="0.3">
      <c r="A265">
        <v>185301</v>
      </c>
      <c r="B265">
        <v>64</v>
      </c>
      <c r="C265" t="s">
        <v>1394</v>
      </c>
      <c r="D265">
        <v>2005</v>
      </c>
      <c r="E265">
        <v>12</v>
      </c>
      <c r="F265">
        <v>3</v>
      </c>
      <c r="G265">
        <v>20060616</v>
      </c>
      <c r="H265" t="s">
        <v>191</v>
      </c>
      <c r="I265" t="s">
        <v>192</v>
      </c>
      <c r="J265">
        <v>5000</v>
      </c>
      <c r="K265">
        <v>29199</v>
      </c>
      <c r="N265">
        <v>0</v>
      </c>
      <c r="O265">
        <v>548593</v>
      </c>
      <c r="R265" t="s">
        <v>1129</v>
      </c>
      <c r="S265" t="s">
        <v>1130</v>
      </c>
      <c r="T265" t="s">
        <v>1131</v>
      </c>
    </row>
    <row r="266" spans="1:20" x14ac:dyDescent="0.3">
      <c r="A266">
        <v>185302</v>
      </c>
      <c r="B266">
        <v>64</v>
      </c>
      <c r="C266" t="s">
        <v>1394</v>
      </c>
      <c r="D266">
        <v>2005</v>
      </c>
      <c r="E266">
        <v>12</v>
      </c>
      <c r="F266">
        <v>3</v>
      </c>
      <c r="G266">
        <v>20060616</v>
      </c>
      <c r="H266" t="s">
        <v>191</v>
      </c>
      <c r="I266" t="s">
        <v>192</v>
      </c>
      <c r="J266">
        <v>5000</v>
      </c>
      <c r="K266">
        <v>29010</v>
      </c>
      <c r="N266">
        <v>0</v>
      </c>
      <c r="O266">
        <v>543720</v>
      </c>
      <c r="P266">
        <v>5000</v>
      </c>
      <c r="Q266">
        <v>293</v>
      </c>
      <c r="R266" t="s">
        <v>1129</v>
      </c>
      <c r="S266" t="s">
        <v>1130</v>
      </c>
      <c r="T266" t="s">
        <v>1131</v>
      </c>
    </row>
    <row r="267" spans="1:20" x14ac:dyDescent="0.3">
      <c r="A267">
        <v>185303</v>
      </c>
      <c r="B267">
        <v>64</v>
      </c>
      <c r="C267" t="s">
        <v>1394</v>
      </c>
      <c r="D267">
        <v>2005</v>
      </c>
      <c r="E267">
        <v>12</v>
      </c>
      <c r="F267">
        <v>3</v>
      </c>
      <c r="G267">
        <v>20060616</v>
      </c>
      <c r="H267" t="s">
        <v>191</v>
      </c>
      <c r="I267" t="s">
        <v>192</v>
      </c>
      <c r="J267">
        <v>5000</v>
      </c>
      <c r="K267">
        <v>29512</v>
      </c>
      <c r="N267">
        <v>0</v>
      </c>
      <c r="O267">
        <v>510517</v>
      </c>
      <c r="R267" t="s">
        <v>1129</v>
      </c>
      <c r="S267" t="s">
        <v>1130</v>
      </c>
      <c r="T267" t="s">
        <v>1131</v>
      </c>
    </row>
    <row r="268" spans="1:20" x14ac:dyDescent="0.3">
      <c r="A268">
        <v>185339</v>
      </c>
      <c r="B268">
        <v>64</v>
      </c>
      <c r="C268" t="s">
        <v>1394</v>
      </c>
      <c r="D268">
        <v>2007</v>
      </c>
      <c r="E268">
        <v>12</v>
      </c>
      <c r="F268">
        <v>3</v>
      </c>
      <c r="G268">
        <v>20080425</v>
      </c>
      <c r="H268" t="s">
        <v>191</v>
      </c>
      <c r="I268" t="s">
        <v>192</v>
      </c>
      <c r="J268">
        <v>5000</v>
      </c>
      <c r="K268">
        <v>40783</v>
      </c>
      <c r="R268" t="s">
        <v>1141</v>
      </c>
      <c r="S268" t="s">
        <v>1137</v>
      </c>
      <c r="T268" t="s">
        <v>1138</v>
      </c>
    </row>
    <row r="269" spans="1:20" x14ac:dyDescent="0.3">
      <c r="A269">
        <v>185344</v>
      </c>
      <c r="B269">
        <v>64</v>
      </c>
      <c r="C269" t="s">
        <v>1394</v>
      </c>
      <c r="D269">
        <v>2008</v>
      </c>
      <c r="E269">
        <v>12</v>
      </c>
      <c r="F269">
        <v>3</v>
      </c>
      <c r="G269">
        <v>20090519</v>
      </c>
      <c r="H269" t="s">
        <v>191</v>
      </c>
      <c r="I269" t="s">
        <v>192</v>
      </c>
      <c r="J269">
        <v>5000</v>
      </c>
      <c r="K269">
        <v>29149</v>
      </c>
      <c r="N269">
        <v>0</v>
      </c>
      <c r="O269">
        <v>55847</v>
      </c>
      <c r="P269">
        <v>5000</v>
      </c>
      <c r="Q269">
        <v>147</v>
      </c>
      <c r="R269" t="s">
        <v>1136</v>
      </c>
      <c r="S269" t="s">
        <v>1137</v>
      </c>
      <c r="T269" t="s">
        <v>1138</v>
      </c>
    </row>
    <row r="270" spans="1:20" x14ac:dyDescent="0.3">
      <c r="A270">
        <v>185345</v>
      </c>
      <c r="B270">
        <v>64</v>
      </c>
      <c r="C270" t="s">
        <v>1394</v>
      </c>
      <c r="D270">
        <v>2008</v>
      </c>
      <c r="E270">
        <v>12</v>
      </c>
      <c r="F270">
        <v>3</v>
      </c>
      <c r="G270">
        <v>20090519</v>
      </c>
      <c r="H270" t="s">
        <v>191</v>
      </c>
      <c r="I270" t="s">
        <v>192</v>
      </c>
      <c r="J270">
        <v>5000</v>
      </c>
      <c r="K270">
        <v>28165</v>
      </c>
      <c r="N270">
        <v>0</v>
      </c>
      <c r="O270">
        <v>53962</v>
      </c>
      <c r="R270" t="s">
        <v>1136</v>
      </c>
      <c r="S270" t="s">
        <v>1137</v>
      </c>
      <c r="T270" t="s">
        <v>1138</v>
      </c>
    </row>
    <row r="271" spans="1:20" x14ac:dyDescent="0.3">
      <c r="A271">
        <v>185355</v>
      </c>
      <c r="B271">
        <v>64</v>
      </c>
      <c r="C271" t="s">
        <v>1394</v>
      </c>
      <c r="D271">
        <v>2007</v>
      </c>
      <c r="E271">
        <v>12</v>
      </c>
      <c r="F271">
        <v>3</v>
      </c>
      <c r="G271">
        <v>20080425</v>
      </c>
      <c r="H271" t="s">
        <v>191</v>
      </c>
      <c r="I271" t="s">
        <v>192</v>
      </c>
      <c r="J271">
        <v>5000</v>
      </c>
      <c r="K271">
        <v>41037</v>
      </c>
      <c r="R271" t="s">
        <v>1136</v>
      </c>
      <c r="S271" t="s">
        <v>1137</v>
      </c>
      <c r="T271" t="s">
        <v>1138</v>
      </c>
    </row>
    <row r="272" spans="1:20" x14ac:dyDescent="0.3">
      <c r="A272">
        <v>185356</v>
      </c>
      <c r="B272">
        <v>64</v>
      </c>
      <c r="C272" t="s">
        <v>1394</v>
      </c>
      <c r="D272">
        <v>2007</v>
      </c>
      <c r="E272">
        <v>12</v>
      </c>
      <c r="F272">
        <v>3</v>
      </c>
      <c r="G272">
        <v>20080425</v>
      </c>
      <c r="H272" t="s">
        <v>191</v>
      </c>
      <c r="I272" t="s">
        <v>192</v>
      </c>
      <c r="J272">
        <v>5000</v>
      </c>
      <c r="K272">
        <v>40850</v>
      </c>
      <c r="R272" t="s">
        <v>1141</v>
      </c>
      <c r="S272" t="s">
        <v>1137</v>
      </c>
      <c r="T272" t="s">
        <v>1138</v>
      </c>
    </row>
    <row r="273" spans="1:20" x14ac:dyDescent="0.3">
      <c r="A273">
        <v>185357</v>
      </c>
      <c r="B273">
        <v>64</v>
      </c>
      <c r="C273" t="s">
        <v>1394</v>
      </c>
      <c r="D273">
        <v>2007</v>
      </c>
      <c r="E273">
        <v>12</v>
      </c>
      <c r="F273">
        <v>3</v>
      </c>
      <c r="G273">
        <v>20080529</v>
      </c>
      <c r="H273" t="s">
        <v>191</v>
      </c>
      <c r="I273" t="s">
        <v>192</v>
      </c>
      <c r="J273">
        <v>5000</v>
      </c>
      <c r="K273">
        <v>35061</v>
      </c>
      <c r="R273" t="s">
        <v>1141</v>
      </c>
      <c r="S273" t="s">
        <v>1137</v>
      </c>
      <c r="T273" t="s">
        <v>1138</v>
      </c>
    </row>
    <row r="274" spans="1:20" x14ac:dyDescent="0.3">
      <c r="A274">
        <v>185358</v>
      </c>
      <c r="B274">
        <v>64</v>
      </c>
      <c r="C274" t="s">
        <v>1394</v>
      </c>
      <c r="D274">
        <v>2007</v>
      </c>
      <c r="E274">
        <v>12</v>
      </c>
      <c r="F274">
        <v>3</v>
      </c>
      <c r="G274">
        <v>20080529</v>
      </c>
      <c r="H274" t="s">
        <v>191</v>
      </c>
      <c r="I274" t="s">
        <v>192</v>
      </c>
      <c r="J274">
        <v>5000</v>
      </c>
      <c r="K274">
        <v>41095</v>
      </c>
      <c r="N274">
        <v>5000</v>
      </c>
      <c r="O274">
        <v>103</v>
      </c>
      <c r="R274" t="s">
        <v>1141</v>
      </c>
      <c r="S274" t="s">
        <v>1137</v>
      </c>
      <c r="T274" t="s">
        <v>1138</v>
      </c>
    </row>
    <row r="275" spans="1:20" x14ac:dyDescent="0.3">
      <c r="A275">
        <v>185359</v>
      </c>
      <c r="B275">
        <v>64</v>
      </c>
      <c r="C275" t="s">
        <v>1394</v>
      </c>
      <c r="D275">
        <v>2007</v>
      </c>
      <c r="E275">
        <v>12</v>
      </c>
      <c r="F275">
        <v>3</v>
      </c>
      <c r="G275">
        <v>20080529</v>
      </c>
      <c r="H275" t="s">
        <v>191</v>
      </c>
      <c r="I275" t="s">
        <v>192</v>
      </c>
      <c r="J275">
        <v>5000</v>
      </c>
      <c r="K275">
        <v>41715</v>
      </c>
      <c r="R275" t="s">
        <v>1141</v>
      </c>
      <c r="S275" t="s">
        <v>1137</v>
      </c>
      <c r="T275" t="s">
        <v>1138</v>
      </c>
    </row>
    <row r="276" spans="1:20" x14ac:dyDescent="0.3">
      <c r="A276">
        <v>185360</v>
      </c>
      <c r="B276">
        <v>64</v>
      </c>
      <c r="C276" t="s">
        <v>1394</v>
      </c>
      <c r="D276">
        <v>2008</v>
      </c>
      <c r="E276">
        <v>12</v>
      </c>
      <c r="F276">
        <v>3</v>
      </c>
      <c r="G276">
        <v>20090522</v>
      </c>
      <c r="H276" t="s">
        <v>191</v>
      </c>
      <c r="I276" t="s">
        <v>192</v>
      </c>
      <c r="J276">
        <v>5000</v>
      </c>
      <c r="K276">
        <v>36702</v>
      </c>
      <c r="N276">
        <v>0</v>
      </c>
      <c r="O276">
        <v>575625</v>
      </c>
      <c r="P276">
        <v>5000</v>
      </c>
      <c r="Q276">
        <v>371</v>
      </c>
      <c r="R276" t="s">
        <v>1129</v>
      </c>
      <c r="S276" t="s">
        <v>1130</v>
      </c>
      <c r="T276" t="s">
        <v>1131</v>
      </c>
    </row>
    <row r="277" spans="1:20" x14ac:dyDescent="0.3">
      <c r="A277">
        <v>185556</v>
      </c>
      <c r="B277">
        <v>60</v>
      </c>
      <c r="C277" t="s">
        <v>1372</v>
      </c>
      <c r="D277">
        <v>2007</v>
      </c>
      <c r="E277">
        <v>12</v>
      </c>
      <c r="F277">
        <v>3</v>
      </c>
      <c r="G277">
        <v>20080602</v>
      </c>
      <c r="H277" t="s">
        <v>191</v>
      </c>
      <c r="I277" t="s">
        <v>192</v>
      </c>
      <c r="J277">
        <v>5000</v>
      </c>
      <c r="K277">
        <v>25857</v>
      </c>
      <c r="N277">
        <v>5000</v>
      </c>
      <c r="O277">
        <v>104</v>
      </c>
      <c r="R277" t="s">
        <v>1052</v>
      </c>
      <c r="S277" t="s">
        <v>1053</v>
      </c>
      <c r="T277" t="s">
        <v>1054</v>
      </c>
    </row>
    <row r="278" spans="1:20" x14ac:dyDescent="0.3">
      <c r="A278">
        <v>185557</v>
      </c>
      <c r="B278">
        <v>60</v>
      </c>
      <c r="C278" t="s">
        <v>1372</v>
      </c>
      <c r="D278">
        <v>2007</v>
      </c>
      <c r="E278">
        <v>12</v>
      </c>
      <c r="F278">
        <v>3</v>
      </c>
      <c r="G278">
        <v>20080603</v>
      </c>
      <c r="H278" t="s">
        <v>191</v>
      </c>
      <c r="I278" t="s">
        <v>192</v>
      </c>
      <c r="J278">
        <v>5000</v>
      </c>
      <c r="K278">
        <v>25630</v>
      </c>
      <c r="N278">
        <v>5000</v>
      </c>
      <c r="O278">
        <v>311</v>
      </c>
      <c r="R278" t="s">
        <v>1052</v>
      </c>
      <c r="S278" t="s">
        <v>1053</v>
      </c>
      <c r="T278" t="s">
        <v>1054</v>
      </c>
    </row>
    <row r="279" spans="1:20" x14ac:dyDescent="0.3">
      <c r="A279">
        <v>185558</v>
      </c>
      <c r="B279">
        <v>60</v>
      </c>
      <c r="C279" t="s">
        <v>1372</v>
      </c>
      <c r="D279">
        <v>2007</v>
      </c>
      <c r="E279">
        <v>12</v>
      </c>
      <c r="F279">
        <v>3</v>
      </c>
      <c r="G279">
        <v>20080603</v>
      </c>
      <c r="H279" t="s">
        <v>191</v>
      </c>
      <c r="I279" t="s">
        <v>192</v>
      </c>
      <c r="J279">
        <v>5000</v>
      </c>
      <c r="K279">
        <v>25635</v>
      </c>
      <c r="N279">
        <v>5000</v>
      </c>
      <c r="O279">
        <v>259</v>
      </c>
      <c r="R279" t="s">
        <v>1052</v>
      </c>
      <c r="S279" t="s">
        <v>1053</v>
      </c>
      <c r="T279" t="s">
        <v>1054</v>
      </c>
    </row>
    <row r="280" spans="1:20" x14ac:dyDescent="0.3">
      <c r="A280">
        <v>185612</v>
      </c>
      <c r="B280">
        <v>60</v>
      </c>
      <c r="C280" t="s">
        <v>1372</v>
      </c>
      <c r="D280">
        <v>2007</v>
      </c>
      <c r="E280">
        <v>12</v>
      </c>
      <c r="F280">
        <v>3</v>
      </c>
      <c r="G280">
        <v>20080604</v>
      </c>
      <c r="H280" t="s">
        <v>191</v>
      </c>
      <c r="I280" t="s">
        <v>192</v>
      </c>
      <c r="J280">
        <v>5000</v>
      </c>
      <c r="K280">
        <v>25727</v>
      </c>
      <c r="N280">
        <v>5000</v>
      </c>
      <c r="O280">
        <v>260</v>
      </c>
      <c r="R280" t="s">
        <v>1052</v>
      </c>
      <c r="S280" t="s">
        <v>1053</v>
      </c>
      <c r="T280" t="s">
        <v>1054</v>
      </c>
    </row>
    <row r="281" spans="1:20" x14ac:dyDescent="0.3">
      <c r="A281">
        <v>185644</v>
      </c>
      <c r="B281">
        <v>64</v>
      </c>
      <c r="C281" t="s">
        <v>1394</v>
      </c>
      <c r="D281">
        <v>2006</v>
      </c>
      <c r="E281">
        <v>12</v>
      </c>
      <c r="F281">
        <v>3</v>
      </c>
      <c r="G281">
        <v>20070529</v>
      </c>
      <c r="H281" t="s">
        <v>191</v>
      </c>
      <c r="I281" t="s">
        <v>192</v>
      </c>
      <c r="J281">
        <v>5000</v>
      </c>
      <c r="K281">
        <v>15082</v>
      </c>
      <c r="N281">
        <v>0</v>
      </c>
      <c r="O281">
        <v>259693</v>
      </c>
      <c r="R281" t="s">
        <v>1129</v>
      </c>
      <c r="S281" t="s">
        <v>1130</v>
      </c>
      <c r="T281" t="s">
        <v>1131</v>
      </c>
    </row>
    <row r="282" spans="1:20" x14ac:dyDescent="0.3">
      <c r="A282">
        <v>185649</v>
      </c>
      <c r="B282">
        <v>64</v>
      </c>
      <c r="C282" t="s">
        <v>1394</v>
      </c>
      <c r="D282">
        <v>2005</v>
      </c>
      <c r="E282">
        <v>12</v>
      </c>
      <c r="F282">
        <v>3</v>
      </c>
      <c r="G282">
        <v>20060616</v>
      </c>
      <c r="H282" t="s">
        <v>191</v>
      </c>
      <c r="I282" t="s">
        <v>192</v>
      </c>
      <c r="J282">
        <v>5000</v>
      </c>
      <c r="K282">
        <v>22309</v>
      </c>
      <c r="N282">
        <v>0</v>
      </c>
      <c r="O282">
        <v>316131</v>
      </c>
      <c r="P282">
        <v>5000</v>
      </c>
      <c r="Q282">
        <v>455</v>
      </c>
      <c r="R282" t="s">
        <v>1129</v>
      </c>
      <c r="S282" t="s">
        <v>1130</v>
      </c>
      <c r="T282" t="s">
        <v>1131</v>
      </c>
    </row>
    <row r="283" spans="1:20" x14ac:dyDescent="0.3">
      <c r="A283">
        <v>185650</v>
      </c>
      <c r="B283">
        <v>64</v>
      </c>
      <c r="C283" t="s">
        <v>1394</v>
      </c>
      <c r="D283">
        <v>2005</v>
      </c>
      <c r="E283">
        <v>12</v>
      </c>
      <c r="F283">
        <v>3</v>
      </c>
      <c r="G283">
        <v>20060616</v>
      </c>
      <c r="H283" t="s">
        <v>191</v>
      </c>
      <c r="I283" t="s">
        <v>192</v>
      </c>
      <c r="J283">
        <v>5000</v>
      </c>
      <c r="K283">
        <v>22831</v>
      </c>
      <c r="N283">
        <v>0</v>
      </c>
      <c r="O283">
        <v>244309</v>
      </c>
      <c r="P283">
        <v>5000</v>
      </c>
      <c r="Q283">
        <v>466</v>
      </c>
      <c r="R283" t="s">
        <v>1129</v>
      </c>
      <c r="S283" t="s">
        <v>1130</v>
      </c>
      <c r="T283" t="s">
        <v>1131</v>
      </c>
    </row>
    <row r="284" spans="1:20" x14ac:dyDescent="0.3">
      <c r="A284">
        <v>185651</v>
      </c>
      <c r="B284">
        <v>64</v>
      </c>
      <c r="C284" t="s">
        <v>1394</v>
      </c>
      <c r="D284">
        <v>2005</v>
      </c>
      <c r="E284">
        <v>12</v>
      </c>
      <c r="F284">
        <v>3</v>
      </c>
      <c r="G284">
        <v>20060616</v>
      </c>
      <c r="H284" t="s">
        <v>191</v>
      </c>
      <c r="I284" t="s">
        <v>192</v>
      </c>
      <c r="J284">
        <v>5000</v>
      </c>
      <c r="K284">
        <v>23136</v>
      </c>
      <c r="N284">
        <v>0</v>
      </c>
      <c r="O284">
        <v>242619</v>
      </c>
      <c r="R284" t="s">
        <v>1129</v>
      </c>
      <c r="S284" t="s">
        <v>1130</v>
      </c>
      <c r="T284" t="s">
        <v>1131</v>
      </c>
    </row>
    <row r="285" spans="1:20" x14ac:dyDescent="0.3">
      <c r="A285">
        <v>185658</v>
      </c>
      <c r="B285">
        <v>60</v>
      </c>
      <c r="C285" t="s">
        <v>1372</v>
      </c>
      <c r="D285">
        <v>2006</v>
      </c>
      <c r="E285">
        <v>12</v>
      </c>
      <c r="F285">
        <v>3</v>
      </c>
      <c r="G285">
        <v>20070523</v>
      </c>
      <c r="H285" t="s">
        <v>191</v>
      </c>
      <c r="I285" t="s">
        <v>192</v>
      </c>
      <c r="J285">
        <v>5000</v>
      </c>
      <c r="K285">
        <v>24174</v>
      </c>
      <c r="N285">
        <v>0</v>
      </c>
      <c r="O285">
        <v>134398</v>
      </c>
      <c r="P285">
        <v>5000</v>
      </c>
      <c r="Q285">
        <v>831</v>
      </c>
      <c r="R285" t="s">
        <v>1065</v>
      </c>
      <c r="S285" t="s">
        <v>1066</v>
      </c>
      <c r="T285" t="s">
        <v>1067</v>
      </c>
    </row>
    <row r="286" spans="1:20" x14ac:dyDescent="0.3">
      <c r="A286">
        <v>185705</v>
      </c>
      <c r="B286">
        <v>64</v>
      </c>
      <c r="C286" t="s">
        <v>1394</v>
      </c>
      <c r="D286">
        <v>2008</v>
      </c>
      <c r="E286">
        <v>12</v>
      </c>
      <c r="F286">
        <v>3</v>
      </c>
      <c r="G286">
        <v>20090519</v>
      </c>
      <c r="H286" t="s">
        <v>191</v>
      </c>
      <c r="I286" t="s">
        <v>192</v>
      </c>
      <c r="J286">
        <v>5000</v>
      </c>
      <c r="K286">
        <v>29340</v>
      </c>
      <c r="N286">
        <v>0</v>
      </c>
      <c r="O286">
        <v>56213</v>
      </c>
      <c r="P286">
        <v>5000</v>
      </c>
      <c r="Q286">
        <v>148</v>
      </c>
      <c r="R286" t="s">
        <v>1136</v>
      </c>
      <c r="S286" t="s">
        <v>1137</v>
      </c>
      <c r="T286" t="s">
        <v>1138</v>
      </c>
    </row>
    <row r="287" spans="1:20" x14ac:dyDescent="0.3">
      <c r="A287">
        <v>185706</v>
      </c>
      <c r="B287">
        <v>60</v>
      </c>
      <c r="C287" t="s">
        <v>1372</v>
      </c>
      <c r="D287">
        <v>2006</v>
      </c>
      <c r="E287">
        <v>12</v>
      </c>
      <c r="F287">
        <v>3</v>
      </c>
      <c r="G287">
        <v>20070523</v>
      </c>
      <c r="H287" t="s">
        <v>191</v>
      </c>
      <c r="I287" t="s">
        <v>192</v>
      </c>
      <c r="J287">
        <v>5000</v>
      </c>
      <c r="K287">
        <v>23993</v>
      </c>
      <c r="N287">
        <v>0</v>
      </c>
      <c r="O287">
        <v>133810</v>
      </c>
      <c r="P287">
        <v>5000</v>
      </c>
      <c r="Q287">
        <v>902</v>
      </c>
      <c r="R287" t="s">
        <v>1065</v>
      </c>
      <c r="S287" t="s">
        <v>1066</v>
      </c>
      <c r="T287" t="s">
        <v>1067</v>
      </c>
    </row>
    <row r="288" spans="1:20" x14ac:dyDescent="0.3">
      <c r="A288">
        <v>185707</v>
      </c>
      <c r="B288">
        <v>60</v>
      </c>
      <c r="C288" t="s">
        <v>1372</v>
      </c>
      <c r="D288">
        <v>2007</v>
      </c>
      <c r="E288">
        <v>12</v>
      </c>
      <c r="F288">
        <v>3</v>
      </c>
      <c r="G288">
        <v>20080606</v>
      </c>
      <c r="H288" t="s">
        <v>191</v>
      </c>
      <c r="I288" t="s">
        <v>192</v>
      </c>
      <c r="J288">
        <v>5000</v>
      </c>
      <c r="K288">
        <v>25945</v>
      </c>
      <c r="R288" t="s">
        <v>1052</v>
      </c>
      <c r="S288" t="s">
        <v>1053</v>
      </c>
      <c r="T288" t="s">
        <v>1054</v>
      </c>
    </row>
    <row r="289" spans="1:20" x14ac:dyDescent="0.3">
      <c r="A289">
        <v>185708</v>
      </c>
      <c r="B289">
        <v>60</v>
      </c>
      <c r="C289" t="s">
        <v>1372</v>
      </c>
      <c r="D289">
        <v>2006</v>
      </c>
      <c r="E289">
        <v>12</v>
      </c>
      <c r="F289">
        <v>3</v>
      </c>
      <c r="G289">
        <v>20070604</v>
      </c>
      <c r="H289" t="s">
        <v>191</v>
      </c>
      <c r="I289" t="s">
        <v>192</v>
      </c>
      <c r="J289">
        <v>5000</v>
      </c>
      <c r="K289">
        <v>23603</v>
      </c>
      <c r="N289">
        <v>0</v>
      </c>
      <c r="O289">
        <v>116483</v>
      </c>
      <c r="P289">
        <v>5000</v>
      </c>
      <c r="Q289">
        <v>1311</v>
      </c>
      <c r="R289" t="s">
        <v>1065</v>
      </c>
      <c r="S289" t="s">
        <v>1066</v>
      </c>
      <c r="T289" t="s">
        <v>1067</v>
      </c>
    </row>
    <row r="290" spans="1:20" x14ac:dyDescent="0.3">
      <c r="A290">
        <v>185710</v>
      </c>
      <c r="B290">
        <v>60</v>
      </c>
      <c r="C290" t="s">
        <v>1372</v>
      </c>
      <c r="D290">
        <v>2006</v>
      </c>
      <c r="E290">
        <v>12</v>
      </c>
      <c r="F290">
        <v>3</v>
      </c>
      <c r="G290">
        <v>20070604</v>
      </c>
      <c r="H290" t="s">
        <v>191</v>
      </c>
      <c r="I290" t="s">
        <v>192</v>
      </c>
      <c r="J290">
        <v>5000</v>
      </c>
      <c r="K290">
        <v>23612</v>
      </c>
      <c r="N290">
        <v>0</v>
      </c>
      <c r="O290">
        <v>116483</v>
      </c>
      <c r="P290">
        <v>5000</v>
      </c>
      <c r="Q290">
        <v>1309</v>
      </c>
      <c r="R290" t="s">
        <v>1065</v>
      </c>
      <c r="S290" t="s">
        <v>1066</v>
      </c>
      <c r="T290" t="s">
        <v>1067</v>
      </c>
    </row>
    <row r="291" spans="1:20" x14ac:dyDescent="0.3">
      <c r="A291">
        <v>185728</v>
      </c>
      <c r="B291">
        <v>62</v>
      </c>
      <c r="C291" t="s">
        <v>1365</v>
      </c>
      <c r="D291">
        <v>2005</v>
      </c>
      <c r="E291">
        <v>12</v>
      </c>
      <c r="F291">
        <v>1</v>
      </c>
      <c r="G291">
        <v>20070425</v>
      </c>
      <c r="H291" t="s">
        <v>1198</v>
      </c>
      <c r="I291" t="s">
        <v>192</v>
      </c>
      <c r="J291">
        <v>5000</v>
      </c>
      <c r="K291">
        <v>33436</v>
      </c>
      <c r="N291">
        <v>0</v>
      </c>
      <c r="O291">
        <v>285</v>
      </c>
      <c r="P291">
        <v>5000</v>
      </c>
      <c r="Q291">
        <v>222</v>
      </c>
      <c r="R291" t="s">
        <v>1200</v>
      </c>
      <c r="S291" t="s">
        <v>1201</v>
      </c>
      <c r="T291" t="s">
        <v>1202</v>
      </c>
    </row>
    <row r="292" spans="1:20" x14ac:dyDescent="0.3">
      <c r="A292">
        <v>185743</v>
      </c>
      <c r="B292">
        <v>64</v>
      </c>
      <c r="C292" t="s">
        <v>1394</v>
      </c>
      <c r="D292">
        <v>2006</v>
      </c>
      <c r="E292">
        <v>12</v>
      </c>
      <c r="F292">
        <v>3</v>
      </c>
      <c r="G292">
        <v>20070529</v>
      </c>
      <c r="H292" t="s">
        <v>191</v>
      </c>
      <c r="I292" t="s">
        <v>192</v>
      </c>
      <c r="J292">
        <v>5000</v>
      </c>
      <c r="K292">
        <v>28289</v>
      </c>
      <c r="N292">
        <v>0</v>
      </c>
      <c r="O292">
        <v>492032</v>
      </c>
      <c r="P292">
        <v>5000</v>
      </c>
      <c r="Q292">
        <v>286</v>
      </c>
      <c r="R292" t="s">
        <v>1129</v>
      </c>
      <c r="S292" t="s">
        <v>1130</v>
      </c>
      <c r="T292" t="s">
        <v>1131</v>
      </c>
    </row>
    <row r="293" spans="1:20" x14ac:dyDescent="0.3">
      <c r="A293">
        <v>185744</v>
      </c>
      <c r="B293">
        <v>64</v>
      </c>
      <c r="C293" t="s">
        <v>1394</v>
      </c>
      <c r="D293">
        <v>2006</v>
      </c>
      <c r="E293">
        <v>12</v>
      </c>
      <c r="F293">
        <v>3</v>
      </c>
      <c r="G293">
        <v>20070529</v>
      </c>
      <c r="H293" t="s">
        <v>191</v>
      </c>
      <c r="I293" t="s">
        <v>192</v>
      </c>
      <c r="J293">
        <v>5000</v>
      </c>
      <c r="K293">
        <v>28658</v>
      </c>
      <c r="N293">
        <v>0</v>
      </c>
      <c r="O293">
        <v>493459</v>
      </c>
      <c r="R293" t="s">
        <v>1129</v>
      </c>
      <c r="S293" t="s">
        <v>1130</v>
      </c>
      <c r="T293" t="s">
        <v>1131</v>
      </c>
    </row>
    <row r="294" spans="1:20" x14ac:dyDescent="0.3">
      <c r="A294">
        <v>185745</v>
      </c>
      <c r="B294">
        <v>64</v>
      </c>
      <c r="C294" t="s">
        <v>1394</v>
      </c>
      <c r="D294">
        <v>2006</v>
      </c>
      <c r="E294">
        <v>12</v>
      </c>
      <c r="F294">
        <v>3</v>
      </c>
      <c r="G294">
        <v>20070529</v>
      </c>
      <c r="H294" t="s">
        <v>191</v>
      </c>
      <c r="I294" t="s">
        <v>192</v>
      </c>
      <c r="J294">
        <v>5000</v>
      </c>
      <c r="K294">
        <v>25326</v>
      </c>
      <c r="N294">
        <v>0</v>
      </c>
      <c r="O294">
        <v>436092</v>
      </c>
      <c r="R294" t="s">
        <v>1129</v>
      </c>
      <c r="S294" t="s">
        <v>1130</v>
      </c>
      <c r="T294" t="s">
        <v>1131</v>
      </c>
    </row>
    <row r="295" spans="1:20" x14ac:dyDescent="0.3">
      <c r="A295">
        <v>185746</v>
      </c>
      <c r="B295">
        <v>64</v>
      </c>
      <c r="C295" t="s">
        <v>1394</v>
      </c>
      <c r="D295">
        <v>2006</v>
      </c>
      <c r="E295">
        <v>12</v>
      </c>
      <c r="F295">
        <v>3</v>
      </c>
      <c r="G295">
        <v>20070529</v>
      </c>
      <c r="H295" t="s">
        <v>191</v>
      </c>
      <c r="I295" t="s">
        <v>192</v>
      </c>
      <c r="J295">
        <v>5000</v>
      </c>
      <c r="K295">
        <v>28001</v>
      </c>
      <c r="N295">
        <v>0</v>
      </c>
      <c r="O295">
        <v>491998</v>
      </c>
      <c r="P295">
        <v>5000</v>
      </c>
      <c r="Q295">
        <v>571</v>
      </c>
      <c r="R295" t="s">
        <v>1129</v>
      </c>
      <c r="S295" t="s">
        <v>1130</v>
      </c>
      <c r="T295" t="s">
        <v>1131</v>
      </c>
    </row>
    <row r="296" spans="1:20" x14ac:dyDescent="0.3">
      <c r="A296">
        <v>185808</v>
      </c>
      <c r="B296">
        <v>64</v>
      </c>
      <c r="C296" t="s">
        <v>1394</v>
      </c>
      <c r="D296">
        <v>2005</v>
      </c>
      <c r="E296">
        <v>12</v>
      </c>
      <c r="F296">
        <v>2</v>
      </c>
      <c r="G296">
        <v>20060613</v>
      </c>
      <c r="H296" t="s">
        <v>191</v>
      </c>
      <c r="I296" t="s">
        <v>192</v>
      </c>
      <c r="J296">
        <v>5000</v>
      </c>
      <c r="K296">
        <v>29367</v>
      </c>
      <c r="N296">
        <v>0</v>
      </c>
      <c r="O296">
        <v>11911</v>
      </c>
      <c r="P296">
        <v>5000</v>
      </c>
      <c r="Q296">
        <v>44</v>
      </c>
      <c r="R296" t="s">
        <v>1121</v>
      </c>
      <c r="S296" t="s">
        <v>1122</v>
      </c>
      <c r="T296" t="s">
        <v>1112</v>
      </c>
    </row>
    <row r="297" spans="1:20" x14ac:dyDescent="0.3">
      <c r="A297">
        <v>185809</v>
      </c>
      <c r="B297">
        <v>64</v>
      </c>
      <c r="C297" t="s">
        <v>1394</v>
      </c>
      <c r="D297">
        <v>2005</v>
      </c>
      <c r="E297">
        <v>12</v>
      </c>
      <c r="F297">
        <v>2</v>
      </c>
      <c r="G297">
        <v>20060613</v>
      </c>
      <c r="H297" t="s">
        <v>191</v>
      </c>
      <c r="I297" t="s">
        <v>192</v>
      </c>
      <c r="J297">
        <v>5000</v>
      </c>
      <c r="K297">
        <v>28850</v>
      </c>
      <c r="N297">
        <v>0</v>
      </c>
      <c r="O297">
        <v>11722</v>
      </c>
      <c r="P297">
        <v>5000</v>
      </c>
      <c r="Q297">
        <v>93</v>
      </c>
      <c r="R297" t="s">
        <v>1121</v>
      </c>
      <c r="S297" t="s">
        <v>1122</v>
      </c>
      <c r="T297" t="s">
        <v>1112</v>
      </c>
    </row>
    <row r="298" spans="1:20" x14ac:dyDescent="0.3">
      <c r="A298">
        <v>185810</v>
      </c>
      <c r="B298">
        <v>64</v>
      </c>
      <c r="C298" t="s">
        <v>1394</v>
      </c>
      <c r="D298">
        <v>2005</v>
      </c>
      <c r="E298">
        <v>12</v>
      </c>
      <c r="F298">
        <v>3</v>
      </c>
      <c r="G298">
        <v>20060515</v>
      </c>
      <c r="H298" t="s">
        <v>191</v>
      </c>
      <c r="I298" t="s">
        <v>192</v>
      </c>
      <c r="J298">
        <v>5000</v>
      </c>
      <c r="K298">
        <v>29646</v>
      </c>
      <c r="N298">
        <v>0</v>
      </c>
      <c r="O298">
        <v>225579</v>
      </c>
      <c r="R298" t="s">
        <v>1141</v>
      </c>
      <c r="S298" t="s">
        <v>1137</v>
      </c>
      <c r="T298" t="s">
        <v>1138</v>
      </c>
    </row>
    <row r="299" spans="1:20" x14ac:dyDescent="0.3">
      <c r="A299">
        <v>185811</v>
      </c>
      <c r="B299">
        <v>64</v>
      </c>
      <c r="C299" t="s">
        <v>1394</v>
      </c>
      <c r="D299">
        <v>2005</v>
      </c>
      <c r="E299">
        <v>12</v>
      </c>
      <c r="F299">
        <v>3</v>
      </c>
      <c r="G299">
        <v>20060515</v>
      </c>
      <c r="H299" t="s">
        <v>191</v>
      </c>
      <c r="I299" t="s">
        <v>192</v>
      </c>
      <c r="J299">
        <v>5000</v>
      </c>
      <c r="K299">
        <v>29364</v>
      </c>
      <c r="N299">
        <v>0</v>
      </c>
      <c r="O299">
        <v>223434</v>
      </c>
      <c r="R299" t="s">
        <v>1141</v>
      </c>
      <c r="S299" t="s">
        <v>1137</v>
      </c>
      <c r="T299" t="s">
        <v>1138</v>
      </c>
    </row>
    <row r="300" spans="1:20" x14ac:dyDescent="0.3">
      <c r="A300">
        <v>185812</v>
      </c>
      <c r="B300">
        <v>64</v>
      </c>
      <c r="C300" t="s">
        <v>1394</v>
      </c>
      <c r="D300">
        <v>2005</v>
      </c>
      <c r="E300">
        <v>12</v>
      </c>
      <c r="F300">
        <v>3</v>
      </c>
      <c r="G300">
        <v>20060515</v>
      </c>
      <c r="H300" t="s">
        <v>191</v>
      </c>
      <c r="I300" t="s">
        <v>192</v>
      </c>
      <c r="J300">
        <v>5000</v>
      </c>
      <c r="K300">
        <v>26464</v>
      </c>
      <c r="N300">
        <v>0</v>
      </c>
      <c r="O300">
        <v>201367</v>
      </c>
      <c r="R300" t="s">
        <v>1141</v>
      </c>
      <c r="S300" t="s">
        <v>1137</v>
      </c>
      <c r="T300" t="s">
        <v>1138</v>
      </c>
    </row>
    <row r="301" spans="1:20" x14ac:dyDescent="0.3">
      <c r="A301">
        <v>185813</v>
      </c>
      <c r="B301">
        <v>64</v>
      </c>
      <c r="C301" t="s">
        <v>1394</v>
      </c>
      <c r="D301">
        <v>2006</v>
      </c>
      <c r="E301">
        <v>12</v>
      </c>
      <c r="F301">
        <v>3</v>
      </c>
      <c r="G301">
        <v>20070529</v>
      </c>
      <c r="H301" t="s">
        <v>191</v>
      </c>
      <c r="I301" t="s">
        <v>192</v>
      </c>
      <c r="J301">
        <v>5000</v>
      </c>
      <c r="K301">
        <v>25172</v>
      </c>
      <c r="N301">
        <v>0</v>
      </c>
      <c r="O301">
        <v>433441</v>
      </c>
      <c r="R301" t="s">
        <v>1129</v>
      </c>
      <c r="S301" t="s">
        <v>1130</v>
      </c>
      <c r="T301" t="s">
        <v>1131</v>
      </c>
    </row>
    <row r="302" spans="1:20" x14ac:dyDescent="0.3">
      <c r="A302">
        <v>185814</v>
      </c>
      <c r="B302">
        <v>64</v>
      </c>
      <c r="C302" t="s">
        <v>1394</v>
      </c>
      <c r="D302">
        <v>2006</v>
      </c>
      <c r="E302">
        <v>12</v>
      </c>
      <c r="F302">
        <v>3</v>
      </c>
      <c r="G302">
        <v>20070529</v>
      </c>
      <c r="H302" t="s">
        <v>191</v>
      </c>
      <c r="I302" t="s">
        <v>192</v>
      </c>
      <c r="J302">
        <v>5000</v>
      </c>
      <c r="K302">
        <v>25274</v>
      </c>
      <c r="N302">
        <v>0</v>
      </c>
      <c r="O302">
        <v>435188</v>
      </c>
      <c r="R302" t="s">
        <v>1129</v>
      </c>
      <c r="S302" t="s">
        <v>1130</v>
      </c>
      <c r="T302" t="s">
        <v>1131</v>
      </c>
    </row>
    <row r="303" spans="1:20" x14ac:dyDescent="0.3">
      <c r="A303">
        <v>185815</v>
      </c>
      <c r="B303">
        <v>64</v>
      </c>
      <c r="C303" t="s">
        <v>1394</v>
      </c>
      <c r="D303">
        <v>2006</v>
      </c>
      <c r="E303">
        <v>12</v>
      </c>
      <c r="F303">
        <v>3</v>
      </c>
      <c r="G303">
        <v>20070529</v>
      </c>
      <c r="H303" t="s">
        <v>191</v>
      </c>
      <c r="I303" t="s">
        <v>192</v>
      </c>
      <c r="J303">
        <v>5000</v>
      </c>
      <c r="K303">
        <v>23817</v>
      </c>
      <c r="N303">
        <v>0</v>
      </c>
      <c r="O303">
        <v>410103</v>
      </c>
      <c r="R303" t="s">
        <v>1129</v>
      </c>
      <c r="S303" t="s">
        <v>1130</v>
      </c>
      <c r="T303" t="s">
        <v>1131</v>
      </c>
    </row>
    <row r="304" spans="1:20" x14ac:dyDescent="0.3">
      <c r="A304">
        <v>185817</v>
      </c>
      <c r="B304">
        <v>64</v>
      </c>
      <c r="C304" t="s">
        <v>1394</v>
      </c>
      <c r="D304">
        <v>2005</v>
      </c>
      <c r="E304">
        <v>12</v>
      </c>
      <c r="F304">
        <v>3</v>
      </c>
      <c r="G304">
        <v>20060616</v>
      </c>
      <c r="H304" t="s">
        <v>191</v>
      </c>
      <c r="I304" t="s">
        <v>192</v>
      </c>
      <c r="J304">
        <v>5000</v>
      </c>
      <c r="K304">
        <v>22530</v>
      </c>
      <c r="N304">
        <v>0</v>
      </c>
      <c r="O304">
        <v>241088</v>
      </c>
      <c r="P304">
        <v>5000</v>
      </c>
      <c r="Q304">
        <v>460</v>
      </c>
      <c r="R304" t="s">
        <v>1129</v>
      </c>
      <c r="S304" t="s">
        <v>1130</v>
      </c>
      <c r="T304" t="s">
        <v>1131</v>
      </c>
    </row>
    <row r="305" spans="1:20" x14ac:dyDescent="0.3">
      <c r="A305">
        <v>185818</v>
      </c>
      <c r="B305">
        <v>64</v>
      </c>
      <c r="C305" t="s">
        <v>1394</v>
      </c>
      <c r="D305">
        <v>2005</v>
      </c>
      <c r="E305">
        <v>12</v>
      </c>
      <c r="F305">
        <v>3</v>
      </c>
      <c r="G305">
        <v>20060425</v>
      </c>
      <c r="H305" t="s">
        <v>191</v>
      </c>
      <c r="I305" t="s">
        <v>192</v>
      </c>
      <c r="J305">
        <v>5000</v>
      </c>
      <c r="K305">
        <v>29556</v>
      </c>
      <c r="N305">
        <v>0</v>
      </c>
      <c r="O305">
        <v>224505</v>
      </c>
      <c r="R305" t="s">
        <v>1141</v>
      </c>
      <c r="S305" t="s">
        <v>1137</v>
      </c>
      <c r="T305" t="s">
        <v>1138</v>
      </c>
    </row>
    <row r="306" spans="1:20" x14ac:dyDescent="0.3">
      <c r="A306">
        <v>185819</v>
      </c>
      <c r="B306">
        <v>64</v>
      </c>
      <c r="C306" t="s">
        <v>1394</v>
      </c>
      <c r="D306">
        <v>2005</v>
      </c>
      <c r="E306">
        <v>12</v>
      </c>
      <c r="F306">
        <v>3</v>
      </c>
      <c r="G306">
        <v>20060425</v>
      </c>
      <c r="H306" t="s">
        <v>191</v>
      </c>
      <c r="I306" t="s">
        <v>192</v>
      </c>
      <c r="J306">
        <v>5000</v>
      </c>
      <c r="K306">
        <v>29313</v>
      </c>
      <c r="N306">
        <v>0</v>
      </c>
      <c r="O306">
        <v>222660</v>
      </c>
      <c r="R306" t="s">
        <v>1141</v>
      </c>
      <c r="S306" t="s">
        <v>1137</v>
      </c>
      <c r="T306" t="s">
        <v>1138</v>
      </c>
    </row>
    <row r="307" spans="1:20" x14ac:dyDescent="0.3">
      <c r="A307">
        <v>185820</v>
      </c>
      <c r="B307">
        <v>64</v>
      </c>
      <c r="C307" t="s">
        <v>1394</v>
      </c>
      <c r="D307">
        <v>2005</v>
      </c>
      <c r="E307">
        <v>12</v>
      </c>
      <c r="F307">
        <v>3</v>
      </c>
      <c r="G307">
        <v>20060425</v>
      </c>
      <c r="H307" t="s">
        <v>191</v>
      </c>
      <c r="I307" t="s">
        <v>192</v>
      </c>
      <c r="J307">
        <v>5000</v>
      </c>
      <c r="K307">
        <v>26426</v>
      </c>
      <c r="N307">
        <v>0</v>
      </c>
      <c r="O307">
        <v>201740</v>
      </c>
      <c r="P307">
        <v>5000</v>
      </c>
      <c r="Q307">
        <v>133</v>
      </c>
      <c r="R307" t="s">
        <v>1141</v>
      </c>
      <c r="S307" t="s">
        <v>1137</v>
      </c>
      <c r="T307" t="s">
        <v>1138</v>
      </c>
    </row>
    <row r="308" spans="1:20" x14ac:dyDescent="0.3">
      <c r="A308">
        <v>185821</v>
      </c>
      <c r="B308">
        <v>58</v>
      </c>
      <c r="C308" t="s">
        <v>1513</v>
      </c>
      <c r="D308">
        <v>2006</v>
      </c>
      <c r="E308">
        <v>12</v>
      </c>
      <c r="F308">
        <v>3</v>
      </c>
      <c r="G308">
        <v>20070602</v>
      </c>
      <c r="H308" t="s">
        <v>191</v>
      </c>
      <c r="I308" t="s">
        <v>192</v>
      </c>
      <c r="J308">
        <v>5000</v>
      </c>
      <c r="K308">
        <v>25174</v>
      </c>
      <c r="N308">
        <v>0</v>
      </c>
      <c r="O308">
        <v>738544</v>
      </c>
      <c r="R308" t="s">
        <v>1084</v>
      </c>
      <c r="S308" t="s">
        <v>1085</v>
      </c>
      <c r="T308" t="s">
        <v>1086</v>
      </c>
    </row>
    <row r="309" spans="1:20" x14ac:dyDescent="0.3">
      <c r="A309">
        <v>185822</v>
      </c>
      <c r="B309">
        <v>58</v>
      </c>
      <c r="C309" t="s">
        <v>1513</v>
      </c>
      <c r="D309">
        <v>2006</v>
      </c>
      <c r="E309">
        <v>12</v>
      </c>
      <c r="F309">
        <v>3</v>
      </c>
      <c r="G309">
        <v>20070602</v>
      </c>
      <c r="H309" t="s">
        <v>191</v>
      </c>
      <c r="I309" t="s">
        <v>192</v>
      </c>
      <c r="J309">
        <v>5000</v>
      </c>
      <c r="K309">
        <v>25159</v>
      </c>
      <c r="N309">
        <v>0</v>
      </c>
      <c r="O309">
        <v>738104</v>
      </c>
      <c r="R309" t="s">
        <v>1084</v>
      </c>
      <c r="S309" t="s">
        <v>1085</v>
      </c>
      <c r="T309" t="s">
        <v>1086</v>
      </c>
    </row>
    <row r="310" spans="1:20" x14ac:dyDescent="0.3">
      <c r="A310">
        <v>185823</v>
      </c>
      <c r="B310">
        <v>58</v>
      </c>
      <c r="C310" t="s">
        <v>1513</v>
      </c>
      <c r="D310">
        <v>2006</v>
      </c>
      <c r="E310">
        <v>12</v>
      </c>
      <c r="F310">
        <v>3</v>
      </c>
      <c r="G310">
        <v>20070602</v>
      </c>
      <c r="H310" t="s">
        <v>191</v>
      </c>
      <c r="I310" t="s">
        <v>192</v>
      </c>
      <c r="J310">
        <v>5000</v>
      </c>
      <c r="K310">
        <v>25200</v>
      </c>
      <c r="N310">
        <v>0</v>
      </c>
      <c r="O310">
        <v>739307</v>
      </c>
      <c r="R310" t="s">
        <v>1084</v>
      </c>
      <c r="S310" t="s">
        <v>1085</v>
      </c>
      <c r="T310" t="s">
        <v>1086</v>
      </c>
    </row>
    <row r="311" spans="1:20" x14ac:dyDescent="0.3">
      <c r="A311">
        <v>185824</v>
      </c>
      <c r="B311">
        <v>58</v>
      </c>
      <c r="C311" t="s">
        <v>1513</v>
      </c>
      <c r="D311">
        <v>2006</v>
      </c>
      <c r="E311">
        <v>12</v>
      </c>
      <c r="F311">
        <v>3</v>
      </c>
      <c r="G311">
        <v>20070602</v>
      </c>
      <c r="H311" t="s">
        <v>191</v>
      </c>
      <c r="I311" t="s">
        <v>192</v>
      </c>
      <c r="J311">
        <v>5000</v>
      </c>
      <c r="K311">
        <v>25161</v>
      </c>
      <c r="N311">
        <v>0</v>
      </c>
      <c r="O311">
        <v>656649</v>
      </c>
      <c r="R311" t="s">
        <v>1084</v>
      </c>
      <c r="S311" t="s">
        <v>1085</v>
      </c>
      <c r="T311" t="s">
        <v>1086</v>
      </c>
    </row>
    <row r="312" spans="1:20" x14ac:dyDescent="0.3">
      <c r="A312">
        <v>185825</v>
      </c>
      <c r="B312">
        <v>58</v>
      </c>
      <c r="C312" t="s">
        <v>1513</v>
      </c>
      <c r="D312">
        <v>2006</v>
      </c>
      <c r="E312">
        <v>12</v>
      </c>
      <c r="F312">
        <v>3</v>
      </c>
      <c r="G312">
        <v>20070602</v>
      </c>
      <c r="H312" t="s">
        <v>191</v>
      </c>
      <c r="I312" t="s">
        <v>192</v>
      </c>
      <c r="J312">
        <v>5000</v>
      </c>
      <c r="K312">
        <v>25156</v>
      </c>
      <c r="N312">
        <v>0</v>
      </c>
      <c r="O312">
        <v>658788</v>
      </c>
      <c r="R312" t="s">
        <v>1084</v>
      </c>
      <c r="S312" t="s">
        <v>1085</v>
      </c>
      <c r="T312" t="s">
        <v>1086</v>
      </c>
    </row>
    <row r="313" spans="1:20" x14ac:dyDescent="0.3">
      <c r="A313">
        <v>185826</v>
      </c>
      <c r="B313">
        <v>58</v>
      </c>
      <c r="C313" t="s">
        <v>1513</v>
      </c>
      <c r="D313">
        <v>2006</v>
      </c>
      <c r="E313">
        <v>12</v>
      </c>
      <c r="F313">
        <v>3</v>
      </c>
      <c r="G313">
        <v>20070602</v>
      </c>
      <c r="H313" t="s">
        <v>191</v>
      </c>
      <c r="I313" t="s">
        <v>192</v>
      </c>
      <c r="J313">
        <v>5000</v>
      </c>
      <c r="K313">
        <v>25233</v>
      </c>
      <c r="N313">
        <v>0</v>
      </c>
      <c r="O313">
        <v>679367</v>
      </c>
      <c r="R313" t="s">
        <v>1084</v>
      </c>
      <c r="S313" t="s">
        <v>1085</v>
      </c>
      <c r="T313" t="s">
        <v>1086</v>
      </c>
    </row>
    <row r="314" spans="1:20" x14ac:dyDescent="0.3">
      <c r="A314">
        <v>185827</v>
      </c>
      <c r="B314">
        <v>58</v>
      </c>
      <c r="C314" t="s">
        <v>1513</v>
      </c>
      <c r="D314">
        <v>2006</v>
      </c>
      <c r="E314">
        <v>12</v>
      </c>
      <c r="F314">
        <v>3</v>
      </c>
      <c r="G314">
        <v>20070602</v>
      </c>
      <c r="H314" t="s">
        <v>191</v>
      </c>
      <c r="I314" t="s">
        <v>192</v>
      </c>
      <c r="J314">
        <v>5000</v>
      </c>
      <c r="K314">
        <v>25200</v>
      </c>
      <c r="N314">
        <v>0</v>
      </c>
      <c r="O314">
        <v>675989</v>
      </c>
      <c r="R314" t="s">
        <v>1084</v>
      </c>
      <c r="S314" t="s">
        <v>1085</v>
      </c>
      <c r="T314" t="s">
        <v>1086</v>
      </c>
    </row>
    <row r="315" spans="1:20" x14ac:dyDescent="0.3">
      <c r="A315">
        <v>185828</v>
      </c>
      <c r="B315">
        <v>58</v>
      </c>
      <c r="C315" t="s">
        <v>1513</v>
      </c>
      <c r="D315">
        <v>2006</v>
      </c>
      <c r="E315">
        <v>12</v>
      </c>
      <c r="F315">
        <v>3</v>
      </c>
      <c r="G315">
        <v>20070602</v>
      </c>
      <c r="H315" t="s">
        <v>191</v>
      </c>
      <c r="I315" t="s">
        <v>192</v>
      </c>
      <c r="J315">
        <v>5000</v>
      </c>
      <c r="K315">
        <v>25241</v>
      </c>
      <c r="N315">
        <v>0</v>
      </c>
      <c r="O315">
        <v>1161720</v>
      </c>
      <c r="R315" t="s">
        <v>1084</v>
      </c>
      <c r="S315" t="s">
        <v>1085</v>
      </c>
      <c r="T315" t="s">
        <v>1086</v>
      </c>
    </row>
    <row r="316" spans="1:20" x14ac:dyDescent="0.3">
      <c r="A316">
        <v>185832</v>
      </c>
      <c r="B316">
        <v>64</v>
      </c>
      <c r="C316" t="s">
        <v>1394</v>
      </c>
      <c r="D316">
        <v>2006</v>
      </c>
      <c r="E316">
        <v>12</v>
      </c>
      <c r="F316">
        <v>3</v>
      </c>
      <c r="G316">
        <v>20070523</v>
      </c>
      <c r="H316" t="s">
        <v>191</v>
      </c>
      <c r="I316" t="s">
        <v>192</v>
      </c>
      <c r="J316">
        <v>5000</v>
      </c>
      <c r="K316">
        <v>25040</v>
      </c>
      <c r="N316">
        <v>0</v>
      </c>
      <c r="O316">
        <v>46295</v>
      </c>
      <c r="R316" t="s">
        <v>1141</v>
      </c>
      <c r="S316" t="s">
        <v>1137</v>
      </c>
      <c r="T316" t="s">
        <v>1138</v>
      </c>
    </row>
    <row r="317" spans="1:20" x14ac:dyDescent="0.3">
      <c r="A317">
        <v>185833</v>
      </c>
      <c r="B317">
        <v>64</v>
      </c>
      <c r="C317" t="s">
        <v>1394</v>
      </c>
      <c r="D317">
        <v>2006</v>
      </c>
      <c r="E317">
        <v>12</v>
      </c>
      <c r="F317">
        <v>3</v>
      </c>
      <c r="G317">
        <v>20070523</v>
      </c>
      <c r="H317" t="s">
        <v>191</v>
      </c>
      <c r="I317" t="s">
        <v>192</v>
      </c>
      <c r="J317">
        <v>5000</v>
      </c>
      <c r="K317">
        <v>24989</v>
      </c>
      <c r="N317">
        <v>0</v>
      </c>
      <c r="O317">
        <v>46201</v>
      </c>
      <c r="R317" t="s">
        <v>1141</v>
      </c>
      <c r="S317" t="s">
        <v>1137</v>
      </c>
      <c r="T317" t="s">
        <v>1138</v>
      </c>
    </row>
    <row r="318" spans="1:20" x14ac:dyDescent="0.3">
      <c r="A318">
        <v>185834</v>
      </c>
      <c r="B318">
        <v>64</v>
      </c>
      <c r="C318" t="s">
        <v>1394</v>
      </c>
      <c r="D318">
        <v>2006</v>
      </c>
      <c r="E318">
        <v>12</v>
      </c>
      <c r="F318">
        <v>3</v>
      </c>
      <c r="G318">
        <v>20070523</v>
      </c>
      <c r="H318" t="s">
        <v>191</v>
      </c>
      <c r="I318" t="s">
        <v>192</v>
      </c>
      <c r="J318">
        <v>5000</v>
      </c>
      <c r="K318">
        <v>24923</v>
      </c>
      <c r="N318">
        <v>0</v>
      </c>
      <c r="O318">
        <v>46079</v>
      </c>
      <c r="R318" t="s">
        <v>1141</v>
      </c>
      <c r="S318" t="s">
        <v>1137</v>
      </c>
      <c r="T318" t="s">
        <v>1138</v>
      </c>
    </row>
    <row r="319" spans="1:20" x14ac:dyDescent="0.3">
      <c r="A319">
        <v>185910</v>
      </c>
      <c r="B319">
        <v>64</v>
      </c>
      <c r="C319" t="s">
        <v>1394</v>
      </c>
      <c r="D319">
        <v>2006</v>
      </c>
      <c r="E319">
        <v>12</v>
      </c>
      <c r="F319">
        <v>2</v>
      </c>
      <c r="G319">
        <v>20070610</v>
      </c>
      <c r="H319" t="s">
        <v>191</v>
      </c>
      <c r="I319" t="s">
        <v>192</v>
      </c>
      <c r="J319">
        <v>5000</v>
      </c>
      <c r="K319">
        <v>22293</v>
      </c>
      <c r="N319">
        <v>0</v>
      </c>
      <c r="O319">
        <v>28301</v>
      </c>
      <c r="P319">
        <v>5000</v>
      </c>
      <c r="Q319">
        <v>90</v>
      </c>
      <c r="R319" t="s">
        <v>1110</v>
      </c>
      <c r="S319" t="s">
        <v>1111</v>
      </c>
      <c r="T319" t="s">
        <v>1112</v>
      </c>
    </row>
    <row r="320" spans="1:20" x14ac:dyDescent="0.3">
      <c r="A320">
        <v>185911</v>
      </c>
      <c r="B320">
        <v>64</v>
      </c>
      <c r="C320" t="s">
        <v>1394</v>
      </c>
      <c r="D320">
        <v>2006</v>
      </c>
      <c r="E320">
        <v>12</v>
      </c>
      <c r="F320">
        <v>2</v>
      </c>
      <c r="G320">
        <v>20070610</v>
      </c>
      <c r="H320" t="s">
        <v>191</v>
      </c>
      <c r="I320" t="s">
        <v>192</v>
      </c>
      <c r="J320">
        <v>5000</v>
      </c>
      <c r="K320">
        <v>22399</v>
      </c>
      <c r="N320">
        <v>0</v>
      </c>
      <c r="O320">
        <v>28435</v>
      </c>
      <c r="P320">
        <v>5000</v>
      </c>
      <c r="Q320">
        <v>90</v>
      </c>
      <c r="R320" t="s">
        <v>1110</v>
      </c>
      <c r="S320" t="s">
        <v>1111</v>
      </c>
      <c r="T320" t="s">
        <v>1112</v>
      </c>
    </row>
    <row r="321" spans="1:20" x14ac:dyDescent="0.3">
      <c r="A321">
        <v>185912</v>
      </c>
      <c r="B321">
        <v>64</v>
      </c>
      <c r="C321" t="s">
        <v>1394</v>
      </c>
      <c r="D321">
        <v>2006</v>
      </c>
      <c r="E321">
        <v>12</v>
      </c>
      <c r="F321">
        <v>2</v>
      </c>
      <c r="G321">
        <v>20070610</v>
      </c>
      <c r="H321" t="s">
        <v>191</v>
      </c>
      <c r="I321" t="s">
        <v>192</v>
      </c>
      <c r="J321">
        <v>5000</v>
      </c>
      <c r="K321">
        <v>22329</v>
      </c>
      <c r="N321">
        <v>0</v>
      </c>
      <c r="O321">
        <v>28347</v>
      </c>
      <c r="P321">
        <v>5000</v>
      </c>
      <c r="Q321">
        <v>90</v>
      </c>
      <c r="R321" t="s">
        <v>1110</v>
      </c>
      <c r="S321" t="s">
        <v>1111</v>
      </c>
      <c r="T321" t="s">
        <v>1112</v>
      </c>
    </row>
    <row r="322" spans="1:20" x14ac:dyDescent="0.3">
      <c r="A322">
        <v>185913</v>
      </c>
      <c r="B322">
        <v>64</v>
      </c>
      <c r="C322" t="s">
        <v>1394</v>
      </c>
      <c r="D322">
        <v>2006</v>
      </c>
      <c r="E322">
        <v>12</v>
      </c>
      <c r="F322">
        <v>2</v>
      </c>
      <c r="G322">
        <v>20070610</v>
      </c>
      <c r="H322" t="s">
        <v>191</v>
      </c>
      <c r="I322" t="s">
        <v>192</v>
      </c>
      <c r="J322">
        <v>5000</v>
      </c>
      <c r="K322">
        <v>22376</v>
      </c>
      <c r="N322">
        <v>0</v>
      </c>
      <c r="O322">
        <v>28406</v>
      </c>
      <c r="P322">
        <v>5000</v>
      </c>
      <c r="Q322">
        <v>90</v>
      </c>
      <c r="R322" t="s">
        <v>1110</v>
      </c>
      <c r="S322" t="s">
        <v>1111</v>
      </c>
      <c r="T322" t="s">
        <v>1112</v>
      </c>
    </row>
    <row r="323" spans="1:20" x14ac:dyDescent="0.3">
      <c r="A323">
        <v>185914</v>
      </c>
      <c r="B323">
        <v>64</v>
      </c>
      <c r="C323" t="s">
        <v>1394</v>
      </c>
      <c r="D323">
        <v>2006</v>
      </c>
      <c r="E323">
        <v>12</v>
      </c>
      <c r="F323">
        <v>2</v>
      </c>
      <c r="G323">
        <v>20070603</v>
      </c>
      <c r="H323" t="s">
        <v>191</v>
      </c>
      <c r="I323" t="s">
        <v>192</v>
      </c>
      <c r="J323">
        <v>5000</v>
      </c>
      <c r="K323">
        <v>22444</v>
      </c>
      <c r="N323">
        <v>0</v>
      </c>
      <c r="O323">
        <v>165754</v>
      </c>
      <c r="P323">
        <v>5000</v>
      </c>
      <c r="Q323">
        <v>90</v>
      </c>
      <c r="R323" t="s">
        <v>1121</v>
      </c>
      <c r="S323" t="s">
        <v>1122</v>
      </c>
      <c r="T323" t="s">
        <v>1112</v>
      </c>
    </row>
    <row r="324" spans="1:20" x14ac:dyDescent="0.3">
      <c r="A324">
        <v>185915</v>
      </c>
      <c r="B324">
        <v>64</v>
      </c>
      <c r="C324" t="s">
        <v>1394</v>
      </c>
      <c r="D324">
        <v>2006</v>
      </c>
      <c r="E324">
        <v>12</v>
      </c>
      <c r="F324">
        <v>2</v>
      </c>
      <c r="G324">
        <v>20070603</v>
      </c>
      <c r="H324" t="s">
        <v>191</v>
      </c>
      <c r="I324" t="s">
        <v>192</v>
      </c>
      <c r="J324">
        <v>5000</v>
      </c>
      <c r="K324">
        <v>22366</v>
      </c>
      <c r="N324">
        <v>0</v>
      </c>
      <c r="O324">
        <v>165180</v>
      </c>
      <c r="P324">
        <v>5000</v>
      </c>
      <c r="Q324">
        <v>90</v>
      </c>
      <c r="R324" t="s">
        <v>1121</v>
      </c>
      <c r="S324" t="s">
        <v>1122</v>
      </c>
      <c r="T324" t="s">
        <v>1112</v>
      </c>
    </row>
    <row r="325" spans="1:20" x14ac:dyDescent="0.3">
      <c r="A325">
        <v>185916</v>
      </c>
      <c r="B325">
        <v>64</v>
      </c>
      <c r="C325" t="s">
        <v>1394</v>
      </c>
      <c r="D325">
        <v>2006</v>
      </c>
      <c r="E325">
        <v>12</v>
      </c>
      <c r="F325">
        <v>2</v>
      </c>
      <c r="G325">
        <v>20070603</v>
      </c>
      <c r="H325" t="s">
        <v>191</v>
      </c>
      <c r="I325" t="s">
        <v>192</v>
      </c>
      <c r="J325">
        <v>5000</v>
      </c>
      <c r="K325">
        <v>22440</v>
      </c>
      <c r="N325">
        <v>0</v>
      </c>
      <c r="O325">
        <v>165724</v>
      </c>
      <c r="P325">
        <v>5000</v>
      </c>
      <c r="Q325">
        <v>90</v>
      </c>
      <c r="R325" t="s">
        <v>1121</v>
      </c>
      <c r="S325" t="s">
        <v>1122</v>
      </c>
      <c r="T325" t="s">
        <v>1112</v>
      </c>
    </row>
    <row r="326" spans="1:20" x14ac:dyDescent="0.3">
      <c r="A326">
        <v>185917</v>
      </c>
      <c r="B326">
        <v>64</v>
      </c>
      <c r="C326" t="s">
        <v>1394</v>
      </c>
      <c r="D326">
        <v>2006</v>
      </c>
      <c r="E326">
        <v>12</v>
      </c>
      <c r="F326">
        <v>2</v>
      </c>
      <c r="G326">
        <v>20070603</v>
      </c>
      <c r="H326" t="s">
        <v>191</v>
      </c>
      <c r="I326" t="s">
        <v>192</v>
      </c>
      <c r="J326">
        <v>5000</v>
      </c>
      <c r="K326">
        <v>22580</v>
      </c>
      <c r="N326">
        <v>0</v>
      </c>
      <c r="O326">
        <v>166761</v>
      </c>
      <c r="P326">
        <v>5000</v>
      </c>
      <c r="Q326">
        <v>91</v>
      </c>
      <c r="R326" t="s">
        <v>1121</v>
      </c>
      <c r="S326" t="s">
        <v>1122</v>
      </c>
      <c r="T326" t="s">
        <v>1112</v>
      </c>
    </row>
    <row r="327" spans="1:20" x14ac:dyDescent="0.3">
      <c r="A327">
        <v>185926</v>
      </c>
      <c r="B327">
        <v>62</v>
      </c>
      <c r="C327" t="s">
        <v>1365</v>
      </c>
      <c r="D327">
        <v>2006</v>
      </c>
      <c r="E327">
        <v>12</v>
      </c>
      <c r="F327">
        <v>1</v>
      </c>
      <c r="G327">
        <v>20080425</v>
      </c>
      <c r="H327" t="s">
        <v>1198</v>
      </c>
      <c r="I327" t="s">
        <v>192</v>
      </c>
      <c r="J327">
        <v>5000</v>
      </c>
      <c r="K327">
        <v>44970</v>
      </c>
      <c r="N327">
        <v>0</v>
      </c>
      <c r="O327">
        <v>2230</v>
      </c>
      <c r="P327">
        <v>5000</v>
      </c>
      <c r="Q327">
        <v>455</v>
      </c>
      <c r="R327" t="s">
        <v>1200</v>
      </c>
      <c r="S327" t="s">
        <v>1201</v>
      </c>
      <c r="T327" t="s">
        <v>1202</v>
      </c>
    </row>
    <row r="328" spans="1:20" x14ac:dyDescent="0.3">
      <c r="A328">
        <v>185935</v>
      </c>
      <c r="B328">
        <v>62</v>
      </c>
      <c r="C328" t="s">
        <v>1365</v>
      </c>
      <c r="D328">
        <v>2006</v>
      </c>
      <c r="E328">
        <v>12</v>
      </c>
      <c r="F328">
        <v>1</v>
      </c>
      <c r="G328">
        <v>20080425</v>
      </c>
      <c r="H328" t="s">
        <v>1198</v>
      </c>
      <c r="I328" t="s">
        <v>192</v>
      </c>
      <c r="J328">
        <v>5000</v>
      </c>
      <c r="K328">
        <v>56661</v>
      </c>
      <c r="N328">
        <v>0</v>
      </c>
      <c r="O328">
        <v>2230</v>
      </c>
      <c r="R328" t="s">
        <v>1200</v>
      </c>
      <c r="S328" t="s">
        <v>1201</v>
      </c>
      <c r="T328" t="s">
        <v>1202</v>
      </c>
    </row>
    <row r="329" spans="1:20" x14ac:dyDescent="0.3">
      <c r="A329">
        <v>185936</v>
      </c>
      <c r="B329">
        <v>62</v>
      </c>
      <c r="C329" t="s">
        <v>1365</v>
      </c>
      <c r="D329">
        <v>2006</v>
      </c>
      <c r="E329">
        <v>12</v>
      </c>
      <c r="F329">
        <v>1</v>
      </c>
      <c r="G329">
        <v>20080425</v>
      </c>
      <c r="H329" t="s">
        <v>1198</v>
      </c>
      <c r="I329" t="s">
        <v>192</v>
      </c>
      <c r="J329">
        <v>5000</v>
      </c>
      <c r="K329">
        <v>44845</v>
      </c>
      <c r="N329">
        <v>0</v>
      </c>
      <c r="O329">
        <v>2230</v>
      </c>
      <c r="P329">
        <v>5000</v>
      </c>
      <c r="Q329">
        <v>1245</v>
      </c>
      <c r="R329" t="s">
        <v>1200</v>
      </c>
      <c r="S329" t="s">
        <v>1201</v>
      </c>
      <c r="T329" t="s">
        <v>1202</v>
      </c>
    </row>
    <row r="330" spans="1:20" x14ac:dyDescent="0.3">
      <c r="A330">
        <v>185948</v>
      </c>
      <c r="B330">
        <v>58</v>
      </c>
      <c r="C330" t="s">
        <v>1513</v>
      </c>
      <c r="D330">
        <v>2005</v>
      </c>
      <c r="E330">
        <v>12</v>
      </c>
      <c r="F330">
        <v>3</v>
      </c>
      <c r="G330">
        <v>20060529</v>
      </c>
      <c r="H330" t="s">
        <v>191</v>
      </c>
      <c r="I330" t="s">
        <v>192</v>
      </c>
      <c r="J330">
        <v>5000</v>
      </c>
      <c r="K330">
        <v>25323</v>
      </c>
      <c r="N330">
        <v>0</v>
      </c>
      <c r="O330">
        <v>979109</v>
      </c>
      <c r="R330" t="s">
        <v>1084</v>
      </c>
      <c r="S330" t="s">
        <v>1085</v>
      </c>
      <c r="T330" t="s">
        <v>1086</v>
      </c>
    </row>
    <row r="331" spans="1:20" x14ac:dyDescent="0.3">
      <c r="A331">
        <v>185949</v>
      </c>
      <c r="B331">
        <v>58</v>
      </c>
      <c r="C331" t="s">
        <v>1513</v>
      </c>
      <c r="D331">
        <v>2005</v>
      </c>
      <c r="E331">
        <v>12</v>
      </c>
      <c r="F331">
        <v>3</v>
      </c>
      <c r="G331">
        <v>20060529</v>
      </c>
      <c r="H331" t="s">
        <v>191</v>
      </c>
      <c r="I331" t="s">
        <v>192</v>
      </c>
      <c r="J331">
        <v>5000</v>
      </c>
      <c r="K331">
        <v>24991</v>
      </c>
      <c r="N331">
        <v>5000</v>
      </c>
      <c r="O331">
        <v>126</v>
      </c>
      <c r="R331" t="s">
        <v>1084</v>
      </c>
      <c r="S331" t="s">
        <v>1085</v>
      </c>
      <c r="T331" t="s">
        <v>1086</v>
      </c>
    </row>
    <row r="332" spans="1:20" x14ac:dyDescent="0.3">
      <c r="A332">
        <v>185950</v>
      </c>
      <c r="B332">
        <v>58</v>
      </c>
      <c r="C332" t="s">
        <v>1513</v>
      </c>
      <c r="D332">
        <v>2005</v>
      </c>
      <c r="E332">
        <v>12</v>
      </c>
      <c r="F332">
        <v>3</v>
      </c>
      <c r="G332">
        <v>20060529</v>
      </c>
      <c r="H332" t="s">
        <v>191</v>
      </c>
      <c r="I332" t="s">
        <v>192</v>
      </c>
      <c r="J332">
        <v>5000</v>
      </c>
      <c r="K332">
        <v>25228</v>
      </c>
      <c r="N332">
        <v>0</v>
      </c>
      <c r="O332">
        <v>1164137</v>
      </c>
      <c r="R332" t="s">
        <v>1084</v>
      </c>
      <c r="S332" t="s">
        <v>1085</v>
      </c>
      <c r="T332" t="s">
        <v>1086</v>
      </c>
    </row>
    <row r="333" spans="1:20" x14ac:dyDescent="0.3">
      <c r="A333">
        <v>185951</v>
      </c>
      <c r="B333">
        <v>58</v>
      </c>
      <c r="C333" t="s">
        <v>1513</v>
      </c>
      <c r="D333">
        <v>2005</v>
      </c>
      <c r="E333">
        <v>12</v>
      </c>
      <c r="F333">
        <v>3</v>
      </c>
      <c r="G333">
        <v>20060529</v>
      </c>
      <c r="H333" t="s">
        <v>191</v>
      </c>
      <c r="I333" t="s">
        <v>192</v>
      </c>
      <c r="J333">
        <v>5000</v>
      </c>
      <c r="K333">
        <v>25192</v>
      </c>
      <c r="R333" t="s">
        <v>1084</v>
      </c>
      <c r="S333" t="s">
        <v>1085</v>
      </c>
      <c r="T333" t="s">
        <v>1086</v>
      </c>
    </row>
    <row r="334" spans="1:20" x14ac:dyDescent="0.3">
      <c r="A334">
        <v>185956</v>
      </c>
      <c r="B334">
        <v>64</v>
      </c>
      <c r="C334" t="s">
        <v>1394</v>
      </c>
      <c r="D334">
        <v>2008</v>
      </c>
      <c r="E334">
        <v>12</v>
      </c>
      <c r="F334">
        <v>3</v>
      </c>
      <c r="G334">
        <v>20090522</v>
      </c>
      <c r="H334" t="s">
        <v>191</v>
      </c>
      <c r="I334" t="s">
        <v>192</v>
      </c>
      <c r="J334">
        <v>5000</v>
      </c>
      <c r="K334">
        <v>25555</v>
      </c>
      <c r="N334">
        <v>0</v>
      </c>
      <c r="O334">
        <v>406970</v>
      </c>
      <c r="P334">
        <v>5000</v>
      </c>
      <c r="Q334">
        <v>655</v>
      </c>
      <c r="R334" t="s">
        <v>1129</v>
      </c>
      <c r="S334" t="s">
        <v>1130</v>
      </c>
      <c r="T334" t="s">
        <v>1131</v>
      </c>
    </row>
    <row r="335" spans="1:20" x14ac:dyDescent="0.3">
      <c r="A335">
        <v>185957</v>
      </c>
      <c r="B335">
        <v>64</v>
      </c>
      <c r="C335" t="s">
        <v>1394</v>
      </c>
      <c r="D335">
        <v>2008</v>
      </c>
      <c r="E335">
        <v>12</v>
      </c>
      <c r="F335">
        <v>3</v>
      </c>
      <c r="G335">
        <v>20090522</v>
      </c>
      <c r="H335" t="s">
        <v>191</v>
      </c>
      <c r="I335" t="s">
        <v>192</v>
      </c>
      <c r="J335">
        <v>5000</v>
      </c>
      <c r="K335">
        <v>26766</v>
      </c>
      <c r="N335">
        <v>0</v>
      </c>
      <c r="O335">
        <v>421212</v>
      </c>
      <c r="P335">
        <v>5000</v>
      </c>
      <c r="Q335">
        <v>362</v>
      </c>
      <c r="R335" t="s">
        <v>1129</v>
      </c>
      <c r="S335" t="s">
        <v>1130</v>
      </c>
      <c r="T335" t="s">
        <v>1131</v>
      </c>
    </row>
    <row r="336" spans="1:20" x14ac:dyDescent="0.3">
      <c r="A336">
        <v>185958</v>
      </c>
      <c r="B336">
        <v>64</v>
      </c>
      <c r="C336" t="s">
        <v>1394</v>
      </c>
      <c r="D336">
        <v>2008</v>
      </c>
      <c r="E336">
        <v>12</v>
      </c>
      <c r="F336">
        <v>3</v>
      </c>
      <c r="G336">
        <v>20090522</v>
      </c>
      <c r="H336" t="s">
        <v>191</v>
      </c>
      <c r="I336" t="s">
        <v>192</v>
      </c>
      <c r="J336">
        <v>5000</v>
      </c>
      <c r="K336">
        <v>26071</v>
      </c>
      <c r="N336">
        <v>0</v>
      </c>
      <c r="O336">
        <v>406150</v>
      </c>
      <c r="P336">
        <v>5000</v>
      </c>
      <c r="Q336">
        <v>87</v>
      </c>
      <c r="R336" t="s">
        <v>1129</v>
      </c>
      <c r="S336" t="s">
        <v>1130</v>
      </c>
      <c r="T336" t="s">
        <v>1131</v>
      </c>
    </row>
    <row r="337" spans="1:20" x14ac:dyDescent="0.3">
      <c r="A337">
        <v>185959</v>
      </c>
      <c r="B337">
        <v>64</v>
      </c>
      <c r="C337" t="s">
        <v>1394</v>
      </c>
      <c r="D337">
        <v>2008</v>
      </c>
      <c r="E337">
        <v>12</v>
      </c>
      <c r="F337">
        <v>3</v>
      </c>
      <c r="G337">
        <v>20090522</v>
      </c>
      <c r="H337" t="s">
        <v>191</v>
      </c>
      <c r="I337" t="s">
        <v>192</v>
      </c>
      <c r="J337">
        <v>5000</v>
      </c>
      <c r="K337">
        <v>26482</v>
      </c>
      <c r="N337">
        <v>0</v>
      </c>
      <c r="O337">
        <v>411184</v>
      </c>
      <c r="R337" t="s">
        <v>1129</v>
      </c>
      <c r="S337" t="s">
        <v>1130</v>
      </c>
      <c r="T337" t="s">
        <v>1131</v>
      </c>
    </row>
    <row r="338" spans="1:20" x14ac:dyDescent="0.3">
      <c r="A338">
        <v>185960</v>
      </c>
      <c r="B338">
        <v>58</v>
      </c>
      <c r="C338" t="s">
        <v>1513</v>
      </c>
      <c r="D338">
        <v>2008</v>
      </c>
      <c r="E338">
        <v>12</v>
      </c>
      <c r="F338">
        <v>3</v>
      </c>
      <c r="G338">
        <v>20090601</v>
      </c>
      <c r="H338" t="s">
        <v>191</v>
      </c>
      <c r="I338" t="s">
        <v>192</v>
      </c>
      <c r="J338">
        <v>5000</v>
      </c>
      <c r="K338">
        <v>29990</v>
      </c>
      <c r="N338">
        <v>0</v>
      </c>
      <c r="O338">
        <v>310315</v>
      </c>
      <c r="P338">
        <v>5000</v>
      </c>
      <c r="Q338">
        <v>38</v>
      </c>
      <c r="R338" t="s">
        <v>1084</v>
      </c>
      <c r="S338" t="s">
        <v>1085</v>
      </c>
      <c r="T338" t="s">
        <v>1086</v>
      </c>
    </row>
    <row r="339" spans="1:20" x14ac:dyDescent="0.3">
      <c r="A339">
        <v>185961</v>
      </c>
      <c r="B339">
        <v>58</v>
      </c>
      <c r="C339" t="s">
        <v>1513</v>
      </c>
      <c r="D339">
        <v>2008</v>
      </c>
      <c r="E339">
        <v>12</v>
      </c>
      <c r="F339">
        <v>3</v>
      </c>
      <c r="G339">
        <v>20090601</v>
      </c>
      <c r="H339" t="s">
        <v>191</v>
      </c>
      <c r="I339" t="s">
        <v>192</v>
      </c>
      <c r="J339">
        <v>5000</v>
      </c>
      <c r="K339">
        <v>30058</v>
      </c>
      <c r="N339">
        <v>0</v>
      </c>
      <c r="O339">
        <v>311017</v>
      </c>
      <c r="P339">
        <v>5000</v>
      </c>
      <c r="Q339">
        <v>38</v>
      </c>
      <c r="R339" t="s">
        <v>1084</v>
      </c>
      <c r="S339" t="s">
        <v>1085</v>
      </c>
      <c r="T339" t="s">
        <v>1086</v>
      </c>
    </row>
    <row r="340" spans="1:20" x14ac:dyDescent="0.3">
      <c r="A340">
        <v>185962</v>
      </c>
      <c r="B340">
        <v>58</v>
      </c>
      <c r="C340" t="s">
        <v>1513</v>
      </c>
      <c r="D340">
        <v>2008</v>
      </c>
      <c r="E340">
        <v>12</v>
      </c>
      <c r="F340">
        <v>3</v>
      </c>
      <c r="G340">
        <v>20090601</v>
      </c>
      <c r="H340" t="s">
        <v>191</v>
      </c>
      <c r="I340" t="s">
        <v>192</v>
      </c>
      <c r="J340">
        <v>5000</v>
      </c>
      <c r="K340">
        <v>29546</v>
      </c>
      <c r="N340">
        <v>0</v>
      </c>
      <c r="O340">
        <v>305723</v>
      </c>
      <c r="P340">
        <v>5000</v>
      </c>
      <c r="Q340">
        <v>37</v>
      </c>
      <c r="R340" t="s">
        <v>1084</v>
      </c>
      <c r="S340" t="s">
        <v>1085</v>
      </c>
      <c r="T340" t="s">
        <v>1086</v>
      </c>
    </row>
    <row r="341" spans="1:20" x14ac:dyDescent="0.3">
      <c r="A341">
        <v>186015</v>
      </c>
      <c r="B341">
        <v>64</v>
      </c>
      <c r="C341" t="s">
        <v>1394</v>
      </c>
      <c r="D341">
        <v>2007</v>
      </c>
      <c r="E341">
        <v>12</v>
      </c>
      <c r="F341">
        <v>3</v>
      </c>
      <c r="G341">
        <v>20080425</v>
      </c>
      <c r="H341" t="s">
        <v>191</v>
      </c>
      <c r="I341" t="s">
        <v>192</v>
      </c>
      <c r="J341">
        <v>5000</v>
      </c>
      <c r="K341">
        <v>10816</v>
      </c>
      <c r="R341" t="s">
        <v>1141</v>
      </c>
      <c r="S341" t="s">
        <v>1137</v>
      </c>
      <c r="T341" t="s">
        <v>1138</v>
      </c>
    </row>
    <row r="342" spans="1:20" x14ac:dyDescent="0.3">
      <c r="A342">
        <v>186016</v>
      </c>
      <c r="B342">
        <v>64</v>
      </c>
      <c r="C342" t="s">
        <v>1394</v>
      </c>
      <c r="D342">
        <v>2007</v>
      </c>
      <c r="E342">
        <v>12</v>
      </c>
      <c r="F342">
        <v>3</v>
      </c>
      <c r="G342">
        <v>20080425</v>
      </c>
      <c r="H342" t="s">
        <v>191</v>
      </c>
      <c r="I342" t="s">
        <v>192</v>
      </c>
      <c r="J342">
        <v>5000</v>
      </c>
      <c r="K342">
        <v>10822</v>
      </c>
      <c r="R342" t="s">
        <v>1141</v>
      </c>
      <c r="S342" t="s">
        <v>1137</v>
      </c>
      <c r="T342" t="s">
        <v>1138</v>
      </c>
    </row>
    <row r="343" spans="1:20" x14ac:dyDescent="0.3">
      <c r="A343">
        <v>186030</v>
      </c>
      <c r="B343">
        <v>60</v>
      </c>
      <c r="C343" t="s">
        <v>1372</v>
      </c>
      <c r="D343">
        <v>2006</v>
      </c>
      <c r="E343">
        <v>12</v>
      </c>
      <c r="F343">
        <v>3</v>
      </c>
      <c r="G343">
        <v>20070523</v>
      </c>
      <c r="H343" t="s">
        <v>191</v>
      </c>
      <c r="I343" t="s">
        <v>192</v>
      </c>
      <c r="J343">
        <v>5000</v>
      </c>
      <c r="K343">
        <v>24493</v>
      </c>
      <c r="N343">
        <v>5000</v>
      </c>
      <c r="O343">
        <v>443</v>
      </c>
      <c r="R343" t="s">
        <v>1052</v>
      </c>
      <c r="S343" t="s">
        <v>1053</v>
      </c>
      <c r="T343" t="s">
        <v>1054</v>
      </c>
    </row>
    <row r="344" spans="1:20" x14ac:dyDescent="0.3">
      <c r="A344">
        <v>186031</v>
      </c>
      <c r="B344">
        <v>60</v>
      </c>
      <c r="C344" t="s">
        <v>1372</v>
      </c>
      <c r="D344">
        <v>2006</v>
      </c>
      <c r="E344">
        <v>12</v>
      </c>
      <c r="F344">
        <v>3</v>
      </c>
      <c r="G344">
        <v>20070524</v>
      </c>
      <c r="H344" t="s">
        <v>191</v>
      </c>
      <c r="I344" t="s">
        <v>192</v>
      </c>
      <c r="J344">
        <v>5000</v>
      </c>
      <c r="K344">
        <v>25699</v>
      </c>
      <c r="N344">
        <v>5000</v>
      </c>
      <c r="O344">
        <v>347</v>
      </c>
      <c r="R344" t="s">
        <v>1052</v>
      </c>
      <c r="S344" t="s">
        <v>1053</v>
      </c>
      <c r="T344" t="s">
        <v>1054</v>
      </c>
    </row>
    <row r="345" spans="1:20" x14ac:dyDescent="0.3">
      <c r="A345">
        <v>186032</v>
      </c>
      <c r="B345">
        <v>60</v>
      </c>
      <c r="C345" t="s">
        <v>1372</v>
      </c>
      <c r="D345">
        <v>2006</v>
      </c>
      <c r="E345">
        <v>12</v>
      </c>
      <c r="F345">
        <v>3</v>
      </c>
      <c r="G345">
        <v>20070530</v>
      </c>
      <c r="H345" t="s">
        <v>191</v>
      </c>
      <c r="I345" t="s">
        <v>192</v>
      </c>
      <c r="J345">
        <v>5000</v>
      </c>
      <c r="K345">
        <v>25782</v>
      </c>
      <c r="N345">
        <v>5000</v>
      </c>
      <c r="O345">
        <v>163</v>
      </c>
      <c r="R345" t="s">
        <v>1052</v>
      </c>
      <c r="S345" t="s">
        <v>1053</v>
      </c>
      <c r="T345" t="s">
        <v>1054</v>
      </c>
    </row>
    <row r="346" spans="1:20" x14ac:dyDescent="0.3">
      <c r="A346">
        <v>186035</v>
      </c>
      <c r="B346">
        <v>64</v>
      </c>
      <c r="C346" t="s">
        <v>1394</v>
      </c>
      <c r="D346">
        <v>2006</v>
      </c>
      <c r="E346">
        <v>12</v>
      </c>
      <c r="F346">
        <v>3</v>
      </c>
      <c r="G346">
        <v>20070523</v>
      </c>
      <c r="H346" t="s">
        <v>191</v>
      </c>
      <c r="I346" t="s">
        <v>192</v>
      </c>
      <c r="J346">
        <v>5000</v>
      </c>
      <c r="K346">
        <v>25078</v>
      </c>
      <c r="N346">
        <v>0</v>
      </c>
      <c r="O346">
        <v>46366</v>
      </c>
      <c r="R346" t="s">
        <v>1141</v>
      </c>
      <c r="S346" t="s">
        <v>1137</v>
      </c>
      <c r="T346" t="s">
        <v>1138</v>
      </c>
    </row>
    <row r="347" spans="1:20" x14ac:dyDescent="0.3">
      <c r="A347">
        <v>186036</v>
      </c>
      <c r="B347">
        <v>64</v>
      </c>
      <c r="C347" t="s">
        <v>1394</v>
      </c>
      <c r="D347">
        <v>2006</v>
      </c>
      <c r="E347">
        <v>12</v>
      </c>
      <c r="F347">
        <v>3</v>
      </c>
      <c r="G347">
        <v>20070523</v>
      </c>
      <c r="H347" t="s">
        <v>191</v>
      </c>
      <c r="I347" t="s">
        <v>192</v>
      </c>
      <c r="J347">
        <v>5000</v>
      </c>
      <c r="K347">
        <v>25222</v>
      </c>
      <c r="N347">
        <v>0</v>
      </c>
      <c r="O347">
        <v>46632</v>
      </c>
      <c r="R347" t="s">
        <v>1141</v>
      </c>
      <c r="S347" t="s">
        <v>1137</v>
      </c>
      <c r="T347" t="s">
        <v>1138</v>
      </c>
    </row>
    <row r="348" spans="1:20" x14ac:dyDescent="0.3">
      <c r="A348">
        <v>186037</v>
      </c>
      <c r="B348">
        <v>64</v>
      </c>
      <c r="C348" t="s">
        <v>1394</v>
      </c>
      <c r="D348">
        <v>2006</v>
      </c>
      <c r="E348">
        <v>12</v>
      </c>
      <c r="F348">
        <v>3</v>
      </c>
      <c r="G348">
        <v>20070523</v>
      </c>
      <c r="H348" t="s">
        <v>191</v>
      </c>
      <c r="I348" t="s">
        <v>192</v>
      </c>
      <c r="J348">
        <v>5000</v>
      </c>
      <c r="K348">
        <v>25005</v>
      </c>
      <c r="N348">
        <v>0</v>
      </c>
      <c r="O348">
        <v>46230</v>
      </c>
      <c r="R348" t="s">
        <v>1141</v>
      </c>
      <c r="S348" t="s">
        <v>1137</v>
      </c>
      <c r="T348" t="s">
        <v>1138</v>
      </c>
    </row>
    <row r="349" spans="1:20" x14ac:dyDescent="0.3">
      <c r="A349">
        <v>186039</v>
      </c>
      <c r="B349">
        <v>64</v>
      </c>
      <c r="C349" t="s">
        <v>1394</v>
      </c>
      <c r="D349">
        <v>2006</v>
      </c>
      <c r="E349">
        <v>12</v>
      </c>
      <c r="F349">
        <v>3</v>
      </c>
      <c r="G349">
        <v>20070523</v>
      </c>
      <c r="H349" t="s">
        <v>191</v>
      </c>
      <c r="I349" t="s">
        <v>192</v>
      </c>
      <c r="J349">
        <v>5000</v>
      </c>
      <c r="K349">
        <v>25015</v>
      </c>
      <c r="N349">
        <v>0</v>
      </c>
      <c r="O349">
        <v>46249</v>
      </c>
      <c r="R349" t="s">
        <v>1141</v>
      </c>
      <c r="S349" t="s">
        <v>1137</v>
      </c>
      <c r="T349" t="s">
        <v>1138</v>
      </c>
    </row>
    <row r="350" spans="1:20" x14ac:dyDescent="0.3">
      <c r="A350">
        <v>186042</v>
      </c>
      <c r="B350">
        <v>64</v>
      </c>
      <c r="C350" t="s">
        <v>1394</v>
      </c>
      <c r="D350">
        <v>2006</v>
      </c>
      <c r="E350">
        <v>12</v>
      </c>
      <c r="F350">
        <v>3</v>
      </c>
      <c r="G350">
        <v>20070509</v>
      </c>
      <c r="H350" t="s">
        <v>191</v>
      </c>
      <c r="I350" t="s">
        <v>192</v>
      </c>
      <c r="J350">
        <v>5000</v>
      </c>
      <c r="K350">
        <v>25018</v>
      </c>
      <c r="N350">
        <v>0</v>
      </c>
      <c r="O350">
        <v>124946</v>
      </c>
      <c r="R350" t="s">
        <v>1175</v>
      </c>
      <c r="S350" t="s">
        <v>1137</v>
      </c>
      <c r="T350" t="s">
        <v>1138</v>
      </c>
    </row>
    <row r="351" spans="1:20" x14ac:dyDescent="0.3">
      <c r="A351">
        <v>186061</v>
      </c>
      <c r="B351">
        <v>62</v>
      </c>
      <c r="C351" t="s">
        <v>1365</v>
      </c>
      <c r="D351">
        <v>2006</v>
      </c>
      <c r="E351">
        <v>12</v>
      </c>
      <c r="F351">
        <v>2</v>
      </c>
      <c r="G351">
        <v>20070510</v>
      </c>
      <c r="H351" t="s">
        <v>191</v>
      </c>
      <c r="I351" t="s">
        <v>192</v>
      </c>
      <c r="J351">
        <v>5000</v>
      </c>
      <c r="K351">
        <v>50145</v>
      </c>
      <c r="N351">
        <v>0</v>
      </c>
      <c r="O351">
        <v>88761</v>
      </c>
      <c r="P351">
        <v>5000</v>
      </c>
      <c r="Q351">
        <v>1551</v>
      </c>
      <c r="R351" t="s">
        <v>1191</v>
      </c>
      <c r="S351" t="s">
        <v>1192</v>
      </c>
      <c r="T351" t="s">
        <v>1193</v>
      </c>
    </row>
    <row r="352" spans="1:20" x14ac:dyDescent="0.3">
      <c r="A352">
        <v>186062</v>
      </c>
      <c r="B352">
        <v>62</v>
      </c>
      <c r="C352" t="s">
        <v>1365</v>
      </c>
      <c r="D352">
        <v>2006</v>
      </c>
      <c r="E352">
        <v>12</v>
      </c>
      <c r="F352">
        <v>2</v>
      </c>
      <c r="G352">
        <v>20070511</v>
      </c>
      <c r="H352" t="s">
        <v>191</v>
      </c>
      <c r="I352" t="s">
        <v>192</v>
      </c>
      <c r="J352">
        <v>5000</v>
      </c>
      <c r="K352">
        <v>50203</v>
      </c>
      <c r="N352">
        <v>0</v>
      </c>
      <c r="O352">
        <v>88863</v>
      </c>
      <c r="P352">
        <v>5000</v>
      </c>
      <c r="Q352">
        <v>1553</v>
      </c>
      <c r="R352" t="s">
        <v>1191</v>
      </c>
      <c r="S352" t="s">
        <v>1192</v>
      </c>
      <c r="T352" t="s">
        <v>1193</v>
      </c>
    </row>
    <row r="353" spans="1:20" x14ac:dyDescent="0.3">
      <c r="A353">
        <v>186134</v>
      </c>
      <c r="B353">
        <v>58</v>
      </c>
      <c r="C353" t="s">
        <v>1513</v>
      </c>
      <c r="D353">
        <v>2007</v>
      </c>
      <c r="E353">
        <v>12</v>
      </c>
      <c r="F353">
        <v>3</v>
      </c>
      <c r="G353">
        <v>20080601</v>
      </c>
      <c r="H353" t="s">
        <v>191</v>
      </c>
      <c r="I353" t="s">
        <v>192</v>
      </c>
      <c r="J353">
        <v>5000</v>
      </c>
      <c r="K353">
        <v>15105</v>
      </c>
      <c r="N353">
        <v>0</v>
      </c>
      <c r="O353">
        <v>373435</v>
      </c>
      <c r="R353" t="s">
        <v>1084</v>
      </c>
      <c r="S353" t="s">
        <v>1085</v>
      </c>
      <c r="T353" t="s">
        <v>1086</v>
      </c>
    </row>
    <row r="354" spans="1:20" x14ac:dyDescent="0.3">
      <c r="A354">
        <v>186137</v>
      </c>
      <c r="B354">
        <v>64</v>
      </c>
      <c r="C354" t="s">
        <v>1394</v>
      </c>
      <c r="D354">
        <v>2008</v>
      </c>
      <c r="E354">
        <v>12</v>
      </c>
      <c r="F354">
        <v>3</v>
      </c>
      <c r="G354">
        <v>20090504</v>
      </c>
      <c r="H354" t="s">
        <v>191</v>
      </c>
      <c r="I354" t="s">
        <v>192</v>
      </c>
      <c r="J354">
        <v>5000</v>
      </c>
      <c r="K354">
        <v>17180</v>
      </c>
      <c r="N354">
        <v>0</v>
      </c>
      <c r="O354">
        <v>6638</v>
      </c>
      <c r="R354" t="s">
        <v>1136</v>
      </c>
      <c r="S354" t="s">
        <v>1137</v>
      </c>
      <c r="T354" t="s">
        <v>1138</v>
      </c>
    </row>
    <row r="355" spans="1:20" x14ac:dyDescent="0.3">
      <c r="A355">
        <v>186161</v>
      </c>
      <c r="B355">
        <v>64</v>
      </c>
      <c r="C355" t="s">
        <v>1394</v>
      </c>
      <c r="D355">
        <v>2007</v>
      </c>
      <c r="E355">
        <v>12</v>
      </c>
      <c r="F355">
        <v>3</v>
      </c>
      <c r="G355">
        <v>20080528</v>
      </c>
      <c r="H355" t="s">
        <v>191</v>
      </c>
      <c r="I355" t="s">
        <v>192</v>
      </c>
      <c r="J355">
        <v>5000</v>
      </c>
      <c r="K355">
        <v>17531</v>
      </c>
      <c r="N355">
        <v>0</v>
      </c>
      <c r="O355">
        <v>275762</v>
      </c>
      <c r="R355" t="s">
        <v>1129</v>
      </c>
      <c r="S355" t="s">
        <v>1130</v>
      </c>
      <c r="T355" t="s">
        <v>1131</v>
      </c>
    </row>
    <row r="356" spans="1:20" x14ac:dyDescent="0.3">
      <c r="A356">
        <v>186162</v>
      </c>
      <c r="B356">
        <v>62</v>
      </c>
      <c r="C356" t="s">
        <v>1365</v>
      </c>
      <c r="D356">
        <v>2007</v>
      </c>
      <c r="E356">
        <v>12</v>
      </c>
      <c r="F356">
        <v>2</v>
      </c>
      <c r="G356">
        <v>20080515</v>
      </c>
      <c r="H356" t="s">
        <v>191</v>
      </c>
      <c r="I356" t="s">
        <v>192</v>
      </c>
      <c r="J356">
        <v>5000</v>
      </c>
      <c r="K356">
        <v>20016</v>
      </c>
      <c r="N356">
        <v>0</v>
      </c>
      <c r="O356">
        <v>17360</v>
      </c>
      <c r="P356">
        <v>5000</v>
      </c>
      <c r="Q356">
        <v>619</v>
      </c>
      <c r="R356" t="s">
        <v>1191</v>
      </c>
      <c r="S356" t="s">
        <v>1192</v>
      </c>
      <c r="T356" t="s">
        <v>1193</v>
      </c>
    </row>
    <row r="357" spans="1:20" x14ac:dyDescent="0.3">
      <c r="A357">
        <v>186219</v>
      </c>
      <c r="B357">
        <v>64</v>
      </c>
      <c r="C357" t="s">
        <v>1394</v>
      </c>
      <c r="D357">
        <v>2007</v>
      </c>
      <c r="E357">
        <v>12</v>
      </c>
      <c r="F357">
        <v>3</v>
      </c>
      <c r="G357">
        <v>20080425</v>
      </c>
      <c r="H357" t="s">
        <v>191</v>
      </c>
      <c r="I357" t="s">
        <v>192</v>
      </c>
      <c r="J357">
        <v>5000</v>
      </c>
      <c r="K357">
        <v>29848</v>
      </c>
      <c r="R357" t="s">
        <v>1141</v>
      </c>
      <c r="S357" t="s">
        <v>1137</v>
      </c>
      <c r="T357" t="s">
        <v>1138</v>
      </c>
    </row>
    <row r="358" spans="1:20" x14ac:dyDescent="0.3">
      <c r="A358">
        <v>186220</v>
      </c>
      <c r="B358">
        <v>64</v>
      </c>
      <c r="C358" t="s">
        <v>1394</v>
      </c>
      <c r="D358">
        <v>2007</v>
      </c>
      <c r="E358">
        <v>12</v>
      </c>
      <c r="F358">
        <v>3</v>
      </c>
      <c r="G358">
        <v>20080425</v>
      </c>
      <c r="H358" t="s">
        <v>191</v>
      </c>
      <c r="I358" t="s">
        <v>192</v>
      </c>
      <c r="J358">
        <v>5000</v>
      </c>
      <c r="K358">
        <v>29978</v>
      </c>
      <c r="R358" t="s">
        <v>1141</v>
      </c>
      <c r="S358" t="s">
        <v>1137</v>
      </c>
      <c r="T358" t="s">
        <v>1138</v>
      </c>
    </row>
    <row r="359" spans="1:20" x14ac:dyDescent="0.3">
      <c r="A359">
        <v>186225</v>
      </c>
      <c r="B359">
        <v>64</v>
      </c>
      <c r="C359" t="s">
        <v>1394</v>
      </c>
      <c r="D359">
        <v>2007</v>
      </c>
      <c r="E359">
        <v>12</v>
      </c>
      <c r="F359">
        <v>3</v>
      </c>
      <c r="G359">
        <v>20080529</v>
      </c>
      <c r="H359" t="s">
        <v>191</v>
      </c>
      <c r="I359" t="s">
        <v>192</v>
      </c>
      <c r="J359">
        <v>5000</v>
      </c>
      <c r="K359">
        <v>29833</v>
      </c>
      <c r="R359" t="s">
        <v>1136</v>
      </c>
      <c r="S359" t="s">
        <v>1137</v>
      </c>
      <c r="T359" t="s">
        <v>1138</v>
      </c>
    </row>
    <row r="360" spans="1:20" x14ac:dyDescent="0.3">
      <c r="A360">
        <v>186226</v>
      </c>
      <c r="B360">
        <v>64</v>
      </c>
      <c r="C360" t="s">
        <v>1394</v>
      </c>
      <c r="D360">
        <v>2007</v>
      </c>
      <c r="E360">
        <v>12</v>
      </c>
      <c r="F360">
        <v>3</v>
      </c>
      <c r="G360">
        <v>20080529</v>
      </c>
      <c r="H360" t="s">
        <v>191</v>
      </c>
      <c r="I360" t="s">
        <v>192</v>
      </c>
      <c r="J360">
        <v>5000</v>
      </c>
      <c r="K360">
        <v>29594</v>
      </c>
      <c r="N360">
        <v>5000</v>
      </c>
      <c r="O360">
        <v>149</v>
      </c>
      <c r="R360" t="s">
        <v>1136</v>
      </c>
      <c r="S360" t="s">
        <v>1137</v>
      </c>
      <c r="T360" t="s">
        <v>1138</v>
      </c>
    </row>
    <row r="361" spans="1:20" x14ac:dyDescent="0.3">
      <c r="A361">
        <v>186227</v>
      </c>
      <c r="B361">
        <v>64</v>
      </c>
      <c r="C361" t="s">
        <v>1394</v>
      </c>
      <c r="D361">
        <v>2007</v>
      </c>
      <c r="E361">
        <v>12</v>
      </c>
      <c r="F361">
        <v>3</v>
      </c>
      <c r="G361">
        <v>20080529</v>
      </c>
      <c r="H361" t="s">
        <v>191</v>
      </c>
      <c r="I361" t="s">
        <v>192</v>
      </c>
      <c r="J361">
        <v>5000</v>
      </c>
      <c r="K361">
        <v>27417</v>
      </c>
      <c r="R361" t="s">
        <v>1136</v>
      </c>
      <c r="S361" t="s">
        <v>1137</v>
      </c>
      <c r="T361" t="s">
        <v>1138</v>
      </c>
    </row>
    <row r="362" spans="1:20" x14ac:dyDescent="0.3">
      <c r="A362">
        <v>186235</v>
      </c>
      <c r="B362">
        <v>64</v>
      </c>
      <c r="C362" t="s">
        <v>1394</v>
      </c>
      <c r="D362">
        <v>2007</v>
      </c>
      <c r="E362">
        <v>12</v>
      </c>
      <c r="F362">
        <v>2</v>
      </c>
      <c r="G362">
        <v>20080602</v>
      </c>
      <c r="H362" t="s">
        <v>191</v>
      </c>
      <c r="I362" t="s">
        <v>192</v>
      </c>
      <c r="J362">
        <v>5000</v>
      </c>
      <c r="K362">
        <v>29925</v>
      </c>
      <c r="N362">
        <v>0</v>
      </c>
      <c r="O362">
        <v>73500</v>
      </c>
      <c r="P362">
        <v>5000</v>
      </c>
      <c r="Q362">
        <v>152</v>
      </c>
      <c r="R362" t="s">
        <v>1110</v>
      </c>
      <c r="S362" t="s">
        <v>1111</v>
      </c>
      <c r="T362" t="s">
        <v>1112</v>
      </c>
    </row>
    <row r="363" spans="1:20" x14ac:dyDescent="0.3">
      <c r="A363">
        <v>186236</v>
      </c>
      <c r="B363">
        <v>64</v>
      </c>
      <c r="C363" t="s">
        <v>1394</v>
      </c>
      <c r="D363">
        <v>2007</v>
      </c>
      <c r="E363">
        <v>12</v>
      </c>
      <c r="F363">
        <v>2</v>
      </c>
      <c r="G363">
        <v>20080602</v>
      </c>
      <c r="H363" t="s">
        <v>191</v>
      </c>
      <c r="I363" t="s">
        <v>192</v>
      </c>
      <c r="J363">
        <v>5000</v>
      </c>
      <c r="K363">
        <v>30104</v>
      </c>
      <c r="N363">
        <v>0</v>
      </c>
      <c r="O363">
        <v>73754</v>
      </c>
      <c r="P363">
        <v>5000</v>
      </c>
      <c r="Q363">
        <v>76</v>
      </c>
      <c r="R363" t="s">
        <v>1110</v>
      </c>
      <c r="S363" t="s">
        <v>1111</v>
      </c>
      <c r="T363" t="s">
        <v>1112</v>
      </c>
    </row>
    <row r="364" spans="1:20" x14ac:dyDescent="0.3">
      <c r="A364">
        <v>186237</v>
      </c>
      <c r="B364">
        <v>64</v>
      </c>
      <c r="C364" t="s">
        <v>1394</v>
      </c>
      <c r="D364">
        <v>2007</v>
      </c>
      <c r="E364">
        <v>12</v>
      </c>
      <c r="F364">
        <v>2</v>
      </c>
      <c r="G364">
        <v>20080630</v>
      </c>
      <c r="H364" t="s">
        <v>191</v>
      </c>
      <c r="I364" t="s">
        <v>192</v>
      </c>
      <c r="J364">
        <v>5000</v>
      </c>
      <c r="K364">
        <v>29304</v>
      </c>
      <c r="N364">
        <v>0</v>
      </c>
      <c r="O364">
        <v>84078</v>
      </c>
      <c r="P364">
        <v>5000</v>
      </c>
      <c r="Q364">
        <v>764</v>
      </c>
      <c r="R364" t="s">
        <v>1121</v>
      </c>
      <c r="S364" t="s">
        <v>1122</v>
      </c>
      <c r="T364" t="s">
        <v>1112</v>
      </c>
    </row>
    <row r="365" spans="1:20" x14ac:dyDescent="0.3">
      <c r="A365">
        <v>186238</v>
      </c>
      <c r="B365">
        <v>64</v>
      </c>
      <c r="C365" t="s">
        <v>1394</v>
      </c>
      <c r="D365">
        <v>2007</v>
      </c>
      <c r="E365">
        <v>12</v>
      </c>
      <c r="F365">
        <v>2</v>
      </c>
      <c r="G365">
        <v>20080630</v>
      </c>
      <c r="H365" t="s">
        <v>191</v>
      </c>
      <c r="I365" t="s">
        <v>192</v>
      </c>
      <c r="J365">
        <v>5000</v>
      </c>
      <c r="K365">
        <v>30266</v>
      </c>
      <c r="N365">
        <v>0</v>
      </c>
      <c r="O365">
        <v>86839</v>
      </c>
      <c r="P365">
        <v>5000</v>
      </c>
      <c r="Q365">
        <v>790</v>
      </c>
      <c r="R365" t="s">
        <v>1121</v>
      </c>
      <c r="S365" t="s">
        <v>1122</v>
      </c>
      <c r="T365" t="s">
        <v>1112</v>
      </c>
    </row>
    <row r="366" spans="1:20" x14ac:dyDescent="0.3">
      <c r="A366">
        <v>186239</v>
      </c>
      <c r="B366">
        <v>64</v>
      </c>
      <c r="C366" t="s">
        <v>1394</v>
      </c>
      <c r="D366">
        <v>2007</v>
      </c>
      <c r="E366">
        <v>12</v>
      </c>
      <c r="F366">
        <v>2</v>
      </c>
      <c r="G366">
        <v>20080630</v>
      </c>
      <c r="H366" t="s">
        <v>191</v>
      </c>
      <c r="I366" t="s">
        <v>192</v>
      </c>
      <c r="J366">
        <v>5000</v>
      </c>
      <c r="K366">
        <v>28452</v>
      </c>
      <c r="N366">
        <v>0</v>
      </c>
      <c r="O366">
        <v>81287</v>
      </c>
      <c r="P366">
        <v>5000</v>
      </c>
      <c r="Q366">
        <v>619</v>
      </c>
      <c r="R366" t="s">
        <v>1121</v>
      </c>
      <c r="S366" t="s">
        <v>1122</v>
      </c>
      <c r="T366" t="s">
        <v>1112</v>
      </c>
    </row>
    <row r="367" spans="1:20" x14ac:dyDescent="0.3">
      <c r="A367">
        <v>186240</v>
      </c>
      <c r="B367">
        <v>60</v>
      </c>
      <c r="C367" t="s">
        <v>1372</v>
      </c>
      <c r="D367">
        <v>2007</v>
      </c>
      <c r="E367">
        <v>12</v>
      </c>
      <c r="F367">
        <v>3</v>
      </c>
      <c r="G367">
        <v>20080530</v>
      </c>
      <c r="H367" t="s">
        <v>191</v>
      </c>
      <c r="I367" t="s">
        <v>192</v>
      </c>
      <c r="J367">
        <v>5000</v>
      </c>
      <c r="K367">
        <v>49673</v>
      </c>
      <c r="N367">
        <v>0</v>
      </c>
      <c r="O367">
        <v>278696</v>
      </c>
      <c r="P367">
        <v>5000</v>
      </c>
      <c r="Q367">
        <v>447</v>
      </c>
      <c r="R367" t="s">
        <v>1065</v>
      </c>
      <c r="S367" t="s">
        <v>1066</v>
      </c>
      <c r="T367" t="s">
        <v>1067</v>
      </c>
    </row>
    <row r="368" spans="1:20" x14ac:dyDescent="0.3">
      <c r="A368">
        <v>186242</v>
      </c>
      <c r="B368">
        <v>60</v>
      </c>
      <c r="C368" t="s">
        <v>1372</v>
      </c>
      <c r="D368">
        <v>2007</v>
      </c>
      <c r="E368">
        <v>12</v>
      </c>
      <c r="F368">
        <v>3</v>
      </c>
      <c r="G368">
        <v>20080520</v>
      </c>
      <c r="H368" t="s">
        <v>191</v>
      </c>
      <c r="I368" t="s">
        <v>192</v>
      </c>
      <c r="J368">
        <v>5000</v>
      </c>
      <c r="K368">
        <v>49792</v>
      </c>
      <c r="N368">
        <v>0</v>
      </c>
      <c r="O368">
        <v>267974</v>
      </c>
      <c r="P368">
        <v>5000</v>
      </c>
      <c r="Q368">
        <v>225</v>
      </c>
      <c r="R368" t="s">
        <v>1065</v>
      </c>
      <c r="S368" t="s">
        <v>1066</v>
      </c>
      <c r="T368" t="s">
        <v>1067</v>
      </c>
    </row>
    <row r="369" spans="1:20" x14ac:dyDescent="0.3">
      <c r="A369">
        <v>186301</v>
      </c>
      <c r="B369">
        <v>58</v>
      </c>
      <c r="C369" t="s">
        <v>1513</v>
      </c>
      <c r="D369">
        <v>2007</v>
      </c>
      <c r="E369">
        <v>12</v>
      </c>
      <c r="F369">
        <v>3</v>
      </c>
      <c r="G369">
        <v>20080601</v>
      </c>
      <c r="H369" t="s">
        <v>191</v>
      </c>
      <c r="I369" t="s">
        <v>192</v>
      </c>
      <c r="J369">
        <v>5000</v>
      </c>
      <c r="K369">
        <v>25161</v>
      </c>
      <c r="N369">
        <v>0</v>
      </c>
      <c r="O369">
        <v>622046</v>
      </c>
      <c r="R369" t="s">
        <v>1084</v>
      </c>
      <c r="S369" t="s">
        <v>1085</v>
      </c>
      <c r="T369" t="s">
        <v>1086</v>
      </c>
    </row>
    <row r="370" spans="1:20" x14ac:dyDescent="0.3">
      <c r="A370">
        <v>186302</v>
      </c>
      <c r="B370">
        <v>58</v>
      </c>
      <c r="C370" t="s">
        <v>1513</v>
      </c>
      <c r="D370">
        <v>2007</v>
      </c>
      <c r="E370">
        <v>12</v>
      </c>
      <c r="F370">
        <v>3</v>
      </c>
      <c r="G370">
        <v>20080601</v>
      </c>
      <c r="H370" t="s">
        <v>191</v>
      </c>
      <c r="I370" t="s">
        <v>192</v>
      </c>
      <c r="J370">
        <v>5000</v>
      </c>
      <c r="K370">
        <v>25108</v>
      </c>
      <c r="N370">
        <v>0</v>
      </c>
      <c r="O370">
        <v>1075887</v>
      </c>
      <c r="P370">
        <v>5000</v>
      </c>
      <c r="Q370">
        <v>126</v>
      </c>
      <c r="R370" t="s">
        <v>1084</v>
      </c>
      <c r="S370" t="s">
        <v>1085</v>
      </c>
      <c r="T370" t="s">
        <v>1086</v>
      </c>
    </row>
    <row r="371" spans="1:20" x14ac:dyDescent="0.3">
      <c r="A371">
        <v>186303</v>
      </c>
      <c r="B371">
        <v>58</v>
      </c>
      <c r="C371" t="s">
        <v>1513</v>
      </c>
      <c r="D371">
        <v>2007</v>
      </c>
      <c r="E371">
        <v>12</v>
      </c>
      <c r="F371">
        <v>3</v>
      </c>
      <c r="G371">
        <v>20080603</v>
      </c>
      <c r="H371" t="s">
        <v>191</v>
      </c>
      <c r="I371" t="s">
        <v>192</v>
      </c>
      <c r="J371">
        <v>5000</v>
      </c>
      <c r="K371">
        <v>25190</v>
      </c>
      <c r="N371">
        <v>0</v>
      </c>
      <c r="O371">
        <v>643662</v>
      </c>
      <c r="R371" t="s">
        <v>1084</v>
      </c>
      <c r="S371" t="s">
        <v>1085</v>
      </c>
      <c r="T371" t="s">
        <v>1086</v>
      </c>
    </row>
    <row r="372" spans="1:20" x14ac:dyDescent="0.3">
      <c r="A372">
        <v>186304</v>
      </c>
      <c r="B372">
        <v>58</v>
      </c>
      <c r="C372" t="s">
        <v>1513</v>
      </c>
      <c r="D372">
        <v>2007</v>
      </c>
      <c r="E372">
        <v>12</v>
      </c>
      <c r="F372">
        <v>3</v>
      </c>
      <c r="G372">
        <v>20080603</v>
      </c>
      <c r="H372" t="s">
        <v>191</v>
      </c>
      <c r="I372" t="s">
        <v>192</v>
      </c>
      <c r="J372">
        <v>5000</v>
      </c>
      <c r="K372">
        <v>25083</v>
      </c>
      <c r="N372">
        <v>0</v>
      </c>
      <c r="O372">
        <v>640928</v>
      </c>
      <c r="R372" t="s">
        <v>1084</v>
      </c>
      <c r="S372" t="s">
        <v>1085</v>
      </c>
      <c r="T372" t="s">
        <v>1086</v>
      </c>
    </row>
    <row r="373" spans="1:20" x14ac:dyDescent="0.3">
      <c r="A373">
        <v>186305</v>
      </c>
      <c r="B373">
        <v>58</v>
      </c>
      <c r="C373" t="s">
        <v>1513</v>
      </c>
      <c r="D373">
        <v>2007</v>
      </c>
      <c r="E373">
        <v>12</v>
      </c>
      <c r="F373">
        <v>3</v>
      </c>
      <c r="G373">
        <v>20080603</v>
      </c>
      <c r="H373" t="s">
        <v>191</v>
      </c>
      <c r="I373" t="s">
        <v>192</v>
      </c>
      <c r="J373">
        <v>5000</v>
      </c>
      <c r="K373">
        <v>25153</v>
      </c>
      <c r="N373">
        <v>0</v>
      </c>
      <c r="O373">
        <v>710962</v>
      </c>
      <c r="R373" t="s">
        <v>1084</v>
      </c>
      <c r="S373" t="s">
        <v>1085</v>
      </c>
      <c r="T373" t="s">
        <v>1086</v>
      </c>
    </row>
    <row r="374" spans="1:20" x14ac:dyDescent="0.3">
      <c r="A374">
        <v>186306</v>
      </c>
      <c r="B374">
        <v>58</v>
      </c>
      <c r="C374" t="s">
        <v>1513</v>
      </c>
      <c r="D374">
        <v>2007</v>
      </c>
      <c r="E374">
        <v>12</v>
      </c>
      <c r="F374">
        <v>3</v>
      </c>
      <c r="G374">
        <v>20080603</v>
      </c>
      <c r="H374" t="s">
        <v>191</v>
      </c>
      <c r="I374" t="s">
        <v>192</v>
      </c>
      <c r="J374">
        <v>5000</v>
      </c>
      <c r="K374">
        <v>25168</v>
      </c>
      <c r="N374">
        <v>0</v>
      </c>
      <c r="O374">
        <v>685859</v>
      </c>
      <c r="R374" t="s">
        <v>1084</v>
      </c>
      <c r="S374" t="s">
        <v>1085</v>
      </c>
      <c r="T374" t="s">
        <v>1086</v>
      </c>
    </row>
    <row r="375" spans="1:20" x14ac:dyDescent="0.3">
      <c r="A375">
        <v>186311</v>
      </c>
      <c r="B375">
        <v>64</v>
      </c>
      <c r="C375" t="s">
        <v>1394</v>
      </c>
      <c r="D375">
        <v>2008</v>
      </c>
      <c r="E375">
        <v>12</v>
      </c>
      <c r="F375">
        <v>3</v>
      </c>
      <c r="G375">
        <v>20090519</v>
      </c>
      <c r="H375" t="s">
        <v>191</v>
      </c>
      <c r="I375" t="s">
        <v>192</v>
      </c>
      <c r="J375">
        <v>5000</v>
      </c>
      <c r="K375">
        <v>29006</v>
      </c>
      <c r="N375">
        <v>0</v>
      </c>
      <c r="O375">
        <v>55573</v>
      </c>
      <c r="R375" t="s">
        <v>1136</v>
      </c>
      <c r="S375" t="s">
        <v>1137</v>
      </c>
      <c r="T375" t="s">
        <v>1138</v>
      </c>
    </row>
    <row r="376" spans="1:20" x14ac:dyDescent="0.3">
      <c r="A376">
        <v>186312</v>
      </c>
      <c r="B376">
        <v>64</v>
      </c>
      <c r="C376" t="s">
        <v>1394</v>
      </c>
      <c r="D376">
        <v>2008</v>
      </c>
      <c r="E376">
        <v>12</v>
      </c>
      <c r="F376">
        <v>3</v>
      </c>
      <c r="G376">
        <v>20090519</v>
      </c>
      <c r="H376" t="s">
        <v>191</v>
      </c>
      <c r="I376" t="s">
        <v>192</v>
      </c>
      <c r="J376">
        <v>5000</v>
      </c>
      <c r="K376">
        <v>29190</v>
      </c>
      <c r="N376">
        <v>0</v>
      </c>
      <c r="O376">
        <v>55926</v>
      </c>
      <c r="P376">
        <v>5000</v>
      </c>
      <c r="Q376">
        <v>147</v>
      </c>
      <c r="R376" t="s">
        <v>1136</v>
      </c>
      <c r="S376" t="s">
        <v>1137</v>
      </c>
      <c r="T376" t="s">
        <v>1138</v>
      </c>
    </row>
    <row r="377" spans="1:20" x14ac:dyDescent="0.3">
      <c r="A377">
        <v>186313</v>
      </c>
      <c r="B377">
        <v>64</v>
      </c>
      <c r="C377" t="s">
        <v>1394</v>
      </c>
      <c r="D377">
        <v>2008</v>
      </c>
      <c r="E377">
        <v>12</v>
      </c>
      <c r="F377">
        <v>3</v>
      </c>
      <c r="G377">
        <v>20090519</v>
      </c>
      <c r="H377" t="s">
        <v>191</v>
      </c>
      <c r="I377" t="s">
        <v>192</v>
      </c>
      <c r="J377">
        <v>5000</v>
      </c>
      <c r="K377">
        <v>29788</v>
      </c>
      <c r="N377">
        <v>0</v>
      </c>
      <c r="O377">
        <v>57072</v>
      </c>
      <c r="R377" t="s">
        <v>1136</v>
      </c>
      <c r="S377" t="s">
        <v>1137</v>
      </c>
      <c r="T377" t="s">
        <v>1138</v>
      </c>
    </row>
    <row r="378" spans="1:20" x14ac:dyDescent="0.3">
      <c r="A378">
        <v>186314</v>
      </c>
      <c r="B378">
        <v>64</v>
      </c>
      <c r="C378" t="s">
        <v>1394</v>
      </c>
      <c r="D378">
        <v>2008</v>
      </c>
      <c r="E378">
        <v>12</v>
      </c>
      <c r="F378">
        <v>3</v>
      </c>
      <c r="G378">
        <v>20090519</v>
      </c>
      <c r="H378" t="s">
        <v>191</v>
      </c>
      <c r="I378" t="s">
        <v>192</v>
      </c>
      <c r="J378">
        <v>5000</v>
      </c>
      <c r="K378">
        <v>29012</v>
      </c>
      <c r="N378">
        <v>0</v>
      </c>
      <c r="O378">
        <v>55585</v>
      </c>
      <c r="P378">
        <v>5000</v>
      </c>
      <c r="Q378">
        <v>146</v>
      </c>
      <c r="R378" t="s">
        <v>1136</v>
      </c>
      <c r="S378" t="s">
        <v>1137</v>
      </c>
      <c r="T378" t="s">
        <v>1138</v>
      </c>
    </row>
    <row r="379" spans="1:20" x14ac:dyDescent="0.3">
      <c r="A379">
        <v>186315</v>
      </c>
      <c r="B379">
        <v>64</v>
      </c>
      <c r="C379" t="s">
        <v>1394</v>
      </c>
      <c r="D379">
        <v>2008</v>
      </c>
      <c r="E379">
        <v>12</v>
      </c>
      <c r="F379">
        <v>3</v>
      </c>
      <c r="G379">
        <v>20090519</v>
      </c>
      <c r="H379" t="s">
        <v>191</v>
      </c>
      <c r="I379" t="s">
        <v>192</v>
      </c>
      <c r="J379">
        <v>5000</v>
      </c>
      <c r="K379">
        <v>29830</v>
      </c>
      <c r="N379">
        <v>0</v>
      </c>
      <c r="O379">
        <v>57152</v>
      </c>
      <c r="R379" t="s">
        <v>1136</v>
      </c>
      <c r="S379" t="s">
        <v>1137</v>
      </c>
      <c r="T379" t="s">
        <v>1138</v>
      </c>
    </row>
    <row r="380" spans="1:20" x14ac:dyDescent="0.3">
      <c r="A380">
        <v>186316</v>
      </c>
      <c r="B380">
        <v>64</v>
      </c>
      <c r="C380" t="s">
        <v>1394</v>
      </c>
      <c r="D380">
        <v>2008</v>
      </c>
      <c r="E380">
        <v>12</v>
      </c>
      <c r="F380">
        <v>3</v>
      </c>
      <c r="G380">
        <v>20090519</v>
      </c>
      <c r="H380" t="s">
        <v>191</v>
      </c>
      <c r="I380" t="s">
        <v>192</v>
      </c>
      <c r="J380">
        <v>5000</v>
      </c>
      <c r="K380">
        <v>27894</v>
      </c>
      <c r="N380">
        <v>0</v>
      </c>
      <c r="O380">
        <v>53443</v>
      </c>
      <c r="P380">
        <v>5000</v>
      </c>
      <c r="Q380">
        <v>141</v>
      </c>
      <c r="R380" t="s">
        <v>1136</v>
      </c>
      <c r="S380" t="s">
        <v>1137</v>
      </c>
      <c r="T380" t="s">
        <v>1138</v>
      </c>
    </row>
    <row r="381" spans="1:20" x14ac:dyDescent="0.3">
      <c r="A381">
        <v>186317</v>
      </c>
      <c r="B381">
        <v>64</v>
      </c>
      <c r="C381" t="s">
        <v>1394</v>
      </c>
      <c r="D381">
        <v>2008</v>
      </c>
      <c r="E381">
        <v>12</v>
      </c>
      <c r="F381">
        <v>3</v>
      </c>
      <c r="G381">
        <v>20090519</v>
      </c>
      <c r="H381" t="s">
        <v>191</v>
      </c>
      <c r="I381" t="s">
        <v>192</v>
      </c>
      <c r="J381">
        <v>5000</v>
      </c>
      <c r="K381">
        <v>29354</v>
      </c>
      <c r="N381">
        <v>0</v>
      </c>
      <c r="O381">
        <v>56240</v>
      </c>
      <c r="R381" t="s">
        <v>1136</v>
      </c>
      <c r="S381" t="s">
        <v>1137</v>
      </c>
      <c r="T381" t="s">
        <v>1138</v>
      </c>
    </row>
    <row r="382" spans="1:20" x14ac:dyDescent="0.3">
      <c r="A382">
        <v>186318</v>
      </c>
      <c r="B382">
        <v>64</v>
      </c>
      <c r="C382" t="s">
        <v>1394</v>
      </c>
      <c r="D382">
        <v>2008</v>
      </c>
      <c r="E382">
        <v>12</v>
      </c>
      <c r="F382">
        <v>3</v>
      </c>
      <c r="G382">
        <v>20090519</v>
      </c>
      <c r="H382" t="s">
        <v>191</v>
      </c>
      <c r="I382" t="s">
        <v>192</v>
      </c>
      <c r="J382">
        <v>5000</v>
      </c>
      <c r="K382">
        <v>29211</v>
      </c>
      <c r="N382">
        <v>0</v>
      </c>
      <c r="O382">
        <v>55966</v>
      </c>
      <c r="P382">
        <v>5000</v>
      </c>
      <c r="Q382">
        <v>147</v>
      </c>
      <c r="R382" t="s">
        <v>1136</v>
      </c>
      <c r="S382" t="s">
        <v>1137</v>
      </c>
      <c r="T382" t="s">
        <v>1138</v>
      </c>
    </row>
    <row r="383" spans="1:20" x14ac:dyDescent="0.3">
      <c r="A383">
        <v>186343</v>
      </c>
      <c r="B383">
        <v>58</v>
      </c>
      <c r="C383" t="s">
        <v>1513</v>
      </c>
      <c r="D383">
        <v>2007</v>
      </c>
      <c r="E383">
        <v>12</v>
      </c>
      <c r="F383">
        <v>3</v>
      </c>
      <c r="G383">
        <v>20080601</v>
      </c>
      <c r="H383" t="s">
        <v>191</v>
      </c>
      <c r="I383" t="s">
        <v>192</v>
      </c>
      <c r="J383">
        <v>5000</v>
      </c>
      <c r="K383">
        <v>25258</v>
      </c>
      <c r="N383">
        <v>0</v>
      </c>
      <c r="O383">
        <v>637354</v>
      </c>
      <c r="R383" t="s">
        <v>1084</v>
      </c>
      <c r="S383" t="s">
        <v>1085</v>
      </c>
      <c r="T383" t="s">
        <v>1086</v>
      </c>
    </row>
    <row r="384" spans="1:20" x14ac:dyDescent="0.3">
      <c r="A384">
        <v>186344</v>
      </c>
      <c r="B384">
        <v>58</v>
      </c>
      <c r="C384" t="s">
        <v>1513</v>
      </c>
      <c r="D384">
        <v>2007</v>
      </c>
      <c r="E384">
        <v>12</v>
      </c>
      <c r="F384">
        <v>3</v>
      </c>
      <c r="G384">
        <v>20080601</v>
      </c>
      <c r="H384" t="s">
        <v>191</v>
      </c>
      <c r="I384" t="s">
        <v>192</v>
      </c>
      <c r="J384">
        <v>5000</v>
      </c>
      <c r="K384">
        <v>25216</v>
      </c>
      <c r="N384">
        <v>0</v>
      </c>
      <c r="O384">
        <v>636294</v>
      </c>
      <c r="R384" t="s">
        <v>1084</v>
      </c>
      <c r="S384" t="s">
        <v>1085</v>
      </c>
      <c r="T384" t="s">
        <v>1086</v>
      </c>
    </row>
    <row r="385" spans="1:20" x14ac:dyDescent="0.3">
      <c r="A385">
        <v>186345</v>
      </c>
      <c r="B385">
        <v>64</v>
      </c>
      <c r="C385" t="s">
        <v>1394</v>
      </c>
      <c r="D385">
        <v>2007</v>
      </c>
      <c r="E385">
        <v>12</v>
      </c>
      <c r="F385">
        <v>3</v>
      </c>
      <c r="G385">
        <v>20080528</v>
      </c>
      <c r="H385" t="s">
        <v>191</v>
      </c>
      <c r="I385" t="s">
        <v>192</v>
      </c>
      <c r="J385">
        <v>5000</v>
      </c>
      <c r="K385">
        <v>25753</v>
      </c>
      <c r="N385">
        <v>0</v>
      </c>
      <c r="O385">
        <v>405092</v>
      </c>
      <c r="R385" t="s">
        <v>1129</v>
      </c>
      <c r="S385" t="s">
        <v>1130</v>
      </c>
      <c r="T385" t="s">
        <v>1131</v>
      </c>
    </row>
    <row r="386" spans="1:20" x14ac:dyDescent="0.3">
      <c r="A386">
        <v>186346</v>
      </c>
      <c r="B386">
        <v>64</v>
      </c>
      <c r="C386" t="s">
        <v>1394</v>
      </c>
      <c r="D386">
        <v>2007</v>
      </c>
      <c r="E386">
        <v>12</v>
      </c>
      <c r="F386">
        <v>3</v>
      </c>
      <c r="G386">
        <v>20080528</v>
      </c>
      <c r="H386" t="s">
        <v>191</v>
      </c>
      <c r="I386" t="s">
        <v>192</v>
      </c>
      <c r="J386">
        <v>5000</v>
      </c>
      <c r="K386">
        <v>28120</v>
      </c>
      <c r="N386">
        <v>0</v>
      </c>
      <c r="O386">
        <v>442329</v>
      </c>
      <c r="R386" t="s">
        <v>1129</v>
      </c>
      <c r="S386" t="s">
        <v>1130</v>
      </c>
      <c r="T386" t="s">
        <v>1131</v>
      </c>
    </row>
    <row r="387" spans="1:20" x14ac:dyDescent="0.3">
      <c r="A387">
        <v>186347</v>
      </c>
      <c r="B387">
        <v>64</v>
      </c>
      <c r="C387" t="s">
        <v>1394</v>
      </c>
      <c r="D387">
        <v>2007</v>
      </c>
      <c r="E387">
        <v>12</v>
      </c>
      <c r="F387">
        <v>3</v>
      </c>
      <c r="G387">
        <v>20080528</v>
      </c>
      <c r="H387" t="s">
        <v>191</v>
      </c>
      <c r="I387" t="s">
        <v>192</v>
      </c>
      <c r="J387">
        <v>5000</v>
      </c>
      <c r="K387">
        <v>28656</v>
      </c>
      <c r="N387">
        <v>0</v>
      </c>
      <c r="O387">
        <v>457617</v>
      </c>
      <c r="P387">
        <v>5000</v>
      </c>
      <c r="Q387">
        <v>436</v>
      </c>
      <c r="R387" t="s">
        <v>1129</v>
      </c>
      <c r="S387" t="s">
        <v>1130</v>
      </c>
      <c r="T387" t="s">
        <v>1131</v>
      </c>
    </row>
    <row r="388" spans="1:20" x14ac:dyDescent="0.3">
      <c r="A388">
        <v>186348</v>
      </c>
      <c r="B388">
        <v>64</v>
      </c>
      <c r="C388" t="s">
        <v>1394</v>
      </c>
      <c r="D388">
        <v>2007</v>
      </c>
      <c r="E388">
        <v>12</v>
      </c>
      <c r="F388">
        <v>3</v>
      </c>
      <c r="G388">
        <v>20080528</v>
      </c>
      <c r="H388" t="s">
        <v>191</v>
      </c>
      <c r="I388" t="s">
        <v>192</v>
      </c>
      <c r="J388">
        <v>5000</v>
      </c>
      <c r="K388">
        <v>26393</v>
      </c>
      <c r="N388">
        <v>0</v>
      </c>
      <c r="O388">
        <v>415161</v>
      </c>
      <c r="R388" t="s">
        <v>1129</v>
      </c>
      <c r="S388" t="s">
        <v>1130</v>
      </c>
      <c r="T388" t="s">
        <v>1131</v>
      </c>
    </row>
    <row r="389" spans="1:20" x14ac:dyDescent="0.3">
      <c r="A389">
        <v>186349</v>
      </c>
      <c r="B389">
        <v>64</v>
      </c>
      <c r="C389" t="s">
        <v>1394</v>
      </c>
      <c r="D389">
        <v>2007</v>
      </c>
      <c r="E389">
        <v>12</v>
      </c>
      <c r="F389">
        <v>3</v>
      </c>
      <c r="G389">
        <v>20080528</v>
      </c>
      <c r="H389" t="s">
        <v>191</v>
      </c>
      <c r="I389" t="s">
        <v>192</v>
      </c>
      <c r="J389">
        <v>5000</v>
      </c>
      <c r="K389">
        <v>26370</v>
      </c>
      <c r="N389">
        <v>0</v>
      </c>
      <c r="O389">
        <v>414803</v>
      </c>
      <c r="R389" t="s">
        <v>1129</v>
      </c>
      <c r="S389" t="s">
        <v>1130</v>
      </c>
      <c r="T389" t="s">
        <v>1131</v>
      </c>
    </row>
    <row r="390" spans="1:20" x14ac:dyDescent="0.3">
      <c r="A390">
        <v>186350</v>
      </c>
      <c r="B390">
        <v>64</v>
      </c>
      <c r="C390" t="s">
        <v>1394</v>
      </c>
      <c r="D390">
        <v>2007</v>
      </c>
      <c r="E390">
        <v>12</v>
      </c>
      <c r="F390">
        <v>3</v>
      </c>
      <c r="G390">
        <v>20080528</v>
      </c>
      <c r="H390" t="s">
        <v>191</v>
      </c>
      <c r="I390" t="s">
        <v>192</v>
      </c>
      <c r="J390">
        <v>5000</v>
      </c>
      <c r="K390">
        <v>27849</v>
      </c>
      <c r="N390">
        <v>0</v>
      </c>
      <c r="O390">
        <v>438062</v>
      </c>
      <c r="R390" t="s">
        <v>1129</v>
      </c>
      <c r="S390" t="s">
        <v>1130</v>
      </c>
      <c r="T390" t="s">
        <v>1131</v>
      </c>
    </row>
    <row r="391" spans="1:20" x14ac:dyDescent="0.3">
      <c r="A391">
        <v>186351</v>
      </c>
      <c r="B391">
        <v>64</v>
      </c>
      <c r="C391" t="s">
        <v>1394</v>
      </c>
      <c r="D391">
        <v>2007</v>
      </c>
      <c r="E391">
        <v>12</v>
      </c>
      <c r="F391">
        <v>3</v>
      </c>
      <c r="G391">
        <v>20080528</v>
      </c>
      <c r="H391" t="s">
        <v>191</v>
      </c>
      <c r="I391" t="s">
        <v>192</v>
      </c>
      <c r="J391">
        <v>5000</v>
      </c>
      <c r="K391">
        <v>25185</v>
      </c>
      <c r="N391">
        <v>0</v>
      </c>
      <c r="O391">
        <v>396160</v>
      </c>
      <c r="R391" t="s">
        <v>1129</v>
      </c>
      <c r="S391" t="s">
        <v>1130</v>
      </c>
      <c r="T391" t="s">
        <v>1131</v>
      </c>
    </row>
    <row r="392" spans="1:20" x14ac:dyDescent="0.3">
      <c r="A392">
        <v>186352</v>
      </c>
      <c r="B392">
        <v>62</v>
      </c>
      <c r="C392" t="s">
        <v>1365</v>
      </c>
      <c r="D392">
        <v>2007</v>
      </c>
      <c r="E392">
        <v>12</v>
      </c>
      <c r="F392">
        <v>2</v>
      </c>
      <c r="G392">
        <v>20080515</v>
      </c>
      <c r="H392" t="s">
        <v>191</v>
      </c>
      <c r="I392" t="s">
        <v>192</v>
      </c>
      <c r="J392">
        <v>5000</v>
      </c>
      <c r="K392">
        <v>23944</v>
      </c>
      <c r="N392">
        <v>0</v>
      </c>
      <c r="O392">
        <v>20767</v>
      </c>
      <c r="P392">
        <v>5000</v>
      </c>
      <c r="Q392">
        <v>741</v>
      </c>
      <c r="R392" t="s">
        <v>1191</v>
      </c>
      <c r="S392" t="s">
        <v>1192</v>
      </c>
      <c r="T392" t="s">
        <v>1193</v>
      </c>
    </row>
    <row r="393" spans="1:20" x14ac:dyDescent="0.3">
      <c r="A393">
        <v>186353</v>
      </c>
      <c r="B393">
        <v>62</v>
      </c>
      <c r="C393" t="s">
        <v>1365</v>
      </c>
      <c r="D393">
        <v>2007</v>
      </c>
      <c r="E393">
        <v>12</v>
      </c>
      <c r="F393">
        <v>2</v>
      </c>
      <c r="G393">
        <v>20080515</v>
      </c>
      <c r="H393" t="s">
        <v>191</v>
      </c>
      <c r="I393" t="s">
        <v>192</v>
      </c>
      <c r="J393">
        <v>5000</v>
      </c>
      <c r="K393">
        <v>24964</v>
      </c>
      <c r="N393">
        <v>0</v>
      </c>
      <c r="O393">
        <v>21651</v>
      </c>
      <c r="P393">
        <v>5000</v>
      </c>
      <c r="Q393">
        <v>772</v>
      </c>
      <c r="R393" t="s">
        <v>1191</v>
      </c>
      <c r="S393" t="s">
        <v>1192</v>
      </c>
      <c r="T393" t="s">
        <v>1193</v>
      </c>
    </row>
    <row r="394" spans="1:20" x14ac:dyDescent="0.3">
      <c r="A394">
        <v>186354</v>
      </c>
      <c r="B394">
        <v>62</v>
      </c>
      <c r="C394" t="s">
        <v>1365</v>
      </c>
      <c r="D394">
        <v>2007</v>
      </c>
      <c r="E394">
        <v>12</v>
      </c>
      <c r="F394">
        <v>2</v>
      </c>
      <c r="G394">
        <v>20080515</v>
      </c>
      <c r="H394" t="s">
        <v>191</v>
      </c>
      <c r="I394" t="s">
        <v>192</v>
      </c>
      <c r="J394">
        <v>5000</v>
      </c>
      <c r="K394">
        <v>24738</v>
      </c>
      <c r="N394">
        <v>0</v>
      </c>
      <c r="O394">
        <v>21455</v>
      </c>
      <c r="P394">
        <v>5000</v>
      </c>
      <c r="Q394">
        <v>765</v>
      </c>
      <c r="R394" t="s">
        <v>1191</v>
      </c>
      <c r="S394" t="s">
        <v>1192</v>
      </c>
      <c r="T394" t="s">
        <v>1193</v>
      </c>
    </row>
    <row r="395" spans="1:20" x14ac:dyDescent="0.3">
      <c r="A395">
        <v>186355</v>
      </c>
      <c r="B395">
        <v>62</v>
      </c>
      <c r="C395" t="s">
        <v>1365</v>
      </c>
      <c r="D395">
        <v>2007</v>
      </c>
      <c r="E395">
        <v>12</v>
      </c>
      <c r="F395">
        <v>2</v>
      </c>
      <c r="G395">
        <v>20080515</v>
      </c>
      <c r="H395" t="s">
        <v>191</v>
      </c>
      <c r="I395" t="s">
        <v>192</v>
      </c>
      <c r="J395">
        <v>5000</v>
      </c>
      <c r="K395">
        <v>24667</v>
      </c>
      <c r="N395">
        <v>0</v>
      </c>
      <c r="O395">
        <v>21393</v>
      </c>
      <c r="P395">
        <v>5000</v>
      </c>
      <c r="Q395">
        <v>763</v>
      </c>
      <c r="R395" t="s">
        <v>1191</v>
      </c>
      <c r="S395" t="s">
        <v>1192</v>
      </c>
      <c r="T395" t="s">
        <v>1193</v>
      </c>
    </row>
    <row r="396" spans="1:20" x14ac:dyDescent="0.3">
      <c r="A396">
        <v>186356</v>
      </c>
      <c r="B396">
        <v>62</v>
      </c>
      <c r="C396" t="s">
        <v>1365</v>
      </c>
      <c r="D396">
        <v>2007</v>
      </c>
      <c r="E396">
        <v>12</v>
      </c>
      <c r="F396">
        <v>2</v>
      </c>
      <c r="G396">
        <v>20080515</v>
      </c>
      <c r="H396" t="s">
        <v>191</v>
      </c>
      <c r="I396" t="s">
        <v>192</v>
      </c>
      <c r="J396">
        <v>5000</v>
      </c>
      <c r="K396">
        <v>25399</v>
      </c>
      <c r="N396">
        <v>0</v>
      </c>
      <c r="O396">
        <v>22028</v>
      </c>
      <c r="P396">
        <v>5000</v>
      </c>
      <c r="Q396">
        <v>677</v>
      </c>
      <c r="R396" t="s">
        <v>1191</v>
      </c>
      <c r="S396" t="s">
        <v>1192</v>
      </c>
      <c r="T396" t="s">
        <v>1193</v>
      </c>
    </row>
    <row r="397" spans="1:20" x14ac:dyDescent="0.3">
      <c r="A397">
        <v>186357</v>
      </c>
      <c r="B397">
        <v>62</v>
      </c>
      <c r="C397" t="s">
        <v>1365</v>
      </c>
      <c r="D397">
        <v>2007</v>
      </c>
      <c r="E397">
        <v>12</v>
      </c>
      <c r="F397">
        <v>2</v>
      </c>
      <c r="G397">
        <v>20080515</v>
      </c>
      <c r="H397" t="s">
        <v>191</v>
      </c>
      <c r="I397" t="s">
        <v>192</v>
      </c>
      <c r="J397">
        <v>5000</v>
      </c>
      <c r="K397">
        <v>25057</v>
      </c>
      <c r="N397">
        <v>0</v>
      </c>
      <c r="O397">
        <v>21732</v>
      </c>
      <c r="P397">
        <v>5000</v>
      </c>
      <c r="Q397">
        <v>511</v>
      </c>
      <c r="R397" t="s">
        <v>1191</v>
      </c>
      <c r="S397" t="s">
        <v>1192</v>
      </c>
      <c r="T397" t="s">
        <v>1193</v>
      </c>
    </row>
    <row r="398" spans="1:20" x14ac:dyDescent="0.3">
      <c r="A398">
        <v>186358</v>
      </c>
      <c r="B398">
        <v>62</v>
      </c>
      <c r="C398" t="s">
        <v>1365</v>
      </c>
      <c r="D398">
        <v>2007</v>
      </c>
      <c r="E398">
        <v>12</v>
      </c>
      <c r="F398">
        <v>2</v>
      </c>
      <c r="G398">
        <v>20080515</v>
      </c>
      <c r="H398" t="s">
        <v>191</v>
      </c>
      <c r="I398" t="s">
        <v>192</v>
      </c>
      <c r="J398">
        <v>5000</v>
      </c>
      <c r="K398">
        <v>24997</v>
      </c>
      <c r="N398">
        <v>0</v>
      </c>
      <c r="O398">
        <v>21680</v>
      </c>
      <c r="P398">
        <v>5000</v>
      </c>
      <c r="Q398">
        <v>510</v>
      </c>
      <c r="R398" t="s">
        <v>1191</v>
      </c>
      <c r="S398" t="s">
        <v>1192</v>
      </c>
      <c r="T398" t="s">
        <v>1193</v>
      </c>
    </row>
    <row r="399" spans="1:20" x14ac:dyDescent="0.3">
      <c r="A399">
        <v>186359</v>
      </c>
      <c r="B399">
        <v>62</v>
      </c>
      <c r="C399" t="s">
        <v>1365</v>
      </c>
      <c r="D399">
        <v>2007</v>
      </c>
      <c r="E399">
        <v>12</v>
      </c>
      <c r="F399">
        <v>2</v>
      </c>
      <c r="G399">
        <v>20080515</v>
      </c>
      <c r="H399" t="s">
        <v>191</v>
      </c>
      <c r="I399" t="s">
        <v>192</v>
      </c>
      <c r="J399">
        <v>5000</v>
      </c>
      <c r="K399">
        <v>25015</v>
      </c>
      <c r="N399">
        <v>0</v>
      </c>
      <c r="O399">
        <v>21695</v>
      </c>
      <c r="P399">
        <v>5000</v>
      </c>
      <c r="Q399">
        <v>511</v>
      </c>
      <c r="R399" t="s">
        <v>1191</v>
      </c>
      <c r="S399" t="s">
        <v>1192</v>
      </c>
      <c r="T399" t="s">
        <v>1193</v>
      </c>
    </row>
    <row r="400" spans="1:20" x14ac:dyDescent="0.3">
      <c r="A400">
        <v>186360</v>
      </c>
      <c r="B400">
        <v>62</v>
      </c>
      <c r="C400" t="s">
        <v>1365</v>
      </c>
      <c r="D400">
        <v>2007</v>
      </c>
      <c r="E400">
        <v>12</v>
      </c>
      <c r="F400">
        <v>2</v>
      </c>
      <c r="G400">
        <v>20080515</v>
      </c>
      <c r="H400" t="s">
        <v>191</v>
      </c>
      <c r="I400" t="s">
        <v>192</v>
      </c>
      <c r="J400">
        <v>5000</v>
      </c>
      <c r="K400">
        <v>25053</v>
      </c>
      <c r="N400">
        <v>0</v>
      </c>
      <c r="O400">
        <v>21728</v>
      </c>
      <c r="P400">
        <v>5000</v>
      </c>
      <c r="Q400">
        <v>511</v>
      </c>
      <c r="R400" t="s">
        <v>1191</v>
      </c>
      <c r="S400" t="s">
        <v>1192</v>
      </c>
      <c r="T400" t="s">
        <v>1193</v>
      </c>
    </row>
    <row r="401" spans="1:20" x14ac:dyDescent="0.3">
      <c r="A401">
        <v>186361</v>
      </c>
      <c r="B401">
        <v>62</v>
      </c>
      <c r="C401" t="s">
        <v>1365</v>
      </c>
      <c r="D401">
        <v>2007</v>
      </c>
      <c r="E401">
        <v>12</v>
      </c>
      <c r="F401">
        <v>2</v>
      </c>
      <c r="G401">
        <v>20080515</v>
      </c>
      <c r="H401" t="s">
        <v>191</v>
      </c>
      <c r="I401" t="s">
        <v>192</v>
      </c>
      <c r="J401">
        <v>5000</v>
      </c>
      <c r="K401">
        <v>24994</v>
      </c>
      <c r="N401">
        <v>0</v>
      </c>
      <c r="O401">
        <v>21677</v>
      </c>
      <c r="P401">
        <v>5000</v>
      </c>
      <c r="Q401">
        <v>510</v>
      </c>
      <c r="R401" t="s">
        <v>1191</v>
      </c>
      <c r="S401" t="s">
        <v>1192</v>
      </c>
      <c r="T401" t="s">
        <v>1193</v>
      </c>
    </row>
    <row r="402" spans="1:20" x14ac:dyDescent="0.3">
      <c r="A402">
        <v>210278</v>
      </c>
      <c r="B402">
        <v>8</v>
      </c>
      <c r="C402" t="s">
        <v>1477</v>
      </c>
      <c r="D402">
        <v>2007</v>
      </c>
      <c r="E402">
        <v>0</v>
      </c>
      <c r="F402">
        <v>3</v>
      </c>
      <c r="G402">
        <v>20080612</v>
      </c>
      <c r="I402" t="s">
        <v>192</v>
      </c>
      <c r="J402">
        <v>5000</v>
      </c>
      <c r="K402">
        <v>209402</v>
      </c>
      <c r="R402" t="s">
        <v>8884</v>
      </c>
      <c r="S402" t="s">
        <v>406</v>
      </c>
      <c r="T402" t="s">
        <v>8885</v>
      </c>
    </row>
    <row r="403" spans="1:20" x14ac:dyDescent="0.3">
      <c r="A403">
        <v>210571</v>
      </c>
      <c r="B403">
        <v>20</v>
      </c>
      <c r="C403" t="s">
        <v>1499</v>
      </c>
      <c r="D403">
        <v>2005</v>
      </c>
      <c r="E403">
        <v>12</v>
      </c>
      <c r="F403">
        <v>2</v>
      </c>
      <c r="G403">
        <v>20060517</v>
      </c>
      <c r="H403" t="s">
        <v>213</v>
      </c>
      <c r="I403" t="s">
        <v>192</v>
      </c>
      <c r="J403">
        <v>5500</v>
      </c>
      <c r="K403">
        <v>107846</v>
      </c>
      <c r="N403">
        <v>5500</v>
      </c>
      <c r="O403">
        <v>524030</v>
      </c>
      <c r="P403">
        <v>0</v>
      </c>
      <c r="Q403">
        <v>307813</v>
      </c>
      <c r="R403" t="s">
        <v>8886</v>
      </c>
      <c r="S403" t="s">
        <v>425</v>
      </c>
      <c r="T403" t="s">
        <v>8887</v>
      </c>
    </row>
    <row r="404" spans="1:20" x14ac:dyDescent="0.3">
      <c r="A404">
        <v>210671</v>
      </c>
      <c r="B404">
        <v>26</v>
      </c>
      <c r="C404" t="s">
        <v>1490</v>
      </c>
      <c r="D404">
        <v>2005</v>
      </c>
      <c r="E404">
        <v>12</v>
      </c>
      <c r="F404">
        <v>3</v>
      </c>
      <c r="G404">
        <v>20060605</v>
      </c>
      <c r="H404" t="s">
        <v>213</v>
      </c>
      <c r="I404" t="s">
        <v>192</v>
      </c>
      <c r="J404">
        <v>5000</v>
      </c>
      <c r="K404">
        <v>42333</v>
      </c>
      <c r="L404">
        <v>0</v>
      </c>
      <c r="M404">
        <v>4360</v>
      </c>
      <c r="N404">
        <v>5000</v>
      </c>
      <c r="O404">
        <v>215114</v>
      </c>
      <c r="P404">
        <v>0</v>
      </c>
      <c r="Q404">
        <v>8847</v>
      </c>
      <c r="R404" t="s">
        <v>8888</v>
      </c>
      <c r="S404" t="s">
        <v>311</v>
      </c>
      <c r="T404" t="s">
        <v>8888</v>
      </c>
    </row>
    <row r="405" spans="1:20" x14ac:dyDescent="0.3">
      <c r="A405">
        <v>210677</v>
      </c>
      <c r="B405">
        <v>8</v>
      </c>
      <c r="C405" t="s">
        <v>1477</v>
      </c>
      <c r="D405">
        <v>2005</v>
      </c>
      <c r="E405">
        <v>0</v>
      </c>
      <c r="F405">
        <v>2</v>
      </c>
      <c r="G405">
        <v>20060523</v>
      </c>
      <c r="I405" t="s">
        <v>192</v>
      </c>
      <c r="J405">
        <v>5000</v>
      </c>
      <c r="K405">
        <v>200657</v>
      </c>
      <c r="L405">
        <v>0</v>
      </c>
      <c r="M405">
        <v>1641</v>
      </c>
      <c r="N405">
        <v>5000</v>
      </c>
      <c r="O405">
        <v>2872</v>
      </c>
      <c r="R405" t="s">
        <v>8885</v>
      </c>
      <c r="S405" t="s">
        <v>391</v>
      </c>
      <c r="T405" t="s">
        <v>8885</v>
      </c>
    </row>
    <row r="406" spans="1:20" x14ac:dyDescent="0.3">
      <c r="A406">
        <v>210678</v>
      </c>
      <c r="B406">
        <v>76</v>
      </c>
      <c r="C406" t="s">
        <v>1378</v>
      </c>
      <c r="D406">
        <v>2005</v>
      </c>
      <c r="E406">
        <v>12</v>
      </c>
      <c r="F406">
        <v>3</v>
      </c>
      <c r="G406">
        <v>20060604</v>
      </c>
      <c r="H406" t="s">
        <v>213</v>
      </c>
      <c r="I406" t="s">
        <v>192</v>
      </c>
      <c r="J406">
        <v>5000</v>
      </c>
      <c r="K406">
        <v>67347</v>
      </c>
      <c r="L406">
        <v>0</v>
      </c>
      <c r="M406">
        <v>5925</v>
      </c>
      <c r="N406">
        <v>5000</v>
      </c>
      <c r="O406">
        <v>9184</v>
      </c>
      <c r="P406">
        <v>0</v>
      </c>
      <c r="Q406">
        <v>395</v>
      </c>
      <c r="R406" t="s">
        <v>8889</v>
      </c>
      <c r="S406" t="s">
        <v>532</v>
      </c>
      <c r="T406" t="s">
        <v>8889</v>
      </c>
    </row>
    <row r="407" spans="1:20" x14ac:dyDescent="0.3">
      <c r="A407">
        <v>210679</v>
      </c>
      <c r="B407">
        <v>72</v>
      </c>
      <c r="C407" t="s">
        <v>1501</v>
      </c>
      <c r="D407">
        <v>2005</v>
      </c>
      <c r="E407">
        <v>12</v>
      </c>
      <c r="F407">
        <v>3</v>
      </c>
      <c r="G407">
        <v>20060731</v>
      </c>
      <c r="H407" t="s">
        <v>191</v>
      </c>
      <c r="I407" t="s">
        <v>192</v>
      </c>
      <c r="J407">
        <v>5000</v>
      </c>
      <c r="K407">
        <v>194075</v>
      </c>
      <c r="L407">
        <v>0</v>
      </c>
      <c r="M407">
        <v>4421</v>
      </c>
      <c r="N407">
        <v>5000</v>
      </c>
      <c r="O407">
        <v>10971</v>
      </c>
      <c r="P407">
        <v>0</v>
      </c>
      <c r="Q407">
        <v>1768</v>
      </c>
      <c r="R407" t="s">
        <v>569</v>
      </c>
      <c r="S407" t="s">
        <v>570</v>
      </c>
      <c r="T407" t="s">
        <v>8890</v>
      </c>
    </row>
    <row r="408" spans="1:20" x14ac:dyDescent="0.3">
      <c r="A408">
        <v>210684</v>
      </c>
      <c r="B408">
        <v>18</v>
      </c>
      <c r="C408" t="s">
        <v>1497</v>
      </c>
      <c r="D408">
        <v>2005</v>
      </c>
      <c r="E408">
        <v>12</v>
      </c>
      <c r="F408">
        <v>2</v>
      </c>
      <c r="G408">
        <v>20060614</v>
      </c>
      <c r="H408" t="s">
        <v>213</v>
      </c>
      <c r="I408" t="s">
        <v>192</v>
      </c>
      <c r="J408">
        <v>5000</v>
      </c>
      <c r="K408">
        <v>202669</v>
      </c>
      <c r="L408">
        <v>0</v>
      </c>
      <c r="M408">
        <v>14228</v>
      </c>
      <c r="N408">
        <v>5000</v>
      </c>
      <c r="O408">
        <v>3817</v>
      </c>
      <c r="P408">
        <v>0</v>
      </c>
      <c r="Q408">
        <v>348</v>
      </c>
      <c r="R408" t="s">
        <v>457</v>
      </c>
      <c r="S408" t="s">
        <v>458</v>
      </c>
      <c r="T408" t="s">
        <v>459</v>
      </c>
    </row>
    <row r="409" spans="1:20" x14ac:dyDescent="0.3">
      <c r="A409">
        <v>210685</v>
      </c>
      <c r="B409">
        <v>8</v>
      </c>
      <c r="C409" t="s">
        <v>1477</v>
      </c>
      <c r="D409">
        <v>2005</v>
      </c>
      <c r="E409">
        <v>0</v>
      </c>
      <c r="F409">
        <v>3</v>
      </c>
      <c r="G409">
        <v>20060605</v>
      </c>
      <c r="I409" t="s">
        <v>192</v>
      </c>
      <c r="J409">
        <v>5000</v>
      </c>
      <c r="K409">
        <v>211745</v>
      </c>
      <c r="L409">
        <v>0</v>
      </c>
      <c r="M409">
        <v>2064</v>
      </c>
      <c r="N409">
        <v>5000</v>
      </c>
      <c r="O409">
        <v>1235</v>
      </c>
      <c r="R409" t="s">
        <v>8884</v>
      </c>
      <c r="S409" t="s">
        <v>406</v>
      </c>
      <c r="T409" t="s">
        <v>8885</v>
      </c>
    </row>
    <row r="410" spans="1:20" x14ac:dyDescent="0.3">
      <c r="A410">
        <v>210733</v>
      </c>
      <c r="B410">
        <v>18</v>
      </c>
      <c r="C410" t="s">
        <v>1497</v>
      </c>
      <c r="D410">
        <v>2006</v>
      </c>
      <c r="E410">
        <v>12</v>
      </c>
      <c r="F410">
        <v>2</v>
      </c>
      <c r="G410">
        <v>20070625</v>
      </c>
      <c r="H410" t="s">
        <v>213</v>
      </c>
      <c r="I410" t="s">
        <v>192</v>
      </c>
      <c r="J410">
        <v>5000</v>
      </c>
      <c r="K410">
        <v>196351</v>
      </c>
      <c r="L410">
        <v>0</v>
      </c>
      <c r="M410">
        <v>10098</v>
      </c>
      <c r="N410">
        <v>5000</v>
      </c>
      <c r="O410">
        <v>33668</v>
      </c>
      <c r="P410">
        <v>0</v>
      </c>
      <c r="Q410">
        <v>1064</v>
      </c>
      <c r="R410" t="s">
        <v>457</v>
      </c>
      <c r="S410" t="s">
        <v>458</v>
      </c>
      <c r="T410" t="s">
        <v>459</v>
      </c>
    </row>
    <row r="411" spans="1:20" x14ac:dyDescent="0.3">
      <c r="A411">
        <v>210735</v>
      </c>
      <c r="B411">
        <v>8</v>
      </c>
      <c r="C411" t="s">
        <v>1477</v>
      </c>
      <c r="D411">
        <v>2006</v>
      </c>
      <c r="E411">
        <v>0</v>
      </c>
      <c r="F411">
        <v>2</v>
      </c>
      <c r="G411">
        <v>20070525</v>
      </c>
      <c r="I411" t="s">
        <v>192</v>
      </c>
      <c r="J411">
        <v>5000</v>
      </c>
      <c r="K411">
        <v>231662</v>
      </c>
      <c r="N411">
        <v>5000</v>
      </c>
      <c r="O411">
        <v>488</v>
      </c>
      <c r="R411" t="s">
        <v>395</v>
      </c>
      <c r="S411" t="s">
        <v>391</v>
      </c>
      <c r="T411" t="s">
        <v>8885</v>
      </c>
    </row>
    <row r="412" spans="1:20" x14ac:dyDescent="0.3">
      <c r="A412">
        <v>210738</v>
      </c>
      <c r="B412">
        <v>72</v>
      </c>
      <c r="C412" t="s">
        <v>1501</v>
      </c>
      <c r="D412">
        <v>2006</v>
      </c>
      <c r="E412">
        <v>13</v>
      </c>
      <c r="F412">
        <v>3</v>
      </c>
      <c r="G412">
        <v>20070806</v>
      </c>
      <c r="H412" t="s">
        <v>191</v>
      </c>
      <c r="I412" t="s">
        <v>192</v>
      </c>
      <c r="J412">
        <v>5000</v>
      </c>
      <c r="K412">
        <v>201780</v>
      </c>
      <c r="L412">
        <v>0</v>
      </c>
      <c r="M412">
        <v>412</v>
      </c>
      <c r="N412">
        <v>5000</v>
      </c>
      <c r="O412">
        <v>44866</v>
      </c>
      <c r="R412" t="s">
        <v>8891</v>
      </c>
      <c r="S412" t="s">
        <v>570</v>
      </c>
      <c r="T412" t="s">
        <v>8890</v>
      </c>
    </row>
    <row r="413" spans="1:20" x14ac:dyDescent="0.3">
      <c r="A413">
        <v>210739</v>
      </c>
      <c r="B413">
        <v>76</v>
      </c>
      <c r="C413" t="s">
        <v>1378</v>
      </c>
      <c r="D413">
        <v>2006</v>
      </c>
      <c r="E413">
        <v>12</v>
      </c>
      <c r="F413">
        <v>3</v>
      </c>
      <c r="G413">
        <v>20070617</v>
      </c>
      <c r="H413" t="s">
        <v>213</v>
      </c>
      <c r="I413" t="s">
        <v>192</v>
      </c>
      <c r="J413">
        <v>5000</v>
      </c>
      <c r="K413">
        <v>78892</v>
      </c>
      <c r="L413">
        <v>0</v>
      </c>
      <c r="M413">
        <v>4683</v>
      </c>
      <c r="N413">
        <v>5000</v>
      </c>
      <c r="O413">
        <v>7431</v>
      </c>
      <c r="P413">
        <v>0</v>
      </c>
      <c r="Q413">
        <v>443</v>
      </c>
      <c r="R413" t="s">
        <v>8889</v>
      </c>
      <c r="S413" t="s">
        <v>532</v>
      </c>
      <c r="T413" t="s">
        <v>8889</v>
      </c>
    </row>
    <row r="414" spans="1:20" x14ac:dyDescent="0.3">
      <c r="A414">
        <v>210741</v>
      </c>
      <c r="B414">
        <v>18</v>
      </c>
      <c r="C414" t="s">
        <v>1497</v>
      </c>
      <c r="D414">
        <v>2007</v>
      </c>
      <c r="E414">
        <v>12</v>
      </c>
      <c r="F414">
        <v>2</v>
      </c>
      <c r="G414">
        <v>20080602</v>
      </c>
      <c r="H414" t="s">
        <v>213</v>
      </c>
      <c r="I414" t="s">
        <v>192</v>
      </c>
      <c r="J414">
        <v>5000</v>
      </c>
      <c r="K414">
        <v>17375</v>
      </c>
      <c r="L414">
        <v>0</v>
      </c>
      <c r="M414">
        <v>290</v>
      </c>
      <c r="N414">
        <v>5000</v>
      </c>
      <c r="O414">
        <v>1390</v>
      </c>
      <c r="R414" t="s">
        <v>457</v>
      </c>
      <c r="S414" t="s">
        <v>458</v>
      </c>
      <c r="T414" t="s">
        <v>459</v>
      </c>
    </row>
    <row r="415" spans="1:20" x14ac:dyDescent="0.3">
      <c r="A415">
        <v>210743</v>
      </c>
      <c r="B415">
        <v>18</v>
      </c>
      <c r="C415" t="s">
        <v>1497</v>
      </c>
      <c r="D415">
        <v>2006</v>
      </c>
      <c r="E415">
        <v>12</v>
      </c>
      <c r="F415">
        <v>2</v>
      </c>
      <c r="G415">
        <v>20070625</v>
      </c>
      <c r="H415" t="s">
        <v>213</v>
      </c>
      <c r="I415" t="s">
        <v>192</v>
      </c>
      <c r="J415">
        <v>5000</v>
      </c>
      <c r="K415">
        <v>16285</v>
      </c>
      <c r="L415">
        <v>0</v>
      </c>
      <c r="M415">
        <v>838</v>
      </c>
      <c r="N415">
        <v>5000</v>
      </c>
      <c r="O415">
        <v>1613</v>
      </c>
      <c r="P415">
        <v>0</v>
      </c>
      <c r="Q415">
        <v>31</v>
      </c>
      <c r="R415" t="s">
        <v>457</v>
      </c>
      <c r="S415" t="s">
        <v>458</v>
      </c>
      <c r="T415" t="s">
        <v>459</v>
      </c>
    </row>
    <row r="416" spans="1:20" x14ac:dyDescent="0.3">
      <c r="A416">
        <v>210744</v>
      </c>
      <c r="B416">
        <v>26</v>
      </c>
      <c r="C416" t="s">
        <v>1490</v>
      </c>
      <c r="D416">
        <v>2006</v>
      </c>
      <c r="E416">
        <v>12</v>
      </c>
      <c r="F416">
        <v>3</v>
      </c>
      <c r="G416">
        <v>20070610</v>
      </c>
      <c r="H416" t="s">
        <v>213</v>
      </c>
      <c r="I416" t="s">
        <v>192</v>
      </c>
      <c r="J416">
        <v>5000</v>
      </c>
      <c r="K416">
        <v>94725</v>
      </c>
      <c r="L416">
        <v>0</v>
      </c>
      <c r="M416">
        <v>1135</v>
      </c>
      <c r="N416">
        <v>5000</v>
      </c>
      <c r="O416">
        <v>628420</v>
      </c>
      <c r="P416">
        <v>0</v>
      </c>
      <c r="Q416">
        <v>21650</v>
      </c>
      <c r="R416" t="s">
        <v>8888</v>
      </c>
      <c r="S416" t="s">
        <v>311</v>
      </c>
      <c r="T416" t="s">
        <v>8888</v>
      </c>
    </row>
    <row r="417" spans="1:20" x14ac:dyDescent="0.3">
      <c r="A417">
        <v>210745</v>
      </c>
      <c r="B417">
        <v>8</v>
      </c>
      <c r="C417" t="s">
        <v>1477</v>
      </c>
      <c r="D417">
        <v>2006</v>
      </c>
      <c r="E417">
        <v>0</v>
      </c>
      <c r="F417">
        <v>3</v>
      </c>
      <c r="G417">
        <v>20070611</v>
      </c>
      <c r="I417" t="s">
        <v>192</v>
      </c>
      <c r="J417">
        <v>5000</v>
      </c>
      <c r="K417">
        <v>161018</v>
      </c>
      <c r="L417">
        <v>0</v>
      </c>
      <c r="M417">
        <v>798</v>
      </c>
      <c r="N417">
        <v>5000</v>
      </c>
      <c r="O417">
        <v>956</v>
      </c>
      <c r="R417" t="s">
        <v>8884</v>
      </c>
      <c r="S417" t="s">
        <v>406</v>
      </c>
      <c r="T417" t="s">
        <v>8885</v>
      </c>
    </row>
    <row r="418" spans="1:20" x14ac:dyDescent="0.3">
      <c r="A418">
        <v>210777</v>
      </c>
      <c r="B418">
        <v>20</v>
      </c>
      <c r="C418" t="s">
        <v>1499</v>
      </c>
      <c r="D418">
        <v>2007</v>
      </c>
      <c r="E418">
        <v>12</v>
      </c>
      <c r="F418">
        <v>2</v>
      </c>
      <c r="G418">
        <v>20080519</v>
      </c>
      <c r="H418" t="s">
        <v>213</v>
      </c>
      <c r="I418" t="s">
        <v>192</v>
      </c>
      <c r="J418">
        <v>5000</v>
      </c>
      <c r="K418">
        <v>107152</v>
      </c>
      <c r="L418">
        <v>0</v>
      </c>
      <c r="M418">
        <v>202</v>
      </c>
      <c r="N418">
        <v>5000</v>
      </c>
      <c r="O418">
        <v>1347420</v>
      </c>
      <c r="P418">
        <v>0</v>
      </c>
      <c r="Q418">
        <v>330518</v>
      </c>
      <c r="R418" t="s">
        <v>8886</v>
      </c>
      <c r="S418" t="s">
        <v>425</v>
      </c>
      <c r="T418" t="s">
        <v>8887</v>
      </c>
    </row>
    <row r="419" spans="1:20" x14ac:dyDescent="0.3">
      <c r="A419">
        <v>210786</v>
      </c>
      <c r="B419">
        <v>76</v>
      </c>
      <c r="C419" t="s">
        <v>1378</v>
      </c>
      <c r="D419">
        <v>2007</v>
      </c>
      <c r="E419">
        <v>12</v>
      </c>
      <c r="F419">
        <v>3</v>
      </c>
      <c r="G419">
        <v>20080610</v>
      </c>
      <c r="H419" t="s">
        <v>213</v>
      </c>
      <c r="I419" t="s">
        <v>192</v>
      </c>
      <c r="J419">
        <v>5000</v>
      </c>
      <c r="K419">
        <v>210854</v>
      </c>
      <c r="R419" t="s">
        <v>535</v>
      </c>
      <c r="S419" t="s">
        <v>532</v>
      </c>
      <c r="T419" t="s">
        <v>8889</v>
      </c>
    </row>
    <row r="420" spans="1:20" x14ac:dyDescent="0.3">
      <c r="A420">
        <v>210787</v>
      </c>
      <c r="B420">
        <v>18</v>
      </c>
      <c r="C420" t="s">
        <v>1497</v>
      </c>
      <c r="D420">
        <v>2007</v>
      </c>
      <c r="E420">
        <v>12</v>
      </c>
      <c r="F420">
        <v>2</v>
      </c>
      <c r="G420">
        <v>20080602</v>
      </c>
      <c r="H420" t="s">
        <v>213</v>
      </c>
      <c r="I420" t="s">
        <v>192</v>
      </c>
      <c r="J420">
        <v>5000</v>
      </c>
      <c r="K420">
        <v>197192</v>
      </c>
      <c r="L420">
        <v>0</v>
      </c>
      <c r="M420">
        <v>3287</v>
      </c>
      <c r="N420">
        <v>5000</v>
      </c>
      <c r="O420">
        <v>15775</v>
      </c>
      <c r="R420" t="s">
        <v>457</v>
      </c>
      <c r="S420" t="s">
        <v>458</v>
      </c>
      <c r="T420" t="s">
        <v>459</v>
      </c>
    </row>
    <row r="421" spans="1:20" x14ac:dyDescent="0.3">
      <c r="A421">
        <v>210788</v>
      </c>
      <c r="B421">
        <v>26</v>
      </c>
      <c r="C421" t="s">
        <v>1490</v>
      </c>
      <c r="D421">
        <v>2007</v>
      </c>
      <c r="E421">
        <v>12</v>
      </c>
      <c r="F421">
        <v>3</v>
      </c>
      <c r="G421">
        <v>20080605</v>
      </c>
      <c r="I421" t="s">
        <v>192</v>
      </c>
      <c r="J421">
        <v>5000</v>
      </c>
      <c r="K421">
        <v>180974</v>
      </c>
      <c r="N421">
        <v>5000</v>
      </c>
      <c r="O421">
        <v>724</v>
      </c>
      <c r="R421" t="s">
        <v>8892</v>
      </c>
      <c r="S421" t="s">
        <v>318</v>
      </c>
      <c r="T421" t="s">
        <v>8892</v>
      </c>
    </row>
    <row r="422" spans="1:20" x14ac:dyDescent="0.3">
      <c r="A422">
        <v>210789</v>
      </c>
      <c r="B422">
        <v>8</v>
      </c>
      <c r="C422" t="s">
        <v>1477</v>
      </c>
      <c r="D422">
        <v>2007</v>
      </c>
      <c r="E422">
        <v>0</v>
      </c>
      <c r="F422">
        <v>2</v>
      </c>
      <c r="G422">
        <v>20080527</v>
      </c>
      <c r="I422" t="s">
        <v>192</v>
      </c>
      <c r="J422">
        <v>5000</v>
      </c>
      <c r="K422">
        <v>216200</v>
      </c>
      <c r="L422">
        <v>0</v>
      </c>
      <c r="M422">
        <v>869</v>
      </c>
      <c r="N422">
        <v>5000</v>
      </c>
      <c r="O422">
        <v>868</v>
      </c>
      <c r="P422">
        <v>0</v>
      </c>
      <c r="Q422">
        <v>3</v>
      </c>
      <c r="R422" t="s">
        <v>8885</v>
      </c>
      <c r="S422" t="s">
        <v>391</v>
      </c>
      <c r="T422" t="s">
        <v>8885</v>
      </c>
    </row>
    <row r="423" spans="1:20" x14ac:dyDescent="0.3">
      <c r="A423">
        <v>210790</v>
      </c>
      <c r="B423">
        <v>22</v>
      </c>
      <c r="C423" t="s">
        <v>1405</v>
      </c>
      <c r="D423">
        <v>2007</v>
      </c>
      <c r="E423">
        <v>12</v>
      </c>
      <c r="F423">
        <v>3</v>
      </c>
      <c r="G423">
        <v>20080515</v>
      </c>
      <c r="H423" t="s">
        <v>213</v>
      </c>
      <c r="I423" t="s">
        <v>192</v>
      </c>
      <c r="J423">
        <v>5000</v>
      </c>
      <c r="K423">
        <v>199251</v>
      </c>
      <c r="N423">
        <v>5000</v>
      </c>
      <c r="O423">
        <v>2491</v>
      </c>
      <c r="R423" t="s">
        <v>280</v>
      </c>
      <c r="S423" t="s">
        <v>280</v>
      </c>
      <c r="T423" t="s">
        <v>8893</v>
      </c>
    </row>
    <row r="424" spans="1:20" x14ac:dyDescent="0.3">
      <c r="A424">
        <v>210791</v>
      </c>
      <c r="B424">
        <v>72</v>
      </c>
      <c r="C424" t="s">
        <v>1501</v>
      </c>
      <c r="D424">
        <v>2007</v>
      </c>
      <c r="E424">
        <v>12</v>
      </c>
      <c r="F424">
        <v>3</v>
      </c>
      <c r="G424">
        <v>20080806</v>
      </c>
      <c r="H424" t="s">
        <v>191</v>
      </c>
      <c r="I424" t="s">
        <v>192</v>
      </c>
      <c r="J424">
        <v>5000</v>
      </c>
      <c r="K424">
        <v>186540</v>
      </c>
      <c r="L424">
        <v>0</v>
      </c>
      <c r="M424">
        <v>754</v>
      </c>
      <c r="N424">
        <v>5000</v>
      </c>
      <c r="O424">
        <v>6030</v>
      </c>
      <c r="R424" t="s">
        <v>8891</v>
      </c>
      <c r="S424" t="s">
        <v>570</v>
      </c>
      <c r="T424" t="s">
        <v>8890</v>
      </c>
    </row>
    <row r="425" spans="1:20" x14ac:dyDescent="0.3">
      <c r="A425">
        <v>210801</v>
      </c>
      <c r="B425">
        <v>26</v>
      </c>
      <c r="C425" t="s">
        <v>1490</v>
      </c>
      <c r="D425">
        <v>2007</v>
      </c>
      <c r="E425">
        <v>12</v>
      </c>
      <c r="F425">
        <v>3</v>
      </c>
      <c r="G425">
        <v>20080523</v>
      </c>
      <c r="H425" t="s">
        <v>213</v>
      </c>
      <c r="I425" t="s">
        <v>192</v>
      </c>
      <c r="J425">
        <v>5000</v>
      </c>
      <c r="K425">
        <v>61823</v>
      </c>
      <c r="L425">
        <v>0</v>
      </c>
      <c r="M425">
        <v>2721</v>
      </c>
      <c r="N425">
        <v>5000</v>
      </c>
      <c r="O425">
        <v>615670</v>
      </c>
      <c r="P425">
        <v>0</v>
      </c>
      <c r="Q425">
        <v>24655</v>
      </c>
      <c r="R425" t="s">
        <v>8888</v>
      </c>
      <c r="S425" t="s">
        <v>311</v>
      </c>
      <c r="T425" t="s">
        <v>8888</v>
      </c>
    </row>
    <row r="426" spans="1:20" x14ac:dyDescent="0.3">
      <c r="A426">
        <v>210822</v>
      </c>
      <c r="B426">
        <v>22</v>
      </c>
      <c r="C426" t="s">
        <v>1405</v>
      </c>
      <c r="D426">
        <v>2008</v>
      </c>
      <c r="E426">
        <v>12</v>
      </c>
      <c r="F426">
        <v>3</v>
      </c>
      <c r="G426">
        <v>20090515</v>
      </c>
      <c r="H426" t="s">
        <v>213</v>
      </c>
      <c r="I426" t="s">
        <v>192</v>
      </c>
      <c r="J426">
        <v>5000</v>
      </c>
      <c r="K426">
        <v>186978</v>
      </c>
      <c r="L426">
        <v>0</v>
      </c>
      <c r="M426">
        <v>8249</v>
      </c>
      <c r="N426">
        <v>5000</v>
      </c>
      <c r="O426">
        <v>6874</v>
      </c>
      <c r="P426">
        <v>0</v>
      </c>
      <c r="Q426">
        <v>3208</v>
      </c>
      <c r="R426" t="s">
        <v>280</v>
      </c>
      <c r="S426" t="s">
        <v>280</v>
      </c>
      <c r="T426" t="s">
        <v>8893</v>
      </c>
    </row>
    <row r="427" spans="1:20" x14ac:dyDescent="0.3">
      <c r="A427">
        <v>210824</v>
      </c>
      <c r="B427">
        <v>26</v>
      </c>
      <c r="C427" t="s">
        <v>1490</v>
      </c>
      <c r="D427">
        <v>2008</v>
      </c>
      <c r="E427">
        <v>12</v>
      </c>
      <c r="F427">
        <v>3</v>
      </c>
      <c r="G427">
        <v>20090601</v>
      </c>
      <c r="H427" t="s">
        <v>213</v>
      </c>
      <c r="I427" t="s">
        <v>192</v>
      </c>
      <c r="J427">
        <v>5000</v>
      </c>
      <c r="K427">
        <v>206480</v>
      </c>
      <c r="L427">
        <v>0</v>
      </c>
      <c r="M427">
        <v>765</v>
      </c>
      <c r="N427">
        <v>5000</v>
      </c>
      <c r="O427">
        <v>3059538</v>
      </c>
      <c r="P427">
        <v>0</v>
      </c>
      <c r="Q427">
        <v>1</v>
      </c>
      <c r="R427" t="s">
        <v>8892</v>
      </c>
      <c r="S427" t="s">
        <v>318</v>
      </c>
      <c r="T427" t="s">
        <v>8892</v>
      </c>
    </row>
    <row r="428" spans="1:20" x14ac:dyDescent="0.3">
      <c r="A428">
        <v>210831</v>
      </c>
      <c r="B428">
        <v>8</v>
      </c>
      <c r="C428" t="s">
        <v>1477</v>
      </c>
      <c r="D428">
        <v>2008</v>
      </c>
      <c r="E428">
        <v>0</v>
      </c>
      <c r="F428">
        <v>3</v>
      </c>
      <c r="G428">
        <v>20090617</v>
      </c>
      <c r="I428" t="s">
        <v>192</v>
      </c>
      <c r="J428">
        <v>5000</v>
      </c>
      <c r="K428">
        <v>156592</v>
      </c>
      <c r="L428">
        <v>0</v>
      </c>
      <c r="M428">
        <v>640</v>
      </c>
      <c r="N428">
        <v>5000</v>
      </c>
      <c r="O428">
        <v>2882</v>
      </c>
      <c r="R428" t="s">
        <v>8884</v>
      </c>
      <c r="S428" t="s">
        <v>406</v>
      </c>
      <c r="T428" t="s">
        <v>8885</v>
      </c>
    </row>
    <row r="429" spans="1:20" x14ac:dyDescent="0.3">
      <c r="A429">
        <v>210840</v>
      </c>
      <c r="B429">
        <v>18</v>
      </c>
      <c r="C429" t="s">
        <v>1497</v>
      </c>
      <c r="D429">
        <v>2008</v>
      </c>
      <c r="E429">
        <v>12</v>
      </c>
      <c r="F429">
        <v>2</v>
      </c>
      <c r="G429">
        <v>20090528</v>
      </c>
      <c r="H429" t="s">
        <v>213</v>
      </c>
      <c r="I429" t="s">
        <v>192</v>
      </c>
      <c r="J429">
        <v>5000</v>
      </c>
      <c r="K429">
        <v>185967</v>
      </c>
      <c r="L429">
        <v>0</v>
      </c>
      <c r="M429">
        <v>1587</v>
      </c>
      <c r="N429">
        <v>5000</v>
      </c>
      <c r="O429">
        <v>317</v>
      </c>
      <c r="P429">
        <v>0</v>
      </c>
      <c r="Q429">
        <v>317</v>
      </c>
      <c r="R429" t="s">
        <v>457</v>
      </c>
      <c r="S429" t="s">
        <v>458</v>
      </c>
      <c r="T429" t="s">
        <v>459</v>
      </c>
    </row>
    <row r="430" spans="1:20" x14ac:dyDescent="0.3">
      <c r="A430">
        <v>210841</v>
      </c>
      <c r="B430">
        <v>76</v>
      </c>
      <c r="C430" t="s">
        <v>1378</v>
      </c>
      <c r="D430">
        <v>2008</v>
      </c>
      <c r="E430">
        <v>12</v>
      </c>
      <c r="F430">
        <v>3</v>
      </c>
      <c r="G430">
        <v>20090623</v>
      </c>
      <c r="H430" t="s">
        <v>213</v>
      </c>
      <c r="I430" t="s">
        <v>192</v>
      </c>
      <c r="J430">
        <v>5000</v>
      </c>
      <c r="K430">
        <v>67479</v>
      </c>
      <c r="L430">
        <v>0</v>
      </c>
      <c r="M430">
        <v>431</v>
      </c>
      <c r="N430">
        <v>5000</v>
      </c>
      <c r="O430">
        <v>287</v>
      </c>
      <c r="P430">
        <v>0</v>
      </c>
      <c r="Q430">
        <v>143</v>
      </c>
      <c r="R430" t="s">
        <v>8889</v>
      </c>
      <c r="S430" t="s">
        <v>532</v>
      </c>
      <c r="T430" t="s">
        <v>8889</v>
      </c>
    </row>
    <row r="431" spans="1:20" x14ac:dyDescent="0.3">
      <c r="A431">
        <v>210842</v>
      </c>
      <c r="B431">
        <v>8</v>
      </c>
      <c r="C431" t="s">
        <v>1477</v>
      </c>
      <c r="D431">
        <v>2008</v>
      </c>
      <c r="E431">
        <v>0</v>
      </c>
      <c r="F431">
        <v>2</v>
      </c>
      <c r="G431">
        <v>20090531</v>
      </c>
      <c r="I431" t="s">
        <v>192</v>
      </c>
      <c r="J431">
        <v>5000</v>
      </c>
      <c r="K431">
        <v>108180</v>
      </c>
      <c r="L431">
        <v>0</v>
      </c>
      <c r="M431">
        <v>437</v>
      </c>
      <c r="N431">
        <v>5000</v>
      </c>
      <c r="O431">
        <v>667</v>
      </c>
      <c r="R431" t="s">
        <v>1909</v>
      </c>
      <c r="S431" t="s">
        <v>406</v>
      </c>
      <c r="T431" t="s">
        <v>8885</v>
      </c>
    </row>
    <row r="432" spans="1:20" x14ac:dyDescent="0.3">
      <c r="A432">
        <v>210843</v>
      </c>
      <c r="B432">
        <v>72</v>
      </c>
      <c r="C432" t="s">
        <v>1501</v>
      </c>
      <c r="D432">
        <v>2008</v>
      </c>
      <c r="E432">
        <v>12</v>
      </c>
      <c r="F432">
        <v>3</v>
      </c>
      <c r="G432">
        <v>20090728</v>
      </c>
      <c r="H432" t="s">
        <v>191</v>
      </c>
      <c r="I432" t="s">
        <v>192</v>
      </c>
      <c r="J432">
        <v>5000</v>
      </c>
      <c r="K432">
        <v>218187</v>
      </c>
      <c r="L432">
        <v>0</v>
      </c>
      <c r="M432">
        <v>873</v>
      </c>
      <c r="N432">
        <v>5000</v>
      </c>
      <c r="O432">
        <v>2182</v>
      </c>
      <c r="P432">
        <v>0</v>
      </c>
      <c r="Q432">
        <v>436</v>
      </c>
      <c r="R432" t="s">
        <v>8891</v>
      </c>
      <c r="S432" t="s">
        <v>570</v>
      </c>
      <c r="T432" t="s">
        <v>8890</v>
      </c>
    </row>
    <row r="433" spans="1:20" x14ac:dyDescent="0.3">
      <c r="A433">
        <v>210861</v>
      </c>
      <c r="B433">
        <v>20</v>
      </c>
      <c r="C433" t="s">
        <v>1499</v>
      </c>
      <c r="D433">
        <v>2008</v>
      </c>
      <c r="E433">
        <v>12</v>
      </c>
      <c r="F433">
        <v>2</v>
      </c>
      <c r="G433">
        <v>20090515</v>
      </c>
      <c r="H433" t="s">
        <v>213</v>
      </c>
      <c r="I433" t="s">
        <v>192</v>
      </c>
      <c r="J433">
        <v>5000</v>
      </c>
      <c r="K433">
        <v>110285</v>
      </c>
      <c r="L433">
        <v>0</v>
      </c>
      <c r="M433">
        <v>221</v>
      </c>
      <c r="N433">
        <v>5000</v>
      </c>
      <c r="O433">
        <v>1159571</v>
      </c>
      <c r="P433">
        <v>0</v>
      </c>
      <c r="Q433">
        <v>347649</v>
      </c>
      <c r="R433" t="s">
        <v>8886</v>
      </c>
      <c r="S433" t="s">
        <v>425</v>
      </c>
      <c r="T433" t="s">
        <v>8887</v>
      </c>
    </row>
    <row r="434" spans="1:20" x14ac:dyDescent="0.3">
      <c r="A434">
        <v>212827</v>
      </c>
      <c r="B434">
        <v>8</v>
      </c>
      <c r="C434" t="s">
        <v>1477</v>
      </c>
      <c r="D434">
        <v>2005</v>
      </c>
      <c r="E434">
        <v>0</v>
      </c>
      <c r="F434">
        <v>2</v>
      </c>
      <c r="G434">
        <v>20060523</v>
      </c>
      <c r="I434" t="s">
        <v>192</v>
      </c>
      <c r="J434">
        <v>5000</v>
      </c>
      <c r="K434">
        <v>5352</v>
      </c>
      <c r="L434">
        <v>0</v>
      </c>
      <c r="M434">
        <v>44</v>
      </c>
      <c r="N434">
        <v>5000</v>
      </c>
      <c r="O434">
        <v>77</v>
      </c>
      <c r="R434" t="s">
        <v>8885</v>
      </c>
      <c r="S434" t="s">
        <v>391</v>
      </c>
      <c r="T434" t="s">
        <v>8885</v>
      </c>
    </row>
    <row r="435" spans="1:20" x14ac:dyDescent="0.3">
      <c r="A435">
        <v>631427</v>
      </c>
      <c r="B435">
        <v>28</v>
      </c>
      <c r="C435" t="s">
        <v>1494</v>
      </c>
      <c r="D435">
        <v>2008</v>
      </c>
      <c r="E435">
        <v>12</v>
      </c>
      <c r="F435">
        <v>3</v>
      </c>
      <c r="G435">
        <v>20100406</v>
      </c>
      <c r="H435" t="s">
        <v>1198</v>
      </c>
      <c r="I435" t="s">
        <v>192</v>
      </c>
      <c r="J435">
        <v>5000</v>
      </c>
      <c r="K435">
        <v>101067</v>
      </c>
      <c r="L435">
        <v>0</v>
      </c>
      <c r="M435">
        <v>539</v>
      </c>
      <c r="R435" t="s">
        <v>8894</v>
      </c>
      <c r="S435" t="s">
        <v>292</v>
      </c>
      <c r="T435" t="s">
        <v>8895</v>
      </c>
    </row>
    <row r="436" spans="1:20" x14ac:dyDescent="0.3">
      <c r="A436">
        <v>632866</v>
      </c>
      <c r="B436">
        <v>50</v>
      </c>
      <c r="C436" t="s">
        <v>1252</v>
      </c>
      <c r="D436">
        <v>2005</v>
      </c>
      <c r="E436">
        <v>12</v>
      </c>
      <c r="F436">
        <v>1</v>
      </c>
      <c r="G436">
        <v>20070319</v>
      </c>
      <c r="H436" t="s">
        <v>1198</v>
      </c>
      <c r="I436" t="s">
        <v>192</v>
      </c>
      <c r="J436">
        <v>5000</v>
      </c>
      <c r="K436">
        <v>149923</v>
      </c>
      <c r="L436">
        <v>0</v>
      </c>
      <c r="M436">
        <v>1219</v>
      </c>
      <c r="N436">
        <v>5000</v>
      </c>
      <c r="O436">
        <v>1209</v>
      </c>
      <c r="R436" t="s">
        <v>8896</v>
      </c>
      <c r="S436" t="s">
        <v>907</v>
      </c>
      <c r="T436" t="s">
        <v>8897</v>
      </c>
    </row>
    <row r="437" spans="1:20" x14ac:dyDescent="0.3">
      <c r="A437">
        <v>632883</v>
      </c>
      <c r="B437">
        <v>40</v>
      </c>
      <c r="C437" t="s">
        <v>1360</v>
      </c>
      <c r="D437">
        <v>2005</v>
      </c>
      <c r="E437">
        <v>12</v>
      </c>
      <c r="F437">
        <v>3</v>
      </c>
      <c r="G437">
        <v>20060712</v>
      </c>
      <c r="I437" t="s">
        <v>192</v>
      </c>
      <c r="J437">
        <v>5000</v>
      </c>
      <c r="K437">
        <v>84095</v>
      </c>
      <c r="L437">
        <v>0</v>
      </c>
      <c r="M437">
        <v>2004</v>
      </c>
      <c r="N437">
        <v>5000</v>
      </c>
      <c r="O437">
        <v>5867</v>
      </c>
      <c r="R437" t="s">
        <v>8898</v>
      </c>
      <c r="S437" t="s">
        <v>781</v>
      </c>
      <c r="T437" t="s">
        <v>8898</v>
      </c>
    </row>
    <row r="438" spans="1:20" x14ac:dyDescent="0.3">
      <c r="A438">
        <v>632886</v>
      </c>
      <c r="B438">
        <v>40</v>
      </c>
      <c r="C438" t="s">
        <v>1360</v>
      </c>
      <c r="D438">
        <v>2005</v>
      </c>
      <c r="E438">
        <v>12</v>
      </c>
      <c r="F438">
        <v>3</v>
      </c>
      <c r="G438">
        <v>20060711</v>
      </c>
      <c r="I438" t="s">
        <v>192</v>
      </c>
      <c r="J438">
        <v>5000</v>
      </c>
      <c r="K438">
        <v>91240</v>
      </c>
      <c r="N438">
        <v>5000</v>
      </c>
      <c r="O438">
        <v>546</v>
      </c>
      <c r="R438" t="s">
        <v>8899</v>
      </c>
      <c r="S438" t="s">
        <v>8900</v>
      </c>
      <c r="T438" t="s">
        <v>8899</v>
      </c>
    </row>
    <row r="439" spans="1:20" x14ac:dyDescent="0.3">
      <c r="A439">
        <v>632894</v>
      </c>
      <c r="B439">
        <v>26</v>
      </c>
      <c r="C439" t="s">
        <v>1490</v>
      </c>
      <c r="D439">
        <v>2005</v>
      </c>
      <c r="E439">
        <v>12</v>
      </c>
      <c r="F439">
        <v>3</v>
      </c>
      <c r="G439">
        <v>20060930</v>
      </c>
      <c r="I439" t="s">
        <v>192</v>
      </c>
      <c r="J439">
        <v>5000</v>
      </c>
      <c r="K439">
        <v>31239</v>
      </c>
      <c r="N439">
        <v>5000</v>
      </c>
      <c r="O439">
        <v>261</v>
      </c>
      <c r="R439" t="s">
        <v>8894</v>
      </c>
      <c r="S439" t="s">
        <v>298</v>
      </c>
      <c r="T439" t="s">
        <v>8895</v>
      </c>
    </row>
    <row r="440" spans="1:20" x14ac:dyDescent="0.3">
      <c r="A440">
        <v>632979</v>
      </c>
      <c r="B440">
        <v>26</v>
      </c>
      <c r="C440" t="s">
        <v>1490</v>
      </c>
      <c r="D440">
        <v>2005</v>
      </c>
      <c r="E440">
        <v>12</v>
      </c>
      <c r="F440">
        <v>3</v>
      </c>
      <c r="G440">
        <v>20060619</v>
      </c>
      <c r="I440" t="s">
        <v>192</v>
      </c>
      <c r="J440">
        <v>5000</v>
      </c>
      <c r="K440">
        <v>90548</v>
      </c>
      <c r="L440">
        <v>0</v>
      </c>
      <c r="M440">
        <v>5185</v>
      </c>
      <c r="N440">
        <v>5000</v>
      </c>
      <c r="O440">
        <v>4967</v>
      </c>
      <c r="R440" t="s">
        <v>8894</v>
      </c>
      <c r="S440" t="s">
        <v>298</v>
      </c>
      <c r="T440" t="s">
        <v>8894</v>
      </c>
    </row>
    <row r="441" spans="1:20" x14ac:dyDescent="0.3">
      <c r="A441">
        <v>632987</v>
      </c>
      <c r="B441">
        <v>42</v>
      </c>
      <c r="C441" t="s">
        <v>1391</v>
      </c>
      <c r="D441">
        <v>2005</v>
      </c>
      <c r="E441">
        <v>12</v>
      </c>
      <c r="F441">
        <v>3</v>
      </c>
      <c r="G441">
        <v>20060601</v>
      </c>
      <c r="I441" t="s">
        <v>316</v>
      </c>
      <c r="J441">
        <v>5000</v>
      </c>
      <c r="K441">
        <v>51864</v>
      </c>
      <c r="R441" t="s">
        <v>8897</v>
      </c>
      <c r="S441" t="s">
        <v>47</v>
      </c>
      <c r="T441" t="s">
        <v>8897</v>
      </c>
    </row>
    <row r="442" spans="1:20" x14ac:dyDescent="0.3">
      <c r="A442">
        <v>633172</v>
      </c>
      <c r="B442">
        <v>4</v>
      </c>
      <c r="C442" t="s">
        <v>1460</v>
      </c>
      <c r="D442">
        <v>2005</v>
      </c>
      <c r="E442">
        <v>12</v>
      </c>
      <c r="F442">
        <v>1</v>
      </c>
      <c r="G442">
        <v>20060522</v>
      </c>
      <c r="I442" t="s">
        <v>192</v>
      </c>
      <c r="J442">
        <v>5500</v>
      </c>
      <c r="K442">
        <v>203916</v>
      </c>
      <c r="L442">
        <v>0</v>
      </c>
      <c r="M442">
        <v>615</v>
      </c>
      <c r="N442">
        <v>5500</v>
      </c>
      <c r="O442">
        <v>369</v>
      </c>
      <c r="R442" t="s">
        <v>367</v>
      </c>
      <c r="S442" t="s">
        <v>368</v>
      </c>
      <c r="T442" t="s">
        <v>8901</v>
      </c>
    </row>
    <row r="443" spans="1:20" x14ac:dyDescent="0.3">
      <c r="A443">
        <v>633173</v>
      </c>
      <c r="B443">
        <v>48</v>
      </c>
      <c r="C443" t="s">
        <v>1342</v>
      </c>
      <c r="D443">
        <v>2005</v>
      </c>
      <c r="E443">
        <v>12</v>
      </c>
      <c r="F443">
        <v>3</v>
      </c>
      <c r="G443">
        <v>20060621</v>
      </c>
      <c r="I443" t="s">
        <v>192</v>
      </c>
      <c r="J443">
        <v>5000</v>
      </c>
      <c r="K443">
        <v>199445</v>
      </c>
      <c r="N443">
        <v>5000</v>
      </c>
      <c r="O443">
        <v>1406</v>
      </c>
      <c r="R443" t="s">
        <v>872</v>
      </c>
      <c r="S443" t="s">
        <v>879</v>
      </c>
      <c r="T443" t="s">
        <v>8902</v>
      </c>
    </row>
    <row r="444" spans="1:20" x14ac:dyDescent="0.3">
      <c r="A444">
        <v>633176</v>
      </c>
      <c r="B444">
        <v>12</v>
      </c>
      <c r="C444" t="s">
        <v>1475</v>
      </c>
      <c r="D444">
        <v>2005</v>
      </c>
      <c r="E444">
        <v>12</v>
      </c>
      <c r="F444">
        <v>1</v>
      </c>
      <c r="G444">
        <v>20070405</v>
      </c>
      <c r="H444" t="s">
        <v>1198</v>
      </c>
      <c r="I444" t="s">
        <v>192</v>
      </c>
      <c r="J444">
        <v>5000</v>
      </c>
      <c r="K444">
        <v>74633</v>
      </c>
      <c r="R444" t="s">
        <v>8903</v>
      </c>
      <c r="S444" t="s">
        <v>406</v>
      </c>
      <c r="T444" t="s">
        <v>8885</v>
      </c>
    </row>
    <row r="445" spans="1:20" x14ac:dyDescent="0.3">
      <c r="A445">
        <v>633285</v>
      </c>
      <c r="B445">
        <v>22</v>
      </c>
      <c r="C445" t="s">
        <v>1405</v>
      </c>
      <c r="D445">
        <v>2005</v>
      </c>
      <c r="E445">
        <v>12</v>
      </c>
      <c r="F445">
        <v>3</v>
      </c>
      <c r="G445">
        <v>20060605</v>
      </c>
      <c r="H445" t="s">
        <v>213</v>
      </c>
      <c r="I445" t="s">
        <v>192</v>
      </c>
      <c r="J445">
        <v>5000</v>
      </c>
      <c r="K445">
        <v>136519</v>
      </c>
      <c r="L445">
        <v>0</v>
      </c>
      <c r="M445">
        <v>8143</v>
      </c>
      <c r="N445">
        <v>5000</v>
      </c>
      <c r="O445">
        <v>45027</v>
      </c>
      <c r="P445">
        <v>0</v>
      </c>
      <c r="Q445">
        <v>1437</v>
      </c>
      <c r="R445" t="s">
        <v>8893</v>
      </c>
      <c r="S445" t="s">
        <v>280</v>
      </c>
      <c r="T445" t="s">
        <v>8893</v>
      </c>
    </row>
    <row r="446" spans="1:20" x14ac:dyDescent="0.3">
      <c r="A446">
        <v>633286</v>
      </c>
      <c r="B446">
        <v>26</v>
      </c>
      <c r="C446" t="s">
        <v>1490</v>
      </c>
      <c r="D446">
        <v>2005</v>
      </c>
      <c r="E446">
        <v>12</v>
      </c>
      <c r="F446">
        <v>3</v>
      </c>
      <c r="G446">
        <v>20060525</v>
      </c>
      <c r="H446" t="s">
        <v>213</v>
      </c>
      <c r="I446" t="s">
        <v>192</v>
      </c>
      <c r="J446">
        <v>5000</v>
      </c>
      <c r="K446">
        <v>120154</v>
      </c>
      <c r="L446">
        <v>0</v>
      </c>
      <c r="M446">
        <v>7920</v>
      </c>
      <c r="N446">
        <v>5000</v>
      </c>
      <c r="O446">
        <v>2943809</v>
      </c>
      <c r="P446">
        <v>0</v>
      </c>
      <c r="Q446">
        <v>404407</v>
      </c>
      <c r="R446" t="s">
        <v>8892</v>
      </c>
      <c r="S446" t="s">
        <v>318</v>
      </c>
      <c r="T446" t="s">
        <v>8892</v>
      </c>
    </row>
    <row r="447" spans="1:20" x14ac:dyDescent="0.3">
      <c r="A447">
        <v>633287</v>
      </c>
      <c r="B447">
        <v>40</v>
      </c>
      <c r="C447" t="s">
        <v>1360</v>
      </c>
      <c r="D447">
        <v>2005</v>
      </c>
      <c r="E447">
        <v>12</v>
      </c>
      <c r="F447">
        <v>3</v>
      </c>
      <c r="G447">
        <v>20060710</v>
      </c>
      <c r="I447" t="s">
        <v>192</v>
      </c>
      <c r="J447">
        <v>5000</v>
      </c>
      <c r="K447">
        <v>178376</v>
      </c>
      <c r="N447">
        <v>5000</v>
      </c>
      <c r="O447">
        <v>26253</v>
      </c>
      <c r="P447">
        <v>0</v>
      </c>
      <c r="Q447">
        <v>4553523</v>
      </c>
      <c r="R447" t="s">
        <v>8904</v>
      </c>
      <c r="S447" t="s">
        <v>8905</v>
      </c>
      <c r="T447" t="s">
        <v>8904</v>
      </c>
    </row>
    <row r="448" spans="1:20" x14ac:dyDescent="0.3">
      <c r="A448">
        <v>633289</v>
      </c>
      <c r="B448">
        <v>28</v>
      </c>
      <c r="C448" t="s">
        <v>1494</v>
      </c>
      <c r="D448">
        <v>2005</v>
      </c>
      <c r="E448">
        <v>12</v>
      </c>
      <c r="F448">
        <v>3</v>
      </c>
      <c r="G448">
        <v>20070426</v>
      </c>
      <c r="H448" t="s">
        <v>1198</v>
      </c>
      <c r="I448" t="s">
        <v>192</v>
      </c>
      <c r="J448">
        <v>5000</v>
      </c>
      <c r="K448">
        <v>69491</v>
      </c>
      <c r="L448">
        <v>0</v>
      </c>
      <c r="M448">
        <v>1274</v>
      </c>
      <c r="N448">
        <v>5000</v>
      </c>
      <c r="O448">
        <v>1237</v>
      </c>
      <c r="P448">
        <v>0</v>
      </c>
      <c r="Q448">
        <v>23</v>
      </c>
      <c r="R448" t="s">
        <v>8906</v>
      </c>
      <c r="S448" t="s">
        <v>8907</v>
      </c>
      <c r="T448" t="s">
        <v>8895</v>
      </c>
    </row>
    <row r="449" spans="1:20" x14ac:dyDescent="0.3">
      <c r="A449">
        <v>633298</v>
      </c>
      <c r="B449">
        <v>46</v>
      </c>
      <c r="C449" t="s">
        <v>1347</v>
      </c>
      <c r="D449">
        <v>2005</v>
      </c>
      <c r="E449">
        <v>12</v>
      </c>
      <c r="F449">
        <v>2</v>
      </c>
      <c r="G449">
        <v>20060512</v>
      </c>
      <c r="I449" t="s">
        <v>192</v>
      </c>
      <c r="J449">
        <v>5000</v>
      </c>
      <c r="K449">
        <v>202490</v>
      </c>
      <c r="L449">
        <v>0</v>
      </c>
      <c r="M449">
        <v>1906</v>
      </c>
      <c r="N449">
        <v>5000</v>
      </c>
      <c r="O449">
        <v>574</v>
      </c>
      <c r="R449" t="s">
        <v>872</v>
      </c>
      <c r="S449" t="s">
        <v>893</v>
      </c>
      <c r="T449" t="s">
        <v>893</v>
      </c>
    </row>
    <row r="450" spans="1:20" x14ac:dyDescent="0.3">
      <c r="A450">
        <v>633299</v>
      </c>
      <c r="B450">
        <v>46</v>
      </c>
      <c r="C450" t="s">
        <v>1347</v>
      </c>
      <c r="D450">
        <v>2005</v>
      </c>
      <c r="E450">
        <v>12</v>
      </c>
      <c r="F450">
        <v>2</v>
      </c>
      <c r="G450">
        <v>20060614</v>
      </c>
      <c r="I450" t="s">
        <v>192</v>
      </c>
      <c r="J450">
        <v>5000</v>
      </c>
      <c r="K450">
        <v>223048</v>
      </c>
      <c r="L450">
        <v>0</v>
      </c>
      <c r="M450">
        <v>428</v>
      </c>
      <c r="N450">
        <v>5000</v>
      </c>
      <c r="O450">
        <v>1757</v>
      </c>
      <c r="R450" t="s">
        <v>872</v>
      </c>
      <c r="S450" t="s">
        <v>893</v>
      </c>
      <c r="T450" t="s">
        <v>893</v>
      </c>
    </row>
    <row r="451" spans="1:20" x14ac:dyDescent="0.3">
      <c r="A451">
        <v>633364</v>
      </c>
      <c r="B451">
        <v>12</v>
      </c>
      <c r="C451" t="s">
        <v>8878</v>
      </c>
      <c r="D451">
        <v>2005</v>
      </c>
      <c r="E451">
        <v>12</v>
      </c>
      <c r="F451">
        <v>1</v>
      </c>
      <c r="G451">
        <v>20060615</v>
      </c>
      <c r="I451" t="s">
        <v>192</v>
      </c>
      <c r="J451">
        <v>5000</v>
      </c>
      <c r="K451">
        <v>249673</v>
      </c>
      <c r="N451">
        <v>5000</v>
      </c>
      <c r="O451">
        <v>2522</v>
      </c>
      <c r="R451" t="s">
        <v>8903</v>
      </c>
      <c r="S451" t="s">
        <v>406</v>
      </c>
      <c r="T451" t="s">
        <v>8885</v>
      </c>
    </row>
    <row r="452" spans="1:20" x14ac:dyDescent="0.3">
      <c r="A452">
        <v>633366</v>
      </c>
      <c r="B452">
        <v>32</v>
      </c>
      <c r="C452" t="s">
        <v>1380</v>
      </c>
      <c r="D452">
        <v>2005</v>
      </c>
      <c r="E452">
        <v>12</v>
      </c>
      <c r="F452">
        <v>3</v>
      </c>
      <c r="G452">
        <v>20060516</v>
      </c>
      <c r="I452" t="s">
        <v>192</v>
      </c>
      <c r="J452">
        <v>5000</v>
      </c>
      <c r="K452">
        <v>225216</v>
      </c>
      <c r="N452">
        <v>5000</v>
      </c>
      <c r="O452">
        <v>519</v>
      </c>
      <c r="R452" t="s">
        <v>8908</v>
      </c>
      <c r="S452" t="s">
        <v>8909</v>
      </c>
      <c r="T452" t="s">
        <v>508</v>
      </c>
    </row>
    <row r="453" spans="1:20" x14ac:dyDescent="0.3">
      <c r="A453">
        <v>633367</v>
      </c>
      <c r="B453">
        <v>74</v>
      </c>
      <c r="C453" t="s">
        <v>1525</v>
      </c>
      <c r="D453">
        <v>2005</v>
      </c>
      <c r="E453">
        <v>12</v>
      </c>
      <c r="F453">
        <v>3</v>
      </c>
      <c r="G453">
        <v>20060518</v>
      </c>
      <c r="I453" t="s">
        <v>192</v>
      </c>
      <c r="J453">
        <v>5000</v>
      </c>
      <c r="K453">
        <v>198596</v>
      </c>
      <c r="L453">
        <v>0</v>
      </c>
      <c r="M453">
        <v>2089</v>
      </c>
      <c r="N453">
        <v>5000</v>
      </c>
      <c r="O453">
        <v>201</v>
      </c>
      <c r="R453" t="s">
        <v>8910</v>
      </c>
      <c r="S453" t="s">
        <v>1226</v>
      </c>
      <c r="T453" t="s">
        <v>8910</v>
      </c>
    </row>
    <row r="454" spans="1:20" x14ac:dyDescent="0.3">
      <c r="A454">
        <v>633369</v>
      </c>
      <c r="B454">
        <v>2</v>
      </c>
      <c r="C454" t="s">
        <v>1463</v>
      </c>
      <c r="D454">
        <v>2005</v>
      </c>
      <c r="E454">
        <v>12</v>
      </c>
      <c r="F454">
        <v>3</v>
      </c>
      <c r="G454">
        <v>20060511</v>
      </c>
      <c r="I454" t="s">
        <v>192</v>
      </c>
      <c r="J454">
        <v>5500</v>
      </c>
      <c r="K454">
        <v>201655</v>
      </c>
      <c r="L454">
        <v>0</v>
      </c>
      <c r="M454">
        <v>364</v>
      </c>
      <c r="N454">
        <v>5500</v>
      </c>
      <c r="O454">
        <v>364</v>
      </c>
      <c r="R454" t="s">
        <v>8911</v>
      </c>
      <c r="S454" t="s">
        <v>351</v>
      </c>
      <c r="T454" t="s">
        <v>8912</v>
      </c>
    </row>
    <row r="455" spans="1:20" x14ac:dyDescent="0.3">
      <c r="A455">
        <v>633372</v>
      </c>
      <c r="B455">
        <v>22</v>
      </c>
      <c r="C455" t="s">
        <v>1405</v>
      </c>
      <c r="D455">
        <v>2005</v>
      </c>
      <c r="E455">
        <v>12</v>
      </c>
      <c r="F455">
        <v>3</v>
      </c>
      <c r="G455">
        <v>20060530</v>
      </c>
      <c r="I455" t="s">
        <v>192</v>
      </c>
      <c r="J455">
        <v>5000</v>
      </c>
      <c r="K455">
        <v>196353</v>
      </c>
      <c r="L455">
        <v>0</v>
      </c>
      <c r="M455">
        <v>2647</v>
      </c>
      <c r="R455" t="s">
        <v>8913</v>
      </c>
      <c r="S455" t="s">
        <v>256</v>
      </c>
      <c r="T455" t="s">
        <v>8913</v>
      </c>
    </row>
    <row r="456" spans="1:20" x14ac:dyDescent="0.3">
      <c r="A456">
        <v>633375</v>
      </c>
      <c r="B456">
        <v>22</v>
      </c>
      <c r="C456" t="s">
        <v>1405</v>
      </c>
      <c r="D456">
        <v>2005</v>
      </c>
      <c r="E456">
        <v>12</v>
      </c>
      <c r="F456">
        <v>3</v>
      </c>
      <c r="G456">
        <v>20060530</v>
      </c>
      <c r="I456" t="s">
        <v>192</v>
      </c>
      <c r="J456">
        <v>5000</v>
      </c>
      <c r="K456">
        <v>200181</v>
      </c>
      <c r="L456">
        <v>0</v>
      </c>
      <c r="M456">
        <v>1803</v>
      </c>
      <c r="N456">
        <v>5000</v>
      </c>
      <c r="O456">
        <v>648</v>
      </c>
      <c r="R456" t="s">
        <v>8914</v>
      </c>
      <c r="S456" t="s">
        <v>230</v>
      </c>
      <c r="T456" t="s">
        <v>8914</v>
      </c>
    </row>
    <row r="457" spans="1:20" x14ac:dyDescent="0.3">
      <c r="A457">
        <v>633376</v>
      </c>
      <c r="B457">
        <v>74</v>
      </c>
      <c r="C457" t="s">
        <v>1525</v>
      </c>
      <c r="D457">
        <v>2005</v>
      </c>
      <c r="E457">
        <v>12</v>
      </c>
      <c r="F457">
        <v>3</v>
      </c>
      <c r="G457">
        <v>20060531</v>
      </c>
      <c r="I457" t="s">
        <v>192</v>
      </c>
      <c r="J457">
        <v>5000</v>
      </c>
      <c r="K457">
        <v>195273</v>
      </c>
      <c r="L457">
        <v>0</v>
      </c>
      <c r="M457">
        <v>3638</v>
      </c>
      <c r="N457">
        <v>5000</v>
      </c>
      <c r="O457">
        <v>3175</v>
      </c>
      <c r="P457">
        <v>0</v>
      </c>
      <c r="Q457">
        <v>484114</v>
      </c>
      <c r="R457" t="s">
        <v>1232</v>
      </c>
      <c r="S457" t="s">
        <v>1233</v>
      </c>
      <c r="T457" t="s">
        <v>8915</v>
      </c>
    </row>
    <row r="458" spans="1:20" x14ac:dyDescent="0.3">
      <c r="A458">
        <v>633379</v>
      </c>
      <c r="B458">
        <v>74</v>
      </c>
      <c r="C458" t="s">
        <v>1525</v>
      </c>
      <c r="D458">
        <v>2005</v>
      </c>
      <c r="E458">
        <v>12</v>
      </c>
      <c r="F458">
        <v>3</v>
      </c>
      <c r="G458">
        <v>20060602</v>
      </c>
      <c r="I458" t="s">
        <v>192</v>
      </c>
      <c r="J458">
        <v>5000</v>
      </c>
      <c r="K458">
        <v>202922</v>
      </c>
      <c r="L458">
        <v>0</v>
      </c>
      <c r="M458">
        <v>244</v>
      </c>
      <c r="N458">
        <v>5000</v>
      </c>
      <c r="O458">
        <v>468</v>
      </c>
      <c r="R458" t="s">
        <v>8916</v>
      </c>
      <c r="S458" t="s">
        <v>1239</v>
      </c>
      <c r="T458" t="s">
        <v>8917</v>
      </c>
    </row>
    <row r="459" spans="1:20" x14ac:dyDescent="0.3">
      <c r="A459">
        <v>633381</v>
      </c>
      <c r="B459">
        <v>14</v>
      </c>
      <c r="C459" t="s">
        <v>1485</v>
      </c>
      <c r="D459">
        <v>2005</v>
      </c>
      <c r="E459">
        <v>12</v>
      </c>
      <c r="F459">
        <v>2</v>
      </c>
      <c r="G459">
        <v>20060617</v>
      </c>
      <c r="I459" t="s">
        <v>192</v>
      </c>
      <c r="J459">
        <v>5000</v>
      </c>
      <c r="K459">
        <v>204637</v>
      </c>
      <c r="L459">
        <v>0</v>
      </c>
      <c r="M459">
        <v>1193</v>
      </c>
      <c r="N459">
        <v>5000</v>
      </c>
      <c r="O459">
        <v>801</v>
      </c>
      <c r="P459">
        <v>0</v>
      </c>
      <c r="Q459">
        <v>5</v>
      </c>
      <c r="R459" t="s">
        <v>8918</v>
      </c>
      <c r="S459" t="s">
        <v>432</v>
      </c>
      <c r="T459" t="s">
        <v>8887</v>
      </c>
    </row>
    <row r="460" spans="1:20" x14ac:dyDescent="0.3">
      <c r="A460">
        <v>633382</v>
      </c>
      <c r="B460">
        <v>32</v>
      </c>
      <c r="C460" t="s">
        <v>1380</v>
      </c>
      <c r="D460">
        <v>2005</v>
      </c>
      <c r="E460">
        <v>12</v>
      </c>
      <c r="F460">
        <v>3</v>
      </c>
      <c r="G460">
        <v>20060601</v>
      </c>
      <c r="I460" t="s">
        <v>192</v>
      </c>
      <c r="J460">
        <v>5000</v>
      </c>
      <c r="K460">
        <v>202786</v>
      </c>
      <c r="N460">
        <v>5000</v>
      </c>
      <c r="O460">
        <v>244</v>
      </c>
      <c r="R460" t="s">
        <v>8919</v>
      </c>
      <c r="S460" t="s">
        <v>499</v>
      </c>
      <c r="T460" t="s">
        <v>8919</v>
      </c>
    </row>
    <row r="461" spans="1:20" x14ac:dyDescent="0.3">
      <c r="A461">
        <v>633383</v>
      </c>
      <c r="B461">
        <v>22</v>
      </c>
      <c r="C461" t="s">
        <v>1405</v>
      </c>
      <c r="D461">
        <v>2005</v>
      </c>
      <c r="E461">
        <v>12</v>
      </c>
      <c r="F461">
        <v>3</v>
      </c>
      <c r="G461">
        <v>20060612</v>
      </c>
      <c r="I461" t="s">
        <v>192</v>
      </c>
      <c r="J461">
        <v>5000</v>
      </c>
      <c r="K461">
        <v>199341</v>
      </c>
      <c r="L461">
        <v>0</v>
      </c>
      <c r="M461">
        <v>6173</v>
      </c>
      <c r="N461">
        <v>5000</v>
      </c>
      <c r="O461">
        <v>267</v>
      </c>
      <c r="R461" t="s">
        <v>8920</v>
      </c>
      <c r="S461" t="s">
        <v>267</v>
      </c>
      <c r="T461" t="s">
        <v>8920</v>
      </c>
    </row>
    <row r="462" spans="1:20" x14ac:dyDescent="0.3">
      <c r="A462">
        <v>633385</v>
      </c>
      <c r="B462">
        <v>46</v>
      </c>
      <c r="C462" t="s">
        <v>1347</v>
      </c>
      <c r="D462">
        <v>2006</v>
      </c>
      <c r="E462">
        <v>12</v>
      </c>
      <c r="F462">
        <v>2</v>
      </c>
      <c r="G462">
        <v>20070517</v>
      </c>
      <c r="I462" t="s">
        <v>192</v>
      </c>
      <c r="J462">
        <v>5000</v>
      </c>
      <c r="K462">
        <v>201083</v>
      </c>
      <c r="L462">
        <v>0</v>
      </c>
      <c r="M462">
        <v>1575</v>
      </c>
      <c r="N462">
        <v>5000</v>
      </c>
      <c r="O462">
        <v>1867</v>
      </c>
      <c r="R462" t="s">
        <v>872</v>
      </c>
      <c r="S462" t="s">
        <v>893</v>
      </c>
      <c r="T462" t="s">
        <v>893</v>
      </c>
    </row>
    <row r="463" spans="1:20" x14ac:dyDescent="0.3">
      <c r="A463">
        <v>633386</v>
      </c>
      <c r="B463">
        <v>46</v>
      </c>
      <c r="C463" t="s">
        <v>1347</v>
      </c>
      <c r="D463">
        <v>2006</v>
      </c>
      <c r="E463">
        <v>12</v>
      </c>
      <c r="F463">
        <v>2</v>
      </c>
      <c r="G463">
        <v>20070613</v>
      </c>
      <c r="I463" t="s">
        <v>192</v>
      </c>
      <c r="J463">
        <v>5000</v>
      </c>
      <c r="K463">
        <v>189163</v>
      </c>
      <c r="L463">
        <v>0</v>
      </c>
      <c r="M463">
        <v>1344</v>
      </c>
      <c r="N463">
        <v>5000</v>
      </c>
      <c r="O463">
        <v>1506</v>
      </c>
      <c r="R463" t="s">
        <v>872</v>
      </c>
      <c r="S463" t="s">
        <v>893</v>
      </c>
      <c r="T463" t="s">
        <v>893</v>
      </c>
    </row>
    <row r="464" spans="1:20" x14ac:dyDescent="0.3">
      <c r="A464">
        <v>633387</v>
      </c>
      <c r="B464">
        <v>4</v>
      </c>
      <c r="C464" t="s">
        <v>1460</v>
      </c>
      <c r="D464">
        <v>2006</v>
      </c>
      <c r="E464">
        <v>12</v>
      </c>
      <c r="F464">
        <v>1</v>
      </c>
      <c r="G464">
        <v>20070522</v>
      </c>
      <c r="I464" t="s">
        <v>192</v>
      </c>
      <c r="J464">
        <v>5500</v>
      </c>
      <c r="K464">
        <v>143841</v>
      </c>
      <c r="N464">
        <v>5500</v>
      </c>
      <c r="O464">
        <v>259</v>
      </c>
      <c r="R464" t="s">
        <v>367</v>
      </c>
      <c r="S464" t="s">
        <v>368</v>
      </c>
      <c r="T464" t="s">
        <v>8901</v>
      </c>
    </row>
    <row r="465" spans="1:20" x14ac:dyDescent="0.3">
      <c r="A465">
        <v>633389</v>
      </c>
      <c r="B465">
        <v>2</v>
      </c>
      <c r="C465" t="s">
        <v>1463</v>
      </c>
      <c r="D465">
        <v>2006</v>
      </c>
      <c r="E465">
        <v>12</v>
      </c>
      <c r="F465">
        <v>3</v>
      </c>
      <c r="G465">
        <v>20070507</v>
      </c>
      <c r="I465" t="s">
        <v>192</v>
      </c>
      <c r="J465">
        <v>5500</v>
      </c>
      <c r="K465">
        <v>206496</v>
      </c>
      <c r="R465" t="s">
        <v>8911</v>
      </c>
      <c r="S465" t="s">
        <v>351</v>
      </c>
      <c r="T465" t="s">
        <v>8912</v>
      </c>
    </row>
    <row r="466" spans="1:20" x14ac:dyDescent="0.3">
      <c r="A466">
        <v>633391</v>
      </c>
      <c r="B466">
        <v>26</v>
      </c>
      <c r="C466" t="s">
        <v>1490</v>
      </c>
      <c r="D466">
        <v>2006</v>
      </c>
      <c r="E466">
        <v>12</v>
      </c>
      <c r="F466">
        <v>3</v>
      </c>
      <c r="G466">
        <v>20070530</v>
      </c>
      <c r="H466" t="s">
        <v>213</v>
      </c>
      <c r="I466" t="s">
        <v>192</v>
      </c>
      <c r="J466">
        <v>5000</v>
      </c>
      <c r="K466">
        <v>204221</v>
      </c>
      <c r="L466">
        <v>0</v>
      </c>
      <c r="M466">
        <v>390</v>
      </c>
      <c r="N466">
        <v>5000</v>
      </c>
      <c r="O466">
        <v>390</v>
      </c>
      <c r="R466" t="s">
        <v>8892</v>
      </c>
      <c r="S466" t="s">
        <v>318</v>
      </c>
      <c r="T466" t="s">
        <v>8892</v>
      </c>
    </row>
    <row r="467" spans="1:20" x14ac:dyDescent="0.3">
      <c r="A467">
        <v>633397</v>
      </c>
      <c r="B467">
        <v>50</v>
      </c>
      <c r="C467" t="s">
        <v>1252</v>
      </c>
      <c r="D467">
        <v>2006</v>
      </c>
      <c r="E467">
        <v>12</v>
      </c>
      <c r="F467">
        <v>1</v>
      </c>
      <c r="G467">
        <v>20080317</v>
      </c>
      <c r="H467" t="s">
        <v>1198</v>
      </c>
      <c r="I467" t="s">
        <v>192</v>
      </c>
      <c r="J467">
        <v>5000</v>
      </c>
      <c r="K467">
        <v>138407</v>
      </c>
      <c r="L467">
        <v>0</v>
      </c>
      <c r="M467">
        <v>1378</v>
      </c>
      <c r="N467">
        <v>5000</v>
      </c>
      <c r="O467">
        <v>8476</v>
      </c>
      <c r="R467" t="s">
        <v>8896</v>
      </c>
      <c r="S467" t="s">
        <v>907</v>
      </c>
      <c r="T467" t="s">
        <v>8897</v>
      </c>
    </row>
    <row r="468" spans="1:20" x14ac:dyDescent="0.3">
      <c r="A468">
        <v>633399</v>
      </c>
      <c r="B468">
        <v>50</v>
      </c>
      <c r="C468" t="s">
        <v>1252</v>
      </c>
      <c r="D468">
        <v>2005</v>
      </c>
      <c r="E468">
        <v>12</v>
      </c>
      <c r="F468">
        <v>1</v>
      </c>
      <c r="G468">
        <v>20070310</v>
      </c>
      <c r="H468" t="s">
        <v>1198</v>
      </c>
      <c r="I468" t="s">
        <v>192</v>
      </c>
      <c r="J468">
        <v>5000</v>
      </c>
      <c r="K468">
        <v>122564</v>
      </c>
      <c r="L468">
        <v>0</v>
      </c>
      <c r="M468">
        <v>2363</v>
      </c>
      <c r="N468">
        <v>5000</v>
      </c>
      <c r="O468">
        <v>123</v>
      </c>
      <c r="R468" t="s">
        <v>8921</v>
      </c>
      <c r="S468" t="s">
        <v>905</v>
      </c>
      <c r="T468" t="s">
        <v>8899</v>
      </c>
    </row>
    <row r="469" spans="1:20" x14ac:dyDescent="0.3">
      <c r="A469">
        <v>633464</v>
      </c>
      <c r="B469">
        <v>50</v>
      </c>
      <c r="C469" t="s">
        <v>1252</v>
      </c>
      <c r="D469">
        <v>2006</v>
      </c>
      <c r="E469">
        <v>12</v>
      </c>
      <c r="F469">
        <v>1</v>
      </c>
      <c r="G469">
        <v>20080310</v>
      </c>
      <c r="H469" t="s">
        <v>1198</v>
      </c>
      <c r="I469" t="s">
        <v>192</v>
      </c>
      <c r="J469">
        <v>5000</v>
      </c>
      <c r="K469">
        <v>119987</v>
      </c>
      <c r="L469">
        <v>0</v>
      </c>
      <c r="M469">
        <v>494</v>
      </c>
      <c r="R469" t="s">
        <v>8921</v>
      </c>
      <c r="S469" t="s">
        <v>905</v>
      </c>
      <c r="T469" t="s">
        <v>8899</v>
      </c>
    </row>
    <row r="470" spans="1:20" x14ac:dyDescent="0.3">
      <c r="A470">
        <v>633465</v>
      </c>
      <c r="B470">
        <v>50</v>
      </c>
      <c r="C470" t="s">
        <v>1252</v>
      </c>
      <c r="D470">
        <v>2005</v>
      </c>
      <c r="E470">
        <v>12</v>
      </c>
      <c r="F470">
        <v>1</v>
      </c>
      <c r="G470">
        <v>20070402</v>
      </c>
      <c r="H470" t="s">
        <v>1198</v>
      </c>
      <c r="I470" t="s">
        <v>192</v>
      </c>
      <c r="J470">
        <v>5000</v>
      </c>
      <c r="K470">
        <v>105537</v>
      </c>
      <c r="L470">
        <v>0</v>
      </c>
      <c r="M470">
        <v>217</v>
      </c>
      <c r="N470">
        <v>5000</v>
      </c>
      <c r="O470">
        <v>745</v>
      </c>
      <c r="R470" t="s">
        <v>8904</v>
      </c>
      <c r="S470" t="s">
        <v>8905</v>
      </c>
      <c r="T470" t="s">
        <v>8904</v>
      </c>
    </row>
    <row r="471" spans="1:20" x14ac:dyDescent="0.3">
      <c r="A471">
        <v>633466</v>
      </c>
      <c r="B471">
        <v>26</v>
      </c>
      <c r="C471" t="s">
        <v>1490</v>
      </c>
      <c r="D471">
        <v>2007</v>
      </c>
      <c r="E471">
        <v>12</v>
      </c>
      <c r="F471">
        <v>3</v>
      </c>
      <c r="G471">
        <v>20080617</v>
      </c>
      <c r="I471" t="s">
        <v>192</v>
      </c>
      <c r="J471">
        <v>5000</v>
      </c>
      <c r="K471">
        <v>97485</v>
      </c>
      <c r="L471">
        <v>0</v>
      </c>
      <c r="M471">
        <v>1528</v>
      </c>
      <c r="N471">
        <v>5000</v>
      </c>
      <c r="O471">
        <v>254</v>
      </c>
      <c r="R471" t="s">
        <v>8894</v>
      </c>
      <c r="S471" t="s">
        <v>298</v>
      </c>
      <c r="T471" t="s">
        <v>8895</v>
      </c>
    </row>
    <row r="472" spans="1:20" x14ac:dyDescent="0.3">
      <c r="A472">
        <v>633467</v>
      </c>
      <c r="B472">
        <v>28</v>
      </c>
      <c r="C472" t="s">
        <v>1494</v>
      </c>
      <c r="D472">
        <v>2005</v>
      </c>
      <c r="E472">
        <v>12</v>
      </c>
      <c r="F472">
        <v>3</v>
      </c>
      <c r="G472">
        <v>20070501</v>
      </c>
      <c r="H472" t="s">
        <v>1198</v>
      </c>
      <c r="I472" t="s">
        <v>192</v>
      </c>
      <c r="J472">
        <v>5000</v>
      </c>
      <c r="K472">
        <v>95779</v>
      </c>
      <c r="L472">
        <v>0</v>
      </c>
      <c r="M472">
        <v>1330</v>
      </c>
      <c r="N472">
        <v>5000</v>
      </c>
      <c r="O472">
        <v>2891</v>
      </c>
      <c r="R472" t="s">
        <v>8922</v>
      </c>
      <c r="S472" t="s">
        <v>346</v>
      </c>
      <c r="T472" t="s">
        <v>8913</v>
      </c>
    </row>
    <row r="473" spans="1:20" x14ac:dyDescent="0.3">
      <c r="A473">
        <v>633468</v>
      </c>
      <c r="B473">
        <v>16</v>
      </c>
      <c r="C473" t="s">
        <v>1487</v>
      </c>
      <c r="D473">
        <v>2005</v>
      </c>
      <c r="E473">
        <v>12</v>
      </c>
      <c r="F473">
        <v>2</v>
      </c>
      <c r="G473">
        <v>20070424</v>
      </c>
      <c r="H473" t="s">
        <v>1198</v>
      </c>
      <c r="I473" t="s">
        <v>192</v>
      </c>
      <c r="J473">
        <v>5000</v>
      </c>
      <c r="K473">
        <v>79419</v>
      </c>
      <c r="L473">
        <v>0</v>
      </c>
      <c r="M473">
        <v>1456</v>
      </c>
      <c r="N473">
        <v>5000</v>
      </c>
      <c r="O473">
        <v>319</v>
      </c>
      <c r="P473">
        <v>0</v>
      </c>
      <c r="Q473">
        <v>6</v>
      </c>
      <c r="R473" t="s">
        <v>8918</v>
      </c>
      <c r="S473" t="s">
        <v>432</v>
      </c>
      <c r="T473" t="s">
        <v>8887</v>
      </c>
    </row>
    <row r="474" spans="1:20" x14ac:dyDescent="0.3">
      <c r="A474">
        <v>633469</v>
      </c>
      <c r="B474">
        <v>34</v>
      </c>
      <c r="C474" t="s">
        <v>1384</v>
      </c>
      <c r="D474">
        <v>2005</v>
      </c>
      <c r="E474">
        <v>12</v>
      </c>
      <c r="F474">
        <v>3</v>
      </c>
      <c r="G474">
        <v>20070428</v>
      </c>
      <c r="H474" t="s">
        <v>1198</v>
      </c>
      <c r="I474" t="s">
        <v>192</v>
      </c>
      <c r="J474">
        <v>5000</v>
      </c>
      <c r="K474">
        <v>99699</v>
      </c>
      <c r="L474">
        <v>0</v>
      </c>
      <c r="M474">
        <v>180</v>
      </c>
      <c r="R474" t="s">
        <v>8919</v>
      </c>
      <c r="S474" t="s">
        <v>499</v>
      </c>
      <c r="T474" t="s">
        <v>8919</v>
      </c>
    </row>
    <row r="475" spans="1:20" x14ac:dyDescent="0.3">
      <c r="A475">
        <v>633471</v>
      </c>
      <c r="B475">
        <v>32</v>
      </c>
      <c r="C475" t="s">
        <v>1380</v>
      </c>
      <c r="D475">
        <v>2005</v>
      </c>
      <c r="E475">
        <v>12</v>
      </c>
      <c r="F475">
        <v>3</v>
      </c>
      <c r="G475">
        <v>20070617</v>
      </c>
      <c r="H475" t="s">
        <v>1198</v>
      </c>
      <c r="I475" t="s">
        <v>192</v>
      </c>
      <c r="J475">
        <v>5000</v>
      </c>
      <c r="K475">
        <v>95280</v>
      </c>
      <c r="N475">
        <v>5000</v>
      </c>
      <c r="O475">
        <v>2463</v>
      </c>
      <c r="R475" t="s">
        <v>8923</v>
      </c>
      <c r="S475" t="s">
        <v>507</v>
      </c>
      <c r="T475" t="s">
        <v>508</v>
      </c>
    </row>
    <row r="476" spans="1:20" x14ac:dyDescent="0.3">
      <c r="A476">
        <v>633472</v>
      </c>
      <c r="B476">
        <v>28</v>
      </c>
      <c r="C476" t="s">
        <v>1494</v>
      </c>
      <c r="D476">
        <v>2005</v>
      </c>
      <c r="E476">
        <v>12</v>
      </c>
      <c r="F476">
        <v>3</v>
      </c>
      <c r="G476">
        <v>20070330</v>
      </c>
      <c r="H476" t="s">
        <v>1198</v>
      </c>
      <c r="I476" t="s">
        <v>192</v>
      </c>
      <c r="J476">
        <v>5000</v>
      </c>
      <c r="K476">
        <v>94225</v>
      </c>
      <c r="L476">
        <v>0</v>
      </c>
      <c r="M476">
        <v>5168</v>
      </c>
      <c r="N476">
        <v>5000</v>
      </c>
      <c r="O476">
        <v>952</v>
      </c>
      <c r="R476" t="s">
        <v>8894</v>
      </c>
      <c r="S476" t="s">
        <v>292</v>
      </c>
      <c r="T476" t="s">
        <v>8895</v>
      </c>
    </row>
    <row r="477" spans="1:20" x14ac:dyDescent="0.3">
      <c r="A477">
        <v>633473</v>
      </c>
      <c r="B477">
        <v>50</v>
      </c>
      <c r="C477" t="s">
        <v>1252</v>
      </c>
      <c r="D477">
        <v>2006</v>
      </c>
      <c r="E477">
        <v>12</v>
      </c>
      <c r="F477">
        <v>1</v>
      </c>
      <c r="G477">
        <v>20080404</v>
      </c>
      <c r="H477" t="s">
        <v>1198</v>
      </c>
      <c r="I477" t="s">
        <v>192</v>
      </c>
      <c r="J477">
        <v>5000</v>
      </c>
      <c r="K477">
        <v>86283</v>
      </c>
      <c r="L477">
        <v>0</v>
      </c>
      <c r="M477">
        <v>158</v>
      </c>
      <c r="N477">
        <v>5000</v>
      </c>
      <c r="O477">
        <v>1401</v>
      </c>
      <c r="R477" t="s">
        <v>8904</v>
      </c>
      <c r="S477" t="s">
        <v>8905</v>
      </c>
      <c r="T477" t="s">
        <v>8904</v>
      </c>
    </row>
    <row r="478" spans="1:20" x14ac:dyDescent="0.3">
      <c r="A478">
        <v>633486</v>
      </c>
      <c r="B478">
        <v>12</v>
      </c>
      <c r="C478" t="s">
        <v>1475</v>
      </c>
      <c r="D478">
        <v>2006</v>
      </c>
      <c r="E478">
        <v>12</v>
      </c>
      <c r="F478">
        <v>1</v>
      </c>
      <c r="G478">
        <v>20080413</v>
      </c>
      <c r="H478" t="s">
        <v>1198</v>
      </c>
      <c r="I478" t="s">
        <v>192</v>
      </c>
      <c r="J478">
        <v>5000</v>
      </c>
      <c r="K478">
        <v>25019</v>
      </c>
      <c r="L478">
        <v>0</v>
      </c>
      <c r="M478">
        <v>204</v>
      </c>
      <c r="N478">
        <v>5000</v>
      </c>
      <c r="O478">
        <v>304</v>
      </c>
      <c r="R478" t="s">
        <v>8903</v>
      </c>
      <c r="S478" t="s">
        <v>406</v>
      </c>
      <c r="T478" t="s">
        <v>8885</v>
      </c>
    </row>
    <row r="479" spans="1:20" x14ac:dyDescent="0.3">
      <c r="A479">
        <v>633487</v>
      </c>
      <c r="B479">
        <v>12</v>
      </c>
      <c r="C479" t="s">
        <v>1475</v>
      </c>
      <c r="D479">
        <v>2006</v>
      </c>
      <c r="E479">
        <v>12</v>
      </c>
      <c r="F479">
        <v>1</v>
      </c>
      <c r="G479">
        <v>20080413</v>
      </c>
      <c r="H479" t="s">
        <v>1198</v>
      </c>
      <c r="I479" t="s">
        <v>192</v>
      </c>
      <c r="J479">
        <v>5000</v>
      </c>
      <c r="K479">
        <v>23266</v>
      </c>
      <c r="L479">
        <v>0</v>
      </c>
      <c r="M479">
        <v>190</v>
      </c>
      <c r="N479">
        <v>5000</v>
      </c>
      <c r="O479">
        <v>283</v>
      </c>
      <c r="R479" t="s">
        <v>8903</v>
      </c>
      <c r="S479" t="s">
        <v>406</v>
      </c>
      <c r="T479" t="s">
        <v>8885</v>
      </c>
    </row>
    <row r="480" spans="1:20" x14ac:dyDescent="0.3">
      <c r="A480">
        <v>633488</v>
      </c>
      <c r="B480">
        <v>12</v>
      </c>
      <c r="C480" t="s">
        <v>1475</v>
      </c>
      <c r="D480">
        <v>2006</v>
      </c>
      <c r="E480">
        <v>12</v>
      </c>
      <c r="F480">
        <v>1</v>
      </c>
      <c r="G480">
        <v>20080413</v>
      </c>
      <c r="H480" t="s">
        <v>1198</v>
      </c>
      <c r="I480" t="s">
        <v>192</v>
      </c>
      <c r="J480">
        <v>5000</v>
      </c>
      <c r="K480">
        <v>21794</v>
      </c>
      <c r="L480">
        <v>0</v>
      </c>
      <c r="M480">
        <v>178</v>
      </c>
      <c r="N480">
        <v>5000</v>
      </c>
      <c r="O480">
        <v>265</v>
      </c>
      <c r="R480" t="s">
        <v>8903</v>
      </c>
      <c r="S480" t="s">
        <v>406</v>
      </c>
      <c r="T480" t="s">
        <v>8885</v>
      </c>
    </row>
    <row r="481" spans="1:20" x14ac:dyDescent="0.3">
      <c r="A481">
        <v>633492</v>
      </c>
      <c r="B481">
        <v>42</v>
      </c>
      <c r="C481" t="s">
        <v>1391</v>
      </c>
      <c r="D481">
        <v>2006</v>
      </c>
      <c r="E481">
        <v>12</v>
      </c>
      <c r="F481">
        <v>3</v>
      </c>
      <c r="G481">
        <v>20070702</v>
      </c>
      <c r="H481" t="s">
        <v>191</v>
      </c>
      <c r="I481" t="s">
        <v>316</v>
      </c>
      <c r="J481">
        <v>5000</v>
      </c>
      <c r="K481">
        <v>26122</v>
      </c>
      <c r="R481" t="s">
        <v>8896</v>
      </c>
      <c r="S481" t="s">
        <v>47</v>
      </c>
      <c r="T481" t="s">
        <v>8896</v>
      </c>
    </row>
    <row r="482" spans="1:20" x14ac:dyDescent="0.3">
      <c r="A482">
        <v>633494</v>
      </c>
      <c r="B482">
        <v>28</v>
      </c>
      <c r="C482" t="s">
        <v>1494</v>
      </c>
      <c r="D482">
        <v>2006</v>
      </c>
      <c r="E482">
        <v>12</v>
      </c>
      <c r="F482">
        <v>3</v>
      </c>
      <c r="G482">
        <v>20080321</v>
      </c>
      <c r="H482" t="s">
        <v>1198</v>
      </c>
      <c r="I482" t="s">
        <v>192</v>
      </c>
      <c r="J482">
        <v>5000</v>
      </c>
      <c r="K482">
        <v>22002</v>
      </c>
      <c r="L482">
        <v>0</v>
      </c>
      <c r="M482">
        <v>267</v>
      </c>
      <c r="N482">
        <v>5000</v>
      </c>
      <c r="O482">
        <v>13</v>
      </c>
      <c r="R482" t="s">
        <v>8895</v>
      </c>
      <c r="S482" t="s">
        <v>8907</v>
      </c>
      <c r="T482" t="s">
        <v>8895</v>
      </c>
    </row>
    <row r="483" spans="1:20" x14ac:dyDescent="0.3">
      <c r="A483">
        <v>633495</v>
      </c>
      <c r="B483">
        <v>28</v>
      </c>
      <c r="C483" t="s">
        <v>1494</v>
      </c>
      <c r="D483">
        <v>2006</v>
      </c>
      <c r="E483">
        <v>12</v>
      </c>
      <c r="F483">
        <v>3</v>
      </c>
      <c r="G483">
        <v>20080321</v>
      </c>
      <c r="H483" t="s">
        <v>1198</v>
      </c>
      <c r="I483" t="s">
        <v>192</v>
      </c>
      <c r="J483">
        <v>5000</v>
      </c>
      <c r="K483">
        <v>21631</v>
      </c>
      <c r="L483">
        <v>0</v>
      </c>
      <c r="M483">
        <v>263</v>
      </c>
      <c r="N483">
        <v>5000</v>
      </c>
      <c r="O483">
        <v>60</v>
      </c>
      <c r="R483" t="s">
        <v>8895</v>
      </c>
      <c r="S483" t="s">
        <v>8907</v>
      </c>
      <c r="T483" t="s">
        <v>8895</v>
      </c>
    </row>
    <row r="484" spans="1:20" x14ac:dyDescent="0.3">
      <c r="A484">
        <v>633496</v>
      </c>
      <c r="B484">
        <v>28</v>
      </c>
      <c r="C484" t="s">
        <v>1494</v>
      </c>
      <c r="D484">
        <v>2006</v>
      </c>
      <c r="E484">
        <v>12</v>
      </c>
      <c r="F484">
        <v>3</v>
      </c>
      <c r="G484">
        <v>20080321</v>
      </c>
      <c r="H484" t="s">
        <v>1198</v>
      </c>
      <c r="I484" t="s">
        <v>192</v>
      </c>
      <c r="J484">
        <v>5000</v>
      </c>
      <c r="K484">
        <v>20612</v>
      </c>
      <c r="L484">
        <v>0</v>
      </c>
      <c r="M484">
        <v>250</v>
      </c>
      <c r="R484" t="s">
        <v>8895</v>
      </c>
      <c r="S484" t="s">
        <v>8907</v>
      </c>
      <c r="T484" t="s">
        <v>8895</v>
      </c>
    </row>
    <row r="485" spans="1:20" x14ac:dyDescent="0.3">
      <c r="A485">
        <v>633579</v>
      </c>
      <c r="B485">
        <v>22</v>
      </c>
      <c r="C485" t="s">
        <v>1405</v>
      </c>
      <c r="D485">
        <v>2006</v>
      </c>
      <c r="E485">
        <v>12</v>
      </c>
      <c r="F485">
        <v>3</v>
      </c>
      <c r="G485">
        <v>20070504</v>
      </c>
      <c r="H485" t="s">
        <v>213</v>
      </c>
      <c r="I485" t="s">
        <v>192</v>
      </c>
      <c r="J485">
        <v>5000</v>
      </c>
      <c r="K485">
        <v>185975</v>
      </c>
      <c r="N485">
        <v>5000</v>
      </c>
      <c r="O485">
        <v>22415</v>
      </c>
      <c r="P485">
        <v>0</v>
      </c>
      <c r="Q485">
        <v>97</v>
      </c>
      <c r="R485" t="s">
        <v>8893</v>
      </c>
      <c r="S485" t="s">
        <v>280</v>
      </c>
      <c r="T485" t="s">
        <v>8893</v>
      </c>
    </row>
    <row r="486" spans="1:20" x14ac:dyDescent="0.3">
      <c r="A486">
        <v>633582</v>
      </c>
      <c r="B486">
        <v>54</v>
      </c>
      <c r="C486" t="s">
        <v>1480</v>
      </c>
      <c r="D486">
        <v>2005</v>
      </c>
      <c r="E486">
        <v>12</v>
      </c>
      <c r="F486">
        <v>3</v>
      </c>
      <c r="G486">
        <v>20060601</v>
      </c>
      <c r="I486" t="s">
        <v>192</v>
      </c>
      <c r="J486">
        <v>5000</v>
      </c>
      <c r="K486">
        <v>200369</v>
      </c>
      <c r="L486">
        <v>0</v>
      </c>
      <c r="M486">
        <v>789</v>
      </c>
      <c r="N486">
        <v>5000</v>
      </c>
      <c r="O486">
        <v>790</v>
      </c>
      <c r="P486">
        <v>0</v>
      </c>
      <c r="Q486">
        <v>263</v>
      </c>
      <c r="R486" t="s">
        <v>976</v>
      </c>
      <c r="S486" t="s">
        <v>977</v>
      </c>
      <c r="T486" t="s">
        <v>976</v>
      </c>
    </row>
    <row r="487" spans="1:20" x14ac:dyDescent="0.3">
      <c r="A487">
        <v>633591</v>
      </c>
      <c r="B487">
        <v>2</v>
      </c>
      <c r="C487" t="s">
        <v>1463</v>
      </c>
      <c r="D487">
        <v>2005</v>
      </c>
      <c r="E487">
        <v>12</v>
      </c>
      <c r="F487">
        <v>3</v>
      </c>
      <c r="G487">
        <v>20070415</v>
      </c>
      <c r="H487" t="s">
        <v>1198</v>
      </c>
      <c r="I487" t="s">
        <v>192</v>
      </c>
      <c r="J487">
        <v>5000</v>
      </c>
      <c r="K487">
        <v>16934</v>
      </c>
      <c r="N487">
        <v>5000</v>
      </c>
      <c r="O487">
        <v>34</v>
      </c>
      <c r="R487" t="s">
        <v>682</v>
      </c>
      <c r="S487" t="s">
        <v>683</v>
      </c>
      <c r="T487" t="s">
        <v>683</v>
      </c>
    </row>
    <row r="488" spans="1:20" x14ac:dyDescent="0.3">
      <c r="A488">
        <v>633596</v>
      </c>
      <c r="B488">
        <v>46</v>
      </c>
      <c r="C488" t="s">
        <v>1347</v>
      </c>
      <c r="D488">
        <v>2005</v>
      </c>
      <c r="E488">
        <v>12</v>
      </c>
      <c r="F488">
        <v>2</v>
      </c>
      <c r="G488">
        <v>20070530</v>
      </c>
      <c r="H488" t="s">
        <v>1198</v>
      </c>
      <c r="I488" t="s">
        <v>192</v>
      </c>
      <c r="J488">
        <v>5000</v>
      </c>
      <c r="K488">
        <v>322537</v>
      </c>
      <c r="L488">
        <v>0</v>
      </c>
      <c r="M488">
        <v>6205</v>
      </c>
      <c r="N488">
        <v>5000</v>
      </c>
      <c r="O488">
        <v>4845</v>
      </c>
      <c r="R488" t="s">
        <v>872</v>
      </c>
      <c r="S488" t="s">
        <v>893</v>
      </c>
      <c r="T488" t="s">
        <v>893</v>
      </c>
    </row>
    <row r="489" spans="1:20" x14ac:dyDescent="0.3">
      <c r="A489">
        <v>633598</v>
      </c>
      <c r="B489">
        <v>54</v>
      </c>
      <c r="C489" t="s">
        <v>1480</v>
      </c>
      <c r="D489">
        <v>2005</v>
      </c>
      <c r="E489">
        <v>12</v>
      </c>
      <c r="F489">
        <v>3</v>
      </c>
      <c r="G489">
        <v>20070406</v>
      </c>
      <c r="H489" t="s">
        <v>1198</v>
      </c>
      <c r="I489" t="s">
        <v>192</v>
      </c>
      <c r="J489">
        <v>5205</v>
      </c>
      <c r="K489">
        <v>250092</v>
      </c>
      <c r="L489">
        <v>0</v>
      </c>
      <c r="M489">
        <v>25</v>
      </c>
      <c r="N489">
        <v>5205</v>
      </c>
      <c r="O489">
        <v>2272</v>
      </c>
      <c r="R489" t="s">
        <v>976</v>
      </c>
      <c r="S489" t="s">
        <v>977</v>
      </c>
      <c r="T489" t="s">
        <v>976</v>
      </c>
    </row>
    <row r="490" spans="1:20" x14ac:dyDescent="0.3">
      <c r="A490">
        <v>633799</v>
      </c>
      <c r="B490">
        <v>46</v>
      </c>
      <c r="C490" t="s">
        <v>1347</v>
      </c>
      <c r="D490">
        <v>2006</v>
      </c>
      <c r="E490">
        <v>12</v>
      </c>
      <c r="F490">
        <v>2</v>
      </c>
      <c r="G490">
        <v>20080509</v>
      </c>
      <c r="H490" t="s">
        <v>1198</v>
      </c>
      <c r="I490" t="s">
        <v>192</v>
      </c>
      <c r="J490">
        <v>5000</v>
      </c>
      <c r="K490">
        <v>309513</v>
      </c>
      <c r="L490">
        <v>0</v>
      </c>
      <c r="M490">
        <v>593</v>
      </c>
      <c r="N490">
        <v>5000</v>
      </c>
      <c r="O490">
        <v>1774</v>
      </c>
      <c r="R490" t="s">
        <v>872</v>
      </c>
      <c r="S490" t="s">
        <v>893</v>
      </c>
      <c r="T490" t="s">
        <v>893</v>
      </c>
    </row>
    <row r="491" spans="1:20" x14ac:dyDescent="0.3">
      <c r="A491">
        <v>633867</v>
      </c>
      <c r="B491">
        <v>12</v>
      </c>
      <c r="C491" t="s">
        <v>8878</v>
      </c>
      <c r="D491">
        <v>2006</v>
      </c>
      <c r="E491">
        <v>12</v>
      </c>
      <c r="F491">
        <v>1</v>
      </c>
      <c r="G491">
        <v>20070615</v>
      </c>
      <c r="I491" t="s">
        <v>192</v>
      </c>
      <c r="J491">
        <v>5000</v>
      </c>
      <c r="K491">
        <v>254739</v>
      </c>
      <c r="L491">
        <v>0</v>
      </c>
      <c r="M491">
        <v>946</v>
      </c>
      <c r="R491" t="s">
        <v>8903</v>
      </c>
      <c r="S491" t="s">
        <v>406</v>
      </c>
      <c r="T491" t="s">
        <v>8885</v>
      </c>
    </row>
    <row r="492" spans="1:20" x14ac:dyDescent="0.3">
      <c r="A492">
        <v>633869</v>
      </c>
      <c r="B492">
        <v>12</v>
      </c>
      <c r="C492" t="s">
        <v>8878</v>
      </c>
      <c r="D492">
        <v>2007</v>
      </c>
      <c r="E492">
        <v>12</v>
      </c>
      <c r="F492">
        <v>1</v>
      </c>
      <c r="G492">
        <v>20080605</v>
      </c>
      <c r="I492" t="s">
        <v>192</v>
      </c>
      <c r="J492">
        <v>5000</v>
      </c>
      <c r="K492">
        <v>220789</v>
      </c>
      <c r="N492">
        <v>5000</v>
      </c>
      <c r="O492">
        <v>436</v>
      </c>
      <c r="R492" t="s">
        <v>8903</v>
      </c>
      <c r="S492" t="s">
        <v>406</v>
      </c>
      <c r="T492" t="s">
        <v>8885</v>
      </c>
    </row>
    <row r="493" spans="1:20" x14ac:dyDescent="0.3">
      <c r="A493">
        <v>633871</v>
      </c>
      <c r="B493">
        <v>46</v>
      </c>
      <c r="C493" t="s">
        <v>1347</v>
      </c>
      <c r="D493">
        <v>2007</v>
      </c>
      <c r="E493">
        <v>12</v>
      </c>
      <c r="F493">
        <v>2</v>
      </c>
      <c r="G493">
        <v>20080616</v>
      </c>
      <c r="I493" t="s">
        <v>192</v>
      </c>
      <c r="J493">
        <v>5000</v>
      </c>
      <c r="K493">
        <v>240925</v>
      </c>
      <c r="L493">
        <v>0</v>
      </c>
      <c r="M493">
        <v>1198</v>
      </c>
      <c r="N493">
        <v>5000</v>
      </c>
      <c r="O493">
        <v>2360</v>
      </c>
      <c r="R493" t="s">
        <v>872</v>
      </c>
      <c r="S493" t="s">
        <v>893</v>
      </c>
      <c r="T493" t="s">
        <v>893</v>
      </c>
    </row>
    <row r="494" spans="1:20" x14ac:dyDescent="0.3">
      <c r="A494">
        <v>633872</v>
      </c>
      <c r="B494">
        <v>46</v>
      </c>
      <c r="C494" t="s">
        <v>1347</v>
      </c>
      <c r="D494">
        <v>2007</v>
      </c>
      <c r="E494">
        <v>12</v>
      </c>
      <c r="F494">
        <v>2</v>
      </c>
      <c r="G494">
        <v>20080513</v>
      </c>
      <c r="I494" t="s">
        <v>192</v>
      </c>
      <c r="J494">
        <v>5000</v>
      </c>
      <c r="K494">
        <v>154185</v>
      </c>
      <c r="L494">
        <v>0</v>
      </c>
      <c r="M494">
        <v>1191</v>
      </c>
      <c r="N494">
        <v>5000</v>
      </c>
      <c r="O494">
        <v>3420</v>
      </c>
      <c r="R494" t="s">
        <v>872</v>
      </c>
      <c r="S494" t="s">
        <v>893</v>
      </c>
      <c r="T494" t="s">
        <v>893</v>
      </c>
    </row>
    <row r="495" spans="1:20" x14ac:dyDescent="0.3">
      <c r="A495">
        <v>633875</v>
      </c>
      <c r="B495">
        <v>32</v>
      </c>
      <c r="C495" t="s">
        <v>1380</v>
      </c>
      <c r="D495">
        <v>2006</v>
      </c>
      <c r="E495">
        <v>12</v>
      </c>
      <c r="F495">
        <v>3</v>
      </c>
      <c r="G495">
        <v>20070516</v>
      </c>
      <c r="I495" t="s">
        <v>192</v>
      </c>
      <c r="J495">
        <v>5000</v>
      </c>
      <c r="K495">
        <v>215124</v>
      </c>
      <c r="L495">
        <v>0</v>
      </c>
      <c r="M495">
        <v>11322</v>
      </c>
      <c r="R495" t="s">
        <v>8908</v>
      </c>
      <c r="S495" t="s">
        <v>8909</v>
      </c>
      <c r="T495" t="s">
        <v>508</v>
      </c>
    </row>
    <row r="496" spans="1:20" x14ac:dyDescent="0.3">
      <c r="A496">
        <v>633877</v>
      </c>
      <c r="B496">
        <v>40</v>
      </c>
      <c r="C496" t="s">
        <v>1360</v>
      </c>
      <c r="D496">
        <v>2006</v>
      </c>
      <c r="E496">
        <v>12</v>
      </c>
      <c r="F496">
        <v>3</v>
      </c>
      <c r="G496">
        <v>20070627</v>
      </c>
      <c r="I496" t="s">
        <v>192</v>
      </c>
      <c r="J496">
        <v>5000</v>
      </c>
      <c r="K496">
        <v>201746</v>
      </c>
      <c r="L496">
        <v>0</v>
      </c>
      <c r="M496">
        <v>368</v>
      </c>
      <c r="N496">
        <v>5000</v>
      </c>
      <c r="O496">
        <v>1101</v>
      </c>
      <c r="R496" t="s">
        <v>8904</v>
      </c>
      <c r="S496" t="s">
        <v>8905</v>
      </c>
      <c r="T496" t="s">
        <v>8904</v>
      </c>
    </row>
    <row r="497" spans="1:20" x14ac:dyDescent="0.3">
      <c r="A497">
        <v>633878</v>
      </c>
      <c r="B497">
        <v>74</v>
      </c>
      <c r="C497" t="s">
        <v>1525</v>
      </c>
      <c r="D497">
        <v>2006</v>
      </c>
      <c r="E497">
        <v>12</v>
      </c>
      <c r="F497">
        <v>3</v>
      </c>
      <c r="G497">
        <v>20070612</v>
      </c>
      <c r="I497" t="s">
        <v>192</v>
      </c>
      <c r="J497">
        <v>5000</v>
      </c>
      <c r="K497">
        <v>209561</v>
      </c>
      <c r="L497">
        <v>0</v>
      </c>
      <c r="M497">
        <v>323</v>
      </c>
      <c r="R497" t="s">
        <v>8910</v>
      </c>
      <c r="S497" t="s">
        <v>1226</v>
      </c>
      <c r="T497" t="s">
        <v>8910</v>
      </c>
    </row>
    <row r="498" spans="1:20" x14ac:dyDescent="0.3">
      <c r="A498">
        <v>633882</v>
      </c>
      <c r="B498">
        <v>22</v>
      </c>
      <c r="C498" t="s">
        <v>1405</v>
      </c>
      <c r="D498">
        <v>2006</v>
      </c>
      <c r="E498">
        <v>12</v>
      </c>
      <c r="F498">
        <v>3</v>
      </c>
      <c r="G498">
        <v>20070601</v>
      </c>
      <c r="I498" t="s">
        <v>192</v>
      </c>
      <c r="J498">
        <v>5000</v>
      </c>
      <c r="K498">
        <v>204795</v>
      </c>
      <c r="N498">
        <v>5000</v>
      </c>
      <c r="O498">
        <v>205</v>
      </c>
      <c r="R498" t="s">
        <v>8913</v>
      </c>
      <c r="S498" t="s">
        <v>256</v>
      </c>
      <c r="T498" t="s">
        <v>8913</v>
      </c>
    </row>
    <row r="499" spans="1:20" x14ac:dyDescent="0.3">
      <c r="A499">
        <v>633885</v>
      </c>
      <c r="B499">
        <v>22</v>
      </c>
      <c r="C499" t="s">
        <v>1405</v>
      </c>
      <c r="D499">
        <v>2006</v>
      </c>
      <c r="E499">
        <v>12</v>
      </c>
      <c r="F499">
        <v>3</v>
      </c>
      <c r="G499">
        <v>20070529</v>
      </c>
      <c r="I499" t="s">
        <v>192</v>
      </c>
      <c r="J499">
        <v>5000</v>
      </c>
      <c r="K499">
        <v>197300</v>
      </c>
      <c r="L499">
        <v>0</v>
      </c>
      <c r="M499">
        <v>5064</v>
      </c>
      <c r="N499">
        <v>5000</v>
      </c>
      <c r="O499">
        <v>197</v>
      </c>
      <c r="R499" t="s">
        <v>8920</v>
      </c>
      <c r="S499" t="s">
        <v>267</v>
      </c>
      <c r="T499" t="s">
        <v>8920</v>
      </c>
    </row>
    <row r="500" spans="1:20" x14ac:dyDescent="0.3">
      <c r="A500">
        <v>633886</v>
      </c>
      <c r="B500">
        <v>32</v>
      </c>
      <c r="C500" t="s">
        <v>1380</v>
      </c>
      <c r="D500">
        <v>2006</v>
      </c>
      <c r="E500">
        <v>12</v>
      </c>
      <c r="F500">
        <v>3</v>
      </c>
      <c r="G500">
        <v>20070526</v>
      </c>
      <c r="I500" t="s">
        <v>192</v>
      </c>
      <c r="J500">
        <v>5000</v>
      </c>
      <c r="K500">
        <v>200790</v>
      </c>
      <c r="L500">
        <v>0</v>
      </c>
      <c r="M500">
        <v>404</v>
      </c>
      <c r="N500">
        <v>5000</v>
      </c>
      <c r="O500">
        <v>806</v>
      </c>
      <c r="R500" t="s">
        <v>8919</v>
      </c>
      <c r="S500" t="s">
        <v>499</v>
      </c>
      <c r="T500" t="s">
        <v>8919</v>
      </c>
    </row>
    <row r="501" spans="1:20" x14ac:dyDescent="0.3">
      <c r="A501">
        <v>633887</v>
      </c>
      <c r="B501">
        <v>14</v>
      </c>
      <c r="C501" t="s">
        <v>1485</v>
      </c>
      <c r="D501">
        <v>2006</v>
      </c>
      <c r="E501">
        <v>12</v>
      </c>
      <c r="F501">
        <v>2</v>
      </c>
      <c r="G501">
        <v>20070614</v>
      </c>
      <c r="I501" t="s">
        <v>192</v>
      </c>
      <c r="J501">
        <v>5000</v>
      </c>
      <c r="K501">
        <v>205344</v>
      </c>
      <c r="N501">
        <v>5000</v>
      </c>
      <c r="O501">
        <v>804</v>
      </c>
      <c r="R501" t="s">
        <v>8918</v>
      </c>
      <c r="S501" t="s">
        <v>432</v>
      </c>
      <c r="T501" t="s">
        <v>8887</v>
      </c>
    </row>
    <row r="502" spans="1:20" x14ac:dyDescent="0.3">
      <c r="A502">
        <v>633889</v>
      </c>
      <c r="B502">
        <v>22</v>
      </c>
      <c r="C502" t="s">
        <v>1405</v>
      </c>
      <c r="D502">
        <v>2006</v>
      </c>
      <c r="E502">
        <v>12</v>
      </c>
      <c r="F502">
        <v>3</v>
      </c>
      <c r="G502">
        <v>20070605</v>
      </c>
      <c r="I502" t="s">
        <v>192</v>
      </c>
      <c r="J502">
        <v>5000</v>
      </c>
      <c r="K502">
        <v>195828</v>
      </c>
      <c r="L502">
        <v>0</v>
      </c>
      <c r="M502">
        <v>1065</v>
      </c>
      <c r="N502">
        <v>5000</v>
      </c>
      <c r="O502">
        <v>3996</v>
      </c>
      <c r="R502" t="s">
        <v>8914</v>
      </c>
      <c r="S502" t="s">
        <v>230</v>
      </c>
      <c r="T502" t="s">
        <v>8914</v>
      </c>
    </row>
    <row r="503" spans="1:20" x14ac:dyDescent="0.3">
      <c r="A503">
        <v>633890</v>
      </c>
      <c r="B503">
        <v>74</v>
      </c>
      <c r="C503" t="s">
        <v>1525</v>
      </c>
      <c r="D503">
        <v>2006</v>
      </c>
      <c r="E503">
        <v>12</v>
      </c>
      <c r="F503">
        <v>3</v>
      </c>
      <c r="G503">
        <v>20070529</v>
      </c>
      <c r="I503" t="s">
        <v>192</v>
      </c>
      <c r="J503">
        <v>5000</v>
      </c>
      <c r="K503">
        <v>289077</v>
      </c>
      <c r="N503">
        <v>5000</v>
      </c>
      <c r="O503">
        <v>1278</v>
      </c>
      <c r="R503" t="s">
        <v>1232</v>
      </c>
      <c r="S503" t="s">
        <v>1233</v>
      </c>
      <c r="T503" t="s">
        <v>8915</v>
      </c>
    </row>
    <row r="504" spans="1:20" x14ac:dyDescent="0.3">
      <c r="A504">
        <v>633891</v>
      </c>
      <c r="B504">
        <v>74</v>
      </c>
      <c r="C504" t="s">
        <v>1525</v>
      </c>
      <c r="D504">
        <v>2006</v>
      </c>
      <c r="E504">
        <v>12</v>
      </c>
      <c r="F504">
        <v>3</v>
      </c>
      <c r="G504">
        <v>20070530</v>
      </c>
      <c r="I504" t="s">
        <v>192</v>
      </c>
      <c r="J504">
        <v>5000</v>
      </c>
      <c r="K504">
        <v>199782</v>
      </c>
      <c r="L504">
        <v>0</v>
      </c>
      <c r="M504">
        <v>1818</v>
      </c>
      <c r="N504">
        <v>5000</v>
      </c>
      <c r="O504">
        <v>400</v>
      </c>
      <c r="R504" t="s">
        <v>8916</v>
      </c>
      <c r="S504" t="s">
        <v>1239</v>
      </c>
      <c r="T504" t="s">
        <v>8917</v>
      </c>
    </row>
    <row r="505" spans="1:20" x14ac:dyDescent="0.3">
      <c r="A505">
        <v>633894</v>
      </c>
      <c r="B505">
        <v>48</v>
      </c>
      <c r="C505" t="s">
        <v>1342</v>
      </c>
      <c r="D505">
        <v>2006</v>
      </c>
      <c r="E505">
        <v>12</v>
      </c>
      <c r="F505">
        <v>3</v>
      </c>
      <c r="G505">
        <v>20070622</v>
      </c>
      <c r="I505" t="s">
        <v>192</v>
      </c>
      <c r="J505">
        <v>5000</v>
      </c>
      <c r="K505">
        <v>202000</v>
      </c>
      <c r="R505" t="s">
        <v>872</v>
      </c>
      <c r="S505" t="s">
        <v>879</v>
      </c>
      <c r="T505" t="s">
        <v>8902</v>
      </c>
    </row>
    <row r="506" spans="1:20" x14ac:dyDescent="0.3">
      <c r="A506">
        <v>633964</v>
      </c>
      <c r="B506">
        <v>26</v>
      </c>
      <c r="C506" t="s">
        <v>1490</v>
      </c>
      <c r="D506">
        <v>2006</v>
      </c>
      <c r="E506">
        <v>12</v>
      </c>
      <c r="F506">
        <v>3</v>
      </c>
      <c r="G506">
        <v>20070626</v>
      </c>
      <c r="I506" t="s">
        <v>192</v>
      </c>
      <c r="J506">
        <v>5000</v>
      </c>
      <c r="K506">
        <v>97589</v>
      </c>
      <c r="L506">
        <v>0</v>
      </c>
      <c r="M506">
        <v>1518</v>
      </c>
      <c r="N506">
        <v>5000</v>
      </c>
      <c r="O506">
        <v>2093</v>
      </c>
      <c r="R506" t="s">
        <v>8894</v>
      </c>
      <c r="S506" t="s">
        <v>298</v>
      </c>
      <c r="T506" t="s">
        <v>8895</v>
      </c>
    </row>
    <row r="507" spans="1:20" x14ac:dyDescent="0.3">
      <c r="A507">
        <v>633965</v>
      </c>
      <c r="B507">
        <v>32</v>
      </c>
      <c r="C507" t="s">
        <v>1380</v>
      </c>
      <c r="D507">
        <v>2006</v>
      </c>
      <c r="E507">
        <v>12</v>
      </c>
      <c r="F507">
        <v>3</v>
      </c>
      <c r="G507">
        <v>20080630</v>
      </c>
      <c r="H507" t="s">
        <v>1198</v>
      </c>
      <c r="I507" t="s">
        <v>192</v>
      </c>
      <c r="J507">
        <v>5000</v>
      </c>
      <c r="K507">
        <v>77049</v>
      </c>
      <c r="L507">
        <v>0</v>
      </c>
      <c r="M507">
        <v>4062</v>
      </c>
      <c r="N507">
        <v>5000</v>
      </c>
      <c r="O507">
        <v>139</v>
      </c>
      <c r="R507" t="s">
        <v>8923</v>
      </c>
      <c r="S507" t="s">
        <v>507</v>
      </c>
      <c r="T507" t="s">
        <v>508</v>
      </c>
    </row>
    <row r="508" spans="1:20" x14ac:dyDescent="0.3">
      <c r="A508">
        <v>633966</v>
      </c>
      <c r="B508">
        <v>16</v>
      </c>
      <c r="C508" t="s">
        <v>1487</v>
      </c>
      <c r="D508">
        <v>2006</v>
      </c>
      <c r="E508">
        <v>12</v>
      </c>
      <c r="F508">
        <v>2</v>
      </c>
      <c r="G508">
        <v>20080414</v>
      </c>
      <c r="H508" t="s">
        <v>1198</v>
      </c>
      <c r="I508" t="s">
        <v>192</v>
      </c>
      <c r="J508">
        <v>5000</v>
      </c>
      <c r="K508">
        <v>83026</v>
      </c>
      <c r="L508">
        <v>0</v>
      </c>
      <c r="M508">
        <v>341</v>
      </c>
      <c r="N508">
        <v>5000</v>
      </c>
      <c r="O508">
        <v>166</v>
      </c>
      <c r="P508">
        <v>0</v>
      </c>
      <c r="Q508">
        <v>1</v>
      </c>
      <c r="R508" t="s">
        <v>8918</v>
      </c>
      <c r="S508" t="s">
        <v>432</v>
      </c>
      <c r="T508" t="s">
        <v>8887</v>
      </c>
    </row>
    <row r="509" spans="1:20" x14ac:dyDescent="0.3">
      <c r="A509">
        <v>633967</v>
      </c>
      <c r="B509">
        <v>28</v>
      </c>
      <c r="C509" t="s">
        <v>1494</v>
      </c>
      <c r="D509">
        <v>2006</v>
      </c>
      <c r="E509">
        <v>12</v>
      </c>
      <c r="F509">
        <v>3</v>
      </c>
      <c r="G509">
        <v>20080421</v>
      </c>
      <c r="H509" t="s">
        <v>1198</v>
      </c>
      <c r="I509" t="s">
        <v>192</v>
      </c>
      <c r="J509">
        <v>5000</v>
      </c>
      <c r="K509">
        <v>79176</v>
      </c>
      <c r="L509">
        <v>0</v>
      </c>
      <c r="M509">
        <v>1062</v>
      </c>
      <c r="N509">
        <v>5000</v>
      </c>
      <c r="O509">
        <v>187</v>
      </c>
      <c r="R509" t="s">
        <v>8922</v>
      </c>
      <c r="S509" t="s">
        <v>346</v>
      </c>
      <c r="T509" t="s">
        <v>8913</v>
      </c>
    </row>
    <row r="510" spans="1:20" x14ac:dyDescent="0.3">
      <c r="A510">
        <v>633968</v>
      </c>
      <c r="B510">
        <v>26</v>
      </c>
      <c r="C510" t="s">
        <v>1490</v>
      </c>
      <c r="D510">
        <v>2006</v>
      </c>
      <c r="E510">
        <v>12</v>
      </c>
      <c r="F510">
        <v>3</v>
      </c>
      <c r="G510">
        <v>20070905</v>
      </c>
      <c r="I510" t="s">
        <v>192</v>
      </c>
      <c r="J510">
        <v>5000</v>
      </c>
      <c r="K510">
        <v>98167</v>
      </c>
      <c r="L510">
        <v>0</v>
      </c>
      <c r="M510">
        <v>1581</v>
      </c>
      <c r="N510">
        <v>5000</v>
      </c>
      <c r="O510">
        <v>974</v>
      </c>
      <c r="R510" t="s">
        <v>8894</v>
      </c>
      <c r="S510" t="s">
        <v>298</v>
      </c>
      <c r="T510" t="s">
        <v>8894</v>
      </c>
    </row>
    <row r="511" spans="1:20" x14ac:dyDescent="0.3">
      <c r="A511">
        <v>633969</v>
      </c>
      <c r="B511">
        <v>28</v>
      </c>
      <c r="C511" t="s">
        <v>1494</v>
      </c>
      <c r="D511">
        <v>2006</v>
      </c>
      <c r="E511">
        <v>12</v>
      </c>
      <c r="F511">
        <v>3</v>
      </c>
      <c r="G511">
        <v>20080402</v>
      </c>
      <c r="H511" t="s">
        <v>1198</v>
      </c>
      <c r="I511" t="s">
        <v>192</v>
      </c>
      <c r="J511">
        <v>5000</v>
      </c>
      <c r="K511">
        <v>89978</v>
      </c>
      <c r="L511">
        <v>0</v>
      </c>
      <c r="M511">
        <v>4954</v>
      </c>
      <c r="N511">
        <v>5000</v>
      </c>
      <c r="O511">
        <v>1262</v>
      </c>
      <c r="R511" t="s">
        <v>8894</v>
      </c>
      <c r="S511" t="s">
        <v>292</v>
      </c>
      <c r="T511" t="s">
        <v>8894</v>
      </c>
    </row>
    <row r="512" spans="1:20" x14ac:dyDescent="0.3">
      <c r="A512">
        <v>633971</v>
      </c>
      <c r="B512">
        <v>34</v>
      </c>
      <c r="C512" t="s">
        <v>1384</v>
      </c>
      <c r="D512">
        <v>2006</v>
      </c>
      <c r="E512">
        <v>12</v>
      </c>
      <c r="F512">
        <v>3</v>
      </c>
      <c r="G512">
        <v>20080507</v>
      </c>
      <c r="H512" t="s">
        <v>1198</v>
      </c>
      <c r="I512" t="s">
        <v>192</v>
      </c>
      <c r="J512">
        <v>5000</v>
      </c>
      <c r="K512">
        <v>103683</v>
      </c>
      <c r="L512">
        <v>0</v>
      </c>
      <c r="M512">
        <v>23</v>
      </c>
      <c r="N512">
        <v>5000</v>
      </c>
      <c r="O512">
        <v>444</v>
      </c>
      <c r="R512" t="s">
        <v>8919</v>
      </c>
      <c r="S512" t="s">
        <v>499</v>
      </c>
      <c r="T512" t="s">
        <v>8919</v>
      </c>
    </row>
    <row r="513" spans="1:20" x14ac:dyDescent="0.3">
      <c r="A513">
        <v>633974</v>
      </c>
      <c r="B513">
        <v>50</v>
      </c>
      <c r="C513" t="s">
        <v>1252</v>
      </c>
      <c r="D513">
        <v>2007</v>
      </c>
      <c r="E513">
        <v>12</v>
      </c>
      <c r="F513">
        <v>1</v>
      </c>
      <c r="G513">
        <v>20090331</v>
      </c>
      <c r="H513" t="s">
        <v>1198</v>
      </c>
      <c r="I513" t="s">
        <v>192</v>
      </c>
      <c r="J513">
        <v>5000</v>
      </c>
      <c r="K513">
        <v>88963</v>
      </c>
      <c r="L513">
        <v>0</v>
      </c>
      <c r="M513">
        <v>353</v>
      </c>
      <c r="N513">
        <v>5000</v>
      </c>
      <c r="O513">
        <v>153</v>
      </c>
      <c r="R513" t="s">
        <v>8904</v>
      </c>
      <c r="S513" t="s">
        <v>8905</v>
      </c>
      <c r="T513" t="s">
        <v>8904</v>
      </c>
    </row>
    <row r="514" spans="1:20" x14ac:dyDescent="0.3">
      <c r="A514">
        <v>633976</v>
      </c>
      <c r="B514">
        <v>40</v>
      </c>
      <c r="C514" t="s">
        <v>1360</v>
      </c>
      <c r="D514">
        <v>2006</v>
      </c>
      <c r="E514">
        <v>12</v>
      </c>
      <c r="F514">
        <v>3</v>
      </c>
      <c r="G514">
        <v>20070625</v>
      </c>
      <c r="I514" t="s">
        <v>192</v>
      </c>
      <c r="J514">
        <v>5000</v>
      </c>
      <c r="K514">
        <v>89092</v>
      </c>
      <c r="L514">
        <v>0</v>
      </c>
      <c r="M514">
        <v>2661</v>
      </c>
      <c r="R514" t="s">
        <v>8898</v>
      </c>
      <c r="S514" t="s">
        <v>781</v>
      </c>
      <c r="T514" t="s">
        <v>8898</v>
      </c>
    </row>
    <row r="515" spans="1:20" x14ac:dyDescent="0.3">
      <c r="A515">
        <v>633977</v>
      </c>
      <c r="B515">
        <v>40</v>
      </c>
      <c r="C515" t="s">
        <v>1360</v>
      </c>
      <c r="D515">
        <v>2006</v>
      </c>
      <c r="E515">
        <v>12</v>
      </c>
      <c r="F515">
        <v>3</v>
      </c>
      <c r="G515">
        <v>20070628</v>
      </c>
      <c r="I515" t="s">
        <v>192</v>
      </c>
      <c r="J515">
        <v>5000</v>
      </c>
      <c r="K515">
        <v>92009</v>
      </c>
      <c r="L515">
        <v>0</v>
      </c>
      <c r="M515">
        <v>466</v>
      </c>
      <c r="N515">
        <v>5000</v>
      </c>
      <c r="O515">
        <v>295</v>
      </c>
      <c r="R515" t="s">
        <v>8899</v>
      </c>
      <c r="S515" t="s">
        <v>8900</v>
      </c>
      <c r="T515" t="s">
        <v>8899</v>
      </c>
    </row>
    <row r="516" spans="1:20" x14ac:dyDescent="0.3">
      <c r="A516">
        <v>633979</v>
      </c>
      <c r="B516">
        <v>42</v>
      </c>
      <c r="C516" t="s">
        <v>1391</v>
      </c>
      <c r="D516">
        <v>2006</v>
      </c>
      <c r="E516">
        <v>12</v>
      </c>
      <c r="F516">
        <v>3</v>
      </c>
      <c r="G516">
        <v>20070605</v>
      </c>
      <c r="H516" t="s">
        <v>191</v>
      </c>
      <c r="I516" t="s">
        <v>316</v>
      </c>
      <c r="J516">
        <v>5000</v>
      </c>
      <c r="K516">
        <v>51507</v>
      </c>
      <c r="L516">
        <v>0</v>
      </c>
      <c r="M516">
        <v>1160</v>
      </c>
      <c r="R516" t="s">
        <v>8896</v>
      </c>
      <c r="S516" t="s">
        <v>47</v>
      </c>
      <c r="T516" t="s">
        <v>8896</v>
      </c>
    </row>
    <row r="517" spans="1:20" x14ac:dyDescent="0.3">
      <c r="A517">
        <v>633986</v>
      </c>
      <c r="B517">
        <v>54</v>
      </c>
      <c r="C517" t="s">
        <v>1480</v>
      </c>
      <c r="D517">
        <v>2006</v>
      </c>
      <c r="E517">
        <v>12</v>
      </c>
      <c r="F517">
        <v>3</v>
      </c>
      <c r="G517">
        <v>20070523</v>
      </c>
      <c r="I517" t="s">
        <v>192</v>
      </c>
      <c r="J517">
        <v>5000</v>
      </c>
      <c r="K517">
        <v>191436</v>
      </c>
      <c r="L517">
        <v>0</v>
      </c>
      <c r="M517">
        <v>6000</v>
      </c>
      <c r="N517">
        <v>5000</v>
      </c>
      <c r="O517">
        <v>1810</v>
      </c>
      <c r="P517">
        <v>0</v>
      </c>
      <c r="Q517">
        <v>571</v>
      </c>
      <c r="R517" t="s">
        <v>976</v>
      </c>
      <c r="S517" t="s">
        <v>977</v>
      </c>
      <c r="T517" t="s">
        <v>976</v>
      </c>
    </row>
    <row r="518" spans="1:20" x14ac:dyDescent="0.3">
      <c r="A518">
        <v>633987</v>
      </c>
      <c r="B518">
        <v>54</v>
      </c>
      <c r="C518" t="s">
        <v>1480</v>
      </c>
      <c r="D518">
        <v>2006</v>
      </c>
      <c r="E518">
        <v>13</v>
      </c>
      <c r="F518">
        <v>3</v>
      </c>
      <c r="G518">
        <v>20080410</v>
      </c>
      <c r="H518" t="s">
        <v>1198</v>
      </c>
      <c r="I518" t="s">
        <v>192</v>
      </c>
      <c r="J518">
        <v>5205</v>
      </c>
      <c r="K518">
        <v>231534</v>
      </c>
      <c r="L518">
        <v>0</v>
      </c>
      <c r="M518">
        <v>456</v>
      </c>
      <c r="N518">
        <v>5205</v>
      </c>
      <c r="O518">
        <v>1673</v>
      </c>
      <c r="R518" t="s">
        <v>976</v>
      </c>
      <c r="S518" t="s">
        <v>977</v>
      </c>
      <c r="T518" t="s">
        <v>976</v>
      </c>
    </row>
    <row r="519" spans="1:20" x14ac:dyDescent="0.3">
      <c r="A519">
        <v>634080</v>
      </c>
      <c r="B519">
        <v>2</v>
      </c>
      <c r="C519" t="s">
        <v>1463</v>
      </c>
      <c r="D519">
        <v>2006</v>
      </c>
      <c r="E519">
        <v>12</v>
      </c>
      <c r="F519">
        <v>3</v>
      </c>
      <c r="G519">
        <v>20070630</v>
      </c>
      <c r="I519" t="s">
        <v>192</v>
      </c>
      <c r="J519">
        <v>5000</v>
      </c>
      <c r="K519">
        <v>91433</v>
      </c>
      <c r="N519">
        <v>5000</v>
      </c>
      <c r="O519">
        <v>552</v>
      </c>
      <c r="R519" t="s">
        <v>682</v>
      </c>
      <c r="S519" t="s">
        <v>683</v>
      </c>
      <c r="T519" t="s">
        <v>8912</v>
      </c>
    </row>
    <row r="520" spans="1:20" x14ac:dyDescent="0.3">
      <c r="A520">
        <v>634185</v>
      </c>
      <c r="B520">
        <v>74</v>
      </c>
      <c r="C520" t="s">
        <v>1525</v>
      </c>
      <c r="D520">
        <v>2007</v>
      </c>
      <c r="E520">
        <v>12</v>
      </c>
      <c r="F520">
        <v>3</v>
      </c>
      <c r="G520">
        <v>20080609</v>
      </c>
      <c r="I520" t="s">
        <v>192</v>
      </c>
      <c r="J520">
        <v>5000</v>
      </c>
      <c r="K520">
        <v>201838</v>
      </c>
      <c r="L520">
        <v>0</v>
      </c>
      <c r="M520">
        <v>404</v>
      </c>
      <c r="R520" t="s">
        <v>8916</v>
      </c>
      <c r="S520" t="s">
        <v>1239</v>
      </c>
      <c r="T520" t="s">
        <v>8917</v>
      </c>
    </row>
    <row r="521" spans="1:20" x14ac:dyDescent="0.3">
      <c r="A521">
        <v>634186</v>
      </c>
      <c r="B521">
        <v>42</v>
      </c>
      <c r="C521" t="s">
        <v>1391</v>
      </c>
      <c r="D521">
        <v>2007</v>
      </c>
      <c r="E521">
        <v>12</v>
      </c>
      <c r="F521">
        <v>3</v>
      </c>
      <c r="G521">
        <v>20080715</v>
      </c>
      <c r="H521" t="s">
        <v>191</v>
      </c>
      <c r="I521" t="s">
        <v>316</v>
      </c>
      <c r="J521">
        <v>5000</v>
      </c>
      <c r="K521">
        <v>54717</v>
      </c>
      <c r="R521" t="s">
        <v>8896</v>
      </c>
      <c r="S521" t="s">
        <v>47</v>
      </c>
      <c r="T521" t="s">
        <v>8896</v>
      </c>
    </row>
    <row r="522" spans="1:20" x14ac:dyDescent="0.3">
      <c r="A522">
        <v>634271</v>
      </c>
      <c r="B522">
        <v>32</v>
      </c>
      <c r="C522" t="s">
        <v>1380</v>
      </c>
      <c r="D522">
        <v>2007</v>
      </c>
      <c r="E522">
        <v>12</v>
      </c>
      <c r="F522">
        <v>3</v>
      </c>
      <c r="G522">
        <v>20080516</v>
      </c>
      <c r="I522" t="s">
        <v>192</v>
      </c>
      <c r="J522">
        <v>5000</v>
      </c>
      <c r="K522">
        <v>219881</v>
      </c>
      <c r="L522">
        <v>0</v>
      </c>
      <c r="M522">
        <v>914</v>
      </c>
      <c r="N522">
        <v>5000</v>
      </c>
      <c r="O522">
        <v>2289</v>
      </c>
      <c r="R522" t="s">
        <v>8908</v>
      </c>
      <c r="S522" t="s">
        <v>8909</v>
      </c>
      <c r="T522" t="s">
        <v>508</v>
      </c>
    </row>
    <row r="523" spans="1:20" x14ac:dyDescent="0.3">
      <c r="A523">
        <v>634272</v>
      </c>
      <c r="B523">
        <v>2</v>
      </c>
      <c r="C523" t="s">
        <v>1463</v>
      </c>
      <c r="D523">
        <v>2007</v>
      </c>
      <c r="E523">
        <v>12</v>
      </c>
      <c r="F523">
        <v>3</v>
      </c>
      <c r="G523">
        <v>20080514</v>
      </c>
      <c r="I523" t="s">
        <v>192</v>
      </c>
      <c r="J523">
        <v>5500</v>
      </c>
      <c r="K523">
        <v>211571</v>
      </c>
      <c r="R523" t="s">
        <v>8911</v>
      </c>
      <c r="S523" t="s">
        <v>351</v>
      </c>
      <c r="T523" t="s">
        <v>8912</v>
      </c>
    </row>
    <row r="524" spans="1:20" x14ac:dyDescent="0.3">
      <c r="A524">
        <v>634274</v>
      </c>
      <c r="B524">
        <v>4</v>
      </c>
      <c r="C524" t="s">
        <v>1460</v>
      </c>
      <c r="D524">
        <v>2007</v>
      </c>
      <c r="E524">
        <v>12</v>
      </c>
      <c r="F524">
        <v>1</v>
      </c>
      <c r="G524">
        <v>20080520</v>
      </c>
      <c r="I524" t="s">
        <v>192</v>
      </c>
      <c r="J524">
        <v>5500</v>
      </c>
      <c r="K524">
        <v>206862</v>
      </c>
      <c r="L524">
        <v>0</v>
      </c>
      <c r="M524">
        <v>1837</v>
      </c>
      <c r="N524">
        <v>5500</v>
      </c>
      <c r="O524">
        <v>1101</v>
      </c>
      <c r="R524" t="s">
        <v>367</v>
      </c>
      <c r="S524" t="s">
        <v>368</v>
      </c>
      <c r="T524" t="s">
        <v>8901</v>
      </c>
    </row>
    <row r="525" spans="1:20" x14ac:dyDescent="0.3">
      <c r="A525">
        <v>634279</v>
      </c>
      <c r="B525">
        <v>40</v>
      </c>
      <c r="C525" t="s">
        <v>1360</v>
      </c>
      <c r="D525">
        <v>2008</v>
      </c>
      <c r="E525">
        <v>12</v>
      </c>
      <c r="F525">
        <v>3</v>
      </c>
      <c r="G525">
        <v>20090625</v>
      </c>
      <c r="I525" t="s">
        <v>192</v>
      </c>
      <c r="J525">
        <v>5000</v>
      </c>
      <c r="K525">
        <v>199872</v>
      </c>
      <c r="L525">
        <v>0</v>
      </c>
      <c r="M525">
        <v>1455</v>
      </c>
      <c r="N525">
        <v>5000</v>
      </c>
      <c r="O525">
        <v>683</v>
      </c>
      <c r="R525" t="s">
        <v>8904</v>
      </c>
      <c r="S525" t="s">
        <v>8905</v>
      </c>
      <c r="T525" t="s">
        <v>8904</v>
      </c>
    </row>
    <row r="526" spans="1:20" x14ac:dyDescent="0.3">
      <c r="A526">
        <v>634280</v>
      </c>
      <c r="B526">
        <v>40</v>
      </c>
      <c r="C526" t="s">
        <v>1360</v>
      </c>
      <c r="D526">
        <v>2007</v>
      </c>
      <c r="E526">
        <v>12</v>
      </c>
      <c r="F526">
        <v>3</v>
      </c>
      <c r="G526">
        <v>20080708</v>
      </c>
      <c r="I526" t="s">
        <v>192</v>
      </c>
      <c r="J526">
        <v>5000</v>
      </c>
      <c r="K526">
        <v>202953</v>
      </c>
      <c r="N526">
        <v>5000</v>
      </c>
      <c r="O526">
        <v>723</v>
      </c>
      <c r="R526" t="s">
        <v>8904</v>
      </c>
      <c r="S526" t="s">
        <v>8905</v>
      </c>
      <c r="T526" t="s">
        <v>8904</v>
      </c>
    </row>
    <row r="527" spans="1:20" x14ac:dyDescent="0.3">
      <c r="A527">
        <v>634281</v>
      </c>
      <c r="B527">
        <v>14</v>
      </c>
      <c r="C527" t="s">
        <v>1485</v>
      </c>
      <c r="D527">
        <v>2007</v>
      </c>
      <c r="E527">
        <v>12</v>
      </c>
      <c r="F527">
        <v>2</v>
      </c>
      <c r="G527">
        <v>20080625</v>
      </c>
      <c r="I527" t="s">
        <v>192</v>
      </c>
      <c r="J527">
        <v>5000</v>
      </c>
      <c r="K527">
        <v>199858</v>
      </c>
      <c r="L527">
        <v>0</v>
      </c>
      <c r="M527">
        <v>421</v>
      </c>
      <c r="R527" t="s">
        <v>8918</v>
      </c>
      <c r="S527" t="s">
        <v>432</v>
      </c>
      <c r="T527" t="s">
        <v>8887</v>
      </c>
    </row>
    <row r="528" spans="1:20" x14ac:dyDescent="0.3">
      <c r="A528">
        <v>634283</v>
      </c>
      <c r="B528">
        <v>32</v>
      </c>
      <c r="C528" t="s">
        <v>1380</v>
      </c>
      <c r="D528">
        <v>2007</v>
      </c>
      <c r="E528">
        <v>12</v>
      </c>
      <c r="F528">
        <v>3</v>
      </c>
      <c r="G528">
        <v>20080602</v>
      </c>
      <c r="I528" t="s">
        <v>192</v>
      </c>
      <c r="J528">
        <v>5000</v>
      </c>
      <c r="K528">
        <v>201920</v>
      </c>
      <c r="R528" t="s">
        <v>8919</v>
      </c>
      <c r="S528" t="s">
        <v>499</v>
      </c>
      <c r="T528" t="s">
        <v>8919</v>
      </c>
    </row>
    <row r="529" spans="1:20" x14ac:dyDescent="0.3">
      <c r="A529">
        <v>634284</v>
      </c>
      <c r="B529">
        <v>22</v>
      </c>
      <c r="C529" t="s">
        <v>1405</v>
      </c>
      <c r="D529">
        <v>2007</v>
      </c>
      <c r="E529">
        <v>12</v>
      </c>
      <c r="F529">
        <v>3</v>
      </c>
      <c r="G529">
        <v>20080613</v>
      </c>
      <c r="I529" t="s">
        <v>192</v>
      </c>
      <c r="J529">
        <v>5000</v>
      </c>
      <c r="K529">
        <v>175783</v>
      </c>
      <c r="L529">
        <v>0</v>
      </c>
      <c r="M529">
        <v>15170</v>
      </c>
      <c r="N529">
        <v>5000</v>
      </c>
      <c r="O529">
        <v>14047</v>
      </c>
      <c r="R529" t="s">
        <v>8914</v>
      </c>
      <c r="S529" t="s">
        <v>230</v>
      </c>
      <c r="T529" t="s">
        <v>8914</v>
      </c>
    </row>
    <row r="530" spans="1:20" x14ac:dyDescent="0.3">
      <c r="A530">
        <v>634286</v>
      </c>
      <c r="B530">
        <v>22</v>
      </c>
      <c r="C530" t="s">
        <v>1405</v>
      </c>
      <c r="D530">
        <v>2007</v>
      </c>
      <c r="E530">
        <v>12</v>
      </c>
      <c r="F530">
        <v>3</v>
      </c>
      <c r="G530">
        <v>20080603</v>
      </c>
      <c r="I530" t="s">
        <v>192</v>
      </c>
      <c r="J530">
        <v>5000</v>
      </c>
      <c r="K530">
        <v>202671</v>
      </c>
      <c r="R530" t="s">
        <v>8913</v>
      </c>
      <c r="S530" t="s">
        <v>256</v>
      </c>
      <c r="T530" t="s">
        <v>8913</v>
      </c>
    </row>
    <row r="531" spans="1:20" x14ac:dyDescent="0.3">
      <c r="A531">
        <v>634287</v>
      </c>
      <c r="B531">
        <v>46</v>
      </c>
      <c r="C531" t="s">
        <v>1347</v>
      </c>
      <c r="D531">
        <v>2007</v>
      </c>
      <c r="E531">
        <v>12</v>
      </c>
      <c r="F531">
        <v>2</v>
      </c>
      <c r="G531">
        <v>20090625</v>
      </c>
      <c r="H531" t="s">
        <v>1198</v>
      </c>
      <c r="I531" t="s">
        <v>192</v>
      </c>
      <c r="J531">
        <v>5000</v>
      </c>
      <c r="K531">
        <v>132885</v>
      </c>
      <c r="L531">
        <v>0</v>
      </c>
      <c r="M531">
        <v>484</v>
      </c>
      <c r="N531">
        <v>5000</v>
      </c>
      <c r="O531">
        <v>1198</v>
      </c>
      <c r="R531" t="s">
        <v>898</v>
      </c>
      <c r="S531" t="s">
        <v>893</v>
      </c>
      <c r="T531" t="s">
        <v>893</v>
      </c>
    </row>
    <row r="532" spans="1:20" x14ac:dyDescent="0.3">
      <c r="A532">
        <v>634288</v>
      </c>
      <c r="B532">
        <v>50</v>
      </c>
      <c r="C532" t="s">
        <v>1252</v>
      </c>
      <c r="D532">
        <v>2007</v>
      </c>
      <c r="E532">
        <v>12</v>
      </c>
      <c r="F532">
        <v>1</v>
      </c>
      <c r="G532">
        <v>20090312</v>
      </c>
      <c r="H532" t="s">
        <v>1198</v>
      </c>
      <c r="I532" t="s">
        <v>192</v>
      </c>
      <c r="J532">
        <v>5000</v>
      </c>
      <c r="K532">
        <v>121520</v>
      </c>
      <c r="L532">
        <v>0</v>
      </c>
      <c r="M532">
        <v>1163</v>
      </c>
      <c r="N532">
        <v>5000</v>
      </c>
      <c r="O532">
        <v>989</v>
      </c>
      <c r="R532" t="s">
        <v>8921</v>
      </c>
      <c r="S532" t="s">
        <v>905</v>
      </c>
      <c r="T532" t="s">
        <v>8899</v>
      </c>
    </row>
    <row r="533" spans="1:20" x14ac:dyDescent="0.3">
      <c r="A533">
        <v>634296</v>
      </c>
      <c r="B533">
        <v>16</v>
      </c>
      <c r="C533" t="s">
        <v>1487</v>
      </c>
      <c r="D533">
        <v>2007</v>
      </c>
      <c r="E533">
        <v>12</v>
      </c>
      <c r="F533">
        <v>2</v>
      </c>
      <c r="G533">
        <v>20090408</v>
      </c>
      <c r="H533" t="s">
        <v>1198</v>
      </c>
      <c r="I533" t="s">
        <v>192</v>
      </c>
      <c r="J533">
        <v>5000</v>
      </c>
      <c r="K533">
        <v>85871</v>
      </c>
      <c r="L533">
        <v>0</v>
      </c>
      <c r="M533">
        <v>850</v>
      </c>
      <c r="N533">
        <v>5000</v>
      </c>
      <c r="O533">
        <v>850</v>
      </c>
      <c r="P533">
        <v>0</v>
      </c>
      <c r="Q533">
        <v>8</v>
      </c>
      <c r="R533" t="s">
        <v>8918</v>
      </c>
      <c r="S533" t="s">
        <v>432</v>
      </c>
      <c r="T533" t="s">
        <v>8887</v>
      </c>
    </row>
    <row r="534" spans="1:20" x14ac:dyDescent="0.3">
      <c r="A534">
        <v>634297</v>
      </c>
      <c r="B534">
        <v>34</v>
      </c>
      <c r="C534" t="s">
        <v>1384</v>
      </c>
      <c r="D534">
        <v>2007</v>
      </c>
      <c r="E534">
        <v>12</v>
      </c>
      <c r="F534">
        <v>3</v>
      </c>
      <c r="G534">
        <v>20090429</v>
      </c>
      <c r="H534" t="s">
        <v>1198</v>
      </c>
      <c r="I534" t="s">
        <v>192</v>
      </c>
      <c r="J534">
        <v>5000</v>
      </c>
      <c r="K534">
        <v>99737</v>
      </c>
      <c r="L534">
        <v>0</v>
      </c>
      <c r="M534">
        <v>190</v>
      </c>
      <c r="R534" t="s">
        <v>8919</v>
      </c>
      <c r="S534" t="s">
        <v>499</v>
      </c>
      <c r="T534" t="s">
        <v>8919</v>
      </c>
    </row>
    <row r="535" spans="1:20" x14ac:dyDescent="0.3">
      <c r="A535">
        <v>634298</v>
      </c>
      <c r="B535">
        <v>28</v>
      </c>
      <c r="C535" t="s">
        <v>1494</v>
      </c>
      <c r="D535">
        <v>2007</v>
      </c>
      <c r="E535">
        <v>12</v>
      </c>
      <c r="F535">
        <v>3</v>
      </c>
      <c r="G535">
        <v>20090501</v>
      </c>
      <c r="H535" t="s">
        <v>1198</v>
      </c>
      <c r="I535" t="s">
        <v>192</v>
      </c>
      <c r="J535">
        <v>5000</v>
      </c>
      <c r="K535">
        <v>101039</v>
      </c>
      <c r="N535">
        <v>5000</v>
      </c>
      <c r="O535">
        <v>192</v>
      </c>
      <c r="R535" t="s">
        <v>8922</v>
      </c>
      <c r="S535" t="s">
        <v>346</v>
      </c>
      <c r="T535" t="s">
        <v>8913</v>
      </c>
    </row>
    <row r="536" spans="1:20" x14ac:dyDescent="0.3">
      <c r="A536">
        <v>634299</v>
      </c>
      <c r="B536">
        <v>28</v>
      </c>
      <c r="C536" t="s">
        <v>1494</v>
      </c>
      <c r="D536">
        <v>2007</v>
      </c>
      <c r="E536">
        <v>12</v>
      </c>
      <c r="F536">
        <v>3</v>
      </c>
      <c r="G536">
        <v>20090401</v>
      </c>
      <c r="H536" t="s">
        <v>1198</v>
      </c>
      <c r="I536" t="s">
        <v>192</v>
      </c>
      <c r="J536">
        <v>5000</v>
      </c>
      <c r="K536">
        <v>91823</v>
      </c>
      <c r="L536">
        <v>0</v>
      </c>
      <c r="M536">
        <v>1170</v>
      </c>
      <c r="N536">
        <v>5000</v>
      </c>
      <c r="O536">
        <v>4484</v>
      </c>
      <c r="R536" t="s">
        <v>8894</v>
      </c>
      <c r="S536" t="s">
        <v>292</v>
      </c>
      <c r="T536" t="s">
        <v>8895</v>
      </c>
    </row>
    <row r="537" spans="1:20" x14ac:dyDescent="0.3">
      <c r="A537">
        <v>634364</v>
      </c>
      <c r="B537">
        <v>26</v>
      </c>
      <c r="C537" t="s">
        <v>1490</v>
      </c>
      <c r="D537">
        <v>2007</v>
      </c>
      <c r="E537">
        <v>12</v>
      </c>
      <c r="F537">
        <v>3</v>
      </c>
      <c r="G537">
        <v>20080922</v>
      </c>
      <c r="I537" t="s">
        <v>192</v>
      </c>
      <c r="J537">
        <v>5000</v>
      </c>
      <c r="K537">
        <v>97992</v>
      </c>
      <c r="L537">
        <v>0</v>
      </c>
      <c r="M537">
        <v>401</v>
      </c>
      <c r="N537">
        <v>5000</v>
      </c>
      <c r="O537">
        <v>2000</v>
      </c>
      <c r="R537" t="s">
        <v>8894</v>
      </c>
      <c r="S537" t="s">
        <v>298</v>
      </c>
      <c r="T537" t="s">
        <v>8895</v>
      </c>
    </row>
    <row r="538" spans="1:20" x14ac:dyDescent="0.3">
      <c r="A538">
        <v>634369</v>
      </c>
      <c r="B538">
        <v>40</v>
      </c>
      <c r="C538" t="s">
        <v>1360</v>
      </c>
      <c r="D538">
        <v>2007</v>
      </c>
      <c r="E538">
        <v>12</v>
      </c>
      <c r="F538">
        <v>3</v>
      </c>
      <c r="G538">
        <v>20080705</v>
      </c>
      <c r="I538" t="s">
        <v>192</v>
      </c>
      <c r="J538">
        <v>5000</v>
      </c>
      <c r="K538">
        <v>96695</v>
      </c>
      <c r="L538">
        <v>0</v>
      </c>
      <c r="M538">
        <v>977</v>
      </c>
      <c r="R538" t="s">
        <v>8898</v>
      </c>
      <c r="S538" t="s">
        <v>781</v>
      </c>
      <c r="T538" t="s">
        <v>8898</v>
      </c>
    </row>
    <row r="539" spans="1:20" x14ac:dyDescent="0.3">
      <c r="A539">
        <v>634372</v>
      </c>
      <c r="B539">
        <v>40</v>
      </c>
      <c r="C539" t="s">
        <v>1360</v>
      </c>
      <c r="D539">
        <v>2007</v>
      </c>
      <c r="E539">
        <v>12</v>
      </c>
      <c r="F539">
        <v>3</v>
      </c>
      <c r="G539">
        <v>20080707</v>
      </c>
      <c r="I539" t="s">
        <v>192</v>
      </c>
      <c r="J539">
        <v>5000</v>
      </c>
      <c r="K539">
        <v>80785</v>
      </c>
      <c r="N539">
        <v>5000</v>
      </c>
      <c r="O539">
        <v>7025</v>
      </c>
      <c r="R539" t="s">
        <v>8899</v>
      </c>
      <c r="S539" t="s">
        <v>8900</v>
      </c>
      <c r="T539" t="s">
        <v>8899</v>
      </c>
    </row>
    <row r="540" spans="1:20" x14ac:dyDescent="0.3">
      <c r="A540">
        <v>634373</v>
      </c>
      <c r="B540">
        <v>12</v>
      </c>
      <c r="C540" t="s">
        <v>1475</v>
      </c>
      <c r="D540">
        <v>2007</v>
      </c>
      <c r="E540">
        <v>12</v>
      </c>
      <c r="F540">
        <v>1</v>
      </c>
      <c r="G540">
        <v>20090402</v>
      </c>
      <c r="H540" t="s">
        <v>1198</v>
      </c>
      <c r="I540" t="s">
        <v>192</v>
      </c>
      <c r="J540">
        <v>5000</v>
      </c>
      <c r="K540">
        <v>58503</v>
      </c>
      <c r="N540">
        <v>5000</v>
      </c>
      <c r="O540">
        <v>229</v>
      </c>
      <c r="R540" t="s">
        <v>8903</v>
      </c>
      <c r="S540" t="s">
        <v>406</v>
      </c>
      <c r="T540" t="s">
        <v>8885</v>
      </c>
    </row>
    <row r="541" spans="1:20" x14ac:dyDescent="0.3">
      <c r="A541">
        <v>634382</v>
      </c>
      <c r="B541">
        <v>42</v>
      </c>
      <c r="C541" t="s">
        <v>1391</v>
      </c>
      <c r="D541">
        <v>2008</v>
      </c>
      <c r="E541">
        <v>12</v>
      </c>
      <c r="F541">
        <v>3</v>
      </c>
      <c r="G541">
        <v>20090702</v>
      </c>
      <c r="H541" t="s">
        <v>191</v>
      </c>
      <c r="I541" t="s">
        <v>316</v>
      </c>
      <c r="J541">
        <v>5000</v>
      </c>
      <c r="K541">
        <v>46476</v>
      </c>
      <c r="R541" t="s">
        <v>8896</v>
      </c>
      <c r="S541" t="s">
        <v>47</v>
      </c>
      <c r="T541" t="s">
        <v>8896</v>
      </c>
    </row>
    <row r="542" spans="1:20" x14ac:dyDescent="0.3">
      <c r="A542">
        <v>634383</v>
      </c>
      <c r="B542">
        <v>28</v>
      </c>
      <c r="C542" t="s">
        <v>1494</v>
      </c>
      <c r="D542">
        <v>2007</v>
      </c>
      <c r="E542">
        <v>12</v>
      </c>
      <c r="F542">
        <v>3</v>
      </c>
      <c r="G542">
        <v>20090320</v>
      </c>
      <c r="H542" t="s">
        <v>1198</v>
      </c>
      <c r="I542" t="s">
        <v>192</v>
      </c>
      <c r="J542">
        <v>5000</v>
      </c>
      <c r="K542">
        <v>68373</v>
      </c>
      <c r="L542">
        <v>0</v>
      </c>
      <c r="M542">
        <v>1835</v>
      </c>
      <c r="N542">
        <v>5000</v>
      </c>
      <c r="O542">
        <v>353</v>
      </c>
      <c r="R542" t="s">
        <v>8895</v>
      </c>
      <c r="S542" t="s">
        <v>8907</v>
      </c>
      <c r="T542" t="s">
        <v>8895</v>
      </c>
    </row>
    <row r="543" spans="1:20" x14ac:dyDescent="0.3">
      <c r="A543">
        <v>634385</v>
      </c>
      <c r="B543">
        <v>40</v>
      </c>
      <c r="C543" t="s">
        <v>1360</v>
      </c>
      <c r="D543">
        <v>2008</v>
      </c>
      <c r="E543">
        <v>12</v>
      </c>
      <c r="F543">
        <v>3</v>
      </c>
      <c r="G543">
        <v>20090616</v>
      </c>
      <c r="I543" t="s">
        <v>192</v>
      </c>
      <c r="J543">
        <v>5000</v>
      </c>
      <c r="K543">
        <v>89017</v>
      </c>
      <c r="L543">
        <v>0</v>
      </c>
      <c r="M543">
        <v>541</v>
      </c>
      <c r="N543">
        <v>5000</v>
      </c>
      <c r="O543">
        <v>541</v>
      </c>
      <c r="R543" t="s">
        <v>8898</v>
      </c>
      <c r="S543" t="s">
        <v>781</v>
      </c>
      <c r="T543" t="s">
        <v>8898</v>
      </c>
    </row>
    <row r="544" spans="1:20" x14ac:dyDescent="0.3">
      <c r="A544">
        <v>634388</v>
      </c>
      <c r="B544">
        <v>50</v>
      </c>
      <c r="C544" t="s">
        <v>1252</v>
      </c>
      <c r="D544">
        <v>2007</v>
      </c>
      <c r="E544">
        <v>12</v>
      </c>
      <c r="F544">
        <v>1</v>
      </c>
      <c r="G544">
        <v>20090323</v>
      </c>
      <c r="H544" t="s">
        <v>1198</v>
      </c>
      <c r="I544" t="s">
        <v>192</v>
      </c>
      <c r="J544">
        <v>5000</v>
      </c>
      <c r="K544">
        <v>136444</v>
      </c>
      <c r="L544">
        <v>0</v>
      </c>
      <c r="M544">
        <v>8501</v>
      </c>
      <c r="N544">
        <v>5000</v>
      </c>
      <c r="O544">
        <v>8501</v>
      </c>
      <c r="R544" t="s">
        <v>8896</v>
      </c>
      <c r="S544" t="s">
        <v>907</v>
      </c>
      <c r="T544" t="s">
        <v>8897</v>
      </c>
    </row>
    <row r="545" spans="1:20" x14ac:dyDescent="0.3">
      <c r="A545">
        <v>634390</v>
      </c>
      <c r="B545">
        <v>46</v>
      </c>
      <c r="C545" t="s">
        <v>1347</v>
      </c>
      <c r="D545">
        <v>2007</v>
      </c>
      <c r="E545">
        <v>12</v>
      </c>
      <c r="F545">
        <v>2</v>
      </c>
      <c r="G545">
        <v>20090625</v>
      </c>
      <c r="H545" t="s">
        <v>1198</v>
      </c>
      <c r="I545" t="s">
        <v>192</v>
      </c>
      <c r="J545">
        <v>5000</v>
      </c>
      <c r="K545">
        <v>173302</v>
      </c>
      <c r="L545">
        <v>0</v>
      </c>
      <c r="M545">
        <v>632</v>
      </c>
      <c r="N545">
        <v>5000</v>
      </c>
      <c r="O545">
        <v>1562</v>
      </c>
      <c r="R545" t="s">
        <v>898</v>
      </c>
      <c r="S545" t="s">
        <v>893</v>
      </c>
      <c r="T545" t="s">
        <v>893</v>
      </c>
    </row>
    <row r="546" spans="1:20" x14ac:dyDescent="0.3">
      <c r="A546">
        <v>634391</v>
      </c>
      <c r="B546">
        <v>48</v>
      </c>
      <c r="C546" t="s">
        <v>1342</v>
      </c>
      <c r="D546">
        <v>2007</v>
      </c>
      <c r="E546">
        <v>12</v>
      </c>
      <c r="F546">
        <v>3</v>
      </c>
      <c r="G546">
        <v>20080621</v>
      </c>
      <c r="I546" t="s">
        <v>192</v>
      </c>
      <c r="J546">
        <v>5500</v>
      </c>
      <c r="K546">
        <v>202568</v>
      </c>
      <c r="N546">
        <v>5500</v>
      </c>
      <c r="O546">
        <v>813</v>
      </c>
      <c r="R546" t="s">
        <v>883</v>
      </c>
      <c r="S546" t="s">
        <v>879</v>
      </c>
      <c r="T546" t="s">
        <v>8902</v>
      </c>
    </row>
    <row r="547" spans="1:20" x14ac:dyDescent="0.3">
      <c r="A547">
        <v>634395</v>
      </c>
      <c r="B547">
        <v>12</v>
      </c>
      <c r="C547" t="s">
        <v>8878</v>
      </c>
      <c r="D547">
        <v>2008</v>
      </c>
      <c r="E547">
        <v>12</v>
      </c>
      <c r="F547">
        <v>1</v>
      </c>
      <c r="G547">
        <v>20090611</v>
      </c>
      <c r="I547" t="s">
        <v>192</v>
      </c>
      <c r="J547">
        <v>5000</v>
      </c>
      <c r="K547">
        <v>253993</v>
      </c>
      <c r="L547">
        <v>0</v>
      </c>
      <c r="M547">
        <v>1024</v>
      </c>
      <c r="N547">
        <v>5000</v>
      </c>
      <c r="O547">
        <v>1024</v>
      </c>
      <c r="R547" t="s">
        <v>8903</v>
      </c>
      <c r="S547" t="s">
        <v>406</v>
      </c>
      <c r="T547" t="s">
        <v>8885</v>
      </c>
    </row>
    <row r="548" spans="1:20" x14ac:dyDescent="0.3">
      <c r="A548">
        <v>634583</v>
      </c>
      <c r="B548">
        <v>2</v>
      </c>
      <c r="C548" t="s">
        <v>1463</v>
      </c>
      <c r="D548">
        <v>2007</v>
      </c>
      <c r="E548">
        <v>12</v>
      </c>
      <c r="F548">
        <v>3</v>
      </c>
      <c r="G548">
        <v>20080613</v>
      </c>
      <c r="I548" t="s">
        <v>192</v>
      </c>
      <c r="J548">
        <v>5000</v>
      </c>
      <c r="K548">
        <v>103264</v>
      </c>
      <c r="N548">
        <v>5000</v>
      </c>
      <c r="O548">
        <v>1134</v>
      </c>
      <c r="R548" t="s">
        <v>682</v>
      </c>
      <c r="S548" t="s">
        <v>683</v>
      </c>
      <c r="T548" t="s">
        <v>8912</v>
      </c>
    </row>
    <row r="549" spans="1:20" x14ac:dyDescent="0.3">
      <c r="A549">
        <v>634671</v>
      </c>
      <c r="B549">
        <v>54</v>
      </c>
      <c r="C549" t="s">
        <v>1480</v>
      </c>
      <c r="D549">
        <v>2007</v>
      </c>
      <c r="E549">
        <v>12</v>
      </c>
      <c r="F549">
        <v>3</v>
      </c>
      <c r="G549">
        <v>20080528</v>
      </c>
      <c r="I549" t="s">
        <v>192</v>
      </c>
      <c r="J549">
        <v>5000</v>
      </c>
      <c r="K549">
        <v>195095</v>
      </c>
      <c r="L549">
        <v>0</v>
      </c>
      <c r="M549">
        <v>2129</v>
      </c>
      <c r="N549">
        <v>5000</v>
      </c>
      <c r="O549">
        <v>2757</v>
      </c>
      <c r="P549">
        <v>0</v>
      </c>
      <c r="Q549">
        <v>532</v>
      </c>
      <c r="R549" t="s">
        <v>8924</v>
      </c>
      <c r="S549" t="s">
        <v>977</v>
      </c>
      <c r="T549" t="s">
        <v>976</v>
      </c>
    </row>
    <row r="550" spans="1:20" x14ac:dyDescent="0.3">
      <c r="A550">
        <v>634672</v>
      </c>
      <c r="B550">
        <v>54</v>
      </c>
      <c r="C550" t="s">
        <v>1480</v>
      </c>
      <c r="D550">
        <v>2007</v>
      </c>
      <c r="E550">
        <v>12</v>
      </c>
      <c r="F550">
        <v>3</v>
      </c>
      <c r="G550">
        <v>20080602</v>
      </c>
      <c r="I550" t="s">
        <v>192</v>
      </c>
      <c r="J550">
        <v>5000</v>
      </c>
      <c r="K550">
        <v>194762</v>
      </c>
      <c r="L550">
        <v>0</v>
      </c>
      <c r="M550">
        <v>3606</v>
      </c>
      <c r="N550">
        <v>5000</v>
      </c>
      <c r="O550">
        <v>2232</v>
      </c>
      <c r="P550">
        <v>0</v>
      </c>
      <c r="Q550">
        <v>133</v>
      </c>
      <c r="R550" t="s">
        <v>976</v>
      </c>
      <c r="S550" t="s">
        <v>977</v>
      </c>
      <c r="T550" t="s">
        <v>976</v>
      </c>
    </row>
    <row r="551" spans="1:20" x14ac:dyDescent="0.3">
      <c r="A551">
        <v>634680</v>
      </c>
      <c r="B551">
        <v>54</v>
      </c>
      <c r="C551" t="s">
        <v>1480</v>
      </c>
      <c r="D551">
        <v>2007</v>
      </c>
      <c r="E551">
        <v>13</v>
      </c>
      <c r="F551">
        <v>3</v>
      </c>
      <c r="G551">
        <v>20090406</v>
      </c>
      <c r="H551" t="s">
        <v>1198</v>
      </c>
      <c r="I551" t="s">
        <v>192</v>
      </c>
      <c r="J551">
        <v>5205</v>
      </c>
      <c r="K551">
        <v>220723</v>
      </c>
      <c r="L551">
        <v>0</v>
      </c>
      <c r="M551">
        <v>424</v>
      </c>
      <c r="N551">
        <v>5205</v>
      </c>
      <c r="O551">
        <v>204331</v>
      </c>
      <c r="R551" t="s">
        <v>985</v>
      </c>
      <c r="S551" t="s">
        <v>977</v>
      </c>
      <c r="T551" t="s">
        <v>977</v>
      </c>
    </row>
    <row r="552" spans="1:20" x14ac:dyDescent="0.3">
      <c r="A552">
        <v>634769</v>
      </c>
      <c r="B552">
        <v>12</v>
      </c>
      <c r="C552" t="s">
        <v>1475</v>
      </c>
      <c r="D552">
        <v>2008</v>
      </c>
      <c r="E552">
        <v>12</v>
      </c>
      <c r="F552">
        <v>1</v>
      </c>
      <c r="G552">
        <v>20100416</v>
      </c>
      <c r="H552" t="s">
        <v>1198</v>
      </c>
      <c r="I552" t="s">
        <v>192</v>
      </c>
      <c r="J552">
        <v>5000</v>
      </c>
      <c r="K552">
        <v>76752</v>
      </c>
      <c r="L552">
        <v>0</v>
      </c>
      <c r="M552">
        <v>308</v>
      </c>
      <c r="R552" t="s">
        <v>8903</v>
      </c>
      <c r="S552" t="s">
        <v>406</v>
      </c>
      <c r="T552" t="s">
        <v>8885</v>
      </c>
    </row>
    <row r="553" spans="1:20" x14ac:dyDescent="0.3">
      <c r="A553">
        <v>634774</v>
      </c>
      <c r="B553">
        <v>40</v>
      </c>
      <c r="C553" t="s">
        <v>1360</v>
      </c>
      <c r="D553">
        <v>2008</v>
      </c>
      <c r="E553">
        <v>12</v>
      </c>
      <c r="F553">
        <v>3</v>
      </c>
      <c r="G553">
        <v>20090704</v>
      </c>
      <c r="I553" t="s">
        <v>192</v>
      </c>
      <c r="J553">
        <v>5000</v>
      </c>
      <c r="K553">
        <v>90052</v>
      </c>
      <c r="L553">
        <v>0</v>
      </c>
      <c r="M553">
        <v>473</v>
      </c>
      <c r="N553">
        <v>5000</v>
      </c>
      <c r="O553">
        <v>473</v>
      </c>
      <c r="R553" t="s">
        <v>8921</v>
      </c>
      <c r="S553" t="s">
        <v>905</v>
      </c>
      <c r="T553" t="s">
        <v>8899</v>
      </c>
    </row>
    <row r="554" spans="1:20" x14ac:dyDescent="0.3">
      <c r="A554">
        <v>634775</v>
      </c>
      <c r="B554">
        <v>40</v>
      </c>
      <c r="C554" t="s">
        <v>1360</v>
      </c>
      <c r="D554">
        <v>2008</v>
      </c>
      <c r="E554">
        <v>12</v>
      </c>
      <c r="F554">
        <v>3</v>
      </c>
      <c r="G554">
        <v>20090708</v>
      </c>
      <c r="I554" t="s">
        <v>192</v>
      </c>
      <c r="J554">
        <v>5000</v>
      </c>
      <c r="K554">
        <v>90574</v>
      </c>
      <c r="L554">
        <v>0</v>
      </c>
      <c r="M554">
        <v>506</v>
      </c>
      <c r="N554">
        <v>5000</v>
      </c>
      <c r="O554">
        <v>901</v>
      </c>
      <c r="R554" t="s">
        <v>8899</v>
      </c>
      <c r="S554" t="s">
        <v>8900</v>
      </c>
      <c r="T554" t="s">
        <v>8899</v>
      </c>
    </row>
    <row r="555" spans="1:20" x14ac:dyDescent="0.3">
      <c r="A555">
        <v>634776</v>
      </c>
      <c r="B555">
        <v>50</v>
      </c>
      <c r="C555" t="s">
        <v>1252</v>
      </c>
      <c r="D555">
        <v>2008</v>
      </c>
      <c r="E555">
        <v>12</v>
      </c>
      <c r="F555">
        <v>1</v>
      </c>
      <c r="G555">
        <v>20100405</v>
      </c>
      <c r="H555" t="s">
        <v>1198</v>
      </c>
      <c r="I555" t="s">
        <v>192</v>
      </c>
      <c r="J555">
        <v>5000</v>
      </c>
      <c r="K555">
        <v>94965</v>
      </c>
      <c r="R555" t="s">
        <v>8904</v>
      </c>
      <c r="S555" t="s">
        <v>8905</v>
      </c>
      <c r="T555" t="s">
        <v>8904</v>
      </c>
    </row>
    <row r="556" spans="1:20" x14ac:dyDescent="0.3">
      <c r="A556">
        <v>634780</v>
      </c>
      <c r="B556">
        <v>28</v>
      </c>
      <c r="C556" t="s">
        <v>1494</v>
      </c>
      <c r="D556">
        <v>2008</v>
      </c>
      <c r="E556">
        <v>12</v>
      </c>
      <c r="F556">
        <v>3</v>
      </c>
      <c r="G556">
        <v>20100423</v>
      </c>
      <c r="H556" t="s">
        <v>1198</v>
      </c>
      <c r="I556" t="s">
        <v>192</v>
      </c>
      <c r="J556">
        <v>5000</v>
      </c>
      <c r="K556">
        <v>100169</v>
      </c>
      <c r="L556">
        <v>0</v>
      </c>
      <c r="M556">
        <v>538</v>
      </c>
      <c r="N556">
        <v>5000</v>
      </c>
      <c r="O556">
        <v>710</v>
      </c>
      <c r="R556" t="s">
        <v>8925</v>
      </c>
      <c r="S556" t="s">
        <v>346</v>
      </c>
      <c r="T556" t="s">
        <v>8913</v>
      </c>
    </row>
    <row r="557" spans="1:20" x14ac:dyDescent="0.3">
      <c r="A557">
        <v>634781</v>
      </c>
      <c r="B557">
        <v>34</v>
      </c>
      <c r="C557" t="s">
        <v>1384</v>
      </c>
      <c r="D557">
        <v>2008</v>
      </c>
      <c r="E557">
        <v>12</v>
      </c>
      <c r="F557">
        <v>3</v>
      </c>
      <c r="G557">
        <v>20100414</v>
      </c>
      <c r="H557" t="s">
        <v>1198</v>
      </c>
      <c r="I557" t="s">
        <v>192</v>
      </c>
      <c r="J557">
        <v>5000</v>
      </c>
      <c r="K557">
        <v>94752</v>
      </c>
      <c r="N557">
        <v>5000</v>
      </c>
      <c r="O557">
        <v>190</v>
      </c>
      <c r="R557" t="s">
        <v>8919</v>
      </c>
      <c r="S557" t="s">
        <v>499</v>
      </c>
      <c r="T557" t="s">
        <v>8919</v>
      </c>
    </row>
    <row r="558" spans="1:20" x14ac:dyDescent="0.3">
      <c r="A558">
        <v>634782</v>
      </c>
      <c r="B558">
        <v>16</v>
      </c>
      <c r="C558" t="s">
        <v>1487</v>
      </c>
      <c r="D558">
        <v>2008</v>
      </c>
      <c r="E558">
        <v>12</v>
      </c>
      <c r="F558">
        <v>2</v>
      </c>
      <c r="G558">
        <v>20100411</v>
      </c>
      <c r="H558" t="s">
        <v>1198</v>
      </c>
      <c r="I558" t="s">
        <v>192</v>
      </c>
      <c r="J558">
        <v>5000</v>
      </c>
      <c r="K558">
        <v>77925</v>
      </c>
      <c r="L558">
        <v>0</v>
      </c>
      <c r="M558">
        <v>779</v>
      </c>
      <c r="R558" t="s">
        <v>8918</v>
      </c>
      <c r="S558" t="s">
        <v>432</v>
      </c>
      <c r="T558" t="s">
        <v>8887</v>
      </c>
    </row>
    <row r="559" spans="1:20" x14ac:dyDescent="0.3">
      <c r="A559">
        <v>634787</v>
      </c>
      <c r="B559">
        <v>50</v>
      </c>
      <c r="C559" t="s">
        <v>1252</v>
      </c>
      <c r="D559">
        <v>2008</v>
      </c>
      <c r="E559">
        <v>12</v>
      </c>
      <c r="F559">
        <v>1</v>
      </c>
      <c r="G559">
        <v>20100312</v>
      </c>
      <c r="H559" t="s">
        <v>1198</v>
      </c>
      <c r="I559" t="s">
        <v>192</v>
      </c>
      <c r="J559">
        <v>5000</v>
      </c>
      <c r="K559">
        <v>136957</v>
      </c>
      <c r="L559">
        <v>0</v>
      </c>
      <c r="M559">
        <v>1085</v>
      </c>
      <c r="N559">
        <v>5000</v>
      </c>
      <c r="O559">
        <v>1085</v>
      </c>
      <c r="R559" t="s">
        <v>8921</v>
      </c>
      <c r="S559" t="s">
        <v>905</v>
      </c>
      <c r="T559" t="s">
        <v>8899</v>
      </c>
    </row>
    <row r="560" spans="1:20" x14ac:dyDescent="0.3">
      <c r="A560">
        <v>634790</v>
      </c>
      <c r="B560">
        <v>50</v>
      </c>
      <c r="C560" t="s">
        <v>1252</v>
      </c>
      <c r="D560">
        <v>2008</v>
      </c>
      <c r="E560">
        <v>12</v>
      </c>
      <c r="F560">
        <v>1</v>
      </c>
      <c r="G560">
        <v>20100303</v>
      </c>
      <c r="H560" t="s">
        <v>1198</v>
      </c>
      <c r="I560" t="s">
        <v>192</v>
      </c>
      <c r="J560">
        <v>5000</v>
      </c>
      <c r="K560">
        <v>141686</v>
      </c>
      <c r="L560">
        <v>0</v>
      </c>
      <c r="M560">
        <v>1490</v>
      </c>
      <c r="N560">
        <v>5000</v>
      </c>
      <c r="O560">
        <v>1490</v>
      </c>
      <c r="R560" t="s">
        <v>8896</v>
      </c>
      <c r="S560" t="s">
        <v>907</v>
      </c>
      <c r="T560" t="s">
        <v>8897</v>
      </c>
    </row>
    <row r="561" spans="1:20" x14ac:dyDescent="0.3">
      <c r="A561">
        <v>634797</v>
      </c>
      <c r="B561">
        <v>4</v>
      </c>
      <c r="C561" t="s">
        <v>1460</v>
      </c>
      <c r="D561">
        <v>2008</v>
      </c>
      <c r="E561">
        <v>12</v>
      </c>
      <c r="F561">
        <v>1</v>
      </c>
      <c r="G561">
        <v>20090514</v>
      </c>
      <c r="I561" t="s">
        <v>192</v>
      </c>
      <c r="J561">
        <v>5500</v>
      </c>
      <c r="K561">
        <v>171083</v>
      </c>
      <c r="L561">
        <v>0</v>
      </c>
      <c r="M561">
        <v>2817</v>
      </c>
      <c r="N561">
        <v>5500</v>
      </c>
      <c r="O561">
        <v>2113</v>
      </c>
      <c r="R561" t="s">
        <v>367</v>
      </c>
      <c r="S561" t="s">
        <v>368</v>
      </c>
      <c r="T561" t="s">
        <v>1928</v>
      </c>
    </row>
    <row r="562" spans="1:20" x14ac:dyDescent="0.3">
      <c r="A562">
        <v>634799</v>
      </c>
      <c r="B562">
        <v>48</v>
      </c>
      <c r="C562" t="s">
        <v>1342</v>
      </c>
      <c r="D562">
        <v>2008</v>
      </c>
      <c r="E562">
        <v>12</v>
      </c>
      <c r="F562">
        <v>3</v>
      </c>
      <c r="G562">
        <v>20090617</v>
      </c>
      <c r="I562" t="s">
        <v>192</v>
      </c>
      <c r="J562">
        <v>5500</v>
      </c>
      <c r="K562">
        <v>216131</v>
      </c>
      <c r="L562">
        <v>0</v>
      </c>
      <c r="M562">
        <v>1880</v>
      </c>
      <c r="N562">
        <v>5500</v>
      </c>
      <c r="O562">
        <v>70</v>
      </c>
      <c r="P562">
        <v>0</v>
      </c>
      <c r="Q562">
        <v>1</v>
      </c>
      <c r="R562" t="s">
        <v>883</v>
      </c>
      <c r="S562" t="s">
        <v>879</v>
      </c>
      <c r="T562" t="s">
        <v>8902</v>
      </c>
    </row>
    <row r="563" spans="1:20" x14ac:dyDescent="0.3">
      <c r="A563">
        <v>634841</v>
      </c>
      <c r="B563">
        <v>2</v>
      </c>
      <c r="C563" t="s">
        <v>1463</v>
      </c>
      <c r="D563">
        <v>2008</v>
      </c>
      <c r="E563">
        <v>12</v>
      </c>
      <c r="F563">
        <v>3</v>
      </c>
      <c r="G563">
        <v>20090504</v>
      </c>
      <c r="I563" t="s">
        <v>192</v>
      </c>
      <c r="J563">
        <v>5500</v>
      </c>
      <c r="K563">
        <v>201775</v>
      </c>
      <c r="L563">
        <v>0</v>
      </c>
      <c r="M563">
        <v>834</v>
      </c>
      <c r="N563">
        <v>5500</v>
      </c>
      <c r="O563">
        <v>834</v>
      </c>
      <c r="R563" t="s">
        <v>8911</v>
      </c>
      <c r="S563" t="s">
        <v>351</v>
      </c>
      <c r="T563" t="s">
        <v>8912</v>
      </c>
    </row>
    <row r="564" spans="1:20" x14ac:dyDescent="0.3">
      <c r="A564">
        <v>634844</v>
      </c>
      <c r="B564">
        <v>14</v>
      </c>
      <c r="C564" t="s">
        <v>1485</v>
      </c>
      <c r="D564">
        <v>2008</v>
      </c>
      <c r="E564">
        <v>12</v>
      </c>
      <c r="F564">
        <v>2</v>
      </c>
      <c r="G564">
        <v>20090619</v>
      </c>
      <c r="I564" t="s">
        <v>192</v>
      </c>
      <c r="J564">
        <v>5000</v>
      </c>
      <c r="K564">
        <v>201194</v>
      </c>
      <c r="N564">
        <v>5000</v>
      </c>
      <c r="O564">
        <v>808</v>
      </c>
      <c r="R564" t="s">
        <v>8918</v>
      </c>
      <c r="S564" t="s">
        <v>432</v>
      </c>
      <c r="T564" t="s">
        <v>8887</v>
      </c>
    </row>
    <row r="565" spans="1:20" x14ac:dyDescent="0.3">
      <c r="A565">
        <v>634864</v>
      </c>
      <c r="B565">
        <v>22</v>
      </c>
      <c r="C565" t="s">
        <v>1405</v>
      </c>
      <c r="D565">
        <v>2008</v>
      </c>
      <c r="E565">
        <v>12</v>
      </c>
      <c r="F565">
        <v>3</v>
      </c>
      <c r="G565">
        <v>20090601</v>
      </c>
      <c r="I565" t="s">
        <v>192</v>
      </c>
      <c r="J565">
        <v>5000</v>
      </c>
      <c r="K565">
        <v>191808</v>
      </c>
      <c r="L565">
        <v>0</v>
      </c>
      <c r="M565">
        <v>687</v>
      </c>
      <c r="N565">
        <v>5000</v>
      </c>
      <c r="O565">
        <v>9599</v>
      </c>
      <c r="R565" t="s">
        <v>8913</v>
      </c>
      <c r="S565" t="s">
        <v>256</v>
      </c>
      <c r="T565" t="s">
        <v>8913</v>
      </c>
    </row>
    <row r="566" spans="1:20" x14ac:dyDescent="0.3">
      <c r="A566">
        <v>634867</v>
      </c>
      <c r="B566">
        <v>32</v>
      </c>
      <c r="C566" t="s">
        <v>1380</v>
      </c>
      <c r="D566">
        <v>2008</v>
      </c>
      <c r="E566">
        <v>12</v>
      </c>
      <c r="F566">
        <v>3</v>
      </c>
      <c r="G566">
        <v>20090530</v>
      </c>
      <c r="I566" t="s">
        <v>192</v>
      </c>
      <c r="J566">
        <v>5000</v>
      </c>
      <c r="K566">
        <v>199801</v>
      </c>
      <c r="N566">
        <v>5000</v>
      </c>
      <c r="O566">
        <v>1530</v>
      </c>
      <c r="R566" t="s">
        <v>8919</v>
      </c>
      <c r="S566" t="s">
        <v>499</v>
      </c>
      <c r="T566" t="s">
        <v>8919</v>
      </c>
    </row>
    <row r="567" spans="1:20" x14ac:dyDescent="0.3">
      <c r="A567">
        <v>634870</v>
      </c>
      <c r="B567">
        <v>74</v>
      </c>
      <c r="C567" t="s">
        <v>1525</v>
      </c>
      <c r="D567">
        <v>2008</v>
      </c>
      <c r="E567">
        <v>12</v>
      </c>
      <c r="F567">
        <v>3</v>
      </c>
      <c r="G567">
        <v>20090609</v>
      </c>
      <c r="I567" t="s">
        <v>192</v>
      </c>
      <c r="J567">
        <v>5000</v>
      </c>
      <c r="K567">
        <v>197835</v>
      </c>
      <c r="L567">
        <v>0</v>
      </c>
      <c r="M567">
        <v>2509</v>
      </c>
      <c r="N567">
        <v>5000</v>
      </c>
      <c r="O567">
        <v>361</v>
      </c>
      <c r="R567" t="s">
        <v>8916</v>
      </c>
      <c r="S567" t="s">
        <v>1239</v>
      </c>
      <c r="T567" t="s">
        <v>8917</v>
      </c>
    </row>
    <row r="568" spans="1:20" x14ac:dyDescent="0.3">
      <c r="A568">
        <v>634873</v>
      </c>
      <c r="B568">
        <v>32</v>
      </c>
      <c r="C568" t="s">
        <v>1380</v>
      </c>
      <c r="D568">
        <v>2008</v>
      </c>
      <c r="E568">
        <v>12</v>
      </c>
      <c r="F568">
        <v>3</v>
      </c>
      <c r="G568">
        <v>20090519</v>
      </c>
      <c r="I568" t="s">
        <v>192</v>
      </c>
      <c r="J568">
        <v>5000</v>
      </c>
      <c r="K568">
        <v>226984</v>
      </c>
      <c r="N568">
        <v>5000</v>
      </c>
      <c r="O568">
        <v>432</v>
      </c>
      <c r="R568" t="s">
        <v>8908</v>
      </c>
      <c r="S568" t="s">
        <v>8909</v>
      </c>
      <c r="T568" t="s">
        <v>508</v>
      </c>
    </row>
    <row r="569" spans="1:20" x14ac:dyDescent="0.3">
      <c r="A569">
        <v>634876</v>
      </c>
      <c r="B569">
        <v>46</v>
      </c>
      <c r="C569" t="s">
        <v>1347</v>
      </c>
      <c r="D569">
        <v>2008</v>
      </c>
      <c r="E569">
        <v>12</v>
      </c>
      <c r="F569">
        <v>2</v>
      </c>
      <c r="G569">
        <v>20090520</v>
      </c>
      <c r="I569" t="s">
        <v>192</v>
      </c>
      <c r="J569">
        <v>5000</v>
      </c>
      <c r="K569">
        <v>415129</v>
      </c>
      <c r="L569">
        <v>0</v>
      </c>
      <c r="M569">
        <v>1922</v>
      </c>
      <c r="N569">
        <v>5000</v>
      </c>
      <c r="O569">
        <v>10080</v>
      </c>
      <c r="R569" t="s">
        <v>898</v>
      </c>
      <c r="S569" t="s">
        <v>893</v>
      </c>
      <c r="T569" t="s">
        <v>893</v>
      </c>
    </row>
    <row r="570" spans="1:20" x14ac:dyDescent="0.3">
      <c r="A570">
        <v>634995</v>
      </c>
      <c r="B570">
        <v>54</v>
      </c>
      <c r="C570" t="s">
        <v>1480</v>
      </c>
      <c r="D570">
        <v>2008</v>
      </c>
      <c r="E570">
        <v>12</v>
      </c>
      <c r="F570">
        <v>3</v>
      </c>
      <c r="G570">
        <v>20090602</v>
      </c>
      <c r="I570" t="s">
        <v>192</v>
      </c>
      <c r="J570">
        <v>5000</v>
      </c>
      <c r="K570">
        <v>191403</v>
      </c>
      <c r="L570">
        <v>0</v>
      </c>
      <c r="M570">
        <v>1064</v>
      </c>
      <c r="N570">
        <v>5000</v>
      </c>
      <c r="O570">
        <v>8228</v>
      </c>
      <c r="R570" t="s">
        <v>985</v>
      </c>
      <c r="S570" t="s">
        <v>977</v>
      </c>
      <c r="T570" t="s">
        <v>977</v>
      </c>
    </row>
    <row r="571" spans="1:20" x14ac:dyDescent="0.3">
      <c r="A571">
        <v>635081</v>
      </c>
      <c r="B571">
        <v>2</v>
      </c>
      <c r="C571" t="s">
        <v>1463</v>
      </c>
      <c r="D571">
        <v>2008</v>
      </c>
      <c r="E571">
        <v>12</v>
      </c>
      <c r="F571">
        <v>3</v>
      </c>
      <c r="G571">
        <v>20090531</v>
      </c>
      <c r="I571" t="s">
        <v>192</v>
      </c>
      <c r="J571">
        <v>5000</v>
      </c>
      <c r="K571">
        <v>114348</v>
      </c>
      <c r="N571">
        <v>5000</v>
      </c>
      <c r="O571">
        <v>1506</v>
      </c>
      <c r="R571" t="s">
        <v>682</v>
      </c>
      <c r="S571" t="s">
        <v>683</v>
      </c>
      <c r="T571" t="s">
        <v>8912</v>
      </c>
    </row>
    <row r="572" spans="1:20" x14ac:dyDescent="0.3">
      <c r="A572">
        <v>635092</v>
      </c>
      <c r="B572">
        <v>46</v>
      </c>
      <c r="C572" t="s">
        <v>1347</v>
      </c>
      <c r="D572">
        <v>2008</v>
      </c>
      <c r="E572">
        <v>12</v>
      </c>
      <c r="F572">
        <v>2</v>
      </c>
      <c r="G572">
        <v>20100421</v>
      </c>
      <c r="H572" t="s">
        <v>1198</v>
      </c>
      <c r="I572" t="s">
        <v>192</v>
      </c>
      <c r="J572">
        <v>5000</v>
      </c>
      <c r="K572">
        <v>169077</v>
      </c>
      <c r="L572">
        <v>0</v>
      </c>
      <c r="M572">
        <v>309</v>
      </c>
      <c r="N572">
        <v>5000</v>
      </c>
      <c r="O572">
        <v>2423</v>
      </c>
      <c r="R572" t="s">
        <v>898</v>
      </c>
      <c r="S572" t="s">
        <v>893</v>
      </c>
      <c r="T572" t="s">
        <v>893</v>
      </c>
    </row>
    <row r="573" spans="1:20" x14ac:dyDescent="0.3">
      <c r="A573">
        <v>635093</v>
      </c>
      <c r="B573">
        <v>46</v>
      </c>
      <c r="C573" t="s">
        <v>1347</v>
      </c>
      <c r="D573">
        <v>2008</v>
      </c>
      <c r="E573">
        <v>12</v>
      </c>
      <c r="F573">
        <v>2</v>
      </c>
      <c r="G573">
        <v>20100421</v>
      </c>
      <c r="H573" t="s">
        <v>1198</v>
      </c>
      <c r="I573" t="s">
        <v>192</v>
      </c>
      <c r="J573">
        <v>5000</v>
      </c>
      <c r="K573">
        <v>162447</v>
      </c>
      <c r="L573">
        <v>0</v>
      </c>
      <c r="M573">
        <v>297</v>
      </c>
      <c r="N573">
        <v>5000</v>
      </c>
      <c r="O573">
        <v>2328</v>
      </c>
      <c r="R573" t="s">
        <v>898</v>
      </c>
      <c r="S573" t="s">
        <v>893</v>
      </c>
      <c r="T573" t="s">
        <v>893</v>
      </c>
    </row>
    <row r="574" spans="1:20" x14ac:dyDescent="0.3">
      <c r="A574">
        <v>635166</v>
      </c>
      <c r="B574">
        <v>54</v>
      </c>
      <c r="C574" t="s">
        <v>1480</v>
      </c>
      <c r="D574">
        <v>2008</v>
      </c>
      <c r="E574">
        <v>13</v>
      </c>
      <c r="F574">
        <v>3</v>
      </c>
      <c r="G574">
        <v>20100415</v>
      </c>
      <c r="H574" t="s">
        <v>1198</v>
      </c>
      <c r="I574" t="s">
        <v>192</v>
      </c>
      <c r="J574">
        <v>5000</v>
      </c>
      <c r="K574">
        <v>251050</v>
      </c>
      <c r="L574">
        <v>0</v>
      </c>
      <c r="M574">
        <v>636</v>
      </c>
      <c r="N574">
        <v>5000</v>
      </c>
      <c r="O574">
        <v>2517</v>
      </c>
      <c r="R574" t="s">
        <v>985</v>
      </c>
      <c r="S574" t="s">
        <v>977</v>
      </c>
      <c r="T574" t="s">
        <v>977</v>
      </c>
    </row>
  </sheetData>
  <autoFilter ref="A1:T574" xr:uid="{00000000-0009-0000-0000-000085000000}"/>
  <sortState xmlns:xlrd2="http://schemas.microsoft.com/office/spreadsheetml/2017/richdata2" ref="A2:D574">
    <sortCondition ref="A2"/>
  </sortState>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6">
    <tabColor theme="1" tint="0.249977111117893"/>
  </sheetPr>
  <dimension ref="A1:BV416"/>
  <sheetViews>
    <sheetView zoomScale="70" zoomScaleNormal="70" workbookViewId="0">
      <pane ySplit="1" topLeftCell="A15" activePane="bottomLeft" state="frozen"/>
      <selection activeCell="F33" sqref="F33"/>
      <selection pane="bottomLeft" activeCell="F33" sqref="F33"/>
    </sheetView>
  </sheetViews>
  <sheetFormatPr defaultColWidth="9.109375" defaultRowHeight="14.4" x14ac:dyDescent="0.3"/>
  <cols>
    <col min="1" max="1" width="9.109375" style="797"/>
    <col min="2" max="2" width="30.33203125" style="797" customWidth="1"/>
    <col min="3" max="3" width="13.6640625" style="797" customWidth="1"/>
    <col min="4" max="4" width="12.88671875" style="797" bestFit="1" customWidth="1"/>
    <col min="5" max="5" width="11.109375" style="797" bestFit="1" customWidth="1"/>
    <col min="6" max="6" width="11.6640625" style="797" bestFit="1" customWidth="1"/>
    <col min="7" max="7" width="8.33203125" style="797" customWidth="1"/>
    <col min="8" max="8" width="9.33203125" style="389" bestFit="1" customWidth="1"/>
    <col min="9" max="11" width="6.109375" style="389" customWidth="1"/>
    <col min="12" max="12" width="9.109375" style="389"/>
    <col min="13" max="13" width="255.6640625" style="797" bestFit="1" customWidth="1"/>
    <col min="14" max="14" width="92.44140625" style="270" customWidth="1"/>
    <col min="15" max="15" width="30.109375" style="670" customWidth="1"/>
    <col min="16" max="16" width="62.88671875" style="797" customWidth="1"/>
    <col min="17" max="24" width="9.109375" style="797"/>
    <col min="25" max="25" width="15.6640625" style="797" customWidth="1"/>
    <col min="26" max="29" width="9.109375" style="797"/>
    <col min="30" max="30" width="20.109375" style="797" bestFit="1" customWidth="1"/>
    <col min="31" max="56" width="9.109375" style="797"/>
    <col min="57" max="57" width="16.33203125" style="797" bestFit="1" customWidth="1"/>
    <col min="58" max="59" width="9.109375" style="797"/>
    <col min="60" max="60" width="17.33203125" style="797" bestFit="1" customWidth="1"/>
    <col min="61" max="61" width="17" style="797" bestFit="1" customWidth="1"/>
    <col min="62" max="16384" width="9.109375" style="797"/>
  </cols>
  <sheetData>
    <row r="1" spans="2:74" x14ac:dyDescent="0.3">
      <c r="B1" s="798" t="s">
        <v>2679</v>
      </c>
      <c r="C1" s="798" t="s">
        <v>2684</v>
      </c>
      <c r="D1" s="798" t="s">
        <v>1591</v>
      </c>
      <c r="E1" s="798" t="s">
        <v>1590</v>
      </c>
      <c r="F1" s="798" t="s">
        <v>2719</v>
      </c>
      <c r="H1" s="389">
        <v>2005</v>
      </c>
      <c r="I1" s="389">
        <v>2006</v>
      </c>
      <c r="J1" s="389">
        <v>2007</v>
      </c>
      <c r="K1" s="389">
        <v>2008</v>
      </c>
      <c r="L1" s="665" t="s">
        <v>2722</v>
      </c>
      <c r="M1" s="799" t="s">
        <v>2723</v>
      </c>
      <c r="Z1" s="770" t="s">
        <v>1590</v>
      </c>
      <c r="AA1" s="770" t="s">
        <v>1538</v>
      </c>
      <c r="AB1" s="770" t="s">
        <v>1329</v>
      </c>
      <c r="AC1" s="770" t="s">
        <v>1591</v>
      </c>
      <c r="AD1" s="770" t="s">
        <v>1592</v>
      </c>
      <c r="AE1" s="770" t="s">
        <v>1593</v>
      </c>
      <c r="AF1" s="770" t="s">
        <v>1594</v>
      </c>
      <c r="AG1" s="770" t="s">
        <v>1595</v>
      </c>
      <c r="AH1" s="770" t="s">
        <v>1596</v>
      </c>
      <c r="AI1" s="770" t="s">
        <v>1597</v>
      </c>
      <c r="AJ1" s="770" t="s">
        <v>1598</v>
      </c>
      <c r="AK1" s="770" t="s">
        <v>1599</v>
      </c>
      <c r="AL1" s="770" t="s">
        <v>1600</v>
      </c>
      <c r="AM1" s="770" t="s">
        <v>1601</v>
      </c>
      <c r="AN1" s="770" t="s">
        <v>1602</v>
      </c>
      <c r="AO1" s="770" t="s">
        <v>1603</v>
      </c>
      <c r="AP1" s="770" t="s">
        <v>1604</v>
      </c>
      <c r="AQ1" s="770" t="s">
        <v>1605</v>
      </c>
      <c r="AR1" s="770" t="s">
        <v>1606</v>
      </c>
      <c r="AS1" s="770" t="s">
        <v>8381</v>
      </c>
      <c r="AT1" s="770" t="s">
        <v>2024</v>
      </c>
      <c r="AU1" s="770" t="s">
        <v>2025</v>
      </c>
      <c r="AV1" s="777" t="s">
        <v>8383</v>
      </c>
      <c r="BA1" s="789" t="s">
        <v>1590</v>
      </c>
      <c r="BB1" s="789" t="s">
        <v>1538</v>
      </c>
      <c r="BC1" s="789" t="s">
        <v>1329</v>
      </c>
      <c r="BD1" s="789" t="s">
        <v>1591</v>
      </c>
      <c r="BE1" s="789" t="s">
        <v>1592</v>
      </c>
      <c r="BF1" s="789" t="s">
        <v>1593</v>
      </c>
      <c r="BG1" s="789" t="s">
        <v>1594</v>
      </c>
      <c r="BH1" s="789" t="s">
        <v>1595</v>
      </c>
      <c r="BI1" s="789" t="s">
        <v>1596</v>
      </c>
      <c r="BJ1" s="789" t="s">
        <v>1597</v>
      </c>
      <c r="BK1" s="789" t="s">
        <v>1598</v>
      </c>
      <c r="BL1" s="789" t="s">
        <v>1599</v>
      </c>
      <c r="BM1" s="789" t="s">
        <v>1600</v>
      </c>
      <c r="BN1" s="789" t="s">
        <v>1601</v>
      </c>
      <c r="BO1" s="789" t="s">
        <v>1602</v>
      </c>
      <c r="BP1" s="789" t="s">
        <v>1603</v>
      </c>
      <c r="BQ1" s="789" t="s">
        <v>1604</v>
      </c>
      <c r="BR1" s="789" t="s">
        <v>1605</v>
      </c>
      <c r="BS1" s="789" t="s">
        <v>1606</v>
      </c>
      <c r="BT1" s="789" t="s">
        <v>8381</v>
      </c>
      <c r="BU1" s="789" t="s">
        <v>2024</v>
      </c>
      <c r="BV1" s="789" t="s">
        <v>2025</v>
      </c>
    </row>
    <row r="2" spans="2:74" x14ac:dyDescent="0.3">
      <c r="B2" s="676" t="s">
        <v>124</v>
      </c>
      <c r="C2" s="669" t="s">
        <v>198</v>
      </c>
      <c r="D2" s="806">
        <v>2006</v>
      </c>
      <c r="E2" s="806" t="s">
        <v>1258</v>
      </c>
      <c r="F2" s="807">
        <v>1278401</v>
      </c>
      <c r="G2" s="670"/>
      <c r="H2" s="677" t="s">
        <v>2721</v>
      </c>
      <c r="I2" s="677" t="s">
        <v>2721</v>
      </c>
      <c r="J2" s="270" t="str">
        <f>CONCATENATE(E10&amp;", "&amp;E11&amp;", "&amp;E12&amp;", "&amp;E13&amp;", "&amp;E14&amp;", "&amp;E15&amp;", "&amp;E16&amp;", "&amp;E17&amp;", "&amp;E18&amp;", "&amp;E19&amp;", "&amp;E20&amp;", "&amp;E21&amp;", "&amp;E22&amp;", "&amp;E23&amp;";")</f>
        <v>054391, 054393, 054395, 054398, 054399, 054464, 054465, 054466, 054467, 054468, 054469, 054470, 054471, 054472;</v>
      </c>
      <c r="K2" s="270" t="str">
        <f>CONCATENATE(E24&amp;", "&amp;E25&amp;", "&amp;E26&amp;", "&amp;E27&amp;", "&amp;E28&amp;", "&amp;E29&amp;", "&amp;E30&amp;", "&amp;E31&amp;", "&amp;E32&amp;", "&amp;E33&amp;", "&amp;E34&amp;", "&amp;E35&amp;", "&amp;E36&amp;", "&amp;E37&amp;", "&amp;E38&amp;", "&amp;E39&amp;", "&amp;E40&amp;", "&amp;E41&amp;", "&amp;E42&amp;", "&amp;E43&amp;", "&amp;E44&amp;", "&amp;E45&amp;", "&amp;E46&amp;", "&amp;E47&amp;", "&amp;E48&amp;", "&amp;E49&amp;", "&amp;E50&amp;";")</f>
        <v>054872, 054873, 054874, 054875, 054876, 054877, 054878, 054880, 054881, 054882, 054883, 054884, 054885, 054886, 054887, 054888, 054889, 054890, 054891, 054892, 054893, 054894, 054895, 054896, 054897, 054898, 054899;</v>
      </c>
      <c r="L2" s="672" t="s">
        <v>124</v>
      </c>
      <c r="M2" s="270" t="str">
        <f>C2&amp;" --"&amp;IF(H2="none;","","  BY2005: "&amp;H2)&amp;IF(I2="none;","","  BY2006: "&amp;I2)&amp;IF(J2="none;","","  BY2007: "&amp;J2)&amp;IF(K2="none;","","  BY2008: "&amp;K2)&amp;"  BY2009: "&amp;J24</f>
        <v>COLEMAN NFH --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BY2009: 055198, 055223, 055199, 055221, 055222, 055224, 055225, 055197, 055227, 055189, 055226, 055195, 055194, 055193, 055192, 055190, 055188, 055186, 055185, 055183, 055182, 055181, 055180, 055179, 055191;</v>
      </c>
      <c r="N2" s="270" t="str">
        <f>M2&amp;"   "&amp;M51</f>
        <v>COLEMAN NFH --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BY2009: 055198, 055223, 055199, 055221, 055222, 055224, 055225, 055197, 055227, 055189, 055226, 055195, 055194, 055193, 055192, 055190, 055188, 055186, 055185, 055183, 055182, 055181, 055180, 055179, 055191;   NIMBUS FISH HATCHERY --  BY2008: 062304;  BY2009: 068677, 068678, 068679, 062308, 062309;</v>
      </c>
      <c r="O2" s="670" t="str">
        <f>"[total release: 9,735,858]"</f>
        <v>[total release: 9,735,858]</v>
      </c>
      <c r="P2" s="270" t="str">
        <f>N2&amp;CHAR(10)&amp;O2</f>
        <v>COLEMAN NFH --  BY2007: 054391, 054393, 054395, 054398, 054399, 054464, 054465, 054466, 054467, 054468, 054469, 054470, 054471, 054472;  BY2008: 054872, 054873, 054874, 054875, 054876, 054877, 054878, 054880, 054881, 054882, 054883, 054884, 054885, 054886, 054887, 054888, 054889, 054890, 054891, 054892, 054893, 054894, 054895, 054896, 054897, 054898, 054899;  BY2009: 055198, 055223, 055199, 055221, 055222, 055224, 055225, 055197, 055227, 055189, 055226, 055195, 055194, 055193, 055192, 055190, 055188, 055186, 055185, 055183, 055182, 055181, 055180, 055179, 055191;   NIMBUS FISH HATCHERY --  BY2008: 062304;  BY2009: 068677, 068678, 068679, 062308, 062309;
[total release: 9,735,858]</v>
      </c>
      <c r="W2" s="797" t="s">
        <v>8449</v>
      </c>
      <c r="Y2" s="797" t="str">
        <f>AV2&amp;", Broods '91-'96: "&amp;Z2&amp;", "&amp;Z3&amp;", "&amp;Z4&amp;", "&amp;Z5&amp;", "&amp;Z6&amp;", "&amp;Z7&amp;", "&amp;Z8&amp;", "&amp;Z9&amp;", "&amp;Z10&amp;", "&amp;Z11&amp;", "&amp;Z12</f>
        <v>WHITE RIVER HATCHERY, Broods '91-'96: 211659, 212209, 212245, 212246, 212321, 212322, 212462, 212463, 212605, 212940, 212942</v>
      </c>
      <c r="Z2" s="771" t="s">
        <v>7102</v>
      </c>
      <c r="AA2" s="771" t="s">
        <v>1607</v>
      </c>
      <c r="AB2" s="771" t="s">
        <v>1517</v>
      </c>
      <c r="AC2" s="772">
        <v>1991</v>
      </c>
      <c r="AD2" s="771" t="s">
        <v>7032</v>
      </c>
      <c r="AE2" s="771" t="s">
        <v>5701</v>
      </c>
      <c r="AF2" s="771" t="s">
        <v>1607</v>
      </c>
      <c r="AG2" s="773">
        <v>33751</v>
      </c>
      <c r="AH2" s="773">
        <v>33754</v>
      </c>
      <c r="AI2" s="771" t="s">
        <v>1608</v>
      </c>
      <c r="AJ2" s="772">
        <v>38231</v>
      </c>
      <c r="AK2" s="771" t="s">
        <v>1341</v>
      </c>
      <c r="AL2" s="774"/>
      <c r="AM2" s="771" t="s">
        <v>1608</v>
      </c>
      <c r="AN2" s="772">
        <v>1305</v>
      </c>
      <c r="AO2" s="771" t="s">
        <v>1341</v>
      </c>
      <c r="AP2" s="774"/>
      <c r="AQ2" s="771" t="s">
        <v>1341</v>
      </c>
      <c r="AR2" s="771" t="s">
        <v>1341</v>
      </c>
      <c r="AS2" s="772" t="b">
        <v>1</v>
      </c>
      <c r="AT2" s="771" t="s">
        <v>1341</v>
      </c>
      <c r="AU2" s="771" t="s">
        <v>8382</v>
      </c>
      <c r="AV2" s="797" t="s">
        <v>483</v>
      </c>
      <c r="AW2" s="797" t="s">
        <v>483</v>
      </c>
      <c r="BA2" s="790" t="s">
        <v>1280</v>
      </c>
      <c r="BB2" s="790" t="s">
        <v>1607</v>
      </c>
      <c r="BC2" s="790" t="s">
        <v>124</v>
      </c>
      <c r="BD2" s="791">
        <v>2005</v>
      </c>
      <c r="BE2" s="790" t="s">
        <v>211</v>
      </c>
      <c r="BF2" s="790" t="s">
        <v>210</v>
      </c>
      <c r="BG2" s="790" t="s">
        <v>1612</v>
      </c>
      <c r="BH2" s="792">
        <v>38854</v>
      </c>
      <c r="BI2" s="792">
        <v>38854</v>
      </c>
      <c r="BJ2" s="790" t="s">
        <v>1608</v>
      </c>
      <c r="BK2" s="791">
        <v>26038</v>
      </c>
      <c r="BL2" s="790" t="s">
        <v>1341</v>
      </c>
      <c r="BM2" s="793"/>
      <c r="BN2" s="790" t="s">
        <v>1608</v>
      </c>
      <c r="BO2" s="791">
        <v>397</v>
      </c>
      <c r="BP2" s="790" t="s">
        <v>1341</v>
      </c>
      <c r="BQ2" s="793"/>
      <c r="BR2" s="790" t="s">
        <v>1341</v>
      </c>
      <c r="BS2" s="790" t="s">
        <v>1341</v>
      </c>
      <c r="BT2" s="791" t="b">
        <v>1</v>
      </c>
      <c r="BU2" s="790" t="s">
        <v>1341</v>
      </c>
      <c r="BV2" s="790" t="s">
        <v>8461</v>
      </c>
    </row>
    <row r="3" spans="2:74" x14ac:dyDescent="0.3">
      <c r="B3" s="676"/>
      <c r="C3" s="669"/>
      <c r="D3" s="806"/>
      <c r="E3" s="806" t="s">
        <v>1259</v>
      </c>
      <c r="F3" s="807">
        <v>1432683</v>
      </c>
      <c r="G3" s="670"/>
      <c r="H3" s="672"/>
      <c r="I3" s="672"/>
      <c r="J3" s="672"/>
      <c r="K3" s="270"/>
      <c r="L3" s="270"/>
      <c r="M3" s="270"/>
      <c r="O3" s="797"/>
      <c r="Z3" s="771" t="s">
        <v>7138</v>
      </c>
      <c r="AA3" s="771" t="s">
        <v>1607</v>
      </c>
      <c r="AB3" s="771" t="s">
        <v>1517</v>
      </c>
      <c r="AC3" s="772">
        <v>1991</v>
      </c>
      <c r="AD3" s="771" t="s">
        <v>7032</v>
      </c>
      <c r="AE3" s="771" t="s">
        <v>5701</v>
      </c>
      <c r="AF3" s="771" t="s">
        <v>1607</v>
      </c>
      <c r="AG3" s="773">
        <v>33752</v>
      </c>
      <c r="AH3" s="773">
        <v>33759</v>
      </c>
      <c r="AI3" s="771" t="s">
        <v>1608</v>
      </c>
      <c r="AJ3" s="772">
        <v>221091</v>
      </c>
      <c r="AK3" s="771" t="s">
        <v>1341</v>
      </c>
      <c r="AL3" s="774"/>
      <c r="AM3" s="771" t="s">
        <v>1613</v>
      </c>
      <c r="AN3" s="772">
        <v>6432</v>
      </c>
      <c r="AO3" s="771" t="s">
        <v>1608</v>
      </c>
      <c r="AP3" s="775">
        <v>9835</v>
      </c>
      <c r="AQ3" s="771" t="s">
        <v>1341</v>
      </c>
      <c r="AR3" s="771" t="s">
        <v>1341</v>
      </c>
      <c r="AS3" s="772" t="b">
        <v>1</v>
      </c>
      <c r="AT3" s="771" t="s">
        <v>1341</v>
      </c>
      <c r="AU3" s="771" t="s">
        <v>8382</v>
      </c>
      <c r="AV3" s="797" t="s">
        <v>483</v>
      </c>
      <c r="BA3" s="790" t="s">
        <v>1285</v>
      </c>
      <c r="BB3" s="790" t="s">
        <v>1607</v>
      </c>
      <c r="BC3" s="790" t="s">
        <v>124</v>
      </c>
      <c r="BD3" s="791">
        <v>2005</v>
      </c>
      <c r="BE3" s="790" t="s">
        <v>211</v>
      </c>
      <c r="BF3" s="790" t="s">
        <v>210</v>
      </c>
      <c r="BG3" s="790" t="s">
        <v>1612</v>
      </c>
      <c r="BH3" s="792">
        <v>38838</v>
      </c>
      <c r="BI3" s="792">
        <v>38838</v>
      </c>
      <c r="BJ3" s="790" t="s">
        <v>1608</v>
      </c>
      <c r="BK3" s="791">
        <v>25919</v>
      </c>
      <c r="BL3" s="790" t="s">
        <v>1341</v>
      </c>
      <c r="BM3" s="793"/>
      <c r="BN3" s="790" t="s">
        <v>1608</v>
      </c>
      <c r="BO3" s="791">
        <v>877</v>
      </c>
      <c r="BP3" s="790" t="s">
        <v>1341</v>
      </c>
      <c r="BQ3" s="793"/>
      <c r="BR3" s="790" t="s">
        <v>1341</v>
      </c>
      <c r="BS3" s="790" t="s">
        <v>1341</v>
      </c>
      <c r="BT3" s="791" t="b">
        <v>1</v>
      </c>
      <c r="BU3" s="790" t="s">
        <v>1341</v>
      </c>
      <c r="BV3" s="790" t="s">
        <v>8461</v>
      </c>
    </row>
    <row r="4" spans="2:74" x14ac:dyDescent="0.3">
      <c r="B4" s="676"/>
      <c r="C4" s="669"/>
      <c r="D4" s="806"/>
      <c r="E4" s="806" t="s">
        <v>1260</v>
      </c>
      <c r="F4" s="807">
        <v>64885</v>
      </c>
      <c r="G4" s="670"/>
      <c r="H4" s="672"/>
      <c r="I4" s="672"/>
      <c r="J4" s="672"/>
      <c r="K4" s="672"/>
      <c r="L4" s="672"/>
      <c r="M4" s="670"/>
      <c r="Z4" s="771" t="s">
        <v>7144</v>
      </c>
      <c r="AA4" s="771" t="s">
        <v>1607</v>
      </c>
      <c r="AB4" s="771" t="s">
        <v>1517</v>
      </c>
      <c r="AC4" s="772">
        <v>1991</v>
      </c>
      <c r="AD4" s="771" t="s">
        <v>7032</v>
      </c>
      <c r="AE4" s="771" t="s">
        <v>5701</v>
      </c>
      <c r="AF4" s="771" t="s">
        <v>1607</v>
      </c>
      <c r="AG4" s="773">
        <v>33751</v>
      </c>
      <c r="AH4" s="773">
        <v>33754</v>
      </c>
      <c r="AI4" s="771" t="s">
        <v>1608</v>
      </c>
      <c r="AJ4" s="772">
        <v>141164</v>
      </c>
      <c r="AK4" s="771" t="s">
        <v>1341</v>
      </c>
      <c r="AL4" s="774"/>
      <c r="AM4" s="771" t="s">
        <v>1613</v>
      </c>
      <c r="AN4" s="772">
        <v>29</v>
      </c>
      <c r="AO4" s="771" t="s">
        <v>1608</v>
      </c>
      <c r="AP4" s="772">
        <v>4817</v>
      </c>
      <c r="AQ4" s="771" t="s">
        <v>1341</v>
      </c>
      <c r="AR4" s="771" t="s">
        <v>1341</v>
      </c>
      <c r="AS4" s="772" t="b">
        <v>1</v>
      </c>
      <c r="AT4" s="771" t="s">
        <v>1341</v>
      </c>
      <c r="AU4" s="771" t="s">
        <v>8382</v>
      </c>
      <c r="AV4" s="797" t="s">
        <v>483</v>
      </c>
      <c r="BA4" s="790" t="s">
        <v>1284</v>
      </c>
      <c r="BB4" s="790" t="s">
        <v>1607</v>
      </c>
      <c r="BC4" s="790" t="s">
        <v>124</v>
      </c>
      <c r="BD4" s="791">
        <v>2005</v>
      </c>
      <c r="BE4" s="790" t="s">
        <v>211</v>
      </c>
      <c r="BF4" s="790" t="s">
        <v>210</v>
      </c>
      <c r="BG4" s="790" t="s">
        <v>1612</v>
      </c>
      <c r="BH4" s="792">
        <v>38838</v>
      </c>
      <c r="BI4" s="792">
        <v>38838</v>
      </c>
      <c r="BJ4" s="790" t="s">
        <v>1608</v>
      </c>
      <c r="BK4" s="791">
        <v>25733</v>
      </c>
      <c r="BL4" s="790" t="s">
        <v>1341</v>
      </c>
      <c r="BM4" s="793"/>
      <c r="BN4" s="790" t="s">
        <v>1608</v>
      </c>
      <c r="BO4" s="791">
        <v>130</v>
      </c>
      <c r="BP4" s="790" t="s">
        <v>1341</v>
      </c>
      <c r="BQ4" s="793"/>
      <c r="BR4" s="790" t="s">
        <v>1341</v>
      </c>
      <c r="BS4" s="790" t="s">
        <v>1341</v>
      </c>
      <c r="BT4" s="791" t="b">
        <v>1</v>
      </c>
      <c r="BU4" s="790" t="s">
        <v>1341</v>
      </c>
      <c r="BV4" s="790" t="s">
        <v>8461</v>
      </c>
    </row>
    <row r="5" spans="2:74" x14ac:dyDescent="0.3">
      <c r="B5" s="676"/>
      <c r="C5" s="669"/>
      <c r="D5" s="806"/>
      <c r="E5" s="806" t="s">
        <v>1261</v>
      </c>
      <c r="F5" s="807">
        <v>46377</v>
      </c>
      <c r="G5" s="670"/>
      <c r="H5" s="672"/>
      <c r="I5" s="672"/>
      <c r="J5" s="672"/>
      <c r="K5" s="672"/>
      <c r="L5" s="672"/>
      <c r="M5" s="670"/>
      <c r="Z5" s="771" t="s">
        <v>7145</v>
      </c>
      <c r="AA5" s="771" t="s">
        <v>1607</v>
      </c>
      <c r="AB5" s="771" t="s">
        <v>1517</v>
      </c>
      <c r="AC5" s="772">
        <v>1991</v>
      </c>
      <c r="AD5" s="771" t="s">
        <v>7032</v>
      </c>
      <c r="AE5" s="771" t="s">
        <v>5701</v>
      </c>
      <c r="AF5" s="771" t="s">
        <v>1607</v>
      </c>
      <c r="AG5" s="773">
        <v>33751</v>
      </c>
      <c r="AH5" s="773">
        <v>33751</v>
      </c>
      <c r="AI5" s="771" t="s">
        <v>1608</v>
      </c>
      <c r="AJ5" s="772">
        <v>138995</v>
      </c>
      <c r="AK5" s="771" t="s">
        <v>1341</v>
      </c>
      <c r="AL5" s="774"/>
      <c r="AM5" s="771" t="s">
        <v>1613</v>
      </c>
      <c r="AN5" s="772">
        <v>134918</v>
      </c>
      <c r="AO5" s="771" t="s">
        <v>1608</v>
      </c>
      <c r="AP5" s="772">
        <v>11759</v>
      </c>
      <c r="AQ5" s="771" t="s">
        <v>1341</v>
      </c>
      <c r="AR5" s="771" t="s">
        <v>1341</v>
      </c>
      <c r="AS5" s="772" t="b">
        <v>1</v>
      </c>
      <c r="AT5" s="771" t="s">
        <v>1341</v>
      </c>
      <c r="AU5" s="771" t="s">
        <v>8382</v>
      </c>
      <c r="AV5" s="797" t="s">
        <v>483</v>
      </c>
      <c r="BA5" s="790" t="s">
        <v>1283</v>
      </c>
      <c r="BB5" s="790" t="s">
        <v>1607</v>
      </c>
      <c r="BC5" s="790" t="s">
        <v>124</v>
      </c>
      <c r="BD5" s="791">
        <v>2005</v>
      </c>
      <c r="BE5" s="790" t="s">
        <v>211</v>
      </c>
      <c r="BF5" s="790" t="s">
        <v>210</v>
      </c>
      <c r="BG5" s="790" t="s">
        <v>1612</v>
      </c>
      <c r="BH5" s="792">
        <v>38825</v>
      </c>
      <c r="BI5" s="792">
        <v>38825</v>
      </c>
      <c r="BJ5" s="790" t="s">
        <v>1608</v>
      </c>
      <c r="BK5" s="791">
        <v>26200</v>
      </c>
      <c r="BL5" s="790" t="s">
        <v>1341</v>
      </c>
      <c r="BM5" s="793"/>
      <c r="BN5" s="790" t="s">
        <v>1341</v>
      </c>
      <c r="BO5" s="793"/>
      <c r="BP5" s="790" t="s">
        <v>1341</v>
      </c>
      <c r="BQ5" s="793"/>
      <c r="BR5" s="790" t="s">
        <v>1341</v>
      </c>
      <c r="BS5" s="790" t="s">
        <v>1341</v>
      </c>
      <c r="BT5" s="791" t="b">
        <v>1</v>
      </c>
      <c r="BU5" s="790" t="s">
        <v>1341</v>
      </c>
      <c r="BV5" s="790" t="s">
        <v>8461</v>
      </c>
    </row>
    <row r="6" spans="2:74" x14ac:dyDescent="0.3">
      <c r="B6" s="676"/>
      <c r="C6" s="669"/>
      <c r="D6" s="806"/>
      <c r="E6" s="806" t="s">
        <v>1262</v>
      </c>
      <c r="F6" s="807">
        <v>64093</v>
      </c>
      <c r="G6" s="670"/>
      <c r="H6" s="672"/>
      <c r="I6" s="672"/>
      <c r="J6" s="672"/>
      <c r="K6" s="270"/>
      <c r="L6" s="672"/>
      <c r="M6" s="670"/>
      <c r="Z6" s="771" t="s">
        <v>7149</v>
      </c>
      <c r="AA6" s="771" t="s">
        <v>1607</v>
      </c>
      <c r="AB6" s="771" t="s">
        <v>1517</v>
      </c>
      <c r="AC6" s="772">
        <v>1992</v>
      </c>
      <c r="AD6" s="771" t="s">
        <v>7032</v>
      </c>
      <c r="AE6" s="771" t="s">
        <v>5701</v>
      </c>
      <c r="AF6" s="771" t="s">
        <v>1607</v>
      </c>
      <c r="AG6" s="773">
        <v>34130</v>
      </c>
      <c r="AH6" s="773">
        <v>34130</v>
      </c>
      <c r="AI6" s="771" t="s">
        <v>1608</v>
      </c>
      <c r="AJ6" s="772">
        <v>167830</v>
      </c>
      <c r="AK6" s="771" t="s">
        <v>1341</v>
      </c>
      <c r="AL6" s="774"/>
      <c r="AM6" s="771" t="s">
        <v>1613</v>
      </c>
      <c r="AN6" s="772">
        <v>45850</v>
      </c>
      <c r="AO6" s="771" t="s">
        <v>1608</v>
      </c>
      <c r="AP6" s="772">
        <v>4127</v>
      </c>
      <c r="AQ6" s="771" t="s">
        <v>1341</v>
      </c>
      <c r="AR6" s="771" t="s">
        <v>1341</v>
      </c>
      <c r="AS6" s="772" t="b">
        <v>1</v>
      </c>
      <c r="AT6" s="771" t="s">
        <v>1341</v>
      </c>
      <c r="AU6" s="771" t="s">
        <v>8382</v>
      </c>
      <c r="AV6" s="797" t="s">
        <v>483</v>
      </c>
      <c r="BA6" s="790" t="s">
        <v>1282</v>
      </c>
      <c r="BB6" s="790" t="s">
        <v>1607</v>
      </c>
      <c r="BC6" s="790" t="s">
        <v>124</v>
      </c>
      <c r="BD6" s="791">
        <v>2005</v>
      </c>
      <c r="BE6" s="790" t="s">
        <v>211</v>
      </c>
      <c r="BF6" s="790" t="s">
        <v>210</v>
      </c>
      <c r="BG6" s="790" t="s">
        <v>1612</v>
      </c>
      <c r="BH6" s="792">
        <v>38825</v>
      </c>
      <c r="BI6" s="792">
        <v>38825</v>
      </c>
      <c r="BJ6" s="790" t="s">
        <v>1608</v>
      </c>
      <c r="BK6" s="791">
        <v>25700</v>
      </c>
      <c r="BL6" s="790" t="s">
        <v>1341</v>
      </c>
      <c r="BM6" s="793"/>
      <c r="BN6" s="790" t="s">
        <v>1341</v>
      </c>
      <c r="BO6" s="793"/>
      <c r="BP6" s="790" t="s">
        <v>1341</v>
      </c>
      <c r="BQ6" s="793"/>
      <c r="BR6" s="790" t="s">
        <v>1341</v>
      </c>
      <c r="BS6" s="790" t="s">
        <v>1341</v>
      </c>
      <c r="BT6" s="791" t="b">
        <v>1</v>
      </c>
      <c r="BU6" s="790" t="s">
        <v>1341</v>
      </c>
      <c r="BV6" s="790" t="s">
        <v>8461</v>
      </c>
    </row>
    <row r="7" spans="2:74" x14ac:dyDescent="0.3">
      <c r="B7" s="676"/>
      <c r="C7" s="669"/>
      <c r="D7" s="806"/>
      <c r="E7" s="806" t="s">
        <v>1263</v>
      </c>
      <c r="F7" s="807">
        <v>39208</v>
      </c>
      <c r="G7" s="670"/>
      <c r="H7" s="672"/>
      <c r="I7" s="672"/>
      <c r="J7" s="672"/>
      <c r="K7" s="672"/>
      <c r="L7" s="672"/>
      <c r="M7" s="670"/>
      <c r="Z7" s="771" t="s">
        <v>7150</v>
      </c>
      <c r="AA7" s="771" t="s">
        <v>1607</v>
      </c>
      <c r="AB7" s="771" t="s">
        <v>1517</v>
      </c>
      <c r="AC7" s="772">
        <v>1992</v>
      </c>
      <c r="AD7" s="771" t="s">
        <v>7032</v>
      </c>
      <c r="AE7" s="771" t="s">
        <v>5701</v>
      </c>
      <c r="AF7" s="771" t="s">
        <v>1607</v>
      </c>
      <c r="AG7" s="773">
        <v>34130</v>
      </c>
      <c r="AH7" s="773">
        <v>34130</v>
      </c>
      <c r="AI7" s="771" t="s">
        <v>1608</v>
      </c>
      <c r="AJ7" s="772">
        <v>214640</v>
      </c>
      <c r="AK7" s="771" t="s">
        <v>1341</v>
      </c>
      <c r="AL7" s="774"/>
      <c r="AM7" s="771" t="s">
        <v>1608</v>
      </c>
      <c r="AN7" s="772">
        <v>34362</v>
      </c>
      <c r="AO7" s="771" t="s">
        <v>1341</v>
      </c>
      <c r="AP7" s="774"/>
      <c r="AQ7" s="771" t="s">
        <v>1341</v>
      </c>
      <c r="AR7" s="771" t="s">
        <v>1341</v>
      </c>
      <c r="AS7" s="772" t="b">
        <v>1</v>
      </c>
      <c r="AT7" s="771" t="s">
        <v>1341</v>
      </c>
      <c r="AU7" s="771" t="s">
        <v>8382</v>
      </c>
      <c r="AV7" s="797" t="s">
        <v>483</v>
      </c>
      <c r="BA7" s="790" t="s">
        <v>1281</v>
      </c>
      <c r="BB7" s="790" t="s">
        <v>1607</v>
      </c>
      <c r="BC7" s="790" t="s">
        <v>124</v>
      </c>
      <c r="BD7" s="791">
        <v>2005</v>
      </c>
      <c r="BE7" s="790" t="s">
        <v>211</v>
      </c>
      <c r="BF7" s="790" t="s">
        <v>210</v>
      </c>
      <c r="BG7" s="790" t="s">
        <v>1612</v>
      </c>
      <c r="BH7" s="792">
        <v>38854</v>
      </c>
      <c r="BI7" s="792">
        <v>38854</v>
      </c>
      <c r="BJ7" s="790" t="s">
        <v>1608</v>
      </c>
      <c r="BK7" s="791">
        <v>24701</v>
      </c>
      <c r="BL7" s="790" t="s">
        <v>1341</v>
      </c>
      <c r="BM7" s="793"/>
      <c r="BN7" s="790" t="s">
        <v>1608</v>
      </c>
      <c r="BO7" s="791">
        <v>377</v>
      </c>
      <c r="BP7" s="790" t="s">
        <v>1341</v>
      </c>
      <c r="BQ7" s="793"/>
      <c r="BR7" s="790" t="s">
        <v>1341</v>
      </c>
      <c r="BS7" s="790" t="s">
        <v>1341</v>
      </c>
      <c r="BT7" s="791" t="b">
        <v>1</v>
      </c>
      <c r="BU7" s="790" t="s">
        <v>1341</v>
      </c>
      <c r="BV7" s="790" t="s">
        <v>8461</v>
      </c>
    </row>
    <row r="8" spans="2:74" x14ac:dyDescent="0.3">
      <c r="B8" s="676"/>
      <c r="C8" s="669"/>
      <c r="D8" s="806"/>
      <c r="E8" s="806" t="s">
        <v>1264</v>
      </c>
      <c r="F8" s="807">
        <v>64665</v>
      </c>
      <c r="G8" s="670"/>
      <c r="H8" s="672"/>
      <c r="I8" s="672"/>
      <c r="J8" s="672"/>
      <c r="K8" s="672"/>
      <c r="L8" s="672"/>
      <c r="M8" s="670"/>
      <c r="Z8" s="771" t="s">
        <v>7165</v>
      </c>
      <c r="AA8" s="771" t="s">
        <v>1607</v>
      </c>
      <c r="AB8" s="771" t="s">
        <v>1517</v>
      </c>
      <c r="AC8" s="772">
        <v>1993</v>
      </c>
      <c r="AD8" s="771" t="s">
        <v>7032</v>
      </c>
      <c r="AE8" s="771" t="s">
        <v>5701</v>
      </c>
      <c r="AF8" s="771" t="s">
        <v>1607</v>
      </c>
      <c r="AG8" s="773">
        <v>34457</v>
      </c>
      <c r="AH8" s="773">
        <v>34478</v>
      </c>
      <c r="AI8" s="771" t="s">
        <v>1608</v>
      </c>
      <c r="AJ8" s="772">
        <v>218349</v>
      </c>
      <c r="AK8" s="771" t="s">
        <v>1341</v>
      </c>
      <c r="AL8" s="774"/>
      <c r="AM8" s="771" t="s">
        <v>1613</v>
      </c>
      <c r="AN8" s="772">
        <v>20888</v>
      </c>
      <c r="AO8" s="771" t="s">
        <v>1608</v>
      </c>
      <c r="AP8" s="772">
        <v>3643</v>
      </c>
      <c r="AQ8" s="771" t="s">
        <v>1341</v>
      </c>
      <c r="AR8" s="771" t="s">
        <v>1341</v>
      </c>
      <c r="AS8" s="772" t="b">
        <v>1</v>
      </c>
      <c r="AT8" s="771" t="s">
        <v>1341</v>
      </c>
      <c r="AU8" s="771" t="s">
        <v>8382</v>
      </c>
      <c r="AV8" s="797" t="s">
        <v>483</v>
      </c>
      <c r="BA8" s="790" t="s">
        <v>1258</v>
      </c>
      <c r="BB8" s="790" t="s">
        <v>1607</v>
      </c>
      <c r="BC8" s="790" t="s">
        <v>124</v>
      </c>
      <c r="BD8" s="791">
        <v>2006</v>
      </c>
      <c r="BE8" s="790" t="s">
        <v>190</v>
      </c>
      <c r="BF8" s="790" t="s">
        <v>190</v>
      </c>
      <c r="BG8" s="790" t="s">
        <v>1612</v>
      </c>
      <c r="BH8" s="792">
        <v>39184</v>
      </c>
      <c r="BI8" s="792">
        <v>39185</v>
      </c>
      <c r="BJ8" s="790" t="s">
        <v>1608</v>
      </c>
      <c r="BK8" s="791">
        <v>1278401</v>
      </c>
      <c r="BL8" s="790" t="s">
        <v>1341</v>
      </c>
      <c r="BM8" s="793"/>
      <c r="BN8" s="790" t="s">
        <v>1613</v>
      </c>
      <c r="BO8" s="791">
        <v>3825433</v>
      </c>
      <c r="BP8" s="790" t="s">
        <v>1341</v>
      </c>
      <c r="BQ8" s="793"/>
      <c r="BR8" s="790" t="s">
        <v>1341</v>
      </c>
      <c r="BS8" s="790" t="s">
        <v>1341</v>
      </c>
      <c r="BT8" s="791" t="b">
        <v>1</v>
      </c>
      <c r="BU8" s="790" t="s">
        <v>1341</v>
      </c>
      <c r="BV8" s="790" t="s">
        <v>8461</v>
      </c>
    </row>
    <row r="9" spans="2:74" x14ac:dyDescent="0.3">
      <c r="B9" s="676"/>
      <c r="C9" s="669"/>
      <c r="D9" s="806"/>
      <c r="E9" s="806" t="s">
        <v>1265</v>
      </c>
      <c r="F9" s="807">
        <v>41770</v>
      </c>
      <c r="G9" s="670"/>
      <c r="H9" s="672"/>
      <c r="I9" s="672"/>
      <c r="J9" s="672"/>
      <c r="K9" s="672"/>
      <c r="L9" s="672"/>
      <c r="M9" s="670"/>
      <c r="Z9" s="771" t="s">
        <v>7166</v>
      </c>
      <c r="AA9" s="771" t="s">
        <v>1607</v>
      </c>
      <c r="AB9" s="771" t="s">
        <v>1517</v>
      </c>
      <c r="AC9" s="772">
        <v>1993</v>
      </c>
      <c r="AD9" s="771" t="s">
        <v>7032</v>
      </c>
      <c r="AE9" s="771" t="s">
        <v>5701</v>
      </c>
      <c r="AF9" s="771" t="s">
        <v>1607</v>
      </c>
      <c r="AG9" s="773">
        <v>34466</v>
      </c>
      <c r="AH9" s="773">
        <v>34477</v>
      </c>
      <c r="AI9" s="771" t="s">
        <v>1608</v>
      </c>
      <c r="AJ9" s="772">
        <v>159348</v>
      </c>
      <c r="AK9" s="771" t="s">
        <v>1341</v>
      </c>
      <c r="AL9" s="774"/>
      <c r="AM9" s="771" t="s">
        <v>1613</v>
      </c>
      <c r="AN9" s="772">
        <v>2978</v>
      </c>
      <c r="AO9" s="771" t="s">
        <v>1608</v>
      </c>
      <c r="AP9" s="775">
        <v>3144</v>
      </c>
      <c r="AQ9" s="771" t="s">
        <v>1341</v>
      </c>
      <c r="AR9" s="771" t="s">
        <v>1341</v>
      </c>
      <c r="AS9" s="772" t="b">
        <v>1</v>
      </c>
      <c r="AT9" s="771" t="s">
        <v>1341</v>
      </c>
      <c r="AU9" s="771" t="s">
        <v>8382</v>
      </c>
      <c r="AV9" s="797" t="s">
        <v>483</v>
      </c>
      <c r="BA9" s="790" t="s">
        <v>1265</v>
      </c>
      <c r="BB9" s="790" t="s">
        <v>1607</v>
      </c>
      <c r="BC9" s="790" t="s">
        <v>124</v>
      </c>
      <c r="BD9" s="791">
        <v>2006</v>
      </c>
      <c r="BE9" s="790" t="s">
        <v>190</v>
      </c>
      <c r="BF9" s="790" t="s">
        <v>190</v>
      </c>
      <c r="BG9" s="790" t="s">
        <v>1612</v>
      </c>
      <c r="BH9" s="792">
        <v>39195</v>
      </c>
      <c r="BI9" s="792">
        <v>39197</v>
      </c>
      <c r="BJ9" s="790" t="s">
        <v>1608</v>
      </c>
      <c r="BK9" s="791">
        <v>41770</v>
      </c>
      <c r="BL9" s="790" t="s">
        <v>1341</v>
      </c>
      <c r="BM9" s="793"/>
      <c r="BN9" s="790" t="s">
        <v>1608</v>
      </c>
      <c r="BO9" s="791">
        <v>351</v>
      </c>
      <c r="BP9" s="790" t="s">
        <v>1613</v>
      </c>
      <c r="BQ9" s="791">
        <v>170159</v>
      </c>
      <c r="BR9" s="790" t="s">
        <v>1341</v>
      </c>
      <c r="BS9" s="790" t="s">
        <v>1341</v>
      </c>
      <c r="BT9" s="791" t="b">
        <v>1</v>
      </c>
      <c r="BU9" s="790" t="s">
        <v>1341</v>
      </c>
      <c r="BV9" s="790" t="s">
        <v>8461</v>
      </c>
    </row>
    <row r="10" spans="2:74" x14ac:dyDescent="0.3">
      <c r="B10" s="676"/>
      <c r="C10" s="669"/>
      <c r="D10" s="670">
        <v>2007</v>
      </c>
      <c r="E10" s="670" t="s">
        <v>1266</v>
      </c>
      <c r="F10" s="671">
        <v>111161</v>
      </c>
      <c r="G10" s="670"/>
      <c r="H10" s="672"/>
      <c r="I10" s="672"/>
      <c r="J10" s="672"/>
      <c r="K10" s="672"/>
      <c r="L10" s="672"/>
      <c r="M10" s="670"/>
      <c r="Z10" s="771" t="s">
        <v>7172</v>
      </c>
      <c r="AA10" s="771" t="s">
        <v>1607</v>
      </c>
      <c r="AB10" s="771" t="s">
        <v>1517</v>
      </c>
      <c r="AC10" s="772">
        <v>1994</v>
      </c>
      <c r="AD10" s="771" t="s">
        <v>7032</v>
      </c>
      <c r="AE10" s="771" t="s">
        <v>5701</v>
      </c>
      <c r="AF10" s="771" t="s">
        <v>1607</v>
      </c>
      <c r="AG10" s="773">
        <v>34855</v>
      </c>
      <c r="AH10" s="773">
        <v>34877</v>
      </c>
      <c r="AI10" s="771" t="s">
        <v>1608</v>
      </c>
      <c r="AJ10" s="772">
        <v>229034</v>
      </c>
      <c r="AK10" s="771" t="s">
        <v>1341</v>
      </c>
      <c r="AL10" s="774"/>
      <c r="AM10" s="771" t="s">
        <v>1613</v>
      </c>
      <c r="AN10" s="772">
        <v>10010</v>
      </c>
      <c r="AO10" s="771" t="s">
        <v>1608</v>
      </c>
      <c r="AP10" s="772">
        <v>26034</v>
      </c>
      <c r="AQ10" s="771" t="s">
        <v>1341</v>
      </c>
      <c r="AR10" s="771" t="s">
        <v>1341</v>
      </c>
      <c r="AS10" s="772" t="b">
        <v>1</v>
      </c>
      <c r="AT10" s="771" t="s">
        <v>1341</v>
      </c>
      <c r="AU10" s="771" t="s">
        <v>8382</v>
      </c>
      <c r="AV10" s="797" t="s">
        <v>483</v>
      </c>
      <c r="BA10" s="790" t="s">
        <v>1264</v>
      </c>
      <c r="BB10" s="790" t="s">
        <v>1607</v>
      </c>
      <c r="BC10" s="790" t="s">
        <v>124</v>
      </c>
      <c r="BD10" s="791">
        <v>2006</v>
      </c>
      <c r="BE10" s="790" t="s">
        <v>190</v>
      </c>
      <c r="BF10" s="790" t="s">
        <v>190</v>
      </c>
      <c r="BG10" s="790" t="s">
        <v>1612</v>
      </c>
      <c r="BH10" s="792">
        <v>39195</v>
      </c>
      <c r="BI10" s="792">
        <v>39197</v>
      </c>
      <c r="BJ10" s="790" t="s">
        <v>1608</v>
      </c>
      <c r="BK10" s="791">
        <v>64665</v>
      </c>
      <c r="BL10" s="790" t="s">
        <v>1341</v>
      </c>
      <c r="BM10" s="793"/>
      <c r="BN10" s="790" t="s">
        <v>1608</v>
      </c>
      <c r="BO10" s="791">
        <v>544</v>
      </c>
      <c r="BP10" s="790" t="s">
        <v>1613</v>
      </c>
      <c r="BQ10" s="791">
        <v>147071</v>
      </c>
      <c r="BR10" s="790" t="s">
        <v>1341</v>
      </c>
      <c r="BS10" s="790" t="s">
        <v>1341</v>
      </c>
      <c r="BT10" s="791" t="b">
        <v>1</v>
      </c>
      <c r="BU10" s="790" t="s">
        <v>1341</v>
      </c>
      <c r="BV10" s="790" t="s">
        <v>8461</v>
      </c>
    </row>
    <row r="11" spans="2:74" x14ac:dyDescent="0.3">
      <c r="B11" s="676"/>
      <c r="C11" s="669"/>
      <c r="D11" s="670"/>
      <c r="E11" s="670" t="s">
        <v>1267</v>
      </c>
      <c r="F11" s="671">
        <v>108921</v>
      </c>
      <c r="G11" s="670"/>
      <c r="H11" s="672"/>
      <c r="I11" s="672"/>
      <c r="J11" s="672"/>
      <c r="K11" s="672"/>
      <c r="L11" s="672"/>
      <c r="M11" s="670"/>
      <c r="Z11" s="771" t="s">
        <v>7273</v>
      </c>
      <c r="AA11" s="771" t="s">
        <v>1607</v>
      </c>
      <c r="AB11" s="771" t="s">
        <v>1517</v>
      </c>
      <c r="AC11" s="772">
        <v>1995</v>
      </c>
      <c r="AD11" s="771" t="s">
        <v>7032</v>
      </c>
      <c r="AE11" s="771" t="s">
        <v>5701</v>
      </c>
      <c r="AF11" s="771" t="s">
        <v>1607</v>
      </c>
      <c r="AG11" s="773">
        <v>35215</v>
      </c>
      <c r="AH11" s="773">
        <v>35222</v>
      </c>
      <c r="AI11" s="771" t="s">
        <v>1608</v>
      </c>
      <c r="AJ11" s="772">
        <v>252670</v>
      </c>
      <c r="AK11" s="771" t="s">
        <v>1341</v>
      </c>
      <c r="AL11" s="774"/>
      <c r="AM11" s="771" t="s">
        <v>1613</v>
      </c>
      <c r="AN11" s="772">
        <v>2178</v>
      </c>
      <c r="AO11" s="771" t="s">
        <v>1608</v>
      </c>
      <c r="AP11" s="772">
        <v>11173</v>
      </c>
      <c r="AQ11" s="771" t="s">
        <v>1341</v>
      </c>
      <c r="AR11" s="771" t="s">
        <v>1341</v>
      </c>
      <c r="AS11" s="772" t="b">
        <v>1</v>
      </c>
      <c r="AT11" s="771" t="s">
        <v>1341</v>
      </c>
      <c r="AU11" s="771" t="s">
        <v>8382</v>
      </c>
      <c r="AV11" s="797" t="s">
        <v>483</v>
      </c>
      <c r="BA11" s="790" t="s">
        <v>1262</v>
      </c>
      <c r="BB11" s="790" t="s">
        <v>1607</v>
      </c>
      <c r="BC11" s="790" t="s">
        <v>124</v>
      </c>
      <c r="BD11" s="791">
        <v>2006</v>
      </c>
      <c r="BE11" s="790" t="s">
        <v>190</v>
      </c>
      <c r="BF11" s="790" t="s">
        <v>190</v>
      </c>
      <c r="BG11" s="790" t="s">
        <v>1612</v>
      </c>
      <c r="BH11" s="792">
        <v>39195</v>
      </c>
      <c r="BI11" s="792">
        <v>39197</v>
      </c>
      <c r="BJ11" s="790" t="s">
        <v>1608</v>
      </c>
      <c r="BK11" s="791">
        <v>64093</v>
      </c>
      <c r="BL11" s="790" t="s">
        <v>1341</v>
      </c>
      <c r="BM11" s="793"/>
      <c r="BN11" s="790" t="s">
        <v>1608</v>
      </c>
      <c r="BO11" s="791">
        <v>1870</v>
      </c>
      <c r="BP11" s="790" t="s">
        <v>1613</v>
      </c>
      <c r="BQ11" s="791">
        <v>146301</v>
      </c>
      <c r="BR11" s="790" t="s">
        <v>1341</v>
      </c>
      <c r="BS11" s="790" t="s">
        <v>1341</v>
      </c>
      <c r="BT11" s="791" t="b">
        <v>1</v>
      </c>
      <c r="BU11" s="790" t="s">
        <v>1341</v>
      </c>
      <c r="BV11" s="790" t="s">
        <v>8461</v>
      </c>
    </row>
    <row r="12" spans="2:74" x14ac:dyDescent="0.3">
      <c r="B12" s="676"/>
      <c r="C12" s="669"/>
      <c r="D12" s="670"/>
      <c r="E12" s="670" t="s">
        <v>1268</v>
      </c>
      <c r="F12" s="671">
        <v>109247</v>
      </c>
      <c r="G12" s="670"/>
      <c r="H12" s="672"/>
      <c r="I12" s="672"/>
      <c r="J12" s="672"/>
      <c r="K12" s="672"/>
      <c r="L12" s="672"/>
      <c r="M12" s="670"/>
      <c r="Z12" s="771" t="s">
        <v>7275</v>
      </c>
      <c r="AA12" s="771" t="s">
        <v>1607</v>
      </c>
      <c r="AB12" s="771" t="s">
        <v>1517</v>
      </c>
      <c r="AC12" s="772">
        <v>1996</v>
      </c>
      <c r="AD12" s="771" t="s">
        <v>7032</v>
      </c>
      <c r="AE12" s="771" t="s">
        <v>5701</v>
      </c>
      <c r="AF12" s="771" t="s">
        <v>1607</v>
      </c>
      <c r="AG12" s="773">
        <v>35586</v>
      </c>
      <c r="AH12" s="773">
        <v>35593</v>
      </c>
      <c r="AI12" s="771" t="s">
        <v>1608</v>
      </c>
      <c r="AJ12" s="772">
        <v>250083</v>
      </c>
      <c r="AK12" s="771" t="s">
        <v>1341</v>
      </c>
      <c r="AL12" s="774"/>
      <c r="AM12" s="771" t="s">
        <v>1613</v>
      </c>
      <c r="AN12" s="772">
        <v>996</v>
      </c>
      <c r="AO12" s="771" t="s">
        <v>1608</v>
      </c>
      <c r="AP12" s="772">
        <v>11008</v>
      </c>
      <c r="AQ12" s="771" t="s">
        <v>1341</v>
      </c>
      <c r="AR12" s="771" t="s">
        <v>1341</v>
      </c>
      <c r="AS12" s="772" t="b">
        <v>1</v>
      </c>
      <c r="AT12" s="771" t="s">
        <v>1341</v>
      </c>
      <c r="AU12" s="771" t="s">
        <v>8382</v>
      </c>
      <c r="AV12" s="797" t="s">
        <v>483</v>
      </c>
      <c r="BA12" s="790" t="s">
        <v>1261</v>
      </c>
      <c r="BB12" s="790" t="s">
        <v>1607</v>
      </c>
      <c r="BC12" s="790" t="s">
        <v>124</v>
      </c>
      <c r="BD12" s="791">
        <v>2006</v>
      </c>
      <c r="BE12" s="790" t="s">
        <v>190</v>
      </c>
      <c r="BF12" s="790" t="s">
        <v>190</v>
      </c>
      <c r="BG12" s="790" t="s">
        <v>1612</v>
      </c>
      <c r="BH12" s="792">
        <v>39195</v>
      </c>
      <c r="BI12" s="792">
        <v>39197</v>
      </c>
      <c r="BJ12" s="790" t="s">
        <v>1608</v>
      </c>
      <c r="BK12" s="791">
        <v>46377</v>
      </c>
      <c r="BL12" s="790" t="s">
        <v>1341</v>
      </c>
      <c r="BM12" s="793"/>
      <c r="BN12" s="790" t="s">
        <v>1608</v>
      </c>
      <c r="BO12" s="791">
        <v>560</v>
      </c>
      <c r="BP12" s="790" t="s">
        <v>1613</v>
      </c>
      <c r="BQ12" s="791">
        <v>189933</v>
      </c>
      <c r="BR12" s="790" t="s">
        <v>1341</v>
      </c>
      <c r="BS12" s="790" t="s">
        <v>1341</v>
      </c>
      <c r="BT12" s="791" t="b">
        <v>1</v>
      </c>
      <c r="BU12" s="790" t="s">
        <v>1341</v>
      </c>
      <c r="BV12" s="790" t="s">
        <v>8461</v>
      </c>
    </row>
    <row r="13" spans="2:74" x14ac:dyDescent="0.3">
      <c r="B13" s="676"/>
      <c r="C13" s="669"/>
      <c r="D13" s="670"/>
      <c r="E13" s="670" t="s">
        <v>1269</v>
      </c>
      <c r="F13" s="671">
        <v>109295</v>
      </c>
      <c r="G13" s="670"/>
      <c r="H13" s="672"/>
      <c r="I13" s="672"/>
      <c r="J13" s="672"/>
      <c r="K13" s="672"/>
      <c r="L13" s="672"/>
      <c r="M13" s="670"/>
      <c r="Z13" s="771"/>
      <c r="AA13" s="771"/>
      <c r="AB13" s="771"/>
      <c r="AC13" s="772"/>
      <c r="AD13" s="771"/>
      <c r="AE13" s="771"/>
      <c r="AF13" s="771"/>
      <c r="AG13" s="773"/>
      <c r="AH13" s="773"/>
      <c r="AI13" s="771"/>
      <c r="AJ13" s="772"/>
      <c r="AK13" s="771"/>
      <c r="AL13" s="774"/>
      <c r="AM13" s="771"/>
      <c r="AN13" s="772"/>
      <c r="AO13" s="771"/>
      <c r="AP13" s="772"/>
      <c r="AQ13" s="771"/>
      <c r="AR13" s="771"/>
      <c r="AS13" s="772"/>
      <c r="AT13" s="771"/>
      <c r="AU13" s="771"/>
      <c r="BA13" s="790" t="s">
        <v>1260</v>
      </c>
      <c r="BB13" s="790" t="s">
        <v>1607</v>
      </c>
      <c r="BC13" s="790" t="s">
        <v>124</v>
      </c>
      <c r="BD13" s="791">
        <v>2006</v>
      </c>
      <c r="BE13" s="790" t="s">
        <v>190</v>
      </c>
      <c r="BF13" s="790" t="s">
        <v>190</v>
      </c>
      <c r="BG13" s="790" t="s">
        <v>1612</v>
      </c>
      <c r="BH13" s="792">
        <v>39195</v>
      </c>
      <c r="BI13" s="792">
        <v>39197</v>
      </c>
      <c r="BJ13" s="790" t="s">
        <v>1608</v>
      </c>
      <c r="BK13" s="791">
        <v>64885</v>
      </c>
      <c r="BL13" s="790" t="s">
        <v>1341</v>
      </c>
      <c r="BM13" s="793"/>
      <c r="BN13" s="790" t="s">
        <v>1608</v>
      </c>
      <c r="BO13" s="791">
        <v>783</v>
      </c>
      <c r="BP13" s="790" t="s">
        <v>1613</v>
      </c>
      <c r="BQ13" s="791">
        <v>171202</v>
      </c>
      <c r="BR13" s="790" t="s">
        <v>1341</v>
      </c>
      <c r="BS13" s="790" t="s">
        <v>1341</v>
      </c>
      <c r="BT13" s="791" t="b">
        <v>1</v>
      </c>
      <c r="BU13" s="790" t="s">
        <v>1341</v>
      </c>
      <c r="BV13" s="790" t="s">
        <v>8461</v>
      </c>
    </row>
    <row r="14" spans="2:74" x14ac:dyDescent="0.3">
      <c r="B14" s="676"/>
      <c r="C14" s="669"/>
      <c r="D14" s="670"/>
      <c r="E14" s="670" t="s">
        <v>1270</v>
      </c>
      <c r="F14" s="671">
        <v>110799</v>
      </c>
      <c r="G14" s="670"/>
      <c r="H14" s="672"/>
      <c r="I14" s="672"/>
      <c r="J14" s="672"/>
      <c r="K14" s="672"/>
      <c r="L14" s="672"/>
      <c r="M14" s="670"/>
      <c r="Y14" s="797" t="str">
        <f>AV2&amp;" Broods '91-'96: "&amp;Z14&amp;", "&amp;Z15&amp;", "&amp;Z16&amp;", "&amp;Z17&amp;", "&amp;Z18</f>
        <v>WHITE RIVER HATCHERY Broods '91-'96: 212263, 212048, 212919, 212941, 212945</v>
      </c>
      <c r="Z14" s="771" t="s">
        <v>7148</v>
      </c>
      <c r="AA14" s="771" t="s">
        <v>1607</v>
      </c>
      <c r="AB14" s="771" t="s">
        <v>1522</v>
      </c>
      <c r="AC14" s="772">
        <v>1991</v>
      </c>
      <c r="AD14" s="771" t="s">
        <v>7032</v>
      </c>
      <c r="AE14" s="771" t="s">
        <v>5701</v>
      </c>
      <c r="AF14" s="771" t="s">
        <v>1607</v>
      </c>
      <c r="AG14" s="773">
        <v>34071</v>
      </c>
      <c r="AH14" s="773">
        <v>34071</v>
      </c>
      <c r="AI14" s="771" t="s">
        <v>1608</v>
      </c>
      <c r="AJ14" s="772">
        <v>55203</v>
      </c>
      <c r="AK14" s="771" t="s">
        <v>1341</v>
      </c>
      <c r="AL14" s="774"/>
      <c r="AM14" s="771" t="s">
        <v>1608</v>
      </c>
      <c r="AN14" s="772">
        <v>558</v>
      </c>
      <c r="AO14" s="771" t="s">
        <v>1341</v>
      </c>
      <c r="AP14" s="776"/>
      <c r="AQ14" s="771" t="s">
        <v>1341</v>
      </c>
      <c r="AR14" s="771" t="s">
        <v>1341</v>
      </c>
      <c r="AS14" s="772" t="b">
        <v>1</v>
      </c>
      <c r="AT14" s="771" t="s">
        <v>1341</v>
      </c>
      <c r="AU14" s="771" t="s">
        <v>8382</v>
      </c>
      <c r="AV14" s="797" t="s">
        <v>483</v>
      </c>
      <c r="BA14" s="790" t="s">
        <v>1259</v>
      </c>
      <c r="BB14" s="790" t="s">
        <v>1607</v>
      </c>
      <c r="BC14" s="790" t="s">
        <v>124</v>
      </c>
      <c r="BD14" s="791">
        <v>2006</v>
      </c>
      <c r="BE14" s="790" t="s">
        <v>190</v>
      </c>
      <c r="BF14" s="790" t="s">
        <v>190</v>
      </c>
      <c r="BG14" s="790" t="s">
        <v>1612</v>
      </c>
      <c r="BH14" s="792">
        <v>39195</v>
      </c>
      <c r="BI14" s="792">
        <v>39197</v>
      </c>
      <c r="BJ14" s="790" t="s">
        <v>1608</v>
      </c>
      <c r="BK14" s="791">
        <v>1432683</v>
      </c>
      <c r="BL14" s="790" t="s">
        <v>1341</v>
      </c>
      <c r="BM14" s="793"/>
      <c r="BN14" s="790" t="s">
        <v>1608</v>
      </c>
      <c r="BO14" s="791">
        <v>1856</v>
      </c>
      <c r="BP14" s="790" t="s">
        <v>1613</v>
      </c>
      <c r="BQ14" s="791">
        <v>4252400</v>
      </c>
      <c r="BR14" s="790" t="s">
        <v>1341</v>
      </c>
      <c r="BS14" s="790" t="s">
        <v>1341</v>
      </c>
      <c r="BT14" s="791" t="b">
        <v>1</v>
      </c>
      <c r="BU14" s="790" t="s">
        <v>1341</v>
      </c>
      <c r="BV14" s="790" t="s">
        <v>8461</v>
      </c>
    </row>
    <row r="15" spans="2:74" x14ac:dyDescent="0.3">
      <c r="B15" s="676"/>
      <c r="C15" s="669"/>
      <c r="D15" s="670"/>
      <c r="E15" s="670" t="s">
        <v>1271</v>
      </c>
      <c r="F15" s="671">
        <v>227353</v>
      </c>
      <c r="G15" s="670"/>
      <c r="H15" s="672"/>
      <c r="I15" s="672"/>
      <c r="J15" s="672"/>
      <c r="K15" s="672"/>
      <c r="L15" s="672"/>
      <c r="M15" s="670"/>
      <c r="Z15" s="771" t="s">
        <v>7132</v>
      </c>
      <c r="AA15" s="771" t="s">
        <v>1607</v>
      </c>
      <c r="AB15" s="771" t="s">
        <v>1522</v>
      </c>
      <c r="AC15" s="772">
        <v>1992</v>
      </c>
      <c r="AD15" s="771" t="s">
        <v>7032</v>
      </c>
      <c r="AE15" s="771" t="s">
        <v>5701</v>
      </c>
      <c r="AF15" s="771" t="s">
        <v>1607</v>
      </c>
      <c r="AG15" s="773">
        <v>34437</v>
      </c>
      <c r="AH15" s="773">
        <v>34443</v>
      </c>
      <c r="AI15" s="771" t="s">
        <v>1608</v>
      </c>
      <c r="AJ15" s="772">
        <v>71834</v>
      </c>
      <c r="AK15" s="771" t="s">
        <v>1341</v>
      </c>
      <c r="AL15" s="774"/>
      <c r="AM15" s="771" t="s">
        <v>1608</v>
      </c>
      <c r="AN15" s="772">
        <v>1392</v>
      </c>
      <c r="AO15" s="771" t="s">
        <v>1341</v>
      </c>
      <c r="AP15" s="776"/>
      <c r="AQ15" s="771" t="s">
        <v>1341</v>
      </c>
      <c r="AR15" s="771" t="s">
        <v>1341</v>
      </c>
      <c r="AS15" s="772" t="b">
        <v>1</v>
      </c>
      <c r="AT15" s="771" t="s">
        <v>1341</v>
      </c>
      <c r="AU15" s="771" t="s">
        <v>8382</v>
      </c>
      <c r="AV15" s="797" t="s">
        <v>483</v>
      </c>
      <c r="BA15" s="790" t="s">
        <v>1263</v>
      </c>
      <c r="BB15" s="790" t="s">
        <v>1607</v>
      </c>
      <c r="BC15" s="790" t="s">
        <v>124</v>
      </c>
      <c r="BD15" s="791">
        <v>2006</v>
      </c>
      <c r="BE15" s="790" t="s">
        <v>190</v>
      </c>
      <c r="BF15" s="790" t="s">
        <v>190</v>
      </c>
      <c r="BG15" s="790" t="s">
        <v>1612</v>
      </c>
      <c r="BH15" s="792">
        <v>39195</v>
      </c>
      <c r="BI15" s="792">
        <v>39197</v>
      </c>
      <c r="BJ15" s="790" t="s">
        <v>1608</v>
      </c>
      <c r="BK15" s="791">
        <v>39208</v>
      </c>
      <c r="BL15" s="790" t="s">
        <v>1341</v>
      </c>
      <c r="BM15" s="793"/>
      <c r="BN15" s="790" t="s">
        <v>1608</v>
      </c>
      <c r="BO15" s="791">
        <v>1144</v>
      </c>
      <c r="BP15" s="790" t="s">
        <v>1613</v>
      </c>
      <c r="BQ15" s="791">
        <v>171912</v>
      </c>
      <c r="BR15" s="790" t="s">
        <v>1341</v>
      </c>
      <c r="BS15" s="790" t="s">
        <v>1341</v>
      </c>
      <c r="BT15" s="791" t="b">
        <v>1</v>
      </c>
      <c r="BU15" s="790" t="s">
        <v>1341</v>
      </c>
      <c r="BV15" s="790" t="s">
        <v>8461</v>
      </c>
    </row>
    <row r="16" spans="2:74" x14ac:dyDescent="0.3">
      <c r="B16" s="676"/>
      <c r="C16" s="669"/>
      <c r="D16" s="670"/>
      <c r="E16" s="670" t="s">
        <v>1272</v>
      </c>
      <c r="F16" s="671">
        <v>220907</v>
      </c>
      <c r="G16" s="670"/>
      <c r="H16" s="672"/>
      <c r="I16" s="672"/>
      <c r="J16" s="672"/>
      <c r="K16" s="672"/>
      <c r="L16" s="672"/>
      <c r="M16" s="670"/>
      <c r="Z16" s="771" t="s">
        <v>7272</v>
      </c>
      <c r="AA16" s="771" t="s">
        <v>1607</v>
      </c>
      <c r="AB16" s="771" t="s">
        <v>1522</v>
      </c>
      <c r="AC16" s="772">
        <v>1994</v>
      </c>
      <c r="AD16" s="771" t="s">
        <v>7032</v>
      </c>
      <c r="AE16" s="771" t="s">
        <v>5701</v>
      </c>
      <c r="AF16" s="771" t="s">
        <v>1607</v>
      </c>
      <c r="AG16" s="773">
        <v>35170</v>
      </c>
      <c r="AH16" s="773">
        <v>35200</v>
      </c>
      <c r="AI16" s="771" t="s">
        <v>1608</v>
      </c>
      <c r="AJ16" s="772">
        <v>74556</v>
      </c>
      <c r="AK16" s="771" t="s">
        <v>1341</v>
      </c>
      <c r="AL16" s="774"/>
      <c r="AM16" s="771" t="s">
        <v>1613</v>
      </c>
      <c r="AN16" s="772">
        <v>1287</v>
      </c>
      <c r="AO16" s="771" t="s">
        <v>1608</v>
      </c>
      <c r="AP16" s="772">
        <v>4584</v>
      </c>
      <c r="AQ16" s="771" t="s">
        <v>1341</v>
      </c>
      <c r="AR16" s="771" t="s">
        <v>1341</v>
      </c>
      <c r="AS16" s="772" t="b">
        <v>1</v>
      </c>
      <c r="AT16" s="771" t="s">
        <v>1341</v>
      </c>
      <c r="AU16" s="771" t="s">
        <v>8382</v>
      </c>
      <c r="AV16" s="797" t="s">
        <v>483</v>
      </c>
      <c r="BA16" s="790" t="s">
        <v>1273</v>
      </c>
      <c r="BB16" s="790" t="s">
        <v>1607</v>
      </c>
      <c r="BC16" s="790" t="s">
        <v>124</v>
      </c>
      <c r="BD16" s="791">
        <v>2007</v>
      </c>
      <c r="BE16" s="790" t="s">
        <v>190</v>
      </c>
      <c r="BF16" s="790" t="s">
        <v>190</v>
      </c>
      <c r="BG16" s="790" t="s">
        <v>1612</v>
      </c>
      <c r="BH16" s="792">
        <v>39561</v>
      </c>
      <c r="BI16" s="792">
        <v>39562</v>
      </c>
      <c r="BJ16" s="790" t="s">
        <v>1608</v>
      </c>
      <c r="BK16" s="791">
        <v>222908</v>
      </c>
      <c r="BL16" s="790" t="s">
        <v>1341</v>
      </c>
      <c r="BM16" s="793"/>
      <c r="BN16" s="790" t="s">
        <v>1613</v>
      </c>
      <c r="BO16" s="791">
        <v>669119</v>
      </c>
      <c r="BP16" s="790" t="s">
        <v>1341</v>
      </c>
      <c r="BQ16" s="793"/>
      <c r="BR16" s="790" t="s">
        <v>1341</v>
      </c>
      <c r="BS16" s="790" t="s">
        <v>1341</v>
      </c>
      <c r="BT16" s="791" t="b">
        <v>0</v>
      </c>
      <c r="BU16" s="790" t="s">
        <v>1341</v>
      </c>
      <c r="BV16" s="790" t="s">
        <v>1341</v>
      </c>
    </row>
    <row r="17" spans="2:74" x14ac:dyDescent="0.3">
      <c r="B17" s="676"/>
      <c r="C17" s="669"/>
      <c r="D17" s="670"/>
      <c r="E17" s="670" t="s">
        <v>1273</v>
      </c>
      <c r="F17" s="671">
        <v>222908</v>
      </c>
      <c r="G17" s="670"/>
      <c r="H17" s="672"/>
      <c r="I17" s="672"/>
      <c r="J17" s="672"/>
      <c r="K17" s="672"/>
      <c r="L17" s="672"/>
      <c r="M17" s="670"/>
      <c r="Z17" s="771" t="s">
        <v>7274</v>
      </c>
      <c r="AA17" s="771" t="s">
        <v>1607</v>
      </c>
      <c r="AB17" s="771" t="s">
        <v>1522</v>
      </c>
      <c r="AC17" s="772">
        <v>1995</v>
      </c>
      <c r="AD17" s="771" t="s">
        <v>7032</v>
      </c>
      <c r="AE17" s="771" t="s">
        <v>5701</v>
      </c>
      <c r="AF17" s="771" t="s">
        <v>1607</v>
      </c>
      <c r="AG17" s="773">
        <v>35535</v>
      </c>
      <c r="AH17" s="773">
        <v>35565</v>
      </c>
      <c r="AI17" s="771" t="s">
        <v>1608</v>
      </c>
      <c r="AJ17" s="772">
        <v>75403</v>
      </c>
      <c r="AK17" s="771" t="s">
        <v>1341</v>
      </c>
      <c r="AL17" s="774"/>
      <c r="AM17" s="771" t="s">
        <v>1613</v>
      </c>
      <c r="AN17" s="772">
        <v>414</v>
      </c>
      <c r="AO17" s="771" t="s">
        <v>1608</v>
      </c>
      <c r="AP17" s="772">
        <v>7043</v>
      </c>
      <c r="AQ17" s="771" t="s">
        <v>1341</v>
      </c>
      <c r="AR17" s="771" t="s">
        <v>1341</v>
      </c>
      <c r="AS17" s="772" t="b">
        <v>1</v>
      </c>
      <c r="AT17" s="771" t="s">
        <v>1341</v>
      </c>
      <c r="AU17" s="771" t="s">
        <v>8382</v>
      </c>
      <c r="AV17" s="797" t="s">
        <v>483</v>
      </c>
      <c r="BA17" s="790" t="s">
        <v>1274</v>
      </c>
      <c r="BB17" s="790" t="s">
        <v>1607</v>
      </c>
      <c r="BC17" s="790" t="s">
        <v>124</v>
      </c>
      <c r="BD17" s="791">
        <v>2007</v>
      </c>
      <c r="BE17" s="790" t="s">
        <v>190</v>
      </c>
      <c r="BF17" s="790" t="s">
        <v>190</v>
      </c>
      <c r="BG17" s="790" t="s">
        <v>1612</v>
      </c>
      <c r="BH17" s="792">
        <v>39561</v>
      </c>
      <c r="BI17" s="792">
        <v>39562</v>
      </c>
      <c r="BJ17" s="790" t="s">
        <v>1608</v>
      </c>
      <c r="BK17" s="791">
        <v>224687</v>
      </c>
      <c r="BL17" s="790" t="s">
        <v>1341</v>
      </c>
      <c r="BM17" s="793"/>
      <c r="BN17" s="790" t="s">
        <v>1608</v>
      </c>
      <c r="BO17" s="791">
        <v>284</v>
      </c>
      <c r="BP17" s="790" t="s">
        <v>1613</v>
      </c>
      <c r="BQ17" s="791">
        <v>675495</v>
      </c>
      <c r="BR17" s="790" t="s">
        <v>1341</v>
      </c>
      <c r="BS17" s="790" t="s">
        <v>1341</v>
      </c>
      <c r="BT17" s="791" t="b">
        <v>0</v>
      </c>
      <c r="BU17" s="790" t="s">
        <v>1341</v>
      </c>
      <c r="BV17" s="790" t="s">
        <v>1341</v>
      </c>
    </row>
    <row r="18" spans="2:74" x14ac:dyDescent="0.3">
      <c r="B18" s="676"/>
      <c r="C18" s="669"/>
      <c r="D18" s="670"/>
      <c r="E18" s="670" t="s">
        <v>1274</v>
      </c>
      <c r="F18" s="671">
        <v>224687</v>
      </c>
      <c r="G18" s="670"/>
      <c r="H18" s="672"/>
      <c r="I18" s="672"/>
      <c r="J18" s="672"/>
      <c r="K18" s="672"/>
      <c r="L18" s="672"/>
      <c r="M18" s="670"/>
      <c r="Z18" s="771" t="s">
        <v>7276</v>
      </c>
      <c r="AA18" s="771" t="s">
        <v>1607</v>
      </c>
      <c r="AB18" s="771" t="s">
        <v>1522</v>
      </c>
      <c r="AC18" s="772">
        <v>1996</v>
      </c>
      <c r="AD18" s="771" t="s">
        <v>7032</v>
      </c>
      <c r="AE18" s="771" t="s">
        <v>5701</v>
      </c>
      <c r="AF18" s="771" t="s">
        <v>1607</v>
      </c>
      <c r="AG18" s="773">
        <v>35900</v>
      </c>
      <c r="AH18" s="773">
        <v>35914</v>
      </c>
      <c r="AI18" s="771" t="s">
        <v>1608</v>
      </c>
      <c r="AJ18" s="772">
        <v>77696</v>
      </c>
      <c r="AK18" s="771" t="s">
        <v>1341</v>
      </c>
      <c r="AL18" s="774"/>
      <c r="AM18" s="771" t="s">
        <v>1613</v>
      </c>
      <c r="AN18" s="772">
        <v>166</v>
      </c>
      <c r="AO18" s="771" t="s">
        <v>1608</v>
      </c>
      <c r="AP18" s="772">
        <v>5058</v>
      </c>
      <c r="AQ18" s="771" t="s">
        <v>1341</v>
      </c>
      <c r="AR18" s="771" t="s">
        <v>1341</v>
      </c>
      <c r="AS18" s="772" t="b">
        <v>1</v>
      </c>
      <c r="AT18" s="771" t="s">
        <v>1341</v>
      </c>
      <c r="AU18" s="771" t="s">
        <v>8382</v>
      </c>
      <c r="AV18" s="797" t="s">
        <v>483</v>
      </c>
      <c r="BA18" s="790" t="s">
        <v>1279</v>
      </c>
      <c r="BB18" s="790" t="s">
        <v>1607</v>
      </c>
      <c r="BC18" s="790" t="s">
        <v>124</v>
      </c>
      <c r="BD18" s="791">
        <v>2007</v>
      </c>
      <c r="BE18" s="790" t="s">
        <v>190</v>
      </c>
      <c r="BF18" s="790" t="s">
        <v>190</v>
      </c>
      <c r="BG18" s="790" t="s">
        <v>1612</v>
      </c>
      <c r="BH18" s="792">
        <v>39567</v>
      </c>
      <c r="BI18" s="792">
        <v>39569</v>
      </c>
      <c r="BJ18" s="790" t="s">
        <v>1608</v>
      </c>
      <c r="BK18" s="791">
        <v>346353</v>
      </c>
      <c r="BL18" s="790" t="s">
        <v>1341</v>
      </c>
      <c r="BM18" s="793"/>
      <c r="BN18" s="790" t="s">
        <v>1613</v>
      </c>
      <c r="BO18" s="791">
        <v>1040056</v>
      </c>
      <c r="BP18" s="790" t="s">
        <v>1341</v>
      </c>
      <c r="BQ18" s="793"/>
      <c r="BR18" s="790" t="s">
        <v>1341</v>
      </c>
      <c r="BS18" s="790" t="s">
        <v>1341</v>
      </c>
      <c r="BT18" s="791" t="b">
        <v>0</v>
      </c>
      <c r="BU18" s="790" t="s">
        <v>1341</v>
      </c>
      <c r="BV18" s="790" t="s">
        <v>1341</v>
      </c>
    </row>
    <row r="19" spans="2:74" x14ac:dyDescent="0.3">
      <c r="B19" s="676"/>
      <c r="C19" s="669"/>
      <c r="D19" s="670"/>
      <c r="E19" s="670" t="s">
        <v>1275</v>
      </c>
      <c r="F19" s="671">
        <v>226107</v>
      </c>
      <c r="G19" s="670"/>
      <c r="H19" s="672"/>
      <c r="I19" s="672"/>
      <c r="J19" s="672"/>
      <c r="K19" s="672"/>
      <c r="L19" s="672"/>
      <c r="M19" s="670"/>
      <c r="BA19" s="790" t="s">
        <v>1278</v>
      </c>
      <c r="BB19" s="790" t="s">
        <v>1607</v>
      </c>
      <c r="BC19" s="790" t="s">
        <v>124</v>
      </c>
      <c r="BD19" s="791">
        <v>2007</v>
      </c>
      <c r="BE19" s="790" t="s">
        <v>190</v>
      </c>
      <c r="BF19" s="790" t="s">
        <v>190</v>
      </c>
      <c r="BG19" s="790" t="s">
        <v>1612</v>
      </c>
      <c r="BH19" s="792">
        <v>39567</v>
      </c>
      <c r="BI19" s="792">
        <v>39569</v>
      </c>
      <c r="BJ19" s="790" t="s">
        <v>1608</v>
      </c>
      <c r="BK19" s="791">
        <v>338491</v>
      </c>
      <c r="BL19" s="790" t="s">
        <v>1341</v>
      </c>
      <c r="BM19" s="793"/>
      <c r="BN19" s="790" t="s">
        <v>1608</v>
      </c>
      <c r="BO19" s="791">
        <v>438</v>
      </c>
      <c r="BP19" s="790" t="s">
        <v>1613</v>
      </c>
      <c r="BQ19" s="791">
        <v>1017136</v>
      </c>
      <c r="BR19" s="790" t="s">
        <v>1341</v>
      </c>
      <c r="BS19" s="790" t="s">
        <v>1341</v>
      </c>
      <c r="BT19" s="791" t="b">
        <v>0</v>
      </c>
      <c r="BU19" s="790" t="s">
        <v>1341</v>
      </c>
      <c r="BV19" s="790" t="s">
        <v>1341</v>
      </c>
    </row>
    <row r="20" spans="2:74" x14ac:dyDescent="0.3">
      <c r="B20" s="676"/>
      <c r="C20" s="669"/>
      <c r="D20" s="670"/>
      <c r="E20" s="670" t="s">
        <v>1276</v>
      </c>
      <c r="F20" s="671">
        <v>224293</v>
      </c>
      <c r="G20" s="670"/>
      <c r="H20" s="672"/>
      <c r="I20" s="672"/>
      <c r="J20" s="672"/>
      <c r="K20" s="672"/>
      <c r="L20" s="672"/>
      <c r="M20" s="670"/>
      <c r="BA20" s="790" t="s">
        <v>1277</v>
      </c>
      <c r="BB20" s="790" t="s">
        <v>1607</v>
      </c>
      <c r="BC20" s="790" t="s">
        <v>124</v>
      </c>
      <c r="BD20" s="791">
        <v>2007</v>
      </c>
      <c r="BE20" s="790" t="s">
        <v>190</v>
      </c>
      <c r="BF20" s="790" t="s">
        <v>190</v>
      </c>
      <c r="BG20" s="790" t="s">
        <v>1612</v>
      </c>
      <c r="BH20" s="792">
        <v>39567</v>
      </c>
      <c r="BI20" s="792">
        <v>39569</v>
      </c>
      <c r="BJ20" s="790" t="s">
        <v>1608</v>
      </c>
      <c r="BK20" s="791">
        <v>221255</v>
      </c>
      <c r="BL20" s="790" t="s">
        <v>1341</v>
      </c>
      <c r="BM20" s="793"/>
      <c r="BN20" s="790" t="s">
        <v>1608</v>
      </c>
      <c r="BO20" s="791">
        <v>2373</v>
      </c>
      <c r="BP20" s="790" t="s">
        <v>1613</v>
      </c>
      <c r="BQ20" s="791">
        <v>671381</v>
      </c>
      <c r="BR20" s="790" t="s">
        <v>1341</v>
      </c>
      <c r="BS20" s="790" t="s">
        <v>1341</v>
      </c>
      <c r="BT20" s="791" t="b">
        <v>0</v>
      </c>
      <c r="BU20" s="790" t="s">
        <v>1341</v>
      </c>
      <c r="BV20" s="790" t="s">
        <v>1341</v>
      </c>
    </row>
    <row r="21" spans="2:74" x14ac:dyDescent="0.3">
      <c r="B21" s="676"/>
      <c r="C21" s="669"/>
      <c r="D21" s="670"/>
      <c r="E21" s="670" t="s">
        <v>1277</v>
      </c>
      <c r="F21" s="671">
        <v>221255</v>
      </c>
      <c r="G21" s="670"/>
      <c r="H21" s="672"/>
      <c r="I21" s="672"/>
      <c r="J21" s="672"/>
      <c r="K21" s="672"/>
      <c r="L21" s="672"/>
      <c r="M21" s="670"/>
      <c r="BA21" s="790" t="s">
        <v>1276</v>
      </c>
      <c r="BB21" s="790" t="s">
        <v>1607</v>
      </c>
      <c r="BC21" s="790" t="s">
        <v>124</v>
      </c>
      <c r="BD21" s="791">
        <v>2007</v>
      </c>
      <c r="BE21" s="790" t="s">
        <v>190</v>
      </c>
      <c r="BF21" s="790" t="s">
        <v>190</v>
      </c>
      <c r="BG21" s="790" t="s">
        <v>1612</v>
      </c>
      <c r="BH21" s="792">
        <v>39567</v>
      </c>
      <c r="BI21" s="792">
        <v>39569</v>
      </c>
      <c r="BJ21" s="790" t="s">
        <v>1608</v>
      </c>
      <c r="BK21" s="791">
        <v>224293</v>
      </c>
      <c r="BL21" s="790" t="s">
        <v>1341</v>
      </c>
      <c r="BM21" s="793"/>
      <c r="BN21" s="790" t="s">
        <v>1608</v>
      </c>
      <c r="BO21" s="791">
        <v>270</v>
      </c>
      <c r="BP21" s="790" t="s">
        <v>1613</v>
      </c>
      <c r="BQ21" s="791">
        <v>674107</v>
      </c>
      <c r="BR21" s="790" t="s">
        <v>1341</v>
      </c>
      <c r="BS21" s="790" t="s">
        <v>1341</v>
      </c>
      <c r="BT21" s="791" t="b">
        <v>0</v>
      </c>
      <c r="BU21" s="790" t="s">
        <v>1341</v>
      </c>
      <c r="BV21" s="790" t="s">
        <v>1341</v>
      </c>
    </row>
    <row r="22" spans="2:74" x14ac:dyDescent="0.3">
      <c r="B22" s="676"/>
      <c r="C22" s="669"/>
      <c r="D22" s="670"/>
      <c r="E22" s="670" t="s">
        <v>1278</v>
      </c>
      <c r="F22" s="671">
        <v>338491</v>
      </c>
      <c r="G22" s="670"/>
      <c r="H22" s="672"/>
      <c r="I22" s="672"/>
      <c r="J22" s="672"/>
      <c r="K22" s="672"/>
      <c r="L22" s="672"/>
      <c r="M22" s="670"/>
      <c r="BA22" s="790" t="s">
        <v>1267</v>
      </c>
      <c r="BB22" s="790" t="s">
        <v>1607</v>
      </c>
      <c r="BC22" s="790" t="s">
        <v>124</v>
      </c>
      <c r="BD22" s="791">
        <v>2007</v>
      </c>
      <c r="BE22" s="790" t="s">
        <v>190</v>
      </c>
      <c r="BF22" s="790" t="s">
        <v>190</v>
      </c>
      <c r="BG22" s="790" t="s">
        <v>1612</v>
      </c>
      <c r="BH22" s="792">
        <v>39561</v>
      </c>
      <c r="BI22" s="792">
        <v>39562</v>
      </c>
      <c r="BJ22" s="790" t="s">
        <v>1608</v>
      </c>
      <c r="BK22" s="791">
        <v>108921</v>
      </c>
      <c r="BL22" s="790" t="s">
        <v>1341</v>
      </c>
      <c r="BM22" s="793"/>
      <c r="BN22" s="790" t="s">
        <v>1613</v>
      </c>
      <c r="BO22" s="791">
        <v>327166</v>
      </c>
      <c r="BP22" s="790" t="s">
        <v>1341</v>
      </c>
      <c r="BQ22" s="793"/>
      <c r="BR22" s="790" t="s">
        <v>1341</v>
      </c>
      <c r="BS22" s="790" t="s">
        <v>1341</v>
      </c>
      <c r="BT22" s="791" t="b">
        <v>0</v>
      </c>
      <c r="BU22" s="790" t="s">
        <v>1341</v>
      </c>
      <c r="BV22" s="790" t="s">
        <v>1341</v>
      </c>
    </row>
    <row r="23" spans="2:74" x14ac:dyDescent="0.3">
      <c r="B23" s="676"/>
      <c r="C23" s="669"/>
      <c r="D23" s="670"/>
      <c r="E23" s="670" t="s">
        <v>1279</v>
      </c>
      <c r="F23" s="671">
        <v>346353</v>
      </c>
      <c r="G23" s="670"/>
      <c r="H23" s="672"/>
      <c r="I23" s="672"/>
      <c r="J23" s="797"/>
      <c r="K23" s="672"/>
      <c r="L23" s="672"/>
      <c r="M23" s="670"/>
      <c r="BA23" s="790" t="s">
        <v>1266</v>
      </c>
      <c r="BB23" s="790" t="s">
        <v>1607</v>
      </c>
      <c r="BC23" s="790" t="s">
        <v>124</v>
      </c>
      <c r="BD23" s="791">
        <v>2007</v>
      </c>
      <c r="BE23" s="790" t="s">
        <v>190</v>
      </c>
      <c r="BF23" s="790" t="s">
        <v>190</v>
      </c>
      <c r="BG23" s="790" t="s">
        <v>1612</v>
      </c>
      <c r="BH23" s="792">
        <v>39561</v>
      </c>
      <c r="BI23" s="792">
        <v>39562</v>
      </c>
      <c r="BJ23" s="790" t="s">
        <v>1608</v>
      </c>
      <c r="BK23" s="791">
        <v>111161</v>
      </c>
      <c r="BL23" s="790" t="s">
        <v>1341</v>
      </c>
      <c r="BM23" s="793"/>
      <c r="BN23" s="790" t="s">
        <v>1613</v>
      </c>
      <c r="BO23" s="791">
        <v>333857</v>
      </c>
      <c r="BP23" s="790" t="s">
        <v>1341</v>
      </c>
      <c r="BQ23" s="793"/>
      <c r="BR23" s="790" t="s">
        <v>1341</v>
      </c>
      <c r="BS23" s="790" t="s">
        <v>1341</v>
      </c>
      <c r="BT23" s="791" t="b">
        <v>0</v>
      </c>
      <c r="BU23" s="790" t="s">
        <v>1341</v>
      </c>
      <c r="BV23" s="790" t="s">
        <v>1341</v>
      </c>
    </row>
    <row r="24" spans="2:74" x14ac:dyDescent="0.3">
      <c r="B24" s="676"/>
      <c r="C24" s="669"/>
      <c r="D24" s="670">
        <v>2008</v>
      </c>
      <c r="E24" s="670" t="s">
        <v>1939</v>
      </c>
      <c r="F24" s="671">
        <v>119391</v>
      </c>
      <c r="H24" s="808">
        <v>2009</v>
      </c>
      <c r="I24" s="802" t="s">
        <v>8465</v>
      </c>
      <c r="J24" s="809" t="str">
        <f>CONCATENATE(I24&amp;", "&amp;I25&amp;", "&amp;I26&amp;", "&amp;I27&amp;", "&amp;I28&amp;", "&amp;I29&amp;", "&amp;I30&amp;", "&amp;I31&amp;", "&amp;I32&amp;", "&amp;I33&amp;", "&amp;I34&amp;", "&amp;I35&amp;", "&amp;I36&amp;", "&amp;I37&amp;", "&amp;I38&amp;", "&amp;I39&amp;", "&amp;I40&amp;", "&amp;I41&amp;", "&amp;I42&amp;", "&amp;I43&amp;", "&amp;I44&amp;", "&amp;I45&amp;", "&amp;I46&amp;", "&amp;I47&amp;", "&amp;I48&amp;";")</f>
        <v>055198, 055223, 055199, 055221, 055222, 055224, 055225, 055197, 055227, 055189, 055226, 055195, 055194, 055193, 055192, 055190, 055188, 055186, 055185, 055183, 055182, 055181, 055180, 055179, 055191;</v>
      </c>
      <c r="K24" s="672"/>
      <c r="L24" s="672"/>
      <c r="M24" s="670"/>
      <c r="Z24" s="781" t="s">
        <v>1590</v>
      </c>
      <c r="AA24" s="781" t="s">
        <v>1538</v>
      </c>
      <c r="AB24" s="781" t="s">
        <v>1329</v>
      </c>
      <c r="AC24" s="781" t="s">
        <v>1591</v>
      </c>
      <c r="AD24" s="781" t="s">
        <v>1592</v>
      </c>
      <c r="AE24" s="781" t="s">
        <v>1593</v>
      </c>
      <c r="AF24" s="781" t="s">
        <v>1594</v>
      </c>
      <c r="AG24" s="781" t="s">
        <v>1595</v>
      </c>
      <c r="AH24" s="781" t="s">
        <v>1596</v>
      </c>
      <c r="AI24" s="781" t="s">
        <v>1597</v>
      </c>
      <c r="AJ24" s="781" t="s">
        <v>1598</v>
      </c>
      <c r="AK24" s="781" t="s">
        <v>1599</v>
      </c>
      <c r="AL24" s="781" t="s">
        <v>1600</v>
      </c>
      <c r="AM24" s="781" t="s">
        <v>1601</v>
      </c>
      <c r="AN24" s="781" t="s">
        <v>1602</v>
      </c>
      <c r="AO24" s="781" t="s">
        <v>1603</v>
      </c>
      <c r="AP24" s="781" t="s">
        <v>1604</v>
      </c>
      <c r="AQ24" s="781" t="s">
        <v>1605</v>
      </c>
      <c r="AR24" s="781" t="s">
        <v>1606</v>
      </c>
      <c r="AS24" s="781" t="s">
        <v>8381</v>
      </c>
      <c r="AT24" s="781" t="s">
        <v>2024</v>
      </c>
      <c r="AU24" s="781" t="s">
        <v>2025</v>
      </c>
      <c r="BA24" s="790" t="s">
        <v>1271</v>
      </c>
      <c r="BB24" s="790" t="s">
        <v>1607</v>
      </c>
      <c r="BC24" s="790" t="s">
        <v>124</v>
      </c>
      <c r="BD24" s="791">
        <v>2007</v>
      </c>
      <c r="BE24" s="790" t="s">
        <v>190</v>
      </c>
      <c r="BF24" s="790" t="s">
        <v>190</v>
      </c>
      <c r="BG24" s="790" t="s">
        <v>1612</v>
      </c>
      <c r="BH24" s="792">
        <v>39567</v>
      </c>
      <c r="BI24" s="792">
        <v>39569</v>
      </c>
      <c r="BJ24" s="790" t="s">
        <v>1608</v>
      </c>
      <c r="BK24" s="791">
        <v>227353</v>
      </c>
      <c r="BL24" s="790" t="s">
        <v>1341</v>
      </c>
      <c r="BM24" s="793"/>
      <c r="BN24" s="790" t="s">
        <v>1613</v>
      </c>
      <c r="BO24" s="791">
        <v>682784</v>
      </c>
      <c r="BP24" s="790" t="s">
        <v>1341</v>
      </c>
      <c r="BQ24" s="793"/>
      <c r="BR24" s="790" t="s">
        <v>1341</v>
      </c>
      <c r="BS24" s="790" t="s">
        <v>1341</v>
      </c>
      <c r="BT24" s="791" t="b">
        <v>0</v>
      </c>
      <c r="BU24" s="790" t="s">
        <v>1341</v>
      </c>
      <c r="BV24" s="790" t="s">
        <v>1341</v>
      </c>
    </row>
    <row r="25" spans="2:74" x14ac:dyDescent="0.3">
      <c r="B25" s="676"/>
      <c r="C25" s="669"/>
      <c r="D25" s="670"/>
      <c r="E25" s="670" t="s">
        <v>1940</v>
      </c>
      <c r="F25" s="671">
        <v>129807</v>
      </c>
      <c r="H25" s="808"/>
      <c r="I25" s="802" t="s">
        <v>8466</v>
      </c>
      <c r="J25" s="672"/>
      <c r="K25" s="672"/>
      <c r="L25" s="672"/>
      <c r="M25" s="670"/>
      <c r="Y25" s="797" t="str">
        <f>AV25&amp;", Broods '83-'85: "&amp;Z25&amp;", "&amp;Z26&amp;", "&amp;Z27&amp;", "&amp;Z28&amp;", "&amp;Z29&amp;", "&amp;Z30&amp;", "&amp;Z31&amp;", "&amp;Z32&amp;", "&amp;Z33&amp;", "&amp;Z34&amp;", "&amp;Z35&amp;", "&amp;Z36&amp;"; "&amp;AV37&amp;", Broods '83-'85: "&amp;Z37&amp;", "&amp;Z38&amp;", "&amp;Z39&amp;", "&amp;Z40&amp;", "&amp;Z41</f>
        <v>LOWER ELWHA HATCHERY, Broods '83-'85: 633043, 633038, 633039, 633042, 633436, 633435, 633420, 633419, 633548, 633543, 633544, 633547; ELWHA HATCHERY, Broods '83-'85: 211616, 211658, 211921, 211920, 211919</v>
      </c>
      <c r="Z25" s="782" t="s">
        <v>8390</v>
      </c>
      <c r="AA25" s="782" t="s">
        <v>1607</v>
      </c>
      <c r="AB25" s="782" t="s">
        <v>524</v>
      </c>
      <c r="AC25" s="783">
        <v>1983</v>
      </c>
      <c r="AD25" s="787" t="s">
        <v>7162</v>
      </c>
      <c r="AE25" s="782" t="s">
        <v>4719</v>
      </c>
      <c r="AF25" s="782" t="s">
        <v>1612</v>
      </c>
      <c r="AG25" s="784">
        <v>30898</v>
      </c>
      <c r="AH25" s="784">
        <v>30898</v>
      </c>
      <c r="AI25" s="782" t="s">
        <v>1608</v>
      </c>
      <c r="AJ25" s="783">
        <v>26979</v>
      </c>
      <c r="AK25" s="782" t="s">
        <v>1341</v>
      </c>
      <c r="AL25" s="785"/>
      <c r="AM25" s="782" t="s">
        <v>1613</v>
      </c>
      <c r="AN25" s="783">
        <v>135409</v>
      </c>
      <c r="AO25" s="782" t="s">
        <v>1608</v>
      </c>
      <c r="AP25" s="783">
        <v>54</v>
      </c>
      <c r="AQ25" s="782" t="s">
        <v>1341</v>
      </c>
      <c r="AR25" s="782" t="s">
        <v>1341</v>
      </c>
      <c r="AS25" s="783" t="b">
        <v>1</v>
      </c>
      <c r="AT25" s="782" t="s">
        <v>1341</v>
      </c>
      <c r="AU25" s="782" t="s">
        <v>8382</v>
      </c>
      <c r="AV25" s="797" t="s">
        <v>8394</v>
      </c>
      <c r="BA25" s="790" t="s">
        <v>1270</v>
      </c>
      <c r="BB25" s="790" t="s">
        <v>1607</v>
      </c>
      <c r="BC25" s="790" t="s">
        <v>124</v>
      </c>
      <c r="BD25" s="791">
        <v>2007</v>
      </c>
      <c r="BE25" s="790" t="s">
        <v>190</v>
      </c>
      <c r="BF25" s="790" t="s">
        <v>190</v>
      </c>
      <c r="BG25" s="790" t="s">
        <v>1612</v>
      </c>
      <c r="BH25" s="792">
        <v>39567</v>
      </c>
      <c r="BI25" s="792">
        <v>39569</v>
      </c>
      <c r="BJ25" s="790" t="s">
        <v>1608</v>
      </c>
      <c r="BK25" s="791">
        <v>110799</v>
      </c>
      <c r="BL25" s="790" t="s">
        <v>1341</v>
      </c>
      <c r="BM25" s="793"/>
      <c r="BN25" s="790" t="s">
        <v>1608</v>
      </c>
      <c r="BO25" s="791">
        <v>263</v>
      </c>
      <c r="BP25" s="790" t="s">
        <v>1613</v>
      </c>
      <c r="BQ25" s="791">
        <v>333599</v>
      </c>
      <c r="BR25" s="790" t="s">
        <v>1341</v>
      </c>
      <c r="BS25" s="790" t="s">
        <v>1341</v>
      </c>
      <c r="BT25" s="791" t="b">
        <v>0</v>
      </c>
      <c r="BU25" s="790" t="s">
        <v>1341</v>
      </c>
      <c r="BV25" s="790" t="s">
        <v>1341</v>
      </c>
    </row>
    <row r="26" spans="2:74" x14ac:dyDescent="0.3">
      <c r="B26" s="676"/>
      <c r="C26" s="669"/>
      <c r="D26" s="670"/>
      <c r="E26" s="670" t="s">
        <v>1941</v>
      </c>
      <c r="F26" s="671">
        <v>118116</v>
      </c>
      <c r="H26" s="808"/>
      <c r="I26" s="802" t="s">
        <v>8467</v>
      </c>
      <c r="J26" s="672"/>
      <c r="K26" s="672"/>
      <c r="L26" s="672"/>
      <c r="M26" s="670"/>
      <c r="Z26" s="782" t="s">
        <v>7847</v>
      </c>
      <c r="AA26" s="782" t="s">
        <v>1607</v>
      </c>
      <c r="AB26" s="782" t="s">
        <v>524</v>
      </c>
      <c r="AC26" s="783">
        <v>1983</v>
      </c>
      <c r="AD26" s="787" t="s">
        <v>7162</v>
      </c>
      <c r="AE26" s="782" t="s">
        <v>4719</v>
      </c>
      <c r="AF26" s="782" t="s">
        <v>1612</v>
      </c>
      <c r="AG26" s="784">
        <v>30848</v>
      </c>
      <c r="AH26" s="784">
        <v>30848</v>
      </c>
      <c r="AI26" s="782" t="s">
        <v>1608</v>
      </c>
      <c r="AJ26" s="783">
        <v>25316</v>
      </c>
      <c r="AK26" s="782" t="s">
        <v>1341</v>
      </c>
      <c r="AL26" s="785"/>
      <c r="AM26" s="782" t="s">
        <v>1613</v>
      </c>
      <c r="AN26" s="783">
        <v>611062</v>
      </c>
      <c r="AO26" s="782" t="s">
        <v>1608</v>
      </c>
      <c r="AP26" s="783">
        <v>230</v>
      </c>
      <c r="AQ26" s="782" t="s">
        <v>1341</v>
      </c>
      <c r="AR26" s="782" t="s">
        <v>1341</v>
      </c>
      <c r="AS26" s="783" t="b">
        <v>1</v>
      </c>
      <c r="AT26" s="782" t="s">
        <v>1341</v>
      </c>
      <c r="AU26" s="782" t="s">
        <v>8382</v>
      </c>
      <c r="BA26" s="790" t="s">
        <v>1269</v>
      </c>
      <c r="BB26" s="790" t="s">
        <v>1607</v>
      </c>
      <c r="BC26" s="790" t="s">
        <v>124</v>
      </c>
      <c r="BD26" s="791">
        <v>2007</v>
      </c>
      <c r="BE26" s="790" t="s">
        <v>190</v>
      </c>
      <c r="BF26" s="790" t="s">
        <v>190</v>
      </c>
      <c r="BG26" s="790" t="s">
        <v>1612</v>
      </c>
      <c r="BH26" s="792">
        <v>39567</v>
      </c>
      <c r="BI26" s="792">
        <v>39569</v>
      </c>
      <c r="BJ26" s="790" t="s">
        <v>1608</v>
      </c>
      <c r="BK26" s="791">
        <v>109295</v>
      </c>
      <c r="BL26" s="790" t="s">
        <v>1341</v>
      </c>
      <c r="BM26" s="793"/>
      <c r="BN26" s="790" t="s">
        <v>1608</v>
      </c>
      <c r="BO26" s="791">
        <v>127</v>
      </c>
      <c r="BP26" s="790" t="s">
        <v>1613</v>
      </c>
      <c r="BQ26" s="791">
        <v>328645</v>
      </c>
      <c r="BR26" s="790" t="s">
        <v>1341</v>
      </c>
      <c r="BS26" s="790" t="s">
        <v>1341</v>
      </c>
      <c r="BT26" s="791" t="b">
        <v>0</v>
      </c>
      <c r="BU26" s="790" t="s">
        <v>1341</v>
      </c>
      <c r="BV26" s="790" t="s">
        <v>1341</v>
      </c>
    </row>
    <row r="27" spans="2:74" x14ac:dyDescent="0.3">
      <c r="B27" s="676"/>
      <c r="C27" s="669"/>
      <c r="D27" s="670"/>
      <c r="E27" s="670" t="s">
        <v>1942</v>
      </c>
      <c r="F27" s="671">
        <v>112979</v>
      </c>
      <c r="H27" s="808"/>
      <c r="I27" s="802" t="s">
        <v>8468</v>
      </c>
      <c r="J27" s="672"/>
      <c r="K27" s="672"/>
      <c r="L27" s="672"/>
      <c r="M27" s="670"/>
      <c r="Z27" s="782" t="s">
        <v>7848</v>
      </c>
      <c r="AA27" s="782" t="s">
        <v>1607</v>
      </c>
      <c r="AB27" s="782" t="s">
        <v>524</v>
      </c>
      <c r="AC27" s="783">
        <v>1983</v>
      </c>
      <c r="AD27" s="787" t="s">
        <v>7162</v>
      </c>
      <c r="AE27" s="782" t="s">
        <v>4719</v>
      </c>
      <c r="AF27" s="782" t="s">
        <v>1612</v>
      </c>
      <c r="AG27" s="784">
        <v>30848</v>
      </c>
      <c r="AH27" s="784">
        <v>30848</v>
      </c>
      <c r="AI27" s="782" t="s">
        <v>1608</v>
      </c>
      <c r="AJ27" s="783">
        <v>24964</v>
      </c>
      <c r="AK27" s="782" t="s">
        <v>1341</v>
      </c>
      <c r="AL27" s="785"/>
      <c r="AM27" s="782" t="s">
        <v>1613</v>
      </c>
      <c r="AN27" s="783">
        <v>602571</v>
      </c>
      <c r="AO27" s="782" t="s">
        <v>1608</v>
      </c>
      <c r="AP27" s="783">
        <v>227</v>
      </c>
      <c r="AQ27" s="782" t="s">
        <v>1341</v>
      </c>
      <c r="AR27" s="782" t="s">
        <v>1341</v>
      </c>
      <c r="AS27" s="783" t="b">
        <v>1</v>
      </c>
      <c r="AT27" s="782" t="s">
        <v>1341</v>
      </c>
      <c r="AU27" s="782" t="s">
        <v>8382</v>
      </c>
      <c r="BA27" s="790" t="s">
        <v>1268</v>
      </c>
      <c r="BB27" s="790" t="s">
        <v>1607</v>
      </c>
      <c r="BC27" s="790" t="s">
        <v>124</v>
      </c>
      <c r="BD27" s="791">
        <v>2007</v>
      </c>
      <c r="BE27" s="790" t="s">
        <v>190</v>
      </c>
      <c r="BF27" s="790" t="s">
        <v>190</v>
      </c>
      <c r="BG27" s="790" t="s">
        <v>1612</v>
      </c>
      <c r="BH27" s="792">
        <v>39567</v>
      </c>
      <c r="BI27" s="792">
        <v>39569</v>
      </c>
      <c r="BJ27" s="790" t="s">
        <v>1608</v>
      </c>
      <c r="BK27" s="791">
        <v>109247</v>
      </c>
      <c r="BL27" s="790" t="s">
        <v>1341</v>
      </c>
      <c r="BM27" s="793"/>
      <c r="BN27" s="790" t="s">
        <v>1613</v>
      </c>
      <c r="BO27" s="791">
        <v>327938</v>
      </c>
      <c r="BP27" s="790" t="s">
        <v>1341</v>
      </c>
      <c r="BQ27" s="793"/>
      <c r="BR27" s="790" t="s">
        <v>1341</v>
      </c>
      <c r="BS27" s="790" t="s">
        <v>1341</v>
      </c>
      <c r="BT27" s="791" t="b">
        <v>0</v>
      </c>
      <c r="BU27" s="790" t="s">
        <v>1341</v>
      </c>
      <c r="BV27" s="790" t="s">
        <v>1341</v>
      </c>
    </row>
    <row r="28" spans="2:74" x14ac:dyDescent="0.3">
      <c r="B28" s="676"/>
      <c r="C28" s="669"/>
      <c r="D28" s="670"/>
      <c r="E28" s="670" t="s">
        <v>1943</v>
      </c>
      <c r="F28" s="671">
        <v>105755</v>
      </c>
      <c r="H28" s="808"/>
      <c r="I28" s="802" t="s">
        <v>8469</v>
      </c>
      <c r="J28" s="672"/>
      <c r="K28" s="672"/>
      <c r="L28" s="672"/>
      <c r="M28" s="670"/>
      <c r="Z28" s="782" t="s">
        <v>8391</v>
      </c>
      <c r="AA28" s="782" t="s">
        <v>1607</v>
      </c>
      <c r="AB28" s="782" t="s">
        <v>524</v>
      </c>
      <c r="AC28" s="783">
        <v>1983</v>
      </c>
      <c r="AD28" s="787" t="s">
        <v>7162</v>
      </c>
      <c r="AE28" s="782" t="s">
        <v>4719</v>
      </c>
      <c r="AF28" s="782" t="s">
        <v>1612</v>
      </c>
      <c r="AG28" s="784">
        <v>30898</v>
      </c>
      <c r="AH28" s="784">
        <v>30898</v>
      </c>
      <c r="AI28" s="782" t="s">
        <v>1608</v>
      </c>
      <c r="AJ28" s="783">
        <v>26881</v>
      </c>
      <c r="AK28" s="782" t="s">
        <v>1341</v>
      </c>
      <c r="AL28" s="785"/>
      <c r="AM28" s="782" t="s">
        <v>1613</v>
      </c>
      <c r="AN28" s="783">
        <v>135408</v>
      </c>
      <c r="AO28" s="782" t="s">
        <v>1608</v>
      </c>
      <c r="AP28" s="783">
        <v>54</v>
      </c>
      <c r="AQ28" s="782" t="s">
        <v>1341</v>
      </c>
      <c r="AR28" s="782" t="s">
        <v>1341</v>
      </c>
      <c r="AS28" s="783" t="b">
        <v>1</v>
      </c>
      <c r="AT28" s="782" t="s">
        <v>1341</v>
      </c>
      <c r="AU28" s="782" t="s">
        <v>8382</v>
      </c>
      <c r="BA28" s="790" t="s">
        <v>1275</v>
      </c>
      <c r="BB28" s="790" t="s">
        <v>1607</v>
      </c>
      <c r="BC28" s="790" t="s">
        <v>124</v>
      </c>
      <c r="BD28" s="791">
        <v>2007</v>
      </c>
      <c r="BE28" s="790" t="s">
        <v>190</v>
      </c>
      <c r="BF28" s="790" t="s">
        <v>190</v>
      </c>
      <c r="BG28" s="790" t="s">
        <v>1612</v>
      </c>
      <c r="BH28" s="792">
        <v>39567</v>
      </c>
      <c r="BI28" s="792">
        <v>39569</v>
      </c>
      <c r="BJ28" s="790" t="s">
        <v>1608</v>
      </c>
      <c r="BK28" s="791">
        <v>226107</v>
      </c>
      <c r="BL28" s="790" t="s">
        <v>1341</v>
      </c>
      <c r="BM28" s="793"/>
      <c r="BN28" s="790" t="s">
        <v>1613</v>
      </c>
      <c r="BO28" s="791">
        <v>678787</v>
      </c>
      <c r="BP28" s="790" t="s">
        <v>1341</v>
      </c>
      <c r="BQ28" s="793"/>
      <c r="BR28" s="790" t="s">
        <v>1341</v>
      </c>
      <c r="BS28" s="790" t="s">
        <v>1341</v>
      </c>
      <c r="BT28" s="791" t="b">
        <v>0</v>
      </c>
      <c r="BU28" s="790" t="s">
        <v>1341</v>
      </c>
      <c r="BV28" s="790" t="s">
        <v>1341</v>
      </c>
    </row>
    <row r="29" spans="2:74" x14ac:dyDescent="0.3">
      <c r="B29" s="676"/>
      <c r="C29" s="669"/>
      <c r="D29" s="670"/>
      <c r="E29" s="670" t="s">
        <v>1944</v>
      </c>
      <c r="F29" s="671">
        <v>108337</v>
      </c>
      <c r="H29" s="808"/>
      <c r="I29" s="802" t="s">
        <v>8470</v>
      </c>
      <c r="J29" s="672"/>
      <c r="K29" s="672"/>
      <c r="L29" s="672"/>
      <c r="M29" s="670"/>
      <c r="Z29" s="782" t="s">
        <v>8392</v>
      </c>
      <c r="AA29" s="782" t="s">
        <v>1607</v>
      </c>
      <c r="AB29" s="782" t="s">
        <v>524</v>
      </c>
      <c r="AC29" s="783">
        <v>1984</v>
      </c>
      <c r="AD29" s="787" t="s">
        <v>7162</v>
      </c>
      <c r="AE29" s="782" t="s">
        <v>4719</v>
      </c>
      <c r="AF29" s="782" t="s">
        <v>1612</v>
      </c>
      <c r="AG29" s="784">
        <v>31263</v>
      </c>
      <c r="AH29" s="784">
        <v>31263</v>
      </c>
      <c r="AI29" s="782" t="s">
        <v>1608</v>
      </c>
      <c r="AJ29" s="783">
        <v>25982</v>
      </c>
      <c r="AK29" s="782" t="s">
        <v>1341</v>
      </c>
      <c r="AL29" s="785"/>
      <c r="AM29" s="782" t="s">
        <v>1613</v>
      </c>
      <c r="AN29" s="783">
        <v>272055</v>
      </c>
      <c r="AO29" s="782" t="s">
        <v>1608</v>
      </c>
      <c r="AP29" s="783">
        <v>52</v>
      </c>
      <c r="AQ29" s="782" t="s">
        <v>1341</v>
      </c>
      <c r="AR29" s="782" t="s">
        <v>1341</v>
      </c>
      <c r="AS29" s="783" t="b">
        <v>1</v>
      </c>
      <c r="AT29" s="782" t="s">
        <v>1341</v>
      </c>
      <c r="AU29" s="782" t="s">
        <v>8382</v>
      </c>
      <c r="BA29" s="790" t="s">
        <v>1272</v>
      </c>
      <c r="BB29" s="790" t="s">
        <v>1607</v>
      </c>
      <c r="BC29" s="790" t="s">
        <v>124</v>
      </c>
      <c r="BD29" s="791">
        <v>2007</v>
      </c>
      <c r="BE29" s="790" t="s">
        <v>190</v>
      </c>
      <c r="BF29" s="790" t="s">
        <v>190</v>
      </c>
      <c r="BG29" s="790" t="s">
        <v>1612</v>
      </c>
      <c r="BH29" s="792">
        <v>39561</v>
      </c>
      <c r="BI29" s="792">
        <v>39562</v>
      </c>
      <c r="BJ29" s="790" t="s">
        <v>1608</v>
      </c>
      <c r="BK29" s="791">
        <v>220907</v>
      </c>
      <c r="BL29" s="790" t="s">
        <v>1613</v>
      </c>
      <c r="BM29" s="791">
        <v>260</v>
      </c>
      <c r="BN29" s="790" t="s">
        <v>1613</v>
      </c>
      <c r="BO29" s="791">
        <v>664932</v>
      </c>
      <c r="BP29" s="790" t="s">
        <v>1341</v>
      </c>
      <c r="BQ29" s="793"/>
      <c r="BR29" s="790" t="s">
        <v>1341</v>
      </c>
      <c r="BS29" s="790" t="s">
        <v>1341</v>
      </c>
      <c r="BT29" s="791" t="b">
        <v>0</v>
      </c>
      <c r="BU29" s="790" t="s">
        <v>1341</v>
      </c>
      <c r="BV29" s="790" t="s">
        <v>1341</v>
      </c>
    </row>
    <row r="30" spans="2:74" x14ac:dyDescent="0.3">
      <c r="B30" s="676"/>
      <c r="C30" s="669"/>
      <c r="D30" s="670"/>
      <c r="E30" s="670" t="s">
        <v>1945</v>
      </c>
      <c r="F30" s="671">
        <v>118706</v>
      </c>
      <c r="H30" s="808"/>
      <c r="I30" s="802" t="s">
        <v>8471</v>
      </c>
      <c r="J30" s="672"/>
      <c r="K30" s="672"/>
      <c r="L30" s="672"/>
      <c r="M30" s="670"/>
      <c r="Z30" s="782" t="s">
        <v>8393</v>
      </c>
      <c r="AA30" s="782" t="s">
        <v>1607</v>
      </c>
      <c r="AB30" s="782" t="s">
        <v>524</v>
      </c>
      <c r="AC30" s="783">
        <v>1984</v>
      </c>
      <c r="AD30" s="787" t="s">
        <v>7162</v>
      </c>
      <c r="AE30" s="782" t="s">
        <v>4719</v>
      </c>
      <c r="AF30" s="782" t="s">
        <v>1612</v>
      </c>
      <c r="AG30" s="784">
        <v>31263</v>
      </c>
      <c r="AH30" s="784">
        <v>31263</v>
      </c>
      <c r="AI30" s="782" t="s">
        <v>1608</v>
      </c>
      <c r="AJ30" s="783">
        <v>25932</v>
      </c>
      <c r="AK30" s="782" t="s">
        <v>1341</v>
      </c>
      <c r="AL30" s="785"/>
      <c r="AM30" s="782" t="s">
        <v>1613</v>
      </c>
      <c r="AN30" s="783">
        <v>272004</v>
      </c>
      <c r="AO30" s="782" t="s">
        <v>1608</v>
      </c>
      <c r="AP30" s="783">
        <v>52</v>
      </c>
      <c r="AQ30" s="782" t="s">
        <v>1341</v>
      </c>
      <c r="AR30" s="782" t="s">
        <v>1341</v>
      </c>
      <c r="AS30" s="783" t="b">
        <v>1</v>
      </c>
      <c r="AT30" s="782" t="s">
        <v>1341</v>
      </c>
      <c r="AU30" s="782" t="s">
        <v>8382</v>
      </c>
      <c r="BA30" s="790" t="s">
        <v>1948</v>
      </c>
      <c r="BB30" s="790" t="s">
        <v>1607</v>
      </c>
      <c r="BC30" s="790" t="s">
        <v>124</v>
      </c>
      <c r="BD30" s="791">
        <v>2008</v>
      </c>
      <c r="BE30" s="790" t="s">
        <v>190</v>
      </c>
      <c r="BF30" s="790" t="s">
        <v>190</v>
      </c>
      <c r="BG30" s="790" t="s">
        <v>1612</v>
      </c>
      <c r="BH30" s="792">
        <v>39912</v>
      </c>
      <c r="BI30" s="792">
        <v>39912</v>
      </c>
      <c r="BJ30" s="790" t="s">
        <v>1608</v>
      </c>
      <c r="BK30" s="791">
        <v>118755</v>
      </c>
      <c r="BL30" s="790" t="s">
        <v>1341</v>
      </c>
      <c r="BM30" s="793"/>
      <c r="BN30" s="790" t="s">
        <v>1608</v>
      </c>
      <c r="BO30" s="791">
        <v>306</v>
      </c>
      <c r="BP30" s="790" t="s">
        <v>1613</v>
      </c>
      <c r="BQ30" s="791">
        <v>357300</v>
      </c>
      <c r="BR30" s="790" t="s">
        <v>1341</v>
      </c>
      <c r="BS30" s="790" t="s">
        <v>1341</v>
      </c>
      <c r="BT30" s="791" t="b">
        <v>0</v>
      </c>
      <c r="BU30" s="790" t="s">
        <v>1341</v>
      </c>
      <c r="BV30" s="790" t="s">
        <v>1341</v>
      </c>
    </row>
    <row r="31" spans="2:74" x14ac:dyDescent="0.3">
      <c r="B31" s="676"/>
      <c r="C31" s="669"/>
      <c r="D31" s="670"/>
      <c r="E31" s="670" t="s">
        <v>1946</v>
      </c>
      <c r="F31" s="671">
        <v>119514</v>
      </c>
      <c r="H31" s="808"/>
      <c r="I31" s="802" t="s">
        <v>8472</v>
      </c>
      <c r="J31" s="672"/>
      <c r="K31" s="672"/>
      <c r="L31" s="672"/>
      <c r="M31" s="670"/>
      <c r="Z31" s="782" t="s">
        <v>7900</v>
      </c>
      <c r="AA31" s="782" t="s">
        <v>1607</v>
      </c>
      <c r="AB31" s="782" t="s">
        <v>524</v>
      </c>
      <c r="AC31" s="783">
        <v>1984</v>
      </c>
      <c r="AD31" s="787" t="s">
        <v>7162</v>
      </c>
      <c r="AE31" s="782" t="s">
        <v>4719</v>
      </c>
      <c r="AF31" s="782" t="s">
        <v>1612</v>
      </c>
      <c r="AG31" s="784">
        <v>31219</v>
      </c>
      <c r="AH31" s="784">
        <v>31219</v>
      </c>
      <c r="AI31" s="782" t="s">
        <v>1608</v>
      </c>
      <c r="AJ31" s="783">
        <v>26317</v>
      </c>
      <c r="AK31" s="782" t="s">
        <v>1341</v>
      </c>
      <c r="AL31" s="785"/>
      <c r="AM31" s="782" t="s">
        <v>1613</v>
      </c>
      <c r="AN31" s="783">
        <v>640840</v>
      </c>
      <c r="AO31" s="782" t="s">
        <v>1608</v>
      </c>
      <c r="AP31" s="783">
        <v>172</v>
      </c>
      <c r="AQ31" s="782" t="s">
        <v>1341</v>
      </c>
      <c r="AR31" s="782" t="s">
        <v>1341</v>
      </c>
      <c r="AS31" s="783" t="b">
        <v>1</v>
      </c>
      <c r="AT31" s="782" t="s">
        <v>1341</v>
      </c>
      <c r="AU31" s="782" t="s">
        <v>8382</v>
      </c>
      <c r="BA31" s="790" t="s">
        <v>1949</v>
      </c>
      <c r="BB31" s="790" t="s">
        <v>1607</v>
      </c>
      <c r="BC31" s="790" t="s">
        <v>124</v>
      </c>
      <c r="BD31" s="791">
        <v>2008</v>
      </c>
      <c r="BE31" s="790" t="s">
        <v>190</v>
      </c>
      <c r="BF31" s="790" t="s">
        <v>190</v>
      </c>
      <c r="BG31" s="790" t="s">
        <v>1612</v>
      </c>
      <c r="BH31" s="792">
        <v>39912</v>
      </c>
      <c r="BI31" s="792">
        <v>39912</v>
      </c>
      <c r="BJ31" s="790" t="s">
        <v>1608</v>
      </c>
      <c r="BK31" s="791">
        <v>108863</v>
      </c>
      <c r="BL31" s="790" t="s">
        <v>1341</v>
      </c>
      <c r="BM31" s="793"/>
      <c r="BN31" s="790" t="s">
        <v>1613</v>
      </c>
      <c r="BO31" s="791">
        <v>326820</v>
      </c>
      <c r="BP31" s="790" t="s">
        <v>1341</v>
      </c>
      <c r="BQ31" s="793"/>
      <c r="BR31" s="790" t="s">
        <v>1341</v>
      </c>
      <c r="BS31" s="790" t="s">
        <v>1341</v>
      </c>
      <c r="BT31" s="791" t="b">
        <v>0</v>
      </c>
      <c r="BU31" s="790" t="s">
        <v>1341</v>
      </c>
      <c r="BV31" s="790" t="s">
        <v>1341</v>
      </c>
    </row>
    <row r="32" spans="2:74" x14ac:dyDescent="0.3">
      <c r="B32" s="676"/>
      <c r="C32" s="669"/>
      <c r="D32" s="670"/>
      <c r="E32" s="670" t="s">
        <v>1947</v>
      </c>
      <c r="F32" s="671">
        <v>106531</v>
      </c>
      <c r="H32" s="808"/>
      <c r="I32" s="802" t="s">
        <v>8473</v>
      </c>
      <c r="J32" s="672"/>
      <c r="K32" s="672"/>
      <c r="L32" s="672"/>
      <c r="M32" s="670"/>
      <c r="Z32" s="782" t="s">
        <v>7899</v>
      </c>
      <c r="AA32" s="782" t="s">
        <v>1607</v>
      </c>
      <c r="AB32" s="782" t="s">
        <v>524</v>
      </c>
      <c r="AC32" s="783">
        <v>1984</v>
      </c>
      <c r="AD32" s="787" t="s">
        <v>7162</v>
      </c>
      <c r="AE32" s="782" t="s">
        <v>4719</v>
      </c>
      <c r="AF32" s="782" t="s">
        <v>1612</v>
      </c>
      <c r="AG32" s="784">
        <v>31219</v>
      </c>
      <c r="AH32" s="784">
        <v>31219</v>
      </c>
      <c r="AI32" s="782" t="s">
        <v>1608</v>
      </c>
      <c r="AJ32" s="783">
        <v>26510</v>
      </c>
      <c r="AK32" s="782" t="s">
        <v>1341</v>
      </c>
      <c r="AL32" s="785"/>
      <c r="AM32" s="782" t="s">
        <v>1613</v>
      </c>
      <c r="AN32" s="783">
        <v>645988</v>
      </c>
      <c r="AO32" s="782" t="s">
        <v>1608</v>
      </c>
      <c r="AP32" s="783">
        <v>173</v>
      </c>
      <c r="AQ32" s="782" t="s">
        <v>1341</v>
      </c>
      <c r="AR32" s="782" t="s">
        <v>1341</v>
      </c>
      <c r="AS32" s="783" t="b">
        <v>1</v>
      </c>
      <c r="AT32" s="782" t="s">
        <v>1341</v>
      </c>
      <c r="AU32" s="782" t="s">
        <v>8382</v>
      </c>
      <c r="BA32" s="790" t="s">
        <v>1950</v>
      </c>
      <c r="BB32" s="790" t="s">
        <v>1607</v>
      </c>
      <c r="BC32" s="790" t="s">
        <v>124</v>
      </c>
      <c r="BD32" s="791">
        <v>2008</v>
      </c>
      <c r="BE32" s="790" t="s">
        <v>190</v>
      </c>
      <c r="BF32" s="790" t="s">
        <v>190</v>
      </c>
      <c r="BG32" s="790" t="s">
        <v>1612</v>
      </c>
      <c r="BH32" s="792">
        <v>39912</v>
      </c>
      <c r="BI32" s="792">
        <v>39912</v>
      </c>
      <c r="BJ32" s="790" t="s">
        <v>1608</v>
      </c>
      <c r="BK32" s="791">
        <v>115782</v>
      </c>
      <c r="BL32" s="790" t="s">
        <v>1341</v>
      </c>
      <c r="BM32" s="793"/>
      <c r="BN32" s="790" t="s">
        <v>1608</v>
      </c>
      <c r="BO32" s="791">
        <v>287</v>
      </c>
      <c r="BP32" s="790" t="s">
        <v>1613</v>
      </c>
      <c r="BQ32" s="791">
        <v>348496</v>
      </c>
      <c r="BR32" s="790" t="s">
        <v>1341</v>
      </c>
      <c r="BS32" s="790" t="s">
        <v>1341</v>
      </c>
      <c r="BT32" s="791" t="b">
        <v>0</v>
      </c>
      <c r="BU32" s="790" t="s">
        <v>1341</v>
      </c>
      <c r="BV32" s="790" t="s">
        <v>1341</v>
      </c>
    </row>
    <row r="33" spans="2:74" x14ac:dyDescent="0.3">
      <c r="B33" s="676"/>
      <c r="C33" s="669"/>
      <c r="D33" s="670"/>
      <c r="E33" s="670" t="s">
        <v>1948</v>
      </c>
      <c r="F33" s="671">
        <v>118755</v>
      </c>
      <c r="H33" s="808"/>
      <c r="I33" s="802" t="s">
        <v>8474</v>
      </c>
      <c r="J33" s="672"/>
      <c r="K33" s="672"/>
      <c r="L33" s="672"/>
      <c r="M33" s="670"/>
      <c r="Z33" s="782" t="s">
        <v>7915</v>
      </c>
      <c r="AA33" s="782" t="s">
        <v>1607</v>
      </c>
      <c r="AB33" s="782" t="s">
        <v>524</v>
      </c>
      <c r="AC33" s="783">
        <v>1985</v>
      </c>
      <c r="AD33" s="787" t="s">
        <v>7162</v>
      </c>
      <c r="AE33" s="782" t="s">
        <v>4719</v>
      </c>
      <c r="AF33" s="782" t="s">
        <v>1612</v>
      </c>
      <c r="AG33" s="784">
        <v>31606</v>
      </c>
      <c r="AH33" s="784">
        <v>31606</v>
      </c>
      <c r="AI33" s="782" t="s">
        <v>1608</v>
      </c>
      <c r="AJ33" s="783">
        <v>26607</v>
      </c>
      <c r="AK33" s="782" t="s">
        <v>1341</v>
      </c>
      <c r="AL33" s="785"/>
      <c r="AM33" s="782" t="s">
        <v>1613</v>
      </c>
      <c r="AN33" s="783">
        <v>138581</v>
      </c>
      <c r="AO33" s="782" t="s">
        <v>1341</v>
      </c>
      <c r="AP33" s="785"/>
      <c r="AQ33" s="782" t="s">
        <v>1341</v>
      </c>
      <c r="AR33" s="782" t="s">
        <v>1341</v>
      </c>
      <c r="AS33" s="783" t="b">
        <v>1</v>
      </c>
      <c r="AT33" s="782" t="s">
        <v>1341</v>
      </c>
      <c r="AU33" s="782" t="s">
        <v>8382</v>
      </c>
      <c r="BA33" s="790" t="s">
        <v>1947</v>
      </c>
      <c r="BB33" s="790" t="s">
        <v>1607</v>
      </c>
      <c r="BC33" s="790" t="s">
        <v>124</v>
      </c>
      <c r="BD33" s="791">
        <v>2008</v>
      </c>
      <c r="BE33" s="790" t="s">
        <v>190</v>
      </c>
      <c r="BF33" s="790" t="s">
        <v>190</v>
      </c>
      <c r="BG33" s="790" t="s">
        <v>1612</v>
      </c>
      <c r="BH33" s="792">
        <v>39912</v>
      </c>
      <c r="BI33" s="792">
        <v>39912</v>
      </c>
      <c r="BJ33" s="790" t="s">
        <v>1608</v>
      </c>
      <c r="BK33" s="791">
        <v>106531</v>
      </c>
      <c r="BL33" s="790" t="s">
        <v>1341</v>
      </c>
      <c r="BM33" s="793"/>
      <c r="BN33" s="790" t="s">
        <v>1613</v>
      </c>
      <c r="BO33" s="791">
        <v>319908</v>
      </c>
      <c r="BP33" s="790" t="s">
        <v>1341</v>
      </c>
      <c r="BQ33" s="793"/>
      <c r="BR33" s="790" t="s">
        <v>1341</v>
      </c>
      <c r="BS33" s="790" t="s">
        <v>1341</v>
      </c>
      <c r="BT33" s="791" t="b">
        <v>0</v>
      </c>
      <c r="BU33" s="790" t="s">
        <v>1341</v>
      </c>
      <c r="BV33" s="790" t="s">
        <v>1341</v>
      </c>
    </row>
    <row r="34" spans="2:74" x14ac:dyDescent="0.3">
      <c r="B34" s="676"/>
      <c r="C34" s="669"/>
      <c r="D34" s="670"/>
      <c r="E34" s="670" t="s">
        <v>1949</v>
      </c>
      <c r="F34" s="671">
        <v>108863</v>
      </c>
      <c r="H34" s="808"/>
      <c r="I34" s="802" t="s">
        <v>8478</v>
      </c>
      <c r="J34" s="672"/>
      <c r="K34" s="672"/>
      <c r="L34" s="672"/>
      <c r="M34" s="670"/>
      <c r="Z34" s="782" t="s">
        <v>7912</v>
      </c>
      <c r="AA34" s="782" t="s">
        <v>1607</v>
      </c>
      <c r="AB34" s="782" t="s">
        <v>524</v>
      </c>
      <c r="AC34" s="783">
        <v>1985</v>
      </c>
      <c r="AD34" s="787" t="s">
        <v>7162</v>
      </c>
      <c r="AE34" s="782" t="s">
        <v>4719</v>
      </c>
      <c r="AF34" s="782" t="s">
        <v>1612</v>
      </c>
      <c r="AG34" s="784">
        <v>31573</v>
      </c>
      <c r="AH34" s="784">
        <v>31573</v>
      </c>
      <c r="AI34" s="782" t="s">
        <v>1608</v>
      </c>
      <c r="AJ34" s="783">
        <v>25992</v>
      </c>
      <c r="AK34" s="782" t="s">
        <v>1341</v>
      </c>
      <c r="AL34" s="785"/>
      <c r="AM34" s="782" t="s">
        <v>1613</v>
      </c>
      <c r="AN34" s="783">
        <v>475337</v>
      </c>
      <c r="AO34" s="782" t="s">
        <v>1608</v>
      </c>
      <c r="AP34" s="783">
        <v>68</v>
      </c>
      <c r="AQ34" s="782" t="s">
        <v>1341</v>
      </c>
      <c r="AR34" s="782" t="s">
        <v>1341</v>
      </c>
      <c r="AS34" s="783" t="b">
        <v>1</v>
      </c>
      <c r="AT34" s="782" t="s">
        <v>1341</v>
      </c>
      <c r="AU34" s="782" t="s">
        <v>8382</v>
      </c>
      <c r="BA34" s="790" t="s">
        <v>1952</v>
      </c>
      <c r="BB34" s="790" t="s">
        <v>1607</v>
      </c>
      <c r="BC34" s="790" t="s">
        <v>124</v>
      </c>
      <c r="BD34" s="791">
        <v>2008</v>
      </c>
      <c r="BE34" s="790" t="s">
        <v>190</v>
      </c>
      <c r="BF34" s="790" t="s">
        <v>190</v>
      </c>
      <c r="BG34" s="790" t="s">
        <v>1612</v>
      </c>
      <c r="BH34" s="792">
        <v>39919</v>
      </c>
      <c r="BI34" s="792">
        <v>39919</v>
      </c>
      <c r="BJ34" s="790" t="s">
        <v>1608</v>
      </c>
      <c r="BK34" s="791">
        <v>109292</v>
      </c>
      <c r="BL34" s="790" t="s">
        <v>1341</v>
      </c>
      <c r="BM34" s="793"/>
      <c r="BN34" s="790" t="s">
        <v>1608</v>
      </c>
      <c r="BO34" s="791">
        <v>271</v>
      </c>
      <c r="BP34" s="790" t="s">
        <v>1613</v>
      </c>
      <c r="BQ34" s="791">
        <v>328915</v>
      </c>
      <c r="BR34" s="790" t="s">
        <v>1341</v>
      </c>
      <c r="BS34" s="790" t="s">
        <v>1341</v>
      </c>
      <c r="BT34" s="791" t="b">
        <v>0</v>
      </c>
      <c r="BU34" s="790" t="s">
        <v>1341</v>
      </c>
      <c r="BV34" s="790" t="s">
        <v>1341</v>
      </c>
    </row>
    <row r="35" spans="2:74" x14ac:dyDescent="0.3">
      <c r="B35" s="676"/>
      <c r="C35" s="669"/>
      <c r="D35" s="670"/>
      <c r="E35" s="670" t="s">
        <v>1950</v>
      </c>
      <c r="F35" s="671">
        <v>115782</v>
      </c>
      <c r="H35" s="808"/>
      <c r="I35" s="802" t="s">
        <v>8479</v>
      </c>
      <c r="J35" s="672"/>
      <c r="K35" s="672"/>
      <c r="L35" s="672"/>
      <c r="M35" s="670"/>
      <c r="Z35" s="782" t="s">
        <v>7913</v>
      </c>
      <c r="AA35" s="782" t="s">
        <v>1607</v>
      </c>
      <c r="AB35" s="782" t="s">
        <v>524</v>
      </c>
      <c r="AC35" s="783">
        <v>1985</v>
      </c>
      <c r="AD35" s="787" t="s">
        <v>7162</v>
      </c>
      <c r="AE35" s="782" t="s">
        <v>4719</v>
      </c>
      <c r="AF35" s="782" t="s">
        <v>1612</v>
      </c>
      <c r="AG35" s="784">
        <v>31573</v>
      </c>
      <c r="AH35" s="784">
        <v>31573</v>
      </c>
      <c r="AI35" s="782" t="s">
        <v>1608</v>
      </c>
      <c r="AJ35" s="783">
        <v>26097</v>
      </c>
      <c r="AK35" s="782" t="s">
        <v>1341</v>
      </c>
      <c r="AL35" s="785"/>
      <c r="AM35" s="782" t="s">
        <v>1613</v>
      </c>
      <c r="AN35" s="783">
        <v>475338</v>
      </c>
      <c r="AO35" s="782" t="s">
        <v>1608</v>
      </c>
      <c r="AP35" s="783">
        <v>68</v>
      </c>
      <c r="AQ35" s="782" t="s">
        <v>1341</v>
      </c>
      <c r="AR35" s="782" t="s">
        <v>1341</v>
      </c>
      <c r="AS35" s="783" t="b">
        <v>1</v>
      </c>
      <c r="AT35" s="782" t="s">
        <v>1341</v>
      </c>
      <c r="AU35" s="782" t="s">
        <v>8382</v>
      </c>
      <c r="BA35" s="790" t="s">
        <v>1942</v>
      </c>
      <c r="BB35" s="790" t="s">
        <v>1607</v>
      </c>
      <c r="BC35" s="790" t="s">
        <v>124</v>
      </c>
      <c r="BD35" s="791">
        <v>2008</v>
      </c>
      <c r="BE35" s="790" t="s">
        <v>190</v>
      </c>
      <c r="BF35" s="790" t="s">
        <v>190</v>
      </c>
      <c r="BG35" s="790" t="s">
        <v>1612</v>
      </c>
      <c r="BH35" s="792">
        <v>39912</v>
      </c>
      <c r="BI35" s="792">
        <v>39912</v>
      </c>
      <c r="BJ35" s="790" t="s">
        <v>1608</v>
      </c>
      <c r="BK35" s="791">
        <v>112979</v>
      </c>
      <c r="BL35" s="790" t="s">
        <v>1341</v>
      </c>
      <c r="BM35" s="793"/>
      <c r="BN35" s="790" t="s">
        <v>1613</v>
      </c>
      <c r="BO35" s="791">
        <v>339299</v>
      </c>
      <c r="BP35" s="790" t="s">
        <v>1341</v>
      </c>
      <c r="BQ35" s="793"/>
      <c r="BR35" s="790" t="s">
        <v>1341</v>
      </c>
      <c r="BS35" s="790" t="s">
        <v>1341</v>
      </c>
      <c r="BT35" s="791" t="b">
        <v>0</v>
      </c>
      <c r="BU35" s="790" t="s">
        <v>1341</v>
      </c>
      <c r="BV35" s="790" t="s">
        <v>1341</v>
      </c>
    </row>
    <row r="36" spans="2:74" x14ac:dyDescent="0.3">
      <c r="B36" s="676"/>
      <c r="C36" s="669"/>
      <c r="D36" s="670"/>
      <c r="E36" s="670" t="s">
        <v>1951</v>
      </c>
      <c r="F36" s="671">
        <v>114739</v>
      </c>
      <c r="H36" s="808"/>
      <c r="I36" s="802" t="s">
        <v>8480</v>
      </c>
      <c r="J36" s="672"/>
      <c r="K36" s="672"/>
      <c r="L36" s="672"/>
      <c r="M36" s="670"/>
      <c r="Z36" s="782" t="s">
        <v>7914</v>
      </c>
      <c r="AA36" s="782" t="s">
        <v>1607</v>
      </c>
      <c r="AB36" s="782" t="s">
        <v>524</v>
      </c>
      <c r="AC36" s="783">
        <v>1985</v>
      </c>
      <c r="AD36" s="787" t="s">
        <v>7162</v>
      </c>
      <c r="AE36" s="782" t="s">
        <v>4719</v>
      </c>
      <c r="AF36" s="782" t="s">
        <v>1612</v>
      </c>
      <c r="AG36" s="784">
        <v>31606</v>
      </c>
      <c r="AH36" s="784">
        <v>31606</v>
      </c>
      <c r="AI36" s="782" t="s">
        <v>1608</v>
      </c>
      <c r="AJ36" s="783">
        <v>26060</v>
      </c>
      <c r="AK36" s="782" t="s">
        <v>1341</v>
      </c>
      <c r="AL36" s="785"/>
      <c r="AM36" s="782" t="s">
        <v>1613</v>
      </c>
      <c r="AN36" s="783">
        <v>138580</v>
      </c>
      <c r="AO36" s="782" t="s">
        <v>1341</v>
      </c>
      <c r="AP36" s="785"/>
      <c r="AQ36" s="782" t="s">
        <v>1341</v>
      </c>
      <c r="AR36" s="782" t="s">
        <v>1341</v>
      </c>
      <c r="AS36" s="783" t="b">
        <v>1</v>
      </c>
      <c r="AT36" s="782" t="s">
        <v>1341</v>
      </c>
      <c r="AU36" s="782" t="s">
        <v>8382</v>
      </c>
      <c r="BA36" s="790" t="s">
        <v>1938</v>
      </c>
      <c r="BB36" s="790" t="s">
        <v>1607</v>
      </c>
      <c r="BC36" s="790" t="s">
        <v>124</v>
      </c>
      <c r="BD36" s="791">
        <v>2008</v>
      </c>
      <c r="BE36" s="790" t="s">
        <v>190</v>
      </c>
      <c r="BF36" s="790" t="s">
        <v>190</v>
      </c>
      <c r="BG36" s="790" t="s">
        <v>1612</v>
      </c>
      <c r="BH36" s="792">
        <v>39919</v>
      </c>
      <c r="BI36" s="792">
        <v>39919</v>
      </c>
      <c r="BJ36" s="790" t="s">
        <v>1608</v>
      </c>
      <c r="BK36" s="791">
        <v>115967</v>
      </c>
      <c r="BL36" s="790" t="s">
        <v>1341</v>
      </c>
      <c r="BM36" s="793"/>
      <c r="BN36" s="790" t="s">
        <v>1613</v>
      </c>
      <c r="BO36" s="791">
        <v>348232</v>
      </c>
      <c r="BP36" s="790" t="s">
        <v>1341</v>
      </c>
      <c r="BQ36" s="793"/>
      <c r="BR36" s="790" t="s">
        <v>1341</v>
      </c>
      <c r="BS36" s="790" t="s">
        <v>1341</v>
      </c>
      <c r="BT36" s="791" t="b">
        <v>0</v>
      </c>
      <c r="BU36" s="790" t="s">
        <v>1341</v>
      </c>
      <c r="BV36" s="790" t="s">
        <v>1341</v>
      </c>
    </row>
    <row r="37" spans="2:74" x14ac:dyDescent="0.3">
      <c r="B37" s="676"/>
      <c r="C37" s="669"/>
      <c r="D37" s="670"/>
      <c r="E37" s="670" t="s">
        <v>1952</v>
      </c>
      <c r="F37" s="671">
        <v>109292</v>
      </c>
      <c r="H37" s="808"/>
      <c r="I37" s="802" t="s">
        <v>8481</v>
      </c>
      <c r="J37" s="672"/>
      <c r="K37" s="672"/>
      <c r="L37" s="672"/>
      <c r="M37" s="670"/>
      <c r="Z37" s="782" t="s">
        <v>7094</v>
      </c>
      <c r="AA37" s="782" t="s">
        <v>1607</v>
      </c>
      <c r="AB37" s="782" t="s">
        <v>524</v>
      </c>
      <c r="AC37" s="783">
        <v>1983</v>
      </c>
      <c r="AD37" s="786" t="s">
        <v>4718</v>
      </c>
      <c r="AE37" s="782" t="s">
        <v>4719</v>
      </c>
      <c r="AF37" s="782" t="s">
        <v>1612</v>
      </c>
      <c r="AG37" s="784">
        <v>30851</v>
      </c>
      <c r="AH37" s="784">
        <v>30851</v>
      </c>
      <c r="AI37" s="782" t="s">
        <v>1608</v>
      </c>
      <c r="AJ37" s="783">
        <v>40592</v>
      </c>
      <c r="AK37" s="782" t="s">
        <v>1341</v>
      </c>
      <c r="AL37" s="785"/>
      <c r="AM37" s="782" t="s">
        <v>1613</v>
      </c>
      <c r="AN37" s="783">
        <v>56046</v>
      </c>
      <c r="AO37" s="782" t="s">
        <v>1608</v>
      </c>
      <c r="AP37" s="783">
        <v>4212</v>
      </c>
      <c r="AQ37" s="782" t="s">
        <v>1341</v>
      </c>
      <c r="AR37" s="782" t="s">
        <v>1341</v>
      </c>
      <c r="AS37" s="783" t="b">
        <v>1</v>
      </c>
      <c r="AT37" s="782" t="s">
        <v>1341</v>
      </c>
      <c r="AU37" s="782" t="s">
        <v>8382</v>
      </c>
      <c r="AV37" s="797" t="s">
        <v>521</v>
      </c>
      <c r="BA37" s="790" t="s">
        <v>1951</v>
      </c>
      <c r="BB37" s="790" t="s">
        <v>1607</v>
      </c>
      <c r="BC37" s="790" t="s">
        <v>124</v>
      </c>
      <c r="BD37" s="791">
        <v>2008</v>
      </c>
      <c r="BE37" s="790" t="s">
        <v>190</v>
      </c>
      <c r="BF37" s="790" t="s">
        <v>190</v>
      </c>
      <c r="BG37" s="790" t="s">
        <v>1612</v>
      </c>
      <c r="BH37" s="792">
        <v>39919</v>
      </c>
      <c r="BI37" s="792">
        <v>39919</v>
      </c>
      <c r="BJ37" s="790" t="s">
        <v>1608</v>
      </c>
      <c r="BK37" s="791">
        <v>114739</v>
      </c>
      <c r="BL37" s="790" t="s">
        <v>1341</v>
      </c>
      <c r="BM37" s="793"/>
      <c r="BN37" s="790" t="s">
        <v>1613</v>
      </c>
      <c r="BO37" s="791">
        <v>344500</v>
      </c>
      <c r="BP37" s="790" t="s">
        <v>1341</v>
      </c>
      <c r="BQ37" s="793"/>
      <c r="BR37" s="790" t="s">
        <v>1341</v>
      </c>
      <c r="BS37" s="790" t="s">
        <v>1341</v>
      </c>
      <c r="BT37" s="791" t="b">
        <v>0</v>
      </c>
      <c r="BU37" s="790" t="s">
        <v>1341</v>
      </c>
      <c r="BV37" s="790" t="s">
        <v>1341</v>
      </c>
    </row>
    <row r="38" spans="2:74" x14ac:dyDescent="0.3">
      <c r="B38" s="676"/>
      <c r="C38" s="669"/>
      <c r="D38" s="670"/>
      <c r="E38" s="670" t="s">
        <v>1938</v>
      </c>
      <c r="F38" s="671">
        <v>115967</v>
      </c>
      <c r="H38" s="808"/>
      <c r="I38" s="802" t="s">
        <v>8482</v>
      </c>
      <c r="J38" s="672"/>
      <c r="K38" s="672"/>
      <c r="L38" s="672"/>
      <c r="M38" s="670"/>
      <c r="Z38" s="782" t="s">
        <v>7101</v>
      </c>
      <c r="AA38" s="782" t="s">
        <v>1607</v>
      </c>
      <c r="AB38" s="782" t="s">
        <v>524</v>
      </c>
      <c r="AC38" s="783">
        <v>1984</v>
      </c>
      <c r="AD38" s="786" t="s">
        <v>4718</v>
      </c>
      <c r="AE38" s="782" t="s">
        <v>4719</v>
      </c>
      <c r="AF38" s="782" t="s">
        <v>1612</v>
      </c>
      <c r="AG38" s="784">
        <v>31216</v>
      </c>
      <c r="AH38" s="784">
        <v>31216</v>
      </c>
      <c r="AI38" s="782" t="s">
        <v>1608</v>
      </c>
      <c r="AJ38" s="783">
        <v>41550</v>
      </c>
      <c r="AK38" s="782" t="s">
        <v>1341</v>
      </c>
      <c r="AL38" s="785"/>
      <c r="AM38" s="782" t="s">
        <v>1613</v>
      </c>
      <c r="AN38" s="783">
        <v>83793</v>
      </c>
      <c r="AO38" s="782" t="s">
        <v>1608</v>
      </c>
      <c r="AP38" s="783">
        <v>8092</v>
      </c>
      <c r="AQ38" s="782" t="s">
        <v>1341</v>
      </c>
      <c r="AR38" s="782" t="s">
        <v>1341</v>
      </c>
      <c r="AS38" s="783" t="b">
        <v>1</v>
      </c>
      <c r="AT38" s="782" t="s">
        <v>1341</v>
      </c>
      <c r="AU38" s="782" t="s">
        <v>8382</v>
      </c>
      <c r="BA38" s="790" t="s">
        <v>1946</v>
      </c>
      <c r="BB38" s="790" t="s">
        <v>1607</v>
      </c>
      <c r="BC38" s="790" t="s">
        <v>124</v>
      </c>
      <c r="BD38" s="791">
        <v>2008</v>
      </c>
      <c r="BE38" s="790" t="s">
        <v>190</v>
      </c>
      <c r="BF38" s="790" t="s">
        <v>190</v>
      </c>
      <c r="BG38" s="790" t="s">
        <v>1612</v>
      </c>
      <c r="BH38" s="792">
        <v>39912</v>
      </c>
      <c r="BI38" s="792">
        <v>39912</v>
      </c>
      <c r="BJ38" s="790" t="s">
        <v>1608</v>
      </c>
      <c r="BK38" s="791">
        <v>119514</v>
      </c>
      <c r="BL38" s="790" t="s">
        <v>1341</v>
      </c>
      <c r="BM38" s="793"/>
      <c r="BN38" s="790" t="s">
        <v>1613</v>
      </c>
      <c r="BO38" s="791">
        <v>358696</v>
      </c>
      <c r="BP38" s="790" t="s">
        <v>1341</v>
      </c>
      <c r="BQ38" s="793"/>
      <c r="BR38" s="790" t="s">
        <v>1341</v>
      </c>
      <c r="BS38" s="790" t="s">
        <v>1341</v>
      </c>
      <c r="BT38" s="791" t="b">
        <v>0</v>
      </c>
      <c r="BU38" s="790" t="s">
        <v>1341</v>
      </c>
      <c r="BV38" s="790" t="s">
        <v>1341</v>
      </c>
    </row>
    <row r="39" spans="2:74" x14ac:dyDescent="0.3">
      <c r="B39" s="676"/>
      <c r="C39" s="669"/>
      <c r="D39" s="670"/>
      <c r="E39" s="670" t="s">
        <v>1953</v>
      </c>
      <c r="F39" s="671">
        <v>124628</v>
      </c>
      <c r="H39" s="808"/>
      <c r="I39" s="802" t="s">
        <v>8483</v>
      </c>
      <c r="J39" s="672"/>
      <c r="K39" s="672"/>
      <c r="L39" s="672"/>
      <c r="M39" s="670"/>
      <c r="Z39" s="782" t="s">
        <v>7122</v>
      </c>
      <c r="AA39" s="782" t="s">
        <v>1607</v>
      </c>
      <c r="AB39" s="782" t="s">
        <v>524</v>
      </c>
      <c r="AC39" s="783">
        <v>1985</v>
      </c>
      <c r="AD39" s="786" t="s">
        <v>4718</v>
      </c>
      <c r="AE39" s="782" t="s">
        <v>4719</v>
      </c>
      <c r="AF39" s="782" t="s">
        <v>1612</v>
      </c>
      <c r="AG39" s="784">
        <v>31580</v>
      </c>
      <c r="AH39" s="784">
        <v>31580</v>
      </c>
      <c r="AI39" s="782" t="s">
        <v>1608</v>
      </c>
      <c r="AJ39" s="783">
        <v>16108</v>
      </c>
      <c r="AK39" s="782" t="s">
        <v>1341</v>
      </c>
      <c r="AL39" s="785"/>
      <c r="AM39" s="782" t="s">
        <v>1608</v>
      </c>
      <c r="AN39" s="783">
        <v>1269</v>
      </c>
      <c r="AO39" s="782" t="s">
        <v>1341</v>
      </c>
      <c r="AP39" s="785"/>
      <c r="AQ39" s="782" t="s">
        <v>1341</v>
      </c>
      <c r="AR39" s="782" t="s">
        <v>1341</v>
      </c>
      <c r="AS39" s="783" t="b">
        <v>1</v>
      </c>
      <c r="AT39" s="782" t="s">
        <v>1341</v>
      </c>
      <c r="AU39" s="782" t="s">
        <v>8382</v>
      </c>
      <c r="BA39" s="790" t="s">
        <v>1945</v>
      </c>
      <c r="BB39" s="790" t="s">
        <v>1607</v>
      </c>
      <c r="BC39" s="790" t="s">
        <v>124</v>
      </c>
      <c r="BD39" s="791">
        <v>2008</v>
      </c>
      <c r="BE39" s="790" t="s">
        <v>190</v>
      </c>
      <c r="BF39" s="790" t="s">
        <v>190</v>
      </c>
      <c r="BG39" s="790" t="s">
        <v>1612</v>
      </c>
      <c r="BH39" s="792">
        <v>39912</v>
      </c>
      <c r="BI39" s="792">
        <v>39912</v>
      </c>
      <c r="BJ39" s="790" t="s">
        <v>1608</v>
      </c>
      <c r="BK39" s="791">
        <v>118706</v>
      </c>
      <c r="BL39" s="790" t="s">
        <v>1341</v>
      </c>
      <c r="BM39" s="793"/>
      <c r="BN39" s="790" t="s">
        <v>1613</v>
      </c>
      <c r="BO39" s="791">
        <v>356319</v>
      </c>
      <c r="BP39" s="790" t="s">
        <v>1341</v>
      </c>
      <c r="BQ39" s="793"/>
      <c r="BR39" s="790" t="s">
        <v>1341</v>
      </c>
      <c r="BS39" s="790" t="s">
        <v>1341</v>
      </c>
      <c r="BT39" s="791" t="b">
        <v>0</v>
      </c>
      <c r="BU39" s="790" t="s">
        <v>1341</v>
      </c>
      <c r="BV39" s="790" t="s">
        <v>1341</v>
      </c>
    </row>
    <row r="40" spans="2:74" x14ac:dyDescent="0.3">
      <c r="B40" s="676"/>
      <c r="C40" s="669"/>
      <c r="D40" s="670"/>
      <c r="E40" s="670" t="s">
        <v>1954</v>
      </c>
      <c r="F40" s="671">
        <v>113350</v>
      </c>
      <c r="H40" s="808"/>
      <c r="I40" s="802" t="s">
        <v>8484</v>
      </c>
      <c r="J40" s="672"/>
      <c r="K40" s="672"/>
      <c r="L40" s="672"/>
      <c r="M40" s="670"/>
      <c r="Z40" s="782" t="s">
        <v>7121</v>
      </c>
      <c r="AA40" s="782" t="s">
        <v>1607</v>
      </c>
      <c r="AB40" s="782" t="s">
        <v>524</v>
      </c>
      <c r="AC40" s="783">
        <v>1985</v>
      </c>
      <c r="AD40" s="786" t="s">
        <v>4718</v>
      </c>
      <c r="AE40" s="782" t="s">
        <v>4719</v>
      </c>
      <c r="AF40" s="782" t="s">
        <v>1612</v>
      </c>
      <c r="AG40" s="784">
        <v>31580</v>
      </c>
      <c r="AH40" s="784">
        <v>31580</v>
      </c>
      <c r="AI40" s="782" t="s">
        <v>1608</v>
      </c>
      <c r="AJ40" s="783">
        <v>16127</v>
      </c>
      <c r="AK40" s="782" t="s">
        <v>1341</v>
      </c>
      <c r="AL40" s="785"/>
      <c r="AM40" s="782" t="s">
        <v>1608</v>
      </c>
      <c r="AN40" s="783">
        <v>1270</v>
      </c>
      <c r="AO40" s="782" t="s">
        <v>1341</v>
      </c>
      <c r="AP40" s="785"/>
      <c r="AQ40" s="782" t="s">
        <v>1341</v>
      </c>
      <c r="AR40" s="782" t="s">
        <v>1341</v>
      </c>
      <c r="AS40" s="783" t="b">
        <v>1</v>
      </c>
      <c r="AT40" s="782" t="s">
        <v>1341</v>
      </c>
      <c r="AU40" s="782" t="s">
        <v>8382</v>
      </c>
      <c r="BA40" s="790" t="s">
        <v>1943</v>
      </c>
      <c r="BB40" s="790" t="s">
        <v>1607</v>
      </c>
      <c r="BC40" s="790" t="s">
        <v>124</v>
      </c>
      <c r="BD40" s="791">
        <v>2008</v>
      </c>
      <c r="BE40" s="790" t="s">
        <v>190</v>
      </c>
      <c r="BF40" s="790" t="s">
        <v>190</v>
      </c>
      <c r="BG40" s="790" t="s">
        <v>1612</v>
      </c>
      <c r="BH40" s="792">
        <v>39912</v>
      </c>
      <c r="BI40" s="792">
        <v>39912</v>
      </c>
      <c r="BJ40" s="790" t="s">
        <v>1608</v>
      </c>
      <c r="BK40" s="791">
        <v>105755</v>
      </c>
      <c r="BL40" s="790" t="s">
        <v>1341</v>
      </c>
      <c r="BM40" s="793"/>
      <c r="BN40" s="790" t="s">
        <v>1613</v>
      </c>
      <c r="BO40" s="791">
        <v>317638</v>
      </c>
      <c r="BP40" s="790" t="s">
        <v>1341</v>
      </c>
      <c r="BQ40" s="793"/>
      <c r="BR40" s="790" t="s">
        <v>1341</v>
      </c>
      <c r="BS40" s="790" t="s">
        <v>1341</v>
      </c>
      <c r="BT40" s="791" t="b">
        <v>0</v>
      </c>
      <c r="BU40" s="790" t="s">
        <v>1341</v>
      </c>
      <c r="BV40" s="790" t="s">
        <v>1341</v>
      </c>
    </row>
    <row r="41" spans="2:74" x14ac:dyDescent="0.3">
      <c r="B41" s="676"/>
      <c r="C41" s="669"/>
      <c r="D41" s="670"/>
      <c r="E41" s="670" t="s">
        <v>1955</v>
      </c>
      <c r="F41" s="671">
        <v>109171</v>
      </c>
      <c r="H41" s="808"/>
      <c r="I41" s="802" t="s">
        <v>8485</v>
      </c>
      <c r="J41" s="672"/>
      <c r="K41" s="672"/>
      <c r="L41" s="672"/>
      <c r="M41" s="670"/>
      <c r="Z41" s="782" t="s">
        <v>7120</v>
      </c>
      <c r="AA41" s="782" t="s">
        <v>1607</v>
      </c>
      <c r="AB41" s="782" t="s">
        <v>524</v>
      </c>
      <c r="AC41" s="783">
        <v>1985</v>
      </c>
      <c r="AD41" s="786" t="s">
        <v>4718</v>
      </c>
      <c r="AE41" s="782" t="s">
        <v>4719</v>
      </c>
      <c r="AF41" s="782" t="s">
        <v>1612</v>
      </c>
      <c r="AG41" s="784">
        <v>31580</v>
      </c>
      <c r="AH41" s="784">
        <v>31580</v>
      </c>
      <c r="AI41" s="782" t="s">
        <v>1608</v>
      </c>
      <c r="AJ41" s="783">
        <v>16618</v>
      </c>
      <c r="AK41" s="782" t="s">
        <v>1341</v>
      </c>
      <c r="AL41" s="785"/>
      <c r="AM41" s="782" t="s">
        <v>1613</v>
      </c>
      <c r="AN41" s="783">
        <v>72299</v>
      </c>
      <c r="AO41" s="782" t="s">
        <v>1608</v>
      </c>
      <c r="AP41" s="783">
        <v>1309</v>
      </c>
      <c r="AQ41" s="782" t="s">
        <v>1341</v>
      </c>
      <c r="AR41" s="782" t="s">
        <v>1341</v>
      </c>
      <c r="AS41" s="783" t="b">
        <v>1</v>
      </c>
      <c r="AT41" s="782" t="s">
        <v>1341</v>
      </c>
      <c r="AU41" s="782" t="s">
        <v>8382</v>
      </c>
      <c r="BA41" s="790" t="s">
        <v>1941</v>
      </c>
      <c r="BB41" s="790" t="s">
        <v>1607</v>
      </c>
      <c r="BC41" s="790" t="s">
        <v>124</v>
      </c>
      <c r="BD41" s="791">
        <v>2008</v>
      </c>
      <c r="BE41" s="790" t="s">
        <v>190</v>
      </c>
      <c r="BF41" s="790" t="s">
        <v>190</v>
      </c>
      <c r="BG41" s="790" t="s">
        <v>1612</v>
      </c>
      <c r="BH41" s="792">
        <v>39912</v>
      </c>
      <c r="BI41" s="792">
        <v>39912</v>
      </c>
      <c r="BJ41" s="790" t="s">
        <v>1608</v>
      </c>
      <c r="BK41" s="791">
        <v>118116</v>
      </c>
      <c r="BL41" s="790" t="s">
        <v>1341</v>
      </c>
      <c r="BM41" s="793"/>
      <c r="BN41" s="790" t="s">
        <v>1613</v>
      </c>
      <c r="BO41" s="791">
        <v>354644</v>
      </c>
      <c r="BP41" s="790" t="s">
        <v>1341</v>
      </c>
      <c r="BQ41" s="793"/>
      <c r="BR41" s="790" t="s">
        <v>1341</v>
      </c>
      <c r="BS41" s="790" t="s">
        <v>1341</v>
      </c>
      <c r="BT41" s="791" t="b">
        <v>0</v>
      </c>
      <c r="BU41" s="790" t="s">
        <v>1341</v>
      </c>
      <c r="BV41" s="790" t="s">
        <v>1341</v>
      </c>
    </row>
    <row r="42" spans="2:74" x14ac:dyDescent="0.3">
      <c r="B42" s="676"/>
      <c r="C42" s="669"/>
      <c r="D42" s="670"/>
      <c r="E42" s="670" t="s">
        <v>1956</v>
      </c>
      <c r="F42" s="671">
        <v>117384</v>
      </c>
      <c r="H42" s="808"/>
      <c r="I42" s="802" t="s">
        <v>8486</v>
      </c>
      <c r="J42" s="672"/>
      <c r="K42" s="672"/>
      <c r="L42" s="672"/>
      <c r="M42" s="670"/>
      <c r="BA42" s="790" t="s">
        <v>1940</v>
      </c>
      <c r="BB42" s="790" t="s">
        <v>1607</v>
      </c>
      <c r="BC42" s="790" t="s">
        <v>124</v>
      </c>
      <c r="BD42" s="791">
        <v>2008</v>
      </c>
      <c r="BE42" s="790" t="s">
        <v>190</v>
      </c>
      <c r="BF42" s="790" t="s">
        <v>190</v>
      </c>
      <c r="BG42" s="790" t="s">
        <v>1612</v>
      </c>
      <c r="BH42" s="792">
        <v>39926</v>
      </c>
      <c r="BI42" s="792">
        <v>39926</v>
      </c>
      <c r="BJ42" s="790" t="s">
        <v>1608</v>
      </c>
      <c r="BK42" s="791">
        <v>129807</v>
      </c>
      <c r="BL42" s="790" t="s">
        <v>1341</v>
      </c>
      <c r="BM42" s="793"/>
      <c r="BN42" s="790" t="s">
        <v>1613</v>
      </c>
      <c r="BO42" s="791">
        <v>389689</v>
      </c>
      <c r="BP42" s="790" t="s">
        <v>1341</v>
      </c>
      <c r="BQ42" s="793"/>
      <c r="BR42" s="790" t="s">
        <v>1341</v>
      </c>
      <c r="BS42" s="790" t="s">
        <v>1341</v>
      </c>
      <c r="BT42" s="791" t="b">
        <v>0</v>
      </c>
      <c r="BU42" s="790" t="s">
        <v>1341</v>
      </c>
      <c r="BV42" s="790" t="s">
        <v>1341</v>
      </c>
    </row>
    <row r="43" spans="2:74" x14ac:dyDescent="0.3">
      <c r="B43" s="676"/>
      <c r="C43" s="669"/>
      <c r="D43" s="670"/>
      <c r="E43" s="670" t="s">
        <v>1957</v>
      </c>
      <c r="F43" s="671">
        <v>120927</v>
      </c>
      <c r="H43" s="808"/>
      <c r="I43" s="802" t="s">
        <v>8487</v>
      </c>
      <c r="J43" s="672"/>
      <c r="K43" s="672"/>
      <c r="L43" s="672"/>
      <c r="M43" s="670"/>
      <c r="BA43" s="790" t="s">
        <v>1939</v>
      </c>
      <c r="BB43" s="790" t="s">
        <v>1607</v>
      </c>
      <c r="BC43" s="790" t="s">
        <v>124</v>
      </c>
      <c r="BD43" s="791">
        <v>2008</v>
      </c>
      <c r="BE43" s="790" t="s">
        <v>190</v>
      </c>
      <c r="BF43" s="790" t="s">
        <v>190</v>
      </c>
      <c r="BG43" s="790" t="s">
        <v>1612</v>
      </c>
      <c r="BH43" s="792">
        <v>39919</v>
      </c>
      <c r="BI43" s="792">
        <v>39919</v>
      </c>
      <c r="BJ43" s="790" t="s">
        <v>1608</v>
      </c>
      <c r="BK43" s="791">
        <v>119391</v>
      </c>
      <c r="BL43" s="790" t="s">
        <v>1341</v>
      </c>
      <c r="BM43" s="793"/>
      <c r="BN43" s="790" t="s">
        <v>1613</v>
      </c>
      <c r="BO43" s="791">
        <v>358513</v>
      </c>
      <c r="BP43" s="790" t="s">
        <v>1341</v>
      </c>
      <c r="BQ43" s="793"/>
      <c r="BR43" s="790" t="s">
        <v>1341</v>
      </c>
      <c r="BS43" s="790" t="s">
        <v>1341</v>
      </c>
      <c r="BT43" s="791" t="b">
        <v>0</v>
      </c>
      <c r="BU43" s="790" t="s">
        <v>1341</v>
      </c>
      <c r="BV43" s="790" t="s">
        <v>1341</v>
      </c>
    </row>
    <row r="44" spans="2:74" x14ac:dyDescent="0.3">
      <c r="B44" s="676"/>
      <c r="C44" s="669"/>
      <c r="D44" s="670"/>
      <c r="E44" s="670" t="s">
        <v>1958</v>
      </c>
      <c r="F44" s="671">
        <v>118917</v>
      </c>
      <c r="H44" s="808"/>
      <c r="I44" s="802" t="s">
        <v>8488</v>
      </c>
      <c r="J44" s="672"/>
      <c r="K44" s="672"/>
      <c r="L44" s="672"/>
      <c r="M44" s="670"/>
      <c r="BA44" s="790" t="s">
        <v>1953</v>
      </c>
      <c r="BB44" s="790" t="s">
        <v>1607</v>
      </c>
      <c r="BC44" s="790" t="s">
        <v>124</v>
      </c>
      <c r="BD44" s="791">
        <v>2008</v>
      </c>
      <c r="BE44" s="790" t="s">
        <v>190</v>
      </c>
      <c r="BF44" s="790" t="s">
        <v>190</v>
      </c>
      <c r="BG44" s="790" t="s">
        <v>1612</v>
      </c>
      <c r="BH44" s="792">
        <v>39919</v>
      </c>
      <c r="BI44" s="792">
        <v>39919</v>
      </c>
      <c r="BJ44" s="790" t="s">
        <v>1608</v>
      </c>
      <c r="BK44" s="791">
        <v>124628</v>
      </c>
      <c r="BL44" s="790" t="s">
        <v>1613</v>
      </c>
      <c r="BM44" s="791">
        <v>312</v>
      </c>
      <c r="BN44" s="790" t="s">
        <v>1613</v>
      </c>
      <c r="BO44" s="791">
        <v>375046</v>
      </c>
      <c r="BP44" s="790" t="s">
        <v>1341</v>
      </c>
      <c r="BQ44" s="793"/>
      <c r="BR44" s="790" t="s">
        <v>1341</v>
      </c>
      <c r="BS44" s="790" t="s">
        <v>1341</v>
      </c>
      <c r="BT44" s="791" t="b">
        <v>0</v>
      </c>
      <c r="BU44" s="790" t="s">
        <v>1341</v>
      </c>
      <c r="BV44" s="790" t="s">
        <v>1341</v>
      </c>
    </row>
    <row r="45" spans="2:74" x14ac:dyDescent="0.3">
      <c r="B45" s="676"/>
      <c r="C45" s="669"/>
      <c r="D45" s="670"/>
      <c r="E45" s="670" t="s">
        <v>1932</v>
      </c>
      <c r="F45" s="671">
        <v>114907</v>
      </c>
      <c r="H45" s="808"/>
      <c r="I45" s="802" t="s">
        <v>8489</v>
      </c>
      <c r="J45" s="672"/>
      <c r="K45" s="672"/>
      <c r="L45" s="672"/>
      <c r="M45" s="670"/>
      <c r="BA45" s="790" t="s">
        <v>1958</v>
      </c>
      <c r="BB45" s="790" t="s">
        <v>1607</v>
      </c>
      <c r="BC45" s="790" t="s">
        <v>124</v>
      </c>
      <c r="BD45" s="791">
        <v>2008</v>
      </c>
      <c r="BE45" s="790" t="s">
        <v>190</v>
      </c>
      <c r="BF45" s="790" t="s">
        <v>190</v>
      </c>
      <c r="BG45" s="790" t="s">
        <v>1612</v>
      </c>
      <c r="BH45" s="792">
        <v>39926</v>
      </c>
      <c r="BI45" s="792">
        <v>39926</v>
      </c>
      <c r="BJ45" s="790" t="s">
        <v>1608</v>
      </c>
      <c r="BK45" s="791">
        <v>118917</v>
      </c>
      <c r="BL45" s="790" t="s">
        <v>1341</v>
      </c>
      <c r="BM45" s="793"/>
      <c r="BN45" s="790" t="s">
        <v>1613</v>
      </c>
      <c r="BO45" s="791">
        <v>357073</v>
      </c>
      <c r="BP45" s="790" t="s">
        <v>1341</v>
      </c>
      <c r="BQ45" s="793"/>
      <c r="BR45" s="790" t="s">
        <v>1341</v>
      </c>
      <c r="BS45" s="790" t="s">
        <v>1341</v>
      </c>
      <c r="BT45" s="791" t="b">
        <v>0</v>
      </c>
      <c r="BU45" s="790" t="s">
        <v>1341</v>
      </c>
      <c r="BV45" s="790" t="s">
        <v>1341</v>
      </c>
    </row>
    <row r="46" spans="2:74" x14ac:dyDescent="0.3">
      <c r="B46" s="676"/>
      <c r="C46" s="669"/>
      <c r="D46" s="670"/>
      <c r="E46" s="670" t="s">
        <v>1933</v>
      </c>
      <c r="F46" s="671">
        <v>124228</v>
      </c>
      <c r="H46" s="808"/>
      <c r="I46" s="802" t="s">
        <v>8490</v>
      </c>
      <c r="J46" s="672"/>
      <c r="K46" s="672"/>
      <c r="L46" s="672"/>
      <c r="M46" s="670"/>
      <c r="BA46" s="790" t="s">
        <v>1944</v>
      </c>
      <c r="BB46" s="790" t="s">
        <v>1607</v>
      </c>
      <c r="BC46" s="790" t="s">
        <v>124</v>
      </c>
      <c r="BD46" s="791">
        <v>2008</v>
      </c>
      <c r="BE46" s="790" t="s">
        <v>190</v>
      </c>
      <c r="BF46" s="790" t="s">
        <v>190</v>
      </c>
      <c r="BG46" s="790" t="s">
        <v>1612</v>
      </c>
      <c r="BH46" s="792">
        <v>39912</v>
      </c>
      <c r="BI46" s="792">
        <v>39912</v>
      </c>
      <c r="BJ46" s="790" t="s">
        <v>1608</v>
      </c>
      <c r="BK46" s="791">
        <v>108337</v>
      </c>
      <c r="BL46" s="790" t="s">
        <v>1341</v>
      </c>
      <c r="BM46" s="793"/>
      <c r="BN46" s="790" t="s">
        <v>1613</v>
      </c>
      <c r="BO46" s="791">
        <v>325459</v>
      </c>
      <c r="BP46" s="790" t="s">
        <v>1341</v>
      </c>
      <c r="BQ46" s="793"/>
      <c r="BR46" s="790" t="s">
        <v>1341</v>
      </c>
      <c r="BS46" s="790" t="s">
        <v>1341</v>
      </c>
      <c r="BT46" s="791" t="b">
        <v>0</v>
      </c>
      <c r="BU46" s="790" t="s">
        <v>1341</v>
      </c>
      <c r="BV46" s="790" t="s">
        <v>1341</v>
      </c>
    </row>
    <row r="47" spans="2:74" x14ac:dyDescent="0.3">
      <c r="B47" s="676"/>
      <c r="C47" s="669"/>
      <c r="D47" s="670"/>
      <c r="E47" s="670" t="s">
        <v>1934</v>
      </c>
      <c r="F47" s="671">
        <v>112556</v>
      </c>
      <c r="H47" s="808"/>
      <c r="I47" s="802" t="s">
        <v>8491</v>
      </c>
      <c r="J47" s="672"/>
      <c r="K47" s="672"/>
      <c r="L47" s="672"/>
      <c r="M47" s="670"/>
      <c r="BA47" s="790" t="s">
        <v>1935</v>
      </c>
      <c r="BB47" s="790" t="s">
        <v>1607</v>
      </c>
      <c r="BC47" s="790" t="s">
        <v>124</v>
      </c>
      <c r="BD47" s="791">
        <v>2008</v>
      </c>
      <c r="BE47" s="790" t="s">
        <v>190</v>
      </c>
      <c r="BF47" s="790" t="s">
        <v>190</v>
      </c>
      <c r="BG47" s="790" t="s">
        <v>1612</v>
      </c>
      <c r="BH47" s="792">
        <v>39926</v>
      </c>
      <c r="BI47" s="792">
        <v>39926</v>
      </c>
      <c r="BJ47" s="790" t="s">
        <v>1608</v>
      </c>
      <c r="BK47" s="791">
        <v>125703</v>
      </c>
      <c r="BL47" s="790" t="s">
        <v>1341</v>
      </c>
      <c r="BM47" s="793"/>
      <c r="BN47" s="790" t="s">
        <v>1613</v>
      </c>
      <c r="BO47" s="791">
        <v>377299</v>
      </c>
      <c r="BP47" s="790" t="s">
        <v>1341</v>
      </c>
      <c r="BQ47" s="793"/>
      <c r="BR47" s="790" t="s">
        <v>1341</v>
      </c>
      <c r="BS47" s="790" t="s">
        <v>1341</v>
      </c>
      <c r="BT47" s="791" t="b">
        <v>0</v>
      </c>
      <c r="BU47" s="790" t="s">
        <v>1341</v>
      </c>
      <c r="BV47" s="790" t="s">
        <v>1341</v>
      </c>
    </row>
    <row r="48" spans="2:74" x14ac:dyDescent="0.3">
      <c r="B48" s="676"/>
      <c r="C48" s="669"/>
      <c r="D48" s="670"/>
      <c r="E48" s="670" t="s">
        <v>1935</v>
      </c>
      <c r="F48" s="671">
        <v>125703</v>
      </c>
      <c r="H48" s="808"/>
      <c r="I48" s="802" t="s">
        <v>8494</v>
      </c>
      <c r="J48" s="672"/>
      <c r="K48" s="672"/>
      <c r="L48" s="672"/>
      <c r="M48" s="670"/>
      <c r="BA48" s="790" t="s">
        <v>1954</v>
      </c>
      <c r="BB48" s="790" t="s">
        <v>1607</v>
      </c>
      <c r="BC48" s="790" t="s">
        <v>124</v>
      </c>
      <c r="BD48" s="791">
        <v>2008</v>
      </c>
      <c r="BE48" s="790" t="s">
        <v>190</v>
      </c>
      <c r="BF48" s="790" t="s">
        <v>190</v>
      </c>
      <c r="BG48" s="790" t="s">
        <v>1612</v>
      </c>
      <c r="BH48" s="792">
        <v>39919</v>
      </c>
      <c r="BI48" s="792">
        <v>39919</v>
      </c>
      <c r="BJ48" s="790" t="s">
        <v>1608</v>
      </c>
      <c r="BK48" s="791">
        <v>113350</v>
      </c>
      <c r="BL48" s="790" t="s">
        <v>1341</v>
      </c>
      <c r="BM48" s="793"/>
      <c r="BN48" s="790" t="s">
        <v>1613</v>
      </c>
      <c r="BO48" s="791">
        <v>340285</v>
      </c>
      <c r="BP48" s="790" t="s">
        <v>1341</v>
      </c>
      <c r="BQ48" s="793"/>
      <c r="BR48" s="790" t="s">
        <v>1341</v>
      </c>
      <c r="BS48" s="790" t="s">
        <v>1341</v>
      </c>
      <c r="BT48" s="791" t="b">
        <v>0</v>
      </c>
      <c r="BU48" s="790" t="s">
        <v>1341</v>
      </c>
      <c r="BV48" s="790" t="s">
        <v>1341</v>
      </c>
    </row>
    <row r="49" spans="1:74" s="270" customFormat="1" x14ac:dyDescent="0.3">
      <c r="A49" s="797"/>
      <c r="B49" s="676"/>
      <c r="C49" s="669"/>
      <c r="D49" s="670"/>
      <c r="E49" s="670" t="s">
        <v>1936</v>
      </c>
      <c r="F49" s="671">
        <v>112230</v>
      </c>
      <c r="G49" s="670"/>
      <c r="H49" s="672"/>
      <c r="I49" s="672"/>
      <c r="J49" s="672"/>
      <c r="K49" s="672"/>
      <c r="L49" s="672"/>
      <c r="M49" s="670"/>
      <c r="O49" s="670"/>
      <c r="P49" s="797"/>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7"/>
      <c r="AY49" s="797"/>
      <c r="AZ49" s="797"/>
      <c r="BA49" s="790" t="s">
        <v>1956</v>
      </c>
      <c r="BB49" s="790" t="s">
        <v>1607</v>
      </c>
      <c r="BC49" s="790" t="s">
        <v>124</v>
      </c>
      <c r="BD49" s="791">
        <v>2008</v>
      </c>
      <c r="BE49" s="790" t="s">
        <v>190</v>
      </c>
      <c r="BF49" s="790" t="s">
        <v>190</v>
      </c>
      <c r="BG49" s="790" t="s">
        <v>1612</v>
      </c>
      <c r="BH49" s="792">
        <v>39919</v>
      </c>
      <c r="BI49" s="792">
        <v>39919</v>
      </c>
      <c r="BJ49" s="790" t="s">
        <v>1608</v>
      </c>
      <c r="BK49" s="791">
        <v>117384</v>
      </c>
      <c r="BL49" s="790" t="s">
        <v>1341</v>
      </c>
      <c r="BM49" s="793"/>
      <c r="BN49" s="790" t="s">
        <v>1613</v>
      </c>
      <c r="BO49" s="791">
        <v>352405</v>
      </c>
      <c r="BP49" s="790" t="s">
        <v>1341</v>
      </c>
      <c r="BQ49" s="793"/>
      <c r="BR49" s="790" t="s">
        <v>1341</v>
      </c>
      <c r="BS49" s="790" t="s">
        <v>1341</v>
      </c>
      <c r="BT49" s="791" t="b">
        <v>0</v>
      </c>
      <c r="BU49" s="790" t="s">
        <v>1341</v>
      </c>
      <c r="BV49" s="790" t="s">
        <v>1341</v>
      </c>
    </row>
    <row r="50" spans="1:74" s="270" customFormat="1" x14ac:dyDescent="0.3">
      <c r="A50" s="797"/>
      <c r="B50" s="676"/>
      <c r="C50" s="669"/>
      <c r="D50" s="670"/>
      <c r="E50" s="670" t="s">
        <v>1937</v>
      </c>
      <c r="F50" s="671">
        <v>111839</v>
      </c>
      <c r="G50" s="670"/>
      <c r="H50" s="672"/>
      <c r="I50" s="672"/>
      <c r="J50" s="672"/>
      <c r="K50" s="672"/>
      <c r="L50" s="672"/>
      <c r="M50" s="670"/>
      <c r="O50" s="670"/>
      <c r="P50" s="797"/>
      <c r="Q50" s="797"/>
      <c r="R50" s="797"/>
      <c r="S50" s="797"/>
      <c r="T50" s="797"/>
      <c r="U50" s="797"/>
      <c r="V50" s="797"/>
      <c r="W50" s="797"/>
      <c r="X50" s="797"/>
      <c r="Y50" s="797"/>
      <c r="Z50" s="797"/>
      <c r="AA50" s="797"/>
      <c r="AB50" s="797"/>
      <c r="AC50" s="797"/>
      <c r="AD50" s="797"/>
      <c r="AE50" s="797"/>
      <c r="AF50" s="797"/>
      <c r="AG50" s="797"/>
      <c r="AH50" s="797"/>
      <c r="AI50" s="797"/>
      <c r="AJ50" s="797"/>
      <c r="AK50" s="797"/>
      <c r="AL50" s="797"/>
      <c r="AM50" s="797"/>
      <c r="AN50" s="797"/>
      <c r="AO50" s="797"/>
      <c r="AP50" s="797"/>
      <c r="AQ50" s="797"/>
      <c r="AR50" s="797"/>
      <c r="AS50" s="797"/>
      <c r="AT50" s="797"/>
      <c r="AU50" s="797"/>
      <c r="AV50" s="797"/>
      <c r="AW50" s="797"/>
      <c r="AX50" s="797"/>
      <c r="AY50" s="797"/>
      <c r="AZ50" s="797"/>
      <c r="BA50" s="790" t="s">
        <v>1936</v>
      </c>
      <c r="BB50" s="790" t="s">
        <v>1607</v>
      </c>
      <c r="BC50" s="790" t="s">
        <v>124</v>
      </c>
      <c r="BD50" s="791">
        <v>2008</v>
      </c>
      <c r="BE50" s="790" t="s">
        <v>190</v>
      </c>
      <c r="BF50" s="790" t="s">
        <v>190</v>
      </c>
      <c r="BG50" s="790" t="s">
        <v>1612</v>
      </c>
      <c r="BH50" s="792">
        <v>39926</v>
      </c>
      <c r="BI50" s="792">
        <v>39926</v>
      </c>
      <c r="BJ50" s="790" t="s">
        <v>1608</v>
      </c>
      <c r="BK50" s="791">
        <v>112230</v>
      </c>
      <c r="BL50" s="790" t="s">
        <v>1341</v>
      </c>
      <c r="BM50" s="793"/>
      <c r="BN50" s="790" t="s">
        <v>1613</v>
      </c>
      <c r="BO50" s="791">
        <v>337961</v>
      </c>
      <c r="BP50" s="790" t="s">
        <v>1341</v>
      </c>
      <c r="BQ50" s="793"/>
      <c r="BR50" s="790" t="s">
        <v>1341</v>
      </c>
      <c r="BS50" s="790" t="s">
        <v>1341</v>
      </c>
      <c r="BT50" s="791" t="b">
        <v>0</v>
      </c>
      <c r="BU50" s="790" t="s">
        <v>1341</v>
      </c>
      <c r="BV50" s="790" t="s">
        <v>1341</v>
      </c>
    </row>
    <row r="51" spans="1:74" s="270" customFormat="1" x14ac:dyDescent="0.3">
      <c r="A51" s="797"/>
      <c r="B51" s="676"/>
      <c r="C51" s="669" t="s">
        <v>8496</v>
      </c>
      <c r="D51" s="670">
        <v>2008</v>
      </c>
      <c r="E51" s="670" t="s">
        <v>1280</v>
      </c>
      <c r="F51" s="671">
        <v>26038</v>
      </c>
      <c r="G51" s="670"/>
      <c r="H51" s="270" t="str">
        <f>CONCATENATE(E51&amp;";")</f>
        <v>062304;</v>
      </c>
      <c r="I51" s="270" t="str">
        <f>CONCATENATE(E52&amp;", "&amp;E53&amp;", "&amp;E54&amp;", "&amp;E55&amp;", "&amp;E56&amp;";")</f>
        <v>068677, 068678, 068679, 062308, 062309;</v>
      </c>
      <c r="J51" s="677" t="s">
        <v>2721</v>
      </c>
      <c r="K51" s="677" t="s">
        <v>2721</v>
      </c>
      <c r="L51" s="672"/>
      <c r="M51" s="270" t="str">
        <f>C51&amp;" --"&amp;IF(H51="none;","","  BY2008: "&amp;H51)&amp;IF(I51="none;","","  BY2009: "&amp;I51)&amp;IF(J51="none;","","  BY2007: "&amp;J51)&amp;IF(K51="none;","","  BY2009: "&amp;K51)</f>
        <v>NIMBUS FISH HATCHERY --  BY2008: 062304;  BY2009: 068677, 068678, 068679, 062308, 062309;</v>
      </c>
      <c r="O51" s="670"/>
      <c r="P51" s="797"/>
      <c r="Q51" s="797"/>
      <c r="R51" s="797"/>
      <c r="S51" s="797"/>
      <c r="T51" s="797"/>
      <c r="U51" s="797"/>
      <c r="V51" s="797"/>
      <c r="W51" s="797"/>
      <c r="X51" s="797"/>
      <c r="Y51" s="797"/>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0" t="s">
        <v>1934</v>
      </c>
      <c r="BB51" s="790" t="s">
        <v>1607</v>
      </c>
      <c r="BC51" s="790" t="s">
        <v>124</v>
      </c>
      <c r="BD51" s="791">
        <v>2008</v>
      </c>
      <c r="BE51" s="790" t="s">
        <v>190</v>
      </c>
      <c r="BF51" s="790" t="s">
        <v>190</v>
      </c>
      <c r="BG51" s="790" t="s">
        <v>1612</v>
      </c>
      <c r="BH51" s="792">
        <v>39926</v>
      </c>
      <c r="BI51" s="792">
        <v>39926</v>
      </c>
      <c r="BJ51" s="790" t="s">
        <v>1608</v>
      </c>
      <c r="BK51" s="791">
        <v>112556</v>
      </c>
      <c r="BL51" s="790" t="s">
        <v>1341</v>
      </c>
      <c r="BM51" s="793"/>
      <c r="BN51" s="790" t="s">
        <v>1613</v>
      </c>
      <c r="BO51" s="791">
        <v>338978</v>
      </c>
      <c r="BP51" s="790" t="s">
        <v>1341</v>
      </c>
      <c r="BQ51" s="793"/>
      <c r="BR51" s="790" t="s">
        <v>1341</v>
      </c>
      <c r="BS51" s="790" t="s">
        <v>1341</v>
      </c>
      <c r="BT51" s="791" t="b">
        <v>0</v>
      </c>
      <c r="BU51" s="790" t="s">
        <v>1341</v>
      </c>
      <c r="BV51" s="790" t="s">
        <v>1341</v>
      </c>
    </row>
    <row r="52" spans="1:74" s="270" customFormat="1" x14ac:dyDescent="0.3">
      <c r="A52" s="797"/>
      <c r="B52" s="676"/>
      <c r="C52" s="669"/>
      <c r="D52" s="670">
        <v>2009</v>
      </c>
      <c r="E52" s="802" t="s">
        <v>8475</v>
      </c>
      <c r="F52" s="671">
        <v>24701</v>
      </c>
      <c r="G52" s="670"/>
      <c r="H52" s="672"/>
      <c r="I52" s="672"/>
      <c r="J52" s="672"/>
      <c r="K52" s="672"/>
      <c r="L52" s="672"/>
      <c r="M52" s="670"/>
      <c r="O52" s="670"/>
      <c r="P52" s="797"/>
      <c r="Q52" s="797"/>
      <c r="R52" s="797"/>
      <c r="S52" s="797"/>
      <c r="T52" s="797"/>
      <c r="U52" s="797"/>
      <c r="V52" s="797"/>
      <c r="W52" s="797"/>
      <c r="X52" s="797"/>
      <c r="Y52" s="797"/>
      <c r="Z52" s="797"/>
      <c r="AA52" s="797"/>
      <c r="AB52" s="797"/>
      <c r="AC52" s="797"/>
      <c r="AD52" s="797"/>
      <c r="AE52" s="797"/>
      <c r="AF52" s="797"/>
      <c r="AG52" s="797"/>
      <c r="AH52" s="797"/>
      <c r="AI52" s="797"/>
      <c r="AJ52" s="797"/>
      <c r="AK52" s="797"/>
      <c r="AL52" s="797"/>
      <c r="AM52" s="797"/>
      <c r="AN52" s="797"/>
      <c r="AO52" s="797"/>
      <c r="AP52" s="797"/>
      <c r="AQ52" s="797"/>
      <c r="AR52" s="797"/>
      <c r="AS52" s="797"/>
      <c r="AT52" s="797"/>
      <c r="AU52" s="797"/>
      <c r="AV52" s="797"/>
      <c r="AW52" s="797"/>
      <c r="AX52" s="797"/>
      <c r="AY52" s="797"/>
      <c r="AZ52" s="797"/>
      <c r="BA52" s="790" t="s">
        <v>1933</v>
      </c>
      <c r="BB52" s="790" t="s">
        <v>1607</v>
      </c>
      <c r="BC52" s="790" t="s">
        <v>124</v>
      </c>
      <c r="BD52" s="791">
        <v>2008</v>
      </c>
      <c r="BE52" s="790" t="s">
        <v>190</v>
      </c>
      <c r="BF52" s="790" t="s">
        <v>190</v>
      </c>
      <c r="BG52" s="790" t="s">
        <v>1612</v>
      </c>
      <c r="BH52" s="792">
        <v>39926</v>
      </c>
      <c r="BI52" s="792">
        <v>39926</v>
      </c>
      <c r="BJ52" s="790" t="s">
        <v>1608</v>
      </c>
      <c r="BK52" s="791">
        <v>124228</v>
      </c>
      <c r="BL52" s="790" t="s">
        <v>1341</v>
      </c>
      <c r="BM52" s="793"/>
      <c r="BN52" s="790" t="s">
        <v>1613</v>
      </c>
      <c r="BO52" s="791">
        <v>372882</v>
      </c>
      <c r="BP52" s="790" t="s">
        <v>1341</v>
      </c>
      <c r="BQ52" s="793"/>
      <c r="BR52" s="790" t="s">
        <v>1341</v>
      </c>
      <c r="BS52" s="790" t="s">
        <v>1341</v>
      </c>
      <c r="BT52" s="791" t="b">
        <v>0</v>
      </c>
      <c r="BU52" s="790" t="s">
        <v>1341</v>
      </c>
      <c r="BV52" s="790" t="s">
        <v>1341</v>
      </c>
    </row>
    <row r="53" spans="1:74" s="270" customFormat="1" x14ac:dyDescent="0.3">
      <c r="A53" s="797"/>
      <c r="B53" s="676"/>
      <c r="C53" s="669"/>
      <c r="D53" s="670"/>
      <c r="E53" s="802" t="s">
        <v>8477</v>
      </c>
      <c r="F53" s="671">
        <v>25700</v>
      </c>
      <c r="G53" s="670"/>
      <c r="H53" s="672"/>
      <c r="I53" s="672"/>
      <c r="J53" s="672"/>
      <c r="K53" s="672"/>
      <c r="L53" s="672"/>
      <c r="M53" s="670"/>
      <c r="O53" s="670"/>
      <c r="P53" s="797"/>
      <c r="Q53" s="797"/>
      <c r="R53" s="797"/>
      <c r="S53" s="797"/>
      <c r="T53" s="797"/>
      <c r="U53" s="797"/>
      <c r="V53" s="797"/>
      <c r="W53" s="797"/>
      <c r="X53" s="797"/>
      <c r="Y53" s="797"/>
      <c r="Z53" s="797"/>
      <c r="AA53" s="797"/>
      <c r="AB53" s="797"/>
      <c r="AC53" s="797"/>
      <c r="AD53" s="797"/>
      <c r="AE53" s="797"/>
      <c r="AF53" s="797"/>
      <c r="AG53" s="797"/>
      <c r="AH53" s="797"/>
      <c r="AI53" s="797"/>
      <c r="AJ53" s="797"/>
      <c r="AK53" s="797"/>
      <c r="AL53" s="797"/>
      <c r="AM53" s="797"/>
      <c r="AN53" s="797"/>
      <c r="AO53" s="797"/>
      <c r="AP53" s="797"/>
      <c r="AQ53" s="797"/>
      <c r="AR53" s="797"/>
      <c r="AS53" s="797"/>
      <c r="AT53" s="797"/>
      <c r="AU53" s="797"/>
      <c r="AV53" s="797"/>
      <c r="AW53" s="797"/>
      <c r="AX53" s="797"/>
      <c r="AY53" s="797"/>
      <c r="AZ53" s="797"/>
      <c r="BA53" s="790" t="s">
        <v>1932</v>
      </c>
      <c r="BB53" s="790" t="s">
        <v>1607</v>
      </c>
      <c r="BC53" s="790" t="s">
        <v>124</v>
      </c>
      <c r="BD53" s="791">
        <v>2008</v>
      </c>
      <c r="BE53" s="790" t="s">
        <v>190</v>
      </c>
      <c r="BF53" s="790" t="s">
        <v>190</v>
      </c>
      <c r="BG53" s="790" t="s">
        <v>1612</v>
      </c>
      <c r="BH53" s="792">
        <v>39926</v>
      </c>
      <c r="BI53" s="792">
        <v>39926</v>
      </c>
      <c r="BJ53" s="790" t="s">
        <v>1608</v>
      </c>
      <c r="BK53" s="791">
        <v>114907</v>
      </c>
      <c r="BL53" s="790" t="s">
        <v>1341</v>
      </c>
      <c r="BM53" s="793"/>
      <c r="BN53" s="790" t="s">
        <v>1613</v>
      </c>
      <c r="BO53" s="791">
        <v>344836</v>
      </c>
      <c r="BP53" s="790" t="s">
        <v>1341</v>
      </c>
      <c r="BQ53" s="793"/>
      <c r="BR53" s="790" t="s">
        <v>1341</v>
      </c>
      <c r="BS53" s="790" t="s">
        <v>1341</v>
      </c>
      <c r="BT53" s="791" t="b">
        <v>0</v>
      </c>
      <c r="BU53" s="790" t="s">
        <v>1341</v>
      </c>
      <c r="BV53" s="790" t="s">
        <v>1341</v>
      </c>
    </row>
    <row r="54" spans="1:74" s="270" customFormat="1" x14ac:dyDescent="0.3">
      <c r="A54" s="797"/>
      <c r="B54" s="676"/>
      <c r="C54" s="669"/>
      <c r="D54" s="670"/>
      <c r="E54" s="802" t="s">
        <v>8492</v>
      </c>
      <c r="F54" s="671">
        <v>26200</v>
      </c>
      <c r="G54" s="670"/>
      <c r="H54" s="672"/>
      <c r="I54" s="672"/>
      <c r="J54" s="672"/>
      <c r="K54" s="672"/>
      <c r="L54" s="672"/>
      <c r="M54" s="670"/>
      <c r="O54" s="670"/>
      <c r="P54" s="797"/>
      <c r="Q54" s="797"/>
      <c r="R54" s="797"/>
      <c r="S54" s="797"/>
      <c r="T54" s="797"/>
      <c r="U54" s="797"/>
      <c r="V54" s="797"/>
      <c r="W54" s="797"/>
      <c r="X54" s="797"/>
      <c r="Y54" s="797"/>
      <c r="Z54" s="797"/>
      <c r="AA54" s="797"/>
      <c r="AB54" s="797"/>
      <c r="AC54" s="797"/>
      <c r="AD54" s="797"/>
      <c r="AE54" s="797"/>
      <c r="AF54" s="797"/>
      <c r="AG54" s="797"/>
      <c r="AH54" s="797"/>
      <c r="AI54" s="797"/>
      <c r="AJ54" s="797"/>
      <c r="AK54" s="797"/>
      <c r="AL54" s="797"/>
      <c r="AM54" s="797"/>
      <c r="AN54" s="797"/>
      <c r="AO54" s="797"/>
      <c r="AP54" s="797"/>
      <c r="AQ54" s="797"/>
      <c r="AR54" s="797"/>
      <c r="AS54" s="797"/>
      <c r="AT54" s="797"/>
      <c r="AU54" s="797"/>
      <c r="AV54" s="797"/>
      <c r="AW54" s="797"/>
      <c r="AX54" s="797"/>
      <c r="AY54" s="797"/>
      <c r="AZ54" s="797"/>
      <c r="BA54" s="790" t="s">
        <v>1957</v>
      </c>
      <c r="BB54" s="790" t="s">
        <v>1607</v>
      </c>
      <c r="BC54" s="790" t="s">
        <v>124</v>
      </c>
      <c r="BD54" s="791">
        <v>2008</v>
      </c>
      <c r="BE54" s="790" t="s">
        <v>190</v>
      </c>
      <c r="BF54" s="790" t="s">
        <v>190</v>
      </c>
      <c r="BG54" s="790" t="s">
        <v>1612</v>
      </c>
      <c r="BH54" s="792">
        <v>39926</v>
      </c>
      <c r="BI54" s="792">
        <v>39926</v>
      </c>
      <c r="BJ54" s="790" t="s">
        <v>1608</v>
      </c>
      <c r="BK54" s="791">
        <v>120927</v>
      </c>
      <c r="BL54" s="790" t="s">
        <v>1341</v>
      </c>
      <c r="BM54" s="793"/>
      <c r="BN54" s="790" t="s">
        <v>1608</v>
      </c>
      <c r="BO54" s="791">
        <v>315</v>
      </c>
      <c r="BP54" s="790" t="s">
        <v>1613</v>
      </c>
      <c r="BQ54" s="791">
        <v>363879</v>
      </c>
      <c r="BR54" s="790" t="s">
        <v>1341</v>
      </c>
      <c r="BS54" s="790" t="s">
        <v>1341</v>
      </c>
      <c r="BT54" s="791" t="b">
        <v>0</v>
      </c>
      <c r="BU54" s="790" t="s">
        <v>1341</v>
      </c>
      <c r="BV54" s="790" t="s">
        <v>1341</v>
      </c>
    </row>
    <row r="55" spans="1:74" s="270" customFormat="1" x14ac:dyDescent="0.3">
      <c r="A55" s="797"/>
      <c r="B55" s="676"/>
      <c r="C55" s="669"/>
      <c r="D55" s="670"/>
      <c r="E55" s="670" t="s">
        <v>1284</v>
      </c>
      <c r="F55" s="671">
        <v>25733</v>
      </c>
      <c r="G55" s="670"/>
      <c r="H55" s="672"/>
      <c r="I55" s="672"/>
      <c r="J55" s="672"/>
      <c r="K55" s="672"/>
      <c r="L55" s="672"/>
      <c r="M55" s="670"/>
      <c r="O55" s="670"/>
      <c r="P55" s="797"/>
      <c r="Q55" s="797"/>
      <c r="R55" s="797"/>
      <c r="S55" s="797"/>
      <c r="T55" s="797"/>
      <c r="U55" s="797"/>
      <c r="V55" s="797"/>
      <c r="W55" s="797"/>
      <c r="X55" s="797"/>
      <c r="Y55" s="797"/>
      <c r="Z55" s="789" t="s">
        <v>1590</v>
      </c>
      <c r="AA55" s="789" t="s">
        <v>1538</v>
      </c>
      <c r="AB55" s="789" t="s">
        <v>1329</v>
      </c>
      <c r="AC55" s="789" t="s">
        <v>1591</v>
      </c>
      <c r="AD55" s="789" t="s">
        <v>1592</v>
      </c>
      <c r="AE55" s="789" t="s">
        <v>1593</v>
      </c>
      <c r="AF55" s="789" t="s">
        <v>1594</v>
      </c>
      <c r="AG55" s="789" t="s">
        <v>1595</v>
      </c>
      <c r="AH55" s="789" t="s">
        <v>1596</v>
      </c>
      <c r="AI55" s="789" t="s">
        <v>1597</v>
      </c>
      <c r="AJ55" s="789" t="s">
        <v>1598</v>
      </c>
      <c r="AK55" s="789" t="s">
        <v>1599</v>
      </c>
      <c r="AL55" s="789" t="s">
        <v>1600</v>
      </c>
      <c r="AM55" s="789" t="s">
        <v>1601</v>
      </c>
      <c r="AN55" s="789" t="s">
        <v>1602</v>
      </c>
      <c r="AO55" s="789" t="s">
        <v>1603</v>
      </c>
      <c r="AP55" s="789" t="s">
        <v>1604</v>
      </c>
      <c r="AQ55" s="789" t="s">
        <v>1605</v>
      </c>
      <c r="AR55" s="789" t="s">
        <v>1606</v>
      </c>
      <c r="AS55" s="789" t="s">
        <v>8381</v>
      </c>
      <c r="AT55" s="789" t="s">
        <v>2024</v>
      </c>
      <c r="AU55" s="789" t="s">
        <v>2025</v>
      </c>
      <c r="AV55" s="797"/>
      <c r="AW55" s="797"/>
      <c r="AX55" s="797"/>
      <c r="AY55" s="797"/>
      <c r="AZ55" s="797"/>
      <c r="BA55" s="790" t="s">
        <v>1955</v>
      </c>
      <c r="BB55" s="790" t="s">
        <v>1607</v>
      </c>
      <c r="BC55" s="790" t="s">
        <v>124</v>
      </c>
      <c r="BD55" s="791">
        <v>2008</v>
      </c>
      <c r="BE55" s="790" t="s">
        <v>190</v>
      </c>
      <c r="BF55" s="790" t="s">
        <v>190</v>
      </c>
      <c r="BG55" s="790" t="s">
        <v>1612</v>
      </c>
      <c r="BH55" s="792">
        <v>39926</v>
      </c>
      <c r="BI55" s="792">
        <v>39926</v>
      </c>
      <c r="BJ55" s="790" t="s">
        <v>1608</v>
      </c>
      <c r="BK55" s="791">
        <v>109171</v>
      </c>
      <c r="BL55" s="790" t="s">
        <v>1341</v>
      </c>
      <c r="BM55" s="793"/>
      <c r="BN55" s="790" t="s">
        <v>1613</v>
      </c>
      <c r="BO55" s="791">
        <v>327691</v>
      </c>
      <c r="BP55" s="790" t="s">
        <v>1341</v>
      </c>
      <c r="BQ55" s="793"/>
      <c r="BR55" s="790" t="s">
        <v>1341</v>
      </c>
      <c r="BS55" s="790" t="s">
        <v>1341</v>
      </c>
      <c r="BT55" s="791" t="b">
        <v>0</v>
      </c>
      <c r="BU55" s="790" t="s">
        <v>1341</v>
      </c>
      <c r="BV55" s="790" t="s">
        <v>1341</v>
      </c>
    </row>
    <row r="56" spans="1:74" s="270" customFormat="1" x14ac:dyDescent="0.3">
      <c r="A56" s="797"/>
      <c r="B56" s="673"/>
      <c r="C56" s="669"/>
      <c r="D56" s="670"/>
      <c r="E56" s="670" t="s">
        <v>1285</v>
      </c>
      <c r="F56" s="671">
        <v>25919</v>
      </c>
      <c r="G56" s="670"/>
      <c r="H56" s="672"/>
      <c r="I56" s="672"/>
      <c r="J56" s="672"/>
      <c r="K56" s="672"/>
      <c r="L56" s="672"/>
      <c r="M56" s="670"/>
      <c r="O56" s="670"/>
      <c r="P56" s="797"/>
      <c r="Q56" s="797"/>
      <c r="R56" s="797"/>
      <c r="S56" s="797"/>
      <c r="T56" s="797"/>
      <c r="U56" s="797"/>
      <c r="V56" s="797"/>
      <c r="W56" s="794"/>
      <c r="X56" s="800" t="str">
        <f>"Broods '02-'04: "&amp;Z56&amp;", "&amp;Z57&amp;", "&amp;Z58&amp;", "&amp;Z59&amp;", "&amp;Z60&amp;", "&amp;Z61&amp;", "&amp;Z62&amp;", "&amp;Z63&amp;", "&amp;Z64&amp;", "&amp;Z65&amp;", "&amp;Z66&amp;", "&amp;Z67</f>
        <v>Broods '02-'04: 185535, 185533, 185162, 185161, 185028, 185026, 185042, 185044, 184921, 184920, 184923, 184924</v>
      </c>
      <c r="Y56" s="797" t="s">
        <v>1079</v>
      </c>
      <c r="Z56" s="790" t="s">
        <v>6895</v>
      </c>
      <c r="AA56" s="790" t="s">
        <v>1607</v>
      </c>
      <c r="AB56" s="790" t="s">
        <v>1376</v>
      </c>
      <c r="AC56" s="791">
        <v>2002</v>
      </c>
      <c r="AD56" s="790" t="s">
        <v>1717</v>
      </c>
      <c r="AE56" s="790" t="s">
        <v>1718</v>
      </c>
      <c r="AF56" s="790" t="s">
        <v>1612</v>
      </c>
      <c r="AG56" s="792">
        <v>37757</v>
      </c>
      <c r="AH56" s="792">
        <v>37767</v>
      </c>
      <c r="AI56" s="790" t="s">
        <v>1608</v>
      </c>
      <c r="AJ56" s="791">
        <v>49975</v>
      </c>
      <c r="AK56" s="790" t="s">
        <v>1341</v>
      </c>
      <c r="AL56" s="793"/>
      <c r="AM56" s="790" t="s">
        <v>1613</v>
      </c>
      <c r="AN56" s="791">
        <v>317570</v>
      </c>
      <c r="AO56" s="790" t="s">
        <v>1341</v>
      </c>
      <c r="AP56" s="793"/>
      <c r="AQ56" s="790" t="s">
        <v>250</v>
      </c>
      <c r="AR56" s="790" t="s">
        <v>6817</v>
      </c>
      <c r="AS56" s="791" t="b">
        <v>1</v>
      </c>
      <c r="AT56" s="790" t="s">
        <v>1341</v>
      </c>
      <c r="AU56" s="790" t="s">
        <v>8400</v>
      </c>
      <c r="AV56" s="797"/>
      <c r="AW56" s="797"/>
      <c r="AX56" s="797"/>
      <c r="AY56" s="797"/>
      <c r="AZ56" s="797"/>
      <c r="BA56" s="790" t="s">
        <v>1937</v>
      </c>
      <c r="BB56" s="790" t="s">
        <v>1607</v>
      </c>
      <c r="BC56" s="790" t="s">
        <v>124</v>
      </c>
      <c r="BD56" s="791">
        <v>2008</v>
      </c>
      <c r="BE56" s="790" t="s">
        <v>190</v>
      </c>
      <c r="BF56" s="790" t="s">
        <v>190</v>
      </c>
      <c r="BG56" s="790" t="s">
        <v>1612</v>
      </c>
      <c r="BH56" s="792">
        <v>39926</v>
      </c>
      <c r="BI56" s="792">
        <v>39926</v>
      </c>
      <c r="BJ56" s="790" t="s">
        <v>1608</v>
      </c>
      <c r="BK56" s="791">
        <v>111839</v>
      </c>
      <c r="BL56" s="790" t="s">
        <v>1341</v>
      </c>
      <c r="BM56" s="793"/>
      <c r="BN56" s="790" t="s">
        <v>1613</v>
      </c>
      <c r="BO56" s="791">
        <v>336830</v>
      </c>
      <c r="BP56" s="790" t="s">
        <v>1341</v>
      </c>
      <c r="BQ56" s="793"/>
      <c r="BR56" s="790" t="s">
        <v>1341</v>
      </c>
      <c r="BS56" s="790" t="s">
        <v>1341</v>
      </c>
      <c r="BT56" s="791" t="b">
        <v>0</v>
      </c>
      <c r="BU56" s="790" t="s">
        <v>1341</v>
      </c>
      <c r="BV56" s="790" t="s">
        <v>1341</v>
      </c>
    </row>
    <row r="57" spans="1:74" s="270" customFormat="1" x14ac:dyDescent="0.3">
      <c r="A57" s="797"/>
      <c r="B57" s="674" t="s">
        <v>2701</v>
      </c>
      <c r="C57" s="674"/>
      <c r="D57" s="674"/>
      <c r="E57" s="674"/>
      <c r="F57" s="675">
        <v>9116524</v>
      </c>
      <c r="G57" s="674"/>
      <c r="H57" s="674"/>
      <c r="I57" s="674"/>
      <c r="J57" s="674"/>
      <c r="K57" s="674"/>
      <c r="L57" s="674"/>
      <c r="M57" s="674"/>
      <c r="N57" s="801"/>
      <c r="O57" s="670"/>
      <c r="P57" s="797"/>
      <c r="Q57" s="797"/>
      <c r="R57" s="797"/>
      <c r="S57" s="797"/>
      <c r="T57" s="797"/>
      <c r="U57" s="797"/>
      <c r="V57" s="797"/>
      <c r="W57" s="797"/>
      <c r="X57" s="797"/>
      <c r="Y57" s="797" t="s">
        <v>1079</v>
      </c>
      <c r="Z57" s="790" t="s">
        <v>6893</v>
      </c>
      <c r="AA57" s="790" t="s">
        <v>1607</v>
      </c>
      <c r="AB57" s="790" t="s">
        <v>1376</v>
      </c>
      <c r="AC57" s="791">
        <v>2002</v>
      </c>
      <c r="AD57" s="790" t="s">
        <v>1717</v>
      </c>
      <c r="AE57" s="790" t="s">
        <v>1718</v>
      </c>
      <c r="AF57" s="790" t="s">
        <v>1612</v>
      </c>
      <c r="AG57" s="792">
        <v>37755</v>
      </c>
      <c r="AH57" s="792">
        <v>37767</v>
      </c>
      <c r="AI57" s="790" t="s">
        <v>1608</v>
      </c>
      <c r="AJ57" s="791">
        <v>50061</v>
      </c>
      <c r="AK57" s="790" t="s">
        <v>1341</v>
      </c>
      <c r="AL57" s="793"/>
      <c r="AM57" s="790" t="s">
        <v>1613</v>
      </c>
      <c r="AN57" s="791">
        <v>349806</v>
      </c>
      <c r="AO57" s="790" t="s">
        <v>1341</v>
      </c>
      <c r="AP57" s="793"/>
      <c r="AQ57" s="790" t="s">
        <v>250</v>
      </c>
      <c r="AR57" s="790" t="s">
        <v>6817</v>
      </c>
      <c r="AS57" s="791" t="b">
        <v>1</v>
      </c>
      <c r="AT57" s="790" t="s">
        <v>1341</v>
      </c>
      <c r="AU57" s="790" t="s">
        <v>8400</v>
      </c>
      <c r="AV57" s="797"/>
      <c r="AW57" s="797"/>
      <c r="AX57" s="797"/>
      <c r="AY57" s="797"/>
      <c r="AZ57" s="797"/>
      <c r="BA57" s="790" t="s">
        <v>8465</v>
      </c>
      <c r="BB57" s="790" t="s">
        <v>1607</v>
      </c>
      <c r="BC57" s="790" t="s">
        <v>124</v>
      </c>
      <c r="BD57" s="791">
        <v>2009</v>
      </c>
      <c r="BE57" s="790" t="s">
        <v>190</v>
      </c>
      <c r="BF57" s="790" t="s">
        <v>190</v>
      </c>
      <c r="BG57" s="790" t="s">
        <v>1612</v>
      </c>
      <c r="BH57" s="792">
        <v>40284</v>
      </c>
      <c r="BI57" s="792">
        <v>40284</v>
      </c>
      <c r="BJ57" s="790" t="s">
        <v>1608</v>
      </c>
      <c r="BK57" s="791">
        <v>103920</v>
      </c>
      <c r="BL57" s="790" t="s">
        <v>1341</v>
      </c>
      <c r="BM57" s="793"/>
      <c r="BN57" s="790" t="s">
        <v>1608</v>
      </c>
      <c r="BO57" s="791">
        <v>0</v>
      </c>
      <c r="BP57" s="790" t="s">
        <v>1613</v>
      </c>
      <c r="BQ57" s="791">
        <v>311941</v>
      </c>
      <c r="BR57" s="790" t="s">
        <v>1341</v>
      </c>
      <c r="BS57" s="790" t="s">
        <v>1341</v>
      </c>
      <c r="BT57" s="791" t="b">
        <v>0</v>
      </c>
      <c r="BU57" s="790" t="s">
        <v>1341</v>
      </c>
      <c r="BV57" s="790" t="s">
        <v>1341</v>
      </c>
    </row>
    <row r="58" spans="1:74" s="270" customFormat="1" x14ac:dyDescent="0.3">
      <c r="A58" s="797"/>
      <c r="B58" s="797"/>
      <c r="C58" s="797"/>
      <c r="D58" s="797"/>
      <c r="E58" s="797"/>
      <c r="F58" s="797"/>
      <c r="G58" s="797"/>
      <c r="H58" s="389"/>
      <c r="I58" s="389"/>
      <c r="J58" s="389"/>
      <c r="K58" s="389"/>
      <c r="L58" s="389"/>
      <c r="M58" s="797"/>
      <c r="O58" s="670"/>
      <c r="P58" s="797"/>
      <c r="Q58" s="797"/>
      <c r="R58" s="797"/>
      <c r="S58" s="797"/>
      <c r="T58" s="797"/>
      <c r="U58" s="797"/>
      <c r="V58" s="797"/>
      <c r="W58" s="797"/>
      <c r="X58" s="797"/>
      <c r="Y58" s="797" t="s">
        <v>1079</v>
      </c>
      <c r="Z58" s="790" t="s">
        <v>6827</v>
      </c>
      <c r="AA58" s="790" t="s">
        <v>1607</v>
      </c>
      <c r="AB58" s="790" t="s">
        <v>1376</v>
      </c>
      <c r="AC58" s="791">
        <v>2003</v>
      </c>
      <c r="AD58" s="790" t="s">
        <v>1717</v>
      </c>
      <c r="AE58" s="790" t="s">
        <v>1718</v>
      </c>
      <c r="AF58" s="790" t="s">
        <v>1612</v>
      </c>
      <c r="AG58" s="792">
        <v>38116</v>
      </c>
      <c r="AH58" s="792">
        <v>38124</v>
      </c>
      <c r="AI58" s="790" t="s">
        <v>1608</v>
      </c>
      <c r="AJ58" s="791">
        <v>24132</v>
      </c>
      <c r="AK58" s="790" t="s">
        <v>1341</v>
      </c>
      <c r="AL58" s="793"/>
      <c r="AM58" s="790" t="s">
        <v>1613</v>
      </c>
      <c r="AN58" s="791">
        <v>153039</v>
      </c>
      <c r="AO58" s="790" t="s">
        <v>1608</v>
      </c>
      <c r="AP58" s="791">
        <v>927</v>
      </c>
      <c r="AQ58" s="790" t="s">
        <v>250</v>
      </c>
      <c r="AR58" s="790" t="s">
        <v>6826</v>
      </c>
      <c r="AS58" s="791" t="b">
        <v>1</v>
      </c>
      <c r="AT58" s="790" t="s">
        <v>1341</v>
      </c>
      <c r="AU58" s="790" t="s">
        <v>8400</v>
      </c>
      <c r="AV58" s="797"/>
      <c r="AW58" s="797"/>
      <c r="AX58" s="797"/>
      <c r="AY58" s="797"/>
      <c r="AZ58" s="797"/>
      <c r="BA58" s="790" t="s">
        <v>8466</v>
      </c>
      <c r="BB58" s="790" t="s">
        <v>1607</v>
      </c>
      <c r="BC58" s="790" t="s">
        <v>124</v>
      </c>
      <c r="BD58" s="791">
        <v>2009</v>
      </c>
      <c r="BE58" s="790" t="s">
        <v>190</v>
      </c>
      <c r="BF58" s="790" t="s">
        <v>190</v>
      </c>
      <c r="BG58" s="790" t="s">
        <v>1612</v>
      </c>
      <c r="BH58" s="792">
        <v>40284</v>
      </c>
      <c r="BI58" s="792">
        <v>40284</v>
      </c>
      <c r="BJ58" s="790" t="s">
        <v>1608</v>
      </c>
      <c r="BK58" s="791">
        <v>101711</v>
      </c>
      <c r="BL58" s="790" t="s">
        <v>1341</v>
      </c>
      <c r="BM58" s="793"/>
      <c r="BN58" s="790" t="s">
        <v>1613</v>
      </c>
      <c r="BO58" s="791">
        <v>305381</v>
      </c>
      <c r="BP58" s="790" t="s">
        <v>1341</v>
      </c>
      <c r="BQ58" s="793"/>
      <c r="BR58" s="790" t="s">
        <v>1341</v>
      </c>
      <c r="BS58" s="790" t="s">
        <v>1341</v>
      </c>
      <c r="BT58" s="791" t="b">
        <v>0</v>
      </c>
      <c r="BU58" s="790" t="s">
        <v>1341</v>
      </c>
      <c r="BV58" s="790" t="s">
        <v>1341</v>
      </c>
    </row>
    <row r="59" spans="1:74" s="270" customFormat="1" x14ac:dyDescent="0.3">
      <c r="A59" s="797"/>
      <c r="B59" s="797"/>
      <c r="C59" s="797"/>
      <c r="D59" s="797"/>
      <c r="E59" s="797"/>
      <c r="F59" s="797"/>
      <c r="G59" s="797"/>
      <c r="H59" s="389"/>
      <c r="I59" s="389"/>
      <c r="J59" s="389"/>
      <c r="K59" s="389"/>
      <c r="L59" s="389"/>
      <c r="M59" s="797"/>
      <c r="O59" s="670"/>
      <c r="P59" s="797"/>
      <c r="Q59" s="797"/>
      <c r="R59" s="797"/>
      <c r="S59" s="797"/>
      <c r="T59" s="797"/>
      <c r="U59" s="797"/>
      <c r="V59" s="797"/>
      <c r="W59" s="797"/>
      <c r="X59" s="797"/>
      <c r="Y59" s="797" t="s">
        <v>1079</v>
      </c>
      <c r="Z59" s="790" t="s">
        <v>6825</v>
      </c>
      <c r="AA59" s="790" t="s">
        <v>1607</v>
      </c>
      <c r="AB59" s="790" t="s">
        <v>1376</v>
      </c>
      <c r="AC59" s="791">
        <v>2003</v>
      </c>
      <c r="AD59" s="790" t="s">
        <v>1717</v>
      </c>
      <c r="AE59" s="790" t="s">
        <v>1718</v>
      </c>
      <c r="AF59" s="790" t="s">
        <v>1612</v>
      </c>
      <c r="AG59" s="792">
        <v>38116</v>
      </c>
      <c r="AH59" s="792">
        <v>38124</v>
      </c>
      <c r="AI59" s="790" t="s">
        <v>1608</v>
      </c>
      <c r="AJ59" s="791">
        <v>24110</v>
      </c>
      <c r="AK59" s="790" t="s">
        <v>1341</v>
      </c>
      <c r="AL59" s="793"/>
      <c r="AM59" s="790" t="s">
        <v>1613</v>
      </c>
      <c r="AN59" s="791">
        <v>152898</v>
      </c>
      <c r="AO59" s="790" t="s">
        <v>1608</v>
      </c>
      <c r="AP59" s="791">
        <v>926</v>
      </c>
      <c r="AQ59" s="790" t="s">
        <v>250</v>
      </c>
      <c r="AR59" s="790" t="s">
        <v>6826</v>
      </c>
      <c r="AS59" s="791" t="b">
        <v>1</v>
      </c>
      <c r="AT59" s="790" t="s">
        <v>1341</v>
      </c>
      <c r="AU59" s="790" t="s">
        <v>8400</v>
      </c>
      <c r="AV59" s="797"/>
      <c r="AW59" s="797"/>
      <c r="AX59" s="797"/>
      <c r="AY59" s="797"/>
      <c r="AZ59" s="797"/>
      <c r="BA59" s="790" t="s">
        <v>8467</v>
      </c>
      <c r="BB59" s="790" t="s">
        <v>1607</v>
      </c>
      <c r="BC59" s="790" t="s">
        <v>124</v>
      </c>
      <c r="BD59" s="791">
        <v>2009</v>
      </c>
      <c r="BE59" s="790" t="s">
        <v>190</v>
      </c>
      <c r="BF59" s="790" t="s">
        <v>190</v>
      </c>
      <c r="BG59" s="790" t="s">
        <v>1612</v>
      </c>
      <c r="BH59" s="792">
        <v>40284</v>
      </c>
      <c r="BI59" s="792">
        <v>40284</v>
      </c>
      <c r="BJ59" s="790" t="s">
        <v>1608</v>
      </c>
      <c r="BK59" s="791">
        <v>99659</v>
      </c>
      <c r="BL59" s="790" t="s">
        <v>1341</v>
      </c>
      <c r="BM59" s="793"/>
      <c r="BN59" s="790" t="s">
        <v>1608</v>
      </c>
      <c r="BO59" s="791">
        <v>0</v>
      </c>
      <c r="BP59" s="790" t="s">
        <v>1613</v>
      </c>
      <c r="BQ59" s="791">
        <v>300079</v>
      </c>
      <c r="BR59" s="790" t="s">
        <v>1341</v>
      </c>
      <c r="BS59" s="790" t="s">
        <v>1341</v>
      </c>
      <c r="BT59" s="791" t="b">
        <v>0</v>
      </c>
      <c r="BU59" s="790" t="s">
        <v>1341</v>
      </c>
      <c r="BV59" s="790" t="s">
        <v>1341</v>
      </c>
    </row>
    <row r="60" spans="1:74" s="270" customFormat="1" x14ac:dyDescent="0.3">
      <c r="A60" s="797"/>
      <c r="B60" s="797"/>
      <c r="C60" s="797"/>
      <c r="D60" s="797"/>
      <c r="E60" s="797"/>
      <c r="F60" s="797"/>
      <c r="G60" s="797"/>
      <c r="H60" s="389"/>
      <c r="I60" s="389"/>
      <c r="J60" s="389"/>
      <c r="K60" s="389"/>
      <c r="L60" s="389"/>
      <c r="M60" s="797"/>
      <c r="O60" s="670"/>
      <c r="P60" s="797"/>
      <c r="Q60" s="797"/>
      <c r="R60" s="797"/>
      <c r="S60" s="797"/>
      <c r="T60" s="797"/>
      <c r="U60" s="797"/>
      <c r="V60" s="797"/>
      <c r="W60" s="797"/>
      <c r="X60" s="797"/>
      <c r="Y60" s="797" t="s">
        <v>1079</v>
      </c>
      <c r="Z60" s="790" t="s">
        <v>6777</v>
      </c>
      <c r="AA60" s="790" t="s">
        <v>1607</v>
      </c>
      <c r="AB60" s="790" t="s">
        <v>1376</v>
      </c>
      <c r="AC60" s="791">
        <v>2004</v>
      </c>
      <c r="AD60" s="790" t="s">
        <v>1717</v>
      </c>
      <c r="AE60" s="790" t="s">
        <v>1718</v>
      </c>
      <c r="AF60" s="790" t="s">
        <v>1612</v>
      </c>
      <c r="AG60" s="792">
        <v>38482</v>
      </c>
      <c r="AH60" s="792">
        <v>38502</v>
      </c>
      <c r="AI60" s="790" t="s">
        <v>1608</v>
      </c>
      <c r="AJ60" s="791">
        <v>24651</v>
      </c>
      <c r="AK60" s="790" t="s">
        <v>1341</v>
      </c>
      <c r="AL60" s="793"/>
      <c r="AM60" s="790" t="s">
        <v>1613</v>
      </c>
      <c r="AN60" s="791">
        <v>175011</v>
      </c>
      <c r="AO60" s="790" t="s">
        <v>1608</v>
      </c>
      <c r="AP60" s="791">
        <v>412</v>
      </c>
      <c r="AQ60" s="790" t="s">
        <v>250</v>
      </c>
      <c r="AR60" s="790" t="s">
        <v>6775</v>
      </c>
      <c r="AS60" s="791" t="b">
        <v>1</v>
      </c>
      <c r="AT60" s="790" t="s">
        <v>1341</v>
      </c>
      <c r="AU60" s="790" t="s">
        <v>8400</v>
      </c>
      <c r="AV60" s="797"/>
      <c r="AW60" s="797"/>
      <c r="AX60" s="797"/>
      <c r="AY60" s="797"/>
      <c r="AZ60" s="797"/>
      <c r="BA60" s="790" t="s">
        <v>8468</v>
      </c>
      <c r="BB60" s="790" t="s">
        <v>1607</v>
      </c>
      <c r="BC60" s="790" t="s">
        <v>124</v>
      </c>
      <c r="BD60" s="791">
        <v>2009</v>
      </c>
      <c r="BE60" s="790" t="s">
        <v>190</v>
      </c>
      <c r="BF60" s="790" t="s">
        <v>190</v>
      </c>
      <c r="BG60" s="790" t="s">
        <v>1612</v>
      </c>
      <c r="BH60" s="792">
        <v>40284</v>
      </c>
      <c r="BI60" s="792">
        <v>40284</v>
      </c>
      <c r="BJ60" s="790" t="s">
        <v>1608</v>
      </c>
      <c r="BK60" s="791">
        <v>109482</v>
      </c>
      <c r="BL60" s="790" t="s">
        <v>1341</v>
      </c>
      <c r="BM60" s="793"/>
      <c r="BN60" s="790" t="s">
        <v>1608</v>
      </c>
      <c r="BO60" s="791">
        <v>550</v>
      </c>
      <c r="BP60" s="790" t="s">
        <v>1613</v>
      </c>
      <c r="BQ60" s="791">
        <v>330261</v>
      </c>
      <c r="BR60" s="790" t="s">
        <v>1341</v>
      </c>
      <c r="BS60" s="790" t="s">
        <v>1341</v>
      </c>
      <c r="BT60" s="791" t="b">
        <v>0</v>
      </c>
      <c r="BU60" s="790" t="s">
        <v>1341</v>
      </c>
      <c r="BV60" s="790" t="s">
        <v>1341</v>
      </c>
    </row>
    <row r="61" spans="1:74" s="270" customFormat="1" x14ac:dyDescent="0.3">
      <c r="A61" s="797"/>
      <c r="B61" s="797"/>
      <c r="C61" s="797"/>
      <c r="D61" s="797"/>
      <c r="E61" s="797"/>
      <c r="F61" s="797"/>
      <c r="G61" s="797"/>
      <c r="H61" s="389"/>
      <c r="I61" s="389"/>
      <c r="J61" s="389"/>
      <c r="K61" s="389"/>
      <c r="L61" s="389"/>
      <c r="M61" s="797"/>
      <c r="O61" s="670"/>
      <c r="P61" s="797"/>
      <c r="Q61" s="797"/>
      <c r="R61" s="797"/>
      <c r="S61" s="797"/>
      <c r="T61" s="797"/>
      <c r="U61" s="797"/>
      <c r="V61" s="797"/>
      <c r="W61" s="797"/>
      <c r="X61" s="797"/>
      <c r="Y61" s="797" t="s">
        <v>1079</v>
      </c>
      <c r="Z61" s="790" t="s">
        <v>6774</v>
      </c>
      <c r="AA61" s="790" t="s">
        <v>1607</v>
      </c>
      <c r="AB61" s="790" t="s">
        <v>1376</v>
      </c>
      <c r="AC61" s="791">
        <v>2004</v>
      </c>
      <c r="AD61" s="790" t="s">
        <v>1717</v>
      </c>
      <c r="AE61" s="790" t="s">
        <v>1718</v>
      </c>
      <c r="AF61" s="790" t="s">
        <v>1612</v>
      </c>
      <c r="AG61" s="792">
        <v>38484</v>
      </c>
      <c r="AH61" s="792">
        <v>38502</v>
      </c>
      <c r="AI61" s="790" t="s">
        <v>1608</v>
      </c>
      <c r="AJ61" s="791">
        <v>24918</v>
      </c>
      <c r="AK61" s="790" t="s">
        <v>1341</v>
      </c>
      <c r="AL61" s="793"/>
      <c r="AM61" s="790" t="s">
        <v>1613</v>
      </c>
      <c r="AN61" s="791">
        <v>176735</v>
      </c>
      <c r="AO61" s="790" t="s">
        <v>1608</v>
      </c>
      <c r="AP61" s="791">
        <v>392</v>
      </c>
      <c r="AQ61" s="790" t="s">
        <v>250</v>
      </c>
      <c r="AR61" s="790" t="s">
        <v>6775</v>
      </c>
      <c r="AS61" s="791" t="b">
        <v>1</v>
      </c>
      <c r="AT61" s="790" t="s">
        <v>1341</v>
      </c>
      <c r="AU61" s="790" t="s">
        <v>8400</v>
      </c>
      <c r="AV61" s="797"/>
      <c r="AW61" s="797"/>
      <c r="AX61" s="797"/>
      <c r="AY61" s="797"/>
      <c r="AZ61" s="797"/>
      <c r="BA61" s="790" t="s">
        <v>8469</v>
      </c>
      <c r="BB61" s="790" t="s">
        <v>1607</v>
      </c>
      <c r="BC61" s="790" t="s">
        <v>124</v>
      </c>
      <c r="BD61" s="791">
        <v>2009</v>
      </c>
      <c r="BE61" s="790" t="s">
        <v>190</v>
      </c>
      <c r="BF61" s="790" t="s">
        <v>190</v>
      </c>
      <c r="BG61" s="790" t="s">
        <v>1612</v>
      </c>
      <c r="BH61" s="792">
        <v>40284</v>
      </c>
      <c r="BI61" s="792">
        <v>40284</v>
      </c>
      <c r="BJ61" s="790" t="s">
        <v>1608</v>
      </c>
      <c r="BK61" s="791">
        <v>110067</v>
      </c>
      <c r="BL61" s="790" t="s">
        <v>1341</v>
      </c>
      <c r="BM61" s="793"/>
      <c r="BN61" s="790" t="s">
        <v>1608</v>
      </c>
      <c r="BO61" s="791">
        <v>788</v>
      </c>
      <c r="BP61" s="790" t="s">
        <v>1613</v>
      </c>
      <c r="BQ61" s="791">
        <v>332792</v>
      </c>
      <c r="BR61" s="790" t="s">
        <v>1341</v>
      </c>
      <c r="BS61" s="790" t="s">
        <v>1341</v>
      </c>
      <c r="BT61" s="791" t="b">
        <v>0</v>
      </c>
      <c r="BU61" s="790" t="s">
        <v>1341</v>
      </c>
      <c r="BV61" s="790" t="s">
        <v>1341</v>
      </c>
    </row>
    <row r="62" spans="1:74" s="270" customFormat="1" x14ac:dyDescent="0.3">
      <c r="A62" s="797"/>
      <c r="B62" s="797"/>
      <c r="C62" s="797"/>
      <c r="D62" s="797"/>
      <c r="E62" s="797"/>
      <c r="F62" s="797"/>
      <c r="G62" s="797"/>
      <c r="H62" s="389"/>
      <c r="I62" s="389"/>
      <c r="J62" s="389"/>
      <c r="K62" s="389"/>
      <c r="L62" s="389"/>
      <c r="M62" s="797"/>
      <c r="O62" s="670"/>
      <c r="P62" s="797"/>
      <c r="Q62" s="797"/>
      <c r="R62" s="797"/>
      <c r="S62" s="797"/>
      <c r="T62" s="797"/>
      <c r="U62" s="797"/>
      <c r="V62" s="797"/>
      <c r="W62" s="797"/>
      <c r="X62" s="797"/>
      <c r="Y62" s="797" t="s">
        <v>1079</v>
      </c>
      <c r="Z62" s="790" t="s">
        <v>6785</v>
      </c>
      <c r="AA62" s="790" t="s">
        <v>1607</v>
      </c>
      <c r="AB62" s="790" t="s">
        <v>1376</v>
      </c>
      <c r="AC62" s="791">
        <v>2004</v>
      </c>
      <c r="AD62" s="790" t="s">
        <v>1717</v>
      </c>
      <c r="AE62" s="790" t="s">
        <v>1718</v>
      </c>
      <c r="AF62" s="790" t="s">
        <v>1612</v>
      </c>
      <c r="AG62" s="792">
        <v>38486</v>
      </c>
      <c r="AH62" s="792">
        <v>38511</v>
      </c>
      <c r="AI62" s="790" t="s">
        <v>1608</v>
      </c>
      <c r="AJ62" s="791">
        <v>25443</v>
      </c>
      <c r="AK62" s="790" t="s">
        <v>1341</v>
      </c>
      <c r="AL62" s="793"/>
      <c r="AM62" s="790" t="s">
        <v>1613</v>
      </c>
      <c r="AN62" s="791">
        <v>103585</v>
      </c>
      <c r="AO62" s="790" t="s">
        <v>1608</v>
      </c>
      <c r="AP62" s="791">
        <v>274</v>
      </c>
      <c r="AQ62" s="790" t="s">
        <v>250</v>
      </c>
      <c r="AR62" s="790" t="s">
        <v>6775</v>
      </c>
      <c r="AS62" s="791" t="b">
        <v>1</v>
      </c>
      <c r="AT62" s="790" t="s">
        <v>1341</v>
      </c>
      <c r="AU62" s="790" t="s">
        <v>8400</v>
      </c>
      <c r="AV62" s="797"/>
      <c r="AW62" s="797"/>
      <c r="AX62" s="797"/>
      <c r="AY62" s="797"/>
      <c r="AZ62" s="797"/>
      <c r="BA62" s="790" t="s">
        <v>8470</v>
      </c>
      <c r="BB62" s="790" t="s">
        <v>1607</v>
      </c>
      <c r="BC62" s="790" t="s">
        <v>124</v>
      </c>
      <c r="BD62" s="791">
        <v>2009</v>
      </c>
      <c r="BE62" s="790" t="s">
        <v>190</v>
      </c>
      <c r="BF62" s="790" t="s">
        <v>190</v>
      </c>
      <c r="BG62" s="790" t="s">
        <v>1612</v>
      </c>
      <c r="BH62" s="792">
        <v>40284</v>
      </c>
      <c r="BI62" s="792">
        <v>40284</v>
      </c>
      <c r="BJ62" s="790" t="s">
        <v>1608</v>
      </c>
      <c r="BK62" s="791">
        <v>94403</v>
      </c>
      <c r="BL62" s="790" t="s">
        <v>1341</v>
      </c>
      <c r="BM62" s="793"/>
      <c r="BN62" s="790" t="s">
        <v>1608</v>
      </c>
      <c r="BO62" s="791">
        <v>243</v>
      </c>
      <c r="BP62" s="790" t="s">
        <v>1613</v>
      </c>
      <c r="BQ62" s="791">
        <v>285087</v>
      </c>
      <c r="BR62" s="790" t="s">
        <v>1341</v>
      </c>
      <c r="BS62" s="790" t="s">
        <v>1341</v>
      </c>
      <c r="BT62" s="791" t="b">
        <v>0</v>
      </c>
      <c r="BU62" s="790" t="s">
        <v>1341</v>
      </c>
      <c r="BV62" s="790" t="s">
        <v>1341</v>
      </c>
    </row>
    <row r="63" spans="1:74" s="270" customFormat="1" x14ac:dyDescent="0.3">
      <c r="A63" s="797"/>
      <c r="B63" s="797"/>
      <c r="C63" s="797"/>
      <c r="D63" s="797"/>
      <c r="E63" s="797"/>
      <c r="F63" s="797"/>
      <c r="G63" s="797"/>
      <c r="H63" s="389"/>
      <c r="I63" s="389"/>
      <c r="J63" s="389"/>
      <c r="K63" s="389"/>
      <c r="L63" s="389"/>
      <c r="M63" s="797"/>
      <c r="O63" s="670"/>
      <c r="P63" s="797"/>
      <c r="Q63" s="797"/>
      <c r="R63" s="797"/>
      <c r="S63" s="797"/>
      <c r="T63" s="797"/>
      <c r="U63" s="797"/>
      <c r="V63" s="797"/>
      <c r="W63" s="797"/>
      <c r="X63" s="797"/>
      <c r="Y63" s="797" t="s">
        <v>1079</v>
      </c>
      <c r="Z63" s="790" t="s">
        <v>6787</v>
      </c>
      <c r="AA63" s="790" t="s">
        <v>1607</v>
      </c>
      <c r="AB63" s="790" t="s">
        <v>1376</v>
      </c>
      <c r="AC63" s="791">
        <v>2004</v>
      </c>
      <c r="AD63" s="790" t="s">
        <v>1717</v>
      </c>
      <c r="AE63" s="790" t="s">
        <v>1718</v>
      </c>
      <c r="AF63" s="790" t="s">
        <v>1612</v>
      </c>
      <c r="AG63" s="792">
        <v>38486</v>
      </c>
      <c r="AH63" s="792">
        <v>38511</v>
      </c>
      <c r="AI63" s="790" t="s">
        <v>1608</v>
      </c>
      <c r="AJ63" s="791">
        <v>25011</v>
      </c>
      <c r="AK63" s="790" t="s">
        <v>1341</v>
      </c>
      <c r="AL63" s="793"/>
      <c r="AM63" s="790" t="s">
        <v>1613</v>
      </c>
      <c r="AN63" s="791">
        <v>101877</v>
      </c>
      <c r="AO63" s="790" t="s">
        <v>1608</v>
      </c>
      <c r="AP63" s="791">
        <v>282</v>
      </c>
      <c r="AQ63" s="790" t="s">
        <v>250</v>
      </c>
      <c r="AR63" s="790" t="s">
        <v>6775</v>
      </c>
      <c r="AS63" s="791" t="b">
        <v>1</v>
      </c>
      <c r="AT63" s="790" t="s">
        <v>1341</v>
      </c>
      <c r="AU63" s="790" t="s">
        <v>8400</v>
      </c>
      <c r="AV63" s="797"/>
      <c r="AW63" s="797"/>
      <c r="AX63" s="797"/>
      <c r="AY63" s="797"/>
      <c r="AZ63" s="797"/>
      <c r="BA63" s="790" t="s">
        <v>8471</v>
      </c>
      <c r="BB63" s="790" t="s">
        <v>1607</v>
      </c>
      <c r="BC63" s="790" t="s">
        <v>124</v>
      </c>
      <c r="BD63" s="791">
        <v>2009</v>
      </c>
      <c r="BE63" s="790" t="s">
        <v>190</v>
      </c>
      <c r="BF63" s="790" t="s">
        <v>190</v>
      </c>
      <c r="BG63" s="790" t="s">
        <v>1612</v>
      </c>
      <c r="BH63" s="792">
        <v>40284</v>
      </c>
      <c r="BI63" s="792">
        <v>40284</v>
      </c>
      <c r="BJ63" s="790" t="s">
        <v>1608</v>
      </c>
      <c r="BK63" s="791">
        <v>90698</v>
      </c>
      <c r="BL63" s="790" t="s">
        <v>1341</v>
      </c>
      <c r="BM63" s="793"/>
      <c r="BN63" s="790" t="s">
        <v>1608</v>
      </c>
      <c r="BO63" s="791">
        <v>0</v>
      </c>
      <c r="BP63" s="790" t="s">
        <v>1613</v>
      </c>
      <c r="BQ63" s="791">
        <v>272183</v>
      </c>
      <c r="BR63" s="790" t="s">
        <v>1341</v>
      </c>
      <c r="BS63" s="790" t="s">
        <v>1341</v>
      </c>
      <c r="BT63" s="791" t="b">
        <v>0</v>
      </c>
      <c r="BU63" s="790" t="s">
        <v>1341</v>
      </c>
      <c r="BV63" s="790" t="s">
        <v>1341</v>
      </c>
    </row>
    <row r="64" spans="1:74" s="270" customFormat="1" x14ac:dyDescent="0.3">
      <c r="A64" s="797"/>
      <c r="B64" s="797"/>
      <c r="C64" s="797"/>
      <c r="D64" s="797"/>
      <c r="E64" s="797"/>
      <c r="F64" s="797"/>
      <c r="G64" s="797"/>
      <c r="H64" s="389"/>
      <c r="I64" s="389"/>
      <c r="J64" s="389"/>
      <c r="K64" s="389"/>
      <c r="L64" s="389"/>
      <c r="M64" s="797"/>
      <c r="O64" s="670"/>
      <c r="P64" s="797"/>
      <c r="Q64" s="797"/>
      <c r="R64" s="797"/>
      <c r="S64" s="797"/>
      <c r="T64" s="797"/>
      <c r="U64" s="797"/>
      <c r="V64" s="797"/>
      <c r="W64" s="794"/>
      <c r="X64" s="797"/>
      <c r="Y64" s="797" t="s">
        <v>1079</v>
      </c>
      <c r="Z64" s="790" t="s">
        <v>6749</v>
      </c>
      <c r="AA64" s="790" t="s">
        <v>1607</v>
      </c>
      <c r="AB64" s="790" t="s">
        <v>1371</v>
      </c>
      <c r="AC64" s="791">
        <v>2002</v>
      </c>
      <c r="AD64" s="790" t="s">
        <v>1722</v>
      </c>
      <c r="AE64" s="790" t="s">
        <v>2830</v>
      </c>
      <c r="AF64" s="790" t="s">
        <v>1612</v>
      </c>
      <c r="AG64" s="792">
        <v>37775</v>
      </c>
      <c r="AH64" s="792">
        <v>37776</v>
      </c>
      <c r="AI64" s="790" t="s">
        <v>1608</v>
      </c>
      <c r="AJ64" s="791">
        <v>51581</v>
      </c>
      <c r="AK64" s="790" t="s">
        <v>1341</v>
      </c>
      <c r="AL64" s="793"/>
      <c r="AM64" s="790" t="s">
        <v>1613</v>
      </c>
      <c r="AN64" s="791">
        <v>322438</v>
      </c>
      <c r="AO64" s="790" t="s">
        <v>1608</v>
      </c>
      <c r="AP64" s="795">
        <v>259</v>
      </c>
      <c r="AQ64" s="790" t="s">
        <v>1341</v>
      </c>
      <c r="AR64" s="790" t="s">
        <v>1341</v>
      </c>
      <c r="AS64" s="791" t="b">
        <v>1</v>
      </c>
      <c r="AT64" s="790" t="s">
        <v>1341</v>
      </c>
      <c r="AU64" s="790" t="s">
        <v>8400</v>
      </c>
      <c r="AV64" s="797"/>
      <c r="AW64" s="797"/>
      <c r="AX64" s="797"/>
      <c r="AY64" s="797"/>
      <c r="AZ64" s="797"/>
      <c r="BA64" s="790" t="s">
        <v>8472</v>
      </c>
      <c r="BB64" s="790" t="s">
        <v>1607</v>
      </c>
      <c r="BC64" s="790" t="s">
        <v>124</v>
      </c>
      <c r="BD64" s="791">
        <v>2009</v>
      </c>
      <c r="BE64" s="790" t="s">
        <v>190</v>
      </c>
      <c r="BF64" s="790" t="s">
        <v>190</v>
      </c>
      <c r="BG64" s="790" t="s">
        <v>1612</v>
      </c>
      <c r="BH64" s="792">
        <v>40277</v>
      </c>
      <c r="BI64" s="792">
        <v>40277</v>
      </c>
      <c r="BJ64" s="790" t="s">
        <v>1608</v>
      </c>
      <c r="BK64" s="791">
        <v>107617</v>
      </c>
      <c r="BL64" s="790" t="s">
        <v>1341</v>
      </c>
      <c r="BM64" s="793"/>
      <c r="BN64" s="790" t="s">
        <v>1608</v>
      </c>
      <c r="BO64" s="791">
        <v>0</v>
      </c>
      <c r="BP64" s="790" t="s">
        <v>1613</v>
      </c>
      <c r="BQ64" s="791">
        <v>323139</v>
      </c>
      <c r="BR64" s="790" t="s">
        <v>1341</v>
      </c>
      <c r="BS64" s="790" t="s">
        <v>1341</v>
      </c>
      <c r="BT64" s="791" t="b">
        <v>0</v>
      </c>
      <c r="BU64" s="790" t="s">
        <v>1341</v>
      </c>
      <c r="BV64" s="790" t="s">
        <v>1341</v>
      </c>
    </row>
    <row r="65" spans="1:74" s="270" customFormat="1" x14ac:dyDescent="0.3">
      <c r="A65" s="797"/>
      <c r="B65" s="797"/>
      <c r="C65" s="797"/>
      <c r="D65" s="797"/>
      <c r="E65" s="797"/>
      <c r="F65" s="797"/>
      <c r="G65" s="797"/>
      <c r="H65" s="389"/>
      <c r="I65" s="389"/>
      <c r="J65" s="389"/>
      <c r="K65" s="389"/>
      <c r="L65" s="389"/>
      <c r="M65" s="797"/>
      <c r="O65" s="670"/>
      <c r="P65" s="797"/>
      <c r="Q65" s="797"/>
      <c r="R65" s="797"/>
      <c r="S65" s="797"/>
      <c r="T65" s="797"/>
      <c r="U65" s="797"/>
      <c r="V65" s="797"/>
      <c r="W65" s="797"/>
      <c r="X65" s="797"/>
      <c r="Y65" s="797" t="s">
        <v>1079</v>
      </c>
      <c r="Z65" s="790" t="s">
        <v>6748</v>
      </c>
      <c r="AA65" s="790" t="s">
        <v>1607</v>
      </c>
      <c r="AB65" s="790" t="s">
        <v>1371</v>
      </c>
      <c r="AC65" s="791">
        <v>2002</v>
      </c>
      <c r="AD65" s="790" t="s">
        <v>1722</v>
      </c>
      <c r="AE65" s="790" t="s">
        <v>2830</v>
      </c>
      <c r="AF65" s="790" t="s">
        <v>1612</v>
      </c>
      <c r="AG65" s="792">
        <v>37733</v>
      </c>
      <c r="AH65" s="792">
        <v>37741</v>
      </c>
      <c r="AI65" s="790" t="s">
        <v>1608</v>
      </c>
      <c r="AJ65" s="791">
        <v>48461</v>
      </c>
      <c r="AK65" s="790" t="s">
        <v>1341</v>
      </c>
      <c r="AL65" s="796"/>
      <c r="AM65" s="790" t="s">
        <v>1613</v>
      </c>
      <c r="AN65" s="791">
        <v>1563150</v>
      </c>
      <c r="AO65" s="790" t="s">
        <v>1608</v>
      </c>
      <c r="AP65" s="795">
        <v>813</v>
      </c>
      <c r="AQ65" s="790" t="s">
        <v>1341</v>
      </c>
      <c r="AR65" s="790" t="s">
        <v>1341</v>
      </c>
      <c r="AS65" s="791" t="b">
        <v>1</v>
      </c>
      <c r="AT65" s="790" t="s">
        <v>1341</v>
      </c>
      <c r="AU65" s="790" t="s">
        <v>8400</v>
      </c>
      <c r="AV65" s="797"/>
      <c r="AW65" s="797"/>
      <c r="AX65" s="797"/>
      <c r="AY65" s="797"/>
      <c r="AZ65" s="797"/>
      <c r="BA65" s="790" t="s">
        <v>8473</v>
      </c>
      <c r="BB65" s="790" t="s">
        <v>1607</v>
      </c>
      <c r="BC65" s="790" t="s">
        <v>124</v>
      </c>
      <c r="BD65" s="791">
        <v>2009</v>
      </c>
      <c r="BE65" s="790" t="s">
        <v>190</v>
      </c>
      <c r="BF65" s="790" t="s">
        <v>190</v>
      </c>
      <c r="BG65" s="790" t="s">
        <v>1612</v>
      </c>
      <c r="BH65" s="792">
        <v>40284</v>
      </c>
      <c r="BI65" s="792">
        <v>40284</v>
      </c>
      <c r="BJ65" s="790" t="s">
        <v>1608</v>
      </c>
      <c r="BK65" s="791">
        <v>45226</v>
      </c>
      <c r="BL65" s="790" t="s">
        <v>1341</v>
      </c>
      <c r="BM65" s="793"/>
      <c r="BN65" s="790" t="s">
        <v>1608</v>
      </c>
      <c r="BO65" s="791">
        <v>578</v>
      </c>
      <c r="BP65" s="790" t="s">
        <v>1613</v>
      </c>
      <c r="BQ65" s="791">
        <v>137546</v>
      </c>
      <c r="BR65" s="790" t="s">
        <v>1341</v>
      </c>
      <c r="BS65" s="790" t="s">
        <v>1341</v>
      </c>
      <c r="BT65" s="791" t="b">
        <v>0</v>
      </c>
      <c r="BU65" s="790" t="s">
        <v>1341</v>
      </c>
      <c r="BV65" s="790" t="s">
        <v>1341</v>
      </c>
    </row>
    <row r="66" spans="1:74" s="270" customFormat="1" x14ac:dyDescent="0.3">
      <c r="A66" s="797"/>
      <c r="B66" s="797"/>
      <c r="C66" s="797"/>
      <c r="D66" s="797"/>
      <c r="E66" s="797"/>
      <c r="F66" s="797"/>
      <c r="G66" s="797"/>
      <c r="H66" s="389"/>
      <c r="I66" s="389"/>
      <c r="J66" s="389"/>
      <c r="K66" s="389"/>
      <c r="L66" s="389"/>
      <c r="M66" s="797"/>
      <c r="O66" s="670"/>
      <c r="P66" s="797"/>
      <c r="Q66" s="797"/>
      <c r="R66" s="797"/>
      <c r="S66" s="797"/>
      <c r="T66" s="797"/>
      <c r="U66" s="797"/>
      <c r="V66" s="797"/>
      <c r="W66" s="797"/>
      <c r="X66" s="797"/>
      <c r="Y66" s="797" t="s">
        <v>1079</v>
      </c>
      <c r="Z66" s="790" t="s">
        <v>6750</v>
      </c>
      <c r="AA66" s="790" t="s">
        <v>1607</v>
      </c>
      <c r="AB66" s="790" t="s">
        <v>1371</v>
      </c>
      <c r="AC66" s="791">
        <v>2003</v>
      </c>
      <c r="AD66" s="790" t="s">
        <v>1722</v>
      </c>
      <c r="AE66" s="790" t="s">
        <v>2830</v>
      </c>
      <c r="AF66" s="790" t="s">
        <v>1612</v>
      </c>
      <c r="AG66" s="792">
        <v>38104</v>
      </c>
      <c r="AH66" s="792">
        <v>38130</v>
      </c>
      <c r="AI66" s="790" t="s">
        <v>1608</v>
      </c>
      <c r="AJ66" s="791">
        <v>58216</v>
      </c>
      <c r="AK66" s="790" t="s">
        <v>1341</v>
      </c>
      <c r="AL66" s="793"/>
      <c r="AM66" s="790" t="s">
        <v>1613</v>
      </c>
      <c r="AN66" s="795">
        <v>956821</v>
      </c>
      <c r="AO66" s="790" t="s">
        <v>1608</v>
      </c>
      <c r="AP66" s="795">
        <v>145</v>
      </c>
      <c r="AQ66" s="790" t="s">
        <v>1341</v>
      </c>
      <c r="AR66" s="790" t="s">
        <v>1341</v>
      </c>
      <c r="AS66" s="791" t="b">
        <v>1</v>
      </c>
      <c r="AT66" s="790" t="s">
        <v>1341</v>
      </c>
      <c r="AU66" s="790" t="s">
        <v>8400</v>
      </c>
      <c r="AV66" s="797"/>
      <c r="AW66" s="797"/>
      <c r="AX66" s="797"/>
      <c r="AY66" s="797"/>
      <c r="AZ66" s="797"/>
      <c r="BA66" s="790" t="s">
        <v>8474</v>
      </c>
      <c r="BB66" s="790" t="s">
        <v>1607</v>
      </c>
      <c r="BC66" s="790" t="s">
        <v>124</v>
      </c>
      <c r="BD66" s="791">
        <v>2009</v>
      </c>
      <c r="BE66" s="790" t="s">
        <v>190</v>
      </c>
      <c r="BF66" s="790" t="s">
        <v>190</v>
      </c>
      <c r="BG66" s="790" t="s">
        <v>1612</v>
      </c>
      <c r="BH66" s="792">
        <v>40276</v>
      </c>
      <c r="BI66" s="792">
        <v>40276</v>
      </c>
      <c r="BJ66" s="790" t="s">
        <v>1608</v>
      </c>
      <c r="BK66" s="791">
        <v>112440</v>
      </c>
      <c r="BL66" s="790" t="s">
        <v>1341</v>
      </c>
      <c r="BM66" s="793"/>
      <c r="BN66" s="790" t="s">
        <v>1608</v>
      </c>
      <c r="BO66" s="791">
        <v>0</v>
      </c>
      <c r="BP66" s="790" t="s">
        <v>1613</v>
      </c>
      <c r="BQ66" s="791">
        <v>337542</v>
      </c>
      <c r="BR66" s="790" t="s">
        <v>1341</v>
      </c>
      <c r="BS66" s="790" t="s">
        <v>1341</v>
      </c>
      <c r="BT66" s="791" t="b">
        <v>0</v>
      </c>
      <c r="BU66" s="790" t="s">
        <v>1341</v>
      </c>
      <c r="BV66" s="790" t="s">
        <v>1341</v>
      </c>
    </row>
    <row r="67" spans="1:74" s="270" customFormat="1" x14ac:dyDescent="0.3">
      <c r="A67" s="797"/>
      <c r="B67" s="797"/>
      <c r="C67" s="797"/>
      <c r="D67" s="797"/>
      <c r="E67" s="797"/>
      <c r="F67" s="797"/>
      <c r="G67" s="797"/>
      <c r="H67" s="389"/>
      <c r="I67" s="389"/>
      <c r="J67" s="389"/>
      <c r="K67" s="389"/>
      <c r="L67" s="389"/>
      <c r="M67" s="797"/>
      <c r="O67" s="670"/>
      <c r="P67" s="797"/>
      <c r="Q67" s="797"/>
      <c r="R67" s="797"/>
      <c r="S67" s="797"/>
      <c r="T67" s="797"/>
      <c r="U67" s="797"/>
      <c r="V67" s="797"/>
      <c r="W67" s="797"/>
      <c r="X67" s="797"/>
      <c r="Y67" s="797" t="s">
        <v>1079</v>
      </c>
      <c r="Z67" s="790" t="s">
        <v>6751</v>
      </c>
      <c r="AA67" s="790" t="s">
        <v>1607</v>
      </c>
      <c r="AB67" s="790" t="s">
        <v>1371</v>
      </c>
      <c r="AC67" s="791">
        <v>2003</v>
      </c>
      <c r="AD67" s="790" t="s">
        <v>1722</v>
      </c>
      <c r="AE67" s="790" t="s">
        <v>2830</v>
      </c>
      <c r="AF67" s="790" t="s">
        <v>1612</v>
      </c>
      <c r="AG67" s="792">
        <v>38142</v>
      </c>
      <c r="AH67" s="792">
        <v>38142</v>
      </c>
      <c r="AI67" s="790" t="s">
        <v>1608</v>
      </c>
      <c r="AJ67" s="791">
        <v>56499</v>
      </c>
      <c r="AK67" s="790" t="s">
        <v>1341</v>
      </c>
      <c r="AL67" s="796"/>
      <c r="AM67" s="790" t="s">
        <v>1613</v>
      </c>
      <c r="AN67" s="791">
        <v>266202</v>
      </c>
      <c r="AO67" s="790" t="s">
        <v>1608</v>
      </c>
      <c r="AP67" s="795">
        <v>114</v>
      </c>
      <c r="AQ67" s="790" t="s">
        <v>1341</v>
      </c>
      <c r="AR67" s="790" t="s">
        <v>1341</v>
      </c>
      <c r="AS67" s="791" t="b">
        <v>1</v>
      </c>
      <c r="AT67" s="790" t="s">
        <v>1341</v>
      </c>
      <c r="AU67" s="790" t="s">
        <v>8400</v>
      </c>
      <c r="AV67" s="797"/>
      <c r="AW67" s="797"/>
      <c r="AX67" s="797"/>
      <c r="AY67" s="797"/>
      <c r="AZ67" s="797"/>
      <c r="BA67" s="790" t="s">
        <v>8478</v>
      </c>
      <c r="BB67" s="790" t="s">
        <v>1607</v>
      </c>
      <c r="BC67" s="790" t="s">
        <v>124</v>
      </c>
      <c r="BD67" s="791">
        <v>2009</v>
      </c>
      <c r="BE67" s="790" t="s">
        <v>190</v>
      </c>
      <c r="BF67" s="790" t="s">
        <v>190</v>
      </c>
      <c r="BG67" s="790" t="s">
        <v>1612</v>
      </c>
      <c r="BH67" s="792">
        <v>40284</v>
      </c>
      <c r="BI67" s="792">
        <v>40284</v>
      </c>
      <c r="BJ67" s="790" t="s">
        <v>1608</v>
      </c>
      <c r="BK67" s="791">
        <v>89598</v>
      </c>
      <c r="BL67" s="790" t="s">
        <v>1341</v>
      </c>
      <c r="BM67" s="793"/>
      <c r="BN67" s="790" t="s">
        <v>1608</v>
      </c>
      <c r="BO67" s="791">
        <v>224</v>
      </c>
      <c r="BP67" s="790" t="s">
        <v>1613</v>
      </c>
      <c r="BQ67" s="791">
        <v>269640</v>
      </c>
      <c r="BR67" s="790" t="s">
        <v>1341</v>
      </c>
      <c r="BS67" s="790" t="s">
        <v>1341</v>
      </c>
      <c r="BT67" s="791" t="b">
        <v>0</v>
      </c>
      <c r="BU67" s="790" t="s">
        <v>1341</v>
      </c>
      <c r="BV67" s="790" t="s">
        <v>1341</v>
      </c>
    </row>
    <row r="68" spans="1:74" s="270" customFormat="1" x14ac:dyDescent="0.3">
      <c r="A68" s="797"/>
      <c r="B68" s="797"/>
      <c r="C68" s="797"/>
      <c r="D68" s="797"/>
      <c r="E68" s="797"/>
      <c r="F68" s="797"/>
      <c r="G68" s="797"/>
      <c r="H68" s="389"/>
      <c r="I68" s="389"/>
      <c r="J68" s="389"/>
      <c r="K68" s="389"/>
      <c r="L68" s="389"/>
      <c r="M68" s="797"/>
      <c r="O68" s="670"/>
      <c r="P68" s="797"/>
      <c r="Q68" s="797"/>
      <c r="R68" s="797"/>
      <c r="S68" s="797"/>
      <c r="T68" s="797"/>
      <c r="U68" s="797"/>
      <c r="V68" s="797"/>
      <c r="W68" s="797"/>
      <c r="X68" s="800" t="str">
        <f>"Broods '02-'04: "&amp;Z68&amp;", "&amp;Z69&amp;", "&amp;Z70&amp;", "&amp;Z71&amp;", "&amp;Z72&amp;", "&amp;Z73</f>
        <v>Broods '02-'04: 631371, 632375, 632897, 631777, 632389, 632973</v>
      </c>
      <c r="Y68" s="797" t="s">
        <v>8450</v>
      </c>
      <c r="Z68" s="790" t="s">
        <v>7552</v>
      </c>
      <c r="AA68" s="790" t="s">
        <v>1607</v>
      </c>
      <c r="AB68" s="790" t="s">
        <v>1382</v>
      </c>
      <c r="AC68" s="791">
        <v>2002</v>
      </c>
      <c r="AD68" s="790" t="s">
        <v>1820</v>
      </c>
      <c r="AE68" s="790" t="s">
        <v>1821</v>
      </c>
      <c r="AF68" s="790" t="s">
        <v>1612</v>
      </c>
      <c r="AG68" s="792">
        <v>37756</v>
      </c>
      <c r="AH68" s="792">
        <v>37756</v>
      </c>
      <c r="AI68" s="790" t="s">
        <v>1635</v>
      </c>
      <c r="AJ68" s="791">
        <v>209531</v>
      </c>
      <c r="AK68" s="790" t="s">
        <v>1341</v>
      </c>
      <c r="AL68" s="796"/>
      <c r="AM68" s="790" t="s">
        <v>1635</v>
      </c>
      <c r="AN68" s="791">
        <v>8051</v>
      </c>
      <c r="AO68" s="790" t="s">
        <v>1341</v>
      </c>
      <c r="AP68" s="793"/>
      <c r="AQ68" s="790" t="s">
        <v>250</v>
      </c>
      <c r="AR68" s="790" t="s">
        <v>8401</v>
      </c>
      <c r="AS68" s="791" t="b">
        <v>1</v>
      </c>
      <c r="AT68" s="790" t="s">
        <v>1341</v>
      </c>
      <c r="AU68" s="790" t="s">
        <v>8400</v>
      </c>
      <c r="AV68" s="797"/>
      <c r="AW68" s="797"/>
      <c r="AX68" s="797"/>
      <c r="AY68" s="797"/>
      <c r="AZ68" s="797"/>
      <c r="BA68" s="790" t="s">
        <v>8479</v>
      </c>
      <c r="BB68" s="790" t="s">
        <v>1607</v>
      </c>
      <c r="BC68" s="790" t="s">
        <v>124</v>
      </c>
      <c r="BD68" s="791">
        <v>2009</v>
      </c>
      <c r="BE68" s="790" t="s">
        <v>190</v>
      </c>
      <c r="BF68" s="790" t="s">
        <v>190</v>
      </c>
      <c r="BG68" s="790" t="s">
        <v>1612</v>
      </c>
      <c r="BH68" s="792">
        <v>40277</v>
      </c>
      <c r="BI68" s="792">
        <v>40277</v>
      </c>
      <c r="BJ68" s="790" t="s">
        <v>1608</v>
      </c>
      <c r="BK68" s="791">
        <v>112693</v>
      </c>
      <c r="BL68" s="790" t="s">
        <v>1613</v>
      </c>
      <c r="BM68" s="791">
        <v>788</v>
      </c>
      <c r="BN68" s="790" t="s">
        <v>1608</v>
      </c>
      <c r="BO68" s="791">
        <v>1182</v>
      </c>
      <c r="BP68" s="790" t="s">
        <v>1613</v>
      </c>
      <c r="BQ68" s="791">
        <v>347451</v>
      </c>
      <c r="BR68" s="790" t="s">
        <v>1341</v>
      </c>
      <c r="BS68" s="790" t="s">
        <v>1341</v>
      </c>
      <c r="BT68" s="791" t="b">
        <v>0</v>
      </c>
      <c r="BU68" s="790" t="s">
        <v>1341</v>
      </c>
      <c r="BV68" s="790" t="s">
        <v>1341</v>
      </c>
    </row>
    <row r="69" spans="1:74" s="270" customFormat="1" x14ac:dyDescent="0.3">
      <c r="A69" s="797"/>
      <c r="B69" s="797"/>
      <c r="C69" s="797"/>
      <c r="D69" s="797"/>
      <c r="E69" s="797"/>
      <c r="F69" s="797"/>
      <c r="G69" s="797"/>
      <c r="H69" s="389"/>
      <c r="I69" s="389"/>
      <c r="J69" s="389"/>
      <c r="K69" s="389"/>
      <c r="L69" s="389"/>
      <c r="M69" s="797"/>
      <c r="O69" s="670"/>
      <c r="P69" s="797"/>
      <c r="Q69" s="797"/>
      <c r="R69" s="797"/>
      <c r="S69" s="797"/>
      <c r="T69" s="797"/>
      <c r="U69" s="797"/>
      <c r="V69" s="797"/>
      <c r="W69" s="797"/>
      <c r="X69" s="797"/>
      <c r="Y69" s="797" t="s">
        <v>8450</v>
      </c>
      <c r="Z69" s="790" t="s">
        <v>7771</v>
      </c>
      <c r="AA69" s="790" t="s">
        <v>1607</v>
      </c>
      <c r="AB69" s="790" t="s">
        <v>1382</v>
      </c>
      <c r="AC69" s="791">
        <v>2003</v>
      </c>
      <c r="AD69" s="790" t="s">
        <v>1820</v>
      </c>
      <c r="AE69" s="790" t="s">
        <v>1821</v>
      </c>
      <c r="AF69" s="790" t="s">
        <v>1612</v>
      </c>
      <c r="AG69" s="792">
        <v>38121</v>
      </c>
      <c r="AH69" s="792">
        <v>38121</v>
      </c>
      <c r="AI69" s="790" t="s">
        <v>1608</v>
      </c>
      <c r="AJ69" s="791">
        <v>224905</v>
      </c>
      <c r="AK69" s="790" t="s">
        <v>1613</v>
      </c>
      <c r="AL69" s="795">
        <v>339</v>
      </c>
      <c r="AM69" s="790" t="s">
        <v>1608</v>
      </c>
      <c r="AN69" s="791">
        <v>972</v>
      </c>
      <c r="AO69" s="790" t="s">
        <v>1341</v>
      </c>
      <c r="AP69" s="793"/>
      <c r="AQ69" s="790" t="s">
        <v>250</v>
      </c>
      <c r="AR69" s="790" t="s">
        <v>8402</v>
      </c>
      <c r="AS69" s="791" t="b">
        <v>1</v>
      </c>
      <c r="AT69" s="790" t="s">
        <v>1341</v>
      </c>
      <c r="AU69" s="790" t="s">
        <v>8400</v>
      </c>
      <c r="AV69" s="797"/>
      <c r="AW69" s="797"/>
      <c r="AX69" s="797"/>
      <c r="AY69" s="797"/>
      <c r="AZ69" s="797"/>
      <c r="BA69" s="790" t="s">
        <v>8480</v>
      </c>
      <c r="BB69" s="790" t="s">
        <v>1607</v>
      </c>
      <c r="BC69" s="790" t="s">
        <v>124</v>
      </c>
      <c r="BD69" s="791">
        <v>2009</v>
      </c>
      <c r="BE69" s="790" t="s">
        <v>190</v>
      </c>
      <c r="BF69" s="790" t="s">
        <v>190</v>
      </c>
      <c r="BG69" s="790" t="s">
        <v>1612</v>
      </c>
      <c r="BH69" s="792">
        <v>40277</v>
      </c>
      <c r="BI69" s="792">
        <v>40277</v>
      </c>
      <c r="BJ69" s="790" t="s">
        <v>1608</v>
      </c>
      <c r="BK69" s="791">
        <v>111590</v>
      </c>
      <c r="BL69" s="790" t="s">
        <v>1341</v>
      </c>
      <c r="BM69" s="793"/>
      <c r="BN69" s="790" t="s">
        <v>1608</v>
      </c>
      <c r="BO69" s="791">
        <v>0</v>
      </c>
      <c r="BP69" s="790" t="s">
        <v>1613</v>
      </c>
      <c r="BQ69" s="791">
        <v>336094</v>
      </c>
      <c r="BR69" s="790" t="s">
        <v>1341</v>
      </c>
      <c r="BS69" s="790" t="s">
        <v>1341</v>
      </c>
      <c r="BT69" s="791" t="b">
        <v>0</v>
      </c>
      <c r="BU69" s="790" t="s">
        <v>1341</v>
      </c>
      <c r="BV69" s="790" t="s">
        <v>1341</v>
      </c>
    </row>
    <row r="70" spans="1:74" s="270" customFormat="1" x14ac:dyDescent="0.3">
      <c r="A70" s="797"/>
      <c r="B70" s="797"/>
      <c r="C70" s="797"/>
      <c r="D70" s="797"/>
      <c r="E70" s="797"/>
      <c r="F70" s="797"/>
      <c r="G70" s="797"/>
      <c r="H70" s="389"/>
      <c r="I70" s="389"/>
      <c r="J70" s="389"/>
      <c r="K70" s="389"/>
      <c r="L70" s="389"/>
      <c r="M70" s="797"/>
      <c r="O70" s="670"/>
      <c r="P70" s="797"/>
      <c r="Q70" s="797"/>
      <c r="R70" s="797"/>
      <c r="S70" s="797"/>
      <c r="T70" s="797"/>
      <c r="U70" s="797"/>
      <c r="V70" s="797"/>
      <c r="W70" s="797"/>
      <c r="X70" s="797"/>
      <c r="Y70" s="797" t="s">
        <v>8450</v>
      </c>
      <c r="Z70" s="790" t="s">
        <v>7832</v>
      </c>
      <c r="AA70" s="790" t="s">
        <v>1607</v>
      </c>
      <c r="AB70" s="790" t="s">
        <v>1382</v>
      </c>
      <c r="AC70" s="791">
        <v>2004</v>
      </c>
      <c r="AD70" s="790" t="s">
        <v>1820</v>
      </c>
      <c r="AE70" s="790" t="s">
        <v>1821</v>
      </c>
      <c r="AF70" s="790" t="s">
        <v>1612</v>
      </c>
      <c r="AG70" s="792">
        <v>38490</v>
      </c>
      <c r="AH70" s="792">
        <v>38490</v>
      </c>
      <c r="AI70" s="790" t="s">
        <v>1608</v>
      </c>
      <c r="AJ70" s="791">
        <v>224882</v>
      </c>
      <c r="AK70" s="790" t="s">
        <v>1341</v>
      </c>
      <c r="AL70" s="796"/>
      <c r="AM70" s="790" t="s">
        <v>1341</v>
      </c>
      <c r="AN70" s="796"/>
      <c r="AO70" s="790" t="s">
        <v>1341</v>
      </c>
      <c r="AP70" s="793"/>
      <c r="AQ70" s="790" t="s">
        <v>250</v>
      </c>
      <c r="AR70" s="790" t="s">
        <v>8403</v>
      </c>
      <c r="AS70" s="791" t="b">
        <v>1</v>
      </c>
      <c r="AT70" s="790" t="s">
        <v>1341</v>
      </c>
      <c r="AU70" s="790" t="s">
        <v>8400</v>
      </c>
      <c r="AV70" s="797"/>
      <c r="AW70" s="797"/>
      <c r="AX70" s="797"/>
      <c r="AY70" s="797"/>
      <c r="AZ70" s="797"/>
      <c r="BA70" s="790" t="s">
        <v>8481</v>
      </c>
      <c r="BB70" s="790" t="s">
        <v>1607</v>
      </c>
      <c r="BC70" s="790" t="s">
        <v>124</v>
      </c>
      <c r="BD70" s="791">
        <v>2009</v>
      </c>
      <c r="BE70" s="790" t="s">
        <v>190</v>
      </c>
      <c r="BF70" s="790" t="s">
        <v>190</v>
      </c>
      <c r="BG70" s="790" t="s">
        <v>1612</v>
      </c>
      <c r="BH70" s="792">
        <v>40277</v>
      </c>
      <c r="BI70" s="792">
        <v>40277</v>
      </c>
      <c r="BJ70" s="790" t="s">
        <v>1608</v>
      </c>
      <c r="BK70" s="791">
        <v>117720</v>
      </c>
      <c r="BL70" s="790" t="s">
        <v>1341</v>
      </c>
      <c r="BM70" s="793"/>
      <c r="BN70" s="790" t="s">
        <v>1608</v>
      </c>
      <c r="BO70" s="791">
        <v>0</v>
      </c>
      <c r="BP70" s="790" t="s">
        <v>1613</v>
      </c>
      <c r="BQ70" s="791">
        <v>353357</v>
      </c>
      <c r="BR70" s="790" t="s">
        <v>1341</v>
      </c>
      <c r="BS70" s="790" t="s">
        <v>1341</v>
      </c>
      <c r="BT70" s="791" t="b">
        <v>0</v>
      </c>
      <c r="BU70" s="790" t="s">
        <v>1341</v>
      </c>
      <c r="BV70" s="790" t="s">
        <v>1341</v>
      </c>
    </row>
    <row r="71" spans="1:74" s="270" customFormat="1" x14ac:dyDescent="0.3">
      <c r="A71" s="797"/>
      <c r="B71" s="797"/>
      <c r="C71" s="797"/>
      <c r="D71" s="797"/>
      <c r="E71" s="797"/>
      <c r="F71" s="797"/>
      <c r="G71" s="797"/>
      <c r="H71" s="389"/>
      <c r="I71" s="389"/>
      <c r="J71" s="389"/>
      <c r="K71" s="389"/>
      <c r="L71" s="389"/>
      <c r="M71" s="797"/>
      <c r="O71" s="670"/>
      <c r="P71" s="797"/>
      <c r="Q71" s="797"/>
      <c r="R71" s="797"/>
      <c r="S71" s="797"/>
      <c r="T71" s="797"/>
      <c r="U71" s="797"/>
      <c r="V71" s="797"/>
      <c r="W71" s="797"/>
      <c r="X71" s="797"/>
      <c r="Y71" s="797" t="s">
        <v>8450</v>
      </c>
      <c r="Z71" s="790" t="s">
        <v>8404</v>
      </c>
      <c r="AA71" s="790" t="s">
        <v>1607</v>
      </c>
      <c r="AB71" s="790" t="s">
        <v>515</v>
      </c>
      <c r="AC71" s="791">
        <v>2002</v>
      </c>
      <c r="AD71" s="790" t="s">
        <v>2163</v>
      </c>
      <c r="AE71" s="790" t="s">
        <v>2164</v>
      </c>
      <c r="AF71" s="790" t="s">
        <v>1612</v>
      </c>
      <c r="AG71" s="792">
        <v>37773</v>
      </c>
      <c r="AH71" s="792">
        <v>37773</v>
      </c>
      <c r="AI71" s="790" t="s">
        <v>1608</v>
      </c>
      <c r="AJ71" s="791">
        <v>200052</v>
      </c>
      <c r="AK71" s="790" t="s">
        <v>1341</v>
      </c>
      <c r="AL71" s="796"/>
      <c r="AM71" s="790" t="s">
        <v>1608</v>
      </c>
      <c r="AN71" s="791">
        <v>1573</v>
      </c>
      <c r="AO71" s="790" t="s">
        <v>1341</v>
      </c>
      <c r="AP71" s="796"/>
      <c r="AQ71" s="790" t="s">
        <v>1341</v>
      </c>
      <c r="AR71" s="790" t="s">
        <v>1341</v>
      </c>
      <c r="AS71" s="791" t="b">
        <v>1</v>
      </c>
      <c r="AT71" s="790" t="s">
        <v>1341</v>
      </c>
      <c r="AU71" s="790" t="s">
        <v>8400</v>
      </c>
      <c r="AV71" s="797"/>
      <c r="AW71" s="797"/>
      <c r="AX71" s="797"/>
      <c r="AY71" s="797"/>
      <c r="AZ71" s="797"/>
      <c r="BA71" s="790" t="s">
        <v>8482</v>
      </c>
      <c r="BB71" s="790" t="s">
        <v>1607</v>
      </c>
      <c r="BC71" s="790" t="s">
        <v>124</v>
      </c>
      <c r="BD71" s="791">
        <v>2009</v>
      </c>
      <c r="BE71" s="790" t="s">
        <v>190</v>
      </c>
      <c r="BF71" s="790" t="s">
        <v>190</v>
      </c>
      <c r="BG71" s="790" t="s">
        <v>1612</v>
      </c>
      <c r="BH71" s="792">
        <v>40277</v>
      </c>
      <c r="BI71" s="792">
        <v>40277</v>
      </c>
      <c r="BJ71" s="790" t="s">
        <v>1608</v>
      </c>
      <c r="BK71" s="791">
        <v>116800</v>
      </c>
      <c r="BL71" s="790" t="s">
        <v>1341</v>
      </c>
      <c r="BM71" s="793"/>
      <c r="BN71" s="790" t="s">
        <v>1608</v>
      </c>
      <c r="BO71" s="791">
        <v>0</v>
      </c>
      <c r="BP71" s="790" t="s">
        <v>1613</v>
      </c>
      <c r="BQ71" s="791">
        <v>350569</v>
      </c>
      <c r="BR71" s="790" t="s">
        <v>1341</v>
      </c>
      <c r="BS71" s="790" t="s">
        <v>1341</v>
      </c>
      <c r="BT71" s="791" t="b">
        <v>0</v>
      </c>
      <c r="BU71" s="790" t="s">
        <v>1341</v>
      </c>
      <c r="BV71" s="790" t="s">
        <v>1341</v>
      </c>
    </row>
    <row r="72" spans="1:74" s="270" customFormat="1" x14ac:dyDescent="0.3">
      <c r="A72" s="797"/>
      <c r="B72" s="797"/>
      <c r="C72" s="797"/>
      <c r="D72" s="797"/>
      <c r="E72" s="797"/>
      <c r="F72" s="797"/>
      <c r="G72" s="797"/>
      <c r="H72" s="389"/>
      <c r="I72" s="389"/>
      <c r="J72" s="389"/>
      <c r="K72" s="389"/>
      <c r="L72" s="389"/>
      <c r="M72" s="797"/>
      <c r="O72" s="670"/>
      <c r="P72" s="797"/>
      <c r="Q72" s="797"/>
      <c r="R72" s="797"/>
      <c r="S72" s="797"/>
      <c r="T72" s="797"/>
      <c r="U72" s="797"/>
      <c r="V72" s="797"/>
      <c r="W72" s="797"/>
      <c r="X72" s="797"/>
      <c r="Y72" s="797" t="s">
        <v>8450</v>
      </c>
      <c r="Z72" s="790" t="s">
        <v>8405</v>
      </c>
      <c r="AA72" s="790" t="s">
        <v>1607</v>
      </c>
      <c r="AB72" s="790" t="s">
        <v>515</v>
      </c>
      <c r="AC72" s="791">
        <v>2003</v>
      </c>
      <c r="AD72" s="790" t="s">
        <v>2163</v>
      </c>
      <c r="AE72" s="790" t="s">
        <v>2164</v>
      </c>
      <c r="AF72" s="790" t="s">
        <v>1612</v>
      </c>
      <c r="AG72" s="792">
        <v>38139</v>
      </c>
      <c r="AH72" s="792">
        <v>38139</v>
      </c>
      <c r="AI72" s="790" t="s">
        <v>1608</v>
      </c>
      <c r="AJ72" s="791">
        <v>200930</v>
      </c>
      <c r="AK72" s="790" t="s">
        <v>1613</v>
      </c>
      <c r="AL72" s="795">
        <v>364</v>
      </c>
      <c r="AM72" s="790" t="s">
        <v>1608</v>
      </c>
      <c r="AN72" s="791">
        <v>706</v>
      </c>
      <c r="AO72" s="790" t="s">
        <v>1341</v>
      </c>
      <c r="AP72" s="796"/>
      <c r="AQ72" s="790" t="s">
        <v>1341</v>
      </c>
      <c r="AR72" s="790" t="s">
        <v>1341</v>
      </c>
      <c r="AS72" s="791" t="b">
        <v>1</v>
      </c>
      <c r="AT72" s="790" t="s">
        <v>1341</v>
      </c>
      <c r="AU72" s="790" t="s">
        <v>8400</v>
      </c>
      <c r="AV72" s="797"/>
      <c r="AW72" s="797"/>
      <c r="AX72" s="797"/>
      <c r="AY72" s="797"/>
      <c r="AZ72" s="797"/>
      <c r="BA72" s="790" t="s">
        <v>8483</v>
      </c>
      <c r="BB72" s="790" t="s">
        <v>1607</v>
      </c>
      <c r="BC72" s="790" t="s">
        <v>124</v>
      </c>
      <c r="BD72" s="791">
        <v>2009</v>
      </c>
      <c r="BE72" s="790" t="s">
        <v>190</v>
      </c>
      <c r="BF72" s="790" t="s">
        <v>190</v>
      </c>
      <c r="BG72" s="790" t="s">
        <v>1612</v>
      </c>
      <c r="BH72" s="792">
        <v>40277</v>
      </c>
      <c r="BI72" s="792">
        <v>40277</v>
      </c>
      <c r="BJ72" s="790" t="s">
        <v>1608</v>
      </c>
      <c r="BK72" s="791">
        <v>99672</v>
      </c>
      <c r="BL72" s="790" t="s">
        <v>1341</v>
      </c>
      <c r="BM72" s="793"/>
      <c r="BN72" s="790" t="s">
        <v>1608</v>
      </c>
      <c r="BO72" s="791">
        <v>0</v>
      </c>
      <c r="BP72" s="790" t="s">
        <v>1613</v>
      </c>
      <c r="BQ72" s="791">
        <v>304467</v>
      </c>
      <c r="BR72" s="790" t="s">
        <v>1341</v>
      </c>
      <c r="BS72" s="790" t="s">
        <v>1341</v>
      </c>
      <c r="BT72" s="791" t="b">
        <v>0</v>
      </c>
      <c r="BU72" s="790" t="s">
        <v>1341</v>
      </c>
      <c r="BV72" s="790" t="s">
        <v>1341</v>
      </c>
    </row>
    <row r="73" spans="1:74" s="270" customFormat="1" x14ac:dyDescent="0.3">
      <c r="A73" s="797"/>
      <c r="B73" s="797"/>
      <c r="C73" s="797"/>
      <c r="D73" s="797"/>
      <c r="E73" s="797"/>
      <c r="F73" s="797"/>
      <c r="G73" s="797"/>
      <c r="H73" s="389"/>
      <c r="I73" s="389"/>
      <c r="J73" s="389"/>
      <c r="K73" s="389"/>
      <c r="L73" s="389"/>
      <c r="M73" s="797"/>
      <c r="O73" s="670"/>
      <c r="P73" s="797"/>
      <c r="Q73" s="797"/>
      <c r="R73" s="797"/>
      <c r="S73" s="797"/>
      <c r="T73" s="797"/>
      <c r="U73" s="797"/>
      <c r="V73" s="797"/>
      <c r="W73" s="797"/>
      <c r="X73" s="797"/>
      <c r="Y73" s="797" t="s">
        <v>8450</v>
      </c>
      <c r="Z73" s="790" t="s">
        <v>8406</v>
      </c>
      <c r="AA73" s="790" t="s">
        <v>1607</v>
      </c>
      <c r="AB73" s="790" t="s">
        <v>515</v>
      </c>
      <c r="AC73" s="791">
        <v>2004</v>
      </c>
      <c r="AD73" s="790" t="s">
        <v>2163</v>
      </c>
      <c r="AE73" s="790" t="s">
        <v>2164</v>
      </c>
      <c r="AF73" s="790" t="s">
        <v>1612</v>
      </c>
      <c r="AG73" s="792">
        <v>38498</v>
      </c>
      <c r="AH73" s="792">
        <v>38498</v>
      </c>
      <c r="AI73" s="790" t="s">
        <v>1608</v>
      </c>
      <c r="AJ73" s="791">
        <v>202083</v>
      </c>
      <c r="AK73" s="790" t="s">
        <v>1341</v>
      </c>
      <c r="AL73" s="793"/>
      <c r="AM73" s="790" t="s">
        <v>1341</v>
      </c>
      <c r="AN73" s="796"/>
      <c r="AO73" s="790" t="s">
        <v>1341</v>
      </c>
      <c r="AP73" s="796"/>
      <c r="AQ73" s="790" t="s">
        <v>1341</v>
      </c>
      <c r="AR73" s="790" t="s">
        <v>1341</v>
      </c>
      <c r="AS73" s="791" t="b">
        <v>1</v>
      </c>
      <c r="AT73" s="790" t="s">
        <v>1341</v>
      </c>
      <c r="AU73" s="790" t="s">
        <v>8400</v>
      </c>
      <c r="AV73" s="797"/>
      <c r="AW73" s="797"/>
      <c r="AX73" s="797"/>
      <c r="AY73" s="797"/>
      <c r="AZ73" s="797"/>
      <c r="BA73" s="790" t="s">
        <v>8484</v>
      </c>
      <c r="BB73" s="790" t="s">
        <v>1607</v>
      </c>
      <c r="BC73" s="790" t="s">
        <v>124</v>
      </c>
      <c r="BD73" s="791">
        <v>2009</v>
      </c>
      <c r="BE73" s="790" t="s">
        <v>190</v>
      </c>
      <c r="BF73" s="790" t="s">
        <v>190</v>
      </c>
      <c r="BG73" s="790" t="s">
        <v>1612</v>
      </c>
      <c r="BH73" s="792">
        <v>40276</v>
      </c>
      <c r="BI73" s="792">
        <v>40276</v>
      </c>
      <c r="BJ73" s="790" t="s">
        <v>1608</v>
      </c>
      <c r="BK73" s="791">
        <v>117670</v>
      </c>
      <c r="BL73" s="790" t="s">
        <v>1341</v>
      </c>
      <c r="BM73" s="793"/>
      <c r="BN73" s="790" t="s">
        <v>1608</v>
      </c>
      <c r="BO73" s="791">
        <v>311</v>
      </c>
      <c r="BP73" s="790" t="s">
        <v>1613</v>
      </c>
      <c r="BQ73" s="791">
        <v>355427</v>
      </c>
      <c r="BR73" s="790" t="s">
        <v>1341</v>
      </c>
      <c r="BS73" s="790" t="s">
        <v>1341</v>
      </c>
      <c r="BT73" s="791" t="b">
        <v>0</v>
      </c>
      <c r="BU73" s="790" t="s">
        <v>1341</v>
      </c>
      <c r="BV73" s="790" t="s">
        <v>1341</v>
      </c>
    </row>
    <row r="74" spans="1:74" s="270" customFormat="1" x14ac:dyDescent="0.3">
      <c r="A74" s="797"/>
      <c r="B74" s="797"/>
      <c r="C74" s="797"/>
      <c r="D74" s="797"/>
      <c r="E74" s="797"/>
      <c r="F74" s="797"/>
      <c r="G74" s="797"/>
      <c r="H74" s="389"/>
      <c r="I74" s="389"/>
      <c r="J74" s="389"/>
      <c r="K74" s="389"/>
      <c r="L74" s="389"/>
      <c r="M74" s="797"/>
      <c r="O74" s="670"/>
      <c r="P74" s="797"/>
      <c r="Q74" s="797"/>
      <c r="R74" s="797"/>
      <c r="S74" s="797"/>
      <c r="T74" s="797"/>
      <c r="U74" s="797"/>
      <c r="V74" s="797"/>
      <c r="W74" s="797"/>
      <c r="X74" s="800" t="str">
        <f>"Broods '02-'04: "&amp;Z74&amp;", "&amp;Z75&amp;", "&amp;Z76</f>
        <v>Broods '02-'04: 631798, 632471, 632879</v>
      </c>
      <c r="Y74" s="797" t="s">
        <v>8451</v>
      </c>
      <c r="Z74" s="790" t="s">
        <v>8407</v>
      </c>
      <c r="AA74" s="790" t="s">
        <v>1607</v>
      </c>
      <c r="AB74" s="790" t="s">
        <v>516</v>
      </c>
      <c r="AC74" s="791">
        <v>2002</v>
      </c>
      <c r="AD74" s="790" t="s">
        <v>2163</v>
      </c>
      <c r="AE74" s="790" t="s">
        <v>2164</v>
      </c>
      <c r="AF74" s="790" t="s">
        <v>1612</v>
      </c>
      <c r="AG74" s="792">
        <v>38108</v>
      </c>
      <c r="AH74" s="792">
        <v>38108</v>
      </c>
      <c r="AI74" s="790" t="s">
        <v>1608</v>
      </c>
      <c r="AJ74" s="791">
        <v>99939</v>
      </c>
      <c r="AK74" s="790" t="s">
        <v>1341</v>
      </c>
      <c r="AL74" s="793"/>
      <c r="AM74" s="790" t="s">
        <v>1608</v>
      </c>
      <c r="AN74" s="791">
        <v>1625</v>
      </c>
      <c r="AO74" s="790" t="s">
        <v>1341</v>
      </c>
      <c r="AP74" s="796"/>
      <c r="AQ74" s="790" t="s">
        <v>1341</v>
      </c>
      <c r="AR74" s="790" t="s">
        <v>1341</v>
      </c>
      <c r="AS74" s="791" t="b">
        <v>1</v>
      </c>
      <c r="AT74" s="790" t="s">
        <v>1341</v>
      </c>
      <c r="AU74" s="790" t="s">
        <v>8400</v>
      </c>
      <c r="AV74" s="797"/>
      <c r="AW74" s="797"/>
      <c r="AX74" s="797"/>
      <c r="AY74" s="797"/>
      <c r="AZ74" s="797"/>
      <c r="BA74" s="790" t="s">
        <v>8485</v>
      </c>
      <c r="BB74" s="790" t="s">
        <v>1607</v>
      </c>
      <c r="BC74" s="790" t="s">
        <v>124</v>
      </c>
      <c r="BD74" s="791">
        <v>2009</v>
      </c>
      <c r="BE74" s="790" t="s">
        <v>190</v>
      </c>
      <c r="BF74" s="790" t="s">
        <v>190</v>
      </c>
      <c r="BG74" s="790" t="s">
        <v>1612</v>
      </c>
      <c r="BH74" s="792">
        <v>40276</v>
      </c>
      <c r="BI74" s="792">
        <v>40276</v>
      </c>
      <c r="BJ74" s="790" t="s">
        <v>1608</v>
      </c>
      <c r="BK74" s="791">
        <v>105794</v>
      </c>
      <c r="BL74" s="790" t="s">
        <v>1341</v>
      </c>
      <c r="BM74" s="793"/>
      <c r="BN74" s="790" t="s">
        <v>1608</v>
      </c>
      <c r="BO74" s="791">
        <v>0</v>
      </c>
      <c r="BP74" s="790" t="s">
        <v>1613</v>
      </c>
      <c r="BQ74" s="791">
        <v>317531</v>
      </c>
      <c r="BR74" s="790" t="s">
        <v>1341</v>
      </c>
      <c r="BS74" s="790" t="s">
        <v>1341</v>
      </c>
      <c r="BT74" s="791" t="b">
        <v>0</v>
      </c>
      <c r="BU74" s="790" t="s">
        <v>1341</v>
      </c>
      <c r="BV74" s="790" t="s">
        <v>1341</v>
      </c>
    </row>
    <row r="75" spans="1:74" s="270" customFormat="1" x14ac:dyDescent="0.3">
      <c r="A75" s="797"/>
      <c r="B75" s="797"/>
      <c r="C75" s="797"/>
      <c r="D75" s="797"/>
      <c r="E75" s="797"/>
      <c r="F75" s="797"/>
      <c r="G75" s="797"/>
      <c r="H75" s="389"/>
      <c r="I75" s="389"/>
      <c r="J75" s="389"/>
      <c r="K75" s="389"/>
      <c r="L75" s="389"/>
      <c r="M75" s="797"/>
      <c r="O75" s="670"/>
      <c r="P75" s="797"/>
      <c r="Q75" s="797"/>
      <c r="R75" s="797"/>
      <c r="S75" s="797"/>
      <c r="T75" s="797"/>
      <c r="U75" s="797"/>
      <c r="V75" s="797"/>
      <c r="W75" s="797"/>
      <c r="X75" s="797"/>
      <c r="Y75" s="797" t="s">
        <v>8451</v>
      </c>
      <c r="Z75" s="790" t="s">
        <v>8408</v>
      </c>
      <c r="AA75" s="790" t="s">
        <v>1607</v>
      </c>
      <c r="AB75" s="790" t="s">
        <v>516</v>
      </c>
      <c r="AC75" s="791">
        <v>2003</v>
      </c>
      <c r="AD75" s="790" t="s">
        <v>2163</v>
      </c>
      <c r="AE75" s="790" t="s">
        <v>2164</v>
      </c>
      <c r="AF75" s="790" t="s">
        <v>1612</v>
      </c>
      <c r="AG75" s="792">
        <v>38469</v>
      </c>
      <c r="AH75" s="792">
        <v>38469</v>
      </c>
      <c r="AI75" s="790" t="s">
        <v>1608</v>
      </c>
      <c r="AJ75" s="791">
        <v>100676</v>
      </c>
      <c r="AK75" s="790" t="s">
        <v>1613</v>
      </c>
      <c r="AL75" s="795">
        <v>162</v>
      </c>
      <c r="AM75" s="790" t="s">
        <v>1608</v>
      </c>
      <c r="AN75" s="791">
        <v>162</v>
      </c>
      <c r="AO75" s="790" t="s">
        <v>1341</v>
      </c>
      <c r="AP75" s="796"/>
      <c r="AQ75" s="790" t="s">
        <v>1341</v>
      </c>
      <c r="AR75" s="790" t="s">
        <v>1341</v>
      </c>
      <c r="AS75" s="791" t="b">
        <v>1</v>
      </c>
      <c r="AT75" s="790" t="s">
        <v>1341</v>
      </c>
      <c r="AU75" s="790" t="s">
        <v>8400</v>
      </c>
      <c r="AV75" s="797"/>
      <c r="AW75" s="797"/>
      <c r="AX75" s="797"/>
      <c r="AY75" s="797"/>
      <c r="AZ75" s="797"/>
      <c r="BA75" s="790" t="s">
        <v>8486</v>
      </c>
      <c r="BB75" s="790" t="s">
        <v>1607</v>
      </c>
      <c r="BC75" s="790" t="s">
        <v>124</v>
      </c>
      <c r="BD75" s="791">
        <v>2009</v>
      </c>
      <c r="BE75" s="790" t="s">
        <v>190</v>
      </c>
      <c r="BF75" s="790" t="s">
        <v>190</v>
      </c>
      <c r="BG75" s="790" t="s">
        <v>1612</v>
      </c>
      <c r="BH75" s="792">
        <v>40276</v>
      </c>
      <c r="BI75" s="792">
        <v>40276</v>
      </c>
      <c r="BJ75" s="790" t="s">
        <v>1608</v>
      </c>
      <c r="BK75" s="791">
        <v>108389</v>
      </c>
      <c r="BL75" s="790" t="s">
        <v>1341</v>
      </c>
      <c r="BM75" s="793"/>
      <c r="BN75" s="790" t="s">
        <v>1608</v>
      </c>
      <c r="BO75" s="791">
        <v>0</v>
      </c>
      <c r="BP75" s="790" t="s">
        <v>1613</v>
      </c>
      <c r="BQ75" s="791">
        <v>325252</v>
      </c>
      <c r="BR75" s="790" t="s">
        <v>1341</v>
      </c>
      <c r="BS75" s="790" t="s">
        <v>1341</v>
      </c>
      <c r="BT75" s="791" t="b">
        <v>0</v>
      </c>
      <c r="BU75" s="790" t="s">
        <v>1341</v>
      </c>
      <c r="BV75" s="790" t="s">
        <v>1341</v>
      </c>
    </row>
    <row r="76" spans="1:74" s="270" customFormat="1" x14ac:dyDescent="0.3">
      <c r="A76" s="797"/>
      <c r="B76" s="797"/>
      <c r="C76" s="797"/>
      <c r="D76" s="797"/>
      <c r="E76" s="797"/>
      <c r="F76" s="797"/>
      <c r="G76" s="797"/>
      <c r="H76" s="389"/>
      <c r="I76" s="389"/>
      <c r="J76" s="389"/>
      <c r="K76" s="389"/>
      <c r="L76" s="389"/>
      <c r="M76" s="797"/>
      <c r="O76" s="670"/>
      <c r="P76" s="797"/>
      <c r="Q76" s="797"/>
      <c r="R76" s="797"/>
      <c r="S76" s="797"/>
      <c r="T76" s="797"/>
      <c r="U76" s="797"/>
      <c r="V76" s="797"/>
      <c r="W76" s="797"/>
      <c r="X76" s="797"/>
      <c r="Y76" s="797" t="s">
        <v>8451</v>
      </c>
      <c r="Z76" s="790" t="s">
        <v>8409</v>
      </c>
      <c r="AA76" s="790" t="s">
        <v>1607</v>
      </c>
      <c r="AB76" s="790" t="s">
        <v>516</v>
      </c>
      <c r="AC76" s="791">
        <v>2004</v>
      </c>
      <c r="AD76" s="790" t="s">
        <v>2163</v>
      </c>
      <c r="AE76" s="790" t="s">
        <v>2164</v>
      </c>
      <c r="AF76" s="790" t="s">
        <v>1612</v>
      </c>
      <c r="AG76" s="792">
        <v>38826</v>
      </c>
      <c r="AH76" s="792">
        <v>38826</v>
      </c>
      <c r="AI76" s="790" t="s">
        <v>1608</v>
      </c>
      <c r="AJ76" s="791">
        <v>100294</v>
      </c>
      <c r="AK76" s="790" t="s">
        <v>1341</v>
      </c>
      <c r="AL76" s="793"/>
      <c r="AM76" s="790" t="s">
        <v>1608</v>
      </c>
      <c r="AN76" s="791">
        <v>955</v>
      </c>
      <c r="AO76" s="790" t="s">
        <v>1341</v>
      </c>
      <c r="AP76" s="796"/>
      <c r="AQ76" s="790" t="s">
        <v>1341</v>
      </c>
      <c r="AR76" s="790" t="s">
        <v>1341</v>
      </c>
      <c r="AS76" s="791" t="b">
        <v>1</v>
      </c>
      <c r="AT76" s="790" t="s">
        <v>1341</v>
      </c>
      <c r="AU76" s="790" t="s">
        <v>8400</v>
      </c>
      <c r="AV76" s="797"/>
      <c r="AW76" s="797"/>
      <c r="AX76" s="797"/>
      <c r="AY76" s="797"/>
      <c r="AZ76" s="797"/>
      <c r="BA76" s="790" t="s">
        <v>8487</v>
      </c>
      <c r="BB76" s="790" t="s">
        <v>1607</v>
      </c>
      <c r="BC76" s="790" t="s">
        <v>124</v>
      </c>
      <c r="BD76" s="791">
        <v>2009</v>
      </c>
      <c r="BE76" s="790" t="s">
        <v>190</v>
      </c>
      <c r="BF76" s="790" t="s">
        <v>190</v>
      </c>
      <c r="BG76" s="790" t="s">
        <v>1612</v>
      </c>
      <c r="BH76" s="792">
        <v>40276</v>
      </c>
      <c r="BI76" s="792">
        <v>40276</v>
      </c>
      <c r="BJ76" s="790" t="s">
        <v>1608</v>
      </c>
      <c r="BK76" s="791">
        <v>116291</v>
      </c>
      <c r="BL76" s="790" t="s">
        <v>1613</v>
      </c>
      <c r="BM76" s="791">
        <v>282</v>
      </c>
      <c r="BN76" s="790" t="s">
        <v>1608</v>
      </c>
      <c r="BO76" s="791">
        <v>0</v>
      </c>
      <c r="BP76" s="790" t="s">
        <v>1613</v>
      </c>
      <c r="BQ76" s="791">
        <v>349904</v>
      </c>
      <c r="BR76" s="790" t="s">
        <v>1341</v>
      </c>
      <c r="BS76" s="790" t="s">
        <v>1341</v>
      </c>
      <c r="BT76" s="791" t="b">
        <v>0</v>
      </c>
      <c r="BU76" s="790" t="s">
        <v>1341</v>
      </c>
      <c r="BV76" s="790" t="s">
        <v>1341</v>
      </c>
    </row>
    <row r="77" spans="1:74" s="270" customFormat="1" x14ac:dyDescent="0.3">
      <c r="A77" s="797"/>
      <c r="B77" s="797"/>
      <c r="C77" s="797"/>
      <c r="D77" s="797"/>
      <c r="E77" s="797"/>
      <c r="F77" s="797"/>
      <c r="G77" s="797"/>
      <c r="H77" s="389"/>
      <c r="I77" s="389"/>
      <c r="J77" s="389"/>
      <c r="K77" s="389"/>
      <c r="L77" s="389"/>
      <c r="M77" s="797"/>
      <c r="O77" s="670"/>
      <c r="P77" s="797"/>
      <c r="Q77" s="797"/>
      <c r="R77" s="797"/>
      <c r="S77" s="797"/>
      <c r="T77" s="797"/>
      <c r="U77" s="797"/>
      <c r="V77" s="797"/>
      <c r="W77" s="797"/>
      <c r="X77" s="800" t="str">
        <f>"Broods '02-'04: "&amp;Z77&amp;", "&amp;Z78&amp;", "&amp;Z79&amp;", "&amp;Z80&amp;", "&amp;Z81&amp;", "&amp;Z82&amp;", "&amp;Z83&amp;", "&amp;Z84&amp;", "&amp;Z85&amp;", "&amp;Z86&amp;", "&amp;Z87&amp;", "&amp;Z88&amp;", "&amp;Z89&amp;", "&amp;Z90</f>
        <v>Broods '02-'04: 631784, 632378, 632967, 210479, 632283, 210592, 630992, 631386, 632388, 632972, 631780, 210546, 632385, 632964</v>
      </c>
      <c r="Y77" s="797" t="s">
        <v>8452</v>
      </c>
      <c r="Z77" s="790" t="s">
        <v>7639</v>
      </c>
      <c r="AA77" s="790" t="s">
        <v>1607</v>
      </c>
      <c r="AB77" s="790" t="s">
        <v>260</v>
      </c>
      <c r="AC77" s="791">
        <v>2002</v>
      </c>
      <c r="AD77" s="790" t="s">
        <v>1817</v>
      </c>
      <c r="AE77" s="790" t="s">
        <v>1818</v>
      </c>
      <c r="AF77" s="790" t="s">
        <v>1612</v>
      </c>
      <c r="AG77" s="792">
        <v>37763</v>
      </c>
      <c r="AH77" s="792">
        <v>37764</v>
      </c>
      <c r="AI77" s="790" t="s">
        <v>1608</v>
      </c>
      <c r="AJ77" s="791">
        <v>192443</v>
      </c>
      <c r="AK77" s="790" t="s">
        <v>1613</v>
      </c>
      <c r="AL77" s="795">
        <v>2662</v>
      </c>
      <c r="AM77" s="790" t="s">
        <v>1608</v>
      </c>
      <c r="AN77" s="791">
        <v>4995</v>
      </c>
      <c r="AO77" s="790" t="s">
        <v>1341</v>
      </c>
      <c r="AP77" s="793"/>
      <c r="AQ77" s="790" t="s">
        <v>250</v>
      </c>
      <c r="AR77" s="790" t="s">
        <v>8401</v>
      </c>
      <c r="AS77" s="791" t="b">
        <v>1</v>
      </c>
      <c r="AT77" s="790" t="s">
        <v>1341</v>
      </c>
      <c r="AU77" s="790" t="s">
        <v>8400</v>
      </c>
      <c r="AV77" s="797"/>
      <c r="AW77" s="797"/>
      <c r="AX77" s="797"/>
      <c r="AY77" s="797"/>
      <c r="AZ77" s="797"/>
      <c r="BA77" s="790" t="s">
        <v>8488</v>
      </c>
      <c r="BB77" s="790" t="s">
        <v>1607</v>
      </c>
      <c r="BC77" s="790" t="s">
        <v>124</v>
      </c>
      <c r="BD77" s="791">
        <v>2009</v>
      </c>
      <c r="BE77" s="790" t="s">
        <v>190</v>
      </c>
      <c r="BF77" s="790" t="s">
        <v>190</v>
      </c>
      <c r="BG77" s="790" t="s">
        <v>1612</v>
      </c>
      <c r="BH77" s="792">
        <v>40276</v>
      </c>
      <c r="BI77" s="792">
        <v>40276</v>
      </c>
      <c r="BJ77" s="790" t="s">
        <v>1608</v>
      </c>
      <c r="BK77" s="791">
        <v>86302</v>
      </c>
      <c r="BL77" s="790" t="s">
        <v>1613</v>
      </c>
      <c r="BM77" s="791">
        <v>215</v>
      </c>
      <c r="BN77" s="790" t="s">
        <v>1613</v>
      </c>
      <c r="BO77" s="791">
        <v>260628</v>
      </c>
      <c r="BP77" s="790" t="s">
        <v>1341</v>
      </c>
      <c r="BQ77" s="793"/>
      <c r="BR77" s="790" t="s">
        <v>1341</v>
      </c>
      <c r="BS77" s="790" t="s">
        <v>1341</v>
      </c>
      <c r="BT77" s="791" t="b">
        <v>0</v>
      </c>
      <c r="BU77" s="790" t="s">
        <v>1341</v>
      </c>
      <c r="BV77" s="790" t="s">
        <v>1341</v>
      </c>
    </row>
    <row r="78" spans="1:74" s="270" customFormat="1" x14ac:dyDescent="0.3">
      <c r="A78" s="797"/>
      <c r="B78" s="797"/>
      <c r="C78" s="797"/>
      <c r="D78" s="797"/>
      <c r="E78" s="797"/>
      <c r="F78" s="797"/>
      <c r="G78" s="797"/>
      <c r="H78" s="389"/>
      <c r="I78" s="389"/>
      <c r="J78" s="389"/>
      <c r="K78" s="389"/>
      <c r="L78" s="389"/>
      <c r="M78" s="797"/>
      <c r="O78" s="670"/>
      <c r="P78" s="797"/>
      <c r="Q78" s="797"/>
      <c r="R78" s="797"/>
      <c r="S78" s="797"/>
      <c r="T78" s="797"/>
      <c r="U78" s="797"/>
      <c r="V78" s="797"/>
      <c r="W78" s="797"/>
      <c r="X78" s="797"/>
      <c r="Y78" s="797" t="s">
        <v>8452</v>
      </c>
      <c r="Z78" s="790" t="s">
        <v>7772</v>
      </c>
      <c r="AA78" s="790" t="s">
        <v>1607</v>
      </c>
      <c r="AB78" s="790" t="s">
        <v>260</v>
      </c>
      <c r="AC78" s="791">
        <v>2003</v>
      </c>
      <c r="AD78" s="790" t="s">
        <v>1817</v>
      </c>
      <c r="AE78" s="790" t="s">
        <v>1818</v>
      </c>
      <c r="AF78" s="790" t="s">
        <v>1612</v>
      </c>
      <c r="AG78" s="792">
        <v>38125</v>
      </c>
      <c r="AH78" s="792">
        <v>38138</v>
      </c>
      <c r="AI78" s="790" t="s">
        <v>1608</v>
      </c>
      <c r="AJ78" s="791">
        <v>197726</v>
      </c>
      <c r="AK78" s="790" t="s">
        <v>1613</v>
      </c>
      <c r="AL78" s="791">
        <v>520</v>
      </c>
      <c r="AM78" s="790" t="s">
        <v>1608</v>
      </c>
      <c r="AN78" s="791">
        <v>1554</v>
      </c>
      <c r="AO78" s="790" t="s">
        <v>1341</v>
      </c>
      <c r="AP78" s="793"/>
      <c r="AQ78" s="790" t="s">
        <v>250</v>
      </c>
      <c r="AR78" s="790" t="s">
        <v>8402</v>
      </c>
      <c r="AS78" s="791" t="b">
        <v>1</v>
      </c>
      <c r="AT78" s="790" t="s">
        <v>1341</v>
      </c>
      <c r="AU78" s="790" t="s">
        <v>8400</v>
      </c>
      <c r="AV78" s="797"/>
      <c r="AW78" s="797"/>
      <c r="AX78" s="797"/>
      <c r="AY78" s="797"/>
      <c r="AZ78" s="797"/>
      <c r="BA78" s="790" t="s">
        <v>8489</v>
      </c>
      <c r="BB78" s="790" t="s">
        <v>1607</v>
      </c>
      <c r="BC78" s="790" t="s">
        <v>124</v>
      </c>
      <c r="BD78" s="791">
        <v>2009</v>
      </c>
      <c r="BE78" s="790" t="s">
        <v>190</v>
      </c>
      <c r="BF78" s="790" t="s">
        <v>190</v>
      </c>
      <c r="BG78" s="790" t="s">
        <v>1612</v>
      </c>
      <c r="BH78" s="792">
        <v>40276</v>
      </c>
      <c r="BI78" s="792">
        <v>40276</v>
      </c>
      <c r="BJ78" s="790" t="s">
        <v>1608</v>
      </c>
      <c r="BK78" s="791">
        <v>95007</v>
      </c>
      <c r="BL78" s="790" t="s">
        <v>1613</v>
      </c>
      <c r="BM78" s="791">
        <v>244</v>
      </c>
      <c r="BN78" s="790" t="s">
        <v>1613</v>
      </c>
      <c r="BO78" s="791">
        <v>286921</v>
      </c>
      <c r="BP78" s="790" t="s">
        <v>1341</v>
      </c>
      <c r="BQ78" s="793"/>
      <c r="BR78" s="790" t="s">
        <v>1341</v>
      </c>
      <c r="BS78" s="790" t="s">
        <v>1341</v>
      </c>
      <c r="BT78" s="791" t="b">
        <v>0</v>
      </c>
      <c r="BU78" s="790" t="s">
        <v>1341</v>
      </c>
      <c r="BV78" s="790" t="s">
        <v>1341</v>
      </c>
    </row>
    <row r="79" spans="1:74" s="270" customFormat="1" x14ac:dyDescent="0.3">
      <c r="A79" s="797"/>
      <c r="B79" s="797"/>
      <c r="C79" s="797"/>
      <c r="D79" s="797"/>
      <c r="E79" s="797"/>
      <c r="F79" s="797"/>
      <c r="G79" s="797"/>
      <c r="H79" s="389"/>
      <c r="I79" s="389"/>
      <c r="J79" s="389"/>
      <c r="K79" s="389"/>
      <c r="L79" s="389"/>
      <c r="M79" s="797"/>
      <c r="O79" s="670"/>
      <c r="P79" s="797"/>
      <c r="Q79" s="797"/>
      <c r="R79" s="797"/>
      <c r="S79" s="797"/>
      <c r="T79" s="797"/>
      <c r="U79" s="797"/>
      <c r="V79" s="797"/>
      <c r="W79" s="797"/>
      <c r="X79" s="797"/>
      <c r="Y79" s="797" t="s">
        <v>8452</v>
      </c>
      <c r="Z79" s="790" t="s">
        <v>7836</v>
      </c>
      <c r="AA79" s="790" t="s">
        <v>1607</v>
      </c>
      <c r="AB79" s="790" t="s">
        <v>260</v>
      </c>
      <c r="AC79" s="791">
        <v>2004</v>
      </c>
      <c r="AD79" s="790" t="s">
        <v>1817</v>
      </c>
      <c r="AE79" s="790" t="s">
        <v>1818</v>
      </c>
      <c r="AF79" s="790" t="s">
        <v>1612</v>
      </c>
      <c r="AG79" s="792">
        <v>38474</v>
      </c>
      <c r="AH79" s="792">
        <v>38499</v>
      </c>
      <c r="AI79" s="790" t="s">
        <v>1608</v>
      </c>
      <c r="AJ79" s="791">
        <v>204698</v>
      </c>
      <c r="AK79" s="790" t="s">
        <v>1341</v>
      </c>
      <c r="AL79" s="793"/>
      <c r="AM79" s="790" t="s">
        <v>1608</v>
      </c>
      <c r="AN79" s="795">
        <v>492</v>
      </c>
      <c r="AO79" s="790" t="s">
        <v>1341</v>
      </c>
      <c r="AP79" s="793"/>
      <c r="AQ79" s="790" t="s">
        <v>250</v>
      </c>
      <c r="AR79" s="790" t="s">
        <v>8403</v>
      </c>
      <c r="AS79" s="791" t="b">
        <v>1</v>
      </c>
      <c r="AT79" s="790" t="s">
        <v>1341</v>
      </c>
      <c r="AU79" s="790" t="s">
        <v>8400</v>
      </c>
      <c r="AV79" s="797"/>
      <c r="AW79" s="797"/>
      <c r="AX79" s="797"/>
      <c r="AY79" s="797"/>
      <c r="AZ79" s="797"/>
      <c r="BA79" s="790" t="s">
        <v>8490</v>
      </c>
      <c r="BB79" s="790" t="s">
        <v>1607</v>
      </c>
      <c r="BC79" s="790" t="s">
        <v>124</v>
      </c>
      <c r="BD79" s="791">
        <v>2009</v>
      </c>
      <c r="BE79" s="790" t="s">
        <v>190</v>
      </c>
      <c r="BF79" s="790" t="s">
        <v>190</v>
      </c>
      <c r="BG79" s="790" t="s">
        <v>1612</v>
      </c>
      <c r="BH79" s="792">
        <v>40276</v>
      </c>
      <c r="BI79" s="792">
        <v>40276</v>
      </c>
      <c r="BJ79" s="790" t="s">
        <v>1608</v>
      </c>
      <c r="BK79" s="791">
        <v>88137</v>
      </c>
      <c r="BL79" s="790" t="s">
        <v>1341</v>
      </c>
      <c r="BM79" s="793"/>
      <c r="BN79" s="790" t="s">
        <v>1608</v>
      </c>
      <c r="BO79" s="791">
        <v>0</v>
      </c>
      <c r="BP79" s="790" t="s">
        <v>1613</v>
      </c>
      <c r="BQ79" s="791">
        <v>265541</v>
      </c>
      <c r="BR79" s="790" t="s">
        <v>1341</v>
      </c>
      <c r="BS79" s="790" t="s">
        <v>1341</v>
      </c>
      <c r="BT79" s="791" t="b">
        <v>0</v>
      </c>
      <c r="BU79" s="790" t="s">
        <v>1341</v>
      </c>
      <c r="BV79" s="790" t="s">
        <v>1341</v>
      </c>
    </row>
    <row r="80" spans="1:74" s="270" customFormat="1" x14ac:dyDescent="0.3">
      <c r="A80" s="797"/>
      <c r="B80" s="797"/>
      <c r="C80" s="797"/>
      <c r="D80" s="797"/>
      <c r="E80" s="797"/>
      <c r="F80" s="797"/>
      <c r="G80" s="797"/>
      <c r="H80" s="389"/>
      <c r="I80" s="389"/>
      <c r="J80" s="389"/>
      <c r="K80" s="389"/>
      <c r="L80" s="389"/>
      <c r="M80" s="797"/>
      <c r="O80" s="670"/>
      <c r="P80" s="797"/>
      <c r="Q80" s="797"/>
      <c r="R80" s="797"/>
      <c r="S80" s="797"/>
      <c r="T80" s="797"/>
      <c r="U80" s="797"/>
      <c r="V80" s="797"/>
      <c r="W80" s="797"/>
      <c r="X80" s="797"/>
      <c r="Y80" s="797" t="s">
        <v>8452</v>
      </c>
      <c r="Z80" s="790" t="s">
        <v>7019</v>
      </c>
      <c r="AA80" s="790" t="s">
        <v>1607</v>
      </c>
      <c r="AB80" s="790" t="s">
        <v>1409</v>
      </c>
      <c r="AC80" s="791">
        <v>2002</v>
      </c>
      <c r="AD80" s="790" t="s">
        <v>1761</v>
      </c>
      <c r="AE80" s="790" t="s">
        <v>1761</v>
      </c>
      <c r="AF80" s="790" t="s">
        <v>1612</v>
      </c>
      <c r="AG80" s="792">
        <v>37756</v>
      </c>
      <c r="AH80" s="792">
        <v>37769</v>
      </c>
      <c r="AI80" s="790" t="s">
        <v>1608</v>
      </c>
      <c r="AJ80" s="791">
        <v>198987</v>
      </c>
      <c r="AK80" s="790" t="s">
        <v>1613</v>
      </c>
      <c r="AL80" s="795">
        <v>720</v>
      </c>
      <c r="AM80" s="790" t="s">
        <v>1608</v>
      </c>
      <c r="AN80" s="791">
        <v>360</v>
      </c>
      <c r="AO80" s="790" t="s">
        <v>1341</v>
      </c>
      <c r="AP80" s="793"/>
      <c r="AQ80" s="790" t="s">
        <v>250</v>
      </c>
      <c r="AR80" s="790" t="s">
        <v>7020</v>
      </c>
      <c r="AS80" s="791" t="b">
        <v>1</v>
      </c>
      <c r="AT80" s="790" t="s">
        <v>1341</v>
      </c>
      <c r="AU80" s="790" t="s">
        <v>8400</v>
      </c>
      <c r="AV80" s="797"/>
      <c r="AW80" s="797"/>
      <c r="AX80" s="797"/>
      <c r="AY80" s="797"/>
      <c r="AZ80" s="797"/>
      <c r="BA80" s="790" t="s">
        <v>8491</v>
      </c>
      <c r="BB80" s="790" t="s">
        <v>1607</v>
      </c>
      <c r="BC80" s="790" t="s">
        <v>124</v>
      </c>
      <c r="BD80" s="791">
        <v>2009</v>
      </c>
      <c r="BE80" s="790" t="s">
        <v>190</v>
      </c>
      <c r="BF80" s="790" t="s">
        <v>190</v>
      </c>
      <c r="BG80" s="790" t="s">
        <v>1612</v>
      </c>
      <c r="BH80" s="792">
        <v>40276</v>
      </c>
      <c r="BI80" s="792">
        <v>40276</v>
      </c>
      <c r="BJ80" s="790" t="s">
        <v>1608</v>
      </c>
      <c r="BK80" s="791">
        <v>95975</v>
      </c>
      <c r="BL80" s="790" t="s">
        <v>1613</v>
      </c>
      <c r="BM80" s="791">
        <v>231</v>
      </c>
      <c r="BN80" s="790" t="s">
        <v>1608</v>
      </c>
      <c r="BO80" s="791">
        <v>463</v>
      </c>
      <c r="BP80" s="790" t="s">
        <v>1613</v>
      </c>
      <c r="BQ80" s="791">
        <v>291424</v>
      </c>
      <c r="BR80" s="790" t="s">
        <v>1341</v>
      </c>
      <c r="BS80" s="790" t="s">
        <v>1341</v>
      </c>
      <c r="BT80" s="791" t="b">
        <v>0</v>
      </c>
      <c r="BU80" s="790" t="s">
        <v>1341</v>
      </c>
      <c r="BV80" s="790" t="s">
        <v>1341</v>
      </c>
    </row>
    <row r="81" spans="24:74" x14ac:dyDescent="0.3">
      <c r="Y81" s="797" t="s">
        <v>8452</v>
      </c>
      <c r="Z81" s="790" t="s">
        <v>7752</v>
      </c>
      <c r="AA81" s="790" t="s">
        <v>1607</v>
      </c>
      <c r="AB81" s="790" t="s">
        <v>1409</v>
      </c>
      <c r="AC81" s="791">
        <v>2003</v>
      </c>
      <c r="AD81" s="790" t="s">
        <v>1761</v>
      </c>
      <c r="AE81" s="790" t="s">
        <v>1761</v>
      </c>
      <c r="AF81" s="790" t="s">
        <v>1612</v>
      </c>
      <c r="AG81" s="792">
        <v>38110</v>
      </c>
      <c r="AH81" s="792">
        <v>38113</v>
      </c>
      <c r="AI81" s="790" t="s">
        <v>1608</v>
      </c>
      <c r="AJ81" s="791">
        <v>163799</v>
      </c>
      <c r="AK81" s="790" t="s">
        <v>1613</v>
      </c>
      <c r="AL81" s="791">
        <v>2159</v>
      </c>
      <c r="AM81" s="790" t="s">
        <v>1608</v>
      </c>
      <c r="AN81" s="791">
        <v>50151</v>
      </c>
      <c r="AO81" s="790" t="s">
        <v>1613</v>
      </c>
      <c r="AP81" s="795">
        <v>1143</v>
      </c>
      <c r="AQ81" s="790" t="s">
        <v>250</v>
      </c>
      <c r="AR81" s="790" t="s">
        <v>7036</v>
      </c>
      <c r="AS81" s="791" t="b">
        <v>1</v>
      </c>
      <c r="AT81" s="790" t="s">
        <v>1341</v>
      </c>
      <c r="AU81" s="790" t="s">
        <v>8400</v>
      </c>
      <c r="BA81" s="790" t="s">
        <v>8494</v>
      </c>
      <c r="BB81" s="790" t="s">
        <v>1607</v>
      </c>
      <c r="BC81" s="790" t="s">
        <v>124</v>
      </c>
      <c r="BD81" s="791">
        <v>2009</v>
      </c>
      <c r="BE81" s="790" t="s">
        <v>190</v>
      </c>
      <c r="BF81" s="790" t="s">
        <v>190</v>
      </c>
      <c r="BG81" s="790" t="s">
        <v>1612</v>
      </c>
      <c r="BH81" s="792">
        <v>40277</v>
      </c>
      <c r="BI81" s="792">
        <v>40277</v>
      </c>
      <c r="BJ81" s="790" t="s">
        <v>1608</v>
      </c>
      <c r="BK81" s="791">
        <v>104281</v>
      </c>
      <c r="BL81" s="790" t="s">
        <v>1341</v>
      </c>
      <c r="BM81" s="793"/>
      <c r="BN81" s="790" t="s">
        <v>1608</v>
      </c>
      <c r="BO81" s="791">
        <v>0</v>
      </c>
      <c r="BP81" s="790" t="s">
        <v>1613</v>
      </c>
      <c r="BQ81" s="791">
        <v>313051</v>
      </c>
      <c r="BR81" s="790" t="s">
        <v>1341</v>
      </c>
      <c r="BS81" s="790" t="s">
        <v>1341</v>
      </c>
      <c r="BT81" s="791" t="b">
        <v>0</v>
      </c>
      <c r="BU81" s="790" t="s">
        <v>1341</v>
      </c>
      <c r="BV81" s="790" t="s">
        <v>1341</v>
      </c>
    </row>
    <row r="82" spans="24:74" x14ac:dyDescent="0.3">
      <c r="Y82" s="797" t="s">
        <v>8452</v>
      </c>
      <c r="Z82" s="790" t="s">
        <v>7047</v>
      </c>
      <c r="AA82" s="790" t="s">
        <v>1607</v>
      </c>
      <c r="AB82" s="790" t="s">
        <v>1409</v>
      </c>
      <c r="AC82" s="791">
        <v>2004</v>
      </c>
      <c r="AD82" s="790" t="s">
        <v>1761</v>
      </c>
      <c r="AE82" s="790" t="s">
        <v>1761</v>
      </c>
      <c r="AF82" s="790" t="s">
        <v>1612</v>
      </c>
      <c r="AG82" s="792">
        <v>38484</v>
      </c>
      <c r="AH82" s="792">
        <v>38491</v>
      </c>
      <c r="AI82" s="790" t="s">
        <v>1608</v>
      </c>
      <c r="AJ82" s="791">
        <v>118197</v>
      </c>
      <c r="AK82" s="790" t="s">
        <v>1341</v>
      </c>
      <c r="AL82" s="793"/>
      <c r="AM82" s="790" t="s">
        <v>1608</v>
      </c>
      <c r="AN82" s="791">
        <v>19203</v>
      </c>
      <c r="AO82" s="790" t="s">
        <v>1613</v>
      </c>
      <c r="AP82" s="795">
        <v>331</v>
      </c>
      <c r="AQ82" s="790" t="s">
        <v>250</v>
      </c>
      <c r="AR82" s="790" t="s">
        <v>7048</v>
      </c>
      <c r="AS82" s="791" t="b">
        <v>1</v>
      </c>
      <c r="AT82" s="790" t="s">
        <v>1341</v>
      </c>
      <c r="AU82" s="790" t="s">
        <v>8400</v>
      </c>
      <c r="BA82" s="802" t="s">
        <v>8462</v>
      </c>
      <c r="BB82" s="802" t="s">
        <v>1607</v>
      </c>
      <c r="BC82" s="802" t="s">
        <v>124</v>
      </c>
      <c r="BD82" s="803">
        <v>2008</v>
      </c>
      <c r="BE82" s="802" t="s">
        <v>8463</v>
      </c>
      <c r="BF82" s="802" t="s">
        <v>8464</v>
      </c>
      <c r="BG82" s="802" t="s">
        <v>1612</v>
      </c>
      <c r="BH82" s="804">
        <v>39959</v>
      </c>
      <c r="BI82" s="804">
        <v>39960</v>
      </c>
      <c r="BJ82" s="802" t="s">
        <v>1608</v>
      </c>
      <c r="BK82" s="803">
        <v>264006</v>
      </c>
      <c r="BL82" s="802" t="s">
        <v>1613</v>
      </c>
      <c r="BM82" s="803">
        <v>2997</v>
      </c>
      <c r="BN82" s="802" t="s">
        <v>1608</v>
      </c>
      <c r="BO82" s="803">
        <v>2997</v>
      </c>
      <c r="BP82" s="802" t="s">
        <v>1341</v>
      </c>
      <c r="BQ82" s="805"/>
      <c r="BR82" s="802" t="s">
        <v>1341</v>
      </c>
      <c r="BS82" s="802" t="s">
        <v>1341</v>
      </c>
      <c r="BT82" s="803" t="b">
        <v>0</v>
      </c>
      <c r="BU82" s="802" t="s">
        <v>1341</v>
      </c>
      <c r="BV82" s="802" t="s">
        <v>1341</v>
      </c>
    </row>
    <row r="83" spans="24:74" x14ac:dyDescent="0.3">
      <c r="Y83" s="797" t="s">
        <v>8452</v>
      </c>
      <c r="Z83" s="790" t="s">
        <v>8410</v>
      </c>
      <c r="AA83" s="790" t="s">
        <v>1607</v>
      </c>
      <c r="AB83" s="790" t="s">
        <v>1407</v>
      </c>
      <c r="AC83" s="791">
        <v>2002</v>
      </c>
      <c r="AD83" s="790" t="s">
        <v>2182</v>
      </c>
      <c r="AE83" s="790" t="s">
        <v>2183</v>
      </c>
      <c r="AF83" s="790" t="s">
        <v>1612</v>
      </c>
      <c r="AG83" s="792">
        <v>37769</v>
      </c>
      <c r="AH83" s="792">
        <v>37769</v>
      </c>
      <c r="AI83" s="790" t="s">
        <v>1608</v>
      </c>
      <c r="AJ83" s="791">
        <v>50691</v>
      </c>
      <c r="AK83" s="790" t="s">
        <v>1341</v>
      </c>
      <c r="AL83" s="793"/>
      <c r="AM83" s="790" t="s">
        <v>1608</v>
      </c>
      <c r="AN83" s="791">
        <v>306</v>
      </c>
      <c r="AO83" s="790" t="s">
        <v>1341</v>
      </c>
      <c r="AP83" s="793"/>
      <c r="AQ83" s="790" t="s">
        <v>258</v>
      </c>
      <c r="AR83" s="790" t="s">
        <v>8401</v>
      </c>
      <c r="AS83" s="791" t="b">
        <v>1</v>
      </c>
      <c r="AT83" s="790" t="s">
        <v>1341</v>
      </c>
      <c r="AU83" s="790" t="s">
        <v>8400</v>
      </c>
      <c r="BA83" s="802" t="s">
        <v>8475</v>
      </c>
      <c r="BB83" s="802" t="s">
        <v>1607</v>
      </c>
      <c r="BC83" s="802" t="s">
        <v>124</v>
      </c>
      <c r="BD83" s="803">
        <v>2009</v>
      </c>
      <c r="BE83" s="802" t="s">
        <v>8463</v>
      </c>
      <c r="BF83" s="802" t="s">
        <v>8476</v>
      </c>
      <c r="BG83" s="802" t="s">
        <v>1612</v>
      </c>
      <c r="BH83" s="804">
        <v>40308</v>
      </c>
      <c r="BI83" s="804">
        <v>40308</v>
      </c>
      <c r="BJ83" s="802" t="s">
        <v>1608</v>
      </c>
      <c r="BK83" s="803">
        <v>389432</v>
      </c>
      <c r="BL83" s="802" t="s">
        <v>1341</v>
      </c>
      <c r="BM83" s="805"/>
      <c r="BN83" s="802" t="s">
        <v>1608</v>
      </c>
      <c r="BO83" s="803">
        <v>494</v>
      </c>
      <c r="BP83" s="802" t="s">
        <v>1613</v>
      </c>
      <c r="BQ83" s="803">
        <v>1182114</v>
      </c>
      <c r="BR83" s="802" t="s">
        <v>1341</v>
      </c>
      <c r="BS83" s="802" t="s">
        <v>1341</v>
      </c>
      <c r="BT83" s="803" t="b">
        <v>0</v>
      </c>
      <c r="BU83" s="802" t="s">
        <v>1341</v>
      </c>
      <c r="BV83" s="802" t="s">
        <v>1341</v>
      </c>
    </row>
    <row r="84" spans="24:74" x14ac:dyDescent="0.3">
      <c r="Y84" s="797" t="s">
        <v>8452</v>
      </c>
      <c r="Z84" s="790" t="s">
        <v>8411</v>
      </c>
      <c r="AA84" s="790" t="s">
        <v>1607</v>
      </c>
      <c r="AB84" s="790" t="s">
        <v>1407</v>
      </c>
      <c r="AC84" s="791">
        <v>2002</v>
      </c>
      <c r="AD84" s="790" t="s">
        <v>2182</v>
      </c>
      <c r="AE84" s="790" t="s">
        <v>2183</v>
      </c>
      <c r="AF84" s="790" t="s">
        <v>1612</v>
      </c>
      <c r="AG84" s="792">
        <v>37768</v>
      </c>
      <c r="AH84" s="792">
        <v>37768</v>
      </c>
      <c r="AI84" s="790" t="s">
        <v>1608</v>
      </c>
      <c r="AJ84" s="791">
        <v>150896</v>
      </c>
      <c r="AK84" s="790" t="s">
        <v>1341</v>
      </c>
      <c r="AL84" s="793"/>
      <c r="AM84" s="790" t="s">
        <v>1608</v>
      </c>
      <c r="AN84" s="791">
        <v>499</v>
      </c>
      <c r="AO84" s="790" t="s">
        <v>1341</v>
      </c>
      <c r="AP84" s="793"/>
      <c r="AQ84" s="790" t="s">
        <v>258</v>
      </c>
      <c r="AR84" s="790" t="s">
        <v>8401</v>
      </c>
      <c r="AS84" s="791" t="b">
        <v>1</v>
      </c>
      <c r="AT84" s="790" t="s">
        <v>1341</v>
      </c>
      <c r="AU84" s="790" t="s">
        <v>8400</v>
      </c>
      <c r="BA84" s="802" t="s">
        <v>8477</v>
      </c>
      <c r="BB84" s="802" t="s">
        <v>1607</v>
      </c>
      <c r="BC84" s="802" t="s">
        <v>124</v>
      </c>
      <c r="BD84" s="803">
        <v>2009</v>
      </c>
      <c r="BE84" s="802" t="s">
        <v>8463</v>
      </c>
      <c r="BF84" s="802" t="s">
        <v>8476</v>
      </c>
      <c r="BG84" s="802" t="s">
        <v>1612</v>
      </c>
      <c r="BH84" s="804">
        <v>40308</v>
      </c>
      <c r="BI84" s="804">
        <v>40308</v>
      </c>
      <c r="BJ84" s="802" t="s">
        <v>1608</v>
      </c>
      <c r="BK84" s="803">
        <v>343111</v>
      </c>
      <c r="BL84" s="802" t="s">
        <v>1341</v>
      </c>
      <c r="BM84" s="805"/>
      <c r="BN84" s="802" t="s">
        <v>1608</v>
      </c>
      <c r="BO84" s="803">
        <v>412</v>
      </c>
      <c r="BP84" s="802" t="s">
        <v>1613</v>
      </c>
      <c r="BQ84" s="803">
        <v>1031060</v>
      </c>
      <c r="BR84" s="802" t="s">
        <v>1341</v>
      </c>
      <c r="BS84" s="802" t="s">
        <v>1341</v>
      </c>
      <c r="BT84" s="803" t="b">
        <v>0</v>
      </c>
      <c r="BU84" s="802" t="s">
        <v>1341</v>
      </c>
      <c r="BV84" s="802" t="s">
        <v>1341</v>
      </c>
    </row>
    <row r="85" spans="24:74" x14ac:dyDescent="0.3">
      <c r="Y85" s="797" t="s">
        <v>8452</v>
      </c>
      <c r="Z85" s="790" t="s">
        <v>8412</v>
      </c>
      <c r="AA85" s="790" t="s">
        <v>1607</v>
      </c>
      <c r="AB85" s="790" t="s">
        <v>1407</v>
      </c>
      <c r="AC85" s="791">
        <v>2003</v>
      </c>
      <c r="AD85" s="790" t="s">
        <v>2182</v>
      </c>
      <c r="AE85" s="790" t="s">
        <v>2183</v>
      </c>
      <c r="AF85" s="790" t="s">
        <v>1612</v>
      </c>
      <c r="AG85" s="792">
        <v>38118</v>
      </c>
      <c r="AH85" s="792">
        <v>38118</v>
      </c>
      <c r="AI85" s="790" t="s">
        <v>1608</v>
      </c>
      <c r="AJ85" s="791">
        <v>190548</v>
      </c>
      <c r="AK85" s="790" t="s">
        <v>1613</v>
      </c>
      <c r="AL85" s="791">
        <v>9533</v>
      </c>
      <c r="AM85" s="790" t="s">
        <v>1608</v>
      </c>
      <c r="AN85" s="791">
        <v>190</v>
      </c>
      <c r="AO85" s="790" t="s">
        <v>1341</v>
      </c>
      <c r="AP85" s="793"/>
      <c r="AQ85" s="790" t="s">
        <v>1341</v>
      </c>
      <c r="AR85" s="790" t="s">
        <v>1341</v>
      </c>
      <c r="AS85" s="791" t="b">
        <v>1</v>
      </c>
      <c r="AT85" s="790" t="s">
        <v>1341</v>
      </c>
      <c r="AU85" s="790" t="s">
        <v>8400</v>
      </c>
      <c r="BA85" s="802" t="s">
        <v>8492</v>
      </c>
      <c r="BB85" s="802" t="s">
        <v>1607</v>
      </c>
      <c r="BC85" s="802" t="s">
        <v>124</v>
      </c>
      <c r="BD85" s="803">
        <v>2009</v>
      </c>
      <c r="BE85" s="802" t="s">
        <v>8463</v>
      </c>
      <c r="BF85" s="802" t="s">
        <v>8493</v>
      </c>
      <c r="BG85" s="802" t="s">
        <v>1612</v>
      </c>
      <c r="BH85" s="804">
        <v>40332</v>
      </c>
      <c r="BI85" s="804">
        <v>40332</v>
      </c>
      <c r="BJ85" s="802" t="s">
        <v>1608</v>
      </c>
      <c r="BK85" s="803">
        <v>268016</v>
      </c>
      <c r="BL85" s="802" t="s">
        <v>1341</v>
      </c>
      <c r="BM85" s="805"/>
      <c r="BN85" s="802" t="s">
        <v>1608</v>
      </c>
      <c r="BO85" s="803">
        <v>2274</v>
      </c>
      <c r="BP85" s="802" t="s">
        <v>1613</v>
      </c>
      <c r="BQ85" s="803">
        <v>4224</v>
      </c>
      <c r="BR85" s="802" t="s">
        <v>1341</v>
      </c>
      <c r="BS85" s="802" t="s">
        <v>1341</v>
      </c>
      <c r="BT85" s="803" t="b">
        <v>0</v>
      </c>
      <c r="BU85" s="802" t="s">
        <v>1341</v>
      </c>
      <c r="BV85" s="802" t="s">
        <v>1341</v>
      </c>
    </row>
    <row r="86" spans="24:74" x14ac:dyDescent="0.3">
      <c r="Y86" s="797" t="s">
        <v>8452</v>
      </c>
      <c r="Z86" s="790" t="s">
        <v>8413</v>
      </c>
      <c r="AA86" s="790" t="s">
        <v>1607</v>
      </c>
      <c r="AB86" s="790" t="s">
        <v>1407</v>
      </c>
      <c r="AC86" s="791">
        <v>2004</v>
      </c>
      <c r="AD86" s="790" t="s">
        <v>2182</v>
      </c>
      <c r="AE86" s="790" t="s">
        <v>2183</v>
      </c>
      <c r="AF86" s="790" t="s">
        <v>1612</v>
      </c>
      <c r="AG86" s="792">
        <v>38508</v>
      </c>
      <c r="AH86" s="792">
        <v>38508</v>
      </c>
      <c r="AI86" s="790" t="s">
        <v>1608</v>
      </c>
      <c r="AJ86" s="791">
        <v>201951</v>
      </c>
      <c r="AK86" s="790" t="s">
        <v>1613</v>
      </c>
      <c r="AL86" s="791">
        <v>1649</v>
      </c>
      <c r="AM86" s="790" t="s">
        <v>1341</v>
      </c>
      <c r="AN86" s="793"/>
      <c r="AO86" s="790" t="s">
        <v>1341</v>
      </c>
      <c r="AP86" s="793"/>
      <c r="AQ86" s="790" t="s">
        <v>1341</v>
      </c>
      <c r="AR86" s="790" t="s">
        <v>1341</v>
      </c>
      <c r="AS86" s="791" t="b">
        <v>1</v>
      </c>
      <c r="AT86" s="790" t="s">
        <v>1341</v>
      </c>
      <c r="AU86" s="790" t="s">
        <v>8400</v>
      </c>
    </row>
    <row r="87" spans="24:74" x14ac:dyDescent="0.3">
      <c r="Y87" s="797" t="s">
        <v>8452</v>
      </c>
      <c r="Z87" s="790" t="s">
        <v>8417</v>
      </c>
      <c r="AA87" s="790" t="s">
        <v>1607</v>
      </c>
      <c r="AB87" s="790" t="s">
        <v>218</v>
      </c>
      <c r="AC87" s="791">
        <v>2002</v>
      </c>
      <c r="AD87" s="790" t="s">
        <v>2265</v>
      </c>
      <c r="AE87" s="790" t="s">
        <v>2266</v>
      </c>
      <c r="AF87" s="790" t="s">
        <v>1612</v>
      </c>
      <c r="AG87" s="792">
        <v>37773</v>
      </c>
      <c r="AH87" s="792">
        <v>37775</v>
      </c>
      <c r="AI87" s="790" t="s">
        <v>1608</v>
      </c>
      <c r="AJ87" s="791">
        <v>183518</v>
      </c>
      <c r="AK87" s="790" t="s">
        <v>1613</v>
      </c>
      <c r="AL87" s="795">
        <v>9362</v>
      </c>
      <c r="AM87" s="790" t="s">
        <v>1608</v>
      </c>
      <c r="AN87" s="791">
        <v>8026</v>
      </c>
      <c r="AO87" s="790" t="s">
        <v>1341</v>
      </c>
      <c r="AP87" s="796"/>
      <c r="AQ87" s="790" t="s">
        <v>1341</v>
      </c>
      <c r="AR87" s="790" t="s">
        <v>1341</v>
      </c>
      <c r="AS87" s="791" t="b">
        <v>1</v>
      </c>
      <c r="AT87" s="790" t="s">
        <v>1341</v>
      </c>
      <c r="AU87" s="790" t="s">
        <v>8400</v>
      </c>
    </row>
    <row r="88" spans="24:74" x14ac:dyDescent="0.3">
      <c r="Y88" s="797" t="s">
        <v>8452</v>
      </c>
      <c r="Z88" s="790" t="s">
        <v>8418</v>
      </c>
      <c r="AA88" s="790" t="s">
        <v>1607</v>
      </c>
      <c r="AB88" s="790" t="s">
        <v>218</v>
      </c>
      <c r="AC88" s="791">
        <v>2003</v>
      </c>
      <c r="AD88" s="790" t="s">
        <v>8419</v>
      </c>
      <c r="AE88" s="790" t="s">
        <v>8419</v>
      </c>
      <c r="AF88" s="790" t="s">
        <v>1612</v>
      </c>
      <c r="AG88" s="792">
        <v>38135</v>
      </c>
      <c r="AH88" s="792">
        <v>38153</v>
      </c>
      <c r="AI88" s="790" t="s">
        <v>1608</v>
      </c>
      <c r="AJ88" s="791">
        <v>198321</v>
      </c>
      <c r="AK88" s="790" t="s">
        <v>1613</v>
      </c>
      <c r="AL88" s="791">
        <v>1059</v>
      </c>
      <c r="AM88" s="790" t="s">
        <v>1608</v>
      </c>
      <c r="AN88" s="791">
        <v>500</v>
      </c>
      <c r="AO88" s="790" t="s">
        <v>1341</v>
      </c>
      <c r="AP88" s="796"/>
      <c r="AQ88" s="790" t="s">
        <v>1341</v>
      </c>
      <c r="AR88" s="790" t="s">
        <v>1341</v>
      </c>
      <c r="AS88" s="791" t="b">
        <v>1</v>
      </c>
      <c r="AT88" s="790" t="s">
        <v>1341</v>
      </c>
      <c r="AU88" s="790" t="s">
        <v>8400</v>
      </c>
    </row>
    <row r="89" spans="24:74" x14ac:dyDescent="0.3">
      <c r="Y89" s="797" t="s">
        <v>8452</v>
      </c>
      <c r="Z89" s="790" t="s">
        <v>8420</v>
      </c>
      <c r="AA89" s="790" t="s">
        <v>1607</v>
      </c>
      <c r="AB89" s="790" t="s">
        <v>218</v>
      </c>
      <c r="AC89" s="791">
        <v>2003</v>
      </c>
      <c r="AD89" s="790" t="s">
        <v>2265</v>
      </c>
      <c r="AE89" s="790" t="s">
        <v>2266</v>
      </c>
      <c r="AF89" s="790" t="s">
        <v>1612</v>
      </c>
      <c r="AG89" s="792">
        <v>38133</v>
      </c>
      <c r="AH89" s="792">
        <v>38133</v>
      </c>
      <c r="AI89" s="790" t="s">
        <v>1608</v>
      </c>
      <c r="AJ89" s="791">
        <v>198848</v>
      </c>
      <c r="AK89" s="790" t="s">
        <v>1613</v>
      </c>
      <c r="AL89" s="791">
        <v>807</v>
      </c>
      <c r="AM89" s="790" t="s">
        <v>1608</v>
      </c>
      <c r="AN89" s="791">
        <v>2009</v>
      </c>
      <c r="AO89" s="790" t="s">
        <v>1341</v>
      </c>
      <c r="AP89" s="796"/>
      <c r="AQ89" s="790" t="s">
        <v>1341</v>
      </c>
      <c r="AR89" s="790" t="s">
        <v>1341</v>
      </c>
      <c r="AS89" s="791" t="b">
        <v>1</v>
      </c>
      <c r="AT89" s="790" t="s">
        <v>1341</v>
      </c>
      <c r="AU89" s="790" t="s">
        <v>8400</v>
      </c>
    </row>
    <row r="90" spans="24:74" x14ac:dyDescent="0.3">
      <c r="Y90" s="797" t="s">
        <v>8452</v>
      </c>
      <c r="Z90" s="790" t="s">
        <v>8421</v>
      </c>
      <c r="AA90" s="790" t="s">
        <v>1607</v>
      </c>
      <c r="AB90" s="790" t="s">
        <v>218</v>
      </c>
      <c r="AC90" s="791">
        <v>2004</v>
      </c>
      <c r="AD90" s="790" t="s">
        <v>2265</v>
      </c>
      <c r="AE90" s="790" t="s">
        <v>2266</v>
      </c>
      <c r="AF90" s="790" t="s">
        <v>1612</v>
      </c>
      <c r="AG90" s="792">
        <v>38497</v>
      </c>
      <c r="AH90" s="792">
        <v>38503</v>
      </c>
      <c r="AI90" s="790" t="s">
        <v>1608</v>
      </c>
      <c r="AJ90" s="791">
        <v>200883</v>
      </c>
      <c r="AK90" s="790" t="s">
        <v>1341</v>
      </c>
      <c r="AL90" s="796"/>
      <c r="AM90" s="790" t="s">
        <v>1608</v>
      </c>
      <c r="AN90" s="791">
        <v>1559</v>
      </c>
      <c r="AO90" s="790" t="s">
        <v>1341</v>
      </c>
      <c r="AP90" s="796"/>
      <c r="AQ90" s="790" t="s">
        <v>1341</v>
      </c>
      <c r="AR90" s="790" t="s">
        <v>1341</v>
      </c>
      <c r="AS90" s="791" t="b">
        <v>1</v>
      </c>
      <c r="AT90" s="790" t="s">
        <v>1341</v>
      </c>
      <c r="AU90" s="790" t="s">
        <v>8400</v>
      </c>
    </row>
    <row r="91" spans="24:74" x14ac:dyDescent="0.3">
      <c r="X91" s="800" t="str">
        <f>"Broods '02-'04: "&amp;Z91&amp;", "&amp;Z92&amp;", "&amp;Z93&amp;", "&amp;Z94&amp;", "&amp;Z95&amp;", "&amp;Z96&amp;", "&amp;Z97&amp;", "&amp;Z98&amp;", "&amp;Z99&amp;", "&amp;Z100</f>
        <v>Broods '02-'04: 631767, 631977, 632391, 632875, 631414, 630874, 632274, 632273, 632888, 632889</v>
      </c>
      <c r="Y91" s="797" t="s">
        <v>8454</v>
      </c>
      <c r="Z91" s="790" t="s">
        <v>7626</v>
      </c>
      <c r="AA91" s="790" t="s">
        <v>1607</v>
      </c>
      <c r="AB91" s="790" t="s">
        <v>435</v>
      </c>
      <c r="AC91" s="791">
        <v>2002</v>
      </c>
      <c r="AD91" s="790" t="s">
        <v>1774</v>
      </c>
      <c r="AE91" s="790" t="s">
        <v>1801</v>
      </c>
      <c r="AF91" s="790" t="s">
        <v>1607</v>
      </c>
      <c r="AG91" s="792">
        <v>37775</v>
      </c>
      <c r="AH91" s="792">
        <v>37776</v>
      </c>
      <c r="AI91" s="790" t="s">
        <v>1608</v>
      </c>
      <c r="AJ91" s="791">
        <v>249812</v>
      </c>
      <c r="AK91" s="790" t="s">
        <v>1613</v>
      </c>
      <c r="AL91" s="791">
        <v>2523</v>
      </c>
      <c r="AM91" s="790" t="s">
        <v>1341</v>
      </c>
      <c r="AN91" s="796"/>
      <c r="AO91" s="790" t="s">
        <v>1341</v>
      </c>
      <c r="AP91" s="796"/>
      <c r="AQ91" s="790" t="s">
        <v>1341</v>
      </c>
      <c r="AR91" s="790" t="s">
        <v>1341</v>
      </c>
      <c r="AS91" s="791" t="b">
        <v>1</v>
      </c>
      <c r="AT91" s="790" t="s">
        <v>1341</v>
      </c>
      <c r="AU91" s="790" t="s">
        <v>8400</v>
      </c>
    </row>
    <row r="92" spans="24:74" x14ac:dyDescent="0.3">
      <c r="Y92" s="797" t="s">
        <v>8454</v>
      </c>
      <c r="Z92" s="790" t="s">
        <v>7693</v>
      </c>
      <c r="AA92" s="790" t="s">
        <v>1607</v>
      </c>
      <c r="AB92" s="790" t="s">
        <v>435</v>
      </c>
      <c r="AC92" s="791">
        <v>2003</v>
      </c>
      <c r="AD92" s="790" t="s">
        <v>1774</v>
      </c>
      <c r="AE92" s="790" t="s">
        <v>1801</v>
      </c>
      <c r="AF92" s="790" t="s">
        <v>1607</v>
      </c>
      <c r="AG92" s="792">
        <v>38146</v>
      </c>
      <c r="AH92" s="792">
        <v>38146</v>
      </c>
      <c r="AI92" s="790" t="s">
        <v>1608</v>
      </c>
      <c r="AJ92" s="791">
        <v>262922</v>
      </c>
      <c r="AK92" s="790" t="s">
        <v>1613</v>
      </c>
      <c r="AL92" s="791">
        <v>4089</v>
      </c>
      <c r="AM92" s="790" t="s">
        <v>1608</v>
      </c>
      <c r="AN92" s="791">
        <v>237</v>
      </c>
      <c r="AO92" s="790" t="s">
        <v>1341</v>
      </c>
      <c r="AP92" s="793"/>
      <c r="AQ92" s="790" t="s">
        <v>1341</v>
      </c>
      <c r="AR92" s="790" t="s">
        <v>1341</v>
      </c>
      <c r="AS92" s="791" t="b">
        <v>1</v>
      </c>
      <c r="AT92" s="790" t="s">
        <v>1341</v>
      </c>
      <c r="AU92" s="790" t="s">
        <v>8400</v>
      </c>
    </row>
    <row r="93" spans="24:74" x14ac:dyDescent="0.3">
      <c r="Y93" s="797" t="s">
        <v>8454</v>
      </c>
      <c r="Z93" s="790" t="s">
        <v>7778</v>
      </c>
      <c r="AA93" s="790" t="s">
        <v>1607</v>
      </c>
      <c r="AB93" s="790" t="s">
        <v>435</v>
      </c>
      <c r="AC93" s="791">
        <v>2004</v>
      </c>
      <c r="AD93" s="790" t="s">
        <v>1774</v>
      </c>
      <c r="AE93" s="790" t="s">
        <v>1801</v>
      </c>
      <c r="AF93" s="790" t="s">
        <v>1607</v>
      </c>
      <c r="AG93" s="792">
        <v>38509</v>
      </c>
      <c r="AH93" s="792">
        <v>38509</v>
      </c>
      <c r="AI93" s="790" t="s">
        <v>1608</v>
      </c>
      <c r="AJ93" s="791">
        <v>154486</v>
      </c>
      <c r="AK93" s="790" t="s">
        <v>1341</v>
      </c>
      <c r="AL93" s="796"/>
      <c r="AM93" s="790" t="s">
        <v>1608</v>
      </c>
      <c r="AN93" s="791">
        <v>294</v>
      </c>
      <c r="AO93" s="790" t="s">
        <v>1341</v>
      </c>
      <c r="AP93" s="796"/>
      <c r="AQ93" s="790" t="s">
        <v>258</v>
      </c>
      <c r="AR93" s="790" t="s">
        <v>8403</v>
      </c>
      <c r="AS93" s="791" t="b">
        <v>1</v>
      </c>
      <c r="AT93" s="790" t="s">
        <v>1341</v>
      </c>
      <c r="AU93" s="790" t="s">
        <v>8400</v>
      </c>
    </row>
    <row r="94" spans="24:74" x14ac:dyDescent="0.3">
      <c r="Y94" s="797" t="s">
        <v>8454</v>
      </c>
      <c r="Z94" s="790" t="s">
        <v>7827</v>
      </c>
      <c r="AA94" s="790" t="s">
        <v>1607</v>
      </c>
      <c r="AB94" s="790" t="s">
        <v>435</v>
      </c>
      <c r="AC94" s="791">
        <v>2004</v>
      </c>
      <c r="AD94" s="790" t="s">
        <v>1774</v>
      </c>
      <c r="AE94" s="790" t="s">
        <v>1801</v>
      </c>
      <c r="AF94" s="790" t="s">
        <v>1607</v>
      </c>
      <c r="AG94" s="792">
        <v>38509</v>
      </c>
      <c r="AH94" s="792">
        <v>38509</v>
      </c>
      <c r="AI94" s="790" t="s">
        <v>1608</v>
      </c>
      <c r="AJ94" s="791">
        <v>99940</v>
      </c>
      <c r="AK94" s="790" t="s">
        <v>1613</v>
      </c>
      <c r="AL94" s="791">
        <v>243</v>
      </c>
      <c r="AM94" s="790" t="s">
        <v>1608</v>
      </c>
      <c r="AN94" s="791">
        <v>1227</v>
      </c>
      <c r="AO94" s="790" t="s">
        <v>1341</v>
      </c>
      <c r="AP94" s="796"/>
      <c r="AQ94" s="790" t="s">
        <v>258</v>
      </c>
      <c r="AR94" s="790" t="s">
        <v>8403</v>
      </c>
      <c r="AS94" s="791" t="b">
        <v>1</v>
      </c>
      <c r="AT94" s="790" t="s">
        <v>1341</v>
      </c>
      <c r="AU94" s="790" t="s">
        <v>8400</v>
      </c>
    </row>
    <row r="95" spans="24:74" x14ac:dyDescent="0.3">
      <c r="Y95" s="797" t="s">
        <v>8454</v>
      </c>
      <c r="Z95" s="790" t="s">
        <v>7580</v>
      </c>
      <c r="AA95" s="790" t="s">
        <v>1607</v>
      </c>
      <c r="AB95" s="790" t="s">
        <v>436</v>
      </c>
      <c r="AC95" s="791">
        <v>2002</v>
      </c>
      <c r="AD95" s="790" t="s">
        <v>1774</v>
      </c>
      <c r="AE95" s="790" t="s">
        <v>1801</v>
      </c>
      <c r="AF95" s="790" t="s">
        <v>1607</v>
      </c>
      <c r="AG95" s="792">
        <v>38082</v>
      </c>
      <c r="AH95" s="792">
        <v>38100</v>
      </c>
      <c r="AI95" s="790" t="s">
        <v>1608</v>
      </c>
      <c r="AJ95" s="791">
        <v>59777</v>
      </c>
      <c r="AK95" s="790" t="s">
        <v>1341</v>
      </c>
      <c r="AL95" s="796"/>
      <c r="AM95" s="790" t="s">
        <v>1608</v>
      </c>
      <c r="AN95" s="791">
        <v>223</v>
      </c>
      <c r="AO95" s="790" t="s">
        <v>1341</v>
      </c>
      <c r="AP95" s="793"/>
      <c r="AQ95" s="790" t="s">
        <v>250</v>
      </c>
      <c r="AR95" s="790" t="s">
        <v>8402</v>
      </c>
      <c r="AS95" s="791" t="b">
        <v>1</v>
      </c>
      <c r="AT95" s="790" t="s">
        <v>1341</v>
      </c>
      <c r="AU95" s="790" t="s">
        <v>8400</v>
      </c>
    </row>
    <row r="96" spans="24:74" x14ac:dyDescent="0.3">
      <c r="Y96" s="797" t="s">
        <v>8454</v>
      </c>
      <c r="Z96" s="790" t="s">
        <v>7504</v>
      </c>
      <c r="AA96" s="790" t="s">
        <v>1607</v>
      </c>
      <c r="AB96" s="790" t="s">
        <v>436</v>
      </c>
      <c r="AC96" s="791">
        <v>2002</v>
      </c>
      <c r="AD96" s="790" t="s">
        <v>1774</v>
      </c>
      <c r="AE96" s="790" t="s">
        <v>1801</v>
      </c>
      <c r="AF96" s="790" t="s">
        <v>1607</v>
      </c>
      <c r="AG96" s="792">
        <v>38082</v>
      </c>
      <c r="AH96" s="792">
        <v>38100</v>
      </c>
      <c r="AI96" s="790" t="s">
        <v>1613</v>
      </c>
      <c r="AJ96" s="791">
        <v>60000</v>
      </c>
      <c r="AK96" s="790" t="s">
        <v>1341</v>
      </c>
      <c r="AL96" s="796"/>
      <c r="AM96" s="790" t="s">
        <v>1341</v>
      </c>
      <c r="AN96" s="796"/>
      <c r="AO96" s="790" t="s">
        <v>1341</v>
      </c>
      <c r="AP96" s="793"/>
      <c r="AQ96" s="790" t="s">
        <v>250</v>
      </c>
      <c r="AR96" s="790" t="s">
        <v>8402</v>
      </c>
      <c r="AS96" s="791" t="b">
        <v>1</v>
      </c>
      <c r="AT96" s="790" t="s">
        <v>1341</v>
      </c>
      <c r="AU96" s="790" t="s">
        <v>8400</v>
      </c>
    </row>
    <row r="97" spans="1:47" s="270" customFormat="1" x14ac:dyDescent="0.3">
      <c r="A97" s="797"/>
      <c r="B97" s="797"/>
      <c r="C97" s="797"/>
      <c r="D97" s="797"/>
      <c r="E97" s="797"/>
      <c r="F97" s="797"/>
      <c r="G97" s="797"/>
      <c r="H97" s="389"/>
      <c r="I97" s="389"/>
      <c r="J97" s="389"/>
      <c r="K97" s="389"/>
      <c r="L97" s="389"/>
      <c r="M97" s="797"/>
      <c r="O97" s="670"/>
      <c r="P97" s="797"/>
      <c r="Q97" s="797"/>
      <c r="R97" s="797"/>
      <c r="S97" s="797"/>
      <c r="T97" s="797"/>
      <c r="U97" s="797"/>
      <c r="V97" s="797"/>
      <c r="W97" s="797"/>
      <c r="X97" s="797"/>
      <c r="Y97" s="797" t="s">
        <v>8454</v>
      </c>
      <c r="Z97" s="790" t="s">
        <v>7748</v>
      </c>
      <c r="AA97" s="790" t="s">
        <v>1607</v>
      </c>
      <c r="AB97" s="790" t="s">
        <v>436</v>
      </c>
      <c r="AC97" s="791">
        <v>2003</v>
      </c>
      <c r="AD97" s="790" t="s">
        <v>1774</v>
      </c>
      <c r="AE97" s="790" t="s">
        <v>1801</v>
      </c>
      <c r="AF97" s="790" t="s">
        <v>1607</v>
      </c>
      <c r="AG97" s="792">
        <v>38471</v>
      </c>
      <c r="AH97" s="792">
        <v>38472</v>
      </c>
      <c r="AI97" s="790" t="s">
        <v>1613</v>
      </c>
      <c r="AJ97" s="791">
        <v>75418</v>
      </c>
      <c r="AK97" s="790" t="s">
        <v>1341</v>
      </c>
      <c r="AL97" s="796"/>
      <c r="AM97" s="790" t="s">
        <v>1613</v>
      </c>
      <c r="AN97" s="791">
        <v>708</v>
      </c>
      <c r="AO97" s="790" t="s">
        <v>1341</v>
      </c>
      <c r="AP97" s="793"/>
      <c r="AQ97" s="790" t="s">
        <v>250</v>
      </c>
      <c r="AR97" s="790" t="s">
        <v>8403</v>
      </c>
      <c r="AS97" s="791" t="b">
        <v>1</v>
      </c>
      <c r="AT97" s="790" t="s">
        <v>1341</v>
      </c>
      <c r="AU97" s="790" t="s">
        <v>8400</v>
      </c>
    </row>
    <row r="98" spans="1:47" s="270" customFormat="1" x14ac:dyDescent="0.3">
      <c r="A98" s="797"/>
      <c r="B98" s="797"/>
      <c r="C98" s="797"/>
      <c r="D98" s="797"/>
      <c r="E98" s="797"/>
      <c r="F98" s="797"/>
      <c r="G98" s="797"/>
      <c r="H98" s="389"/>
      <c r="I98" s="389"/>
      <c r="J98" s="389"/>
      <c r="K98" s="389"/>
      <c r="L98" s="389"/>
      <c r="M98" s="797"/>
      <c r="O98" s="670"/>
      <c r="P98" s="797"/>
      <c r="Q98" s="797"/>
      <c r="R98" s="797"/>
      <c r="S98" s="797"/>
      <c r="T98" s="797"/>
      <c r="U98" s="797"/>
      <c r="V98" s="797"/>
      <c r="W98" s="797"/>
      <c r="X98" s="797"/>
      <c r="Y98" s="797" t="s">
        <v>8454</v>
      </c>
      <c r="Z98" s="790" t="s">
        <v>7746</v>
      </c>
      <c r="AA98" s="790" t="s">
        <v>1607</v>
      </c>
      <c r="AB98" s="790" t="s">
        <v>436</v>
      </c>
      <c r="AC98" s="791">
        <v>2003</v>
      </c>
      <c r="AD98" s="790" t="s">
        <v>1774</v>
      </c>
      <c r="AE98" s="790" t="s">
        <v>1801</v>
      </c>
      <c r="AF98" s="790" t="s">
        <v>1607</v>
      </c>
      <c r="AG98" s="792">
        <v>38471</v>
      </c>
      <c r="AH98" s="792">
        <v>38472</v>
      </c>
      <c r="AI98" s="790" t="s">
        <v>1608</v>
      </c>
      <c r="AJ98" s="791">
        <v>74590</v>
      </c>
      <c r="AK98" s="790" t="s">
        <v>1613</v>
      </c>
      <c r="AL98" s="795">
        <v>142</v>
      </c>
      <c r="AM98" s="790" t="s">
        <v>1608</v>
      </c>
      <c r="AN98" s="791">
        <v>142</v>
      </c>
      <c r="AO98" s="790" t="s">
        <v>1341</v>
      </c>
      <c r="AP98" s="793"/>
      <c r="AQ98" s="790" t="s">
        <v>250</v>
      </c>
      <c r="AR98" s="790" t="s">
        <v>8403</v>
      </c>
      <c r="AS98" s="791" t="b">
        <v>1</v>
      </c>
      <c r="AT98" s="790" t="s">
        <v>1341</v>
      </c>
      <c r="AU98" s="790" t="s">
        <v>8400</v>
      </c>
    </row>
    <row r="99" spans="1:47" s="270" customFormat="1" x14ac:dyDescent="0.3">
      <c r="A99" s="797"/>
      <c r="B99" s="797"/>
      <c r="C99" s="797"/>
      <c r="D99" s="797"/>
      <c r="E99" s="797"/>
      <c r="F99" s="797"/>
      <c r="G99" s="797"/>
      <c r="H99" s="389"/>
      <c r="I99" s="389"/>
      <c r="J99" s="389"/>
      <c r="K99" s="389"/>
      <c r="L99" s="389"/>
      <c r="M99" s="797"/>
      <c r="O99" s="670"/>
      <c r="P99" s="797"/>
      <c r="Q99" s="797"/>
      <c r="R99" s="797"/>
      <c r="S99" s="797"/>
      <c r="T99" s="797"/>
      <c r="U99" s="797"/>
      <c r="V99" s="797"/>
      <c r="W99" s="797"/>
      <c r="X99" s="797"/>
      <c r="Y99" s="797" t="s">
        <v>8454</v>
      </c>
      <c r="Z99" s="790" t="s">
        <v>7829</v>
      </c>
      <c r="AA99" s="790" t="s">
        <v>1607</v>
      </c>
      <c r="AB99" s="790" t="s">
        <v>436</v>
      </c>
      <c r="AC99" s="791">
        <v>2004</v>
      </c>
      <c r="AD99" s="790" t="s">
        <v>1774</v>
      </c>
      <c r="AE99" s="790" t="s">
        <v>1801</v>
      </c>
      <c r="AF99" s="790" t="s">
        <v>1607</v>
      </c>
      <c r="AG99" s="792">
        <v>38821</v>
      </c>
      <c r="AH99" s="792">
        <v>38823</v>
      </c>
      <c r="AI99" s="790" t="s">
        <v>1613</v>
      </c>
      <c r="AJ99" s="791">
        <v>71942</v>
      </c>
      <c r="AK99" s="790" t="s">
        <v>1341</v>
      </c>
      <c r="AL99" s="796"/>
      <c r="AM99" s="790" t="s">
        <v>1613</v>
      </c>
      <c r="AN99" s="795">
        <v>391</v>
      </c>
      <c r="AO99" s="790" t="s">
        <v>1341</v>
      </c>
      <c r="AP99" s="793"/>
      <c r="AQ99" s="790" t="s">
        <v>258</v>
      </c>
      <c r="AR99" s="790" t="s">
        <v>2646</v>
      </c>
      <c r="AS99" s="791" t="b">
        <v>1</v>
      </c>
      <c r="AT99" s="790" t="s">
        <v>1341</v>
      </c>
      <c r="AU99" s="790" t="s">
        <v>8400</v>
      </c>
    </row>
    <row r="100" spans="1:47" s="270" customFormat="1" x14ac:dyDescent="0.3">
      <c r="A100" s="797"/>
      <c r="B100" s="797"/>
      <c r="C100" s="797"/>
      <c r="D100" s="797"/>
      <c r="E100" s="797"/>
      <c r="F100" s="797"/>
      <c r="G100" s="797"/>
      <c r="H100" s="389"/>
      <c r="I100" s="389"/>
      <c r="J100" s="389"/>
      <c r="K100" s="389"/>
      <c r="L100" s="389"/>
      <c r="M100" s="797"/>
      <c r="O100" s="670"/>
      <c r="P100" s="797"/>
      <c r="Q100" s="797"/>
      <c r="R100" s="797"/>
      <c r="S100" s="797"/>
      <c r="T100" s="797"/>
      <c r="U100" s="797"/>
      <c r="V100" s="797"/>
      <c r="W100" s="797"/>
      <c r="X100" s="797"/>
      <c r="Y100" s="797" t="s">
        <v>8454</v>
      </c>
      <c r="Z100" s="790" t="s">
        <v>7831</v>
      </c>
      <c r="AA100" s="790" t="s">
        <v>1607</v>
      </c>
      <c r="AB100" s="790" t="s">
        <v>436</v>
      </c>
      <c r="AC100" s="791">
        <v>2004</v>
      </c>
      <c r="AD100" s="790" t="s">
        <v>1774</v>
      </c>
      <c r="AE100" s="790" t="s">
        <v>1801</v>
      </c>
      <c r="AF100" s="790" t="s">
        <v>1607</v>
      </c>
      <c r="AG100" s="792">
        <v>38821</v>
      </c>
      <c r="AH100" s="792">
        <v>38823</v>
      </c>
      <c r="AI100" s="790" t="s">
        <v>1608</v>
      </c>
      <c r="AJ100" s="791">
        <v>73668</v>
      </c>
      <c r="AK100" s="790" t="s">
        <v>1613</v>
      </c>
      <c r="AL100" s="791">
        <v>603</v>
      </c>
      <c r="AM100" s="790" t="s">
        <v>1608</v>
      </c>
      <c r="AN100" s="791">
        <v>149</v>
      </c>
      <c r="AO100" s="790" t="s">
        <v>1341</v>
      </c>
      <c r="AP100" s="793"/>
      <c r="AQ100" s="790" t="s">
        <v>258</v>
      </c>
      <c r="AR100" s="790" t="s">
        <v>2646</v>
      </c>
      <c r="AS100" s="791" t="b">
        <v>1</v>
      </c>
      <c r="AT100" s="790" t="s">
        <v>1341</v>
      </c>
      <c r="AU100" s="790" t="s">
        <v>8400</v>
      </c>
    </row>
    <row r="101" spans="1:47" s="270" customFormat="1" x14ac:dyDescent="0.3">
      <c r="A101" s="797"/>
      <c r="B101" s="797"/>
      <c r="C101" s="797"/>
      <c r="D101" s="797"/>
      <c r="E101" s="797"/>
      <c r="F101" s="797"/>
      <c r="G101" s="797"/>
      <c r="H101" s="389"/>
      <c r="I101" s="389"/>
      <c r="J101" s="389"/>
      <c r="K101" s="389"/>
      <c r="L101" s="389"/>
      <c r="M101" s="797"/>
      <c r="O101" s="670"/>
      <c r="P101" s="797"/>
      <c r="Q101" s="797"/>
      <c r="R101" s="797"/>
      <c r="S101" s="797"/>
      <c r="T101" s="797"/>
      <c r="U101" s="797"/>
      <c r="V101" s="797"/>
      <c r="W101" s="797"/>
      <c r="X101" s="800" t="str">
        <f>"Broods '02-'04: "&amp;Z101&amp;", "&amp;Z102&amp;", "&amp;Z103&amp;", "&amp;Z104</f>
        <v>Broods '02-'04: 630993, 631387, 632281, 632789</v>
      </c>
      <c r="Y101" s="797" t="s">
        <v>8455</v>
      </c>
      <c r="Z101" s="790" t="s">
        <v>7513</v>
      </c>
      <c r="AA101" s="790" t="s">
        <v>1607</v>
      </c>
      <c r="AB101" s="790" t="s">
        <v>1484</v>
      </c>
      <c r="AC101" s="791">
        <v>2002</v>
      </c>
      <c r="AD101" s="790" t="s">
        <v>1814</v>
      </c>
      <c r="AE101" s="790" t="s">
        <v>1815</v>
      </c>
      <c r="AF101" s="790" t="s">
        <v>1668</v>
      </c>
      <c r="AG101" s="792">
        <v>37790</v>
      </c>
      <c r="AH101" s="792">
        <v>37792</v>
      </c>
      <c r="AI101" s="790" t="s">
        <v>1608</v>
      </c>
      <c r="AJ101" s="791">
        <v>49436</v>
      </c>
      <c r="AK101" s="790" t="s">
        <v>1613</v>
      </c>
      <c r="AL101" s="795">
        <v>504</v>
      </c>
      <c r="AM101" s="790" t="s">
        <v>1341</v>
      </c>
      <c r="AN101" s="796"/>
      <c r="AO101" s="790" t="s">
        <v>1341</v>
      </c>
      <c r="AP101" s="793"/>
      <c r="AQ101" s="790" t="s">
        <v>250</v>
      </c>
      <c r="AR101" s="790" t="s">
        <v>8401</v>
      </c>
      <c r="AS101" s="791" t="b">
        <v>1</v>
      </c>
      <c r="AT101" s="790" t="s">
        <v>1341</v>
      </c>
      <c r="AU101" s="790" t="s">
        <v>8400</v>
      </c>
    </row>
    <row r="102" spans="1:47" s="270" customFormat="1" x14ac:dyDescent="0.3">
      <c r="A102" s="797"/>
      <c r="B102" s="797"/>
      <c r="C102" s="797"/>
      <c r="D102" s="797"/>
      <c r="E102" s="797"/>
      <c r="F102" s="797"/>
      <c r="G102" s="797"/>
      <c r="H102" s="389"/>
      <c r="I102" s="389"/>
      <c r="J102" s="389"/>
      <c r="K102" s="389"/>
      <c r="L102" s="389"/>
      <c r="M102" s="797"/>
      <c r="O102" s="670"/>
      <c r="P102" s="797"/>
      <c r="Q102" s="797"/>
      <c r="R102" s="797"/>
      <c r="S102" s="797"/>
      <c r="T102" s="797"/>
      <c r="U102" s="797"/>
      <c r="V102" s="797"/>
      <c r="W102" s="797"/>
      <c r="X102" s="797"/>
      <c r="Y102" s="797" t="s">
        <v>8455</v>
      </c>
      <c r="Z102" s="790" t="s">
        <v>7567</v>
      </c>
      <c r="AA102" s="790" t="s">
        <v>1607</v>
      </c>
      <c r="AB102" s="790" t="s">
        <v>1484</v>
      </c>
      <c r="AC102" s="791">
        <v>2002</v>
      </c>
      <c r="AD102" s="790" t="s">
        <v>1814</v>
      </c>
      <c r="AE102" s="790" t="s">
        <v>1815</v>
      </c>
      <c r="AF102" s="790" t="s">
        <v>1668</v>
      </c>
      <c r="AG102" s="792">
        <v>37790</v>
      </c>
      <c r="AH102" s="792">
        <v>37792</v>
      </c>
      <c r="AI102" s="790" t="s">
        <v>1608</v>
      </c>
      <c r="AJ102" s="791">
        <v>145639</v>
      </c>
      <c r="AK102" s="790" t="s">
        <v>1613</v>
      </c>
      <c r="AL102" s="791">
        <v>1122</v>
      </c>
      <c r="AM102" s="790" t="s">
        <v>1608</v>
      </c>
      <c r="AN102" s="791">
        <v>835</v>
      </c>
      <c r="AO102" s="790" t="s">
        <v>1341</v>
      </c>
      <c r="AP102" s="793"/>
      <c r="AQ102" s="790" t="s">
        <v>250</v>
      </c>
      <c r="AR102" s="790" t="s">
        <v>8401</v>
      </c>
      <c r="AS102" s="791" t="b">
        <v>1</v>
      </c>
      <c r="AT102" s="790" t="s">
        <v>1341</v>
      </c>
      <c r="AU102" s="790" t="s">
        <v>8400</v>
      </c>
    </row>
    <row r="103" spans="1:47" s="270" customFormat="1" x14ac:dyDescent="0.3">
      <c r="A103" s="797"/>
      <c r="B103" s="797"/>
      <c r="C103" s="797"/>
      <c r="D103" s="797"/>
      <c r="E103" s="797"/>
      <c r="F103" s="797"/>
      <c r="G103" s="797"/>
      <c r="H103" s="389"/>
      <c r="I103" s="389"/>
      <c r="J103" s="389"/>
      <c r="K103" s="389"/>
      <c r="L103" s="389"/>
      <c r="M103" s="797"/>
      <c r="O103" s="670"/>
      <c r="P103" s="797"/>
      <c r="Q103" s="797"/>
      <c r="R103" s="797"/>
      <c r="S103" s="797"/>
      <c r="T103" s="797"/>
      <c r="U103" s="797"/>
      <c r="V103" s="797"/>
      <c r="W103" s="797"/>
      <c r="X103" s="797"/>
      <c r="Y103" s="797" t="s">
        <v>8455</v>
      </c>
      <c r="Z103" s="790" t="s">
        <v>7751</v>
      </c>
      <c r="AA103" s="790" t="s">
        <v>1607</v>
      </c>
      <c r="AB103" s="790" t="s">
        <v>1484</v>
      </c>
      <c r="AC103" s="791">
        <v>2003</v>
      </c>
      <c r="AD103" s="790" t="s">
        <v>1814</v>
      </c>
      <c r="AE103" s="790" t="s">
        <v>1815</v>
      </c>
      <c r="AF103" s="790" t="s">
        <v>1668</v>
      </c>
      <c r="AG103" s="792">
        <v>38154</v>
      </c>
      <c r="AH103" s="792">
        <v>38154</v>
      </c>
      <c r="AI103" s="790" t="s">
        <v>1608</v>
      </c>
      <c r="AJ103" s="791">
        <v>176427</v>
      </c>
      <c r="AK103" s="790" t="s">
        <v>1613</v>
      </c>
      <c r="AL103" s="795">
        <v>607</v>
      </c>
      <c r="AM103" s="790" t="s">
        <v>1608</v>
      </c>
      <c r="AN103" s="791">
        <v>1495</v>
      </c>
      <c r="AO103" s="790" t="s">
        <v>1341</v>
      </c>
      <c r="AP103" s="793"/>
      <c r="AQ103" s="790" t="s">
        <v>250</v>
      </c>
      <c r="AR103" s="790" t="s">
        <v>8402</v>
      </c>
      <c r="AS103" s="791" t="b">
        <v>1</v>
      </c>
      <c r="AT103" s="790" t="s">
        <v>1341</v>
      </c>
      <c r="AU103" s="790" t="s">
        <v>8400</v>
      </c>
    </row>
    <row r="104" spans="1:47" s="270" customFormat="1" x14ac:dyDescent="0.3">
      <c r="A104" s="797"/>
      <c r="B104" s="797"/>
      <c r="C104" s="797"/>
      <c r="D104" s="797"/>
      <c r="E104" s="797"/>
      <c r="F104" s="797"/>
      <c r="G104" s="797"/>
      <c r="H104" s="389"/>
      <c r="I104" s="389"/>
      <c r="J104" s="389"/>
      <c r="K104" s="389"/>
      <c r="L104" s="389"/>
      <c r="M104" s="797"/>
      <c r="O104" s="670"/>
      <c r="P104" s="797"/>
      <c r="Q104" s="797"/>
      <c r="R104" s="797"/>
      <c r="S104" s="797"/>
      <c r="T104" s="797"/>
      <c r="U104" s="797"/>
      <c r="V104" s="797"/>
      <c r="W104" s="797"/>
      <c r="X104" s="797"/>
      <c r="Y104" s="797" t="s">
        <v>8455</v>
      </c>
      <c r="Z104" s="790" t="s">
        <v>7811</v>
      </c>
      <c r="AA104" s="790" t="s">
        <v>1607</v>
      </c>
      <c r="AB104" s="790" t="s">
        <v>1484</v>
      </c>
      <c r="AC104" s="791">
        <v>2004</v>
      </c>
      <c r="AD104" s="790" t="s">
        <v>1814</v>
      </c>
      <c r="AE104" s="790" t="s">
        <v>1815</v>
      </c>
      <c r="AF104" s="790" t="s">
        <v>1668</v>
      </c>
      <c r="AG104" s="792">
        <v>38504</v>
      </c>
      <c r="AH104" s="792">
        <v>38505</v>
      </c>
      <c r="AI104" s="790" t="s">
        <v>1608</v>
      </c>
      <c r="AJ104" s="791">
        <v>200398</v>
      </c>
      <c r="AK104" s="790" t="s">
        <v>1613</v>
      </c>
      <c r="AL104" s="795">
        <v>402</v>
      </c>
      <c r="AM104" s="790" t="s">
        <v>1341</v>
      </c>
      <c r="AN104" s="793"/>
      <c r="AO104" s="790" t="s">
        <v>1341</v>
      </c>
      <c r="AP104" s="793"/>
      <c r="AQ104" s="790" t="s">
        <v>250</v>
      </c>
      <c r="AR104" s="790" t="s">
        <v>8403</v>
      </c>
      <c r="AS104" s="791" t="b">
        <v>1</v>
      </c>
      <c r="AT104" s="790" t="s">
        <v>1341</v>
      </c>
      <c r="AU104" s="790" t="s">
        <v>8400</v>
      </c>
    </row>
    <row r="105" spans="1:47" s="270" customFormat="1" x14ac:dyDescent="0.3">
      <c r="A105" s="797"/>
      <c r="B105" s="797"/>
      <c r="C105" s="797"/>
      <c r="D105" s="797"/>
      <c r="E105" s="797"/>
      <c r="F105" s="797"/>
      <c r="G105" s="797"/>
      <c r="H105" s="389"/>
      <c r="I105" s="389"/>
      <c r="J105" s="389"/>
      <c r="K105" s="389"/>
      <c r="L105" s="389"/>
      <c r="M105" s="797"/>
      <c r="O105" s="670"/>
      <c r="P105" s="797"/>
      <c r="Q105" s="797"/>
      <c r="R105" s="797"/>
      <c r="S105" s="797"/>
      <c r="T105" s="797"/>
      <c r="U105" s="797"/>
      <c r="V105" s="797"/>
      <c r="W105" s="797"/>
      <c r="X105" s="800" t="str">
        <f>"Broods '02-'04: "&amp;Z105&amp;", "&amp;Z106&amp;", "&amp;Z107&amp;", "&amp;Z108&amp;", "&amp;Z109&amp;", "&amp;Z110&amp;", "&amp;Z111&amp;", "&amp;Z112&amp;", "&amp;Z113&amp;", "&amp;Z114&amp;", "&amp;Z115&amp;", "&amp;Z116&amp;", "&amp;Z117&amp;", "&amp;Z118&amp;", "&amp;Z119&amp;", "&amp;Z120</f>
        <v>Broods '02-'04: 631965, 631966, 631867, 631864, 631964, 631971, 632582, 632583, 632472, 632464, 632479, 633089, 632871, 632880, 632978, 632877</v>
      </c>
      <c r="Y105" s="797" t="s">
        <v>8456</v>
      </c>
      <c r="Z105" s="790" t="s">
        <v>7690</v>
      </c>
      <c r="AA105" s="790" t="s">
        <v>1607</v>
      </c>
      <c r="AB105" s="790" t="s">
        <v>328</v>
      </c>
      <c r="AC105" s="791">
        <v>2002</v>
      </c>
      <c r="AD105" s="790" t="s">
        <v>2648</v>
      </c>
      <c r="AE105" s="790" t="s">
        <v>2649</v>
      </c>
      <c r="AF105" s="790" t="s">
        <v>1612</v>
      </c>
      <c r="AG105" s="792">
        <v>38079</v>
      </c>
      <c r="AH105" s="792">
        <v>38090</v>
      </c>
      <c r="AI105" s="790" t="s">
        <v>1608</v>
      </c>
      <c r="AJ105" s="791">
        <v>25357</v>
      </c>
      <c r="AK105" s="790" t="s">
        <v>1613</v>
      </c>
      <c r="AL105" s="795">
        <v>101</v>
      </c>
      <c r="AM105" s="790" t="s">
        <v>1608</v>
      </c>
      <c r="AN105" s="791">
        <v>277</v>
      </c>
      <c r="AO105" s="790" t="s">
        <v>1341</v>
      </c>
      <c r="AP105" s="793"/>
      <c r="AQ105" s="790" t="s">
        <v>258</v>
      </c>
      <c r="AR105" s="790" t="s">
        <v>8402</v>
      </c>
      <c r="AS105" s="791" t="b">
        <v>1</v>
      </c>
      <c r="AT105" s="790" t="s">
        <v>1341</v>
      </c>
      <c r="AU105" s="790" t="s">
        <v>8400</v>
      </c>
    </row>
    <row r="106" spans="1:47" s="270" customFormat="1" x14ac:dyDescent="0.3">
      <c r="A106" s="797"/>
      <c r="B106" s="797"/>
      <c r="C106" s="797"/>
      <c r="D106" s="797"/>
      <c r="E106" s="797"/>
      <c r="F106" s="797"/>
      <c r="G106" s="797"/>
      <c r="H106" s="389"/>
      <c r="I106" s="389"/>
      <c r="J106" s="389"/>
      <c r="K106" s="389"/>
      <c r="L106" s="389"/>
      <c r="M106" s="797"/>
      <c r="O106" s="670"/>
      <c r="P106" s="797"/>
      <c r="Q106" s="797"/>
      <c r="R106" s="797"/>
      <c r="S106" s="797"/>
      <c r="T106" s="797"/>
      <c r="U106" s="797"/>
      <c r="V106" s="797"/>
      <c r="W106" s="797"/>
      <c r="X106" s="797"/>
      <c r="Y106" s="797" t="s">
        <v>8456</v>
      </c>
      <c r="Z106" s="790" t="s">
        <v>7691</v>
      </c>
      <c r="AA106" s="790" t="s">
        <v>1607</v>
      </c>
      <c r="AB106" s="790" t="s">
        <v>328</v>
      </c>
      <c r="AC106" s="791">
        <v>2002</v>
      </c>
      <c r="AD106" s="790" t="s">
        <v>2648</v>
      </c>
      <c r="AE106" s="790" t="s">
        <v>2649</v>
      </c>
      <c r="AF106" s="790" t="s">
        <v>1612</v>
      </c>
      <c r="AG106" s="792">
        <v>38079</v>
      </c>
      <c r="AH106" s="792">
        <v>38090</v>
      </c>
      <c r="AI106" s="790" t="s">
        <v>1608</v>
      </c>
      <c r="AJ106" s="791">
        <v>28875</v>
      </c>
      <c r="AK106" s="790" t="s">
        <v>1613</v>
      </c>
      <c r="AL106" s="791">
        <v>18</v>
      </c>
      <c r="AM106" s="790" t="s">
        <v>1608</v>
      </c>
      <c r="AN106" s="791">
        <v>67</v>
      </c>
      <c r="AO106" s="790" t="s">
        <v>1341</v>
      </c>
      <c r="AP106" s="793"/>
      <c r="AQ106" s="790" t="s">
        <v>258</v>
      </c>
      <c r="AR106" s="790" t="s">
        <v>8402</v>
      </c>
      <c r="AS106" s="791" t="b">
        <v>1</v>
      </c>
      <c r="AT106" s="790" t="s">
        <v>1341</v>
      </c>
      <c r="AU106" s="790" t="s">
        <v>8400</v>
      </c>
    </row>
    <row r="107" spans="1:47" s="270" customFormat="1" x14ac:dyDescent="0.3">
      <c r="A107" s="797"/>
      <c r="B107" s="797"/>
      <c r="C107" s="797"/>
      <c r="D107" s="797"/>
      <c r="E107" s="797"/>
      <c r="F107" s="797"/>
      <c r="G107" s="797"/>
      <c r="H107" s="389"/>
      <c r="I107" s="389"/>
      <c r="J107" s="389"/>
      <c r="K107" s="389"/>
      <c r="L107" s="389"/>
      <c r="M107" s="797"/>
      <c r="O107" s="670"/>
      <c r="P107" s="797"/>
      <c r="Q107" s="797"/>
      <c r="R107" s="797"/>
      <c r="S107" s="797"/>
      <c r="T107" s="797"/>
      <c r="U107" s="797"/>
      <c r="V107" s="797"/>
      <c r="W107" s="797"/>
      <c r="X107" s="797"/>
      <c r="Y107" s="797" t="s">
        <v>8456</v>
      </c>
      <c r="Z107" s="790" t="s">
        <v>7659</v>
      </c>
      <c r="AA107" s="790" t="s">
        <v>1607</v>
      </c>
      <c r="AB107" s="790" t="s">
        <v>328</v>
      </c>
      <c r="AC107" s="791">
        <v>2002</v>
      </c>
      <c r="AD107" s="790" t="s">
        <v>7660</v>
      </c>
      <c r="AE107" s="790" t="s">
        <v>1794</v>
      </c>
      <c r="AF107" s="790" t="s">
        <v>1612</v>
      </c>
      <c r="AG107" s="792">
        <v>38078</v>
      </c>
      <c r="AH107" s="792">
        <v>38093</v>
      </c>
      <c r="AI107" s="790" t="s">
        <v>1608</v>
      </c>
      <c r="AJ107" s="791">
        <v>73109</v>
      </c>
      <c r="AK107" s="790" t="s">
        <v>1613</v>
      </c>
      <c r="AL107" s="795">
        <v>48</v>
      </c>
      <c r="AM107" s="790" t="s">
        <v>1608</v>
      </c>
      <c r="AN107" s="791">
        <v>663</v>
      </c>
      <c r="AO107" s="790" t="s">
        <v>1341</v>
      </c>
      <c r="AP107" s="793"/>
      <c r="AQ107" s="790" t="s">
        <v>1341</v>
      </c>
      <c r="AR107" s="790" t="s">
        <v>1341</v>
      </c>
      <c r="AS107" s="791" t="b">
        <v>1</v>
      </c>
      <c r="AT107" s="790" t="s">
        <v>1341</v>
      </c>
      <c r="AU107" s="790" t="s">
        <v>8400</v>
      </c>
    </row>
    <row r="108" spans="1:47" s="270" customFormat="1" x14ac:dyDescent="0.3">
      <c r="A108" s="797"/>
      <c r="B108" s="797"/>
      <c r="C108" s="797"/>
      <c r="D108" s="797"/>
      <c r="E108" s="797"/>
      <c r="F108" s="797"/>
      <c r="G108" s="797"/>
      <c r="H108" s="389"/>
      <c r="I108" s="389"/>
      <c r="J108" s="389"/>
      <c r="K108" s="389"/>
      <c r="L108" s="389"/>
      <c r="M108" s="797"/>
      <c r="O108" s="670"/>
      <c r="P108" s="797"/>
      <c r="Q108" s="797"/>
      <c r="R108" s="797"/>
      <c r="S108" s="797"/>
      <c r="T108" s="797"/>
      <c r="U108" s="797"/>
      <c r="V108" s="797"/>
      <c r="W108" s="797"/>
      <c r="X108" s="797"/>
      <c r="Y108" s="797" t="s">
        <v>8456</v>
      </c>
      <c r="Z108" s="790" t="s">
        <v>8435</v>
      </c>
      <c r="AA108" s="790" t="s">
        <v>1607</v>
      </c>
      <c r="AB108" s="790" t="s">
        <v>328</v>
      </c>
      <c r="AC108" s="791">
        <v>2002</v>
      </c>
      <c r="AD108" s="790" t="s">
        <v>2415</v>
      </c>
      <c r="AE108" s="790" t="s">
        <v>2416</v>
      </c>
      <c r="AF108" s="790" t="s">
        <v>1612</v>
      </c>
      <c r="AG108" s="792">
        <v>38108</v>
      </c>
      <c r="AH108" s="792">
        <v>38110</v>
      </c>
      <c r="AI108" s="790" t="s">
        <v>1608</v>
      </c>
      <c r="AJ108" s="791">
        <v>78521</v>
      </c>
      <c r="AK108" s="790" t="s">
        <v>1613</v>
      </c>
      <c r="AL108" s="791">
        <v>893</v>
      </c>
      <c r="AM108" s="790" t="s">
        <v>1608</v>
      </c>
      <c r="AN108" s="791">
        <v>1786</v>
      </c>
      <c r="AO108" s="790" t="s">
        <v>1341</v>
      </c>
      <c r="AP108" s="793"/>
      <c r="AQ108" s="790" t="s">
        <v>1341</v>
      </c>
      <c r="AR108" s="790" t="s">
        <v>1341</v>
      </c>
      <c r="AS108" s="791" t="b">
        <v>1</v>
      </c>
      <c r="AT108" s="790" t="s">
        <v>1341</v>
      </c>
      <c r="AU108" s="790" t="s">
        <v>8400</v>
      </c>
    </row>
    <row r="109" spans="1:47" s="270" customFormat="1" x14ac:dyDescent="0.3">
      <c r="A109" s="797"/>
      <c r="B109" s="797"/>
      <c r="C109" s="797"/>
      <c r="D109" s="797"/>
      <c r="E109" s="797"/>
      <c r="F109" s="797"/>
      <c r="G109" s="797"/>
      <c r="H109" s="389"/>
      <c r="I109" s="389"/>
      <c r="J109" s="389"/>
      <c r="K109" s="389"/>
      <c r="L109" s="389"/>
      <c r="M109" s="797"/>
      <c r="O109" s="670"/>
      <c r="P109" s="797"/>
      <c r="Q109" s="797"/>
      <c r="R109" s="797"/>
      <c r="S109" s="797"/>
      <c r="T109" s="797"/>
      <c r="U109" s="797"/>
      <c r="V109" s="797"/>
      <c r="W109" s="797"/>
      <c r="X109" s="797"/>
      <c r="Y109" s="797" t="s">
        <v>8456</v>
      </c>
      <c r="Z109" s="790" t="s">
        <v>7686</v>
      </c>
      <c r="AA109" s="790" t="s">
        <v>1607</v>
      </c>
      <c r="AB109" s="790" t="s">
        <v>328</v>
      </c>
      <c r="AC109" s="791">
        <v>2002</v>
      </c>
      <c r="AD109" s="790" t="s">
        <v>2648</v>
      </c>
      <c r="AE109" s="790" t="s">
        <v>2649</v>
      </c>
      <c r="AF109" s="790" t="s">
        <v>1612</v>
      </c>
      <c r="AG109" s="792">
        <v>38079</v>
      </c>
      <c r="AH109" s="792">
        <v>38090</v>
      </c>
      <c r="AI109" s="790" t="s">
        <v>1608</v>
      </c>
      <c r="AJ109" s="791">
        <v>16344</v>
      </c>
      <c r="AK109" s="790" t="s">
        <v>1613</v>
      </c>
      <c r="AL109" s="791">
        <v>18</v>
      </c>
      <c r="AM109" s="790" t="s">
        <v>1608</v>
      </c>
      <c r="AN109" s="795">
        <v>33</v>
      </c>
      <c r="AO109" s="790" t="s">
        <v>1341</v>
      </c>
      <c r="AP109" s="793"/>
      <c r="AQ109" s="790" t="s">
        <v>258</v>
      </c>
      <c r="AR109" s="790" t="s">
        <v>8402</v>
      </c>
      <c r="AS109" s="791" t="b">
        <v>1</v>
      </c>
      <c r="AT109" s="790" t="s">
        <v>1341</v>
      </c>
      <c r="AU109" s="790" t="s">
        <v>8400</v>
      </c>
    </row>
    <row r="110" spans="1:47" s="270" customFormat="1" x14ac:dyDescent="0.3">
      <c r="A110" s="797"/>
      <c r="B110" s="797"/>
      <c r="C110" s="797"/>
      <c r="D110" s="797"/>
      <c r="E110" s="797"/>
      <c r="F110" s="797"/>
      <c r="G110" s="797"/>
      <c r="H110" s="389"/>
      <c r="I110" s="389"/>
      <c r="J110" s="389"/>
      <c r="K110" s="389"/>
      <c r="L110" s="389"/>
      <c r="M110" s="797"/>
      <c r="O110" s="670"/>
      <c r="P110" s="797"/>
      <c r="Q110" s="797"/>
      <c r="R110" s="797"/>
      <c r="S110" s="797"/>
      <c r="T110" s="797"/>
      <c r="U110" s="797"/>
      <c r="V110" s="797"/>
      <c r="W110" s="797"/>
      <c r="X110" s="797"/>
      <c r="Y110" s="797" t="s">
        <v>8456</v>
      </c>
      <c r="Z110" s="790" t="s">
        <v>7692</v>
      </c>
      <c r="AA110" s="790" t="s">
        <v>1607</v>
      </c>
      <c r="AB110" s="790" t="s">
        <v>328</v>
      </c>
      <c r="AC110" s="791">
        <v>2002</v>
      </c>
      <c r="AD110" s="790" t="s">
        <v>2648</v>
      </c>
      <c r="AE110" s="790" t="s">
        <v>2649</v>
      </c>
      <c r="AF110" s="790" t="s">
        <v>1612</v>
      </c>
      <c r="AG110" s="792">
        <v>38079</v>
      </c>
      <c r="AH110" s="792">
        <v>38090</v>
      </c>
      <c r="AI110" s="790" t="s">
        <v>1608</v>
      </c>
      <c r="AJ110" s="791">
        <v>19527</v>
      </c>
      <c r="AK110" s="790" t="s">
        <v>1613</v>
      </c>
      <c r="AL110" s="791">
        <v>52</v>
      </c>
      <c r="AM110" s="790" t="s">
        <v>1608</v>
      </c>
      <c r="AN110" s="791">
        <v>121</v>
      </c>
      <c r="AO110" s="790" t="s">
        <v>1341</v>
      </c>
      <c r="AP110" s="793"/>
      <c r="AQ110" s="790" t="s">
        <v>258</v>
      </c>
      <c r="AR110" s="790" t="s">
        <v>8402</v>
      </c>
      <c r="AS110" s="791" t="b">
        <v>1</v>
      </c>
      <c r="AT110" s="790" t="s">
        <v>1341</v>
      </c>
      <c r="AU110" s="790" t="s">
        <v>8400</v>
      </c>
    </row>
    <row r="111" spans="1:47" s="270" customFormat="1" x14ac:dyDescent="0.3">
      <c r="A111" s="797"/>
      <c r="B111" s="797"/>
      <c r="C111" s="797"/>
      <c r="D111" s="797"/>
      <c r="E111" s="797"/>
      <c r="F111" s="797"/>
      <c r="G111" s="797"/>
      <c r="H111" s="389"/>
      <c r="I111" s="389"/>
      <c r="J111" s="389"/>
      <c r="K111" s="389"/>
      <c r="L111" s="389"/>
      <c r="M111" s="797"/>
      <c r="O111" s="670"/>
      <c r="P111" s="797"/>
      <c r="Q111" s="797"/>
      <c r="R111" s="797"/>
      <c r="S111" s="797"/>
      <c r="T111" s="797"/>
      <c r="U111" s="797"/>
      <c r="V111" s="797"/>
      <c r="W111" s="797"/>
      <c r="X111" s="797"/>
      <c r="Y111" s="797" t="s">
        <v>8456</v>
      </c>
      <c r="Z111" s="790" t="s">
        <v>8436</v>
      </c>
      <c r="AA111" s="790" t="s">
        <v>1607</v>
      </c>
      <c r="AB111" s="790" t="s">
        <v>328</v>
      </c>
      <c r="AC111" s="791">
        <v>2003</v>
      </c>
      <c r="AD111" s="790" t="s">
        <v>1793</v>
      </c>
      <c r="AE111" s="790" t="s">
        <v>1794</v>
      </c>
      <c r="AF111" s="790" t="s">
        <v>1612</v>
      </c>
      <c r="AG111" s="792">
        <v>38443</v>
      </c>
      <c r="AH111" s="792">
        <v>38443</v>
      </c>
      <c r="AI111" s="790" t="s">
        <v>1608</v>
      </c>
      <c r="AJ111" s="791">
        <v>92508</v>
      </c>
      <c r="AK111" s="790" t="s">
        <v>1613</v>
      </c>
      <c r="AL111" s="791">
        <v>1175</v>
      </c>
      <c r="AM111" s="790" t="s">
        <v>1608</v>
      </c>
      <c r="AN111" s="791">
        <v>5895</v>
      </c>
      <c r="AO111" s="790" t="s">
        <v>1341</v>
      </c>
      <c r="AP111" s="793"/>
      <c r="AQ111" s="790" t="s">
        <v>1341</v>
      </c>
      <c r="AR111" s="790" t="s">
        <v>1341</v>
      </c>
      <c r="AS111" s="791" t="b">
        <v>1</v>
      </c>
      <c r="AT111" s="790" t="s">
        <v>1341</v>
      </c>
      <c r="AU111" s="790" t="s">
        <v>8400</v>
      </c>
    </row>
    <row r="112" spans="1:47" s="270" customFormat="1" x14ac:dyDescent="0.3">
      <c r="A112" s="797"/>
      <c r="B112" s="797"/>
      <c r="C112" s="797"/>
      <c r="D112" s="797"/>
      <c r="E112" s="797"/>
      <c r="F112" s="797"/>
      <c r="G112" s="797"/>
      <c r="H112" s="389"/>
      <c r="I112" s="389"/>
      <c r="J112" s="389"/>
      <c r="K112" s="389"/>
      <c r="L112" s="389"/>
      <c r="M112" s="797"/>
      <c r="O112" s="670"/>
      <c r="P112" s="797"/>
      <c r="Q112" s="797"/>
      <c r="R112" s="797"/>
      <c r="S112" s="797"/>
      <c r="T112" s="797"/>
      <c r="U112" s="797"/>
      <c r="V112" s="797"/>
      <c r="W112" s="797"/>
      <c r="X112" s="797"/>
      <c r="Y112" s="797" t="s">
        <v>8456</v>
      </c>
      <c r="Z112" s="790" t="s">
        <v>8437</v>
      </c>
      <c r="AA112" s="790" t="s">
        <v>1607</v>
      </c>
      <c r="AB112" s="790" t="s">
        <v>328</v>
      </c>
      <c r="AC112" s="791">
        <v>2003</v>
      </c>
      <c r="AD112" s="790" t="s">
        <v>8438</v>
      </c>
      <c r="AE112" s="790" t="s">
        <v>8439</v>
      </c>
      <c r="AF112" s="790" t="s">
        <v>1612</v>
      </c>
      <c r="AG112" s="792">
        <v>38457</v>
      </c>
      <c r="AH112" s="792">
        <v>38457</v>
      </c>
      <c r="AI112" s="790" t="s">
        <v>1608</v>
      </c>
      <c r="AJ112" s="791">
        <v>97808</v>
      </c>
      <c r="AK112" s="790" t="s">
        <v>1613</v>
      </c>
      <c r="AL112" s="791">
        <v>1800</v>
      </c>
      <c r="AM112" s="790" t="s">
        <v>1608</v>
      </c>
      <c r="AN112" s="795">
        <v>4392</v>
      </c>
      <c r="AO112" s="790" t="s">
        <v>1341</v>
      </c>
      <c r="AP112" s="793"/>
      <c r="AQ112" s="790" t="s">
        <v>1341</v>
      </c>
      <c r="AR112" s="790" t="s">
        <v>1341</v>
      </c>
      <c r="AS112" s="791" t="b">
        <v>1</v>
      </c>
      <c r="AT112" s="790" t="s">
        <v>1341</v>
      </c>
      <c r="AU112" s="790" t="s">
        <v>8400</v>
      </c>
    </row>
    <row r="113" spans="24:47" x14ac:dyDescent="0.3">
      <c r="Y113" s="797" t="s">
        <v>8456</v>
      </c>
      <c r="Z113" s="790" t="s">
        <v>8440</v>
      </c>
      <c r="AA113" s="790" t="s">
        <v>1607</v>
      </c>
      <c r="AB113" s="790" t="s">
        <v>328</v>
      </c>
      <c r="AC113" s="791">
        <v>2003</v>
      </c>
      <c r="AD113" s="790" t="s">
        <v>2400</v>
      </c>
      <c r="AE113" s="790" t="s">
        <v>1794</v>
      </c>
      <c r="AF113" s="790" t="s">
        <v>1612</v>
      </c>
      <c r="AG113" s="792">
        <v>38239</v>
      </c>
      <c r="AH113" s="792">
        <v>38240</v>
      </c>
      <c r="AI113" s="790" t="s">
        <v>1608</v>
      </c>
      <c r="AJ113" s="791">
        <v>82240</v>
      </c>
      <c r="AK113" s="790" t="s">
        <v>1613</v>
      </c>
      <c r="AL113" s="791">
        <v>577</v>
      </c>
      <c r="AM113" s="790" t="s">
        <v>1608</v>
      </c>
      <c r="AN113" s="791">
        <v>13258</v>
      </c>
      <c r="AO113" s="790" t="s">
        <v>1341</v>
      </c>
      <c r="AP113" s="793"/>
      <c r="AQ113" s="790" t="s">
        <v>1341</v>
      </c>
      <c r="AR113" s="790" t="s">
        <v>1341</v>
      </c>
      <c r="AS113" s="791" t="b">
        <v>1</v>
      </c>
      <c r="AT113" s="790" t="s">
        <v>1341</v>
      </c>
      <c r="AU113" s="790" t="s">
        <v>8400</v>
      </c>
    </row>
    <row r="114" spans="24:47" x14ac:dyDescent="0.3">
      <c r="Y114" s="797" t="s">
        <v>8456</v>
      </c>
      <c r="Z114" s="790" t="s">
        <v>8441</v>
      </c>
      <c r="AA114" s="790" t="s">
        <v>1607</v>
      </c>
      <c r="AB114" s="790" t="s">
        <v>328</v>
      </c>
      <c r="AC114" s="791">
        <v>2003</v>
      </c>
      <c r="AD114" s="790" t="s">
        <v>2415</v>
      </c>
      <c r="AE114" s="790" t="s">
        <v>2416</v>
      </c>
      <c r="AF114" s="790" t="s">
        <v>1612</v>
      </c>
      <c r="AG114" s="792">
        <v>38475</v>
      </c>
      <c r="AH114" s="792">
        <v>38485</v>
      </c>
      <c r="AI114" s="790" t="s">
        <v>1608</v>
      </c>
      <c r="AJ114" s="791">
        <v>77996</v>
      </c>
      <c r="AK114" s="790" t="s">
        <v>1613</v>
      </c>
      <c r="AL114" s="791">
        <v>589</v>
      </c>
      <c r="AM114" s="790" t="s">
        <v>1341</v>
      </c>
      <c r="AN114" s="796"/>
      <c r="AO114" s="790" t="s">
        <v>1341</v>
      </c>
      <c r="AP114" s="793"/>
      <c r="AQ114" s="790" t="s">
        <v>1341</v>
      </c>
      <c r="AR114" s="790" t="s">
        <v>1341</v>
      </c>
      <c r="AS114" s="791" t="b">
        <v>1</v>
      </c>
      <c r="AT114" s="790" t="s">
        <v>1341</v>
      </c>
      <c r="AU114" s="790" t="s">
        <v>8400</v>
      </c>
    </row>
    <row r="115" spans="24:47" x14ac:dyDescent="0.3">
      <c r="Y115" s="797" t="s">
        <v>8456</v>
      </c>
      <c r="Z115" s="790" t="s">
        <v>7785</v>
      </c>
      <c r="AA115" s="790" t="s">
        <v>1607</v>
      </c>
      <c r="AB115" s="790" t="s">
        <v>328</v>
      </c>
      <c r="AC115" s="791">
        <v>2003</v>
      </c>
      <c r="AD115" s="790" t="s">
        <v>2648</v>
      </c>
      <c r="AE115" s="790" t="s">
        <v>2649</v>
      </c>
      <c r="AF115" s="790" t="s">
        <v>1612</v>
      </c>
      <c r="AG115" s="792">
        <v>38453</v>
      </c>
      <c r="AH115" s="792">
        <v>38463</v>
      </c>
      <c r="AI115" s="790" t="s">
        <v>1608</v>
      </c>
      <c r="AJ115" s="791">
        <v>66768</v>
      </c>
      <c r="AK115" s="790" t="s">
        <v>1341</v>
      </c>
      <c r="AL115" s="796"/>
      <c r="AM115" s="790" t="s">
        <v>1608</v>
      </c>
      <c r="AN115" s="791">
        <v>376</v>
      </c>
      <c r="AO115" s="790" t="s">
        <v>1341</v>
      </c>
      <c r="AP115" s="793"/>
      <c r="AQ115" s="790" t="s">
        <v>1341</v>
      </c>
      <c r="AR115" s="790" t="s">
        <v>1341</v>
      </c>
      <c r="AS115" s="791" t="b">
        <v>1</v>
      </c>
      <c r="AT115" s="790" t="s">
        <v>1341</v>
      </c>
      <c r="AU115" s="790" t="s">
        <v>8400</v>
      </c>
    </row>
    <row r="116" spans="24:47" x14ac:dyDescent="0.3">
      <c r="Y116" s="797" t="s">
        <v>8456</v>
      </c>
      <c r="Z116" s="790" t="s">
        <v>7854</v>
      </c>
      <c r="AA116" s="790" t="s">
        <v>1607</v>
      </c>
      <c r="AB116" s="790" t="s">
        <v>328</v>
      </c>
      <c r="AC116" s="791">
        <v>2004</v>
      </c>
      <c r="AD116" s="790" t="s">
        <v>2407</v>
      </c>
      <c r="AE116" s="790" t="s">
        <v>2408</v>
      </c>
      <c r="AF116" s="790" t="s">
        <v>1612</v>
      </c>
      <c r="AG116" s="792">
        <v>38807</v>
      </c>
      <c r="AH116" s="792">
        <v>38807</v>
      </c>
      <c r="AI116" s="790" t="s">
        <v>1608</v>
      </c>
      <c r="AJ116" s="791">
        <v>72880</v>
      </c>
      <c r="AK116" s="790" t="s">
        <v>1613</v>
      </c>
      <c r="AL116" s="791">
        <v>607</v>
      </c>
      <c r="AM116" s="790" t="s">
        <v>1608</v>
      </c>
      <c r="AN116" s="791">
        <v>2433</v>
      </c>
      <c r="AO116" s="790" t="s">
        <v>1341</v>
      </c>
      <c r="AP116" s="793"/>
      <c r="AQ116" s="790" t="s">
        <v>1341</v>
      </c>
      <c r="AR116" s="790" t="s">
        <v>1341</v>
      </c>
      <c r="AS116" s="791" t="b">
        <v>1</v>
      </c>
      <c r="AT116" s="790" t="s">
        <v>1341</v>
      </c>
      <c r="AU116" s="790" t="s">
        <v>8400</v>
      </c>
    </row>
    <row r="117" spans="24:47" x14ac:dyDescent="0.3">
      <c r="Y117" s="797" t="s">
        <v>8456</v>
      </c>
      <c r="Z117" s="790" t="s">
        <v>8442</v>
      </c>
      <c r="AA117" s="790" t="s">
        <v>1607</v>
      </c>
      <c r="AB117" s="790" t="s">
        <v>328</v>
      </c>
      <c r="AC117" s="791">
        <v>2004</v>
      </c>
      <c r="AD117" s="790" t="s">
        <v>2400</v>
      </c>
      <c r="AE117" s="790" t="s">
        <v>1794</v>
      </c>
      <c r="AF117" s="790" t="s">
        <v>1612</v>
      </c>
      <c r="AG117" s="792">
        <v>38603</v>
      </c>
      <c r="AH117" s="792">
        <v>38604</v>
      </c>
      <c r="AI117" s="790" t="s">
        <v>1608</v>
      </c>
      <c r="AJ117" s="791">
        <v>76244</v>
      </c>
      <c r="AK117" s="790" t="s">
        <v>1613</v>
      </c>
      <c r="AL117" s="791">
        <v>2565</v>
      </c>
      <c r="AM117" s="790" t="s">
        <v>1608</v>
      </c>
      <c r="AN117" s="791">
        <v>15146</v>
      </c>
      <c r="AO117" s="790" t="s">
        <v>1341</v>
      </c>
      <c r="AP117" s="793"/>
      <c r="AQ117" s="790" t="s">
        <v>1341</v>
      </c>
      <c r="AR117" s="790" t="s">
        <v>1341</v>
      </c>
      <c r="AS117" s="791" t="b">
        <v>1</v>
      </c>
      <c r="AT117" s="790" t="s">
        <v>1341</v>
      </c>
      <c r="AU117" s="790" t="s">
        <v>8400</v>
      </c>
    </row>
    <row r="118" spans="24:47" x14ac:dyDescent="0.3">
      <c r="Y118" s="797" t="s">
        <v>8456</v>
      </c>
      <c r="Z118" s="790" t="s">
        <v>8443</v>
      </c>
      <c r="AA118" s="790" t="s">
        <v>1607</v>
      </c>
      <c r="AB118" s="790" t="s">
        <v>328</v>
      </c>
      <c r="AC118" s="791">
        <v>2004</v>
      </c>
      <c r="AD118" s="790" t="s">
        <v>8438</v>
      </c>
      <c r="AE118" s="790" t="s">
        <v>8439</v>
      </c>
      <c r="AF118" s="790" t="s">
        <v>1612</v>
      </c>
      <c r="AG118" s="792">
        <v>38826</v>
      </c>
      <c r="AH118" s="792">
        <v>38826</v>
      </c>
      <c r="AI118" s="790" t="s">
        <v>1608</v>
      </c>
      <c r="AJ118" s="791">
        <v>71474</v>
      </c>
      <c r="AK118" s="790" t="s">
        <v>1341</v>
      </c>
      <c r="AL118" s="796"/>
      <c r="AM118" s="790" t="s">
        <v>1608</v>
      </c>
      <c r="AN118" s="791">
        <v>1780</v>
      </c>
      <c r="AO118" s="790" t="s">
        <v>1341</v>
      </c>
      <c r="AP118" s="793"/>
      <c r="AQ118" s="790" t="s">
        <v>1341</v>
      </c>
      <c r="AR118" s="790" t="s">
        <v>1341</v>
      </c>
      <c r="AS118" s="791" t="b">
        <v>1</v>
      </c>
      <c r="AT118" s="790" t="s">
        <v>1341</v>
      </c>
      <c r="AU118" s="790" t="s">
        <v>8400</v>
      </c>
    </row>
    <row r="119" spans="24:47" x14ac:dyDescent="0.3">
      <c r="Y119" s="797" t="s">
        <v>8456</v>
      </c>
      <c r="Z119" s="790" t="s">
        <v>8444</v>
      </c>
      <c r="AA119" s="790" t="s">
        <v>1607</v>
      </c>
      <c r="AB119" s="790" t="s">
        <v>328</v>
      </c>
      <c r="AC119" s="791">
        <v>2004</v>
      </c>
      <c r="AD119" s="790" t="s">
        <v>1793</v>
      </c>
      <c r="AE119" s="790" t="s">
        <v>1794</v>
      </c>
      <c r="AF119" s="790" t="s">
        <v>1612</v>
      </c>
      <c r="AG119" s="792">
        <v>38810</v>
      </c>
      <c r="AH119" s="792">
        <v>38810</v>
      </c>
      <c r="AI119" s="790" t="s">
        <v>1608</v>
      </c>
      <c r="AJ119" s="791">
        <v>93734</v>
      </c>
      <c r="AK119" s="790" t="s">
        <v>1613</v>
      </c>
      <c r="AL119" s="791">
        <v>661</v>
      </c>
      <c r="AM119" s="790" t="s">
        <v>1341</v>
      </c>
      <c r="AN119" s="796"/>
      <c r="AO119" s="790" t="s">
        <v>1341</v>
      </c>
      <c r="AP119" s="793"/>
      <c r="AQ119" s="790" t="s">
        <v>1341</v>
      </c>
      <c r="AR119" s="790" t="s">
        <v>1341</v>
      </c>
      <c r="AS119" s="791" t="b">
        <v>1</v>
      </c>
      <c r="AT119" s="790" t="s">
        <v>1341</v>
      </c>
      <c r="AU119" s="790" t="s">
        <v>8400</v>
      </c>
    </row>
    <row r="120" spans="24:47" x14ac:dyDescent="0.3">
      <c r="Y120" s="797" t="s">
        <v>8456</v>
      </c>
      <c r="Z120" s="790" t="s">
        <v>8445</v>
      </c>
      <c r="AA120" s="790" t="s">
        <v>1607</v>
      </c>
      <c r="AB120" s="790" t="s">
        <v>328</v>
      </c>
      <c r="AC120" s="791">
        <v>2004</v>
      </c>
      <c r="AD120" s="790" t="s">
        <v>2415</v>
      </c>
      <c r="AE120" s="790" t="s">
        <v>2416</v>
      </c>
      <c r="AF120" s="790" t="s">
        <v>1612</v>
      </c>
      <c r="AG120" s="792">
        <v>38825</v>
      </c>
      <c r="AH120" s="792">
        <v>38837</v>
      </c>
      <c r="AI120" s="790" t="s">
        <v>1608</v>
      </c>
      <c r="AJ120" s="791">
        <v>63177</v>
      </c>
      <c r="AK120" s="790" t="s">
        <v>1613</v>
      </c>
      <c r="AL120" s="791">
        <v>7729</v>
      </c>
      <c r="AM120" s="790" t="s">
        <v>1341</v>
      </c>
      <c r="AN120" s="796"/>
      <c r="AO120" s="790" t="s">
        <v>1341</v>
      </c>
      <c r="AP120" s="793"/>
      <c r="AQ120" s="790" t="s">
        <v>1341</v>
      </c>
      <c r="AR120" s="790" t="s">
        <v>1341</v>
      </c>
      <c r="AS120" s="791" t="b">
        <v>1</v>
      </c>
      <c r="AT120" s="790" t="s">
        <v>1341</v>
      </c>
      <c r="AU120" s="790" t="s">
        <v>8400</v>
      </c>
    </row>
    <row r="121" spans="24:47" x14ac:dyDescent="0.3">
      <c r="X121" s="800" t="str">
        <f>"Broods '02-'04: "&amp;Z121&amp;", "&amp;Z122&amp;", "&amp;Z123&amp;", "&amp;Z124&amp;", "&amp;Z125&amp;", "&amp;Z126&amp;", "&amp;Z127&amp;", "&amp;Z128&amp;", "&amp;Z129&amp;", "&amp;Z130&amp;", "&amp;Z131&amp;", "&amp;Z132&amp;", "&amp;Z133&amp;", "&amp;Z134&amp;", "&amp;Z135&amp;", "&amp;Z136&amp;", "&amp;Z137&amp;", "&amp;Z138&amp;", "&amp;Z139</f>
        <v>Broods '02-'04: 210483, 210484, 210506, 210559, 210547, 210548, 210598, 632783, 631558, 631547, 631781, 632277, 631879, 631880, 632166, 632282, 632284, 632870, 632786</v>
      </c>
      <c r="Y121" s="797" t="s">
        <v>8453</v>
      </c>
      <c r="Z121" s="790" t="s">
        <v>7023</v>
      </c>
      <c r="AA121" s="790" t="s">
        <v>1607</v>
      </c>
      <c r="AB121" s="790" t="s">
        <v>324</v>
      </c>
      <c r="AC121" s="791">
        <v>2002</v>
      </c>
      <c r="AD121" s="790" t="s">
        <v>1764</v>
      </c>
      <c r="AE121" s="790" t="s">
        <v>1765</v>
      </c>
      <c r="AF121" s="790" t="s">
        <v>1612</v>
      </c>
      <c r="AG121" s="792">
        <v>37750</v>
      </c>
      <c r="AH121" s="792">
        <v>37775</v>
      </c>
      <c r="AI121" s="790" t="s">
        <v>1608</v>
      </c>
      <c r="AJ121" s="791">
        <v>88909</v>
      </c>
      <c r="AK121" s="790" t="s">
        <v>1341</v>
      </c>
      <c r="AL121" s="796"/>
      <c r="AM121" s="790" t="s">
        <v>1608</v>
      </c>
      <c r="AN121" s="791">
        <v>465257</v>
      </c>
      <c r="AO121" s="790" t="s">
        <v>1613</v>
      </c>
      <c r="AP121" s="795">
        <v>16857</v>
      </c>
      <c r="AQ121" s="790" t="s">
        <v>250</v>
      </c>
      <c r="AR121" s="790" t="s">
        <v>7024</v>
      </c>
      <c r="AS121" s="791" t="b">
        <v>1</v>
      </c>
      <c r="AT121" s="790" t="s">
        <v>1341</v>
      </c>
      <c r="AU121" s="790" t="s">
        <v>8400</v>
      </c>
    </row>
    <row r="122" spans="24:47" x14ac:dyDescent="0.3">
      <c r="Y122" s="797" t="s">
        <v>8453</v>
      </c>
      <c r="Z122" s="790" t="s">
        <v>7025</v>
      </c>
      <c r="AA122" s="790" t="s">
        <v>1607</v>
      </c>
      <c r="AB122" s="790" t="s">
        <v>324</v>
      </c>
      <c r="AC122" s="791">
        <v>2002</v>
      </c>
      <c r="AD122" s="790" t="s">
        <v>1764</v>
      </c>
      <c r="AE122" s="790" t="s">
        <v>1765</v>
      </c>
      <c r="AF122" s="790" t="s">
        <v>1612</v>
      </c>
      <c r="AG122" s="792">
        <v>37750</v>
      </c>
      <c r="AH122" s="792">
        <v>37783</v>
      </c>
      <c r="AI122" s="790" t="s">
        <v>1608</v>
      </c>
      <c r="AJ122" s="791">
        <v>91385</v>
      </c>
      <c r="AK122" s="790" t="s">
        <v>1613</v>
      </c>
      <c r="AL122" s="791">
        <v>306</v>
      </c>
      <c r="AM122" s="790" t="s">
        <v>1608</v>
      </c>
      <c r="AN122" s="791">
        <v>1814781</v>
      </c>
      <c r="AO122" s="790" t="s">
        <v>1613</v>
      </c>
      <c r="AP122" s="795">
        <v>193154</v>
      </c>
      <c r="AQ122" s="790" t="s">
        <v>250</v>
      </c>
      <c r="AR122" s="790" t="s">
        <v>7026</v>
      </c>
      <c r="AS122" s="791" t="b">
        <v>1</v>
      </c>
      <c r="AT122" s="790" t="s">
        <v>1341</v>
      </c>
      <c r="AU122" s="790" t="s">
        <v>8400</v>
      </c>
    </row>
    <row r="123" spans="24:47" x14ac:dyDescent="0.3">
      <c r="Y123" s="797" t="s">
        <v>8453</v>
      </c>
      <c r="Z123" s="790" t="s">
        <v>8414</v>
      </c>
      <c r="AA123" s="790" t="s">
        <v>1607</v>
      </c>
      <c r="AB123" s="790" t="s">
        <v>324</v>
      </c>
      <c r="AC123" s="791">
        <v>2002</v>
      </c>
      <c r="AD123" s="790" t="s">
        <v>2232</v>
      </c>
      <c r="AE123" s="790" t="s">
        <v>2233</v>
      </c>
      <c r="AF123" s="790" t="s">
        <v>1612</v>
      </c>
      <c r="AG123" s="792">
        <v>37748</v>
      </c>
      <c r="AH123" s="792">
        <v>37777</v>
      </c>
      <c r="AI123" s="790" t="s">
        <v>1608</v>
      </c>
      <c r="AJ123" s="791">
        <v>95101</v>
      </c>
      <c r="AK123" s="790" t="s">
        <v>1613</v>
      </c>
      <c r="AL123" s="791">
        <v>1758</v>
      </c>
      <c r="AM123" s="790" t="s">
        <v>1608</v>
      </c>
      <c r="AN123" s="791">
        <v>536298</v>
      </c>
      <c r="AO123" s="790" t="s">
        <v>1613</v>
      </c>
      <c r="AP123" s="795">
        <v>16734</v>
      </c>
      <c r="AQ123" s="790" t="s">
        <v>1341</v>
      </c>
      <c r="AR123" s="790" t="s">
        <v>1341</v>
      </c>
      <c r="AS123" s="791" t="b">
        <v>1</v>
      </c>
      <c r="AT123" s="790" t="s">
        <v>1341</v>
      </c>
      <c r="AU123" s="790" t="s">
        <v>8400</v>
      </c>
    </row>
    <row r="124" spans="24:47" x14ac:dyDescent="0.3">
      <c r="Y124" s="797" t="s">
        <v>8453</v>
      </c>
      <c r="Z124" s="790" t="s">
        <v>8415</v>
      </c>
      <c r="AA124" s="790" t="s">
        <v>1607</v>
      </c>
      <c r="AB124" s="790" t="s">
        <v>324</v>
      </c>
      <c r="AC124" s="791">
        <v>2003</v>
      </c>
      <c r="AD124" s="790" t="s">
        <v>2232</v>
      </c>
      <c r="AE124" s="790" t="s">
        <v>2233</v>
      </c>
      <c r="AF124" s="790" t="s">
        <v>1612</v>
      </c>
      <c r="AG124" s="792">
        <v>38121</v>
      </c>
      <c r="AH124" s="792">
        <v>38139</v>
      </c>
      <c r="AI124" s="790" t="s">
        <v>1608</v>
      </c>
      <c r="AJ124" s="791">
        <v>96131</v>
      </c>
      <c r="AK124" s="790" t="s">
        <v>1613</v>
      </c>
      <c r="AL124" s="791">
        <v>342</v>
      </c>
      <c r="AM124" s="790" t="s">
        <v>1608</v>
      </c>
      <c r="AN124" s="791">
        <v>528737</v>
      </c>
      <c r="AO124" s="790" t="s">
        <v>1613</v>
      </c>
      <c r="AP124" s="795">
        <v>1790</v>
      </c>
      <c r="AQ124" s="790" t="s">
        <v>1341</v>
      </c>
      <c r="AR124" s="790" t="s">
        <v>1341</v>
      </c>
      <c r="AS124" s="791" t="b">
        <v>1</v>
      </c>
      <c r="AT124" s="790" t="s">
        <v>1341</v>
      </c>
      <c r="AU124" s="790" t="s">
        <v>8400</v>
      </c>
    </row>
    <row r="125" spans="24:47" x14ac:dyDescent="0.3">
      <c r="Y125" s="797" t="s">
        <v>8453</v>
      </c>
      <c r="Z125" s="790" t="s">
        <v>7037</v>
      </c>
      <c r="AA125" s="790" t="s">
        <v>1607</v>
      </c>
      <c r="AB125" s="790" t="s">
        <v>324</v>
      </c>
      <c r="AC125" s="791">
        <v>2003</v>
      </c>
      <c r="AD125" s="790" t="s">
        <v>1764</v>
      </c>
      <c r="AE125" s="790" t="s">
        <v>1765</v>
      </c>
      <c r="AF125" s="790" t="s">
        <v>1612</v>
      </c>
      <c r="AG125" s="792">
        <v>38113</v>
      </c>
      <c r="AH125" s="792">
        <v>38142</v>
      </c>
      <c r="AI125" s="790" t="s">
        <v>1608</v>
      </c>
      <c r="AJ125" s="791">
        <v>104893</v>
      </c>
      <c r="AK125" s="790" t="s">
        <v>1613</v>
      </c>
      <c r="AL125" s="791">
        <v>955</v>
      </c>
      <c r="AM125" s="790" t="s">
        <v>1608</v>
      </c>
      <c r="AN125" s="791">
        <v>2380892</v>
      </c>
      <c r="AO125" s="790" t="s">
        <v>1613</v>
      </c>
      <c r="AP125" s="795">
        <v>77430</v>
      </c>
      <c r="AQ125" s="790" t="s">
        <v>250</v>
      </c>
      <c r="AR125" s="790" t="s">
        <v>7038</v>
      </c>
      <c r="AS125" s="791" t="b">
        <v>1</v>
      </c>
      <c r="AT125" s="790" t="s">
        <v>1341</v>
      </c>
      <c r="AU125" s="790" t="s">
        <v>8400</v>
      </c>
    </row>
    <row r="126" spans="24:47" x14ac:dyDescent="0.3">
      <c r="Y126" s="797" t="s">
        <v>8453</v>
      </c>
      <c r="Z126" s="790" t="s">
        <v>7039</v>
      </c>
      <c r="AA126" s="790" t="s">
        <v>1607</v>
      </c>
      <c r="AB126" s="790" t="s">
        <v>324</v>
      </c>
      <c r="AC126" s="791">
        <v>2003</v>
      </c>
      <c r="AD126" s="790" t="s">
        <v>1764</v>
      </c>
      <c r="AE126" s="790" t="s">
        <v>1765</v>
      </c>
      <c r="AF126" s="790" t="s">
        <v>1612</v>
      </c>
      <c r="AG126" s="792">
        <v>38113</v>
      </c>
      <c r="AH126" s="792">
        <v>38142</v>
      </c>
      <c r="AI126" s="790" t="s">
        <v>1608</v>
      </c>
      <c r="AJ126" s="791">
        <v>103082</v>
      </c>
      <c r="AK126" s="790" t="s">
        <v>1613</v>
      </c>
      <c r="AL126" s="791">
        <v>310</v>
      </c>
      <c r="AM126" s="790" t="s">
        <v>1608</v>
      </c>
      <c r="AN126" s="791">
        <v>103</v>
      </c>
      <c r="AO126" s="790" t="s">
        <v>1341</v>
      </c>
      <c r="AP126" s="793"/>
      <c r="AQ126" s="790" t="s">
        <v>250</v>
      </c>
      <c r="AR126" s="790" t="s">
        <v>7038</v>
      </c>
      <c r="AS126" s="791" t="b">
        <v>1</v>
      </c>
      <c r="AT126" s="790" t="s">
        <v>1341</v>
      </c>
      <c r="AU126" s="790" t="s">
        <v>8400</v>
      </c>
    </row>
    <row r="127" spans="24:47" x14ac:dyDescent="0.3">
      <c r="Y127" s="797" t="s">
        <v>8453</v>
      </c>
      <c r="Z127" s="790" t="s">
        <v>8416</v>
      </c>
      <c r="AA127" s="790" t="s">
        <v>1607</v>
      </c>
      <c r="AB127" s="790" t="s">
        <v>324</v>
      </c>
      <c r="AC127" s="791">
        <v>2004</v>
      </c>
      <c r="AD127" s="790" t="s">
        <v>2232</v>
      </c>
      <c r="AE127" s="790" t="s">
        <v>2233</v>
      </c>
      <c r="AF127" s="790" t="s">
        <v>1612</v>
      </c>
      <c r="AG127" s="792">
        <v>38487</v>
      </c>
      <c r="AH127" s="792">
        <v>38512</v>
      </c>
      <c r="AI127" s="790" t="s">
        <v>1608</v>
      </c>
      <c r="AJ127" s="791">
        <v>56177</v>
      </c>
      <c r="AK127" s="790" t="s">
        <v>1613</v>
      </c>
      <c r="AL127" s="791">
        <v>2859</v>
      </c>
      <c r="AM127" s="790" t="s">
        <v>1608</v>
      </c>
      <c r="AN127" s="791">
        <v>423498</v>
      </c>
      <c r="AO127" s="790" t="s">
        <v>1613</v>
      </c>
      <c r="AP127" s="795">
        <v>18926</v>
      </c>
      <c r="AQ127" s="790" t="s">
        <v>1341</v>
      </c>
      <c r="AR127" s="790" t="s">
        <v>1341</v>
      </c>
      <c r="AS127" s="791" t="b">
        <v>1</v>
      </c>
      <c r="AT127" s="790" t="s">
        <v>1341</v>
      </c>
      <c r="AU127" s="790" t="s">
        <v>8400</v>
      </c>
    </row>
    <row r="128" spans="24:47" x14ac:dyDescent="0.3">
      <c r="Y128" s="797" t="s">
        <v>8453</v>
      </c>
      <c r="Z128" s="790" t="s">
        <v>7804</v>
      </c>
      <c r="AA128" s="790" t="s">
        <v>1607</v>
      </c>
      <c r="AB128" s="790" t="s">
        <v>324</v>
      </c>
      <c r="AC128" s="791">
        <v>2004</v>
      </c>
      <c r="AD128" s="790" t="s">
        <v>1764</v>
      </c>
      <c r="AE128" s="790" t="s">
        <v>1765</v>
      </c>
      <c r="AF128" s="790" t="s">
        <v>1612</v>
      </c>
      <c r="AG128" s="792">
        <v>38474</v>
      </c>
      <c r="AH128" s="792">
        <v>38504</v>
      </c>
      <c r="AI128" s="790" t="s">
        <v>1608</v>
      </c>
      <c r="AJ128" s="791">
        <v>208724</v>
      </c>
      <c r="AK128" s="790" t="s">
        <v>1613</v>
      </c>
      <c r="AL128" s="791">
        <v>1202</v>
      </c>
      <c r="AM128" s="790" t="s">
        <v>1608</v>
      </c>
      <c r="AN128" s="791">
        <v>2354207</v>
      </c>
      <c r="AO128" s="790" t="s">
        <v>1613</v>
      </c>
      <c r="AP128" s="795">
        <v>167158</v>
      </c>
      <c r="AQ128" s="790" t="s">
        <v>250</v>
      </c>
      <c r="AR128" s="790" t="s">
        <v>7045</v>
      </c>
      <c r="AS128" s="791" t="b">
        <v>1</v>
      </c>
      <c r="AT128" s="790" t="s">
        <v>1341</v>
      </c>
      <c r="AU128" s="790" t="s">
        <v>8400</v>
      </c>
    </row>
    <row r="129" spans="24:47" x14ac:dyDescent="0.3">
      <c r="Y129" s="797" t="s">
        <v>8453</v>
      </c>
      <c r="Z129" s="790" t="s">
        <v>8422</v>
      </c>
      <c r="AA129" s="790" t="s">
        <v>1607</v>
      </c>
      <c r="AB129" s="790" t="s">
        <v>294</v>
      </c>
      <c r="AC129" s="791">
        <v>2002</v>
      </c>
      <c r="AD129" s="790" t="s">
        <v>5700</v>
      </c>
      <c r="AE129" s="790" t="s">
        <v>7360</v>
      </c>
      <c r="AF129" s="790" t="s">
        <v>1612</v>
      </c>
      <c r="AG129" s="792">
        <v>37753</v>
      </c>
      <c r="AH129" s="792">
        <v>37754</v>
      </c>
      <c r="AI129" s="790" t="s">
        <v>1608</v>
      </c>
      <c r="AJ129" s="791">
        <v>192690</v>
      </c>
      <c r="AK129" s="790" t="s">
        <v>1613</v>
      </c>
      <c r="AL129" s="791">
        <v>2407</v>
      </c>
      <c r="AM129" s="790" t="s">
        <v>1608</v>
      </c>
      <c r="AN129" s="791">
        <v>5551</v>
      </c>
      <c r="AO129" s="790" t="s">
        <v>1341</v>
      </c>
      <c r="AP129" s="793"/>
      <c r="AQ129" s="790" t="s">
        <v>1341</v>
      </c>
      <c r="AR129" s="790" t="s">
        <v>1341</v>
      </c>
      <c r="AS129" s="791" t="b">
        <v>1</v>
      </c>
      <c r="AT129" s="790" t="s">
        <v>1341</v>
      </c>
      <c r="AU129" s="790" t="s">
        <v>8400</v>
      </c>
    </row>
    <row r="130" spans="24:47" x14ac:dyDescent="0.3">
      <c r="Y130" s="797" t="s">
        <v>8453</v>
      </c>
      <c r="Z130" s="790" t="s">
        <v>8423</v>
      </c>
      <c r="AA130" s="790" t="s">
        <v>1607</v>
      </c>
      <c r="AB130" s="790" t="s">
        <v>294</v>
      </c>
      <c r="AC130" s="791">
        <v>2002</v>
      </c>
      <c r="AD130" s="790" t="s">
        <v>2400</v>
      </c>
      <c r="AE130" s="790" t="s">
        <v>1794</v>
      </c>
      <c r="AF130" s="790" t="s">
        <v>1612</v>
      </c>
      <c r="AG130" s="792">
        <v>37746</v>
      </c>
      <c r="AH130" s="792">
        <v>37772</v>
      </c>
      <c r="AI130" s="790" t="s">
        <v>1608</v>
      </c>
      <c r="AJ130" s="791">
        <v>188929</v>
      </c>
      <c r="AK130" s="790" t="s">
        <v>1613</v>
      </c>
      <c r="AL130" s="791">
        <v>3300</v>
      </c>
      <c r="AM130" s="790" t="s">
        <v>1608</v>
      </c>
      <c r="AN130" s="791">
        <v>208</v>
      </c>
      <c r="AO130" s="790" t="s">
        <v>1341</v>
      </c>
      <c r="AP130" s="793"/>
      <c r="AQ130" s="790" t="s">
        <v>1341</v>
      </c>
      <c r="AR130" s="790" t="s">
        <v>1341</v>
      </c>
      <c r="AS130" s="791" t="b">
        <v>1</v>
      </c>
      <c r="AT130" s="790" t="s">
        <v>1341</v>
      </c>
      <c r="AU130" s="790" t="s">
        <v>8400</v>
      </c>
    </row>
    <row r="131" spans="24:47" x14ac:dyDescent="0.3">
      <c r="Y131" s="797" t="s">
        <v>8453</v>
      </c>
      <c r="Z131" s="790" t="s">
        <v>8424</v>
      </c>
      <c r="AA131" s="790" t="s">
        <v>1607</v>
      </c>
      <c r="AB131" s="790" t="s">
        <v>294</v>
      </c>
      <c r="AC131" s="791">
        <v>2002</v>
      </c>
      <c r="AD131" s="790" t="s">
        <v>2407</v>
      </c>
      <c r="AE131" s="790" t="s">
        <v>2408</v>
      </c>
      <c r="AF131" s="790" t="s">
        <v>1612</v>
      </c>
      <c r="AG131" s="792">
        <v>37760</v>
      </c>
      <c r="AH131" s="792">
        <v>37760</v>
      </c>
      <c r="AI131" s="790" t="s">
        <v>1608</v>
      </c>
      <c r="AJ131" s="791">
        <v>175984</v>
      </c>
      <c r="AK131" s="790" t="s">
        <v>1613</v>
      </c>
      <c r="AL131" s="791">
        <v>11346</v>
      </c>
      <c r="AM131" s="790" t="s">
        <v>1608</v>
      </c>
      <c r="AN131" s="791">
        <v>1778</v>
      </c>
      <c r="AO131" s="790" t="s">
        <v>1341</v>
      </c>
      <c r="AP131" s="793"/>
      <c r="AQ131" s="790" t="s">
        <v>1341</v>
      </c>
      <c r="AR131" s="790" t="s">
        <v>1341</v>
      </c>
      <c r="AS131" s="791" t="b">
        <v>1</v>
      </c>
      <c r="AT131" s="790" t="s">
        <v>1341</v>
      </c>
      <c r="AU131" s="790" t="s">
        <v>8400</v>
      </c>
    </row>
    <row r="132" spans="24:47" x14ac:dyDescent="0.3">
      <c r="Y132" s="797" t="s">
        <v>8453</v>
      </c>
      <c r="Z132" s="790" t="s">
        <v>8425</v>
      </c>
      <c r="AA132" s="790" t="s">
        <v>1607</v>
      </c>
      <c r="AB132" s="790" t="s">
        <v>294</v>
      </c>
      <c r="AC132" s="791">
        <v>2003</v>
      </c>
      <c r="AD132" s="790" t="s">
        <v>2400</v>
      </c>
      <c r="AE132" s="790" t="s">
        <v>1794</v>
      </c>
      <c r="AF132" s="790" t="s">
        <v>1612</v>
      </c>
      <c r="AG132" s="792">
        <v>38131</v>
      </c>
      <c r="AH132" s="792">
        <v>38148</v>
      </c>
      <c r="AI132" s="790" t="s">
        <v>1608</v>
      </c>
      <c r="AJ132" s="791">
        <v>77649</v>
      </c>
      <c r="AK132" s="790" t="s">
        <v>1613</v>
      </c>
      <c r="AL132" s="791">
        <v>9139</v>
      </c>
      <c r="AM132" s="790" t="s">
        <v>1608</v>
      </c>
      <c r="AN132" s="791">
        <v>243</v>
      </c>
      <c r="AO132" s="790" t="s">
        <v>1341</v>
      </c>
      <c r="AP132" s="793"/>
      <c r="AQ132" s="790" t="s">
        <v>1341</v>
      </c>
      <c r="AR132" s="790" t="s">
        <v>1341</v>
      </c>
      <c r="AS132" s="791" t="b">
        <v>1</v>
      </c>
      <c r="AT132" s="790" t="s">
        <v>1341</v>
      </c>
      <c r="AU132" s="790" t="s">
        <v>8400</v>
      </c>
    </row>
    <row r="133" spans="24:47" x14ac:dyDescent="0.3">
      <c r="Y133" s="797" t="s">
        <v>8453</v>
      </c>
      <c r="Z133" s="790" t="s">
        <v>8426</v>
      </c>
      <c r="AA133" s="790" t="s">
        <v>1607</v>
      </c>
      <c r="AB133" s="790" t="s">
        <v>294</v>
      </c>
      <c r="AC133" s="791">
        <v>2003</v>
      </c>
      <c r="AD133" s="790" t="s">
        <v>2400</v>
      </c>
      <c r="AE133" s="790" t="s">
        <v>1794</v>
      </c>
      <c r="AF133" s="790" t="s">
        <v>1612</v>
      </c>
      <c r="AG133" s="792">
        <v>38114</v>
      </c>
      <c r="AH133" s="792">
        <v>38114</v>
      </c>
      <c r="AI133" s="790" t="s">
        <v>1608</v>
      </c>
      <c r="AJ133" s="791">
        <v>42191</v>
      </c>
      <c r="AK133" s="790" t="s">
        <v>1613</v>
      </c>
      <c r="AL133" s="791">
        <v>6153</v>
      </c>
      <c r="AM133" s="790" t="s">
        <v>1608</v>
      </c>
      <c r="AN133" s="791">
        <v>1680</v>
      </c>
      <c r="AO133" s="790" t="s">
        <v>1341</v>
      </c>
      <c r="AP133" s="793"/>
      <c r="AQ133" s="790" t="s">
        <v>1341</v>
      </c>
      <c r="AR133" s="790" t="s">
        <v>1341</v>
      </c>
      <c r="AS133" s="791" t="b">
        <v>1</v>
      </c>
      <c r="AT133" s="790" t="s">
        <v>1341</v>
      </c>
      <c r="AU133" s="790" t="s">
        <v>8400</v>
      </c>
    </row>
    <row r="134" spans="24:47" x14ac:dyDescent="0.3">
      <c r="Y134" s="797" t="s">
        <v>8453</v>
      </c>
      <c r="Z134" s="790" t="s">
        <v>8427</v>
      </c>
      <c r="AA134" s="790" t="s">
        <v>1607</v>
      </c>
      <c r="AB134" s="790" t="s">
        <v>294</v>
      </c>
      <c r="AC134" s="791">
        <v>2003</v>
      </c>
      <c r="AD134" s="790" t="s">
        <v>2400</v>
      </c>
      <c r="AE134" s="790" t="s">
        <v>1794</v>
      </c>
      <c r="AF134" s="790" t="s">
        <v>1612</v>
      </c>
      <c r="AG134" s="792">
        <v>38120</v>
      </c>
      <c r="AH134" s="792">
        <v>38124</v>
      </c>
      <c r="AI134" s="790" t="s">
        <v>1608</v>
      </c>
      <c r="AJ134" s="791">
        <v>41248</v>
      </c>
      <c r="AK134" s="790" t="s">
        <v>1613</v>
      </c>
      <c r="AL134" s="791">
        <v>6242</v>
      </c>
      <c r="AM134" s="790" t="s">
        <v>1608</v>
      </c>
      <c r="AN134" s="791">
        <v>3258</v>
      </c>
      <c r="AO134" s="790" t="s">
        <v>1341</v>
      </c>
      <c r="AP134" s="793"/>
      <c r="AQ134" s="790" t="s">
        <v>1341</v>
      </c>
      <c r="AR134" s="790" t="s">
        <v>1341</v>
      </c>
      <c r="AS134" s="791" t="b">
        <v>1</v>
      </c>
      <c r="AT134" s="790" t="s">
        <v>1341</v>
      </c>
      <c r="AU134" s="790" t="s">
        <v>8400</v>
      </c>
    </row>
    <row r="135" spans="24:47" x14ac:dyDescent="0.3">
      <c r="Y135" s="797" t="s">
        <v>8453</v>
      </c>
      <c r="Z135" s="790" t="s">
        <v>8428</v>
      </c>
      <c r="AA135" s="790" t="s">
        <v>1607</v>
      </c>
      <c r="AB135" s="790" t="s">
        <v>294</v>
      </c>
      <c r="AC135" s="791">
        <v>2003</v>
      </c>
      <c r="AD135" s="790" t="s">
        <v>2400</v>
      </c>
      <c r="AE135" s="790" t="s">
        <v>1794</v>
      </c>
      <c r="AF135" s="790" t="s">
        <v>1612</v>
      </c>
      <c r="AG135" s="792">
        <v>38145</v>
      </c>
      <c r="AH135" s="792">
        <v>38152</v>
      </c>
      <c r="AI135" s="790" t="s">
        <v>1608</v>
      </c>
      <c r="AJ135" s="791">
        <v>68326</v>
      </c>
      <c r="AK135" s="790" t="s">
        <v>1613</v>
      </c>
      <c r="AL135" s="791">
        <v>1143</v>
      </c>
      <c r="AM135" s="790" t="s">
        <v>1608</v>
      </c>
      <c r="AN135" s="791">
        <v>5756</v>
      </c>
      <c r="AO135" s="790" t="s">
        <v>1341</v>
      </c>
      <c r="AP135" s="793"/>
      <c r="AQ135" s="790" t="s">
        <v>1341</v>
      </c>
      <c r="AR135" s="790" t="s">
        <v>1341</v>
      </c>
      <c r="AS135" s="791" t="b">
        <v>1</v>
      </c>
      <c r="AT135" s="790" t="s">
        <v>1341</v>
      </c>
      <c r="AU135" s="790" t="s">
        <v>8400</v>
      </c>
    </row>
    <row r="136" spans="24:47" x14ac:dyDescent="0.3">
      <c r="Y136" s="797" t="s">
        <v>8453</v>
      </c>
      <c r="Z136" s="790" t="s">
        <v>8429</v>
      </c>
      <c r="AA136" s="790" t="s">
        <v>1607</v>
      </c>
      <c r="AB136" s="790" t="s">
        <v>294</v>
      </c>
      <c r="AC136" s="791">
        <v>2003</v>
      </c>
      <c r="AD136" s="790" t="s">
        <v>2407</v>
      </c>
      <c r="AE136" s="790" t="s">
        <v>2408</v>
      </c>
      <c r="AF136" s="790" t="s">
        <v>1612</v>
      </c>
      <c r="AG136" s="792">
        <v>38149</v>
      </c>
      <c r="AH136" s="792">
        <v>38149</v>
      </c>
      <c r="AI136" s="790" t="s">
        <v>1608</v>
      </c>
      <c r="AJ136" s="791">
        <v>190366</v>
      </c>
      <c r="AK136" s="790" t="s">
        <v>1613</v>
      </c>
      <c r="AL136" s="791">
        <v>10224</v>
      </c>
      <c r="AM136" s="790" t="s">
        <v>1608</v>
      </c>
      <c r="AN136" s="795">
        <v>280</v>
      </c>
      <c r="AO136" s="790" t="s">
        <v>1341</v>
      </c>
      <c r="AP136" s="793"/>
      <c r="AQ136" s="790" t="s">
        <v>1341</v>
      </c>
      <c r="AR136" s="790" t="s">
        <v>1341</v>
      </c>
      <c r="AS136" s="791" t="b">
        <v>1</v>
      </c>
      <c r="AT136" s="790" t="s">
        <v>1341</v>
      </c>
      <c r="AU136" s="790" t="s">
        <v>8400</v>
      </c>
    </row>
    <row r="137" spans="24:47" x14ac:dyDescent="0.3">
      <c r="Y137" s="797" t="s">
        <v>8453</v>
      </c>
      <c r="Z137" s="790" t="s">
        <v>8430</v>
      </c>
      <c r="AA137" s="790" t="s">
        <v>1607</v>
      </c>
      <c r="AB137" s="790" t="s">
        <v>294</v>
      </c>
      <c r="AC137" s="791">
        <v>2003</v>
      </c>
      <c r="AD137" s="790" t="s">
        <v>5700</v>
      </c>
      <c r="AE137" s="790" t="s">
        <v>7360</v>
      </c>
      <c r="AF137" s="790" t="s">
        <v>1612</v>
      </c>
      <c r="AG137" s="792">
        <v>38114</v>
      </c>
      <c r="AH137" s="792">
        <v>38117</v>
      </c>
      <c r="AI137" s="790" t="s">
        <v>1608</v>
      </c>
      <c r="AJ137" s="791">
        <v>196942</v>
      </c>
      <c r="AK137" s="790" t="s">
        <v>1613</v>
      </c>
      <c r="AL137" s="795">
        <v>810</v>
      </c>
      <c r="AM137" s="790" t="s">
        <v>1608</v>
      </c>
      <c r="AN137" s="791">
        <v>4863</v>
      </c>
      <c r="AO137" s="790" t="s">
        <v>1341</v>
      </c>
      <c r="AP137" s="793"/>
      <c r="AQ137" s="790" t="s">
        <v>1341</v>
      </c>
      <c r="AR137" s="790" t="s">
        <v>1341</v>
      </c>
      <c r="AS137" s="791" t="b">
        <v>1</v>
      </c>
      <c r="AT137" s="790" t="s">
        <v>1341</v>
      </c>
      <c r="AU137" s="790" t="s">
        <v>8400</v>
      </c>
    </row>
    <row r="138" spans="24:47" x14ac:dyDescent="0.3">
      <c r="Y138" s="797" t="s">
        <v>8453</v>
      </c>
      <c r="Z138" s="790" t="s">
        <v>8431</v>
      </c>
      <c r="AA138" s="790" t="s">
        <v>1607</v>
      </c>
      <c r="AB138" s="790" t="s">
        <v>294</v>
      </c>
      <c r="AC138" s="791">
        <v>2004</v>
      </c>
      <c r="AD138" s="790" t="s">
        <v>2400</v>
      </c>
      <c r="AE138" s="790" t="s">
        <v>1794</v>
      </c>
      <c r="AF138" s="790" t="s">
        <v>1612</v>
      </c>
      <c r="AG138" s="792">
        <v>38524</v>
      </c>
      <c r="AH138" s="792">
        <v>38526</v>
      </c>
      <c r="AI138" s="790" t="s">
        <v>1608</v>
      </c>
      <c r="AJ138" s="791">
        <v>87154</v>
      </c>
      <c r="AK138" s="790" t="s">
        <v>1613</v>
      </c>
      <c r="AL138" s="791">
        <v>718</v>
      </c>
      <c r="AM138" s="790" t="s">
        <v>1608</v>
      </c>
      <c r="AN138" s="791">
        <v>9128</v>
      </c>
      <c r="AO138" s="790" t="s">
        <v>1341</v>
      </c>
      <c r="AP138" s="793"/>
      <c r="AQ138" s="790" t="s">
        <v>1341</v>
      </c>
      <c r="AR138" s="790" t="s">
        <v>1341</v>
      </c>
      <c r="AS138" s="791" t="b">
        <v>1</v>
      </c>
      <c r="AT138" s="790" t="s">
        <v>1341</v>
      </c>
      <c r="AU138" s="790" t="s">
        <v>8400</v>
      </c>
    </row>
    <row r="139" spans="24:47" x14ac:dyDescent="0.3">
      <c r="Y139" s="797" t="s">
        <v>8453</v>
      </c>
      <c r="Z139" s="790" t="s">
        <v>8432</v>
      </c>
      <c r="AA139" s="790" t="s">
        <v>1607</v>
      </c>
      <c r="AB139" s="790" t="s">
        <v>294</v>
      </c>
      <c r="AC139" s="791">
        <v>2004</v>
      </c>
      <c r="AD139" s="790" t="s">
        <v>2400</v>
      </c>
      <c r="AE139" s="790" t="s">
        <v>1794</v>
      </c>
      <c r="AF139" s="790" t="s">
        <v>1612</v>
      </c>
      <c r="AG139" s="792">
        <v>38482</v>
      </c>
      <c r="AH139" s="792">
        <v>38510</v>
      </c>
      <c r="AI139" s="790" t="s">
        <v>1608</v>
      </c>
      <c r="AJ139" s="791">
        <v>179549</v>
      </c>
      <c r="AK139" s="790" t="s">
        <v>1613</v>
      </c>
      <c r="AL139" s="791">
        <v>3789</v>
      </c>
      <c r="AM139" s="790" t="s">
        <v>1608</v>
      </c>
      <c r="AN139" s="791">
        <v>13061</v>
      </c>
      <c r="AO139" s="790" t="s">
        <v>1341</v>
      </c>
      <c r="AP139" s="793"/>
      <c r="AQ139" s="790" t="s">
        <v>1341</v>
      </c>
      <c r="AR139" s="790" t="s">
        <v>1341</v>
      </c>
      <c r="AS139" s="791" t="b">
        <v>1</v>
      </c>
      <c r="AT139" s="790" t="s">
        <v>1341</v>
      </c>
      <c r="AU139" s="790" t="s">
        <v>8400</v>
      </c>
    </row>
    <row r="140" spans="24:47" x14ac:dyDescent="0.3">
      <c r="Y140" s="797" t="s">
        <v>8453</v>
      </c>
      <c r="Z140" s="790" t="s">
        <v>8433</v>
      </c>
      <c r="AA140" s="790" t="s">
        <v>1607</v>
      </c>
      <c r="AB140" s="790" t="s">
        <v>294</v>
      </c>
      <c r="AC140" s="791">
        <v>2004</v>
      </c>
      <c r="AD140" s="790" t="s">
        <v>2407</v>
      </c>
      <c r="AE140" s="790" t="s">
        <v>2408</v>
      </c>
      <c r="AF140" s="790" t="s">
        <v>1612</v>
      </c>
      <c r="AG140" s="792">
        <v>38501</v>
      </c>
      <c r="AH140" s="792">
        <v>38502</v>
      </c>
      <c r="AI140" s="790" t="s">
        <v>1608</v>
      </c>
      <c r="AJ140" s="791">
        <v>99107</v>
      </c>
      <c r="AK140" s="790" t="s">
        <v>1613</v>
      </c>
      <c r="AL140" s="795">
        <v>780</v>
      </c>
      <c r="AM140" s="790" t="s">
        <v>1608</v>
      </c>
      <c r="AN140" s="791">
        <v>170</v>
      </c>
      <c r="AO140" s="790" t="s">
        <v>1341</v>
      </c>
      <c r="AP140" s="793"/>
      <c r="AQ140" s="790" t="s">
        <v>258</v>
      </c>
      <c r="AR140" s="790" t="s">
        <v>8403</v>
      </c>
      <c r="AS140" s="791" t="b">
        <v>1</v>
      </c>
      <c r="AT140" s="790" t="s">
        <v>1341</v>
      </c>
      <c r="AU140" s="790" t="s">
        <v>8400</v>
      </c>
    </row>
    <row r="141" spans="24:47" x14ac:dyDescent="0.3">
      <c r="Y141" s="797" t="s">
        <v>8453</v>
      </c>
      <c r="Z141" s="790" t="s">
        <v>7833</v>
      </c>
      <c r="AA141" s="790" t="s">
        <v>1607</v>
      </c>
      <c r="AB141" s="790" t="s">
        <v>294</v>
      </c>
      <c r="AC141" s="791">
        <v>2004</v>
      </c>
      <c r="AD141" s="790" t="s">
        <v>5700</v>
      </c>
      <c r="AE141" s="790" t="s">
        <v>7360</v>
      </c>
      <c r="AF141" s="790" t="s">
        <v>1612</v>
      </c>
      <c r="AG141" s="792">
        <v>38481</v>
      </c>
      <c r="AH141" s="792">
        <v>38483</v>
      </c>
      <c r="AI141" s="790" t="s">
        <v>1608</v>
      </c>
      <c r="AJ141" s="791">
        <v>199863</v>
      </c>
      <c r="AK141" s="790" t="s">
        <v>1613</v>
      </c>
      <c r="AL141" s="791">
        <v>1395</v>
      </c>
      <c r="AM141" s="790" t="s">
        <v>1608</v>
      </c>
      <c r="AN141" s="795">
        <v>708</v>
      </c>
      <c r="AO141" s="790" t="s">
        <v>1341</v>
      </c>
      <c r="AP141" s="793"/>
      <c r="AQ141" s="790" t="s">
        <v>1341</v>
      </c>
      <c r="AR141" s="790" t="s">
        <v>1341</v>
      </c>
      <c r="AS141" s="791" t="b">
        <v>1</v>
      </c>
      <c r="AT141" s="790" t="s">
        <v>1341</v>
      </c>
      <c r="AU141" s="790" t="s">
        <v>8400</v>
      </c>
    </row>
    <row r="142" spans="24:47" x14ac:dyDescent="0.3">
      <c r="Y142" s="797" t="s">
        <v>8453</v>
      </c>
      <c r="Z142" s="790" t="s">
        <v>8434</v>
      </c>
      <c r="AA142" s="790" t="s">
        <v>1607</v>
      </c>
      <c r="AB142" s="790" t="s">
        <v>294</v>
      </c>
      <c r="AC142" s="791">
        <v>2004</v>
      </c>
      <c r="AD142" s="790" t="s">
        <v>2407</v>
      </c>
      <c r="AE142" s="790" t="s">
        <v>2408</v>
      </c>
      <c r="AF142" s="790" t="s">
        <v>1612</v>
      </c>
      <c r="AG142" s="792">
        <v>38453</v>
      </c>
      <c r="AH142" s="792">
        <v>38453</v>
      </c>
      <c r="AI142" s="790" t="s">
        <v>1608</v>
      </c>
      <c r="AJ142" s="791">
        <v>100023</v>
      </c>
      <c r="AK142" s="790" t="s">
        <v>1613</v>
      </c>
      <c r="AL142" s="791">
        <v>788</v>
      </c>
      <c r="AM142" s="790" t="s">
        <v>1608</v>
      </c>
      <c r="AN142" s="795">
        <v>172</v>
      </c>
      <c r="AO142" s="790" t="s">
        <v>1341</v>
      </c>
      <c r="AP142" s="793"/>
      <c r="AQ142" s="790" t="s">
        <v>258</v>
      </c>
      <c r="AR142" s="790" t="s">
        <v>8403</v>
      </c>
      <c r="AS142" s="791" t="b">
        <v>1</v>
      </c>
      <c r="AT142" s="790" t="s">
        <v>1341</v>
      </c>
      <c r="AU142" s="790" t="s">
        <v>8400</v>
      </c>
    </row>
    <row r="143" spans="24:47" x14ac:dyDescent="0.3">
      <c r="X143" s="800" t="str">
        <f>"Broods '02-'04: "&amp;Z143&amp;", "&amp;Z144&amp;", "&amp;Z145</f>
        <v>Broods '02-'04: 210342, 210519, 210570</v>
      </c>
      <c r="Y143" s="797" t="s">
        <v>8457</v>
      </c>
      <c r="Z143" s="790" t="s">
        <v>8446</v>
      </c>
      <c r="AA143" s="790" t="s">
        <v>1607</v>
      </c>
      <c r="AB143" s="790" t="s">
        <v>451</v>
      </c>
      <c r="AC143" s="791">
        <v>2002</v>
      </c>
      <c r="AD143" s="790" t="s">
        <v>2449</v>
      </c>
      <c r="AE143" s="790" t="s">
        <v>2450</v>
      </c>
      <c r="AF143" s="790" t="s">
        <v>1668</v>
      </c>
      <c r="AG143" s="792">
        <v>37756</v>
      </c>
      <c r="AH143" s="792">
        <v>37756</v>
      </c>
      <c r="AI143" s="790" t="s">
        <v>1635</v>
      </c>
      <c r="AJ143" s="791">
        <v>73163</v>
      </c>
      <c r="AK143" s="790" t="s">
        <v>1644</v>
      </c>
      <c r="AL143" s="791">
        <v>2563</v>
      </c>
      <c r="AM143" s="790" t="s">
        <v>1635</v>
      </c>
      <c r="AN143" s="791">
        <v>18109</v>
      </c>
      <c r="AO143" s="790" t="s">
        <v>1644</v>
      </c>
      <c r="AP143" s="791">
        <v>94265</v>
      </c>
      <c r="AQ143" s="790" t="s">
        <v>1341</v>
      </c>
      <c r="AR143" s="790" t="s">
        <v>1341</v>
      </c>
      <c r="AS143" s="791" t="b">
        <v>1</v>
      </c>
      <c r="AT143" s="790" t="s">
        <v>1341</v>
      </c>
      <c r="AU143" s="790" t="s">
        <v>8400</v>
      </c>
    </row>
    <row r="144" spans="24:47" x14ac:dyDescent="0.3">
      <c r="Y144" s="797" t="s">
        <v>8457</v>
      </c>
      <c r="Z144" s="790" t="s">
        <v>8447</v>
      </c>
      <c r="AA144" s="790" t="s">
        <v>1607</v>
      </c>
      <c r="AB144" s="790" t="s">
        <v>451</v>
      </c>
      <c r="AC144" s="791">
        <v>2003</v>
      </c>
      <c r="AD144" s="790" t="s">
        <v>2449</v>
      </c>
      <c r="AE144" s="790" t="s">
        <v>2450</v>
      </c>
      <c r="AF144" s="790" t="s">
        <v>1668</v>
      </c>
      <c r="AG144" s="792">
        <v>38113</v>
      </c>
      <c r="AH144" s="792">
        <v>38113</v>
      </c>
      <c r="AI144" s="790" t="s">
        <v>1635</v>
      </c>
      <c r="AJ144" s="791">
        <v>84623</v>
      </c>
      <c r="AK144" s="790" t="s">
        <v>1644</v>
      </c>
      <c r="AL144" s="791">
        <v>4437</v>
      </c>
      <c r="AM144" s="790" t="s">
        <v>1635</v>
      </c>
      <c r="AN144" s="791">
        <v>8557</v>
      </c>
      <c r="AO144" s="790" t="s">
        <v>1644</v>
      </c>
      <c r="AP144" s="791">
        <v>1544146</v>
      </c>
      <c r="AQ144" s="790" t="s">
        <v>1341</v>
      </c>
      <c r="AR144" s="790" t="s">
        <v>1341</v>
      </c>
      <c r="AS144" s="791" t="b">
        <v>1</v>
      </c>
      <c r="AT144" s="790" t="s">
        <v>1341</v>
      </c>
      <c r="AU144" s="790" t="s">
        <v>8400</v>
      </c>
    </row>
    <row r="145" spans="25:47" x14ac:dyDescent="0.3">
      <c r="Y145" s="797" t="s">
        <v>8457</v>
      </c>
      <c r="Z145" s="790" t="s">
        <v>8448</v>
      </c>
      <c r="AA145" s="790" t="s">
        <v>1607</v>
      </c>
      <c r="AB145" s="790" t="s">
        <v>451</v>
      </c>
      <c r="AC145" s="791">
        <v>2004</v>
      </c>
      <c r="AD145" s="790" t="s">
        <v>2449</v>
      </c>
      <c r="AE145" s="790" t="s">
        <v>2450</v>
      </c>
      <c r="AF145" s="790" t="s">
        <v>1668</v>
      </c>
      <c r="AG145" s="792">
        <v>38476</v>
      </c>
      <c r="AH145" s="792">
        <v>38476</v>
      </c>
      <c r="AI145" s="790" t="s">
        <v>1635</v>
      </c>
      <c r="AJ145" s="791">
        <v>108269</v>
      </c>
      <c r="AK145" s="790" t="s">
        <v>1341</v>
      </c>
      <c r="AL145" s="793"/>
      <c r="AM145" s="790" t="s">
        <v>1635</v>
      </c>
      <c r="AN145" s="791">
        <v>762783</v>
      </c>
      <c r="AO145" s="790" t="s">
        <v>1644</v>
      </c>
      <c r="AP145" s="791">
        <v>383007</v>
      </c>
      <c r="AQ145" s="790" t="s">
        <v>1341</v>
      </c>
      <c r="AR145" s="790" t="s">
        <v>1341</v>
      </c>
      <c r="AS145" s="791" t="b">
        <v>1</v>
      </c>
      <c r="AT145" s="790" t="s">
        <v>1341</v>
      </c>
      <c r="AU145" s="790" t="s">
        <v>8400</v>
      </c>
    </row>
    <row r="193" spans="1:21" s="270" customFormat="1" x14ac:dyDescent="0.3">
      <c r="A193" s="797"/>
      <c r="B193" s="797"/>
      <c r="C193" s="797"/>
      <c r="D193" s="797"/>
      <c r="E193" s="797"/>
      <c r="F193" s="797"/>
      <c r="G193" s="797"/>
      <c r="H193" s="389"/>
      <c r="I193" s="389"/>
      <c r="J193" s="389"/>
      <c r="K193" s="389"/>
      <c r="L193" s="389"/>
      <c r="M193" s="797"/>
      <c r="O193" s="670"/>
      <c r="P193" s="797"/>
      <c r="Q193" s="797"/>
      <c r="R193" s="797"/>
      <c r="S193" s="797"/>
      <c r="T193" s="797"/>
      <c r="U193" s="797"/>
    </row>
    <row r="194" spans="1:21" s="270" customFormat="1" x14ac:dyDescent="0.3">
      <c r="A194" s="797"/>
      <c r="B194" s="797"/>
      <c r="C194" s="797"/>
      <c r="D194" s="797"/>
      <c r="E194" s="797"/>
      <c r="F194" s="797"/>
      <c r="G194" s="797"/>
      <c r="H194" s="389"/>
      <c r="I194" s="389"/>
      <c r="J194" s="389"/>
      <c r="K194" s="389"/>
      <c r="L194" s="389"/>
      <c r="M194" s="797"/>
      <c r="O194" s="670"/>
      <c r="P194" s="797"/>
      <c r="Q194" s="797"/>
      <c r="R194" s="797"/>
      <c r="S194" s="797"/>
      <c r="T194" s="797"/>
      <c r="U194" s="797"/>
    </row>
    <row r="195" spans="1:21" s="270" customFormat="1" x14ac:dyDescent="0.3">
      <c r="A195" s="797"/>
      <c r="B195" s="797"/>
      <c r="C195" s="797"/>
      <c r="D195" s="797"/>
      <c r="E195" s="797"/>
      <c r="F195" s="797"/>
      <c r="G195" s="797"/>
      <c r="H195" s="389"/>
      <c r="I195" s="389"/>
      <c r="J195" s="389"/>
      <c r="K195" s="389"/>
      <c r="L195" s="389"/>
      <c r="M195" s="797"/>
      <c r="O195" s="670"/>
      <c r="P195" s="797"/>
      <c r="Q195" s="797"/>
      <c r="R195" s="797"/>
      <c r="S195" s="797"/>
      <c r="T195" s="797"/>
      <c r="U195" s="797"/>
    </row>
    <row r="196" spans="1:21" s="270" customFormat="1" x14ac:dyDescent="0.3">
      <c r="A196" s="797"/>
      <c r="B196" s="797"/>
      <c r="C196" s="797"/>
      <c r="D196" s="797"/>
      <c r="E196" s="797"/>
      <c r="F196" s="797"/>
      <c r="G196" s="797"/>
      <c r="H196" s="389"/>
      <c r="I196" s="389"/>
      <c r="J196" s="389"/>
      <c r="K196" s="389"/>
      <c r="L196" s="389"/>
      <c r="M196" s="797"/>
      <c r="O196" s="670"/>
      <c r="P196" s="797"/>
      <c r="Q196" s="797"/>
      <c r="R196" s="797"/>
      <c r="S196" s="797"/>
      <c r="T196" s="797"/>
      <c r="U196" s="797"/>
    </row>
    <row r="197" spans="1:21" s="270" customFormat="1" x14ac:dyDescent="0.3">
      <c r="A197" s="797"/>
      <c r="B197" s="797"/>
      <c r="C197" s="797"/>
      <c r="D197" s="797"/>
      <c r="E197" s="797"/>
      <c r="F197" s="797"/>
      <c r="G197" s="797"/>
      <c r="H197" s="389"/>
      <c r="I197" s="389"/>
      <c r="J197" s="389"/>
      <c r="K197" s="389"/>
      <c r="L197" s="389"/>
      <c r="M197" s="797"/>
      <c r="O197" s="670"/>
      <c r="P197" s="797"/>
      <c r="Q197" s="797"/>
      <c r="R197" s="797"/>
      <c r="S197" s="797"/>
      <c r="T197" s="797"/>
      <c r="U197" s="797"/>
    </row>
    <row r="198" spans="1:21" s="270" customFormat="1" x14ac:dyDescent="0.3">
      <c r="A198" s="797"/>
      <c r="B198" s="797"/>
      <c r="C198" s="797"/>
      <c r="D198" s="797"/>
      <c r="E198" s="797"/>
      <c r="F198" s="797"/>
      <c r="G198" s="797"/>
      <c r="H198" s="389"/>
      <c r="I198" s="389"/>
      <c r="J198" s="389"/>
      <c r="K198" s="389"/>
      <c r="L198" s="389"/>
      <c r="M198" s="797"/>
      <c r="O198" s="670"/>
      <c r="P198" s="797"/>
      <c r="Q198" s="797"/>
      <c r="R198" s="797"/>
      <c r="S198" s="797"/>
      <c r="T198" s="797"/>
      <c r="U198" s="797"/>
    </row>
    <row r="199" spans="1:21" s="270" customFormat="1" x14ac:dyDescent="0.3">
      <c r="A199" s="797"/>
      <c r="B199" s="797"/>
      <c r="C199" s="797"/>
      <c r="D199" s="797"/>
      <c r="E199" s="797"/>
      <c r="F199" s="797"/>
      <c r="G199" s="797"/>
      <c r="H199" s="389"/>
      <c r="I199" s="389"/>
      <c r="J199" s="389"/>
      <c r="K199" s="389"/>
      <c r="L199" s="389"/>
      <c r="M199" s="797"/>
      <c r="O199" s="670"/>
      <c r="P199" s="797"/>
      <c r="Q199" s="797"/>
      <c r="R199" s="797"/>
      <c r="S199" s="797"/>
      <c r="T199" s="797"/>
      <c r="U199" s="797"/>
    </row>
    <row r="200" spans="1:21" s="270" customFormat="1" x14ac:dyDescent="0.3">
      <c r="A200" s="797"/>
      <c r="B200" s="797"/>
      <c r="C200" s="797"/>
      <c r="D200" s="797"/>
      <c r="E200" s="797"/>
      <c r="F200" s="797"/>
      <c r="G200" s="797"/>
      <c r="H200" s="389"/>
      <c r="I200" s="389"/>
      <c r="J200" s="389"/>
      <c r="K200" s="389"/>
      <c r="L200" s="389"/>
      <c r="M200" s="797"/>
      <c r="O200" s="670"/>
      <c r="P200" s="797"/>
      <c r="Q200" s="797"/>
      <c r="R200" s="797"/>
      <c r="S200" s="797"/>
      <c r="T200" s="797"/>
      <c r="U200" s="797"/>
    </row>
    <row r="201" spans="1:21" s="270" customFormat="1" x14ac:dyDescent="0.3">
      <c r="A201" s="797"/>
      <c r="B201" s="797"/>
      <c r="C201" s="797"/>
      <c r="D201" s="797"/>
      <c r="E201" s="797"/>
      <c r="F201" s="797"/>
      <c r="G201" s="797"/>
      <c r="H201" s="389"/>
      <c r="I201" s="389"/>
      <c r="J201" s="389"/>
      <c r="K201" s="389"/>
      <c r="L201" s="389"/>
      <c r="M201" s="797"/>
      <c r="O201" s="670"/>
      <c r="P201" s="797"/>
      <c r="Q201" s="797"/>
      <c r="R201" s="797"/>
      <c r="S201" s="797"/>
      <c r="T201" s="797"/>
      <c r="U201" s="797"/>
    </row>
    <row r="202" spans="1:21" s="270" customFormat="1" x14ac:dyDescent="0.3">
      <c r="A202" s="797"/>
      <c r="B202" s="797"/>
      <c r="C202" s="797"/>
      <c r="D202" s="797"/>
      <c r="E202" s="797"/>
      <c r="F202" s="797"/>
      <c r="G202" s="797"/>
      <c r="H202" s="389"/>
      <c r="I202" s="389"/>
      <c r="J202" s="389"/>
      <c r="K202" s="389"/>
      <c r="L202" s="389"/>
      <c r="M202" s="797"/>
      <c r="O202" s="670"/>
      <c r="P202" s="797"/>
      <c r="Q202" s="797"/>
      <c r="R202" s="797"/>
      <c r="S202" s="797"/>
      <c r="T202" s="797"/>
      <c r="U202" s="797"/>
    </row>
    <row r="203" spans="1:21" s="270" customFormat="1" x14ac:dyDescent="0.3">
      <c r="A203" s="797"/>
      <c r="B203" s="797"/>
      <c r="C203" s="797"/>
      <c r="D203" s="797"/>
      <c r="E203" s="797"/>
      <c r="F203" s="797"/>
      <c r="G203" s="797"/>
      <c r="H203" s="389"/>
      <c r="I203" s="389"/>
      <c r="J203" s="389"/>
      <c r="K203" s="389"/>
      <c r="L203" s="389"/>
      <c r="M203" s="797"/>
      <c r="O203" s="670"/>
      <c r="P203" s="797"/>
      <c r="Q203" s="797"/>
      <c r="R203" s="797"/>
      <c r="S203" s="797"/>
      <c r="T203" s="797"/>
      <c r="U203" s="797"/>
    </row>
    <row r="204" spans="1:21" s="270" customFormat="1" x14ac:dyDescent="0.3">
      <c r="A204" s="797"/>
      <c r="B204" s="797"/>
      <c r="C204" s="797"/>
      <c r="D204" s="797"/>
      <c r="E204" s="797"/>
      <c r="F204" s="797"/>
      <c r="G204" s="797"/>
      <c r="H204" s="389"/>
      <c r="I204" s="389"/>
      <c r="J204" s="389"/>
      <c r="K204" s="389"/>
      <c r="L204" s="389"/>
      <c r="M204" s="797"/>
      <c r="O204" s="670"/>
      <c r="P204" s="797"/>
      <c r="Q204" s="797"/>
      <c r="R204" s="797"/>
      <c r="S204" s="797"/>
      <c r="T204" s="797"/>
      <c r="U204" s="797"/>
    </row>
    <row r="205" spans="1:21" s="270" customFormat="1" x14ac:dyDescent="0.3">
      <c r="A205" s="797"/>
      <c r="B205" s="797"/>
      <c r="C205" s="797"/>
      <c r="D205" s="797"/>
      <c r="E205" s="797"/>
      <c r="F205" s="797"/>
      <c r="G205" s="797"/>
      <c r="H205" s="389"/>
      <c r="I205" s="389"/>
      <c r="J205" s="389"/>
      <c r="K205" s="389"/>
      <c r="L205" s="389"/>
      <c r="M205" s="797"/>
      <c r="O205" s="670"/>
      <c r="P205" s="797"/>
      <c r="Q205" s="797"/>
      <c r="R205" s="797"/>
      <c r="S205" s="797"/>
      <c r="T205" s="797"/>
      <c r="U205" s="797"/>
    </row>
    <row r="206" spans="1:21" s="270" customFormat="1" x14ac:dyDescent="0.3">
      <c r="A206" s="797"/>
      <c r="B206" s="797"/>
      <c r="C206" s="797"/>
      <c r="D206" s="797"/>
      <c r="E206" s="797"/>
      <c r="F206" s="797"/>
      <c r="G206" s="797"/>
      <c r="H206" s="389"/>
      <c r="I206" s="389"/>
      <c r="J206" s="389"/>
      <c r="K206" s="389"/>
      <c r="L206" s="389"/>
      <c r="M206" s="797"/>
      <c r="O206" s="670"/>
      <c r="P206" s="797"/>
      <c r="Q206" s="797"/>
      <c r="R206" s="797"/>
      <c r="S206" s="797"/>
      <c r="T206" s="797"/>
      <c r="U206" s="797"/>
    </row>
    <row r="207" spans="1:21" s="270" customFormat="1" x14ac:dyDescent="0.3">
      <c r="A207" s="797"/>
      <c r="B207" s="797"/>
      <c r="C207" s="797"/>
      <c r="D207" s="797"/>
      <c r="E207" s="797"/>
      <c r="F207" s="797"/>
      <c r="G207" s="797"/>
      <c r="H207" s="389"/>
      <c r="I207" s="389"/>
      <c r="J207" s="389"/>
      <c r="K207" s="389"/>
      <c r="L207" s="389"/>
      <c r="M207" s="797"/>
      <c r="O207" s="670"/>
      <c r="P207" s="797"/>
      <c r="Q207" s="797"/>
      <c r="R207" s="797"/>
      <c r="S207" s="797"/>
      <c r="T207" s="797"/>
      <c r="U207" s="797"/>
    </row>
    <row r="208" spans="1:21" s="270" customFormat="1" x14ac:dyDescent="0.3">
      <c r="A208" s="797"/>
      <c r="B208" s="797"/>
      <c r="C208" s="797"/>
      <c r="D208" s="797"/>
      <c r="E208" s="797"/>
      <c r="F208" s="797"/>
      <c r="G208" s="797"/>
      <c r="H208" s="389"/>
      <c r="I208" s="389"/>
      <c r="J208" s="389"/>
      <c r="K208" s="389"/>
      <c r="L208" s="389"/>
      <c r="M208" s="797"/>
      <c r="O208" s="670"/>
      <c r="P208" s="797"/>
      <c r="Q208" s="797"/>
      <c r="R208" s="797"/>
      <c r="S208" s="797"/>
      <c r="T208" s="797"/>
      <c r="U208" s="797"/>
    </row>
    <row r="209" spans="1:21" s="270" customFormat="1" x14ac:dyDescent="0.3">
      <c r="A209" s="797"/>
      <c r="B209" s="797"/>
      <c r="C209" s="797"/>
      <c r="D209" s="797"/>
      <c r="E209" s="797"/>
      <c r="F209" s="797"/>
      <c r="G209" s="797"/>
      <c r="H209" s="389"/>
      <c r="I209" s="389"/>
      <c r="J209" s="389"/>
      <c r="K209" s="389"/>
      <c r="L209" s="389"/>
      <c r="M209" s="797"/>
      <c r="O209" s="670"/>
      <c r="P209" s="797"/>
      <c r="Q209" s="797"/>
      <c r="R209" s="797"/>
      <c r="S209" s="797"/>
      <c r="T209" s="797"/>
      <c r="U209" s="797"/>
    </row>
    <row r="210" spans="1:21" s="270" customFormat="1" x14ac:dyDescent="0.3">
      <c r="A210" s="797"/>
      <c r="B210" s="797"/>
      <c r="C210" s="797"/>
      <c r="D210" s="797"/>
      <c r="E210" s="797"/>
      <c r="F210" s="797"/>
      <c r="G210" s="797"/>
      <c r="H210" s="389"/>
      <c r="I210" s="389"/>
      <c r="J210" s="389"/>
      <c r="K210" s="389"/>
      <c r="L210" s="389"/>
      <c r="M210" s="797"/>
      <c r="O210" s="670"/>
      <c r="P210" s="797"/>
      <c r="Q210" s="797"/>
      <c r="R210" s="797"/>
      <c r="S210" s="797"/>
      <c r="T210" s="797"/>
      <c r="U210" s="797"/>
    </row>
    <row r="211" spans="1:21" s="270" customFormat="1" x14ac:dyDescent="0.3">
      <c r="A211" s="797"/>
      <c r="B211" s="797"/>
      <c r="C211" s="797"/>
      <c r="D211" s="797"/>
      <c r="E211" s="797"/>
      <c r="F211" s="797"/>
      <c r="G211" s="797"/>
      <c r="H211" s="389"/>
      <c r="I211" s="389"/>
      <c r="J211" s="389"/>
      <c r="K211" s="389"/>
      <c r="L211" s="389"/>
      <c r="M211" s="797"/>
      <c r="O211" s="670"/>
      <c r="P211" s="797"/>
      <c r="Q211" s="797"/>
      <c r="R211" s="797"/>
      <c r="S211" s="797"/>
      <c r="T211" s="797"/>
      <c r="U211" s="797"/>
    </row>
    <row r="212" spans="1:21" s="270" customFormat="1" x14ac:dyDescent="0.3">
      <c r="A212" s="797"/>
      <c r="B212" s="797"/>
      <c r="C212" s="797"/>
      <c r="D212" s="797"/>
      <c r="E212" s="797"/>
      <c r="F212" s="797"/>
      <c r="G212" s="797"/>
      <c r="H212" s="389"/>
      <c r="I212" s="389"/>
      <c r="J212" s="389"/>
      <c r="K212" s="389"/>
      <c r="L212" s="389"/>
      <c r="M212" s="797"/>
      <c r="O212" s="670"/>
      <c r="P212" s="797"/>
      <c r="Q212" s="797"/>
      <c r="R212" s="797"/>
      <c r="S212" s="797"/>
      <c r="T212" s="797"/>
      <c r="U212" s="797"/>
    </row>
    <row r="213" spans="1:21" s="270" customFormat="1" x14ac:dyDescent="0.3">
      <c r="A213" s="797"/>
      <c r="B213" s="797"/>
      <c r="C213" s="797"/>
      <c r="D213" s="797"/>
      <c r="E213" s="797"/>
      <c r="F213" s="797"/>
      <c r="G213" s="797"/>
      <c r="H213" s="389"/>
      <c r="I213" s="389"/>
      <c r="J213" s="389"/>
      <c r="K213" s="389"/>
      <c r="L213" s="389"/>
      <c r="M213" s="797"/>
      <c r="O213" s="670"/>
      <c r="P213" s="797"/>
      <c r="Q213" s="797"/>
      <c r="R213" s="797"/>
      <c r="S213" s="797"/>
      <c r="T213" s="797"/>
      <c r="U213" s="797"/>
    </row>
    <row r="214" spans="1:21" s="270" customFormat="1" x14ac:dyDescent="0.3">
      <c r="A214" s="797"/>
      <c r="B214" s="797"/>
      <c r="C214" s="797"/>
      <c r="D214" s="797"/>
      <c r="E214" s="797"/>
      <c r="F214" s="797"/>
      <c r="G214" s="797"/>
      <c r="H214" s="389"/>
      <c r="I214" s="389"/>
      <c r="J214" s="389"/>
      <c r="K214" s="389"/>
      <c r="L214" s="389"/>
      <c r="M214" s="797"/>
      <c r="O214" s="670"/>
      <c r="P214" s="797"/>
      <c r="Q214" s="797"/>
      <c r="R214" s="797"/>
      <c r="S214" s="797"/>
      <c r="T214" s="797"/>
      <c r="U214" s="797"/>
    </row>
    <row r="215" spans="1:21" s="270" customFormat="1" x14ac:dyDescent="0.3">
      <c r="A215" s="797"/>
      <c r="B215" s="797"/>
      <c r="C215" s="797"/>
      <c r="D215" s="797"/>
      <c r="E215" s="797"/>
      <c r="F215" s="797"/>
      <c r="G215" s="797"/>
      <c r="H215" s="389"/>
      <c r="I215" s="389"/>
      <c r="J215" s="389"/>
      <c r="K215" s="389"/>
      <c r="L215" s="389"/>
      <c r="M215" s="797"/>
      <c r="O215" s="670"/>
      <c r="P215" s="797"/>
      <c r="Q215" s="797"/>
      <c r="R215" s="797"/>
      <c r="S215" s="797"/>
      <c r="T215" s="797"/>
      <c r="U215" s="797"/>
    </row>
    <row r="216" spans="1:21" s="270" customFormat="1" x14ac:dyDescent="0.3">
      <c r="A216" s="797"/>
      <c r="B216" s="797"/>
      <c r="C216" s="797"/>
      <c r="D216" s="797"/>
      <c r="E216" s="797"/>
      <c r="F216" s="797"/>
      <c r="G216" s="797"/>
      <c r="H216" s="389"/>
      <c r="I216" s="389"/>
      <c r="J216" s="389"/>
      <c r="K216" s="389"/>
      <c r="L216" s="389"/>
      <c r="M216" s="797"/>
      <c r="O216" s="670"/>
      <c r="P216" s="797"/>
      <c r="Q216" s="797"/>
      <c r="R216" s="797"/>
      <c r="S216" s="797"/>
      <c r="T216" s="797"/>
      <c r="U216" s="797"/>
    </row>
    <row r="217" spans="1:21" s="270" customFormat="1" x14ac:dyDescent="0.3">
      <c r="A217" s="797"/>
      <c r="B217" s="797"/>
      <c r="C217" s="797"/>
      <c r="D217" s="797"/>
      <c r="E217" s="797"/>
      <c r="F217" s="797"/>
      <c r="G217" s="797"/>
      <c r="H217" s="389"/>
      <c r="I217" s="389"/>
      <c r="J217" s="389"/>
      <c r="K217" s="389"/>
      <c r="L217" s="389"/>
      <c r="M217" s="797"/>
      <c r="O217" s="670"/>
      <c r="P217" s="797"/>
      <c r="Q217" s="797"/>
      <c r="R217" s="797"/>
      <c r="S217" s="797"/>
      <c r="T217" s="797"/>
      <c r="U217" s="797"/>
    </row>
    <row r="218" spans="1:21" s="270" customFormat="1" x14ac:dyDescent="0.3">
      <c r="A218" s="797"/>
      <c r="B218" s="797"/>
      <c r="C218" s="797"/>
      <c r="D218" s="797"/>
      <c r="E218" s="797"/>
      <c r="F218" s="797"/>
      <c r="G218" s="797"/>
      <c r="H218" s="389"/>
      <c r="I218" s="389"/>
      <c r="J218" s="389"/>
      <c r="K218" s="389"/>
      <c r="L218" s="389"/>
      <c r="M218" s="797"/>
      <c r="O218" s="670"/>
      <c r="P218" s="797"/>
      <c r="Q218" s="797"/>
      <c r="R218" s="797"/>
      <c r="S218" s="797"/>
      <c r="T218" s="797"/>
      <c r="U218" s="797"/>
    </row>
    <row r="219" spans="1:21" s="270" customFormat="1" x14ac:dyDescent="0.3">
      <c r="A219" s="797"/>
      <c r="B219" s="797"/>
      <c r="C219" s="797"/>
      <c r="D219" s="797"/>
      <c r="E219" s="797"/>
      <c r="F219" s="797"/>
      <c r="G219" s="797"/>
      <c r="H219" s="389"/>
      <c r="I219" s="389"/>
      <c r="J219" s="389"/>
      <c r="K219" s="389"/>
      <c r="L219" s="389"/>
      <c r="M219" s="797"/>
      <c r="O219" s="670"/>
      <c r="P219" s="797"/>
      <c r="Q219" s="797"/>
      <c r="R219" s="797"/>
      <c r="S219" s="797"/>
      <c r="T219" s="797"/>
      <c r="U219" s="797"/>
    </row>
    <row r="220" spans="1:21" s="270" customFormat="1" x14ac:dyDescent="0.3">
      <c r="A220" s="797"/>
      <c r="B220" s="797"/>
      <c r="C220" s="797"/>
      <c r="D220" s="797"/>
      <c r="E220" s="797"/>
      <c r="F220" s="797"/>
      <c r="G220" s="797"/>
      <c r="H220" s="389"/>
      <c r="I220" s="389"/>
      <c r="J220" s="389"/>
      <c r="K220" s="389"/>
      <c r="L220" s="389"/>
      <c r="M220" s="797"/>
      <c r="O220" s="670"/>
      <c r="P220" s="797"/>
      <c r="Q220" s="797"/>
      <c r="R220" s="797"/>
      <c r="S220" s="797"/>
      <c r="T220" s="797"/>
      <c r="U220" s="797"/>
    </row>
    <row r="221" spans="1:21" s="270" customFormat="1" x14ac:dyDescent="0.3">
      <c r="A221" s="797"/>
      <c r="B221" s="797"/>
      <c r="C221" s="797"/>
      <c r="D221" s="797"/>
      <c r="E221" s="797"/>
      <c r="F221" s="797"/>
      <c r="G221" s="797"/>
      <c r="H221" s="389"/>
      <c r="I221" s="389"/>
      <c r="J221" s="389"/>
      <c r="K221" s="389"/>
      <c r="L221" s="389"/>
      <c r="M221" s="797"/>
      <c r="O221" s="670"/>
      <c r="P221" s="797"/>
      <c r="Q221" s="797"/>
      <c r="R221" s="797"/>
      <c r="S221" s="797"/>
      <c r="T221" s="797"/>
      <c r="U221" s="797"/>
    </row>
    <row r="222" spans="1:21" s="270" customFormat="1" x14ac:dyDescent="0.3">
      <c r="A222" s="797"/>
      <c r="B222" s="797"/>
      <c r="C222" s="797"/>
      <c r="D222" s="797"/>
      <c r="E222" s="797"/>
      <c r="F222" s="797"/>
      <c r="G222" s="797"/>
      <c r="H222" s="389"/>
      <c r="I222" s="389"/>
      <c r="J222" s="389"/>
      <c r="K222" s="389"/>
      <c r="L222" s="389"/>
      <c r="M222" s="797"/>
      <c r="O222" s="670"/>
      <c r="P222" s="797"/>
      <c r="Q222" s="797"/>
      <c r="R222" s="797"/>
      <c r="S222" s="797"/>
      <c r="T222" s="797"/>
      <c r="U222" s="797"/>
    </row>
    <row r="223" spans="1:21" s="270" customFormat="1" x14ac:dyDescent="0.3">
      <c r="A223" s="797"/>
      <c r="B223" s="797"/>
      <c r="C223" s="797"/>
      <c r="D223" s="797"/>
      <c r="E223" s="797"/>
      <c r="F223" s="797"/>
      <c r="G223" s="797"/>
      <c r="H223" s="389"/>
      <c r="I223" s="389"/>
      <c r="J223" s="389"/>
      <c r="K223" s="389"/>
      <c r="L223" s="389"/>
      <c r="M223" s="797"/>
      <c r="O223" s="670"/>
      <c r="P223" s="797"/>
      <c r="Q223" s="797"/>
      <c r="R223" s="797"/>
      <c r="S223" s="797"/>
      <c r="T223" s="797"/>
      <c r="U223" s="797"/>
    </row>
    <row r="224" spans="1:21" s="270" customFormat="1" x14ac:dyDescent="0.3">
      <c r="A224" s="797"/>
      <c r="B224" s="797"/>
      <c r="C224" s="797"/>
      <c r="D224" s="797"/>
      <c r="E224" s="797"/>
      <c r="F224" s="797"/>
      <c r="G224" s="797"/>
      <c r="H224" s="389"/>
      <c r="I224" s="389"/>
      <c r="J224" s="389"/>
      <c r="K224" s="389"/>
      <c r="L224" s="389"/>
      <c r="M224" s="797"/>
      <c r="O224" s="670"/>
      <c r="P224" s="797"/>
      <c r="Q224" s="797"/>
      <c r="R224" s="797"/>
      <c r="S224" s="797"/>
      <c r="T224" s="797"/>
      <c r="U224" s="797"/>
    </row>
    <row r="225" spans="1:21" s="270" customFormat="1" x14ac:dyDescent="0.3">
      <c r="A225" s="797"/>
      <c r="B225" s="797"/>
      <c r="C225" s="797"/>
      <c r="D225" s="797"/>
      <c r="E225" s="797"/>
      <c r="F225" s="797"/>
      <c r="G225" s="797"/>
      <c r="H225" s="389"/>
      <c r="I225" s="389"/>
      <c r="J225" s="389"/>
      <c r="K225" s="389"/>
      <c r="L225" s="389"/>
      <c r="M225" s="797"/>
      <c r="O225" s="670"/>
      <c r="P225" s="797"/>
      <c r="Q225" s="797"/>
      <c r="R225" s="797"/>
      <c r="S225" s="797"/>
      <c r="T225" s="797"/>
      <c r="U225" s="797"/>
    </row>
    <row r="226" spans="1:21" s="270" customFormat="1" x14ac:dyDescent="0.3">
      <c r="A226" s="797"/>
      <c r="B226" s="797"/>
      <c r="C226" s="797"/>
      <c r="D226" s="797"/>
      <c r="E226" s="797"/>
      <c r="F226" s="797"/>
      <c r="G226" s="797"/>
      <c r="H226" s="389"/>
      <c r="I226" s="389"/>
      <c r="J226" s="389"/>
      <c r="K226" s="389"/>
      <c r="L226" s="389"/>
      <c r="M226" s="797"/>
      <c r="O226" s="670"/>
      <c r="P226" s="797"/>
      <c r="Q226" s="797"/>
      <c r="R226" s="797"/>
      <c r="S226" s="797"/>
      <c r="T226" s="797"/>
      <c r="U226" s="797"/>
    </row>
    <row r="227" spans="1:21" s="270" customFormat="1" x14ac:dyDescent="0.3">
      <c r="A227" s="797"/>
      <c r="B227" s="797"/>
      <c r="C227" s="797"/>
      <c r="D227" s="797"/>
      <c r="E227" s="797"/>
      <c r="F227" s="797"/>
      <c r="G227" s="797"/>
      <c r="H227" s="389"/>
      <c r="I227" s="389"/>
      <c r="J227" s="389"/>
      <c r="K227" s="389"/>
      <c r="L227" s="389"/>
      <c r="M227" s="797"/>
      <c r="O227" s="670"/>
      <c r="P227" s="797"/>
      <c r="Q227" s="797"/>
      <c r="R227" s="797"/>
      <c r="S227" s="797"/>
      <c r="T227" s="797"/>
      <c r="U227" s="797"/>
    </row>
    <row r="228" spans="1:21" s="270" customFormat="1" x14ac:dyDescent="0.3">
      <c r="A228" s="797"/>
      <c r="B228" s="797"/>
      <c r="C228" s="797"/>
      <c r="D228" s="797"/>
      <c r="E228" s="797"/>
      <c r="F228" s="797"/>
      <c r="G228" s="797"/>
      <c r="H228" s="389"/>
      <c r="I228" s="389"/>
      <c r="J228" s="389"/>
      <c r="K228" s="389"/>
      <c r="L228" s="389"/>
      <c r="M228" s="797"/>
      <c r="O228" s="670"/>
      <c r="P228" s="797"/>
      <c r="Q228" s="797"/>
      <c r="R228" s="797"/>
      <c r="S228" s="797"/>
      <c r="T228" s="797"/>
      <c r="U228" s="797"/>
    </row>
    <row r="229" spans="1:21" s="270" customFormat="1" x14ac:dyDescent="0.3">
      <c r="A229" s="797"/>
      <c r="B229" s="797"/>
      <c r="C229" s="797"/>
      <c r="D229" s="797"/>
      <c r="E229" s="797"/>
      <c r="F229" s="797"/>
      <c r="G229" s="797"/>
      <c r="H229" s="389"/>
      <c r="I229" s="389"/>
      <c r="J229" s="389"/>
      <c r="K229" s="389"/>
      <c r="L229" s="389"/>
      <c r="M229" s="797"/>
      <c r="O229" s="670"/>
      <c r="P229" s="797"/>
      <c r="Q229" s="797"/>
      <c r="R229" s="797"/>
      <c r="S229" s="797"/>
      <c r="T229" s="797"/>
      <c r="U229" s="797"/>
    </row>
    <row r="230" spans="1:21" s="270" customFormat="1" x14ac:dyDescent="0.3">
      <c r="A230" s="797"/>
      <c r="B230" s="797"/>
      <c r="C230" s="797"/>
      <c r="D230" s="797"/>
      <c r="E230" s="797"/>
      <c r="F230" s="797"/>
      <c r="G230" s="797"/>
      <c r="H230" s="389"/>
      <c r="I230" s="389"/>
      <c r="J230" s="389"/>
      <c r="K230" s="389"/>
      <c r="L230" s="389"/>
      <c r="M230" s="797"/>
      <c r="O230" s="670"/>
      <c r="P230" s="797"/>
      <c r="Q230" s="797"/>
      <c r="R230" s="797"/>
      <c r="S230" s="797"/>
      <c r="T230" s="797"/>
      <c r="U230" s="797"/>
    </row>
    <row r="231" spans="1:21" s="270" customFormat="1" x14ac:dyDescent="0.3">
      <c r="A231" s="797"/>
      <c r="B231" s="797"/>
      <c r="C231" s="797"/>
      <c r="D231" s="797"/>
      <c r="E231" s="797"/>
      <c r="F231" s="797"/>
      <c r="G231" s="797"/>
      <c r="H231" s="389"/>
      <c r="I231" s="389"/>
      <c r="J231" s="389"/>
      <c r="K231" s="389"/>
      <c r="L231" s="389"/>
      <c r="M231" s="797"/>
      <c r="O231" s="670"/>
      <c r="P231" s="797"/>
      <c r="Q231" s="797"/>
      <c r="R231" s="797"/>
      <c r="S231" s="797"/>
      <c r="T231" s="797"/>
      <c r="U231" s="797"/>
    </row>
    <row r="232" spans="1:21" s="270" customFormat="1" x14ac:dyDescent="0.3">
      <c r="A232" s="797"/>
      <c r="B232" s="797"/>
      <c r="C232" s="797"/>
      <c r="D232" s="797"/>
      <c r="E232" s="797"/>
      <c r="F232" s="797"/>
      <c r="G232" s="797"/>
      <c r="H232" s="389"/>
      <c r="I232" s="389"/>
      <c r="J232" s="389"/>
      <c r="K232" s="389"/>
      <c r="L232" s="389"/>
      <c r="M232" s="797"/>
      <c r="O232" s="670"/>
      <c r="P232" s="797"/>
      <c r="Q232" s="797"/>
      <c r="R232" s="797"/>
      <c r="S232" s="797"/>
      <c r="T232" s="797"/>
      <c r="U232" s="797"/>
    </row>
    <row r="233" spans="1:21" s="270" customFormat="1" x14ac:dyDescent="0.3">
      <c r="A233" s="797"/>
      <c r="B233" s="797"/>
      <c r="C233" s="797"/>
      <c r="D233" s="797"/>
      <c r="E233" s="797"/>
      <c r="F233" s="797"/>
      <c r="G233" s="797"/>
      <c r="H233" s="389"/>
      <c r="I233" s="389"/>
      <c r="J233" s="389"/>
      <c r="K233" s="389"/>
      <c r="L233" s="389"/>
      <c r="M233" s="797"/>
      <c r="O233" s="670"/>
      <c r="P233" s="797"/>
      <c r="Q233" s="797"/>
      <c r="R233" s="797"/>
      <c r="S233" s="797"/>
      <c r="T233" s="797"/>
      <c r="U233" s="797"/>
    </row>
    <row r="234" spans="1:21" s="270" customFormat="1" x14ac:dyDescent="0.3">
      <c r="A234" s="797"/>
      <c r="B234" s="797"/>
      <c r="C234" s="797"/>
      <c r="D234" s="797"/>
      <c r="E234" s="797"/>
      <c r="F234" s="797"/>
      <c r="G234" s="797"/>
      <c r="H234" s="389"/>
      <c r="I234" s="389"/>
      <c r="J234" s="389"/>
      <c r="K234" s="389"/>
      <c r="L234" s="389"/>
      <c r="M234" s="797"/>
      <c r="O234" s="670"/>
      <c r="P234" s="797"/>
      <c r="Q234" s="797"/>
      <c r="R234" s="797"/>
      <c r="S234" s="797"/>
      <c r="T234" s="797"/>
      <c r="U234" s="797"/>
    </row>
    <row r="235" spans="1:21" s="270" customFormat="1" x14ac:dyDescent="0.3">
      <c r="A235" s="797"/>
      <c r="B235" s="797"/>
      <c r="C235" s="797"/>
      <c r="D235" s="797"/>
      <c r="E235" s="797"/>
      <c r="F235" s="797"/>
      <c r="G235" s="797"/>
      <c r="H235" s="389"/>
      <c r="I235" s="389"/>
      <c r="J235" s="389"/>
      <c r="K235" s="389"/>
      <c r="L235" s="389"/>
      <c r="M235" s="797"/>
      <c r="O235" s="670"/>
      <c r="P235" s="797"/>
      <c r="Q235" s="797"/>
      <c r="R235" s="797"/>
      <c r="S235" s="797"/>
      <c r="T235" s="797"/>
      <c r="U235" s="797"/>
    </row>
    <row r="236" spans="1:21" s="270" customFormat="1" x14ac:dyDescent="0.3">
      <c r="A236" s="797"/>
      <c r="B236" s="797"/>
      <c r="C236" s="797"/>
      <c r="D236" s="797"/>
      <c r="E236" s="797"/>
      <c r="F236" s="797"/>
      <c r="G236" s="797"/>
      <c r="H236" s="389"/>
      <c r="I236" s="389"/>
      <c r="J236" s="389"/>
      <c r="K236" s="389"/>
      <c r="L236" s="389"/>
      <c r="M236" s="797"/>
      <c r="O236" s="670"/>
      <c r="P236" s="797"/>
      <c r="Q236" s="797"/>
      <c r="R236" s="797"/>
      <c r="S236" s="797"/>
      <c r="T236" s="797"/>
      <c r="U236" s="797"/>
    </row>
    <row r="237" spans="1:21" s="270" customFormat="1" x14ac:dyDescent="0.3">
      <c r="A237" s="797"/>
      <c r="B237" s="797"/>
      <c r="C237" s="797"/>
      <c r="D237" s="797"/>
      <c r="E237" s="797"/>
      <c r="F237" s="797"/>
      <c r="G237" s="797"/>
      <c r="H237" s="389"/>
      <c r="I237" s="389"/>
      <c r="J237" s="389"/>
      <c r="K237" s="389"/>
      <c r="L237" s="389"/>
      <c r="M237" s="797"/>
      <c r="O237" s="670"/>
      <c r="P237" s="797"/>
      <c r="Q237" s="797"/>
      <c r="R237" s="797"/>
      <c r="S237" s="797"/>
      <c r="T237" s="797"/>
      <c r="U237" s="797"/>
    </row>
    <row r="238" spans="1:21" s="270" customFormat="1" x14ac:dyDescent="0.3">
      <c r="A238" s="797"/>
      <c r="B238" s="797"/>
      <c r="C238" s="797"/>
      <c r="D238" s="797"/>
      <c r="E238" s="797"/>
      <c r="F238" s="797"/>
      <c r="G238" s="797"/>
      <c r="H238" s="389"/>
      <c r="I238" s="389"/>
      <c r="J238" s="389"/>
      <c r="K238" s="389"/>
      <c r="L238" s="389"/>
      <c r="M238" s="797"/>
      <c r="O238" s="670"/>
      <c r="P238" s="797"/>
      <c r="Q238" s="797"/>
      <c r="R238" s="797"/>
      <c r="S238" s="797"/>
      <c r="T238" s="797"/>
      <c r="U238" s="797"/>
    </row>
    <row r="239" spans="1:21" s="270" customFormat="1" x14ac:dyDescent="0.3">
      <c r="A239" s="797"/>
      <c r="B239" s="797"/>
      <c r="C239" s="797"/>
      <c r="D239" s="797"/>
      <c r="E239" s="797"/>
      <c r="F239" s="797"/>
      <c r="G239" s="797"/>
      <c r="H239" s="389"/>
      <c r="I239" s="389"/>
      <c r="J239" s="389"/>
      <c r="K239" s="389"/>
      <c r="L239" s="389"/>
      <c r="M239" s="797"/>
      <c r="O239" s="670"/>
      <c r="P239" s="797"/>
      <c r="Q239" s="797"/>
      <c r="R239" s="797"/>
      <c r="S239" s="797"/>
      <c r="T239" s="797"/>
      <c r="U239" s="797"/>
    </row>
    <row r="240" spans="1:21" s="270" customFormat="1" x14ac:dyDescent="0.3">
      <c r="A240" s="797"/>
      <c r="B240" s="797"/>
      <c r="C240" s="797"/>
      <c r="D240" s="797"/>
      <c r="E240" s="797"/>
      <c r="F240" s="797"/>
      <c r="G240" s="797"/>
      <c r="H240" s="389"/>
      <c r="I240" s="389"/>
      <c r="J240" s="389"/>
      <c r="K240" s="389"/>
      <c r="L240" s="389"/>
      <c r="M240" s="797"/>
      <c r="O240" s="670"/>
      <c r="P240" s="797"/>
      <c r="Q240" s="797"/>
      <c r="R240" s="797"/>
      <c r="S240" s="797"/>
      <c r="T240" s="797"/>
      <c r="U240" s="797"/>
    </row>
    <row r="241" spans="1:21" s="270" customFormat="1" x14ac:dyDescent="0.3">
      <c r="A241" s="797"/>
      <c r="B241" s="797"/>
      <c r="C241" s="797"/>
      <c r="D241" s="797"/>
      <c r="E241" s="797"/>
      <c r="F241" s="797"/>
      <c r="G241" s="797"/>
      <c r="H241" s="389"/>
      <c r="I241" s="389"/>
      <c r="J241" s="389"/>
      <c r="K241" s="389"/>
      <c r="L241" s="389"/>
      <c r="M241" s="797"/>
      <c r="O241" s="670"/>
      <c r="P241" s="797"/>
      <c r="Q241" s="797"/>
      <c r="R241" s="797"/>
      <c r="S241" s="797"/>
      <c r="T241" s="797"/>
      <c r="U241" s="797"/>
    </row>
    <row r="242" spans="1:21" s="270" customFormat="1" x14ac:dyDescent="0.3">
      <c r="A242" s="797"/>
      <c r="B242" s="797"/>
      <c r="C242" s="797"/>
      <c r="D242" s="797"/>
      <c r="E242" s="797"/>
      <c r="F242" s="797"/>
      <c r="G242" s="797"/>
      <c r="H242" s="389"/>
      <c r="I242" s="389"/>
      <c r="J242" s="389"/>
      <c r="K242" s="389"/>
      <c r="L242" s="389"/>
      <c r="M242" s="797"/>
      <c r="O242" s="670"/>
      <c r="P242" s="797"/>
      <c r="Q242" s="797"/>
      <c r="R242" s="797"/>
      <c r="S242" s="797"/>
      <c r="T242" s="797"/>
      <c r="U242" s="797"/>
    </row>
    <row r="243" spans="1:21" s="270" customFormat="1" x14ac:dyDescent="0.3">
      <c r="A243" s="797"/>
      <c r="B243" s="797"/>
      <c r="C243" s="797"/>
      <c r="D243" s="797"/>
      <c r="E243" s="797"/>
      <c r="F243" s="797"/>
      <c r="G243" s="797"/>
      <c r="H243" s="389"/>
      <c r="I243" s="389"/>
      <c r="J243" s="389"/>
      <c r="K243" s="389"/>
      <c r="L243" s="389"/>
      <c r="M243" s="797"/>
      <c r="O243" s="670"/>
      <c r="P243" s="797"/>
      <c r="Q243" s="797"/>
      <c r="R243" s="797"/>
      <c r="S243" s="797"/>
      <c r="T243" s="797"/>
      <c r="U243" s="797"/>
    </row>
    <row r="244" spans="1:21" s="270" customFormat="1" x14ac:dyDescent="0.3">
      <c r="A244" s="797"/>
      <c r="B244" s="797"/>
      <c r="C244" s="797"/>
      <c r="D244" s="797"/>
      <c r="E244" s="797"/>
      <c r="F244" s="797"/>
      <c r="G244" s="797"/>
      <c r="H244" s="389"/>
      <c r="I244" s="389"/>
      <c r="J244" s="389"/>
      <c r="K244" s="389"/>
      <c r="L244" s="389"/>
      <c r="M244" s="797"/>
      <c r="O244" s="670"/>
      <c r="P244" s="797"/>
      <c r="Q244" s="797"/>
      <c r="R244" s="797"/>
      <c r="S244" s="797"/>
      <c r="T244" s="797"/>
      <c r="U244" s="797"/>
    </row>
    <row r="245" spans="1:21" s="270" customFormat="1" x14ac:dyDescent="0.3">
      <c r="A245" s="797"/>
      <c r="B245" s="797"/>
      <c r="C245" s="797"/>
      <c r="D245" s="797"/>
      <c r="E245" s="797"/>
      <c r="F245" s="797"/>
      <c r="G245" s="797"/>
      <c r="H245" s="389"/>
      <c r="I245" s="389"/>
      <c r="J245" s="389"/>
      <c r="K245" s="389"/>
      <c r="L245" s="389"/>
      <c r="M245" s="797"/>
      <c r="O245" s="670"/>
      <c r="P245" s="797"/>
      <c r="Q245" s="797"/>
      <c r="R245" s="797"/>
      <c r="S245" s="797"/>
      <c r="T245" s="797"/>
      <c r="U245" s="797"/>
    </row>
    <row r="246" spans="1:21" s="270" customFormat="1" x14ac:dyDescent="0.3">
      <c r="A246" s="797"/>
      <c r="B246" s="797"/>
      <c r="C246" s="797"/>
      <c r="D246" s="797"/>
      <c r="E246" s="797"/>
      <c r="F246" s="797"/>
      <c r="G246" s="797"/>
      <c r="H246" s="389"/>
      <c r="I246" s="389"/>
      <c r="J246" s="389"/>
      <c r="K246" s="389"/>
      <c r="L246" s="389"/>
      <c r="M246" s="797"/>
      <c r="O246" s="670"/>
      <c r="P246" s="797"/>
      <c r="Q246" s="797"/>
      <c r="R246" s="797"/>
      <c r="S246" s="797"/>
      <c r="T246" s="797"/>
      <c r="U246" s="797"/>
    </row>
    <row r="247" spans="1:21" s="270" customFormat="1" x14ac:dyDescent="0.3">
      <c r="A247" s="797"/>
      <c r="B247" s="797"/>
      <c r="C247" s="797"/>
      <c r="D247" s="797"/>
      <c r="E247" s="797"/>
      <c r="F247" s="797"/>
      <c r="G247" s="797"/>
      <c r="H247" s="389"/>
      <c r="I247" s="389"/>
      <c r="J247" s="389"/>
      <c r="K247" s="389"/>
      <c r="L247" s="389"/>
      <c r="M247" s="797"/>
      <c r="O247" s="670"/>
      <c r="P247" s="797"/>
      <c r="Q247" s="797"/>
      <c r="R247" s="797"/>
      <c r="S247" s="797"/>
      <c r="T247" s="797"/>
      <c r="U247" s="797"/>
    </row>
    <row r="248" spans="1:21" s="270" customFormat="1" x14ac:dyDescent="0.3">
      <c r="A248" s="797"/>
      <c r="B248" s="797"/>
      <c r="C248" s="797"/>
      <c r="D248" s="797"/>
      <c r="E248" s="797"/>
      <c r="F248" s="797"/>
      <c r="G248" s="797"/>
      <c r="H248" s="389"/>
      <c r="I248" s="389"/>
      <c r="J248" s="389"/>
      <c r="K248" s="389"/>
      <c r="L248" s="389"/>
      <c r="M248" s="797"/>
      <c r="O248" s="670"/>
      <c r="P248" s="797"/>
      <c r="Q248" s="797"/>
      <c r="R248" s="797"/>
      <c r="S248" s="797"/>
      <c r="T248" s="797"/>
      <c r="U248" s="797"/>
    </row>
    <row r="249" spans="1:21" s="270" customFormat="1" x14ac:dyDescent="0.3">
      <c r="A249" s="797"/>
      <c r="B249" s="797"/>
      <c r="C249" s="797"/>
      <c r="D249" s="797"/>
      <c r="E249" s="797"/>
      <c r="F249" s="797"/>
      <c r="G249" s="797"/>
      <c r="H249" s="389"/>
      <c r="I249" s="389"/>
      <c r="J249" s="389"/>
      <c r="K249" s="389"/>
      <c r="L249" s="389"/>
      <c r="M249" s="797"/>
      <c r="O249" s="670"/>
      <c r="P249" s="797"/>
      <c r="Q249" s="797"/>
      <c r="R249" s="797"/>
      <c r="S249" s="797"/>
      <c r="T249" s="797"/>
      <c r="U249" s="797"/>
    </row>
    <row r="250" spans="1:21" s="270" customFormat="1" x14ac:dyDescent="0.3">
      <c r="A250" s="797"/>
      <c r="B250" s="797"/>
      <c r="C250" s="797"/>
      <c r="D250" s="797"/>
      <c r="E250" s="797"/>
      <c r="F250" s="797"/>
      <c r="G250" s="797"/>
      <c r="H250" s="389"/>
      <c r="I250" s="389"/>
      <c r="J250" s="389"/>
      <c r="K250" s="389"/>
      <c r="L250" s="389"/>
      <c r="M250" s="797"/>
      <c r="O250" s="670"/>
      <c r="P250" s="797"/>
      <c r="Q250" s="797"/>
      <c r="R250" s="797"/>
      <c r="S250" s="797"/>
      <c r="T250" s="797"/>
      <c r="U250" s="797"/>
    </row>
    <row r="251" spans="1:21" s="270" customFormat="1" x14ac:dyDescent="0.3">
      <c r="A251" s="797"/>
      <c r="B251" s="797"/>
      <c r="C251" s="797"/>
      <c r="D251" s="797"/>
      <c r="E251" s="797"/>
      <c r="F251" s="797"/>
      <c r="G251" s="797"/>
      <c r="H251" s="389"/>
      <c r="I251" s="389"/>
      <c r="J251" s="389"/>
      <c r="K251" s="389"/>
      <c r="L251" s="389"/>
      <c r="M251" s="797"/>
      <c r="O251" s="670"/>
      <c r="P251" s="797"/>
      <c r="Q251" s="797"/>
      <c r="R251" s="797"/>
      <c r="S251" s="797"/>
      <c r="T251" s="797"/>
      <c r="U251" s="797"/>
    </row>
    <row r="252" spans="1:21" s="270" customFormat="1" x14ac:dyDescent="0.3">
      <c r="A252" s="797"/>
      <c r="B252" s="797"/>
      <c r="C252" s="797"/>
      <c r="D252" s="797"/>
      <c r="E252" s="797"/>
      <c r="F252" s="797"/>
      <c r="G252" s="797"/>
      <c r="H252" s="389"/>
      <c r="I252" s="389"/>
      <c r="J252" s="389"/>
      <c r="K252" s="389"/>
      <c r="L252" s="389"/>
      <c r="M252" s="797"/>
      <c r="O252" s="670"/>
      <c r="P252" s="797"/>
      <c r="Q252" s="797"/>
      <c r="R252" s="797"/>
      <c r="S252" s="797"/>
      <c r="T252" s="797"/>
      <c r="U252" s="797"/>
    </row>
    <row r="253" spans="1:21" s="270" customFormat="1" x14ac:dyDescent="0.3">
      <c r="A253" s="797"/>
      <c r="B253" s="797"/>
      <c r="C253" s="797"/>
      <c r="D253" s="797"/>
      <c r="E253" s="797"/>
      <c r="F253" s="797"/>
      <c r="G253" s="797"/>
      <c r="H253" s="389"/>
      <c r="I253" s="389"/>
      <c r="J253" s="389"/>
      <c r="K253" s="389"/>
      <c r="L253" s="389"/>
      <c r="M253" s="797"/>
      <c r="O253" s="670"/>
      <c r="P253" s="797"/>
      <c r="Q253" s="797"/>
      <c r="R253" s="797"/>
      <c r="S253" s="797"/>
      <c r="T253" s="797"/>
      <c r="U253" s="797"/>
    </row>
    <row r="254" spans="1:21" s="270" customFormat="1" x14ac:dyDescent="0.3">
      <c r="A254" s="797"/>
      <c r="B254" s="797"/>
      <c r="C254" s="797"/>
      <c r="D254" s="797"/>
      <c r="E254" s="797"/>
      <c r="F254" s="797"/>
      <c r="G254" s="797"/>
      <c r="H254" s="389"/>
      <c r="I254" s="389"/>
      <c r="J254" s="389"/>
      <c r="K254" s="389"/>
      <c r="L254" s="389"/>
      <c r="M254" s="797"/>
      <c r="O254" s="670"/>
      <c r="P254" s="797"/>
      <c r="Q254" s="797"/>
      <c r="R254" s="797"/>
      <c r="S254" s="797"/>
      <c r="T254" s="797"/>
      <c r="U254" s="797"/>
    </row>
    <row r="255" spans="1:21" s="270" customFormat="1" x14ac:dyDescent="0.3">
      <c r="A255" s="797"/>
      <c r="B255" s="797"/>
      <c r="C255" s="797"/>
      <c r="D255" s="797"/>
      <c r="E255" s="797"/>
      <c r="F255" s="797"/>
      <c r="G255" s="797"/>
      <c r="H255" s="389"/>
      <c r="I255" s="389"/>
      <c r="J255" s="389"/>
      <c r="K255" s="389"/>
      <c r="L255" s="389"/>
      <c r="M255" s="797"/>
      <c r="O255" s="670"/>
      <c r="P255" s="797"/>
      <c r="Q255" s="797"/>
      <c r="R255" s="797"/>
      <c r="S255" s="797"/>
      <c r="T255" s="797"/>
      <c r="U255" s="797"/>
    </row>
    <row r="256" spans="1:21" s="270" customFormat="1" x14ac:dyDescent="0.3">
      <c r="A256" s="797"/>
      <c r="B256" s="797"/>
      <c r="C256" s="797"/>
      <c r="D256" s="797"/>
      <c r="E256" s="797"/>
      <c r="F256" s="797"/>
      <c r="G256" s="797"/>
      <c r="H256" s="389"/>
      <c r="I256" s="389"/>
      <c r="J256" s="389"/>
      <c r="K256" s="389"/>
      <c r="L256" s="389"/>
      <c r="M256" s="797"/>
      <c r="O256" s="670"/>
      <c r="P256" s="797"/>
      <c r="Q256" s="797"/>
      <c r="R256" s="797"/>
      <c r="S256" s="797"/>
      <c r="T256" s="797"/>
      <c r="U256" s="797"/>
    </row>
    <row r="257" spans="1:21" s="270" customFormat="1" x14ac:dyDescent="0.3">
      <c r="A257" s="797"/>
      <c r="B257" s="797"/>
      <c r="C257" s="797"/>
      <c r="D257" s="797"/>
      <c r="E257" s="797"/>
      <c r="F257" s="797"/>
      <c r="G257" s="797"/>
      <c r="H257" s="389"/>
      <c r="I257" s="389"/>
      <c r="J257" s="389"/>
      <c r="K257" s="389"/>
      <c r="L257" s="389"/>
      <c r="M257" s="797"/>
      <c r="O257" s="670"/>
      <c r="P257" s="797"/>
      <c r="Q257" s="797"/>
      <c r="R257" s="797"/>
      <c r="S257" s="797"/>
      <c r="T257" s="797"/>
      <c r="U257" s="797"/>
    </row>
    <row r="258" spans="1:21" s="270" customFormat="1" x14ac:dyDescent="0.3">
      <c r="A258" s="797"/>
      <c r="B258" s="797"/>
      <c r="C258" s="797"/>
      <c r="D258" s="797"/>
      <c r="E258" s="797"/>
      <c r="F258" s="797"/>
      <c r="G258" s="797"/>
      <c r="H258" s="389"/>
      <c r="I258" s="389"/>
      <c r="J258" s="389"/>
      <c r="K258" s="389"/>
      <c r="L258" s="389"/>
      <c r="M258" s="797"/>
      <c r="O258" s="670"/>
      <c r="P258" s="797"/>
      <c r="Q258" s="797"/>
      <c r="R258" s="797"/>
      <c r="S258" s="797"/>
      <c r="T258" s="797"/>
      <c r="U258" s="797"/>
    </row>
    <row r="259" spans="1:21" s="270" customFormat="1" x14ac:dyDescent="0.3">
      <c r="A259" s="797"/>
      <c r="B259" s="797"/>
      <c r="C259" s="797"/>
      <c r="D259" s="797"/>
      <c r="E259" s="797"/>
      <c r="F259" s="797"/>
      <c r="G259" s="797"/>
      <c r="H259" s="389"/>
      <c r="I259" s="389"/>
      <c r="J259" s="389"/>
      <c r="K259" s="389"/>
      <c r="L259" s="389"/>
      <c r="M259" s="797"/>
      <c r="O259" s="670"/>
      <c r="P259" s="797"/>
      <c r="Q259" s="797"/>
      <c r="R259" s="797"/>
      <c r="S259" s="797"/>
      <c r="T259" s="797"/>
      <c r="U259" s="797"/>
    </row>
    <row r="260" spans="1:21" s="270" customFormat="1" x14ac:dyDescent="0.3">
      <c r="A260" s="797"/>
      <c r="B260" s="797"/>
      <c r="C260" s="797"/>
      <c r="D260" s="797"/>
      <c r="E260" s="797"/>
      <c r="F260" s="797"/>
      <c r="G260" s="797"/>
      <c r="H260" s="389"/>
      <c r="I260" s="389"/>
      <c r="J260" s="389"/>
      <c r="K260" s="389"/>
      <c r="L260" s="389"/>
      <c r="M260" s="797"/>
      <c r="O260" s="670"/>
      <c r="P260" s="797"/>
      <c r="Q260" s="797"/>
      <c r="R260" s="797"/>
      <c r="S260" s="797"/>
      <c r="T260" s="797"/>
      <c r="U260" s="797"/>
    </row>
    <row r="261" spans="1:21" s="270" customFormat="1" x14ac:dyDescent="0.3">
      <c r="A261" s="797"/>
      <c r="B261" s="797"/>
      <c r="C261" s="797"/>
      <c r="D261" s="797"/>
      <c r="E261" s="797"/>
      <c r="F261" s="797"/>
      <c r="G261" s="797"/>
      <c r="H261" s="389"/>
      <c r="I261" s="389"/>
      <c r="J261" s="389"/>
      <c r="K261" s="389"/>
      <c r="L261" s="389"/>
      <c r="M261" s="797"/>
      <c r="O261" s="670"/>
      <c r="P261" s="797"/>
      <c r="Q261" s="797"/>
      <c r="R261" s="797"/>
      <c r="S261" s="797"/>
      <c r="T261" s="797"/>
      <c r="U261" s="797"/>
    </row>
    <row r="262" spans="1:21" s="270" customFormat="1" x14ac:dyDescent="0.3">
      <c r="A262" s="797"/>
      <c r="B262" s="797"/>
      <c r="C262" s="797"/>
      <c r="D262" s="797"/>
      <c r="E262" s="797"/>
      <c r="F262" s="797"/>
      <c r="G262" s="797"/>
      <c r="H262" s="389"/>
      <c r="I262" s="389"/>
      <c r="J262" s="389"/>
      <c r="K262" s="389"/>
      <c r="L262" s="389"/>
      <c r="M262" s="797"/>
      <c r="O262" s="670"/>
      <c r="P262" s="797"/>
      <c r="Q262" s="797"/>
      <c r="R262" s="797"/>
      <c r="S262" s="797"/>
      <c r="T262" s="797"/>
      <c r="U262" s="797"/>
    </row>
    <row r="263" spans="1:21" s="270" customFormat="1" x14ac:dyDescent="0.3">
      <c r="A263" s="797"/>
      <c r="B263" s="797"/>
      <c r="C263" s="797"/>
      <c r="D263" s="797"/>
      <c r="E263" s="797"/>
      <c r="F263" s="797"/>
      <c r="G263" s="797"/>
      <c r="H263" s="389"/>
      <c r="I263" s="389"/>
      <c r="J263" s="389"/>
      <c r="K263" s="389"/>
      <c r="L263" s="389"/>
      <c r="M263" s="797"/>
      <c r="O263" s="670"/>
      <c r="P263" s="797"/>
      <c r="Q263" s="797"/>
      <c r="R263" s="797"/>
      <c r="S263" s="797"/>
      <c r="T263" s="797"/>
      <c r="U263" s="797"/>
    </row>
    <row r="264" spans="1:21" s="270" customFormat="1" x14ac:dyDescent="0.3">
      <c r="A264" s="797"/>
      <c r="B264" s="797"/>
      <c r="C264" s="797"/>
      <c r="D264" s="797"/>
      <c r="E264" s="797"/>
      <c r="F264" s="797"/>
      <c r="G264" s="797"/>
      <c r="H264" s="389"/>
      <c r="I264" s="389"/>
      <c r="J264" s="389"/>
      <c r="K264" s="389"/>
      <c r="L264" s="389"/>
      <c r="M264" s="797"/>
      <c r="O264" s="670"/>
      <c r="P264" s="797"/>
      <c r="Q264" s="797"/>
      <c r="R264" s="797"/>
      <c r="S264" s="797"/>
      <c r="T264" s="797"/>
      <c r="U264" s="797"/>
    </row>
    <row r="265" spans="1:21" s="270" customFormat="1" x14ac:dyDescent="0.3">
      <c r="A265" s="797"/>
      <c r="B265" s="797"/>
      <c r="C265" s="797"/>
      <c r="D265" s="797"/>
      <c r="E265" s="797"/>
      <c r="F265" s="797"/>
      <c r="G265" s="797"/>
      <c r="H265" s="389"/>
      <c r="I265" s="389"/>
      <c r="J265" s="389"/>
      <c r="K265" s="389"/>
      <c r="L265" s="389"/>
      <c r="M265" s="797"/>
      <c r="O265" s="670"/>
      <c r="P265" s="797"/>
      <c r="Q265" s="797"/>
      <c r="R265" s="797"/>
      <c r="S265" s="797"/>
      <c r="T265" s="797"/>
      <c r="U265" s="797"/>
    </row>
    <row r="266" spans="1:21" s="270" customFormat="1" x14ac:dyDescent="0.3">
      <c r="A266" s="797"/>
      <c r="B266" s="797"/>
      <c r="C266" s="797"/>
      <c r="D266" s="797"/>
      <c r="E266" s="797"/>
      <c r="F266" s="797"/>
      <c r="G266" s="797"/>
      <c r="H266" s="389"/>
      <c r="I266" s="389"/>
      <c r="J266" s="389"/>
      <c r="K266" s="389"/>
      <c r="L266" s="389"/>
      <c r="M266" s="797"/>
      <c r="O266" s="670"/>
      <c r="P266" s="797"/>
      <c r="Q266" s="797"/>
      <c r="R266" s="797"/>
      <c r="S266" s="797"/>
      <c r="T266" s="797"/>
      <c r="U266" s="797"/>
    </row>
    <row r="267" spans="1:21" s="270" customFormat="1" x14ac:dyDescent="0.3">
      <c r="A267" s="797"/>
      <c r="B267" s="797"/>
      <c r="C267" s="797"/>
      <c r="D267" s="797"/>
      <c r="E267" s="797"/>
      <c r="F267" s="797"/>
      <c r="G267" s="797"/>
      <c r="H267" s="389"/>
      <c r="I267" s="389"/>
      <c r="J267" s="389"/>
      <c r="K267" s="389"/>
      <c r="L267" s="389"/>
      <c r="M267" s="797"/>
      <c r="O267" s="670"/>
      <c r="P267" s="797"/>
      <c r="Q267" s="797"/>
      <c r="R267" s="797"/>
      <c r="S267" s="797"/>
      <c r="T267" s="797"/>
      <c r="U267" s="797"/>
    </row>
    <row r="268" spans="1:21" s="270" customFormat="1" x14ac:dyDescent="0.3">
      <c r="A268" s="797"/>
      <c r="B268" s="797"/>
      <c r="C268" s="797"/>
      <c r="D268" s="797"/>
      <c r="E268" s="797"/>
      <c r="F268" s="797"/>
      <c r="G268" s="797"/>
      <c r="H268" s="389"/>
      <c r="I268" s="389"/>
      <c r="J268" s="389"/>
      <c r="K268" s="389"/>
      <c r="L268" s="389"/>
      <c r="M268" s="797"/>
      <c r="O268" s="670"/>
      <c r="P268" s="797"/>
      <c r="Q268" s="797"/>
      <c r="R268" s="797"/>
      <c r="S268" s="797"/>
      <c r="T268" s="797"/>
      <c r="U268" s="797"/>
    </row>
    <row r="269" spans="1:21" s="270" customFormat="1" x14ac:dyDescent="0.3">
      <c r="A269" s="797"/>
      <c r="B269" s="797"/>
      <c r="C269" s="797"/>
      <c r="D269" s="797"/>
      <c r="E269" s="797"/>
      <c r="F269" s="797"/>
      <c r="G269" s="797"/>
      <c r="H269" s="389"/>
      <c r="I269" s="389"/>
      <c r="J269" s="389"/>
      <c r="K269" s="389"/>
      <c r="L269" s="389"/>
      <c r="M269" s="797"/>
      <c r="O269" s="670"/>
      <c r="P269" s="797"/>
      <c r="Q269" s="797"/>
      <c r="R269" s="797"/>
      <c r="S269" s="797"/>
      <c r="T269" s="797"/>
      <c r="U269" s="797"/>
    </row>
    <row r="270" spans="1:21" s="270" customFormat="1" x14ac:dyDescent="0.3">
      <c r="A270" s="797"/>
      <c r="B270" s="797"/>
      <c r="C270" s="797"/>
      <c r="D270" s="797"/>
      <c r="E270" s="797"/>
      <c r="F270" s="797"/>
      <c r="G270" s="797"/>
      <c r="H270" s="389"/>
      <c r="I270" s="389"/>
      <c r="J270" s="389"/>
      <c r="K270" s="389"/>
      <c r="L270" s="389"/>
      <c r="M270" s="797"/>
      <c r="O270" s="670"/>
      <c r="P270" s="797"/>
      <c r="Q270" s="797"/>
      <c r="R270" s="797"/>
      <c r="S270" s="797"/>
      <c r="T270" s="797"/>
      <c r="U270" s="797"/>
    </row>
    <row r="271" spans="1:21" s="270" customFormat="1" x14ac:dyDescent="0.3">
      <c r="A271" s="797"/>
      <c r="B271" s="797"/>
      <c r="C271" s="797"/>
      <c r="D271" s="797"/>
      <c r="E271" s="797"/>
      <c r="F271" s="797"/>
      <c r="G271" s="797"/>
      <c r="H271" s="389"/>
      <c r="I271" s="389"/>
      <c r="J271" s="389"/>
      <c r="K271" s="389"/>
      <c r="L271" s="389"/>
      <c r="M271" s="797"/>
      <c r="O271" s="670"/>
      <c r="P271" s="797"/>
      <c r="Q271" s="797"/>
      <c r="R271" s="797"/>
      <c r="S271" s="797"/>
      <c r="T271" s="797"/>
      <c r="U271" s="797"/>
    </row>
    <row r="272" spans="1:21" s="270" customFormat="1" x14ac:dyDescent="0.3">
      <c r="A272" s="797"/>
      <c r="B272" s="797"/>
      <c r="C272" s="797"/>
      <c r="D272" s="797"/>
      <c r="E272" s="797"/>
      <c r="F272" s="797"/>
      <c r="G272" s="797"/>
      <c r="H272" s="389"/>
      <c r="I272" s="389"/>
      <c r="J272" s="389"/>
      <c r="K272" s="389"/>
      <c r="L272" s="389"/>
      <c r="M272" s="797"/>
      <c r="O272" s="670"/>
      <c r="P272" s="797"/>
      <c r="Q272" s="797"/>
      <c r="R272" s="797"/>
      <c r="S272" s="797"/>
      <c r="T272" s="797"/>
      <c r="U272" s="797"/>
    </row>
    <row r="337" spans="1:21" s="270" customFormat="1" x14ac:dyDescent="0.3">
      <c r="A337" s="797"/>
      <c r="B337" s="797"/>
      <c r="C337" s="797"/>
      <c r="D337" s="797"/>
      <c r="E337" s="797"/>
      <c r="F337" s="797"/>
      <c r="G337" s="797"/>
      <c r="H337" s="389"/>
      <c r="I337" s="389"/>
      <c r="J337" s="389"/>
      <c r="K337" s="389"/>
      <c r="L337" s="389"/>
      <c r="M337" s="797"/>
      <c r="O337" s="670"/>
      <c r="P337" s="797"/>
      <c r="Q337" s="797"/>
      <c r="R337" s="797"/>
      <c r="S337" s="797"/>
      <c r="T337" s="797"/>
      <c r="U337" s="797"/>
    </row>
    <row r="338" spans="1:21" s="270" customFormat="1" x14ac:dyDescent="0.3">
      <c r="A338" s="797"/>
      <c r="B338" s="797"/>
      <c r="C338" s="797"/>
      <c r="D338" s="797"/>
      <c r="E338" s="797"/>
      <c r="F338" s="797"/>
      <c r="G338" s="797"/>
      <c r="H338" s="389"/>
      <c r="I338" s="389"/>
      <c r="J338" s="389"/>
      <c r="K338" s="389"/>
      <c r="L338" s="389"/>
      <c r="M338" s="797"/>
      <c r="O338" s="670"/>
      <c r="P338" s="797"/>
      <c r="Q338" s="797"/>
      <c r="R338" s="797"/>
      <c r="S338" s="797"/>
      <c r="T338" s="797"/>
      <c r="U338" s="797"/>
    </row>
    <row r="339" spans="1:21" s="270" customFormat="1" x14ac:dyDescent="0.3">
      <c r="A339" s="797"/>
      <c r="B339" s="797"/>
      <c r="C339" s="797"/>
      <c r="D339" s="797"/>
      <c r="E339" s="797"/>
      <c r="F339" s="797"/>
      <c r="G339" s="797"/>
      <c r="H339" s="389"/>
      <c r="I339" s="389"/>
      <c r="J339" s="389"/>
      <c r="K339" s="389"/>
      <c r="L339" s="389"/>
      <c r="M339" s="797"/>
      <c r="O339" s="670"/>
      <c r="P339" s="797"/>
      <c r="Q339" s="797"/>
      <c r="R339" s="797"/>
      <c r="S339" s="797"/>
      <c r="T339" s="797"/>
      <c r="U339" s="797"/>
    </row>
    <row r="340" spans="1:21" s="270" customFormat="1" x14ac:dyDescent="0.3">
      <c r="A340" s="797"/>
      <c r="B340" s="797"/>
      <c r="C340" s="797"/>
      <c r="D340" s="797"/>
      <c r="E340" s="797"/>
      <c r="F340" s="797"/>
      <c r="G340" s="797"/>
      <c r="H340" s="389"/>
      <c r="I340" s="389"/>
      <c r="J340" s="389"/>
      <c r="K340" s="389"/>
      <c r="L340" s="389"/>
      <c r="M340" s="797"/>
      <c r="O340" s="670"/>
      <c r="P340" s="797"/>
      <c r="Q340" s="797"/>
      <c r="R340" s="797"/>
      <c r="S340" s="797"/>
      <c r="T340" s="797"/>
      <c r="U340" s="797"/>
    </row>
    <row r="341" spans="1:21" s="270" customFormat="1" x14ac:dyDescent="0.3">
      <c r="A341" s="797"/>
      <c r="B341" s="797"/>
      <c r="C341" s="797"/>
      <c r="D341" s="797"/>
      <c r="E341" s="797"/>
      <c r="F341" s="797"/>
      <c r="G341" s="797"/>
      <c r="H341" s="389"/>
      <c r="I341" s="389"/>
      <c r="J341" s="389"/>
      <c r="K341" s="389"/>
      <c r="L341" s="389"/>
      <c r="M341" s="797"/>
      <c r="O341" s="670"/>
      <c r="P341" s="797"/>
      <c r="Q341" s="797"/>
      <c r="R341" s="797"/>
      <c r="S341" s="797"/>
      <c r="T341" s="797"/>
      <c r="U341" s="797"/>
    </row>
    <row r="342" spans="1:21" s="270" customFormat="1" x14ac:dyDescent="0.3">
      <c r="A342" s="797"/>
      <c r="B342" s="797"/>
      <c r="C342" s="797"/>
      <c r="D342" s="797"/>
      <c r="E342" s="797"/>
      <c r="F342" s="797"/>
      <c r="G342" s="797"/>
      <c r="H342" s="389"/>
      <c r="I342" s="389"/>
      <c r="J342" s="389"/>
      <c r="K342" s="389"/>
      <c r="L342" s="389"/>
      <c r="M342" s="797"/>
      <c r="O342" s="670"/>
      <c r="P342" s="797"/>
      <c r="Q342" s="797"/>
      <c r="R342" s="797"/>
      <c r="S342" s="797"/>
      <c r="T342" s="797"/>
      <c r="U342" s="797"/>
    </row>
    <row r="343" spans="1:21" s="270" customFormat="1" x14ac:dyDescent="0.3">
      <c r="A343" s="797"/>
      <c r="B343" s="797"/>
      <c r="C343" s="797"/>
      <c r="D343" s="797"/>
      <c r="E343" s="797"/>
      <c r="F343" s="797"/>
      <c r="G343" s="797"/>
      <c r="H343" s="389"/>
      <c r="I343" s="389"/>
      <c r="J343" s="389"/>
      <c r="K343" s="389"/>
      <c r="L343" s="389"/>
      <c r="M343" s="797"/>
      <c r="O343" s="670"/>
      <c r="P343" s="797"/>
      <c r="Q343" s="797"/>
      <c r="R343" s="797"/>
      <c r="S343" s="797"/>
      <c r="T343" s="797"/>
      <c r="U343" s="797"/>
    </row>
    <row r="344" spans="1:21" s="270" customFormat="1" x14ac:dyDescent="0.3">
      <c r="A344" s="797"/>
      <c r="B344" s="797"/>
      <c r="C344" s="797"/>
      <c r="D344" s="797"/>
      <c r="E344" s="797"/>
      <c r="F344" s="797"/>
      <c r="G344" s="797"/>
      <c r="H344" s="389"/>
      <c r="I344" s="389"/>
      <c r="J344" s="389"/>
      <c r="K344" s="389"/>
      <c r="L344" s="389"/>
      <c r="M344" s="797"/>
      <c r="O344" s="670"/>
      <c r="P344" s="797"/>
      <c r="Q344" s="797"/>
      <c r="R344" s="797"/>
      <c r="S344" s="797"/>
      <c r="T344" s="797"/>
      <c r="U344" s="797"/>
    </row>
    <row r="345" spans="1:21" s="270" customFormat="1" x14ac:dyDescent="0.3">
      <c r="A345" s="797"/>
      <c r="B345" s="797"/>
      <c r="C345" s="797"/>
      <c r="D345" s="797"/>
      <c r="E345" s="797"/>
      <c r="F345" s="797"/>
      <c r="G345" s="797"/>
      <c r="H345" s="389"/>
      <c r="I345" s="389"/>
      <c r="J345" s="389"/>
      <c r="K345" s="389"/>
      <c r="L345" s="389"/>
      <c r="M345" s="797"/>
      <c r="O345" s="670"/>
      <c r="P345" s="797"/>
      <c r="Q345" s="797"/>
      <c r="R345" s="797"/>
      <c r="S345" s="797"/>
      <c r="T345" s="797"/>
      <c r="U345" s="797"/>
    </row>
    <row r="346" spans="1:21" s="270" customFormat="1" x14ac:dyDescent="0.3">
      <c r="A346" s="797"/>
      <c r="B346" s="797"/>
      <c r="C346" s="797"/>
      <c r="D346" s="797"/>
      <c r="E346" s="797"/>
      <c r="F346" s="797"/>
      <c r="G346" s="797"/>
      <c r="H346" s="389"/>
      <c r="I346" s="389"/>
      <c r="J346" s="389"/>
      <c r="K346" s="389"/>
      <c r="L346" s="389"/>
      <c r="M346" s="797"/>
      <c r="O346" s="670"/>
      <c r="P346" s="797"/>
      <c r="Q346" s="797"/>
      <c r="R346" s="797"/>
      <c r="S346" s="797"/>
      <c r="T346" s="797"/>
      <c r="U346" s="797"/>
    </row>
    <row r="347" spans="1:21" s="270" customFormat="1" x14ac:dyDescent="0.3">
      <c r="A347" s="797"/>
      <c r="B347" s="797"/>
      <c r="C347" s="797"/>
      <c r="D347" s="797"/>
      <c r="E347" s="797"/>
      <c r="F347" s="797"/>
      <c r="G347" s="797"/>
      <c r="H347" s="389"/>
      <c r="I347" s="389"/>
      <c r="J347" s="389"/>
      <c r="K347" s="389"/>
      <c r="L347" s="389"/>
      <c r="M347" s="797"/>
      <c r="O347" s="670"/>
      <c r="P347" s="797"/>
      <c r="Q347" s="797"/>
      <c r="R347" s="797"/>
      <c r="S347" s="797"/>
      <c r="T347" s="797"/>
      <c r="U347" s="797"/>
    </row>
    <row r="348" spans="1:21" s="270" customFormat="1" x14ac:dyDescent="0.3">
      <c r="A348" s="797"/>
      <c r="B348" s="797"/>
      <c r="C348" s="797"/>
      <c r="D348" s="797"/>
      <c r="E348" s="797"/>
      <c r="F348" s="797"/>
      <c r="G348" s="797"/>
      <c r="H348" s="389"/>
      <c r="I348" s="389"/>
      <c r="J348" s="389"/>
      <c r="K348" s="389"/>
      <c r="L348" s="389"/>
      <c r="M348" s="797"/>
      <c r="O348" s="670"/>
      <c r="P348" s="797"/>
      <c r="Q348" s="797"/>
      <c r="R348" s="797"/>
      <c r="S348" s="797"/>
      <c r="T348" s="797"/>
      <c r="U348" s="797"/>
    </row>
    <row r="349" spans="1:21" s="270" customFormat="1" x14ac:dyDescent="0.3">
      <c r="A349" s="797"/>
      <c r="B349" s="797"/>
      <c r="C349" s="797"/>
      <c r="D349" s="797"/>
      <c r="E349" s="797"/>
      <c r="F349" s="797"/>
      <c r="G349" s="797"/>
      <c r="H349" s="389"/>
      <c r="I349" s="389"/>
      <c r="J349" s="389"/>
      <c r="K349" s="389"/>
      <c r="L349" s="389"/>
      <c r="M349" s="797"/>
      <c r="O349" s="670"/>
      <c r="P349" s="797"/>
      <c r="Q349" s="797"/>
      <c r="R349" s="797"/>
      <c r="S349" s="797"/>
      <c r="T349" s="797"/>
      <c r="U349" s="797"/>
    </row>
    <row r="350" spans="1:21" s="270" customFormat="1" x14ac:dyDescent="0.3">
      <c r="A350" s="797"/>
      <c r="B350" s="797"/>
      <c r="C350" s="797"/>
      <c r="D350" s="797"/>
      <c r="E350" s="797"/>
      <c r="F350" s="797"/>
      <c r="G350" s="797"/>
      <c r="H350" s="389"/>
      <c r="I350" s="389"/>
      <c r="J350" s="389"/>
      <c r="K350" s="389"/>
      <c r="L350" s="389"/>
      <c r="M350" s="797"/>
      <c r="O350" s="670"/>
      <c r="P350" s="797"/>
      <c r="Q350" s="797"/>
      <c r="R350" s="797"/>
      <c r="S350" s="797"/>
      <c r="T350" s="797"/>
      <c r="U350" s="797"/>
    </row>
    <row r="351" spans="1:21" s="270" customFormat="1" x14ac:dyDescent="0.3">
      <c r="A351" s="797"/>
      <c r="B351" s="797"/>
      <c r="C351" s="797"/>
      <c r="D351" s="797"/>
      <c r="E351" s="797"/>
      <c r="F351" s="797"/>
      <c r="G351" s="797"/>
      <c r="H351" s="389"/>
      <c r="I351" s="389"/>
      <c r="J351" s="389"/>
      <c r="K351" s="389"/>
      <c r="L351" s="389"/>
      <c r="M351" s="797"/>
      <c r="O351" s="670"/>
      <c r="P351" s="797"/>
      <c r="Q351" s="797"/>
      <c r="R351" s="797"/>
      <c r="S351" s="797"/>
      <c r="T351" s="797"/>
      <c r="U351" s="797"/>
    </row>
    <row r="352" spans="1:21" s="270" customFormat="1" x14ac:dyDescent="0.3">
      <c r="A352" s="797"/>
      <c r="B352" s="797"/>
      <c r="C352" s="797"/>
      <c r="D352" s="797"/>
      <c r="E352" s="797"/>
      <c r="F352" s="797"/>
      <c r="G352" s="797"/>
      <c r="H352" s="389"/>
      <c r="I352" s="389"/>
      <c r="J352" s="389"/>
      <c r="K352" s="389"/>
      <c r="L352" s="389"/>
      <c r="M352" s="797"/>
      <c r="O352" s="670"/>
      <c r="P352" s="797"/>
      <c r="Q352" s="797"/>
      <c r="R352" s="797"/>
      <c r="S352" s="797"/>
      <c r="T352" s="797"/>
      <c r="U352" s="797"/>
    </row>
    <row r="369" spans="1:21" s="270" customFormat="1" x14ac:dyDescent="0.3">
      <c r="A369" s="797"/>
      <c r="B369" s="797"/>
      <c r="C369" s="797"/>
      <c r="D369" s="797"/>
      <c r="E369" s="797"/>
      <c r="F369" s="797"/>
      <c r="G369" s="797"/>
      <c r="H369" s="389"/>
      <c r="I369" s="389"/>
      <c r="J369" s="389"/>
      <c r="K369" s="389"/>
      <c r="L369" s="389"/>
      <c r="M369" s="797"/>
      <c r="O369" s="670"/>
      <c r="P369" s="797"/>
      <c r="Q369" s="797"/>
      <c r="R369" s="797"/>
      <c r="S369" s="797"/>
      <c r="T369" s="797"/>
      <c r="U369" s="797"/>
    </row>
    <row r="370" spans="1:21" s="270" customFormat="1" x14ac:dyDescent="0.3">
      <c r="A370" s="797"/>
      <c r="B370" s="797"/>
      <c r="C370" s="797"/>
      <c r="D370" s="797"/>
      <c r="E370" s="797"/>
      <c r="F370" s="797"/>
      <c r="G370" s="797"/>
      <c r="H370" s="389"/>
      <c r="I370" s="389"/>
      <c r="J370" s="389"/>
      <c r="K370" s="389"/>
      <c r="L370" s="389"/>
      <c r="M370" s="797"/>
      <c r="O370" s="670"/>
      <c r="P370" s="797"/>
      <c r="Q370" s="797"/>
      <c r="R370" s="797"/>
      <c r="S370" s="797"/>
      <c r="T370" s="797"/>
      <c r="U370" s="797"/>
    </row>
    <row r="371" spans="1:21" s="270" customFormat="1" x14ac:dyDescent="0.3">
      <c r="A371" s="797"/>
      <c r="B371" s="797"/>
      <c r="C371" s="797"/>
      <c r="D371" s="797"/>
      <c r="E371" s="797"/>
      <c r="F371" s="797"/>
      <c r="G371" s="797"/>
      <c r="H371" s="389"/>
      <c r="I371" s="389"/>
      <c r="J371" s="389"/>
      <c r="K371" s="389"/>
      <c r="L371" s="389"/>
      <c r="M371" s="797"/>
      <c r="O371" s="670"/>
      <c r="P371" s="797"/>
      <c r="Q371" s="797"/>
      <c r="R371" s="797"/>
      <c r="S371" s="797"/>
      <c r="T371" s="797"/>
      <c r="U371" s="797"/>
    </row>
    <row r="372" spans="1:21" s="270" customFormat="1" x14ac:dyDescent="0.3">
      <c r="A372" s="797"/>
      <c r="B372" s="797"/>
      <c r="C372" s="797"/>
      <c r="D372" s="797"/>
      <c r="E372" s="797"/>
      <c r="F372" s="797"/>
      <c r="G372" s="797"/>
      <c r="H372" s="389"/>
      <c r="I372" s="389"/>
      <c r="J372" s="389"/>
      <c r="K372" s="389"/>
      <c r="L372" s="389"/>
      <c r="M372" s="797"/>
      <c r="O372" s="670"/>
      <c r="P372" s="797"/>
      <c r="Q372" s="797"/>
      <c r="R372" s="797"/>
      <c r="S372" s="797"/>
      <c r="T372" s="797"/>
      <c r="U372" s="797"/>
    </row>
    <row r="373" spans="1:21" s="270" customFormat="1" x14ac:dyDescent="0.3">
      <c r="A373" s="797"/>
      <c r="B373" s="797"/>
      <c r="C373" s="797"/>
      <c r="D373" s="797"/>
      <c r="E373" s="797"/>
      <c r="F373" s="797"/>
      <c r="G373" s="797"/>
      <c r="H373" s="389"/>
      <c r="I373" s="389"/>
      <c r="J373" s="389"/>
      <c r="K373" s="389"/>
      <c r="L373" s="389"/>
      <c r="M373" s="797"/>
      <c r="O373" s="670"/>
      <c r="P373" s="797"/>
      <c r="Q373" s="797"/>
      <c r="R373" s="797"/>
      <c r="S373" s="797"/>
      <c r="T373" s="797"/>
      <c r="U373" s="797"/>
    </row>
    <row r="374" spans="1:21" s="270" customFormat="1" x14ac:dyDescent="0.3">
      <c r="A374" s="797"/>
      <c r="B374" s="797"/>
      <c r="C374" s="797"/>
      <c r="D374" s="797"/>
      <c r="E374" s="797"/>
      <c r="F374" s="797"/>
      <c r="G374" s="797"/>
      <c r="H374" s="389"/>
      <c r="I374" s="389"/>
      <c r="J374" s="389"/>
      <c r="K374" s="389"/>
      <c r="L374" s="389"/>
      <c r="M374" s="797"/>
      <c r="O374" s="670"/>
      <c r="P374" s="797"/>
      <c r="Q374" s="797"/>
      <c r="R374" s="797"/>
      <c r="S374" s="797"/>
      <c r="T374" s="797"/>
      <c r="U374" s="797"/>
    </row>
    <row r="375" spans="1:21" s="270" customFormat="1" x14ac:dyDescent="0.3">
      <c r="A375" s="797"/>
      <c r="B375" s="797"/>
      <c r="C375" s="797"/>
      <c r="D375" s="797"/>
      <c r="E375" s="797"/>
      <c r="F375" s="797"/>
      <c r="G375" s="797"/>
      <c r="H375" s="389"/>
      <c r="I375" s="389"/>
      <c r="J375" s="389"/>
      <c r="K375" s="389"/>
      <c r="L375" s="389"/>
      <c r="M375" s="797"/>
      <c r="O375" s="670"/>
      <c r="P375" s="797"/>
      <c r="Q375" s="797"/>
      <c r="R375" s="797"/>
      <c r="S375" s="797"/>
      <c r="T375" s="797"/>
      <c r="U375" s="797"/>
    </row>
    <row r="376" spans="1:21" s="270" customFormat="1" x14ac:dyDescent="0.3">
      <c r="A376" s="797"/>
      <c r="B376" s="797"/>
      <c r="C376" s="797"/>
      <c r="D376" s="797"/>
      <c r="E376" s="797"/>
      <c r="F376" s="797"/>
      <c r="G376" s="797"/>
      <c r="H376" s="389"/>
      <c r="I376" s="389"/>
      <c r="J376" s="389"/>
      <c r="K376" s="389"/>
      <c r="L376" s="389"/>
      <c r="M376" s="797"/>
      <c r="O376" s="670"/>
      <c r="P376" s="797"/>
      <c r="Q376" s="797"/>
      <c r="R376" s="797"/>
      <c r="S376" s="797"/>
      <c r="T376" s="797"/>
      <c r="U376" s="797"/>
    </row>
    <row r="377" spans="1:21" s="270" customFormat="1" x14ac:dyDescent="0.3">
      <c r="A377" s="797"/>
      <c r="B377" s="797"/>
      <c r="C377" s="797"/>
      <c r="D377" s="797"/>
      <c r="E377" s="797"/>
      <c r="F377" s="797"/>
      <c r="G377" s="797"/>
      <c r="H377" s="389"/>
      <c r="I377" s="389"/>
      <c r="J377" s="389"/>
      <c r="K377" s="389"/>
      <c r="L377" s="389"/>
      <c r="M377" s="797"/>
      <c r="O377" s="670"/>
      <c r="P377" s="797"/>
      <c r="Q377" s="797"/>
      <c r="R377" s="797"/>
      <c r="S377" s="797"/>
      <c r="T377" s="797"/>
      <c r="U377" s="797"/>
    </row>
    <row r="378" spans="1:21" s="270" customFormat="1" x14ac:dyDescent="0.3">
      <c r="A378" s="797"/>
      <c r="B378" s="797"/>
      <c r="C378" s="797"/>
      <c r="D378" s="797"/>
      <c r="E378" s="797"/>
      <c r="F378" s="797"/>
      <c r="G378" s="797"/>
      <c r="H378" s="389"/>
      <c r="I378" s="389"/>
      <c r="J378" s="389"/>
      <c r="K378" s="389"/>
      <c r="L378" s="389"/>
      <c r="M378" s="797"/>
      <c r="O378" s="670"/>
      <c r="P378" s="797"/>
      <c r="Q378" s="797"/>
      <c r="R378" s="797"/>
      <c r="S378" s="797"/>
      <c r="T378" s="797"/>
      <c r="U378" s="797"/>
    </row>
    <row r="379" spans="1:21" s="270" customFormat="1" x14ac:dyDescent="0.3">
      <c r="A379" s="797"/>
      <c r="B379" s="797"/>
      <c r="C379" s="797"/>
      <c r="D379" s="797"/>
      <c r="E379" s="797"/>
      <c r="F379" s="797"/>
      <c r="G379" s="797"/>
      <c r="H379" s="389"/>
      <c r="I379" s="389"/>
      <c r="J379" s="389"/>
      <c r="K379" s="389"/>
      <c r="L379" s="389"/>
      <c r="M379" s="797"/>
      <c r="O379" s="670"/>
      <c r="P379" s="797"/>
      <c r="Q379" s="797"/>
      <c r="R379" s="797"/>
      <c r="S379" s="797"/>
      <c r="T379" s="797"/>
      <c r="U379" s="797"/>
    </row>
    <row r="380" spans="1:21" s="270" customFormat="1" x14ac:dyDescent="0.3">
      <c r="A380" s="797"/>
      <c r="B380" s="797"/>
      <c r="C380" s="797"/>
      <c r="D380" s="797"/>
      <c r="E380" s="797"/>
      <c r="F380" s="797"/>
      <c r="G380" s="797"/>
      <c r="H380" s="389"/>
      <c r="I380" s="389"/>
      <c r="J380" s="389"/>
      <c r="K380" s="389"/>
      <c r="L380" s="389"/>
      <c r="M380" s="797"/>
      <c r="O380" s="670"/>
      <c r="P380" s="797"/>
      <c r="Q380" s="797"/>
      <c r="R380" s="797"/>
      <c r="S380" s="797"/>
      <c r="T380" s="797"/>
      <c r="U380" s="797"/>
    </row>
    <row r="381" spans="1:21" s="270" customFormat="1" x14ac:dyDescent="0.3">
      <c r="A381" s="797"/>
      <c r="B381" s="797"/>
      <c r="C381" s="797"/>
      <c r="D381" s="797"/>
      <c r="E381" s="797"/>
      <c r="F381" s="797"/>
      <c r="G381" s="797"/>
      <c r="H381" s="389"/>
      <c r="I381" s="389"/>
      <c r="J381" s="389"/>
      <c r="K381" s="389"/>
      <c r="L381" s="389"/>
      <c r="M381" s="797"/>
      <c r="O381" s="670"/>
      <c r="P381" s="797"/>
      <c r="Q381" s="797"/>
      <c r="R381" s="797"/>
      <c r="S381" s="797"/>
      <c r="T381" s="797"/>
      <c r="U381" s="797"/>
    </row>
    <row r="382" spans="1:21" s="270" customFormat="1" x14ac:dyDescent="0.3">
      <c r="A382" s="797"/>
      <c r="B382" s="797"/>
      <c r="C382" s="797"/>
      <c r="D382" s="797"/>
      <c r="E382" s="797"/>
      <c r="F382" s="797"/>
      <c r="G382" s="797"/>
      <c r="H382" s="389"/>
      <c r="I382" s="389"/>
      <c r="J382" s="389"/>
      <c r="K382" s="389"/>
      <c r="L382" s="389"/>
      <c r="M382" s="797"/>
      <c r="O382" s="670"/>
      <c r="P382" s="797"/>
      <c r="Q382" s="797"/>
      <c r="R382" s="797"/>
      <c r="S382" s="797"/>
      <c r="T382" s="797"/>
      <c r="U382" s="797"/>
    </row>
    <row r="383" spans="1:21" s="270" customFormat="1" x14ac:dyDescent="0.3">
      <c r="A383" s="797"/>
      <c r="B383" s="797"/>
      <c r="C383" s="797"/>
      <c r="D383" s="797"/>
      <c r="E383" s="797"/>
      <c r="F383" s="797"/>
      <c r="G383" s="797"/>
      <c r="H383" s="389"/>
      <c r="I383" s="389"/>
      <c r="J383" s="389"/>
      <c r="K383" s="389"/>
      <c r="L383" s="389"/>
      <c r="M383" s="797"/>
      <c r="O383" s="670"/>
      <c r="P383" s="797"/>
      <c r="Q383" s="797"/>
      <c r="R383" s="797"/>
      <c r="S383" s="797"/>
      <c r="T383" s="797"/>
      <c r="U383" s="797"/>
    </row>
    <row r="384" spans="1:21" s="270" customFormat="1" x14ac:dyDescent="0.3">
      <c r="A384" s="797"/>
      <c r="B384" s="797"/>
      <c r="C384" s="797"/>
      <c r="D384" s="797"/>
      <c r="E384" s="797"/>
      <c r="F384" s="797"/>
      <c r="G384" s="797"/>
      <c r="H384" s="389"/>
      <c r="I384" s="389"/>
      <c r="J384" s="389"/>
      <c r="K384" s="389"/>
      <c r="L384" s="389"/>
      <c r="M384" s="797"/>
      <c r="O384" s="670"/>
      <c r="P384" s="797"/>
      <c r="Q384" s="797"/>
      <c r="R384" s="797"/>
      <c r="S384" s="797"/>
      <c r="T384" s="797"/>
      <c r="U384" s="797"/>
    </row>
    <row r="385" spans="1:21" s="270" customFormat="1" x14ac:dyDescent="0.3">
      <c r="A385" s="797"/>
      <c r="B385" s="797"/>
      <c r="C385" s="797"/>
      <c r="D385" s="797"/>
      <c r="E385" s="797"/>
      <c r="F385" s="797"/>
      <c r="G385" s="797"/>
      <c r="H385" s="389"/>
      <c r="I385" s="389"/>
      <c r="J385" s="389"/>
      <c r="K385" s="389"/>
      <c r="L385" s="389"/>
      <c r="M385" s="797"/>
      <c r="O385" s="670"/>
      <c r="P385" s="797"/>
      <c r="Q385" s="797"/>
      <c r="R385" s="797"/>
      <c r="S385" s="797"/>
      <c r="T385" s="797"/>
      <c r="U385" s="797"/>
    </row>
    <row r="386" spans="1:21" s="270" customFormat="1" x14ac:dyDescent="0.3">
      <c r="A386" s="797"/>
      <c r="B386" s="797"/>
      <c r="C386" s="797"/>
      <c r="D386" s="797"/>
      <c r="E386" s="797"/>
      <c r="F386" s="797"/>
      <c r="G386" s="797"/>
      <c r="H386" s="389"/>
      <c r="I386" s="389"/>
      <c r="J386" s="389"/>
      <c r="K386" s="389"/>
      <c r="L386" s="389"/>
      <c r="M386" s="797"/>
      <c r="O386" s="670"/>
      <c r="P386" s="797"/>
      <c r="Q386" s="797"/>
      <c r="R386" s="797"/>
      <c r="S386" s="797"/>
      <c r="T386" s="797"/>
      <c r="U386" s="797"/>
    </row>
    <row r="387" spans="1:21" s="270" customFormat="1" x14ac:dyDescent="0.3">
      <c r="A387" s="797"/>
      <c r="B387" s="797"/>
      <c r="C387" s="797"/>
      <c r="D387" s="797"/>
      <c r="E387" s="797"/>
      <c r="F387" s="797"/>
      <c r="G387" s="797"/>
      <c r="H387" s="389"/>
      <c r="I387" s="389"/>
      <c r="J387" s="389"/>
      <c r="K387" s="389"/>
      <c r="L387" s="389"/>
      <c r="M387" s="797"/>
      <c r="O387" s="670"/>
      <c r="P387" s="797"/>
      <c r="Q387" s="797"/>
      <c r="R387" s="797"/>
      <c r="S387" s="797"/>
      <c r="T387" s="797"/>
      <c r="U387" s="797"/>
    </row>
    <row r="388" spans="1:21" s="270" customFormat="1" x14ac:dyDescent="0.3">
      <c r="A388" s="797"/>
      <c r="B388" s="797"/>
      <c r="C388" s="797"/>
      <c r="D388" s="797"/>
      <c r="E388" s="797"/>
      <c r="F388" s="797"/>
      <c r="G388" s="797"/>
      <c r="H388" s="389"/>
      <c r="I388" s="389"/>
      <c r="J388" s="389"/>
      <c r="K388" s="389"/>
      <c r="L388" s="389"/>
      <c r="M388" s="797"/>
      <c r="O388" s="670"/>
      <c r="P388" s="797"/>
      <c r="Q388" s="797"/>
      <c r="R388" s="797"/>
      <c r="S388" s="797"/>
      <c r="T388" s="797"/>
      <c r="U388" s="797"/>
    </row>
    <row r="389" spans="1:21" s="270" customFormat="1" x14ac:dyDescent="0.3">
      <c r="A389" s="797"/>
      <c r="B389" s="797"/>
      <c r="C389" s="797"/>
      <c r="D389" s="797"/>
      <c r="E389" s="797"/>
      <c r="F389" s="797"/>
      <c r="G389" s="797"/>
      <c r="H389" s="389"/>
      <c r="I389" s="389"/>
      <c r="J389" s="389"/>
      <c r="K389" s="389"/>
      <c r="L389" s="389"/>
      <c r="M389" s="797"/>
      <c r="O389" s="670"/>
      <c r="P389" s="797"/>
      <c r="Q389" s="797"/>
      <c r="R389" s="797"/>
      <c r="S389" s="797"/>
      <c r="T389" s="797"/>
      <c r="U389" s="797"/>
    </row>
    <row r="390" spans="1:21" s="270" customFormat="1" x14ac:dyDescent="0.3">
      <c r="A390" s="797"/>
      <c r="B390" s="797"/>
      <c r="C390" s="797"/>
      <c r="D390" s="797"/>
      <c r="E390" s="797"/>
      <c r="F390" s="797"/>
      <c r="G390" s="797"/>
      <c r="H390" s="389"/>
      <c r="I390" s="389"/>
      <c r="J390" s="389"/>
      <c r="K390" s="389"/>
      <c r="L390" s="389"/>
      <c r="M390" s="797"/>
      <c r="O390" s="670"/>
      <c r="P390" s="797"/>
      <c r="Q390" s="797"/>
      <c r="R390" s="797"/>
      <c r="S390" s="797"/>
      <c r="T390" s="797"/>
      <c r="U390" s="797"/>
    </row>
    <row r="391" spans="1:21" s="270" customFormat="1" x14ac:dyDescent="0.3">
      <c r="A391" s="797"/>
      <c r="B391" s="797"/>
      <c r="C391" s="797"/>
      <c r="D391" s="797"/>
      <c r="E391" s="797"/>
      <c r="F391" s="797"/>
      <c r="G391" s="797"/>
      <c r="H391" s="389"/>
      <c r="I391" s="389"/>
      <c r="J391" s="389"/>
      <c r="K391" s="389"/>
      <c r="L391" s="389"/>
      <c r="M391" s="797"/>
      <c r="O391" s="670"/>
      <c r="P391" s="797"/>
      <c r="Q391" s="797"/>
      <c r="R391" s="797"/>
      <c r="S391" s="797"/>
      <c r="T391" s="797"/>
      <c r="U391" s="797"/>
    </row>
    <row r="392" spans="1:21" s="270" customFormat="1" x14ac:dyDescent="0.3">
      <c r="A392" s="797"/>
      <c r="B392" s="797"/>
      <c r="C392" s="797"/>
      <c r="D392" s="797"/>
      <c r="E392" s="797"/>
      <c r="F392" s="797"/>
      <c r="G392" s="797"/>
      <c r="H392" s="389"/>
      <c r="I392" s="389"/>
      <c r="J392" s="389"/>
      <c r="K392" s="389"/>
      <c r="L392" s="389"/>
      <c r="M392" s="797"/>
      <c r="O392" s="670"/>
      <c r="P392" s="797"/>
      <c r="Q392" s="797"/>
      <c r="R392" s="797"/>
      <c r="S392" s="797"/>
      <c r="T392" s="797"/>
      <c r="U392" s="797"/>
    </row>
    <row r="393" spans="1:21" s="270" customFormat="1" x14ac:dyDescent="0.3">
      <c r="A393" s="797"/>
      <c r="B393" s="797"/>
      <c r="C393" s="797"/>
      <c r="D393" s="797"/>
      <c r="E393" s="797"/>
      <c r="F393" s="797"/>
      <c r="G393" s="797"/>
      <c r="H393" s="389"/>
      <c r="I393" s="389"/>
      <c r="J393" s="389"/>
      <c r="K393" s="389"/>
      <c r="L393" s="389"/>
      <c r="M393" s="797"/>
      <c r="O393" s="670"/>
      <c r="P393" s="797"/>
      <c r="Q393" s="797"/>
      <c r="R393" s="797"/>
      <c r="S393" s="797"/>
      <c r="T393" s="797"/>
      <c r="U393" s="797"/>
    </row>
    <row r="394" spans="1:21" s="270" customFormat="1" x14ac:dyDescent="0.3">
      <c r="A394" s="797"/>
      <c r="B394" s="797"/>
      <c r="C394" s="797"/>
      <c r="D394" s="797"/>
      <c r="E394" s="797"/>
      <c r="F394" s="797"/>
      <c r="G394" s="797"/>
      <c r="H394" s="389"/>
      <c r="I394" s="389"/>
      <c r="J394" s="389"/>
      <c r="K394" s="389"/>
      <c r="L394" s="389"/>
      <c r="M394" s="797"/>
      <c r="O394" s="670"/>
      <c r="P394" s="797"/>
      <c r="Q394" s="797"/>
      <c r="R394" s="797"/>
      <c r="S394" s="797"/>
      <c r="T394" s="797"/>
      <c r="U394" s="797"/>
    </row>
    <row r="395" spans="1:21" s="270" customFormat="1" x14ac:dyDescent="0.3">
      <c r="A395" s="797"/>
      <c r="B395" s="797"/>
      <c r="C395" s="797"/>
      <c r="D395" s="797"/>
      <c r="E395" s="797"/>
      <c r="F395" s="797"/>
      <c r="G395" s="797"/>
      <c r="H395" s="389"/>
      <c r="I395" s="389"/>
      <c r="J395" s="389"/>
      <c r="K395" s="389"/>
      <c r="L395" s="389"/>
      <c r="M395" s="797"/>
      <c r="O395" s="670"/>
      <c r="P395" s="797"/>
      <c r="Q395" s="797"/>
      <c r="R395" s="797"/>
      <c r="S395" s="797"/>
      <c r="T395" s="797"/>
      <c r="U395" s="797"/>
    </row>
    <row r="396" spans="1:21" s="270" customFormat="1" x14ac:dyDescent="0.3">
      <c r="A396" s="797"/>
      <c r="B396" s="797"/>
      <c r="C396" s="797"/>
      <c r="D396" s="797"/>
      <c r="E396" s="797"/>
      <c r="F396" s="797"/>
      <c r="G396" s="797"/>
      <c r="H396" s="389"/>
      <c r="I396" s="389"/>
      <c r="J396" s="389"/>
      <c r="K396" s="389"/>
      <c r="L396" s="389"/>
      <c r="M396" s="797"/>
      <c r="O396" s="670"/>
      <c r="P396" s="797"/>
      <c r="Q396" s="797"/>
      <c r="R396" s="797"/>
      <c r="S396" s="797"/>
      <c r="T396" s="797"/>
      <c r="U396" s="797"/>
    </row>
    <row r="397" spans="1:21" s="270" customFormat="1" x14ac:dyDescent="0.3">
      <c r="A397" s="797"/>
      <c r="B397" s="797"/>
      <c r="C397" s="797"/>
      <c r="D397" s="797"/>
      <c r="E397" s="797"/>
      <c r="F397" s="797"/>
      <c r="G397" s="797"/>
      <c r="H397" s="389"/>
      <c r="I397" s="389"/>
      <c r="J397" s="389"/>
      <c r="K397" s="389"/>
      <c r="L397" s="389"/>
      <c r="M397" s="797"/>
      <c r="O397" s="670"/>
      <c r="P397" s="797"/>
      <c r="Q397" s="797"/>
      <c r="R397" s="797"/>
      <c r="S397" s="797"/>
      <c r="T397" s="797"/>
      <c r="U397" s="797"/>
    </row>
    <row r="398" spans="1:21" s="270" customFormat="1" x14ac:dyDescent="0.3">
      <c r="A398" s="797"/>
      <c r="B398" s="797"/>
      <c r="C398" s="797"/>
      <c r="D398" s="797"/>
      <c r="E398" s="797"/>
      <c r="F398" s="797"/>
      <c r="G398" s="797"/>
      <c r="H398" s="389"/>
      <c r="I398" s="389"/>
      <c r="J398" s="389"/>
      <c r="K398" s="389"/>
      <c r="L398" s="389"/>
      <c r="M398" s="797"/>
      <c r="O398" s="670"/>
      <c r="P398" s="797"/>
      <c r="Q398" s="797"/>
      <c r="R398" s="797"/>
      <c r="S398" s="797"/>
      <c r="T398" s="797"/>
      <c r="U398" s="797"/>
    </row>
    <row r="399" spans="1:21" s="270" customFormat="1" x14ac:dyDescent="0.3">
      <c r="A399" s="797"/>
      <c r="B399" s="797"/>
      <c r="C399" s="797"/>
      <c r="D399" s="797"/>
      <c r="E399" s="797"/>
      <c r="F399" s="797"/>
      <c r="G399" s="797"/>
      <c r="H399" s="389"/>
      <c r="I399" s="389"/>
      <c r="J399" s="389"/>
      <c r="K399" s="389"/>
      <c r="L399" s="389"/>
      <c r="M399" s="797"/>
      <c r="O399" s="670"/>
      <c r="P399" s="797"/>
      <c r="Q399" s="797"/>
      <c r="R399" s="797"/>
      <c r="S399" s="797"/>
      <c r="T399" s="797"/>
      <c r="U399" s="797"/>
    </row>
    <row r="400" spans="1:21" s="270" customFormat="1" x14ac:dyDescent="0.3">
      <c r="A400" s="797"/>
      <c r="B400" s="797"/>
      <c r="C400" s="797"/>
      <c r="D400" s="797"/>
      <c r="E400" s="797"/>
      <c r="F400" s="797"/>
      <c r="G400" s="797"/>
      <c r="H400" s="389"/>
      <c r="I400" s="389"/>
      <c r="J400" s="389"/>
      <c r="K400" s="389"/>
      <c r="L400" s="389"/>
      <c r="M400" s="797"/>
      <c r="O400" s="670"/>
      <c r="P400" s="797"/>
      <c r="Q400" s="797"/>
      <c r="R400" s="797"/>
      <c r="S400" s="797"/>
      <c r="T400" s="797"/>
      <c r="U400" s="797"/>
    </row>
    <row r="401" spans="1:21" s="270" customFormat="1" x14ac:dyDescent="0.3">
      <c r="A401" s="797"/>
      <c r="B401" s="797"/>
      <c r="C401" s="797"/>
      <c r="D401" s="797"/>
      <c r="E401" s="797"/>
      <c r="F401" s="797"/>
      <c r="G401" s="797"/>
      <c r="H401" s="389"/>
      <c r="I401" s="389"/>
      <c r="J401" s="389"/>
      <c r="K401" s="389"/>
      <c r="L401" s="389"/>
      <c r="M401" s="797"/>
      <c r="O401" s="670"/>
      <c r="P401" s="797"/>
      <c r="Q401" s="797"/>
      <c r="R401" s="797"/>
      <c r="S401" s="797"/>
      <c r="T401" s="797"/>
      <c r="U401" s="797"/>
    </row>
    <row r="402" spans="1:21" s="270" customFormat="1" x14ac:dyDescent="0.3">
      <c r="A402" s="797"/>
      <c r="B402" s="797"/>
      <c r="C402" s="797"/>
      <c r="D402" s="797"/>
      <c r="E402" s="797"/>
      <c r="F402" s="797"/>
      <c r="G402" s="797"/>
      <c r="H402" s="389"/>
      <c r="I402" s="389"/>
      <c r="J402" s="389"/>
      <c r="K402" s="389"/>
      <c r="L402" s="389"/>
      <c r="M402" s="797"/>
      <c r="O402" s="670"/>
      <c r="P402" s="797"/>
      <c r="Q402" s="797"/>
      <c r="R402" s="797"/>
      <c r="S402" s="797"/>
      <c r="T402" s="797"/>
      <c r="U402" s="797"/>
    </row>
    <row r="403" spans="1:21" s="270" customFormat="1" x14ac:dyDescent="0.3">
      <c r="A403" s="797"/>
      <c r="B403" s="797"/>
      <c r="C403" s="797"/>
      <c r="D403" s="797"/>
      <c r="E403" s="797"/>
      <c r="F403" s="797"/>
      <c r="G403" s="797"/>
      <c r="H403" s="389"/>
      <c r="I403" s="389"/>
      <c r="J403" s="389"/>
      <c r="K403" s="389"/>
      <c r="L403" s="389"/>
      <c r="M403" s="797"/>
      <c r="O403" s="670"/>
      <c r="P403" s="797"/>
      <c r="Q403" s="797"/>
      <c r="R403" s="797"/>
      <c r="S403" s="797"/>
      <c r="T403" s="797"/>
      <c r="U403" s="797"/>
    </row>
    <row r="404" spans="1:21" s="270" customFormat="1" x14ac:dyDescent="0.3">
      <c r="A404" s="797"/>
      <c r="B404" s="797"/>
      <c r="C404" s="797"/>
      <c r="D404" s="797"/>
      <c r="E404" s="797"/>
      <c r="F404" s="797"/>
      <c r="G404" s="797"/>
      <c r="H404" s="389"/>
      <c r="I404" s="389"/>
      <c r="J404" s="389"/>
      <c r="K404" s="389"/>
      <c r="L404" s="389"/>
      <c r="M404" s="797"/>
      <c r="O404" s="670"/>
      <c r="P404" s="797"/>
      <c r="Q404" s="797"/>
      <c r="R404" s="797"/>
      <c r="S404" s="797"/>
      <c r="T404" s="797"/>
      <c r="U404" s="797"/>
    </row>
    <row r="405" spans="1:21" s="270" customFormat="1" x14ac:dyDescent="0.3">
      <c r="A405" s="797"/>
      <c r="B405" s="797"/>
      <c r="C405" s="797"/>
      <c r="D405" s="797"/>
      <c r="E405" s="797"/>
      <c r="F405" s="797"/>
      <c r="G405" s="797"/>
      <c r="H405" s="389"/>
      <c r="I405" s="389"/>
      <c r="J405" s="389"/>
      <c r="K405" s="389"/>
      <c r="L405" s="389"/>
      <c r="M405" s="797"/>
      <c r="O405" s="670"/>
      <c r="P405" s="797"/>
      <c r="Q405" s="797"/>
      <c r="R405" s="797"/>
      <c r="S405" s="797"/>
      <c r="T405" s="797"/>
      <c r="U405" s="797"/>
    </row>
    <row r="406" spans="1:21" s="270" customFormat="1" x14ac:dyDescent="0.3">
      <c r="A406" s="797"/>
      <c r="B406" s="797"/>
      <c r="C406" s="797"/>
      <c r="D406" s="797"/>
      <c r="E406" s="797"/>
      <c r="F406" s="797"/>
      <c r="G406" s="797"/>
      <c r="H406" s="389"/>
      <c r="I406" s="389"/>
      <c r="J406" s="389"/>
      <c r="K406" s="389"/>
      <c r="L406" s="389"/>
      <c r="M406" s="797"/>
      <c r="O406" s="670"/>
      <c r="P406" s="797"/>
      <c r="Q406" s="797"/>
      <c r="R406" s="797"/>
      <c r="S406" s="797"/>
      <c r="T406" s="797"/>
      <c r="U406" s="797"/>
    </row>
    <row r="407" spans="1:21" s="270" customFormat="1" x14ac:dyDescent="0.3">
      <c r="A407" s="797"/>
      <c r="B407" s="797"/>
      <c r="C407" s="797"/>
      <c r="D407" s="797"/>
      <c r="E407" s="797"/>
      <c r="F407" s="797"/>
      <c r="G407" s="797"/>
      <c r="H407" s="389"/>
      <c r="I407" s="389"/>
      <c r="J407" s="389"/>
      <c r="K407" s="389"/>
      <c r="L407" s="389"/>
      <c r="M407" s="797"/>
      <c r="O407" s="670"/>
      <c r="P407" s="797"/>
      <c r="Q407" s="797"/>
      <c r="R407" s="797"/>
      <c r="S407" s="797"/>
      <c r="T407" s="797"/>
      <c r="U407" s="797"/>
    </row>
    <row r="408" spans="1:21" s="270" customFormat="1" x14ac:dyDescent="0.3">
      <c r="A408" s="797"/>
      <c r="B408" s="797"/>
      <c r="C408" s="797"/>
      <c r="D408" s="797"/>
      <c r="E408" s="797"/>
      <c r="F408" s="797"/>
      <c r="G408" s="797"/>
      <c r="H408" s="389"/>
      <c r="I408" s="389"/>
      <c r="J408" s="389"/>
      <c r="K408" s="389"/>
      <c r="L408" s="389"/>
      <c r="M408" s="797"/>
      <c r="O408" s="670"/>
      <c r="P408" s="797"/>
      <c r="Q408" s="797"/>
      <c r="R408" s="797"/>
      <c r="S408" s="797"/>
      <c r="T408" s="797"/>
      <c r="U408" s="797"/>
    </row>
    <row r="409" spans="1:21" s="270" customFormat="1" x14ac:dyDescent="0.3">
      <c r="A409" s="797"/>
      <c r="B409" s="797"/>
      <c r="C409" s="797"/>
      <c r="D409" s="797"/>
      <c r="E409" s="797"/>
      <c r="F409" s="797"/>
      <c r="G409" s="797"/>
      <c r="H409" s="389"/>
      <c r="I409" s="389"/>
      <c r="J409" s="389"/>
      <c r="K409" s="389"/>
      <c r="L409" s="389"/>
      <c r="M409" s="797"/>
      <c r="O409" s="670"/>
      <c r="P409" s="797"/>
      <c r="Q409" s="797"/>
      <c r="R409" s="797"/>
      <c r="S409" s="797"/>
      <c r="T409" s="797"/>
      <c r="U409" s="797"/>
    </row>
    <row r="410" spans="1:21" s="270" customFormat="1" x14ac:dyDescent="0.3">
      <c r="A410" s="797"/>
      <c r="B410" s="797"/>
      <c r="C410" s="797"/>
      <c r="D410" s="797"/>
      <c r="E410" s="797"/>
      <c r="F410" s="797"/>
      <c r="G410" s="797"/>
      <c r="H410" s="389"/>
      <c r="I410" s="389"/>
      <c r="J410" s="389"/>
      <c r="K410" s="389"/>
      <c r="L410" s="389"/>
      <c r="M410" s="797"/>
      <c r="O410" s="670"/>
      <c r="P410" s="797"/>
      <c r="Q410" s="797"/>
      <c r="R410" s="797"/>
      <c r="S410" s="797"/>
      <c r="T410" s="797"/>
      <c r="U410" s="797"/>
    </row>
    <row r="411" spans="1:21" s="270" customFormat="1" x14ac:dyDescent="0.3">
      <c r="A411" s="797"/>
      <c r="B411" s="797"/>
      <c r="C411" s="797"/>
      <c r="D411" s="797"/>
      <c r="E411" s="797"/>
      <c r="F411" s="797"/>
      <c r="G411" s="797"/>
      <c r="H411" s="389"/>
      <c r="I411" s="389"/>
      <c r="J411" s="389"/>
      <c r="K411" s="389"/>
      <c r="L411" s="389"/>
      <c r="M411" s="797"/>
      <c r="O411" s="670"/>
      <c r="P411" s="797"/>
      <c r="Q411" s="797"/>
      <c r="R411" s="797"/>
      <c r="S411" s="797"/>
      <c r="T411" s="797"/>
      <c r="U411" s="797"/>
    </row>
    <row r="412" spans="1:21" s="270" customFormat="1" x14ac:dyDescent="0.3">
      <c r="A412" s="797"/>
      <c r="B412" s="797"/>
      <c r="C412" s="797"/>
      <c r="D412" s="797"/>
      <c r="E412" s="797"/>
      <c r="F412" s="797"/>
      <c r="G412" s="797"/>
      <c r="H412" s="389"/>
      <c r="I412" s="389"/>
      <c r="J412" s="389"/>
      <c r="K412" s="389"/>
      <c r="L412" s="389"/>
      <c r="M412" s="797"/>
      <c r="O412" s="670"/>
      <c r="P412" s="797"/>
      <c r="Q412" s="797"/>
      <c r="R412" s="797"/>
      <c r="S412" s="797"/>
      <c r="T412" s="797"/>
      <c r="U412" s="797"/>
    </row>
    <row r="413" spans="1:21" s="270" customFormat="1" x14ac:dyDescent="0.3">
      <c r="A413" s="797"/>
      <c r="B413" s="797"/>
      <c r="C413" s="797"/>
      <c r="D413" s="797"/>
      <c r="E413" s="797"/>
      <c r="F413" s="797"/>
      <c r="G413" s="797"/>
      <c r="H413" s="389"/>
      <c r="I413" s="389"/>
      <c r="J413" s="389"/>
      <c r="K413" s="389"/>
      <c r="L413" s="389"/>
      <c r="M413" s="797"/>
      <c r="O413" s="670"/>
      <c r="P413" s="797"/>
      <c r="Q413" s="797"/>
      <c r="R413" s="797"/>
      <c r="S413" s="797"/>
      <c r="T413" s="797"/>
      <c r="U413" s="797"/>
    </row>
    <row r="414" spans="1:21" s="270" customFormat="1" x14ac:dyDescent="0.3">
      <c r="A414" s="797"/>
      <c r="B414" s="797"/>
      <c r="C414" s="797"/>
      <c r="D414" s="797"/>
      <c r="E414" s="797"/>
      <c r="F414" s="797"/>
      <c r="G414" s="797"/>
      <c r="H414" s="389"/>
      <c r="I414" s="389"/>
      <c r="J414" s="389"/>
      <c r="K414" s="389"/>
      <c r="L414" s="389"/>
      <c r="M414" s="797"/>
      <c r="O414" s="670"/>
      <c r="P414" s="797"/>
      <c r="Q414" s="797"/>
      <c r="R414" s="797"/>
      <c r="S414" s="797"/>
      <c r="T414" s="797"/>
      <c r="U414" s="797"/>
    </row>
    <row r="415" spans="1:21" s="270" customFormat="1" x14ac:dyDescent="0.3">
      <c r="A415" s="797"/>
      <c r="B415" s="797"/>
      <c r="C415" s="797"/>
      <c r="D415" s="797"/>
      <c r="E415" s="797"/>
      <c r="F415" s="797"/>
      <c r="G415" s="797"/>
      <c r="H415" s="389"/>
      <c r="I415" s="389"/>
      <c r="J415" s="389"/>
      <c r="K415" s="389"/>
      <c r="L415" s="389"/>
      <c r="M415" s="797"/>
      <c r="O415" s="670"/>
      <c r="P415" s="797"/>
      <c r="Q415" s="797"/>
      <c r="R415" s="797"/>
      <c r="S415" s="797"/>
      <c r="T415" s="797"/>
      <c r="U415" s="797"/>
    </row>
    <row r="416" spans="1:21" s="270" customFormat="1" x14ac:dyDescent="0.3">
      <c r="A416" s="797"/>
      <c r="B416" s="797"/>
      <c r="C416" s="797"/>
      <c r="D416" s="797"/>
      <c r="E416" s="797"/>
      <c r="F416" s="797"/>
      <c r="G416" s="797"/>
      <c r="H416" s="389"/>
      <c r="I416" s="389"/>
      <c r="J416" s="389"/>
      <c r="K416" s="389"/>
      <c r="L416" s="389"/>
      <c r="M416" s="797"/>
      <c r="O416" s="670"/>
      <c r="P416" s="797"/>
      <c r="Q416" s="797"/>
      <c r="R416" s="797"/>
      <c r="S416" s="797"/>
      <c r="T416" s="797"/>
      <c r="U416" s="797"/>
    </row>
  </sheetData>
  <sortState xmlns:xlrd2="http://schemas.microsoft.com/office/spreadsheetml/2017/richdata2" ref="Y56:AU145">
    <sortCondition ref="Y56:Y145"/>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7">
    <tabColor theme="1" tint="0.249977111117893"/>
  </sheetPr>
  <dimension ref="A1:AL614"/>
  <sheetViews>
    <sheetView workbookViewId="0">
      <pane ySplit="2" topLeftCell="A3" activePane="bottomLeft" state="frozen"/>
      <selection activeCell="F33" sqref="F33"/>
      <selection pane="bottomLeft" activeCell="F33" sqref="F33"/>
    </sheetView>
  </sheetViews>
  <sheetFormatPr defaultRowHeight="14.4" x14ac:dyDescent="0.3"/>
  <cols>
    <col min="1" max="1" width="8.88671875" style="389"/>
    <col min="2" max="2" width="16.109375" style="297" bestFit="1" customWidth="1"/>
    <col min="3" max="3" width="13.6640625" bestFit="1" customWidth="1"/>
    <col min="4" max="4" width="26.6640625" bestFit="1" customWidth="1"/>
    <col min="5" max="5" width="11.5546875" bestFit="1" customWidth="1"/>
    <col min="6" max="6" width="4.6640625" customWidth="1"/>
    <col min="7" max="7" width="3" bestFit="1" customWidth="1"/>
    <col min="8" max="8" width="12.88671875" bestFit="1" customWidth="1"/>
    <col min="9" max="9" width="7.5546875" bestFit="1" customWidth="1"/>
    <col min="10" max="10" width="10.5546875" bestFit="1" customWidth="1"/>
    <col min="11" max="11" width="10.88671875" bestFit="1" customWidth="1"/>
    <col min="12" max="12" width="10.6640625" bestFit="1" customWidth="1"/>
    <col min="13" max="16" width="13.33203125" bestFit="1" customWidth="1"/>
    <col min="17" max="17" width="8.33203125" bestFit="1" customWidth="1"/>
    <col min="18" max="18" width="8.5546875" bestFit="1" customWidth="1"/>
    <col min="19" max="19" width="8.44140625" bestFit="1" customWidth="1"/>
    <col min="20" max="23" width="10.88671875" bestFit="1" customWidth="1"/>
    <col min="36" max="36" width="4" customWidth="1"/>
  </cols>
  <sheetData>
    <row r="1" spans="1:38" x14ac:dyDescent="0.3">
      <c r="C1" s="679" t="s">
        <v>2726</v>
      </c>
      <c r="G1" s="680" t="s">
        <v>2727</v>
      </c>
    </row>
    <row r="2" spans="1:38" x14ac:dyDescent="0.3">
      <c r="A2" s="272" t="s">
        <v>2722</v>
      </c>
      <c r="B2" s="303"/>
      <c r="C2" s="681" t="s">
        <v>1543</v>
      </c>
      <c r="D2" s="681" t="s">
        <v>1544</v>
      </c>
      <c r="E2" s="682" t="s">
        <v>2728</v>
      </c>
      <c r="G2" s="683" t="s">
        <v>1328</v>
      </c>
      <c r="H2" s="683" t="s">
        <v>2729</v>
      </c>
      <c r="I2" s="683" t="s">
        <v>1540</v>
      </c>
      <c r="J2" s="683" t="s">
        <v>2730</v>
      </c>
      <c r="K2" s="683" t="s">
        <v>2731</v>
      </c>
      <c r="L2" s="683" t="s">
        <v>2732</v>
      </c>
      <c r="M2" s="683" t="s">
        <v>2733</v>
      </c>
      <c r="N2" s="683" t="s">
        <v>2734</v>
      </c>
      <c r="O2" s="683" t="s">
        <v>2735</v>
      </c>
      <c r="P2" s="683" t="s">
        <v>2736</v>
      </c>
      <c r="Q2" s="683" t="s">
        <v>2737</v>
      </c>
      <c r="R2" s="683" t="s">
        <v>2738</v>
      </c>
      <c r="S2" s="683" t="s">
        <v>2739</v>
      </c>
      <c r="T2" s="683" t="s">
        <v>2740</v>
      </c>
      <c r="U2" s="683" t="s">
        <v>2741</v>
      </c>
      <c r="V2" s="683" t="s">
        <v>2742</v>
      </c>
      <c r="W2" s="683" t="s">
        <v>2743</v>
      </c>
      <c r="AD2" t="s">
        <v>2744</v>
      </c>
    </row>
    <row r="3" spans="1:38" x14ac:dyDescent="0.3">
      <c r="A3" s="672" t="s">
        <v>356</v>
      </c>
      <c r="B3" s="270" t="s">
        <v>2769</v>
      </c>
      <c r="C3" s="684" t="s">
        <v>1546</v>
      </c>
      <c r="D3" s="684" t="s">
        <v>1463</v>
      </c>
      <c r="E3" s="297" t="s">
        <v>2745</v>
      </c>
      <c r="G3" s="685">
        <v>2</v>
      </c>
      <c r="H3" s="685">
        <v>1</v>
      </c>
      <c r="I3" s="685">
        <v>1</v>
      </c>
      <c r="J3" s="686">
        <v>951.9</v>
      </c>
      <c r="K3" s="687">
        <v>4.0349999999999997E-2</v>
      </c>
      <c r="L3" s="688">
        <v>5.3079999999999998</v>
      </c>
      <c r="M3" s="689">
        <v>0.11665096972354716</v>
      </c>
      <c r="N3" s="689">
        <v>9.6781758643092519E-2</v>
      </c>
      <c r="O3" s="689">
        <v>7.6912547562637879E-2</v>
      </c>
      <c r="P3" s="689">
        <v>5.7043336482183238E-2</v>
      </c>
      <c r="Q3" s="686">
        <v>951.9</v>
      </c>
      <c r="R3" s="687">
        <v>4.0349999999999997E-2</v>
      </c>
      <c r="S3" s="688">
        <v>5.3079999999999998</v>
      </c>
      <c r="T3" s="689">
        <v>0.11665096972354716</v>
      </c>
      <c r="U3" s="689">
        <v>9.6781758643092519E-2</v>
      </c>
      <c r="V3" s="689">
        <v>7.6912547562637879E-2</v>
      </c>
      <c r="W3" s="689">
        <v>5.7043336482183238E-2</v>
      </c>
      <c r="AA3" s="297" t="s">
        <v>2746</v>
      </c>
      <c r="AD3" s="681" t="s">
        <v>1538</v>
      </c>
      <c r="AE3" s="681" t="s">
        <v>1539</v>
      </c>
      <c r="AF3" s="681" t="s">
        <v>1540</v>
      </c>
      <c r="AG3" s="682" t="s">
        <v>2728</v>
      </c>
      <c r="AH3" s="681" t="s">
        <v>1541</v>
      </c>
      <c r="AI3" s="681" t="s">
        <v>1542</v>
      </c>
      <c r="AJ3" s="681" t="s">
        <v>1543</v>
      </c>
      <c r="AK3" s="681" t="s">
        <v>1544</v>
      </c>
    </row>
    <row r="4" spans="1:38" x14ac:dyDescent="0.3">
      <c r="A4" s="672" t="s">
        <v>371</v>
      </c>
      <c r="B4" s="270" t="s">
        <v>2762</v>
      </c>
      <c r="C4" s="684" t="s">
        <v>1548</v>
      </c>
      <c r="D4" s="684" t="s">
        <v>1460</v>
      </c>
      <c r="E4" s="297" t="s">
        <v>2747</v>
      </c>
      <c r="G4" s="685">
        <v>4</v>
      </c>
      <c r="H4" s="685">
        <v>1</v>
      </c>
      <c r="I4" s="685">
        <v>2</v>
      </c>
      <c r="J4" s="686">
        <v>977.6</v>
      </c>
      <c r="K4" s="687">
        <v>3.8390000000000001E-2</v>
      </c>
      <c r="L4" s="688">
        <v>6.8869999999999996</v>
      </c>
      <c r="M4" s="689">
        <v>0.12457859566719987</v>
      </c>
      <c r="N4" s="689">
        <v>0.10697794355807277</v>
      </c>
      <c r="O4" s="689">
        <v>8.9377291448945712E-2</v>
      </c>
      <c r="P4" s="689">
        <v>7.1776639339818635E-2</v>
      </c>
      <c r="Q4" s="686">
        <v>977.6</v>
      </c>
      <c r="R4" s="687">
        <v>3.8390000000000001E-2</v>
      </c>
      <c r="S4" s="688">
        <v>6.8869999999999996</v>
      </c>
      <c r="T4" s="689">
        <v>0.12457859566719987</v>
      </c>
      <c r="U4" s="689">
        <v>0.10697794355807277</v>
      </c>
      <c r="V4" s="689">
        <v>8.9377291448945712E-2</v>
      </c>
      <c r="W4" s="689">
        <v>7.1776639339818635E-2</v>
      </c>
      <c r="Y4" s="685"/>
      <c r="Z4" s="690"/>
      <c r="AA4" s="297" t="s">
        <v>2748</v>
      </c>
      <c r="AD4" s="684" t="s">
        <v>1547</v>
      </c>
      <c r="AE4" s="691">
        <v>1</v>
      </c>
      <c r="AF4" s="691">
        <v>1</v>
      </c>
      <c r="AG4" s="297" t="s">
        <v>2745</v>
      </c>
      <c r="AH4" s="691">
        <v>1</v>
      </c>
      <c r="AI4" s="691">
        <v>1</v>
      </c>
      <c r="AJ4" s="684" t="s">
        <v>1546</v>
      </c>
      <c r="AK4" s="684" t="s">
        <v>1463</v>
      </c>
    </row>
    <row r="5" spans="1:38" x14ac:dyDescent="0.3">
      <c r="A5" s="672" t="s">
        <v>371</v>
      </c>
      <c r="B5" s="270" t="s">
        <v>2762</v>
      </c>
      <c r="C5" s="684" t="s">
        <v>1549</v>
      </c>
      <c r="D5" s="684" t="s">
        <v>1550</v>
      </c>
      <c r="E5" s="297" t="s">
        <v>2747</v>
      </c>
      <c r="G5" s="685">
        <v>6</v>
      </c>
      <c r="H5" s="685">
        <v>1</v>
      </c>
      <c r="I5" s="685">
        <v>3</v>
      </c>
      <c r="J5" s="686">
        <v>977.6</v>
      </c>
      <c r="K5" s="687">
        <v>3.8390000000000001E-2</v>
      </c>
      <c r="L5" s="688">
        <v>6.8869999999999996</v>
      </c>
      <c r="M5" s="689">
        <v>0.12457859566719987</v>
      </c>
      <c r="N5" s="689">
        <v>0.10697794355807277</v>
      </c>
      <c r="O5" s="689">
        <v>8.9377291448945712E-2</v>
      </c>
      <c r="P5" s="689">
        <v>7.1776639339818635E-2</v>
      </c>
      <c r="Q5" s="686">
        <v>977.6</v>
      </c>
      <c r="R5" s="687">
        <v>3.8390000000000001E-2</v>
      </c>
      <c r="S5" s="688">
        <v>6.8869999999999996</v>
      </c>
      <c r="T5" s="689">
        <v>0.12457859566719987</v>
      </c>
      <c r="U5" s="689">
        <v>0.10697794355807277</v>
      </c>
      <c r="V5" s="689">
        <v>8.9377291448945712E-2</v>
      </c>
      <c r="W5" s="689">
        <v>7.1776639339818635E-2</v>
      </c>
      <c r="Y5" s="685"/>
      <c r="Z5" s="690"/>
      <c r="AA5" s="297" t="s">
        <v>2749</v>
      </c>
      <c r="AD5" s="684" t="s">
        <v>1547</v>
      </c>
      <c r="AE5" s="691">
        <v>1</v>
      </c>
      <c r="AF5" s="691">
        <v>2</v>
      </c>
      <c r="AG5" s="297" t="s">
        <v>2747</v>
      </c>
      <c r="AH5" s="691">
        <v>1</v>
      </c>
      <c r="AI5" s="691">
        <v>2</v>
      </c>
      <c r="AJ5" s="684" t="s">
        <v>1548</v>
      </c>
      <c r="AK5" s="684" t="s">
        <v>1460</v>
      </c>
    </row>
    <row r="6" spans="1:38" x14ac:dyDescent="0.3">
      <c r="A6" s="672" t="s">
        <v>397</v>
      </c>
      <c r="B6" s="270" t="s">
        <v>2769</v>
      </c>
      <c r="C6" s="684" t="s">
        <v>1551</v>
      </c>
      <c r="D6" s="684" t="s">
        <v>1477</v>
      </c>
      <c r="E6" s="297" t="s">
        <v>2745</v>
      </c>
      <c r="G6" s="685">
        <v>8</v>
      </c>
      <c r="H6" s="685">
        <v>1</v>
      </c>
      <c r="I6" s="685">
        <v>4</v>
      </c>
      <c r="J6" s="686">
        <v>951.9</v>
      </c>
      <c r="K6" s="687">
        <v>4.0349999999999997E-2</v>
      </c>
      <c r="L6" s="688">
        <v>5.3079999999999998</v>
      </c>
      <c r="M6" s="689">
        <v>0.11665096972354716</v>
      </c>
      <c r="N6" s="689">
        <v>9.6781758643092519E-2</v>
      </c>
      <c r="O6" s="689">
        <v>7.6912547562637879E-2</v>
      </c>
      <c r="P6" s="689">
        <v>5.7043336482183238E-2</v>
      </c>
      <c r="Q6" s="686">
        <v>951.9</v>
      </c>
      <c r="R6" s="687">
        <v>4.0349999999999997E-2</v>
      </c>
      <c r="S6" s="688">
        <v>5.3079999999999998</v>
      </c>
      <c r="T6" s="689">
        <v>0.11665096972354716</v>
      </c>
      <c r="U6" s="689">
        <v>9.6781758643092519E-2</v>
      </c>
      <c r="V6" s="689">
        <v>7.6912547562637879E-2</v>
      </c>
      <c r="W6" s="689">
        <v>5.7043336482183238E-2</v>
      </c>
      <c r="Y6" s="685"/>
      <c r="Z6" s="690"/>
      <c r="AA6" s="297" t="s">
        <v>2750</v>
      </c>
      <c r="AD6" s="684" t="s">
        <v>1547</v>
      </c>
      <c r="AE6" s="691">
        <v>1</v>
      </c>
      <c r="AF6" s="691">
        <v>3</v>
      </c>
      <c r="AG6" s="297" t="s">
        <v>2747</v>
      </c>
      <c r="AH6" s="691">
        <v>1</v>
      </c>
      <c r="AI6" s="691">
        <v>3</v>
      </c>
      <c r="AJ6" s="684" t="s">
        <v>1549</v>
      </c>
      <c r="AK6" s="684" t="s">
        <v>1550</v>
      </c>
    </row>
    <row r="7" spans="1:38" x14ac:dyDescent="0.3">
      <c r="A7" s="711" t="s">
        <v>2758</v>
      </c>
      <c r="B7" s="270" t="s">
        <v>2770</v>
      </c>
      <c r="C7" s="684" t="s">
        <v>1552</v>
      </c>
      <c r="D7" s="684" t="s">
        <v>1553</v>
      </c>
      <c r="E7" s="297" t="s">
        <v>2751</v>
      </c>
      <c r="G7" s="685">
        <v>10</v>
      </c>
      <c r="H7" s="685">
        <v>1</v>
      </c>
      <c r="I7" s="685">
        <v>5</v>
      </c>
      <c r="J7" s="686">
        <v>1013</v>
      </c>
      <c r="K7" s="687">
        <v>3.4720000000000001E-2</v>
      </c>
      <c r="L7" s="688">
        <v>7.4180000000000001</v>
      </c>
      <c r="M7" s="689">
        <v>0.10751810964927724</v>
      </c>
      <c r="N7" s="689">
        <v>9.4805815346826222E-2</v>
      </c>
      <c r="O7" s="689">
        <v>8.2093521044375228E-2</v>
      </c>
      <c r="P7" s="689">
        <v>6.9381226741924221E-2</v>
      </c>
      <c r="Q7" s="686">
        <v>1013</v>
      </c>
      <c r="R7" s="687">
        <v>3.4720000000000001E-2</v>
      </c>
      <c r="S7" s="688">
        <v>7.4180000000000001</v>
      </c>
      <c r="T7" s="689">
        <v>0.10751810964927724</v>
      </c>
      <c r="U7" s="689">
        <v>9.4805815346826222E-2</v>
      </c>
      <c r="V7" s="689">
        <v>8.2093521044375228E-2</v>
      </c>
      <c r="W7" s="689">
        <v>6.9381226741924221E-2</v>
      </c>
      <c r="Y7" s="685"/>
      <c r="Z7" s="690"/>
      <c r="AA7" s="297" t="s">
        <v>2752</v>
      </c>
      <c r="AD7" s="684" t="s">
        <v>1547</v>
      </c>
      <c r="AE7" s="691">
        <v>1</v>
      </c>
      <c r="AF7" s="691">
        <v>4</v>
      </c>
      <c r="AG7" s="297" t="s">
        <v>2745</v>
      </c>
      <c r="AH7" s="691">
        <v>2</v>
      </c>
      <c r="AI7" s="691">
        <v>1</v>
      </c>
      <c r="AJ7" s="684" t="s">
        <v>1551</v>
      </c>
      <c r="AK7" s="684" t="s">
        <v>1477</v>
      </c>
    </row>
    <row r="8" spans="1:38" x14ac:dyDescent="0.3">
      <c r="A8" s="709" t="s">
        <v>436</v>
      </c>
      <c r="B8" s="270" t="s">
        <v>2762</v>
      </c>
      <c r="C8" s="684" t="s">
        <v>1554</v>
      </c>
      <c r="D8" s="684" t="s">
        <v>1475</v>
      </c>
      <c r="E8" s="297" t="s">
        <v>2747</v>
      </c>
      <c r="G8" s="685">
        <v>12</v>
      </c>
      <c r="H8" s="685">
        <v>1</v>
      </c>
      <c r="I8" s="685">
        <v>6</v>
      </c>
      <c r="J8" s="686">
        <v>977.6</v>
      </c>
      <c r="K8" s="687">
        <v>3.8390000000000001E-2</v>
      </c>
      <c r="L8" s="688">
        <v>6.8869999999999996</v>
      </c>
      <c r="M8" s="689">
        <v>0.12457859566719987</v>
      </c>
      <c r="N8" s="689">
        <v>0.10697794355807277</v>
      </c>
      <c r="O8" s="689">
        <v>8.9377291448945712E-2</v>
      </c>
      <c r="P8" s="689">
        <v>7.1776639339818635E-2</v>
      </c>
      <c r="Q8" s="686">
        <v>977.6</v>
      </c>
      <c r="R8" s="687">
        <v>3.8390000000000001E-2</v>
      </c>
      <c r="S8" s="688">
        <v>6.8869999999999996</v>
      </c>
      <c r="T8" s="689">
        <v>0.12457859566719987</v>
      </c>
      <c r="U8" s="689">
        <v>0.10697794355807277</v>
      </c>
      <c r="V8" s="689">
        <v>8.9377291448945712E-2</v>
      </c>
      <c r="W8" s="689">
        <v>7.1776639339818635E-2</v>
      </c>
      <c r="Y8" s="685"/>
      <c r="Z8" s="690"/>
      <c r="AA8" s="297" t="s">
        <v>1243</v>
      </c>
      <c r="AD8" s="684" t="s">
        <v>1547</v>
      </c>
      <c r="AE8" s="691">
        <v>1</v>
      </c>
      <c r="AF8" s="691">
        <v>5</v>
      </c>
      <c r="AG8" s="297" t="s">
        <v>2745</v>
      </c>
      <c r="AH8" s="691">
        <v>2</v>
      </c>
      <c r="AI8" s="691">
        <v>2</v>
      </c>
      <c r="AJ8" s="684" t="s">
        <v>1552</v>
      </c>
      <c r="AK8" s="684" t="s">
        <v>1553</v>
      </c>
    </row>
    <row r="9" spans="1:38" x14ac:dyDescent="0.3">
      <c r="A9" s="672" t="s">
        <v>1484</v>
      </c>
      <c r="B9" s="270" t="s">
        <v>2769</v>
      </c>
      <c r="C9" s="684" t="s">
        <v>1555</v>
      </c>
      <c r="D9" s="684" t="s">
        <v>1485</v>
      </c>
      <c r="E9" s="297" t="s">
        <v>2745</v>
      </c>
      <c r="G9" s="685">
        <v>14</v>
      </c>
      <c r="H9" s="685">
        <v>1</v>
      </c>
      <c r="I9" s="685">
        <v>7</v>
      </c>
      <c r="J9" s="686">
        <v>951.9</v>
      </c>
      <c r="K9" s="687">
        <v>4.0349999999999997E-2</v>
      </c>
      <c r="L9" s="688">
        <v>5.3079999999999998</v>
      </c>
      <c r="M9" s="689">
        <v>0.11665096972354716</v>
      </c>
      <c r="N9" s="689">
        <v>9.6781758643092519E-2</v>
      </c>
      <c r="O9" s="689">
        <v>7.6912547562637879E-2</v>
      </c>
      <c r="P9" s="689">
        <v>5.7043336482183238E-2</v>
      </c>
      <c r="Q9" s="686">
        <v>951.9</v>
      </c>
      <c r="R9" s="687">
        <v>4.0349999999999997E-2</v>
      </c>
      <c r="S9" s="688">
        <v>5.3079999999999998</v>
      </c>
      <c r="T9" s="689">
        <v>0.11665096972354716</v>
      </c>
      <c r="U9" s="689">
        <v>9.6781758643092519E-2</v>
      </c>
      <c r="V9" s="689">
        <v>7.6912547562637879E-2</v>
      </c>
      <c r="W9" s="689">
        <v>5.7043336482183238E-2</v>
      </c>
      <c r="Y9" s="685"/>
      <c r="Z9" s="690"/>
      <c r="AA9" s="297" t="s">
        <v>2747</v>
      </c>
      <c r="AD9" s="684" t="s">
        <v>1547</v>
      </c>
      <c r="AE9" s="691">
        <v>1</v>
      </c>
      <c r="AF9" s="691">
        <v>6</v>
      </c>
      <c r="AG9" s="297" t="s">
        <v>2747</v>
      </c>
      <c r="AH9" s="691">
        <v>2</v>
      </c>
      <c r="AI9" s="691">
        <v>3</v>
      </c>
      <c r="AJ9" s="684" t="s">
        <v>1554</v>
      </c>
      <c r="AK9" s="684" t="s">
        <v>1475</v>
      </c>
    </row>
    <row r="10" spans="1:38" x14ac:dyDescent="0.3">
      <c r="A10" s="672" t="s">
        <v>448</v>
      </c>
      <c r="B10" s="270" t="s">
        <v>2770</v>
      </c>
      <c r="C10" s="684" t="s">
        <v>1556</v>
      </c>
      <c r="D10" s="684" t="s">
        <v>1487</v>
      </c>
      <c r="E10" s="297" t="s">
        <v>2751</v>
      </c>
      <c r="G10" s="685">
        <v>16</v>
      </c>
      <c r="H10" s="685">
        <v>1</v>
      </c>
      <c r="I10" s="685">
        <v>8</v>
      </c>
      <c r="J10" s="686">
        <v>1013</v>
      </c>
      <c r="K10" s="687">
        <v>3.4720000000000001E-2</v>
      </c>
      <c r="L10" s="688">
        <v>7.4180000000000001</v>
      </c>
      <c r="M10" s="689">
        <v>0.10751810964927724</v>
      </c>
      <c r="N10" s="689">
        <v>9.4805815346826222E-2</v>
      </c>
      <c r="O10" s="689">
        <v>8.2093521044375228E-2</v>
      </c>
      <c r="P10" s="689">
        <v>6.9381226741924221E-2</v>
      </c>
      <c r="Q10" s="686">
        <v>1013</v>
      </c>
      <c r="R10" s="687">
        <v>3.4720000000000001E-2</v>
      </c>
      <c r="S10" s="688">
        <v>7.4180000000000001</v>
      </c>
      <c r="T10" s="689">
        <v>0.10751810964927724</v>
      </c>
      <c r="U10" s="689">
        <v>9.4805815346826222E-2</v>
      </c>
      <c r="V10" s="689">
        <v>8.2093521044375228E-2</v>
      </c>
      <c r="W10" s="689">
        <v>6.9381226741924221E-2</v>
      </c>
      <c r="Y10" s="685"/>
      <c r="Z10" s="690"/>
      <c r="AA10" s="297" t="s">
        <v>2753</v>
      </c>
      <c r="AD10" s="684" t="s">
        <v>1547</v>
      </c>
      <c r="AE10" s="691">
        <v>1</v>
      </c>
      <c r="AF10" s="691">
        <v>7</v>
      </c>
      <c r="AG10" s="297" t="s">
        <v>2745</v>
      </c>
      <c r="AH10" s="691">
        <v>3</v>
      </c>
      <c r="AI10" s="691">
        <v>1</v>
      </c>
      <c r="AJ10" s="684" t="s">
        <v>1555</v>
      </c>
      <c r="AK10" s="684" t="s">
        <v>1485</v>
      </c>
    </row>
    <row r="11" spans="1:38" x14ac:dyDescent="0.3">
      <c r="A11" s="672" t="s">
        <v>472</v>
      </c>
      <c r="B11" s="270" t="s">
        <v>2769</v>
      </c>
      <c r="C11" s="684" t="s">
        <v>1557</v>
      </c>
      <c r="D11" s="684" t="s">
        <v>1497</v>
      </c>
      <c r="E11" s="297" t="s">
        <v>2745</v>
      </c>
      <c r="G11" s="685">
        <v>18</v>
      </c>
      <c r="H11" s="685">
        <v>1</v>
      </c>
      <c r="I11" s="685">
        <v>9</v>
      </c>
      <c r="J11" s="686">
        <v>951.9</v>
      </c>
      <c r="K11" s="687">
        <v>4.0349999999999997E-2</v>
      </c>
      <c r="L11" s="688">
        <v>5.3079999999999998</v>
      </c>
      <c r="M11" s="689">
        <v>0.11665096972354716</v>
      </c>
      <c r="N11" s="689">
        <v>9.6781758643092519E-2</v>
      </c>
      <c r="O11" s="689">
        <v>7.6912547562637879E-2</v>
      </c>
      <c r="P11" s="689">
        <v>5.7043336482183238E-2</v>
      </c>
      <c r="Q11" s="686">
        <v>951.9</v>
      </c>
      <c r="R11" s="687">
        <v>4.0349999999999997E-2</v>
      </c>
      <c r="S11" s="688">
        <v>5.3079999999999998</v>
      </c>
      <c r="T11" s="689">
        <v>0.11665096972354716</v>
      </c>
      <c r="U11" s="689">
        <v>9.6781758643092519E-2</v>
      </c>
      <c r="V11" s="689">
        <v>7.6912547562637879E-2</v>
      </c>
      <c r="W11" s="689">
        <v>5.7043336482183238E-2</v>
      </c>
      <c r="Y11" s="685"/>
      <c r="Z11" s="690"/>
      <c r="AA11" s="297" t="s">
        <v>2745</v>
      </c>
      <c r="AD11" s="684" t="s">
        <v>1547</v>
      </c>
      <c r="AE11" s="691">
        <v>1</v>
      </c>
      <c r="AF11" s="691">
        <v>8</v>
      </c>
      <c r="AG11" s="297" t="s">
        <v>2745</v>
      </c>
      <c r="AH11" s="691">
        <v>3</v>
      </c>
      <c r="AI11" s="691">
        <v>2</v>
      </c>
      <c r="AJ11" s="684" t="s">
        <v>1556</v>
      </c>
      <c r="AK11" s="684" t="s">
        <v>1487</v>
      </c>
    </row>
    <row r="12" spans="1:38" x14ac:dyDescent="0.3">
      <c r="A12" s="672" t="s">
        <v>451</v>
      </c>
      <c r="B12" s="270" t="s">
        <v>2769</v>
      </c>
      <c r="C12" s="684" t="s">
        <v>1558</v>
      </c>
      <c r="D12" s="684" t="s">
        <v>1499</v>
      </c>
      <c r="E12" s="297" t="s">
        <v>2745</v>
      </c>
      <c r="G12" s="685">
        <v>20</v>
      </c>
      <c r="H12" s="685">
        <v>1</v>
      </c>
      <c r="I12" s="685">
        <v>10</v>
      </c>
      <c r="J12" s="686">
        <v>951.9</v>
      </c>
      <c r="K12" s="687">
        <v>4.0349999999999997E-2</v>
      </c>
      <c r="L12" s="688">
        <v>5.3079999999999998</v>
      </c>
      <c r="M12" s="689">
        <v>0.11665096972354716</v>
      </c>
      <c r="N12" s="689">
        <v>9.6781758643092519E-2</v>
      </c>
      <c r="O12" s="689">
        <v>7.6912547562637879E-2</v>
      </c>
      <c r="P12" s="689">
        <v>5.7043336482183238E-2</v>
      </c>
      <c r="Q12" s="686">
        <v>951.9</v>
      </c>
      <c r="R12" s="687">
        <v>4.0349999999999997E-2</v>
      </c>
      <c r="S12" s="688">
        <v>5.3079999999999998</v>
      </c>
      <c r="T12" s="689">
        <v>0.11665096972354716</v>
      </c>
      <c r="U12" s="689">
        <v>9.6781758643092519E-2</v>
      </c>
      <c r="V12" s="689">
        <v>7.6912547562637879E-2</v>
      </c>
      <c r="W12" s="689">
        <v>5.7043336482183238E-2</v>
      </c>
      <c r="Y12" s="685"/>
      <c r="Z12" s="690"/>
      <c r="AA12" s="297" t="s">
        <v>2751</v>
      </c>
      <c r="AD12" s="684" t="s">
        <v>1547</v>
      </c>
      <c r="AE12" s="691">
        <v>1</v>
      </c>
      <c r="AF12" s="691">
        <v>9</v>
      </c>
      <c r="AG12" s="297" t="s">
        <v>2751</v>
      </c>
      <c r="AH12" s="691">
        <v>3</v>
      </c>
      <c r="AI12" s="691">
        <v>3</v>
      </c>
      <c r="AJ12" s="684" t="s">
        <v>1557</v>
      </c>
      <c r="AK12" s="684" t="s">
        <v>1497</v>
      </c>
    </row>
    <row r="13" spans="1:38" x14ac:dyDescent="0.3">
      <c r="A13" s="672" t="s">
        <v>232</v>
      </c>
      <c r="B13" s="270" t="s">
        <v>2769</v>
      </c>
      <c r="C13" s="684" t="s">
        <v>1559</v>
      </c>
      <c r="D13" s="684" t="s">
        <v>1405</v>
      </c>
      <c r="E13" s="297" t="s">
        <v>2745</v>
      </c>
      <c r="G13" s="685">
        <v>22</v>
      </c>
      <c r="H13" s="685">
        <v>1</v>
      </c>
      <c r="I13" s="685">
        <v>11</v>
      </c>
      <c r="J13" s="686">
        <v>951.9</v>
      </c>
      <c r="K13" s="687">
        <v>4.0349999999999997E-2</v>
      </c>
      <c r="L13" s="688">
        <v>5.3079999999999998</v>
      </c>
      <c r="M13" s="689">
        <v>0.11665096972354716</v>
      </c>
      <c r="N13" s="689">
        <v>9.6781758643092519E-2</v>
      </c>
      <c r="O13" s="689">
        <v>7.6912547562637879E-2</v>
      </c>
      <c r="P13" s="689">
        <v>5.7043336482183238E-2</v>
      </c>
      <c r="Q13" s="686">
        <v>951.9</v>
      </c>
      <c r="R13" s="687">
        <v>4.0349999999999997E-2</v>
      </c>
      <c r="S13" s="688">
        <v>5.3079999999999998</v>
      </c>
      <c r="T13" s="689">
        <v>0.11665096972354716</v>
      </c>
      <c r="U13" s="689">
        <v>9.6781758643092519E-2</v>
      </c>
      <c r="V13" s="689">
        <v>7.6912547562637879E-2</v>
      </c>
      <c r="W13" s="689">
        <v>5.7043336482183238E-2</v>
      </c>
      <c r="Y13" s="685"/>
      <c r="Z13" s="690"/>
      <c r="AA13" s="297" t="s">
        <v>2754</v>
      </c>
      <c r="AD13" s="684" t="s">
        <v>1547</v>
      </c>
      <c r="AE13" s="691">
        <v>1</v>
      </c>
      <c r="AF13" s="691">
        <v>10</v>
      </c>
      <c r="AG13" s="297" t="s">
        <v>2745</v>
      </c>
      <c r="AH13" s="691">
        <v>3</v>
      </c>
      <c r="AI13" s="691">
        <v>4</v>
      </c>
      <c r="AJ13" s="684" t="s">
        <v>1558</v>
      </c>
      <c r="AK13" s="684" t="s">
        <v>1499</v>
      </c>
    </row>
    <row r="14" spans="1:38" x14ac:dyDescent="0.3">
      <c r="A14" s="672" t="s">
        <v>1435</v>
      </c>
      <c r="B14" s="270" t="s">
        <v>2770</v>
      </c>
      <c r="C14" s="707" t="s">
        <v>1560</v>
      </c>
      <c r="D14" s="707" t="s">
        <v>755</v>
      </c>
      <c r="E14" s="297" t="s">
        <v>2751</v>
      </c>
      <c r="G14" s="685">
        <v>24</v>
      </c>
      <c r="H14" s="685">
        <v>1</v>
      </c>
      <c r="I14" s="685">
        <v>12</v>
      </c>
      <c r="J14" s="686">
        <v>1013</v>
      </c>
      <c r="K14" s="687">
        <v>3.4720000000000001E-2</v>
      </c>
      <c r="L14" s="688">
        <v>7.4180000000000001</v>
      </c>
      <c r="M14" s="689">
        <v>0.10751810964927724</v>
      </c>
      <c r="N14" s="689">
        <v>9.4805815346826222E-2</v>
      </c>
      <c r="O14" s="689">
        <v>8.2093521044375228E-2</v>
      </c>
      <c r="P14" s="689">
        <v>6.9381226741924221E-2</v>
      </c>
      <c r="Q14" s="686">
        <v>1013</v>
      </c>
      <c r="R14" s="687">
        <v>3.4720000000000001E-2</v>
      </c>
      <c r="S14" s="688">
        <v>7.4180000000000001</v>
      </c>
      <c r="T14" s="689">
        <v>0.10751810964927724</v>
      </c>
      <c r="U14" s="689">
        <v>9.4805815346826222E-2</v>
      </c>
      <c r="V14" s="689">
        <v>8.2093521044375228E-2</v>
      </c>
      <c r="W14" s="689">
        <v>6.9381226741924221E-2</v>
      </c>
      <c r="Y14" s="685"/>
      <c r="Z14" s="690"/>
      <c r="AA14" s="297" t="s">
        <v>2755</v>
      </c>
      <c r="AD14" s="684" t="s">
        <v>1547</v>
      </c>
      <c r="AE14" s="691">
        <v>1</v>
      </c>
      <c r="AF14" s="691">
        <v>11</v>
      </c>
      <c r="AG14" s="297" t="s">
        <v>2745</v>
      </c>
      <c r="AH14" s="691">
        <v>4</v>
      </c>
      <c r="AI14" s="691">
        <v>1</v>
      </c>
      <c r="AJ14" s="684" t="s">
        <v>1559</v>
      </c>
      <c r="AK14" s="684" t="s">
        <v>1405</v>
      </c>
    </row>
    <row r="15" spans="1:38" x14ac:dyDescent="0.3">
      <c r="A15" s="672" t="s">
        <v>294</v>
      </c>
      <c r="B15" s="270" t="s">
        <v>2769</v>
      </c>
      <c r="C15" s="684" t="s">
        <v>1561</v>
      </c>
      <c r="D15" s="684" t="s">
        <v>1490</v>
      </c>
      <c r="E15" s="297" t="s">
        <v>2745</v>
      </c>
      <c r="G15" s="685">
        <v>26</v>
      </c>
      <c r="H15" s="685">
        <v>1</v>
      </c>
      <c r="I15" s="685">
        <v>13</v>
      </c>
      <c r="J15" s="686">
        <v>951.9</v>
      </c>
      <c r="K15" s="687">
        <v>4.0349999999999997E-2</v>
      </c>
      <c r="L15" s="688">
        <v>5.3079999999999998</v>
      </c>
      <c r="M15" s="689">
        <v>0.11665096972354716</v>
      </c>
      <c r="N15" s="689">
        <v>9.6781758643092519E-2</v>
      </c>
      <c r="O15" s="689">
        <v>7.6912547562637879E-2</v>
      </c>
      <c r="P15" s="689">
        <v>5.7043336482183238E-2</v>
      </c>
      <c r="Q15" s="686">
        <v>951.9</v>
      </c>
      <c r="R15" s="687">
        <v>4.0349999999999997E-2</v>
      </c>
      <c r="S15" s="688">
        <v>5.3079999999999998</v>
      </c>
      <c r="T15" s="689">
        <v>0.11665096972354716</v>
      </c>
      <c r="U15" s="689">
        <v>9.6781758643092519E-2</v>
      </c>
      <c r="V15" s="689">
        <v>7.6912547562637879E-2</v>
      </c>
      <c r="W15" s="689">
        <v>5.7043336482183238E-2</v>
      </c>
      <c r="Y15" s="685"/>
      <c r="Z15" s="690"/>
      <c r="AA15" s="297" t="s">
        <v>1087</v>
      </c>
      <c r="AD15" s="694" t="s">
        <v>1547</v>
      </c>
      <c r="AE15" s="695">
        <v>1</v>
      </c>
      <c r="AF15" s="695">
        <v>12</v>
      </c>
      <c r="AG15" s="696" t="s">
        <v>2747</v>
      </c>
      <c r="AH15" s="695">
        <v>4</v>
      </c>
      <c r="AI15" s="695">
        <v>2</v>
      </c>
      <c r="AJ15" s="694" t="s">
        <v>1560</v>
      </c>
      <c r="AK15" s="694" t="s">
        <v>755</v>
      </c>
      <c r="AL15" s="679" t="s">
        <v>2756</v>
      </c>
    </row>
    <row r="16" spans="1:38" x14ac:dyDescent="0.3">
      <c r="A16" s="672" t="s">
        <v>328</v>
      </c>
      <c r="B16" s="270" t="s">
        <v>2770</v>
      </c>
      <c r="C16" s="684" t="s">
        <v>1562</v>
      </c>
      <c r="D16" s="684" t="s">
        <v>1494</v>
      </c>
      <c r="E16" s="297" t="s">
        <v>2751</v>
      </c>
      <c r="G16" s="685">
        <v>28</v>
      </c>
      <c r="H16" s="685">
        <v>1</v>
      </c>
      <c r="I16" s="685">
        <v>14</v>
      </c>
      <c r="J16" s="686">
        <v>1013</v>
      </c>
      <c r="K16" s="687">
        <v>3.4720000000000001E-2</v>
      </c>
      <c r="L16" s="688">
        <v>7.4180000000000001</v>
      </c>
      <c r="M16" s="689">
        <v>0.10751810964927724</v>
      </c>
      <c r="N16" s="689">
        <v>9.4805815346826222E-2</v>
      </c>
      <c r="O16" s="689">
        <v>8.2093521044375228E-2</v>
      </c>
      <c r="P16" s="689">
        <v>6.9381226741924221E-2</v>
      </c>
      <c r="Q16" s="686">
        <v>1013</v>
      </c>
      <c r="R16" s="687">
        <v>3.4720000000000001E-2</v>
      </c>
      <c r="S16" s="688">
        <v>7.4180000000000001</v>
      </c>
      <c r="T16" s="689">
        <v>0.10751810964927724</v>
      </c>
      <c r="U16" s="689">
        <v>9.4805815346826222E-2</v>
      </c>
      <c r="V16" s="689">
        <v>8.2093521044375228E-2</v>
      </c>
      <c r="W16" s="689">
        <v>6.9381226741924221E-2</v>
      </c>
      <c r="Y16" s="685"/>
      <c r="Z16" s="690"/>
      <c r="AD16" s="684" t="s">
        <v>1547</v>
      </c>
      <c r="AE16" s="691">
        <v>1</v>
      </c>
      <c r="AF16" s="691">
        <v>13</v>
      </c>
      <c r="AG16" s="297" t="s">
        <v>2745</v>
      </c>
      <c r="AH16" s="691">
        <v>4</v>
      </c>
      <c r="AI16" s="691">
        <v>3</v>
      </c>
      <c r="AJ16" s="684" t="s">
        <v>1561</v>
      </c>
      <c r="AK16" s="684" t="s">
        <v>1490</v>
      </c>
    </row>
    <row r="17" spans="1:38" x14ac:dyDescent="0.3">
      <c r="A17" s="672" t="s">
        <v>1517</v>
      </c>
      <c r="B17" s="270" t="s">
        <v>2762</v>
      </c>
      <c r="C17" s="707" t="s">
        <v>1563</v>
      </c>
      <c r="D17" s="707" t="s">
        <v>1255</v>
      </c>
      <c r="E17" s="708" t="s">
        <v>2745</v>
      </c>
      <c r="G17" s="685">
        <v>30</v>
      </c>
      <c r="H17" s="685">
        <v>1</v>
      </c>
      <c r="I17" s="685">
        <v>15</v>
      </c>
      <c r="J17" s="686">
        <v>951.9</v>
      </c>
      <c r="K17" s="687">
        <v>4.0349999999999997E-2</v>
      </c>
      <c r="L17" s="688">
        <v>5.3079999999999998</v>
      </c>
      <c r="M17" s="689">
        <v>0.11665096972354716</v>
      </c>
      <c r="N17" s="689">
        <v>9.6781758643092519E-2</v>
      </c>
      <c r="O17" s="689">
        <v>7.6912547562637879E-2</v>
      </c>
      <c r="P17" s="689">
        <v>5.7043336482183238E-2</v>
      </c>
      <c r="Q17" s="686">
        <v>951.9</v>
      </c>
      <c r="R17" s="687">
        <v>4.0349999999999997E-2</v>
      </c>
      <c r="S17" s="688">
        <v>5.3079999999999998</v>
      </c>
      <c r="T17" s="689">
        <v>0.11665096972354716</v>
      </c>
      <c r="U17" s="689">
        <v>9.6781758643092519E-2</v>
      </c>
      <c r="V17" s="689">
        <v>7.6912547562637879E-2</v>
      </c>
      <c r="W17" s="689">
        <v>5.7043336482183238E-2</v>
      </c>
      <c r="Y17" s="685"/>
      <c r="Z17" s="690"/>
      <c r="AD17" s="684" t="s">
        <v>1547</v>
      </c>
      <c r="AE17" s="691">
        <v>1</v>
      </c>
      <c r="AF17" s="691">
        <v>14</v>
      </c>
      <c r="AG17" s="297" t="s">
        <v>2751</v>
      </c>
      <c r="AH17" s="691">
        <v>4</v>
      </c>
      <c r="AI17" s="691">
        <v>4</v>
      </c>
      <c r="AJ17" s="684" t="s">
        <v>1562</v>
      </c>
      <c r="AK17" s="684" t="s">
        <v>1494</v>
      </c>
    </row>
    <row r="18" spans="1:38" x14ac:dyDescent="0.3">
      <c r="A18" s="672" t="s">
        <v>515</v>
      </c>
      <c r="B18" s="270" t="s">
        <v>2769</v>
      </c>
      <c r="C18" s="684" t="s">
        <v>1564</v>
      </c>
      <c r="D18" s="684" t="s">
        <v>1380</v>
      </c>
      <c r="E18" s="297" t="s">
        <v>2745</v>
      </c>
      <c r="G18" s="685">
        <v>32</v>
      </c>
      <c r="H18" s="685">
        <v>1</v>
      </c>
      <c r="I18" s="685">
        <v>16</v>
      </c>
      <c r="J18" s="686">
        <v>951.9</v>
      </c>
      <c r="K18" s="687">
        <v>4.0349999999999997E-2</v>
      </c>
      <c r="L18" s="688">
        <v>5.3079999999999998</v>
      </c>
      <c r="M18" s="689">
        <v>0.11665096972354716</v>
      </c>
      <c r="N18" s="689">
        <v>9.6781758643092519E-2</v>
      </c>
      <c r="O18" s="689">
        <v>7.6912547562637879E-2</v>
      </c>
      <c r="P18" s="689">
        <v>5.7043336482183238E-2</v>
      </c>
      <c r="Q18" s="686">
        <v>951.9</v>
      </c>
      <c r="R18" s="687">
        <v>4.0349999999999997E-2</v>
      </c>
      <c r="S18" s="688">
        <v>5.3079999999999998</v>
      </c>
      <c r="T18" s="689">
        <v>0.11665096972354716</v>
      </c>
      <c r="U18" s="689">
        <v>9.6781758643092519E-2</v>
      </c>
      <c r="V18" s="689">
        <v>7.6912547562637879E-2</v>
      </c>
      <c r="W18" s="689">
        <v>5.7043336482183238E-2</v>
      </c>
      <c r="Y18" s="685"/>
      <c r="Z18" s="690"/>
      <c r="AD18" s="684" t="s">
        <v>1547</v>
      </c>
      <c r="AE18" s="691">
        <v>1</v>
      </c>
      <c r="AF18" s="691">
        <v>15</v>
      </c>
      <c r="AG18" s="297" t="s">
        <v>2747</v>
      </c>
      <c r="AH18" s="691">
        <v>4</v>
      </c>
      <c r="AI18" s="691">
        <v>5</v>
      </c>
      <c r="AJ18" s="684" t="s">
        <v>1563</v>
      </c>
      <c r="AK18" s="684" t="s">
        <v>1255</v>
      </c>
    </row>
    <row r="19" spans="1:38" x14ac:dyDescent="0.3">
      <c r="A19" s="672" t="s">
        <v>516</v>
      </c>
      <c r="B19" s="270" t="s">
        <v>2770</v>
      </c>
      <c r="C19" s="684" t="s">
        <v>1565</v>
      </c>
      <c r="D19" s="684" t="s">
        <v>1384</v>
      </c>
      <c r="E19" s="297" t="s">
        <v>2751</v>
      </c>
      <c r="G19" s="685">
        <v>34</v>
      </c>
      <c r="H19" s="685">
        <v>1</v>
      </c>
      <c r="I19" s="685">
        <v>17</v>
      </c>
      <c r="J19" s="686">
        <v>1013</v>
      </c>
      <c r="K19" s="687">
        <v>3.4720000000000001E-2</v>
      </c>
      <c r="L19" s="688">
        <v>7.4180000000000001</v>
      </c>
      <c r="M19" s="689">
        <v>0.10751810964927724</v>
      </c>
      <c r="N19" s="689">
        <v>9.4805815346826222E-2</v>
      </c>
      <c r="O19" s="689">
        <v>8.2093521044375228E-2</v>
      </c>
      <c r="P19" s="689">
        <v>6.9381226741924221E-2</v>
      </c>
      <c r="Q19" s="686">
        <v>1013</v>
      </c>
      <c r="R19" s="687">
        <v>3.4720000000000001E-2</v>
      </c>
      <c r="S19" s="688">
        <v>7.4180000000000001</v>
      </c>
      <c r="T19" s="689">
        <v>0.10751810964927724</v>
      </c>
      <c r="U19" s="689">
        <v>9.4805815346826222E-2</v>
      </c>
      <c r="V19" s="689">
        <v>8.2093521044375228E-2</v>
      </c>
      <c r="W19" s="689">
        <v>6.9381226741924221E-2</v>
      </c>
      <c r="Y19" s="685"/>
      <c r="Z19" s="690"/>
      <c r="AD19" s="684" t="s">
        <v>1547</v>
      </c>
      <c r="AE19" s="691">
        <v>1</v>
      </c>
      <c r="AF19" s="691">
        <v>16</v>
      </c>
      <c r="AG19" s="297" t="s">
        <v>2745</v>
      </c>
      <c r="AH19" s="691">
        <v>5</v>
      </c>
      <c r="AI19" s="691">
        <v>1</v>
      </c>
      <c r="AJ19" s="684" t="s">
        <v>1564</v>
      </c>
      <c r="AK19" s="684" t="s">
        <v>1380</v>
      </c>
    </row>
    <row r="20" spans="1:38" x14ac:dyDescent="0.3">
      <c r="A20" s="672" t="s">
        <v>8331</v>
      </c>
      <c r="B20" s="270" t="s">
        <v>2769</v>
      </c>
      <c r="C20" s="707" t="s">
        <v>1566</v>
      </c>
      <c r="D20" s="707" t="s">
        <v>1386</v>
      </c>
      <c r="E20" s="297" t="s">
        <v>2745</v>
      </c>
      <c r="G20" s="685">
        <v>36</v>
      </c>
      <c r="H20" s="685">
        <v>1</v>
      </c>
      <c r="I20" s="685">
        <v>18</v>
      </c>
      <c r="J20" s="686">
        <v>951.9</v>
      </c>
      <c r="K20" s="687">
        <v>4.0349999999999997E-2</v>
      </c>
      <c r="L20" s="688">
        <v>5.3079999999999998</v>
      </c>
      <c r="M20" s="689">
        <v>0.11665096972354716</v>
      </c>
      <c r="N20" s="689">
        <v>9.6781758643092519E-2</v>
      </c>
      <c r="O20" s="689">
        <v>7.6912547562637879E-2</v>
      </c>
      <c r="P20" s="689">
        <v>5.7043336482183238E-2</v>
      </c>
      <c r="Q20" s="686">
        <v>951.9</v>
      </c>
      <c r="R20" s="687">
        <v>4.0349999999999997E-2</v>
      </c>
      <c r="S20" s="688">
        <v>5.3079999999999998</v>
      </c>
      <c r="T20" s="689">
        <v>0.11665096972354716</v>
      </c>
      <c r="U20" s="689">
        <v>9.6781758643092519E-2</v>
      </c>
      <c r="V20" s="689">
        <v>7.6912547562637879E-2</v>
      </c>
      <c r="W20" s="689">
        <v>5.7043336482183238E-2</v>
      </c>
      <c r="Y20" s="685"/>
      <c r="Z20" s="690"/>
      <c r="AD20" s="684" t="s">
        <v>1547</v>
      </c>
      <c r="AE20" s="691">
        <v>1</v>
      </c>
      <c r="AF20" s="691">
        <v>17</v>
      </c>
      <c r="AG20" s="297" t="s">
        <v>2751</v>
      </c>
      <c r="AH20" s="691">
        <v>5</v>
      </c>
      <c r="AI20" s="691">
        <v>2</v>
      </c>
      <c r="AJ20" s="684" t="s">
        <v>1565</v>
      </c>
      <c r="AK20" s="684" t="s">
        <v>1384</v>
      </c>
    </row>
    <row r="21" spans="1:38" x14ac:dyDescent="0.3">
      <c r="A21" s="672" t="s">
        <v>841</v>
      </c>
      <c r="B21" s="270" t="s">
        <v>2768</v>
      </c>
      <c r="C21" s="684" t="s">
        <v>1567</v>
      </c>
      <c r="D21" s="684" t="s">
        <v>1354</v>
      </c>
      <c r="E21" s="297" t="s">
        <v>2746</v>
      </c>
      <c r="G21" s="685">
        <v>38</v>
      </c>
      <c r="H21" s="685">
        <v>1</v>
      </c>
      <c r="I21" s="685">
        <v>19</v>
      </c>
      <c r="J21" s="686">
        <v>942.4</v>
      </c>
      <c r="K21" s="687">
        <v>4.9180000000000001E-2</v>
      </c>
      <c r="L21" s="688">
        <v>6.548</v>
      </c>
      <c r="M21" s="689">
        <v>0.13295865940034796</v>
      </c>
      <c r="N21" s="689">
        <v>0.10146452432806892</v>
      </c>
      <c r="O21" s="689">
        <v>6.9970389255789883E-2</v>
      </c>
      <c r="P21" s="689">
        <v>3.8476254183510861E-2</v>
      </c>
      <c r="Q21" s="686">
        <v>942.4</v>
      </c>
      <c r="R21" s="687">
        <v>4.9180000000000001E-2</v>
      </c>
      <c r="S21" s="688">
        <v>6.548</v>
      </c>
      <c r="T21" s="689">
        <v>0.13295865940034796</v>
      </c>
      <c r="U21" s="689">
        <v>0.10146452432806892</v>
      </c>
      <c r="V21" s="689">
        <v>6.9970389255789883E-2</v>
      </c>
      <c r="W21" s="689">
        <v>3.8476254183510861E-2</v>
      </c>
      <c r="Y21" s="685"/>
      <c r="Z21" s="690"/>
      <c r="AD21" s="694" t="s">
        <v>1547</v>
      </c>
      <c r="AE21" s="695">
        <v>1</v>
      </c>
      <c r="AF21" s="695">
        <v>18</v>
      </c>
      <c r="AG21" s="696" t="s">
        <v>2753</v>
      </c>
      <c r="AH21" s="695">
        <v>6</v>
      </c>
      <c r="AI21" s="695">
        <v>1</v>
      </c>
      <c r="AJ21" s="694" t="s">
        <v>1566</v>
      </c>
      <c r="AK21" s="694" t="s">
        <v>1386</v>
      </c>
      <c r="AL21" s="679" t="s">
        <v>2757</v>
      </c>
    </row>
    <row r="22" spans="1:38" x14ac:dyDescent="0.3">
      <c r="A22" s="672" t="s">
        <v>840</v>
      </c>
      <c r="B22" s="270" t="s">
        <v>2768</v>
      </c>
      <c r="C22" s="684" t="s">
        <v>1568</v>
      </c>
      <c r="D22" s="684" t="s">
        <v>1360</v>
      </c>
      <c r="E22" s="297" t="s">
        <v>2746</v>
      </c>
      <c r="G22" s="685">
        <v>40</v>
      </c>
      <c r="H22" s="685">
        <v>1</v>
      </c>
      <c r="I22" s="685">
        <v>20</v>
      </c>
      <c r="J22" s="686">
        <v>942.4</v>
      </c>
      <c r="K22" s="687">
        <v>4.9180000000000001E-2</v>
      </c>
      <c r="L22" s="688">
        <v>6.548</v>
      </c>
      <c r="M22" s="689">
        <v>0.13295865940034796</v>
      </c>
      <c r="N22" s="689">
        <v>0.10146452432806892</v>
      </c>
      <c r="O22" s="689">
        <v>6.9970389255789883E-2</v>
      </c>
      <c r="P22" s="689">
        <v>3.8476254183510861E-2</v>
      </c>
      <c r="Q22" s="686">
        <v>942.4</v>
      </c>
      <c r="R22" s="687">
        <v>4.9180000000000001E-2</v>
      </c>
      <c r="S22" s="688">
        <v>6.548</v>
      </c>
      <c r="T22" s="689">
        <v>0.13295865940034796</v>
      </c>
      <c r="U22" s="689">
        <v>0.10146452432806892</v>
      </c>
      <c r="V22" s="689">
        <v>6.9970389255789883E-2</v>
      </c>
      <c r="W22" s="689">
        <v>3.8476254183510861E-2</v>
      </c>
      <c r="Y22" s="685"/>
      <c r="Z22" s="690"/>
      <c r="AD22" s="684" t="s">
        <v>1547</v>
      </c>
      <c r="AE22" s="691">
        <v>1</v>
      </c>
      <c r="AF22" s="691">
        <v>19</v>
      </c>
      <c r="AG22" s="297" t="s">
        <v>2746</v>
      </c>
      <c r="AH22" s="691">
        <v>8</v>
      </c>
      <c r="AI22" s="691">
        <v>1</v>
      </c>
      <c r="AJ22" s="684" t="s">
        <v>1567</v>
      </c>
      <c r="AK22" s="684" t="s">
        <v>1354</v>
      </c>
    </row>
    <row r="23" spans="1:38" x14ac:dyDescent="0.3">
      <c r="A23" s="672" t="s">
        <v>553</v>
      </c>
      <c r="B23" s="270" t="s">
        <v>2767</v>
      </c>
      <c r="C23" s="684" t="s">
        <v>1569</v>
      </c>
      <c r="D23" s="684" t="s">
        <v>1391</v>
      </c>
      <c r="E23" s="297" t="s">
        <v>2748</v>
      </c>
      <c r="G23" s="685">
        <v>42</v>
      </c>
      <c r="H23" s="685">
        <v>1</v>
      </c>
      <c r="I23" s="685">
        <v>21</v>
      </c>
      <c r="J23" s="686">
        <v>966.3</v>
      </c>
      <c r="K23" s="687">
        <v>3.5799999999999998E-2</v>
      </c>
      <c r="L23" s="688">
        <v>6.899</v>
      </c>
      <c r="M23" s="689">
        <v>0.12924623023714288</v>
      </c>
      <c r="N23" s="689">
        <v>0.10587966082967837</v>
      </c>
      <c r="O23" s="689">
        <v>8.2513091422213858E-2</v>
      </c>
      <c r="P23" s="689">
        <v>5.9146522014749334E-2</v>
      </c>
      <c r="Q23" s="686">
        <v>966.3</v>
      </c>
      <c r="R23" s="687">
        <v>3.5799999999999998E-2</v>
      </c>
      <c r="S23" s="688">
        <v>6.899</v>
      </c>
      <c r="T23" s="689">
        <v>0.12924623023714288</v>
      </c>
      <c r="U23" s="689">
        <v>0.10587966082967837</v>
      </c>
      <c r="V23" s="689">
        <v>8.2513091422213858E-2</v>
      </c>
      <c r="W23" s="689">
        <v>5.9146522014749334E-2</v>
      </c>
      <c r="Y23" s="685"/>
      <c r="Z23" s="690"/>
      <c r="AD23" s="684" t="s">
        <v>1547</v>
      </c>
      <c r="AE23" s="691">
        <v>1</v>
      </c>
      <c r="AF23" s="691">
        <v>20</v>
      </c>
      <c r="AG23" s="297" t="s">
        <v>2746</v>
      </c>
      <c r="AH23" s="691">
        <v>8</v>
      </c>
      <c r="AI23" s="691">
        <v>2</v>
      </c>
      <c r="AJ23" s="684" t="s">
        <v>1568</v>
      </c>
      <c r="AK23" s="684" t="s">
        <v>1360</v>
      </c>
    </row>
    <row r="24" spans="1:38" x14ac:dyDescent="0.3">
      <c r="A24" s="672" t="s">
        <v>900</v>
      </c>
      <c r="B24" s="270" t="s">
        <v>2768</v>
      </c>
      <c r="C24" s="684" t="s">
        <v>1570</v>
      </c>
      <c r="D24" s="684" t="s">
        <v>1351</v>
      </c>
      <c r="E24" s="297" t="s">
        <v>2746</v>
      </c>
      <c r="G24" s="685">
        <v>44</v>
      </c>
      <c r="H24" s="685">
        <v>1</v>
      </c>
      <c r="I24" s="685">
        <v>22</v>
      </c>
      <c r="J24" s="686">
        <v>942.4</v>
      </c>
      <c r="K24" s="687">
        <v>4.9180000000000001E-2</v>
      </c>
      <c r="L24" s="688">
        <v>6.548</v>
      </c>
      <c r="M24" s="689">
        <v>0.13295865940034796</v>
      </c>
      <c r="N24" s="689">
        <v>0.10146452432806892</v>
      </c>
      <c r="O24" s="689">
        <v>6.9970389255789883E-2</v>
      </c>
      <c r="P24" s="689">
        <v>3.8476254183510861E-2</v>
      </c>
      <c r="Q24" s="686">
        <v>942.4</v>
      </c>
      <c r="R24" s="687">
        <v>4.9180000000000001E-2</v>
      </c>
      <c r="S24" s="688">
        <v>6.548</v>
      </c>
      <c r="T24" s="689">
        <v>0.13295865940034796</v>
      </c>
      <c r="U24" s="689">
        <v>0.10146452432806892</v>
      </c>
      <c r="V24" s="689">
        <v>6.9970389255789883E-2</v>
      </c>
      <c r="W24" s="689">
        <v>3.8476254183510861E-2</v>
      </c>
      <c r="Y24" s="685"/>
      <c r="Z24" s="690"/>
      <c r="AD24" s="684" t="s">
        <v>1547</v>
      </c>
      <c r="AE24" s="691">
        <v>1</v>
      </c>
      <c r="AF24" s="691">
        <v>21</v>
      </c>
      <c r="AG24" s="297" t="s">
        <v>2748</v>
      </c>
      <c r="AH24" s="691">
        <v>8</v>
      </c>
      <c r="AI24" s="691">
        <v>3</v>
      </c>
      <c r="AJ24" s="684" t="s">
        <v>1569</v>
      </c>
      <c r="AK24" s="684" t="s">
        <v>1391</v>
      </c>
    </row>
    <row r="25" spans="1:38" x14ac:dyDescent="0.3">
      <c r="A25" s="672" t="s">
        <v>677</v>
      </c>
      <c r="B25" s="270" t="s">
        <v>2767</v>
      </c>
      <c r="C25" s="684" t="s">
        <v>1571</v>
      </c>
      <c r="D25" s="684" t="s">
        <v>1347</v>
      </c>
      <c r="E25" s="297" t="s">
        <v>2748</v>
      </c>
      <c r="G25" s="685">
        <v>46</v>
      </c>
      <c r="H25" s="685">
        <v>1</v>
      </c>
      <c r="I25" s="685">
        <v>23</v>
      </c>
      <c r="J25" s="686">
        <v>966.3</v>
      </c>
      <c r="K25" s="687">
        <v>3.5799999999999998E-2</v>
      </c>
      <c r="L25" s="688">
        <v>6.899</v>
      </c>
      <c r="M25" s="689">
        <v>0.12924623023714288</v>
      </c>
      <c r="N25" s="689">
        <v>0.10587966082967837</v>
      </c>
      <c r="O25" s="689">
        <v>8.2513091422213858E-2</v>
      </c>
      <c r="P25" s="689">
        <v>5.9146522014749334E-2</v>
      </c>
      <c r="Q25" s="686">
        <v>966.3</v>
      </c>
      <c r="R25" s="687">
        <v>3.5799999999999998E-2</v>
      </c>
      <c r="S25" s="688">
        <v>6.899</v>
      </c>
      <c r="T25" s="689">
        <v>0.12924623023714288</v>
      </c>
      <c r="U25" s="689">
        <v>0.10587966082967837</v>
      </c>
      <c r="V25" s="689">
        <v>8.2513091422213858E-2</v>
      </c>
      <c r="W25" s="689">
        <v>5.9146522014749334E-2</v>
      </c>
      <c r="Y25" s="685"/>
      <c r="Z25" s="690"/>
      <c r="AD25" s="684" t="s">
        <v>1547</v>
      </c>
      <c r="AE25" s="691">
        <v>1</v>
      </c>
      <c r="AF25" s="691">
        <v>22</v>
      </c>
      <c r="AG25" s="297" t="s">
        <v>2746</v>
      </c>
      <c r="AH25" s="691">
        <v>8</v>
      </c>
      <c r="AI25" s="691">
        <v>4</v>
      </c>
      <c r="AJ25" s="684" t="s">
        <v>1570</v>
      </c>
      <c r="AK25" s="684" t="s">
        <v>1351</v>
      </c>
    </row>
    <row r="26" spans="1:38" x14ac:dyDescent="0.3">
      <c r="A26" s="672" t="s">
        <v>610</v>
      </c>
      <c r="B26" s="270" t="s">
        <v>2767</v>
      </c>
      <c r="C26" s="684" t="s">
        <v>1572</v>
      </c>
      <c r="D26" s="684" t="s">
        <v>1342</v>
      </c>
      <c r="E26" s="297" t="s">
        <v>2748</v>
      </c>
      <c r="G26" s="685">
        <v>48</v>
      </c>
      <c r="H26" s="685">
        <v>1</v>
      </c>
      <c r="I26" s="685">
        <v>24</v>
      </c>
      <c r="J26" s="686">
        <v>966.3</v>
      </c>
      <c r="K26" s="687">
        <v>3.5799999999999998E-2</v>
      </c>
      <c r="L26" s="688">
        <v>6.899</v>
      </c>
      <c r="M26" s="689">
        <v>0.12924623023714288</v>
      </c>
      <c r="N26" s="689">
        <v>0.10587966082967837</v>
      </c>
      <c r="O26" s="689">
        <v>8.2513091422213858E-2</v>
      </c>
      <c r="P26" s="689">
        <v>5.9146522014749334E-2</v>
      </c>
      <c r="Q26" s="686">
        <v>966.3</v>
      </c>
      <c r="R26" s="687">
        <v>3.5799999999999998E-2</v>
      </c>
      <c r="S26" s="688">
        <v>6.899</v>
      </c>
      <c r="T26" s="689">
        <v>0.12924623023714288</v>
      </c>
      <c r="U26" s="689">
        <v>0.10587966082967837</v>
      </c>
      <c r="V26" s="689">
        <v>8.2513091422213858E-2</v>
      </c>
      <c r="W26" s="689">
        <v>5.9146522014749334E-2</v>
      </c>
      <c r="Y26" s="685"/>
      <c r="Z26" s="690"/>
      <c r="AD26" s="684" t="s">
        <v>1547</v>
      </c>
      <c r="AE26" s="691">
        <v>1</v>
      </c>
      <c r="AF26" s="691">
        <v>23</v>
      </c>
      <c r="AG26" s="297" t="s">
        <v>2748</v>
      </c>
      <c r="AH26" s="691">
        <v>8</v>
      </c>
      <c r="AI26" s="691">
        <v>5</v>
      </c>
      <c r="AJ26" s="684" t="s">
        <v>1571</v>
      </c>
      <c r="AK26" s="684" t="s">
        <v>1347</v>
      </c>
    </row>
    <row r="27" spans="1:38" x14ac:dyDescent="0.3">
      <c r="A27" s="697" t="s">
        <v>913</v>
      </c>
      <c r="B27" s="270" t="s">
        <v>2761</v>
      </c>
      <c r="C27" s="684" t="s">
        <v>1573</v>
      </c>
      <c r="D27" s="684" t="s">
        <v>1252</v>
      </c>
      <c r="E27" s="693" t="s">
        <v>2752</v>
      </c>
      <c r="G27" s="685">
        <v>50</v>
      </c>
      <c r="H27" s="685">
        <v>1</v>
      </c>
      <c r="I27" s="685">
        <v>25</v>
      </c>
      <c r="J27" s="686">
        <v>944.9</v>
      </c>
      <c r="K27" s="687">
        <v>5.2769999999999997E-2</v>
      </c>
      <c r="L27" s="688">
        <v>3.9350000000000001</v>
      </c>
      <c r="M27" s="689">
        <v>8.498187476849868E-2</v>
      </c>
      <c r="N27" s="689">
        <v>6.7836718352260253E-2</v>
      </c>
      <c r="O27" s="689">
        <v>5.0691561936021826E-2</v>
      </c>
      <c r="P27" s="689">
        <v>3.3546405519783398E-2</v>
      </c>
      <c r="Q27" s="686">
        <v>944.9</v>
      </c>
      <c r="R27" s="687">
        <v>5.2769999999999997E-2</v>
      </c>
      <c r="S27" s="688">
        <v>3.9350000000000001</v>
      </c>
      <c r="T27" s="689">
        <v>8.498187476849868E-2</v>
      </c>
      <c r="U27" s="689">
        <v>6.7836718352260253E-2</v>
      </c>
      <c r="V27" s="689">
        <v>5.0691561936021826E-2</v>
      </c>
      <c r="W27" s="689">
        <v>3.3546405519783398E-2</v>
      </c>
      <c r="Y27" s="685"/>
      <c r="Z27" s="690"/>
      <c r="AD27" s="684" t="s">
        <v>1547</v>
      </c>
      <c r="AE27" s="691">
        <v>1</v>
      </c>
      <c r="AF27" s="691">
        <v>24</v>
      </c>
      <c r="AG27" s="297" t="s">
        <v>2748</v>
      </c>
      <c r="AH27" s="691">
        <v>8</v>
      </c>
      <c r="AI27" s="691">
        <v>6</v>
      </c>
      <c r="AJ27" s="684" t="s">
        <v>1572</v>
      </c>
      <c r="AK27" s="684" t="s">
        <v>1342</v>
      </c>
    </row>
    <row r="28" spans="1:38" x14ac:dyDescent="0.3">
      <c r="A28" s="672" t="s">
        <v>612</v>
      </c>
      <c r="B28" s="270" t="s">
        <v>2761</v>
      </c>
      <c r="C28" s="684" t="s">
        <v>1574</v>
      </c>
      <c r="D28" s="684" t="s">
        <v>1253</v>
      </c>
      <c r="E28" s="693" t="s">
        <v>2752</v>
      </c>
      <c r="G28" s="685">
        <v>52</v>
      </c>
      <c r="H28" s="685">
        <v>1</v>
      </c>
      <c r="I28" s="685">
        <v>26</v>
      </c>
      <c r="J28" s="686">
        <v>944.9</v>
      </c>
      <c r="K28" s="687">
        <v>5.2769999999999997E-2</v>
      </c>
      <c r="L28" s="688">
        <v>3.9350000000000001</v>
      </c>
      <c r="M28" s="689">
        <v>8.498187476849868E-2</v>
      </c>
      <c r="N28" s="689">
        <v>6.7836718352260253E-2</v>
      </c>
      <c r="O28" s="689">
        <v>5.0691561936021826E-2</v>
      </c>
      <c r="P28" s="689">
        <v>3.3546405519783398E-2</v>
      </c>
      <c r="Q28" s="686">
        <v>944.9</v>
      </c>
      <c r="R28" s="687">
        <v>5.2769999999999997E-2</v>
      </c>
      <c r="S28" s="688">
        <v>3.9350000000000001</v>
      </c>
      <c r="T28" s="689">
        <v>8.498187476849868E-2</v>
      </c>
      <c r="U28" s="689">
        <v>6.7836718352260253E-2</v>
      </c>
      <c r="V28" s="689">
        <v>5.0691561936021826E-2</v>
      </c>
      <c r="W28" s="689">
        <v>3.3546405519783398E-2</v>
      </c>
      <c r="Y28" s="685"/>
      <c r="Z28" s="690"/>
      <c r="AD28" s="684" t="s">
        <v>1547</v>
      </c>
      <c r="AE28" s="691">
        <v>1</v>
      </c>
      <c r="AF28" s="691">
        <v>25</v>
      </c>
      <c r="AG28" s="693" t="s">
        <v>2752</v>
      </c>
      <c r="AH28" s="691">
        <v>8</v>
      </c>
      <c r="AI28" s="691">
        <v>7</v>
      </c>
      <c r="AJ28" s="684" t="s">
        <v>1573</v>
      </c>
      <c r="AK28" s="684" t="s">
        <v>1252</v>
      </c>
    </row>
    <row r="29" spans="1:38" x14ac:dyDescent="0.3">
      <c r="A29" s="672" t="s">
        <v>997</v>
      </c>
      <c r="B29" s="270" t="s">
        <v>2767</v>
      </c>
      <c r="C29" s="684" t="s">
        <v>1575</v>
      </c>
      <c r="D29" s="684" t="s">
        <v>1480</v>
      </c>
      <c r="E29" s="297" t="s">
        <v>2748</v>
      </c>
      <c r="G29" s="685">
        <v>54</v>
      </c>
      <c r="H29" s="685">
        <v>1</v>
      </c>
      <c r="I29" s="685">
        <v>27</v>
      </c>
      <c r="J29" s="686">
        <v>966.3</v>
      </c>
      <c r="K29" s="687">
        <v>3.5799999999999998E-2</v>
      </c>
      <c r="L29" s="688">
        <v>6.899</v>
      </c>
      <c r="M29" s="689">
        <v>0.12924623023714288</v>
      </c>
      <c r="N29" s="689">
        <v>0.10587966082967837</v>
      </c>
      <c r="O29" s="689">
        <v>8.2513091422213858E-2</v>
      </c>
      <c r="P29" s="689">
        <v>5.9146522014749334E-2</v>
      </c>
      <c r="Q29" s="686">
        <v>966.3</v>
      </c>
      <c r="R29" s="687">
        <v>3.5799999999999998E-2</v>
      </c>
      <c r="S29" s="688">
        <v>6.899</v>
      </c>
      <c r="T29" s="689">
        <v>0.12924623023714288</v>
      </c>
      <c r="U29" s="689">
        <v>0.10587966082967837</v>
      </c>
      <c r="V29" s="689">
        <v>8.2513091422213858E-2</v>
      </c>
      <c r="W29" s="689">
        <v>5.9146522014749334E-2</v>
      </c>
      <c r="Y29" s="685"/>
      <c r="Z29" s="690"/>
      <c r="AD29" s="684" t="s">
        <v>1547</v>
      </c>
      <c r="AE29" s="691">
        <v>1</v>
      </c>
      <c r="AF29" s="691">
        <v>26</v>
      </c>
      <c r="AG29" s="693" t="s">
        <v>2752</v>
      </c>
      <c r="AH29" s="691">
        <v>8</v>
      </c>
      <c r="AI29" s="691">
        <v>8</v>
      </c>
      <c r="AJ29" s="684" t="s">
        <v>1574</v>
      </c>
      <c r="AK29" s="684" t="s">
        <v>1253</v>
      </c>
    </row>
    <row r="30" spans="1:38" x14ac:dyDescent="0.3">
      <c r="A30" s="672" t="s">
        <v>1021</v>
      </c>
      <c r="B30" s="270" t="s">
        <v>2763</v>
      </c>
      <c r="C30" s="684" t="s">
        <v>1576</v>
      </c>
      <c r="D30" s="684" t="s">
        <v>1471</v>
      </c>
      <c r="E30" s="693" t="s">
        <v>2753</v>
      </c>
      <c r="G30" s="685">
        <v>56</v>
      </c>
      <c r="H30" s="685">
        <v>1</v>
      </c>
      <c r="I30" s="685">
        <v>28</v>
      </c>
      <c r="J30" s="686">
        <v>939.9</v>
      </c>
      <c r="K30" s="687">
        <v>4.3380000000000002E-2</v>
      </c>
      <c r="L30" s="688">
        <v>6.0979999999999999</v>
      </c>
      <c r="M30" s="689">
        <v>9.3299489947658645E-2</v>
      </c>
      <c r="N30" s="689">
        <v>7.8737222085123348E-2</v>
      </c>
      <c r="O30" s="689">
        <v>6.4174954222588038E-2</v>
      </c>
      <c r="P30" s="689">
        <v>4.9612686360052727E-2</v>
      </c>
      <c r="Q30" s="686">
        <v>939.9</v>
      </c>
      <c r="R30" s="687">
        <v>4.3380000000000002E-2</v>
      </c>
      <c r="S30" s="688">
        <v>6.0979999999999999</v>
      </c>
      <c r="T30" s="689">
        <v>9.3299489947658645E-2</v>
      </c>
      <c r="U30" s="689">
        <v>7.8737222085123348E-2</v>
      </c>
      <c r="V30" s="689">
        <v>6.4174954222588038E-2</v>
      </c>
      <c r="W30" s="689">
        <v>4.9612686360052727E-2</v>
      </c>
      <c r="Y30" s="685"/>
      <c r="Z30" s="690"/>
      <c r="AD30" s="684" t="s">
        <v>1547</v>
      </c>
      <c r="AE30" s="691">
        <v>1</v>
      </c>
      <c r="AF30" s="691">
        <v>27</v>
      </c>
      <c r="AG30" s="297" t="s">
        <v>2748</v>
      </c>
      <c r="AH30" s="691">
        <v>8</v>
      </c>
      <c r="AI30" s="691">
        <v>9</v>
      </c>
      <c r="AJ30" s="684" t="s">
        <v>1575</v>
      </c>
      <c r="AK30" s="684" t="s">
        <v>1480</v>
      </c>
    </row>
    <row r="31" spans="1:38" x14ac:dyDescent="0.3">
      <c r="A31" s="672" t="s">
        <v>1512</v>
      </c>
      <c r="B31" s="270" t="s">
        <v>2771</v>
      </c>
      <c r="C31" s="684" t="s">
        <v>1577</v>
      </c>
      <c r="D31" s="684" t="s">
        <v>1513</v>
      </c>
      <c r="E31" s="297" t="s">
        <v>1087</v>
      </c>
      <c r="G31" s="685">
        <v>58</v>
      </c>
      <c r="H31" s="685">
        <v>1</v>
      </c>
      <c r="I31" s="685">
        <v>29</v>
      </c>
      <c r="J31" s="686">
        <v>933.7</v>
      </c>
      <c r="K31" s="687">
        <v>4.5409999999999999E-2</v>
      </c>
      <c r="L31" s="688">
        <v>5.59</v>
      </c>
      <c r="M31" s="689">
        <v>8.75934523583215E-2</v>
      </c>
      <c r="N31" s="689">
        <v>8.75934523583215E-2</v>
      </c>
      <c r="O31" s="689">
        <v>8.75934523583215E-2</v>
      </c>
      <c r="P31" s="689">
        <v>8.75934523583215E-2</v>
      </c>
      <c r="Q31" s="686">
        <v>933.7</v>
      </c>
      <c r="R31" s="687">
        <v>4.5409999999999999E-2</v>
      </c>
      <c r="S31" s="688">
        <v>5.59</v>
      </c>
      <c r="T31" s="689">
        <v>8.75934523583215E-2</v>
      </c>
      <c r="U31" s="689">
        <v>8.75934523583215E-2</v>
      </c>
      <c r="V31" s="689">
        <v>8.75934523583215E-2</v>
      </c>
      <c r="W31" s="689">
        <v>8.75934523583215E-2</v>
      </c>
      <c r="Y31" s="685"/>
      <c r="Z31" s="690"/>
      <c r="AD31" s="684" t="s">
        <v>1547</v>
      </c>
      <c r="AE31" s="691">
        <v>1</v>
      </c>
      <c r="AF31" s="691">
        <v>28</v>
      </c>
      <c r="AG31" s="693" t="s">
        <v>2753</v>
      </c>
      <c r="AH31" s="691">
        <v>9</v>
      </c>
      <c r="AI31" s="691">
        <v>1</v>
      </c>
      <c r="AJ31" s="684" t="s">
        <v>1576</v>
      </c>
      <c r="AK31" s="684" t="s">
        <v>1471</v>
      </c>
    </row>
    <row r="32" spans="1:38" x14ac:dyDescent="0.3">
      <c r="A32" s="672" t="s">
        <v>1079</v>
      </c>
      <c r="B32" s="270" t="s">
        <v>2764</v>
      </c>
      <c r="C32" s="684" t="s">
        <v>1578</v>
      </c>
      <c r="D32" s="684" t="s">
        <v>1372</v>
      </c>
      <c r="E32" s="297" t="s">
        <v>2750</v>
      </c>
      <c r="G32" s="685">
        <v>60</v>
      </c>
      <c r="H32" s="685">
        <v>1</v>
      </c>
      <c r="I32" s="685">
        <v>30</v>
      </c>
      <c r="J32" s="686">
        <v>1072</v>
      </c>
      <c r="K32" s="687">
        <v>3.8460000000000001E-2</v>
      </c>
      <c r="L32" s="688">
        <v>6.4909999999999997</v>
      </c>
      <c r="M32" s="689">
        <v>0.11972280543654565</v>
      </c>
      <c r="N32" s="689">
        <v>0.1005165053202388</v>
      </c>
      <c r="O32" s="689">
        <v>8.1310205203931965E-2</v>
      </c>
      <c r="P32" s="689">
        <v>6.2103905087625116E-2</v>
      </c>
      <c r="Q32" s="686">
        <v>1072</v>
      </c>
      <c r="R32" s="687">
        <v>3.8460000000000001E-2</v>
      </c>
      <c r="S32" s="688">
        <v>6.4909999999999997</v>
      </c>
      <c r="T32" s="689">
        <v>0.11972280543654565</v>
      </c>
      <c r="U32" s="689">
        <v>0.1005165053202388</v>
      </c>
      <c r="V32" s="689">
        <v>8.1310205203931965E-2</v>
      </c>
      <c r="W32" s="689">
        <v>6.2103905087625116E-2</v>
      </c>
      <c r="Y32" s="685"/>
      <c r="Z32" s="690"/>
      <c r="AD32" s="684" t="s">
        <v>1547</v>
      </c>
      <c r="AE32" s="691">
        <v>1</v>
      </c>
      <c r="AF32" s="691">
        <v>29</v>
      </c>
      <c r="AG32" s="297" t="s">
        <v>1087</v>
      </c>
      <c r="AH32" s="691">
        <v>12</v>
      </c>
      <c r="AI32" s="691">
        <v>1</v>
      </c>
      <c r="AJ32" s="684" t="s">
        <v>1577</v>
      </c>
      <c r="AK32" s="684" t="s">
        <v>1513</v>
      </c>
    </row>
    <row r="33" spans="1:37" x14ac:dyDescent="0.3">
      <c r="A33" s="672" t="s">
        <v>1187</v>
      </c>
      <c r="B33" s="270" t="s">
        <v>2765</v>
      </c>
      <c r="C33" s="684" t="s">
        <v>1579</v>
      </c>
      <c r="D33" s="684" t="s">
        <v>1365</v>
      </c>
      <c r="E33" s="297" t="s">
        <v>2749</v>
      </c>
      <c r="G33" s="685">
        <v>62</v>
      </c>
      <c r="H33" s="685">
        <v>1</v>
      </c>
      <c r="I33" s="685">
        <v>31</v>
      </c>
      <c r="J33" s="686">
        <v>934.1</v>
      </c>
      <c r="K33" s="687">
        <v>4.7500000000000001E-2</v>
      </c>
      <c r="L33" s="688">
        <v>5.3380000000000001</v>
      </c>
      <c r="M33" s="689">
        <v>9.5746910363841642E-2</v>
      </c>
      <c r="N33" s="689">
        <v>9.3784864810035076E-2</v>
      </c>
      <c r="O33" s="689">
        <v>9.1822819256228511E-2</v>
      </c>
      <c r="P33" s="689">
        <v>8.9860773702421945E-2</v>
      </c>
      <c r="Q33" s="686">
        <v>934.1</v>
      </c>
      <c r="R33" s="687">
        <v>4.7500000000000001E-2</v>
      </c>
      <c r="S33" s="688">
        <v>5.3380000000000001</v>
      </c>
      <c r="T33" s="689">
        <v>9.5746910363841642E-2</v>
      </c>
      <c r="U33" s="689">
        <v>9.3784864810035076E-2</v>
      </c>
      <c r="V33" s="689">
        <v>9.1822819256228511E-2</v>
      </c>
      <c r="W33" s="689">
        <v>8.9860773702421945E-2</v>
      </c>
      <c r="Y33" s="685"/>
      <c r="Z33" s="690"/>
      <c r="AD33" s="684" t="s">
        <v>1547</v>
      </c>
      <c r="AE33" s="691">
        <v>1</v>
      </c>
      <c r="AF33" s="691">
        <v>30</v>
      </c>
      <c r="AG33" s="297" t="s">
        <v>2750</v>
      </c>
      <c r="AH33" s="691">
        <v>11</v>
      </c>
      <c r="AI33" s="691">
        <v>1</v>
      </c>
      <c r="AJ33" s="684" t="s">
        <v>1578</v>
      </c>
      <c r="AK33" s="684" t="s">
        <v>1372</v>
      </c>
    </row>
    <row r="34" spans="1:37" x14ac:dyDescent="0.3">
      <c r="A34" s="672" t="s">
        <v>1243</v>
      </c>
      <c r="B34" s="270" t="s">
        <v>2766</v>
      </c>
      <c r="C34" s="684" t="s">
        <v>1580</v>
      </c>
      <c r="D34" s="684" t="s">
        <v>1394</v>
      </c>
      <c r="E34" s="693" t="s">
        <v>1243</v>
      </c>
      <c r="G34" s="685">
        <v>64</v>
      </c>
      <c r="H34" s="685">
        <v>1</v>
      </c>
      <c r="I34" s="685">
        <v>32</v>
      </c>
      <c r="J34" s="686">
        <v>920.2</v>
      </c>
      <c r="K34" s="687">
        <v>4.7509999999999997E-2</v>
      </c>
      <c r="L34" s="688">
        <v>4.8579999999999997</v>
      </c>
      <c r="M34" s="689">
        <v>0.10164025232986473</v>
      </c>
      <c r="N34" s="689">
        <v>0.10164025232986473</v>
      </c>
      <c r="O34" s="689">
        <v>0.10164025232986473</v>
      </c>
      <c r="P34" s="689">
        <v>0.10164025232986473</v>
      </c>
      <c r="Q34" s="686">
        <v>920.2</v>
      </c>
      <c r="R34" s="687">
        <v>4.7509999999999997E-2</v>
      </c>
      <c r="S34" s="688">
        <v>4.8579999999999997</v>
      </c>
      <c r="T34" s="689">
        <v>0.10164025232986473</v>
      </c>
      <c r="U34" s="689">
        <v>0.10164025232986473</v>
      </c>
      <c r="V34" s="689">
        <v>0.10164025232986473</v>
      </c>
      <c r="W34" s="689">
        <v>0.10164025232986473</v>
      </c>
      <c r="Y34" s="685"/>
      <c r="Z34" s="690"/>
      <c r="AD34" s="684" t="s">
        <v>1547</v>
      </c>
      <c r="AE34" s="691">
        <v>1</v>
      </c>
      <c r="AF34" s="691">
        <v>31</v>
      </c>
      <c r="AG34" s="297" t="s">
        <v>2749</v>
      </c>
      <c r="AH34" s="691">
        <v>11</v>
      </c>
      <c r="AI34" s="691">
        <v>2</v>
      </c>
      <c r="AJ34" s="684" t="s">
        <v>1579</v>
      </c>
      <c r="AK34" s="684" t="s">
        <v>1365</v>
      </c>
    </row>
    <row r="35" spans="1:37" x14ac:dyDescent="0.3">
      <c r="A35" s="672" t="s">
        <v>1522</v>
      </c>
      <c r="B35" s="270" t="s">
        <v>2762</v>
      </c>
      <c r="C35" s="707" t="s">
        <v>1563</v>
      </c>
      <c r="D35" s="707" t="s">
        <v>8329</v>
      </c>
      <c r="E35" s="708" t="s">
        <v>2745</v>
      </c>
      <c r="G35" s="685">
        <v>66</v>
      </c>
      <c r="H35" s="685">
        <v>1</v>
      </c>
      <c r="I35" s="685">
        <v>33</v>
      </c>
      <c r="J35" s="686">
        <v>951.9</v>
      </c>
      <c r="K35" s="687">
        <v>4.0349999999999997E-2</v>
      </c>
      <c r="L35" s="688">
        <v>5.3079999999999998</v>
      </c>
      <c r="M35" s="689">
        <v>0.11665096972354716</v>
      </c>
      <c r="N35" s="689">
        <v>9.6781758643092519E-2</v>
      </c>
      <c r="O35" s="689">
        <v>7.6912547562637879E-2</v>
      </c>
      <c r="P35" s="689">
        <v>5.7043336482183238E-2</v>
      </c>
      <c r="Q35" s="686">
        <v>951.9</v>
      </c>
      <c r="R35" s="687">
        <v>4.0349999999999997E-2</v>
      </c>
      <c r="S35" s="688">
        <v>5.3079999999999998</v>
      </c>
      <c r="T35" s="689">
        <v>0.11665096972354716</v>
      </c>
      <c r="U35" s="689">
        <v>9.6781758643092519E-2</v>
      </c>
      <c r="V35" s="689">
        <v>7.6912547562637879E-2</v>
      </c>
      <c r="W35" s="689">
        <v>5.7043336482183238E-2</v>
      </c>
      <c r="Y35" s="685"/>
      <c r="Z35" s="690"/>
      <c r="AD35" s="684" t="s">
        <v>1547</v>
      </c>
      <c r="AE35" s="691">
        <v>1</v>
      </c>
      <c r="AF35" s="691">
        <v>32</v>
      </c>
      <c r="AG35" s="693" t="s">
        <v>1243</v>
      </c>
      <c r="AH35" s="691">
        <v>11</v>
      </c>
      <c r="AI35" s="691">
        <v>3</v>
      </c>
      <c r="AJ35" s="684" t="s">
        <v>1580</v>
      </c>
      <c r="AK35" s="684" t="s">
        <v>1394</v>
      </c>
    </row>
    <row r="36" spans="1:37" x14ac:dyDescent="0.3">
      <c r="A36" s="672" t="s">
        <v>842</v>
      </c>
      <c r="B36" s="270" t="s">
        <v>2768</v>
      </c>
      <c r="C36" s="684" t="s">
        <v>1582</v>
      </c>
      <c r="D36" s="684" t="s">
        <v>1389</v>
      </c>
      <c r="E36" s="297" t="s">
        <v>2746</v>
      </c>
      <c r="G36" s="685">
        <v>68</v>
      </c>
      <c r="H36" s="685">
        <v>1</v>
      </c>
      <c r="I36" s="685">
        <v>34</v>
      </c>
      <c r="J36" s="686">
        <v>942.4</v>
      </c>
      <c r="K36" s="687">
        <v>4.9180000000000001E-2</v>
      </c>
      <c r="L36" s="688">
        <v>6.548</v>
      </c>
      <c r="M36" s="689">
        <v>0.13295865940034796</v>
      </c>
      <c r="N36" s="689">
        <v>0.10146452432806892</v>
      </c>
      <c r="O36" s="689">
        <v>6.9970389255789883E-2</v>
      </c>
      <c r="P36" s="689">
        <v>3.8476254183510861E-2</v>
      </c>
      <c r="Q36" s="686">
        <v>942.4</v>
      </c>
      <c r="R36" s="687">
        <v>4.9180000000000001E-2</v>
      </c>
      <c r="S36" s="688">
        <v>6.548</v>
      </c>
      <c r="T36" s="689">
        <v>0.13295865940034796</v>
      </c>
      <c r="U36" s="689">
        <v>0.10146452432806892</v>
      </c>
      <c r="V36" s="689">
        <v>6.9970389255789883E-2</v>
      </c>
      <c r="W36" s="689">
        <v>3.8476254183510861E-2</v>
      </c>
      <c r="Y36" s="685"/>
      <c r="Z36" s="690"/>
      <c r="AD36" s="684" t="s">
        <v>1547</v>
      </c>
      <c r="AE36" s="691">
        <v>1</v>
      </c>
      <c r="AF36" s="691">
        <v>33</v>
      </c>
      <c r="AG36" s="297" t="s">
        <v>2747</v>
      </c>
      <c r="AH36" s="691">
        <v>4</v>
      </c>
      <c r="AI36" s="691">
        <v>6</v>
      </c>
      <c r="AJ36" s="684" t="s">
        <v>1581</v>
      </c>
      <c r="AK36" s="684" t="s">
        <v>1520</v>
      </c>
    </row>
    <row r="37" spans="1:37" x14ac:dyDescent="0.3">
      <c r="A37" s="672" t="s">
        <v>124</v>
      </c>
      <c r="B37" s="270" t="s">
        <v>2773</v>
      </c>
      <c r="C37" s="692" t="s">
        <v>1583</v>
      </c>
      <c r="D37" s="692" t="s">
        <v>1340</v>
      </c>
      <c r="E37" s="421" t="s">
        <v>2754</v>
      </c>
      <c r="G37" s="685">
        <v>70</v>
      </c>
      <c r="H37" s="685">
        <v>1</v>
      </c>
      <c r="I37" s="685">
        <v>35</v>
      </c>
      <c r="J37" s="686">
        <v>1010</v>
      </c>
      <c r="K37" s="687">
        <v>4.7010000000000003E-2</v>
      </c>
      <c r="L37" s="688">
        <v>5.3339999999999996</v>
      </c>
      <c r="M37" s="689">
        <v>0.1154972550103763</v>
      </c>
      <c r="N37" s="689">
        <v>8.9086439732848591E-2</v>
      </c>
      <c r="O37" s="689">
        <v>6.2675624455320877E-2</v>
      </c>
      <c r="P37" s="689">
        <v>3.6264809177793178E-2</v>
      </c>
      <c r="Q37" s="686">
        <v>1010</v>
      </c>
      <c r="R37" s="687">
        <v>4.7010000000000003E-2</v>
      </c>
      <c r="S37" s="688">
        <v>5.3339999999999996</v>
      </c>
      <c r="T37" s="689">
        <v>0.1154972550103763</v>
      </c>
      <c r="U37" s="689">
        <v>8.9086439732848591E-2</v>
      </c>
      <c r="V37" s="689">
        <v>6.2675624455320877E-2</v>
      </c>
      <c r="W37" s="689">
        <v>3.6264809177793178E-2</v>
      </c>
      <c r="Y37" s="685"/>
      <c r="Z37" s="690"/>
      <c r="AD37" s="684" t="s">
        <v>1547</v>
      </c>
      <c r="AE37" s="691">
        <v>1</v>
      </c>
      <c r="AF37" s="691">
        <v>34</v>
      </c>
      <c r="AG37" s="297" t="s">
        <v>2746</v>
      </c>
      <c r="AH37" s="691">
        <v>8</v>
      </c>
      <c r="AI37" s="691">
        <v>10</v>
      </c>
      <c r="AJ37" s="684" t="s">
        <v>1582</v>
      </c>
      <c r="AK37" s="684" t="s">
        <v>1389</v>
      </c>
    </row>
    <row r="38" spans="1:37" x14ac:dyDescent="0.3">
      <c r="A38" s="697" t="s">
        <v>839</v>
      </c>
      <c r="B38" s="270" t="s">
        <v>2772</v>
      </c>
      <c r="C38" s="684" t="s">
        <v>1584</v>
      </c>
      <c r="D38" s="684" t="s">
        <v>1501</v>
      </c>
      <c r="E38" s="297" t="s">
        <v>2755</v>
      </c>
      <c r="G38" s="685">
        <v>72</v>
      </c>
      <c r="H38" s="685">
        <v>1</v>
      </c>
      <c r="I38" s="685">
        <v>36</v>
      </c>
      <c r="J38" s="686">
        <v>988.1</v>
      </c>
      <c r="K38" s="687">
        <v>4.1029999999999997E-2</v>
      </c>
      <c r="L38" s="688">
        <v>6.5979999999999999</v>
      </c>
      <c r="M38" s="689">
        <v>9.7091833336569316E-2</v>
      </c>
      <c r="N38" s="689">
        <v>8.4216884501433054E-2</v>
      </c>
      <c r="O38" s="689">
        <v>7.1341935666296777E-2</v>
      </c>
      <c r="P38" s="689">
        <v>5.8466986831160514E-2</v>
      </c>
      <c r="Q38" s="686">
        <v>988.1</v>
      </c>
      <c r="R38" s="687">
        <v>4.1029999999999997E-2</v>
      </c>
      <c r="S38" s="688">
        <v>6.5979999999999999</v>
      </c>
      <c r="T38" s="689">
        <v>9.7091833336569316E-2</v>
      </c>
      <c r="U38" s="689">
        <v>8.4216884501433054E-2</v>
      </c>
      <c r="V38" s="689">
        <v>7.1341935666296777E-2</v>
      </c>
      <c r="W38" s="689">
        <v>5.8466986831160514E-2</v>
      </c>
      <c r="Y38" s="685"/>
      <c r="Z38" s="690"/>
      <c r="AD38" s="684" t="s">
        <v>1547</v>
      </c>
      <c r="AE38" s="691">
        <v>1</v>
      </c>
      <c r="AF38" s="691">
        <v>35</v>
      </c>
      <c r="AG38" s="297" t="s">
        <v>2754</v>
      </c>
      <c r="AH38" s="691">
        <v>10</v>
      </c>
      <c r="AI38" s="691">
        <v>1</v>
      </c>
      <c r="AJ38" s="684" t="s">
        <v>1583</v>
      </c>
      <c r="AK38" s="684" t="s">
        <v>1340</v>
      </c>
    </row>
    <row r="39" spans="1:37" x14ac:dyDescent="0.3">
      <c r="A39" s="697" t="s">
        <v>1242</v>
      </c>
      <c r="B39" s="270" t="s">
        <v>2772</v>
      </c>
      <c r="C39" s="684" t="s">
        <v>1585</v>
      </c>
      <c r="D39" s="684" t="s">
        <v>1525</v>
      </c>
      <c r="E39" s="297" t="s">
        <v>2755</v>
      </c>
      <c r="G39" s="685">
        <v>74</v>
      </c>
      <c r="H39" s="685">
        <v>1</v>
      </c>
      <c r="I39" s="685">
        <v>37</v>
      </c>
      <c r="J39" s="686">
        <v>988.1</v>
      </c>
      <c r="K39" s="687">
        <v>4.1029999999999997E-2</v>
      </c>
      <c r="L39" s="688">
        <v>6.5979999999999999</v>
      </c>
      <c r="M39" s="689">
        <v>9.7091833336569316E-2</v>
      </c>
      <c r="N39" s="689">
        <v>8.4216884501433054E-2</v>
      </c>
      <c r="O39" s="689">
        <v>7.1341935666296777E-2</v>
      </c>
      <c r="P39" s="689">
        <v>5.8466986831160514E-2</v>
      </c>
      <c r="Q39" s="686">
        <v>988.1</v>
      </c>
      <c r="R39" s="687">
        <v>4.1029999999999997E-2</v>
      </c>
      <c r="S39" s="688">
        <v>6.5979999999999999</v>
      </c>
      <c r="T39" s="689">
        <v>9.7091833336569316E-2</v>
      </c>
      <c r="U39" s="689">
        <v>8.4216884501433054E-2</v>
      </c>
      <c r="V39" s="689">
        <v>7.1341935666296777E-2</v>
      </c>
      <c r="W39" s="689">
        <v>5.8466986831160514E-2</v>
      </c>
      <c r="Y39" s="685"/>
      <c r="Z39" s="690"/>
      <c r="AD39" s="684" t="s">
        <v>1547</v>
      </c>
      <c r="AE39" s="691">
        <v>1</v>
      </c>
      <c r="AF39" s="691">
        <v>36</v>
      </c>
      <c r="AG39" s="297" t="s">
        <v>2755</v>
      </c>
      <c r="AH39" s="691">
        <v>7</v>
      </c>
      <c r="AI39" s="691">
        <v>1</v>
      </c>
      <c r="AJ39" s="684" t="s">
        <v>1584</v>
      </c>
      <c r="AK39" s="684" t="s">
        <v>1501</v>
      </c>
    </row>
    <row r="40" spans="1:37" x14ac:dyDescent="0.3">
      <c r="A40" s="697" t="s">
        <v>536</v>
      </c>
      <c r="B40" s="270" t="s">
        <v>2772</v>
      </c>
      <c r="C40" s="684" t="s">
        <v>1586</v>
      </c>
      <c r="D40" s="684" t="s">
        <v>1378</v>
      </c>
      <c r="E40" s="297" t="s">
        <v>2755</v>
      </c>
      <c r="G40" s="685">
        <v>76</v>
      </c>
      <c r="H40" s="685">
        <v>1</v>
      </c>
      <c r="I40" s="685">
        <v>38</v>
      </c>
      <c r="J40" s="686">
        <v>988.1</v>
      </c>
      <c r="K40" s="687">
        <v>4.1029999999999997E-2</v>
      </c>
      <c r="L40" s="688">
        <v>6.5979999999999999</v>
      </c>
      <c r="M40" s="689">
        <v>9.7091833336569316E-2</v>
      </c>
      <c r="N40" s="689">
        <v>8.4216884501433054E-2</v>
      </c>
      <c r="O40" s="689">
        <v>7.1341935666296777E-2</v>
      </c>
      <c r="P40" s="689">
        <v>5.8466986831160514E-2</v>
      </c>
      <c r="Q40" s="686">
        <v>988.1</v>
      </c>
      <c r="R40" s="687">
        <v>4.1029999999999997E-2</v>
      </c>
      <c r="S40" s="688">
        <v>6.5979999999999999</v>
      </c>
      <c r="T40" s="689">
        <v>9.7091833336569316E-2</v>
      </c>
      <c r="U40" s="689">
        <v>8.4216884501433054E-2</v>
      </c>
      <c r="V40" s="689">
        <v>7.1341935666296777E-2</v>
      </c>
      <c r="W40" s="689">
        <v>5.8466986831160514E-2</v>
      </c>
      <c r="Y40" s="685"/>
      <c r="Z40" s="690"/>
      <c r="AD40" s="684" t="s">
        <v>1547</v>
      </c>
      <c r="AE40" s="691">
        <v>1</v>
      </c>
      <c r="AF40" s="691">
        <v>37</v>
      </c>
      <c r="AG40" s="297" t="s">
        <v>2755</v>
      </c>
      <c r="AH40" s="691">
        <v>7</v>
      </c>
      <c r="AI40" s="691">
        <v>2</v>
      </c>
      <c r="AJ40" s="684" t="s">
        <v>1585</v>
      </c>
      <c r="AK40" s="684" t="s">
        <v>1525</v>
      </c>
    </row>
    <row r="41" spans="1:37" x14ac:dyDescent="0.3">
      <c r="A41" s="672" t="s">
        <v>1022</v>
      </c>
      <c r="B41" s="270" t="s">
        <v>2763</v>
      </c>
      <c r="C41" s="692" t="s">
        <v>8330</v>
      </c>
      <c r="D41" s="692" t="s">
        <v>1254</v>
      </c>
      <c r="E41" s="421" t="s">
        <v>2753</v>
      </c>
      <c r="G41" s="685">
        <v>78</v>
      </c>
      <c r="H41" s="685">
        <v>1</v>
      </c>
      <c r="I41" s="685">
        <v>39</v>
      </c>
      <c r="J41" s="686">
        <v>939.9</v>
      </c>
      <c r="K41" s="687">
        <v>4.3380000000000002E-2</v>
      </c>
      <c r="L41" s="688">
        <v>6.0979999999999999</v>
      </c>
      <c r="M41" s="689">
        <v>9.3299489947658645E-2</v>
      </c>
      <c r="N41" s="689">
        <v>7.8737222085123348E-2</v>
      </c>
      <c r="O41" s="689">
        <v>6.4174954222588038E-2</v>
      </c>
      <c r="P41" s="689">
        <v>4.9612686360052727E-2</v>
      </c>
      <c r="Q41" s="686">
        <v>939.9</v>
      </c>
      <c r="R41" s="687">
        <v>4.3380000000000002E-2</v>
      </c>
      <c r="S41" s="688">
        <v>6.0979999999999999</v>
      </c>
      <c r="T41" s="689">
        <v>9.3299489947658645E-2</v>
      </c>
      <c r="U41" s="689">
        <v>7.8737222085123348E-2</v>
      </c>
      <c r="V41" s="689">
        <v>6.4174954222588038E-2</v>
      </c>
      <c r="W41" s="689">
        <v>4.9612686360052727E-2</v>
      </c>
      <c r="Y41" s="685"/>
      <c r="Z41" s="690"/>
      <c r="AD41" s="684" t="s">
        <v>1547</v>
      </c>
      <c r="AE41" s="691">
        <v>1</v>
      </c>
      <c r="AF41" s="691">
        <v>37</v>
      </c>
      <c r="AG41" s="297" t="s">
        <v>2755</v>
      </c>
      <c r="AH41" s="691">
        <v>7</v>
      </c>
      <c r="AI41" s="691">
        <v>2</v>
      </c>
      <c r="AJ41" s="684" t="s">
        <v>1585</v>
      </c>
      <c r="AK41" s="684" t="s">
        <v>1525</v>
      </c>
    </row>
    <row r="42" spans="1:37" x14ac:dyDescent="0.3">
      <c r="A42" s="672"/>
      <c r="B42" s="270"/>
      <c r="Y42" s="685"/>
      <c r="Z42" s="690"/>
      <c r="AD42" s="684" t="s">
        <v>1547</v>
      </c>
      <c r="AE42" s="691">
        <v>1</v>
      </c>
      <c r="AF42" s="691">
        <v>38</v>
      </c>
      <c r="AG42" s="297" t="s">
        <v>2755</v>
      </c>
      <c r="AH42" s="691">
        <v>6</v>
      </c>
      <c r="AI42" s="691">
        <v>2</v>
      </c>
      <c r="AJ42" s="684" t="s">
        <v>1586</v>
      </c>
      <c r="AK42" s="684" t="s">
        <v>1378</v>
      </c>
    </row>
    <row r="43" spans="1:37" x14ac:dyDescent="0.3">
      <c r="A43"/>
      <c r="B43"/>
    </row>
    <row r="44" spans="1:37" x14ac:dyDescent="0.3">
      <c r="A44"/>
      <c r="B44"/>
    </row>
    <row r="45" spans="1:37" x14ac:dyDescent="0.3">
      <c r="A45"/>
      <c r="B45"/>
    </row>
    <row r="46" spans="1:37" x14ac:dyDescent="0.3">
      <c r="A46"/>
      <c r="B46"/>
    </row>
    <row r="47" spans="1:37" x14ac:dyDescent="0.3">
      <c r="A47"/>
      <c r="B47"/>
    </row>
    <row r="48" spans="1:37" x14ac:dyDescent="0.3">
      <c r="A48"/>
      <c r="B48"/>
    </row>
    <row r="49" spans="1:2" x14ac:dyDescent="0.3">
      <c r="A49"/>
      <c r="B49"/>
    </row>
    <row r="50" spans="1:2" x14ac:dyDescent="0.3">
      <c r="A50"/>
      <c r="B50"/>
    </row>
    <row r="51" spans="1:2" x14ac:dyDescent="0.3">
      <c r="A51"/>
      <c r="B51"/>
    </row>
    <row r="52" spans="1:2" x14ac:dyDescent="0.3">
      <c r="A52"/>
      <c r="B52"/>
    </row>
    <row r="53" spans="1:2" x14ac:dyDescent="0.3">
      <c r="A53"/>
      <c r="B53"/>
    </row>
    <row r="54" spans="1:2" x14ac:dyDescent="0.3">
      <c r="A54"/>
      <c r="B54"/>
    </row>
    <row r="55" spans="1:2" x14ac:dyDescent="0.3">
      <c r="A55"/>
      <c r="B55"/>
    </row>
    <row r="56" spans="1:2" x14ac:dyDescent="0.3">
      <c r="A56"/>
      <c r="B56"/>
    </row>
    <row r="57" spans="1:2" x14ac:dyDescent="0.3">
      <c r="A57"/>
      <c r="B57"/>
    </row>
    <row r="58" spans="1:2" x14ac:dyDescent="0.3">
      <c r="A58"/>
      <c r="B58"/>
    </row>
    <row r="59" spans="1:2" x14ac:dyDescent="0.3">
      <c r="A59"/>
      <c r="B59"/>
    </row>
    <row r="60" spans="1:2" x14ac:dyDescent="0.3">
      <c r="A60"/>
      <c r="B60"/>
    </row>
    <row r="61" spans="1:2" x14ac:dyDescent="0.3">
      <c r="A61"/>
      <c r="B61"/>
    </row>
    <row r="62" spans="1:2" x14ac:dyDescent="0.3">
      <c r="A62"/>
      <c r="B62"/>
    </row>
    <row r="63" spans="1:2" x14ac:dyDescent="0.3">
      <c r="A63"/>
      <c r="B63"/>
    </row>
    <row r="64" spans="1:2" x14ac:dyDescent="0.3">
      <c r="A64"/>
      <c r="B64"/>
    </row>
    <row r="65" spans="1:2" x14ac:dyDescent="0.3">
      <c r="A65"/>
      <c r="B65"/>
    </row>
    <row r="66" spans="1:2" x14ac:dyDescent="0.3">
      <c r="A66"/>
      <c r="B66"/>
    </row>
    <row r="67" spans="1:2" x14ac:dyDescent="0.3">
      <c r="A67"/>
      <c r="B67"/>
    </row>
    <row r="68" spans="1:2" x14ac:dyDescent="0.3">
      <c r="A68"/>
      <c r="B68"/>
    </row>
    <row r="69" spans="1:2" x14ac:dyDescent="0.3">
      <c r="A69"/>
      <c r="B69"/>
    </row>
    <row r="70" spans="1:2" x14ac:dyDescent="0.3">
      <c r="A70"/>
      <c r="B70"/>
    </row>
    <row r="71" spans="1:2" x14ac:dyDescent="0.3">
      <c r="A71"/>
      <c r="B71"/>
    </row>
    <row r="72" spans="1:2" x14ac:dyDescent="0.3">
      <c r="A72"/>
      <c r="B72"/>
    </row>
    <row r="73" spans="1:2" x14ac:dyDescent="0.3">
      <c r="A73"/>
      <c r="B73"/>
    </row>
    <row r="74" spans="1:2" x14ac:dyDescent="0.3">
      <c r="A74"/>
      <c r="B74"/>
    </row>
    <row r="75" spans="1:2" x14ac:dyDescent="0.3">
      <c r="A75"/>
      <c r="B75"/>
    </row>
    <row r="76" spans="1:2" x14ac:dyDescent="0.3">
      <c r="A76"/>
      <c r="B76"/>
    </row>
    <row r="77" spans="1:2" x14ac:dyDescent="0.3">
      <c r="A77"/>
      <c r="B77"/>
    </row>
    <row r="78" spans="1:2" x14ac:dyDescent="0.3">
      <c r="A78"/>
      <c r="B78"/>
    </row>
    <row r="79" spans="1:2" x14ac:dyDescent="0.3">
      <c r="A79"/>
      <c r="B79"/>
    </row>
    <row r="80" spans="1:2" x14ac:dyDescent="0.3">
      <c r="A80"/>
      <c r="B80"/>
    </row>
    <row r="81" spans="1:2" x14ac:dyDescent="0.3">
      <c r="A81"/>
      <c r="B81"/>
    </row>
    <row r="82" spans="1:2" x14ac:dyDescent="0.3">
      <c r="A82"/>
      <c r="B82"/>
    </row>
    <row r="83" spans="1:2" x14ac:dyDescent="0.3">
      <c r="A83" s="672"/>
      <c r="B83" s="270"/>
    </row>
    <row r="84" spans="1:2" x14ac:dyDescent="0.3">
      <c r="A84" s="672"/>
      <c r="B84" s="270"/>
    </row>
    <row r="85" spans="1:2" x14ac:dyDescent="0.3">
      <c r="A85" s="697"/>
      <c r="B85" s="698"/>
    </row>
    <row r="86" spans="1:2" x14ac:dyDescent="0.3">
      <c r="A86" s="672"/>
      <c r="B86" s="270"/>
    </row>
    <row r="87" spans="1:2" x14ac:dyDescent="0.3">
      <c r="A87" s="672"/>
      <c r="B87" s="270"/>
    </row>
    <row r="88" spans="1:2" x14ac:dyDescent="0.3">
      <c r="A88" s="672"/>
      <c r="B88" s="270"/>
    </row>
    <row r="89" spans="1:2" x14ac:dyDescent="0.3">
      <c r="A89" s="672"/>
      <c r="B89" s="270"/>
    </row>
    <row r="90" spans="1:2" x14ac:dyDescent="0.3">
      <c r="A90" s="672"/>
      <c r="B90" s="270"/>
    </row>
    <row r="91" spans="1:2" x14ac:dyDescent="0.3">
      <c r="A91" s="672"/>
      <c r="B91" s="270"/>
    </row>
    <row r="92" spans="1:2" x14ac:dyDescent="0.3">
      <c r="A92" s="672"/>
      <c r="B92" s="270"/>
    </row>
    <row r="93" spans="1:2" x14ac:dyDescent="0.3">
      <c r="A93" s="672"/>
      <c r="B93" s="270"/>
    </row>
    <row r="94" spans="1:2" x14ac:dyDescent="0.3">
      <c r="A94" s="672"/>
      <c r="B94" s="270"/>
    </row>
    <row r="95" spans="1:2" x14ac:dyDescent="0.3">
      <c r="A95" s="672"/>
      <c r="B95" s="270"/>
    </row>
    <row r="96" spans="1:2" x14ac:dyDescent="0.3">
      <c r="A96" s="672"/>
      <c r="B96" s="270"/>
    </row>
    <row r="97" spans="1:2" x14ac:dyDescent="0.3">
      <c r="A97" s="672"/>
      <c r="B97" s="270"/>
    </row>
    <row r="98" spans="1:2" x14ac:dyDescent="0.3">
      <c r="A98" s="672"/>
      <c r="B98" s="270"/>
    </row>
    <row r="99" spans="1:2" x14ac:dyDescent="0.3">
      <c r="A99" s="672"/>
      <c r="B99" s="270"/>
    </row>
    <row r="100" spans="1:2" x14ac:dyDescent="0.3">
      <c r="A100" s="672"/>
      <c r="B100" s="270"/>
    </row>
    <row r="101" spans="1:2" x14ac:dyDescent="0.3">
      <c r="A101" s="672"/>
      <c r="B101" s="270"/>
    </row>
    <row r="102" spans="1:2" x14ac:dyDescent="0.3">
      <c r="A102" s="672"/>
      <c r="B102" s="270"/>
    </row>
    <row r="103" spans="1:2" x14ac:dyDescent="0.3">
      <c r="A103" s="672"/>
      <c r="B103" s="270"/>
    </row>
    <row r="104" spans="1:2" x14ac:dyDescent="0.3">
      <c r="A104" s="672"/>
      <c r="B104" s="270"/>
    </row>
    <row r="105" spans="1:2" x14ac:dyDescent="0.3">
      <c r="A105" s="672"/>
      <c r="B105" s="270"/>
    </row>
    <row r="106" spans="1:2" x14ac:dyDescent="0.3">
      <c r="A106" s="672"/>
      <c r="B106" s="270"/>
    </row>
    <row r="107" spans="1:2" x14ac:dyDescent="0.3">
      <c r="A107" s="672"/>
      <c r="B107" s="270"/>
    </row>
    <row r="108" spans="1:2" x14ac:dyDescent="0.3">
      <c r="A108" s="672"/>
      <c r="B108" s="270"/>
    </row>
    <row r="109" spans="1:2" x14ac:dyDescent="0.3">
      <c r="A109" s="672"/>
      <c r="B109" s="270"/>
    </row>
    <row r="110" spans="1:2" x14ac:dyDescent="0.3">
      <c r="A110" s="672"/>
      <c r="B110" s="270"/>
    </row>
    <row r="111" spans="1:2" x14ac:dyDescent="0.3">
      <c r="A111" s="672"/>
      <c r="B111" s="270"/>
    </row>
    <row r="112" spans="1:2" x14ac:dyDescent="0.3">
      <c r="A112" s="672"/>
      <c r="B112" s="270"/>
    </row>
    <row r="113" spans="1:2" x14ac:dyDescent="0.3">
      <c r="A113" s="672"/>
      <c r="B113" s="270"/>
    </row>
    <row r="114" spans="1:2" x14ac:dyDescent="0.3">
      <c r="A114" s="672"/>
      <c r="B114" s="270"/>
    </row>
    <row r="115" spans="1:2" x14ac:dyDescent="0.3">
      <c r="A115" s="672"/>
      <c r="B115" s="270"/>
    </row>
    <row r="116" spans="1:2" x14ac:dyDescent="0.3">
      <c r="A116" s="676"/>
      <c r="B116" s="699"/>
    </row>
    <row r="117" spans="1:2" x14ac:dyDescent="0.3">
      <c r="A117" s="672"/>
      <c r="B117" s="270"/>
    </row>
    <row r="118" spans="1:2" x14ac:dyDescent="0.3">
      <c r="A118" s="672"/>
      <c r="B118" s="270"/>
    </row>
    <row r="119" spans="1:2" x14ac:dyDescent="0.3">
      <c r="A119" s="697"/>
      <c r="B119" s="698"/>
    </row>
    <row r="120" spans="1:2" x14ac:dyDescent="0.3">
      <c r="A120" s="672"/>
      <c r="B120" s="270"/>
    </row>
    <row r="121" spans="1:2" x14ac:dyDescent="0.3">
      <c r="A121" s="672"/>
      <c r="B121" s="270"/>
    </row>
    <row r="122" spans="1:2" x14ac:dyDescent="0.3">
      <c r="A122" s="672"/>
      <c r="B122" s="270"/>
    </row>
    <row r="123" spans="1:2" x14ac:dyDescent="0.3">
      <c r="A123" s="672"/>
      <c r="B123" s="270"/>
    </row>
    <row r="124" spans="1:2" x14ac:dyDescent="0.3">
      <c r="A124" s="672"/>
      <c r="B124" s="270"/>
    </row>
    <row r="125" spans="1:2" x14ac:dyDescent="0.3">
      <c r="A125" s="672"/>
      <c r="B125" s="270"/>
    </row>
    <row r="126" spans="1:2" x14ac:dyDescent="0.3">
      <c r="A126" s="672"/>
      <c r="B126" s="270"/>
    </row>
    <row r="127" spans="1:2" x14ac:dyDescent="0.3">
      <c r="A127" s="672"/>
      <c r="B127" s="270"/>
    </row>
    <row r="128" spans="1:2" x14ac:dyDescent="0.3">
      <c r="A128" s="672"/>
      <c r="B128" s="270"/>
    </row>
    <row r="129" spans="1:2" x14ac:dyDescent="0.3">
      <c r="A129" s="672"/>
      <c r="B129" s="270"/>
    </row>
    <row r="130" spans="1:2" x14ac:dyDescent="0.3">
      <c r="A130" s="697"/>
      <c r="B130" s="698"/>
    </row>
    <row r="131" spans="1:2" x14ac:dyDescent="0.3">
      <c r="A131" s="672"/>
      <c r="B131" s="270"/>
    </row>
    <row r="132" spans="1:2" x14ac:dyDescent="0.3">
      <c r="A132" s="672"/>
      <c r="B132" s="270"/>
    </row>
    <row r="133" spans="1:2" x14ac:dyDescent="0.3">
      <c r="A133" s="672"/>
      <c r="B133" s="270"/>
    </row>
    <row r="134" spans="1:2" x14ac:dyDescent="0.3">
      <c r="A134" s="672"/>
      <c r="B134" s="270"/>
    </row>
    <row r="135" spans="1:2" x14ac:dyDescent="0.3">
      <c r="A135" s="697"/>
      <c r="B135" s="698"/>
    </row>
    <row r="136" spans="1:2" x14ac:dyDescent="0.3">
      <c r="A136" s="672"/>
      <c r="B136" s="270"/>
    </row>
    <row r="137" spans="1:2" x14ac:dyDescent="0.3">
      <c r="A137" s="672"/>
      <c r="B137" s="270"/>
    </row>
    <row r="138" spans="1:2" x14ac:dyDescent="0.3">
      <c r="A138" s="672"/>
      <c r="B138" s="270"/>
    </row>
    <row r="139" spans="1:2" x14ac:dyDescent="0.3">
      <c r="A139" s="672"/>
      <c r="B139" s="270"/>
    </row>
    <row r="140" spans="1:2" x14ac:dyDescent="0.3">
      <c r="A140" s="697"/>
      <c r="B140" s="698"/>
    </row>
    <row r="141" spans="1:2" x14ac:dyDescent="0.3">
      <c r="A141" s="672"/>
      <c r="B141" s="270"/>
    </row>
    <row r="142" spans="1:2" x14ac:dyDescent="0.3">
      <c r="A142" s="672"/>
      <c r="B142" s="270"/>
    </row>
    <row r="143" spans="1:2" x14ac:dyDescent="0.3">
      <c r="A143" s="672"/>
      <c r="B143" s="270"/>
    </row>
    <row r="144" spans="1:2" x14ac:dyDescent="0.3">
      <c r="A144" s="672"/>
      <c r="B144" s="270"/>
    </row>
    <row r="145" spans="1:2" x14ac:dyDescent="0.3">
      <c r="A145" s="672"/>
      <c r="B145" s="270"/>
    </row>
    <row r="146" spans="1:2" x14ac:dyDescent="0.3">
      <c r="A146" s="672"/>
      <c r="B146" s="270"/>
    </row>
    <row r="147" spans="1:2" x14ac:dyDescent="0.3">
      <c r="A147" s="672"/>
      <c r="B147" s="270"/>
    </row>
    <row r="148" spans="1:2" x14ac:dyDescent="0.3">
      <c r="A148" s="672"/>
      <c r="B148" s="270"/>
    </row>
    <row r="149" spans="1:2" x14ac:dyDescent="0.3">
      <c r="A149" s="676"/>
      <c r="B149" s="699"/>
    </row>
    <row r="150" spans="1:2" x14ac:dyDescent="0.3">
      <c r="A150" s="672"/>
      <c r="B150" s="270"/>
    </row>
    <row r="151" spans="1:2" x14ac:dyDescent="0.3">
      <c r="A151" s="672"/>
      <c r="B151" s="270"/>
    </row>
    <row r="152" spans="1:2" x14ac:dyDescent="0.3">
      <c r="A152" s="672"/>
      <c r="B152" s="270"/>
    </row>
    <row r="153" spans="1:2" x14ac:dyDescent="0.3">
      <c r="A153" s="672"/>
      <c r="B153" s="270"/>
    </row>
    <row r="154" spans="1:2" x14ac:dyDescent="0.3">
      <c r="A154" s="672"/>
      <c r="B154" s="270"/>
    </row>
    <row r="155" spans="1:2" x14ac:dyDescent="0.3">
      <c r="A155" s="672"/>
      <c r="B155" s="270"/>
    </row>
    <row r="156" spans="1:2" x14ac:dyDescent="0.3">
      <c r="A156" s="672"/>
      <c r="B156" s="270"/>
    </row>
    <row r="157" spans="1:2" x14ac:dyDescent="0.3">
      <c r="A157" s="672"/>
      <c r="B157" s="270"/>
    </row>
    <row r="158" spans="1:2" x14ac:dyDescent="0.3">
      <c r="A158" s="697"/>
      <c r="B158" s="698"/>
    </row>
    <row r="159" spans="1:2" x14ac:dyDescent="0.3">
      <c r="A159" s="676"/>
      <c r="B159" s="699"/>
    </row>
    <row r="160" spans="1:2" x14ac:dyDescent="0.3">
      <c r="A160" s="672"/>
      <c r="B160" s="270"/>
    </row>
    <row r="161" spans="1:2" x14ac:dyDescent="0.3">
      <c r="A161" s="672"/>
      <c r="B161" s="270"/>
    </row>
    <row r="162" spans="1:2" x14ac:dyDescent="0.3">
      <c r="A162" s="672"/>
      <c r="B162" s="270"/>
    </row>
    <row r="163" spans="1:2" x14ac:dyDescent="0.3">
      <c r="A163" s="676"/>
      <c r="B163" s="699"/>
    </row>
    <row r="164" spans="1:2" x14ac:dyDescent="0.3">
      <c r="A164" s="672"/>
      <c r="B164" s="270"/>
    </row>
    <row r="165" spans="1:2" x14ac:dyDescent="0.3">
      <c r="A165" s="672"/>
      <c r="B165" s="270"/>
    </row>
    <row r="166" spans="1:2" x14ac:dyDescent="0.3">
      <c r="A166" s="672"/>
      <c r="B166" s="270"/>
    </row>
    <row r="167" spans="1:2" x14ac:dyDescent="0.3">
      <c r="A167" s="676"/>
      <c r="B167" s="699"/>
    </row>
    <row r="168" spans="1:2" x14ac:dyDescent="0.3">
      <c r="A168" s="672"/>
      <c r="B168" s="270"/>
    </row>
    <row r="169" spans="1:2" x14ac:dyDescent="0.3">
      <c r="A169" s="672"/>
      <c r="B169" s="270"/>
    </row>
    <row r="170" spans="1:2" x14ac:dyDescent="0.3">
      <c r="A170" s="672"/>
      <c r="B170" s="270"/>
    </row>
    <row r="171" spans="1:2" x14ac:dyDescent="0.3">
      <c r="A171" s="672"/>
      <c r="B171" s="270"/>
    </row>
    <row r="172" spans="1:2" x14ac:dyDescent="0.3">
      <c r="A172" s="672"/>
      <c r="B172" s="270"/>
    </row>
    <row r="173" spans="1:2" x14ac:dyDescent="0.3">
      <c r="A173" s="672"/>
      <c r="B173" s="270"/>
    </row>
    <row r="174" spans="1:2" x14ac:dyDescent="0.3">
      <c r="A174" s="672"/>
      <c r="B174" s="270"/>
    </row>
    <row r="175" spans="1:2" x14ac:dyDescent="0.3">
      <c r="A175" s="672"/>
      <c r="B175" s="270"/>
    </row>
    <row r="176" spans="1:2" x14ac:dyDescent="0.3">
      <c r="A176" s="672"/>
      <c r="B176" s="270"/>
    </row>
    <row r="177" spans="1:2" x14ac:dyDescent="0.3">
      <c r="A177" s="697"/>
      <c r="B177" s="698"/>
    </row>
    <row r="178" spans="1:2" x14ac:dyDescent="0.3">
      <c r="A178" s="672"/>
      <c r="B178" s="270"/>
    </row>
    <row r="179" spans="1:2" x14ac:dyDescent="0.3">
      <c r="A179" s="672"/>
      <c r="B179" s="270"/>
    </row>
    <row r="180" spans="1:2" x14ac:dyDescent="0.3">
      <c r="A180" s="672"/>
      <c r="B180" s="270"/>
    </row>
    <row r="181" spans="1:2" x14ac:dyDescent="0.3">
      <c r="A181" s="672"/>
      <c r="B181" s="270"/>
    </row>
    <row r="182" spans="1:2" x14ac:dyDescent="0.3">
      <c r="A182" s="672"/>
      <c r="B182" s="270"/>
    </row>
    <row r="183" spans="1:2" x14ac:dyDescent="0.3">
      <c r="A183" s="672"/>
      <c r="B183" s="270"/>
    </row>
    <row r="184" spans="1:2" x14ac:dyDescent="0.3">
      <c r="A184" s="676"/>
      <c r="B184" s="699"/>
    </row>
    <row r="185" spans="1:2" x14ac:dyDescent="0.3">
      <c r="A185" s="672"/>
      <c r="B185" s="270"/>
    </row>
    <row r="186" spans="1:2" x14ac:dyDescent="0.3">
      <c r="A186" s="672"/>
      <c r="B186" s="270"/>
    </row>
    <row r="187" spans="1:2" x14ac:dyDescent="0.3">
      <c r="A187" s="672"/>
      <c r="B187" s="270"/>
    </row>
    <row r="188" spans="1:2" x14ac:dyDescent="0.3">
      <c r="A188" s="676"/>
      <c r="B188" s="699"/>
    </row>
    <row r="189" spans="1:2" x14ac:dyDescent="0.3">
      <c r="A189" s="672"/>
      <c r="B189" s="270"/>
    </row>
    <row r="190" spans="1:2" x14ac:dyDescent="0.3">
      <c r="A190" s="672"/>
      <c r="B190" s="270"/>
    </row>
    <row r="191" spans="1:2" x14ac:dyDescent="0.3">
      <c r="A191" s="672"/>
      <c r="B191" s="270"/>
    </row>
    <row r="192" spans="1:2" x14ac:dyDescent="0.3">
      <c r="A192" s="672"/>
      <c r="B192" s="270"/>
    </row>
    <row r="193" spans="1:2" x14ac:dyDescent="0.3">
      <c r="A193" s="672"/>
      <c r="B193" s="270"/>
    </row>
    <row r="194" spans="1:2" x14ac:dyDescent="0.3">
      <c r="A194" s="672"/>
      <c r="B194" s="270"/>
    </row>
    <row r="195" spans="1:2" x14ac:dyDescent="0.3">
      <c r="A195" s="672"/>
      <c r="B195" s="270"/>
    </row>
    <row r="196" spans="1:2" x14ac:dyDescent="0.3">
      <c r="A196" s="672"/>
      <c r="B196" s="270"/>
    </row>
    <row r="197" spans="1:2" x14ac:dyDescent="0.3">
      <c r="A197" s="672"/>
      <c r="B197" s="270"/>
    </row>
    <row r="198" spans="1:2" x14ac:dyDescent="0.3">
      <c r="A198" s="672"/>
      <c r="B198" s="270"/>
    </row>
    <row r="199" spans="1:2" x14ac:dyDescent="0.3">
      <c r="A199" s="672"/>
      <c r="B199" s="270"/>
    </row>
    <row r="200" spans="1:2" x14ac:dyDescent="0.3">
      <c r="A200" s="672"/>
      <c r="B200" s="270"/>
    </row>
    <row r="201" spans="1:2" x14ac:dyDescent="0.3">
      <c r="A201" s="676"/>
      <c r="B201" s="699"/>
    </row>
    <row r="202" spans="1:2" x14ac:dyDescent="0.3">
      <c r="A202" s="672"/>
      <c r="B202" s="270"/>
    </row>
    <row r="203" spans="1:2" x14ac:dyDescent="0.3">
      <c r="A203" s="672"/>
      <c r="B203" s="270"/>
    </row>
    <row r="204" spans="1:2" x14ac:dyDescent="0.3">
      <c r="A204" s="672"/>
      <c r="B204" s="270"/>
    </row>
    <row r="205" spans="1:2" x14ac:dyDescent="0.3">
      <c r="A205" s="672"/>
      <c r="B205" s="270"/>
    </row>
    <row r="206" spans="1:2" x14ac:dyDescent="0.3">
      <c r="A206" s="672"/>
      <c r="B206" s="270"/>
    </row>
    <row r="207" spans="1:2" x14ac:dyDescent="0.3">
      <c r="A207" s="672"/>
      <c r="B207" s="270"/>
    </row>
    <row r="208" spans="1:2" x14ac:dyDescent="0.3">
      <c r="A208" s="672"/>
      <c r="B208" s="270"/>
    </row>
    <row r="209" spans="1:2" x14ac:dyDescent="0.3">
      <c r="A209" s="672"/>
      <c r="B209" s="270"/>
    </row>
    <row r="210" spans="1:2" x14ac:dyDescent="0.3">
      <c r="A210" s="672"/>
      <c r="B210" s="270"/>
    </row>
    <row r="211" spans="1:2" x14ac:dyDescent="0.3">
      <c r="A211" s="672"/>
      <c r="B211" s="270"/>
    </row>
    <row r="212" spans="1:2" x14ac:dyDescent="0.3">
      <c r="A212" s="672"/>
      <c r="B212" s="270"/>
    </row>
    <row r="213" spans="1:2" x14ac:dyDescent="0.3">
      <c r="A213" s="672"/>
      <c r="B213" s="270"/>
    </row>
    <row r="214" spans="1:2" x14ac:dyDescent="0.3">
      <c r="A214" s="672"/>
      <c r="B214" s="270"/>
    </row>
    <row r="215" spans="1:2" x14ac:dyDescent="0.3">
      <c r="A215" s="672"/>
      <c r="B215" s="270"/>
    </row>
    <row r="216" spans="1:2" x14ac:dyDescent="0.3">
      <c r="A216" s="672"/>
      <c r="B216" s="270"/>
    </row>
    <row r="217" spans="1:2" x14ac:dyDescent="0.3">
      <c r="A217" s="672"/>
      <c r="B217" s="270"/>
    </row>
    <row r="218" spans="1:2" x14ac:dyDescent="0.3">
      <c r="A218" s="672"/>
      <c r="B218" s="270"/>
    </row>
    <row r="219" spans="1:2" x14ac:dyDescent="0.3">
      <c r="A219" s="672"/>
      <c r="B219" s="270"/>
    </row>
    <row r="220" spans="1:2" x14ac:dyDescent="0.3">
      <c r="A220" s="672"/>
      <c r="B220" s="270"/>
    </row>
    <row r="221" spans="1:2" x14ac:dyDescent="0.3">
      <c r="A221" s="672"/>
      <c r="B221" s="270"/>
    </row>
    <row r="222" spans="1:2" x14ac:dyDescent="0.3">
      <c r="A222" s="672"/>
      <c r="B222" s="270"/>
    </row>
    <row r="223" spans="1:2" x14ac:dyDescent="0.3">
      <c r="A223" s="672"/>
      <c r="B223" s="270"/>
    </row>
    <row r="224" spans="1:2" x14ac:dyDescent="0.3">
      <c r="A224" s="672"/>
      <c r="B224" s="270"/>
    </row>
    <row r="225" spans="1:2" x14ac:dyDescent="0.3">
      <c r="A225" s="672"/>
      <c r="B225" s="270"/>
    </row>
    <row r="226" spans="1:2" x14ac:dyDescent="0.3">
      <c r="A226" s="672"/>
      <c r="B226" s="270"/>
    </row>
    <row r="227" spans="1:2" x14ac:dyDescent="0.3">
      <c r="A227" s="672"/>
      <c r="B227" s="270"/>
    </row>
    <row r="228" spans="1:2" x14ac:dyDescent="0.3">
      <c r="A228" s="672"/>
      <c r="B228" s="270"/>
    </row>
    <row r="229" spans="1:2" x14ac:dyDescent="0.3">
      <c r="A229" s="672"/>
      <c r="B229" s="270"/>
    </row>
    <row r="230" spans="1:2" x14ac:dyDescent="0.3">
      <c r="A230" s="672"/>
      <c r="B230" s="270"/>
    </row>
    <row r="231" spans="1:2" x14ac:dyDescent="0.3">
      <c r="A231" s="672"/>
      <c r="B231" s="270"/>
    </row>
    <row r="232" spans="1:2" x14ac:dyDescent="0.3">
      <c r="A232" s="672"/>
      <c r="B232" s="270"/>
    </row>
    <row r="233" spans="1:2" x14ac:dyDescent="0.3">
      <c r="A233" s="672"/>
      <c r="B233" s="270"/>
    </row>
    <row r="234" spans="1:2" x14ac:dyDescent="0.3">
      <c r="A234" s="672"/>
      <c r="B234" s="270"/>
    </row>
    <row r="235" spans="1:2" x14ac:dyDescent="0.3">
      <c r="A235" s="672"/>
      <c r="B235" s="270"/>
    </row>
    <row r="236" spans="1:2" x14ac:dyDescent="0.3">
      <c r="A236" s="672"/>
      <c r="B236" s="270"/>
    </row>
    <row r="237" spans="1:2" x14ac:dyDescent="0.3">
      <c r="A237" s="672"/>
      <c r="B237" s="270"/>
    </row>
    <row r="238" spans="1:2" x14ac:dyDescent="0.3">
      <c r="A238" s="672"/>
      <c r="B238" s="270"/>
    </row>
    <row r="239" spans="1:2" x14ac:dyDescent="0.3">
      <c r="A239" s="672"/>
      <c r="B239" s="270"/>
    </row>
    <row r="240" spans="1:2" x14ac:dyDescent="0.3">
      <c r="A240" s="672"/>
      <c r="B240" s="270"/>
    </row>
    <row r="241" spans="1:2" x14ac:dyDescent="0.3">
      <c r="A241" s="672"/>
      <c r="B241" s="270"/>
    </row>
    <row r="242" spans="1:2" x14ac:dyDescent="0.3">
      <c r="A242" s="672"/>
      <c r="B242" s="270"/>
    </row>
    <row r="243" spans="1:2" x14ac:dyDescent="0.3">
      <c r="A243" s="672"/>
      <c r="B243" s="270"/>
    </row>
    <row r="244" spans="1:2" x14ac:dyDescent="0.3">
      <c r="A244" s="672"/>
      <c r="B244" s="270"/>
    </row>
    <row r="245" spans="1:2" x14ac:dyDescent="0.3">
      <c r="A245" s="672"/>
      <c r="B245" s="270"/>
    </row>
    <row r="246" spans="1:2" x14ac:dyDescent="0.3">
      <c r="A246" s="672"/>
      <c r="B246" s="270"/>
    </row>
    <row r="247" spans="1:2" x14ac:dyDescent="0.3">
      <c r="A247" s="672"/>
      <c r="B247" s="270"/>
    </row>
    <row r="248" spans="1:2" x14ac:dyDescent="0.3">
      <c r="A248" s="672"/>
      <c r="B248" s="270"/>
    </row>
    <row r="249" spans="1:2" x14ac:dyDescent="0.3">
      <c r="A249" s="672"/>
      <c r="B249" s="270"/>
    </row>
    <row r="250" spans="1:2" x14ac:dyDescent="0.3">
      <c r="A250" s="672"/>
      <c r="B250" s="270"/>
    </row>
    <row r="251" spans="1:2" x14ac:dyDescent="0.3">
      <c r="A251" s="672"/>
      <c r="B251" s="270"/>
    </row>
    <row r="252" spans="1:2" x14ac:dyDescent="0.3">
      <c r="A252" s="672"/>
      <c r="B252" s="270"/>
    </row>
    <row r="253" spans="1:2" x14ac:dyDescent="0.3">
      <c r="A253" s="672"/>
      <c r="B253" s="270"/>
    </row>
    <row r="254" spans="1:2" x14ac:dyDescent="0.3">
      <c r="A254" s="672"/>
      <c r="B254" s="270"/>
    </row>
    <row r="255" spans="1:2" x14ac:dyDescent="0.3">
      <c r="A255" s="672"/>
      <c r="B255" s="270"/>
    </row>
    <row r="256" spans="1:2" x14ac:dyDescent="0.3">
      <c r="A256" s="672"/>
      <c r="B256" s="270"/>
    </row>
    <row r="257" spans="1:2" x14ac:dyDescent="0.3">
      <c r="A257" s="672"/>
      <c r="B257" s="270"/>
    </row>
    <row r="258" spans="1:2" x14ac:dyDescent="0.3">
      <c r="A258" s="672"/>
      <c r="B258" s="270"/>
    </row>
    <row r="259" spans="1:2" x14ac:dyDescent="0.3">
      <c r="A259" s="672"/>
      <c r="B259" s="270"/>
    </row>
    <row r="260" spans="1:2" x14ac:dyDescent="0.3">
      <c r="A260" s="672"/>
      <c r="B260" s="270"/>
    </row>
    <row r="261" spans="1:2" x14ac:dyDescent="0.3">
      <c r="A261" s="672"/>
      <c r="B261" s="270"/>
    </row>
    <row r="262" spans="1:2" x14ac:dyDescent="0.3">
      <c r="A262" s="672"/>
      <c r="B262" s="270"/>
    </row>
    <row r="263" spans="1:2" x14ac:dyDescent="0.3">
      <c r="A263" s="672"/>
      <c r="B263" s="270"/>
    </row>
    <row r="264" spans="1:2" x14ac:dyDescent="0.3">
      <c r="A264" s="672"/>
      <c r="B264" s="270"/>
    </row>
    <row r="265" spans="1:2" x14ac:dyDescent="0.3">
      <c r="A265" s="672"/>
      <c r="B265" s="270"/>
    </row>
    <row r="266" spans="1:2" x14ac:dyDescent="0.3">
      <c r="A266" s="672"/>
      <c r="B266" s="270"/>
    </row>
    <row r="267" spans="1:2" x14ac:dyDescent="0.3">
      <c r="A267" s="672"/>
      <c r="B267" s="270"/>
    </row>
    <row r="268" spans="1:2" x14ac:dyDescent="0.3">
      <c r="A268" s="672"/>
      <c r="B268" s="270"/>
    </row>
    <row r="269" spans="1:2" x14ac:dyDescent="0.3">
      <c r="A269" s="672"/>
      <c r="B269" s="270"/>
    </row>
    <row r="270" spans="1:2" x14ac:dyDescent="0.3">
      <c r="A270" s="672"/>
      <c r="B270" s="270"/>
    </row>
    <row r="271" spans="1:2" x14ac:dyDescent="0.3">
      <c r="A271" s="672"/>
      <c r="B271" s="270"/>
    </row>
    <row r="272" spans="1:2" x14ac:dyDescent="0.3">
      <c r="A272" s="672"/>
      <c r="B272" s="270"/>
    </row>
    <row r="273" spans="1:2" x14ac:dyDescent="0.3">
      <c r="A273" s="672"/>
      <c r="B273" s="270"/>
    </row>
    <row r="274" spans="1:2" x14ac:dyDescent="0.3">
      <c r="A274" s="672"/>
      <c r="B274" s="270"/>
    </row>
    <row r="275" spans="1:2" x14ac:dyDescent="0.3">
      <c r="A275" s="672"/>
      <c r="B275" s="270"/>
    </row>
    <row r="276" spans="1:2" x14ac:dyDescent="0.3">
      <c r="A276" s="672"/>
      <c r="B276" s="270"/>
    </row>
    <row r="277" spans="1:2" x14ac:dyDescent="0.3">
      <c r="A277" s="672"/>
      <c r="B277" s="270"/>
    </row>
    <row r="278" spans="1:2" x14ac:dyDescent="0.3">
      <c r="A278" s="672"/>
      <c r="B278" s="270"/>
    </row>
    <row r="279" spans="1:2" x14ac:dyDescent="0.3">
      <c r="A279" s="672"/>
      <c r="B279" s="270"/>
    </row>
    <row r="280" spans="1:2" x14ac:dyDescent="0.3">
      <c r="A280" s="672"/>
      <c r="B280" s="270"/>
    </row>
    <row r="281" spans="1:2" x14ac:dyDescent="0.3">
      <c r="A281" s="672"/>
      <c r="B281" s="270"/>
    </row>
    <row r="282" spans="1:2" x14ac:dyDescent="0.3">
      <c r="A282" s="672"/>
      <c r="B282" s="270"/>
    </row>
    <row r="283" spans="1:2" x14ac:dyDescent="0.3">
      <c r="A283" s="672"/>
      <c r="B283" s="270"/>
    </row>
    <row r="284" spans="1:2" x14ac:dyDescent="0.3">
      <c r="A284" s="672"/>
      <c r="B284" s="270"/>
    </row>
    <row r="285" spans="1:2" x14ac:dyDescent="0.3">
      <c r="A285" s="672"/>
      <c r="B285" s="270"/>
    </row>
    <row r="286" spans="1:2" x14ac:dyDescent="0.3">
      <c r="A286" s="697"/>
      <c r="B286" s="698"/>
    </row>
    <row r="287" spans="1:2" x14ac:dyDescent="0.3">
      <c r="A287" s="672"/>
      <c r="B287" s="270"/>
    </row>
    <row r="288" spans="1:2" x14ac:dyDescent="0.3">
      <c r="A288" s="672"/>
      <c r="B288" s="270"/>
    </row>
    <row r="289" spans="1:2" x14ac:dyDescent="0.3">
      <c r="A289" s="672"/>
      <c r="B289" s="270"/>
    </row>
    <row r="290" spans="1:2" x14ac:dyDescent="0.3">
      <c r="A290" s="672"/>
      <c r="B290" s="270"/>
    </row>
    <row r="291" spans="1:2" x14ac:dyDescent="0.3">
      <c r="A291" s="672"/>
      <c r="B291" s="270"/>
    </row>
    <row r="292" spans="1:2" x14ac:dyDescent="0.3">
      <c r="A292" s="697"/>
      <c r="B292" s="698"/>
    </row>
    <row r="293" spans="1:2" x14ac:dyDescent="0.3">
      <c r="A293" s="672"/>
      <c r="B293" s="270"/>
    </row>
    <row r="294" spans="1:2" x14ac:dyDescent="0.3">
      <c r="A294" s="672"/>
      <c r="B294" s="270"/>
    </row>
    <row r="295" spans="1:2" x14ac:dyDescent="0.3">
      <c r="A295" s="672"/>
      <c r="B295" s="270"/>
    </row>
    <row r="296" spans="1:2" x14ac:dyDescent="0.3">
      <c r="A296" s="672"/>
      <c r="B296" s="270"/>
    </row>
    <row r="297" spans="1:2" x14ac:dyDescent="0.3">
      <c r="A297" s="672"/>
      <c r="B297" s="270"/>
    </row>
    <row r="298" spans="1:2" x14ac:dyDescent="0.3">
      <c r="A298" s="697"/>
      <c r="B298" s="698"/>
    </row>
    <row r="299" spans="1:2" x14ac:dyDescent="0.3">
      <c r="A299" s="672"/>
      <c r="B299" s="270"/>
    </row>
    <row r="300" spans="1:2" x14ac:dyDescent="0.3">
      <c r="A300" s="672"/>
      <c r="B300" s="270"/>
    </row>
    <row r="301" spans="1:2" x14ac:dyDescent="0.3">
      <c r="A301" s="672"/>
      <c r="B301" s="270"/>
    </row>
    <row r="302" spans="1:2" x14ac:dyDescent="0.3">
      <c r="A302" s="672"/>
      <c r="B302" s="270"/>
    </row>
    <row r="303" spans="1:2" x14ac:dyDescent="0.3">
      <c r="A303" s="697"/>
      <c r="B303" s="698"/>
    </row>
    <row r="304" spans="1:2" x14ac:dyDescent="0.3">
      <c r="A304" s="672"/>
      <c r="B304" s="270"/>
    </row>
    <row r="305" spans="1:2" x14ac:dyDescent="0.3">
      <c r="A305" s="672"/>
      <c r="B305" s="270"/>
    </row>
    <row r="306" spans="1:2" x14ac:dyDescent="0.3">
      <c r="A306" s="672"/>
      <c r="B306" s="270"/>
    </row>
    <row r="307" spans="1:2" x14ac:dyDescent="0.3">
      <c r="A307" s="672"/>
      <c r="B307" s="270"/>
    </row>
    <row r="308" spans="1:2" x14ac:dyDescent="0.3">
      <c r="A308" s="672"/>
      <c r="B308" s="270"/>
    </row>
    <row r="309" spans="1:2" x14ac:dyDescent="0.3">
      <c r="A309" s="676"/>
      <c r="B309" s="699"/>
    </row>
    <row r="310" spans="1:2" x14ac:dyDescent="0.3">
      <c r="A310" s="672"/>
      <c r="B310" s="270"/>
    </row>
    <row r="311" spans="1:2" x14ac:dyDescent="0.3">
      <c r="A311" s="672"/>
      <c r="B311" s="270"/>
    </row>
    <row r="312" spans="1:2" x14ac:dyDescent="0.3">
      <c r="A312" s="672"/>
      <c r="B312" s="270"/>
    </row>
    <row r="313" spans="1:2" x14ac:dyDescent="0.3">
      <c r="A313" s="672"/>
      <c r="B313" s="270"/>
    </row>
    <row r="314" spans="1:2" x14ac:dyDescent="0.3">
      <c r="A314" s="676"/>
      <c r="B314" s="699"/>
    </row>
    <row r="315" spans="1:2" x14ac:dyDescent="0.3">
      <c r="A315" s="672"/>
      <c r="B315" s="270"/>
    </row>
    <row r="316" spans="1:2" x14ac:dyDescent="0.3">
      <c r="A316" s="672"/>
      <c r="B316" s="270"/>
    </row>
    <row r="317" spans="1:2" x14ac:dyDescent="0.3">
      <c r="A317" s="697"/>
      <c r="B317" s="698"/>
    </row>
    <row r="318" spans="1:2" x14ac:dyDescent="0.3">
      <c r="A318" s="672"/>
      <c r="B318" s="270"/>
    </row>
    <row r="319" spans="1:2" x14ac:dyDescent="0.3">
      <c r="A319" s="676"/>
      <c r="B319" s="699"/>
    </row>
    <row r="320" spans="1:2" x14ac:dyDescent="0.3">
      <c r="A320" s="672"/>
      <c r="B320" s="270"/>
    </row>
    <row r="321" spans="1:2" x14ac:dyDescent="0.3">
      <c r="A321" s="672"/>
      <c r="B321" s="270"/>
    </row>
    <row r="322" spans="1:2" x14ac:dyDescent="0.3">
      <c r="A322" s="697"/>
      <c r="B322" s="698"/>
    </row>
    <row r="323" spans="1:2" x14ac:dyDescent="0.3">
      <c r="A323" s="676"/>
      <c r="B323" s="699"/>
    </row>
    <row r="324" spans="1:2" x14ac:dyDescent="0.3">
      <c r="A324" s="672"/>
      <c r="B324" s="270"/>
    </row>
    <row r="325" spans="1:2" x14ac:dyDescent="0.3">
      <c r="A325" s="672"/>
      <c r="B325" s="270"/>
    </row>
    <row r="326" spans="1:2" x14ac:dyDescent="0.3">
      <c r="A326" s="672"/>
      <c r="B326" s="270"/>
    </row>
    <row r="327" spans="1:2" x14ac:dyDescent="0.3">
      <c r="A327" s="672"/>
      <c r="B327" s="270"/>
    </row>
    <row r="328" spans="1:2" x14ac:dyDescent="0.3">
      <c r="A328" s="672"/>
      <c r="B328" s="270"/>
    </row>
    <row r="329" spans="1:2" x14ac:dyDescent="0.3">
      <c r="A329" s="672"/>
      <c r="B329" s="270"/>
    </row>
    <row r="330" spans="1:2" x14ac:dyDescent="0.3">
      <c r="A330" s="672"/>
      <c r="B330" s="270"/>
    </row>
    <row r="331" spans="1:2" x14ac:dyDescent="0.3">
      <c r="A331" s="672"/>
      <c r="B331" s="270"/>
    </row>
    <row r="332" spans="1:2" x14ac:dyDescent="0.3">
      <c r="A332" s="672"/>
      <c r="B332" s="270"/>
    </row>
    <row r="333" spans="1:2" x14ac:dyDescent="0.3">
      <c r="A333" s="672"/>
      <c r="B333" s="270"/>
    </row>
    <row r="334" spans="1:2" x14ac:dyDescent="0.3">
      <c r="A334" s="672"/>
      <c r="B334" s="270"/>
    </row>
    <row r="335" spans="1:2" x14ac:dyDescent="0.3">
      <c r="A335" s="672"/>
      <c r="B335" s="270"/>
    </row>
    <row r="336" spans="1:2" x14ac:dyDescent="0.3">
      <c r="A336" s="676"/>
      <c r="B336" s="699"/>
    </row>
    <row r="337" spans="1:2" x14ac:dyDescent="0.3">
      <c r="A337" s="672"/>
      <c r="B337" s="270"/>
    </row>
    <row r="338" spans="1:2" x14ac:dyDescent="0.3">
      <c r="A338" s="672"/>
      <c r="B338" s="270"/>
    </row>
    <row r="339" spans="1:2" x14ac:dyDescent="0.3">
      <c r="A339" s="672"/>
      <c r="B339" s="270"/>
    </row>
    <row r="340" spans="1:2" x14ac:dyDescent="0.3">
      <c r="A340" s="676"/>
      <c r="B340" s="699"/>
    </row>
    <row r="341" spans="1:2" x14ac:dyDescent="0.3">
      <c r="A341" s="672"/>
      <c r="B341" s="270"/>
    </row>
    <row r="342" spans="1:2" x14ac:dyDescent="0.3">
      <c r="A342" s="672"/>
      <c r="B342" s="270"/>
    </row>
    <row r="343" spans="1:2" x14ac:dyDescent="0.3">
      <c r="A343" s="672"/>
      <c r="B343" s="270"/>
    </row>
    <row r="344" spans="1:2" x14ac:dyDescent="0.3">
      <c r="A344" s="672"/>
      <c r="B344" s="270"/>
    </row>
    <row r="345" spans="1:2" x14ac:dyDescent="0.3">
      <c r="A345" s="672"/>
      <c r="B345" s="270"/>
    </row>
    <row r="346" spans="1:2" x14ac:dyDescent="0.3">
      <c r="A346" s="672"/>
      <c r="B346" s="270"/>
    </row>
    <row r="347" spans="1:2" x14ac:dyDescent="0.3">
      <c r="A347" s="672"/>
      <c r="B347" s="270"/>
    </row>
    <row r="348" spans="1:2" x14ac:dyDescent="0.3">
      <c r="A348" s="672"/>
      <c r="B348" s="270"/>
    </row>
    <row r="349" spans="1:2" x14ac:dyDescent="0.3">
      <c r="A349" s="672"/>
      <c r="B349" s="270"/>
    </row>
    <row r="350" spans="1:2" x14ac:dyDescent="0.3">
      <c r="A350" s="672"/>
      <c r="B350" s="270"/>
    </row>
    <row r="351" spans="1:2" x14ac:dyDescent="0.3">
      <c r="A351" s="672"/>
      <c r="B351" s="270"/>
    </row>
    <row r="352" spans="1:2" x14ac:dyDescent="0.3">
      <c r="A352" s="672"/>
      <c r="B352" s="270"/>
    </row>
    <row r="353" spans="1:2" x14ac:dyDescent="0.3">
      <c r="A353" s="672"/>
      <c r="B353" s="270"/>
    </row>
    <row r="354" spans="1:2" x14ac:dyDescent="0.3">
      <c r="A354" s="672"/>
      <c r="B354" s="270"/>
    </row>
    <row r="355" spans="1:2" x14ac:dyDescent="0.3">
      <c r="A355" s="672"/>
      <c r="B355" s="270"/>
    </row>
    <row r="356" spans="1:2" x14ac:dyDescent="0.3">
      <c r="A356" s="672"/>
      <c r="B356" s="270"/>
    </row>
    <row r="357" spans="1:2" x14ac:dyDescent="0.3">
      <c r="A357" s="672"/>
      <c r="B357" s="270"/>
    </row>
    <row r="358" spans="1:2" x14ac:dyDescent="0.3">
      <c r="A358" s="672"/>
      <c r="B358" s="270"/>
    </row>
    <row r="359" spans="1:2" x14ac:dyDescent="0.3">
      <c r="A359" s="672"/>
      <c r="B359" s="270"/>
    </row>
    <row r="360" spans="1:2" x14ac:dyDescent="0.3">
      <c r="A360" s="672"/>
      <c r="B360" s="270"/>
    </row>
    <row r="361" spans="1:2" x14ac:dyDescent="0.3">
      <c r="A361" s="672"/>
      <c r="B361" s="270"/>
    </row>
    <row r="362" spans="1:2" x14ac:dyDescent="0.3">
      <c r="A362" s="672"/>
      <c r="B362" s="270"/>
    </row>
    <row r="363" spans="1:2" x14ac:dyDescent="0.3">
      <c r="A363" s="672"/>
      <c r="B363" s="270"/>
    </row>
    <row r="364" spans="1:2" x14ac:dyDescent="0.3">
      <c r="A364" s="672"/>
      <c r="B364" s="270"/>
    </row>
    <row r="365" spans="1:2" x14ac:dyDescent="0.3">
      <c r="A365" s="672"/>
      <c r="B365" s="270"/>
    </row>
    <row r="366" spans="1:2" x14ac:dyDescent="0.3">
      <c r="A366" s="697"/>
      <c r="B366" s="698"/>
    </row>
    <row r="367" spans="1:2" x14ac:dyDescent="0.3">
      <c r="A367" s="672"/>
      <c r="B367" s="270"/>
    </row>
    <row r="368" spans="1:2" x14ac:dyDescent="0.3">
      <c r="A368" s="672"/>
      <c r="B368" s="270"/>
    </row>
    <row r="369" spans="1:2" x14ac:dyDescent="0.3">
      <c r="A369" s="672"/>
      <c r="B369" s="270"/>
    </row>
    <row r="370" spans="1:2" x14ac:dyDescent="0.3">
      <c r="A370" s="672"/>
      <c r="B370" s="270"/>
    </row>
    <row r="371" spans="1:2" x14ac:dyDescent="0.3">
      <c r="A371" s="672"/>
      <c r="B371" s="270"/>
    </row>
    <row r="372" spans="1:2" x14ac:dyDescent="0.3">
      <c r="A372" s="672"/>
      <c r="B372" s="270"/>
    </row>
    <row r="373" spans="1:2" x14ac:dyDescent="0.3">
      <c r="A373" s="672"/>
      <c r="B373" s="270"/>
    </row>
    <row r="374" spans="1:2" x14ac:dyDescent="0.3">
      <c r="A374" s="672"/>
      <c r="B374" s="270"/>
    </row>
    <row r="375" spans="1:2" x14ac:dyDescent="0.3">
      <c r="A375" s="672"/>
      <c r="B375" s="270"/>
    </row>
    <row r="376" spans="1:2" x14ac:dyDescent="0.3">
      <c r="A376" s="672"/>
      <c r="B376" s="270"/>
    </row>
    <row r="377" spans="1:2" x14ac:dyDescent="0.3">
      <c r="A377" s="672"/>
      <c r="B377" s="270"/>
    </row>
    <row r="378" spans="1:2" x14ac:dyDescent="0.3">
      <c r="A378" s="672"/>
      <c r="B378" s="270"/>
    </row>
    <row r="379" spans="1:2" x14ac:dyDescent="0.3">
      <c r="A379" s="672"/>
      <c r="B379" s="270"/>
    </row>
    <row r="380" spans="1:2" x14ac:dyDescent="0.3">
      <c r="A380" s="672"/>
      <c r="B380" s="270"/>
    </row>
    <row r="381" spans="1:2" x14ac:dyDescent="0.3">
      <c r="A381" s="672"/>
      <c r="B381" s="270"/>
    </row>
    <row r="382" spans="1:2" x14ac:dyDescent="0.3">
      <c r="A382" s="672"/>
      <c r="B382" s="270"/>
    </row>
    <row r="383" spans="1:2" x14ac:dyDescent="0.3">
      <c r="A383" s="676"/>
      <c r="B383" s="699"/>
    </row>
    <row r="384" spans="1:2" x14ac:dyDescent="0.3">
      <c r="A384" s="672"/>
      <c r="B384" s="270"/>
    </row>
    <row r="385" spans="1:2" x14ac:dyDescent="0.3">
      <c r="A385" s="672"/>
      <c r="B385" s="270"/>
    </row>
    <row r="386" spans="1:2" x14ac:dyDescent="0.3">
      <c r="A386" s="672"/>
      <c r="B386" s="270"/>
    </row>
    <row r="387" spans="1:2" x14ac:dyDescent="0.3">
      <c r="A387" s="672"/>
      <c r="B387" s="270"/>
    </row>
    <row r="388" spans="1:2" x14ac:dyDescent="0.3">
      <c r="A388" s="672"/>
      <c r="B388" s="270"/>
    </row>
    <row r="389" spans="1:2" x14ac:dyDescent="0.3">
      <c r="A389" s="672"/>
      <c r="B389" s="270"/>
    </row>
    <row r="390" spans="1:2" x14ac:dyDescent="0.3">
      <c r="A390" s="672"/>
      <c r="B390" s="270"/>
    </row>
    <row r="391" spans="1:2" x14ac:dyDescent="0.3">
      <c r="A391" s="672"/>
      <c r="B391" s="270"/>
    </row>
    <row r="392" spans="1:2" x14ac:dyDescent="0.3">
      <c r="A392" s="672"/>
      <c r="B392" s="270"/>
    </row>
    <row r="393" spans="1:2" x14ac:dyDescent="0.3">
      <c r="A393" s="672"/>
      <c r="B393" s="270"/>
    </row>
    <row r="394" spans="1:2" x14ac:dyDescent="0.3">
      <c r="A394" s="672"/>
      <c r="B394" s="270"/>
    </row>
    <row r="395" spans="1:2" x14ac:dyDescent="0.3">
      <c r="A395" s="672"/>
      <c r="B395" s="270"/>
    </row>
    <row r="396" spans="1:2" x14ac:dyDescent="0.3">
      <c r="A396" s="672"/>
      <c r="B396" s="270"/>
    </row>
    <row r="397" spans="1:2" x14ac:dyDescent="0.3">
      <c r="A397" s="672"/>
      <c r="B397" s="270"/>
    </row>
    <row r="398" spans="1:2" x14ac:dyDescent="0.3">
      <c r="A398" s="672"/>
      <c r="B398" s="270"/>
    </row>
    <row r="399" spans="1:2" x14ac:dyDescent="0.3">
      <c r="A399" s="672"/>
      <c r="B399" s="270"/>
    </row>
    <row r="400" spans="1:2" x14ac:dyDescent="0.3">
      <c r="A400" s="672"/>
      <c r="B400" s="270"/>
    </row>
    <row r="401" spans="1:2" x14ac:dyDescent="0.3">
      <c r="A401" s="672"/>
      <c r="B401" s="270"/>
    </row>
    <row r="402" spans="1:2" x14ac:dyDescent="0.3">
      <c r="A402" s="672"/>
      <c r="B402" s="270"/>
    </row>
    <row r="403" spans="1:2" x14ac:dyDescent="0.3">
      <c r="A403" s="672"/>
      <c r="B403" s="270"/>
    </row>
    <row r="404" spans="1:2" x14ac:dyDescent="0.3">
      <c r="A404" s="672"/>
      <c r="B404" s="270"/>
    </row>
    <row r="405" spans="1:2" x14ac:dyDescent="0.3">
      <c r="A405" s="672"/>
      <c r="B405" s="270"/>
    </row>
    <row r="406" spans="1:2" x14ac:dyDescent="0.3">
      <c r="A406" s="672"/>
      <c r="B406" s="270"/>
    </row>
    <row r="407" spans="1:2" x14ac:dyDescent="0.3">
      <c r="A407" s="672"/>
      <c r="B407" s="270"/>
    </row>
    <row r="408" spans="1:2" x14ac:dyDescent="0.3">
      <c r="A408" s="672"/>
      <c r="B408" s="270"/>
    </row>
    <row r="409" spans="1:2" x14ac:dyDescent="0.3">
      <c r="A409" s="672"/>
      <c r="B409" s="270"/>
    </row>
    <row r="410" spans="1:2" x14ac:dyDescent="0.3">
      <c r="A410" s="672"/>
      <c r="B410" s="270"/>
    </row>
    <row r="411" spans="1:2" x14ac:dyDescent="0.3">
      <c r="A411" s="672"/>
      <c r="B411" s="270"/>
    </row>
    <row r="412" spans="1:2" x14ac:dyDescent="0.3">
      <c r="A412" s="672"/>
      <c r="B412" s="270"/>
    </row>
    <row r="413" spans="1:2" x14ac:dyDescent="0.3">
      <c r="A413" s="672"/>
      <c r="B413" s="270"/>
    </row>
    <row r="414" spans="1:2" x14ac:dyDescent="0.3">
      <c r="A414" s="672"/>
      <c r="B414" s="270"/>
    </row>
    <row r="415" spans="1:2" x14ac:dyDescent="0.3">
      <c r="A415" s="672"/>
      <c r="B415" s="270"/>
    </row>
    <row r="416" spans="1:2" x14ac:dyDescent="0.3">
      <c r="A416" s="672"/>
      <c r="B416" s="270"/>
    </row>
    <row r="417" spans="1:2" x14ac:dyDescent="0.3">
      <c r="A417" s="672"/>
      <c r="B417" s="270"/>
    </row>
    <row r="418" spans="1:2" x14ac:dyDescent="0.3">
      <c r="A418" s="672"/>
      <c r="B418" s="270"/>
    </row>
    <row r="419" spans="1:2" x14ac:dyDescent="0.3">
      <c r="A419" s="672"/>
      <c r="B419" s="270"/>
    </row>
    <row r="420" spans="1:2" x14ac:dyDescent="0.3">
      <c r="A420" s="672"/>
      <c r="B420" s="270"/>
    </row>
    <row r="421" spans="1:2" x14ac:dyDescent="0.3">
      <c r="A421" s="672"/>
      <c r="B421" s="270"/>
    </row>
    <row r="422" spans="1:2" x14ac:dyDescent="0.3">
      <c r="A422" s="697"/>
      <c r="B422" s="698"/>
    </row>
    <row r="423" spans="1:2" x14ac:dyDescent="0.3">
      <c r="A423" s="672"/>
      <c r="B423" s="270"/>
    </row>
    <row r="424" spans="1:2" x14ac:dyDescent="0.3">
      <c r="A424" s="672"/>
      <c r="B424" s="270"/>
    </row>
    <row r="425" spans="1:2" x14ac:dyDescent="0.3">
      <c r="A425" s="672"/>
      <c r="B425" s="270"/>
    </row>
    <row r="426" spans="1:2" x14ac:dyDescent="0.3">
      <c r="A426" s="672"/>
      <c r="B426" s="270"/>
    </row>
    <row r="427" spans="1:2" x14ac:dyDescent="0.3">
      <c r="A427" s="672"/>
      <c r="B427" s="270"/>
    </row>
    <row r="428" spans="1:2" x14ac:dyDescent="0.3">
      <c r="A428" s="672"/>
      <c r="B428" s="270"/>
    </row>
    <row r="429" spans="1:2" x14ac:dyDescent="0.3">
      <c r="A429" s="672"/>
      <c r="B429" s="270"/>
    </row>
    <row r="430" spans="1:2" x14ac:dyDescent="0.3">
      <c r="A430" s="672"/>
      <c r="B430" s="270"/>
    </row>
    <row r="431" spans="1:2" x14ac:dyDescent="0.3">
      <c r="A431" s="697"/>
      <c r="B431" s="698"/>
    </row>
    <row r="432" spans="1:2" x14ac:dyDescent="0.3">
      <c r="A432" s="672"/>
      <c r="B432" s="270"/>
    </row>
    <row r="433" spans="1:2" x14ac:dyDescent="0.3">
      <c r="A433" s="672"/>
      <c r="B433" s="270"/>
    </row>
    <row r="434" spans="1:2" x14ac:dyDescent="0.3">
      <c r="A434" s="672"/>
      <c r="B434" s="270"/>
    </row>
    <row r="435" spans="1:2" x14ac:dyDescent="0.3">
      <c r="A435" s="672"/>
      <c r="B435" s="270"/>
    </row>
    <row r="436" spans="1:2" x14ac:dyDescent="0.3">
      <c r="A436" s="697"/>
      <c r="B436" s="698"/>
    </row>
    <row r="437" spans="1:2" x14ac:dyDescent="0.3">
      <c r="A437" s="672"/>
      <c r="B437" s="270"/>
    </row>
    <row r="438" spans="1:2" x14ac:dyDescent="0.3">
      <c r="A438" s="676"/>
      <c r="B438" s="699"/>
    </row>
    <row r="439" spans="1:2" x14ac:dyDescent="0.3">
      <c r="A439" s="672"/>
      <c r="B439" s="270"/>
    </row>
    <row r="440" spans="1:2" x14ac:dyDescent="0.3">
      <c r="A440" s="672"/>
      <c r="B440" s="270"/>
    </row>
    <row r="441" spans="1:2" x14ac:dyDescent="0.3">
      <c r="A441" s="672"/>
      <c r="B441" s="270"/>
    </row>
    <row r="442" spans="1:2" x14ac:dyDescent="0.3">
      <c r="A442" s="672"/>
      <c r="B442" s="270"/>
    </row>
    <row r="443" spans="1:2" x14ac:dyDescent="0.3">
      <c r="A443" s="697"/>
      <c r="B443" s="698"/>
    </row>
    <row r="444" spans="1:2" x14ac:dyDescent="0.3">
      <c r="A444" s="672"/>
      <c r="B444" s="270"/>
    </row>
    <row r="445" spans="1:2" x14ac:dyDescent="0.3">
      <c r="A445" s="672"/>
      <c r="B445" s="270"/>
    </row>
    <row r="446" spans="1:2" x14ac:dyDescent="0.3">
      <c r="A446" s="676"/>
      <c r="B446" s="699"/>
    </row>
    <row r="447" spans="1:2" x14ac:dyDescent="0.3">
      <c r="A447" s="672"/>
      <c r="B447" s="270"/>
    </row>
    <row r="448" spans="1:2" x14ac:dyDescent="0.3">
      <c r="A448" s="697"/>
      <c r="B448" s="698"/>
    </row>
    <row r="449" spans="1:2" x14ac:dyDescent="0.3">
      <c r="A449" s="672"/>
      <c r="B449" s="270"/>
    </row>
    <row r="450" spans="1:2" x14ac:dyDescent="0.3">
      <c r="A450" s="676"/>
      <c r="B450" s="699"/>
    </row>
    <row r="451" spans="1:2" x14ac:dyDescent="0.3">
      <c r="A451" s="672"/>
      <c r="B451" s="270"/>
    </row>
    <row r="452" spans="1:2" x14ac:dyDescent="0.3">
      <c r="A452" s="672"/>
      <c r="B452" s="270"/>
    </row>
    <row r="453" spans="1:2" x14ac:dyDescent="0.3">
      <c r="A453" s="672"/>
      <c r="B453" s="270"/>
    </row>
    <row r="454" spans="1:2" x14ac:dyDescent="0.3">
      <c r="A454" s="672"/>
      <c r="B454" s="270"/>
    </row>
    <row r="455" spans="1:2" x14ac:dyDescent="0.3">
      <c r="A455" s="672"/>
      <c r="B455" s="270"/>
    </row>
    <row r="456" spans="1:2" x14ac:dyDescent="0.3">
      <c r="A456" s="676"/>
      <c r="B456" s="699"/>
    </row>
    <row r="457" spans="1:2" x14ac:dyDescent="0.3">
      <c r="A457" s="672"/>
      <c r="B457" s="270"/>
    </row>
    <row r="458" spans="1:2" x14ac:dyDescent="0.3">
      <c r="A458" s="697"/>
      <c r="B458" s="698"/>
    </row>
    <row r="459" spans="1:2" x14ac:dyDescent="0.3">
      <c r="A459" s="672"/>
      <c r="B459" s="270"/>
    </row>
    <row r="460" spans="1:2" x14ac:dyDescent="0.3">
      <c r="A460" s="676"/>
      <c r="B460" s="699"/>
    </row>
    <row r="461" spans="1:2" x14ac:dyDescent="0.3">
      <c r="A461" s="672"/>
      <c r="B461" s="270"/>
    </row>
    <row r="462" spans="1:2" x14ac:dyDescent="0.3">
      <c r="A462" s="672"/>
      <c r="B462" s="270"/>
    </row>
    <row r="463" spans="1:2" x14ac:dyDescent="0.3">
      <c r="A463" s="697"/>
      <c r="B463" s="698"/>
    </row>
    <row r="464" spans="1:2" x14ac:dyDescent="0.3">
      <c r="A464" s="672"/>
      <c r="B464" s="270"/>
    </row>
    <row r="465" spans="1:2" x14ac:dyDescent="0.3">
      <c r="A465" s="672"/>
      <c r="B465" s="270"/>
    </row>
    <row r="466" spans="1:2" x14ac:dyDescent="0.3">
      <c r="A466" s="672"/>
      <c r="B466" s="270"/>
    </row>
    <row r="467" spans="1:2" x14ac:dyDescent="0.3">
      <c r="A467" s="672"/>
      <c r="B467" s="270"/>
    </row>
    <row r="468" spans="1:2" x14ac:dyDescent="0.3">
      <c r="A468" s="672"/>
      <c r="B468" s="270"/>
    </row>
    <row r="469" spans="1:2" x14ac:dyDescent="0.3">
      <c r="A469" s="676"/>
      <c r="B469" s="699"/>
    </row>
    <row r="470" spans="1:2" x14ac:dyDescent="0.3">
      <c r="A470" s="672"/>
      <c r="B470" s="270"/>
    </row>
    <row r="471" spans="1:2" x14ac:dyDescent="0.3">
      <c r="A471" s="672"/>
      <c r="B471" s="270"/>
    </row>
    <row r="472" spans="1:2" x14ac:dyDescent="0.3">
      <c r="A472" s="672"/>
      <c r="B472" s="270"/>
    </row>
    <row r="473" spans="1:2" x14ac:dyDescent="0.3">
      <c r="A473" s="676"/>
      <c r="B473" s="699"/>
    </row>
    <row r="474" spans="1:2" x14ac:dyDescent="0.3">
      <c r="A474" s="672"/>
      <c r="B474" s="270"/>
    </row>
    <row r="475" spans="1:2" x14ac:dyDescent="0.3">
      <c r="A475" s="672"/>
      <c r="B475" s="270"/>
    </row>
    <row r="476" spans="1:2" x14ac:dyDescent="0.3">
      <c r="A476" s="672"/>
      <c r="B476" s="270"/>
    </row>
    <row r="477" spans="1:2" x14ac:dyDescent="0.3">
      <c r="A477" s="697"/>
      <c r="B477" s="698"/>
    </row>
    <row r="478" spans="1:2" x14ac:dyDescent="0.3">
      <c r="A478" s="672"/>
      <c r="B478" s="270"/>
    </row>
    <row r="479" spans="1:2" x14ac:dyDescent="0.3">
      <c r="A479" s="672"/>
      <c r="B479" s="270"/>
    </row>
    <row r="480" spans="1:2" x14ac:dyDescent="0.3">
      <c r="A480" s="672"/>
      <c r="B480" s="270"/>
    </row>
    <row r="481" spans="1:2" x14ac:dyDescent="0.3">
      <c r="A481" s="672"/>
      <c r="B481" s="270"/>
    </row>
    <row r="482" spans="1:2" x14ac:dyDescent="0.3">
      <c r="A482" s="672"/>
      <c r="B482" s="270"/>
    </row>
    <row r="483" spans="1:2" x14ac:dyDescent="0.3">
      <c r="A483" s="672"/>
      <c r="B483" s="270"/>
    </row>
    <row r="484" spans="1:2" x14ac:dyDescent="0.3">
      <c r="A484" s="672"/>
      <c r="B484" s="270"/>
    </row>
    <row r="485" spans="1:2" x14ac:dyDescent="0.3">
      <c r="A485" s="672"/>
      <c r="B485" s="270"/>
    </row>
    <row r="486" spans="1:2" x14ac:dyDescent="0.3">
      <c r="A486" s="676"/>
      <c r="B486" s="699"/>
    </row>
    <row r="487" spans="1:2" x14ac:dyDescent="0.3">
      <c r="A487" s="672"/>
      <c r="B487" s="270"/>
    </row>
    <row r="488" spans="1:2" x14ac:dyDescent="0.3">
      <c r="A488" s="672"/>
      <c r="B488" s="270"/>
    </row>
    <row r="489" spans="1:2" x14ac:dyDescent="0.3">
      <c r="A489" s="672"/>
      <c r="B489" s="270"/>
    </row>
    <row r="490" spans="1:2" x14ac:dyDescent="0.3">
      <c r="A490" s="672"/>
      <c r="B490" s="270"/>
    </row>
    <row r="491" spans="1:2" x14ac:dyDescent="0.3">
      <c r="A491" s="697"/>
      <c r="B491" s="698"/>
    </row>
    <row r="492" spans="1:2" x14ac:dyDescent="0.3">
      <c r="A492" s="672"/>
      <c r="B492" s="270"/>
    </row>
    <row r="493" spans="1:2" x14ac:dyDescent="0.3">
      <c r="A493" s="672"/>
      <c r="B493" s="270"/>
    </row>
    <row r="494" spans="1:2" x14ac:dyDescent="0.3">
      <c r="A494" s="672"/>
      <c r="B494" s="270"/>
    </row>
    <row r="495" spans="1:2" x14ac:dyDescent="0.3">
      <c r="A495" s="672"/>
      <c r="B495" s="270"/>
    </row>
    <row r="496" spans="1:2" x14ac:dyDescent="0.3">
      <c r="A496" s="672"/>
      <c r="B496" s="270"/>
    </row>
    <row r="497" spans="1:2" x14ac:dyDescent="0.3">
      <c r="A497" s="672"/>
      <c r="B497" s="270"/>
    </row>
    <row r="498" spans="1:2" x14ac:dyDescent="0.3">
      <c r="A498" s="672"/>
      <c r="B498" s="270"/>
    </row>
    <row r="499" spans="1:2" x14ac:dyDescent="0.3">
      <c r="A499" s="676"/>
      <c r="B499" s="699"/>
    </row>
    <row r="500" spans="1:2" x14ac:dyDescent="0.3">
      <c r="A500" s="672"/>
      <c r="B500" s="270"/>
    </row>
    <row r="501" spans="1:2" x14ac:dyDescent="0.3">
      <c r="A501" s="697"/>
      <c r="B501" s="698"/>
    </row>
    <row r="502" spans="1:2" x14ac:dyDescent="0.3">
      <c r="A502" s="672"/>
      <c r="B502" s="270"/>
    </row>
    <row r="503" spans="1:2" x14ac:dyDescent="0.3">
      <c r="A503" s="672"/>
      <c r="B503" s="270"/>
    </row>
    <row r="504" spans="1:2" x14ac:dyDescent="0.3">
      <c r="A504" s="672"/>
      <c r="B504" s="270"/>
    </row>
    <row r="505" spans="1:2" x14ac:dyDescent="0.3">
      <c r="A505" s="672"/>
      <c r="B505" s="270"/>
    </row>
    <row r="506" spans="1:2" x14ac:dyDescent="0.3">
      <c r="A506" s="672"/>
      <c r="B506" s="270"/>
    </row>
    <row r="507" spans="1:2" x14ac:dyDescent="0.3">
      <c r="A507" s="672"/>
      <c r="B507" s="270"/>
    </row>
    <row r="508" spans="1:2" x14ac:dyDescent="0.3">
      <c r="A508" s="676"/>
      <c r="B508" s="699"/>
    </row>
    <row r="509" spans="1:2" x14ac:dyDescent="0.3">
      <c r="A509" s="672"/>
      <c r="B509" s="270"/>
    </row>
    <row r="510" spans="1:2" x14ac:dyDescent="0.3">
      <c r="A510" s="672"/>
      <c r="B510" s="270"/>
    </row>
    <row r="511" spans="1:2" x14ac:dyDescent="0.3">
      <c r="A511" s="672"/>
      <c r="B511" s="270"/>
    </row>
    <row r="512" spans="1:2" x14ac:dyDescent="0.3">
      <c r="A512" s="672"/>
      <c r="B512" s="270"/>
    </row>
    <row r="513" spans="1:2" x14ac:dyDescent="0.3">
      <c r="A513" s="672"/>
      <c r="B513" s="270"/>
    </row>
    <row r="514" spans="1:2" x14ac:dyDescent="0.3">
      <c r="A514" s="676"/>
      <c r="B514" s="699"/>
    </row>
    <row r="515" spans="1:2" x14ac:dyDescent="0.3">
      <c r="A515" s="672"/>
      <c r="B515" s="270"/>
    </row>
    <row r="516" spans="1:2" x14ac:dyDescent="0.3">
      <c r="A516" s="672"/>
      <c r="B516" s="270"/>
    </row>
    <row r="517" spans="1:2" x14ac:dyDescent="0.3">
      <c r="A517" s="672"/>
      <c r="B517" s="270"/>
    </row>
    <row r="518" spans="1:2" x14ac:dyDescent="0.3">
      <c r="A518" s="672"/>
      <c r="B518" s="270"/>
    </row>
    <row r="519" spans="1:2" x14ac:dyDescent="0.3">
      <c r="A519" s="672"/>
      <c r="B519" s="270"/>
    </row>
    <row r="520" spans="1:2" x14ac:dyDescent="0.3">
      <c r="A520" s="672"/>
      <c r="B520" s="270"/>
    </row>
    <row r="521" spans="1:2" x14ac:dyDescent="0.3">
      <c r="A521" s="672"/>
      <c r="B521" s="270"/>
    </row>
    <row r="522" spans="1:2" x14ac:dyDescent="0.3">
      <c r="A522" s="697"/>
      <c r="B522" s="698"/>
    </row>
    <row r="523" spans="1:2" x14ac:dyDescent="0.3">
      <c r="A523" s="672"/>
      <c r="B523" s="270"/>
    </row>
    <row r="524" spans="1:2" x14ac:dyDescent="0.3">
      <c r="A524" s="672"/>
      <c r="B524" s="270"/>
    </row>
    <row r="525" spans="1:2" x14ac:dyDescent="0.3">
      <c r="A525" s="672"/>
      <c r="B525" s="270"/>
    </row>
    <row r="526" spans="1:2" x14ac:dyDescent="0.3">
      <c r="A526" s="697"/>
      <c r="B526" s="698"/>
    </row>
    <row r="527" spans="1:2" x14ac:dyDescent="0.3">
      <c r="A527" s="676"/>
      <c r="B527" s="699"/>
    </row>
    <row r="528" spans="1:2" x14ac:dyDescent="0.3">
      <c r="A528" s="672"/>
      <c r="B528" s="270"/>
    </row>
    <row r="529" spans="1:2" x14ac:dyDescent="0.3">
      <c r="A529" s="672"/>
      <c r="B529" s="270"/>
    </row>
    <row r="530" spans="1:2" x14ac:dyDescent="0.3">
      <c r="A530" s="676"/>
      <c r="B530" s="699"/>
    </row>
    <row r="531" spans="1:2" x14ac:dyDescent="0.3">
      <c r="A531" s="672"/>
      <c r="B531" s="270"/>
    </row>
    <row r="532" spans="1:2" x14ac:dyDescent="0.3">
      <c r="A532" s="672"/>
      <c r="B532" s="270"/>
    </row>
    <row r="533" spans="1:2" x14ac:dyDescent="0.3">
      <c r="A533" s="697"/>
      <c r="B533" s="698"/>
    </row>
    <row r="534" spans="1:2" x14ac:dyDescent="0.3">
      <c r="A534" s="672"/>
      <c r="B534" s="270"/>
    </row>
    <row r="535" spans="1:2" x14ac:dyDescent="0.3">
      <c r="A535" s="672"/>
      <c r="B535" s="270"/>
    </row>
    <row r="536" spans="1:2" x14ac:dyDescent="0.3">
      <c r="A536" s="676"/>
      <c r="B536" s="699"/>
    </row>
    <row r="537" spans="1:2" x14ac:dyDescent="0.3">
      <c r="A537" s="672"/>
      <c r="B537" s="270"/>
    </row>
    <row r="538" spans="1:2" x14ac:dyDescent="0.3">
      <c r="A538" s="697"/>
      <c r="B538" s="698"/>
    </row>
    <row r="539" spans="1:2" x14ac:dyDescent="0.3">
      <c r="A539" s="672"/>
      <c r="B539" s="270"/>
    </row>
    <row r="540" spans="1:2" x14ac:dyDescent="0.3">
      <c r="A540" s="676"/>
      <c r="B540" s="699"/>
    </row>
    <row r="541" spans="1:2" x14ac:dyDescent="0.3">
      <c r="A541" s="672"/>
      <c r="B541" s="270"/>
    </row>
    <row r="542" spans="1:2" x14ac:dyDescent="0.3">
      <c r="A542" s="672"/>
      <c r="B542" s="270"/>
    </row>
    <row r="543" spans="1:2" x14ac:dyDescent="0.3">
      <c r="A543" s="672"/>
      <c r="B543" s="270"/>
    </row>
    <row r="544" spans="1:2" x14ac:dyDescent="0.3">
      <c r="A544" s="672"/>
      <c r="B544" s="270"/>
    </row>
    <row r="545" spans="1:2" x14ac:dyDescent="0.3">
      <c r="A545" s="672"/>
      <c r="B545" s="270"/>
    </row>
    <row r="546" spans="1:2" x14ac:dyDescent="0.3">
      <c r="A546" s="672"/>
      <c r="B546" s="270"/>
    </row>
    <row r="547" spans="1:2" x14ac:dyDescent="0.3">
      <c r="A547" s="697"/>
      <c r="B547" s="698"/>
    </row>
    <row r="548" spans="1:2" x14ac:dyDescent="0.3">
      <c r="A548" s="676"/>
      <c r="B548" s="699"/>
    </row>
    <row r="549" spans="1:2" x14ac:dyDescent="0.3">
      <c r="A549" s="672"/>
      <c r="B549" s="270"/>
    </row>
    <row r="550" spans="1:2" x14ac:dyDescent="0.3">
      <c r="A550" s="672"/>
      <c r="B550" s="270"/>
    </row>
    <row r="551" spans="1:2" x14ac:dyDescent="0.3">
      <c r="A551" s="672"/>
      <c r="B551" s="270"/>
    </row>
    <row r="552" spans="1:2" x14ac:dyDescent="0.3">
      <c r="A552" s="672"/>
      <c r="B552" s="270"/>
    </row>
    <row r="553" spans="1:2" x14ac:dyDescent="0.3">
      <c r="A553" s="672"/>
      <c r="B553" s="270"/>
    </row>
    <row r="554" spans="1:2" x14ac:dyDescent="0.3">
      <c r="A554" s="672"/>
      <c r="B554" s="270"/>
    </row>
    <row r="555" spans="1:2" x14ac:dyDescent="0.3">
      <c r="A555" s="672"/>
      <c r="B555" s="270"/>
    </row>
    <row r="556" spans="1:2" x14ac:dyDescent="0.3">
      <c r="A556" s="672"/>
      <c r="B556" s="270"/>
    </row>
    <row r="557" spans="1:2" x14ac:dyDescent="0.3">
      <c r="A557" s="672"/>
      <c r="B557" s="270"/>
    </row>
    <row r="558" spans="1:2" x14ac:dyDescent="0.3">
      <c r="A558" s="672"/>
      <c r="B558" s="270"/>
    </row>
    <row r="559" spans="1:2" x14ac:dyDescent="0.3">
      <c r="A559" s="672"/>
      <c r="B559" s="270"/>
    </row>
    <row r="560" spans="1:2" x14ac:dyDescent="0.3">
      <c r="A560" s="672"/>
      <c r="B560" s="270"/>
    </row>
    <row r="561" spans="1:2" x14ac:dyDescent="0.3">
      <c r="A561" s="672"/>
      <c r="B561" s="270"/>
    </row>
    <row r="562" spans="1:2" x14ac:dyDescent="0.3">
      <c r="A562" s="672"/>
      <c r="B562" s="270"/>
    </row>
    <row r="563" spans="1:2" x14ac:dyDescent="0.3">
      <c r="A563" s="672"/>
      <c r="B563" s="270"/>
    </row>
    <row r="564" spans="1:2" x14ac:dyDescent="0.3">
      <c r="A564" s="672"/>
      <c r="B564" s="270"/>
    </row>
    <row r="565" spans="1:2" x14ac:dyDescent="0.3">
      <c r="A565" s="672"/>
      <c r="B565" s="270"/>
    </row>
    <row r="566" spans="1:2" x14ac:dyDescent="0.3">
      <c r="A566" s="672"/>
      <c r="B566" s="270"/>
    </row>
    <row r="567" spans="1:2" x14ac:dyDescent="0.3">
      <c r="A567" s="672"/>
      <c r="B567" s="270"/>
    </row>
    <row r="568" spans="1:2" x14ac:dyDescent="0.3">
      <c r="A568" s="672"/>
      <c r="B568" s="270"/>
    </row>
    <row r="569" spans="1:2" x14ac:dyDescent="0.3">
      <c r="A569" s="672"/>
      <c r="B569" s="270"/>
    </row>
    <row r="570" spans="1:2" x14ac:dyDescent="0.3">
      <c r="A570" s="672"/>
      <c r="B570" s="270"/>
    </row>
    <row r="571" spans="1:2" x14ac:dyDescent="0.3">
      <c r="A571" s="672"/>
      <c r="B571" s="270"/>
    </row>
    <row r="572" spans="1:2" x14ac:dyDescent="0.3">
      <c r="A572" s="672"/>
      <c r="B572" s="270"/>
    </row>
    <row r="573" spans="1:2" x14ac:dyDescent="0.3">
      <c r="A573" s="672"/>
      <c r="B573" s="270"/>
    </row>
    <row r="574" spans="1:2" x14ac:dyDescent="0.3">
      <c r="A574" s="672"/>
      <c r="B574" s="270"/>
    </row>
    <row r="575" spans="1:2" x14ac:dyDescent="0.3">
      <c r="A575" s="672"/>
      <c r="B575" s="270"/>
    </row>
    <row r="576" spans="1:2" x14ac:dyDescent="0.3">
      <c r="A576" s="672"/>
      <c r="B576" s="270"/>
    </row>
    <row r="577" spans="1:2" x14ac:dyDescent="0.3">
      <c r="A577" s="672"/>
      <c r="B577" s="270"/>
    </row>
    <row r="578" spans="1:2" x14ac:dyDescent="0.3">
      <c r="A578" s="672"/>
      <c r="B578" s="270"/>
    </row>
    <row r="579" spans="1:2" x14ac:dyDescent="0.3">
      <c r="A579" s="672"/>
      <c r="B579" s="270"/>
    </row>
    <row r="580" spans="1:2" x14ac:dyDescent="0.3">
      <c r="A580" s="672"/>
      <c r="B580" s="270"/>
    </row>
    <row r="581" spans="1:2" x14ac:dyDescent="0.3">
      <c r="A581" s="672"/>
      <c r="B581" s="270"/>
    </row>
    <row r="582" spans="1:2" x14ac:dyDescent="0.3">
      <c r="A582" s="672"/>
      <c r="B582" s="270"/>
    </row>
    <row r="583" spans="1:2" x14ac:dyDescent="0.3">
      <c r="A583" s="672"/>
      <c r="B583" s="270"/>
    </row>
    <row r="584" spans="1:2" x14ac:dyDescent="0.3">
      <c r="A584" s="672"/>
      <c r="B584" s="270"/>
    </row>
    <row r="585" spans="1:2" x14ac:dyDescent="0.3">
      <c r="A585" s="672"/>
      <c r="B585" s="270"/>
    </row>
    <row r="586" spans="1:2" x14ac:dyDescent="0.3">
      <c r="A586" s="672"/>
      <c r="B586" s="270"/>
    </row>
    <row r="587" spans="1:2" x14ac:dyDescent="0.3">
      <c r="A587" s="672"/>
      <c r="B587" s="270"/>
    </row>
    <row r="588" spans="1:2" x14ac:dyDescent="0.3">
      <c r="A588" s="672"/>
      <c r="B588" s="270"/>
    </row>
    <row r="589" spans="1:2" x14ac:dyDescent="0.3">
      <c r="A589" s="672"/>
      <c r="B589" s="270"/>
    </row>
    <row r="590" spans="1:2" x14ac:dyDescent="0.3">
      <c r="A590" s="672"/>
      <c r="B590" s="270"/>
    </row>
    <row r="591" spans="1:2" x14ac:dyDescent="0.3">
      <c r="A591" s="672"/>
      <c r="B591" s="270"/>
    </row>
    <row r="592" spans="1:2" x14ac:dyDescent="0.3">
      <c r="A592" s="672"/>
      <c r="B592" s="270"/>
    </row>
    <row r="593" spans="1:2" x14ac:dyDescent="0.3">
      <c r="A593" s="672"/>
      <c r="B593" s="270"/>
    </row>
    <row r="594" spans="1:2" x14ac:dyDescent="0.3">
      <c r="A594" s="672"/>
      <c r="B594" s="270"/>
    </row>
    <row r="595" spans="1:2" x14ac:dyDescent="0.3">
      <c r="A595" s="672"/>
      <c r="B595" s="270"/>
    </row>
    <row r="596" spans="1:2" x14ac:dyDescent="0.3">
      <c r="A596" s="672"/>
      <c r="B596" s="270"/>
    </row>
    <row r="597" spans="1:2" x14ac:dyDescent="0.3">
      <c r="A597" s="672"/>
      <c r="B597" s="270"/>
    </row>
    <row r="598" spans="1:2" x14ac:dyDescent="0.3">
      <c r="A598" s="672"/>
      <c r="B598" s="270"/>
    </row>
    <row r="599" spans="1:2" x14ac:dyDescent="0.3">
      <c r="A599" s="672"/>
      <c r="B599" s="270"/>
    </row>
    <row r="600" spans="1:2" x14ac:dyDescent="0.3">
      <c r="A600" s="672"/>
      <c r="B600" s="270"/>
    </row>
    <row r="601" spans="1:2" x14ac:dyDescent="0.3">
      <c r="A601" s="672"/>
      <c r="B601" s="270"/>
    </row>
    <row r="602" spans="1:2" x14ac:dyDescent="0.3">
      <c r="A602" s="672"/>
      <c r="B602" s="270"/>
    </row>
    <row r="603" spans="1:2" x14ac:dyDescent="0.3">
      <c r="A603" s="672"/>
      <c r="B603" s="270"/>
    </row>
    <row r="604" spans="1:2" x14ac:dyDescent="0.3">
      <c r="A604" s="672"/>
      <c r="B604" s="270"/>
    </row>
    <row r="605" spans="1:2" x14ac:dyDescent="0.3">
      <c r="A605" s="672"/>
      <c r="B605" s="270"/>
    </row>
    <row r="606" spans="1:2" x14ac:dyDescent="0.3">
      <c r="A606" s="672"/>
      <c r="B606" s="270"/>
    </row>
    <row r="607" spans="1:2" x14ac:dyDescent="0.3">
      <c r="A607" s="672"/>
      <c r="B607" s="270"/>
    </row>
    <row r="608" spans="1:2" x14ac:dyDescent="0.3">
      <c r="A608" s="672"/>
      <c r="B608" s="270"/>
    </row>
    <row r="609" spans="1:2" x14ac:dyDescent="0.3">
      <c r="A609" s="672"/>
      <c r="B609" s="270"/>
    </row>
    <row r="610" spans="1:2" x14ac:dyDescent="0.3">
      <c r="A610" s="672"/>
      <c r="B610" s="270"/>
    </row>
    <row r="611" spans="1:2" x14ac:dyDescent="0.3">
      <c r="A611" s="672"/>
      <c r="B611" s="270"/>
    </row>
    <row r="612" spans="1:2" x14ac:dyDescent="0.3">
      <c r="A612" s="672"/>
      <c r="B612" s="270"/>
    </row>
    <row r="613" spans="1:2" x14ac:dyDescent="0.3">
      <c r="A613" s="676"/>
      <c r="B613" s="699"/>
    </row>
    <row r="614" spans="1:2" x14ac:dyDescent="0.3">
      <c r="A614" s="672"/>
      <c r="B614" s="270"/>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4">
    <tabColor theme="9" tint="-0.249977111117893"/>
  </sheetPr>
  <dimension ref="A1:AA272"/>
  <sheetViews>
    <sheetView zoomScale="70" zoomScaleNormal="70" workbookViewId="0">
      <pane xSplit="1" ySplit="2" topLeftCell="B48" activePane="bottomRight" state="frozen"/>
      <selection activeCell="C64" sqref="C64:E65"/>
      <selection pane="topRight" activeCell="C64" sqref="C64:E65"/>
      <selection pane="bottomLeft" activeCell="C64" sqref="C64:E65"/>
      <selection pane="bottomRight" activeCell="C64" sqref="C64:E65"/>
    </sheetView>
  </sheetViews>
  <sheetFormatPr defaultRowHeight="14.4" x14ac:dyDescent="0.3"/>
  <cols>
    <col min="1" max="1" width="3" bestFit="1" customWidth="1"/>
    <col min="2" max="2" width="2.88671875" bestFit="1" customWidth="1"/>
    <col min="3" max="3" width="5.6640625" bestFit="1" customWidth="1"/>
    <col min="4" max="4" width="9.5546875" bestFit="1" customWidth="1"/>
    <col min="5" max="5" width="31.44140625" customWidth="1"/>
    <col min="6" max="6" width="13.88671875" bestFit="1" customWidth="1"/>
    <col min="7" max="7" width="7.5546875" bestFit="1" customWidth="1"/>
    <col min="8" max="8" width="35.5546875" bestFit="1" customWidth="1"/>
    <col min="9" max="9" width="11.109375" bestFit="1" customWidth="1"/>
    <col min="10" max="10" width="14.33203125" bestFit="1" customWidth="1"/>
    <col min="11" max="11" width="15.6640625" bestFit="1" customWidth="1"/>
    <col min="12" max="12" width="8.109375" bestFit="1" customWidth="1"/>
    <col min="13" max="13" width="109" bestFit="1" customWidth="1"/>
    <col min="14" max="14" width="10.88671875" bestFit="1" customWidth="1"/>
  </cols>
  <sheetData>
    <row r="1" spans="1:27" ht="9" customHeight="1" x14ac:dyDescent="0.3"/>
    <row r="2" spans="1:27" x14ac:dyDescent="0.3">
      <c r="B2" s="306" t="s">
        <v>1328</v>
      </c>
      <c r="C2" s="306" t="s">
        <v>1329</v>
      </c>
      <c r="D2" s="306" t="s">
        <v>1526</v>
      </c>
      <c r="E2" s="306" t="s">
        <v>1330</v>
      </c>
      <c r="F2" s="306" t="s">
        <v>1331</v>
      </c>
      <c r="G2" s="306" t="s">
        <v>1332</v>
      </c>
      <c r="H2" s="306" t="s">
        <v>1333</v>
      </c>
      <c r="I2" s="306" t="s">
        <v>1334</v>
      </c>
      <c r="J2" s="306" t="s">
        <v>1335</v>
      </c>
      <c r="K2" s="306" t="s">
        <v>1336</v>
      </c>
      <c r="L2" s="306" t="s">
        <v>1337</v>
      </c>
      <c r="M2" s="306" t="s">
        <v>1338</v>
      </c>
      <c r="N2" s="306" t="s">
        <v>1339</v>
      </c>
      <c r="P2" s="306" t="s">
        <v>1538</v>
      </c>
      <c r="Q2" s="306" t="s">
        <v>1539</v>
      </c>
      <c r="R2" s="306" t="s">
        <v>1540</v>
      </c>
      <c r="S2" s="306" t="s">
        <v>1541</v>
      </c>
      <c r="T2" s="306" t="s">
        <v>1542</v>
      </c>
      <c r="U2" s="306" t="s">
        <v>1543</v>
      </c>
      <c r="V2" s="306" t="s">
        <v>1544</v>
      </c>
    </row>
    <row r="3" spans="1:27" x14ac:dyDescent="0.3">
      <c r="A3" s="327"/>
      <c r="B3" s="307"/>
      <c r="C3" s="308" t="s">
        <v>124</v>
      </c>
      <c r="D3" s="308" t="s">
        <v>124</v>
      </c>
      <c r="E3" s="308" t="s">
        <v>1340</v>
      </c>
      <c r="F3" s="309">
        <v>70</v>
      </c>
      <c r="G3" s="309" t="b">
        <v>1</v>
      </c>
      <c r="H3" s="308" t="s">
        <v>1533</v>
      </c>
      <c r="I3" s="307">
        <v>6</v>
      </c>
      <c r="J3" s="307">
        <v>2</v>
      </c>
      <c r="K3" s="307">
        <v>4</v>
      </c>
      <c r="L3" s="307">
        <v>5</v>
      </c>
      <c r="M3" s="308" t="s">
        <v>1341</v>
      </c>
      <c r="N3" s="308" t="s">
        <v>1341</v>
      </c>
      <c r="P3" s="308" t="s">
        <v>1545</v>
      </c>
      <c r="Q3" s="307">
        <v>2</v>
      </c>
      <c r="R3" s="307">
        <v>1</v>
      </c>
      <c r="S3" s="307">
        <v>1</v>
      </c>
      <c r="T3" s="307">
        <v>1</v>
      </c>
      <c r="U3" s="308" t="s">
        <v>1546</v>
      </c>
      <c r="V3" s="308" t="s">
        <v>1463</v>
      </c>
      <c r="Y3" t="str">
        <f>VLOOKUP(F3/2,$R$3:$V$40,5,FALSE)</f>
        <v>Central Valley Fall</v>
      </c>
      <c r="Z3" t="str">
        <f>E3</f>
        <v>Central Valley Fall</v>
      </c>
      <c r="AA3" t="b">
        <f>Z3=Y3</f>
        <v>1</v>
      </c>
    </row>
    <row r="4" spans="1:27" x14ac:dyDescent="0.3">
      <c r="B4" s="307"/>
      <c r="C4" s="308" t="s">
        <v>610</v>
      </c>
      <c r="D4" s="308" t="s">
        <v>610</v>
      </c>
      <c r="E4" s="308" t="s">
        <v>1342</v>
      </c>
      <c r="F4" s="309">
        <v>48</v>
      </c>
      <c r="G4" s="309" t="b">
        <v>1</v>
      </c>
      <c r="H4" s="308" t="s">
        <v>1343</v>
      </c>
      <c r="I4" s="307">
        <v>4</v>
      </c>
      <c r="J4" s="307">
        <v>2</v>
      </c>
      <c r="K4" s="307">
        <v>4</v>
      </c>
      <c r="L4" s="307">
        <v>5</v>
      </c>
      <c r="M4" s="308" t="s">
        <v>1341</v>
      </c>
      <c r="N4" s="308" t="s">
        <v>1341</v>
      </c>
      <c r="P4" s="308" t="s">
        <v>1547</v>
      </c>
      <c r="Q4" s="307">
        <v>2</v>
      </c>
      <c r="R4" s="307">
        <v>2</v>
      </c>
      <c r="S4" s="307">
        <v>1</v>
      </c>
      <c r="T4" s="307">
        <v>2</v>
      </c>
      <c r="U4" s="308" t="s">
        <v>1548</v>
      </c>
      <c r="V4" s="308" t="s">
        <v>1460</v>
      </c>
      <c r="Y4" t="str">
        <f t="shared" ref="Y4:Y16" si="0">VLOOKUP(F4/2,$R$3:$V$40,5,FALSE)</f>
        <v>Columbia R Upriver Bright</v>
      </c>
      <c r="Z4" t="str">
        <f t="shared" ref="Z4:Z16" si="1">E4</f>
        <v>Columbia R Upriver Bright</v>
      </c>
      <c r="AA4" t="b">
        <f t="shared" ref="AA4:AA67" si="2">Z4=Y4</f>
        <v>1</v>
      </c>
    </row>
    <row r="5" spans="1:27" x14ac:dyDescent="0.3">
      <c r="B5" s="307"/>
      <c r="C5" s="308" t="s">
        <v>610</v>
      </c>
      <c r="D5" s="308" t="s">
        <v>1344</v>
      </c>
      <c r="E5" s="322" t="s">
        <v>1342</v>
      </c>
      <c r="F5" s="309">
        <v>48</v>
      </c>
      <c r="G5" s="321" t="b">
        <v>0</v>
      </c>
      <c r="H5" s="308" t="s">
        <v>1345</v>
      </c>
      <c r="I5" s="307">
        <v>4</v>
      </c>
      <c r="J5" s="307">
        <v>2</v>
      </c>
      <c r="K5" s="307">
        <v>4</v>
      </c>
      <c r="L5" s="307">
        <v>5</v>
      </c>
      <c r="M5" s="308" t="s">
        <v>1346</v>
      </c>
      <c r="N5" s="308" t="s">
        <v>1341</v>
      </c>
      <c r="P5" s="308" t="s">
        <v>1547</v>
      </c>
      <c r="Q5" s="307">
        <v>2</v>
      </c>
      <c r="R5" s="307">
        <v>3</v>
      </c>
      <c r="S5" s="307">
        <v>1</v>
      </c>
      <c r="T5" s="307">
        <v>3</v>
      </c>
      <c r="U5" s="308" t="s">
        <v>1549</v>
      </c>
      <c r="V5" s="308" t="s">
        <v>1550</v>
      </c>
      <c r="Y5" t="str">
        <f t="shared" si="0"/>
        <v>Columbia R Upriver Bright</v>
      </c>
      <c r="Z5" t="str">
        <f t="shared" si="1"/>
        <v>Columbia R Upriver Bright</v>
      </c>
      <c r="AA5" t="b">
        <f t="shared" si="2"/>
        <v>1</v>
      </c>
    </row>
    <row r="6" spans="1:27" x14ac:dyDescent="0.3">
      <c r="B6" s="307"/>
      <c r="C6" s="308" t="s">
        <v>677</v>
      </c>
      <c r="D6" s="308" t="s">
        <v>677</v>
      </c>
      <c r="E6" s="308" t="s">
        <v>1347</v>
      </c>
      <c r="F6" s="309">
        <v>46</v>
      </c>
      <c r="G6" s="309" t="b">
        <v>1</v>
      </c>
      <c r="H6" s="308" t="s">
        <v>1348</v>
      </c>
      <c r="I6" s="307">
        <v>4</v>
      </c>
      <c r="J6" s="307">
        <v>2</v>
      </c>
      <c r="K6" s="307">
        <v>4</v>
      </c>
      <c r="L6" s="307">
        <v>5</v>
      </c>
      <c r="M6" s="308" t="s">
        <v>1341</v>
      </c>
      <c r="N6" s="308" t="s">
        <v>1341</v>
      </c>
      <c r="P6" s="308" t="s">
        <v>1547</v>
      </c>
      <c r="Q6" s="307">
        <v>2</v>
      </c>
      <c r="R6" s="307">
        <v>4</v>
      </c>
      <c r="S6" s="307">
        <v>2</v>
      </c>
      <c r="T6" s="307">
        <v>1</v>
      </c>
      <c r="U6" s="308" t="s">
        <v>1551</v>
      </c>
      <c r="V6" s="308" t="s">
        <v>1477</v>
      </c>
      <c r="Y6" t="str">
        <f t="shared" si="0"/>
        <v>Columbia R Upriver Summer</v>
      </c>
      <c r="Z6" t="str">
        <f t="shared" si="1"/>
        <v>Columbia R Upriver Summer</v>
      </c>
      <c r="AA6" t="b">
        <f t="shared" si="2"/>
        <v>1</v>
      </c>
    </row>
    <row r="7" spans="1:27" x14ac:dyDescent="0.3">
      <c r="B7" s="307"/>
      <c r="C7" s="308" t="s">
        <v>913</v>
      </c>
      <c r="D7" s="308" t="s">
        <v>913</v>
      </c>
      <c r="E7" s="308" t="s">
        <v>1252</v>
      </c>
      <c r="F7" s="309">
        <v>50</v>
      </c>
      <c r="G7" s="309" t="b">
        <v>1</v>
      </c>
      <c r="H7" s="308" t="s">
        <v>1349</v>
      </c>
      <c r="I7" s="307">
        <v>4</v>
      </c>
      <c r="J7" s="307">
        <v>3</v>
      </c>
      <c r="K7" s="307">
        <v>5</v>
      </c>
      <c r="L7" s="307">
        <v>6</v>
      </c>
      <c r="M7" s="308" t="s">
        <v>1341</v>
      </c>
      <c r="N7" s="308" t="s">
        <v>1341</v>
      </c>
      <c r="P7" s="308" t="s">
        <v>1547</v>
      </c>
      <c r="Q7" s="307">
        <v>2</v>
      </c>
      <c r="R7" s="307">
        <v>5</v>
      </c>
      <c r="S7" s="307">
        <v>2</v>
      </c>
      <c r="T7" s="307">
        <v>2</v>
      </c>
      <c r="U7" s="308" t="s">
        <v>1552</v>
      </c>
      <c r="V7" s="308" t="s">
        <v>1553</v>
      </c>
      <c r="Y7" t="str">
        <f t="shared" si="0"/>
        <v>Cowlitz River Spring</v>
      </c>
      <c r="Z7" t="str">
        <f t="shared" si="1"/>
        <v>Cowlitz River Spring</v>
      </c>
      <c r="AA7" t="b">
        <f t="shared" si="2"/>
        <v>1</v>
      </c>
    </row>
    <row r="8" spans="1:27" x14ac:dyDescent="0.3">
      <c r="B8" s="307"/>
      <c r="C8" s="308" t="s">
        <v>1350</v>
      </c>
      <c r="D8" s="308" t="s">
        <v>1350</v>
      </c>
      <c r="E8" s="308" t="s">
        <v>1351</v>
      </c>
      <c r="F8" s="309">
        <v>44</v>
      </c>
      <c r="G8" s="309" t="b">
        <v>1</v>
      </c>
      <c r="H8" s="308" t="s">
        <v>1352</v>
      </c>
      <c r="I8" s="307">
        <v>4</v>
      </c>
      <c r="J8" s="307">
        <v>2</v>
      </c>
      <c r="K8" s="307">
        <v>4</v>
      </c>
      <c r="L8" s="307">
        <v>5</v>
      </c>
      <c r="M8" s="308" t="s">
        <v>1341</v>
      </c>
      <c r="N8" s="308" t="s">
        <v>1341</v>
      </c>
      <c r="P8" s="308" t="s">
        <v>1547</v>
      </c>
      <c r="Q8" s="307">
        <v>2</v>
      </c>
      <c r="R8" s="307">
        <v>6</v>
      </c>
      <c r="S8" s="307">
        <v>2</v>
      </c>
      <c r="T8" s="307">
        <v>3</v>
      </c>
      <c r="U8" s="308" t="s">
        <v>1554</v>
      </c>
      <c r="V8" s="308" t="s">
        <v>1475</v>
      </c>
      <c r="Y8" t="str">
        <f t="shared" si="0"/>
        <v>CR Bonneville Pool Hatchery</v>
      </c>
      <c r="Z8" t="str">
        <f t="shared" si="1"/>
        <v>CR Bonneville Pool Hatchery</v>
      </c>
      <c r="AA8" t="b">
        <f t="shared" si="2"/>
        <v>1</v>
      </c>
    </row>
    <row r="9" spans="1:27" x14ac:dyDescent="0.3">
      <c r="B9" s="307"/>
      <c r="C9" s="310" t="s">
        <v>841</v>
      </c>
      <c r="D9" s="308" t="s">
        <v>1353</v>
      </c>
      <c r="E9" s="308" t="s">
        <v>1354</v>
      </c>
      <c r="F9" s="309">
        <v>38</v>
      </c>
      <c r="G9" s="309" t="b">
        <v>1</v>
      </c>
      <c r="H9" s="308" t="s">
        <v>1355</v>
      </c>
      <c r="I9" s="307">
        <v>4</v>
      </c>
      <c r="J9" s="307">
        <v>2</v>
      </c>
      <c r="K9" s="307">
        <v>4</v>
      </c>
      <c r="L9" s="307">
        <v>5</v>
      </c>
      <c r="M9" s="308" t="s">
        <v>1356</v>
      </c>
      <c r="N9" s="308" t="s">
        <v>1341</v>
      </c>
      <c r="P9" s="308" t="s">
        <v>1547</v>
      </c>
      <c r="Q9" s="307">
        <v>2</v>
      </c>
      <c r="R9" s="307">
        <v>7</v>
      </c>
      <c r="S9" s="307">
        <v>3</v>
      </c>
      <c r="T9" s="307">
        <v>1</v>
      </c>
      <c r="U9" s="308" t="s">
        <v>1555</v>
      </c>
      <c r="V9" s="308" t="s">
        <v>1485</v>
      </c>
      <c r="Y9" t="str">
        <f t="shared" si="0"/>
        <v>CR Oregon Hatchery Tule</v>
      </c>
      <c r="Z9" t="str">
        <f t="shared" si="1"/>
        <v>CR Oregon Hatchery Tule</v>
      </c>
      <c r="AA9" t="b">
        <f t="shared" si="2"/>
        <v>1</v>
      </c>
    </row>
    <row r="10" spans="1:27" x14ac:dyDescent="0.3">
      <c r="B10" s="307"/>
      <c r="C10" s="310" t="s">
        <v>841</v>
      </c>
      <c r="D10" s="308" t="s">
        <v>1357</v>
      </c>
      <c r="E10" s="308" t="s">
        <v>1354</v>
      </c>
      <c r="F10" s="309">
        <v>38</v>
      </c>
      <c r="G10" s="309" t="b">
        <v>1</v>
      </c>
      <c r="H10" s="308" t="s">
        <v>1358</v>
      </c>
      <c r="I10" s="307">
        <v>4</v>
      </c>
      <c r="J10" s="307">
        <v>2</v>
      </c>
      <c r="K10" s="307">
        <v>4</v>
      </c>
      <c r="L10" s="307">
        <v>5</v>
      </c>
      <c r="M10" s="308" t="s">
        <v>1341</v>
      </c>
      <c r="N10" s="308" t="s">
        <v>1341</v>
      </c>
      <c r="P10" s="308" t="s">
        <v>1547</v>
      </c>
      <c r="Q10" s="307">
        <v>2</v>
      </c>
      <c r="R10" s="307">
        <v>8</v>
      </c>
      <c r="S10" s="307">
        <v>3</v>
      </c>
      <c r="T10" s="307">
        <v>2</v>
      </c>
      <c r="U10" s="308" t="s">
        <v>1556</v>
      </c>
      <c r="V10" s="308" t="s">
        <v>1487</v>
      </c>
      <c r="Y10" t="str">
        <f t="shared" si="0"/>
        <v>CR Oregon Hatchery Tule</v>
      </c>
      <c r="Z10" t="str">
        <f t="shared" si="1"/>
        <v>CR Oregon Hatchery Tule</v>
      </c>
      <c r="AA10" t="b">
        <f t="shared" si="2"/>
        <v>1</v>
      </c>
    </row>
    <row r="11" spans="1:27" x14ac:dyDescent="0.3">
      <c r="B11" s="307"/>
      <c r="C11" s="312" t="s">
        <v>840</v>
      </c>
      <c r="D11" s="308" t="s">
        <v>1359</v>
      </c>
      <c r="E11" s="308" t="s">
        <v>1360</v>
      </c>
      <c r="F11" s="309">
        <v>40</v>
      </c>
      <c r="G11" s="309" t="b">
        <v>1</v>
      </c>
      <c r="H11" s="308" t="s">
        <v>1535</v>
      </c>
      <c r="I11" s="307">
        <v>4</v>
      </c>
      <c r="J11" s="307">
        <v>2</v>
      </c>
      <c r="K11" s="307">
        <v>4</v>
      </c>
      <c r="L11" s="307">
        <v>5</v>
      </c>
      <c r="M11" s="308" t="s">
        <v>1341</v>
      </c>
      <c r="N11" s="308" t="s">
        <v>1341</v>
      </c>
      <c r="P11" s="308" t="s">
        <v>1547</v>
      </c>
      <c r="Q11" s="307">
        <v>2</v>
      </c>
      <c r="R11" s="307">
        <v>9</v>
      </c>
      <c r="S11" s="307">
        <v>3</v>
      </c>
      <c r="T11" s="307">
        <v>3</v>
      </c>
      <c r="U11" s="308" t="s">
        <v>1557</v>
      </c>
      <c r="V11" s="308" t="s">
        <v>1497</v>
      </c>
      <c r="Y11" t="str">
        <f t="shared" si="0"/>
        <v>CR Washington Hatchery Tule</v>
      </c>
      <c r="Z11" t="str">
        <f t="shared" si="1"/>
        <v>CR Washington Hatchery Tule</v>
      </c>
      <c r="AA11" t="b">
        <f t="shared" si="2"/>
        <v>1</v>
      </c>
    </row>
    <row r="12" spans="1:27" x14ac:dyDescent="0.3">
      <c r="B12" s="307"/>
      <c r="C12" s="312" t="s">
        <v>840</v>
      </c>
      <c r="D12" s="308" t="s">
        <v>1361</v>
      </c>
      <c r="E12" s="308" t="s">
        <v>1360</v>
      </c>
      <c r="F12" s="309">
        <v>40</v>
      </c>
      <c r="G12" s="309" t="b">
        <v>1</v>
      </c>
      <c r="H12" s="308" t="s">
        <v>1536</v>
      </c>
      <c r="I12" s="307">
        <v>4</v>
      </c>
      <c r="J12" s="307">
        <v>2</v>
      </c>
      <c r="K12" s="307">
        <v>4</v>
      </c>
      <c r="L12" s="307">
        <v>5</v>
      </c>
      <c r="M12" s="308" t="s">
        <v>1341</v>
      </c>
      <c r="N12" s="308" t="s">
        <v>1341</v>
      </c>
      <c r="P12" s="308" t="s">
        <v>1547</v>
      </c>
      <c r="Q12" s="307">
        <v>2</v>
      </c>
      <c r="R12" s="307">
        <v>10</v>
      </c>
      <c r="S12" s="307">
        <v>3</v>
      </c>
      <c r="T12" s="307">
        <v>4</v>
      </c>
      <c r="U12" s="308" t="s">
        <v>1558</v>
      </c>
      <c r="V12" s="308" t="s">
        <v>1499</v>
      </c>
      <c r="Y12" t="str">
        <f t="shared" si="0"/>
        <v>CR Washington Hatchery Tule</v>
      </c>
      <c r="Z12" t="str">
        <f t="shared" si="1"/>
        <v>CR Washington Hatchery Tule</v>
      </c>
      <c r="AA12" t="b">
        <f t="shared" si="2"/>
        <v>1</v>
      </c>
    </row>
    <row r="13" spans="1:27" x14ac:dyDescent="0.3">
      <c r="B13" s="307"/>
      <c r="C13" s="312" t="s">
        <v>840</v>
      </c>
      <c r="D13" s="308" t="s">
        <v>1362</v>
      </c>
      <c r="E13" s="308" t="s">
        <v>1360</v>
      </c>
      <c r="F13" s="309">
        <v>40</v>
      </c>
      <c r="G13" s="309" t="b">
        <v>1</v>
      </c>
      <c r="H13" s="308" t="s">
        <v>1363</v>
      </c>
      <c r="I13" s="307">
        <v>4</v>
      </c>
      <c r="J13" s="307">
        <v>2</v>
      </c>
      <c r="K13" s="307">
        <v>4</v>
      </c>
      <c r="L13" s="307">
        <v>5</v>
      </c>
      <c r="M13" s="308" t="s">
        <v>1341</v>
      </c>
      <c r="N13" s="308" t="s">
        <v>1341</v>
      </c>
      <c r="P13" s="308" t="s">
        <v>1547</v>
      </c>
      <c r="Q13" s="307">
        <v>2</v>
      </c>
      <c r="R13" s="307">
        <v>11</v>
      </c>
      <c r="S13" s="307">
        <v>4</v>
      </c>
      <c r="T13" s="307">
        <v>1</v>
      </c>
      <c r="U13" s="308" t="s">
        <v>1559</v>
      </c>
      <c r="V13" s="308" t="s">
        <v>1405</v>
      </c>
      <c r="Y13" t="str">
        <f t="shared" si="0"/>
        <v>CR Washington Hatchery Tule</v>
      </c>
      <c r="Z13" t="str">
        <f t="shared" si="1"/>
        <v>CR Washington Hatchery Tule</v>
      </c>
      <c r="AA13" t="b">
        <f t="shared" si="2"/>
        <v>1</v>
      </c>
    </row>
    <row r="14" spans="1:27" x14ac:dyDescent="0.3">
      <c r="B14" s="307"/>
      <c r="C14" s="313" t="s">
        <v>1187</v>
      </c>
      <c r="D14" s="308" t="s">
        <v>1364</v>
      </c>
      <c r="E14" s="308" t="s">
        <v>1365</v>
      </c>
      <c r="F14" s="309">
        <v>62</v>
      </c>
      <c r="G14" s="321" t="b">
        <v>0</v>
      </c>
      <c r="H14" s="308" t="s">
        <v>1366</v>
      </c>
      <c r="I14" s="307">
        <v>2</v>
      </c>
      <c r="J14" s="307">
        <v>3</v>
      </c>
      <c r="K14" s="307">
        <v>5</v>
      </c>
      <c r="L14" s="307">
        <v>6</v>
      </c>
      <c r="M14" s="308" t="s">
        <v>1396</v>
      </c>
      <c r="N14" s="308" t="s">
        <v>1341</v>
      </c>
      <c r="P14" s="308" t="s">
        <v>1547</v>
      </c>
      <c r="Q14" s="307">
        <v>2</v>
      </c>
      <c r="R14" s="307">
        <v>12</v>
      </c>
      <c r="S14" s="307">
        <v>4</v>
      </c>
      <c r="T14" s="307">
        <v>2</v>
      </c>
      <c r="U14" s="308" t="s">
        <v>1560</v>
      </c>
      <c r="V14" s="308" t="s">
        <v>755</v>
      </c>
      <c r="Y14" t="str">
        <f t="shared" si="0"/>
        <v>Fraser River Early</v>
      </c>
      <c r="Z14" t="str">
        <f t="shared" si="1"/>
        <v>Fraser River Early</v>
      </c>
      <c r="AA14" t="b">
        <f t="shared" si="2"/>
        <v>1</v>
      </c>
    </row>
    <row r="15" spans="1:27" x14ac:dyDescent="0.3">
      <c r="B15" s="307"/>
      <c r="C15" s="313" t="s">
        <v>1187</v>
      </c>
      <c r="D15" s="308" t="s">
        <v>1367</v>
      </c>
      <c r="E15" s="308" t="s">
        <v>1365</v>
      </c>
      <c r="F15" s="309">
        <v>62</v>
      </c>
      <c r="G15" s="309" t="b">
        <v>1</v>
      </c>
      <c r="H15" s="308" t="s">
        <v>1368</v>
      </c>
      <c r="I15" s="307">
        <v>2</v>
      </c>
      <c r="J15" s="307">
        <v>2</v>
      </c>
      <c r="K15" s="307">
        <v>4</v>
      </c>
      <c r="L15" s="307">
        <v>5</v>
      </c>
      <c r="M15" s="308" t="s">
        <v>1341</v>
      </c>
      <c r="N15" s="308" t="s">
        <v>1341</v>
      </c>
      <c r="P15" s="308" t="s">
        <v>1547</v>
      </c>
      <c r="Q15" s="307">
        <v>2</v>
      </c>
      <c r="R15" s="307">
        <v>13</v>
      </c>
      <c r="S15" s="307">
        <v>4</v>
      </c>
      <c r="T15" s="307">
        <v>3</v>
      </c>
      <c r="U15" s="308" t="s">
        <v>1561</v>
      </c>
      <c r="V15" s="308" t="s">
        <v>1490</v>
      </c>
      <c r="Y15" t="str">
        <f t="shared" si="0"/>
        <v>Fraser River Early</v>
      </c>
      <c r="Z15" t="str">
        <f t="shared" si="1"/>
        <v>Fraser River Early</v>
      </c>
      <c r="AA15" t="b">
        <f t="shared" si="2"/>
        <v>1</v>
      </c>
    </row>
    <row r="16" spans="1:27" x14ac:dyDescent="0.3">
      <c r="B16" s="307"/>
      <c r="C16" s="313" t="s">
        <v>1187</v>
      </c>
      <c r="D16" s="308" t="s">
        <v>1369</v>
      </c>
      <c r="E16" s="308" t="s">
        <v>1365</v>
      </c>
      <c r="F16" s="309">
        <v>62</v>
      </c>
      <c r="G16" s="309" t="b">
        <v>1</v>
      </c>
      <c r="H16" s="308" t="s">
        <v>1370</v>
      </c>
      <c r="I16" s="307">
        <v>2</v>
      </c>
      <c r="J16" s="307">
        <v>2</v>
      </c>
      <c r="K16" s="307">
        <v>4</v>
      </c>
      <c r="L16" s="307">
        <v>5</v>
      </c>
      <c r="M16" s="308" t="s">
        <v>1341</v>
      </c>
      <c r="N16" s="308" t="s">
        <v>1341</v>
      </c>
      <c r="P16" s="308" t="s">
        <v>1547</v>
      </c>
      <c r="Q16" s="307">
        <v>2</v>
      </c>
      <c r="R16" s="307">
        <v>14</v>
      </c>
      <c r="S16" s="307">
        <v>4</v>
      </c>
      <c r="T16" s="307">
        <v>4</v>
      </c>
      <c r="U16" s="308" t="s">
        <v>1562</v>
      </c>
      <c r="V16" s="308" t="s">
        <v>1494</v>
      </c>
      <c r="Y16" t="str">
        <f t="shared" si="0"/>
        <v>Fraser River Early</v>
      </c>
      <c r="Z16" t="str">
        <f t="shared" si="1"/>
        <v>Fraser River Early</v>
      </c>
      <c r="AA16" t="b">
        <f t="shared" si="2"/>
        <v>1</v>
      </c>
    </row>
    <row r="17" spans="2:27" x14ac:dyDescent="0.3">
      <c r="B17" s="307"/>
      <c r="C17" s="315" t="s">
        <v>1079</v>
      </c>
      <c r="D17" s="308" t="s">
        <v>1371</v>
      </c>
      <c r="E17" s="308" t="s">
        <v>1372</v>
      </c>
      <c r="F17" s="309">
        <v>60</v>
      </c>
      <c r="G17" s="309" t="b">
        <v>1</v>
      </c>
      <c r="H17" s="308" t="s">
        <v>1373</v>
      </c>
      <c r="I17" s="307">
        <v>2</v>
      </c>
      <c r="J17" s="307">
        <v>2</v>
      </c>
      <c r="K17" s="307">
        <v>4</v>
      </c>
      <c r="L17" s="307">
        <v>5</v>
      </c>
      <c r="M17" s="308" t="s">
        <v>1341</v>
      </c>
      <c r="N17" s="308" t="s">
        <v>1341</v>
      </c>
      <c r="P17" s="308" t="s">
        <v>1547</v>
      </c>
      <c r="Q17" s="307">
        <v>2</v>
      </c>
      <c r="R17" s="307">
        <v>15</v>
      </c>
      <c r="S17" s="307">
        <v>4</v>
      </c>
      <c r="T17" s="307">
        <v>5</v>
      </c>
      <c r="U17" s="308" t="s">
        <v>1563</v>
      </c>
      <c r="V17" s="308" t="s">
        <v>1255</v>
      </c>
      <c r="Y17" t="str">
        <f t="shared" ref="Y17:Y80" si="3">VLOOKUP(F17/2,$R$3:$V$40,5,FALSE)</f>
        <v>Fraser River Late</v>
      </c>
      <c r="Z17" t="str">
        <f t="shared" ref="Z17:Z80" si="4">E17</f>
        <v>Fraser River Late</v>
      </c>
      <c r="AA17" t="b">
        <f t="shared" si="2"/>
        <v>1</v>
      </c>
    </row>
    <row r="18" spans="2:27" x14ac:dyDescent="0.3">
      <c r="B18" s="307"/>
      <c r="C18" s="315" t="s">
        <v>1079</v>
      </c>
      <c r="D18" s="308" t="s">
        <v>1374</v>
      </c>
      <c r="E18" s="308" t="s">
        <v>1372</v>
      </c>
      <c r="F18" s="309">
        <v>60</v>
      </c>
      <c r="G18" s="309" t="b">
        <v>1</v>
      </c>
      <c r="H18" s="308" t="s">
        <v>1375</v>
      </c>
      <c r="I18" s="307">
        <v>2</v>
      </c>
      <c r="J18" s="307">
        <v>2</v>
      </c>
      <c r="K18" s="307">
        <v>4</v>
      </c>
      <c r="L18" s="307">
        <v>5</v>
      </c>
      <c r="M18" s="308" t="s">
        <v>1341</v>
      </c>
      <c r="N18" s="308" t="s">
        <v>1341</v>
      </c>
      <c r="P18" s="308" t="s">
        <v>1547</v>
      </c>
      <c r="Q18" s="307">
        <v>2</v>
      </c>
      <c r="R18" s="307">
        <v>16</v>
      </c>
      <c r="S18" s="307">
        <v>5</v>
      </c>
      <c r="T18" s="307">
        <v>1</v>
      </c>
      <c r="U18" s="308" t="s">
        <v>1564</v>
      </c>
      <c r="V18" s="308" t="s">
        <v>1380</v>
      </c>
      <c r="Y18" t="str">
        <f t="shared" si="3"/>
        <v>Fraser River Late</v>
      </c>
      <c r="Z18" t="str">
        <f t="shared" si="4"/>
        <v>Fraser River Late</v>
      </c>
      <c r="AA18" t="b">
        <f t="shared" si="2"/>
        <v>1</v>
      </c>
    </row>
    <row r="19" spans="2:27" x14ac:dyDescent="0.3">
      <c r="B19" s="307"/>
      <c r="C19" s="315" t="s">
        <v>1079</v>
      </c>
      <c r="D19" s="308" t="s">
        <v>1376</v>
      </c>
      <c r="E19" s="308" t="s">
        <v>1372</v>
      </c>
      <c r="F19" s="309">
        <v>60</v>
      </c>
      <c r="G19" s="309" t="b">
        <v>1</v>
      </c>
      <c r="H19" s="308" t="s">
        <v>1377</v>
      </c>
      <c r="I19" s="307">
        <v>2</v>
      </c>
      <c r="J19" s="307">
        <v>2</v>
      </c>
      <c r="K19" s="307">
        <v>4</v>
      </c>
      <c r="L19" s="307">
        <v>5</v>
      </c>
      <c r="M19" s="308" t="s">
        <v>1341</v>
      </c>
      <c r="N19" s="308" t="s">
        <v>1341</v>
      </c>
      <c r="P19" s="308" t="s">
        <v>1547</v>
      </c>
      <c r="Q19" s="307">
        <v>2</v>
      </c>
      <c r="R19" s="307">
        <v>17</v>
      </c>
      <c r="S19" s="307">
        <v>5</v>
      </c>
      <c r="T19" s="307">
        <v>2</v>
      </c>
      <c r="U19" s="308" t="s">
        <v>1565</v>
      </c>
      <c r="V19" s="308" t="s">
        <v>1384</v>
      </c>
      <c r="Y19" t="str">
        <f t="shared" si="3"/>
        <v>Fraser River Late</v>
      </c>
      <c r="Z19" t="str">
        <f t="shared" si="4"/>
        <v>Fraser River Late</v>
      </c>
      <c r="AA19" t="b">
        <f t="shared" si="2"/>
        <v>1</v>
      </c>
    </row>
    <row r="20" spans="2:27" x14ac:dyDescent="0.3">
      <c r="B20" s="307"/>
      <c r="C20" s="308" t="s">
        <v>536</v>
      </c>
      <c r="D20" s="308" t="s">
        <v>536</v>
      </c>
      <c r="E20" s="308" t="s">
        <v>1378</v>
      </c>
      <c r="F20" s="309">
        <v>76</v>
      </c>
      <c r="G20" s="309" t="b">
        <v>1</v>
      </c>
      <c r="H20" s="308" t="s">
        <v>1379</v>
      </c>
      <c r="I20" s="307">
        <v>3</v>
      </c>
      <c r="J20" s="307">
        <v>2</v>
      </c>
      <c r="K20" s="307">
        <v>4</v>
      </c>
      <c r="L20" s="307">
        <v>6</v>
      </c>
      <c r="M20" s="308" t="s">
        <v>1341</v>
      </c>
      <c r="N20" s="308" t="s">
        <v>1341</v>
      </c>
      <c r="P20" s="308" t="s">
        <v>1547</v>
      </c>
      <c r="Q20" s="307">
        <v>2</v>
      </c>
      <c r="R20" s="307">
        <v>18</v>
      </c>
      <c r="S20" s="307">
        <v>6</v>
      </c>
      <c r="T20" s="307">
        <v>1</v>
      </c>
      <c r="U20" s="308" t="s">
        <v>1566</v>
      </c>
      <c r="V20" s="308" t="s">
        <v>1386</v>
      </c>
      <c r="Y20" t="str">
        <f t="shared" si="3"/>
        <v>Hoko River</v>
      </c>
      <c r="Z20" t="str">
        <f t="shared" si="4"/>
        <v>Hoko River</v>
      </c>
      <c r="AA20" t="b">
        <f t="shared" si="2"/>
        <v>1</v>
      </c>
    </row>
    <row r="21" spans="2:27" x14ac:dyDescent="0.3">
      <c r="B21" s="307"/>
      <c r="C21" s="316" t="s">
        <v>515</v>
      </c>
      <c r="D21" s="308" t="s">
        <v>515</v>
      </c>
      <c r="E21" s="308" t="s">
        <v>1380</v>
      </c>
      <c r="F21" s="309">
        <v>32</v>
      </c>
      <c r="G21" s="309" t="b">
        <v>1</v>
      </c>
      <c r="H21" s="308" t="s">
        <v>1381</v>
      </c>
      <c r="I21" s="307">
        <v>3</v>
      </c>
      <c r="J21" s="307">
        <v>2</v>
      </c>
      <c r="K21" s="307">
        <v>4</v>
      </c>
      <c r="L21" s="307">
        <v>5</v>
      </c>
      <c r="M21" s="308" t="s">
        <v>1341</v>
      </c>
      <c r="N21" s="308" t="s">
        <v>1341</v>
      </c>
      <c r="P21" s="308" t="s">
        <v>1547</v>
      </c>
      <c r="Q21" s="307">
        <v>2</v>
      </c>
      <c r="R21" s="307">
        <v>19</v>
      </c>
      <c r="S21" s="307">
        <v>8</v>
      </c>
      <c r="T21" s="307">
        <v>1</v>
      </c>
      <c r="U21" s="308" t="s">
        <v>1567</v>
      </c>
      <c r="V21" s="308" t="s">
        <v>1354</v>
      </c>
      <c r="Y21" t="str">
        <f t="shared" si="3"/>
        <v>Hood Canal Fall Fing</v>
      </c>
      <c r="Z21" t="str">
        <f t="shared" si="4"/>
        <v>Hood Canal Fall Fing</v>
      </c>
      <c r="AA21" t="b">
        <f t="shared" si="2"/>
        <v>1</v>
      </c>
    </row>
    <row r="22" spans="2:27" x14ac:dyDescent="0.3">
      <c r="B22" s="307"/>
      <c r="C22" s="316" t="s">
        <v>515</v>
      </c>
      <c r="D22" s="308" t="s">
        <v>1382</v>
      </c>
      <c r="E22" s="308" t="s">
        <v>1380</v>
      </c>
      <c r="F22" s="309">
        <v>32</v>
      </c>
      <c r="G22" s="309" t="b">
        <v>1</v>
      </c>
      <c r="H22" s="308" t="s">
        <v>1383</v>
      </c>
      <c r="I22" s="307">
        <v>3</v>
      </c>
      <c r="J22" s="307">
        <v>2</v>
      </c>
      <c r="K22" s="307">
        <v>4</v>
      </c>
      <c r="L22" s="307">
        <v>5</v>
      </c>
      <c r="M22" s="308" t="s">
        <v>1341</v>
      </c>
      <c r="N22" s="308" t="s">
        <v>1341</v>
      </c>
      <c r="P22" s="308" t="s">
        <v>1547</v>
      </c>
      <c r="Q22" s="307">
        <v>2</v>
      </c>
      <c r="R22" s="307">
        <v>20</v>
      </c>
      <c r="S22" s="307">
        <v>8</v>
      </c>
      <c r="T22" s="307">
        <v>2</v>
      </c>
      <c r="U22" s="308" t="s">
        <v>1568</v>
      </c>
      <c r="V22" s="308" t="s">
        <v>1360</v>
      </c>
      <c r="Y22" t="str">
        <f t="shared" si="3"/>
        <v>Hood Canal Fall Fing</v>
      </c>
      <c r="Z22" t="str">
        <f t="shared" si="4"/>
        <v>Hood Canal Fall Fing</v>
      </c>
      <c r="AA22" t="b">
        <f t="shared" si="2"/>
        <v>1</v>
      </c>
    </row>
    <row r="23" spans="2:27" x14ac:dyDescent="0.3">
      <c r="B23" s="307"/>
      <c r="C23" s="308" t="s">
        <v>516</v>
      </c>
      <c r="D23" s="308" t="s">
        <v>516</v>
      </c>
      <c r="E23" s="308" t="s">
        <v>1384</v>
      </c>
      <c r="F23" s="309">
        <v>34</v>
      </c>
      <c r="G23" s="309" t="b">
        <v>1</v>
      </c>
      <c r="H23" s="308" t="s">
        <v>1385</v>
      </c>
      <c r="I23" s="307">
        <v>3</v>
      </c>
      <c r="J23" s="307">
        <v>2</v>
      </c>
      <c r="K23" s="307">
        <v>4</v>
      </c>
      <c r="L23" s="307">
        <v>5</v>
      </c>
      <c r="M23" s="308" t="s">
        <v>1341</v>
      </c>
      <c r="N23" s="308" t="s">
        <v>1341</v>
      </c>
      <c r="P23" s="308" t="s">
        <v>1547</v>
      </c>
      <c r="Q23" s="307">
        <v>2</v>
      </c>
      <c r="R23" s="307">
        <v>21</v>
      </c>
      <c r="S23" s="307">
        <v>8</v>
      </c>
      <c r="T23" s="307">
        <v>3</v>
      </c>
      <c r="U23" s="308" t="s">
        <v>1569</v>
      </c>
      <c r="V23" s="308" t="s">
        <v>1391</v>
      </c>
      <c r="Y23" t="str">
        <f t="shared" si="3"/>
        <v>Hood Canal Fall Year</v>
      </c>
      <c r="Z23" t="str">
        <f t="shared" si="4"/>
        <v>Hood Canal Fall Year</v>
      </c>
      <c r="AA23" t="b">
        <f t="shared" si="2"/>
        <v>1</v>
      </c>
    </row>
    <row r="24" spans="2:27" x14ac:dyDescent="0.3">
      <c r="B24" s="307"/>
      <c r="C24" s="308" t="s">
        <v>524</v>
      </c>
      <c r="D24" s="308" t="s">
        <v>524</v>
      </c>
      <c r="E24" s="308" t="s">
        <v>1386</v>
      </c>
      <c r="F24" s="309">
        <v>36</v>
      </c>
      <c r="G24" s="321" t="b">
        <v>0</v>
      </c>
      <c r="H24" s="308" t="s">
        <v>1387</v>
      </c>
      <c r="I24" s="307">
        <v>3</v>
      </c>
      <c r="J24" s="307">
        <v>2</v>
      </c>
      <c r="K24" s="307">
        <v>4</v>
      </c>
      <c r="L24" s="307">
        <v>5</v>
      </c>
      <c r="M24" s="308" t="s">
        <v>1388</v>
      </c>
      <c r="N24" s="308" t="s">
        <v>1341</v>
      </c>
      <c r="P24" s="308" t="s">
        <v>1547</v>
      </c>
      <c r="Q24" s="307">
        <v>2</v>
      </c>
      <c r="R24" s="307">
        <v>22</v>
      </c>
      <c r="S24" s="307">
        <v>8</v>
      </c>
      <c r="T24" s="307">
        <v>4</v>
      </c>
      <c r="U24" s="308" t="s">
        <v>1570</v>
      </c>
      <c r="V24" s="308" t="s">
        <v>1351</v>
      </c>
      <c r="Y24" t="str">
        <f t="shared" si="3"/>
        <v>JDF Tribs. Fall</v>
      </c>
      <c r="Z24" t="str">
        <f t="shared" si="4"/>
        <v>JDF Tribs. Fall</v>
      </c>
      <c r="AA24" t="b">
        <f t="shared" si="2"/>
        <v>1</v>
      </c>
    </row>
    <row r="25" spans="2:27" x14ac:dyDescent="0.3">
      <c r="B25" s="307"/>
      <c r="C25" s="308" t="s">
        <v>842</v>
      </c>
      <c r="D25" s="308" t="s">
        <v>842</v>
      </c>
      <c r="E25" s="308" t="s">
        <v>1389</v>
      </c>
      <c r="F25" s="309">
        <v>68</v>
      </c>
      <c r="G25" s="309" t="b">
        <v>1</v>
      </c>
      <c r="H25" s="308" t="s">
        <v>1532</v>
      </c>
      <c r="I25" s="307">
        <v>4</v>
      </c>
      <c r="J25" s="307">
        <v>2</v>
      </c>
      <c r="K25" s="307">
        <v>4</v>
      </c>
      <c r="L25" s="307">
        <v>5</v>
      </c>
      <c r="M25" s="308" t="s">
        <v>1390</v>
      </c>
      <c r="N25" s="308" t="s">
        <v>1341</v>
      </c>
      <c r="P25" s="308" t="s">
        <v>1547</v>
      </c>
      <c r="Q25" s="307">
        <v>2</v>
      </c>
      <c r="R25" s="307">
        <v>23</v>
      </c>
      <c r="S25" s="307">
        <v>8</v>
      </c>
      <c r="T25" s="307">
        <v>5</v>
      </c>
      <c r="U25" s="308" t="s">
        <v>1571</v>
      </c>
      <c r="V25" s="308" t="s">
        <v>1347</v>
      </c>
      <c r="Y25" t="str">
        <f t="shared" si="3"/>
        <v>Lower Columbia Naturals</v>
      </c>
      <c r="Z25" t="str">
        <f t="shared" si="4"/>
        <v>Lower Columbia Naturals</v>
      </c>
      <c r="AA25" t="b">
        <f t="shared" si="2"/>
        <v>1</v>
      </c>
    </row>
    <row r="26" spans="2:27" x14ac:dyDescent="0.3">
      <c r="B26" s="307"/>
      <c r="C26" s="308" t="s">
        <v>553</v>
      </c>
      <c r="D26" s="308" t="s">
        <v>553</v>
      </c>
      <c r="E26" s="308" t="s">
        <v>1391</v>
      </c>
      <c r="F26" s="309">
        <v>42</v>
      </c>
      <c r="G26" s="309" t="b">
        <v>1</v>
      </c>
      <c r="H26" s="308" t="s">
        <v>1392</v>
      </c>
      <c r="I26" s="307">
        <v>4</v>
      </c>
      <c r="J26" s="307">
        <v>2</v>
      </c>
      <c r="K26" s="307">
        <v>4</v>
      </c>
      <c r="L26" s="307">
        <v>5</v>
      </c>
      <c r="M26" s="308" t="s">
        <v>1341</v>
      </c>
      <c r="N26" s="308" t="s">
        <v>1341</v>
      </c>
      <c r="P26" s="308" t="s">
        <v>1547</v>
      </c>
      <c r="Q26" s="307">
        <v>2</v>
      </c>
      <c r="R26" s="307">
        <v>24</v>
      </c>
      <c r="S26" s="307">
        <v>8</v>
      </c>
      <c r="T26" s="307">
        <v>6</v>
      </c>
      <c r="U26" s="308" t="s">
        <v>1572</v>
      </c>
      <c r="V26" s="308" t="s">
        <v>1342</v>
      </c>
      <c r="Y26" t="str">
        <f t="shared" si="3"/>
        <v>Lower Columbia River Wild</v>
      </c>
      <c r="Z26" t="str">
        <f t="shared" si="4"/>
        <v>Lower Columbia River Wild</v>
      </c>
      <c r="AA26" t="b">
        <f t="shared" si="2"/>
        <v>1</v>
      </c>
    </row>
    <row r="27" spans="2:27" x14ac:dyDescent="0.3">
      <c r="B27" s="307"/>
      <c r="C27" s="311" t="s">
        <v>1243</v>
      </c>
      <c r="D27" s="308" t="s">
        <v>1393</v>
      </c>
      <c r="E27" s="308" t="s">
        <v>1394</v>
      </c>
      <c r="F27" s="309">
        <v>64</v>
      </c>
      <c r="G27" s="321" t="b">
        <v>0</v>
      </c>
      <c r="H27" s="308" t="s">
        <v>1395</v>
      </c>
      <c r="I27" s="307">
        <v>2</v>
      </c>
      <c r="J27" s="307">
        <v>2</v>
      </c>
      <c r="K27" s="307">
        <v>4</v>
      </c>
      <c r="L27" s="307">
        <v>5</v>
      </c>
      <c r="M27" s="308" t="s">
        <v>1396</v>
      </c>
      <c r="N27" s="308" t="s">
        <v>1341</v>
      </c>
      <c r="P27" s="308" t="s">
        <v>1547</v>
      </c>
      <c r="Q27" s="307">
        <v>2</v>
      </c>
      <c r="R27" s="307">
        <v>25</v>
      </c>
      <c r="S27" s="307">
        <v>8</v>
      </c>
      <c r="T27" s="307">
        <v>7</v>
      </c>
      <c r="U27" s="308" t="s">
        <v>1573</v>
      </c>
      <c r="V27" s="308" t="s">
        <v>1252</v>
      </c>
      <c r="Y27" t="str">
        <f t="shared" si="3"/>
        <v>Lower Georgia Strait</v>
      </c>
      <c r="Z27" t="str">
        <f t="shared" si="4"/>
        <v>Lower Georgia Strait</v>
      </c>
      <c r="AA27" t="b">
        <f t="shared" si="2"/>
        <v>1</v>
      </c>
    </row>
    <row r="28" spans="2:27" x14ac:dyDescent="0.3">
      <c r="B28" s="307"/>
      <c r="C28" s="311" t="s">
        <v>1243</v>
      </c>
      <c r="D28" s="308" t="s">
        <v>1397</v>
      </c>
      <c r="E28" s="308" t="s">
        <v>1394</v>
      </c>
      <c r="F28" s="309">
        <v>64</v>
      </c>
      <c r="G28" s="309" t="b">
        <v>1</v>
      </c>
      <c r="H28" s="308" t="s">
        <v>1398</v>
      </c>
      <c r="I28" s="307">
        <v>2</v>
      </c>
      <c r="J28" s="307">
        <v>2</v>
      </c>
      <c r="K28" s="307">
        <v>4</v>
      </c>
      <c r="L28" s="307">
        <v>5</v>
      </c>
      <c r="M28" s="308" t="s">
        <v>1341</v>
      </c>
      <c r="N28" s="308" t="s">
        <v>1341</v>
      </c>
      <c r="P28" s="308" t="s">
        <v>1547</v>
      </c>
      <c r="Q28" s="307">
        <v>2</v>
      </c>
      <c r="R28" s="307">
        <v>26</v>
      </c>
      <c r="S28" s="307">
        <v>8</v>
      </c>
      <c r="T28" s="307">
        <v>8</v>
      </c>
      <c r="U28" s="308" t="s">
        <v>1574</v>
      </c>
      <c r="V28" s="308" t="s">
        <v>1253</v>
      </c>
      <c r="Y28" t="str">
        <f t="shared" si="3"/>
        <v>Lower Georgia Strait</v>
      </c>
      <c r="Z28" t="str">
        <f t="shared" si="4"/>
        <v>Lower Georgia Strait</v>
      </c>
      <c r="AA28" t="b">
        <f t="shared" si="2"/>
        <v>1</v>
      </c>
    </row>
    <row r="29" spans="2:27" x14ac:dyDescent="0.3">
      <c r="B29" s="307"/>
      <c r="C29" s="311" t="s">
        <v>1243</v>
      </c>
      <c r="D29" s="308" t="s">
        <v>1399</v>
      </c>
      <c r="E29" s="308" t="s">
        <v>1394</v>
      </c>
      <c r="F29" s="309">
        <v>64</v>
      </c>
      <c r="G29" s="309" t="b">
        <v>1</v>
      </c>
      <c r="H29" s="308" t="s">
        <v>1400</v>
      </c>
      <c r="I29" s="307">
        <v>2</v>
      </c>
      <c r="J29" s="307">
        <v>2</v>
      </c>
      <c r="K29" s="307">
        <v>4</v>
      </c>
      <c r="L29" s="307">
        <v>5</v>
      </c>
      <c r="M29" s="308" t="s">
        <v>1341</v>
      </c>
      <c r="N29" s="308" t="s">
        <v>1341</v>
      </c>
      <c r="P29" s="308" t="s">
        <v>1547</v>
      </c>
      <c r="Q29" s="307">
        <v>2</v>
      </c>
      <c r="R29" s="307">
        <v>27</v>
      </c>
      <c r="S29" s="307">
        <v>8</v>
      </c>
      <c r="T29" s="307">
        <v>9</v>
      </c>
      <c r="U29" s="308" t="s">
        <v>1575</v>
      </c>
      <c r="V29" s="308" t="s">
        <v>1480</v>
      </c>
      <c r="Y29" t="str">
        <f t="shared" si="3"/>
        <v>Lower Georgia Strait</v>
      </c>
      <c r="Z29" t="str">
        <f t="shared" si="4"/>
        <v>Lower Georgia Strait</v>
      </c>
      <c r="AA29" t="b">
        <f t="shared" si="2"/>
        <v>1</v>
      </c>
    </row>
    <row r="30" spans="2:27" x14ac:dyDescent="0.3">
      <c r="B30" s="307"/>
      <c r="C30" s="311" t="s">
        <v>1243</v>
      </c>
      <c r="D30" s="308" t="s">
        <v>1401</v>
      </c>
      <c r="E30" s="308" t="s">
        <v>1394</v>
      </c>
      <c r="F30" s="309">
        <v>64</v>
      </c>
      <c r="G30" s="309" t="b">
        <v>1</v>
      </c>
      <c r="H30" s="308" t="s">
        <v>1402</v>
      </c>
      <c r="I30" s="307">
        <v>2</v>
      </c>
      <c r="J30" s="307">
        <v>2</v>
      </c>
      <c r="K30" s="307">
        <v>4</v>
      </c>
      <c r="L30" s="307">
        <v>5</v>
      </c>
      <c r="M30" s="308" t="s">
        <v>1341</v>
      </c>
      <c r="N30" s="308" t="s">
        <v>1341</v>
      </c>
      <c r="P30" s="308" t="s">
        <v>1547</v>
      </c>
      <c r="Q30" s="307">
        <v>2</v>
      </c>
      <c r="R30" s="307">
        <v>28</v>
      </c>
      <c r="S30" s="307">
        <v>9</v>
      </c>
      <c r="T30" s="307">
        <v>1</v>
      </c>
      <c r="U30" s="308" t="s">
        <v>1576</v>
      </c>
      <c r="V30" s="308" t="s">
        <v>1471</v>
      </c>
      <c r="Y30" t="str">
        <f t="shared" si="3"/>
        <v>Lower Georgia Strait</v>
      </c>
      <c r="Z30" t="str">
        <f t="shared" si="4"/>
        <v>Lower Georgia Strait</v>
      </c>
      <c r="AA30" t="b">
        <f t="shared" si="2"/>
        <v>1</v>
      </c>
    </row>
    <row r="31" spans="2:27" x14ac:dyDescent="0.3">
      <c r="B31" s="307"/>
      <c r="C31" s="311" t="s">
        <v>1243</v>
      </c>
      <c r="D31" s="308" t="s">
        <v>1403</v>
      </c>
      <c r="E31" s="308" t="s">
        <v>1394</v>
      </c>
      <c r="F31" s="309">
        <v>64</v>
      </c>
      <c r="G31" s="309" t="b">
        <v>1</v>
      </c>
      <c r="H31" s="308" t="s">
        <v>1404</v>
      </c>
      <c r="I31" s="307">
        <v>2</v>
      </c>
      <c r="J31" s="307">
        <v>2</v>
      </c>
      <c r="K31" s="307">
        <v>4</v>
      </c>
      <c r="L31" s="307">
        <v>5</v>
      </c>
      <c r="M31" s="308" t="s">
        <v>1341</v>
      </c>
      <c r="N31" s="308" t="s">
        <v>1341</v>
      </c>
      <c r="P31" s="308" t="s">
        <v>1547</v>
      </c>
      <c r="Q31" s="307">
        <v>2</v>
      </c>
      <c r="R31" s="307">
        <v>29</v>
      </c>
      <c r="S31" s="307">
        <v>12</v>
      </c>
      <c r="T31" s="307">
        <v>1</v>
      </c>
      <c r="U31" s="308" t="s">
        <v>1577</v>
      </c>
      <c r="V31" s="308" t="s">
        <v>1513</v>
      </c>
      <c r="Y31" t="str">
        <f t="shared" si="3"/>
        <v>Lower Georgia Strait</v>
      </c>
      <c r="Z31" t="str">
        <f t="shared" si="4"/>
        <v>Lower Georgia Strait</v>
      </c>
      <c r="AA31" t="b">
        <f t="shared" si="2"/>
        <v>1</v>
      </c>
    </row>
    <row r="32" spans="2:27" x14ac:dyDescent="0.3">
      <c r="B32" s="307"/>
      <c r="C32" s="317" t="s">
        <v>232</v>
      </c>
      <c r="D32" s="308" t="s">
        <v>260</v>
      </c>
      <c r="E32" s="308" t="s">
        <v>1405</v>
      </c>
      <c r="F32" s="309">
        <v>22</v>
      </c>
      <c r="G32" s="309" t="b">
        <v>1</v>
      </c>
      <c r="H32" s="308" t="s">
        <v>1406</v>
      </c>
      <c r="I32" s="307">
        <v>3</v>
      </c>
      <c r="J32" s="307">
        <v>2</v>
      </c>
      <c r="K32" s="307">
        <v>4</v>
      </c>
      <c r="L32" s="307">
        <v>5</v>
      </c>
      <c r="M32" s="308" t="s">
        <v>1341</v>
      </c>
      <c r="N32" s="308" t="s">
        <v>1341</v>
      </c>
      <c r="P32" s="308" t="s">
        <v>1547</v>
      </c>
      <c r="Q32" s="307">
        <v>2</v>
      </c>
      <c r="R32" s="307">
        <v>30</v>
      </c>
      <c r="S32" s="307">
        <v>11</v>
      </c>
      <c r="T32" s="307">
        <v>1</v>
      </c>
      <c r="U32" s="308" t="s">
        <v>1578</v>
      </c>
      <c r="V32" s="308" t="s">
        <v>1372</v>
      </c>
      <c r="Y32" t="str">
        <f t="shared" si="3"/>
        <v>Mid PS Fall Fing</v>
      </c>
      <c r="Z32" t="str">
        <f t="shared" si="4"/>
        <v>Mid PS Fall Fing</v>
      </c>
      <c r="AA32" t="b">
        <f t="shared" si="2"/>
        <v>1</v>
      </c>
    </row>
    <row r="33" spans="2:27" x14ac:dyDescent="0.3">
      <c r="B33" s="307"/>
      <c r="C33" s="317" t="s">
        <v>232</v>
      </c>
      <c r="D33" s="308" t="s">
        <v>218</v>
      </c>
      <c r="E33" s="308" t="s">
        <v>1405</v>
      </c>
      <c r="F33" s="309">
        <v>22</v>
      </c>
      <c r="G33" s="309" t="b">
        <v>1</v>
      </c>
      <c r="H33" s="308" t="s">
        <v>1537</v>
      </c>
      <c r="I33" s="307">
        <v>3</v>
      </c>
      <c r="J33" s="307">
        <v>2</v>
      </c>
      <c r="K33" s="307">
        <v>4</v>
      </c>
      <c r="L33" s="307">
        <v>5</v>
      </c>
      <c r="M33" s="308" t="s">
        <v>1341</v>
      </c>
      <c r="N33" s="308" t="s">
        <v>1341</v>
      </c>
      <c r="P33" s="308" t="s">
        <v>1547</v>
      </c>
      <c r="Q33" s="307">
        <v>2</v>
      </c>
      <c r="R33" s="307">
        <v>31</v>
      </c>
      <c r="S33" s="307">
        <v>11</v>
      </c>
      <c r="T33" s="307">
        <v>2</v>
      </c>
      <c r="U33" s="308" t="s">
        <v>1579</v>
      </c>
      <c r="V33" s="308" t="s">
        <v>1365</v>
      </c>
      <c r="Y33" t="str">
        <f t="shared" si="3"/>
        <v>Mid PS Fall Fing</v>
      </c>
      <c r="Z33" t="str">
        <f t="shared" si="4"/>
        <v>Mid PS Fall Fing</v>
      </c>
      <c r="AA33" t="b">
        <f t="shared" si="2"/>
        <v>1</v>
      </c>
    </row>
    <row r="34" spans="2:27" x14ac:dyDescent="0.3">
      <c r="B34" s="307"/>
      <c r="C34" s="317" t="s">
        <v>232</v>
      </c>
      <c r="D34" s="308" t="s">
        <v>1407</v>
      </c>
      <c r="E34" s="308" t="s">
        <v>1405</v>
      </c>
      <c r="F34" s="309">
        <v>22</v>
      </c>
      <c r="G34" s="309" t="b">
        <v>1</v>
      </c>
      <c r="H34" s="308" t="s">
        <v>1408</v>
      </c>
      <c r="I34" s="307">
        <v>3</v>
      </c>
      <c r="J34" s="307">
        <v>2</v>
      </c>
      <c r="K34" s="307">
        <v>4</v>
      </c>
      <c r="L34" s="307">
        <v>5</v>
      </c>
      <c r="M34" s="308" t="s">
        <v>1341</v>
      </c>
      <c r="N34" s="308" t="s">
        <v>1341</v>
      </c>
      <c r="P34" s="308" t="s">
        <v>1547</v>
      </c>
      <c r="Q34" s="307">
        <v>2</v>
      </c>
      <c r="R34" s="307">
        <v>32</v>
      </c>
      <c r="S34" s="307">
        <v>11</v>
      </c>
      <c r="T34" s="307">
        <v>3</v>
      </c>
      <c r="U34" s="308" t="s">
        <v>1580</v>
      </c>
      <c r="V34" s="308" t="s">
        <v>1394</v>
      </c>
      <c r="Y34" t="str">
        <f t="shared" si="3"/>
        <v>Mid PS Fall Fing</v>
      </c>
      <c r="Z34" t="str">
        <f t="shared" si="4"/>
        <v>Mid PS Fall Fing</v>
      </c>
      <c r="AA34" t="b">
        <f t="shared" si="2"/>
        <v>1</v>
      </c>
    </row>
    <row r="35" spans="2:27" x14ac:dyDescent="0.3">
      <c r="B35" s="307"/>
      <c r="C35" s="317" t="s">
        <v>232</v>
      </c>
      <c r="D35" s="308" t="s">
        <v>1409</v>
      </c>
      <c r="E35" s="308" t="s">
        <v>1405</v>
      </c>
      <c r="F35" s="309">
        <v>22</v>
      </c>
      <c r="G35" s="309" t="b">
        <v>1</v>
      </c>
      <c r="H35" s="308" t="s">
        <v>1410</v>
      </c>
      <c r="I35" s="307">
        <v>3</v>
      </c>
      <c r="J35" s="307">
        <v>2</v>
      </c>
      <c r="K35" s="307">
        <v>4</v>
      </c>
      <c r="L35" s="307">
        <v>5</v>
      </c>
      <c r="M35" s="308" t="s">
        <v>1341</v>
      </c>
      <c r="N35" s="308" t="s">
        <v>1341</v>
      </c>
      <c r="P35" s="308" t="s">
        <v>1547</v>
      </c>
      <c r="Q35" s="307">
        <v>2</v>
      </c>
      <c r="R35" s="307">
        <v>33</v>
      </c>
      <c r="S35" s="307">
        <v>4</v>
      </c>
      <c r="T35" s="307">
        <v>6</v>
      </c>
      <c r="U35" s="308" t="s">
        <v>1581</v>
      </c>
      <c r="V35" s="308" t="s">
        <v>1520</v>
      </c>
      <c r="Y35" t="str">
        <f t="shared" si="3"/>
        <v>Mid PS Fall Fing</v>
      </c>
      <c r="Z35" t="str">
        <f t="shared" si="4"/>
        <v>Mid PS Fall Fing</v>
      </c>
      <c r="AA35" t="b">
        <f t="shared" si="2"/>
        <v>1</v>
      </c>
    </row>
    <row r="36" spans="2:27" x14ac:dyDescent="0.3">
      <c r="B36" s="323"/>
      <c r="C36" s="324" t="s">
        <v>1411</v>
      </c>
      <c r="D36" s="324" t="s">
        <v>1411</v>
      </c>
      <c r="E36" s="324" t="s">
        <v>47</v>
      </c>
      <c r="F36" s="325"/>
      <c r="G36" s="326" t="b">
        <v>0</v>
      </c>
      <c r="H36" s="324" t="s">
        <v>1412</v>
      </c>
      <c r="I36" s="323">
        <v>1</v>
      </c>
      <c r="J36" s="323">
        <v>3</v>
      </c>
      <c r="K36" s="323">
        <v>5</v>
      </c>
      <c r="L36" s="323">
        <v>6</v>
      </c>
      <c r="M36" s="324" t="s">
        <v>1341</v>
      </c>
      <c r="N36" s="324" t="s">
        <v>1341</v>
      </c>
      <c r="P36" s="308" t="s">
        <v>1547</v>
      </c>
      <c r="Q36" s="307">
        <v>2</v>
      </c>
      <c r="R36" s="307">
        <v>34</v>
      </c>
      <c r="S36" s="307">
        <v>8</v>
      </c>
      <c r="T36" s="307">
        <v>10</v>
      </c>
      <c r="U36" s="308" t="s">
        <v>1582</v>
      </c>
      <c r="V36" s="308" t="s">
        <v>1389</v>
      </c>
      <c r="Y36" t="e">
        <f t="shared" si="3"/>
        <v>#N/A</v>
      </c>
      <c r="Z36" t="str">
        <f t="shared" si="4"/>
        <v>NA</v>
      </c>
      <c r="AA36" t="e">
        <f t="shared" si="2"/>
        <v>#N/A</v>
      </c>
    </row>
    <row r="37" spans="2:27" x14ac:dyDescent="0.3">
      <c r="B37" s="323"/>
      <c r="C37" s="324" t="s">
        <v>1413</v>
      </c>
      <c r="D37" s="324" t="s">
        <v>1413</v>
      </c>
      <c r="E37" s="324" t="s">
        <v>47</v>
      </c>
      <c r="F37" s="325"/>
      <c r="G37" s="326" t="b">
        <v>0</v>
      </c>
      <c r="H37" s="324" t="s">
        <v>1414</v>
      </c>
      <c r="I37" s="323">
        <v>2</v>
      </c>
      <c r="J37" s="323">
        <v>3</v>
      </c>
      <c r="K37" s="323">
        <v>5</v>
      </c>
      <c r="L37" s="323">
        <v>6</v>
      </c>
      <c r="M37" s="324" t="s">
        <v>1341</v>
      </c>
      <c r="N37" s="324" t="s">
        <v>1341</v>
      </c>
      <c r="P37" s="308" t="s">
        <v>1547</v>
      </c>
      <c r="Q37" s="307">
        <v>2</v>
      </c>
      <c r="R37" s="307">
        <v>35</v>
      </c>
      <c r="S37" s="307">
        <v>10</v>
      </c>
      <c r="T37" s="307">
        <v>1</v>
      </c>
      <c r="U37" s="308" t="s">
        <v>1583</v>
      </c>
      <c r="V37" s="308" t="s">
        <v>1340</v>
      </c>
      <c r="Y37" t="e">
        <f t="shared" si="3"/>
        <v>#N/A</v>
      </c>
      <c r="Z37" t="str">
        <f t="shared" si="4"/>
        <v>NA</v>
      </c>
      <c r="AA37" t="e">
        <f t="shared" si="2"/>
        <v>#N/A</v>
      </c>
    </row>
    <row r="38" spans="2:27" x14ac:dyDescent="0.3">
      <c r="B38" s="323"/>
      <c r="C38" s="324" t="s">
        <v>1415</v>
      </c>
      <c r="D38" s="324" t="s">
        <v>1415</v>
      </c>
      <c r="E38" s="324" t="s">
        <v>47</v>
      </c>
      <c r="F38" s="325"/>
      <c r="G38" s="326" t="b">
        <v>0</v>
      </c>
      <c r="H38" s="324" t="s">
        <v>1416</v>
      </c>
      <c r="I38" s="323">
        <v>3</v>
      </c>
      <c r="J38" s="323">
        <v>2</v>
      </c>
      <c r="K38" s="323">
        <v>4</v>
      </c>
      <c r="L38" s="323">
        <v>5</v>
      </c>
      <c r="M38" s="324" t="s">
        <v>1396</v>
      </c>
      <c r="N38" s="324" t="s">
        <v>1341</v>
      </c>
      <c r="P38" s="308" t="s">
        <v>1547</v>
      </c>
      <c r="Q38" s="307">
        <v>2</v>
      </c>
      <c r="R38" s="307">
        <v>36</v>
      </c>
      <c r="S38" s="307">
        <v>7</v>
      </c>
      <c r="T38" s="307">
        <v>1</v>
      </c>
      <c r="U38" s="308" t="s">
        <v>1584</v>
      </c>
      <c r="V38" s="308" t="s">
        <v>1501</v>
      </c>
      <c r="Y38" t="e">
        <f t="shared" si="3"/>
        <v>#N/A</v>
      </c>
      <c r="Z38" t="str">
        <f t="shared" si="4"/>
        <v>NA</v>
      </c>
      <c r="AA38" t="e">
        <f t="shared" si="2"/>
        <v>#N/A</v>
      </c>
    </row>
    <row r="39" spans="2:27" x14ac:dyDescent="0.3">
      <c r="B39" s="323"/>
      <c r="C39" s="324" t="s">
        <v>1417</v>
      </c>
      <c r="D39" s="324" t="s">
        <v>1417</v>
      </c>
      <c r="E39" s="324" t="s">
        <v>47</v>
      </c>
      <c r="F39" s="325"/>
      <c r="G39" s="326" t="b">
        <v>0</v>
      </c>
      <c r="H39" s="324" t="s">
        <v>1418</v>
      </c>
      <c r="I39" s="323">
        <v>2</v>
      </c>
      <c r="J39" s="323">
        <v>3</v>
      </c>
      <c r="K39" s="323">
        <v>5</v>
      </c>
      <c r="L39" s="323">
        <v>6</v>
      </c>
      <c r="M39" s="324" t="s">
        <v>1341</v>
      </c>
      <c r="N39" s="324" t="s">
        <v>1341</v>
      </c>
      <c r="P39" s="308" t="s">
        <v>1547</v>
      </c>
      <c r="Q39" s="307">
        <v>2</v>
      </c>
      <c r="R39" s="307">
        <v>37</v>
      </c>
      <c r="S39" s="307">
        <v>7</v>
      </c>
      <c r="T39" s="307">
        <v>2</v>
      </c>
      <c r="U39" s="308" t="s">
        <v>1585</v>
      </c>
      <c r="V39" s="308" t="s">
        <v>1525</v>
      </c>
      <c r="Y39" t="e">
        <f t="shared" si="3"/>
        <v>#N/A</v>
      </c>
      <c r="Z39" t="str">
        <f t="shared" si="4"/>
        <v>NA</v>
      </c>
      <c r="AA39" t="e">
        <f t="shared" si="2"/>
        <v>#N/A</v>
      </c>
    </row>
    <row r="40" spans="2:27" x14ac:dyDescent="0.3">
      <c r="B40" s="323"/>
      <c r="C40" s="324" t="s">
        <v>1419</v>
      </c>
      <c r="D40" s="324" t="s">
        <v>1419</v>
      </c>
      <c r="E40" s="324" t="s">
        <v>47</v>
      </c>
      <c r="F40" s="325"/>
      <c r="G40" s="326" t="b">
        <v>0</v>
      </c>
      <c r="H40" s="324" t="s">
        <v>1420</v>
      </c>
      <c r="I40" s="323">
        <v>2</v>
      </c>
      <c r="J40" s="323">
        <v>3</v>
      </c>
      <c r="K40" s="323">
        <v>5</v>
      </c>
      <c r="L40" s="323">
        <v>6</v>
      </c>
      <c r="M40" s="324" t="s">
        <v>1341</v>
      </c>
      <c r="N40" s="324" t="s">
        <v>1341</v>
      </c>
      <c r="P40" s="308" t="s">
        <v>1547</v>
      </c>
      <c r="Q40" s="307">
        <v>2</v>
      </c>
      <c r="R40" s="307">
        <v>38</v>
      </c>
      <c r="S40" s="307">
        <v>6</v>
      </c>
      <c r="T40" s="307">
        <v>2</v>
      </c>
      <c r="U40" s="308" t="s">
        <v>1586</v>
      </c>
      <c r="V40" s="308" t="s">
        <v>1378</v>
      </c>
      <c r="Y40" t="e">
        <f t="shared" si="3"/>
        <v>#N/A</v>
      </c>
      <c r="Z40" t="str">
        <f t="shared" si="4"/>
        <v>NA</v>
      </c>
      <c r="AA40" t="e">
        <f t="shared" si="2"/>
        <v>#N/A</v>
      </c>
    </row>
    <row r="41" spans="2:27" x14ac:dyDescent="0.3">
      <c r="B41" s="323"/>
      <c r="C41" s="324" t="s">
        <v>1421</v>
      </c>
      <c r="D41" s="324" t="s">
        <v>1421</v>
      </c>
      <c r="E41" s="324" t="s">
        <v>47</v>
      </c>
      <c r="F41" s="325"/>
      <c r="G41" s="326" t="b">
        <v>0</v>
      </c>
      <c r="H41" s="324" t="s">
        <v>1422</v>
      </c>
      <c r="I41" s="323">
        <v>2</v>
      </c>
      <c r="J41" s="323">
        <v>3</v>
      </c>
      <c r="K41" s="323">
        <v>5</v>
      </c>
      <c r="L41" s="323">
        <v>6</v>
      </c>
      <c r="M41" s="324" t="s">
        <v>1341</v>
      </c>
      <c r="N41" s="324" t="s">
        <v>1341</v>
      </c>
      <c r="Y41" t="e">
        <f t="shared" si="3"/>
        <v>#N/A</v>
      </c>
      <c r="Z41" t="str">
        <f t="shared" si="4"/>
        <v>NA</v>
      </c>
      <c r="AA41" t="e">
        <f t="shared" si="2"/>
        <v>#N/A</v>
      </c>
    </row>
    <row r="42" spans="2:27" x14ac:dyDescent="0.3">
      <c r="B42" s="323"/>
      <c r="C42" s="324" t="s">
        <v>1423</v>
      </c>
      <c r="D42" s="324" t="s">
        <v>1423</v>
      </c>
      <c r="E42" s="324" t="s">
        <v>47</v>
      </c>
      <c r="F42" s="325"/>
      <c r="G42" s="326" t="b">
        <v>0</v>
      </c>
      <c r="H42" s="324" t="s">
        <v>1424</v>
      </c>
      <c r="I42" s="323">
        <v>1</v>
      </c>
      <c r="J42" s="323">
        <v>3</v>
      </c>
      <c r="K42" s="323">
        <v>5</v>
      </c>
      <c r="L42" s="323">
        <v>6</v>
      </c>
      <c r="M42" s="324" t="s">
        <v>1341</v>
      </c>
      <c r="N42" s="324" t="s">
        <v>1341</v>
      </c>
      <c r="Y42" t="e">
        <f t="shared" si="3"/>
        <v>#N/A</v>
      </c>
      <c r="Z42" t="str">
        <f t="shared" si="4"/>
        <v>NA</v>
      </c>
      <c r="AA42" t="e">
        <f t="shared" si="2"/>
        <v>#N/A</v>
      </c>
    </row>
    <row r="43" spans="2:27" x14ac:dyDescent="0.3">
      <c r="B43" s="323"/>
      <c r="C43" s="324" t="s">
        <v>1425</v>
      </c>
      <c r="D43" s="324" t="s">
        <v>1425</v>
      </c>
      <c r="E43" s="324" t="s">
        <v>47</v>
      </c>
      <c r="F43" s="325"/>
      <c r="G43" s="326" t="b">
        <v>0</v>
      </c>
      <c r="H43" s="324" t="s">
        <v>1426</v>
      </c>
      <c r="I43" s="323">
        <v>1</v>
      </c>
      <c r="J43" s="323">
        <v>3</v>
      </c>
      <c r="K43" s="323">
        <v>5</v>
      </c>
      <c r="L43" s="323">
        <v>6</v>
      </c>
      <c r="M43" s="324" t="s">
        <v>1341</v>
      </c>
      <c r="N43" s="324" t="s">
        <v>1341</v>
      </c>
      <c r="Y43" t="e">
        <f t="shared" si="3"/>
        <v>#N/A</v>
      </c>
      <c r="Z43" t="str">
        <f t="shared" si="4"/>
        <v>NA</v>
      </c>
      <c r="AA43" t="e">
        <f t="shared" si="2"/>
        <v>#N/A</v>
      </c>
    </row>
    <row r="44" spans="2:27" x14ac:dyDescent="0.3">
      <c r="B44" s="323"/>
      <c r="C44" s="324" t="s">
        <v>1427</v>
      </c>
      <c r="D44" s="324" t="s">
        <v>1427</v>
      </c>
      <c r="E44" s="324" t="s">
        <v>47</v>
      </c>
      <c r="F44" s="325"/>
      <c r="G44" s="326" t="b">
        <v>0</v>
      </c>
      <c r="H44" s="324" t="s">
        <v>1428</v>
      </c>
      <c r="I44" s="323">
        <v>1</v>
      </c>
      <c r="J44" s="323">
        <v>3</v>
      </c>
      <c r="K44" s="323">
        <v>5</v>
      </c>
      <c r="L44" s="323">
        <v>6</v>
      </c>
      <c r="M44" s="324" t="s">
        <v>1341</v>
      </c>
      <c r="N44" s="324" t="s">
        <v>1341</v>
      </c>
      <c r="Y44" t="e">
        <f t="shared" si="3"/>
        <v>#N/A</v>
      </c>
      <c r="Z44" t="str">
        <f t="shared" si="4"/>
        <v>NA</v>
      </c>
      <c r="AA44" t="e">
        <f t="shared" si="2"/>
        <v>#N/A</v>
      </c>
    </row>
    <row r="45" spans="2:27" x14ac:dyDescent="0.3">
      <c r="B45" s="323"/>
      <c r="C45" s="324" t="s">
        <v>1429</v>
      </c>
      <c r="D45" s="324" t="s">
        <v>1429</v>
      </c>
      <c r="E45" s="324" t="s">
        <v>47</v>
      </c>
      <c r="F45" s="325"/>
      <c r="G45" s="326" t="b">
        <v>0</v>
      </c>
      <c r="H45" s="324" t="s">
        <v>1430</v>
      </c>
      <c r="I45" s="323">
        <v>1</v>
      </c>
      <c r="J45" s="323">
        <v>3</v>
      </c>
      <c r="K45" s="323">
        <v>5</v>
      </c>
      <c r="L45" s="323">
        <v>6</v>
      </c>
      <c r="M45" s="324" t="s">
        <v>1341</v>
      </c>
      <c r="N45" s="324" t="s">
        <v>1341</v>
      </c>
      <c r="Y45" t="e">
        <f t="shared" si="3"/>
        <v>#N/A</v>
      </c>
      <c r="Z45" t="str">
        <f t="shared" si="4"/>
        <v>NA</v>
      </c>
      <c r="AA45" t="e">
        <f t="shared" si="2"/>
        <v>#N/A</v>
      </c>
    </row>
    <row r="46" spans="2:27" x14ac:dyDescent="0.3">
      <c r="B46" s="323"/>
      <c r="C46" s="324" t="s">
        <v>1431</v>
      </c>
      <c r="D46" s="324" t="s">
        <v>1431</v>
      </c>
      <c r="E46" s="324" t="s">
        <v>47</v>
      </c>
      <c r="F46" s="325"/>
      <c r="G46" s="326" t="b">
        <v>0</v>
      </c>
      <c r="H46" s="324" t="s">
        <v>1432</v>
      </c>
      <c r="I46" s="323">
        <v>1</v>
      </c>
      <c r="J46" s="323">
        <v>3</v>
      </c>
      <c r="K46" s="323">
        <v>5</v>
      </c>
      <c r="L46" s="323">
        <v>6</v>
      </c>
      <c r="M46" s="324" t="s">
        <v>1341</v>
      </c>
      <c r="N46" s="324" t="s">
        <v>1341</v>
      </c>
      <c r="Y46" t="e">
        <f t="shared" si="3"/>
        <v>#N/A</v>
      </c>
      <c r="Z46" t="str">
        <f t="shared" si="4"/>
        <v>NA</v>
      </c>
      <c r="AA46" t="e">
        <f t="shared" si="2"/>
        <v>#N/A</v>
      </c>
    </row>
    <row r="47" spans="2:27" x14ac:dyDescent="0.3">
      <c r="B47" s="323"/>
      <c r="C47" s="324" t="s">
        <v>1433</v>
      </c>
      <c r="D47" s="324" t="s">
        <v>1433</v>
      </c>
      <c r="E47" s="324" t="s">
        <v>47</v>
      </c>
      <c r="F47" s="325"/>
      <c r="G47" s="326" t="b">
        <v>0</v>
      </c>
      <c r="H47" s="324" t="s">
        <v>1434</v>
      </c>
      <c r="I47" s="323">
        <v>1</v>
      </c>
      <c r="J47" s="323">
        <v>3</v>
      </c>
      <c r="K47" s="323">
        <v>5</v>
      </c>
      <c r="L47" s="323">
        <v>6</v>
      </c>
      <c r="M47" s="324" t="s">
        <v>1341</v>
      </c>
      <c r="N47" s="324" t="s">
        <v>1341</v>
      </c>
      <c r="Y47" t="e">
        <f t="shared" si="3"/>
        <v>#N/A</v>
      </c>
      <c r="Z47" t="str">
        <f t="shared" si="4"/>
        <v>NA</v>
      </c>
      <c r="AA47" t="e">
        <f t="shared" si="2"/>
        <v>#N/A</v>
      </c>
    </row>
    <row r="48" spans="2:27" x14ac:dyDescent="0.3">
      <c r="B48" s="323"/>
      <c r="C48" s="324" t="s">
        <v>1435</v>
      </c>
      <c r="D48" s="324" t="s">
        <v>1435</v>
      </c>
      <c r="E48" s="324" t="s">
        <v>47</v>
      </c>
      <c r="F48" s="325"/>
      <c r="G48" s="326" t="b">
        <v>0</v>
      </c>
      <c r="H48" s="324" t="s">
        <v>1436</v>
      </c>
      <c r="I48" s="323">
        <v>3</v>
      </c>
      <c r="J48" s="323">
        <v>2</v>
      </c>
      <c r="K48" s="323">
        <v>4</v>
      </c>
      <c r="L48" s="323">
        <v>5</v>
      </c>
      <c r="M48" s="324" t="s">
        <v>1396</v>
      </c>
      <c r="N48" s="324" t="s">
        <v>1341</v>
      </c>
      <c r="Y48" t="e">
        <f t="shared" si="3"/>
        <v>#N/A</v>
      </c>
      <c r="Z48" t="str">
        <f t="shared" si="4"/>
        <v>NA</v>
      </c>
      <c r="AA48" t="e">
        <f t="shared" si="2"/>
        <v>#N/A</v>
      </c>
    </row>
    <row r="49" spans="2:27" x14ac:dyDescent="0.3">
      <c r="B49" s="323"/>
      <c r="C49" s="324" t="s">
        <v>1437</v>
      </c>
      <c r="D49" s="324" t="s">
        <v>1437</v>
      </c>
      <c r="E49" s="324" t="s">
        <v>47</v>
      </c>
      <c r="F49" s="325"/>
      <c r="G49" s="326" t="b">
        <v>0</v>
      </c>
      <c r="H49" s="324" t="s">
        <v>1438</v>
      </c>
      <c r="I49" s="323">
        <v>1</v>
      </c>
      <c r="J49" s="323">
        <v>3</v>
      </c>
      <c r="K49" s="323">
        <v>5</v>
      </c>
      <c r="L49" s="323">
        <v>6</v>
      </c>
      <c r="M49" s="324" t="s">
        <v>1341</v>
      </c>
      <c r="N49" s="324" t="s">
        <v>1341</v>
      </c>
      <c r="Y49" t="e">
        <f t="shared" si="3"/>
        <v>#N/A</v>
      </c>
      <c r="Z49" t="str">
        <f t="shared" si="4"/>
        <v>NA</v>
      </c>
      <c r="AA49" t="e">
        <f t="shared" si="2"/>
        <v>#N/A</v>
      </c>
    </row>
    <row r="50" spans="2:27" x14ac:dyDescent="0.3">
      <c r="B50" s="323"/>
      <c r="C50" s="324" t="s">
        <v>1439</v>
      </c>
      <c r="D50" s="324" t="s">
        <v>1439</v>
      </c>
      <c r="E50" s="324" t="s">
        <v>47</v>
      </c>
      <c r="F50" s="325"/>
      <c r="G50" s="326" t="b">
        <v>0</v>
      </c>
      <c r="H50" s="324" t="s">
        <v>1440</v>
      </c>
      <c r="I50" s="323">
        <v>1</v>
      </c>
      <c r="J50" s="323">
        <v>3</v>
      </c>
      <c r="K50" s="323">
        <v>5</v>
      </c>
      <c r="L50" s="323">
        <v>6</v>
      </c>
      <c r="M50" s="324" t="s">
        <v>1341</v>
      </c>
      <c r="N50" s="324" t="s">
        <v>1341</v>
      </c>
      <c r="Y50" t="e">
        <f t="shared" si="3"/>
        <v>#N/A</v>
      </c>
      <c r="Z50" t="str">
        <f t="shared" si="4"/>
        <v>NA</v>
      </c>
      <c r="AA50" t="e">
        <f t="shared" si="2"/>
        <v>#N/A</v>
      </c>
    </row>
    <row r="51" spans="2:27" x14ac:dyDescent="0.3">
      <c r="B51" s="323"/>
      <c r="C51" s="324" t="s">
        <v>1441</v>
      </c>
      <c r="D51" s="324" t="s">
        <v>1441</v>
      </c>
      <c r="E51" s="324" t="s">
        <v>47</v>
      </c>
      <c r="F51" s="325"/>
      <c r="G51" s="326" t="b">
        <v>0</v>
      </c>
      <c r="H51" s="324" t="s">
        <v>1442</v>
      </c>
      <c r="I51" s="323">
        <v>1</v>
      </c>
      <c r="J51" s="323">
        <v>3</v>
      </c>
      <c r="K51" s="323">
        <v>5</v>
      </c>
      <c r="L51" s="323">
        <v>6</v>
      </c>
      <c r="M51" s="324" t="s">
        <v>1341</v>
      </c>
      <c r="N51" s="324" t="s">
        <v>1341</v>
      </c>
      <c r="Y51" t="e">
        <f t="shared" si="3"/>
        <v>#N/A</v>
      </c>
      <c r="Z51" t="str">
        <f t="shared" si="4"/>
        <v>NA</v>
      </c>
      <c r="AA51" t="e">
        <f t="shared" si="2"/>
        <v>#N/A</v>
      </c>
    </row>
    <row r="52" spans="2:27" x14ac:dyDescent="0.3">
      <c r="B52" s="323"/>
      <c r="C52" s="324" t="s">
        <v>1443</v>
      </c>
      <c r="D52" s="324" t="s">
        <v>1443</v>
      </c>
      <c r="E52" s="324" t="s">
        <v>47</v>
      </c>
      <c r="F52" s="325"/>
      <c r="G52" s="326" t="b">
        <v>0</v>
      </c>
      <c r="H52" s="324" t="s">
        <v>1444</v>
      </c>
      <c r="I52" s="323">
        <v>1</v>
      </c>
      <c r="J52" s="323">
        <v>3</v>
      </c>
      <c r="K52" s="323">
        <v>5</v>
      </c>
      <c r="L52" s="323">
        <v>6</v>
      </c>
      <c r="M52" s="324" t="s">
        <v>1341</v>
      </c>
      <c r="N52" s="324" t="s">
        <v>1341</v>
      </c>
      <c r="Y52" t="e">
        <f t="shared" si="3"/>
        <v>#N/A</v>
      </c>
      <c r="Z52" t="str">
        <f t="shared" si="4"/>
        <v>NA</v>
      </c>
      <c r="AA52" t="e">
        <f t="shared" si="2"/>
        <v>#N/A</v>
      </c>
    </row>
    <row r="53" spans="2:27" x14ac:dyDescent="0.3">
      <c r="B53" s="323"/>
      <c r="C53" s="324" t="s">
        <v>1445</v>
      </c>
      <c r="D53" s="324" t="s">
        <v>1445</v>
      </c>
      <c r="E53" s="324" t="s">
        <v>47</v>
      </c>
      <c r="F53" s="325"/>
      <c r="G53" s="326" t="b">
        <v>0</v>
      </c>
      <c r="H53" s="324" t="s">
        <v>1446</v>
      </c>
      <c r="I53" s="323">
        <v>2</v>
      </c>
      <c r="J53" s="323">
        <v>2</v>
      </c>
      <c r="K53" s="323">
        <v>4</v>
      </c>
      <c r="L53" s="323">
        <v>6</v>
      </c>
      <c r="M53" s="324" t="s">
        <v>1341</v>
      </c>
      <c r="N53" s="324" t="s">
        <v>1341</v>
      </c>
      <c r="Y53" t="e">
        <f t="shared" si="3"/>
        <v>#N/A</v>
      </c>
      <c r="Z53" t="str">
        <f t="shared" si="4"/>
        <v>NA</v>
      </c>
      <c r="AA53" t="e">
        <f t="shared" si="2"/>
        <v>#N/A</v>
      </c>
    </row>
    <row r="54" spans="2:27" x14ac:dyDescent="0.3">
      <c r="B54" s="323"/>
      <c r="C54" s="324" t="s">
        <v>1447</v>
      </c>
      <c r="D54" s="324" t="s">
        <v>1447</v>
      </c>
      <c r="E54" s="324" t="s">
        <v>47</v>
      </c>
      <c r="F54" s="325"/>
      <c r="G54" s="326" t="b">
        <v>0</v>
      </c>
      <c r="H54" s="324" t="s">
        <v>1448</v>
      </c>
      <c r="I54" s="323">
        <v>3</v>
      </c>
      <c r="J54" s="323">
        <v>2</v>
      </c>
      <c r="K54" s="323">
        <v>4</v>
      </c>
      <c r="L54" s="323">
        <v>5</v>
      </c>
      <c r="M54" s="324" t="s">
        <v>1396</v>
      </c>
      <c r="N54" s="324" t="s">
        <v>1341</v>
      </c>
      <c r="Y54" t="e">
        <f t="shared" si="3"/>
        <v>#N/A</v>
      </c>
      <c r="Z54" t="str">
        <f t="shared" si="4"/>
        <v>NA</v>
      </c>
      <c r="AA54" t="e">
        <f t="shared" si="2"/>
        <v>#N/A</v>
      </c>
    </row>
    <row r="55" spans="2:27" x14ac:dyDescent="0.3">
      <c r="B55" s="323"/>
      <c r="C55" s="324" t="s">
        <v>1449</v>
      </c>
      <c r="D55" s="324" t="s">
        <v>1449</v>
      </c>
      <c r="E55" s="324" t="s">
        <v>47</v>
      </c>
      <c r="F55" s="325"/>
      <c r="G55" s="326" t="b">
        <v>0</v>
      </c>
      <c r="H55" s="324" t="s">
        <v>1450</v>
      </c>
      <c r="I55" s="323">
        <v>2</v>
      </c>
      <c r="J55" s="323">
        <v>2</v>
      </c>
      <c r="K55" s="323">
        <v>4</v>
      </c>
      <c r="L55" s="323">
        <v>6</v>
      </c>
      <c r="M55" s="324" t="s">
        <v>1341</v>
      </c>
      <c r="N55" s="324" t="s">
        <v>1341</v>
      </c>
      <c r="Y55" t="e">
        <f t="shared" si="3"/>
        <v>#N/A</v>
      </c>
      <c r="Z55" t="str">
        <f t="shared" si="4"/>
        <v>NA</v>
      </c>
      <c r="AA55" t="e">
        <f t="shared" si="2"/>
        <v>#N/A</v>
      </c>
    </row>
    <row r="56" spans="2:27" x14ac:dyDescent="0.3">
      <c r="B56" s="323"/>
      <c r="C56" s="324" t="s">
        <v>1451</v>
      </c>
      <c r="D56" s="324" t="s">
        <v>1451</v>
      </c>
      <c r="E56" s="324" t="s">
        <v>47</v>
      </c>
      <c r="F56" s="325"/>
      <c r="G56" s="326" t="b">
        <v>0</v>
      </c>
      <c r="H56" s="324" t="s">
        <v>1452</v>
      </c>
      <c r="I56" s="323">
        <v>2</v>
      </c>
      <c r="J56" s="323">
        <v>2</v>
      </c>
      <c r="K56" s="323">
        <v>4</v>
      </c>
      <c r="L56" s="323">
        <v>6</v>
      </c>
      <c r="M56" s="324" t="s">
        <v>1341</v>
      </c>
      <c r="N56" s="324" t="s">
        <v>1341</v>
      </c>
      <c r="Y56" t="e">
        <f t="shared" si="3"/>
        <v>#N/A</v>
      </c>
      <c r="Z56" t="str">
        <f t="shared" si="4"/>
        <v>NA</v>
      </c>
      <c r="AA56" t="e">
        <f t="shared" si="2"/>
        <v>#N/A</v>
      </c>
    </row>
    <row r="57" spans="2:27" x14ac:dyDescent="0.3">
      <c r="B57" s="323"/>
      <c r="C57" s="324" t="s">
        <v>1453</v>
      </c>
      <c r="D57" s="324" t="s">
        <v>1453</v>
      </c>
      <c r="E57" s="324" t="s">
        <v>47</v>
      </c>
      <c r="F57" s="325"/>
      <c r="G57" s="326" t="b">
        <v>0</v>
      </c>
      <c r="H57" s="324" t="s">
        <v>1454</v>
      </c>
      <c r="I57" s="323">
        <v>2</v>
      </c>
      <c r="J57" s="323">
        <v>2</v>
      </c>
      <c r="K57" s="323">
        <v>4</v>
      </c>
      <c r="L57" s="323">
        <v>6</v>
      </c>
      <c r="M57" s="324" t="s">
        <v>1341</v>
      </c>
      <c r="N57" s="324" t="s">
        <v>1341</v>
      </c>
      <c r="Y57" t="e">
        <f t="shared" si="3"/>
        <v>#N/A</v>
      </c>
      <c r="Z57" t="str">
        <f t="shared" si="4"/>
        <v>NA</v>
      </c>
      <c r="AA57" t="e">
        <f t="shared" si="2"/>
        <v>#N/A</v>
      </c>
    </row>
    <row r="58" spans="2:27" x14ac:dyDescent="0.3">
      <c r="B58" s="323"/>
      <c r="C58" s="324" t="s">
        <v>1455</v>
      </c>
      <c r="D58" s="324" t="s">
        <v>1455</v>
      </c>
      <c r="E58" s="324" t="s">
        <v>47</v>
      </c>
      <c r="F58" s="325"/>
      <c r="G58" s="326" t="b">
        <v>0</v>
      </c>
      <c r="H58" s="324" t="s">
        <v>1456</v>
      </c>
      <c r="I58" s="323">
        <v>1</v>
      </c>
      <c r="J58" s="323">
        <v>3</v>
      </c>
      <c r="K58" s="323">
        <v>5</v>
      </c>
      <c r="L58" s="323">
        <v>6</v>
      </c>
      <c r="M58" s="324" t="s">
        <v>1341</v>
      </c>
      <c r="N58" s="324" t="s">
        <v>1341</v>
      </c>
      <c r="Y58" t="e">
        <f t="shared" si="3"/>
        <v>#N/A</v>
      </c>
      <c r="Z58" t="str">
        <f t="shared" si="4"/>
        <v>NA</v>
      </c>
      <c r="AA58" t="e">
        <f t="shared" si="2"/>
        <v>#N/A</v>
      </c>
    </row>
    <row r="59" spans="2:27" x14ac:dyDescent="0.3">
      <c r="B59" s="323"/>
      <c r="C59" s="324" t="s">
        <v>1457</v>
      </c>
      <c r="D59" s="324" t="s">
        <v>1457</v>
      </c>
      <c r="E59" s="324" t="s">
        <v>47</v>
      </c>
      <c r="F59" s="325"/>
      <c r="G59" s="326" t="b">
        <v>0</v>
      </c>
      <c r="H59" s="324" t="s">
        <v>1458</v>
      </c>
      <c r="I59" s="323">
        <v>2</v>
      </c>
      <c r="J59" s="323">
        <v>2</v>
      </c>
      <c r="K59" s="323">
        <v>4</v>
      </c>
      <c r="L59" s="323">
        <v>5</v>
      </c>
      <c r="M59" s="324" t="s">
        <v>1341</v>
      </c>
      <c r="N59" s="324" t="s">
        <v>1341</v>
      </c>
      <c r="Y59" t="e">
        <f t="shared" si="3"/>
        <v>#N/A</v>
      </c>
      <c r="Z59" t="str">
        <f t="shared" si="4"/>
        <v>NA</v>
      </c>
      <c r="AA59" t="e">
        <f t="shared" si="2"/>
        <v>#N/A</v>
      </c>
    </row>
    <row r="60" spans="2:27" x14ac:dyDescent="0.3">
      <c r="B60" s="307"/>
      <c r="C60" s="308" t="s">
        <v>1459</v>
      </c>
      <c r="D60" s="308" t="s">
        <v>1459</v>
      </c>
      <c r="E60" s="308" t="s">
        <v>1460</v>
      </c>
      <c r="F60" s="309">
        <v>4</v>
      </c>
      <c r="G60" s="321" t="b">
        <v>0</v>
      </c>
      <c r="H60" s="308" t="s">
        <v>1461</v>
      </c>
      <c r="I60" s="307">
        <v>3</v>
      </c>
      <c r="J60" s="307">
        <v>2</v>
      </c>
      <c r="K60" s="307">
        <v>4</v>
      </c>
      <c r="L60" s="307">
        <v>5</v>
      </c>
      <c r="M60" s="308" t="s">
        <v>1396</v>
      </c>
      <c r="N60" s="308" t="s">
        <v>1341</v>
      </c>
      <c r="Y60" t="str">
        <f t="shared" si="3"/>
        <v>NF Nooksack Spr</v>
      </c>
      <c r="Z60" t="str">
        <f t="shared" si="4"/>
        <v>NF Nooksack Spr</v>
      </c>
      <c r="AA60" t="b">
        <f t="shared" si="2"/>
        <v>1</v>
      </c>
    </row>
    <row r="61" spans="2:27" x14ac:dyDescent="0.3">
      <c r="B61" s="307"/>
      <c r="C61" s="308" t="s">
        <v>371</v>
      </c>
      <c r="D61" s="308" t="s">
        <v>371</v>
      </c>
      <c r="E61" s="308" t="s">
        <v>1460</v>
      </c>
      <c r="F61" s="309">
        <v>4</v>
      </c>
      <c r="G61" s="309" t="b">
        <v>1</v>
      </c>
      <c r="H61" s="308" t="s">
        <v>1462</v>
      </c>
      <c r="I61" s="307">
        <v>3</v>
      </c>
      <c r="J61" s="307">
        <v>2</v>
      </c>
      <c r="K61" s="307">
        <v>4</v>
      </c>
      <c r="L61" s="307">
        <v>5</v>
      </c>
      <c r="M61" s="308" t="s">
        <v>1341</v>
      </c>
      <c r="N61" s="308" t="s">
        <v>1341</v>
      </c>
      <c r="Y61" t="str">
        <f t="shared" si="3"/>
        <v>NF Nooksack Spr</v>
      </c>
      <c r="Z61" t="str">
        <f t="shared" si="4"/>
        <v>NF Nooksack Spr</v>
      </c>
      <c r="AA61" t="b">
        <f t="shared" si="2"/>
        <v>1</v>
      </c>
    </row>
    <row r="62" spans="2:27" x14ac:dyDescent="0.3">
      <c r="B62" s="307"/>
      <c r="C62" s="314" t="s">
        <v>356</v>
      </c>
      <c r="D62" s="308" t="s">
        <v>356</v>
      </c>
      <c r="E62" s="308" t="s">
        <v>1463</v>
      </c>
      <c r="F62" s="309">
        <v>2</v>
      </c>
      <c r="G62" s="309" t="b">
        <v>1</v>
      </c>
      <c r="H62" s="308" t="s">
        <v>1464</v>
      </c>
      <c r="I62" s="307">
        <v>3</v>
      </c>
      <c r="J62" s="307">
        <v>2</v>
      </c>
      <c r="K62" s="307">
        <v>4</v>
      </c>
      <c r="L62" s="307">
        <v>5</v>
      </c>
      <c r="M62" s="308" t="s">
        <v>1341</v>
      </c>
      <c r="N62" s="308" t="s">
        <v>1341</v>
      </c>
      <c r="Y62" t="str">
        <f t="shared" si="3"/>
        <v>Nooksack/Samish Fall</v>
      </c>
      <c r="Z62" t="str">
        <f t="shared" si="4"/>
        <v>Nooksack/Samish Fall</v>
      </c>
      <c r="AA62" t="b">
        <f t="shared" si="2"/>
        <v>1</v>
      </c>
    </row>
    <row r="63" spans="2:27" x14ac:dyDescent="0.3">
      <c r="B63" s="307"/>
      <c r="C63" s="314" t="s">
        <v>356</v>
      </c>
      <c r="D63" s="308" t="s">
        <v>843</v>
      </c>
      <c r="E63" s="308" t="s">
        <v>1463</v>
      </c>
      <c r="F63" s="309">
        <v>2</v>
      </c>
      <c r="G63" s="309" t="b">
        <v>1</v>
      </c>
      <c r="H63" s="308" t="s">
        <v>1531</v>
      </c>
      <c r="I63" s="307">
        <v>3</v>
      </c>
      <c r="J63" s="307">
        <v>2</v>
      </c>
      <c r="K63" s="307">
        <v>4</v>
      </c>
      <c r="L63" s="307">
        <v>5</v>
      </c>
      <c r="M63" s="308" t="s">
        <v>1465</v>
      </c>
      <c r="N63" s="308" t="s">
        <v>1341</v>
      </c>
      <c r="Y63" t="str">
        <f t="shared" si="3"/>
        <v>Nooksack/Samish Fall</v>
      </c>
      <c r="Z63" t="str">
        <f t="shared" si="4"/>
        <v>Nooksack/Samish Fall</v>
      </c>
      <c r="AA63" t="b">
        <f t="shared" si="2"/>
        <v>1</v>
      </c>
    </row>
    <row r="64" spans="2:27" x14ac:dyDescent="0.3">
      <c r="B64" s="307"/>
      <c r="C64" s="308" t="s">
        <v>1022</v>
      </c>
      <c r="D64" s="308" t="s">
        <v>1466</v>
      </c>
      <c r="E64" s="308" t="s">
        <v>1467</v>
      </c>
      <c r="F64" s="309">
        <v>56</v>
      </c>
      <c r="G64" s="321" t="b">
        <v>0</v>
      </c>
      <c r="H64" s="308" t="s">
        <v>1468</v>
      </c>
      <c r="I64" s="307">
        <v>4</v>
      </c>
      <c r="J64" s="307">
        <v>2</v>
      </c>
      <c r="K64" s="307">
        <v>4</v>
      </c>
      <c r="L64" s="307">
        <v>5</v>
      </c>
      <c r="M64" s="308" t="s">
        <v>1469</v>
      </c>
      <c r="N64" s="308" t="s">
        <v>1341</v>
      </c>
      <c r="Y64" t="str">
        <f>VLOOKUP(F64/2,$R$3:$V$40,5,FALSE)</f>
        <v>Oregon North Coast Fall</v>
      </c>
      <c r="Z64" t="str">
        <f t="shared" si="4"/>
        <v>Oregon Mid Coast Fall (NEW)</v>
      </c>
      <c r="AA64" t="b">
        <f t="shared" si="2"/>
        <v>0</v>
      </c>
    </row>
    <row r="65" spans="2:27" x14ac:dyDescent="0.3">
      <c r="B65" s="307"/>
      <c r="C65" s="308" t="s">
        <v>1021</v>
      </c>
      <c r="D65" s="308" t="s">
        <v>1470</v>
      </c>
      <c r="E65" s="308" t="s">
        <v>1471</v>
      </c>
      <c r="F65" s="309">
        <v>56</v>
      </c>
      <c r="G65" s="309" t="b">
        <v>1</v>
      </c>
      <c r="H65" s="308" t="s">
        <v>1472</v>
      </c>
      <c r="I65" s="307">
        <v>4</v>
      </c>
      <c r="J65" s="307">
        <v>2</v>
      </c>
      <c r="K65" s="307">
        <v>4</v>
      </c>
      <c r="L65" s="307">
        <v>6</v>
      </c>
      <c r="M65" s="308" t="s">
        <v>1341</v>
      </c>
      <c r="N65" s="308" t="s">
        <v>1341</v>
      </c>
      <c r="Y65" t="str">
        <f t="shared" si="3"/>
        <v>Oregon North Coast Fall</v>
      </c>
      <c r="Z65" t="str">
        <f t="shared" si="4"/>
        <v>Oregon North Coast Fall</v>
      </c>
      <c r="AA65" t="b">
        <f t="shared" si="2"/>
        <v>1</v>
      </c>
    </row>
    <row r="66" spans="2:27" x14ac:dyDescent="0.3">
      <c r="B66" s="307"/>
      <c r="C66" s="308" t="s">
        <v>435</v>
      </c>
      <c r="D66" s="308" t="s">
        <v>435</v>
      </c>
      <c r="E66" s="322" t="s">
        <v>1473</v>
      </c>
      <c r="F66" s="309">
        <v>24</v>
      </c>
      <c r="G66" s="321" t="b">
        <v>0</v>
      </c>
      <c r="H66" s="308" t="s">
        <v>1474</v>
      </c>
      <c r="I66" s="307">
        <v>3</v>
      </c>
      <c r="J66" s="307">
        <v>2</v>
      </c>
      <c r="K66" s="307">
        <v>4</v>
      </c>
      <c r="L66" s="307">
        <v>5</v>
      </c>
      <c r="M66" s="308" t="s">
        <v>1341</v>
      </c>
      <c r="N66" s="308" t="s">
        <v>1341</v>
      </c>
      <c r="Y66" t="str">
        <f t="shared" si="3"/>
        <v>UW Accelerated</v>
      </c>
      <c r="Z66" t="str">
        <f t="shared" si="4"/>
        <v>Skagit Spring Fingerling (NEW, former UWA slot)</v>
      </c>
      <c r="AA66" t="b">
        <f t="shared" si="2"/>
        <v>0</v>
      </c>
    </row>
    <row r="67" spans="2:27" x14ac:dyDescent="0.3">
      <c r="B67" s="307"/>
      <c r="C67" s="308" t="s">
        <v>436</v>
      </c>
      <c r="D67" s="308" t="s">
        <v>436</v>
      </c>
      <c r="E67" s="308" t="s">
        <v>1475</v>
      </c>
      <c r="F67" s="309">
        <v>12</v>
      </c>
      <c r="G67" s="309" t="b">
        <v>1</v>
      </c>
      <c r="H67" s="308" t="s">
        <v>1476</v>
      </c>
      <c r="I67" s="307">
        <v>3</v>
      </c>
      <c r="J67" s="307">
        <v>2</v>
      </c>
      <c r="K67" s="307">
        <v>4</v>
      </c>
      <c r="L67" s="307">
        <v>5</v>
      </c>
      <c r="M67" s="308" t="s">
        <v>1341</v>
      </c>
      <c r="N67" s="308" t="s">
        <v>1341</v>
      </c>
      <c r="Y67" t="str">
        <f t="shared" si="3"/>
        <v>Skagit Spring Year</v>
      </c>
      <c r="Z67" t="str">
        <f t="shared" si="4"/>
        <v>Skagit Spring Year</v>
      </c>
      <c r="AA67" t="b">
        <f t="shared" si="2"/>
        <v>1</v>
      </c>
    </row>
    <row r="68" spans="2:27" x14ac:dyDescent="0.3">
      <c r="B68" s="307"/>
      <c r="C68" s="308" t="s">
        <v>397</v>
      </c>
      <c r="D68" s="308" t="s">
        <v>397</v>
      </c>
      <c r="E68" s="308" t="s">
        <v>1477</v>
      </c>
      <c r="F68" s="309">
        <v>8</v>
      </c>
      <c r="G68" s="309" t="b">
        <v>1</v>
      </c>
      <c r="H68" s="308" t="s">
        <v>1478</v>
      </c>
      <c r="I68" s="307">
        <v>3</v>
      </c>
      <c r="J68" s="307">
        <v>2</v>
      </c>
      <c r="K68" s="307">
        <v>4</v>
      </c>
      <c r="L68" s="307">
        <v>5</v>
      </c>
      <c r="M68" s="308" t="s">
        <v>1341</v>
      </c>
      <c r="N68" s="308" t="s">
        <v>1341</v>
      </c>
      <c r="Y68" t="str">
        <f t="shared" si="3"/>
        <v>Skagit Summer/Fall Fing</v>
      </c>
      <c r="Z68" t="str">
        <f t="shared" si="4"/>
        <v>Skagit Summer/Fall Fing</v>
      </c>
      <c r="AA68" t="b">
        <f t="shared" ref="AA68:AA89" si="5">Z68=Y68</f>
        <v>1</v>
      </c>
    </row>
    <row r="69" spans="2:27" x14ac:dyDescent="0.3">
      <c r="B69" s="307"/>
      <c r="C69" s="318" t="s">
        <v>997</v>
      </c>
      <c r="D69" s="308" t="s">
        <v>1479</v>
      </c>
      <c r="E69" s="308" t="s">
        <v>1480</v>
      </c>
      <c r="F69" s="309">
        <v>54</v>
      </c>
      <c r="G69" s="309" t="b">
        <v>1</v>
      </c>
      <c r="H69" s="308" t="s">
        <v>1530</v>
      </c>
      <c r="I69" s="307">
        <v>4</v>
      </c>
      <c r="J69" s="307">
        <v>3</v>
      </c>
      <c r="K69" s="307">
        <v>5</v>
      </c>
      <c r="L69" s="307">
        <v>6</v>
      </c>
      <c r="M69" s="308" t="s">
        <v>1341</v>
      </c>
      <c r="N69" s="308" t="s">
        <v>1341</v>
      </c>
      <c r="Y69" t="str">
        <f t="shared" si="3"/>
        <v>Snake River Fall</v>
      </c>
      <c r="Z69" t="str">
        <f t="shared" si="4"/>
        <v>Snake River Fall</v>
      </c>
      <c r="AA69" t="b">
        <f t="shared" si="5"/>
        <v>1</v>
      </c>
    </row>
    <row r="70" spans="2:27" x14ac:dyDescent="0.3">
      <c r="B70" s="307"/>
      <c r="C70" s="318" t="s">
        <v>997</v>
      </c>
      <c r="D70" s="308" t="s">
        <v>1481</v>
      </c>
      <c r="E70" s="308" t="s">
        <v>1480</v>
      </c>
      <c r="F70" s="309">
        <v>54</v>
      </c>
      <c r="G70" s="309" t="b">
        <v>1</v>
      </c>
      <c r="H70" s="308" t="s">
        <v>1482</v>
      </c>
      <c r="I70" s="307">
        <v>4</v>
      </c>
      <c r="J70" s="307">
        <v>2</v>
      </c>
      <c r="K70" s="307">
        <v>4</v>
      </c>
      <c r="L70" s="307">
        <v>5</v>
      </c>
      <c r="M70" s="308" t="s">
        <v>1483</v>
      </c>
      <c r="N70" s="308" t="s">
        <v>1341</v>
      </c>
      <c r="Y70" t="str">
        <f t="shared" si="3"/>
        <v>Snake River Fall</v>
      </c>
      <c r="Z70" t="str">
        <f t="shared" si="4"/>
        <v>Snake River Fall</v>
      </c>
      <c r="AA70" t="b">
        <f t="shared" si="5"/>
        <v>1</v>
      </c>
    </row>
    <row r="71" spans="2:27" x14ac:dyDescent="0.3">
      <c r="B71" s="307"/>
      <c r="C71" s="308" t="s">
        <v>1484</v>
      </c>
      <c r="D71" s="308" t="s">
        <v>1484</v>
      </c>
      <c r="E71" s="308" t="s">
        <v>1485</v>
      </c>
      <c r="F71" s="309">
        <v>14</v>
      </c>
      <c r="G71" s="309" t="b">
        <v>1</v>
      </c>
      <c r="H71" s="308" t="s">
        <v>1486</v>
      </c>
      <c r="I71" s="307">
        <v>3</v>
      </c>
      <c r="J71" s="307">
        <v>2</v>
      </c>
      <c r="K71" s="307">
        <v>4</v>
      </c>
      <c r="L71" s="307">
        <v>5</v>
      </c>
      <c r="M71" s="308" t="s">
        <v>1341</v>
      </c>
      <c r="N71" s="308" t="s">
        <v>1341</v>
      </c>
      <c r="Y71" t="str">
        <f t="shared" si="3"/>
        <v>Snohomish Fall Fing</v>
      </c>
      <c r="Z71" t="str">
        <f t="shared" si="4"/>
        <v>Snohomish Fall Fing</v>
      </c>
      <c r="AA71" t="b">
        <f t="shared" si="5"/>
        <v>1</v>
      </c>
    </row>
    <row r="72" spans="2:27" x14ac:dyDescent="0.3">
      <c r="B72" s="307"/>
      <c r="C72" s="308" t="s">
        <v>448</v>
      </c>
      <c r="D72" s="308" t="s">
        <v>448</v>
      </c>
      <c r="E72" s="308" t="s">
        <v>1487</v>
      </c>
      <c r="F72" s="309">
        <v>16</v>
      </c>
      <c r="G72" s="309" t="b">
        <v>1</v>
      </c>
      <c r="H72" s="308" t="s">
        <v>1488</v>
      </c>
      <c r="I72" s="307">
        <v>3</v>
      </c>
      <c r="J72" s="307">
        <v>2</v>
      </c>
      <c r="K72" s="307">
        <v>4</v>
      </c>
      <c r="L72" s="307">
        <v>5</v>
      </c>
      <c r="M72" s="308" t="s">
        <v>1489</v>
      </c>
      <c r="N72" s="308" t="s">
        <v>1341</v>
      </c>
      <c r="Y72" t="str">
        <f t="shared" si="3"/>
        <v>Snohomish Fall Year</v>
      </c>
      <c r="Z72" t="str">
        <f t="shared" si="4"/>
        <v>Snohomish Fall Year</v>
      </c>
      <c r="AA72" t="b">
        <f t="shared" si="5"/>
        <v>1</v>
      </c>
    </row>
    <row r="73" spans="2:27" x14ac:dyDescent="0.3">
      <c r="B73" s="307"/>
      <c r="C73" s="308" t="s">
        <v>294</v>
      </c>
      <c r="D73" s="308" t="s">
        <v>294</v>
      </c>
      <c r="E73" s="308" t="s">
        <v>1490</v>
      </c>
      <c r="F73" s="309">
        <v>26</v>
      </c>
      <c r="G73" s="309" t="b">
        <v>1</v>
      </c>
      <c r="H73" s="308" t="s">
        <v>1491</v>
      </c>
      <c r="I73" s="307">
        <v>3</v>
      </c>
      <c r="J73" s="307">
        <v>2</v>
      </c>
      <c r="K73" s="307">
        <v>4</v>
      </c>
      <c r="L73" s="307">
        <v>5</v>
      </c>
      <c r="M73" s="308" t="s">
        <v>1492</v>
      </c>
      <c r="N73" s="308" t="s">
        <v>1341</v>
      </c>
      <c r="Y73" t="str">
        <f t="shared" si="3"/>
        <v>South Puget Sound Fall Fing</v>
      </c>
      <c r="Z73" t="str">
        <f t="shared" si="4"/>
        <v>South Puget Sound Fall Fing</v>
      </c>
      <c r="AA73" t="b">
        <f t="shared" si="5"/>
        <v>1</v>
      </c>
    </row>
    <row r="74" spans="2:27" x14ac:dyDescent="0.3">
      <c r="B74" s="307"/>
      <c r="C74" s="308" t="s">
        <v>294</v>
      </c>
      <c r="D74" s="308" t="s">
        <v>324</v>
      </c>
      <c r="E74" s="308" t="s">
        <v>1490</v>
      </c>
      <c r="F74" s="309">
        <v>26</v>
      </c>
      <c r="G74" s="309" t="b">
        <v>1</v>
      </c>
      <c r="H74" s="308" t="s">
        <v>1493</v>
      </c>
      <c r="I74" s="307">
        <v>3</v>
      </c>
      <c r="J74" s="307">
        <v>2</v>
      </c>
      <c r="K74" s="307">
        <v>4</v>
      </c>
      <c r="L74" s="307">
        <v>5</v>
      </c>
      <c r="M74" s="308" t="s">
        <v>1341</v>
      </c>
      <c r="N74" s="308" t="s">
        <v>1341</v>
      </c>
      <c r="Y74" t="str">
        <f t="shared" si="3"/>
        <v>South Puget Sound Fall Fing</v>
      </c>
      <c r="Z74" t="str">
        <f t="shared" si="4"/>
        <v>South Puget Sound Fall Fing</v>
      </c>
      <c r="AA74" t="b">
        <f t="shared" si="5"/>
        <v>1</v>
      </c>
    </row>
    <row r="75" spans="2:27" x14ac:dyDescent="0.3">
      <c r="B75" s="307"/>
      <c r="C75" s="308" t="s">
        <v>328</v>
      </c>
      <c r="D75" s="308" t="s">
        <v>328</v>
      </c>
      <c r="E75" s="308" t="s">
        <v>1494</v>
      </c>
      <c r="F75" s="309">
        <v>28</v>
      </c>
      <c r="G75" s="309" t="b">
        <v>1</v>
      </c>
      <c r="H75" s="308" t="s">
        <v>1495</v>
      </c>
      <c r="I75" s="307">
        <v>3</v>
      </c>
      <c r="J75" s="307">
        <v>2</v>
      </c>
      <c r="K75" s="307">
        <v>4</v>
      </c>
      <c r="L75" s="307">
        <v>5</v>
      </c>
      <c r="M75" s="308" t="s">
        <v>1496</v>
      </c>
      <c r="N75" s="308" t="s">
        <v>1341</v>
      </c>
      <c r="Y75" t="str">
        <f t="shared" si="3"/>
        <v>South Puget Sound Fall Year</v>
      </c>
      <c r="Z75" t="str">
        <f t="shared" si="4"/>
        <v>South Puget Sound Fall Year</v>
      </c>
      <c r="AA75" t="b">
        <f t="shared" si="5"/>
        <v>1</v>
      </c>
    </row>
    <row r="76" spans="2:27" x14ac:dyDescent="0.3">
      <c r="B76" s="307"/>
      <c r="C76" s="308" t="s">
        <v>472</v>
      </c>
      <c r="D76" s="308" t="s">
        <v>472</v>
      </c>
      <c r="E76" s="308" t="s">
        <v>1497</v>
      </c>
      <c r="F76" s="309">
        <v>18</v>
      </c>
      <c r="G76" s="309" t="b">
        <v>1</v>
      </c>
      <c r="H76" s="308" t="s">
        <v>1498</v>
      </c>
      <c r="I76" s="307">
        <v>3</v>
      </c>
      <c r="J76" s="307">
        <v>2</v>
      </c>
      <c r="K76" s="307">
        <v>4</v>
      </c>
      <c r="L76" s="307">
        <v>5</v>
      </c>
      <c r="M76" s="308" t="s">
        <v>1341</v>
      </c>
      <c r="N76" s="308" t="s">
        <v>1341</v>
      </c>
      <c r="Y76" t="str">
        <f t="shared" si="3"/>
        <v>Stillaguamish Fall Fing</v>
      </c>
      <c r="Z76" t="str">
        <f t="shared" si="4"/>
        <v>Stillaguamish Fall Fing</v>
      </c>
      <c r="AA76" t="b">
        <f t="shared" si="5"/>
        <v>1</v>
      </c>
    </row>
    <row r="77" spans="2:27" x14ac:dyDescent="0.3">
      <c r="B77" s="307"/>
      <c r="C77" s="308" t="s">
        <v>451</v>
      </c>
      <c r="D77" s="308" t="s">
        <v>451</v>
      </c>
      <c r="E77" s="308" t="s">
        <v>1499</v>
      </c>
      <c r="F77" s="309">
        <v>20</v>
      </c>
      <c r="G77" s="309" t="b">
        <v>1</v>
      </c>
      <c r="H77" s="308" t="s">
        <v>1528</v>
      </c>
      <c r="I77" s="307">
        <v>3</v>
      </c>
      <c r="J77" s="307">
        <v>2</v>
      </c>
      <c r="K77" s="307">
        <v>4</v>
      </c>
      <c r="L77" s="307">
        <v>5</v>
      </c>
      <c r="M77" s="308" t="s">
        <v>1341</v>
      </c>
      <c r="N77" s="308" t="s">
        <v>1341</v>
      </c>
      <c r="Y77" t="str">
        <f t="shared" si="3"/>
        <v>Tulalip Fall Fing</v>
      </c>
      <c r="Z77" t="str">
        <f t="shared" si="4"/>
        <v>Tulalip Fall Fing</v>
      </c>
      <c r="AA77" t="b">
        <f t="shared" si="5"/>
        <v>1</v>
      </c>
    </row>
    <row r="78" spans="2:27" x14ac:dyDescent="0.3">
      <c r="B78" s="307"/>
      <c r="C78" s="320" t="s">
        <v>839</v>
      </c>
      <c r="D78" s="308" t="s">
        <v>1500</v>
      </c>
      <c r="E78" s="308" t="s">
        <v>1501</v>
      </c>
      <c r="F78" s="309">
        <v>72</v>
      </c>
      <c r="G78" s="321" t="b">
        <v>0</v>
      </c>
      <c r="H78" s="308" t="s">
        <v>1529</v>
      </c>
      <c r="I78" s="307">
        <v>3</v>
      </c>
      <c r="J78" s="307">
        <v>2</v>
      </c>
      <c r="K78" s="307">
        <v>4</v>
      </c>
      <c r="L78" s="307">
        <v>6</v>
      </c>
      <c r="M78" s="308" t="s">
        <v>1502</v>
      </c>
      <c r="N78" s="308" t="s">
        <v>1341</v>
      </c>
      <c r="Y78" t="str">
        <f t="shared" si="3"/>
        <v>WA North Coast Fall</v>
      </c>
      <c r="Z78" t="str">
        <f t="shared" si="4"/>
        <v>WA North Coast Fall</v>
      </c>
      <c r="AA78" t="b">
        <f t="shared" si="5"/>
        <v>1</v>
      </c>
    </row>
    <row r="79" spans="2:27" x14ac:dyDescent="0.3">
      <c r="B79" s="307"/>
      <c r="C79" s="320" t="s">
        <v>839</v>
      </c>
      <c r="D79" s="308" t="s">
        <v>1503</v>
      </c>
      <c r="E79" s="308" t="s">
        <v>1501</v>
      </c>
      <c r="F79" s="309">
        <v>72</v>
      </c>
      <c r="G79" s="309" t="b">
        <v>1</v>
      </c>
      <c r="H79" s="308" t="s">
        <v>1504</v>
      </c>
      <c r="I79" s="307">
        <v>3</v>
      </c>
      <c r="J79" s="307">
        <v>2</v>
      </c>
      <c r="K79" s="307">
        <v>4</v>
      </c>
      <c r="L79" s="307">
        <v>6</v>
      </c>
      <c r="M79" s="308" t="s">
        <v>1341</v>
      </c>
      <c r="N79" s="308" t="s">
        <v>1341</v>
      </c>
      <c r="Y79" t="str">
        <f t="shared" si="3"/>
        <v>WA North Coast Fall</v>
      </c>
      <c r="Z79" t="str">
        <f t="shared" si="4"/>
        <v>WA North Coast Fall</v>
      </c>
      <c r="AA79" t="b">
        <f t="shared" si="5"/>
        <v>1</v>
      </c>
    </row>
    <row r="80" spans="2:27" x14ac:dyDescent="0.3">
      <c r="B80" s="307"/>
      <c r="C80" s="320" t="s">
        <v>839</v>
      </c>
      <c r="D80" s="308" t="s">
        <v>1505</v>
      </c>
      <c r="E80" s="308" t="s">
        <v>1501</v>
      </c>
      <c r="F80" s="309">
        <v>72</v>
      </c>
      <c r="G80" s="321" t="b">
        <v>0</v>
      </c>
      <c r="H80" s="308" t="s">
        <v>1527</v>
      </c>
      <c r="I80" s="307">
        <v>3</v>
      </c>
      <c r="J80" s="307">
        <v>2</v>
      </c>
      <c r="K80" s="307">
        <v>4</v>
      </c>
      <c r="L80" s="307">
        <v>6</v>
      </c>
      <c r="M80" s="308" t="s">
        <v>1506</v>
      </c>
      <c r="N80" s="308" t="s">
        <v>1341</v>
      </c>
      <c r="Y80" t="str">
        <f t="shared" si="3"/>
        <v>WA North Coast Fall</v>
      </c>
      <c r="Z80" t="str">
        <f t="shared" si="4"/>
        <v>WA North Coast Fall</v>
      </c>
      <c r="AA80" t="b">
        <f t="shared" si="5"/>
        <v>1</v>
      </c>
    </row>
    <row r="81" spans="2:27" x14ac:dyDescent="0.3">
      <c r="B81" s="307"/>
      <c r="C81" s="320" t="s">
        <v>839</v>
      </c>
      <c r="D81" s="308" t="s">
        <v>1507</v>
      </c>
      <c r="E81" s="308" t="s">
        <v>1501</v>
      </c>
      <c r="F81" s="309">
        <v>72</v>
      </c>
      <c r="G81" s="321" t="b">
        <v>0</v>
      </c>
      <c r="H81" s="308" t="s">
        <v>1508</v>
      </c>
      <c r="I81" s="307">
        <v>3</v>
      </c>
      <c r="J81" s="307">
        <v>2</v>
      </c>
      <c r="K81" s="307">
        <v>4</v>
      </c>
      <c r="L81" s="307">
        <v>6</v>
      </c>
      <c r="M81" s="308" t="s">
        <v>1506</v>
      </c>
      <c r="N81" s="308" t="s">
        <v>1341</v>
      </c>
      <c r="Y81" t="str">
        <f t="shared" ref="Y81:Y89" si="6">VLOOKUP(F81/2,$R$3:$V$40,5,FALSE)</f>
        <v>WA North Coast Fall</v>
      </c>
      <c r="Z81" t="str">
        <f t="shared" ref="Z81:Z89" si="7">E81</f>
        <v>WA North Coast Fall</v>
      </c>
      <c r="AA81" t="b">
        <f t="shared" si="5"/>
        <v>1</v>
      </c>
    </row>
    <row r="82" spans="2:27" x14ac:dyDescent="0.3">
      <c r="B82" s="307"/>
      <c r="C82" s="320" t="s">
        <v>839</v>
      </c>
      <c r="D82" s="308" t="s">
        <v>1509</v>
      </c>
      <c r="E82" s="308" t="s">
        <v>1501</v>
      </c>
      <c r="F82" s="309">
        <v>72</v>
      </c>
      <c r="G82" s="321" t="b">
        <v>0</v>
      </c>
      <c r="H82" s="308" t="s">
        <v>1510</v>
      </c>
      <c r="I82" s="307">
        <v>3</v>
      </c>
      <c r="J82" s="307">
        <v>2</v>
      </c>
      <c r="K82" s="307">
        <v>4</v>
      </c>
      <c r="L82" s="307">
        <v>6</v>
      </c>
      <c r="M82" s="308" t="s">
        <v>1511</v>
      </c>
      <c r="N82" s="308" t="s">
        <v>1341</v>
      </c>
      <c r="Y82" t="str">
        <f t="shared" si="6"/>
        <v>WA North Coast Fall</v>
      </c>
      <c r="Z82" t="str">
        <f t="shared" si="7"/>
        <v>WA North Coast Fall</v>
      </c>
      <c r="AA82" t="b">
        <f t="shared" si="5"/>
        <v>1</v>
      </c>
    </row>
    <row r="83" spans="2:27" x14ac:dyDescent="0.3">
      <c r="B83" s="307"/>
      <c r="C83" s="308" t="s">
        <v>1512</v>
      </c>
      <c r="D83" s="308" t="s">
        <v>1512</v>
      </c>
      <c r="E83" s="308" t="s">
        <v>1513</v>
      </c>
      <c r="F83" s="309">
        <v>58</v>
      </c>
      <c r="G83" s="309" t="b">
        <v>1</v>
      </c>
      <c r="H83" s="308" t="s">
        <v>1514</v>
      </c>
      <c r="I83" s="307">
        <v>2</v>
      </c>
      <c r="J83" s="307">
        <v>2</v>
      </c>
      <c r="K83" s="307">
        <v>4</v>
      </c>
      <c r="L83" s="307">
        <v>5</v>
      </c>
      <c r="M83" s="308" t="s">
        <v>1341</v>
      </c>
      <c r="N83" s="308" t="s">
        <v>1341</v>
      </c>
      <c r="Y83" t="str">
        <f t="shared" si="6"/>
        <v>WCVI Total Fall</v>
      </c>
      <c r="Z83" t="str">
        <f t="shared" si="7"/>
        <v>WCVI Total Fall</v>
      </c>
      <c r="AA83" t="b">
        <f t="shared" si="5"/>
        <v>1</v>
      </c>
    </row>
    <row r="84" spans="2:27" x14ac:dyDescent="0.3">
      <c r="B84" s="307"/>
      <c r="C84" s="318" t="s">
        <v>484</v>
      </c>
      <c r="D84" s="308" t="s">
        <v>484</v>
      </c>
      <c r="E84" s="308" t="s">
        <v>1255</v>
      </c>
      <c r="F84" s="309">
        <v>30</v>
      </c>
      <c r="G84" s="321" t="b">
        <v>0</v>
      </c>
      <c r="H84" s="308" t="s">
        <v>1515</v>
      </c>
      <c r="I84" s="307">
        <v>3</v>
      </c>
      <c r="J84" s="307">
        <v>2</v>
      </c>
      <c r="K84" s="307">
        <v>4</v>
      </c>
      <c r="L84" s="307">
        <v>5</v>
      </c>
      <c r="M84" s="308" t="s">
        <v>1516</v>
      </c>
      <c r="N84" s="308" t="s">
        <v>1341</v>
      </c>
      <c r="Y84" t="str">
        <f t="shared" si="6"/>
        <v>White River Spring Fing</v>
      </c>
      <c r="Z84" t="str">
        <f t="shared" si="7"/>
        <v>White River Spring Fing</v>
      </c>
      <c r="AA84" t="b">
        <f t="shared" si="5"/>
        <v>1</v>
      </c>
    </row>
    <row r="85" spans="2:27" x14ac:dyDescent="0.3">
      <c r="B85" s="307"/>
      <c r="C85" s="318" t="s">
        <v>484</v>
      </c>
      <c r="D85" s="308" t="s">
        <v>1517</v>
      </c>
      <c r="E85" s="308" t="s">
        <v>1255</v>
      </c>
      <c r="F85" s="309">
        <v>30</v>
      </c>
      <c r="G85" s="321" t="b">
        <v>0</v>
      </c>
      <c r="H85" s="308" t="s">
        <v>1518</v>
      </c>
      <c r="I85" s="307">
        <v>3</v>
      </c>
      <c r="J85" s="307">
        <v>2</v>
      </c>
      <c r="K85" s="307">
        <v>4</v>
      </c>
      <c r="L85" s="307">
        <v>5</v>
      </c>
      <c r="M85" s="308" t="s">
        <v>1516</v>
      </c>
      <c r="N85" s="308" t="s">
        <v>1341</v>
      </c>
      <c r="Y85" t="str">
        <f t="shared" si="6"/>
        <v>White River Spring Fing</v>
      </c>
      <c r="Z85" t="str">
        <f t="shared" si="7"/>
        <v>White River Spring Fing</v>
      </c>
      <c r="AA85" t="b">
        <f t="shared" si="5"/>
        <v>1</v>
      </c>
    </row>
    <row r="86" spans="2:27" x14ac:dyDescent="0.3">
      <c r="B86" s="307"/>
      <c r="C86" s="319" t="s">
        <v>1519</v>
      </c>
      <c r="D86" s="308" t="s">
        <v>1519</v>
      </c>
      <c r="E86" s="308" t="s">
        <v>1520</v>
      </c>
      <c r="F86" s="309">
        <v>66</v>
      </c>
      <c r="G86" s="321" t="b">
        <v>0</v>
      </c>
      <c r="H86" s="308" t="s">
        <v>1521</v>
      </c>
      <c r="I86" s="307">
        <v>3</v>
      </c>
      <c r="J86" s="307">
        <v>2</v>
      </c>
      <c r="K86" s="307">
        <v>4</v>
      </c>
      <c r="L86" s="307">
        <v>5</v>
      </c>
      <c r="M86" s="308" t="s">
        <v>1516</v>
      </c>
      <c r="N86" s="308" t="s">
        <v>1341</v>
      </c>
      <c r="Y86" t="str">
        <f t="shared" si="6"/>
        <v>White River Spring Year</v>
      </c>
      <c r="Z86" t="str">
        <f t="shared" si="7"/>
        <v>White River Spring Year</v>
      </c>
      <c r="AA86" t="b">
        <f t="shared" si="5"/>
        <v>1</v>
      </c>
    </row>
    <row r="87" spans="2:27" x14ac:dyDescent="0.3">
      <c r="B87" s="307"/>
      <c r="C87" s="319" t="s">
        <v>1519</v>
      </c>
      <c r="D87" s="308" t="s">
        <v>1522</v>
      </c>
      <c r="E87" s="308" t="s">
        <v>1520</v>
      </c>
      <c r="F87" s="309">
        <v>66</v>
      </c>
      <c r="G87" s="321" t="b">
        <v>0</v>
      </c>
      <c r="H87" s="308" t="s">
        <v>1523</v>
      </c>
      <c r="I87" s="307">
        <v>3</v>
      </c>
      <c r="J87" s="307">
        <v>2</v>
      </c>
      <c r="K87" s="307">
        <v>4</v>
      </c>
      <c r="L87" s="307">
        <v>5</v>
      </c>
      <c r="M87" s="308" t="s">
        <v>1516</v>
      </c>
      <c r="N87" s="308" t="s">
        <v>1341</v>
      </c>
      <c r="Y87" t="str">
        <f t="shared" si="6"/>
        <v>White River Spring Year</v>
      </c>
      <c r="Z87" t="str">
        <f t="shared" si="7"/>
        <v>White River Spring Year</v>
      </c>
      <c r="AA87" t="b">
        <f t="shared" si="5"/>
        <v>1</v>
      </c>
    </row>
    <row r="88" spans="2:27" x14ac:dyDescent="0.3">
      <c r="B88" s="307"/>
      <c r="C88" s="308" t="s">
        <v>612</v>
      </c>
      <c r="D88" s="308" t="s">
        <v>612</v>
      </c>
      <c r="E88" s="308" t="s">
        <v>1253</v>
      </c>
      <c r="F88" s="309">
        <v>52</v>
      </c>
      <c r="G88" s="309" t="b">
        <v>1</v>
      </c>
      <c r="H88" s="308" t="s">
        <v>1524</v>
      </c>
      <c r="I88" s="307">
        <v>4</v>
      </c>
      <c r="J88" s="307">
        <v>3</v>
      </c>
      <c r="K88" s="307">
        <v>5</v>
      </c>
      <c r="L88" s="307">
        <v>6</v>
      </c>
      <c r="M88" s="308" t="s">
        <v>1341</v>
      </c>
      <c r="N88" s="308" t="s">
        <v>1341</v>
      </c>
      <c r="Y88" t="str">
        <f t="shared" si="6"/>
        <v>Willamette River Spring</v>
      </c>
      <c r="Z88" t="str">
        <f t="shared" si="7"/>
        <v>Willamette River Spring</v>
      </c>
      <c r="AA88" t="b">
        <f t="shared" si="5"/>
        <v>1</v>
      </c>
    </row>
    <row r="89" spans="2:27" x14ac:dyDescent="0.3">
      <c r="B89" s="307"/>
      <c r="C89" s="308" t="s">
        <v>1242</v>
      </c>
      <c r="D89" s="308" t="s">
        <v>1242</v>
      </c>
      <c r="E89" s="308" t="s">
        <v>1525</v>
      </c>
      <c r="F89" s="309">
        <v>74</v>
      </c>
      <c r="G89" s="309" t="b">
        <v>1</v>
      </c>
      <c r="H89" s="308" t="s">
        <v>1534</v>
      </c>
      <c r="I89" s="307">
        <v>3</v>
      </c>
      <c r="J89" s="307">
        <v>2</v>
      </c>
      <c r="K89" s="307">
        <v>4</v>
      </c>
      <c r="L89" s="307">
        <v>6</v>
      </c>
      <c r="M89" s="308" t="s">
        <v>1341</v>
      </c>
      <c r="N89" s="308" t="s">
        <v>1341</v>
      </c>
      <c r="Y89" t="str">
        <f t="shared" si="6"/>
        <v>Willapa Bay</v>
      </c>
      <c r="Z89" t="str">
        <f t="shared" si="7"/>
        <v>Willapa Bay</v>
      </c>
      <c r="AA89" t="b">
        <f t="shared" si="5"/>
        <v>1</v>
      </c>
    </row>
    <row r="92" spans="2:27" x14ac:dyDescent="0.3">
      <c r="B92" s="306" t="s">
        <v>1328</v>
      </c>
      <c r="C92" s="306" t="s">
        <v>1329</v>
      </c>
      <c r="D92" s="306" t="s">
        <v>1526</v>
      </c>
      <c r="E92" s="306" t="s">
        <v>1330</v>
      </c>
      <c r="F92" s="306" t="s">
        <v>1331</v>
      </c>
      <c r="G92" s="306" t="s">
        <v>1332</v>
      </c>
      <c r="H92" s="306" t="s">
        <v>1333</v>
      </c>
      <c r="I92" s="306" t="s">
        <v>1334</v>
      </c>
      <c r="J92" s="306" t="s">
        <v>1335</v>
      </c>
      <c r="K92" s="306" t="s">
        <v>1336</v>
      </c>
      <c r="L92" s="306" t="s">
        <v>1337</v>
      </c>
      <c r="M92" s="306" t="s">
        <v>1338</v>
      </c>
      <c r="N92" s="306" t="s">
        <v>1339</v>
      </c>
    </row>
    <row r="93" spans="2:27" x14ac:dyDescent="0.3">
      <c r="B93" s="307">
        <v>754</v>
      </c>
      <c r="C93" s="308" t="s">
        <v>124</v>
      </c>
      <c r="D93" s="308" t="s">
        <v>124</v>
      </c>
      <c r="E93" s="308" t="s">
        <v>1340</v>
      </c>
      <c r="F93" s="309">
        <v>70</v>
      </c>
      <c r="G93" s="309" t="b">
        <v>1</v>
      </c>
      <c r="H93" s="308" t="s">
        <v>1533</v>
      </c>
      <c r="I93" s="307">
        <v>6</v>
      </c>
      <c r="J93" s="307">
        <v>2</v>
      </c>
      <c r="K93" s="307">
        <v>4</v>
      </c>
      <c r="L93" s="307">
        <v>5</v>
      </c>
      <c r="M93" s="308" t="s">
        <v>1341</v>
      </c>
      <c r="N93" s="308" t="s">
        <v>1341</v>
      </c>
    </row>
    <row r="94" spans="2:27" x14ac:dyDescent="0.3">
      <c r="B94" s="307">
        <v>755</v>
      </c>
      <c r="C94" s="308" t="s">
        <v>610</v>
      </c>
      <c r="D94" s="308" t="s">
        <v>610</v>
      </c>
      <c r="E94" s="308" t="s">
        <v>1342</v>
      </c>
      <c r="F94" s="309">
        <v>48</v>
      </c>
      <c r="G94" s="309" t="b">
        <v>1</v>
      </c>
      <c r="H94" s="308" t="s">
        <v>1343</v>
      </c>
      <c r="I94" s="307">
        <v>4</v>
      </c>
      <c r="J94" s="307">
        <v>2</v>
      </c>
      <c r="K94" s="307">
        <v>4</v>
      </c>
      <c r="L94" s="307">
        <v>5</v>
      </c>
      <c r="M94" s="308" t="s">
        <v>1341</v>
      </c>
      <c r="N94" s="308" t="s">
        <v>1341</v>
      </c>
    </row>
    <row r="95" spans="2:27" x14ac:dyDescent="0.3">
      <c r="B95" s="307">
        <v>756</v>
      </c>
      <c r="C95" s="308" t="s">
        <v>610</v>
      </c>
      <c r="D95" s="308" t="s">
        <v>1344</v>
      </c>
      <c r="E95" s="308" t="s">
        <v>1342</v>
      </c>
      <c r="F95" s="309">
        <v>48</v>
      </c>
      <c r="G95" s="309" t="b">
        <v>0</v>
      </c>
      <c r="H95" s="308" t="s">
        <v>1345</v>
      </c>
      <c r="I95" s="307">
        <v>4</v>
      </c>
      <c r="J95" s="307">
        <v>2</v>
      </c>
      <c r="K95" s="307">
        <v>4</v>
      </c>
      <c r="L95" s="307">
        <v>5</v>
      </c>
      <c r="M95" s="308" t="s">
        <v>1346</v>
      </c>
      <c r="N95" s="308" t="s">
        <v>1341</v>
      </c>
    </row>
    <row r="96" spans="2:27" x14ac:dyDescent="0.3">
      <c r="B96" s="307">
        <v>757</v>
      </c>
      <c r="C96" s="308" t="s">
        <v>677</v>
      </c>
      <c r="D96" s="308" t="s">
        <v>677</v>
      </c>
      <c r="E96" s="308" t="s">
        <v>1347</v>
      </c>
      <c r="F96" s="309">
        <v>46</v>
      </c>
      <c r="G96" s="309" t="b">
        <v>1</v>
      </c>
      <c r="H96" s="308" t="s">
        <v>1348</v>
      </c>
      <c r="I96" s="307">
        <v>4</v>
      </c>
      <c r="J96" s="307">
        <v>2</v>
      </c>
      <c r="K96" s="307">
        <v>4</v>
      </c>
      <c r="L96" s="307">
        <v>5</v>
      </c>
      <c r="M96" s="308" t="s">
        <v>1341</v>
      </c>
      <c r="N96" s="308" t="s">
        <v>1341</v>
      </c>
    </row>
    <row r="97" spans="2:14" x14ac:dyDescent="0.3">
      <c r="B97" s="307">
        <v>758</v>
      </c>
      <c r="C97" s="308" t="s">
        <v>913</v>
      </c>
      <c r="D97" s="308" t="s">
        <v>913</v>
      </c>
      <c r="E97" s="308" t="s">
        <v>1252</v>
      </c>
      <c r="F97" s="309">
        <v>50</v>
      </c>
      <c r="G97" s="309" t="b">
        <v>1</v>
      </c>
      <c r="H97" s="308" t="s">
        <v>1349</v>
      </c>
      <c r="I97" s="307">
        <v>4</v>
      </c>
      <c r="J97" s="307">
        <v>3</v>
      </c>
      <c r="K97" s="307">
        <v>5</v>
      </c>
      <c r="L97" s="307">
        <v>6</v>
      </c>
      <c r="M97" s="308" t="s">
        <v>1341</v>
      </c>
      <c r="N97" s="308" t="s">
        <v>1341</v>
      </c>
    </row>
    <row r="98" spans="2:14" x14ac:dyDescent="0.3">
      <c r="B98" s="307">
        <v>759</v>
      </c>
      <c r="C98" s="308" t="s">
        <v>1350</v>
      </c>
      <c r="D98" s="308" t="s">
        <v>1350</v>
      </c>
      <c r="E98" s="308" t="s">
        <v>1351</v>
      </c>
      <c r="F98" s="309">
        <v>44</v>
      </c>
      <c r="G98" s="309" t="b">
        <v>1</v>
      </c>
      <c r="H98" s="308" t="s">
        <v>1352</v>
      </c>
      <c r="I98" s="307">
        <v>4</v>
      </c>
      <c r="J98" s="307">
        <v>2</v>
      </c>
      <c r="K98" s="307">
        <v>4</v>
      </c>
      <c r="L98" s="307">
        <v>5</v>
      </c>
      <c r="M98" s="308" t="s">
        <v>1341</v>
      </c>
      <c r="N98" s="308" t="s">
        <v>1341</v>
      </c>
    </row>
    <row r="99" spans="2:14" x14ac:dyDescent="0.3">
      <c r="B99" s="307">
        <v>760</v>
      </c>
      <c r="C99" s="308" t="s">
        <v>841</v>
      </c>
      <c r="D99" s="308" t="s">
        <v>1353</v>
      </c>
      <c r="E99" s="308" t="s">
        <v>1354</v>
      </c>
      <c r="F99" s="309">
        <v>38</v>
      </c>
      <c r="G99" s="309" t="b">
        <v>1</v>
      </c>
      <c r="H99" s="308" t="s">
        <v>1355</v>
      </c>
      <c r="I99" s="307">
        <v>4</v>
      </c>
      <c r="J99" s="307">
        <v>2</v>
      </c>
      <c r="K99" s="307">
        <v>4</v>
      </c>
      <c r="L99" s="307">
        <v>5</v>
      </c>
      <c r="M99" s="308" t="s">
        <v>1356</v>
      </c>
      <c r="N99" s="308" t="s">
        <v>1341</v>
      </c>
    </row>
    <row r="100" spans="2:14" x14ac:dyDescent="0.3">
      <c r="B100" s="307">
        <v>761</v>
      </c>
      <c r="C100" s="308" t="s">
        <v>841</v>
      </c>
      <c r="D100" s="308" t="s">
        <v>1357</v>
      </c>
      <c r="E100" s="308" t="s">
        <v>1354</v>
      </c>
      <c r="F100" s="309">
        <v>38</v>
      </c>
      <c r="G100" s="309" t="b">
        <v>1</v>
      </c>
      <c r="H100" s="308" t="s">
        <v>1358</v>
      </c>
      <c r="I100" s="307">
        <v>4</v>
      </c>
      <c r="J100" s="307">
        <v>2</v>
      </c>
      <c r="K100" s="307">
        <v>4</v>
      </c>
      <c r="L100" s="307">
        <v>5</v>
      </c>
      <c r="M100" s="308" t="s">
        <v>1341</v>
      </c>
      <c r="N100" s="308" t="s">
        <v>1341</v>
      </c>
    </row>
    <row r="101" spans="2:14" x14ac:dyDescent="0.3">
      <c r="B101" s="307">
        <v>762</v>
      </c>
      <c r="C101" s="308" t="s">
        <v>840</v>
      </c>
      <c r="D101" s="308" t="s">
        <v>1359</v>
      </c>
      <c r="E101" s="308" t="s">
        <v>1360</v>
      </c>
      <c r="F101" s="309">
        <v>40</v>
      </c>
      <c r="G101" s="309" t="b">
        <v>1</v>
      </c>
      <c r="H101" s="308" t="s">
        <v>1535</v>
      </c>
      <c r="I101" s="307">
        <v>4</v>
      </c>
      <c r="J101" s="307">
        <v>2</v>
      </c>
      <c r="K101" s="307">
        <v>4</v>
      </c>
      <c r="L101" s="307">
        <v>5</v>
      </c>
      <c r="M101" s="308" t="s">
        <v>1341</v>
      </c>
      <c r="N101" s="308" t="s">
        <v>1341</v>
      </c>
    </row>
    <row r="102" spans="2:14" x14ac:dyDescent="0.3">
      <c r="B102" s="307">
        <v>763</v>
      </c>
      <c r="C102" s="308" t="s">
        <v>840</v>
      </c>
      <c r="D102" s="308" t="s">
        <v>1361</v>
      </c>
      <c r="E102" s="308" t="s">
        <v>1360</v>
      </c>
      <c r="F102" s="309">
        <v>40</v>
      </c>
      <c r="G102" s="309" t="b">
        <v>1</v>
      </c>
      <c r="H102" s="308" t="s">
        <v>1536</v>
      </c>
      <c r="I102" s="307">
        <v>4</v>
      </c>
      <c r="J102" s="307">
        <v>2</v>
      </c>
      <c r="K102" s="307">
        <v>4</v>
      </c>
      <c r="L102" s="307">
        <v>5</v>
      </c>
      <c r="M102" s="308" t="s">
        <v>1341</v>
      </c>
      <c r="N102" s="308" t="s">
        <v>1341</v>
      </c>
    </row>
    <row r="103" spans="2:14" x14ac:dyDescent="0.3">
      <c r="B103" s="307">
        <v>764</v>
      </c>
      <c r="C103" s="308" t="s">
        <v>840</v>
      </c>
      <c r="D103" s="308" t="s">
        <v>1362</v>
      </c>
      <c r="E103" s="308" t="s">
        <v>1360</v>
      </c>
      <c r="F103" s="309">
        <v>40</v>
      </c>
      <c r="G103" s="309" t="b">
        <v>1</v>
      </c>
      <c r="H103" s="308" t="s">
        <v>1363</v>
      </c>
      <c r="I103" s="307">
        <v>4</v>
      </c>
      <c r="J103" s="307">
        <v>2</v>
      </c>
      <c r="K103" s="307">
        <v>4</v>
      </c>
      <c r="L103" s="307">
        <v>5</v>
      </c>
      <c r="M103" s="308" t="s">
        <v>1341</v>
      </c>
      <c r="N103" s="308" t="s">
        <v>1341</v>
      </c>
    </row>
    <row r="104" spans="2:14" x14ac:dyDescent="0.3">
      <c r="B104" s="307">
        <v>765</v>
      </c>
      <c r="C104" s="308" t="s">
        <v>1187</v>
      </c>
      <c r="D104" s="308" t="s">
        <v>1364</v>
      </c>
      <c r="E104" s="308" t="s">
        <v>1365</v>
      </c>
      <c r="F104" s="309">
        <v>62</v>
      </c>
      <c r="G104" s="309" t="b">
        <v>1</v>
      </c>
      <c r="H104" s="308" t="s">
        <v>1366</v>
      </c>
      <c r="I104" s="307">
        <v>2</v>
      </c>
      <c r="J104" s="307">
        <v>3</v>
      </c>
      <c r="K104" s="307">
        <v>5</v>
      </c>
      <c r="L104" s="307">
        <v>6</v>
      </c>
      <c r="M104" s="308" t="s">
        <v>1396</v>
      </c>
      <c r="N104" s="308" t="s">
        <v>1341</v>
      </c>
    </row>
    <row r="105" spans="2:14" x14ac:dyDescent="0.3">
      <c r="B105" s="307">
        <v>766</v>
      </c>
      <c r="C105" s="308" t="s">
        <v>1187</v>
      </c>
      <c r="D105" s="308" t="s">
        <v>1367</v>
      </c>
      <c r="E105" s="308" t="s">
        <v>1365</v>
      </c>
      <c r="F105" s="309">
        <v>62</v>
      </c>
      <c r="G105" s="309" t="b">
        <v>1</v>
      </c>
      <c r="H105" s="308" t="s">
        <v>1368</v>
      </c>
      <c r="I105" s="307">
        <v>2</v>
      </c>
      <c r="J105" s="307">
        <v>2</v>
      </c>
      <c r="K105" s="307">
        <v>4</v>
      </c>
      <c r="L105" s="307">
        <v>5</v>
      </c>
      <c r="M105" s="308" t="s">
        <v>1341</v>
      </c>
      <c r="N105" s="308" t="s">
        <v>1341</v>
      </c>
    </row>
    <row r="106" spans="2:14" x14ac:dyDescent="0.3">
      <c r="B106" s="307">
        <v>767</v>
      </c>
      <c r="C106" s="308" t="s">
        <v>1187</v>
      </c>
      <c r="D106" s="308" t="s">
        <v>1369</v>
      </c>
      <c r="E106" s="308" t="s">
        <v>1365</v>
      </c>
      <c r="F106" s="309">
        <v>62</v>
      </c>
      <c r="G106" s="309" t="b">
        <v>1</v>
      </c>
      <c r="H106" s="308" t="s">
        <v>1370</v>
      </c>
      <c r="I106" s="307">
        <v>2</v>
      </c>
      <c r="J106" s="307">
        <v>2</v>
      </c>
      <c r="K106" s="307">
        <v>4</v>
      </c>
      <c r="L106" s="307">
        <v>5</v>
      </c>
      <c r="M106" s="308" t="s">
        <v>1341</v>
      </c>
      <c r="N106" s="308" t="s">
        <v>1341</v>
      </c>
    </row>
    <row r="107" spans="2:14" x14ac:dyDescent="0.3">
      <c r="B107" s="307">
        <v>768</v>
      </c>
      <c r="C107" s="308" t="s">
        <v>1079</v>
      </c>
      <c r="D107" s="308" t="s">
        <v>1371</v>
      </c>
      <c r="E107" s="308" t="s">
        <v>1372</v>
      </c>
      <c r="F107" s="309">
        <v>60</v>
      </c>
      <c r="G107" s="309" t="b">
        <v>1</v>
      </c>
      <c r="H107" s="308" t="s">
        <v>1373</v>
      </c>
      <c r="I107" s="307">
        <v>2</v>
      </c>
      <c r="J107" s="307">
        <v>2</v>
      </c>
      <c r="K107" s="307">
        <v>4</v>
      </c>
      <c r="L107" s="307">
        <v>5</v>
      </c>
      <c r="M107" s="308" t="s">
        <v>1341</v>
      </c>
      <c r="N107" s="308" t="s">
        <v>1341</v>
      </c>
    </row>
    <row r="108" spans="2:14" x14ac:dyDescent="0.3">
      <c r="B108" s="307">
        <v>769</v>
      </c>
      <c r="C108" s="308" t="s">
        <v>1079</v>
      </c>
      <c r="D108" s="308" t="s">
        <v>1374</v>
      </c>
      <c r="E108" s="308" t="s">
        <v>1372</v>
      </c>
      <c r="F108" s="309">
        <v>60</v>
      </c>
      <c r="G108" s="309" t="b">
        <v>1</v>
      </c>
      <c r="H108" s="308" t="s">
        <v>1375</v>
      </c>
      <c r="I108" s="307">
        <v>2</v>
      </c>
      <c r="J108" s="307">
        <v>2</v>
      </c>
      <c r="K108" s="307">
        <v>4</v>
      </c>
      <c r="L108" s="307">
        <v>5</v>
      </c>
      <c r="M108" s="308" t="s">
        <v>1341</v>
      </c>
      <c r="N108" s="308" t="s">
        <v>1341</v>
      </c>
    </row>
    <row r="109" spans="2:14" x14ac:dyDescent="0.3">
      <c r="B109" s="307">
        <v>770</v>
      </c>
      <c r="C109" s="308" t="s">
        <v>1079</v>
      </c>
      <c r="D109" s="308" t="s">
        <v>1376</v>
      </c>
      <c r="E109" s="308" t="s">
        <v>1372</v>
      </c>
      <c r="F109" s="309">
        <v>60</v>
      </c>
      <c r="G109" s="309" t="b">
        <v>1</v>
      </c>
      <c r="H109" s="308" t="s">
        <v>1377</v>
      </c>
      <c r="I109" s="307">
        <v>2</v>
      </c>
      <c r="J109" s="307">
        <v>2</v>
      </c>
      <c r="K109" s="307">
        <v>4</v>
      </c>
      <c r="L109" s="307">
        <v>5</v>
      </c>
      <c r="M109" s="308" t="s">
        <v>1341</v>
      </c>
      <c r="N109" s="308" t="s">
        <v>1341</v>
      </c>
    </row>
    <row r="110" spans="2:14" x14ac:dyDescent="0.3">
      <c r="B110" s="307">
        <v>771</v>
      </c>
      <c r="C110" s="308" t="s">
        <v>536</v>
      </c>
      <c r="D110" s="308" t="s">
        <v>536</v>
      </c>
      <c r="E110" s="308" t="s">
        <v>1378</v>
      </c>
      <c r="F110" s="309">
        <v>76</v>
      </c>
      <c r="G110" s="309" t="b">
        <v>1</v>
      </c>
      <c r="H110" s="308" t="s">
        <v>1379</v>
      </c>
      <c r="I110" s="307">
        <v>3</v>
      </c>
      <c r="J110" s="307">
        <v>2</v>
      </c>
      <c r="K110" s="307">
        <v>4</v>
      </c>
      <c r="L110" s="307">
        <v>6</v>
      </c>
      <c r="M110" s="308" t="s">
        <v>1341</v>
      </c>
      <c r="N110" s="308" t="s">
        <v>1341</v>
      </c>
    </row>
    <row r="111" spans="2:14" x14ac:dyDescent="0.3">
      <c r="B111" s="307">
        <v>772</v>
      </c>
      <c r="C111" s="308" t="s">
        <v>515</v>
      </c>
      <c r="D111" s="308" t="s">
        <v>515</v>
      </c>
      <c r="E111" s="308" t="s">
        <v>1380</v>
      </c>
      <c r="F111" s="309">
        <v>32</v>
      </c>
      <c r="G111" s="309" t="b">
        <v>1</v>
      </c>
      <c r="H111" s="308" t="s">
        <v>1381</v>
      </c>
      <c r="I111" s="307">
        <v>3</v>
      </c>
      <c r="J111" s="307">
        <v>2</v>
      </c>
      <c r="K111" s="307">
        <v>4</v>
      </c>
      <c r="L111" s="307">
        <v>5</v>
      </c>
      <c r="M111" s="308" t="s">
        <v>1341</v>
      </c>
      <c r="N111" s="308" t="s">
        <v>1341</v>
      </c>
    </row>
    <row r="112" spans="2:14" x14ac:dyDescent="0.3">
      <c r="B112" s="307">
        <v>773</v>
      </c>
      <c r="C112" s="308" t="s">
        <v>515</v>
      </c>
      <c r="D112" s="308" t="s">
        <v>1382</v>
      </c>
      <c r="E112" s="308" t="s">
        <v>1380</v>
      </c>
      <c r="F112" s="309">
        <v>32</v>
      </c>
      <c r="G112" s="309" t="b">
        <v>1</v>
      </c>
      <c r="H112" s="308" t="s">
        <v>1383</v>
      </c>
      <c r="I112" s="307">
        <v>3</v>
      </c>
      <c r="J112" s="307">
        <v>2</v>
      </c>
      <c r="K112" s="307">
        <v>4</v>
      </c>
      <c r="L112" s="307">
        <v>5</v>
      </c>
      <c r="M112" s="308" t="s">
        <v>1341</v>
      </c>
      <c r="N112" s="308" t="s">
        <v>1341</v>
      </c>
    </row>
    <row r="113" spans="2:14" x14ac:dyDescent="0.3">
      <c r="B113" s="307">
        <v>774</v>
      </c>
      <c r="C113" s="308" t="s">
        <v>516</v>
      </c>
      <c r="D113" s="308" t="s">
        <v>516</v>
      </c>
      <c r="E113" s="308" t="s">
        <v>1384</v>
      </c>
      <c r="F113" s="309">
        <v>34</v>
      </c>
      <c r="G113" s="309" t="b">
        <v>1</v>
      </c>
      <c r="H113" s="308" t="s">
        <v>1385</v>
      </c>
      <c r="I113" s="307">
        <v>3</v>
      </c>
      <c r="J113" s="307">
        <v>2</v>
      </c>
      <c r="K113" s="307">
        <v>4</v>
      </c>
      <c r="L113" s="307">
        <v>5</v>
      </c>
      <c r="M113" s="308" t="s">
        <v>1341</v>
      </c>
      <c r="N113" s="308" t="s">
        <v>1341</v>
      </c>
    </row>
    <row r="114" spans="2:14" x14ac:dyDescent="0.3">
      <c r="B114" s="307">
        <v>775</v>
      </c>
      <c r="C114" s="308" t="s">
        <v>524</v>
      </c>
      <c r="D114" s="308" t="s">
        <v>524</v>
      </c>
      <c r="E114" s="308" t="s">
        <v>1386</v>
      </c>
      <c r="F114" s="309">
        <v>36</v>
      </c>
      <c r="G114" s="309" t="b">
        <v>0</v>
      </c>
      <c r="H114" s="308" t="s">
        <v>1387</v>
      </c>
      <c r="I114" s="307">
        <v>3</v>
      </c>
      <c r="J114" s="307">
        <v>2</v>
      </c>
      <c r="K114" s="307">
        <v>4</v>
      </c>
      <c r="L114" s="307">
        <v>5</v>
      </c>
      <c r="M114" s="308" t="s">
        <v>1388</v>
      </c>
      <c r="N114" s="308" t="s">
        <v>1341</v>
      </c>
    </row>
    <row r="115" spans="2:14" x14ac:dyDescent="0.3">
      <c r="B115" s="307">
        <v>776</v>
      </c>
      <c r="C115" s="308" t="s">
        <v>842</v>
      </c>
      <c r="D115" s="308" t="s">
        <v>842</v>
      </c>
      <c r="E115" s="308" t="s">
        <v>1389</v>
      </c>
      <c r="F115" s="309">
        <v>68</v>
      </c>
      <c r="G115" s="309" t="b">
        <v>1</v>
      </c>
      <c r="H115" s="308" t="s">
        <v>1532</v>
      </c>
      <c r="I115" s="307">
        <v>4</v>
      </c>
      <c r="J115" s="307">
        <v>2</v>
      </c>
      <c r="K115" s="307">
        <v>4</v>
      </c>
      <c r="L115" s="307">
        <v>5</v>
      </c>
      <c r="M115" s="308" t="s">
        <v>1390</v>
      </c>
      <c r="N115" s="308" t="s">
        <v>1341</v>
      </c>
    </row>
    <row r="116" spans="2:14" x14ac:dyDescent="0.3">
      <c r="B116" s="307">
        <v>777</v>
      </c>
      <c r="C116" s="308" t="s">
        <v>553</v>
      </c>
      <c r="D116" s="308" t="s">
        <v>553</v>
      </c>
      <c r="E116" s="308" t="s">
        <v>1391</v>
      </c>
      <c r="F116" s="309">
        <v>42</v>
      </c>
      <c r="G116" s="309" t="b">
        <v>1</v>
      </c>
      <c r="H116" s="308" t="s">
        <v>1392</v>
      </c>
      <c r="I116" s="307">
        <v>4</v>
      </c>
      <c r="J116" s="307">
        <v>2</v>
      </c>
      <c r="K116" s="307">
        <v>4</v>
      </c>
      <c r="L116" s="307">
        <v>5</v>
      </c>
      <c r="M116" s="308" t="s">
        <v>1341</v>
      </c>
      <c r="N116" s="308" t="s">
        <v>1341</v>
      </c>
    </row>
    <row r="117" spans="2:14" x14ac:dyDescent="0.3">
      <c r="B117" s="307">
        <v>778</v>
      </c>
      <c r="C117" s="308" t="s">
        <v>1243</v>
      </c>
      <c r="D117" s="308" t="s">
        <v>1393</v>
      </c>
      <c r="E117" s="308" t="s">
        <v>1394</v>
      </c>
      <c r="F117" s="309">
        <v>64</v>
      </c>
      <c r="G117" s="309" t="b">
        <v>1</v>
      </c>
      <c r="H117" s="308" t="s">
        <v>1395</v>
      </c>
      <c r="I117" s="307">
        <v>2</v>
      </c>
      <c r="J117" s="307">
        <v>2</v>
      </c>
      <c r="K117" s="307">
        <v>4</v>
      </c>
      <c r="L117" s="307">
        <v>5</v>
      </c>
      <c r="M117" s="308" t="s">
        <v>1396</v>
      </c>
      <c r="N117" s="308" t="s">
        <v>1341</v>
      </c>
    </row>
    <row r="118" spans="2:14" x14ac:dyDescent="0.3">
      <c r="B118" s="307">
        <v>779</v>
      </c>
      <c r="C118" s="308" t="s">
        <v>1243</v>
      </c>
      <c r="D118" s="308" t="s">
        <v>1397</v>
      </c>
      <c r="E118" s="308" t="s">
        <v>1394</v>
      </c>
      <c r="F118" s="309">
        <v>64</v>
      </c>
      <c r="G118" s="309" t="b">
        <v>1</v>
      </c>
      <c r="H118" s="308" t="s">
        <v>1398</v>
      </c>
      <c r="I118" s="307">
        <v>2</v>
      </c>
      <c r="J118" s="307">
        <v>2</v>
      </c>
      <c r="K118" s="307">
        <v>4</v>
      </c>
      <c r="L118" s="307">
        <v>5</v>
      </c>
      <c r="M118" s="308" t="s">
        <v>1341</v>
      </c>
      <c r="N118" s="308" t="s">
        <v>1341</v>
      </c>
    </row>
    <row r="119" spans="2:14" x14ac:dyDescent="0.3">
      <c r="B119" s="307">
        <v>780</v>
      </c>
      <c r="C119" s="308" t="s">
        <v>1243</v>
      </c>
      <c r="D119" s="308" t="s">
        <v>1399</v>
      </c>
      <c r="E119" s="308" t="s">
        <v>1394</v>
      </c>
      <c r="F119" s="309">
        <v>64</v>
      </c>
      <c r="G119" s="309" t="b">
        <v>1</v>
      </c>
      <c r="H119" s="308" t="s">
        <v>1400</v>
      </c>
      <c r="I119" s="307">
        <v>2</v>
      </c>
      <c r="J119" s="307">
        <v>2</v>
      </c>
      <c r="K119" s="307">
        <v>4</v>
      </c>
      <c r="L119" s="307">
        <v>5</v>
      </c>
      <c r="M119" s="308" t="s">
        <v>1341</v>
      </c>
      <c r="N119" s="308" t="s">
        <v>1341</v>
      </c>
    </row>
    <row r="120" spans="2:14" x14ac:dyDescent="0.3">
      <c r="B120" s="307">
        <v>781</v>
      </c>
      <c r="C120" s="308" t="s">
        <v>1243</v>
      </c>
      <c r="D120" s="308" t="s">
        <v>1401</v>
      </c>
      <c r="E120" s="308" t="s">
        <v>1394</v>
      </c>
      <c r="F120" s="309">
        <v>64</v>
      </c>
      <c r="G120" s="309" t="b">
        <v>1</v>
      </c>
      <c r="H120" s="308" t="s">
        <v>1402</v>
      </c>
      <c r="I120" s="307">
        <v>2</v>
      </c>
      <c r="J120" s="307">
        <v>2</v>
      </c>
      <c r="K120" s="307">
        <v>4</v>
      </c>
      <c r="L120" s="307">
        <v>5</v>
      </c>
      <c r="M120" s="308" t="s">
        <v>1341</v>
      </c>
      <c r="N120" s="308" t="s">
        <v>1341</v>
      </c>
    </row>
    <row r="121" spans="2:14" x14ac:dyDescent="0.3">
      <c r="B121" s="307">
        <v>782</v>
      </c>
      <c r="C121" s="308" t="s">
        <v>1243</v>
      </c>
      <c r="D121" s="308" t="s">
        <v>1403</v>
      </c>
      <c r="E121" s="308" t="s">
        <v>1394</v>
      </c>
      <c r="F121" s="309">
        <v>64</v>
      </c>
      <c r="G121" s="309" t="b">
        <v>1</v>
      </c>
      <c r="H121" s="308" t="s">
        <v>1404</v>
      </c>
      <c r="I121" s="307">
        <v>2</v>
      </c>
      <c r="J121" s="307">
        <v>2</v>
      </c>
      <c r="K121" s="307">
        <v>4</v>
      </c>
      <c r="L121" s="307">
        <v>5</v>
      </c>
      <c r="M121" s="308" t="s">
        <v>1341</v>
      </c>
      <c r="N121" s="308" t="s">
        <v>1341</v>
      </c>
    </row>
    <row r="122" spans="2:14" x14ac:dyDescent="0.3">
      <c r="B122" s="307">
        <v>783</v>
      </c>
      <c r="C122" s="308" t="s">
        <v>232</v>
      </c>
      <c r="D122" s="308" t="s">
        <v>260</v>
      </c>
      <c r="E122" s="308" t="s">
        <v>1405</v>
      </c>
      <c r="F122" s="309">
        <v>22</v>
      </c>
      <c r="G122" s="309" t="b">
        <v>1</v>
      </c>
      <c r="H122" s="308" t="s">
        <v>1406</v>
      </c>
      <c r="I122" s="307">
        <v>3</v>
      </c>
      <c r="J122" s="307">
        <v>2</v>
      </c>
      <c r="K122" s="307">
        <v>4</v>
      </c>
      <c r="L122" s="307">
        <v>5</v>
      </c>
      <c r="M122" s="308" t="s">
        <v>1341</v>
      </c>
      <c r="N122" s="308" t="s">
        <v>1341</v>
      </c>
    </row>
    <row r="123" spans="2:14" x14ac:dyDescent="0.3">
      <c r="B123" s="307">
        <v>784</v>
      </c>
      <c r="C123" s="308" t="s">
        <v>232</v>
      </c>
      <c r="D123" s="308" t="s">
        <v>218</v>
      </c>
      <c r="E123" s="308" t="s">
        <v>1405</v>
      </c>
      <c r="F123" s="309">
        <v>22</v>
      </c>
      <c r="G123" s="309" t="b">
        <v>1</v>
      </c>
      <c r="H123" s="308" t="s">
        <v>1537</v>
      </c>
      <c r="I123" s="307">
        <v>3</v>
      </c>
      <c r="J123" s="307">
        <v>2</v>
      </c>
      <c r="K123" s="307">
        <v>4</v>
      </c>
      <c r="L123" s="307">
        <v>5</v>
      </c>
      <c r="M123" s="308" t="s">
        <v>1341</v>
      </c>
      <c r="N123" s="308" t="s">
        <v>1341</v>
      </c>
    </row>
    <row r="124" spans="2:14" x14ac:dyDescent="0.3">
      <c r="B124" s="307">
        <v>785</v>
      </c>
      <c r="C124" s="308" t="s">
        <v>232</v>
      </c>
      <c r="D124" s="308" t="s">
        <v>1407</v>
      </c>
      <c r="E124" s="308" t="s">
        <v>1405</v>
      </c>
      <c r="F124" s="309">
        <v>22</v>
      </c>
      <c r="G124" s="309" t="b">
        <v>1</v>
      </c>
      <c r="H124" s="308" t="s">
        <v>1408</v>
      </c>
      <c r="I124" s="307">
        <v>3</v>
      </c>
      <c r="J124" s="307">
        <v>2</v>
      </c>
      <c r="K124" s="307">
        <v>4</v>
      </c>
      <c r="L124" s="307">
        <v>5</v>
      </c>
      <c r="M124" s="308" t="s">
        <v>1341</v>
      </c>
      <c r="N124" s="308" t="s">
        <v>1341</v>
      </c>
    </row>
    <row r="125" spans="2:14" x14ac:dyDescent="0.3">
      <c r="B125" s="307">
        <v>786</v>
      </c>
      <c r="C125" s="308" t="s">
        <v>232</v>
      </c>
      <c r="D125" s="308" t="s">
        <v>1409</v>
      </c>
      <c r="E125" s="308" t="s">
        <v>1405</v>
      </c>
      <c r="F125" s="309">
        <v>22</v>
      </c>
      <c r="G125" s="309" t="b">
        <v>1</v>
      </c>
      <c r="H125" s="308" t="s">
        <v>1410</v>
      </c>
      <c r="I125" s="307">
        <v>3</v>
      </c>
      <c r="J125" s="307">
        <v>2</v>
      </c>
      <c r="K125" s="307">
        <v>4</v>
      </c>
      <c r="L125" s="307">
        <v>5</v>
      </c>
      <c r="M125" s="308" t="s">
        <v>1341</v>
      </c>
      <c r="N125" s="308" t="s">
        <v>1341</v>
      </c>
    </row>
    <row r="126" spans="2:14" x14ac:dyDescent="0.3">
      <c r="B126" s="307">
        <v>787</v>
      </c>
      <c r="C126" s="308" t="s">
        <v>1411</v>
      </c>
      <c r="D126" s="308" t="s">
        <v>1411</v>
      </c>
      <c r="E126" s="308" t="s">
        <v>47</v>
      </c>
      <c r="F126" s="339"/>
      <c r="G126" s="309" t="b">
        <v>0</v>
      </c>
      <c r="H126" s="308" t="s">
        <v>1412</v>
      </c>
      <c r="I126" s="307">
        <v>1</v>
      </c>
      <c r="J126" s="307">
        <v>3</v>
      </c>
      <c r="K126" s="307">
        <v>5</v>
      </c>
      <c r="L126" s="307">
        <v>6</v>
      </c>
      <c r="M126" s="308" t="s">
        <v>1341</v>
      </c>
      <c r="N126" s="308" t="s">
        <v>1341</v>
      </c>
    </row>
    <row r="127" spans="2:14" x14ac:dyDescent="0.3">
      <c r="B127" s="307">
        <v>788</v>
      </c>
      <c r="C127" s="308" t="s">
        <v>1413</v>
      </c>
      <c r="D127" s="308" t="s">
        <v>1413</v>
      </c>
      <c r="E127" s="308" t="s">
        <v>47</v>
      </c>
      <c r="F127" s="339"/>
      <c r="G127" s="309" t="b">
        <v>0</v>
      </c>
      <c r="H127" s="308" t="s">
        <v>1414</v>
      </c>
      <c r="I127" s="307">
        <v>2</v>
      </c>
      <c r="J127" s="307">
        <v>3</v>
      </c>
      <c r="K127" s="307">
        <v>5</v>
      </c>
      <c r="L127" s="307">
        <v>6</v>
      </c>
      <c r="M127" s="308" t="s">
        <v>1341</v>
      </c>
      <c r="N127" s="308" t="s">
        <v>1341</v>
      </c>
    </row>
    <row r="128" spans="2:14" x14ac:dyDescent="0.3">
      <c r="B128" s="307">
        <v>789</v>
      </c>
      <c r="C128" s="308" t="s">
        <v>1415</v>
      </c>
      <c r="D128" s="308" t="s">
        <v>1415</v>
      </c>
      <c r="E128" s="308" t="s">
        <v>47</v>
      </c>
      <c r="F128" s="339"/>
      <c r="G128" s="309" t="b">
        <v>0</v>
      </c>
      <c r="H128" s="308" t="s">
        <v>1416</v>
      </c>
      <c r="I128" s="307">
        <v>3</v>
      </c>
      <c r="J128" s="307">
        <v>2</v>
      </c>
      <c r="K128" s="307">
        <v>4</v>
      </c>
      <c r="L128" s="307">
        <v>5</v>
      </c>
      <c r="M128" s="308" t="s">
        <v>1396</v>
      </c>
      <c r="N128" s="308" t="s">
        <v>1341</v>
      </c>
    </row>
    <row r="129" spans="2:14" x14ac:dyDescent="0.3">
      <c r="B129" s="307">
        <v>790</v>
      </c>
      <c r="C129" s="308" t="s">
        <v>1417</v>
      </c>
      <c r="D129" s="308" t="s">
        <v>1417</v>
      </c>
      <c r="E129" s="308" t="s">
        <v>47</v>
      </c>
      <c r="F129" s="339"/>
      <c r="G129" s="309" t="b">
        <v>0</v>
      </c>
      <c r="H129" s="308" t="s">
        <v>1418</v>
      </c>
      <c r="I129" s="307">
        <v>2</v>
      </c>
      <c r="J129" s="307">
        <v>3</v>
      </c>
      <c r="K129" s="307">
        <v>5</v>
      </c>
      <c r="L129" s="307">
        <v>6</v>
      </c>
      <c r="M129" s="308" t="s">
        <v>1341</v>
      </c>
      <c r="N129" s="308" t="s">
        <v>1341</v>
      </c>
    </row>
    <row r="130" spans="2:14" x14ac:dyDescent="0.3">
      <c r="B130" s="307">
        <v>791</v>
      </c>
      <c r="C130" s="308" t="s">
        <v>1419</v>
      </c>
      <c r="D130" s="308" t="s">
        <v>1419</v>
      </c>
      <c r="E130" s="308" t="s">
        <v>47</v>
      </c>
      <c r="F130" s="339"/>
      <c r="G130" s="309" t="b">
        <v>0</v>
      </c>
      <c r="H130" s="308" t="s">
        <v>1420</v>
      </c>
      <c r="I130" s="307">
        <v>2</v>
      </c>
      <c r="J130" s="307">
        <v>3</v>
      </c>
      <c r="K130" s="307">
        <v>5</v>
      </c>
      <c r="L130" s="307">
        <v>6</v>
      </c>
      <c r="M130" s="308" t="s">
        <v>1341</v>
      </c>
      <c r="N130" s="308" t="s">
        <v>1341</v>
      </c>
    </row>
    <row r="131" spans="2:14" x14ac:dyDescent="0.3">
      <c r="B131" s="307">
        <v>792</v>
      </c>
      <c r="C131" s="308" t="s">
        <v>1421</v>
      </c>
      <c r="D131" s="308" t="s">
        <v>1421</v>
      </c>
      <c r="E131" s="308" t="s">
        <v>47</v>
      </c>
      <c r="F131" s="339"/>
      <c r="G131" s="309" t="b">
        <v>0</v>
      </c>
      <c r="H131" s="308" t="s">
        <v>1422</v>
      </c>
      <c r="I131" s="307">
        <v>2</v>
      </c>
      <c r="J131" s="307">
        <v>3</v>
      </c>
      <c r="K131" s="307">
        <v>5</v>
      </c>
      <c r="L131" s="307">
        <v>6</v>
      </c>
      <c r="M131" s="308" t="s">
        <v>1341</v>
      </c>
      <c r="N131" s="308" t="s">
        <v>1341</v>
      </c>
    </row>
    <row r="132" spans="2:14" x14ac:dyDescent="0.3">
      <c r="B132" s="307">
        <v>793</v>
      </c>
      <c r="C132" s="308" t="s">
        <v>1423</v>
      </c>
      <c r="D132" s="308" t="s">
        <v>1423</v>
      </c>
      <c r="E132" s="308" t="s">
        <v>47</v>
      </c>
      <c r="F132" s="339"/>
      <c r="G132" s="309" t="b">
        <v>0</v>
      </c>
      <c r="H132" s="308" t="s">
        <v>1424</v>
      </c>
      <c r="I132" s="307">
        <v>1</v>
      </c>
      <c r="J132" s="307">
        <v>3</v>
      </c>
      <c r="K132" s="307">
        <v>5</v>
      </c>
      <c r="L132" s="307">
        <v>6</v>
      </c>
      <c r="M132" s="308" t="s">
        <v>1341</v>
      </c>
      <c r="N132" s="308" t="s">
        <v>1341</v>
      </c>
    </row>
    <row r="133" spans="2:14" x14ac:dyDescent="0.3">
      <c r="B133" s="307">
        <v>794</v>
      </c>
      <c r="C133" s="308" t="s">
        <v>1425</v>
      </c>
      <c r="D133" s="308" t="s">
        <v>1425</v>
      </c>
      <c r="E133" s="308" t="s">
        <v>47</v>
      </c>
      <c r="F133" s="339"/>
      <c r="G133" s="309" t="b">
        <v>0</v>
      </c>
      <c r="H133" s="308" t="s">
        <v>1426</v>
      </c>
      <c r="I133" s="307">
        <v>1</v>
      </c>
      <c r="J133" s="307">
        <v>3</v>
      </c>
      <c r="K133" s="307">
        <v>5</v>
      </c>
      <c r="L133" s="307">
        <v>6</v>
      </c>
      <c r="M133" s="308" t="s">
        <v>1341</v>
      </c>
      <c r="N133" s="308" t="s">
        <v>1341</v>
      </c>
    </row>
    <row r="134" spans="2:14" x14ac:dyDescent="0.3">
      <c r="B134" s="307">
        <v>795</v>
      </c>
      <c r="C134" s="308" t="s">
        <v>1427</v>
      </c>
      <c r="D134" s="308" t="s">
        <v>1427</v>
      </c>
      <c r="E134" s="308" t="s">
        <v>47</v>
      </c>
      <c r="F134" s="339"/>
      <c r="G134" s="309" t="b">
        <v>0</v>
      </c>
      <c r="H134" s="308" t="s">
        <v>1428</v>
      </c>
      <c r="I134" s="307">
        <v>1</v>
      </c>
      <c r="J134" s="307">
        <v>3</v>
      </c>
      <c r="K134" s="307">
        <v>5</v>
      </c>
      <c r="L134" s="307">
        <v>6</v>
      </c>
      <c r="M134" s="308" t="s">
        <v>1341</v>
      </c>
      <c r="N134" s="308" t="s">
        <v>1341</v>
      </c>
    </row>
    <row r="135" spans="2:14" x14ac:dyDescent="0.3">
      <c r="B135" s="307">
        <v>796</v>
      </c>
      <c r="C135" s="308" t="s">
        <v>1429</v>
      </c>
      <c r="D135" s="308" t="s">
        <v>1429</v>
      </c>
      <c r="E135" s="308" t="s">
        <v>47</v>
      </c>
      <c r="F135" s="339"/>
      <c r="G135" s="309" t="b">
        <v>0</v>
      </c>
      <c r="H135" s="308" t="s">
        <v>1430</v>
      </c>
      <c r="I135" s="307">
        <v>1</v>
      </c>
      <c r="J135" s="307">
        <v>3</v>
      </c>
      <c r="K135" s="307">
        <v>5</v>
      </c>
      <c r="L135" s="307">
        <v>6</v>
      </c>
      <c r="M135" s="308" t="s">
        <v>1341</v>
      </c>
      <c r="N135" s="308" t="s">
        <v>1341</v>
      </c>
    </row>
    <row r="136" spans="2:14" x14ac:dyDescent="0.3">
      <c r="B136" s="307">
        <v>797</v>
      </c>
      <c r="C136" s="308" t="s">
        <v>1431</v>
      </c>
      <c r="D136" s="308" t="s">
        <v>1431</v>
      </c>
      <c r="E136" s="308" t="s">
        <v>47</v>
      </c>
      <c r="F136" s="339"/>
      <c r="G136" s="309" t="b">
        <v>0</v>
      </c>
      <c r="H136" s="308" t="s">
        <v>1432</v>
      </c>
      <c r="I136" s="307">
        <v>1</v>
      </c>
      <c r="J136" s="307">
        <v>3</v>
      </c>
      <c r="K136" s="307">
        <v>5</v>
      </c>
      <c r="L136" s="307">
        <v>6</v>
      </c>
      <c r="M136" s="308" t="s">
        <v>1341</v>
      </c>
      <c r="N136" s="308" t="s">
        <v>1341</v>
      </c>
    </row>
    <row r="137" spans="2:14" x14ac:dyDescent="0.3">
      <c r="B137" s="307">
        <v>798</v>
      </c>
      <c r="C137" s="308" t="s">
        <v>1433</v>
      </c>
      <c r="D137" s="308" t="s">
        <v>1433</v>
      </c>
      <c r="E137" s="308" t="s">
        <v>47</v>
      </c>
      <c r="F137" s="339"/>
      <c r="G137" s="309" t="b">
        <v>0</v>
      </c>
      <c r="H137" s="308" t="s">
        <v>1434</v>
      </c>
      <c r="I137" s="307">
        <v>1</v>
      </c>
      <c r="J137" s="307">
        <v>3</v>
      </c>
      <c r="K137" s="307">
        <v>5</v>
      </c>
      <c r="L137" s="307">
        <v>6</v>
      </c>
      <c r="M137" s="308" t="s">
        <v>1341</v>
      </c>
      <c r="N137" s="308" t="s">
        <v>1341</v>
      </c>
    </row>
    <row r="138" spans="2:14" x14ac:dyDescent="0.3">
      <c r="B138" s="307">
        <v>799</v>
      </c>
      <c r="C138" s="308" t="s">
        <v>1435</v>
      </c>
      <c r="D138" s="308" t="s">
        <v>1435</v>
      </c>
      <c r="E138" s="308" t="s">
        <v>47</v>
      </c>
      <c r="F138" s="339"/>
      <c r="G138" s="309" t="b">
        <v>0</v>
      </c>
      <c r="H138" s="308" t="s">
        <v>1436</v>
      </c>
      <c r="I138" s="307">
        <v>3</v>
      </c>
      <c r="J138" s="307">
        <v>2</v>
      </c>
      <c r="K138" s="307">
        <v>4</v>
      </c>
      <c r="L138" s="307">
        <v>5</v>
      </c>
      <c r="M138" s="308" t="s">
        <v>1396</v>
      </c>
      <c r="N138" s="308" t="s">
        <v>1341</v>
      </c>
    </row>
    <row r="139" spans="2:14" x14ac:dyDescent="0.3">
      <c r="B139" s="307">
        <v>800</v>
      </c>
      <c r="C139" s="308" t="s">
        <v>1437</v>
      </c>
      <c r="D139" s="308" t="s">
        <v>1437</v>
      </c>
      <c r="E139" s="308" t="s">
        <v>47</v>
      </c>
      <c r="F139" s="339"/>
      <c r="G139" s="309" t="b">
        <v>0</v>
      </c>
      <c r="H139" s="308" t="s">
        <v>1438</v>
      </c>
      <c r="I139" s="307">
        <v>1</v>
      </c>
      <c r="J139" s="307">
        <v>3</v>
      </c>
      <c r="K139" s="307">
        <v>5</v>
      </c>
      <c r="L139" s="307">
        <v>6</v>
      </c>
      <c r="M139" s="308" t="s">
        <v>1341</v>
      </c>
      <c r="N139" s="308" t="s">
        <v>1341</v>
      </c>
    </row>
    <row r="140" spans="2:14" x14ac:dyDescent="0.3">
      <c r="B140" s="307">
        <v>801</v>
      </c>
      <c r="C140" s="308" t="s">
        <v>1439</v>
      </c>
      <c r="D140" s="308" t="s">
        <v>1439</v>
      </c>
      <c r="E140" s="308" t="s">
        <v>47</v>
      </c>
      <c r="F140" s="339"/>
      <c r="G140" s="309" t="b">
        <v>0</v>
      </c>
      <c r="H140" s="308" t="s">
        <v>1440</v>
      </c>
      <c r="I140" s="307">
        <v>1</v>
      </c>
      <c r="J140" s="307">
        <v>3</v>
      </c>
      <c r="K140" s="307">
        <v>5</v>
      </c>
      <c r="L140" s="307">
        <v>6</v>
      </c>
      <c r="M140" s="308" t="s">
        <v>1341</v>
      </c>
      <c r="N140" s="308" t="s">
        <v>1341</v>
      </c>
    </row>
    <row r="141" spans="2:14" x14ac:dyDescent="0.3">
      <c r="B141" s="307">
        <v>802</v>
      </c>
      <c r="C141" s="308" t="s">
        <v>1441</v>
      </c>
      <c r="D141" s="308" t="s">
        <v>1441</v>
      </c>
      <c r="E141" s="308" t="s">
        <v>47</v>
      </c>
      <c r="F141" s="339"/>
      <c r="G141" s="309" t="b">
        <v>0</v>
      </c>
      <c r="H141" s="308" t="s">
        <v>1442</v>
      </c>
      <c r="I141" s="307">
        <v>1</v>
      </c>
      <c r="J141" s="307">
        <v>3</v>
      </c>
      <c r="K141" s="307">
        <v>5</v>
      </c>
      <c r="L141" s="307">
        <v>6</v>
      </c>
      <c r="M141" s="308" t="s">
        <v>1341</v>
      </c>
      <c r="N141" s="308" t="s">
        <v>1341</v>
      </c>
    </row>
    <row r="142" spans="2:14" x14ac:dyDescent="0.3">
      <c r="B142" s="307">
        <v>803</v>
      </c>
      <c r="C142" s="308" t="s">
        <v>1443</v>
      </c>
      <c r="D142" s="308" t="s">
        <v>1443</v>
      </c>
      <c r="E142" s="308" t="s">
        <v>47</v>
      </c>
      <c r="F142" s="339"/>
      <c r="G142" s="309" t="b">
        <v>0</v>
      </c>
      <c r="H142" s="308" t="s">
        <v>1444</v>
      </c>
      <c r="I142" s="307">
        <v>1</v>
      </c>
      <c r="J142" s="307">
        <v>3</v>
      </c>
      <c r="K142" s="307">
        <v>5</v>
      </c>
      <c r="L142" s="307">
        <v>6</v>
      </c>
      <c r="M142" s="308" t="s">
        <v>1341</v>
      </c>
      <c r="N142" s="308" t="s">
        <v>1341</v>
      </c>
    </row>
    <row r="143" spans="2:14" x14ac:dyDescent="0.3">
      <c r="B143" s="307">
        <v>804</v>
      </c>
      <c r="C143" s="308" t="s">
        <v>1445</v>
      </c>
      <c r="D143" s="308" t="s">
        <v>1445</v>
      </c>
      <c r="E143" s="308" t="s">
        <v>47</v>
      </c>
      <c r="F143" s="339"/>
      <c r="G143" s="309" t="b">
        <v>0</v>
      </c>
      <c r="H143" s="308" t="s">
        <v>1446</v>
      </c>
      <c r="I143" s="307">
        <v>2</v>
      </c>
      <c r="J143" s="307">
        <v>2</v>
      </c>
      <c r="K143" s="307">
        <v>4</v>
      </c>
      <c r="L143" s="307">
        <v>6</v>
      </c>
      <c r="M143" s="308" t="s">
        <v>1341</v>
      </c>
      <c r="N143" s="308" t="s">
        <v>1341</v>
      </c>
    </row>
    <row r="144" spans="2:14" x14ac:dyDescent="0.3">
      <c r="B144" s="307">
        <v>805</v>
      </c>
      <c r="C144" s="308" t="s">
        <v>1447</v>
      </c>
      <c r="D144" s="308" t="s">
        <v>1447</v>
      </c>
      <c r="E144" s="308" t="s">
        <v>47</v>
      </c>
      <c r="F144" s="339"/>
      <c r="G144" s="309" t="b">
        <v>0</v>
      </c>
      <c r="H144" s="308" t="s">
        <v>1448</v>
      </c>
      <c r="I144" s="307">
        <v>3</v>
      </c>
      <c r="J144" s="307">
        <v>2</v>
      </c>
      <c r="K144" s="307">
        <v>4</v>
      </c>
      <c r="L144" s="307">
        <v>5</v>
      </c>
      <c r="M144" s="308" t="s">
        <v>1396</v>
      </c>
      <c r="N144" s="308" t="s">
        <v>1341</v>
      </c>
    </row>
    <row r="145" spans="2:14" x14ac:dyDescent="0.3">
      <c r="B145" s="307">
        <v>806</v>
      </c>
      <c r="C145" s="308" t="s">
        <v>1449</v>
      </c>
      <c r="D145" s="308" t="s">
        <v>1449</v>
      </c>
      <c r="E145" s="308" t="s">
        <v>47</v>
      </c>
      <c r="F145" s="339"/>
      <c r="G145" s="309" t="b">
        <v>0</v>
      </c>
      <c r="H145" s="308" t="s">
        <v>1450</v>
      </c>
      <c r="I145" s="307">
        <v>2</v>
      </c>
      <c r="J145" s="307">
        <v>2</v>
      </c>
      <c r="K145" s="307">
        <v>4</v>
      </c>
      <c r="L145" s="307">
        <v>6</v>
      </c>
      <c r="M145" s="308" t="s">
        <v>1341</v>
      </c>
      <c r="N145" s="308" t="s">
        <v>1341</v>
      </c>
    </row>
    <row r="146" spans="2:14" x14ac:dyDescent="0.3">
      <c r="B146" s="307">
        <v>807</v>
      </c>
      <c r="C146" s="308" t="s">
        <v>1451</v>
      </c>
      <c r="D146" s="308" t="s">
        <v>1451</v>
      </c>
      <c r="E146" s="308" t="s">
        <v>47</v>
      </c>
      <c r="F146" s="339"/>
      <c r="G146" s="309" t="b">
        <v>0</v>
      </c>
      <c r="H146" s="308" t="s">
        <v>1452</v>
      </c>
      <c r="I146" s="307">
        <v>2</v>
      </c>
      <c r="J146" s="307">
        <v>2</v>
      </c>
      <c r="K146" s="307">
        <v>4</v>
      </c>
      <c r="L146" s="307">
        <v>6</v>
      </c>
      <c r="M146" s="308" t="s">
        <v>1341</v>
      </c>
      <c r="N146" s="308" t="s">
        <v>1341</v>
      </c>
    </row>
    <row r="147" spans="2:14" x14ac:dyDescent="0.3">
      <c r="B147" s="307">
        <v>808</v>
      </c>
      <c r="C147" s="308" t="s">
        <v>1453</v>
      </c>
      <c r="D147" s="308" t="s">
        <v>1453</v>
      </c>
      <c r="E147" s="308" t="s">
        <v>47</v>
      </c>
      <c r="F147" s="339"/>
      <c r="G147" s="309" t="b">
        <v>0</v>
      </c>
      <c r="H147" s="308" t="s">
        <v>1454</v>
      </c>
      <c r="I147" s="307">
        <v>2</v>
      </c>
      <c r="J147" s="307">
        <v>2</v>
      </c>
      <c r="K147" s="307">
        <v>4</v>
      </c>
      <c r="L147" s="307">
        <v>6</v>
      </c>
      <c r="M147" s="308" t="s">
        <v>1341</v>
      </c>
      <c r="N147" s="308" t="s">
        <v>1341</v>
      </c>
    </row>
    <row r="148" spans="2:14" x14ac:dyDescent="0.3">
      <c r="B148" s="307">
        <v>809</v>
      </c>
      <c r="C148" s="308" t="s">
        <v>1455</v>
      </c>
      <c r="D148" s="308" t="s">
        <v>1455</v>
      </c>
      <c r="E148" s="308" t="s">
        <v>47</v>
      </c>
      <c r="F148" s="339"/>
      <c r="G148" s="309" t="b">
        <v>0</v>
      </c>
      <c r="H148" s="308" t="s">
        <v>1456</v>
      </c>
      <c r="I148" s="307">
        <v>1</v>
      </c>
      <c r="J148" s="307">
        <v>3</v>
      </c>
      <c r="K148" s="307">
        <v>5</v>
      </c>
      <c r="L148" s="307">
        <v>6</v>
      </c>
      <c r="M148" s="308" t="s">
        <v>1341</v>
      </c>
      <c r="N148" s="308" t="s">
        <v>1341</v>
      </c>
    </row>
    <row r="149" spans="2:14" x14ac:dyDescent="0.3">
      <c r="B149" s="307">
        <v>810</v>
      </c>
      <c r="C149" s="308" t="s">
        <v>1457</v>
      </c>
      <c r="D149" s="308" t="s">
        <v>1457</v>
      </c>
      <c r="E149" s="308" t="s">
        <v>47</v>
      </c>
      <c r="F149" s="339"/>
      <c r="G149" s="309" t="b">
        <v>0</v>
      </c>
      <c r="H149" s="308" t="s">
        <v>1458</v>
      </c>
      <c r="I149" s="307">
        <v>2</v>
      </c>
      <c r="J149" s="307">
        <v>2</v>
      </c>
      <c r="K149" s="307">
        <v>4</v>
      </c>
      <c r="L149" s="307">
        <v>5</v>
      </c>
      <c r="M149" s="308" t="s">
        <v>1341</v>
      </c>
      <c r="N149" s="308" t="s">
        <v>1341</v>
      </c>
    </row>
    <row r="150" spans="2:14" x14ac:dyDescent="0.3">
      <c r="B150" s="307">
        <v>811</v>
      </c>
      <c r="C150" s="308" t="s">
        <v>1459</v>
      </c>
      <c r="D150" s="308" t="s">
        <v>1459</v>
      </c>
      <c r="E150" s="308" t="s">
        <v>1460</v>
      </c>
      <c r="F150" s="309">
        <v>4</v>
      </c>
      <c r="G150" s="309" t="b">
        <v>0</v>
      </c>
      <c r="H150" s="308" t="s">
        <v>1461</v>
      </c>
      <c r="I150" s="307">
        <v>3</v>
      </c>
      <c r="J150" s="307">
        <v>2</v>
      </c>
      <c r="K150" s="307">
        <v>4</v>
      </c>
      <c r="L150" s="307">
        <v>5</v>
      </c>
      <c r="M150" s="308" t="s">
        <v>1396</v>
      </c>
      <c r="N150" s="308" t="s">
        <v>1341</v>
      </c>
    </row>
    <row r="151" spans="2:14" x14ac:dyDescent="0.3">
      <c r="B151" s="307">
        <v>812</v>
      </c>
      <c r="C151" s="308" t="s">
        <v>371</v>
      </c>
      <c r="D151" s="308" t="s">
        <v>371</v>
      </c>
      <c r="E151" s="308" t="s">
        <v>1460</v>
      </c>
      <c r="F151" s="309">
        <v>4</v>
      </c>
      <c r="G151" s="309" t="b">
        <v>1</v>
      </c>
      <c r="H151" s="308" t="s">
        <v>1462</v>
      </c>
      <c r="I151" s="307">
        <v>3</v>
      </c>
      <c r="J151" s="307">
        <v>2</v>
      </c>
      <c r="K151" s="307">
        <v>4</v>
      </c>
      <c r="L151" s="307">
        <v>5</v>
      </c>
      <c r="M151" s="308" t="s">
        <v>1341</v>
      </c>
      <c r="N151" s="308" t="s">
        <v>1341</v>
      </c>
    </row>
    <row r="152" spans="2:14" x14ac:dyDescent="0.3">
      <c r="B152" s="307">
        <v>813</v>
      </c>
      <c r="C152" s="308" t="s">
        <v>356</v>
      </c>
      <c r="D152" s="308" t="s">
        <v>356</v>
      </c>
      <c r="E152" s="308" t="s">
        <v>1463</v>
      </c>
      <c r="F152" s="309">
        <v>2</v>
      </c>
      <c r="G152" s="309" t="b">
        <v>1</v>
      </c>
      <c r="H152" s="308" t="s">
        <v>1464</v>
      </c>
      <c r="I152" s="307">
        <v>3</v>
      </c>
      <c r="J152" s="307">
        <v>2</v>
      </c>
      <c r="K152" s="307">
        <v>4</v>
      </c>
      <c r="L152" s="307">
        <v>5</v>
      </c>
      <c r="M152" s="308" t="s">
        <v>1341</v>
      </c>
      <c r="N152" s="308" t="s">
        <v>1341</v>
      </c>
    </row>
    <row r="153" spans="2:14" x14ac:dyDescent="0.3">
      <c r="B153" s="307">
        <v>814</v>
      </c>
      <c r="C153" s="308" t="s">
        <v>356</v>
      </c>
      <c r="D153" s="308" t="s">
        <v>843</v>
      </c>
      <c r="E153" s="308" t="s">
        <v>1463</v>
      </c>
      <c r="F153" s="309">
        <v>2</v>
      </c>
      <c r="G153" s="309" t="b">
        <v>1</v>
      </c>
      <c r="H153" s="308" t="s">
        <v>1531</v>
      </c>
      <c r="I153" s="307">
        <v>3</v>
      </c>
      <c r="J153" s="307">
        <v>2</v>
      </c>
      <c r="K153" s="307">
        <v>4</v>
      </c>
      <c r="L153" s="307">
        <v>5</v>
      </c>
      <c r="M153" s="308" t="s">
        <v>1465</v>
      </c>
      <c r="N153" s="308" t="s">
        <v>1341</v>
      </c>
    </row>
    <row r="154" spans="2:14" x14ac:dyDescent="0.3">
      <c r="B154" s="307">
        <v>815</v>
      </c>
      <c r="C154" s="308" t="s">
        <v>1022</v>
      </c>
      <c r="D154" s="308" t="s">
        <v>1466</v>
      </c>
      <c r="E154" s="308" t="s">
        <v>1467</v>
      </c>
      <c r="F154" s="309">
        <v>24</v>
      </c>
      <c r="G154" s="309" t="b">
        <v>1</v>
      </c>
      <c r="H154" s="308" t="s">
        <v>1468</v>
      </c>
      <c r="I154" s="307">
        <v>4</v>
      </c>
      <c r="J154" s="307">
        <v>2</v>
      </c>
      <c r="K154" s="307">
        <v>4</v>
      </c>
      <c r="L154" s="307">
        <v>5</v>
      </c>
      <c r="M154" s="308" t="s">
        <v>1469</v>
      </c>
      <c r="N154" s="308" t="s">
        <v>1341</v>
      </c>
    </row>
    <row r="155" spans="2:14" x14ac:dyDescent="0.3">
      <c r="B155" s="307">
        <v>816</v>
      </c>
      <c r="C155" s="308" t="s">
        <v>1021</v>
      </c>
      <c r="D155" s="308" t="s">
        <v>1470</v>
      </c>
      <c r="E155" s="308" t="s">
        <v>1471</v>
      </c>
      <c r="F155" s="309">
        <v>56</v>
      </c>
      <c r="G155" s="309" t="b">
        <v>1</v>
      </c>
      <c r="H155" s="308" t="s">
        <v>1472</v>
      </c>
      <c r="I155" s="307">
        <v>4</v>
      </c>
      <c r="J155" s="307">
        <v>2</v>
      </c>
      <c r="K155" s="307">
        <v>4</v>
      </c>
      <c r="L155" s="307">
        <v>6</v>
      </c>
      <c r="M155" s="308" t="s">
        <v>1341</v>
      </c>
      <c r="N155" s="308" t="s">
        <v>1341</v>
      </c>
    </row>
    <row r="156" spans="2:14" x14ac:dyDescent="0.3">
      <c r="B156" s="307">
        <v>817</v>
      </c>
      <c r="C156" s="308" t="s">
        <v>435</v>
      </c>
      <c r="D156" s="308" t="s">
        <v>435</v>
      </c>
      <c r="E156" s="308" t="s">
        <v>1473</v>
      </c>
      <c r="F156" s="309">
        <v>24</v>
      </c>
      <c r="G156" s="309" t="b">
        <v>1</v>
      </c>
      <c r="H156" s="308" t="s">
        <v>1474</v>
      </c>
      <c r="I156" s="307">
        <v>3</v>
      </c>
      <c r="J156" s="307">
        <v>2</v>
      </c>
      <c r="K156" s="307">
        <v>4</v>
      </c>
      <c r="L156" s="307">
        <v>5</v>
      </c>
      <c r="M156" s="308" t="s">
        <v>1341</v>
      </c>
      <c r="N156" s="308" t="s">
        <v>1341</v>
      </c>
    </row>
    <row r="157" spans="2:14" x14ac:dyDescent="0.3">
      <c r="B157" s="307">
        <v>818</v>
      </c>
      <c r="C157" s="308" t="s">
        <v>436</v>
      </c>
      <c r="D157" s="308" t="s">
        <v>436</v>
      </c>
      <c r="E157" s="308" t="s">
        <v>1475</v>
      </c>
      <c r="F157" s="309">
        <v>12</v>
      </c>
      <c r="G157" s="309" t="b">
        <v>1</v>
      </c>
      <c r="H157" s="308" t="s">
        <v>1476</v>
      </c>
      <c r="I157" s="307">
        <v>3</v>
      </c>
      <c r="J157" s="307">
        <v>2</v>
      </c>
      <c r="K157" s="307">
        <v>4</v>
      </c>
      <c r="L157" s="307">
        <v>5</v>
      </c>
      <c r="M157" s="308" t="s">
        <v>1341</v>
      </c>
      <c r="N157" s="308" t="s">
        <v>1341</v>
      </c>
    </row>
    <row r="158" spans="2:14" x14ac:dyDescent="0.3">
      <c r="B158" s="307">
        <v>819</v>
      </c>
      <c r="C158" s="308" t="s">
        <v>397</v>
      </c>
      <c r="D158" s="308" t="s">
        <v>397</v>
      </c>
      <c r="E158" s="308" t="s">
        <v>1477</v>
      </c>
      <c r="F158" s="309">
        <v>8</v>
      </c>
      <c r="G158" s="309" t="b">
        <v>1</v>
      </c>
      <c r="H158" s="308" t="s">
        <v>1478</v>
      </c>
      <c r="I158" s="307">
        <v>3</v>
      </c>
      <c r="J158" s="307">
        <v>2</v>
      </c>
      <c r="K158" s="307">
        <v>4</v>
      </c>
      <c r="L158" s="307">
        <v>5</v>
      </c>
      <c r="M158" s="308" t="s">
        <v>1341</v>
      </c>
      <c r="N158" s="308" t="s">
        <v>1341</v>
      </c>
    </row>
    <row r="159" spans="2:14" x14ac:dyDescent="0.3">
      <c r="B159" s="307">
        <v>820</v>
      </c>
      <c r="C159" s="308" t="s">
        <v>997</v>
      </c>
      <c r="D159" s="308" t="s">
        <v>1479</v>
      </c>
      <c r="E159" s="308" t="s">
        <v>1480</v>
      </c>
      <c r="F159" s="309">
        <v>54</v>
      </c>
      <c r="G159" s="309" t="b">
        <v>1</v>
      </c>
      <c r="H159" s="308" t="s">
        <v>1530</v>
      </c>
      <c r="I159" s="307">
        <v>4</v>
      </c>
      <c r="J159" s="307">
        <v>3</v>
      </c>
      <c r="K159" s="307">
        <v>5</v>
      </c>
      <c r="L159" s="307">
        <v>6</v>
      </c>
      <c r="M159" s="308" t="s">
        <v>1341</v>
      </c>
      <c r="N159" s="308" t="s">
        <v>1341</v>
      </c>
    </row>
    <row r="160" spans="2:14" x14ac:dyDescent="0.3">
      <c r="B160" s="307">
        <v>821</v>
      </c>
      <c r="C160" s="308" t="s">
        <v>997</v>
      </c>
      <c r="D160" s="308" t="s">
        <v>1481</v>
      </c>
      <c r="E160" s="308" t="s">
        <v>1480</v>
      </c>
      <c r="F160" s="309">
        <v>54</v>
      </c>
      <c r="G160" s="309" t="b">
        <v>1</v>
      </c>
      <c r="H160" s="308" t="s">
        <v>1482</v>
      </c>
      <c r="I160" s="307">
        <v>4</v>
      </c>
      <c r="J160" s="307">
        <v>2</v>
      </c>
      <c r="K160" s="307">
        <v>4</v>
      </c>
      <c r="L160" s="307">
        <v>5</v>
      </c>
      <c r="M160" s="308" t="s">
        <v>1483</v>
      </c>
      <c r="N160" s="308" t="s">
        <v>1341</v>
      </c>
    </row>
    <row r="161" spans="2:14" x14ac:dyDescent="0.3">
      <c r="B161" s="307">
        <v>822</v>
      </c>
      <c r="C161" s="308" t="s">
        <v>1484</v>
      </c>
      <c r="D161" s="308" t="s">
        <v>1484</v>
      </c>
      <c r="E161" s="308" t="s">
        <v>1485</v>
      </c>
      <c r="F161" s="309">
        <v>14</v>
      </c>
      <c r="G161" s="309" t="b">
        <v>1</v>
      </c>
      <c r="H161" s="308" t="s">
        <v>1486</v>
      </c>
      <c r="I161" s="307">
        <v>3</v>
      </c>
      <c r="J161" s="307">
        <v>2</v>
      </c>
      <c r="K161" s="307">
        <v>4</v>
      </c>
      <c r="L161" s="307">
        <v>5</v>
      </c>
      <c r="M161" s="308" t="s">
        <v>1341</v>
      </c>
      <c r="N161" s="308" t="s">
        <v>1341</v>
      </c>
    </row>
    <row r="162" spans="2:14" x14ac:dyDescent="0.3">
      <c r="B162" s="307">
        <v>823</v>
      </c>
      <c r="C162" s="308" t="s">
        <v>448</v>
      </c>
      <c r="D162" s="308" t="s">
        <v>448</v>
      </c>
      <c r="E162" s="308" t="s">
        <v>1487</v>
      </c>
      <c r="F162" s="309">
        <v>16</v>
      </c>
      <c r="G162" s="309" t="b">
        <v>1</v>
      </c>
      <c r="H162" s="308" t="s">
        <v>1488</v>
      </c>
      <c r="I162" s="307">
        <v>3</v>
      </c>
      <c r="J162" s="307">
        <v>2</v>
      </c>
      <c r="K162" s="307">
        <v>4</v>
      </c>
      <c r="L162" s="307">
        <v>5</v>
      </c>
      <c r="M162" s="308" t="s">
        <v>1489</v>
      </c>
      <c r="N162" s="308" t="s">
        <v>1341</v>
      </c>
    </row>
    <row r="163" spans="2:14" x14ac:dyDescent="0.3">
      <c r="B163" s="307">
        <v>824</v>
      </c>
      <c r="C163" s="308" t="s">
        <v>294</v>
      </c>
      <c r="D163" s="308" t="s">
        <v>294</v>
      </c>
      <c r="E163" s="308" t="s">
        <v>1490</v>
      </c>
      <c r="F163" s="309">
        <v>26</v>
      </c>
      <c r="G163" s="309" t="b">
        <v>1</v>
      </c>
      <c r="H163" s="308" t="s">
        <v>1491</v>
      </c>
      <c r="I163" s="307">
        <v>3</v>
      </c>
      <c r="J163" s="307">
        <v>2</v>
      </c>
      <c r="K163" s="307">
        <v>4</v>
      </c>
      <c r="L163" s="307">
        <v>5</v>
      </c>
      <c r="M163" s="308" t="s">
        <v>1492</v>
      </c>
      <c r="N163" s="308" t="s">
        <v>1341</v>
      </c>
    </row>
    <row r="164" spans="2:14" x14ac:dyDescent="0.3">
      <c r="B164" s="307">
        <v>825</v>
      </c>
      <c r="C164" s="308" t="s">
        <v>294</v>
      </c>
      <c r="D164" s="308" t="s">
        <v>324</v>
      </c>
      <c r="E164" s="308" t="s">
        <v>1490</v>
      </c>
      <c r="F164" s="309">
        <v>26</v>
      </c>
      <c r="G164" s="309" t="b">
        <v>1</v>
      </c>
      <c r="H164" s="308" t="s">
        <v>1493</v>
      </c>
      <c r="I164" s="307">
        <v>3</v>
      </c>
      <c r="J164" s="307">
        <v>2</v>
      </c>
      <c r="K164" s="307">
        <v>4</v>
      </c>
      <c r="L164" s="307">
        <v>5</v>
      </c>
      <c r="M164" s="308" t="s">
        <v>1341</v>
      </c>
      <c r="N164" s="308" t="s">
        <v>1341</v>
      </c>
    </row>
    <row r="165" spans="2:14" x14ac:dyDescent="0.3">
      <c r="B165" s="307">
        <v>826</v>
      </c>
      <c r="C165" s="308" t="s">
        <v>328</v>
      </c>
      <c r="D165" s="308" t="s">
        <v>328</v>
      </c>
      <c r="E165" s="308" t="s">
        <v>1494</v>
      </c>
      <c r="F165" s="309">
        <v>28</v>
      </c>
      <c r="G165" s="309" t="b">
        <v>1</v>
      </c>
      <c r="H165" s="308" t="s">
        <v>1495</v>
      </c>
      <c r="I165" s="307">
        <v>3</v>
      </c>
      <c r="J165" s="307">
        <v>2</v>
      </c>
      <c r="K165" s="307">
        <v>4</v>
      </c>
      <c r="L165" s="307">
        <v>5</v>
      </c>
      <c r="M165" s="308" t="s">
        <v>1496</v>
      </c>
      <c r="N165" s="308" t="s">
        <v>1341</v>
      </c>
    </row>
    <row r="166" spans="2:14" x14ac:dyDescent="0.3">
      <c r="B166" s="307">
        <v>827</v>
      </c>
      <c r="C166" s="308" t="s">
        <v>472</v>
      </c>
      <c r="D166" s="308" t="s">
        <v>472</v>
      </c>
      <c r="E166" s="308" t="s">
        <v>1497</v>
      </c>
      <c r="F166" s="309">
        <v>18</v>
      </c>
      <c r="G166" s="309" t="b">
        <v>1</v>
      </c>
      <c r="H166" s="308" t="s">
        <v>1498</v>
      </c>
      <c r="I166" s="307">
        <v>3</v>
      </c>
      <c r="J166" s="307">
        <v>2</v>
      </c>
      <c r="K166" s="307">
        <v>4</v>
      </c>
      <c r="L166" s="307">
        <v>5</v>
      </c>
      <c r="M166" s="308" t="s">
        <v>1341</v>
      </c>
      <c r="N166" s="308" t="s">
        <v>1341</v>
      </c>
    </row>
    <row r="167" spans="2:14" x14ac:dyDescent="0.3">
      <c r="B167" s="307">
        <v>828</v>
      </c>
      <c r="C167" s="308" t="s">
        <v>451</v>
      </c>
      <c r="D167" s="308" t="s">
        <v>451</v>
      </c>
      <c r="E167" s="308" t="s">
        <v>1499</v>
      </c>
      <c r="F167" s="309">
        <v>20</v>
      </c>
      <c r="G167" s="309" t="b">
        <v>1</v>
      </c>
      <c r="H167" s="308" t="s">
        <v>1528</v>
      </c>
      <c r="I167" s="307">
        <v>3</v>
      </c>
      <c r="J167" s="307">
        <v>2</v>
      </c>
      <c r="K167" s="307">
        <v>4</v>
      </c>
      <c r="L167" s="307">
        <v>5</v>
      </c>
      <c r="M167" s="308" t="s">
        <v>1341</v>
      </c>
      <c r="N167" s="308" t="s">
        <v>1341</v>
      </c>
    </row>
    <row r="168" spans="2:14" x14ac:dyDescent="0.3">
      <c r="B168" s="307">
        <v>829</v>
      </c>
      <c r="C168" s="308" t="s">
        <v>839</v>
      </c>
      <c r="D168" s="308" t="s">
        <v>1500</v>
      </c>
      <c r="E168" s="308" t="s">
        <v>1501</v>
      </c>
      <c r="F168" s="309">
        <v>72</v>
      </c>
      <c r="G168" s="309" t="b">
        <v>1</v>
      </c>
      <c r="H168" s="308" t="s">
        <v>1529</v>
      </c>
      <c r="I168" s="307">
        <v>3</v>
      </c>
      <c r="J168" s="307">
        <v>2</v>
      </c>
      <c r="K168" s="307">
        <v>4</v>
      </c>
      <c r="L168" s="307">
        <v>6</v>
      </c>
      <c r="M168" s="308" t="s">
        <v>1502</v>
      </c>
      <c r="N168" s="308" t="s">
        <v>1341</v>
      </c>
    </row>
    <row r="169" spans="2:14" x14ac:dyDescent="0.3">
      <c r="B169" s="307">
        <v>830</v>
      </c>
      <c r="C169" s="308" t="s">
        <v>839</v>
      </c>
      <c r="D169" s="308" t="s">
        <v>1503</v>
      </c>
      <c r="E169" s="308" t="s">
        <v>1501</v>
      </c>
      <c r="F169" s="309">
        <v>72</v>
      </c>
      <c r="G169" s="309" t="b">
        <v>1</v>
      </c>
      <c r="H169" s="308" t="s">
        <v>1504</v>
      </c>
      <c r="I169" s="307">
        <v>3</v>
      </c>
      <c r="J169" s="307">
        <v>2</v>
      </c>
      <c r="K169" s="307">
        <v>4</v>
      </c>
      <c r="L169" s="307">
        <v>6</v>
      </c>
      <c r="M169" s="308" t="s">
        <v>1341</v>
      </c>
      <c r="N169" s="308" t="s">
        <v>1341</v>
      </c>
    </row>
    <row r="170" spans="2:14" x14ac:dyDescent="0.3">
      <c r="B170" s="307">
        <v>831</v>
      </c>
      <c r="C170" s="308" t="s">
        <v>839</v>
      </c>
      <c r="D170" s="308" t="s">
        <v>1505</v>
      </c>
      <c r="E170" s="308" t="s">
        <v>1501</v>
      </c>
      <c r="F170" s="309">
        <v>72</v>
      </c>
      <c r="G170" s="309" t="b">
        <v>1</v>
      </c>
      <c r="H170" s="308" t="s">
        <v>1527</v>
      </c>
      <c r="I170" s="307">
        <v>3</v>
      </c>
      <c r="J170" s="307">
        <v>2</v>
      </c>
      <c r="K170" s="307">
        <v>4</v>
      </c>
      <c r="L170" s="307">
        <v>6</v>
      </c>
      <c r="M170" s="308" t="s">
        <v>1506</v>
      </c>
      <c r="N170" s="308" t="s">
        <v>1341</v>
      </c>
    </row>
    <row r="171" spans="2:14" x14ac:dyDescent="0.3">
      <c r="B171" s="307">
        <v>832</v>
      </c>
      <c r="C171" s="308" t="s">
        <v>839</v>
      </c>
      <c r="D171" s="308" t="s">
        <v>1507</v>
      </c>
      <c r="E171" s="308" t="s">
        <v>1501</v>
      </c>
      <c r="F171" s="309">
        <v>72</v>
      </c>
      <c r="G171" s="309" t="b">
        <v>1</v>
      </c>
      <c r="H171" s="308" t="s">
        <v>1508</v>
      </c>
      <c r="I171" s="307">
        <v>3</v>
      </c>
      <c r="J171" s="307">
        <v>2</v>
      </c>
      <c r="K171" s="307">
        <v>4</v>
      </c>
      <c r="L171" s="307">
        <v>6</v>
      </c>
      <c r="M171" s="308" t="s">
        <v>1506</v>
      </c>
      <c r="N171" s="308" t="s">
        <v>1341</v>
      </c>
    </row>
    <row r="172" spans="2:14" x14ac:dyDescent="0.3">
      <c r="B172" s="307">
        <v>833</v>
      </c>
      <c r="C172" s="308" t="s">
        <v>839</v>
      </c>
      <c r="D172" s="308" t="s">
        <v>1509</v>
      </c>
      <c r="E172" s="308" t="s">
        <v>1501</v>
      </c>
      <c r="F172" s="309">
        <v>72</v>
      </c>
      <c r="G172" s="309" t="b">
        <v>1</v>
      </c>
      <c r="H172" s="308" t="s">
        <v>1510</v>
      </c>
      <c r="I172" s="307">
        <v>3</v>
      </c>
      <c r="J172" s="307">
        <v>2</v>
      </c>
      <c r="K172" s="307">
        <v>4</v>
      </c>
      <c r="L172" s="307">
        <v>6</v>
      </c>
      <c r="M172" s="308" t="s">
        <v>1511</v>
      </c>
      <c r="N172" s="308" t="s">
        <v>1341</v>
      </c>
    </row>
    <row r="173" spans="2:14" x14ac:dyDescent="0.3">
      <c r="B173" s="307">
        <v>834</v>
      </c>
      <c r="C173" s="308" t="s">
        <v>1512</v>
      </c>
      <c r="D173" s="308" t="s">
        <v>1512</v>
      </c>
      <c r="E173" s="308" t="s">
        <v>1513</v>
      </c>
      <c r="F173" s="309">
        <v>58</v>
      </c>
      <c r="G173" s="309" t="b">
        <v>1</v>
      </c>
      <c r="H173" s="308" t="s">
        <v>1514</v>
      </c>
      <c r="I173" s="307">
        <v>2</v>
      </c>
      <c r="J173" s="307">
        <v>2</v>
      </c>
      <c r="K173" s="307">
        <v>4</v>
      </c>
      <c r="L173" s="307">
        <v>5</v>
      </c>
      <c r="M173" s="308" t="s">
        <v>1341</v>
      </c>
      <c r="N173" s="308" t="s">
        <v>1341</v>
      </c>
    </row>
    <row r="174" spans="2:14" x14ac:dyDescent="0.3">
      <c r="B174" s="307">
        <v>835</v>
      </c>
      <c r="C174" s="308" t="s">
        <v>484</v>
      </c>
      <c r="D174" s="308" t="s">
        <v>484</v>
      </c>
      <c r="E174" s="308" t="s">
        <v>1255</v>
      </c>
      <c r="F174" s="309">
        <v>30</v>
      </c>
      <c r="G174" s="309" t="b">
        <v>0</v>
      </c>
      <c r="H174" s="308" t="s">
        <v>1515</v>
      </c>
      <c r="I174" s="307">
        <v>3</v>
      </c>
      <c r="J174" s="307">
        <v>2</v>
      </c>
      <c r="K174" s="307">
        <v>4</v>
      </c>
      <c r="L174" s="307">
        <v>5</v>
      </c>
      <c r="M174" s="308" t="s">
        <v>1516</v>
      </c>
      <c r="N174" s="308" t="s">
        <v>1341</v>
      </c>
    </row>
    <row r="175" spans="2:14" x14ac:dyDescent="0.3">
      <c r="B175" s="307">
        <v>836</v>
      </c>
      <c r="C175" s="308" t="s">
        <v>484</v>
      </c>
      <c r="D175" s="308" t="s">
        <v>1517</v>
      </c>
      <c r="E175" s="308" t="s">
        <v>1255</v>
      </c>
      <c r="F175" s="309">
        <v>30</v>
      </c>
      <c r="G175" s="309" t="b">
        <v>0</v>
      </c>
      <c r="H175" s="308" t="s">
        <v>1518</v>
      </c>
      <c r="I175" s="307">
        <v>3</v>
      </c>
      <c r="J175" s="307">
        <v>2</v>
      </c>
      <c r="K175" s="307">
        <v>4</v>
      </c>
      <c r="L175" s="307">
        <v>5</v>
      </c>
      <c r="M175" s="308" t="s">
        <v>1516</v>
      </c>
      <c r="N175" s="308" t="s">
        <v>1341</v>
      </c>
    </row>
    <row r="176" spans="2:14" x14ac:dyDescent="0.3">
      <c r="B176" s="307">
        <v>837</v>
      </c>
      <c r="C176" s="308" t="s">
        <v>1519</v>
      </c>
      <c r="D176" s="308" t="s">
        <v>1519</v>
      </c>
      <c r="E176" s="308" t="s">
        <v>1520</v>
      </c>
      <c r="F176" s="309">
        <v>66</v>
      </c>
      <c r="G176" s="309" t="b">
        <v>0</v>
      </c>
      <c r="H176" s="308" t="s">
        <v>1521</v>
      </c>
      <c r="I176" s="307">
        <v>3</v>
      </c>
      <c r="J176" s="307">
        <v>2</v>
      </c>
      <c r="K176" s="307">
        <v>4</v>
      </c>
      <c r="L176" s="307">
        <v>5</v>
      </c>
      <c r="M176" s="308" t="s">
        <v>1516</v>
      </c>
      <c r="N176" s="308" t="s">
        <v>1341</v>
      </c>
    </row>
    <row r="177" spans="2:14" x14ac:dyDescent="0.3">
      <c r="B177" s="307">
        <v>838</v>
      </c>
      <c r="C177" s="308" t="s">
        <v>1519</v>
      </c>
      <c r="D177" s="308" t="s">
        <v>1522</v>
      </c>
      <c r="E177" s="308" t="s">
        <v>1520</v>
      </c>
      <c r="F177" s="309">
        <v>66</v>
      </c>
      <c r="G177" s="309" t="b">
        <v>0</v>
      </c>
      <c r="H177" s="308" t="s">
        <v>1523</v>
      </c>
      <c r="I177" s="307">
        <v>3</v>
      </c>
      <c r="J177" s="307">
        <v>2</v>
      </c>
      <c r="K177" s="307">
        <v>4</v>
      </c>
      <c r="L177" s="307">
        <v>5</v>
      </c>
      <c r="M177" s="308" t="s">
        <v>1516</v>
      </c>
      <c r="N177" s="308" t="s">
        <v>1341</v>
      </c>
    </row>
    <row r="178" spans="2:14" x14ac:dyDescent="0.3">
      <c r="B178" s="307">
        <v>839</v>
      </c>
      <c r="C178" s="308" t="s">
        <v>612</v>
      </c>
      <c r="D178" s="308" t="s">
        <v>612</v>
      </c>
      <c r="E178" s="308" t="s">
        <v>1253</v>
      </c>
      <c r="F178" s="309">
        <v>52</v>
      </c>
      <c r="G178" s="309" t="b">
        <v>1</v>
      </c>
      <c r="H178" s="308" t="s">
        <v>1524</v>
      </c>
      <c r="I178" s="307">
        <v>4</v>
      </c>
      <c r="J178" s="307">
        <v>3</v>
      </c>
      <c r="K178" s="307">
        <v>5</v>
      </c>
      <c r="L178" s="307">
        <v>6</v>
      </c>
      <c r="M178" s="308" t="s">
        <v>1341</v>
      </c>
      <c r="N178" s="308" t="s">
        <v>1341</v>
      </c>
    </row>
    <row r="179" spans="2:14" x14ac:dyDescent="0.3">
      <c r="B179" s="307">
        <v>840</v>
      </c>
      <c r="C179" s="308" t="s">
        <v>1242</v>
      </c>
      <c r="D179" s="308" t="s">
        <v>1242</v>
      </c>
      <c r="E179" s="308" t="s">
        <v>1525</v>
      </c>
      <c r="F179" s="309">
        <v>74</v>
      </c>
      <c r="G179" s="309" t="b">
        <v>1</v>
      </c>
      <c r="H179" s="308" t="s">
        <v>1534</v>
      </c>
      <c r="I179" s="307">
        <v>3</v>
      </c>
      <c r="J179" s="307">
        <v>2</v>
      </c>
      <c r="K179" s="307">
        <v>4</v>
      </c>
      <c r="L179" s="307">
        <v>6</v>
      </c>
      <c r="M179" s="308" t="s">
        <v>1341</v>
      </c>
      <c r="N179" s="308" t="s">
        <v>1341</v>
      </c>
    </row>
    <row r="185" spans="2:14" x14ac:dyDescent="0.3">
      <c r="B185" s="375" t="s">
        <v>1328</v>
      </c>
      <c r="C185" s="375" t="s">
        <v>1329</v>
      </c>
      <c r="D185" s="375" t="s">
        <v>1526</v>
      </c>
      <c r="E185" s="375" t="s">
        <v>1330</v>
      </c>
      <c r="F185" s="375" t="s">
        <v>1331</v>
      </c>
      <c r="G185" s="375" t="s">
        <v>1332</v>
      </c>
      <c r="H185" s="375" t="s">
        <v>1333</v>
      </c>
      <c r="I185" s="375" t="s">
        <v>1334</v>
      </c>
      <c r="J185" s="375" t="s">
        <v>1335</v>
      </c>
      <c r="K185" s="375" t="s">
        <v>1336</v>
      </c>
      <c r="L185" s="375" t="s">
        <v>1337</v>
      </c>
      <c r="M185" s="375" t="s">
        <v>1338</v>
      </c>
    </row>
    <row r="186" spans="2:14" x14ac:dyDescent="0.3">
      <c r="B186" s="376">
        <v>754</v>
      </c>
      <c r="C186" s="377" t="s">
        <v>124</v>
      </c>
      <c r="D186" s="377" t="s">
        <v>124</v>
      </c>
      <c r="E186" s="377" t="s">
        <v>1340</v>
      </c>
      <c r="F186" s="378">
        <v>70</v>
      </c>
      <c r="G186" s="378" t="b">
        <v>1</v>
      </c>
      <c r="H186" s="377" t="s">
        <v>1533</v>
      </c>
      <c r="I186" s="376">
        <v>6</v>
      </c>
      <c r="J186" s="376">
        <v>2</v>
      </c>
      <c r="K186" s="376">
        <v>4</v>
      </c>
      <c r="L186" s="376">
        <v>5</v>
      </c>
      <c r="M186" s="377" t="s">
        <v>1341</v>
      </c>
    </row>
    <row r="187" spans="2:14" x14ac:dyDescent="0.3">
      <c r="B187" s="376">
        <v>755</v>
      </c>
      <c r="C187" s="377" t="s">
        <v>610</v>
      </c>
      <c r="D187" s="377" t="s">
        <v>610</v>
      </c>
      <c r="E187" s="377" t="s">
        <v>1342</v>
      </c>
      <c r="F187" s="378">
        <v>48</v>
      </c>
      <c r="G187" s="378" t="b">
        <v>1</v>
      </c>
      <c r="H187" s="377" t="s">
        <v>1343</v>
      </c>
      <c r="I187" s="376">
        <v>4</v>
      </c>
      <c r="J187" s="376">
        <v>2</v>
      </c>
      <c r="K187" s="376">
        <v>4</v>
      </c>
      <c r="L187" s="376">
        <v>5</v>
      </c>
      <c r="M187" s="377" t="s">
        <v>1341</v>
      </c>
    </row>
    <row r="188" spans="2:14" x14ac:dyDescent="0.3">
      <c r="B188" s="376">
        <v>756</v>
      </c>
      <c r="C188" s="377" t="s">
        <v>610</v>
      </c>
      <c r="D188" s="377" t="s">
        <v>1344</v>
      </c>
      <c r="E188" s="377" t="s">
        <v>1342</v>
      </c>
      <c r="F188" s="378">
        <v>48</v>
      </c>
      <c r="G188" s="378" t="b">
        <v>0</v>
      </c>
      <c r="H188" s="377" t="s">
        <v>1345</v>
      </c>
      <c r="I188" s="376">
        <v>4</v>
      </c>
      <c r="J188" s="376">
        <v>2</v>
      </c>
      <c r="K188" s="376">
        <v>4</v>
      </c>
      <c r="L188" s="376">
        <v>5</v>
      </c>
      <c r="M188" s="377" t="s">
        <v>1346</v>
      </c>
    </row>
    <row r="189" spans="2:14" x14ac:dyDescent="0.3">
      <c r="B189" s="376">
        <v>757</v>
      </c>
      <c r="C189" s="377" t="s">
        <v>677</v>
      </c>
      <c r="D189" s="377" t="s">
        <v>677</v>
      </c>
      <c r="E189" s="377" t="s">
        <v>1347</v>
      </c>
      <c r="F189" s="378">
        <v>46</v>
      </c>
      <c r="G189" s="378" t="b">
        <v>1</v>
      </c>
      <c r="H189" s="377" t="s">
        <v>1348</v>
      </c>
      <c r="I189" s="376">
        <v>4</v>
      </c>
      <c r="J189" s="376">
        <v>2</v>
      </c>
      <c r="K189" s="376">
        <v>4</v>
      </c>
      <c r="L189" s="376">
        <v>5</v>
      </c>
      <c r="M189" s="377" t="s">
        <v>1341</v>
      </c>
    </row>
    <row r="190" spans="2:14" x14ac:dyDescent="0.3">
      <c r="B190" s="376">
        <v>758</v>
      </c>
      <c r="C190" s="377" t="s">
        <v>913</v>
      </c>
      <c r="D190" s="377" t="s">
        <v>913</v>
      </c>
      <c r="E190" s="377" t="s">
        <v>1252</v>
      </c>
      <c r="F190" s="378">
        <v>50</v>
      </c>
      <c r="G190" s="378" t="b">
        <v>1</v>
      </c>
      <c r="H190" s="377" t="s">
        <v>1349</v>
      </c>
      <c r="I190" s="376">
        <v>4</v>
      </c>
      <c r="J190" s="376">
        <v>3</v>
      </c>
      <c r="K190" s="376">
        <v>5</v>
      </c>
      <c r="L190" s="376">
        <v>6</v>
      </c>
      <c r="M190" s="377" t="s">
        <v>1341</v>
      </c>
    </row>
    <row r="191" spans="2:14" x14ac:dyDescent="0.3">
      <c r="B191" s="376">
        <v>759</v>
      </c>
      <c r="C191" s="377" t="s">
        <v>1350</v>
      </c>
      <c r="D191" s="377" t="s">
        <v>1350</v>
      </c>
      <c r="E191" s="377" t="s">
        <v>1351</v>
      </c>
      <c r="F191" s="378">
        <v>44</v>
      </c>
      <c r="G191" s="378" t="b">
        <v>1</v>
      </c>
      <c r="H191" s="377" t="s">
        <v>1352</v>
      </c>
      <c r="I191" s="376">
        <v>4</v>
      </c>
      <c r="J191" s="376">
        <v>2</v>
      </c>
      <c r="K191" s="376">
        <v>4</v>
      </c>
      <c r="L191" s="376">
        <v>5</v>
      </c>
      <c r="M191" s="377" t="s">
        <v>1341</v>
      </c>
    </row>
    <row r="192" spans="2:14" x14ac:dyDescent="0.3">
      <c r="B192" s="376">
        <v>760</v>
      </c>
      <c r="C192" s="377" t="s">
        <v>841</v>
      </c>
      <c r="D192" s="377" t="s">
        <v>1353</v>
      </c>
      <c r="E192" s="377" t="s">
        <v>1354</v>
      </c>
      <c r="F192" s="378">
        <v>38</v>
      </c>
      <c r="G192" s="378" t="b">
        <v>1</v>
      </c>
      <c r="H192" s="377" t="s">
        <v>1355</v>
      </c>
      <c r="I192" s="376">
        <v>4</v>
      </c>
      <c r="J192" s="376">
        <v>2</v>
      </c>
      <c r="K192" s="376">
        <v>4</v>
      </c>
      <c r="L192" s="376">
        <v>5</v>
      </c>
      <c r="M192" s="377" t="s">
        <v>1356</v>
      </c>
    </row>
    <row r="193" spans="2:13" x14ac:dyDescent="0.3">
      <c r="B193" s="376">
        <v>761</v>
      </c>
      <c r="C193" s="377" t="s">
        <v>841</v>
      </c>
      <c r="D193" s="377" t="s">
        <v>1357</v>
      </c>
      <c r="E193" s="377" t="s">
        <v>1354</v>
      </c>
      <c r="F193" s="378">
        <v>38</v>
      </c>
      <c r="G193" s="378" t="b">
        <v>1</v>
      </c>
      <c r="H193" s="377" t="s">
        <v>1358</v>
      </c>
      <c r="I193" s="376">
        <v>4</v>
      </c>
      <c r="J193" s="376">
        <v>2</v>
      </c>
      <c r="K193" s="376">
        <v>4</v>
      </c>
      <c r="L193" s="376">
        <v>5</v>
      </c>
      <c r="M193" s="377" t="s">
        <v>1341</v>
      </c>
    </row>
    <row r="194" spans="2:13" x14ac:dyDescent="0.3">
      <c r="B194" s="376">
        <v>762</v>
      </c>
      <c r="C194" s="377" t="s">
        <v>840</v>
      </c>
      <c r="D194" s="377" t="s">
        <v>1359</v>
      </c>
      <c r="E194" s="377" t="s">
        <v>1360</v>
      </c>
      <c r="F194" s="378">
        <v>40</v>
      </c>
      <c r="G194" s="378" t="b">
        <v>1</v>
      </c>
      <c r="H194" s="377" t="s">
        <v>1535</v>
      </c>
      <c r="I194" s="376">
        <v>4</v>
      </c>
      <c r="J194" s="376">
        <v>2</v>
      </c>
      <c r="K194" s="376">
        <v>4</v>
      </c>
      <c r="L194" s="376">
        <v>5</v>
      </c>
      <c r="M194" s="377" t="s">
        <v>1341</v>
      </c>
    </row>
    <row r="195" spans="2:13" x14ac:dyDescent="0.3">
      <c r="B195" s="376">
        <v>763</v>
      </c>
      <c r="C195" s="377" t="s">
        <v>840</v>
      </c>
      <c r="D195" s="377" t="s">
        <v>1361</v>
      </c>
      <c r="E195" s="377" t="s">
        <v>1360</v>
      </c>
      <c r="F195" s="378">
        <v>40</v>
      </c>
      <c r="G195" s="378" t="b">
        <v>1</v>
      </c>
      <c r="H195" s="377" t="s">
        <v>1536</v>
      </c>
      <c r="I195" s="376">
        <v>4</v>
      </c>
      <c r="J195" s="376">
        <v>2</v>
      </c>
      <c r="K195" s="376">
        <v>4</v>
      </c>
      <c r="L195" s="376">
        <v>5</v>
      </c>
      <c r="M195" s="377" t="s">
        <v>1341</v>
      </c>
    </row>
    <row r="196" spans="2:13" x14ac:dyDescent="0.3">
      <c r="B196" s="376">
        <v>764</v>
      </c>
      <c r="C196" s="377" t="s">
        <v>840</v>
      </c>
      <c r="D196" s="377" t="s">
        <v>1362</v>
      </c>
      <c r="E196" s="377" t="s">
        <v>1360</v>
      </c>
      <c r="F196" s="378">
        <v>40</v>
      </c>
      <c r="G196" s="378" t="b">
        <v>1</v>
      </c>
      <c r="H196" s="377" t="s">
        <v>1363</v>
      </c>
      <c r="I196" s="376">
        <v>4</v>
      </c>
      <c r="J196" s="376">
        <v>2</v>
      </c>
      <c r="K196" s="376">
        <v>4</v>
      </c>
      <c r="L196" s="376">
        <v>5</v>
      </c>
      <c r="M196" s="377" t="s">
        <v>1341</v>
      </c>
    </row>
    <row r="197" spans="2:13" x14ac:dyDescent="0.3">
      <c r="B197" s="376">
        <v>765</v>
      </c>
      <c r="C197" s="377" t="s">
        <v>1187</v>
      </c>
      <c r="D197" s="377" t="s">
        <v>1364</v>
      </c>
      <c r="E197" s="377" t="s">
        <v>1365</v>
      </c>
      <c r="F197" s="378">
        <v>62</v>
      </c>
      <c r="G197" s="378" t="b">
        <v>1</v>
      </c>
      <c r="H197" s="377" t="s">
        <v>1366</v>
      </c>
      <c r="I197" s="376">
        <v>2</v>
      </c>
      <c r="J197" s="376">
        <v>3</v>
      </c>
      <c r="K197" s="376">
        <v>5</v>
      </c>
      <c r="L197" s="376">
        <v>6</v>
      </c>
      <c r="M197" s="377" t="s">
        <v>1396</v>
      </c>
    </row>
    <row r="198" spans="2:13" x14ac:dyDescent="0.3">
      <c r="B198" s="376">
        <v>766</v>
      </c>
      <c r="C198" s="377" t="s">
        <v>1187</v>
      </c>
      <c r="D198" s="377" t="s">
        <v>1367</v>
      </c>
      <c r="E198" s="377" t="s">
        <v>1365</v>
      </c>
      <c r="F198" s="378">
        <v>62</v>
      </c>
      <c r="G198" s="378" t="b">
        <v>1</v>
      </c>
      <c r="H198" s="377" t="s">
        <v>1368</v>
      </c>
      <c r="I198" s="376">
        <v>2</v>
      </c>
      <c r="J198" s="376">
        <v>2</v>
      </c>
      <c r="K198" s="376">
        <v>4</v>
      </c>
      <c r="L198" s="376">
        <v>5</v>
      </c>
      <c r="M198" s="377" t="s">
        <v>1341</v>
      </c>
    </row>
    <row r="199" spans="2:13" x14ac:dyDescent="0.3">
      <c r="B199" s="376">
        <v>767</v>
      </c>
      <c r="C199" s="377" t="s">
        <v>1187</v>
      </c>
      <c r="D199" s="377" t="s">
        <v>1369</v>
      </c>
      <c r="E199" s="377" t="s">
        <v>1365</v>
      </c>
      <c r="F199" s="378">
        <v>62</v>
      </c>
      <c r="G199" s="378" t="b">
        <v>1</v>
      </c>
      <c r="H199" s="377" t="s">
        <v>1370</v>
      </c>
      <c r="I199" s="376">
        <v>2</v>
      </c>
      <c r="J199" s="376">
        <v>2</v>
      </c>
      <c r="K199" s="376">
        <v>4</v>
      </c>
      <c r="L199" s="376">
        <v>5</v>
      </c>
      <c r="M199" s="377" t="s">
        <v>1341</v>
      </c>
    </row>
    <row r="200" spans="2:13" x14ac:dyDescent="0.3">
      <c r="B200" s="376">
        <v>768</v>
      </c>
      <c r="C200" s="377" t="s">
        <v>1079</v>
      </c>
      <c r="D200" s="377" t="s">
        <v>1371</v>
      </c>
      <c r="E200" s="377" t="s">
        <v>1372</v>
      </c>
      <c r="F200" s="378">
        <v>60</v>
      </c>
      <c r="G200" s="378" t="b">
        <v>1</v>
      </c>
      <c r="H200" s="377" t="s">
        <v>1373</v>
      </c>
      <c r="I200" s="376">
        <v>2</v>
      </c>
      <c r="J200" s="376">
        <v>2</v>
      </c>
      <c r="K200" s="376">
        <v>4</v>
      </c>
      <c r="L200" s="376">
        <v>5</v>
      </c>
      <c r="M200" s="377" t="s">
        <v>1341</v>
      </c>
    </row>
    <row r="201" spans="2:13" x14ac:dyDescent="0.3">
      <c r="B201" s="376">
        <v>769</v>
      </c>
      <c r="C201" s="377" t="s">
        <v>1079</v>
      </c>
      <c r="D201" s="377" t="s">
        <v>1374</v>
      </c>
      <c r="E201" s="377" t="s">
        <v>1372</v>
      </c>
      <c r="F201" s="378">
        <v>60</v>
      </c>
      <c r="G201" s="378" t="b">
        <v>1</v>
      </c>
      <c r="H201" s="377" t="s">
        <v>1375</v>
      </c>
      <c r="I201" s="376">
        <v>2</v>
      </c>
      <c r="J201" s="376">
        <v>2</v>
      </c>
      <c r="K201" s="376">
        <v>4</v>
      </c>
      <c r="L201" s="376">
        <v>5</v>
      </c>
      <c r="M201" s="377" t="s">
        <v>1341</v>
      </c>
    </row>
    <row r="202" spans="2:13" x14ac:dyDescent="0.3">
      <c r="B202" s="376">
        <v>770</v>
      </c>
      <c r="C202" s="377" t="s">
        <v>1079</v>
      </c>
      <c r="D202" s="377" t="s">
        <v>1376</v>
      </c>
      <c r="E202" s="377" t="s">
        <v>1372</v>
      </c>
      <c r="F202" s="378">
        <v>60</v>
      </c>
      <c r="G202" s="378" t="b">
        <v>1</v>
      </c>
      <c r="H202" s="377" t="s">
        <v>1377</v>
      </c>
      <c r="I202" s="376">
        <v>2</v>
      </c>
      <c r="J202" s="376">
        <v>2</v>
      </c>
      <c r="K202" s="376">
        <v>4</v>
      </c>
      <c r="L202" s="376">
        <v>5</v>
      </c>
      <c r="M202" s="377" t="s">
        <v>1341</v>
      </c>
    </row>
    <row r="203" spans="2:13" x14ac:dyDescent="0.3">
      <c r="B203" s="376">
        <v>771</v>
      </c>
      <c r="C203" s="377" t="s">
        <v>536</v>
      </c>
      <c r="D203" s="377" t="s">
        <v>536</v>
      </c>
      <c r="E203" s="377" t="s">
        <v>1378</v>
      </c>
      <c r="F203" s="378">
        <v>76</v>
      </c>
      <c r="G203" s="378" t="b">
        <v>1</v>
      </c>
      <c r="H203" s="377" t="s">
        <v>1379</v>
      </c>
      <c r="I203" s="376">
        <v>3</v>
      </c>
      <c r="J203" s="376">
        <v>2</v>
      </c>
      <c r="K203" s="376">
        <v>4</v>
      </c>
      <c r="L203" s="376">
        <v>6</v>
      </c>
      <c r="M203" s="377" t="s">
        <v>1341</v>
      </c>
    </row>
    <row r="204" spans="2:13" x14ac:dyDescent="0.3">
      <c r="B204" s="376">
        <v>772</v>
      </c>
      <c r="C204" s="377" t="s">
        <v>515</v>
      </c>
      <c r="D204" s="377" t="s">
        <v>515</v>
      </c>
      <c r="E204" s="377" t="s">
        <v>1380</v>
      </c>
      <c r="F204" s="378">
        <v>32</v>
      </c>
      <c r="G204" s="378" t="b">
        <v>1</v>
      </c>
      <c r="H204" s="377" t="s">
        <v>1381</v>
      </c>
      <c r="I204" s="376">
        <v>3</v>
      </c>
      <c r="J204" s="376">
        <v>2</v>
      </c>
      <c r="K204" s="376">
        <v>4</v>
      </c>
      <c r="L204" s="376">
        <v>5</v>
      </c>
      <c r="M204" s="377" t="s">
        <v>1341</v>
      </c>
    </row>
    <row r="205" spans="2:13" x14ac:dyDescent="0.3">
      <c r="B205" s="376">
        <v>773</v>
      </c>
      <c r="C205" s="377" t="s">
        <v>515</v>
      </c>
      <c r="D205" s="377" t="s">
        <v>1382</v>
      </c>
      <c r="E205" s="377" t="s">
        <v>1380</v>
      </c>
      <c r="F205" s="378">
        <v>32</v>
      </c>
      <c r="G205" s="378" t="b">
        <v>1</v>
      </c>
      <c r="H205" s="377" t="s">
        <v>1383</v>
      </c>
      <c r="I205" s="376">
        <v>3</v>
      </c>
      <c r="J205" s="376">
        <v>2</v>
      </c>
      <c r="K205" s="376">
        <v>4</v>
      </c>
      <c r="L205" s="376">
        <v>5</v>
      </c>
      <c r="M205" s="377" t="s">
        <v>1341</v>
      </c>
    </row>
    <row r="206" spans="2:13" x14ac:dyDescent="0.3">
      <c r="B206" s="376">
        <v>774</v>
      </c>
      <c r="C206" s="377" t="s">
        <v>516</v>
      </c>
      <c r="D206" s="377" t="s">
        <v>516</v>
      </c>
      <c r="E206" s="377" t="s">
        <v>1384</v>
      </c>
      <c r="F206" s="378">
        <v>34</v>
      </c>
      <c r="G206" s="378" t="b">
        <v>1</v>
      </c>
      <c r="H206" s="377" t="s">
        <v>1385</v>
      </c>
      <c r="I206" s="376">
        <v>3</v>
      </c>
      <c r="J206" s="376">
        <v>2</v>
      </c>
      <c r="K206" s="376">
        <v>4</v>
      </c>
      <c r="L206" s="376">
        <v>5</v>
      </c>
      <c r="M206" s="377" t="s">
        <v>1341</v>
      </c>
    </row>
    <row r="207" spans="2:13" x14ac:dyDescent="0.3">
      <c r="B207" s="376">
        <v>775</v>
      </c>
      <c r="C207" s="377" t="s">
        <v>524</v>
      </c>
      <c r="D207" s="377" t="s">
        <v>524</v>
      </c>
      <c r="E207" s="377" t="s">
        <v>1386</v>
      </c>
      <c r="F207" s="378">
        <v>36</v>
      </c>
      <c r="G207" s="378" t="b">
        <v>0</v>
      </c>
      <c r="H207" s="377" t="s">
        <v>1387</v>
      </c>
      <c r="I207" s="376">
        <v>3</v>
      </c>
      <c r="J207" s="376">
        <v>2</v>
      </c>
      <c r="K207" s="376">
        <v>4</v>
      </c>
      <c r="L207" s="376">
        <v>5</v>
      </c>
      <c r="M207" s="377" t="s">
        <v>1388</v>
      </c>
    </row>
    <row r="208" spans="2:13" x14ac:dyDescent="0.3">
      <c r="B208" s="376">
        <v>776</v>
      </c>
      <c r="C208" s="377" t="s">
        <v>842</v>
      </c>
      <c r="D208" s="377" t="s">
        <v>842</v>
      </c>
      <c r="E208" s="377" t="s">
        <v>1389</v>
      </c>
      <c r="F208" s="378">
        <v>68</v>
      </c>
      <c r="G208" s="378" t="b">
        <v>1</v>
      </c>
      <c r="H208" s="377" t="s">
        <v>1532</v>
      </c>
      <c r="I208" s="376">
        <v>4</v>
      </c>
      <c r="J208" s="376">
        <v>2</v>
      </c>
      <c r="K208" s="376">
        <v>4</v>
      </c>
      <c r="L208" s="376">
        <v>5</v>
      </c>
      <c r="M208" s="377" t="s">
        <v>1390</v>
      </c>
    </row>
    <row r="209" spans="2:13" x14ac:dyDescent="0.3">
      <c r="B209" s="376">
        <v>777</v>
      </c>
      <c r="C209" s="377" t="s">
        <v>553</v>
      </c>
      <c r="D209" s="377" t="s">
        <v>553</v>
      </c>
      <c r="E209" s="377" t="s">
        <v>1391</v>
      </c>
      <c r="F209" s="378">
        <v>42</v>
      </c>
      <c r="G209" s="378" t="b">
        <v>1</v>
      </c>
      <c r="H209" s="377" t="s">
        <v>1392</v>
      </c>
      <c r="I209" s="376">
        <v>4</v>
      </c>
      <c r="J209" s="376">
        <v>2</v>
      </c>
      <c r="K209" s="376">
        <v>4</v>
      </c>
      <c r="L209" s="376">
        <v>5</v>
      </c>
      <c r="M209" s="377" t="s">
        <v>1341</v>
      </c>
    </row>
    <row r="210" spans="2:13" x14ac:dyDescent="0.3">
      <c r="B210" s="376">
        <v>778</v>
      </c>
      <c r="C210" s="377" t="s">
        <v>1243</v>
      </c>
      <c r="D210" s="377" t="s">
        <v>1393</v>
      </c>
      <c r="E210" s="377" t="s">
        <v>1394</v>
      </c>
      <c r="F210" s="378">
        <v>64</v>
      </c>
      <c r="G210" s="378" t="b">
        <v>1</v>
      </c>
      <c r="H210" s="377" t="s">
        <v>1395</v>
      </c>
      <c r="I210" s="376">
        <v>2</v>
      </c>
      <c r="J210" s="376">
        <v>2</v>
      </c>
      <c r="K210" s="376">
        <v>4</v>
      </c>
      <c r="L210" s="376">
        <v>5</v>
      </c>
      <c r="M210" s="377" t="s">
        <v>1396</v>
      </c>
    </row>
    <row r="211" spans="2:13" x14ac:dyDescent="0.3">
      <c r="B211" s="376">
        <v>779</v>
      </c>
      <c r="C211" s="377" t="s">
        <v>1243</v>
      </c>
      <c r="D211" s="377" t="s">
        <v>1397</v>
      </c>
      <c r="E211" s="377" t="s">
        <v>1394</v>
      </c>
      <c r="F211" s="378">
        <v>64</v>
      </c>
      <c r="G211" s="378" t="b">
        <v>1</v>
      </c>
      <c r="H211" s="377" t="s">
        <v>1398</v>
      </c>
      <c r="I211" s="376">
        <v>2</v>
      </c>
      <c r="J211" s="376">
        <v>2</v>
      </c>
      <c r="K211" s="376">
        <v>4</v>
      </c>
      <c r="L211" s="376">
        <v>5</v>
      </c>
      <c r="M211" s="377" t="s">
        <v>1341</v>
      </c>
    </row>
    <row r="212" spans="2:13" x14ac:dyDescent="0.3">
      <c r="B212" s="376">
        <v>780</v>
      </c>
      <c r="C212" s="377" t="s">
        <v>1243</v>
      </c>
      <c r="D212" s="377" t="s">
        <v>1399</v>
      </c>
      <c r="E212" s="377" t="s">
        <v>1394</v>
      </c>
      <c r="F212" s="378">
        <v>64</v>
      </c>
      <c r="G212" s="378" t="b">
        <v>1</v>
      </c>
      <c r="H212" s="377" t="s">
        <v>1400</v>
      </c>
      <c r="I212" s="376">
        <v>2</v>
      </c>
      <c r="J212" s="376">
        <v>2</v>
      </c>
      <c r="K212" s="376">
        <v>4</v>
      </c>
      <c r="L212" s="376">
        <v>5</v>
      </c>
      <c r="M212" s="377" t="s">
        <v>1341</v>
      </c>
    </row>
    <row r="213" spans="2:13" x14ac:dyDescent="0.3">
      <c r="B213" s="376">
        <v>781</v>
      </c>
      <c r="C213" s="377" t="s">
        <v>1243</v>
      </c>
      <c r="D213" s="377" t="s">
        <v>1401</v>
      </c>
      <c r="E213" s="377" t="s">
        <v>1394</v>
      </c>
      <c r="F213" s="378">
        <v>64</v>
      </c>
      <c r="G213" s="378" t="b">
        <v>1</v>
      </c>
      <c r="H213" s="377" t="s">
        <v>1402</v>
      </c>
      <c r="I213" s="376">
        <v>2</v>
      </c>
      <c r="J213" s="376">
        <v>2</v>
      </c>
      <c r="K213" s="376">
        <v>4</v>
      </c>
      <c r="L213" s="376">
        <v>5</v>
      </c>
      <c r="M213" s="377" t="s">
        <v>1341</v>
      </c>
    </row>
    <row r="214" spans="2:13" x14ac:dyDescent="0.3">
      <c r="B214" s="376">
        <v>782</v>
      </c>
      <c r="C214" s="377" t="s">
        <v>1243</v>
      </c>
      <c r="D214" s="377" t="s">
        <v>1403</v>
      </c>
      <c r="E214" s="377" t="s">
        <v>1394</v>
      </c>
      <c r="F214" s="378">
        <v>64</v>
      </c>
      <c r="G214" s="378" t="b">
        <v>1</v>
      </c>
      <c r="H214" s="377" t="s">
        <v>1404</v>
      </c>
      <c r="I214" s="376">
        <v>2</v>
      </c>
      <c r="J214" s="376">
        <v>2</v>
      </c>
      <c r="K214" s="376">
        <v>4</v>
      </c>
      <c r="L214" s="376">
        <v>5</v>
      </c>
      <c r="M214" s="377" t="s">
        <v>1341</v>
      </c>
    </row>
    <row r="215" spans="2:13" x14ac:dyDescent="0.3">
      <c r="B215" s="376">
        <v>783</v>
      </c>
      <c r="C215" s="377" t="s">
        <v>232</v>
      </c>
      <c r="D215" s="377" t="s">
        <v>260</v>
      </c>
      <c r="E215" s="377" t="s">
        <v>1405</v>
      </c>
      <c r="F215" s="378">
        <v>22</v>
      </c>
      <c r="G215" s="378" t="b">
        <v>1</v>
      </c>
      <c r="H215" s="377" t="s">
        <v>1406</v>
      </c>
      <c r="I215" s="376">
        <v>3</v>
      </c>
      <c r="J215" s="376">
        <v>2</v>
      </c>
      <c r="K215" s="376">
        <v>4</v>
      </c>
      <c r="L215" s="376">
        <v>5</v>
      </c>
      <c r="M215" s="377" t="s">
        <v>1341</v>
      </c>
    </row>
    <row r="216" spans="2:13" x14ac:dyDescent="0.3">
      <c r="B216" s="376">
        <v>784</v>
      </c>
      <c r="C216" s="377" t="s">
        <v>232</v>
      </c>
      <c r="D216" s="377" t="s">
        <v>218</v>
      </c>
      <c r="E216" s="377" t="s">
        <v>1405</v>
      </c>
      <c r="F216" s="378">
        <v>22</v>
      </c>
      <c r="G216" s="378" t="b">
        <v>1</v>
      </c>
      <c r="H216" s="377" t="s">
        <v>1537</v>
      </c>
      <c r="I216" s="376">
        <v>3</v>
      </c>
      <c r="J216" s="376">
        <v>2</v>
      </c>
      <c r="K216" s="376">
        <v>4</v>
      </c>
      <c r="L216" s="376">
        <v>5</v>
      </c>
      <c r="M216" s="377" t="s">
        <v>1341</v>
      </c>
    </row>
    <row r="217" spans="2:13" x14ac:dyDescent="0.3">
      <c r="B217" s="376">
        <v>785</v>
      </c>
      <c r="C217" s="377" t="s">
        <v>232</v>
      </c>
      <c r="D217" s="377" t="s">
        <v>1407</v>
      </c>
      <c r="E217" s="377" t="s">
        <v>1405</v>
      </c>
      <c r="F217" s="378">
        <v>22</v>
      </c>
      <c r="G217" s="378" t="b">
        <v>1</v>
      </c>
      <c r="H217" s="377" t="s">
        <v>1408</v>
      </c>
      <c r="I217" s="376">
        <v>3</v>
      </c>
      <c r="J217" s="376">
        <v>2</v>
      </c>
      <c r="K217" s="376">
        <v>4</v>
      </c>
      <c r="L217" s="376">
        <v>5</v>
      </c>
      <c r="M217" s="377" t="s">
        <v>1341</v>
      </c>
    </row>
    <row r="218" spans="2:13" x14ac:dyDescent="0.3">
      <c r="B218" s="376">
        <v>786</v>
      </c>
      <c r="C218" s="377" t="s">
        <v>232</v>
      </c>
      <c r="D218" s="377" t="s">
        <v>1409</v>
      </c>
      <c r="E218" s="377" t="s">
        <v>1405</v>
      </c>
      <c r="F218" s="378">
        <v>22</v>
      </c>
      <c r="G218" s="378" t="b">
        <v>1</v>
      </c>
      <c r="H218" s="377" t="s">
        <v>1410</v>
      </c>
      <c r="I218" s="376">
        <v>3</v>
      </c>
      <c r="J218" s="376">
        <v>2</v>
      </c>
      <c r="K218" s="376">
        <v>4</v>
      </c>
      <c r="L218" s="376">
        <v>5</v>
      </c>
      <c r="M218" s="377" t="s">
        <v>1341</v>
      </c>
    </row>
    <row r="219" spans="2:13" x14ac:dyDescent="0.3">
      <c r="B219" s="376">
        <v>787</v>
      </c>
      <c r="C219" s="377" t="s">
        <v>1411</v>
      </c>
      <c r="D219" s="377" t="s">
        <v>1411</v>
      </c>
      <c r="E219" s="377" t="s">
        <v>47</v>
      </c>
      <c r="F219" s="380"/>
      <c r="G219" s="378" t="b">
        <v>0</v>
      </c>
      <c r="H219" s="377" t="s">
        <v>1412</v>
      </c>
      <c r="I219" s="376">
        <v>1</v>
      </c>
      <c r="J219" s="376">
        <v>3</v>
      </c>
      <c r="K219" s="376">
        <v>5</v>
      </c>
      <c r="L219" s="376">
        <v>6</v>
      </c>
      <c r="M219" s="377" t="s">
        <v>1341</v>
      </c>
    </row>
    <row r="220" spans="2:13" x14ac:dyDescent="0.3">
      <c r="B220" s="376">
        <v>788</v>
      </c>
      <c r="C220" s="377" t="s">
        <v>1413</v>
      </c>
      <c r="D220" s="377" t="s">
        <v>1413</v>
      </c>
      <c r="E220" s="377" t="s">
        <v>47</v>
      </c>
      <c r="F220" s="380"/>
      <c r="G220" s="378" t="b">
        <v>0</v>
      </c>
      <c r="H220" s="377" t="s">
        <v>1414</v>
      </c>
      <c r="I220" s="376">
        <v>2</v>
      </c>
      <c r="J220" s="376">
        <v>3</v>
      </c>
      <c r="K220" s="376">
        <v>5</v>
      </c>
      <c r="L220" s="376">
        <v>6</v>
      </c>
      <c r="M220" s="377" t="s">
        <v>1341</v>
      </c>
    </row>
    <row r="221" spans="2:13" x14ac:dyDescent="0.3">
      <c r="B221" s="376">
        <v>789</v>
      </c>
      <c r="C221" s="377" t="s">
        <v>1415</v>
      </c>
      <c r="D221" s="377" t="s">
        <v>1415</v>
      </c>
      <c r="E221" s="377" t="s">
        <v>47</v>
      </c>
      <c r="F221" s="379"/>
      <c r="G221" s="378" t="b">
        <v>0</v>
      </c>
      <c r="H221" s="377" t="s">
        <v>1416</v>
      </c>
      <c r="I221" s="376">
        <v>3</v>
      </c>
      <c r="J221" s="376">
        <v>2</v>
      </c>
      <c r="K221" s="376">
        <v>4</v>
      </c>
      <c r="L221" s="376">
        <v>5</v>
      </c>
      <c r="M221" s="377" t="s">
        <v>1396</v>
      </c>
    </row>
    <row r="222" spans="2:13" x14ac:dyDescent="0.3">
      <c r="B222" s="376">
        <v>790</v>
      </c>
      <c r="C222" s="377" t="s">
        <v>1417</v>
      </c>
      <c r="D222" s="377" t="s">
        <v>1417</v>
      </c>
      <c r="E222" s="377" t="s">
        <v>47</v>
      </c>
      <c r="F222" s="380"/>
      <c r="G222" s="378" t="b">
        <v>0</v>
      </c>
      <c r="H222" s="377" t="s">
        <v>1418</v>
      </c>
      <c r="I222" s="376">
        <v>2</v>
      </c>
      <c r="J222" s="376">
        <v>3</v>
      </c>
      <c r="K222" s="376">
        <v>5</v>
      </c>
      <c r="L222" s="376">
        <v>6</v>
      </c>
      <c r="M222" s="377" t="s">
        <v>1341</v>
      </c>
    </row>
    <row r="223" spans="2:13" x14ac:dyDescent="0.3">
      <c r="B223" s="376">
        <v>791</v>
      </c>
      <c r="C223" s="377" t="s">
        <v>1419</v>
      </c>
      <c r="D223" s="377" t="s">
        <v>1419</v>
      </c>
      <c r="E223" s="377" t="s">
        <v>47</v>
      </c>
      <c r="F223" s="380"/>
      <c r="G223" s="378" t="b">
        <v>0</v>
      </c>
      <c r="H223" s="377" t="s">
        <v>1420</v>
      </c>
      <c r="I223" s="376">
        <v>2</v>
      </c>
      <c r="J223" s="376">
        <v>3</v>
      </c>
      <c r="K223" s="376">
        <v>5</v>
      </c>
      <c r="L223" s="376">
        <v>6</v>
      </c>
      <c r="M223" s="377" t="s">
        <v>1341</v>
      </c>
    </row>
    <row r="224" spans="2:13" x14ac:dyDescent="0.3">
      <c r="B224" s="376">
        <v>792</v>
      </c>
      <c r="C224" s="377" t="s">
        <v>1421</v>
      </c>
      <c r="D224" s="377" t="s">
        <v>1421</v>
      </c>
      <c r="E224" s="377" t="s">
        <v>47</v>
      </c>
      <c r="F224" s="380"/>
      <c r="G224" s="378" t="b">
        <v>0</v>
      </c>
      <c r="H224" s="377" t="s">
        <v>1422</v>
      </c>
      <c r="I224" s="376">
        <v>2</v>
      </c>
      <c r="J224" s="376">
        <v>3</v>
      </c>
      <c r="K224" s="376">
        <v>5</v>
      </c>
      <c r="L224" s="376">
        <v>6</v>
      </c>
      <c r="M224" s="377" t="s">
        <v>1341</v>
      </c>
    </row>
    <row r="225" spans="2:13" x14ac:dyDescent="0.3">
      <c r="B225" s="376">
        <v>793</v>
      </c>
      <c r="C225" s="377" t="s">
        <v>1423</v>
      </c>
      <c r="D225" s="377" t="s">
        <v>1423</v>
      </c>
      <c r="E225" s="377" t="s">
        <v>47</v>
      </c>
      <c r="F225" s="380"/>
      <c r="G225" s="378" t="b">
        <v>0</v>
      </c>
      <c r="H225" s="377" t="s">
        <v>1424</v>
      </c>
      <c r="I225" s="376">
        <v>1</v>
      </c>
      <c r="J225" s="376">
        <v>3</v>
      </c>
      <c r="K225" s="376">
        <v>5</v>
      </c>
      <c r="L225" s="376">
        <v>6</v>
      </c>
      <c r="M225" s="377" t="s">
        <v>1341</v>
      </c>
    </row>
    <row r="226" spans="2:13" x14ac:dyDescent="0.3">
      <c r="B226" s="376">
        <v>794</v>
      </c>
      <c r="C226" s="377" t="s">
        <v>1425</v>
      </c>
      <c r="D226" s="377" t="s">
        <v>1425</v>
      </c>
      <c r="E226" s="377" t="s">
        <v>47</v>
      </c>
      <c r="F226" s="380"/>
      <c r="G226" s="378" t="b">
        <v>0</v>
      </c>
      <c r="H226" s="377" t="s">
        <v>1426</v>
      </c>
      <c r="I226" s="376">
        <v>1</v>
      </c>
      <c r="J226" s="376">
        <v>3</v>
      </c>
      <c r="K226" s="376">
        <v>5</v>
      </c>
      <c r="L226" s="376">
        <v>6</v>
      </c>
      <c r="M226" s="377" t="s">
        <v>1341</v>
      </c>
    </row>
    <row r="227" spans="2:13" x14ac:dyDescent="0.3">
      <c r="B227" s="376">
        <v>795</v>
      </c>
      <c r="C227" s="377" t="s">
        <v>1427</v>
      </c>
      <c r="D227" s="377" t="s">
        <v>1427</v>
      </c>
      <c r="E227" s="377" t="s">
        <v>47</v>
      </c>
      <c r="F227" s="380"/>
      <c r="G227" s="378" t="b">
        <v>0</v>
      </c>
      <c r="H227" s="377" t="s">
        <v>1428</v>
      </c>
      <c r="I227" s="376">
        <v>1</v>
      </c>
      <c r="J227" s="376">
        <v>3</v>
      </c>
      <c r="K227" s="376">
        <v>5</v>
      </c>
      <c r="L227" s="376">
        <v>6</v>
      </c>
      <c r="M227" s="377" t="s">
        <v>1341</v>
      </c>
    </row>
    <row r="228" spans="2:13" x14ac:dyDescent="0.3">
      <c r="B228" s="376">
        <v>796</v>
      </c>
      <c r="C228" s="377" t="s">
        <v>1429</v>
      </c>
      <c r="D228" s="377" t="s">
        <v>1429</v>
      </c>
      <c r="E228" s="377" t="s">
        <v>47</v>
      </c>
      <c r="F228" s="380"/>
      <c r="G228" s="378" t="b">
        <v>0</v>
      </c>
      <c r="H228" s="377" t="s">
        <v>1430</v>
      </c>
      <c r="I228" s="376">
        <v>1</v>
      </c>
      <c r="J228" s="376">
        <v>3</v>
      </c>
      <c r="K228" s="376">
        <v>5</v>
      </c>
      <c r="L228" s="376">
        <v>6</v>
      </c>
      <c r="M228" s="377" t="s">
        <v>1341</v>
      </c>
    </row>
    <row r="229" spans="2:13" x14ac:dyDescent="0.3">
      <c r="B229" s="376">
        <v>797</v>
      </c>
      <c r="C229" s="377" t="s">
        <v>1431</v>
      </c>
      <c r="D229" s="377" t="s">
        <v>1431</v>
      </c>
      <c r="E229" s="377" t="s">
        <v>47</v>
      </c>
      <c r="F229" s="380"/>
      <c r="G229" s="378" t="b">
        <v>0</v>
      </c>
      <c r="H229" s="377" t="s">
        <v>1432</v>
      </c>
      <c r="I229" s="376">
        <v>1</v>
      </c>
      <c r="J229" s="376">
        <v>3</v>
      </c>
      <c r="K229" s="376">
        <v>5</v>
      </c>
      <c r="L229" s="376">
        <v>6</v>
      </c>
      <c r="M229" s="377" t="s">
        <v>1341</v>
      </c>
    </row>
    <row r="230" spans="2:13" x14ac:dyDescent="0.3">
      <c r="B230" s="376">
        <v>798</v>
      </c>
      <c r="C230" s="377" t="s">
        <v>1433</v>
      </c>
      <c r="D230" s="377" t="s">
        <v>1433</v>
      </c>
      <c r="E230" s="377" t="s">
        <v>47</v>
      </c>
      <c r="F230" s="380"/>
      <c r="G230" s="378" t="b">
        <v>0</v>
      </c>
      <c r="H230" s="377" t="s">
        <v>1434</v>
      </c>
      <c r="I230" s="376">
        <v>1</v>
      </c>
      <c r="J230" s="376">
        <v>3</v>
      </c>
      <c r="K230" s="376">
        <v>5</v>
      </c>
      <c r="L230" s="376">
        <v>6</v>
      </c>
      <c r="M230" s="377" t="s">
        <v>1341</v>
      </c>
    </row>
    <row r="231" spans="2:13" x14ac:dyDescent="0.3">
      <c r="B231" s="376">
        <v>799</v>
      </c>
      <c r="C231" s="377" t="s">
        <v>1435</v>
      </c>
      <c r="D231" s="377" t="s">
        <v>1435</v>
      </c>
      <c r="E231" s="377" t="s">
        <v>47</v>
      </c>
      <c r="F231" s="380"/>
      <c r="G231" s="378" t="b">
        <v>0</v>
      </c>
      <c r="H231" s="377" t="s">
        <v>1436</v>
      </c>
      <c r="I231" s="376">
        <v>3</v>
      </c>
      <c r="J231" s="376">
        <v>2</v>
      </c>
      <c r="K231" s="376">
        <v>4</v>
      </c>
      <c r="L231" s="376">
        <v>5</v>
      </c>
      <c r="M231" s="377" t="s">
        <v>1396</v>
      </c>
    </row>
    <row r="232" spans="2:13" x14ac:dyDescent="0.3">
      <c r="B232" s="376">
        <v>800</v>
      </c>
      <c r="C232" s="377" t="s">
        <v>1437</v>
      </c>
      <c r="D232" s="377" t="s">
        <v>1437</v>
      </c>
      <c r="E232" s="377" t="s">
        <v>47</v>
      </c>
      <c r="F232" s="380"/>
      <c r="G232" s="378" t="b">
        <v>0</v>
      </c>
      <c r="H232" s="377" t="s">
        <v>1438</v>
      </c>
      <c r="I232" s="376">
        <v>1</v>
      </c>
      <c r="J232" s="376">
        <v>3</v>
      </c>
      <c r="K232" s="376">
        <v>5</v>
      </c>
      <c r="L232" s="376">
        <v>6</v>
      </c>
      <c r="M232" s="377" t="s">
        <v>1341</v>
      </c>
    </row>
    <row r="233" spans="2:13" x14ac:dyDescent="0.3">
      <c r="B233" s="376">
        <v>801</v>
      </c>
      <c r="C233" s="377" t="s">
        <v>1439</v>
      </c>
      <c r="D233" s="377" t="s">
        <v>1439</v>
      </c>
      <c r="E233" s="377" t="s">
        <v>47</v>
      </c>
      <c r="F233" s="380"/>
      <c r="G233" s="378" t="b">
        <v>0</v>
      </c>
      <c r="H233" s="377" t="s">
        <v>1440</v>
      </c>
      <c r="I233" s="376">
        <v>1</v>
      </c>
      <c r="J233" s="376">
        <v>3</v>
      </c>
      <c r="K233" s="376">
        <v>5</v>
      </c>
      <c r="L233" s="376">
        <v>6</v>
      </c>
      <c r="M233" s="377" t="s">
        <v>1341</v>
      </c>
    </row>
    <row r="234" spans="2:13" x14ac:dyDescent="0.3">
      <c r="B234" s="376">
        <v>802</v>
      </c>
      <c r="C234" s="377" t="s">
        <v>1441</v>
      </c>
      <c r="D234" s="377" t="s">
        <v>1441</v>
      </c>
      <c r="E234" s="377" t="s">
        <v>47</v>
      </c>
      <c r="F234" s="380"/>
      <c r="G234" s="378" t="b">
        <v>0</v>
      </c>
      <c r="H234" s="377" t="s">
        <v>1442</v>
      </c>
      <c r="I234" s="376">
        <v>1</v>
      </c>
      <c r="J234" s="376">
        <v>3</v>
      </c>
      <c r="K234" s="376">
        <v>5</v>
      </c>
      <c r="L234" s="376">
        <v>6</v>
      </c>
      <c r="M234" s="377" t="s">
        <v>1341</v>
      </c>
    </row>
    <row r="235" spans="2:13" x14ac:dyDescent="0.3">
      <c r="B235" s="376">
        <v>803</v>
      </c>
      <c r="C235" s="377" t="s">
        <v>1443</v>
      </c>
      <c r="D235" s="377" t="s">
        <v>1443</v>
      </c>
      <c r="E235" s="377" t="s">
        <v>47</v>
      </c>
      <c r="F235" s="380"/>
      <c r="G235" s="378" t="b">
        <v>0</v>
      </c>
      <c r="H235" s="377" t="s">
        <v>1444</v>
      </c>
      <c r="I235" s="376">
        <v>1</v>
      </c>
      <c r="J235" s="376">
        <v>3</v>
      </c>
      <c r="K235" s="376">
        <v>5</v>
      </c>
      <c r="L235" s="376">
        <v>6</v>
      </c>
      <c r="M235" s="377" t="s">
        <v>1341</v>
      </c>
    </row>
    <row r="236" spans="2:13" x14ac:dyDescent="0.3">
      <c r="B236" s="376">
        <v>804</v>
      </c>
      <c r="C236" s="377" t="s">
        <v>1445</v>
      </c>
      <c r="D236" s="377" t="s">
        <v>1445</v>
      </c>
      <c r="E236" s="377" t="s">
        <v>47</v>
      </c>
      <c r="F236" s="380"/>
      <c r="G236" s="378" t="b">
        <v>0</v>
      </c>
      <c r="H236" s="377" t="s">
        <v>1446</v>
      </c>
      <c r="I236" s="376">
        <v>2</v>
      </c>
      <c r="J236" s="376">
        <v>2</v>
      </c>
      <c r="K236" s="376">
        <v>4</v>
      </c>
      <c r="L236" s="376">
        <v>6</v>
      </c>
      <c r="M236" s="377" t="s">
        <v>1341</v>
      </c>
    </row>
    <row r="237" spans="2:13" x14ac:dyDescent="0.3">
      <c r="B237" s="376">
        <v>805</v>
      </c>
      <c r="C237" s="377" t="s">
        <v>1447</v>
      </c>
      <c r="D237" s="377" t="s">
        <v>1447</v>
      </c>
      <c r="E237" s="377" t="s">
        <v>47</v>
      </c>
      <c r="F237" s="380"/>
      <c r="G237" s="378" t="b">
        <v>0</v>
      </c>
      <c r="H237" s="377" t="s">
        <v>1448</v>
      </c>
      <c r="I237" s="376">
        <v>3</v>
      </c>
      <c r="J237" s="376">
        <v>2</v>
      </c>
      <c r="K237" s="376">
        <v>4</v>
      </c>
      <c r="L237" s="376">
        <v>5</v>
      </c>
      <c r="M237" s="377" t="s">
        <v>1396</v>
      </c>
    </row>
    <row r="238" spans="2:13" x14ac:dyDescent="0.3">
      <c r="B238" s="376">
        <v>806</v>
      </c>
      <c r="C238" s="377" t="s">
        <v>1449</v>
      </c>
      <c r="D238" s="377" t="s">
        <v>1449</v>
      </c>
      <c r="E238" s="377" t="s">
        <v>47</v>
      </c>
      <c r="F238" s="380"/>
      <c r="G238" s="378" t="b">
        <v>0</v>
      </c>
      <c r="H238" s="377" t="s">
        <v>1450</v>
      </c>
      <c r="I238" s="376">
        <v>2</v>
      </c>
      <c r="J238" s="376">
        <v>2</v>
      </c>
      <c r="K238" s="376">
        <v>4</v>
      </c>
      <c r="L238" s="376">
        <v>6</v>
      </c>
      <c r="M238" s="377" t="s">
        <v>1341</v>
      </c>
    </row>
    <row r="239" spans="2:13" x14ac:dyDescent="0.3">
      <c r="B239" s="376">
        <v>807</v>
      </c>
      <c r="C239" s="377" t="s">
        <v>1451</v>
      </c>
      <c r="D239" s="377" t="s">
        <v>1451</v>
      </c>
      <c r="E239" s="377" t="s">
        <v>47</v>
      </c>
      <c r="F239" s="379"/>
      <c r="G239" s="378" t="b">
        <v>0</v>
      </c>
      <c r="H239" s="377" t="s">
        <v>1452</v>
      </c>
      <c r="I239" s="376">
        <v>2</v>
      </c>
      <c r="J239" s="376">
        <v>2</v>
      </c>
      <c r="K239" s="376">
        <v>4</v>
      </c>
      <c r="L239" s="376">
        <v>6</v>
      </c>
      <c r="M239" s="377" t="s">
        <v>1341</v>
      </c>
    </row>
    <row r="240" spans="2:13" x14ac:dyDescent="0.3">
      <c r="B240" s="376">
        <v>808</v>
      </c>
      <c r="C240" s="377" t="s">
        <v>1453</v>
      </c>
      <c r="D240" s="377" t="s">
        <v>1453</v>
      </c>
      <c r="E240" s="377" t="s">
        <v>47</v>
      </c>
      <c r="F240" s="379"/>
      <c r="G240" s="378" t="b">
        <v>0</v>
      </c>
      <c r="H240" s="377" t="s">
        <v>1454</v>
      </c>
      <c r="I240" s="376">
        <v>2</v>
      </c>
      <c r="J240" s="376">
        <v>2</v>
      </c>
      <c r="K240" s="376">
        <v>4</v>
      </c>
      <c r="L240" s="376">
        <v>6</v>
      </c>
      <c r="M240" s="377" t="s">
        <v>1341</v>
      </c>
    </row>
    <row r="241" spans="2:13" x14ac:dyDescent="0.3">
      <c r="B241" s="376">
        <v>809</v>
      </c>
      <c r="C241" s="377" t="s">
        <v>1455</v>
      </c>
      <c r="D241" s="377" t="s">
        <v>1455</v>
      </c>
      <c r="E241" s="377" t="s">
        <v>47</v>
      </c>
      <c r="F241" s="380"/>
      <c r="G241" s="378" t="b">
        <v>0</v>
      </c>
      <c r="H241" s="377" t="s">
        <v>1456</v>
      </c>
      <c r="I241" s="376">
        <v>1</v>
      </c>
      <c r="J241" s="376">
        <v>3</v>
      </c>
      <c r="K241" s="376">
        <v>5</v>
      </c>
      <c r="L241" s="376">
        <v>6</v>
      </c>
      <c r="M241" s="377" t="s">
        <v>1341</v>
      </c>
    </row>
    <row r="242" spans="2:13" x14ac:dyDescent="0.3">
      <c r="B242" s="376">
        <v>810</v>
      </c>
      <c r="C242" s="377" t="s">
        <v>1457</v>
      </c>
      <c r="D242" s="377" t="s">
        <v>1457</v>
      </c>
      <c r="E242" s="377" t="s">
        <v>47</v>
      </c>
      <c r="F242" s="380"/>
      <c r="G242" s="378" t="b">
        <v>0</v>
      </c>
      <c r="H242" s="377" t="s">
        <v>1458</v>
      </c>
      <c r="I242" s="376">
        <v>2</v>
      </c>
      <c r="J242" s="376">
        <v>2</v>
      </c>
      <c r="K242" s="376">
        <v>4</v>
      </c>
      <c r="L242" s="376">
        <v>5</v>
      </c>
      <c r="M242" s="377" t="s">
        <v>1341</v>
      </c>
    </row>
    <row r="243" spans="2:13" x14ac:dyDescent="0.3">
      <c r="B243" s="376">
        <v>811</v>
      </c>
      <c r="C243" s="377" t="s">
        <v>1459</v>
      </c>
      <c r="D243" s="377" t="s">
        <v>1459</v>
      </c>
      <c r="E243" s="377" t="s">
        <v>1460</v>
      </c>
      <c r="F243" s="378">
        <v>4</v>
      </c>
      <c r="G243" s="378" t="b">
        <v>0</v>
      </c>
      <c r="H243" s="377" t="s">
        <v>1461</v>
      </c>
      <c r="I243" s="376">
        <v>3</v>
      </c>
      <c r="J243" s="376">
        <v>2</v>
      </c>
      <c r="K243" s="376">
        <v>4</v>
      </c>
      <c r="L243" s="376">
        <v>5</v>
      </c>
      <c r="M243" s="377" t="s">
        <v>1396</v>
      </c>
    </row>
    <row r="244" spans="2:13" x14ac:dyDescent="0.3">
      <c r="B244" s="376">
        <v>812</v>
      </c>
      <c r="C244" s="377" t="s">
        <v>371</v>
      </c>
      <c r="D244" s="377" t="s">
        <v>371</v>
      </c>
      <c r="E244" s="377" t="s">
        <v>1460</v>
      </c>
      <c r="F244" s="378">
        <v>4</v>
      </c>
      <c r="G244" s="378" t="b">
        <v>1</v>
      </c>
      <c r="H244" s="377" t="s">
        <v>1462</v>
      </c>
      <c r="I244" s="376">
        <v>3</v>
      </c>
      <c r="J244" s="376">
        <v>2</v>
      </c>
      <c r="K244" s="376">
        <v>4</v>
      </c>
      <c r="L244" s="376">
        <v>5</v>
      </c>
      <c r="M244" s="377" t="s">
        <v>1341</v>
      </c>
    </row>
    <row r="245" spans="2:13" x14ac:dyDescent="0.3">
      <c r="B245" s="376">
        <v>813</v>
      </c>
      <c r="C245" s="377" t="s">
        <v>356</v>
      </c>
      <c r="D245" s="377" t="s">
        <v>356</v>
      </c>
      <c r="E245" s="377" t="s">
        <v>1463</v>
      </c>
      <c r="F245" s="378">
        <v>2</v>
      </c>
      <c r="G245" s="378" t="b">
        <v>1</v>
      </c>
      <c r="H245" s="377" t="s">
        <v>1464</v>
      </c>
      <c r="I245" s="376">
        <v>3</v>
      </c>
      <c r="J245" s="376">
        <v>2</v>
      </c>
      <c r="K245" s="376">
        <v>4</v>
      </c>
      <c r="L245" s="376">
        <v>5</v>
      </c>
      <c r="M245" s="377" t="s">
        <v>1341</v>
      </c>
    </row>
    <row r="246" spans="2:13" x14ac:dyDescent="0.3">
      <c r="B246" s="376">
        <v>814</v>
      </c>
      <c r="C246" s="377" t="s">
        <v>356</v>
      </c>
      <c r="D246" s="377" t="s">
        <v>843</v>
      </c>
      <c r="E246" s="377" t="s">
        <v>1463</v>
      </c>
      <c r="F246" s="378">
        <v>2</v>
      </c>
      <c r="G246" s="378" t="b">
        <v>1</v>
      </c>
      <c r="H246" s="377" t="s">
        <v>1531</v>
      </c>
      <c r="I246" s="376">
        <v>3</v>
      </c>
      <c r="J246" s="376">
        <v>2</v>
      </c>
      <c r="K246" s="376">
        <v>4</v>
      </c>
      <c r="L246" s="376">
        <v>5</v>
      </c>
      <c r="M246" s="377" t="s">
        <v>1465</v>
      </c>
    </row>
    <row r="247" spans="2:13" x14ac:dyDescent="0.3">
      <c r="B247" s="376">
        <v>815</v>
      </c>
      <c r="C247" s="377" t="s">
        <v>1022</v>
      </c>
      <c r="D247" s="377" t="s">
        <v>1466</v>
      </c>
      <c r="E247" s="377" t="s">
        <v>1467</v>
      </c>
      <c r="F247" s="378">
        <v>24</v>
      </c>
      <c r="G247" s="378" t="b">
        <v>1</v>
      </c>
      <c r="H247" s="377" t="s">
        <v>1468</v>
      </c>
      <c r="I247" s="376">
        <v>4</v>
      </c>
      <c r="J247" s="376">
        <v>2</v>
      </c>
      <c r="K247" s="376">
        <v>4</v>
      </c>
      <c r="L247" s="376">
        <v>5</v>
      </c>
      <c r="M247" s="377" t="s">
        <v>1469</v>
      </c>
    </row>
    <row r="248" spans="2:13" x14ac:dyDescent="0.3">
      <c r="B248" s="376">
        <v>816</v>
      </c>
      <c r="C248" s="377" t="s">
        <v>1021</v>
      </c>
      <c r="D248" s="377" t="s">
        <v>1470</v>
      </c>
      <c r="E248" s="377" t="s">
        <v>1471</v>
      </c>
      <c r="F248" s="378">
        <v>56</v>
      </c>
      <c r="G248" s="378" t="b">
        <v>1</v>
      </c>
      <c r="H248" s="377" t="s">
        <v>1472</v>
      </c>
      <c r="I248" s="376">
        <v>4</v>
      </c>
      <c r="J248" s="376">
        <v>2</v>
      </c>
      <c r="K248" s="376">
        <v>4</v>
      </c>
      <c r="L248" s="376">
        <v>6</v>
      </c>
      <c r="M248" s="377" t="s">
        <v>1341</v>
      </c>
    </row>
    <row r="249" spans="2:13" x14ac:dyDescent="0.3">
      <c r="B249" s="376">
        <v>817</v>
      </c>
      <c r="C249" s="377" t="s">
        <v>435</v>
      </c>
      <c r="D249" s="377" t="s">
        <v>435</v>
      </c>
      <c r="E249" s="377" t="s">
        <v>1473</v>
      </c>
      <c r="F249" s="378">
        <v>24</v>
      </c>
      <c r="G249" s="378" t="b">
        <v>1</v>
      </c>
      <c r="H249" s="377" t="s">
        <v>1474</v>
      </c>
      <c r="I249" s="376">
        <v>3</v>
      </c>
      <c r="J249" s="376">
        <v>2</v>
      </c>
      <c r="K249" s="376">
        <v>4</v>
      </c>
      <c r="L249" s="376">
        <v>5</v>
      </c>
      <c r="M249" s="377" t="s">
        <v>1341</v>
      </c>
    </row>
    <row r="250" spans="2:13" x14ac:dyDescent="0.3">
      <c r="B250" s="376">
        <v>818</v>
      </c>
      <c r="C250" s="377" t="s">
        <v>436</v>
      </c>
      <c r="D250" s="377" t="s">
        <v>436</v>
      </c>
      <c r="E250" s="377" t="s">
        <v>1475</v>
      </c>
      <c r="F250" s="378">
        <v>12</v>
      </c>
      <c r="G250" s="378" t="b">
        <v>1</v>
      </c>
      <c r="H250" s="377" t="s">
        <v>1476</v>
      </c>
      <c r="I250" s="376">
        <v>3</v>
      </c>
      <c r="J250" s="376">
        <v>2</v>
      </c>
      <c r="K250" s="376">
        <v>4</v>
      </c>
      <c r="L250" s="376">
        <v>5</v>
      </c>
      <c r="M250" s="377" t="s">
        <v>1341</v>
      </c>
    </row>
    <row r="251" spans="2:13" x14ac:dyDescent="0.3">
      <c r="B251" s="376">
        <v>819</v>
      </c>
      <c r="C251" s="377" t="s">
        <v>397</v>
      </c>
      <c r="D251" s="377" t="s">
        <v>397</v>
      </c>
      <c r="E251" s="377" t="s">
        <v>1477</v>
      </c>
      <c r="F251" s="378">
        <v>8</v>
      </c>
      <c r="G251" s="378" t="b">
        <v>1</v>
      </c>
      <c r="H251" s="377" t="s">
        <v>1478</v>
      </c>
      <c r="I251" s="376">
        <v>3</v>
      </c>
      <c r="J251" s="376">
        <v>2</v>
      </c>
      <c r="K251" s="376">
        <v>4</v>
      </c>
      <c r="L251" s="376">
        <v>5</v>
      </c>
      <c r="M251" s="377" t="s">
        <v>1341</v>
      </c>
    </row>
    <row r="252" spans="2:13" x14ac:dyDescent="0.3">
      <c r="B252" s="376">
        <v>820</v>
      </c>
      <c r="C252" s="377" t="s">
        <v>997</v>
      </c>
      <c r="D252" s="377" t="s">
        <v>1479</v>
      </c>
      <c r="E252" s="377" t="s">
        <v>1480</v>
      </c>
      <c r="F252" s="378">
        <v>54</v>
      </c>
      <c r="G252" s="378" t="b">
        <v>1</v>
      </c>
      <c r="H252" s="377" t="s">
        <v>1530</v>
      </c>
      <c r="I252" s="376">
        <v>4</v>
      </c>
      <c r="J252" s="376">
        <v>3</v>
      </c>
      <c r="K252" s="376">
        <v>5</v>
      </c>
      <c r="L252" s="376">
        <v>6</v>
      </c>
      <c r="M252" s="377" t="s">
        <v>1341</v>
      </c>
    </row>
    <row r="253" spans="2:13" x14ac:dyDescent="0.3">
      <c r="B253" s="376">
        <v>821</v>
      </c>
      <c r="C253" s="377" t="s">
        <v>997</v>
      </c>
      <c r="D253" s="377" t="s">
        <v>1481</v>
      </c>
      <c r="E253" s="377" t="s">
        <v>1480</v>
      </c>
      <c r="F253" s="378">
        <v>54</v>
      </c>
      <c r="G253" s="378" t="b">
        <v>1</v>
      </c>
      <c r="H253" s="377" t="s">
        <v>1482</v>
      </c>
      <c r="I253" s="376">
        <v>4</v>
      </c>
      <c r="J253" s="376">
        <v>2</v>
      </c>
      <c r="K253" s="376">
        <v>4</v>
      </c>
      <c r="L253" s="376">
        <v>5</v>
      </c>
      <c r="M253" s="377" t="s">
        <v>1483</v>
      </c>
    </row>
    <row r="254" spans="2:13" x14ac:dyDescent="0.3">
      <c r="B254" s="376">
        <v>822</v>
      </c>
      <c r="C254" s="377" t="s">
        <v>1484</v>
      </c>
      <c r="D254" s="377" t="s">
        <v>1484</v>
      </c>
      <c r="E254" s="377" t="s">
        <v>1485</v>
      </c>
      <c r="F254" s="378">
        <v>14</v>
      </c>
      <c r="G254" s="378" t="b">
        <v>1</v>
      </c>
      <c r="H254" s="377" t="s">
        <v>1486</v>
      </c>
      <c r="I254" s="376">
        <v>3</v>
      </c>
      <c r="J254" s="376">
        <v>2</v>
      </c>
      <c r="K254" s="376">
        <v>4</v>
      </c>
      <c r="L254" s="376">
        <v>5</v>
      </c>
      <c r="M254" s="377" t="s">
        <v>1341</v>
      </c>
    </row>
    <row r="255" spans="2:13" x14ac:dyDescent="0.3">
      <c r="B255" s="376">
        <v>823</v>
      </c>
      <c r="C255" s="377" t="s">
        <v>448</v>
      </c>
      <c r="D255" s="377" t="s">
        <v>448</v>
      </c>
      <c r="E255" s="377" t="s">
        <v>1487</v>
      </c>
      <c r="F255" s="378">
        <v>16</v>
      </c>
      <c r="G255" s="378" t="b">
        <v>1</v>
      </c>
      <c r="H255" s="377" t="s">
        <v>1488</v>
      </c>
      <c r="I255" s="376">
        <v>3</v>
      </c>
      <c r="J255" s="376">
        <v>2</v>
      </c>
      <c r="K255" s="376">
        <v>4</v>
      </c>
      <c r="L255" s="376">
        <v>5</v>
      </c>
      <c r="M255" s="377" t="s">
        <v>1489</v>
      </c>
    </row>
    <row r="256" spans="2:13" x14ac:dyDescent="0.3">
      <c r="B256" s="376">
        <v>824</v>
      </c>
      <c r="C256" s="377" t="s">
        <v>294</v>
      </c>
      <c r="D256" s="377" t="s">
        <v>294</v>
      </c>
      <c r="E256" s="377" t="s">
        <v>1490</v>
      </c>
      <c r="F256" s="378">
        <v>26</v>
      </c>
      <c r="G256" s="378" t="b">
        <v>1</v>
      </c>
      <c r="H256" s="377" t="s">
        <v>1491</v>
      </c>
      <c r="I256" s="376">
        <v>3</v>
      </c>
      <c r="J256" s="376">
        <v>2</v>
      </c>
      <c r="K256" s="376">
        <v>4</v>
      </c>
      <c r="L256" s="376">
        <v>5</v>
      </c>
      <c r="M256" s="377" t="s">
        <v>1492</v>
      </c>
    </row>
    <row r="257" spans="2:13" x14ac:dyDescent="0.3">
      <c r="B257" s="376">
        <v>825</v>
      </c>
      <c r="C257" s="377" t="s">
        <v>294</v>
      </c>
      <c r="D257" s="377" t="s">
        <v>324</v>
      </c>
      <c r="E257" s="377" t="s">
        <v>1490</v>
      </c>
      <c r="F257" s="378">
        <v>26</v>
      </c>
      <c r="G257" s="378" t="b">
        <v>1</v>
      </c>
      <c r="H257" s="377" t="s">
        <v>1493</v>
      </c>
      <c r="I257" s="376">
        <v>3</v>
      </c>
      <c r="J257" s="376">
        <v>2</v>
      </c>
      <c r="K257" s="376">
        <v>4</v>
      </c>
      <c r="L257" s="376">
        <v>5</v>
      </c>
      <c r="M257" s="377" t="s">
        <v>1341</v>
      </c>
    </row>
    <row r="258" spans="2:13" x14ac:dyDescent="0.3">
      <c r="B258" s="376">
        <v>826</v>
      </c>
      <c r="C258" s="377" t="s">
        <v>328</v>
      </c>
      <c r="D258" s="377" t="s">
        <v>328</v>
      </c>
      <c r="E258" s="377" t="s">
        <v>1494</v>
      </c>
      <c r="F258" s="378">
        <v>28</v>
      </c>
      <c r="G258" s="378" t="b">
        <v>1</v>
      </c>
      <c r="H258" s="377" t="s">
        <v>1495</v>
      </c>
      <c r="I258" s="376">
        <v>3</v>
      </c>
      <c r="J258" s="376">
        <v>2</v>
      </c>
      <c r="K258" s="376">
        <v>4</v>
      </c>
      <c r="L258" s="376">
        <v>5</v>
      </c>
      <c r="M258" s="377" t="s">
        <v>1496</v>
      </c>
    </row>
    <row r="259" spans="2:13" x14ac:dyDescent="0.3">
      <c r="B259" s="376">
        <v>827</v>
      </c>
      <c r="C259" s="377" t="s">
        <v>472</v>
      </c>
      <c r="D259" s="377" t="s">
        <v>472</v>
      </c>
      <c r="E259" s="377" t="s">
        <v>1497</v>
      </c>
      <c r="F259" s="378">
        <v>18</v>
      </c>
      <c r="G259" s="378" t="b">
        <v>1</v>
      </c>
      <c r="H259" s="377" t="s">
        <v>1498</v>
      </c>
      <c r="I259" s="376">
        <v>3</v>
      </c>
      <c r="J259" s="376">
        <v>2</v>
      </c>
      <c r="K259" s="376">
        <v>4</v>
      </c>
      <c r="L259" s="376">
        <v>5</v>
      </c>
      <c r="M259" s="377" t="s">
        <v>1341</v>
      </c>
    </row>
    <row r="260" spans="2:13" x14ac:dyDescent="0.3">
      <c r="B260" s="376">
        <v>828</v>
      </c>
      <c r="C260" s="377" t="s">
        <v>451</v>
      </c>
      <c r="D260" s="377" t="s">
        <v>451</v>
      </c>
      <c r="E260" s="377" t="s">
        <v>1499</v>
      </c>
      <c r="F260" s="378">
        <v>20</v>
      </c>
      <c r="G260" s="378" t="b">
        <v>1</v>
      </c>
      <c r="H260" s="377" t="s">
        <v>1528</v>
      </c>
      <c r="I260" s="376">
        <v>3</v>
      </c>
      <c r="J260" s="376">
        <v>2</v>
      </c>
      <c r="K260" s="376">
        <v>4</v>
      </c>
      <c r="L260" s="376">
        <v>5</v>
      </c>
      <c r="M260" s="377" t="s">
        <v>1341</v>
      </c>
    </row>
    <row r="261" spans="2:13" x14ac:dyDescent="0.3">
      <c r="B261" s="376">
        <v>829</v>
      </c>
      <c r="C261" s="377" t="s">
        <v>839</v>
      </c>
      <c r="D261" s="377" t="s">
        <v>1500</v>
      </c>
      <c r="E261" s="377" t="s">
        <v>1501</v>
      </c>
      <c r="F261" s="378">
        <v>72</v>
      </c>
      <c r="G261" s="378" t="b">
        <v>1</v>
      </c>
      <c r="H261" s="377" t="s">
        <v>1529</v>
      </c>
      <c r="I261" s="376">
        <v>3</v>
      </c>
      <c r="J261" s="376">
        <v>2</v>
      </c>
      <c r="K261" s="376">
        <v>4</v>
      </c>
      <c r="L261" s="376">
        <v>6</v>
      </c>
      <c r="M261" s="377" t="s">
        <v>1502</v>
      </c>
    </row>
    <row r="262" spans="2:13" x14ac:dyDescent="0.3">
      <c r="B262" s="376">
        <v>830</v>
      </c>
      <c r="C262" s="377" t="s">
        <v>839</v>
      </c>
      <c r="D262" s="377" t="s">
        <v>1503</v>
      </c>
      <c r="E262" s="377" t="s">
        <v>1501</v>
      </c>
      <c r="F262" s="378">
        <v>72</v>
      </c>
      <c r="G262" s="378" t="b">
        <v>1</v>
      </c>
      <c r="H262" s="377" t="s">
        <v>1504</v>
      </c>
      <c r="I262" s="376">
        <v>3</v>
      </c>
      <c r="J262" s="376">
        <v>2</v>
      </c>
      <c r="K262" s="376">
        <v>4</v>
      </c>
      <c r="L262" s="376">
        <v>6</v>
      </c>
      <c r="M262" s="377" t="s">
        <v>1341</v>
      </c>
    </row>
    <row r="263" spans="2:13" x14ac:dyDescent="0.3">
      <c r="B263" s="376">
        <v>831</v>
      </c>
      <c r="C263" s="377" t="s">
        <v>839</v>
      </c>
      <c r="D263" s="377" t="s">
        <v>1505</v>
      </c>
      <c r="E263" s="377" t="s">
        <v>1501</v>
      </c>
      <c r="F263" s="378">
        <v>72</v>
      </c>
      <c r="G263" s="378" t="b">
        <v>1</v>
      </c>
      <c r="H263" s="377" t="s">
        <v>1527</v>
      </c>
      <c r="I263" s="376">
        <v>3</v>
      </c>
      <c r="J263" s="376">
        <v>2</v>
      </c>
      <c r="K263" s="376">
        <v>4</v>
      </c>
      <c r="L263" s="376">
        <v>6</v>
      </c>
      <c r="M263" s="377" t="s">
        <v>1506</v>
      </c>
    </row>
    <row r="264" spans="2:13" x14ac:dyDescent="0.3">
      <c r="B264" s="376">
        <v>832</v>
      </c>
      <c r="C264" s="377" t="s">
        <v>839</v>
      </c>
      <c r="D264" s="377" t="s">
        <v>1507</v>
      </c>
      <c r="E264" s="377" t="s">
        <v>1501</v>
      </c>
      <c r="F264" s="378">
        <v>72</v>
      </c>
      <c r="G264" s="378" t="b">
        <v>1</v>
      </c>
      <c r="H264" s="377" t="s">
        <v>1508</v>
      </c>
      <c r="I264" s="376">
        <v>3</v>
      </c>
      <c r="J264" s="376">
        <v>2</v>
      </c>
      <c r="K264" s="376">
        <v>4</v>
      </c>
      <c r="L264" s="376">
        <v>6</v>
      </c>
      <c r="M264" s="377" t="s">
        <v>1506</v>
      </c>
    </row>
    <row r="265" spans="2:13" x14ac:dyDescent="0.3">
      <c r="B265" s="376">
        <v>833</v>
      </c>
      <c r="C265" s="377" t="s">
        <v>839</v>
      </c>
      <c r="D265" s="377" t="s">
        <v>1509</v>
      </c>
      <c r="E265" s="377" t="s">
        <v>1501</v>
      </c>
      <c r="F265" s="378">
        <v>72</v>
      </c>
      <c r="G265" s="378" t="b">
        <v>1</v>
      </c>
      <c r="H265" s="377" t="s">
        <v>1510</v>
      </c>
      <c r="I265" s="376">
        <v>3</v>
      </c>
      <c r="J265" s="376">
        <v>2</v>
      </c>
      <c r="K265" s="376">
        <v>4</v>
      </c>
      <c r="L265" s="376">
        <v>6</v>
      </c>
      <c r="M265" s="377" t="s">
        <v>1511</v>
      </c>
    </row>
    <row r="266" spans="2:13" x14ac:dyDescent="0.3">
      <c r="B266" s="376">
        <v>834</v>
      </c>
      <c r="C266" s="377" t="s">
        <v>1512</v>
      </c>
      <c r="D266" s="377" t="s">
        <v>1512</v>
      </c>
      <c r="E266" s="377" t="s">
        <v>1513</v>
      </c>
      <c r="F266" s="378">
        <v>58</v>
      </c>
      <c r="G266" s="378" t="b">
        <v>1</v>
      </c>
      <c r="H266" s="377" t="s">
        <v>1514</v>
      </c>
      <c r="I266" s="376">
        <v>2</v>
      </c>
      <c r="J266" s="376">
        <v>2</v>
      </c>
      <c r="K266" s="376">
        <v>4</v>
      </c>
      <c r="L266" s="376">
        <v>5</v>
      </c>
      <c r="M266" s="377" t="s">
        <v>1341</v>
      </c>
    </row>
    <row r="267" spans="2:13" x14ac:dyDescent="0.3">
      <c r="B267" s="376">
        <v>835</v>
      </c>
      <c r="C267" s="377" t="s">
        <v>484</v>
      </c>
      <c r="D267" s="377" t="s">
        <v>484</v>
      </c>
      <c r="E267" s="377" t="s">
        <v>1255</v>
      </c>
      <c r="F267" s="378">
        <v>30</v>
      </c>
      <c r="G267" s="378" t="b">
        <v>0</v>
      </c>
      <c r="H267" s="377" t="s">
        <v>1515</v>
      </c>
      <c r="I267" s="376">
        <v>3</v>
      </c>
      <c r="J267" s="376">
        <v>2</v>
      </c>
      <c r="K267" s="376">
        <v>4</v>
      </c>
      <c r="L267" s="376">
        <v>5</v>
      </c>
      <c r="M267" s="377" t="s">
        <v>1516</v>
      </c>
    </row>
    <row r="268" spans="2:13" x14ac:dyDescent="0.3">
      <c r="B268" s="376">
        <v>836</v>
      </c>
      <c r="C268" s="377" t="s">
        <v>484</v>
      </c>
      <c r="D268" s="377" t="s">
        <v>1517</v>
      </c>
      <c r="E268" s="377" t="s">
        <v>1255</v>
      </c>
      <c r="F268" s="378">
        <v>30</v>
      </c>
      <c r="G268" s="378" t="b">
        <v>0</v>
      </c>
      <c r="H268" s="377" t="s">
        <v>1518</v>
      </c>
      <c r="I268" s="376">
        <v>3</v>
      </c>
      <c r="J268" s="376">
        <v>2</v>
      </c>
      <c r="K268" s="376">
        <v>4</v>
      </c>
      <c r="L268" s="376">
        <v>5</v>
      </c>
      <c r="M268" s="377" t="s">
        <v>1516</v>
      </c>
    </row>
    <row r="269" spans="2:13" x14ac:dyDescent="0.3">
      <c r="B269" s="376">
        <v>837</v>
      </c>
      <c r="C269" s="377" t="s">
        <v>1519</v>
      </c>
      <c r="D269" s="377" t="s">
        <v>1519</v>
      </c>
      <c r="E269" s="377" t="s">
        <v>1520</v>
      </c>
      <c r="F269" s="378">
        <v>66</v>
      </c>
      <c r="G269" s="378" t="b">
        <v>0</v>
      </c>
      <c r="H269" s="377" t="s">
        <v>1521</v>
      </c>
      <c r="I269" s="376">
        <v>3</v>
      </c>
      <c r="J269" s="376">
        <v>2</v>
      </c>
      <c r="K269" s="376">
        <v>4</v>
      </c>
      <c r="L269" s="376">
        <v>5</v>
      </c>
      <c r="M269" s="377" t="s">
        <v>1516</v>
      </c>
    </row>
    <row r="270" spans="2:13" x14ac:dyDescent="0.3">
      <c r="B270" s="376">
        <v>838</v>
      </c>
      <c r="C270" s="377" t="s">
        <v>1519</v>
      </c>
      <c r="D270" s="377" t="s">
        <v>1522</v>
      </c>
      <c r="E270" s="377" t="s">
        <v>1520</v>
      </c>
      <c r="F270" s="378">
        <v>66</v>
      </c>
      <c r="G270" s="378" t="b">
        <v>0</v>
      </c>
      <c r="H270" s="377" t="s">
        <v>1523</v>
      </c>
      <c r="I270" s="376">
        <v>3</v>
      </c>
      <c r="J270" s="376">
        <v>2</v>
      </c>
      <c r="K270" s="376">
        <v>4</v>
      </c>
      <c r="L270" s="376">
        <v>5</v>
      </c>
      <c r="M270" s="377" t="s">
        <v>1516</v>
      </c>
    </row>
    <row r="271" spans="2:13" x14ac:dyDescent="0.3">
      <c r="B271" s="376">
        <v>839</v>
      </c>
      <c r="C271" s="377" t="s">
        <v>612</v>
      </c>
      <c r="D271" s="377" t="s">
        <v>612</v>
      </c>
      <c r="E271" s="377" t="s">
        <v>1253</v>
      </c>
      <c r="F271" s="378">
        <v>52</v>
      </c>
      <c r="G271" s="378" t="b">
        <v>1</v>
      </c>
      <c r="H271" s="377" t="s">
        <v>1524</v>
      </c>
      <c r="I271" s="376">
        <v>4</v>
      </c>
      <c r="J271" s="376">
        <v>3</v>
      </c>
      <c r="K271" s="376">
        <v>5</v>
      </c>
      <c r="L271" s="376">
        <v>6</v>
      </c>
      <c r="M271" s="377" t="s">
        <v>1341</v>
      </c>
    </row>
    <row r="272" spans="2:13" x14ac:dyDescent="0.3">
      <c r="B272" s="376">
        <v>840</v>
      </c>
      <c r="C272" s="377" t="s">
        <v>1242</v>
      </c>
      <c r="D272" s="377" t="s">
        <v>1242</v>
      </c>
      <c r="E272" s="377" t="s">
        <v>1525</v>
      </c>
      <c r="F272" s="378">
        <v>74</v>
      </c>
      <c r="G272" s="378" t="b">
        <v>1</v>
      </c>
      <c r="H272" s="377" t="s">
        <v>1534</v>
      </c>
      <c r="I272" s="376">
        <v>3</v>
      </c>
      <c r="J272" s="376">
        <v>2</v>
      </c>
      <c r="K272" s="376">
        <v>4</v>
      </c>
      <c r="L272" s="376">
        <v>6</v>
      </c>
      <c r="M272" s="377" t="s">
        <v>1341</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tabColor theme="1" tint="0.14999847407452621"/>
  </sheetPr>
  <dimension ref="A1:E51"/>
  <sheetViews>
    <sheetView zoomScale="130" zoomScaleNormal="130" workbookViewId="0">
      <selection activeCell="G36" sqref="G36"/>
    </sheetView>
  </sheetViews>
  <sheetFormatPr defaultRowHeight="14.4" x14ac:dyDescent="0.3"/>
  <cols>
    <col min="10" max="10" width="13.88671875" customWidth="1"/>
    <col min="13" max="13" width="10" customWidth="1"/>
  </cols>
  <sheetData>
    <row r="1" spans="1:4" ht="18" x14ac:dyDescent="0.35">
      <c r="A1" s="2" t="s">
        <v>2623</v>
      </c>
    </row>
    <row r="2" spans="1:4" x14ac:dyDescent="0.3">
      <c r="A2" s="407" t="s">
        <v>2619</v>
      </c>
      <c r="B2" s="407" t="s">
        <v>2622</v>
      </c>
      <c r="C2" s="407" t="s">
        <v>2620</v>
      </c>
      <c r="D2" s="407" t="s">
        <v>2621</v>
      </c>
    </row>
    <row r="3" spans="1:4" x14ac:dyDescent="0.3">
      <c r="A3" s="389">
        <v>1</v>
      </c>
      <c r="B3" s="425">
        <v>42143</v>
      </c>
      <c r="C3" t="s">
        <v>2624</v>
      </c>
    </row>
    <row r="4" spans="1:4" x14ac:dyDescent="0.3">
      <c r="A4" s="389">
        <v>2</v>
      </c>
      <c r="B4" s="425">
        <v>42143</v>
      </c>
      <c r="C4" t="s">
        <v>2625</v>
      </c>
    </row>
    <row r="5" spans="1:4" x14ac:dyDescent="0.3">
      <c r="A5" s="389">
        <v>3</v>
      </c>
      <c r="B5" s="425">
        <v>42143</v>
      </c>
      <c r="C5" t="s">
        <v>2626</v>
      </c>
    </row>
    <row r="6" spans="1:4" x14ac:dyDescent="0.3">
      <c r="A6" s="389">
        <v>4</v>
      </c>
      <c r="B6" s="425">
        <v>42143</v>
      </c>
      <c r="C6" t="s">
        <v>2628</v>
      </c>
    </row>
    <row r="7" spans="1:4" x14ac:dyDescent="0.3">
      <c r="A7" s="389">
        <v>5</v>
      </c>
      <c r="B7" s="425">
        <v>42143</v>
      </c>
      <c r="C7" t="s">
        <v>2629</v>
      </c>
    </row>
    <row r="8" spans="1:4" x14ac:dyDescent="0.3">
      <c r="A8" s="389">
        <v>6</v>
      </c>
      <c r="B8" s="425">
        <v>42143</v>
      </c>
      <c r="C8" t="s">
        <v>2627</v>
      </c>
    </row>
    <row r="9" spans="1:4" x14ac:dyDescent="0.3">
      <c r="A9" s="389">
        <v>7</v>
      </c>
      <c r="B9" s="425">
        <v>42143</v>
      </c>
      <c r="C9" t="s">
        <v>2636</v>
      </c>
    </row>
    <row r="10" spans="1:4" x14ac:dyDescent="0.3">
      <c r="A10" s="389">
        <v>8</v>
      </c>
      <c r="B10" s="425">
        <v>42144</v>
      </c>
      <c r="C10" t="s">
        <v>2630</v>
      </c>
    </row>
    <row r="11" spans="1:4" x14ac:dyDescent="0.3">
      <c r="A11" s="389">
        <v>9</v>
      </c>
      <c r="B11" s="425">
        <v>42144</v>
      </c>
      <c r="C11" t="s">
        <v>2640</v>
      </c>
    </row>
    <row r="12" spans="1:4" x14ac:dyDescent="0.3">
      <c r="A12" s="389">
        <v>10</v>
      </c>
      <c r="B12" s="425">
        <v>42147</v>
      </c>
      <c r="C12" t="s">
        <v>2637</v>
      </c>
    </row>
    <row r="13" spans="1:4" x14ac:dyDescent="0.3">
      <c r="A13" s="389">
        <v>11</v>
      </c>
      <c r="B13" s="425">
        <v>42147</v>
      </c>
      <c r="C13" t="s">
        <v>2638</v>
      </c>
    </row>
    <row r="14" spans="1:4" x14ac:dyDescent="0.3">
      <c r="A14" s="389">
        <v>12</v>
      </c>
      <c r="B14" s="425">
        <v>42147</v>
      </c>
      <c r="C14" t="s">
        <v>2642</v>
      </c>
    </row>
    <row r="15" spans="1:4" x14ac:dyDescent="0.3">
      <c r="A15" s="389">
        <v>13</v>
      </c>
      <c r="B15" s="425">
        <v>42147</v>
      </c>
      <c r="C15" t="s">
        <v>2641</v>
      </c>
    </row>
    <row r="18" spans="1:5" x14ac:dyDescent="0.3">
      <c r="A18" s="407" t="s">
        <v>2633</v>
      </c>
    </row>
    <row r="19" spans="1:5" x14ac:dyDescent="0.3">
      <c r="A19" t="s">
        <v>2631</v>
      </c>
    </row>
    <row r="20" spans="1:5" x14ac:dyDescent="0.3">
      <c r="A20" t="s">
        <v>2635</v>
      </c>
    </row>
    <row r="21" spans="1:5" x14ac:dyDescent="0.3">
      <c r="A21" t="s">
        <v>2632</v>
      </c>
    </row>
    <row r="22" spans="1:5" x14ac:dyDescent="0.3">
      <c r="A22" t="s">
        <v>2639</v>
      </c>
    </row>
    <row r="23" spans="1:5" x14ac:dyDescent="0.3">
      <c r="A23" t="s">
        <v>2634</v>
      </c>
    </row>
    <row r="27" spans="1:5" ht="15" thickBot="1" x14ac:dyDescent="0.35"/>
    <row r="28" spans="1:5" ht="15" thickBot="1" x14ac:dyDescent="0.35">
      <c r="A28" s="422" t="s">
        <v>2596</v>
      </c>
      <c r="B28" s="423"/>
      <c r="C28" s="423"/>
      <c r="D28" s="423" t="s">
        <v>2597</v>
      </c>
      <c r="E28" s="424"/>
    </row>
    <row r="29" spans="1:5" x14ac:dyDescent="0.3">
      <c r="A29" s="416" t="s">
        <v>2598</v>
      </c>
      <c r="B29" s="261"/>
      <c r="C29" s="261"/>
      <c r="D29" s="261" t="s">
        <v>146</v>
      </c>
      <c r="E29" s="417"/>
    </row>
    <row r="30" spans="1:5" x14ac:dyDescent="0.3">
      <c r="A30" s="416" t="s">
        <v>2599</v>
      </c>
      <c r="B30" s="261"/>
      <c r="C30" s="261"/>
      <c r="D30" s="261" t="s">
        <v>152</v>
      </c>
      <c r="E30" s="417"/>
    </row>
    <row r="31" spans="1:5" x14ac:dyDescent="0.3">
      <c r="A31" s="416" t="s">
        <v>2600</v>
      </c>
      <c r="B31" s="261"/>
      <c r="C31" s="261"/>
      <c r="D31" s="261" t="s">
        <v>153</v>
      </c>
      <c r="E31" s="417"/>
    </row>
    <row r="32" spans="1:5" x14ac:dyDescent="0.3">
      <c r="A32" s="416" t="s">
        <v>2601</v>
      </c>
      <c r="B32" s="261"/>
      <c r="C32" s="261"/>
      <c r="D32" s="261" t="s">
        <v>154</v>
      </c>
      <c r="E32" s="417"/>
    </row>
    <row r="33" spans="1:5" x14ac:dyDescent="0.3">
      <c r="A33" s="416" t="s">
        <v>152</v>
      </c>
      <c r="B33" s="261"/>
      <c r="C33" s="261"/>
      <c r="D33" s="261" t="s">
        <v>157</v>
      </c>
      <c r="E33" s="417"/>
    </row>
    <row r="34" spans="1:5" x14ac:dyDescent="0.3">
      <c r="A34" s="416" t="s">
        <v>2602</v>
      </c>
      <c r="B34" s="261"/>
      <c r="C34" s="261"/>
      <c r="D34" s="261" t="s">
        <v>155</v>
      </c>
      <c r="E34" s="417"/>
    </row>
    <row r="35" spans="1:5" x14ac:dyDescent="0.3">
      <c r="A35" s="416" t="s">
        <v>2603</v>
      </c>
      <c r="B35" s="261"/>
      <c r="C35" s="261"/>
      <c r="D35" s="261" t="s">
        <v>156</v>
      </c>
      <c r="E35" s="417"/>
    </row>
    <row r="36" spans="1:5" x14ac:dyDescent="0.3">
      <c r="A36" s="416" t="s">
        <v>2604</v>
      </c>
      <c r="B36" s="261"/>
      <c r="C36" s="261"/>
      <c r="D36" s="261" t="s">
        <v>167</v>
      </c>
      <c r="E36" s="417"/>
    </row>
    <row r="37" spans="1:5" x14ac:dyDescent="0.3">
      <c r="A37" s="416" t="s">
        <v>2605</v>
      </c>
      <c r="B37" s="261"/>
      <c r="C37" s="261"/>
      <c r="D37" s="261" t="s">
        <v>168</v>
      </c>
      <c r="E37" s="417"/>
    </row>
    <row r="38" spans="1:5" x14ac:dyDescent="0.3">
      <c r="A38" s="416" t="s">
        <v>2606</v>
      </c>
      <c r="B38" s="261"/>
      <c r="C38" s="261"/>
      <c r="D38" s="261" t="s">
        <v>169</v>
      </c>
      <c r="E38" s="417"/>
    </row>
    <row r="39" spans="1:5" x14ac:dyDescent="0.3">
      <c r="A39" s="416" t="s">
        <v>2607</v>
      </c>
      <c r="B39" s="261"/>
      <c r="C39" s="261"/>
      <c r="D39" s="261" t="s">
        <v>170</v>
      </c>
      <c r="E39" s="417"/>
    </row>
    <row r="40" spans="1:5" x14ac:dyDescent="0.3">
      <c r="A40" s="416" t="s">
        <v>2608</v>
      </c>
      <c r="B40" s="261"/>
      <c r="C40" s="261"/>
      <c r="D40" s="261" t="s">
        <v>171</v>
      </c>
      <c r="E40" s="417"/>
    </row>
    <row r="41" spans="1:5" x14ac:dyDescent="0.3">
      <c r="A41" s="416" t="s">
        <v>2609</v>
      </c>
      <c r="B41" s="261"/>
      <c r="C41" s="261"/>
      <c r="D41" s="261" t="s">
        <v>172</v>
      </c>
      <c r="E41" s="417"/>
    </row>
    <row r="42" spans="1:5" x14ac:dyDescent="0.3">
      <c r="A42" s="416" t="s">
        <v>2610</v>
      </c>
      <c r="B42" s="261"/>
      <c r="C42" s="261"/>
      <c r="D42" s="261" t="s">
        <v>173</v>
      </c>
      <c r="E42" s="417"/>
    </row>
    <row r="43" spans="1:5" x14ac:dyDescent="0.3">
      <c r="A43" s="416" t="s">
        <v>2611</v>
      </c>
      <c r="B43" s="261"/>
      <c r="C43" s="261"/>
      <c r="D43" s="261" t="s">
        <v>174</v>
      </c>
      <c r="E43" s="417"/>
    </row>
    <row r="44" spans="1:5" x14ac:dyDescent="0.3">
      <c r="A44" s="416" t="s">
        <v>2612</v>
      </c>
      <c r="B44" s="261"/>
      <c r="C44" s="261"/>
      <c r="D44" s="261" t="s">
        <v>158</v>
      </c>
      <c r="E44" s="417"/>
    </row>
    <row r="45" spans="1:5" x14ac:dyDescent="0.3">
      <c r="A45" s="416" t="s">
        <v>2613</v>
      </c>
      <c r="B45" s="261"/>
      <c r="C45" s="261"/>
      <c r="D45" s="261" t="s">
        <v>183</v>
      </c>
      <c r="E45" s="417"/>
    </row>
    <row r="46" spans="1:5" x14ac:dyDescent="0.3">
      <c r="A46" s="416" t="s">
        <v>2614</v>
      </c>
      <c r="B46" s="261"/>
      <c r="C46" s="261"/>
      <c r="D46" s="261" t="s">
        <v>150</v>
      </c>
      <c r="E46" s="417"/>
    </row>
    <row r="47" spans="1:5" x14ac:dyDescent="0.3">
      <c r="A47" s="416" t="s">
        <v>2615</v>
      </c>
      <c r="B47" s="261"/>
      <c r="C47" s="261"/>
      <c r="D47" s="261" t="s">
        <v>151</v>
      </c>
      <c r="E47" s="417"/>
    </row>
    <row r="48" spans="1:5" x14ac:dyDescent="0.3">
      <c r="A48" s="416" t="s">
        <v>2616</v>
      </c>
      <c r="B48" s="261"/>
      <c r="C48" s="261"/>
      <c r="D48" s="261"/>
      <c r="E48" s="417"/>
    </row>
    <row r="49" spans="1:5" x14ac:dyDescent="0.3">
      <c r="A49" s="416" t="s">
        <v>143</v>
      </c>
      <c r="B49" s="261"/>
      <c r="C49" s="261"/>
      <c r="D49" s="261"/>
      <c r="E49" s="417"/>
    </row>
    <row r="50" spans="1:5" x14ac:dyDescent="0.3">
      <c r="A50" s="416" t="s">
        <v>2617</v>
      </c>
      <c r="B50" s="261"/>
      <c r="C50" s="261"/>
      <c r="D50" s="261"/>
      <c r="E50" s="417"/>
    </row>
    <row r="51" spans="1:5" ht="15" thickBot="1" x14ac:dyDescent="0.35">
      <c r="A51" s="418"/>
      <c r="B51" s="419"/>
      <c r="C51" s="419"/>
      <c r="D51" s="419"/>
      <c r="E51" s="420"/>
    </row>
  </sheetData>
  <pageMargins left="0.7" right="0.7" top="0.75" bottom="0.75" header="0.3" footer="0.3"/>
  <pageSetup orientation="portrait" horizontalDpi="360" verticalDpi="36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7" tint="0.39997558519241921"/>
  </sheetPr>
  <dimension ref="A1:D10"/>
  <sheetViews>
    <sheetView zoomScale="115" zoomScaleNormal="115" workbookViewId="0">
      <selection activeCell="B4" sqref="B4"/>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0</v>
      </c>
      <c r="C2" s="730" t="s">
        <v>135</v>
      </c>
      <c r="D2" s="731"/>
    </row>
    <row r="3" spans="1:4" ht="28.8" x14ac:dyDescent="0.3">
      <c r="A3" s="4" t="s">
        <v>2759</v>
      </c>
      <c r="B3" s="17" t="s">
        <v>356</v>
      </c>
      <c r="C3" s="5"/>
    </row>
    <row r="4" spans="1:4" ht="28.8" x14ac:dyDescent="0.3">
      <c r="A4" s="4" t="s">
        <v>126</v>
      </c>
      <c r="B4" s="18" t="s">
        <v>8662</v>
      </c>
    </row>
    <row r="5" spans="1:4" ht="52.2" customHeight="1" x14ac:dyDescent="0.3">
      <c r="A5" s="4" t="s">
        <v>2760</v>
      </c>
      <c r="B5" s="19" t="str">
        <f>VLOOKUP(B3,stringbuilder!$AV$2:$AZ$547,5,FALSE)</f>
        <v>GLENWOOD SPRINGS --  BY2005: 633591;  BY2006: 634080;  BY2007: 634583;  BY2008: 635081;   SAMISH HATCHERY --  BY2005: 633369;  BY2006: 633389;  BY2007: 634272;  BY2008: 634841;
[total release: 1,147,476]</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8661</v>
      </c>
    </row>
    <row r="8" spans="1:4" ht="43.5" customHeight="1" x14ac:dyDescent="0.3">
      <c r="A8" s="4" t="s">
        <v>130</v>
      </c>
      <c r="B8" s="18" t="s">
        <v>8660</v>
      </c>
    </row>
    <row r="9" spans="1:4" ht="43.5" customHeight="1" x14ac:dyDescent="0.3">
      <c r="A9" s="4" t="s">
        <v>132</v>
      </c>
      <c r="B9" s="18"/>
    </row>
    <row r="10" spans="1:4" ht="55.5" customHeight="1" x14ac:dyDescent="0.3">
      <c r="A10" s="4" t="s">
        <v>134</v>
      </c>
      <c r="B10" s="20" t="s">
        <v>2774</v>
      </c>
    </row>
  </sheetData>
  <hyperlinks>
    <hyperlink ref="C2" location="StockTOC!A1" display="Return to TOC"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theme="7"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v>
      </c>
      <c r="C2" s="730" t="s">
        <v>135</v>
      </c>
      <c r="D2" s="731"/>
    </row>
    <row r="3" spans="1:4" ht="28.8" x14ac:dyDescent="0.3">
      <c r="A3" s="4" t="s">
        <v>2759</v>
      </c>
      <c r="B3" s="17" t="s">
        <v>356</v>
      </c>
      <c r="C3" s="5"/>
    </row>
    <row r="4" spans="1:4" ht="28.8" x14ac:dyDescent="0.3">
      <c r="A4" s="4" t="s">
        <v>126</v>
      </c>
      <c r="B4" s="18" t="s">
        <v>8663</v>
      </c>
    </row>
    <row r="5" spans="1:4" ht="49.95" customHeight="1" x14ac:dyDescent="0.3">
      <c r="A5" s="4" t="s">
        <v>2760</v>
      </c>
      <c r="B5" s="295" t="str">
        <f>VLOOKUP(B3,stringbuilder!$AV$2:$AZ$547,5,FALSE)</f>
        <v>GLENWOOD SPRINGS --  BY2005: 633591;  BY2006: 634080;  BY2007: 634583;  BY2008: 635081;   SAMISH HATCHERY --  BY2005: 633369;  BY2006: 633389;  BY2007: 634272;  BY2008: 634841;
[total release: 1,147,476]</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8661</v>
      </c>
    </row>
    <row r="8" spans="1:4" ht="43.5" customHeight="1" x14ac:dyDescent="0.3">
      <c r="A8" s="4" t="s">
        <v>130</v>
      </c>
      <c r="B8" s="18" t="s">
        <v>8660</v>
      </c>
    </row>
    <row r="9" spans="1:4" ht="43.5" customHeight="1" x14ac:dyDescent="0.3">
      <c r="A9" s="4" t="s">
        <v>132</v>
      </c>
      <c r="B9" s="18"/>
    </row>
    <row r="10" spans="1:4" ht="55.5" customHeight="1" x14ac:dyDescent="0.3">
      <c r="A10" s="4" t="s">
        <v>134</v>
      </c>
      <c r="B10" s="20" t="s">
        <v>2774</v>
      </c>
    </row>
  </sheetData>
  <hyperlinks>
    <hyperlink ref="C2" location="StockTOC!A1" display="Return to TOC"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FF66"/>
  </sheetPr>
  <dimension ref="A1:W254"/>
  <sheetViews>
    <sheetView zoomScale="85" zoomScaleNormal="85" workbookViewId="0">
      <pane ySplit="1" topLeftCell="A77" activePane="bottomLeft" state="frozen"/>
      <selection activeCell="C770" sqref="C770:F770"/>
      <selection pane="bottomLeft" activeCell="E86" sqref="E86"/>
    </sheetView>
  </sheetViews>
  <sheetFormatPr defaultColWidth="9.109375" defaultRowHeight="18" x14ac:dyDescent="0.35"/>
  <cols>
    <col min="1" max="1" width="26" style="1" customWidth="1"/>
    <col min="2" max="2" width="27.44140625" style="1" customWidth="1"/>
    <col min="3" max="3" width="41.88671875" style="1" customWidth="1"/>
    <col min="4" max="4" width="10.88671875" style="3" customWidth="1"/>
    <col min="5" max="5" width="9" style="1" bestFit="1" customWidth="1"/>
    <col min="6" max="6" width="6.109375" style="3" bestFit="1" customWidth="1"/>
    <col min="7" max="7" width="7.109375" style="3" bestFit="1" customWidth="1"/>
    <col min="8" max="8" width="14.6640625" style="3" hidden="1" customWidth="1"/>
    <col min="9" max="9" width="89" style="21" customWidth="1"/>
    <col min="10" max="16384" width="9.109375" style="1"/>
  </cols>
  <sheetData>
    <row r="1" spans="1:15" ht="31.8" thickBot="1" x14ac:dyDescent="0.4">
      <c r="A1" s="229" t="s">
        <v>48</v>
      </c>
      <c r="B1" s="230" t="s">
        <v>8374</v>
      </c>
      <c r="C1" s="230" t="s">
        <v>1244</v>
      </c>
      <c r="D1" s="231" t="s">
        <v>1931</v>
      </c>
      <c r="E1" s="230" t="s">
        <v>123</v>
      </c>
      <c r="F1" s="231" t="s">
        <v>993</v>
      </c>
      <c r="G1" s="231" t="s">
        <v>994</v>
      </c>
      <c r="H1" s="232" t="s">
        <v>475</v>
      </c>
      <c r="I1" s="233" t="s">
        <v>1246</v>
      </c>
    </row>
    <row r="2" spans="1:15" ht="18.600000000000001" thickTop="1" x14ac:dyDescent="0.35">
      <c r="A2" s="281" t="s">
        <v>1249</v>
      </c>
      <c r="B2" s="223" t="s">
        <v>49</v>
      </c>
      <c r="C2" s="224" t="s">
        <v>0</v>
      </c>
      <c r="D2" s="340" t="s">
        <v>356</v>
      </c>
      <c r="E2" s="225" t="s">
        <v>357</v>
      </c>
      <c r="F2" s="226">
        <v>1</v>
      </c>
      <c r="G2" s="226"/>
      <c r="H2" s="227" t="s">
        <v>2682</v>
      </c>
      <c r="I2" s="228" t="s">
        <v>1248</v>
      </c>
    </row>
    <row r="3" spans="1:15" ht="18.600000000000001" thickBot="1" x14ac:dyDescent="0.4">
      <c r="A3" s="58"/>
      <c r="B3" s="59"/>
      <c r="C3" s="60" t="s">
        <v>1</v>
      </c>
      <c r="D3" s="341" t="s">
        <v>356</v>
      </c>
      <c r="E3" s="61" t="s">
        <v>358</v>
      </c>
      <c r="F3" s="62">
        <v>2</v>
      </c>
      <c r="G3" s="62"/>
      <c r="H3" s="63" t="s">
        <v>2682</v>
      </c>
      <c r="I3" s="23"/>
      <c r="K3" s="2" t="s">
        <v>1304</v>
      </c>
    </row>
    <row r="4" spans="1:15" x14ac:dyDescent="0.35">
      <c r="A4" s="58"/>
      <c r="B4" s="69" t="s">
        <v>742</v>
      </c>
      <c r="C4" s="70" t="s">
        <v>94</v>
      </c>
      <c r="D4" s="343" t="s">
        <v>371</v>
      </c>
      <c r="E4" s="71" t="s">
        <v>372</v>
      </c>
      <c r="F4" s="72">
        <v>3</v>
      </c>
      <c r="G4" s="72"/>
      <c r="H4" s="73" t="s">
        <v>2682</v>
      </c>
      <c r="I4" s="25"/>
      <c r="K4" s="246" t="s">
        <v>8375</v>
      </c>
      <c r="L4" s="247"/>
      <c r="M4" s="248"/>
      <c r="N4" s="249"/>
      <c r="O4" s="250"/>
    </row>
    <row r="5" spans="1:15" x14ac:dyDescent="0.35">
      <c r="A5" s="58"/>
      <c r="B5" s="59"/>
      <c r="C5" s="60" t="s">
        <v>92</v>
      </c>
      <c r="D5" s="341" t="s">
        <v>371</v>
      </c>
      <c r="E5" s="61" t="s">
        <v>373</v>
      </c>
      <c r="F5" s="62">
        <v>3</v>
      </c>
      <c r="G5" s="62"/>
      <c r="H5" s="63" t="s">
        <v>2682</v>
      </c>
      <c r="I5" s="23"/>
      <c r="K5" s="1" t="s">
        <v>8376</v>
      </c>
    </row>
    <row r="6" spans="1:15" ht="18.600000000000001" thickBot="1" x14ac:dyDescent="0.4">
      <c r="A6" s="58"/>
      <c r="B6" s="64"/>
      <c r="C6" s="65" t="s">
        <v>93</v>
      </c>
      <c r="D6" s="342" t="s">
        <v>371</v>
      </c>
      <c r="E6" s="66" t="s">
        <v>374</v>
      </c>
      <c r="F6" s="67">
        <v>4</v>
      </c>
      <c r="G6" s="67"/>
      <c r="H6" s="68" t="s">
        <v>2682</v>
      </c>
      <c r="I6" s="24"/>
    </row>
    <row r="7" spans="1:15" x14ac:dyDescent="0.35">
      <c r="A7" s="58"/>
      <c r="B7" s="59" t="s">
        <v>743</v>
      </c>
      <c r="C7" s="74" t="s">
        <v>95</v>
      </c>
      <c r="D7" s="344" t="s">
        <v>371</v>
      </c>
      <c r="E7" s="75" t="s">
        <v>375</v>
      </c>
      <c r="F7" s="76">
        <v>5</v>
      </c>
      <c r="G7" s="76"/>
      <c r="H7" s="77" t="s">
        <v>2682</v>
      </c>
      <c r="I7" s="26"/>
    </row>
    <row r="8" spans="1:15" x14ac:dyDescent="0.35">
      <c r="A8" s="58"/>
      <c r="B8" s="59"/>
      <c r="C8" s="60" t="s">
        <v>96</v>
      </c>
      <c r="D8" s="341" t="s">
        <v>371</v>
      </c>
      <c r="E8" s="61" t="s">
        <v>376</v>
      </c>
      <c r="F8" s="62">
        <v>5</v>
      </c>
      <c r="G8" s="62"/>
      <c r="H8" s="63" t="s">
        <v>2682</v>
      </c>
      <c r="I8" s="23"/>
    </row>
    <row r="9" spans="1:15" ht="18.600000000000001" thickBot="1" x14ac:dyDescent="0.4">
      <c r="A9" s="58"/>
      <c r="B9" s="64"/>
      <c r="C9" s="65" t="s">
        <v>97</v>
      </c>
      <c r="D9" s="342" t="s">
        <v>371</v>
      </c>
      <c r="E9" s="66" t="s">
        <v>377</v>
      </c>
      <c r="F9" s="67">
        <v>6</v>
      </c>
      <c r="G9" s="67"/>
      <c r="H9" s="68" t="s">
        <v>2682</v>
      </c>
      <c r="I9" s="24"/>
    </row>
    <row r="10" spans="1:15" x14ac:dyDescent="0.35">
      <c r="A10" s="58"/>
      <c r="B10" s="78" t="s">
        <v>741</v>
      </c>
      <c r="C10" s="79" t="s">
        <v>108</v>
      </c>
      <c r="D10" s="345" t="s">
        <v>397</v>
      </c>
      <c r="E10" s="80" t="s">
        <v>398</v>
      </c>
      <c r="F10" s="81">
        <v>7</v>
      </c>
      <c r="G10" s="81"/>
      <c r="H10" s="82" t="s">
        <v>2682</v>
      </c>
      <c r="I10" s="27"/>
    </row>
    <row r="11" spans="1:15" x14ac:dyDescent="0.35">
      <c r="A11" s="58"/>
      <c r="B11" s="83"/>
      <c r="C11" s="84" t="s">
        <v>109</v>
      </c>
      <c r="D11" s="346" t="s">
        <v>397</v>
      </c>
      <c r="E11" s="85" t="s">
        <v>399</v>
      </c>
      <c r="F11" s="86">
        <v>7</v>
      </c>
      <c r="G11" s="86"/>
      <c r="H11" s="87" t="s">
        <v>2682</v>
      </c>
      <c r="I11" s="28"/>
      <c r="L11"/>
    </row>
    <row r="12" spans="1:15" ht="18.600000000000001" thickBot="1" x14ac:dyDescent="0.4">
      <c r="A12" s="58"/>
      <c r="B12" s="88"/>
      <c r="C12" s="89" t="s">
        <v>110</v>
      </c>
      <c r="D12" s="347" t="s">
        <v>397</v>
      </c>
      <c r="E12" s="90" t="s">
        <v>400</v>
      </c>
      <c r="F12" s="91">
        <v>8</v>
      </c>
      <c r="G12" s="91"/>
      <c r="H12" s="92" t="s">
        <v>2682</v>
      </c>
      <c r="I12" s="29"/>
      <c r="L12"/>
    </row>
    <row r="13" spans="1:15" ht="31.2" x14ac:dyDescent="0.35">
      <c r="A13" s="58"/>
      <c r="B13" s="93" t="s">
        <v>740</v>
      </c>
      <c r="C13" s="94" t="s">
        <v>111</v>
      </c>
      <c r="D13" s="348" t="s">
        <v>397</v>
      </c>
      <c r="E13" s="732" t="s">
        <v>8354</v>
      </c>
      <c r="F13" s="95">
        <v>9</v>
      </c>
      <c r="G13" s="95"/>
      <c r="H13" s="96"/>
      <c r="I13" s="44" t="s">
        <v>8349</v>
      </c>
      <c r="L13"/>
    </row>
    <row r="14" spans="1:15" x14ac:dyDescent="0.35">
      <c r="A14" s="58"/>
      <c r="B14" s="97"/>
      <c r="C14" s="98" t="s">
        <v>112</v>
      </c>
      <c r="D14" s="349" t="s">
        <v>397</v>
      </c>
      <c r="E14" s="733" t="s">
        <v>8356</v>
      </c>
      <c r="F14" s="99">
        <v>9</v>
      </c>
      <c r="G14" s="99"/>
      <c r="H14" s="100"/>
      <c r="I14" s="50"/>
      <c r="L14"/>
    </row>
    <row r="15" spans="1:15" ht="18.600000000000001" thickBot="1" x14ac:dyDescent="0.4">
      <c r="A15" s="58"/>
      <c r="B15" s="101"/>
      <c r="C15" s="102" t="s">
        <v>113</v>
      </c>
      <c r="D15" s="350" t="s">
        <v>397</v>
      </c>
      <c r="E15" s="734" t="s">
        <v>8355</v>
      </c>
      <c r="F15" s="103">
        <v>10</v>
      </c>
      <c r="G15" s="103"/>
      <c r="H15" s="104"/>
      <c r="I15" s="45"/>
    </row>
    <row r="16" spans="1:15" ht="31.2" x14ac:dyDescent="0.35">
      <c r="A16" s="58"/>
      <c r="B16" s="105" t="s">
        <v>8339</v>
      </c>
      <c r="C16" s="11" t="s">
        <v>8332</v>
      </c>
      <c r="D16" s="351" t="s">
        <v>436</v>
      </c>
      <c r="E16" s="106" t="s">
        <v>413</v>
      </c>
      <c r="F16" s="107">
        <v>11</v>
      </c>
      <c r="G16" s="107"/>
      <c r="H16" s="108" t="s">
        <v>2682</v>
      </c>
      <c r="I16" s="27" t="s">
        <v>8358</v>
      </c>
    </row>
    <row r="17" spans="1:9" ht="31.2" x14ac:dyDescent="0.35">
      <c r="A17" s="58"/>
      <c r="B17" s="109"/>
      <c r="C17" s="110" t="s">
        <v>8343</v>
      </c>
      <c r="D17" s="352" t="s">
        <v>436</v>
      </c>
      <c r="E17" s="111" t="s">
        <v>414</v>
      </c>
      <c r="F17" s="112">
        <v>11</v>
      </c>
      <c r="G17" s="112"/>
      <c r="H17" s="113" t="s">
        <v>2682</v>
      </c>
      <c r="I17" s="30"/>
    </row>
    <row r="18" spans="1:9" ht="31.8" thickBot="1" x14ac:dyDescent="0.4">
      <c r="A18" s="58"/>
      <c r="B18" s="88"/>
      <c r="C18" s="12" t="s">
        <v>8344</v>
      </c>
      <c r="D18" s="353" t="s">
        <v>436</v>
      </c>
      <c r="E18" s="114" t="s">
        <v>415</v>
      </c>
      <c r="F18" s="115">
        <v>12</v>
      </c>
      <c r="G18" s="115"/>
      <c r="H18" s="116" t="s">
        <v>2682</v>
      </c>
      <c r="I18" s="31"/>
    </row>
    <row r="19" spans="1:9" ht="46.8" x14ac:dyDescent="0.35">
      <c r="A19" s="58"/>
      <c r="B19" s="712" t="s">
        <v>8345</v>
      </c>
      <c r="C19" s="713" t="s">
        <v>91</v>
      </c>
      <c r="D19" s="714" t="s">
        <v>435</v>
      </c>
      <c r="E19" s="747" t="s">
        <v>114</v>
      </c>
      <c r="F19" s="715" t="s">
        <v>114</v>
      </c>
      <c r="G19" s="715" t="s">
        <v>114</v>
      </c>
      <c r="H19" s="716" t="s">
        <v>2682</v>
      </c>
      <c r="I19" s="717"/>
    </row>
    <row r="20" spans="1:9" x14ac:dyDescent="0.35">
      <c r="A20" s="58"/>
      <c r="B20" s="718"/>
      <c r="C20" s="719" t="s">
        <v>89</v>
      </c>
      <c r="D20" s="720" t="s">
        <v>435</v>
      </c>
      <c r="E20" s="748" t="s">
        <v>114</v>
      </c>
      <c r="F20" s="721" t="s">
        <v>114</v>
      </c>
      <c r="G20" s="721" t="s">
        <v>114</v>
      </c>
      <c r="H20" s="722" t="s">
        <v>2682</v>
      </c>
      <c r="I20" s="723"/>
    </row>
    <row r="21" spans="1:9" ht="18.600000000000001" thickBot="1" x14ac:dyDescent="0.4">
      <c r="A21" s="58"/>
      <c r="B21" s="724"/>
      <c r="C21" s="725" t="s">
        <v>90</v>
      </c>
      <c r="D21" s="726" t="s">
        <v>435</v>
      </c>
      <c r="E21" s="749" t="s">
        <v>114</v>
      </c>
      <c r="F21" s="727" t="s">
        <v>114</v>
      </c>
      <c r="G21" s="727" t="s">
        <v>114</v>
      </c>
      <c r="H21" s="728" t="s">
        <v>2682</v>
      </c>
      <c r="I21" s="729"/>
    </row>
    <row r="22" spans="1:9" ht="31.2" x14ac:dyDescent="0.35">
      <c r="A22" s="58"/>
      <c r="B22" s="120" t="s">
        <v>746</v>
      </c>
      <c r="C22" s="121" t="s">
        <v>100</v>
      </c>
      <c r="D22" s="354" t="s">
        <v>1484</v>
      </c>
      <c r="E22" s="122" t="s">
        <v>437</v>
      </c>
      <c r="F22" s="123">
        <v>13</v>
      </c>
      <c r="G22" s="123"/>
      <c r="H22" s="124" t="s">
        <v>2682</v>
      </c>
      <c r="I22" s="27"/>
    </row>
    <row r="23" spans="1:9" x14ac:dyDescent="0.35">
      <c r="A23" s="58"/>
      <c r="B23" s="125"/>
      <c r="C23" s="126" t="s">
        <v>101</v>
      </c>
      <c r="D23" s="355" t="s">
        <v>1484</v>
      </c>
      <c r="E23" s="127" t="s">
        <v>438</v>
      </c>
      <c r="F23" s="128">
        <v>13</v>
      </c>
      <c r="G23" s="128"/>
      <c r="H23" s="129" t="s">
        <v>2682</v>
      </c>
      <c r="I23" s="33"/>
    </row>
    <row r="24" spans="1:9" ht="18.600000000000001" thickBot="1" x14ac:dyDescent="0.4">
      <c r="A24" s="58"/>
      <c r="B24" s="130"/>
      <c r="C24" s="131" t="s">
        <v>102</v>
      </c>
      <c r="D24" s="356" t="s">
        <v>1484</v>
      </c>
      <c r="E24" s="132" t="s">
        <v>439</v>
      </c>
      <c r="F24" s="133">
        <v>14</v>
      </c>
      <c r="G24" s="133"/>
      <c r="H24" s="134" t="s">
        <v>2682</v>
      </c>
      <c r="I24" s="34"/>
    </row>
    <row r="25" spans="1:9" ht="31.2" x14ac:dyDescent="0.35">
      <c r="A25" s="58"/>
      <c r="B25" s="120" t="s">
        <v>747</v>
      </c>
      <c r="C25" s="135" t="s">
        <v>115</v>
      </c>
      <c r="D25" s="357" t="s">
        <v>448</v>
      </c>
      <c r="E25" s="136" t="s">
        <v>440</v>
      </c>
      <c r="F25" s="137">
        <v>15</v>
      </c>
      <c r="G25" s="137"/>
      <c r="H25" s="138" t="s">
        <v>2682</v>
      </c>
      <c r="I25" s="32"/>
    </row>
    <row r="26" spans="1:9" x14ac:dyDescent="0.35">
      <c r="A26" s="58"/>
      <c r="B26" s="125"/>
      <c r="C26" s="126" t="s">
        <v>103</v>
      </c>
      <c r="D26" s="355" t="s">
        <v>448</v>
      </c>
      <c r="E26" s="127" t="s">
        <v>441</v>
      </c>
      <c r="F26" s="128">
        <v>15</v>
      </c>
      <c r="G26" s="128"/>
      <c r="H26" s="129" t="s">
        <v>2682</v>
      </c>
      <c r="I26" s="33"/>
    </row>
    <row r="27" spans="1:9" ht="18.600000000000001" thickBot="1" x14ac:dyDescent="0.4">
      <c r="A27" s="58"/>
      <c r="B27" s="130"/>
      <c r="C27" s="131" t="s">
        <v>104</v>
      </c>
      <c r="D27" s="356" t="s">
        <v>448</v>
      </c>
      <c r="E27" s="132" t="s">
        <v>442</v>
      </c>
      <c r="F27" s="133">
        <v>16</v>
      </c>
      <c r="G27" s="133"/>
      <c r="H27" s="134" t="s">
        <v>2682</v>
      </c>
      <c r="I27" s="34"/>
    </row>
    <row r="28" spans="1:9" x14ac:dyDescent="0.35">
      <c r="A28" s="58"/>
      <c r="B28" s="139" t="s">
        <v>50</v>
      </c>
      <c r="C28" s="140" t="s">
        <v>105</v>
      </c>
      <c r="D28" s="358" t="s">
        <v>472</v>
      </c>
      <c r="E28" s="141" t="s">
        <v>467</v>
      </c>
      <c r="F28" s="142">
        <v>17</v>
      </c>
      <c r="G28" s="142"/>
      <c r="H28" s="143" t="s">
        <v>2682</v>
      </c>
      <c r="I28" s="35"/>
    </row>
    <row r="29" spans="1:9" x14ac:dyDescent="0.35">
      <c r="A29" s="58"/>
      <c r="B29" s="144"/>
      <c r="C29" s="145" t="s">
        <v>106</v>
      </c>
      <c r="D29" s="359" t="s">
        <v>472</v>
      </c>
      <c r="E29" s="146" t="s">
        <v>468</v>
      </c>
      <c r="F29" s="147">
        <v>17</v>
      </c>
      <c r="G29" s="147"/>
      <c r="H29" s="148" t="s">
        <v>2682</v>
      </c>
      <c r="I29" s="16"/>
    </row>
    <row r="30" spans="1:9" ht="18.600000000000001" thickBot="1" x14ac:dyDescent="0.4">
      <c r="A30" s="58"/>
      <c r="B30" s="149"/>
      <c r="C30" s="150" t="s">
        <v>107</v>
      </c>
      <c r="D30" s="360" t="s">
        <v>472</v>
      </c>
      <c r="E30" s="151" t="s">
        <v>469</v>
      </c>
      <c r="F30" s="152">
        <v>18</v>
      </c>
      <c r="G30" s="152"/>
      <c r="H30" s="153" t="s">
        <v>2682</v>
      </c>
      <c r="I30" s="36"/>
    </row>
    <row r="31" spans="1:9" x14ac:dyDescent="0.35">
      <c r="A31" s="58"/>
      <c r="B31" s="54" t="s">
        <v>51</v>
      </c>
      <c r="C31" s="55" t="s">
        <v>2</v>
      </c>
      <c r="D31" s="361" t="s">
        <v>451</v>
      </c>
      <c r="E31" s="56" t="s">
        <v>470</v>
      </c>
      <c r="F31" s="57">
        <v>19</v>
      </c>
      <c r="G31" s="57"/>
      <c r="H31" s="154" t="s">
        <v>2683</v>
      </c>
      <c r="I31" s="22"/>
    </row>
    <row r="32" spans="1:9" ht="18.600000000000001" thickBot="1" x14ac:dyDescent="0.4">
      <c r="A32" s="58"/>
      <c r="B32" s="155"/>
      <c r="C32" s="156" t="s">
        <v>3</v>
      </c>
      <c r="D32" s="362" t="s">
        <v>451</v>
      </c>
      <c r="E32" s="157" t="s">
        <v>471</v>
      </c>
      <c r="F32" s="158">
        <v>20</v>
      </c>
      <c r="G32" s="158"/>
      <c r="H32" s="159" t="s">
        <v>2683</v>
      </c>
      <c r="I32" s="37"/>
    </row>
    <row r="33" spans="1:23" ht="31.2" x14ac:dyDescent="0.35">
      <c r="A33" s="58"/>
      <c r="B33" s="69" t="s">
        <v>748</v>
      </c>
      <c r="C33" s="70" t="s">
        <v>690</v>
      </c>
      <c r="D33" s="343" t="s">
        <v>232</v>
      </c>
      <c r="E33" s="71" t="s">
        <v>691</v>
      </c>
      <c r="F33" s="72">
        <v>21</v>
      </c>
      <c r="G33" s="72"/>
      <c r="H33" s="73" t="s">
        <v>477</v>
      </c>
      <c r="I33" s="25"/>
    </row>
    <row r="34" spans="1:23" x14ac:dyDescent="0.35">
      <c r="A34" s="58"/>
      <c r="B34" s="59"/>
      <c r="C34" s="74" t="s">
        <v>689</v>
      </c>
      <c r="D34" s="344" t="s">
        <v>232</v>
      </c>
      <c r="E34" s="75" t="s">
        <v>692</v>
      </c>
      <c r="F34" s="76">
        <v>21</v>
      </c>
      <c r="G34" s="76"/>
      <c r="H34" s="77" t="s">
        <v>477</v>
      </c>
      <c r="I34" s="26"/>
    </row>
    <row r="35" spans="1:23" x14ac:dyDescent="0.35">
      <c r="A35" s="58"/>
      <c r="B35" s="59"/>
      <c r="C35" s="60" t="s">
        <v>71</v>
      </c>
      <c r="D35" s="341" t="s">
        <v>232</v>
      </c>
      <c r="E35" s="61" t="s">
        <v>261</v>
      </c>
      <c r="F35" s="62">
        <v>21</v>
      </c>
      <c r="G35" s="62"/>
      <c r="H35" s="63" t="s">
        <v>477</v>
      </c>
      <c r="I35" s="23" t="s">
        <v>78</v>
      </c>
    </row>
    <row r="36" spans="1:23" x14ac:dyDescent="0.35">
      <c r="A36" s="58"/>
      <c r="B36" s="59"/>
      <c r="C36" s="60" t="s">
        <v>70</v>
      </c>
      <c r="D36" s="341" t="s">
        <v>232</v>
      </c>
      <c r="E36" s="61" t="s">
        <v>262</v>
      </c>
      <c r="F36" s="62">
        <v>22</v>
      </c>
      <c r="G36" s="62"/>
      <c r="H36" s="63" t="s">
        <v>477</v>
      </c>
      <c r="I36" s="23" t="s">
        <v>78</v>
      </c>
    </row>
    <row r="37" spans="1:23" x14ac:dyDescent="0.35">
      <c r="A37" s="58"/>
      <c r="B37" s="59"/>
      <c r="C37" s="60" t="s">
        <v>72</v>
      </c>
      <c r="D37" s="341" t="s">
        <v>232</v>
      </c>
      <c r="E37" s="61" t="s">
        <v>245</v>
      </c>
      <c r="F37" s="62">
        <v>21</v>
      </c>
      <c r="G37" s="62"/>
      <c r="H37" s="63" t="s">
        <v>2682</v>
      </c>
      <c r="I37" s="23"/>
    </row>
    <row r="38" spans="1:23" x14ac:dyDescent="0.35">
      <c r="A38" s="58"/>
      <c r="B38" s="59"/>
      <c r="C38" s="60" t="s">
        <v>73</v>
      </c>
      <c r="D38" s="341" t="s">
        <v>232</v>
      </c>
      <c r="E38" s="61" t="s">
        <v>577</v>
      </c>
      <c r="F38" s="62">
        <v>21</v>
      </c>
      <c r="G38" s="62"/>
      <c r="H38" s="63" t="s">
        <v>2682</v>
      </c>
      <c r="I38" s="23" t="s">
        <v>79</v>
      </c>
      <c r="N38"/>
      <c r="O38"/>
      <c r="P38"/>
      <c r="Q38"/>
      <c r="R38"/>
      <c r="S38"/>
      <c r="T38"/>
      <c r="U38"/>
      <c r="V38"/>
      <c r="W38"/>
    </row>
    <row r="39" spans="1:23" x14ac:dyDescent="0.35">
      <c r="A39" s="58"/>
      <c r="B39" s="59"/>
      <c r="C39" s="60" t="s">
        <v>74</v>
      </c>
      <c r="D39" s="341" t="s">
        <v>232</v>
      </c>
      <c r="E39" s="61" t="s">
        <v>246</v>
      </c>
      <c r="F39" s="62">
        <v>22</v>
      </c>
      <c r="G39" s="62"/>
      <c r="H39" s="63" t="s">
        <v>2682</v>
      </c>
      <c r="I39" s="23" t="s">
        <v>79</v>
      </c>
      <c r="N39"/>
      <c r="O39"/>
      <c r="P39"/>
      <c r="Q39"/>
      <c r="R39"/>
      <c r="S39"/>
      <c r="T39"/>
      <c r="U39"/>
      <c r="V39"/>
      <c r="W39"/>
    </row>
    <row r="40" spans="1:23" x14ac:dyDescent="0.35">
      <c r="A40" s="58"/>
      <c r="B40" s="59"/>
      <c r="C40" s="60" t="s">
        <v>75</v>
      </c>
      <c r="D40" s="341" t="s">
        <v>232</v>
      </c>
      <c r="E40" s="61" t="s">
        <v>220</v>
      </c>
      <c r="F40" s="62">
        <v>21</v>
      </c>
      <c r="G40" s="62"/>
      <c r="H40" s="63" t="s">
        <v>476</v>
      </c>
      <c r="I40" s="23"/>
      <c r="N40"/>
      <c r="O40"/>
      <c r="P40"/>
      <c r="Q40"/>
      <c r="R40"/>
      <c r="S40"/>
      <c r="T40"/>
      <c r="U40"/>
      <c r="V40"/>
      <c r="W40"/>
    </row>
    <row r="41" spans="1:23" x14ac:dyDescent="0.35">
      <c r="A41" s="58"/>
      <c r="B41" s="59"/>
      <c r="C41" s="60" t="s">
        <v>76</v>
      </c>
      <c r="D41" s="341" t="s">
        <v>232</v>
      </c>
      <c r="E41" s="61" t="s">
        <v>221</v>
      </c>
      <c r="F41" s="62">
        <v>21</v>
      </c>
      <c r="G41" s="62"/>
      <c r="H41" s="63" t="s">
        <v>476</v>
      </c>
      <c r="I41" s="23" t="s">
        <v>80</v>
      </c>
      <c r="N41"/>
      <c r="O41"/>
      <c r="P41"/>
      <c r="Q41"/>
      <c r="R41"/>
      <c r="S41"/>
      <c r="T41"/>
      <c r="U41"/>
      <c r="V41"/>
      <c r="W41"/>
    </row>
    <row r="42" spans="1:23" x14ac:dyDescent="0.35">
      <c r="A42" s="58"/>
      <c r="B42" s="59"/>
      <c r="C42" s="60" t="s">
        <v>77</v>
      </c>
      <c r="D42" s="341" t="s">
        <v>232</v>
      </c>
      <c r="E42" s="61" t="s">
        <v>219</v>
      </c>
      <c r="F42" s="62">
        <v>22</v>
      </c>
      <c r="G42" s="62"/>
      <c r="H42" s="63" t="s">
        <v>476</v>
      </c>
      <c r="I42" s="23" t="s">
        <v>80</v>
      </c>
      <c r="N42"/>
      <c r="O42"/>
      <c r="P42"/>
      <c r="Q42"/>
      <c r="R42"/>
      <c r="S42"/>
      <c r="T42"/>
      <c r="U42"/>
      <c r="V42"/>
      <c r="W42"/>
    </row>
    <row r="43" spans="1:23" x14ac:dyDescent="0.35">
      <c r="A43" s="58"/>
      <c r="B43" s="59"/>
      <c r="C43" s="60" t="s">
        <v>84</v>
      </c>
      <c r="D43" s="341" t="s">
        <v>232</v>
      </c>
      <c r="E43" s="61" t="s">
        <v>273</v>
      </c>
      <c r="F43" s="62">
        <v>21</v>
      </c>
      <c r="G43" s="62"/>
      <c r="H43" s="63" t="s">
        <v>2682</v>
      </c>
      <c r="I43" s="23" t="s">
        <v>995</v>
      </c>
      <c r="N43"/>
      <c r="O43"/>
      <c r="P43"/>
      <c r="Q43"/>
      <c r="R43"/>
      <c r="S43"/>
      <c r="T43"/>
      <c r="U43"/>
      <c r="V43"/>
      <c r="W43"/>
    </row>
    <row r="44" spans="1:23" ht="18.600000000000001" thickBot="1" x14ac:dyDescent="0.4">
      <c r="A44" s="58"/>
      <c r="B44" s="59"/>
      <c r="C44" s="160" t="s">
        <v>85</v>
      </c>
      <c r="D44" s="363" t="s">
        <v>232</v>
      </c>
      <c r="E44" s="161" t="s">
        <v>274</v>
      </c>
      <c r="F44" s="162">
        <v>22</v>
      </c>
      <c r="G44" s="162"/>
      <c r="H44" s="163" t="s">
        <v>2682</v>
      </c>
      <c r="I44" s="53" t="s">
        <v>995</v>
      </c>
      <c r="N44"/>
      <c r="O44"/>
      <c r="P44"/>
      <c r="Q44"/>
      <c r="R44"/>
      <c r="S44"/>
      <c r="T44"/>
      <c r="U44"/>
      <c r="V44"/>
      <c r="W44"/>
    </row>
    <row r="45" spans="1:23" x14ac:dyDescent="0.35">
      <c r="A45" s="58"/>
      <c r="B45" s="751" t="s">
        <v>755</v>
      </c>
      <c r="C45" s="752" t="s">
        <v>4</v>
      </c>
      <c r="D45" s="753" t="s">
        <v>1435</v>
      </c>
      <c r="E45" s="754" t="s">
        <v>8347</v>
      </c>
      <c r="F45" s="755">
        <v>23</v>
      </c>
      <c r="G45" s="755"/>
      <c r="H45" s="756"/>
      <c r="I45" s="757" t="s">
        <v>8346</v>
      </c>
      <c r="N45"/>
      <c r="O45"/>
      <c r="P45"/>
      <c r="Q45"/>
      <c r="R45"/>
      <c r="S45"/>
      <c r="T45"/>
      <c r="U45"/>
      <c r="V45"/>
      <c r="W45"/>
    </row>
    <row r="46" spans="1:23" ht="18.600000000000001" thickBot="1" x14ac:dyDescent="0.4">
      <c r="A46" s="58"/>
      <c r="B46" s="758"/>
      <c r="C46" s="759" t="s">
        <v>5</v>
      </c>
      <c r="D46" s="760" t="s">
        <v>1435</v>
      </c>
      <c r="E46" s="761" t="s">
        <v>8348</v>
      </c>
      <c r="F46" s="762">
        <v>24</v>
      </c>
      <c r="G46" s="762"/>
      <c r="H46" s="763"/>
      <c r="I46" s="764"/>
      <c r="N46"/>
      <c r="O46"/>
      <c r="P46"/>
      <c r="Q46"/>
      <c r="R46"/>
      <c r="S46"/>
      <c r="T46"/>
      <c r="U46"/>
      <c r="V46"/>
      <c r="W46"/>
    </row>
    <row r="47" spans="1:23" ht="31.2" x14ac:dyDescent="0.35">
      <c r="A47" s="58"/>
      <c r="B47" s="735" t="s">
        <v>8357</v>
      </c>
      <c r="C47" s="736" t="s">
        <v>710</v>
      </c>
      <c r="D47" s="737" t="s">
        <v>114</v>
      </c>
      <c r="E47" s="738" t="s">
        <v>114</v>
      </c>
      <c r="F47" s="738" t="s">
        <v>114</v>
      </c>
      <c r="G47" s="738" t="s">
        <v>114</v>
      </c>
      <c r="H47" s="739" t="s">
        <v>2682</v>
      </c>
      <c r="I47" s="740" t="s">
        <v>1247</v>
      </c>
      <c r="N47"/>
      <c r="O47"/>
      <c r="P47"/>
      <c r="Q47"/>
      <c r="R47"/>
      <c r="S47"/>
      <c r="T47"/>
      <c r="U47"/>
      <c r="V47"/>
      <c r="W47"/>
    </row>
    <row r="48" spans="1:23" ht="31.8" thickBot="1" x14ac:dyDescent="0.4">
      <c r="A48" s="58"/>
      <c r="B48" s="741"/>
      <c r="C48" s="742" t="s">
        <v>711</v>
      </c>
      <c r="D48" s="743" t="s">
        <v>114</v>
      </c>
      <c r="E48" s="744" t="s">
        <v>114</v>
      </c>
      <c r="F48" s="744" t="s">
        <v>114</v>
      </c>
      <c r="G48" s="744" t="s">
        <v>114</v>
      </c>
      <c r="H48" s="745" t="s">
        <v>2682</v>
      </c>
      <c r="I48" s="746" t="s">
        <v>1247</v>
      </c>
      <c r="N48"/>
      <c r="O48"/>
      <c r="P48"/>
      <c r="Q48"/>
      <c r="R48"/>
      <c r="S48"/>
      <c r="T48"/>
      <c r="U48"/>
      <c r="V48"/>
      <c r="W48"/>
    </row>
    <row r="49" spans="1:23" ht="31.2" x14ac:dyDescent="0.35">
      <c r="A49" s="58"/>
      <c r="B49" s="78" t="s">
        <v>749</v>
      </c>
      <c r="C49" s="79" t="s">
        <v>81</v>
      </c>
      <c r="D49" s="345" t="s">
        <v>294</v>
      </c>
      <c r="E49" s="80" t="s">
        <v>360</v>
      </c>
      <c r="F49" s="81">
        <v>25</v>
      </c>
      <c r="G49" s="81"/>
      <c r="H49" s="82" t="s">
        <v>2682</v>
      </c>
      <c r="I49" s="27"/>
      <c r="N49"/>
      <c r="O49"/>
      <c r="P49"/>
      <c r="Q49"/>
      <c r="R49"/>
      <c r="S49"/>
      <c r="T49"/>
      <c r="U49"/>
      <c r="V49"/>
      <c r="W49"/>
    </row>
    <row r="50" spans="1:23" x14ac:dyDescent="0.35">
      <c r="A50" s="58"/>
      <c r="B50" s="83"/>
      <c r="C50" s="84" t="s">
        <v>82</v>
      </c>
      <c r="D50" s="346" t="s">
        <v>294</v>
      </c>
      <c r="E50" s="85" t="s">
        <v>361</v>
      </c>
      <c r="F50" s="86">
        <v>25</v>
      </c>
      <c r="G50" s="86"/>
      <c r="H50" s="87" t="s">
        <v>2682</v>
      </c>
      <c r="I50" s="28"/>
      <c r="N50"/>
      <c r="O50"/>
      <c r="P50"/>
      <c r="Q50"/>
      <c r="R50"/>
      <c r="S50"/>
      <c r="T50"/>
      <c r="U50"/>
      <c r="V50"/>
      <c r="W50"/>
    </row>
    <row r="51" spans="1:23" x14ac:dyDescent="0.35">
      <c r="A51" s="58"/>
      <c r="B51" s="83"/>
      <c r="C51" s="84" t="s">
        <v>83</v>
      </c>
      <c r="D51" s="346" t="s">
        <v>294</v>
      </c>
      <c r="E51" s="85" t="s">
        <v>359</v>
      </c>
      <c r="F51" s="86">
        <v>26</v>
      </c>
      <c r="G51" s="86"/>
      <c r="H51" s="87" t="s">
        <v>2682</v>
      </c>
      <c r="I51" s="28"/>
      <c r="N51"/>
      <c r="O51"/>
      <c r="P51"/>
      <c r="Q51"/>
      <c r="R51"/>
      <c r="S51"/>
      <c r="T51"/>
      <c r="U51"/>
      <c r="V51"/>
      <c r="W51"/>
    </row>
    <row r="52" spans="1:23" x14ac:dyDescent="0.35">
      <c r="A52" s="58"/>
      <c r="B52" s="83"/>
      <c r="C52" s="84" t="s">
        <v>698</v>
      </c>
      <c r="D52" s="346" t="s">
        <v>294</v>
      </c>
      <c r="E52" s="85" t="s">
        <v>704</v>
      </c>
      <c r="F52" s="86">
        <v>25</v>
      </c>
      <c r="G52" s="86"/>
      <c r="H52" s="87" t="s">
        <v>2682</v>
      </c>
      <c r="I52" s="28" t="s">
        <v>695</v>
      </c>
      <c r="N52"/>
      <c r="O52"/>
      <c r="P52"/>
      <c r="Q52"/>
      <c r="R52"/>
      <c r="S52"/>
      <c r="T52"/>
      <c r="U52"/>
      <c r="V52"/>
      <c r="W52"/>
    </row>
    <row r="53" spans="1:23" x14ac:dyDescent="0.35">
      <c r="A53" s="58"/>
      <c r="B53" s="83"/>
      <c r="C53" s="84" t="s">
        <v>699</v>
      </c>
      <c r="D53" s="346" t="s">
        <v>294</v>
      </c>
      <c r="E53" s="85" t="s">
        <v>705</v>
      </c>
      <c r="F53" s="86">
        <v>26</v>
      </c>
      <c r="G53" s="86"/>
      <c r="H53" s="87" t="s">
        <v>2682</v>
      </c>
      <c r="I53" s="28" t="s">
        <v>695</v>
      </c>
      <c r="N53"/>
      <c r="O53"/>
      <c r="P53"/>
      <c r="Q53"/>
      <c r="R53"/>
      <c r="S53"/>
      <c r="T53"/>
      <c r="U53"/>
      <c r="V53"/>
      <c r="W53"/>
    </row>
    <row r="54" spans="1:23" x14ac:dyDescent="0.35">
      <c r="A54" s="58"/>
      <c r="B54" s="83"/>
      <c r="C54" s="84" t="s">
        <v>700</v>
      </c>
      <c r="D54" s="346" t="s">
        <v>294</v>
      </c>
      <c r="E54" s="85" t="s">
        <v>706</v>
      </c>
      <c r="F54" s="86">
        <v>25</v>
      </c>
      <c r="G54" s="86"/>
      <c r="H54" s="87" t="s">
        <v>2682</v>
      </c>
      <c r="I54" s="28" t="s">
        <v>696</v>
      </c>
      <c r="N54" s="13"/>
      <c r="O54" s="14"/>
      <c r="P54" s="14"/>
      <c r="Q54" s="13"/>
    </row>
    <row r="55" spans="1:23" x14ac:dyDescent="0.35">
      <c r="A55" s="58"/>
      <c r="B55" s="83"/>
      <c r="C55" s="84" t="s">
        <v>701</v>
      </c>
      <c r="D55" s="346" t="s">
        <v>294</v>
      </c>
      <c r="E55" s="85" t="s">
        <v>707</v>
      </c>
      <c r="F55" s="86">
        <v>26</v>
      </c>
      <c r="G55" s="86"/>
      <c r="H55" s="87" t="s">
        <v>2682</v>
      </c>
      <c r="I55" s="28" t="s">
        <v>696</v>
      </c>
      <c r="N55" s="13"/>
      <c r="O55" s="14"/>
      <c r="P55" s="14"/>
      <c r="Q55" s="13"/>
    </row>
    <row r="56" spans="1:23" x14ac:dyDescent="0.35">
      <c r="A56" s="58"/>
      <c r="B56" s="83"/>
      <c r="C56" s="84" t="s">
        <v>702</v>
      </c>
      <c r="D56" s="346" t="s">
        <v>294</v>
      </c>
      <c r="E56" s="85" t="s">
        <v>708</v>
      </c>
      <c r="F56" s="86">
        <v>25</v>
      </c>
      <c r="G56" s="86"/>
      <c r="H56" s="87" t="s">
        <v>2682</v>
      </c>
      <c r="I56" s="28" t="s">
        <v>697</v>
      </c>
      <c r="N56" s="13"/>
      <c r="O56" s="14"/>
      <c r="P56" s="14"/>
      <c r="Q56" s="13"/>
    </row>
    <row r="57" spans="1:23" ht="18.600000000000001" thickBot="1" x14ac:dyDescent="0.4">
      <c r="A57" s="58"/>
      <c r="B57" s="83"/>
      <c r="C57" s="164" t="s">
        <v>703</v>
      </c>
      <c r="D57" s="364" t="s">
        <v>294</v>
      </c>
      <c r="E57" s="165" t="s">
        <v>709</v>
      </c>
      <c r="F57" s="166">
        <v>26</v>
      </c>
      <c r="G57" s="166"/>
      <c r="H57" s="167" t="s">
        <v>2682</v>
      </c>
      <c r="I57" s="38" t="s">
        <v>697</v>
      </c>
      <c r="N57" s="13"/>
      <c r="O57" s="14"/>
      <c r="P57" s="14"/>
      <c r="Q57" s="13"/>
    </row>
    <row r="58" spans="1:23" ht="31.2" x14ac:dyDescent="0.35">
      <c r="A58" s="58"/>
      <c r="B58" s="78" t="s">
        <v>750</v>
      </c>
      <c r="C58" s="79" t="s">
        <v>121</v>
      </c>
      <c r="D58" s="345" t="s">
        <v>328</v>
      </c>
      <c r="E58" s="80" t="s">
        <v>362</v>
      </c>
      <c r="F58" s="81">
        <v>27</v>
      </c>
      <c r="G58" s="81"/>
      <c r="H58" s="82" t="s">
        <v>2682</v>
      </c>
      <c r="I58" s="27" t="s">
        <v>996</v>
      </c>
    </row>
    <row r="59" spans="1:23" ht="18.600000000000001" thickBot="1" x14ac:dyDescent="0.4">
      <c r="A59" s="58"/>
      <c r="B59" s="88"/>
      <c r="C59" s="89" t="s">
        <v>122</v>
      </c>
      <c r="D59" s="347" t="s">
        <v>328</v>
      </c>
      <c r="E59" s="90" t="s">
        <v>363</v>
      </c>
      <c r="F59" s="91">
        <v>28</v>
      </c>
      <c r="G59" s="91"/>
      <c r="H59" s="92" t="s">
        <v>2682</v>
      </c>
      <c r="I59" s="29" t="s">
        <v>996</v>
      </c>
    </row>
    <row r="60" spans="1:23" ht="18" customHeight="1" x14ac:dyDescent="0.35">
      <c r="A60" s="58"/>
      <c r="B60" s="168" t="s">
        <v>752</v>
      </c>
      <c r="C60" s="169" t="s">
        <v>991</v>
      </c>
      <c r="D60" s="365" t="s">
        <v>1517</v>
      </c>
      <c r="E60" s="778" t="s">
        <v>8362</v>
      </c>
      <c r="F60" s="171">
        <v>29</v>
      </c>
      <c r="G60" s="171"/>
      <c r="H60" s="172"/>
      <c r="I60" s="46" t="s">
        <v>8379</v>
      </c>
    </row>
    <row r="61" spans="1:23" x14ac:dyDescent="0.35">
      <c r="A61" s="58"/>
      <c r="B61" s="173"/>
      <c r="C61" s="174" t="s">
        <v>992</v>
      </c>
      <c r="D61" s="366" t="s">
        <v>1517</v>
      </c>
      <c r="E61" s="779" t="s">
        <v>8364</v>
      </c>
      <c r="F61" s="176">
        <v>29</v>
      </c>
      <c r="G61" s="176"/>
      <c r="H61" s="177"/>
      <c r="I61" s="47" t="s">
        <v>8379</v>
      </c>
    </row>
    <row r="62" spans="1:23" ht="18.600000000000001" thickBot="1" x14ac:dyDescent="0.4">
      <c r="A62" s="58"/>
      <c r="B62" s="178"/>
      <c r="C62" s="179" t="s">
        <v>6</v>
      </c>
      <c r="D62" s="367" t="s">
        <v>1517</v>
      </c>
      <c r="E62" s="780" t="s">
        <v>8365</v>
      </c>
      <c r="F62" s="180">
        <v>30</v>
      </c>
      <c r="G62" s="180"/>
      <c r="H62" s="181"/>
      <c r="I62" s="48" t="s">
        <v>8379</v>
      </c>
    </row>
    <row r="63" spans="1:23" x14ac:dyDescent="0.35">
      <c r="A63" s="58"/>
      <c r="B63" s="182" t="s">
        <v>753</v>
      </c>
      <c r="C63" s="169" t="s">
        <v>8366</v>
      </c>
      <c r="D63" s="365" t="s">
        <v>1522</v>
      </c>
      <c r="E63" s="170" t="s">
        <v>8363</v>
      </c>
      <c r="F63" s="171">
        <v>65</v>
      </c>
      <c r="G63" s="171"/>
      <c r="H63" s="183"/>
      <c r="I63" s="46" t="s">
        <v>8379</v>
      </c>
    </row>
    <row r="64" spans="1:23" x14ac:dyDescent="0.35">
      <c r="A64" s="58"/>
      <c r="B64" s="765"/>
      <c r="C64" s="174" t="s">
        <v>8367</v>
      </c>
      <c r="D64" s="366" t="s">
        <v>1522</v>
      </c>
      <c r="E64" s="175" t="s">
        <v>8368</v>
      </c>
      <c r="F64" s="176">
        <v>65</v>
      </c>
      <c r="G64" s="176"/>
      <c r="H64" s="750"/>
      <c r="I64" s="47" t="s">
        <v>8379</v>
      </c>
    </row>
    <row r="65" spans="1:9" ht="18.600000000000001" thickBot="1" x14ac:dyDescent="0.4">
      <c r="A65" s="58"/>
      <c r="B65" s="178"/>
      <c r="C65" s="184" t="s">
        <v>38</v>
      </c>
      <c r="D65" s="368" t="s">
        <v>1522</v>
      </c>
      <c r="E65" s="185" t="s">
        <v>8369</v>
      </c>
      <c r="F65" s="186">
        <v>66</v>
      </c>
      <c r="G65" s="186"/>
      <c r="H65" s="187"/>
      <c r="I65" s="49" t="s">
        <v>8379</v>
      </c>
    </row>
    <row r="66" spans="1:9" ht="31.2" x14ac:dyDescent="0.35">
      <c r="A66" s="58"/>
      <c r="B66" s="139" t="s">
        <v>751</v>
      </c>
      <c r="C66" s="140" t="s">
        <v>119</v>
      </c>
      <c r="D66" s="358" t="s">
        <v>515</v>
      </c>
      <c r="E66" s="141" t="s">
        <v>578</v>
      </c>
      <c r="F66" s="142">
        <v>31</v>
      </c>
      <c r="G66" s="142"/>
      <c r="H66" s="143" t="s">
        <v>2682</v>
      </c>
      <c r="I66" s="35" t="s">
        <v>514</v>
      </c>
    </row>
    <row r="67" spans="1:9" x14ac:dyDescent="0.35">
      <c r="A67" s="58"/>
      <c r="B67" s="144"/>
      <c r="C67" s="188" t="s">
        <v>120</v>
      </c>
      <c r="D67" s="369" t="s">
        <v>515</v>
      </c>
      <c r="E67" s="189" t="s">
        <v>579</v>
      </c>
      <c r="F67" s="190">
        <v>31</v>
      </c>
      <c r="G67" s="190"/>
      <c r="H67" s="191" t="s">
        <v>2682</v>
      </c>
      <c r="I67" s="15" t="s">
        <v>729</v>
      </c>
    </row>
    <row r="68" spans="1:9" x14ac:dyDescent="0.35">
      <c r="A68" s="58"/>
      <c r="B68" s="144"/>
      <c r="C68" s="188" t="s">
        <v>487</v>
      </c>
      <c r="D68" s="369" t="s">
        <v>515</v>
      </c>
      <c r="E68" s="189" t="s">
        <v>580</v>
      </c>
      <c r="F68" s="190">
        <v>32</v>
      </c>
      <c r="G68" s="190"/>
      <c r="H68" s="191" t="s">
        <v>2682</v>
      </c>
      <c r="I68" s="15" t="s">
        <v>729</v>
      </c>
    </row>
    <row r="69" spans="1:9" x14ac:dyDescent="0.35">
      <c r="A69" s="58"/>
      <c r="B69" s="144"/>
      <c r="C69" s="145" t="s">
        <v>730</v>
      </c>
      <c r="D69" s="359" t="s">
        <v>515</v>
      </c>
      <c r="E69" s="146" t="s">
        <v>581</v>
      </c>
      <c r="F69" s="147">
        <v>31</v>
      </c>
      <c r="G69" s="147"/>
      <c r="H69" s="148" t="s">
        <v>2682</v>
      </c>
      <c r="I69" s="16" t="s">
        <v>799</v>
      </c>
    </row>
    <row r="70" spans="1:9" x14ac:dyDescent="0.35">
      <c r="A70" s="58"/>
      <c r="B70" s="144"/>
      <c r="C70" s="145" t="s">
        <v>798</v>
      </c>
      <c r="D70" s="359" t="s">
        <v>515</v>
      </c>
      <c r="E70" s="146" t="s">
        <v>833</v>
      </c>
      <c r="F70" s="147">
        <v>31</v>
      </c>
      <c r="G70" s="147"/>
      <c r="H70" s="148" t="s">
        <v>2682</v>
      </c>
      <c r="I70" s="16" t="s">
        <v>731</v>
      </c>
    </row>
    <row r="71" spans="1:9" x14ac:dyDescent="0.35">
      <c r="A71" s="58"/>
      <c r="B71" s="144"/>
      <c r="C71" s="145" t="s">
        <v>732</v>
      </c>
      <c r="D71" s="359" t="s">
        <v>515</v>
      </c>
      <c r="E71" s="146" t="s">
        <v>734</v>
      </c>
      <c r="F71" s="147">
        <v>31</v>
      </c>
      <c r="G71" s="147"/>
      <c r="H71" s="148" t="s">
        <v>2682</v>
      </c>
      <c r="I71" s="16"/>
    </row>
    <row r="72" spans="1:9" ht="18.600000000000001" thickBot="1" x14ac:dyDescent="0.4">
      <c r="A72" s="58"/>
      <c r="B72" s="144"/>
      <c r="C72" s="192" t="s">
        <v>733</v>
      </c>
      <c r="D72" s="370" t="s">
        <v>515</v>
      </c>
      <c r="E72" s="193" t="s">
        <v>735</v>
      </c>
      <c r="F72" s="194">
        <v>32</v>
      </c>
      <c r="G72" s="194"/>
      <c r="H72" s="195" t="s">
        <v>2682</v>
      </c>
      <c r="I72" s="39"/>
    </row>
    <row r="73" spans="1:9" x14ac:dyDescent="0.35">
      <c r="A73" s="58"/>
      <c r="B73" s="139" t="s">
        <v>1257</v>
      </c>
      <c r="C73" s="140" t="s">
        <v>7</v>
      </c>
      <c r="D73" s="358" t="s">
        <v>516</v>
      </c>
      <c r="E73" s="141" t="s">
        <v>485</v>
      </c>
      <c r="F73" s="142">
        <v>33</v>
      </c>
      <c r="G73" s="142"/>
      <c r="H73" s="143" t="s">
        <v>2682</v>
      </c>
      <c r="I73" s="35" t="s">
        <v>736</v>
      </c>
    </row>
    <row r="74" spans="1:9" ht="18.600000000000001" thickBot="1" x14ac:dyDescent="0.4">
      <c r="A74" s="58"/>
      <c r="B74" s="149"/>
      <c r="C74" s="150" t="s">
        <v>8</v>
      </c>
      <c r="D74" s="360" t="s">
        <v>516</v>
      </c>
      <c r="E74" s="151" t="s">
        <v>486</v>
      </c>
      <c r="F74" s="152">
        <v>34</v>
      </c>
      <c r="G74" s="152"/>
      <c r="H74" s="153" t="s">
        <v>2682</v>
      </c>
      <c r="I74" s="36" t="s">
        <v>736</v>
      </c>
    </row>
    <row r="75" spans="1:9" x14ac:dyDescent="0.35">
      <c r="A75" s="58"/>
      <c r="B75" s="766" t="s">
        <v>58</v>
      </c>
      <c r="C75" s="169" t="s">
        <v>116</v>
      </c>
      <c r="D75" s="365" t="s">
        <v>8331</v>
      </c>
      <c r="E75" s="778" t="s">
        <v>8359</v>
      </c>
      <c r="F75" s="196">
        <v>35</v>
      </c>
      <c r="G75" s="196"/>
      <c r="H75" s="197"/>
      <c r="I75" s="46" t="s">
        <v>8378</v>
      </c>
    </row>
    <row r="76" spans="1:9" x14ac:dyDescent="0.35">
      <c r="A76" s="58"/>
      <c r="B76" s="178"/>
      <c r="C76" s="198" t="s">
        <v>117</v>
      </c>
      <c r="D76" s="371" t="s">
        <v>8331</v>
      </c>
      <c r="E76" s="788" t="s">
        <v>8360</v>
      </c>
      <c r="F76" s="199">
        <v>35</v>
      </c>
      <c r="G76" s="199"/>
      <c r="H76" s="200"/>
      <c r="I76" s="51" t="s">
        <v>8378</v>
      </c>
    </row>
    <row r="77" spans="1:9" ht="18.600000000000001" thickBot="1" x14ac:dyDescent="0.4">
      <c r="A77" s="58"/>
      <c r="B77" s="767"/>
      <c r="C77" s="201" t="s">
        <v>118</v>
      </c>
      <c r="D77" s="372" t="s">
        <v>8331</v>
      </c>
      <c r="E77" s="734" t="s">
        <v>8361</v>
      </c>
      <c r="F77" s="202">
        <v>36</v>
      </c>
      <c r="G77" s="202"/>
      <c r="H77" s="203"/>
      <c r="I77" s="52" t="s">
        <v>8378</v>
      </c>
    </row>
    <row r="78" spans="1:9" x14ac:dyDescent="0.35">
      <c r="A78" s="58"/>
      <c r="B78" s="59" t="s">
        <v>754</v>
      </c>
      <c r="C78" s="204" t="s">
        <v>45</v>
      </c>
      <c r="D78" s="118" t="s">
        <v>536</v>
      </c>
      <c r="E78" s="117" t="s">
        <v>525</v>
      </c>
      <c r="F78" s="118">
        <v>75</v>
      </c>
      <c r="G78" s="118"/>
      <c r="H78" s="205" t="s">
        <v>2682</v>
      </c>
      <c r="I78" s="768" t="s">
        <v>8373</v>
      </c>
    </row>
    <row r="79" spans="1:9" ht="18.600000000000001" thickBot="1" x14ac:dyDescent="0.4">
      <c r="A79" s="206"/>
      <c r="B79" s="64"/>
      <c r="C79" s="207" t="s">
        <v>46</v>
      </c>
      <c r="D79" s="115" t="s">
        <v>536</v>
      </c>
      <c r="E79" s="114" t="s">
        <v>526</v>
      </c>
      <c r="F79" s="115">
        <v>76</v>
      </c>
      <c r="G79" s="115"/>
      <c r="H79" s="92" t="s">
        <v>2682</v>
      </c>
      <c r="I79" s="31"/>
    </row>
    <row r="80" spans="1:9" ht="31.2" x14ac:dyDescent="0.35">
      <c r="A80" s="282" t="s">
        <v>52</v>
      </c>
      <c r="B80" s="78" t="s">
        <v>756</v>
      </c>
      <c r="C80" s="79" t="s">
        <v>9</v>
      </c>
      <c r="D80" s="345" t="s">
        <v>841</v>
      </c>
      <c r="E80" s="80" t="s">
        <v>782</v>
      </c>
      <c r="F80" s="81">
        <v>37</v>
      </c>
      <c r="G80" s="81"/>
      <c r="H80" s="82" t="s">
        <v>2682</v>
      </c>
      <c r="I80" s="27"/>
    </row>
    <row r="81" spans="1:9" ht="18.600000000000001" thickBot="1" x14ac:dyDescent="0.4">
      <c r="A81" s="283"/>
      <c r="B81" s="88"/>
      <c r="C81" s="89" t="s">
        <v>10</v>
      </c>
      <c r="D81" s="347" t="s">
        <v>841</v>
      </c>
      <c r="E81" s="90" t="s">
        <v>783</v>
      </c>
      <c r="F81" s="91">
        <v>38</v>
      </c>
      <c r="G81" s="91"/>
      <c r="H81" s="92" t="s">
        <v>2682</v>
      </c>
      <c r="I81" s="29"/>
    </row>
    <row r="82" spans="1:9" ht="31.2" x14ac:dyDescent="0.35">
      <c r="A82" s="283"/>
      <c r="B82" s="78" t="s">
        <v>757</v>
      </c>
      <c r="C82" s="79" t="s">
        <v>11</v>
      </c>
      <c r="D82" s="345" t="s">
        <v>840</v>
      </c>
      <c r="E82" s="80" t="s">
        <v>784</v>
      </c>
      <c r="F82" s="81">
        <v>39</v>
      </c>
      <c r="G82" s="81"/>
      <c r="H82" s="82" t="s">
        <v>2682</v>
      </c>
      <c r="I82" s="27"/>
    </row>
    <row r="83" spans="1:9" ht="18.600000000000001" thickBot="1" x14ac:dyDescent="0.4">
      <c r="A83" s="283"/>
      <c r="B83" s="88"/>
      <c r="C83" s="89" t="s">
        <v>12</v>
      </c>
      <c r="D83" s="347" t="s">
        <v>840</v>
      </c>
      <c r="E83" s="90" t="s">
        <v>785</v>
      </c>
      <c r="F83" s="91">
        <v>40</v>
      </c>
      <c r="G83" s="91"/>
      <c r="H83" s="92" t="s">
        <v>2682</v>
      </c>
      <c r="I83" s="29"/>
    </row>
    <row r="84" spans="1:9" ht="31.2" x14ac:dyDescent="0.35">
      <c r="A84" s="283"/>
      <c r="B84" s="78" t="s">
        <v>758</v>
      </c>
      <c r="C84" s="208" t="s">
        <v>39</v>
      </c>
      <c r="D84" s="373" t="s">
        <v>842</v>
      </c>
      <c r="E84" s="209" t="s">
        <v>786</v>
      </c>
      <c r="F84" s="210">
        <v>67</v>
      </c>
      <c r="G84" s="210"/>
      <c r="H84" s="205" t="s">
        <v>2682</v>
      </c>
      <c r="I84" s="32"/>
    </row>
    <row r="85" spans="1:9" ht="18.600000000000001" thickBot="1" x14ac:dyDescent="0.4">
      <c r="A85" s="283"/>
      <c r="B85" s="88"/>
      <c r="C85" s="89" t="s">
        <v>40</v>
      </c>
      <c r="D85" s="347" t="s">
        <v>842</v>
      </c>
      <c r="E85" s="90" t="s">
        <v>787</v>
      </c>
      <c r="F85" s="91">
        <v>68</v>
      </c>
      <c r="G85" s="91"/>
      <c r="H85" s="92" t="s">
        <v>2682</v>
      </c>
      <c r="I85" s="29"/>
    </row>
    <row r="86" spans="1:9" x14ac:dyDescent="0.35">
      <c r="A86" s="283"/>
      <c r="B86" s="120" t="s">
        <v>53</v>
      </c>
      <c r="C86" s="121" t="s">
        <v>13</v>
      </c>
      <c r="D86" s="354" t="s">
        <v>553</v>
      </c>
      <c r="E86" s="122" t="s">
        <v>539</v>
      </c>
      <c r="F86" s="123">
        <v>41</v>
      </c>
      <c r="G86" s="123"/>
      <c r="H86" s="124" t="s">
        <v>2682</v>
      </c>
      <c r="I86" s="40" t="s">
        <v>562</v>
      </c>
    </row>
    <row r="87" spans="1:9" ht="18.600000000000001" thickBot="1" x14ac:dyDescent="0.4">
      <c r="A87" s="283"/>
      <c r="B87" s="130"/>
      <c r="C87" s="131" t="s">
        <v>14</v>
      </c>
      <c r="D87" s="356" t="s">
        <v>553</v>
      </c>
      <c r="E87" s="132" t="s">
        <v>540</v>
      </c>
      <c r="F87" s="133">
        <v>42</v>
      </c>
      <c r="G87" s="133"/>
      <c r="H87" s="134" t="s">
        <v>2682</v>
      </c>
      <c r="I87" s="34"/>
    </row>
    <row r="88" spans="1:9" x14ac:dyDescent="0.35">
      <c r="A88" s="283"/>
      <c r="B88" s="139" t="s">
        <v>54</v>
      </c>
      <c r="C88" s="140" t="s">
        <v>15</v>
      </c>
      <c r="D88" s="358" t="s">
        <v>1350</v>
      </c>
      <c r="E88" s="141" t="s">
        <v>800</v>
      </c>
      <c r="F88" s="142">
        <v>43</v>
      </c>
      <c r="G88" s="142"/>
      <c r="H88" s="143" t="s">
        <v>2682</v>
      </c>
      <c r="I88" s="35"/>
    </row>
    <row r="89" spans="1:9" ht="18.600000000000001" thickBot="1" x14ac:dyDescent="0.4">
      <c r="A89" s="283"/>
      <c r="B89" s="149"/>
      <c r="C89" s="150" t="s">
        <v>16</v>
      </c>
      <c r="D89" s="360" t="s">
        <v>1350</v>
      </c>
      <c r="E89" s="151" t="s">
        <v>801</v>
      </c>
      <c r="F89" s="152">
        <v>44</v>
      </c>
      <c r="G89" s="152"/>
      <c r="H89" s="153" t="s">
        <v>2682</v>
      </c>
      <c r="I89" s="36"/>
    </row>
    <row r="90" spans="1:9" x14ac:dyDescent="0.35">
      <c r="A90" s="283"/>
      <c r="B90" s="105" t="s">
        <v>55</v>
      </c>
      <c r="C90" s="11" t="s">
        <v>17</v>
      </c>
      <c r="D90" s="351" t="s">
        <v>677</v>
      </c>
      <c r="E90" s="106" t="s">
        <v>809</v>
      </c>
      <c r="F90" s="107">
        <v>45</v>
      </c>
      <c r="G90" s="107"/>
      <c r="H90" s="108" t="s">
        <v>2682</v>
      </c>
      <c r="I90" s="41" t="s">
        <v>8372</v>
      </c>
    </row>
    <row r="91" spans="1:9" ht="18.600000000000001" thickBot="1" x14ac:dyDescent="0.4">
      <c r="A91" s="283"/>
      <c r="B91" s="119"/>
      <c r="C91" s="12" t="s">
        <v>18</v>
      </c>
      <c r="D91" s="353" t="s">
        <v>677</v>
      </c>
      <c r="E91" s="114" t="s">
        <v>810</v>
      </c>
      <c r="F91" s="115">
        <v>46</v>
      </c>
      <c r="G91" s="115"/>
      <c r="H91" s="116" t="s">
        <v>2682</v>
      </c>
      <c r="I91" s="31" t="s">
        <v>8372</v>
      </c>
    </row>
    <row r="92" spans="1:9" ht="31.2" x14ac:dyDescent="0.35">
      <c r="A92" s="283"/>
      <c r="B92" s="54" t="s">
        <v>56</v>
      </c>
      <c r="C92" s="55" t="s">
        <v>19</v>
      </c>
      <c r="D92" s="361" t="s">
        <v>610</v>
      </c>
      <c r="E92" s="56" t="s">
        <v>811</v>
      </c>
      <c r="F92" s="57">
        <v>47</v>
      </c>
      <c r="G92" s="57"/>
      <c r="H92" s="154" t="s">
        <v>2682</v>
      </c>
      <c r="I92" s="22"/>
    </row>
    <row r="93" spans="1:9" ht="18.600000000000001" thickBot="1" x14ac:dyDescent="0.4">
      <c r="A93" s="283"/>
      <c r="B93" s="155"/>
      <c r="C93" s="156" t="s">
        <v>20</v>
      </c>
      <c r="D93" s="362" t="s">
        <v>610</v>
      </c>
      <c r="E93" s="157" t="s">
        <v>812</v>
      </c>
      <c r="F93" s="158">
        <v>48</v>
      </c>
      <c r="G93" s="158"/>
      <c r="H93" s="159" t="s">
        <v>2682</v>
      </c>
      <c r="I93" s="37"/>
    </row>
    <row r="94" spans="1:9" ht="18" customHeight="1" x14ac:dyDescent="0.35">
      <c r="A94" s="283"/>
      <c r="B94" s="78" t="s">
        <v>1252</v>
      </c>
      <c r="C94" s="79" t="s">
        <v>21</v>
      </c>
      <c r="D94" s="345" t="s">
        <v>913</v>
      </c>
      <c r="E94" s="80" t="s">
        <v>813</v>
      </c>
      <c r="F94" s="81">
        <v>49</v>
      </c>
      <c r="G94" s="81"/>
      <c r="H94" s="154" t="s">
        <v>2682</v>
      </c>
      <c r="I94" s="27"/>
    </row>
    <row r="95" spans="1:9" ht="18" customHeight="1" thickBot="1" x14ac:dyDescent="0.4">
      <c r="A95" s="283"/>
      <c r="B95" s="88"/>
      <c r="C95" s="89" t="s">
        <v>22</v>
      </c>
      <c r="D95" s="347" t="s">
        <v>913</v>
      </c>
      <c r="E95" s="90" t="s">
        <v>814</v>
      </c>
      <c r="F95" s="91">
        <v>50</v>
      </c>
      <c r="G95" s="91"/>
      <c r="H95" s="159" t="s">
        <v>2682</v>
      </c>
      <c r="I95" s="29"/>
    </row>
    <row r="96" spans="1:9" ht="18" customHeight="1" x14ac:dyDescent="0.35">
      <c r="A96" s="283"/>
      <c r="B96" s="120" t="s">
        <v>1253</v>
      </c>
      <c r="C96" s="121" t="s">
        <v>23</v>
      </c>
      <c r="D96" s="354" t="s">
        <v>612</v>
      </c>
      <c r="E96" s="122" t="s">
        <v>815</v>
      </c>
      <c r="F96" s="123">
        <v>51</v>
      </c>
      <c r="G96" s="123"/>
      <c r="H96" s="154" t="s">
        <v>2682</v>
      </c>
      <c r="I96" s="27"/>
    </row>
    <row r="97" spans="1:9" ht="18" customHeight="1" thickBot="1" x14ac:dyDescent="0.4">
      <c r="A97" s="283"/>
      <c r="B97" s="130"/>
      <c r="C97" s="131" t="s">
        <v>24</v>
      </c>
      <c r="D97" s="356" t="s">
        <v>612</v>
      </c>
      <c r="E97" s="132" t="s">
        <v>816</v>
      </c>
      <c r="F97" s="133">
        <v>52</v>
      </c>
      <c r="G97" s="133"/>
      <c r="H97" s="159" t="s">
        <v>2682</v>
      </c>
      <c r="I97" s="29"/>
    </row>
    <row r="98" spans="1:9" x14ac:dyDescent="0.35">
      <c r="A98" s="283"/>
      <c r="B98" s="139" t="s">
        <v>57</v>
      </c>
      <c r="C98" s="140" t="s">
        <v>25</v>
      </c>
      <c r="D98" s="358" t="s">
        <v>997</v>
      </c>
      <c r="E98" s="141" t="s">
        <v>817</v>
      </c>
      <c r="F98" s="142">
        <v>53</v>
      </c>
      <c r="G98" s="142"/>
      <c r="H98" s="154" t="s">
        <v>2682</v>
      </c>
      <c r="I98" s="35"/>
    </row>
    <row r="99" spans="1:9" ht="18.600000000000001" thickBot="1" x14ac:dyDescent="0.4">
      <c r="A99" s="284"/>
      <c r="B99" s="149"/>
      <c r="C99" s="150" t="s">
        <v>26</v>
      </c>
      <c r="D99" s="360" t="s">
        <v>997</v>
      </c>
      <c r="E99" s="151" t="s">
        <v>818</v>
      </c>
      <c r="F99" s="152">
        <v>54</v>
      </c>
      <c r="G99" s="152"/>
      <c r="H99" s="159" t="s">
        <v>2682</v>
      </c>
      <c r="I99" s="36"/>
    </row>
    <row r="100" spans="1:9" x14ac:dyDescent="0.35">
      <c r="A100" s="285" t="s">
        <v>59</v>
      </c>
      <c r="B100" s="69" t="s">
        <v>759</v>
      </c>
      <c r="C100" s="211" t="s">
        <v>27</v>
      </c>
      <c r="D100" s="72" t="s">
        <v>1021</v>
      </c>
      <c r="E100" s="71" t="s">
        <v>819</v>
      </c>
      <c r="F100" s="72">
        <v>55</v>
      </c>
      <c r="G100" s="72"/>
      <c r="H100" s="73" t="s">
        <v>2682</v>
      </c>
      <c r="I100" s="25"/>
    </row>
    <row r="101" spans="1:9" ht="18.600000000000001" thickBot="1" x14ac:dyDescent="0.4">
      <c r="A101" s="286"/>
      <c r="B101" s="64"/>
      <c r="C101" s="212" t="s">
        <v>28</v>
      </c>
      <c r="D101" s="67" t="s">
        <v>1021</v>
      </c>
      <c r="E101" s="66" t="s">
        <v>820</v>
      </c>
      <c r="F101" s="67">
        <v>56</v>
      </c>
      <c r="G101" s="67"/>
      <c r="H101" s="68" t="s">
        <v>2682</v>
      </c>
      <c r="I101" s="24"/>
    </row>
    <row r="102" spans="1:9" ht="31.2" x14ac:dyDescent="0.35">
      <c r="A102" s="286"/>
      <c r="B102" s="239" t="s">
        <v>8370</v>
      </c>
      <c r="C102" s="240" t="s">
        <v>98</v>
      </c>
      <c r="D102" s="242" t="s">
        <v>1022</v>
      </c>
      <c r="E102" s="241" t="s">
        <v>821</v>
      </c>
      <c r="F102" s="242" t="s">
        <v>114</v>
      </c>
      <c r="G102" s="242">
        <v>77</v>
      </c>
      <c r="H102" s="243" t="s">
        <v>2682</v>
      </c>
      <c r="I102" s="244" t="s">
        <v>8371</v>
      </c>
    </row>
    <row r="103" spans="1:9" ht="18.600000000000001" thickBot="1" x14ac:dyDescent="0.4">
      <c r="A103" s="287"/>
      <c r="B103" s="234"/>
      <c r="C103" s="245" t="s">
        <v>99</v>
      </c>
      <c r="D103" s="236" t="s">
        <v>1022</v>
      </c>
      <c r="E103" s="235" t="s">
        <v>822</v>
      </c>
      <c r="F103" s="236" t="s">
        <v>114</v>
      </c>
      <c r="G103" s="236">
        <v>78</v>
      </c>
      <c r="H103" s="237" t="s">
        <v>2682</v>
      </c>
      <c r="I103" s="238" t="s">
        <v>8371</v>
      </c>
    </row>
    <row r="104" spans="1:9" x14ac:dyDescent="0.35">
      <c r="A104" s="288" t="s">
        <v>60</v>
      </c>
      <c r="B104" s="105" t="s">
        <v>66</v>
      </c>
      <c r="C104" s="213" t="s">
        <v>29</v>
      </c>
      <c r="D104" s="107" t="s">
        <v>1512</v>
      </c>
      <c r="E104" s="106" t="s">
        <v>823</v>
      </c>
      <c r="F104" s="107">
        <v>57</v>
      </c>
      <c r="G104" s="107"/>
      <c r="H104" s="108" t="s">
        <v>2682</v>
      </c>
      <c r="I104" s="41"/>
    </row>
    <row r="105" spans="1:9" ht="18.600000000000001" thickBot="1" x14ac:dyDescent="0.4">
      <c r="A105" s="289"/>
      <c r="B105" s="119"/>
      <c r="C105" s="207" t="s">
        <v>30</v>
      </c>
      <c r="D105" s="115" t="s">
        <v>1512</v>
      </c>
      <c r="E105" s="114" t="s">
        <v>824</v>
      </c>
      <c r="F105" s="115">
        <v>58</v>
      </c>
      <c r="G105" s="115"/>
      <c r="H105" s="116" t="s">
        <v>2682</v>
      </c>
      <c r="I105" s="31"/>
    </row>
    <row r="106" spans="1:9" x14ac:dyDescent="0.35">
      <c r="A106" s="289"/>
      <c r="B106" s="54" t="s">
        <v>65</v>
      </c>
      <c r="C106" s="214" t="s">
        <v>31</v>
      </c>
      <c r="D106" s="57" t="s">
        <v>1079</v>
      </c>
      <c r="E106" s="56" t="s">
        <v>825</v>
      </c>
      <c r="F106" s="57">
        <v>59</v>
      </c>
      <c r="G106" s="57"/>
      <c r="H106" s="154" t="s">
        <v>2682</v>
      </c>
      <c r="I106" s="22"/>
    </row>
    <row r="107" spans="1:9" ht="18.600000000000001" thickBot="1" x14ac:dyDescent="0.4">
      <c r="A107" s="289"/>
      <c r="B107" s="155"/>
      <c r="C107" s="215" t="s">
        <v>32</v>
      </c>
      <c r="D107" s="158" t="s">
        <v>1079</v>
      </c>
      <c r="E107" s="157" t="s">
        <v>826</v>
      </c>
      <c r="F107" s="158">
        <v>60</v>
      </c>
      <c r="G107" s="158"/>
      <c r="H107" s="159" t="s">
        <v>2682</v>
      </c>
      <c r="I107" s="37"/>
    </row>
    <row r="108" spans="1:9" x14ac:dyDescent="0.35">
      <c r="A108" s="289"/>
      <c r="B108" s="139" t="s">
        <v>63</v>
      </c>
      <c r="C108" s="216" t="s">
        <v>33</v>
      </c>
      <c r="D108" s="142" t="s">
        <v>1187</v>
      </c>
      <c r="E108" s="141" t="s">
        <v>827</v>
      </c>
      <c r="F108" s="142">
        <v>61</v>
      </c>
      <c r="G108" s="142"/>
      <c r="H108" s="143" t="s">
        <v>2682</v>
      </c>
      <c r="I108" s="35"/>
    </row>
    <row r="109" spans="1:9" ht="18.600000000000001" thickBot="1" x14ac:dyDescent="0.4">
      <c r="A109" s="289"/>
      <c r="B109" s="149"/>
      <c r="C109" s="217" t="s">
        <v>34</v>
      </c>
      <c r="D109" s="152" t="s">
        <v>1187</v>
      </c>
      <c r="E109" s="151" t="s">
        <v>828</v>
      </c>
      <c r="F109" s="152">
        <v>62</v>
      </c>
      <c r="G109" s="152"/>
      <c r="H109" s="153" t="s">
        <v>2682</v>
      </c>
      <c r="I109" s="36"/>
    </row>
    <row r="110" spans="1:9" x14ac:dyDescent="0.35">
      <c r="A110" s="289"/>
      <c r="B110" s="120" t="s">
        <v>64</v>
      </c>
      <c r="C110" s="218" t="s">
        <v>35</v>
      </c>
      <c r="D110" s="123" t="s">
        <v>1243</v>
      </c>
      <c r="E110" s="122" t="s">
        <v>829</v>
      </c>
      <c r="F110" s="123">
        <v>63</v>
      </c>
      <c r="G110" s="123"/>
      <c r="H110" s="124" t="s">
        <v>2682</v>
      </c>
      <c r="I110" s="40"/>
    </row>
    <row r="111" spans="1:9" ht="18.600000000000001" thickBot="1" x14ac:dyDescent="0.4">
      <c r="A111" s="290"/>
      <c r="B111" s="130"/>
      <c r="C111" s="219" t="s">
        <v>36</v>
      </c>
      <c r="D111" s="133" t="s">
        <v>1243</v>
      </c>
      <c r="E111" s="132" t="s">
        <v>830</v>
      </c>
      <c r="F111" s="133">
        <v>64</v>
      </c>
      <c r="G111" s="133"/>
      <c r="H111" s="134" t="s">
        <v>2682</v>
      </c>
      <c r="I111" s="34"/>
    </row>
    <row r="112" spans="1:9" x14ac:dyDescent="0.35">
      <c r="A112" s="291" t="s">
        <v>61</v>
      </c>
      <c r="B112" s="139" t="s">
        <v>62</v>
      </c>
      <c r="C112" s="216" t="s">
        <v>41</v>
      </c>
      <c r="D112" s="142" t="s">
        <v>124</v>
      </c>
      <c r="E112" s="141" t="s">
        <v>137</v>
      </c>
      <c r="F112" s="142">
        <v>69</v>
      </c>
      <c r="G112" s="142"/>
      <c r="H112" s="143" t="s">
        <v>2682</v>
      </c>
      <c r="I112" s="35" t="s">
        <v>8377</v>
      </c>
    </row>
    <row r="113" spans="1:9" ht="18.600000000000001" thickBot="1" x14ac:dyDescent="0.4">
      <c r="A113" s="292"/>
      <c r="B113" s="149"/>
      <c r="C113" s="217" t="s">
        <v>42</v>
      </c>
      <c r="D113" s="152" t="s">
        <v>124</v>
      </c>
      <c r="E113" s="151" t="s">
        <v>138</v>
      </c>
      <c r="F113" s="152">
        <v>70</v>
      </c>
      <c r="G113" s="152"/>
      <c r="H113" s="153" t="s">
        <v>2682</v>
      </c>
      <c r="I113" s="36"/>
    </row>
    <row r="114" spans="1:9" x14ac:dyDescent="0.35">
      <c r="A114" s="220" t="s">
        <v>67</v>
      </c>
      <c r="B114" s="120" t="s">
        <v>69</v>
      </c>
      <c r="C114" s="121" t="s">
        <v>584</v>
      </c>
      <c r="D114" s="354" t="s">
        <v>839</v>
      </c>
      <c r="E114" s="122" t="s">
        <v>582</v>
      </c>
      <c r="F114" s="123">
        <v>71</v>
      </c>
      <c r="G114" s="123"/>
      <c r="H114" s="124" t="s">
        <v>2682</v>
      </c>
      <c r="I114" s="40"/>
    </row>
    <row r="115" spans="1:9" ht="18.600000000000001" thickBot="1" x14ac:dyDescent="0.4">
      <c r="A115" s="220"/>
      <c r="B115" s="130"/>
      <c r="C115" s="131" t="s">
        <v>585</v>
      </c>
      <c r="D115" s="356" t="s">
        <v>839</v>
      </c>
      <c r="E115" s="132" t="s">
        <v>583</v>
      </c>
      <c r="F115" s="133">
        <v>72</v>
      </c>
      <c r="G115" s="133"/>
      <c r="H115" s="134" t="s">
        <v>2682</v>
      </c>
      <c r="I115" s="34"/>
    </row>
    <row r="116" spans="1:9" x14ac:dyDescent="0.35">
      <c r="A116" s="220"/>
      <c r="B116" s="69" t="s">
        <v>68</v>
      </c>
      <c r="C116" s="211" t="s">
        <v>43</v>
      </c>
      <c r="D116" s="72" t="s">
        <v>1242</v>
      </c>
      <c r="E116" s="71" t="s">
        <v>834</v>
      </c>
      <c r="F116" s="72">
        <v>73</v>
      </c>
      <c r="G116" s="72"/>
      <c r="H116" s="73" t="s">
        <v>2682</v>
      </c>
      <c r="I116" s="25"/>
    </row>
    <row r="117" spans="1:9" ht="18.600000000000001" thickBot="1" x14ac:dyDescent="0.4">
      <c r="A117" s="221"/>
      <c r="B117" s="64"/>
      <c r="C117" s="212" t="s">
        <v>44</v>
      </c>
      <c r="D117" s="67" t="s">
        <v>1242</v>
      </c>
      <c r="E117" s="66" t="s">
        <v>835</v>
      </c>
      <c r="F117" s="67">
        <v>74</v>
      </c>
      <c r="G117" s="67"/>
      <c r="H117" s="68" t="s">
        <v>2682</v>
      </c>
      <c r="I117" s="24"/>
    </row>
    <row r="118" spans="1:9" x14ac:dyDescent="0.35">
      <c r="A118" s="10"/>
      <c r="B118" s="10"/>
      <c r="C118" s="10"/>
      <c r="D118" s="222"/>
      <c r="E118" s="10"/>
      <c r="F118" s="222"/>
      <c r="G118" s="222"/>
      <c r="H118" s="222"/>
    </row>
    <row r="119" spans="1:9" x14ac:dyDescent="0.35">
      <c r="A119" s="10"/>
      <c r="B119" s="10"/>
      <c r="C119" s="10"/>
      <c r="D119" s="222"/>
      <c r="E119" s="10"/>
      <c r="F119" s="222"/>
      <c r="G119" s="222"/>
      <c r="H119" s="222"/>
    </row>
    <row r="126" spans="1:9" x14ac:dyDescent="0.35">
      <c r="A126" s="3"/>
      <c r="B126" s="3"/>
      <c r="C126" s="3"/>
      <c r="E126" s="21"/>
      <c r="F126" s="1"/>
      <c r="G126" s="1"/>
      <c r="H126" s="1"/>
      <c r="I126" s="1"/>
    </row>
    <row r="127" spans="1:9" x14ac:dyDescent="0.35">
      <c r="A127" s="3"/>
      <c r="B127" s="3"/>
      <c r="C127" s="3"/>
      <c r="E127" s="21"/>
      <c r="F127" s="1"/>
      <c r="G127" s="1"/>
      <c r="H127" s="1"/>
      <c r="I127" s="1"/>
    </row>
    <row r="128" spans="1:9" x14ac:dyDescent="0.35">
      <c r="A128" s="3"/>
      <c r="B128" s="3"/>
      <c r="C128" s="3"/>
      <c r="E128" s="21"/>
      <c r="F128" s="1"/>
      <c r="G128" s="1"/>
      <c r="H128" s="1"/>
      <c r="I128" s="1"/>
    </row>
    <row r="129" spans="1:9" x14ac:dyDescent="0.35">
      <c r="A129" s="3"/>
      <c r="B129" s="3"/>
      <c r="C129" s="3"/>
      <c r="E129" s="21"/>
      <c r="F129" s="1"/>
      <c r="G129" s="1"/>
      <c r="H129" s="1"/>
      <c r="I129" s="1"/>
    </row>
    <row r="130" spans="1:9" x14ac:dyDescent="0.35">
      <c r="A130" s="3"/>
      <c r="B130" s="3"/>
      <c r="C130" s="3"/>
      <c r="E130" s="21"/>
      <c r="F130" s="1"/>
      <c r="G130" s="1"/>
      <c r="H130" s="1"/>
      <c r="I130" s="1"/>
    </row>
    <row r="131" spans="1:9" x14ac:dyDescent="0.35">
      <c r="A131" s="3"/>
      <c r="B131" s="3"/>
      <c r="C131" s="3"/>
      <c r="E131" s="21"/>
      <c r="F131" s="1"/>
      <c r="G131" s="1"/>
      <c r="H131" s="1"/>
      <c r="I131" s="1"/>
    </row>
    <row r="132" spans="1:9" x14ac:dyDescent="0.35">
      <c r="A132" s="3"/>
      <c r="B132" s="3"/>
      <c r="C132" s="3"/>
      <c r="E132" s="21"/>
      <c r="F132" s="1"/>
      <c r="G132" s="1"/>
      <c r="H132" s="1"/>
      <c r="I132" s="1"/>
    </row>
    <row r="133" spans="1:9" x14ac:dyDescent="0.35">
      <c r="A133" s="3"/>
      <c r="B133" s="3"/>
      <c r="C133" s="3"/>
      <c r="E133" s="21"/>
      <c r="F133" s="1"/>
      <c r="G133" s="1"/>
      <c r="H133" s="1"/>
      <c r="I133" s="1"/>
    </row>
    <row r="134" spans="1:9" x14ac:dyDescent="0.35">
      <c r="A134" s="3"/>
      <c r="B134" s="3"/>
      <c r="C134" s="3"/>
      <c r="E134" s="21"/>
      <c r="F134" s="1"/>
      <c r="G134" s="1"/>
      <c r="H134" s="1"/>
      <c r="I134" s="1"/>
    </row>
    <row r="135" spans="1:9" x14ac:dyDescent="0.35">
      <c r="A135" s="3"/>
      <c r="B135" s="3"/>
      <c r="C135" s="3"/>
      <c r="E135" s="21"/>
      <c r="F135" s="1"/>
      <c r="G135" s="1"/>
      <c r="H135" s="1"/>
      <c r="I135" s="1"/>
    </row>
    <row r="136" spans="1:9" x14ac:dyDescent="0.35">
      <c r="A136" s="3"/>
      <c r="B136" s="3"/>
      <c r="C136" s="3"/>
      <c r="E136" s="21"/>
      <c r="F136" s="1"/>
      <c r="G136" s="1"/>
      <c r="H136" s="1"/>
      <c r="I136" s="1"/>
    </row>
    <row r="137" spans="1:9" x14ac:dyDescent="0.35">
      <c r="A137" s="3"/>
      <c r="B137" s="3"/>
      <c r="C137" s="3"/>
      <c r="E137" s="21"/>
      <c r="F137" s="1"/>
      <c r="G137" s="1"/>
      <c r="H137" s="1"/>
      <c r="I137" s="1"/>
    </row>
    <row r="138" spans="1:9" x14ac:dyDescent="0.35">
      <c r="A138" s="3"/>
      <c r="B138" s="3"/>
      <c r="C138" s="3"/>
      <c r="E138" s="21"/>
      <c r="F138" s="1"/>
      <c r="G138" s="1"/>
      <c r="H138" s="1"/>
      <c r="I138" s="1"/>
    </row>
    <row r="139" spans="1:9" x14ac:dyDescent="0.35">
      <c r="A139" s="3"/>
      <c r="B139" s="3"/>
      <c r="C139" s="3"/>
      <c r="E139" s="21"/>
      <c r="F139" s="1"/>
      <c r="G139" s="1"/>
      <c r="H139" s="1"/>
      <c r="I139" s="1"/>
    </row>
    <row r="140" spans="1:9" x14ac:dyDescent="0.35">
      <c r="A140" s="3"/>
      <c r="B140" s="3"/>
      <c r="C140" s="3"/>
      <c r="E140" s="21"/>
      <c r="F140" s="1"/>
      <c r="G140" s="1"/>
      <c r="H140" s="1"/>
      <c r="I140" s="1"/>
    </row>
    <row r="141" spans="1:9" x14ac:dyDescent="0.35">
      <c r="A141" s="3"/>
      <c r="B141" s="3"/>
      <c r="C141" s="3"/>
      <c r="E141" s="21"/>
      <c r="F141" s="1"/>
      <c r="G141" s="1"/>
      <c r="H141" s="1"/>
      <c r="I141" s="1"/>
    </row>
    <row r="142" spans="1:9" x14ac:dyDescent="0.35">
      <c r="A142" s="3"/>
      <c r="B142" s="3"/>
      <c r="C142" s="3"/>
      <c r="E142" s="21"/>
      <c r="F142" s="1"/>
      <c r="G142" s="1"/>
      <c r="H142" s="1"/>
      <c r="I142" s="1"/>
    </row>
    <row r="143" spans="1:9" x14ac:dyDescent="0.35">
      <c r="A143" s="3"/>
      <c r="B143" s="3"/>
      <c r="C143" s="3"/>
      <c r="E143" s="21"/>
      <c r="F143" s="1"/>
      <c r="G143" s="1"/>
      <c r="H143" s="1"/>
      <c r="I143" s="1"/>
    </row>
    <row r="144" spans="1:9" x14ac:dyDescent="0.35">
      <c r="A144" s="3"/>
      <c r="B144" s="3"/>
      <c r="C144" s="3"/>
      <c r="E144" s="21"/>
      <c r="F144" s="1"/>
      <c r="G144" s="1"/>
      <c r="H144" s="1"/>
      <c r="I144" s="1"/>
    </row>
    <row r="145" spans="1:9" x14ac:dyDescent="0.35">
      <c r="A145" s="3"/>
      <c r="B145" s="3"/>
      <c r="C145" s="3"/>
      <c r="E145" s="21"/>
      <c r="F145" s="1"/>
      <c r="G145" s="1"/>
      <c r="H145" s="1"/>
      <c r="I145" s="1"/>
    </row>
    <row r="146" spans="1:9" x14ac:dyDescent="0.35">
      <c r="A146" s="3"/>
      <c r="B146" s="3"/>
      <c r="C146" s="3"/>
      <c r="E146" s="21"/>
      <c r="F146" s="1"/>
      <c r="G146" s="1"/>
      <c r="H146" s="1"/>
      <c r="I146" s="1"/>
    </row>
    <row r="147" spans="1:9" x14ac:dyDescent="0.35">
      <c r="A147" s="3"/>
      <c r="B147" s="3"/>
      <c r="C147" s="3"/>
      <c r="E147" s="21"/>
      <c r="F147" s="1"/>
      <c r="G147" s="1"/>
      <c r="H147" s="1"/>
      <c r="I147" s="1"/>
    </row>
    <row r="148" spans="1:9" x14ac:dyDescent="0.35">
      <c r="A148" s="3"/>
      <c r="B148" s="3"/>
      <c r="C148" s="3"/>
      <c r="E148" s="21"/>
      <c r="F148" s="1"/>
      <c r="G148" s="1"/>
      <c r="H148" s="1"/>
      <c r="I148" s="1"/>
    </row>
    <row r="149" spans="1:9" x14ac:dyDescent="0.35">
      <c r="A149" s="3"/>
      <c r="B149" s="3"/>
      <c r="C149" s="3"/>
      <c r="E149" s="21"/>
      <c r="F149" s="1"/>
      <c r="G149" s="1"/>
      <c r="H149" s="1"/>
      <c r="I149" s="1"/>
    </row>
    <row r="150" spans="1:9" x14ac:dyDescent="0.35">
      <c r="A150" s="3"/>
      <c r="B150" s="3"/>
      <c r="C150" s="3"/>
      <c r="E150" s="21"/>
      <c r="F150" s="1"/>
      <c r="G150" s="1"/>
      <c r="H150" s="1"/>
      <c r="I150" s="1"/>
    </row>
    <row r="151" spans="1:9" x14ac:dyDescent="0.35">
      <c r="A151" s="3"/>
      <c r="B151" s="3"/>
      <c r="C151" s="3"/>
      <c r="E151" s="21"/>
      <c r="F151" s="1"/>
      <c r="G151" s="1"/>
      <c r="H151" s="1"/>
      <c r="I151" s="1"/>
    </row>
    <row r="152" spans="1:9" x14ac:dyDescent="0.35">
      <c r="A152" s="3"/>
      <c r="B152" s="3"/>
      <c r="C152" s="3"/>
      <c r="E152" s="21"/>
      <c r="F152" s="1"/>
      <c r="G152" s="1"/>
      <c r="H152" s="1"/>
      <c r="I152" s="1"/>
    </row>
    <row r="153" spans="1:9" x14ac:dyDescent="0.35">
      <c r="A153" s="3"/>
      <c r="B153" s="3"/>
      <c r="C153" s="3"/>
      <c r="E153" s="21"/>
      <c r="F153" s="1"/>
      <c r="G153" s="1"/>
      <c r="H153" s="1"/>
      <c r="I153" s="1"/>
    </row>
    <row r="154" spans="1:9" x14ac:dyDescent="0.35">
      <c r="A154" s="3"/>
      <c r="B154" s="3"/>
      <c r="C154" s="3"/>
      <c r="E154" s="21"/>
      <c r="F154" s="1"/>
      <c r="G154" s="1"/>
      <c r="H154" s="1"/>
      <c r="I154" s="1"/>
    </row>
    <row r="155" spans="1:9" x14ac:dyDescent="0.35">
      <c r="A155" s="3"/>
      <c r="B155" s="3"/>
      <c r="C155" s="3"/>
      <c r="E155" s="21"/>
      <c r="F155" s="1"/>
      <c r="G155" s="1"/>
      <c r="H155" s="1"/>
      <c r="I155" s="1"/>
    </row>
    <row r="156" spans="1:9" x14ac:dyDescent="0.35">
      <c r="A156" s="3"/>
      <c r="B156" s="3"/>
      <c r="C156" s="3"/>
      <c r="E156" s="21"/>
      <c r="F156" s="1"/>
      <c r="G156" s="1"/>
      <c r="H156" s="1"/>
      <c r="I156" s="1"/>
    </row>
    <row r="157" spans="1:9" x14ac:dyDescent="0.35">
      <c r="A157" s="3"/>
      <c r="B157" s="3"/>
      <c r="C157" s="3"/>
      <c r="E157" s="21"/>
      <c r="F157" s="1"/>
      <c r="G157" s="1"/>
      <c r="H157" s="1"/>
      <c r="I157" s="1"/>
    </row>
    <row r="158" spans="1:9" x14ac:dyDescent="0.35">
      <c r="A158" s="3"/>
      <c r="B158" s="3"/>
      <c r="C158" s="3"/>
      <c r="E158" s="21"/>
      <c r="F158" s="1"/>
      <c r="G158" s="1"/>
      <c r="H158" s="1"/>
      <c r="I158" s="1"/>
    </row>
    <row r="159" spans="1:9" x14ac:dyDescent="0.35">
      <c r="A159" s="3"/>
      <c r="B159" s="3"/>
      <c r="C159" s="3"/>
      <c r="E159" s="21"/>
      <c r="F159" s="1"/>
      <c r="G159" s="1"/>
      <c r="H159" s="1"/>
      <c r="I159" s="1"/>
    </row>
    <row r="160" spans="1:9" x14ac:dyDescent="0.35">
      <c r="A160" s="3"/>
      <c r="B160" s="3"/>
      <c r="C160" s="3"/>
      <c r="E160" s="21"/>
      <c r="F160" s="1"/>
      <c r="G160" s="1"/>
      <c r="H160" s="1"/>
      <c r="I160" s="1"/>
    </row>
    <row r="161" spans="1:9" x14ac:dyDescent="0.35">
      <c r="A161" s="3"/>
      <c r="B161" s="3"/>
      <c r="C161" s="3"/>
      <c r="E161" s="21"/>
      <c r="F161" s="1"/>
      <c r="G161" s="1"/>
      <c r="H161" s="1"/>
      <c r="I161" s="1"/>
    </row>
    <row r="162" spans="1:9" x14ac:dyDescent="0.35">
      <c r="A162" s="3"/>
      <c r="B162" s="3"/>
      <c r="C162" s="3"/>
      <c r="E162" s="21"/>
      <c r="F162" s="1"/>
      <c r="G162" s="1"/>
      <c r="H162" s="1"/>
      <c r="I162" s="1"/>
    </row>
    <row r="163" spans="1:9" x14ac:dyDescent="0.35">
      <c r="A163" s="3"/>
      <c r="B163" s="3"/>
      <c r="C163" s="3"/>
      <c r="E163" s="21"/>
      <c r="F163" s="1"/>
      <c r="G163" s="1"/>
      <c r="H163" s="1"/>
      <c r="I163" s="1"/>
    </row>
    <row r="164" spans="1:9" x14ac:dyDescent="0.35">
      <c r="A164" s="3"/>
      <c r="B164" s="3"/>
      <c r="C164" s="3"/>
      <c r="E164" s="21"/>
      <c r="F164" s="1"/>
      <c r="G164" s="1"/>
      <c r="H164" s="1"/>
      <c r="I164" s="1"/>
    </row>
    <row r="165" spans="1:9" x14ac:dyDescent="0.35">
      <c r="A165" s="3"/>
      <c r="B165" s="3"/>
      <c r="C165" s="3"/>
      <c r="E165" s="21"/>
      <c r="F165" s="1"/>
      <c r="G165" s="1"/>
      <c r="H165" s="1"/>
      <c r="I165" s="1"/>
    </row>
    <row r="166" spans="1:9" x14ac:dyDescent="0.35">
      <c r="A166" s="3"/>
      <c r="B166" s="3"/>
      <c r="C166" s="3"/>
      <c r="E166" s="21"/>
      <c r="F166" s="1"/>
      <c r="G166" s="1"/>
      <c r="H166" s="1"/>
      <c r="I166" s="1"/>
    </row>
    <row r="167" spans="1:9" x14ac:dyDescent="0.35">
      <c r="A167" s="3"/>
      <c r="B167" s="3"/>
      <c r="C167" s="3"/>
      <c r="E167" s="21"/>
      <c r="F167" s="1"/>
      <c r="G167" s="1"/>
      <c r="H167" s="1"/>
      <c r="I167" s="1"/>
    </row>
    <row r="168" spans="1:9" x14ac:dyDescent="0.35">
      <c r="A168" s="3"/>
      <c r="B168" s="3"/>
      <c r="C168" s="3"/>
      <c r="E168" s="21"/>
      <c r="F168" s="1"/>
      <c r="G168" s="1"/>
      <c r="H168" s="1"/>
      <c r="I168" s="1"/>
    </row>
    <row r="169" spans="1:9" x14ac:dyDescent="0.35">
      <c r="A169" s="3"/>
      <c r="B169" s="3"/>
      <c r="C169" s="3"/>
      <c r="E169" s="21"/>
      <c r="F169" s="1"/>
      <c r="G169" s="1"/>
      <c r="H169" s="1"/>
      <c r="I169" s="1"/>
    </row>
    <row r="170" spans="1:9" x14ac:dyDescent="0.35">
      <c r="A170" s="3"/>
      <c r="B170" s="3"/>
      <c r="C170" s="3"/>
      <c r="E170" s="21"/>
      <c r="F170" s="1"/>
      <c r="G170" s="1"/>
      <c r="H170" s="1"/>
      <c r="I170" s="1"/>
    </row>
    <row r="171" spans="1:9" x14ac:dyDescent="0.35">
      <c r="A171" s="3"/>
      <c r="B171" s="3"/>
      <c r="C171" s="3"/>
      <c r="E171" s="21"/>
      <c r="F171" s="1"/>
      <c r="G171" s="1"/>
      <c r="H171" s="1"/>
      <c r="I171" s="1"/>
    </row>
    <row r="172" spans="1:9" x14ac:dyDescent="0.35">
      <c r="A172" s="3"/>
      <c r="B172" s="3"/>
      <c r="C172" s="3"/>
      <c r="E172" s="21"/>
      <c r="F172" s="1"/>
      <c r="G172" s="1"/>
      <c r="H172" s="1"/>
      <c r="I172" s="1"/>
    </row>
    <row r="173" spans="1:9" x14ac:dyDescent="0.35">
      <c r="A173" s="3"/>
      <c r="B173" s="3"/>
      <c r="C173" s="3"/>
      <c r="E173" s="21"/>
      <c r="F173" s="1"/>
      <c r="G173" s="1"/>
      <c r="H173" s="1"/>
      <c r="I173" s="1"/>
    </row>
    <row r="174" spans="1:9" x14ac:dyDescent="0.35">
      <c r="A174" s="3"/>
      <c r="B174" s="3"/>
      <c r="C174" s="3"/>
      <c r="E174" s="21"/>
      <c r="F174" s="1"/>
      <c r="G174" s="1"/>
      <c r="H174" s="1"/>
      <c r="I174" s="1"/>
    </row>
    <row r="175" spans="1:9" x14ac:dyDescent="0.35">
      <c r="A175" s="3"/>
      <c r="B175" s="3"/>
      <c r="C175" s="3"/>
      <c r="E175" s="21"/>
      <c r="F175" s="1"/>
      <c r="G175" s="1"/>
      <c r="H175" s="1"/>
      <c r="I175" s="1"/>
    </row>
    <row r="176" spans="1:9" x14ac:dyDescent="0.35">
      <c r="A176" s="3"/>
      <c r="B176" s="3"/>
      <c r="C176" s="3"/>
      <c r="E176" s="21"/>
      <c r="F176" s="1"/>
      <c r="G176" s="1"/>
      <c r="H176" s="1"/>
      <c r="I176" s="1"/>
    </row>
    <row r="177" spans="1:9" x14ac:dyDescent="0.35">
      <c r="A177" s="3"/>
      <c r="B177" s="3"/>
      <c r="C177" s="3"/>
      <c r="E177" s="21"/>
      <c r="F177" s="1"/>
      <c r="G177" s="1"/>
      <c r="H177" s="1"/>
      <c r="I177" s="1"/>
    </row>
    <row r="178" spans="1:9" x14ac:dyDescent="0.35">
      <c r="A178" s="3"/>
      <c r="B178" s="3"/>
      <c r="C178" s="3"/>
      <c r="E178" s="21"/>
      <c r="F178" s="1"/>
      <c r="G178" s="1"/>
      <c r="H178" s="1"/>
      <c r="I178" s="1"/>
    </row>
    <row r="179" spans="1:9" x14ac:dyDescent="0.35">
      <c r="A179" s="3"/>
      <c r="B179" s="3"/>
      <c r="C179" s="3"/>
      <c r="E179" s="21"/>
      <c r="F179" s="1"/>
      <c r="G179" s="1"/>
      <c r="H179" s="1"/>
      <c r="I179" s="1"/>
    </row>
    <row r="180" spans="1:9" x14ac:dyDescent="0.35">
      <c r="A180" s="3"/>
      <c r="B180" s="3"/>
      <c r="C180" s="3"/>
      <c r="E180" s="21"/>
      <c r="F180" s="1"/>
      <c r="G180" s="1"/>
      <c r="H180" s="1"/>
      <c r="I180" s="1"/>
    </row>
    <row r="181" spans="1:9" x14ac:dyDescent="0.35">
      <c r="A181" s="3"/>
      <c r="B181" s="3"/>
      <c r="C181" s="3"/>
      <c r="E181" s="21"/>
      <c r="F181" s="1"/>
      <c r="G181" s="1"/>
      <c r="H181" s="1"/>
      <c r="I181" s="1"/>
    </row>
    <row r="182" spans="1:9" x14ac:dyDescent="0.35">
      <c r="A182" s="3"/>
      <c r="B182" s="3"/>
      <c r="C182" s="3"/>
      <c r="E182" s="21"/>
      <c r="F182" s="1"/>
      <c r="G182" s="1"/>
      <c r="H182" s="1"/>
      <c r="I182" s="1"/>
    </row>
    <row r="183" spans="1:9" x14ac:dyDescent="0.35">
      <c r="A183" s="3"/>
      <c r="B183" s="3"/>
      <c r="C183" s="3"/>
      <c r="E183" s="21"/>
      <c r="F183" s="1"/>
      <c r="G183" s="1"/>
      <c r="H183" s="1"/>
      <c r="I183" s="1"/>
    </row>
    <row r="184" spans="1:9" x14ac:dyDescent="0.35">
      <c r="A184" s="3"/>
      <c r="B184" s="3"/>
      <c r="C184" s="3"/>
      <c r="E184" s="21"/>
      <c r="F184" s="1"/>
      <c r="G184" s="1"/>
      <c r="H184" s="1"/>
      <c r="I184" s="1"/>
    </row>
    <row r="185" spans="1:9" x14ac:dyDescent="0.35">
      <c r="A185" s="3"/>
      <c r="B185" s="3"/>
      <c r="C185" s="3"/>
      <c r="E185" s="21"/>
      <c r="F185" s="1"/>
      <c r="G185" s="1"/>
      <c r="H185" s="1"/>
      <c r="I185" s="1"/>
    </row>
    <row r="186" spans="1:9" x14ac:dyDescent="0.35">
      <c r="A186" s="3"/>
      <c r="B186" s="3"/>
      <c r="C186" s="3"/>
      <c r="E186" s="21"/>
      <c r="F186" s="1"/>
      <c r="G186" s="1"/>
      <c r="H186" s="1"/>
      <c r="I186" s="1"/>
    </row>
    <row r="187" spans="1:9" x14ac:dyDescent="0.35">
      <c r="A187" s="3"/>
      <c r="B187" s="3"/>
      <c r="C187" s="3"/>
      <c r="E187" s="21"/>
      <c r="F187" s="1"/>
      <c r="G187" s="1"/>
      <c r="H187" s="1"/>
      <c r="I187" s="1"/>
    </row>
    <row r="188" spans="1:9" x14ac:dyDescent="0.35">
      <c r="A188" s="3"/>
      <c r="B188" s="3"/>
      <c r="C188" s="3"/>
      <c r="E188" s="21"/>
      <c r="F188" s="1"/>
      <c r="G188" s="1"/>
      <c r="H188" s="1"/>
      <c r="I188" s="1"/>
    </row>
    <row r="189" spans="1:9" x14ac:dyDescent="0.35">
      <c r="A189" s="3"/>
      <c r="B189" s="3"/>
      <c r="C189" s="3"/>
      <c r="E189" s="21"/>
      <c r="F189" s="1"/>
      <c r="G189" s="1"/>
      <c r="H189" s="1"/>
      <c r="I189" s="1"/>
    </row>
    <row r="190" spans="1:9" x14ac:dyDescent="0.35">
      <c r="A190" s="3"/>
      <c r="B190" s="3"/>
      <c r="C190" s="3"/>
      <c r="E190" s="21"/>
      <c r="F190" s="1"/>
      <c r="G190" s="1"/>
      <c r="H190" s="1"/>
      <c r="I190" s="1"/>
    </row>
    <row r="191" spans="1:9" x14ac:dyDescent="0.35">
      <c r="A191" s="3"/>
      <c r="B191" s="3"/>
      <c r="C191" s="3"/>
      <c r="E191" s="21"/>
      <c r="F191" s="1"/>
      <c r="G191" s="1"/>
      <c r="H191" s="1"/>
      <c r="I191" s="1"/>
    </row>
    <row r="192" spans="1:9" x14ac:dyDescent="0.35">
      <c r="A192" s="3"/>
      <c r="B192" s="3"/>
      <c r="C192" s="3"/>
      <c r="E192" s="21"/>
      <c r="F192" s="1"/>
      <c r="G192" s="1"/>
      <c r="H192" s="1"/>
      <c r="I192" s="1"/>
    </row>
    <row r="193" spans="1:9" x14ac:dyDescent="0.35">
      <c r="A193" s="3"/>
      <c r="B193" s="3"/>
      <c r="C193" s="3"/>
      <c r="E193" s="21"/>
      <c r="F193" s="1"/>
      <c r="G193" s="1"/>
      <c r="H193" s="1"/>
      <c r="I193" s="1"/>
    </row>
    <row r="194" spans="1:9" x14ac:dyDescent="0.35">
      <c r="A194" s="3"/>
      <c r="B194" s="3"/>
      <c r="C194" s="3"/>
      <c r="E194" s="21"/>
      <c r="F194" s="1"/>
      <c r="G194" s="1"/>
      <c r="H194" s="1"/>
      <c r="I194" s="1"/>
    </row>
    <row r="195" spans="1:9" x14ac:dyDescent="0.35">
      <c r="A195" s="3"/>
      <c r="B195" s="3"/>
      <c r="C195" s="3"/>
      <c r="E195" s="21"/>
      <c r="F195" s="1"/>
      <c r="G195" s="1"/>
      <c r="H195" s="1"/>
      <c r="I195" s="1"/>
    </row>
    <row r="196" spans="1:9" x14ac:dyDescent="0.35">
      <c r="A196" s="3"/>
      <c r="B196" s="3"/>
      <c r="C196" s="3"/>
      <c r="E196" s="21"/>
      <c r="F196" s="1"/>
      <c r="G196" s="1"/>
      <c r="H196" s="1"/>
      <c r="I196" s="1"/>
    </row>
    <row r="197" spans="1:9" x14ac:dyDescent="0.35">
      <c r="A197" s="3"/>
      <c r="B197" s="3"/>
      <c r="C197" s="3"/>
      <c r="E197" s="21"/>
      <c r="F197" s="1"/>
      <c r="G197" s="1"/>
      <c r="H197" s="1"/>
      <c r="I197" s="1"/>
    </row>
    <row r="198" spans="1:9" x14ac:dyDescent="0.35">
      <c r="A198" s="3"/>
      <c r="B198" s="3"/>
      <c r="C198" s="3"/>
      <c r="E198" s="21"/>
      <c r="F198" s="1"/>
      <c r="G198" s="1"/>
      <c r="H198" s="1"/>
      <c r="I198" s="1"/>
    </row>
    <row r="199" spans="1:9" x14ac:dyDescent="0.35">
      <c r="A199" s="3"/>
      <c r="B199" s="3"/>
      <c r="C199" s="3"/>
      <c r="E199" s="21"/>
      <c r="F199" s="1"/>
      <c r="G199" s="1"/>
      <c r="H199" s="1"/>
      <c r="I199" s="1"/>
    </row>
    <row r="200" spans="1:9" x14ac:dyDescent="0.35">
      <c r="A200" s="3"/>
      <c r="B200" s="3"/>
      <c r="C200" s="3"/>
      <c r="E200" s="21"/>
      <c r="F200" s="1"/>
      <c r="G200" s="1"/>
      <c r="H200" s="1"/>
      <c r="I200" s="1"/>
    </row>
    <row r="201" spans="1:9" x14ac:dyDescent="0.35">
      <c r="A201" s="3"/>
      <c r="B201" s="3"/>
      <c r="C201" s="3"/>
      <c r="E201" s="21"/>
      <c r="F201" s="1"/>
      <c r="G201" s="1"/>
      <c r="H201" s="1"/>
      <c r="I201" s="1"/>
    </row>
    <row r="202" spans="1:9" x14ac:dyDescent="0.35">
      <c r="A202" s="3"/>
      <c r="B202" s="3"/>
      <c r="C202" s="3"/>
      <c r="E202" s="21"/>
      <c r="F202" s="1"/>
      <c r="G202" s="1"/>
      <c r="H202" s="1"/>
      <c r="I202" s="1"/>
    </row>
    <row r="203" spans="1:9" x14ac:dyDescent="0.35">
      <c r="A203" s="3"/>
      <c r="B203" s="3"/>
      <c r="C203" s="3"/>
      <c r="E203" s="21"/>
      <c r="F203" s="1"/>
      <c r="G203" s="1"/>
      <c r="H203" s="1"/>
      <c r="I203" s="1"/>
    </row>
    <row r="204" spans="1:9" x14ac:dyDescent="0.35">
      <c r="A204" s="3"/>
      <c r="B204" s="3"/>
      <c r="C204" s="3"/>
      <c r="E204" s="21"/>
      <c r="F204" s="1"/>
      <c r="G204" s="1"/>
      <c r="H204" s="1"/>
      <c r="I204" s="1"/>
    </row>
    <row r="205" spans="1:9" x14ac:dyDescent="0.35">
      <c r="A205" s="3"/>
      <c r="B205" s="3"/>
      <c r="C205" s="3"/>
      <c r="E205" s="21"/>
      <c r="F205" s="1"/>
      <c r="G205" s="1"/>
      <c r="H205" s="1"/>
      <c r="I205" s="1"/>
    </row>
    <row r="206" spans="1:9" x14ac:dyDescent="0.35">
      <c r="A206" s="3"/>
      <c r="B206" s="3"/>
      <c r="C206" s="3"/>
      <c r="E206" s="21"/>
      <c r="F206" s="1"/>
      <c r="G206" s="1"/>
      <c r="H206" s="1"/>
      <c r="I206" s="1"/>
    </row>
    <row r="207" spans="1:9" x14ac:dyDescent="0.35">
      <c r="A207" s="3"/>
      <c r="B207" s="3"/>
      <c r="C207" s="3"/>
      <c r="E207" s="21"/>
      <c r="F207" s="1"/>
      <c r="G207" s="1"/>
      <c r="H207" s="1"/>
      <c r="I207" s="1"/>
    </row>
    <row r="208" spans="1:9" x14ac:dyDescent="0.35">
      <c r="A208" s="3"/>
      <c r="B208" s="3"/>
      <c r="C208" s="3"/>
      <c r="E208" s="21"/>
      <c r="F208" s="1"/>
      <c r="G208" s="1"/>
      <c r="H208" s="1"/>
      <c r="I208" s="1"/>
    </row>
    <row r="209" spans="1:9" x14ac:dyDescent="0.35">
      <c r="A209" s="3"/>
      <c r="B209" s="3"/>
      <c r="C209" s="3"/>
      <c r="E209" s="21"/>
      <c r="F209" s="1"/>
      <c r="G209" s="1"/>
      <c r="H209" s="1"/>
      <c r="I209" s="1"/>
    </row>
    <row r="210" spans="1:9" x14ac:dyDescent="0.35">
      <c r="A210" s="3"/>
      <c r="B210" s="3"/>
      <c r="C210" s="3"/>
      <c r="E210" s="21"/>
      <c r="F210" s="1"/>
      <c r="G210" s="1"/>
      <c r="H210" s="1"/>
      <c r="I210" s="1"/>
    </row>
    <row r="211" spans="1:9" x14ac:dyDescent="0.35">
      <c r="A211" s="3"/>
      <c r="B211" s="3"/>
      <c r="C211" s="3"/>
      <c r="E211" s="21"/>
      <c r="F211" s="1"/>
      <c r="G211" s="1"/>
      <c r="H211" s="1"/>
      <c r="I211" s="1"/>
    </row>
    <row r="212" spans="1:9" x14ac:dyDescent="0.35">
      <c r="A212" s="3"/>
      <c r="B212" s="3"/>
      <c r="C212" s="3"/>
      <c r="E212" s="21"/>
      <c r="F212" s="1"/>
      <c r="G212" s="1"/>
      <c r="H212" s="1"/>
      <c r="I212" s="1"/>
    </row>
    <row r="213" spans="1:9" x14ac:dyDescent="0.35">
      <c r="A213" s="3"/>
      <c r="B213" s="3"/>
      <c r="C213" s="3"/>
      <c r="E213" s="21"/>
      <c r="F213" s="1"/>
      <c r="G213" s="1"/>
      <c r="H213" s="1"/>
      <c r="I213" s="1"/>
    </row>
    <row r="214" spans="1:9" x14ac:dyDescent="0.35">
      <c r="A214" s="3"/>
      <c r="B214" s="3"/>
      <c r="C214" s="3"/>
      <c r="E214" s="21"/>
      <c r="F214" s="1"/>
      <c r="G214" s="1"/>
      <c r="H214" s="1"/>
      <c r="I214" s="1"/>
    </row>
    <row r="215" spans="1:9" x14ac:dyDescent="0.35">
      <c r="A215" s="3"/>
      <c r="B215" s="3"/>
      <c r="C215" s="3"/>
      <c r="E215" s="21"/>
      <c r="F215" s="1"/>
      <c r="G215" s="1"/>
      <c r="H215" s="1"/>
      <c r="I215" s="1"/>
    </row>
    <row r="216" spans="1:9" x14ac:dyDescent="0.35">
      <c r="A216" s="3"/>
      <c r="B216" s="3"/>
      <c r="C216" s="3"/>
      <c r="E216" s="21"/>
      <c r="F216" s="1"/>
      <c r="G216" s="1"/>
      <c r="H216" s="1"/>
      <c r="I216" s="1"/>
    </row>
    <row r="217" spans="1:9" x14ac:dyDescent="0.35">
      <c r="A217" s="3"/>
      <c r="B217" s="3"/>
      <c r="C217" s="3"/>
      <c r="E217" s="21"/>
      <c r="F217" s="1"/>
      <c r="G217" s="1"/>
      <c r="H217" s="1"/>
      <c r="I217" s="1"/>
    </row>
    <row r="218" spans="1:9" x14ac:dyDescent="0.35">
      <c r="A218" s="3"/>
      <c r="B218" s="3"/>
      <c r="C218" s="3"/>
      <c r="E218" s="21"/>
      <c r="F218" s="1"/>
      <c r="G218" s="1"/>
      <c r="H218" s="1"/>
      <c r="I218" s="1"/>
    </row>
    <row r="219" spans="1:9" x14ac:dyDescent="0.35">
      <c r="A219" s="3"/>
      <c r="B219" s="3"/>
      <c r="C219" s="3"/>
      <c r="E219" s="21"/>
      <c r="F219" s="1"/>
      <c r="G219" s="1"/>
      <c r="H219" s="1"/>
      <c r="I219" s="1"/>
    </row>
    <row r="220" spans="1:9" x14ac:dyDescent="0.35">
      <c r="A220" s="3"/>
      <c r="B220" s="3"/>
      <c r="C220" s="3"/>
      <c r="E220" s="21"/>
      <c r="F220" s="1"/>
      <c r="G220" s="1"/>
      <c r="H220" s="1"/>
      <c r="I220" s="1"/>
    </row>
    <row r="221" spans="1:9" x14ac:dyDescent="0.35">
      <c r="A221" s="3"/>
      <c r="B221" s="3"/>
      <c r="C221" s="3"/>
      <c r="E221" s="21"/>
      <c r="F221" s="1"/>
      <c r="G221" s="1"/>
      <c r="H221" s="1"/>
      <c r="I221" s="1"/>
    </row>
    <row r="222" spans="1:9" x14ac:dyDescent="0.35">
      <c r="A222" s="3"/>
      <c r="B222" s="3"/>
      <c r="C222" s="3"/>
      <c r="E222" s="21"/>
      <c r="F222" s="1"/>
      <c r="G222" s="1"/>
      <c r="H222" s="1"/>
      <c r="I222" s="1"/>
    </row>
    <row r="223" spans="1:9" x14ac:dyDescent="0.35">
      <c r="A223" s="3"/>
      <c r="B223" s="3"/>
      <c r="C223" s="3"/>
      <c r="E223" s="21"/>
      <c r="F223" s="1"/>
      <c r="G223" s="1"/>
      <c r="H223" s="1"/>
      <c r="I223" s="1"/>
    </row>
    <row r="224" spans="1:9" x14ac:dyDescent="0.35">
      <c r="A224" s="3"/>
      <c r="B224" s="3"/>
      <c r="C224" s="3"/>
      <c r="E224" s="21"/>
      <c r="F224" s="1"/>
      <c r="G224" s="1"/>
      <c r="H224" s="1"/>
      <c r="I224" s="1"/>
    </row>
    <row r="225" spans="1:9" x14ac:dyDescent="0.35">
      <c r="A225" s="3"/>
      <c r="B225" s="3"/>
      <c r="C225" s="3"/>
      <c r="E225" s="21"/>
      <c r="F225" s="1"/>
      <c r="G225" s="1"/>
      <c r="H225" s="1"/>
      <c r="I225" s="1"/>
    </row>
    <row r="226" spans="1:9" x14ac:dyDescent="0.35">
      <c r="A226" s="3"/>
      <c r="B226" s="3"/>
      <c r="C226" s="3"/>
      <c r="E226" s="21"/>
      <c r="F226" s="1"/>
      <c r="G226" s="1"/>
      <c r="H226" s="1"/>
      <c r="I226" s="1"/>
    </row>
    <row r="227" spans="1:9" x14ac:dyDescent="0.35">
      <c r="A227" s="3"/>
      <c r="B227" s="3"/>
      <c r="C227" s="3"/>
      <c r="E227" s="21"/>
      <c r="F227" s="1"/>
      <c r="G227" s="1"/>
      <c r="H227" s="1"/>
      <c r="I227" s="1"/>
    </row>
    <row r="228" spans="1:9" x14ac:dyDescent="0.35">
      <c r="A228" s="3"/>
      <c r="B228" s="3"/>
      <c r="C228" s="3"/>
      <c r="E228" s="21"/>
      <c r="F228" s="1"/>
      <c r="G228" s="1"/>
      <c r="H228" s="1"/>
      <c r="I228" s="1"/>
    </row>
    <row r="229" spans="1:9" x14ac:dyDescent="0.35">
      <c r="A229" s="3"/>
      <c r="B229" s="3"/>
      <c r="C229" s="3"/>
      <c r="E229" s="21"/>
      <c r="F229" s="1"/>
      <c r="G229" s="1"/>
      <c r="H229" s="1"/>
      <c r="I229" s="1"/>
    </row>
    <row r="230" spans="1:9" x14ac:dyDescent="0.35">
      <c r="A230" s="3"/>
      <c r="B230" s="3"/>
      <c r="C230" s="3"/>
      <c r="E230" s="21"/>
      <c r="F230" s="1"/>
      <c r="G230" s="1"/>
      <c r="H230" s="1"/>
      <c r="I230" s="1"/>
    </row>
    <row r="231" spans="1:9" x14ac:dyDescent="0.35">
      <c r="A231" s="3"/>
      <c r="B231" s="3"/>
      <c r="C231" s="3"/>
      <c r="E231" s="21"/>
      <c r="F231" s="1"/>
      <c r="G231" s="1"/>
      <c r="H231" s="1"/>
      <c r="I231" s="1"/>
    </row>
    <row r="232" spans="1:9" x14ac:dyDescent="0.35">
      <c r="A232" s="3"/>
      <c r="B232" s="3"/>
      <c r="C232" s="3"/>
      <c r="E232" s="21"/>
      <c r="F232" s="1"/>
      <c r="G232" s="1"/>
      <c r="H232" s="1"/>
      <c r="I232" s="1"/>
    </row>
    <row r="233" spans="1:9" x14ac:dyDescent="0.35">
      <c r="A233" s="3"/>
      <c r="B233" s="3"/>
      <c r="C233" s="3"/>
      <c r="E233" s="21"/>
      <c r="F233" s="1"/>
      <c r="G233" s="1"/>
      <c r="H233" s="1"/>
      <c r="I233" s="1"/>
    </row>
    <row r="234" spans="1:9" x14ac:dyDescent="0.35">
      <c r="A234" s="3"/>
      <c r="B234" s="3"/>
      <c r="C234" s="3"/>
      <c r="E234" s="21"/>
      <c r="F234" s="1"/>
      <c r="G234" s="1"/>
      <c r="H234" s="1"/>
      <c r="I234" s="1"/>
    </row>
    <row r="235" spans="1:9" x14ac:dyDescent="0.35">
      <c r="A235" s="3"/>
      <c r="B235" s="3"/>
      <c r="C235" s="3"/>
      <c r="E235" s="21"/>
      <c r="F235" s="1"/>
      <c r="G235" s="1"/>
      <c r="H235" s="1"/>
      <c r="I235" s="1"/>
    </row>
    <row r="236" spans="1:9" x14ac:dyDescent="0.35">
      <c r="A236" s="3"/>
      <c r="B236" s="3"/>
      <c r="C236" s="3"/>
      <c r="E236" s="21"/>
      <c r="F236" s="1"/>
      <c r="G236" s="1"/>
      <c r="H236" s="1"/>
      <c r="I236" s="1"/>
    </row>
    <row r="237" spans="1:9" x14ac:dyDescent="0.35">
      <c r="A237" s="3"/>
      <c r="B237" s="3"/>
      <c r="C237" s="3"/>
      <c r="E237" s="21"/>
      <c r="F237" s="1"/>
      <c r="G237" s="1"/>
      <c r="H237" s="1"/>
      <c r="I237" s="1"/>
    </row>
    <row r="238" spans="1:9" x14ac:dyDescent="0.35">
      <c r="A238" s="3"/>
      <c r="B238" s="3"/>
      <c r="C238" s="3"/>
      <c r="E238" s="21"/>
      <c r="F238" s="1"/>
      <c r="G238" s="1"/>
      <c r="H238" s="1"/>
      <c r="I238" s="1"/>
    </row>
    <row r="239" spans="1:9" x14ac:dyDescent="0.35">
      <c r="A239" s="3"/>
      <c r="B239" s="3"/>
      <c r="C239" s="3"/>
      <c r="E239" s="21"/>
      <c r="F239" s="1"/>
      <c r="G239" s="1"/>
      <c r="H239" s="1"/>
      <c r="I239" s="1"/>
    </row>
    <row r="240" spans="1:9" x14ac:dyDescent="0.35">
      <c r="A240" s="3"/>
      <c r="B240" s="3"/>
      <c r="C240" s="3"/>
      <c r="E240" s="21"/>
      <c r="F240" s="1"/>
      <c r="G240" s="1"/>
      <c r="H240" s="1"/>
      <c r="I240" s="1"/>
    </row>
    <row r="241" spans="1:9" x14ac:dyDescent="0.35">
      <c r="A241" s="3"/>
      <c r="B241" s="3"/>
      <c r="C241" s="3"/>
      <c r="E241" s="21"/>
      <c r="F241" s="1"/>
      <c r="G241" s="1"/>
      <c r="H241" s="1"/>
      <c r="I241" s="1"/>
    </row>
    <row r="242" spans="1:9" x14ac:dyDescent="0.35">
      <c r="A242" s="3"/>
      <c r="B242" s="3"/>
      <c r="C242" s="3"/>
      <c r="E242" s="21"/>
      <c r="F242" s="1"/>
      <c r="G242" s="1"/>
      <c r="H242" s="1"/>
      <c r="I242" s="1"/>
    </row>
    <row r="243" spans="1:9" x14ac:dyDescent="0.35">
      <c r="A243" s="3"/>
      <c r="B243" s="3"/>
      <c r="C243" s="3"/>
      <c r="E243" s="21"/>
      <c r="F243" s="1"/>
      <c r="G243" s="1"/>
      <c r="H243" s="1"/>
      <c r="I243" s="1"/>
    </row>
    <row r="244" spans="1:9" x14ac:dyDescent="0.35">
      <c r="A244" s="3"/>
      <c r="B244" s="3"/>
      <c r="C244" s="3"/>
      <c r="E244" s="21"/>
      <c r="F244" s="1"/>
      <c r="G244" s="1"/>
      <c r="H244" s="1"/>
      <c r="I244" s="1"/>
    </row>
    <row r="245" spans="1:9" x14ac:dyDescent="0.35">
      <c r="A245" s="3"/>
      <c r="B245" s="3"/>
      <c r="C245" s="3"/>
      <c r="E245" s="21"/>
      <c r="F245" s="1"/>
      <c r="G245" s="1"/>
      <c r="H245" s="1"/>
      <c r="I245" s="1"/>
    </row>
    <row r="246" spans="1:9" x14ac:dyDescent="0.35">
      <c r="A246" s="3"/>
      <c r="B246" s="3"/>
      <c r="C246" s="3"/>
      <c r="E246" s="21"/>
      <c r="F246" s="1"/>
      <c r="G246" s="1"/>
      <c r="H246" s="1"/>
      <c r="I246" s="1"/>
    </row>
    <row r="247" spans="1:9" x14ac:dyDescent="0.35">
      <c r="A247" s="3"/>
      <c r="B247" s="3"/>
      <c r="C247" s="3"/>
      <c r="E247" s="21"/>
      <c r="F247" s="1"/>
      <c r="G247" s="1"/>
      <c r="H247" s="1"/>
      <c r="I247" s="1"/>
    </row>
    <row r="248" spans="1:9" x14ac:dyDescent="0.35">
      <c r="A248" s="3"/>
      <c r="B248" s="3"/>
      <c r="C248" s="3"/>
      <c r="E248" s="21"/>
      <c r="F248" s="1"/>
      <c r="G248" s="1"/>
      <c r="H248" s="1"/>
      <c r="I248" s="1"/>
    </row>
    <row r="249" spans="1:9" x14ac:dyDescent="0.35">
      <c r="A249" s="3"/>
      <c r="B249" s="3"/>
      <c r="C249" s="3"/>
      <c r="E249" s="21"/>
      <c r="F249" s="1"/>
      <c r="G249" s="1"/>
      <c r="H249" s="1"/>
      <c r="I249" s="1"/>
    </row>
    <row r="250" spans="1:9" x14ac:dyDescent="0.35">
      <c r="A250" s="3"/>
      <c r="B250" s="3"/>
      <c r="C250" s="3"/>
      <c r="E250" s="21"/>
      <c r="F250" s="1"/>
      <c r="G250" s="1"/>
      <c r="H250" s="1"/>
      <c r="I250" s="1"/>
    </row>
    <row r="251" spans="1:9" x14ac:dyDescent="0.35">
      <c r="A251" s="3"/>
      <c r="B251" s="3"/>
      <c r="C251" s="3"/>
      <c r="E251" s="21"/>
      <c r="F251" s="1"/>
      <c r="G251" s="1"/>
      <c r="H251" s="1"/>
      <c r="I251" s="1"/>
    </row>
    <row r="252" spans="1:9" x14ac:dyDescent="0.35">
      <c r="A252" s="3"/>
      <c r="B252" s="3"/>
      <c r="C252" s="3"/>
      <c r="E252" s="21"/>
      <c r="F252" s="1"/>
      <c r="G252" s="1"/>
      <c r="H252" s="1"/>
      <c r="I252" s="1"/>
    </row>
    <row r="253" spans="1:9" x14ac:dyDescent="0.35">
      <c r="A253" s="3"/>
      <c r="B253" s="3"/>
      <c r="C253" s="3"/>
      <c r="E253" s="21"/>
      <c r="F253" s="1"/>
      <c r="G253" s="1"/>
      <c r="H253" s="1"/>
      <c r="I253" s="1"/>
    </row>
    <row r="254" spans="1:9" x14ac:dyDescent="0.35">
      <c r="A254" s="3"/>
      <c r="B254" s="3"/>
      <c r="C254" s="3"/>
      <c r="E254" s="21"/>
      <c r="F254" s="1"/>
      <c r="G254" s="1"/>
      <c r="H254" s="1"/>
      <c r="I254" s="1"/>
    </row>
  </sheetData>
  <hyperlinks>
    <hyperlink ref="E2" location="'SAM-u'!A1" display="SAM-u" xr:uid="{00000000-0004-0000-0100-000000000000}"/>
    <hyperlink ref="E3" location="'SAM-m'!A1" display="SAM-m" xr:uid="{00000000-0004-0000-0100-000001000000}"/>
    <hyperlink ref="E4" location="'NNF-un'!A1" display="NNF-un" xr:uid="{00000000-0004-0000-0100-000002000000}"/>
    <hyperlink ref="E5" location="'NNF-uh'!A1" display="NNF-uh" xr:uid="{00000000-0004-0000-0100-000003000000}"/>
    <hyperlink ref="E6" location="'NNF-m'!A1" display="NNF-m" xr:uid="{00000000-0004-0000-0100-000004000000}"/>
    <hyperlink ref="E7" location="'NSF-un'!A1" display="NSF-un" xr:uid="{00000000-0004-0000-0100-000005000000}"/>
    <hyperlink ref="E8" location="'NSF-uh'!A1" display="NSF-uh" xr:uid="{00000000-0004-0000-0100-000006000000}"/>
    <hyperlink ref="E9" location="'NSF-m'!A1" display="NSF-m" xr:uid="{00000000-0004-0000-0100-000007000000}"/>
    <hyperlink ref="E10" location="'SSF-un'!A1" display="SSF-un" xr:uid="{00000000-0004-0000-0100-000008000000}"/>
    <hyperlink ref="E11" location="'SSF-uh'!A1" display="SSF-uh" xr:uid="{00000000-0004-0000-0100-000009000000}"/>
    <hyperlink ref="E12" location="'SSF-m'!A1" display="SSF-m" xr:uid="{00000000-0004-0000-0100-00000A000000}"/>
    <hyperlink ref="E16" location="'SKS-un'!A1" display="SKS-un" xr:uid="{00000000-0004-0000-0100-00000B000000}"/>
    <hyperlink ref="E17" location="'SKS-uh'!A1" display="SKS-uh" xr:uid="{00000000-0004-0000-0100-00000C000000}"/>
    <hyperlink ref="E18" location="'SKS-m'!A1" display="SKS-m" xr:uid="{00000000-0004-0000-0100-00000D000000}"/>
    <hyperlink ref="E22" location="'SNF-un'!A1" display="SNF-un" xr:uid="{00000000-0004-0000-0100-00000E000000}"/>
    <hyperlink ref="E23" location="'SNF-uh'!A1" display="SNF-uh" xr:uid="{00000000-0004-0000-0100-00000F000000}"/>
    <hyperlink ref="E24" location="'SNF-m'!A1" display="SNF-m" xr:uid="{00000000-0004-0000-0100-000010000000}"/>
    <hyperlink ref="E25" location="'SNY-un'!A1" display="SNY-un" xr:uid="{00000000-0004-0000-0100-000011000000}"/>
    <hyperlink ref="E26" location="'SNY-uh'!A1" display="SNY-uh" xr:uid="{00000000-0004-0000-0100-000012000000}"/>
    <hyperlink ref="E27" location="'SNY-m'!A1" display="SNY-m" xr:uid="{00000000-0004-0000-0100-000013000000}"/>
    <hyperlink ref="E28" location="'STL-un'!A1" display="STL-un" xr:uid="{00000000-0004-0000-0100-000014000000}"/>
    <hyperlink ref="E29" location="'STL-uh'!A1" display="STL-uh" xr:uid="{00000000-0004-0000-0100-000015000000}"/>
    <hyperlink ref="E30" location="'STL-m'!A1" display="STL-m" xr:uid="{00000000-0004-0000-0100-000016000000}"/>
    <hyperlink ref="E31" location="'TUL-u'!A1" display="TUL-u" xr:uid="{00000000-0004-0000-0100-000017000000}"/>
    <hyperlink ref="E32" location="'TUL-m'!A1" display="TUL-m" xr:uid="{00000000-0004-0000-0100-000018000000}"/>
    <hyperlink ref="E33" location="'LWN-un'!A1" display="LWN-un" xr:uid="{00000000-0004-0000-0100-000019000000}"/>
    <hyperlink ref="E34" location="'LWC-un'!A1" display="LWC-un" xr:uid="{00000000-0004-0000-0100-00001A000000}"/>
    <hyperlink ref="E35" location="'LWA-uh'!A1" display="LWA-uh" xr:uid="{00000000-0004-0000-0100-00001B000000}"/>
    <hyperlink ref="E36" location="'LWA-m'!A1" display="LWA-m" xr:uid="{00000000-0004-0000-0100-00001C000000}"/>
    <hyperlink ref="E37" location="'GRN-un'!A1" display="GRN-un" xr:uid="{00000000-0004-0000-0100-00001D000000}"/>
    <hyperlink ref="E38" location="'GRN-uh'!A1" display="GRN-uh" xr:uid="{00000000-0004-0000-0100-00001E000000}"/>
    <hyperlink ref="E39" location="'GRN-m'!A1" display="GRN-m" xr:uid="{00000000-0004-0000-0100-00001F000000}"/>
    <hyperlink ref="E40" location="'PUY-un'!A1" display="PUY-un" xr:uid="{00000000-0004-0000-0100-000020000000}"/>
    <hyperlink ref="E41" location="'PUY-uh'!A1" display="PUY-uh" xr:uid="{00000000-0004-0000-0100-000021000000}"/>
    <hyperlink ref="E42" location="'PUY-m'!A1" display="PUY-m" xr:uid="{00000000-0004-0000-0100-000022000000}"/>
    <hyperlink ref="E43" location="'MPS-u'!A1" display="MPS-u" xr:uid="{00000000-0004-0000-0100-000023000000}"/>
    <hyperlink ref="E44" location="'MPS-m'!A1" display="MPS-m" xr:uid="{00000000-0004-0000-0100-000024000000}"/>
    <hyperlink ref="E49" location="'NIS-un'!A1" display="NIS-un" xr:uid="{00000000-0004-0000-0100-000025000000}"/>
    <hyperlink ref="E50" location="'NIS-uh'!A1" display="NIS-uh" xr:uid="{00000000-0004-0000-0100-000026000000}"/>
    <hyperlink ref="E51" location="'NIS-m'!A1" display="NIS-m" xr:uid="{00000000-0004-0000-0100-000027000000}"/>
    <hyperlink ref="E52" location="'MNT-u'!A1" display="MNT-u" xr:uid="{00000000-0004-0000-0100-000028000000}"/>
    <hyperlink ref="E53" location="'MNT-m'!A1" display="MNT-m" xr:uid="{00000000-0004-0000-0100-000029000000}"/>
    <hyperlink ref="E54" location="'CHM-u'!A1" display="CHM-u" xr:uid="{00000000-0004-0000-0100-00002A000000}"/>
    <hyperlink ref="E55" location="'CHM-m'!A1" display="CHM-m" xr:uid="{00000000-0004-0000-0100-00002B000000}"/>
    <hyperlink ref="E56" location="'DES-u'!A1" display="DES-u" xr:uid="{00000000-0004-0000-0100-00002C000000}"/>
    <hyperlink ref="E57" location="'DES-m'!A1" display="DES-m" xr:uid="{00000000-0004-0000-0100-00002D000000}"/>
    <hyperlink ref="E58" location="'SPY-u'!A1" display="SPY-u" xr:uid="{00000000-0004-0000-0100-00002E000000}"/>
    <hyperlink ref="E59" location="'SPY-m'!A1" display="SPY-m" xr:uid="{00000000-0004-0000-0100-00002F000000}"/>
    <hyperlink ref="E66" location="'SKO-un'!A1" display="SKO-un" xr:uid="{00000000-0004-0000-0100-000030000000}"/>
    <hyperlink ref="E67" location="'SKO-uh'!A1" display="SKO-uh" xr:uid="{00000000-0004-0000-0100-000031000000}"/>
    <hyperlink ref="E68" location="'SKO-m'!A1" display="SKO-m" xr:uid="{00000000-0004-0000-0100-000032000000}"/>
    <hyperlink ref="E69" location="'MHC-un'!A1" display="MHC-un" xr:uid="{00000000-0004-0000-0100-000033000000}"/>
    <hyperlink ref="E70" location="'SHC-un'!A1" display="SHC-un" xr:uid="{00000000-0004-0000-0100-000034000000}"/>
    <hyperlink ref="E71" location="'HDS-u'!A1" display="HDS-u" xr:uid="{00000000-0004-0000-0100-000035000000}"/>
    <hyperlink ref="E72" location="'HDS-m'!A1" display="HDS-m" xr:uid="{00000000-0004-0000-0100-000036000000}"/>
    <hyperlink ref="E73" location="'HDY-u'!A1" display="HDY-u" xr:uid="{00000000-0004-0000-0100-000037000000}"/>
    <hyperlink ref="E74" location="'HDY-m'!A1" display="HDY-m" xr:uid="{00000000-0004-0000-0100-000038000000}"/>
    <hyperlink ref="E78" location="'HOK-u'!A1" display="HOK-u" xr:uid="{00000000-0004-0000-0100-000039000000}"/>
    <hyperlink ref="E79" location="'HOK-m'!A1" display="HOK-m" xr:uid="{00000000-0004-0000-0100-00003A000000}"/>
    <hyperlink ref="E80" location="'LCO-u'!A1" display="LCO-u" xr:uid="{00000000-0004-0000-0100-00003B000000}"/>
    <hyperlink ref="E81" location="'LCO-m'!A1" display="LCO-m" xr:uid="{00000000-0004-0000-0100-00003C000000}"/>
    <hyperlink ref="E82" location="'LCW-u'!A1" display="LCW-u" xr:uid="{00000000-0004-0000-0100-00003D000000}"/>
    <hyperlink ref="E83" location="'LCW-m'!A1" display="LCW-m" xr:uid="{00000000-0004-0000-0100-00003E000000}"/>
    <hyperlink ref="E84" location="'LCN-u'!A1" display="LCN-u" xr:uid="{00000000-0004-0000-0100-00003F000000}"/>
    <hyperlink ref="E85" location="'LCN-m'!A1" display="LCN-m" xr:uid="{00000000-0004-0000-0100-000040000000}"/>
    <hyperlink ref="E86" location="'LRW-u'!A1" display="LRW-u" xr:uid="{00000000-0004-0000-0100-000041000000}"/>
    <hyperlink ref="E87" location="'LRW-m'!A1" display="LRW-m" xr:uid="{00000000-0004-0000-0100-000042000000}"/>
    <hyperlink ref="E88" location="'BPH-u'!A1" display="BPH-u" xr:uid="{00000000-0004-0000-0100-000043000000}"/>
    <hyperlink ref="E89" location="'BPH-m'!A1" display="BPH-m" xr:uid="{00000000-0004-0000-0100-000044000000}"/>
    <hyperlink ref="E90" location="'SUM-u'!A1" display="SUM-u" xr:uid="{00000000-0004-0000-0100-000045000000}"/>
    <hyperlink ref="E91" location="'SUM-m'!A1" display="SUM-m" xr:uid="{00000000-0004-0000-0100-000046000000}"/>
    <hyperlink ref="E92" location="'URB-u'!A1" display="URB-u" xr:uid="{00000000-0004-0000-0100-000047000000}"/>
    <hyperlink ref="E93" location="'URB-m'!A1" display="URB-m" xr:uid="{00000000-0004-0000-0100-000048000000}"/>
    <hyperlink ref="E94" location="'CWS-u'!A1" display="CWS-u" xr:uid="{00000000-0004-0000-0100-000049000000}"/>
    <hyperlink ref="E95" location="'CWS-m'!A1" display="CWS-m" xr:uid="{00000000-0004-0000-0100-00004A000000}"/>
    <hyperlink ref="E96" location="'WSH-u'!A1" display="WSH-u" xr:uid="{00000000-0004-0000-0100-00004B000000}"/>
    <hyperlink ref="E97" location="'WSH-m'!A1" display="WSH-m" xr:uid="{00000000-0004-0000-0100-00004C000000}"/>
    <hyperlink ref="E98" location="'SNK-u'!A1" display="SNK-u" xr:uid="{00000000-0004-0000-0100-00004D000000}"/>
    <hyperlink ref="E99" location="'SNK-m'!A1" display="SNK-m" xr:uid="{00000000-0004-0000-0100-00004E000000}"/>
    <hyperlink ref="E100" location="'NOC-u'!A1" display="NOC-u" xr:uid="{00000000-0004-0000-0100-00004F000000}"/>
    <hyperlink ref="E101" location="'NOC-m'!A1" display="NOC-m" xr:uid="{00000000-0004-0000-0100-000050000000}"/>
    <hyperlink ref="E102" location="'MOC-u'!A1" display="MOC-u" xr:uid="{00000000-0004-0000-0100-000051000000}"/>
    <hyperlink ref="E103" location="'MOC-m'!A1" display="MOC-m" xr:uid="{00000000-0004-0000-0100-000052000000}"/>
    <hyperlink ref="E104" location="'WCV-u'!A1" display="WCV-u" xr:uid="{00000000-0004-0000-0100-000053000000}"/>
    <hyperlink ref="E105" location="'WCV-m'!A1" display="WCV-m" xr:uid="{00000000-0004-0000-0100-000054000000}"/>
    <hyperlink ref="E106" location="'FRL-u'!A1" display="FRL-u" xr:uid="{00000000-0004-0000-0100-000055000000}"/>
    <hyperlink ref="E107" location="'FRL-m'!A1" display="FRL-m" xr:uid="{00000000-0004-0000-0100-000056000000}"/>
    <hyperlink ref="E108" location="'FRE-u'!A1" display="FRE-u" xr:uid="{00000000-0004-0000-0100-000057000000}"/>
    <hyperlink ref="E109" location="'FRE-m'!A1" display="FRE-m" xr:uid="{00000000-0004-0000-0100-000058000000}"/>
    <hyperlink ref="E110" location="'LGS-u'!A1" display="LGS-u" xr:uid="{00000000-0004-0000-0100-000059000000}"/>
    <hyperlink ref="E111" location="'LGS-m'!A1" display="LGS-m" xr:uid="{00000000-0004-0000-0100-00005A000000}"/>
    <hyperlink ref="E112" location="'SAC-u'!A1" display="SAC-u" xr:uid="{00000000-0004-0000-0100-00005B000000}"/>
    <hyperlink ref="E113" location="'SAC-m'!A1" display="SAC-m" xr:uid="{00000000-0004-0000-0100-00005C000000}"/>
    <hyperlink ref="E114" location="'WNC-u'!A1" display="WNC-u" xr:uid="{00000000-0004-0000-0100-00005D000000}"/>
    <hyperlink ref="E115" location="'WNC-m'!A1" display="WNC-m" xr:uid="{00000000-0004-0000-0100-00005E000000}"/>
    <hyperlink ref="E116" location="'WPA-u'!A1" display="WPA-u" xr:uid="{00000000-0004-0000-0100-00005F000000}"/>
    <hyperlink ref="E117" location="'WPA-m'!A1" display="WPA-m" xr:uid="{00000000-0004-0000-0100-000060000000}"/>
    <hyperlink ref="E45" location="'UWA-u'!A1" display="UWA-u" xr:uid="{00000000-0004-0000-0100-000061000000}"/>
    <hyperlink ref="E46" location="'UWA-m'!A1" display="UWA-m" xr:uid="{00000000-0004-0000-0100-000062000000}"/>
    <hyperlink ref="E13" location="'SSY-un'!A1" display="SSY-un" xr:uid="{00000000-0004-0000-0100-000063000000}"/>
    <hyperlink ref="E14" location="'SSY-uh'!A1" display="SSY-uh" xr:uid="{00000000-0004-0000-0100-000064000000}"/>
    <hyperlink ref="E15" location="'SSY-m'!A1" display="SSY-m" xr:uid="{00000000-0004-0000-0100-000065000000}"/>
    <hyperlink ref="E60" location="'WRF-un'!A1" display="WRF-un" xr:uid="{00000000-0004-0000-0100-000066000000}"/>
    <hyperlink ref="E61" location="'WRF-uh'!A1" display="WRF-uh" xr:uid="{00000000-0004-0000-0100-000067000000}"/>
    <hyperlink ref="E62" location="'WRF-m'!A1" display="WRF-m" xr:uid="{00000000-0004-0000-0100-000068000000}"/>
    <hyperlink ref="E75" location="'JDF-un'!A1" display="JDF-un" xr:uid="{00000000-0004-0000-0100-000069000000}"/>
    <hyperlink ref="E76" location="'JDF-uh'!A1" display="JDF-uh" xr:uid="{00000000-0004-0000-0100-00006A000000}"/>
    <hyperlink ref="E77" location="'JDF-m'!A1" display="JDF-m" xr:uid="{00000000-0004-0000-0100-00006B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94</v>
      </c>
      <c r="C2" s="730" t="s">
        <v>135</v>
      </c>
      <c r="D2" s="731"/>
    </row>
    <row r="3" spans="1:4" ht="28.8" x14ac:dyDescent="0.3">
      <c r="A3" s="4" t="s">
        <v>2759</v>
      </c>
      <c r="B3" s="17" t="s">
        <v>371</v>
      </c>
      <c r="C3" s="5"/>
    </row>
    <row r="4" spans="1:4" ht="60" customHeight="1" x14ac:dyDescent="0.3">
      <c r="A4" s="4" t="s">
        <v>126</v>
      </c>
      <c r="B4" s="18" t="s">
        <v>384</v>
      </c>
    </row>
    <row r="5" spans="1:4" ht="36" x14ac:dyDescent="0.3">
      <c r="A5" s="4" t="s">
        <v>2760</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8664</v>
      </c>
    </row>
    <row r="8" spans="1:4" ht="43.5" customHeight="1" x14ac:dyDescent="0.3">
      <c r="A8" s="4" t="s">
        <v>130</v>
      </c>
      <c r="B8" s="18" t="s">
        <v>8665</v>
      </c>
    </row>
    <row r="9" spans="1:4" ht="43.5" customHeight="1" x14ac:dyDescent="0.3">
      <c r="A9" s="4" t="s">
        <v>132</v>
      </c>
      <c r="B9" s="18"/>
    </row>
    <row r="10" spans="1:4" ht="43.5" customHeight="1" x14ac:dyDescent="0.3">
      <c r="A10" s="4" t="s">
        <v>134</v>
      </c>
      <c r="B10" s="20" t="s">
        <v>381</v>
      </c>
    </row>
  </sheetData>
  <hyperlinks>
    <hyperlink ref="C2" location="StockTOC!A1" display="Return to TOC"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382</v>
      </c>
      <c r="C2" s="730" t="s">
        <v>135</v>
      </c>
      <c r="D2" s="731"/>
    </row>
    <row r="3" spans="1:4" ht="28.8" x14ac:dyDescent="0.3">
      <c r="A3" s="4" t="s">
        <v>2759</v>
      </c>
      <c r="B3" s="17" t="s">
        <v>371</v>
      </c>
      <c r="C3" s="5"/>
    </row>
    <row r="4" spans="1:4" ht="55.2" x14ac:dyDescent="0.3">
      <c r="A4" s="4" t="s">
        <v>126</v>
      </c>
      <c r="B4" s="18" t="s">
        <v>401</v>
      </c>
    </row>
    <row r="5" spans="1:4" ht="36" x14ac:dyDescent="0.3">
      <c r="A5" s="4" t="s">
        <v>127</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8664</v>
      </c>
    </row>
    <row r="8" spans="1:4" ht="43.5" customHeight="1" x14ac:dyDescent="0.3">
      <c r="A8" s="4" t="s">
        <v>130</v>
      </c>
      <c r="B8" s="18" t="s">
        <v>8665</v>
      </c>
    </row>
    <row r="9" spans="1:4" ht="43.5" customHeight="1" x14ac:dyDescent="0.3">
      <c r="A9" s="4" t="s">
        <v>132</v>
      </c>
      <c r="B9" s="18"/>
    </row>
    <row r="10" spans="1:4" ht="43.5" customHeight="1" x14ac:dyDescent="0.3">
      <c r="A10" s="4" t="s">
        <v>134</v>
      </c>
      <c r="B10" s="20" t="s">
        <v>381</v>
      </c>
    </row>
  </sheetData>
  <hyperlinks>
    <hyperlink ref="C2" location="StockTOC!A1" display="Return to TOC"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383</v>
      </c>
      <c r="C2" s="730" t="s">
        <v>135</v>
      </c>
      <c r="D2" s="731"/>
    </row>
    <row r="3" spans="1:4" ht="28.8" x14ac:dyDescent="0.3">
      <c r="A3" s="4" t="s">
        <v>2759</v>
      </c>
      <c r="B3" s="17" t="s">
        <v>371</v>
      </c>
      <c r="C3" s="5"/>
    </row>
    <row r="4" spans="1:4" ht="55.2" x14ac:dyDescent="0.3">
      <c r="A4" s="4" t="s">
        <v>126</v>
      </c>
      <c r="B4" s="18" t="s">
        <v>402</v>
      </c>
    </row>
    <row r="5" spans="1:4" ht="36" x14ac:dyDescent="0.3">
      <c r="A5" s="4" t="s">
        <v>127</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8664</v>
      </c>
    </row>
    <row r="8" spans="1:4" ht="43.5" customHeight="1" x14ac:dyDescent="0.3">
      <c r="A8" s="4" t="s">
        <v>130</v>
      </c>
      <c r="B8" s="18" t="s">
        <v>8665</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95</v>
      </c>
      <c r="C2" s="730" t="s">
        <v>135</v>
      </c>
      <c r="D2" s="731"/>
    </row>
    <row r="3" spans="1:4" ht="28.8" x14ac:dyDescent="0.3">
      <c r="A3" s="4" t="s">
        <v>2759</v>
      </c>
      <c r="B3" s="17" t="s">
        <v>371</v>
      </c>
      <c r="C3" s="5"/>
    </row>
    <row r="4" spans="1:4" ht="60" customHeight="1" x14ac:dyDescent="0.3">
      <c r="A4" s="4" t="s">
        <v>126</v>
      </c>
      <c r="B4" s="18" t="s">
        <v>385</v>
      </c>
    </row>
    <row r="5" spans="1:4" ht="36" x14ac:dyDescent="0.3">
      <c r="A5" s="4" t="s">
        <v>127</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8666</v>
      </c>
    </row>
    <row r="8" spans="1:4" ht="43.5" customHeight="1" x14ac:dyDescent="0.3">
      <c r="A8" s="4" t="s">
        <v>130</v>
      </c>
      <c r="B8" s="18" t="s">
        <v>8667</v>
      </c>
    </row>
    <row r="9" spans="1:4" ht="43.5" customHeight="1" x14ac:dyDescent="0.3">
      <c r="A9" s="4" t="s">
        <v>132</v>
      </c>
      <c r="B9" s="18"/>
    </row>
    <row r="10" spans="1:4" ht="43.5" customHeight="1" x14ac:dyDescent="0.3">
      <c r="A10" s="4" t="s">
        <v>134</v>
      </c>
      <c r="B10" s="20" t="s">
        <v>381</v>
      </c>
    </row>
  </sheetData>
  <hyperlinks>
    <hyperlink ref="C2" location="StockTOC!A1" display="Return to TOC"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378</v>
      </c>
      <c r="C2" s="730" t="s">
        <v>135</v>
      </c>
      <c r="D2" s="731"/>
    </row>
    <row r="3" spans="1:4" ht="28.8" x14ac:dyDescent="0.3">
      <c r="A3" s="4" t="s">
        <v>2759</v>
      </c>
      <c r="B3" s="17" t="s">
        <v>371</v>
      </c>
      <c r="C3" s="5"/>
    </row>
    <row r="4" spans="1:4" ht="60" customHeight="1" x14ac:dyDescent="0.3">
      <c r="A4" s="4" t="s">
        <v>126</v>
      </c>
      <c r="B4" s="18" t="s">
        <v>380</v>
      </c>
    </row>
    <row r="5" spans="1:4" ht="36" x14ac:dyDescent="0.3">
      <c r="A5" s="4" t="s">
        <v>127</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8666</v>
      </c>
    </row>
    <row r="8" spans="1:4" ht="43.5" customHeight="1" x14ac:dyDescent="0.3">
      <c r="A8" s="4" t="s">
        <v>130</v>
      </c>
      <c r="B8" s="18" t="s">
        <v>8667</v>
      </c>
    </row>
    <row r="9" spans="1:4" ht="43.5" customHeight="1" x14ac:dyDescent="0.3">
      <c r="A9" s="4" t="s">
        <v>132</v>
      </c>
      <c r="B9" s="18"/>
    </row>
    <row r="10" spans="1:4" ht="43.5" customHeight="1" x14ac:dyDescent="0.3">
      <c r="A10" s="4" t="s">
        <v>134</v>
      </c>
      <c r="B10" s="20" t="s">
        <v>381</v>
      </c>
    </row>
  </sheetData>
  <hyperlinks>
    <hyperlink ref="C2" location="StockTOC!A1" display="Return to TOC"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theme="7"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379</v>
      </c>
      <c r="C2" s="730" t="s">
        <v>135</v>
      </c>
      <c r="D2" s="731"/>
    </row>
    <row r="3" spans="1:4" ht="28.8" x14ac:dyDescent="0.3">
      <c r="A3" s="4" t="s">
        <v>2759</v>
      </c>
      <c r="B3" s="17" t="s">
        <v>371</v>
      </c>
      <c r="C3" s="5"/>
    </row>
    <row r="4" spans="1:4" ht="60" customHeight="1" x14ac:dyDescent="0.3">
      <c r="A4" s="4" t="s">
        <v>126</v>
      </c>
      <c r="B4" s="18" t="s">
        <v>380</v>
      </c>
    </row>
    <row r="5" spans="1:4" ht="36" x14ac:dyDescent="0.3">
      <c r="A5" s="4" t="s">
        <v>2760</v>
      </c>
      <c r="B5" s="295" t="str">
        <f>VLOOKUP(B3,stringbuilder!$AV$2:$AZ$547,5,FALSE)</f>
        <v>KENDALL CR HATCHERY --  BY2005: 633172;  BY2006: 633387;  BY2007: 634274;  BY2008: 634797;
[total release: 725,702]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8666</v>
      </c>
    </row>
    <row r="8" spans="1:4" ht="43.5" customHeight="1" x14ac:dyDescent="0.3">
      <c r="A8" s="4" t="s">
        <v>130</v>
      </c>
      <c r="B8" s="18" t="s">
        <v>8667</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108</v>
      </c>
      <c r="C2" s="730" t="s">
        <v>135</v>
      </c>
      <c r="D2" s="731"/>
    </row>
    <row r="3" spans="1:4" ht="28.8" x14ac:dyDescent="0.3">
      <c r="A3" s="4" t="s">
        <v>2759</v>
      </c>
      <c r="B3" s="17" t="s">
        <v>397</v>
      </c>
      <c r="C3" s="5"/>
    </row>
    <row r="4" spans="1:4" ht="55.2" x14ac:dyDescent="0.3">
      <c r="A4" s="4" t="s">
        <v>126</v>
      </c>
      <c r="B4" s="18" t="s">
        <v>407</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8672</v>
      </c>
    </row>
    <row r="8" spans="1:4" ht="43.5" customHeight="1" x14ac:dyDescent="0.3">
      <c r="A8" s="4" t="s">
        <v>130</v>
      </c>
      <c r="B8" s="18" t="s">
        <v>8673</v>
      </c>
    </row>
    <row r="9" spans="1:4" ht="43.5" customHeight="1" x14ac:dyDescent="0.3">
      <c r="A9" s="4" t="s">
        <v>132</v>
      </c>
      <c r="B9" s="18"/>
    </row>
    <row r="10" spans="1:4" ht="79.5" customHeight="1" x14ac:dyDescent="0.3">
      <c r="A10" s="4" t="s">
        <v>134</v>
      </c>
      <c r="B10" s="20"/>
    </row>
  </sheetData>
  <hyperlinks>
    <hyperlink ref="C2" location="StockTOC!A1" display="Return to TOC"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109</v>
      </c>
      <c r="C2" s="730" t="s">
        <v>135</v>
      </c>
      <c r="D2" s="731"/>
    </row>
    <row r="3" spans="1:4" ht="28.8" x14ac:dyDescent="0.3">
      <c r="A3" s="4" t="s">
        <v>2759</v>
      </c>
      <c r="B3" s="17" t="s">
        <v>397</v>
      </c>
      <c r="C3" s="5"/>
    </row>
    <row r="4" spans="1:4" ht="55.2" x14ac:dyDescent="0.3">
      <c r="A4" s="4" t="s">
        <v>126</v>
      </c>
      <c r="B4" s="18" t="s">
        <v>408</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8672</v>
      </c>
    </row>
    <row r="8" spans="1:4" ht="43.5" customHeight="1" x14ac:dyDescent="0.3">
      <c r="A8" s="4" t="s">
        <v>130</v>
      </c>
      <c r="B8" s="18" t="s">
        <v>8673</v>
      </c>
    </row>
    <row r="9" spans="1:4" ht="43.5" customHeight="1" x14ac:dyDescent="0.3">
      <c r="A9" s="4" t="s">
        <v>132</v>
      </c>
      <c r="B9" s="18"/>
    </row>
    <row r="10" spans="1:4" ht="79.5" customHeight="1" x14ac:dyDescent="0.3">
      <c r="A10" s="4" t="s">
        <v>134</v>
      </c>
      <c r="B10" s="20"/>
    </row>
  </sheetData>
  <hyperlinks>
    <hyperlink ref="C2" location="StockTOC!A1" display="Return to TOC"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110</v>
      </c>
      <c r="C2" s="730" t="s">
        <v>135</v>
      </c>
      <c r="D2" s="731"/>
    </row>
    <row r="3" spans="1:4" ht="28.8" x14ac:dyDescent="0.3">
      <c r="A3" s="4" t="s">
        <v>2759</v>
      </c>
      <c r="B3" s="17" t="s">
        <v>397</v>
      </c>
      <c r="C3" s="5"/>
    </row>
    <row r="4" spans="1:4" ht="55.2" x14ac:dyDescent="0.3">
      <c r="A4" s="4" t="s">
        <v>126</v>
      </c>
      <c r="B4" s="18" t="s">
        <v>409</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8672</v>
      </c>
    </row>
    <row r="8" spans="1:4" ht="43.5" customHeight="1" x14ac:dyDescent="0.3">
      <c r="A8" s="4" t="s">
        <v>130</v>
      </c>
      <c r="B8" s="18" t="s">
        <v>8673</v>
      </c>
    </row>
    <row r="9" spans="1:4" ht="43.5" customHeight="1" x14ac:dyDescent="0.3">
      <c r="A9" s="4" t="s">
        <v>132</v>
      </c>
      <c r="B9" s="18"/>
    </row>
    <row r="10" spans="1:4" ht="79.5" customHeight="1" x14ac:dyDescent="0.3">
      <c r="A10" s="4" t="s">
        <v>134</v>
      </c>
      <c r="B10" s="20"/>
    </row>
  </sheetData>
  <hyperlinks>
    <hyperlink ref="C2" location="StockTOC!A1" display="Return to TOC"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8">
    <tabColor theme="8" tint="0.39997558519241921"/>
  </sheetPr>
  <dimension ref="A1:D10"/>
  <sheetViews>
    <sheetView zoomScale="115" zoomScaleNormal="115" workbookViewId="0">
      <selection activeCell="F7" sqref="F7"/>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8350</v>
      </c>
      <c r="C2" s="730" t="s">
        <v>135</v>
      </c>
      <c r="D2" s="731"/>
    </row>
    <row r="3" spans="1:4" ht="28.8" x14ac:dyDescent="0.3">
      <c r="A3" s="4" t="s">
        <v>2759</v>
      </c>
      <c r="B3" s="17" t="s">
        <v>397</v>
      </c>
      <c r="C3" s="5"/>
    </row>
    <row r="4" spans="1:4" ht="55.2" x14ac:dyDescent="0.3">
      <c r="A4" s="4" t="s">
        <v>126</v>
      </c>
      <c r="B4" s="18" t="s">
        <v>407</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8674</v>
      </c>
    </row>
    <row r="8" spans="1:4" ht="43.5" customHeight="1" x14ac:dyDescent="0.3">
      <c r="A8" s="4" t="s">
        <v>130</v>
      </c>
      <c r="B8" s="18" t="s">
        <v>8675</v>
      </c>
    </row>
    <row r="9" spans="1:4" ht="43.5" customHeight="1" x14ac:dyDescent="0.3">
      <c r="A9" s="4" t="s">
        <v>132</v>
      </c>
      <c r="B9" s="18"/>
    </row>
    <row r="10" spans="1:4" ht="79.5" customHeight="1" x14ac:dyDescent="0.3">
      <c r="A10" s="4" t="s">
        <v>134</v>
      </c>
      <c r="B10" s="20" t="s">
        <v>8353</v>
      </c>
    </row>
  </sheetData>
  <hyperlinks>
    <hyperlink ref="C2" location="StockTOC!A1" display="Return to TOC"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rgb="FF0000FF"/>
  </sheetPr>
  <dimension ref="A1:Q157"/>
  <sheetViews>
    <sheetView workbookViewId="0">
      <selection activeCell="C64" sqref="C64:E65"/>
    </sheetView>
  </sheetViews>
  <sheetFormatPr defaultRowHeight="14.4" x14ac:dyDescent="0.3"/>
  <cols>
    <col min="1" max="1" width="30.88671875" customWidth="1"/>
    <col min="2" max="2" width="16.33203125" bestFit="1" customWidth="1"/>
    <col min="3" max="4" width="5" bestFit="1" customWidth="1"/>
    <col min="5" max="5" width="11.33203125" bestFit="1" customWidth="1"/>
    <col min="13" max="13" width="25.5546875" bestFit="1" customWidth="1"/>
    <col min="17" max="17" width="9.5546875" bestFit="1" customWidth="1"/>
  </cols>
  <sheetData>
    <row r="1" spans="1:5" x14ac:dyDescent="0.3">
      <c r="A1" s="296" t="s">
        <v>186</v>
      </c>
      <c r="B1" t="s">
        <v>1323</v>
      </c>
    </row>
    <row r="3" spans="1:5" x14ac:dyDescent="0.3">
      <c r="A3" s="296" t="s">
        <v>1322</v>
      </c>
      <c r="B3" s="296" t="s">
        <v>1289</v>
      </c>
    </row>
    <row r="4" spans="1:5" x14ac:dyDescent="0.3">
      <c r="A4" s="296" t="s">
        <v>1286</v>
      </c>
      <c r="B4">
        <v>2005</v>
      </c>
      <c r="C4">
        <v>2006</v>
      </c>
      <c r="D4">
        <v>2007</v>
      </c>
      <c r="E4" t="s">
        <v>1287</v>
      </c>
    </row>
    <row r="5" spans="1:5" x14ac:dyDescent="0.3">
      <c r="A5" s="297" t="s">
        <v>741</v>
      </c>
      <c r="B5" s="299">
        <v>3</v>
      </c>
      <c r="C5" s="299">
        <v>2</v>
      </c>
      <c r="D5" s="299">
        <v>2</v>
      </c>
      <c r="E5" s="299">
        <v>7</v>
      </c>
    </row>
    <row r="6" spans="1:5" x14ac:dyDescent="0.3">
      <c r="A6" s="298" t="s">
        <v>391</v>
      </c>
      <c r="B6" s="299">
        <v>2</v>
      </c>
      <c r="C6" s="299">
        <v>1</v>
      </c>
      <c r="D6" s="299">
        <v>1</v>
      </c>
      <c r="E6" s="299">
        <v>4</v>
      </c>
    </row>
    <row r="7" spans="1:5" x14ac:dyDescent="0.3">
      <c r="A7" s="300">
        <v>210677</v>
      </c>
      <c r="B7" s="299">
        <v>1</v>
      </c>
      <c r="C7" s="299"/>
      <c r="D7" s="299"/>
      <c r="E7" s="299">
        <v>1</v>
      </c>
    </row>
    <row r="8" spans="1:5" x14ac:dyDescent="0.3">
      <c r="A8" s="300">
        <v>210735</v>
      </c>
      <c r="B8" s="299"/>
      <c r="C8" s="299">
        <v>1</v>
      </c>
      <c r="D8" s="299"/>
      <c r="E8" s="299">
        <v>1</v>
      </c>
    </row>
    <row r="9" spans="1:5" x14ac:dyDescent="0.3">
      <c r="A9" s="300">
        <v>210789</v>
      </c>
      <c r="B9" s="299"/>
      <c r="C9" s="299"/>
      <c r="D9" s="299">
        <v>1</v>
      </c>
      <c r="E9" s="299">
        <v>1</v>
      </c>
    </row>
    <row r="10" spans="1:5" x14ac:dyDescent="0.3">
      <c r="A10" s="300">
        <v>212827</v>
      </c>
      <c r="B10" s="299">
        <v>1</v>
      </c>
      <c r="C10" s="299"/>
      <c r="D10" s="299"/>
      <c r="E10" s="299">
        <v>1</v>
      </c>
    </row>
    <row r="11" spans="1:5" x14ac:dyDescent="0.3">
      <c r="A11" s="298" t="s">
        <v>406</v>
      </c>
      <c r="B11" s="299">
        <v>1</v>
      </c>
      <c r="C11" s="299">
        <v>1</v>
      </c>
      <c r="D11" s="299">
        <v>1</v>
      </c>
      <c r="E11" s="299">
        <v>3</v>
      </c>
    </row>
    <row r="12" spans="1:5" x14ac:dyDescent="0.3">
      <c r="A12" s="300">
        <v>210278</v>
      </c>
      <c r="B12" s="299"/>
      <c r="C12" s="299"/>
      <c r="D12" s="299">
        <v>1</v>
      </c>
      <c r="E12" s="299">
        <v>1</v>
      </c>
    </row>
    <row r="13" spans="1:5" x14ac:dyDescent="0.3">
      <c r="A13" s="300">
        <v>210685</v>
      </c>
      <c r="B13" s="299">
        <v>1</v>
      </c>
      <c r="C13" s="299"/>
      <c r="D13" s="299"/>
      <c r="E13" s="299">
        <v>1</v>
      </c>
    </row>
    <row r="14" spans="1:5" x14ac:dyDescent="0.3">
      <c r="A14" s="300">
        <v>210745</v>
      </c>
      <c r="B14" s="299"/>
      <c r="C14" s="299">
        <v>1</v>
      </c>
      <c r="D14" s="299"/>
      <c r="E14" s="299">
        <v>1</v>
      </c>
    </row>
    <row r="15" spans="1:5" x14ac:dyDescent="0.3">
      <c r="A15" s="297" t="s">
        <v>1287</v>
      </c>
      <c r="B15" s="299">
        <v>3</v>
      </c>
      <c r="C15" s="299">
        <v>2</v>
      </c>
      <c r="D15" s="299">
        <v>2</v>
      </c>
      <c r="E15" s="299">
        <v>7</v>
      </c>
    </row>
    <row r="81" spans="9:17" x14ac:dyDescent="0.3">
      <c r="M81" s="302" t="s">
        <v>769</v>
      </c>
      <c r="N81" s="302" t="s">
        <v>967</v>
      </c>
      <c r="Q81" s="301" t="s">
        <v>1257</v>
      </c>
    </row>
    <row r="82" spans="9:17" x14ac:dyDescent="0.3">
      <c r="I82" s="300">
        <v>632866</v>
      </c>
      <c r="M82" s="300">
        <v>632866</v>
      </c>
      <c r="N82" s="300" t="s">
        <v>611</v>
      </c>
      <c r="Q82" s="300">
        <v>633289</v>
      </c>
    </row>
    <row r="83" spans="9:17" x14ac:dyDescent="0.3">
      <c r="I83" s="300">
        <v>633397</v>
      </c>
      <c r="M83" s="300">
        <v>633397</v>
      </c>
      <c r="N83" s="300" t="s">
        <v>613</v>
      </c>
      <c r="Q83" s="300">
        <v>633467</v>
      </c>
    </row>
    <row r="84" spans="9:17" x14ac:dyDescent="0.3">
      <c r="I84" s="300">
        <v>633399</v>
      </c>
      <c r="M84" s="300">
        <v>633399</v>
      </c>
      <c r="N84" s="300" t="s">
        <v>614</v>
      </c>
      <c r="Q84" s="300">
        <v>633469</v>
      </c>
    </row>
    <row r="85" spans="9:17" x14ac:dyDescent="0.3">
      <c r="I85" s="300">
        <v>633464</v>
      </c>
      <c r="M85" s="300">
        <v>633464</v>
      </c>
      <c r="N85" s="300" t="s">
        <v>615</v>
      </c>
      <c r="Q85" s="300">
        <v>633471</v>
      </c>
    </row>
    <row r="86" spans="9:17" x14ac:dyDescent="0.3">
      <c r="I86" s="300">
        <v>633465</v>
      </c>
      <c r="M86" s="300">
        <v>633465</v>
      </c>
      <c r="N86" s="300" t="s">
        <v>616</v>
      </c>
      <c r="Q86" s="300">
        <v>633472</v>
      </c>
    </row>
    <row r="87" spans="9:17" x14ac:dyDescent="0.3">
      <c r="I87" s="300">
        <v>633473</v>
      </c>
      <c r="M87" s="300">
        <v>633473</v>
      </c>
      <c r="N87" s="300" t="s">
        <v>618</v>
      </c>
      <c r="Q87" s="300">
        <v>633494</v>
      </c>
    </row>
    <row r="88" spans="9:17" x14ac:dyDescent="0.3">
      <c r="I88" s="300">
        <v>633974</v>
      </c>
      <c r="M88" s="300">
        <v>633974</v>
      </c>
      <c r="N88" s="300" t="s">
        <v>619</v>
      </c>
      <c r="Q88" s="304">
        <v>633495</v>
      </c>
    </row>
    <row r="89" spans="9:17" x14ac:dyDescent="0.3">
      <c r="I89" s="300">
        <v>634288</v>
      </c>
      <c r="M89" s="300">
        <v>634288</v>
      </c>
      <c r="N89" s="300" t="s">
        <v>621</v>
      </c>
      <c r="Q89" s="300">
        <v>633496</v>
      </c>
    </row>
    <row r="90" spans="9:17" x14ac:dyDescent="0.3">
      <c r="I90" s="300">
        <v>634388</v>
      </c>
      <c r="M90" s="300">
        <v>634388</v>
      </c>
      <c r="N90" s="300" t="s">
        <v>623</v>
      </c>
      <c r="Q90" s="300">
        <v>633965</v>
      </c>
    </row>
    <row r="91" spans="9:17" x14ac:dyDescent="0.3">
      <c r="I91" s="300" t="s">
        <v>611</v>
      </c>
      <c r="M91" s="302" t="s">
        <v>905</v>
      </c>
      <c r="N91" s="300" t="s">
        <v>625</v>
      </c>
      <c r="Q91" s="300">
        <v>633967</v>
      </c>
    </row>
    <row r="92" spans="9:17" x14ac:dyDescent="0.3">
      <c r="I92" s="300" t="s">
        <v>613</v>
      </c>
      <c r="M92" s="302" t="s">
        <v>907</v>
      </c>
      <c r="N92" s="300" t="s">
        <v>626</v>
      </c>
      <c r="Q92" s="300">
        <v>633969</v>
      </c>
    </row>
    <row r="93" spans="9:17" x14ac:dyDescent="0.3">
      <c r="I93" s="300" t="s">
        <v>614</v>
      </c>
      <c r="N93" s="300" t="s">
        <v>628</v>
      </c>
      <c r="Q93" s="300">
        <v>634297</v>
      </c>
    </row>
    <row r="94" spans="9:17" x14ac:dyDescent="0.3">
      <c r="I94" s="300" t="s">
        <v>615</v>
      </c>
      <c r="N94" s="300" t="s">
        <v>629</v>
      </c>
      <c r="Q94" s="300">
        <v>634298</v>
      </c>
    </row>
    <row r="95" spans="9:17" x14ac:dyDescent="0.3">
      <c r="I95" s="300" t="s">
        <v>616</v>
      </c>
      <c r="N95" s="300" t="s">
        <v>630</v>
      </c>
      <c r="Q95" s="300">
        <v>634299</v>
      </c>
    </row>
    <row r="96" spans="9:17" x14ac:dyDescent="0.3">
      <c r="I96" s="300" t="s">
        <v>618</v>
      </c>
      <c r="N96" s="300" t="s">
        <v>631</v>
      </c>
      <c r="Q96" s="300">
        <v>634383</v>
      </c>
    </row>
    <row r="97" spans="9:17" x14ac:dyDescent="0.3">
      <c r="I97" s="300" t="s">
        <v>619</v>
      </c>
      <c r="N97" s="300" t="s">
        <v>632</v>
      </c>
      <c r="Q97" s="302" t="s">
        <v>499</v>
      </c>
    </row>
    <row r="98" spans="9:17" x14ac:dyDescent="0.3">
      <c r="I98" s="300" t="s">
        <v>621</v>
      </c>
      <c r="N98" s="300" t="s">
        <v>633</v>
      </c>
      <c r="Q98" s="302" t="s">
        <v>346</v>
      </c>
    </row>
    <row r="99" spans="9:17" x14ac:dyDescent="0.3">
      <c r="I99" s="300" t="s">
        <v>623</v>
      </c>
      <c r="N99" s="300" t="s">
        <v>634</v>
      </c>
      <c r="Q99" s="302" t="s">
        <v>292</v>
      </c>
    </row>
    <row r="100" spans="9:17" x14ac:dyDescent="0.3">
      <c r="I100" s="300" t="s">
        <v>625</v>
      </c>
      <c r="N100" s="300" t="s">
        <v>635</v>
      </c>
      <c r="Q100" s="302" t="s">
        <v>507</v>
      </c>
    </row>
    <row r="101" spans="9:17" x14ac:dyDescent="0.3">
      <c r="I101" s="300" t="s">
        <v>626</v>
      </c>
      <c r="N101" s="300" t="s">
        <v>636</v>
      </c>
      <c r="Q101" s="303" t="s">
        <v>750</v>
      </c>
    </row>
    <row r="102" spans="9:17" x14ac:dyDescent="0.3">
      <c r="I102" s="300" t="s">
        <v>628</v>
      </c>
      <c r="N102" s="300" t="s">
        <v>637</v>
      </c>
      <c r="Q102" s="302" t="s">
        <v>304</v>
      </c>
    </row>
    <row r="103" spans="9:17" x14ac:dyDescent="0.3">
      <c r="I103" s="300" t="s">
        <v>629</v>
      </c>
      <c r="N103" s="300" t="s">
        <v>638</v>
      </c>
    </row>
    <row r="104" spans="9:17" x14ac:dyDescent="0.3">
      <c r="I104" s="300" t="s">
        <v>630</v>
      </c>
      <c r="N104" s="300" t="s">
        <v>640</v>
      </c>
    </row>
    <row r="105" spans="9:17" x14ac:dyDescent="0.3">
      <c r="I105" s="300" t="s">
        <v>631</v>
      </c>
      <c r="N105" s="300" t="s">
        <v>641</v>
      </c>
    </row>
    <row r="106" spans="9:17" x14ac:dyDescent="0.3">
      <c r="I106" s="300" t="s">
        <v>632</v>
      </c>
      <c r="N106" s="300" t="s">
        <v>642</v>
      </c>
    </row>
    <row r="107" spans="9:17" x14ac:dyDescent="0.3">
      <c r="I107" s="300" t="s">
        <v>633</v>
      </c>
      <c r="N107" s="300" t="s">
        <v>643</v>
      </c>
    </row>
    <row r="108" spans="9:17" x14ac:dyDescent="0.3">
      <c r="I108" s="300" t="s">
        <v>634</v>
      </c>
      <c r="N108" s="300" t="s">
        <v>644</v>
      </c>
    </row>
    <row r="109" spans="9:17" x14ac:dyDescent="0.3">
      <c r="I109" s="300" t="s">
        <v>635</v>
      </c>
      <c r="N109" s="300" t="s">
        <v>645</v>
      </c>
    </row>
    <row r="110" spans="9:17" x14ac:dyDescent="0.3">
      <c r="I110" s="300" t="s">
        <v>636</v>
      </c>
      <c r="N110" s="300" t="s">
        <v>649</v>
      </c>
    </row>
    <row r="111" spans="9:17" x14ac:dyDescent="0.3">
      <c r="I111" s="300" t="s">
        <v>637</v>
      </c>
      <c r="N111" s="300" t="s">
        <v>650</v>
      </c>
    </row>
    <row r="112" spans="9:17" x14ac:dyDescent="0.3">
      <c r="I112" s="300" t="s">
        <v>638</v>
      </c>
      <c r="N112" s="300" t="s">
        <v>651</v>
      </c>
    </row>
    <row r="113" spans="9:14" x14ac:dyDescent="0.3">
      <c r="I113" s="300" t="s">
        <v>640</v>
      </c>
      <c r="N113" s="300" t="s">
        <v>652</v>
      </c>
    </row>
    <row r="114" spans="9:14" x14ac:dyDescent="0.3">
      <c r="I114" s="300" t="s">
        <v>641</v>
      </c>
      <c r="N114" s="300" t="s">
        <v>653</v>
      </c>
    </row>
    <row r="115" spans="9:14" x14ac:dyDescent="0.3">
      <c r="I115" s="300" t="s">
        <v>642</v>
      </c>
      <c r="N115" s="300" t="s">
        <v>654</v>
      </c>
    </row>
    <row r="116" spans="9:14" x14ac:dyDescent="0.3">
      <c r="I116" s="300" t="s">
        <v>643</v>
      </c>
      <c r="N116" s="300" t="s">
        <v>655</v>
      </c>
    </row>
    <row r="117" spans="9:14" x14ac:dyDescent="0.3">
      <c r="I117" s="300" t="s">
        <v>644</v>
      </c>
      <c r="N117" s="300" t="s">
        <v>656</v>
      </c>
    </row>
    <row r="118" spans="9:14" x14ac:dyDescent="0.3">
      <c r="I118" s="300" t="s">
        <v>645</v>
      </c>
      <c r="N118" s="300" t="s">
        <v>657</v>
      </c>
    </row>
    <row r="119" spans="9:14" x14ac:dyDescent="0.3">
      <c r="I119" s="300" t="s">
        <v>649</v>
      </c>
      <c r="N119" s="300" t="s">
        <v>658</v>
      </c>
    </row>
    <row r="120" spans="9:14" x14ac:dyDescent="0.3">
      <c r="I120" s="300" t="s">
        <v>650</v>
      </c>
      <c r="N120" s="300" t="s">
        <v>659</v>
      </c>
    </row>
    <row r="121" spans="9:14" x14ac:dyDescent="0.3">
      <c r="I121" s="300" t="s">
        <v>651</v>
      </c>
      <c r="N121" s="300" t="s">
        <v>660</v>
      </c>
    </row>
    <row r="122" spans="9:14" x14ac:dyDescent="0.3">
      <c r="I122" s="300" t="s">
        <v>652</v>
      </c>
      <c r="N122" s="300" t="s">
        <v>661</v>
      </c>
    </row>
    <row r="123" spans="9:14" x14ac:dyDescent="0.3">
      <c r="I123" s="300" t="s">
        <v>653</v>
      </c>
      <c r="N123" s="300" t="s">
        <v>662</v>
      </c>
    </row>
    <row r="124" spans="9:14" x14ac:dyDescent="0.3">
      <c r="I124" s="300" t="s">
        <v>654</v>
      </c>
      <c r="N124" s="300" t="s">
        <v>663</v>
      </c>
    </row>
    <row r="125" spans="9:14" x14ac:dyDescent="0.3">
      <c r="I125" s="300" t="s">
        <v>655</v>
      </c>
      <c r="N125" s="300" t="s">
        <v>664</v>
      </c>
    </row>
    <row r="126" spans="9:14" x14ac:dyDescent="0.3">
      <c r="I126" s="300" t="s">
        <v>656</v>
      </c>
      <c r="N126" s="300" t="s">
        <v>665</v>
      </c>
    </row>
    <row r="127" spans="9:14" x14ac:dyDescent="0.3">
      <c r="I127" s="300" t="s">
        <v>657</v>
      </c>
      <c r="N127" s="300" t="s">
        <v>666</v>
      </c>
    </row>
    <row r="128" spans="9:14" x14ac:dyDescent="0.3">
      <c r="I128" s="300" t="s">
        <v>658</v>
      </c>
      <c r="N128" s="300" t="s">
        <v>667</v>
      </c>
    </row>
    <row r="129" spans="9:14" x14ac:dyDescent="0.3">
      <c r="I129" s="300" t="s">
        <v>659</v>
      </c>
      <c r="N129" s="300" t="s">
        <v>669</v>
      </c>
    </row>
    <row r="130" spans="9:14" x14ac:dyDescent="0.3">
      <c r="I130" s="300" t="s">
        <v>660</v>
      </c>
      <c r="N130" s="300" t="s">
        <v>672</v>
      </c>
    </row>
    <row r="131" spans="9:14" x14ac:dyDescent="0.3">
      <c r="I131" s="300" t="s">
        <v>661</v>
      </c>
      <c r="N131" s="300" t="s">
        <v>673</v>
      </c>
    </row>
    <row r="132" spans="9:14" x14ac:dyDescent="0.3">
      <c r="I132" s="300" t="s">
        <v>662</v>
      </c>
      <c r="N132" s="300" t="s">
        <v>674</v>
      </c>
    </row>
    <row r="133" spans="9:14" x14ac:dyDescent="0.3">
      <c r="I133" s="300" t="s">
        <v>663</v>
      </c>
      <c r="N133" s="300" t="s">
        <v>675</v>
      </c>
    </row>
    <row r="134" spans="9:14" x14ac:dyDescent="0.3">
      <c r="I134" s="300" t="s">
        <v>664</v>
      </c>
      <c r="N134" s="302" t="s">
        <v>943</v>
      </c>
    </row>
    <row r="135" spans="9:14" x14ac:dyDescent="0.3">
      <c r="I135" s="300" t="s">
        <v>665</v>
      </c>
      <c r="N135" s="302" t="s">
        <v>951</v>
      </c>
    </row>
    <row r="136" spans="9:14" x14ac:dyDescent="0.3">
      <c r="I136" s="300" t="s">
        <v>666</v>
      </c>
      <c r="N136" s="302" t="s">
        <v>919</v>
      </c>
    </row>
    <row r="137" spans="9:14" x14ac:dyDescent="0.3">
      <c r="I137" s="300" t="s">
        <v>667</v>
      </c>
      <c r="N137" s="302" t="s">
        <v>926</v>
      </c>
    </row>
    <row r="138" spans="9:14" x14ac:dyDescent="0.3">
      <c r="I138" s="300" t="s">
        <v>669</v>
      </c>
      <c r="N138" s="302" t="s">
        <v>938</v>
      </c>
    </row>
    <row r="139" spans="9:14" x14ac:dyDescent="0.3">
      <c r="I139" s="300" t="s">
        <v>672</v>
      </c>
      <c r="N139" s="302" t="s">
        <v>932</v>
      </c>
    </row>
    <row r="140" spans="9:14" x14ac:dyDescent="0.3">
      <c r="I140" s="300" t="s">
        <v>673</v>
      </c>
    </row>
    <row r="141" spans="9:14" x14ac:dyDescent="0.3">
      <c r="I141" s="300" t="s">
        <v>674</v>
      </c>
    </row>
    <row r="142" spans="9:14" x14ac:dyDescent="0.3">
      <c r="I142" s="300" t="s">
        <v>675</v>
      </c>
    </row>
    <row r="143" spans="9:14" x14ac:dyDescent="0.3">
      <c r="I143" s="300">
        <v>633289</v>
      </c>
    </row>
    <row r="144" spans="9:14" x14ac:dyDescent="0.3">
      <c r="I144" s="300">
        <v>633467</v>
      </c>
    </row>
    <row r="145" spans="9:9" x14ac:dyDescent="0.3">
      <c r="I145" s="300">
        <v>633469</v>
      </c>
    </row>
    <row r="146" spans="9:9" x14ac:dyDescent="0.3">
      <c r="I146" s="300">
        <v>633471</v>
      </c>
    </row>
    <row r="147" spans="9:9" x14ac:dyDescent="0.3">
      <c r="I147" s="300">
        <v>633472</v>
      </c>
    </row>
    <row r="148" spans="9:9" x14ac:dyDescent="0.3">
      <c r="I148" s="300">
        <v>633494</v>
      </c>
    </row>
    <row r="149" spans="9:9" x14ac:dyDescent="0.3">
      <c r="I149" s="304">
        <v>633495</v>
      </c>
    </row>
    <row r="150" spans="9:9" x14ac:dyDescent="0.3">
      <c r="I150" s="300">
        <v>633496</v>
      </c>
    </row>
    <row r="151" spans="9:9" x14ac:dyDescent="0.3">
      <c r="I151" s="300">
        <v>633965</v>
      </c>
    </row>
    <row r="152" spans="9:9" x14ac:dyDescent="0.3">
      <c r="I152" s="300">
        <v>633967</v>
      </c>
    </row>
    <row r="153" spans="9:9" x14ac:dyDescent="0.3">
      <c r="I153" s="300">
        <v>633969</v>
      </c>
    </row>
    <row r="154" spans="9:9" x14ac:dyDescent="0.3">
      <c r="I154" s="300">
        <v>634297</v>
      </c>
    </row>
    <row r="155" spans="9:9" x14ac:dyDescent="0.3">
      <c r="I155" s="300">
        <v>634298</v>
      </c>
    </row>
    <row r="156" spans="9:9" x14ac:dyDescent="0.3">
      <c r="I156" s="300">
        <v>634299</v>
      </c>
    </row>
    <row r="157" spans="9:9" x14ac:dyDescent="0.3">
      <c r="I157" s="300">
        <v>634383</v>
      </c>
    </row>
  </sheetData>
  <sortState xmlns:xlrd2="http://schemas.microsoft.com/office/spreadsheetml/2017/richdata2" ref="Q82:Q102">
    <sortCondition ref="Q82:Q102"/>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9">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8351</v>
      </c>
      <c r="C2" s="730" t="s">
        <v>135</v>
      </c>
      <c r="D2" s="731"/>
    </row>
    <row r="3" spans="1:4" ht="28.8" x14ac:dyDescent="0.3">
      <c r="A3" s="4" t="s">
        <v>2759</v>
      </c>
      <c r="B3" s="17" t="s">
        <v>397</v>
      </c>
      <c r="C3" s="5"/>
    </row>
    <row r="4" spans="1:4" ht="55.2" x14ac:dyDescent="0.3">
      <c r="A4" s="4" t="s">
        <v>126</v>
      </c>
      <c r="B4" s="18" t="s">
        <v>408</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8674</v>
      </c>
    </row>
    <row r="8" spans="1:4" ht="43.5" customHeight="1" x14ac:dyDescent="0.3">
      <c r="A8" s="4" t="s">
        <v>130</v>
      </c>
      <c r="B8" s="18" t="s">
        <v>8675</v>
      </c>
    </row>
    <row r="9" spans="1:4" ht="43.5" customHeight="1" x14ac:dyDescent="0.3">
      <c r="A9" s="4" t="s">
        <v>132</v>
      </c>
      <c r="B9" s="18"/>
    </row>
    <row r="10" spans="1:4" ht="79.5" customHeight="1" x14ac:dyDescent="0.3">
      <c r="A10" s="4" t="s">
        <v>134</v>
      </c>
      <c r="B10" s="20" t="s">
        <v>8353</v>
      </c>
    </row>
  </sheetData>
  <hyperlinks>
    <hyperlink ref="C2" location="StockTOC!A1" display="Return to TOC"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0">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8352</v>
      </c>
      <c r="C2" s="730" t="s">
        <v>135</v>
      </c>
      <c r="D2" s="731"/>
    </row>
    <row r="3" spans="1:4" ht="28.8" x14ac:dyDescent="0.3">
      <c r="A3" s="4" t="s">
        <v>2759</v>
      </c>
      <c r="B3" s="17" t="s">
        <v>397</v>
      </c>
      <c r="C3" s="5"/>
    </row>
    <row r="4" spans="1:4" ht="55.2" x14ac:dyDescent="0.3">
      <c r="A4" s="4" t="s">
        <v>126</v>
      </c>
      <c r="B4" s="18" t="s">
        <v>409</v>
      </c>
    </row>
    <row r="5" spans="1:4" ht="48" x14ac:dyDescent="0.3">
      <c r="A5" s="4" t="s">
        <v>2760</v>
      </c>
      <c r="B5" s="295" t="str">
        <f>VLOOKUP(B3,stringbuilder!$AV$2:$AZ$547,5,FALSE)</f>
        <v>COUNTY LINE PONDS (Wild Brood) --  BY2005: 210677, 212827;  BY2006: 210735;  BY2007: 210789;  BY2008: 210831, 210842;   MARBLEMOUNT HATCHERY --  BY2005: 210685;  BY2006: 210745;  BY2007: 210278;  BY2008: 210831, 210842;
[total release: 1,500,808]</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8674</v>
      </c>
    </row>
    <row r="8" spans="1:4" ht="43.5" customHeight="1" x14ac:dyDescent="0.3">
      <c r="A8" s="4" t="s">
        <v>130</v>
      </c>
      <c r="B8" s="18" t="s">
        <v>8675</v>
      </c>
    </row>
    <row r="9" spans="1:4" ht="43.5" customHeight="1" x14ac:dyDescent="0.3">
      <c r="A9" s="4" t="s">
        <v>132</v>
      </c>
      <c r="B9" s="18"/>
    </row>
    <row r="10" spans="1:4" ht="79.5" customHeight="1" x14ac:dyDescent="0.3">
      <c r="A10" s="4" t="s">
        <v>134</v>
      </c>
      <c r="B10" s="20" t="s">
        <v>8353</v>
      </c>
    </row>
  </sheetData>
  <hyperlinks>
    <hyperlink ref="C2" location="StockTOC!A1" display="Return to TOC"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3" tint="0.39997558519241921"/>
  </sheetPr>
  <dimension ref="A1:D10"/>
  <sheetViews>
    <sheetView zoomScale="115" zoomScaleNormal="115" workbookViewId="0">
      <selection activeCell="E9" sqref="E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8332</v>
      </c>
      <c r="C2" s="730" t="s">
        <v>135</v>
      </c>
      <c r="D2" s="731"/>
    </row>
    <row r="3" spans="1:4" ht="28.8" x14ac:dyDescent="0.3">
      <c r="A3" s="4" t="s">
        <v>2759</v>
      </c>
      <c r="B3" s="17" t="s">
        <v>436</v>
      </c>
      <c r="C3" s="5"/>
    </row>
    <row r="4" spans="1:4" ht="41.4" x14ac:dyDescent="0.3">
      <c r="A4" s="4" t="s">
        <v>126</v>
      </c>
      <c r="B4" s="18" t="s">
        <v>8342</v>
      </c>
    </row>
    <row r="5" spans="1:4" ht="72" x14ac:dyDescent="0.3">
      <c r="A5" s="4" t="s">
        <v>2760</v>
      </c>
      <c r="B5" s="295" t="str">
        <f>"Yearling: "&amp;VLOOKUP(B3,stringbuilder!$AV$2:$AZ$547,5,FALSE)&amp;CHAR(10)&amp;"Fingerling: "&amp;VLOOKUP("SKF",stringbuilder!$AV$2:$AZ$547,5,FALSE)</f>
        <v>Yearling: MARBLEMOUNT HATCHERY --  BY2005: 633176;  BY2006: 633486, 633487, 633488;  BY2007: 634373;  BY2008: 634769;
[total release: 279,967]
Fingerling: MARBLEMOUNT HATCHERY --  BY2005: 633364;  BY2006: 633867;  BY2007: 633869;  BY2008: 634395;
[total release: 979,194]</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8668</v>
      </c>
    </row>
    <row r="8" spans="1:4" ht="43.5" customHeight="1" x14ac:dyDescent="0.3">
      <c r="A8" s="4" t="s">
        <v>130</v>
      </c>
      <c r="B8" s="18" t="s">
        <v>8669</v>
      </c>
    </row>
    <row r="9" spans="1:4" ht="43.5" customHeight="1" x14ac:dyDescent="0.3">
      <c r="A9" s="4" t="s">
        <v>132</v>
      </c>
      <c r="B9" s="20" t="str">
        <f>"To estimate ER in SPS fisheries, OOB fishery methods were employed, using tags for "&amp;'stringbuilder (oob&amp;extras)'!X91</f>
        <v>To estimate ER in SPS fisheries, OOB fishery methods were employed, using tags for Broods '02-'04: 631767, 631977, 632391, 632875, 631414, 630874, 632274, 632273, 632888, 632889</v>
      </c>
    </row>
    <row r="10" spans="1:4" ht="105" customHeight="1" x14ac:dyDescent="0.3">
      <c r="A10" s="4" t="s">
        <v>134</v>
      </c>
      <c r="B10" s="20" t="s">
        <v>8335</v>
      </c>
    </row>
  </sheetData>
  <hyperlinks>
    <hyperlink ref="C2" location="StockTOC!A1" display="Return to TOC"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theme="3"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8333</v>
      </c>
      <c r="C2" s="730" t="s">
        <v>135</v>
      </c>
      <c r="D2" s="731"/>
    </row>
    <row r="3" spans="1:4" ht="28.8" x14ac:dyDescent="0.3">
      <c r="A3" s="4" t="s">
        <v>2759</v>
      </c>
      <c r="B3" s="17" t="s">
        <v>436</v>
      </c>
      <c r="C3" s="5"/>
    </row>
    <row r="4" spans="1:4" ht="41.4" x14ac:dyDescent="0.3">
      <c r="A4" s="4" t="s">
        <v>126</v>
      </c>
      <c r="B4" s="18" t="s">
        <v>8341</v>
      </c>
    </row>
    <row r="5" spans="1:4" ht="72" x14ac:dyDescent="0.3">
      <c r="A5" s="4" t="s">
        <v>2760</v>
      </c>
      <c r="B5" s="295" t="str">
        <f>"Yearling: "&amp;VLOOKUP(B3,stringbuilder!$AV$2:$AZ$547,5,FALSE)&amp;CHAR(10)&amp;"Fingerling: "&amp;VLOOKUP("SKF",stringbuilder!$AV$2:$AZ$547,5,FALSE)</f>
        <v>Yearling: MARBLEMOUNT HATCHERY --  BY2005: 633176;  BY2006: 633486, 633487, 633488;  BY2007: 634373;  BY2008: 634769;
[total release: 279,967]
Fingerling: MARBLEMOUNT HATCHERY --  BY2005: 633364;  BY2006: 633867;  BY2007: 633869;  BY2008: 634395;
[total release: 979,194]</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8668</v>
      </c>
    </row>
    <row r="8" spans="1:4" ht="43.5" customHeight="1" x14ac:dyDescent="0.3">
      <c r="A8" s="4" t="s">
        <v>130</v>
      </c>
      <c r="B8" s="18" t="s">
        <v>8669</v>
      </c>
    </row>
    <row r="9" spans="1:4" ht="43.5" customHeight="1" x14ac:dyDescent="0.3">
      <c r="A9" s="4" t="s">
        <v>132</v>
      </c>
      <c r="B9" s="20" t="str">
        <f>"To estimate ER in SPS fisheries, OOB fishery methods were employed, using tags for "&amp;'stringbuilder (oob&amp;extras)'!X91</f>
        <v>To estimate ER in SPS fisheries, OOB fishery methods were employed, using tags for Broods '02-'04: 631767, 631977, 632391, 632875, 631414, 630874, 632274, 632273, 632888, 632889</v>
      </c>
    </row>
    <row r="10" spans="1:4" ht="110.4" x14ac:dyDescent="0.3">
      <c r="A10" s="4" t="s">
        <v>134</v>
      </c>
      <c r="B10" s="20" t="s">
        <v>8335</v>
      </c>
    </row>
  </sheetData>
  <hyperlinks>
    <hyperlink ref="C2" location="StockTOC!A1" display="Return to TOC"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3"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8334</v>
      </c>
      <c r="C2" s="730" t="s">
        <v>135</v>
      </c>
      <c r="D2" s="731"/>
    </row>
    <row r="3" spans="1:4" ht="28.8" x14ac:dyDescent="0.3">
      <c r="A3" s="4" t="s">
        <v>2759</v>
      </c>
      <c r="B3" s="17" t="s">
        <v>436</v>
      </c>
      <c r="C3" s="5"/>
    </row>
    <row r="4" spans="1:4" ht="41.4" x14ac:dyDescent="0.3">
      <c r="A4" s="4" t="s">
        <v>126</v>
      </c>
      <c r="B4" s="18" t="s">
        <v>8340</v>
      </c>
    </row>
    <row r="5" spans="1:4" ht="72" x14ac:dyDescent="0.3">
      <c r="A5" s="4" t="s">
        <v>2760</v>
      </c>
      <c r="B5" s="295" t="str">
        <f>"Yearling: "&amp;VLOOKUP(B3,stringbuilder!$AV$2:$AZ$547,5,FALSE)&amp;CHAR(10)&amp;"Fingerling: "&amp;VLOOKUP("SKF",stringbuilder!$AV$2:$AZ$547,5,FALSE)</f>
        <v>Yearling: MARBLEMOUNT HATCHERY --  BY2005: 633176;  BY2006: 633486, 633487, 633488;  BY2007: 634373;  BY2008: 634769;
[total release: 279,967]
Fingerling: MARBLEMOUNT HATCHERY --  BY2005: 633364;  BY2006: 633867;  BY2007: 633869;  BY2008: 634395;
[total release: 979,194]</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978 k = 0.038 t0 = 6.9, and 
t= (Age-1)*12+timestep midpt.; CV2: 12%, CV3: 11%, CV4: 9%, CV5: 7%
Estimated using marine recoveries for all PS spring CWT calibration codes.</v>
      </c>
    </row>
    <row r="7" spans="1:4" ht="43.5" customHeight="1" x14ac:dyDescent="0.3">
      <c r="A7" s="4" t="s">
        <v>133</v>
      </c>
      <c r="B7" s="18" t="s">
        <v>8668</v>
      </c>
    </row>
    <row r="8" spans="1:4" ht="43.5" customHeight="1" x14ac:dyDescent="0.3">
      <c r="A8" s="4" t="s">
        <v>130</v>
      </c>
      <c r="B8" s="18" t="s">
        <v>8669</v>
      </c>
    </row>
    <row r="9" spans="1:4" ht="43.5" customHeight="1" x14ac:dyDescent="0.3">
      <c r="A9" s="4" t="s">
        <v>132</v>
      </c>
      <c r="B9" s="20" t="str">
        <f>"To estimate ER in SPS fisheries, OOB fishery methods were employed, using tags for "&amp;'stringbuilder (oob&amp;extras)'!X91</f>
        <v>To estimate ER in SPS fisheries, OOB fishery methods were employed, using tags for Broods '02-'04: 631767, 631977, 632391, 632875, 631414, 630874, 632274, 632273, 632888, 632889</v>
      </c>
    </row>
    <row r="10" spans="1:4" ht="105.75" customHeight="1" x14ac:dyDescent="0.3">
      <c r="A10" s="4" t="s">
        <v>134</v>
      </c>
      <c r="B10" s="20" t="s">
        <v>8335</v>
      </c>
    </row>
  </sheetData>
  <hyperlinks>
    <hyperlink ref="C2" location="StockTOC!A1" display="Return to TOC"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100</v>
      </c>
      <c r="C2" s="730" t="s">
        <v>135</v>
      </c>
      <c r="D2" s="731"/>
    </row>
    <row r="3" spans="1:4" ht="28.8" x14ac:dyDescent="0.3">
      <c r="A3" s="4" t="s">
        <v>2759</v>
      </c>
      <c r="B3" s="17" t="s">
        <v>1484</v>
      </c>
      <c r="C3" s="5"/>
    </row>
    <row r="4" spans="1:4" ht="28.8" x14ac:dyDescent="0.3">
      <c r="A4" s="4" t="s">
        <v>126</v>
      </c>
      <c r="B4" s="18" t="s">
        <v>444</v>
      </c>
    </row>
    <row r="5" spans="1:4" ht="37.950000000000003" customHeight="1" x14ac:dyDescent="0.3">
      <c r="A5" s="4" t="s">
        <v>2760</v>
      </c>
      <c r="B5" s="295" t="str">
        <f>VLOOKUP(B3,stringbuilder!$AV$2:$AZ$547,5,FALSE)</f>
        <v>WALLACE R HATCHERY --  BY2005: 633381;  BY2006: 633887;  BY2007: 634281;  BY2008: 634844;
[total release: 811,033]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8670</v>
      </c>
    </row>
    <row r="8" spans="1:4" ht="43.5" customHeight="1" x14ac:dyDescent="0.3">
      <c r="A8" s="4" t="s">
        <v>130</v>
      </c>
      <c r="B8" s="18" t="s">
        <v>8671</v>
      </c>
    </row>
    <row r="9" spans="1:4" ht="43.5" customHeight="1" x14ac:dyDescent="0.3">
      <c r="A9" s="4" t="s">
        <v>132</v>
      </c>
      <c r="B9" s="20" t="str">
        <f>"To estimate ER in SPS fisheries, OOB fishery methods were employed, using tags for "&amp;'stringbuilder (oob&amp;extras)'!X101</f>
        <v>To estimate ER in SPS fisheries, OOB fishery methods were employed, using tags for Broods '02-'04: 630993, 631387, 632281, 632789</v>
      </c>
    </row>
    <row r="10" spans="1:4" ht="82.8" x14ac:dyDescent="0.3">
      <c r="A10" s="4" t="s">
        <v>134</v>
      </c>
      <c r="B10" s="20" t="s">
        <v>8322</v>
      </c>
    </row>
  </sheetData>
  <hyperlinks>
    <hyperlink ref="C2" location="StockTOC!A1" display="Return to TOC"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101</v>
      </c>
      <c r="C2" s="730" t="s">
        <v>135</v>
      </c>
      <c r="D2" s="731"/>
    </row>
    <row r="3" spans="1:4" ht="28.8" x14ac:dyDescent="0.3">
      <c r="A3" s="4" t="s">
        <v>2759</v>
      </c>
      <c r="B3" s="17" t="s">
        <v>1484</v>
      </c>
      <c r="C3" s="5"/>
    </row>
    <row r="4" spans="1:4" ht="41.4" x14ac:dyDescent="0.3">
      <c r="A4" s="4" t="s">
        <v>126</v>
      </c>
      <c r="B4" s="18" t="s">
        <v>445</v>
      </c>
    </row>
    <row r="5" spans="1:4" ht="37.950000000000003" customHeight="1" x14ac:dyDescent="0.3">
      <c r="A5" s="4" t="s">
        <v>2760</v>
      </c>
      <c r="B5" s="295" t="str">
        <f>VLOOKUP(B3,stringbuilder!$AV$2:$AZ$547,5,FALSE)</f>
        <v>WALLACE R HATCHERY --  BY2005: 633381;  BY2006: 633887;  BY2007: 634281;  BY2008: 634844;
[total release: 811,033]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8670</v>
      </c>
    </row>
    <row r="8" spans="1:4" ht="43.5" customHeight="1" x14ac:dyDescent="0.3">
      <c r="A8" s="4" t="s">
        <v>130</v>
      </c>
      <c r="B8" s="18" t="s">
        <v>8671</v>
      </c>
    </row>
    <row r="9" spans="1:4" ht="43.5" customHeight="1" x14ac:dyDescent="0.3">
      <c r="A9" s="4" t="s">
        <v>132</v>
      </c>
      <c r="B9" s="20" t="str">
        <f>"To estimate ER in SPS fisheries, OOB fishery methods were employed, using tags for "&amp;'stringbuilder (oob&amp;extras)'!X101</f>
        <v>To estimate ER in SPS fisheries, OOB fishery methods were employed, using tags for Broods '02-'04: 630993, 631387, 632281, 632789</v>
      </c>
    </row>
    <row r="10" spans="1:4" ht="82.8" x14ac:dyDescent="0.3">
      <c r="A10" s="4" t="s">
        <v>134</v>
      </c>
      <c r="B10" s="20" t="s">
        <v>8322</v>
      </c>
    </row>
  </sheetData>
  <hyperlinks>
    <hyperlink ref="C2" location="StockTOC!A1" display="Return to TOC"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theme="8"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102</v>
      </c>
      <c r="C2" s="730" t="s">
        <v>135</v>
      </c>
      <c r="D2" s="731"/>
    </row>
    <row r="3" spans="1:4" ht="28.8" x14ac:dyDescent="0.3">
      <c r="A3" s="4" t="s">
        <v>2759</v>
      </c>
      <c r="B3" s="17" t="s">
        <v>1484</v>
      </c>
      <c r="C3" s="5"/>
    </row>
    <row r="4" spans="1:4" ht="41.4" x14ac:dyDescent="0.3">
      <c r="A4" s="4" t="s">
        <v>126</v>
      </c>
      <c r="B4" s="18" t="s">
        <v>446</v>
      </c>
    </row>
    <row r="5" spans="1:4" ht="37.950000000000003" customHeight="1" x14ac:dyDescent="0.3">
      <c r="A5" s="4" t="s">
        <v>2760</v>
      </c>
      <c r="B5" s="295" t="str">
        <f>VLOOKUP(B3,stringbuilder!$AV$2:$AZ$547,5,FALSE)</f>
        <v>WALLACE R HATCHERY --  BY2005: 633381;  BY2006: 633887;  BY2007: 634281;  BY2008: 634844;
[total release: 811,033]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8670</v>
      </c>
    </row>
    <row r="8" spans="1:4" ht="43.5" customHeight="1" x14ac:dyDescent="0.3">
      <c r="A8" s="4" t="s">
        <v>130</v>
      </c>
      <c r="B8" s="18" t="s">
        <v>8671</v>
      </c>
    </row>
    <row r="9" spans="1:4" ht="43.5" customHeight="1" x14ac:dyDescent="0.3">
      <c r="A9" s="4" t="s">
        <v>132</v>
      </c>
      <c r="B9" s="20" t="str">
        <f>"To estimate ER in SPS fisheries, OOB fishery methods were employed, using tags for "&amp;'stringbuilder (oob&amp;extras)'!X101</f>
        <v>To estimate ER in SPS fisheries, OOB fishery methods were employed, using tags for Broods '02-'04: 630993, 631387, 632281, 632789</v>
      </c>
    </row>
    <row r="10" spans="1:4" ht="82.8" x14ac:dyDescent="0.3">
      <c r="A10" s="4" t="s">
        <v>134</v>
      </c>
      <c r="B10" s="20" t="s">
        <v>8322</v>
      </c>
    </row>
  </sheetData>
  <hyperlinks>
    <hyperlink ref="C2" location="StockTOC!A1" display="Return to TOC"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theme="8"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115</v>
      </c>
      <c r="C2" s="730" t="s">
        <v>135</v>
      </c>
      <c r="D2" s="731"/>
    </row>
    <row r="3" spans="1:4" ht="28.8" x14ac:dyDescent="0.3">
      <c r="A3" s="4" t="s">
        <v>2759</v>
      </c>
      <c r="B3" s="17" t="s">
        <v>448</v>
      </c>
      <c r="C3" s="5"/>
    </row>
    <row r="4" spans="1:4" ht="28.8" x14ac:dyDescent="0.3">
      <c r="A4" s="4" t="s">
        <v>126</v>
      </c>
      <c r="B4" s="18" t="s">
        <v>443</v>
      </c>
    </row>
    <row r="5" spans="1:4" ht="40.200000000000003" customHeight="1" x14ac:dyDescent="0.3">
      <c r="A5" s="4" t="s">
        <v>2760</v>
      </c>
      <c r="B5" s="295" t="str">
        <f>VLOOKUP(B3,stringbuilder!$AV$2:$AZ$547,5,FALSE)</f>
        <v>WALLACE R HATCHERY --  BY2005: 633468;  BY2006: 633966;  BY2007: 634296;  BY2008: 634782;
[total release: 326,232]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8676</v>
      </c>
    </row>
    <row r="8" spans="1:4" ht="43.5" customHeight="1" x14ac:dyDescent="0.3">
      <c r="A8" s="4" t="s">
        <v>130</v>
      </c>
      <c r="B8" s="18" t="s">
        <v>8677</v>
      </c>
    </row>
    <row r="9" spans="1:4" ht="43.5" customHeight="1" x14ac:dyDescent="0.3">
      <c r="A9" s="4" t="s">
        <v>132</v>
      </c>
      <c r="B9" s="18"/>
    </row>
    <row r="10" spans="1:4" ht="82.8" x14ac:dyDescent="0.3">
      <c r="A10" s="4" t="s">
        <v>134</v>
      </c>
      <c r="B10" s="20" t="s">
        <v>8322</v>
      </c>
    </row>
  </sheetData>
  <hyperlinks>
    <hyperlink ref="C2" location="StockTOC!A1" display="Return to TOC"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tabColor theme="8"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103</v>
      </c>
      <c r="C2" s="730" t="s">
        <v>135</v>
      </c>
      <c r="D2" s="731"/>
    </row>
    <row r="3" spans="1:4" ht="28.8" x14ac:dyDescent="0.3">
      <c r="A3" s="4" t="s">
        <v>2759</v>
      </c>
      <c r="B3" s="17" t="s">
        <v>448</v>
      </c>
      <c r="C3" s="5"/>
    </row>
    <row r="4" spans="1:4" ht="41.4" x14ac:dyDescent="0.3">
      <c r="A4" s="4" t="s">
        <v>126</v>
      </c>
      <c r="B4" s="18" t="s">
        <v>449</v>
      </c>
    </row>
    <row r="5" spans="1:4" ht="37.950000000000003" customHeight="1" x14ac:dyDescent="0.3">
      <c r="A5" s="4" t="s">
        <v>2760</v>
      </c>
      <c r="B5" s="295" t="str">
        <f>VLOOKUP(B3,stringbuilder!$AV$2:$AZ$547,5,FALSE)</f>
        <v>WALLACE R HATCHERY --  BY2005: 633468;  BY2006: 633966;  BY2007: 634296;  BY2008: 634782;
[total release: 326,232]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8676</v>
      </c>
    </row>
    <row r="8" spans="1:4" ht="43.5" customHeight="1" x14ac:dyDescent="0.3">
      <c r="A8" s="4" t="s">
        <v>130</v>
      </c>
      <c r="B8" s="18" t="s">
        <v>8677</v>
      </c>
    </row>
    <row r="9" spans="1:4" ht="43.5" customHeight="1" x14ac:dyDescent="0.3">
      <c r="A9" s="4" t="s">
        <v>132</v>
      </c>
      <c r="B9" s="18"/>
    </row>
    <row r="10" spans="1:4" ht="82.8" x14ac:dyDescent="0.3">
      <c r="A10" s="4" t="s">
        <v>134</v>
      </c>
      <c r="B10" s="20" t="s">
        <v>8322</v>
      </c>
    </row>
  </sheetData>
  <hyperlinks>
    <hyperlink ref="C2" location="StockTOC!A1" display="Return to TOC"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0000FF"/>
  </sheetPr>
  <dimension ref="A1:BQ436"/>
  <sheetViews>
    <sheetView zoomScale="85" zoomScaleNormal="85" workbookViewId="0">
      <pane ySplit="2" topLeftCell="A3" activePane="bottomLeft" state="frozen"/>
      <selection activeCell="C64" sqref="C64:E65"/>
      <selection pane="bottomLeft" activeCell="C64" sqref="C64:E65"/>
    </sheetView>
  </sheetViews>
  <sheetFormatPr defaultColWidth="9.109375" defaultRowHeight="14.4" x14ac:dyDescent="0.3"/>
  <cols>
    <col min="1" max="1" width="34.6640625" style="252" bestFit="1" customWidth="1"/>
    <col min="2" max="2" width="8.6640625" style="252" customWidth="1"/>
    <col min="3" max="3" width="13.44140625" style="252" customWidth="1"/>
    <col min="4" max="4" width="15.109375" style="252" bestFit="1" customWidth="1"/>
    <col min="5" max="5" width="17.33203125" style="252" bestFit="1" customWidth="1"/>
    <col min="6" max="6" width="17" style="252" bestFit="1" customWidth="1"/>
    <col min="7" max="7" width="15.5546875" style="252" bestFit="1" customWidth="1"/>
    <col min="8" max="8" width="11.6640625" style="252" bestFit="1" customWidth="1"/>
    <col min="9" max="9" width="23.6640625" style="252" bestFit="1" customWidth="1"/>
    <col min="10" max="10" width="8.88671875" style="252" bestFit="1" customWidth="1"/>
    <col min="11" max="11" width="24.5546875" style="252" bestFit="1" customWidth="1"/>
    <col min="12" max="12" width="24.33203125" style="252" bestFit="1" customWidth="1"/>
    <col min="13" max="13" width="19.33203125" style="252" bestFit="1" customWidth="1"/>
    <col min="14" max="14" width="17.109375" style="252" bestFit="1" customWidth="1"/>
    <col min="15" max="15" width="8.109375" style="252" bestFit="1" customWidth="1"/>
    <col min="16" max="16" width="4.109375" style="252" bestFit="1" customWidth="1"/>
    <col min="17" max="17" width="11.44140625" style="252" bestFit="1" customWidth="1"/>
    <col min="18" max="18" width="18.44140625" style="252" bestFit="1" customWidth="1"/>
    <col min="19" max="19" width="18.33203125" style="252" bestFit="1" customWidth="1"/>
    <col min="20" max="20" width="22.6640625" style="252" bestFit="1" customWidth="1"/>
    <col min="21" max="21" width="23.33203125" style="252" bestFit="1" customWidth="1"/>
    <col min="22" max="22" width="20.109375" style="252" bestFit="1" customWidth="1"/>
    <col min="23" max="23" width="14.44140625" style="252" bestFit="1" customWidth="1"/>
    <col min="24" max="24" width="12.5546875" style="252" bestFit="1" customWidth="1"/>
    <col min="25" max="25" width="10.88671875" style="252" bestFit="1" customWidth="1"/>
    <col min="26" max="26" width="16.5546875" style="252" bestFit="1" customWidth="1"/>
    <col min="27" max="27" width="11.44140625" style="252" bestFit="1" customWidth="1"/>
    <col min="28" max="28" width="11" style="252" bestFit="1" customWidth="1"/>
    <col min="29" max="29" width="14.6640625" style="252" bestFit="1" customWidth="1"/>
    <col min="30" max="30" width="13.5546875" style="252" bestFit="1" customWidth="1"/>
    <col min="31" max="31" width="19.88671875" style="252" bestFit="1" customWidth="1"/>
    <col min="32" max="32" width="14.33203125" style="252" bestFit="1" customWidth="1"/>
    <col min="33" max="33" width="20.44140625" style="252" bestFit="1" customWidth="1"/>
    <col min="34" max="34" width="18.33203125" style="252" bestFit="1" customWidth="1"/>
    <col min="35" max="35" width="24.5546875" style="252" bestFit="1" customWidth="1"/>
    <col min="36" max="36" width="19" style="252" bestFit="1" customWidth="1"/>
    <col min="37" max="37" width="25.109375" style="252" bestFit="1" customWidth="1"/>
    <col min="38" max="38" width="17.33203125" style="252" bestFit="1" customWidth="1"/>
    <col min="39" max="39" width="13.6640625" style="252" bestFit="1" customWidth="1"/>
    <col min="40" max="40" width="14.33203125" style="252" bestFit="1" customWidth="1"/>
    <col min="41" max="41" width="22" style="252" bestFit="1" customWidth="1"/>
    <col min="42" max="42" width="11.44140625" style="252" bestFit="1" customWidth="1"/>
    <col min="43" max="43" width="86.44140625" style="252" bestFit="1" customWidth="1"/>
    <col min="44" max="44" width="27.44140625" style="252" bestFit="1" customWidth="1"/>
    <col min="45" max="45" width="27.5546875" style="252" bestFit="1" customWidth="1"/>
    <col min="46" max="46" width="23.5546875" style="252" bestFit="1" customWidth="1"/>
    <col min="47" max="47" width="23" style="252" bestFit="1" customWidth="1"/>
    <col min="48" max="48" width="29.44140625" style="252" bestFit="1" customWidth="1"/>
    <col min="49" max="49" width="28.6640625" style="252" bestFit="1" customWidth="1"/>
    <col min="50" max="50" width="13.44140625" style="252" bestFit="1" customWidth="1"/>
    <col min="51" max="54" width="9.109375" style="268"/>
    <col min="55" max="55" width="14.33203125" style="268" customWidth="1"/>
    <col min="56" max="59" width="4.6640625" style="268" customWidth="1"/>
    <col min="60" max="60" width="11.88671875" style="268" customWidth="1"/>
    <col min="61" max="61" width="5.109375" style="268" customWidth="1"/>
    <col min="62" max="62" width="7.33203125" style="268" customWidth="1"/>
    <col min="63" max="63" width="11.33203125" style="268" bestFit="1" customWidth="1"/>
    <col min="64" max="65" width="9.109375" style="268"/>
    <col min="66" max="66" width="34.6640625" style="268" bestFit="1" customWidth="1"/>
    <col min="67" max="67" width="20.109375" style="268" bestFit="1" customWidth="1"/>
    <col min="68" max="68" width="16.33203125" style="268" customWidth="1"/>
    <col min="69" max="69" width="17.6640625" style="268" customWidth="1"/>
    <col min="70" max="16384" width="9.109375" style="268"/>
  </cols>
  <sheetData>
    <row r="1" spans="1:69" x14ac:dyDescent="0.3">
      <c r="A1" s="261" t="s">
        <v>1302</v>
      </c>
      <c r="B1" s="261"/>
      <c r="C1" s="260" t="s">
        <v>1303</v>
      </c>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row>
    <row r="2" spans="1:69" x14ac:dyDescent="0.3">
      <c r="A2" s="262" t="s">
        <v>1298</v>
      </c>
      <c r="B2" s="263" t="s">
        <v>1250</v>
      </c>
      <c r="C2" s="264" t="s">
        <v>140</v>
      </c>
      <c r="D2" s="264" t="s">
        <v>141</v>
      </c>
      <c r="E2" s="264" t="s">
        <v>142</v>
      </c>
      <c r="F2" s="264" t="s">
        <v>143</v>
      </c>
      <c r="G2" s="264" t="s">
        <v>144</v>
      </c>
      <c r="H2" s="264" t="s">
        <v>145</v>
      </c>
      <c r="I2" s="265" t="s">
        <v>146</v>
      </c>
      <c r="J2" s="264" t="s">
        <v>147</v>
      </c>
      <c r="K2" s="264" t="s">
        <v>148</v>
      </c>
      <c r="L2" s="264" t="s">
        <v>149</v>
      </c>
      <c r="M2" s="264" t="s">
        <v>150</v>
      </c>
      <c r="N2" s="264" t="s">
        <v>151</v>
      </c>
      <c r="O2" s="264" t="s">
        <v>152</v>
      </c>
      <c r="P2" s="264" t="s">
        <v>153</v>
      </c>
      <c r="Q2" s="264" t="s">
        <v>154</v>
      </c>
      <c r="R2" s="264" t="s">
        <v>155</v>
      </c>
      <c r="S2" s="264" t="s">
        <v>156</v>
      </c>
      <c r="T2" s="264" t="s">
        <v>157</v>
      </c>
      <c r="U2" s="264" t="s">
        <v>158</v>
      </c>
      <c r="V2" s="264" t="s">
        <v>159</v>
      </c>
      <c r="W2" s="264" t="s">
        <v>160</v>
      </c>
      <c r="X2" s="264" t="s">
        <v>161</v>
      </c>
      <c r="Y2" s="264" t="s">
        <v>162</v>
      </c>
      <c r="Z2" s="264" t="s">
        <v>163</v>
      </c>
      <c r="AA2" s="264" t="s">
        <v>164</v>
      </c>
      <c r="AB2" s="264" t="s">
        <v>165</v>
      </c>
      <c r="AC2" s="264" t="s">
        <v>166</v>
      </c>
      <c r="AD2" s="264" t="s">
        <v>167</v>
      </c>
      <c r="AE2" s="264" t="s">
        <v>168</v>
      </c>
      <c r="AF2" s="264" t="s">
        <v>169</v>
      </c>
      <c r="AG2" s="264" t="s">
        <v>170</v>
      </c>
      <c r="AH2" s="264" t="s">
        <v>171</v>
      </c>
      <c r="AI2" s="264" t="s">
        <v>172</v>
      </c>
      <c r="AJ2" s="264" t="s">
        <v>173</v>
      </c>
      <c r="AK2" s="264" t="s">
        <v>174</v>
      </c>
      <c r="AL2" s="264" t="s">
        <v>175</v>
      </c>
      <c r="AM2" s="264" t="s">
        <v>176</v>
      </c>
      <c r="AN2" s="264" t="s">
        <v>177</v>
      </c>
      <c r="AO2" s="264" t="s">
        <v>178</v>
      </c>
      <c r="AP2" s="264" t="s">
        <v>179</v>
      </c>
      <c r="AQ2" s="264" t="s">
        <v>180</v>
      </c>
      <c r="AR2" s="264" t="s">
        <v>181</v>
      </c>
      <c r="AS2" s="264" t="s">
        <v>182</v>
      </c>
      <c r="AT2" s="264" t="s">
        <v>183</v>
      </c>
      <c r="AU2" s="264" t="s">
        <v>184</v>
      </c>
      <c r="AV2" s="264" t="s">
        <v>185</v>
      </c>
      <c r="AW2" s="264" t="s">
        <v>186</v>
      </c>
      <c r="AX2" s="264" t="s">
        <v>187</v>
      </c>
      <c r="AY2" s="305" t="s">
        <v>1324</v>
      </c>
    </row>
    <row r="3" spans="1:69" x14ac:dyDescent="0.3">
      <c r="A3" s="253" t="s">
        <v>54</v>
      </c>
      <c r="B3" s="252" t="s">
        <v>900</v>
      </c>
      <c r="C3" s="43" t="s">
        <v>188</v>
      </c>
      <c r="D3" s="43">
        <v>4.0999999999999996</v>
      </c>
      <c r="E3" s="43">
        <v>20070321</v>
      </c>
      <c r="F3" s="43" t="s">
        <v>189</v>
      </c>
      <c r="G3" s="43" t="s">
        <v>189</v>
      </c>
      <c r="H3" s="43">
        <v>7</v>
      </c>
      <c r="I3" s="254" t="s">
        <v>591</v>
      </c>
      <c r="J3" s="43">
        <v>12</v>
      </c>
      <c r="K3" s="43"/>
      <c r="L3" s="43"/>
      <c r="M3" s="43" t="s">
        <v>250</v>
      </c>
      <c r="N3" s="43" t="s">
        <v>859</v>
      </c>
      <c r="O3" s="43">
        <v>1</v>
      </c>
      <c r="P3" s="43">
        <v>3</v>
      </c>
      <c r="Q3" s="43">
        <v>2005</v>
      </c>
      <c r="R3" s="43">
        <v>20060505</v>
      </c>
      <c r="S3" s="43">
        <v>20060505</v>
      </c>
      <c r="T3" s="43" t="s">
        <v>845</v>
      </c>
      <c r="U3" s="43" t="s">
        <v>846</v>
      </c>
      <c r="V3" s="43" t="s">
        <v>847</v>
      </c>
      <c r="W3" s="43" t="s">
        <v>213</v>
      </c>
      <c r="X3" s="43" t="s">
        <v>192</v>
      </c>
      <c r="Y3" s="43" t="s">
        <v>279</v>
      </c>
      <c r="Z3" s="43" t="s">
        <v>194</v>
      </c>
      <c r="AA3" s="43">
        <v>3.9</v>
      </c>
      <c r="AB3" s="43">
        <v>74</v>
      </c>
      <c r="AC3" s="43" t="s">
        <v>195</v>
      </c>
      <c r="AD3" s="43">
        <v>5000</v>
      </c>
      <c r="AE3" s="43">
        <v>147338</v>
      </c>
      <c r="AF3" s="43"/>
      <c r="AG3" s="43"/>
      <c r="AH3" s="43">
        <v>5000</v>
      </c>
      <c r="AI3" s="43">
        <v>3124088</v>
      </c>
      <c r="AJ3" s="43"/>
      <c r="AK3" s="43"/>
      <c r="AL3" s="43" t="s">
        <v>214</v>
      </c>
      <c r="AM3" s="43">
        <v>1.6E-2</v>
      </c>
      <c r="AN3" s="43">
        <v>45</v>
      </c>
      <c r="AO3" s="43">
        <v>488</v>
      </c>
      <c r="AP3" s="43"/>
      <c r="AQ3" s="43" t="s">
        <v>860</v>
      </c>
      <c r="AR3" s="43" t="s">
        <v>849</v>
      </c>
      <c r="AS3" s="43" t="s">
        <v>850</v>
      </c>
      <c r="AT3" s="43" t="s">
        <v>849</v>
      </c>
      <c r="AU3" s="43" t="s">
        <v>231</v>
      </c>
      <c r="AV3" s="43" t="s">
        <v>851</v>
      </c>
      <c r="AW3" s="43" t="s">
        <v>852</v>
      </c>
      <c r="AX3" s="43" t="s">
        <v>196</v>
      </c>
      <c r="AY3" s="268">
        <f>AVERAGE(MID(R3,5,2),MID(S3,5,2))</f>
        <v>5</v>
      </c>
    </row>
    <row r="4" spans="1:69" x14ac:dyDescent="0.3">
      <c r="A4" s="253" t="s">
        <v>54</v>
      </c>
      <c r="B4" s="252" t="s">
        <v>900</v>
      </c>
      <c r="C4" s="43" t="s">
        <v>188</v>
      </c>
      <c r="D4" s="43">
        <v>4.0999999999999996</v>
      </c>
      <c r="E4" s="43">
        <v>20070321</v>
      </c>
      <c r="F4" s="43" t="s">
        <v>189</v>
      </c>
      <c r="G4" s="43" t="s">
        <v>189</v>
      </c>
      <c r="H4" s="43">
        <v>7</v>
      </c>
      <c r="I4" s="254" t="s">
        <v>592</v>
      </c>
      <c r="J4" s="43">
        <v>12</v>
      </c>
      <c r="K4" s="43"/>
      <c r="L4" s="43"/>
      <c r="M4" s="43" t="s">
        <v>250</v>
      </c>
      <c r="N4" s="43" t="s">
        <v>861</v>
      </c>
      <c r="O4" s="43">
        <v>1</v>
      </c>
      <c r="P4" s="43">
        <v>3</v>
      </c>
      <c r="Q4" s="43">
        <v>2005</v>
      </c>
      <c r="R4" s="43">
        <v>20060417</v>
      </c>
      <c r="S4" s="43">
        <v>20060417</v>
      </c>
      <c r="T4" s="43" t="s">
        <v>845</v>
      </c>
      <c r="U4" s="43" t="s">
        <v>846</v>
      </c>
      <c r="V4" s="43" t="s">
        <v>847</v>
      </c>
      <c r="W4" s="43" t="s">
        <v>213</v>
      </c>
      <c r="X4" s="43" t="s">
        <v>192</v>
      </c>
      <c r="Y4" s="43" t="s">
        <v>279</v>
      </c>
      <c r="Z4" s="43" t="s">
        <v>194</v>
      </c>
      <c r="AA4" s="43">
        <v>4.24</v>
      </c>
      <c r="AB4" s="43">
        <v>75</v>
      </c>
      <c r="AC4" s="43" t="s">
        <v>195</v>
      </c>
      <c r="AD4" s="43">
        <v>5000</v>
      </c>
      <c r="AE4" s="43">
        <v>147870</v>
      </c>
      <c r="AF4" s="43"/>
      <c r="AG4" s="43"/>
      <c r="AH4" s="43">
        <v>5000</v>
      </c>
      <c r="AI4" s="43">
        <v>3929905</v>
      </c>
      <c r="AJ4" s="43"/>
      <c r="AK4" s="43"/>
      <c r="AL4" s="43" t="s">
        <v>214</v>
      </c>
      <c r="AM4" s="43">
        <v>0</v>
      </c>
      <c r="AN4" s="43">
        <v>45</v>
      </c>
      <c r="AO4" s="43">
        <v>305</v>
      </c>
      <c r="AP4" s="43"/>
      <c r="AQ4" s="43" t="s">
        <v>860</v>
      </c>
      <c r="AR4" s="43" t="s">
        <v>849</v>
      </c>
      <c r="AS4" s="43" t="s">
        <v>850</v>
      </c>
      <c r="AT4" s="43" t="s">
        <v>849</v>
      </c>
      <c r="AU4" s="43" t="s">
        <v>231</v>
      </c>
      <c r="AV4" s="43" t="s">
        <v>851</v>
      </c>
      <c r="AW4" s="43" t="s">
        <v>852</v>
      </c>
      <c r="AX4" s="43" t="s">
        <v>196</v>
      </c>
      <c r="AY4" s="268">
        <f t="shared" ref="AY4:AY67" si="0">AVERAGE(MID(R4,5,2),MID(S4,5,2))</f>
        <v>4</v>
      </c>
      <c r="BC4" s="267" t="s">
        <v>1297</v>
      </c>
      <c r="BD4" s="267" t="s">
        <v>1289</v>
      </c>
      <c r="BE4" s="267"/>
      <c r="BF4" s="267"/>
      <c r="BG4" s="267"/>
      <c r="BH4" s="267"/>
      <c r="BI4" s="267"/>
      <c r="BJ4" s="267"/>
      <c r="BK4" s="267"/>
      <c r="BN4" s="296" t="s">
        <v>1286</v>
      </c>
      <c r="BO4" t="s">
        <v>1325</v>
      </c>
      <c r="BP4" t="s">
        <v>1326</v>
      </c>
      <c r="BQ4" t="s">
        <v>1327</v>
      </c>
    </row>
    <row r="5" spans="1:69" x14ac:dyDescent="0.3">
      <c r="A5" s="253" t="s">
        <v>54</v>
      </c>
      <c r="B5" s="252" t="s">
        <v>900</v>
      </c>
      <c r="C5" s="43" t="s">
        <v>188</v>
      </c>
      <c r="D5" s="43">
        <v>4.0999999999999996</v>
      </c>
      <c r="E5" s="43">
        <v>20070321</v>
      </c>
      <c r="F5" s="43" t="s">
        <v>189</v>
      </c>
      <c r="G5" s="43" t="s">
        <v>189</v>
      </c>
      <c r="H5" s="43">
        <v>7</v>
      </c>
      <c r="I5" s="254" t="s">
        <v>595</v>
      </c>
      <c r="J5" s="43">
        <v>12</v>
      </c>
      <c r="K5" s="43"/>
      <c r="L5" s="43"/>
      <c r="M5" s="43" t="s">
        <v>250</v>
      </c>
      <c r="N5" s="43" t="s">
        <v>863</v>
      </c>
      <c r="O5" s="43">
        <v>1</v>
      </c>
      <c r="P5" s="43">
        <v>3</v>
      </c>
      <c r="Q5" s="43">
        <v>2005</v>
      </c>
      <c r="R5" s="43">
        <v>20060302</v>
      </c>
      <c r="S5" s="43">
        <v>20060302</v>
      </c>
      <c r="T5" s="43" t="s">
        <v>845</v>
      </c>
      <c r="U5" s="43" t="s">
        <v>846</v>
      </c>
      <c r="V5" s="43" t="s">
        <v>847</v>
      </c>
      <c r="W5" s="43" t="s">
        <v>213</v>
      </c>
      <c r="X5" s="43" t="s">
        <v>192</v>
      </c>
      <c r="Y5" s="43" t="s">
        <v>279</v>
      </c>
      <c r="Z5" s="43" t="s">
        <v>194</v>
      </c>
      <c r="AA5" s="43">
        <v>3.19</v>
      </c>
      <c r="AB5" s="43">
        <v>68</v>
      </c>
      <c r="AC5" s="43" t="s">
        <v>195</v>
      </c>
      <c r="AD5" s="43">
        <v>5000</v>
      </c>
      <c r="AE5" s="43">
        <v>73383</v>
      </c>
      <c r="AF5" s="43"/>
      <c r="AG5" s="43"/>
      <c r="AH5" s="43">
        <v>5000</v>
      </c>
      <c r="AI5" s="43">
        <v>3513631</v>
      </c>
      <c r="AJ5" s="43"/>
      <c r="AK5" s="43"/>
      <c r="AL5" s="43" t="s">
        <v>214</v>
      </c>
      <c r="AM5" s="43">
        <v>2.9000000000000001E-2</v>
      </c>
      <c r="AN5" s="43">
        <v>20</v>
      </c>
      <c r="AO5" s="43">
        <v>531</v>
      </c>
      <c r="AP5" s="43"/>
      <c r="AQ5" s="43" t="s">
        <v>860</v>
      </c>
      <c r="AR5" s="43" t="s">
        <v>849</v>
      </c>
      <c r="AS5" s="43" t="s">
        <v>850</v>
      </c>
      <c r="AT5" s="43" t="s">
        <v>849</v>
      </c>
      <c r="AU5" s="43" t="s">
        <v>231</v>
      </c>
      <c r="AV5" s="43" t="s">
        <v>851</v>
      </c>
      <c r="AW5" s="43" t="s">
        <v>852</v>
      </c>
      <c r="AX5" s="43" t="s">
        <v>196</v>
      </c>
      <c r="AY5" s="268">
        <f t="shared" si="0"/>
        <v>3</v>
      </c>
      <c r="BC5" s="267" t="s">
        <v>1286</v>
      </c>
      <c r="BD5" s="267" t="s">
        <v>194</v>
      </c>
      <c r="BE5" s="267" t="s">
        <v>962</v>
      </c>
      <c r="BF5" s="267" t="s">
        <v>237</v>
      </c>
      <c r="BG5" s="267" t="s">
        <v>1288</v>
      </c>
      <c r="BH5" s="267" t="s">
        <v>1287</v>
      </c>
      <c r="BI5" s="267"/>
      <c r="BJ5" s="267"/>
      <c r="BK5" s="267"/>
      <c r="BN5" s="297" t="s">
        <v>54</v>
      </c>
      <c r="BO5" s="299">
        <v>3.7272727272727271</v>
      </c>
      <c r="BP5" s="299">
        <v>3</v>
      </c>
      <c r="BQ5" s="299">
        <v>5</v>
      </c>
    </row>
    <row r="6" spans="1:69" x14ac:dyDescent="0.3">
      <c r="A6" s="253" t="s">
        <v>54</v>
      </c>
      <c r="B6" s="252" t="s">
        <v>900</v>
      </c>
      <c r="C6" s="43" t="s">
        <v>188</v>
      </c>
      <c r="D6" s="43">
        <v>4.0999999999999996</v>
      </c>
      <c r="E6" s="43">
        <v>20070321</v>
      </c>
      <c r="F6" s="43" t="s">
        <v>189</v>
      </c>
      <c r="G6" s="43" t="s">
        <v>189</v>
      </c>
      <c r="H6" s="43">
        <v>7</v>
      </c>
      <c r="I6" s="254" t="s">
        <v>596</v>
      </c>
      <c r="J6" s="43">
        <v>12</v>
      </c>
      <c r="K6" s="43"/>
      <c r="L6" s="43"/>
      <c r="M6" s="43" t="s">
        <v>250</v>
      </c>
      <c r="N6" s="43" t="s">
        <v>863</v>
      </c>
      <c r="O6" s="43">
        <v>1</v>
      </c>
      <c r="P6" s="43">
        <v>3</v>
      </c>
      <c r="Q6" s="43">
        <v>2005</v>
      </c>
      <c r="R6" s="43">
        <v>20060302</v>
      </c>
      <c r="S6" s="43">
        <v>20060302</v>
      </c>
      <c r="T6" s="43" t="s">
        <v>845</v>
      </c>
      <c r="U6" s="43" t="s">
        <v>846</v>
      </c>
      <c r="V6" s="43" t="s">
        <v>847</v>
      </c>
      <c r="W6" s="43" t="s">
        <v>213</v>
      </c>
      <c r="X6" s="43" t="s">
        <v>192</v>
      </c>
      <c r="Y6" s="43" t="s">
        <v>279</v>
      </c>
      <c r="Z6" s="43" t="s">
        <v>194</v>
      </c>
      <c r="AA6" s="43">
        <v>3.19</v>
      </c>
      <c r="AB6" s="43">
        <v>68</v>
      </c>
      <c r="AC6" s="43" t="s">
        <v>195</v>
      </c>
      <c r="AD6" s="43">
        <v>5000</v>
      </c>
      <c r="AE6" s="43">
        <v>74317</v>
      </c>
      <c r="AF6" s="43"/>
      <c r="AG6" s="43"/>
      <c r="AH6" s="43">
        <v>5000</v>
      </c>
      <c r="AI6" s="43">
        <v>3780196</v>
      </c>
      <c r="AJ6" s="43"/>
      <c r="AK6" s="43"/>
      <c r="AL6" s="43" t="s">
        <v>214</v>
      </c>
      <c r="AM6" s="43">
        <v>1.7999999999999999E-2</v>
      </c>
      <c r="AN6" s="43">
        <v>16</v>
      </c>
      <c r="AO6" s="43">
        <v>514</v>
      </c>
      <c r="AP6" s="43"/>
      <c r="AQ6" s="43" t="s">
        <v>860</v>
      </c>
      <c r="AR6" s="43" t="s">
        <v>849</v>
      </c>
      <c r="AS6" s="43" t="s">
        <v>850</v>
      </c>
      <c r="AT6" s="43" t="s">
        <v>849</v>
      </c>
      <c r="AU6" s="43" t="s">
        <v>231</v>
      </c>
      <c r="AV6" s="43" t="s">
        <v>851</v>
      </c>
      <c r="AW6" s="43" t="s">
        <v>852</v>
      </c>
      <c r="AX6" s="43" t="s">
        <v>196</v>
      </c>
      <c r="AY6" s="268">
        <f t="shared" si="0"/>
        <v>3</v>
      </c>
      <c r="BC6" s="294" t="s">
        <v>900</v>
      </c>
      <c r="BD6" s="293">
        <v>22</v>
      </c>
      <c r="BE6" s="293"/>
      <c r="BF6" s="293"/>
      <c r="BG6" s="293"/>
      <c r="BH6" s="293">
        <v>22</v>
      </c>
      <c r="BI6" s="267"/>
      <c r="BJ6" s="267"/>
      <c r="BK6" s="267"/>
      <c r="BN6" s="297" t="s">
        <v>62</v>
      </c>
      <c r="BO6" s="299">
        <v>4.3035714285714288</v>
      </c>
      <c r="BP6" s="299">
        <v>4</v>
      </c>
      <c r="BQ6" s="299">
        <v>5</v>
      </c>
    </row>
    <row r="7" spans="1:69" x14ac:dyDescent="0.3">
      <c r="A7" s="253" t="s">
        <v>54</v>
      </c>
      <c r="B7" s="252" t="s">
        <v>900</v>
      </c>
      <c r="C7" s="43" t="s">
        <v>188</v>
      </c>
      <c r="D7" s="43">
        <v>4.0999999999999996</v>
      </c>
      <c r="E7" s="43">
        <v>20080115</v>
      </c>
      <c r="F7" s="43" t="s">
        <v>189</v>
      </c>
      <c r="G7" s="43" t="s">
        <v>189</v>
      </c>
      <c r="H7" s="43">
        <v>7</v>
      </c>
      <c r="I7" s="254" t="s">
        <v>588</v>
      </c>
      <c r="J7" s="43">
        <v>12</v>
      </c>
      <c r="K7" s="43"/>
      <c r="L7" s="43"/>
      <c r="M7" s="43" t="s">
        <v>250</v>
      </c>
      <c r="N7" s="43" t="s">
        <v>853</v>
      </c>
      <c r="O7" s="43">
        <v>1</v>
      </c>
      <c r="P7" s="43">
        <v>3</v>
      </c>
      <c r="Q7" s="43">
        <v>2006</v>
      </c>
      <c r="R7" s="43">
        <v>20070309</v>
      </c>
      <c r="S7" s="43">
        <v>20070309</v>
      </c>
      <c r="T7" s="43" t="s">
        <v>845</v>
      </c>
      <c r="U7" s="43" t="s">
        <v>846</v>
      </c>
      <c r="V7" s="43" t="s">
        <v>847</v>
      </c>
      <c r="W7" s="43" t="s">
        <v>213</v>
      </c>
      <c r="X7" s="43" t="s">
        <v>192</v>
      </c>
      <c r="Y7" s="43" t="s">
        <v>279</v>
      </c>
      <c r="Z7" s="43" t="s">
        <v>194</v>
      </c>
      <c r="AA7" s="43">
        <v>4.41</v>
      </c>
      <c r="AB7" s="43">
        <v>75</v>
      </c>
      <c r="AC7" s="43" t="s">
        <v>195</v>
      </c>
      <c r="AD7" s="43">
        <v>5000</v>
      </c>
      <c r="AE7" s="43">
        <v>25097</v>
      </c>
      <c r="AF7" s="43"/>
      <c r="AG7" s="43"/>
      <c r="AH7" s="43">
        <v>5000</v>
      </c>
      <c r="AI7" s="43">
        <v>343166</v>
      </c>
      <c r="AJ7" s="43"/>
      <c r="AK7" s="43"/>
      <c r="AL7" s="43" t="s">
        <v>214</v>
      </c>
      <c r="AM7" s="43">
        <v>0</v>
      </c>
      <c r="AN7" s="43">
        <v>27</v>
      </c>
      <c r="AO7" s="43">
        <v>509</v>
      </c>
      <c r="AP7" s="43"/>
      <c r="AQ7" s="43" t="s">
        <v>854</v>
      </c>
      <c r="AR7" s="43" t="s">
        <v>849</v>
      </c>
      <c r="AS7" s="43" t="s">
        <v>850</v>
      </c>
      <c r="AT7" s="43" t="s">
        <v>849</v>
      </c>
      <c r="AU7" s="43" t="s">
        <v>231</v>
      </c>
      <c r="AV7" s="43" t="s">
        <v>851</v>
      </c>
      <c r="AW7" s="43" t="s">
        <v>852</v>
      </c>
      <c r="AX7" s="43" t="s">
        <v>196</v>
      </c>
      <c r="AY7" s="268">
        <f t="shared" si="0"/>
        <v>3</v>
      </c>
      <c r="BC7" s="294" t="s">
        <v>913</v>
      </c>
      <c r="BD7" s="293"/>
      <c r="BE7" s="293"/>
      <c r="BF7" s="293"/>
      <c r="BG7" s="293">
        <v>9</v>
      </c>
      <c r="BH7" s="293">
        <v>9</v>
      </c>
      <c r="BI7" s="267"/>
      <c r="BJ7" s="267"/>
      <c r="BK7" s="267"/>
      <c r="BN7" s="297" t="s">
        <v>56</v>
      </c>
      <c r="BO7" s="299">
        <v>6</v>
      </c>
      <c r="BP7" s="299">
        <v>6</v>
      </c>
      <c r="BQ7" s="299">
        <v>6</v>
      </c>
    </row>
    <row r="8" spans="1:69" x14ac:dyDescent="0.3">
      <c r="A8" s="253" t="s">
        <v>54</v>
      </c>
      <c r="B8" s="252" t="s">
        <v>900</v>
      </c>
      <c r="C8" s="43" t="s">
        <v>188</v>
      </c>
      <c r="D8" s="43">
        <v>4.0999999999999996</v>
      </c>
      <c r="E8" s="43">
        <v>20080115</v>
      </c>
      <c r="F8" s="43" t="s">
        <v>189</v>
      </c>
      <c r="G8" s="43" t="s">
        <v>189</v>
      </c>
      <c r="H8" s="43">
        <v>7</v>
      </c>
      <c r="I8" s="254" t="s">
        <v>589</v>
      </c>
      <c r="J8" s="43">
        <v>12</v>
      </c>
      <c r="K8" s="43"/>
      <c r="L8" s="43"/>
      <c r="M8" s="43" t="s">
        <v>250</v>
      </c>
      <c r="N8" s="43" t="s">
        <v>855</v>
      </c>
      <c r="O8" s="43">
        <v>1</v>
      </c>
      <c r="P8" s="43">
        <v>3</v>
      </c>
      <c r="Q8" s="43">
        <v>2006</v>
      </c>
      <c r="R8" s="43">
        <v>20070412</v>
      </c>
      <c r="S8" s="43">
        <v>20070412</v>
      </c>
      <c r="T8" s="43" t="s">
        <v>845</v>
      </c>
      <c r="U8" s="43" t="s">
        <v>846</v>
      </c>
      <c r="V8" s="43" t="s">
        <v>847</v>
      </c>
      <c r="W8" s="43" t="s">
        <v>213</v>
      </c>
      <c r="X8" s="43" t="s">
        <v>192</v>
      </c>
      <c r="Y8" s="43" t="s">
        <v>279</v>
      </c>
      <c r="Z8" s="43" t="s">
        <v>194</v>
      </c>
      <c r="AA8" s="43">
        <v>5.53</v>
      </c>
      <c r="AB8" s="43">
        <v>85</v>
      </c>
      <c r="AC8" s="43" t="s">
        <v>195</v>
      </c>
      <c r="AD8" s="43">
        <v>5000</v>
      </c>
      <c r="AE8" s="43">
        <v>99904</v>
      </c>
      <c r="AF8" s="43"/>
      <c r="AG8" s="43"/>
      <c r="AH8" s="43">
        <v>5000</v>
      </c>
      <c r="AI8" s="43">
        <v>4010587</v>
      </c>
      <c r="AJ8" s="43"/>
      <c r="AK8" s="43"/>
      <c r="AL8" s="43" t="s">
        <v>214</v>
      </c>
      <c r="AM8" s="43">
        <v>0</v>
      </c>
      <c r="AN8" s="43">
        <v>33</v>
      </c>
      <c r="AO8" s="43">
        <v>548</v>
      </c>
      <c r="AP8" s="43"/>
      <c r="AQ8" s="43" t="s">
        <v>856</v>
      </c>
      <c r="AR8" s="43" t="s">
        <v>849</v>
      </c>
      <c r="AS8" s="43" t="s">
        <v>850</v>
      </c>
      <c r="AT8" s="43" t="s">
        <v>849</v>
      </c>
      <c r="AU8" s="43" t="s">
        <v>231</v>
      </c>
      <c r="AV8" s="43" t="s">
        <v>851</v>
      </c>
      <c r="AW8" s="43" t="s">
        <v>852</v>
      </c>
      <c r="AX8" s="43" t="s">
        <v>196</v>
      </c>
      <c r="AY8" s="268">
        <f t="shared" si="0"/>
        <v>4</v>
      </c>
      <c r="BC8" s="294" t="s">
        <v>524</v>
      </c>
      <c r="BD8" s="293"/>
      <c r="BE8" s="293"/>
      <c r="BF8" s="293"/>
      <c r="BG8" s="293">
        <v>2</v>
      </c>
      <c r="BH8" s="293">
        <v>2</v>
      </c>
      <c r="BI8" s="267"/>
      <c r="BJ8" s="267"/>
      <c r="BK8" s="267"/>
      <c r="BN8" s="297" t="s">
        <v>55</v>
      </c>
      <c r="BO8" s="299">
        <v>5.25</v>
      </c>
      <c r="BP8" s="299">
        <v>4.5</v>
      </c>
      <c r="BQ8" s="299">
        <v>6</v>
      </c>
    </row>
    <row r="9" spans="1:69" x14ac:dyDescent="0.3">
      <c r="A9" s="253" t="s">
        <v>54</v>
      </c>
      <c r="B9" s="252" t="s">
        <v>900</v>
      </c>
      <c r="C9" s="43" t="s">
        <v>188</v>
      </c>
      <c r="D9" s="43">
        <v>4.0999999999999996</v>
      </c>
      <c r="E9" s="43">
        <v>20080115</v>
      </c>
      <c r="F9" s="43" t="s">
        <v>189</v>
      </c>
      <c r="G9" s="43" t="s">
        <v>189</v>
      </c>
      <c r="H9" s="43">
        <v>7</v>
      </c>
      <c r="I9" s="254" t="s">
        <v>590</v>
      </c>
      <c r="J9" s="43">
        <v>12</v>
      </c>
      <c r="K9" s="43"/>
      <c r="L9" s="43"/>
      <c r="M9" s="43" t="s">
        <v>250</v>
      </c>
      <c r="N9" s="43" t="s">
        <v>857</v>
      </c>
      <c r="O9" s="43">
        <v>1</v>
      </c>
      <c r="P9" s="43">
        <v>3</v>
      </c>
      <c r="Q9" s="43">
        <v>2006</v>
      </c>
      <c r="R9" s="43">
        <v>20070305</v>
      </c>
      <c r="S9" s="43">
        <v>20070305</v>
      </c>
      <c r="T9" s="43" t="s">
        <v>845</v>
      </c>
      <c r="U9" s="43" t="s">
        <v>846</v>
      </c>
      <c r="V9" s="43" t="s">
        <v>847</v>
      </c>
      <c r="W9" s="43" t="s">
        <v>213</v>
      </c>
      <c r="X9" s="43" t="s">
        <v>192</v>
      </c>
      <c r="Y9" s="43" t="s">
        <v>279</v>
      </c>
      <c r="Z9" s="43" t="s">
        <v>194</v>
      </c>
      <c r="AA9" s="43">
        <v>3.23</v>
      </c>
      <c r="AB9" s="43">
        <v>72</v>
      </c>
      <c r="AC9" s="43" t="s">
        <v>195</v>
      </c>
      <c r="AD9" s="43">
        <v>5000</v>
      </c>
      <c r="AE9" s="43">
        <v>25080</v>
      </c>
      <c r="AF9" s="43"/>
      <c r="AG9" s="43"/>
      <c r="AH9" s="43">
        <v>5000</v>
      </c>
      <c r="AI9" s="43">
        <v>336192</v>
      </c>
      <c r="AJ9" s="43"/>
      <c r="AK9" s="43"/>
      <c r="AL9" s="43" t="s">
        <v>214</v>
      </c>
      <c r="AM9" s="43">
        <v>0</v>
      </c>
      <c r="AN9" s="43">
        <v>19</v>
      </c>
      <c r="AO9" s="43">
        <v>522</v>
      </c>
      <c r="AP9" s="43"/>
      <c r="AQ9" s="43" t="s">
        <v>858</v>
      </c>
      <c r="AR9" s="43" t="s">
        <v>849</v>
      </c>
      <c r="AS9" s="43" t="s">
        <v>850</v>
      </c>
      <c r="AT9" s="43" t="s">
        <v>849</v>
      </c>
      <c r="AU9" s="43" t="s">
        <v>231</v>
      </c>
      <c r="AV9" s="43" t="s">
        <v>851</v>
      </c>
      <c r="AW9" s="43" t="s">
        <v>852</v>
      </c>
      <c r="AX9" s="43" t="s">
        <v>196</v>
      </c>
      <c r="AY9" s="268">
        <f t="shared" si="0"/>
        <v>3</v>
      </c>
      <c r="BC9" s="294" t="s">
        <v>1187</v>
      </c>
      <c r="BD9" s="293"/>
      <c r="BE9" s="293"/>
      <c r="BF9" s="293"/>
      <c r="BG9" s="293">
        <v>33</v>
      </c>
      <c r="BH9" s="293">
        <v>33</v>
      </c>
      <c r="BI9" s="267"/>
      <c r="BJ9" s="267"/>
      <c r="BK9" s="267"/>
      <c r="BN9" s="297" t="s">
        <v>1252</v>
      </c>
      <c r="BO9" s="299">
        <v>3.0555555555555554</v>
      </c>
      <c r="BP9" s="299">
        <v>2.5</v>
      </c>
      <c r="BQ9" s="299">
        <v>3.5</v>
      </c>
    </row>
    <row r="10" spans="1:69" x14ac:dyDescent="0.3">
      <c r="A10" s="253" t="s">
        <v>54</v>
      </c>
      <c r="B10" s="252" t="s">
        <v>900</v>
      </c>
      <c r="C10" s="43" t="s">
        <v>188</v>
      </c>
      <c r="D10" s="43">
        <v>4.0999999999999996</v>
      </c>
      <c r="E10" s="43">
        <v>20080115</v>
      </c>
      <c r="F10" s="43" t="s">
        <v>189</v>
      </c>
      <c r="G10" s="43" t="s">
        <v>189</v>
      </c>
      <c r="H10" s="43">
        <v>7</v>
      </c>
      <c r="I10" s="254" t="s">
        <v>593</v>
      </c>
      <c r="J10" s="43">
        <v>12</v>
      </c>
      <c r="K10" s="43"/>
      <c r="L10" s="43"/>
      <c r="M10" s="43" t="s">
        <v>250</v>
      </c>
      <c r="N10" s="43" t="s">
        <v>862</v>
      </c>
      <c r="O10" s="43">
        <v>1</v>
      </c>
      <c r="P10" s="43">
        <v>3</v>
      </c>
      <c r="Q10" s="43">
        <v>2006</v>
      </c>
      <c r="R10" s="43">
        <v>20070309</v>
      </c>
      <c r="S10" s="43">
        <v>20070309</v>
      </c>
      <c r="T10" s="43" t="s">
        <v>845</v>
      </c>
      <c r="U10" s="43" t="s">
        <v>846</v>
      </c>
      <c r="V10" s="43" t="s">
        <v>847</v>
      </c>
      <c r="W10" s="43" t="s">
        <v>213</v>
      </c>
      <c r="X10" s="43" t="s">
        <v>192</v>
      </c>
      <c r="Y10" s="43" t="s">
        <v>279</v>
      </c>
      <c r="Z10" s="43" t="s">
        <v>194</v>
      </c>
      <c r="AA10" s="43">
        <v>4.41</v>
      </c>
      <c r="AB10" s="43">
        <v>75</v>
      </c>
      <c r="AC10" s="43" t="s">
        <v>195</v>
      </c>
      <c r="AD10" s="43">
        <v>5000</v>
      </c>
      <c r="AE10" s="43">
        <v>49701</v>
      </c>
      <c r="AF10" s="43"/>
      <c r="AG10" s="43"/>
      <c r="AH10" s="43">
        <v>5000</v>
      </c>
      <c r="AI10" s="43">
        <v>282235</v>
      </c>
      <c r="AJ10" s="43"/>
      <c r="AK10" s="43"/>
      <c r="AL10" s="43" t="s">
        <v>214</v>
      </c>
      <c r="AM10" s="43">
        <v>0</v>
      </c>
      <c r="AN10" s="43">
        <v>22</v>
      </c>
      <c r="AO10" s="43">
        <v>509</v>
      </c>
      <c r="AP10" s="43"/>
      <c r="AQ10" s="43" t="s">
        <v>854</v>
      </c>
      <c r="AR10" s="43" t="s">
        <v>849</v>
      </c>
      <c r="AS10" s="43" t="s">
        <v>850</v>
      </c>
      <c r="AT10" s="43" t="s">
        <v>849</v>
      </c>
      <c r="AU10" s="43" t="s">
        <v>231</v>
      </c>
      <c r="AV10" s="43" t="s">
        <v>851</v>
      </c>
      <c r="AW10" s="43" t="s">
        <v>852</v>
      </c>
      <c r="AX10" s="43" t="s">
        <v>196</v>
      </c>
      <c r="AY10" s="268">
        <f t="shared" si="0"/>
        <v>3</v>
      </c>
      <c r="BC10" s="294" t="s">
        <v>1079</v>
      </c>
      <c r="BD10" s="293"/>
      <c r="BE10" s="293"/>
      <c r="BF10" s="293"/>
      <c r="BG10" s="293">
        <v>27</v>
      </c>
      <c r="BH10" s="293">
        <v>27</v>
      </c>
      <c r="BI10" s="267"/>
      <c r="BJ10" s="267"/>
      <c r="BK10" s="267"/>
      <c r="BN10" s="297" t="s">
        <v>63</v>
      </c>
      <c r="BO10" s="299">
        <v>4.666666666666667</v>
      </c>
      <c r="BP10" s="299">
        <v>4</v>
      </c>
      <c r="BQ10" s="299">
        <v>5</v>
      </c>
    </row>
    <row r="11" spans="1:69" x14ac:dyDescent="0.3">
      <c r="A11" s="253" t="s">
        <v>54</v>
      </c>
      <c r="B11" s="252" t="s">
        <v>900</v>
      </c>
      <c r="C11" s="43" t="s">
        <v>188</v>
      </c>
      <c r="D11" s="43">
        <v>4.0999999999999996</v>
      </c>
      <c r="E11" s="43">
        <v>20080115</v>
      </c>
      <c r="F11" s="43" t="s">
        <v>189</v>
      </c>
      <c r="G11" s="43" t="s">
        <v>189</v>
      </c>
      <c r="H11" s="43">
        <v>7</v>
      </c>
      <c r="I11" s="254" t="s">
        <v>594</v>
      </c>
      <c r="J11" s="43">
        <v>12</v>
      </c>
      <c r="K11" s="43"/>
      <c r="L11" s="43"/>
      <c r="M11" s="43" t="s">
        <v>250</v>
      </c>
      <c r="N11" s="43" t="s">
        <v>857</v>
      </c>
      <c r="O11" s="43">
        <v>1</v>
      </c>
      <c r="P11" s="43">
        <v>3</v>
      </c>
      <c r="Q11" s="43">
        <v>2006</v>
      </c>
      <c r="R11" s="43">
        <v>20070305</v>
      </c>
      <c r="S11" s="43">
        <v>20070305</v>
      </c>
      <c r="T11" s="43" t="s">
        <v>845</v>
      </c>
      <c r="U11" s="43" t="s">
        <v>846</v>
      </c>
      <c r="V11" s="43" t="s">
        <v>847</v>
      </c>
      <c r="W11" s="43" t="s">
        <v>213</v>
      </c>
      <c r="X11" s="43" t="s">
        <v>192</v>
      </c>
      <c r="Y11" s="43" t="s">
        <v>279</v>
      </c>
      <c r="Z11" s="43" t="s">
        <v>194</v>
      </c>
      <c r="AA11" s="43">
        <v>3.23</v>
      </c>
      <c r="AB11" s="43">
        <v>72</v>
      </c>
      <c r="AC11" s="43" t="s">
        <v>195</v>
      </c>
      <c r="AD11" s="43">
        <v>5000</v>
      </c>
      <c r="AE11" s="43">
        <v>49657</v>
      </c>
      <c r="AF11" s="43"/>
      <c r="AG11" s="43"/>
      <c r="AH11" s="43">
        <v>5000</v>
      </c>
      <c r="AI11" s="43">
        <v>5721992</v>
      </c>
      <c r="AJ11" s="43"/>
      <c r="AK11" s="43"/>
      <c r="AL11" s="43" t="s">
        <v>214</v>
      </c>
      <c r="AM11" s="43">
        <v>0</v>
      </c>
      <c r="AN11" s="43">
        <v>12</v>
      </c>
      <c r="AO11" s="43">
        <v>429</v>
      </c>
      <c r="AP11" s="43"/>
      <c r="AQ11" s="43" t="s">
        <v>858</v>
      </c>
      <c r="AR11" s="43" t="s">
        <v>849</v>
      </c>
      <c r="AS11" s="43" t="s">
        <v>850</v>
      </c>
      <c r="AT11" s="43" t="s">
        <v>849</v>
      </c>
      <c r="AU11" s="43" t="s">
        <v>231</v>
      </c>
      <c r="AV11" s="43" t="s">
        <v>851</v>
      </c>
      <c r="AW11" s="43" t="s">
        <v>852</v>
      </c>
      <c r="AX11" s="43" t="s">
        <v>196</v>
      </c>
      <c r="AY11" s="268">
        <f t="shared" si="0"/>
        <v>3</v>
      </c>
      <c r="BC11" s="294" t="s">
        <v>843</v>
      </c>
      <c r="BD11" s="293"/>
      <c r="BE11" s="293"/>
      <c r="BF11" s="293"/>
      <c r="BG11" s="293">
        <v>3</v>
      </c>
      <c r="BH11" s="293">
        <v>3</v>
      </c>
      <c r="BI11" s="267"/>
      <c r="BJ11" s="267"/>
      <c r="BK11" s="267"/>
      <c r="BN11" s="297" t="s">
        <v>751</v>
      </c>
      <c r="BO11" s="299">
        <v>5.7857142857142856</v>
      </c>
      <c r="BP11" s="299">
        <v>5</v>
      </c>
      <c r="BQ11" s="299">
        <v>8.5</v>
      </c>
    </row>
    <row r="12" spans="1:69" x14ac:dyDescent="0.3">
      <c r="A12" s="253" t="s">
        <v>54</v>
      </c>
      <c r="B12" s="252" t="s">
        <v>900</v>
      </c>
      <c r="C12" s="43" t="s">
        <v>188</v>
      </c>
      <c r="D12" s="43">
        <v>4.0999999999999996</v>
      </c>
      <c r="E12" s="43">
        <v>20080115</v>
      </c>
      <c r="F12" s="43" t="s">
        <v>189</v>
      </c>
      <c r="G12" s="43" t="s">
        <v>189</v>
      </c>
      <c r="H12" s="43">
        <v>7</v>
      </c>
      <c r="I12" s="254" t="s">
        <v>598</v>
      </c>
      <c r="J12" s="43">
        <v>12</v>
      </c>
      <c r="K12" s="43"/>
      <c r="L12" s="43"/>
      <c r="M12" s="43" t="s">
        <v>250</v>
      </c>
      <c r="N12" s="43" t="s">
        <v>865</v>
      </c>
      <c r="O12" s="43">
        <v>1</v>
      </c>
      <c r="P12" s="43">
        <v>3</v>
      </c>
      <c r="Q12" s="43">
        <v>2006</v>
      </c>
      <c r="R12" s="43">
        <v>20070501</v>
      </c>
      <c r="S12" s="43">
        <v>20070501</v>
      </c>
      <c r="T12" s="43" t="s">
        <v>845</v>
      </c>
      <c r="U12" s="43" t="s">
        <v>846</v>
      </c>
      <c r="V12" s="43" t="s">
        <v>847</v>
      </c>
      <c r="W12" s="43" t="s">
        <v>213</v>
      </c>
      <c r="X12" s="43" t="s">
        <v>192</v>
      </c>
      <c r="Y12" s="43" t="s">
        <v>279</v>
      </c>
      <c r="Z12" s="43" t="s">
        <v>194</v>
      </c>
      <c r="AA12" s="43">
        <v>6.53</v>
      </c>
      <c r="AB12" s="43">
        <v>90</v>
      </c>
      <c r="AC12" s="43" t="s">
        <v>195</v>
      </c>
      <c r="AD12" s="43">
        <v>5000</v>
      </c>
      <c r="AE12" s="43">
        <v>97493</v>
      </c>
      <c r="AF12" s="43"/>
      <c r="AG12" s="43"/>
      <c r="AH12" s="43">
        <v>5000</v>
      </c>
      <c r="AI12" s="43">
        <v>3298764</v>
      </c>
      <c r="AJ12" s="43"/>
      <c r="AK12" s="43"/>
      <c r="AL12" s="43" t="s">
        <v>214</v>
      </c>
      <c r="AM12" s="43">
        <v>0.01</v>
      </c>
      <c r="AN12" s="43">
        <v>1</v>
      </c>
      <c r="AO12" s="43">
        <v>100</v>
      </c>
      <c r="AP12" s="43"/>
      <c r="AQ12" s="43" t="s">
        <v>866</v>
      </c>
      <c r="AR12" s="43" t="s">
        <v>849</v>
      </c>
      <c r="AS12" s="43" t="s">
        <v>850</v>
      </c>
      <c r="AT12" s="43" t="s">
        <v>849</v>
      </c>
      <c r="AU12" s="43" t="s">
        <v>231</v>
      </c>
      <c r="AV12" s="43" t="s">
        <v>851</v>
      </c>
      <c r="AW12" s="43" t="s">
        <v>852</v>
      </c>
      <c r="AX12" s="43" t="s">
        <v>196</v>
      </c>
      <c r="AY12" s="268">
        <f t="shared" si="0"/>
        <v>5</v>
      </c>
      <c r="BC12" s="294" t="s">
        <v>260</v>
      </c>
      <c r="BD12" s="293"/>
      <c r="BE12" s="293"/>
      <c r="BF12" s="293"/>
      <c r="BG12" s="293">
        <v>3</v>
      </c>
      <c r="BH12" s="293">
        <v>3</v>
      </c>
      <c r="BI12" s="267"/>
      <c r="BJ12" s="267"/>
      <c r="BK12" s="267"/>
      <c r="BN12" s="297" t="s">
        <v>1257</v>
      </c>
      <c r="BO12" s="299">
        <v>4.875</v>
      </c>
      <c r="BP12" s="299">
        <v>4</v>
      </c>
      <c r="BQ12" s="299">
        <v>6</v>
      </c>
    </row>
    <row r="13" spans="1:69" x14ac:dyDescent="0.3">
      <c r="A13" s="253" t="s">
        <v>54</v>
      </c>
      <c r="B13" s="252" t="s">
        <v>900</v>
      </c>
      <c r="C13" s="43" t="s">
        <v>188</v>
      </c>
      <c r="D13" s="43">
        <v>4.0999999999999996</v>
      </c>
      <c r="E13" s="43">
        <v>20080115</v>
      </c>
      <c r="F13" s="43" t="s">
        <v>189</v>
      </c>
      <c r="G13" s="43" t="s">
        <v>189</v>
      </c>
      <c r="H13" s="43">
        <v>7</v>
      </c>
      <c r="I13" s="254" t="s">
        <v>608</v>
      </c>
      <c r="J13" s="43">
        <v>12</v>
      </c>
      <c r="K13" s="43"/>
      <c r="L13" s="43"/>
      <c r="M13" s="43" t="s">
        <v>250</v>
      </c>
      <c r="N13" s="43" t="s">
        <v>862</v>
      </c>
      <c r="O13" s="43">
        <v>1</v>
      </c>
      <c r="P13" s="43">
        <v>3</v>
      </c>
      <c r="Q13" s="43">
        <v>2006</v>
      </c>
      <c r="R13" s="43">
        <v>20070309</v>
      </c>
      <c r="S13" s="43">
        <v>20070309</v>
      </c>
      <c r="T13" s="43" t="s">
        <v>845</v>
      </c>
      <c r="U13" s="43" t="s">
        <v>846</v>
      </c>
      <c r="V13" s="43" t="s">
        <v>847</v>
      </c>
      <c r="W13" s="43" t="s">
        <v>213</v>
      </c>
      <c r="X13" s="43" t="s">
        <v>192</v>
      </c>
      <c r="Y13" s="43" t="s">
        <v>279</v>
      </c>
      <c r="Z13" s="43" t="s">
        <v>194</v>
      </c>
      <c r="AA13" s="43">
        <v>4.41</v>
      </c>
      <c r="AB13" s="43">
        <v>75</v>
      </c>
      <c r="AC13" s="43" t="s">
        <v>195</v>
      </c>
      <c r="AD13" s="43">
        <v>5000</v>
      </c>
      <c r="AE13" s="43">
        <v>50089</v>
      </c>
      <c r="AF13" s="43"/>
      <c r="AG13" s="43"/>
      <c r="AH13" s="43">
        <v>5000</v>
      </c>
      <c r="AI13" s="43">
        <v>292456</v>
      </c>
      <c r="AJ13" s="43"/>
      <c r="AK13" s="43"/>
      <c r="AL13" s="43" t="s">
        <v>214</v>
      </c>
      <c r="AM13" s="43">
        <v>0</v>
      </c>
      <c r="AN13" s="43">
        <v>24</v>
      </c>
      <c r="AO13" s="43">
        <v>514</v>
      </c>
      <c r="AP13" s="43"/>
      <c r="AQ13" s="43" t="s">
        <v>854</v>
      </c>
      <c r="AR13" s="43" t="s">
        <v>849</v>
      </c>
      <c r="AS13" s="43" t="s">
        <v>850</v>
      </c>
      <c r="AT13" s="43" t="s">
        <v>849</v>
      </c>
      <c r="AU13" s="43" t="s">
        <v>231</v>
      </c>
      <c r="AV13" s="43" t="s">
        <v>851</v>
      </c>
      <c r="AW13" s="43" t="s">
        <v>852</v>
      </c>
      <c r="AX13" s="43" t="s">
        <v>196</v>
      </c>
      <c r="AY13" s="268">
        <f t="shared" si="0"/>
        <v>3</v>
      </c>
      <c r="BC13" s="294" t="s">
        <v>515</v>
      </c>
      <c r="BD13" s="293"/>
      <c r="BE13" s="293"/>
      <c r="BF13" s="293"/>
      <c r="BG13" s="293">
        <v>7</v>
      </c>
      <c r="BH13" s="293">
        <v>7</v>
      </c>
      <c r="BI13" s="267"/>
      <c r="BJ13" s="267"/>
      <c r="BK13" s="267"/>
      <c r="BN13" s="297" t="s">
        <v>58</v>
      </c>
      <c r="BO13" s="299">
        <v>6</v>
      </c>
      <c r="BP13" s="299">
        <v>6</v>
      </c>
      <c r="BQ13" s="299">
        <v>6</v>
      </c>
    </row>
    <row r="14" spans="1:69" x14ac:dyDescent="0.3">
      <c r="A14" s="253" t="s">
        <v>54</v>
      </c>
      <c r="B14" s="252" t="s">
        <v>900</v>
      </c>
      <c r="C14" s="43" t="s">
        <v>188</v>
      </c>
      <c r="D14" s="43">
        <v>4.0999999999999996</v>
      </c>
      <c r="E14" s="43">
        <v>20080115</v>
      </c>
      <c r="F14" s="43" t="s">
        <v>189</v>
      </c>
      <c r="G14" s="43" t="s">
        <v>189</v>
      </c>
      <c r="H14" s="43">
        <v>7</v>
      </c>
      <c r="I14" s="254" t="s">
        <v>609</v>
      </c>
      <c r="J14" s="43">
        <v>12</v>
      </c>
      <c r="K14" s="43"/>
      <c r="L14" s="43"/>
      <c r="M14" s="43" t="s">
        <v>250</v>
      </c>
      <c r="N14" s="43" t="s">
        <v>857</v>
      </c>
      <c r="O14" s="43">
        <v>1</v>
      </c>
      <c r="P14" s="43">
        <v>3</v>
      </c>
      <c r="Q14" s="43">
        <v>2006</v>
      </c>
      <c r="R14" s="43">
        <v>20070305</v>
      </c>
      <c r="S14" s="43">
        <v>20070305</v>
      </c>
      <c r="T14" s="43" t="s">
        <v>845</v>
      </c>
      <c r="U14" s="43" t="s">
        <v>846</v>
      </c>
      <c r="V14" s="43" t="s">
        <v>847</v>
      </c>
      <c r="W14" s="43" t="s">
        <v>213</v>
      </c>
      <c r="X14" s="43" t="s">
        <v>192</v>
      </c>
      <c r="Y14" s="43" t="s">
        <v>279</v>
      </c>
      <c r="Z14" s="43" t="s">
        <v>194</v>
      </c>
      <c r="AA14" s="43">
        <v>3.17</v>
      </c>
      <c r="AB14" s="43">
        <v>72</v>
      </c>
      <c r="AC14" s="43" t="s">
        <v>195</v>
      </c>
      <c r="AD14" s="43">
        <v>5000</v>
      </c>
      <c r="AE14" s="43">
        <v>49356</v>
      </c>
      <c r="AF14" s="43"/>
      <c r="AG14" s="43"/>
      <c r="AH14" s="43">
        <v>5000</v>
      </c>
      <c r="AI14" s="43">
        <v>290588</v>
      </c>
      <c r="AJ14" s="43"/>
      <c r="AK14" s="43"/>
      <c r="AL14" s="43" t="s">
        <v>214</v>
      </c>
      <c r="AM14" s="43">
        <v>0</v>
      </c>
      <c r="AN14" s="43">
        <v>13</v>
      </c>
      <c r="AO14" s="43">
        <v>500</v>
      </c>
      <c r="AP14" s="43"/>
      <c r="AQ14" s="43" t="s">
        <v>858</v>
      </c>
      <c r="AR14" s="43" t="s">
        <v>849</v>
      </c>
      <c r="AS14" s="43" t="s">
        <v>850</v>
      </c>
      <c r="AT14" s="43" t="s">
        <v>849</v>
      </c>
      <c r="AU14" s="43" t="s">
        <v>231</v>
      </c>
      <c r="AV14" s="43" t="s">
        <v>851</v>
      </c>
      <c r="AW14" s="43" t="s">
        <v>852</v>
      </c>
      <c r="AX14" s="43" t="s">
        <v>196</v>
      </c>
      <c r="AY14" s="268">
        <f t="shared" si="0"/>
        <v>3</v>
      </c>
      <c r="BC14" s="294" t="s">
        <v>516</v>
      </c>
      <c r="BD14" s="293"/>
      <c r="BE14" s="293"/>
      <c r="BF14" s="293"/>
      <c r="BG14" s="293">
        <v>4</v>
      </c>
      <c r="BH14" s="293">
        <v>4</v>
      </c>
      <c r="BI14" s="267"/>
      <c r="BJ14" s="267"/>
      <c r="BK14" s="267"/>
      <c r="BN14" s="297" t="s">
        <v>53</v>
      </c>
      <c r="BO14" s="299">
        <v>6.25</v>
      </c>
      <c r="BP14" s="299">
        <v>6</v>
      </c>
      <c r="BQ14" s="299">
        <v>6.5</v>
      </c>
    </row>
    <row r="15" spans="1:69" x14ac:dyDescent="0.3">
      <c r="A15" s="253" t="s">
        <v>54</v>
      </c>
      <c r="B15" s="252" t="s">
        <v>900</v>
      </c>
      <c r="C15" s="43" t="s">
        <v>188</v>
      </c>
      <c r="D15" s="43">
        <v>4.0999999999999996</v>
      </c>
      <c r="E15" s="43">
        <v>20090318</v>
      </c>
      <c r="F15" s="43" t="s">
        <v>189</v>
      </c>
      <c r="G15" s="43" t="s">
        <v>189</v>
      </c>
      <c r="H15" s="43">
        <v>7</v>
      </c>
      <c r="I15" s="254" t="s">
        <v>587</v>
      </c>
      <c r="J15" s="43">
        <v>12</v>
      </c>
      <c r="K15" s="43"/>
      <c r="L15" s="43"/>
      <c r="M15" s="43" t="s">
        <v>250</v>
      </c>
      <c r="N15" s="43" t="s">
        <v>844</v>
      </c>
      <c r="O15" s="43">
        <v>1</v>
      </c>
      <c r="P15" s="43">
        <v>3</v>
      </c>
      <c r="Q15" s="43">
        <v>2007</v>
      </c>
      <c r="R15" s="43">
        <v>20080305</v>
      </c>
      <c r="S15" s="43">
        <v>20080305</v>
      </c>
      <c r="T15" s="43" t="s">
        <v>845</v>
      </c>
      <c r="U15" s="43" t="s">
        <v>846</v>
      </c>
      <c r="V15" s="43" t="s">
        <v>847</v>
      </c>
      <c r="W15" s="43" t="s">
        <v>213</v>
      </c>
      <c r="X15" s="43" t="s">
        <v>192</v>
      </c>
      <c r="Y15" s="43" t="s">
        <v>279</v>
      </c>
      <c r="Z15" s="43" t="s">
        <v>194</v>
      </c>
      <c r="AA15" s="43">
        <v>3.2</v>
      </c>
      <c r="AB15" s="43">
        <v>72</v>
      </c>
      <c r="AC15" s="43" t="s">
        <v>195</v>
      </c>
      <c r="AD15" s="43">
        <v>5000</v>
      </c>
      <c r="AE15" s="43">
        <v>37376</v>
      </c>
      <c r="AF15" s="43"/>
      <c r="AG15" s="43"/>
      <c r="AH15" s="43">
        <v>5000</v>
      </c>
      <c r="AI15" s="43">
        <v>1785678</v>
      </c>
      <c r="AJ15" s="43"/>
      <c r="AK15" s="43"/>
      <c r="AL15" s="43" t="s">
        <v>214</v>
      </c>
      <c r="AM15" s="43">
        <v>1.6E-2</v>
      </c>
      <c r="AN15" s="43">
        <v>19</v>
      </c>
      <c r="AO15" s="43">
        <v>509</v>
      </c>
      <c r="AP15" s="43"/>
      <c r="AQ15" s="43" t="s">
        <v>848</v>
      </c>
      <c r="AR15" s="43" t="s">
        <v>849</v>
      </c>
      <c r="AS15" s="43" t="s">
        <v>850</v>
      </c>
      <c r="AT15" s="43" t="s">
        <v>849</v>
      </c>
      <c r="AU15" s="43" t="s">
        <v>231</v>
      </c>
      <c r="AV15" s="43" t="s">
        <v>851</v>
      </c>
      <c r="AW15" s="43" t="s">
        <v>852</v>
      </c>
      <c r="AX15" s="43" t="s">
        <v>196</v>
      </c>
      <c r="AY15" s="268">
        <f t="shared" si="0"/>
        <v>3</v>
      </c>
      <c r="BC15" s="294" t="s">
        <v>536</v>
      </c>
      <c r="BD15" s="293">
        <v>3</v>
      </c>
      <c r="BE15" s="293"/>
      <c r="BF15" s="293"/>
      <c r="BG15" s="293"/>
      <c r="BH15" s="293">
        <v>3</v>
      </c>
      <c r="BI15" s="267"/>
      <c r="BJ15" s="267"/>
      <c r="BK15" s="267"/>
      <c r="BN15" s="297" t="s">
        <v>758</v>
      </c>
      <c r="BO15" s="299">
        <v>6.083333333333333</v>
      </c>
      <c r="BP15" s="299">
        <v>5</v>
      </c>
      <c r="BQ15" s="299">
        <v>7</v>
      </c>
    </row>
    <row r="16" spans="1:69" x14ac:dyDescent="0.3">
      <c r="A16" s="253" t="s">
        <v>54</v>
      </c>
      <c r="B16" s="252" t="s">
        <v>900</v>
      </c>
      <c r="C16" s="43" t="s">
        <v>188</v>
      </c>
      <c r="D16" s="43">
        <v>4.0999999999999996</v>
      </c>
      <c r="E16" s="43">
        <v>20090318</v>
      </c>
      <c r="F16" s="43" t="s">
        <v>189</v>
      </c>
      <c r="G16" s="43" t="s">
        <v>189</v>
      </c>
      <c r="H16" s="43">
        <v>7</v>
      </c>
      <c r="I16" s="254" t="s">
        <v>597</v>
      </c>
      <c r="J16" s="43">
        <v>12</v>
      </c>
      <c r="K16" s="43"/>
      <c r="L16" s="43"/>
      <c r="M16" s="43" t="s">
        <v>250</v>
      </c>
      <c r="N16" s="43" t="s">
        <v>864</v>
      </c>
      <c r="O16" s="43">
        <v>1</v>
      </c>
      <c r="P16" s="43">
        <v>3</v>
      </c>
      <c r="Q16" s="43">
        <v>2007</v>
      </c>
      <c r="R16" s="43">
        <v>20080306</v>
      </c>
      <c r="S16" s="43">
        <v>20080306</v>
      </c>
      <c r="T16" s="43" t="s">
        <v>845</v>
      </c>
      <c r="U16" s="43" t="s">
        <v>846</v>
      </c>
      <c r="V16" s="43" t="s">
        <v>847</v>
      </c>
      <c r="W16" s="43" t="s">
        <v>213</v>
      </c>
      <c r="X16" s="43" t="s">
        <v>192</v>
      </c>
      <c r="Y16" s="43" t="s">
        <v>279</v>
      </c>
      <c r="Z16" s="43" t="s">
        <v>194</v>
      </c>
      <c r="AA16" s="43">
        <v>3.4</v>
      </c>
      <c r="AB16" s="43">
        <v>72</v>
      </c>
      <c r="AC16" s="43" t="s">
        <v>195</v>
      </c>
      <c r="AD16" s="43">
        <v>5000</v>
      </c>
      <c r="AE16" s="43">
        <v>74087</v>
      </c>
      <c r="AF16" s="43"/>
      <c r="AG16" s="43"/>
      <c r="AH16" s="43">
        <v>5000</v>
      </c>
      <c r="AI16" s="43">
        <v>1686682</v>
      </c>
      <c r="AJ16" s="43"/>
      <c r="AK16" s="43"/>
      <c r="AL16" s="43" t="s">
        <v>214</v>
      </c>
      <c r="AM16" s="43">
        <v>2.5000000000000001E-2</v>
      </c>
      <c r="AN16" s="43">
        <v>25</v>
      </c>
      <c r="AO16" s="43">
        <v>518</v>
      </c>
      <c r="AP16" s="43"/>
      <c r="AQ16" s="43" t="s">
        <v>848</v>
      </c>
      <c r="AR16" s="43" t="s">
        <v>849</v>
      </c>
      <c r="AS16" s="43" t="s">
        <v>850</v>
      </c>
      <c r="AT16" s="43" t="s">
        <v>849</v>
      </c>
      <c r="AU16" s="43" t="s">
        <v>231</v>
      </c>
      <c r="AV16" s="43" t="s">
        <v>851</v>
      </c>
      <c r="AW16" s="43" t="s">
        <v>852</v>
      </c>
      <c r="AX16" s="43" t="s">
        <v>196</v>
      </c>
      <c r="AY16" s="268">
        <f t="shared" si="0"/>
        <v>3</v>
      </c>
      <c r="BC16" s="294" t="s">
        <v>842</v>
      </c>
      <c r="BD16" s="293">
        <v>1</v>
      </c>
      <c r="BE16" s="293"/>
      <c r="BF16" s="293">
        <v>2</v>
      </c>
      <c r="BG16" s="293">
        <v>9</v>
      </c>
      <c r="BH16" s="293">
        <v>12</v>
      </c>
      <c r="BI16" s="267"/>
      <c r="BJ16" s="267"/>
      <c r="BK16" s="267"/>
      <c r="BN16" s="297" t="s">
        <v>756</v>
      </c>
      <c r="BO16" s="299">
        <v>5</v>
      </c>
      <c r="BP16" s="299">
        <v>5</v>
      </c>
      <c r="BQ16" s="299">
        <v>5</v>
      </c>
    </row>
    <row r="17" spans="1:69" x14ac:dyDescent="0.3">
      <c r="A17" s="253" t="s">
        <v>54</v>
      </c>
      <c r="B17" s="252" t="s">
        <v>900</v>
      </c>
      <c r="C17" s="43" t="s">
        <v>188</v>
      </c>
      <c r="D17" s="43">
        <v>4.0999999999999996</v>
      </c>
      <c r="E17" s="43">
        <v>20090318</v>
      </c>
      <c r="F17" s="43" t="s">
        <v>189</v>
      </c>
      <c r="G17" s="43" t="s">
        <v>189</v>
      </c>
      <c r="H17" s="43">
        <v>7</v>
      </c>
      <c r="I17" s="254" t="s">
        <v>599</v>
      </c>
      <c r="J17" s="43">
        <v>12</v>
      </c>
      <c r="K17" s="43"/>
      <c r="L17" s="43"/>
      <c r="M17" s="43" t="s">
        <v>250</v>
      </c>
      <c r="N17" s="43" t="s">
        <v>844</v>
      </c>
      <c r="O17" s="43">
        <v>1</v>
      </c>
      <c r="P17" s="43">
        <v>3</v>
      </c>
      <c r="Q17" s="43">
        <v>2007</v>
      </c>
      <c r="R17" s="43">
        <v>20080305</v>
      </c>
      <c r="S17" s="43">
        <v>20080305</v>
      </c>
      <c r="T17" s="43" t="s">
        <v>845</v>
      </c>
      <c r="U17" s="43" t="s">
        <v>846</v>
      </c>
      <c r="V17" s="43" t="s">
        <v>847</v>
      </c>
      <c r="W17" s="43" t="s">
        <v>213</v>
      </c>
      <c r="X17" s="43" t="s">
        <v>192</v>
      </c>
      <c r="Y17" s="43" t="s">
        <v>279</v>
      </c>
      <c r="Z17" s="43" t="s">
        <v>194</v>
      </c>
      <c r="AA17" s="43">
        <v>3.09</v>
      </c>
      <c r="AB17" s="43">
        <v>72</v>
      </c>
      <c r="AC17" s="43" t="s">
        <v>195</v>
      </c>
      <c r="AD17" s="43">
        <v>5000</v>
      </c>
      <c r="AE17" s="43">
        <v>71942</v>
      </c>
      <c r="AF17" s="43"/>
      <c r="AG17" s="43"/>
      <c r="AH17" s="43">
        <v>5000</v>
      </c>
      <c r="AI17" s="43">
        <v>1714631</v>
      </c>
      <c r="AJ17" s="43"/>
      <c r="AK17" s="43"/>
      <c r="AL17" s="43" t="s">
        <v>214</v>
      </c>
      <c r="AM17" s="43">
        <v>4.3999999999999997E-2</v>
      </c>
      <c r="AN17" s="43">
        <v>19</v>
      </c>
      <c r="AO17" s="43">
        <v>573</v>
      </c>
      <c r="AP17" s="43"/>
      <c r="AQ17" s="43" t="s">
        <v>848</v>
      </c>
      <c r="AR17" s="43" t="s">
        <v>849</v>
      </c>
      <c r="AS17" s="43" t="s">
        <v>850</v>
      </c>
      <c r="AT17" s="43" t="s">
        <v>849</v>
      </c>
      <c r="AU17" s="43" t="s">
        <v>231</v>
      </c>
      <c r="AV17" s="43" t="s">
        <v>851</v>
      </c>
      <c r="AW17" s="43" t="s">
        <v>852</v>
      </c>
      <c r="AX17" s="43" t="s">
        <v>196</v>
      </c>
      <c r="AY17" s="268">
        <f t="shared" si="0"/>
        <v>3</v>
      </c>
      <c r="BC17" s="294" t="s">
        <v>841</v>
      </c>
      <c r="BD17" s="293">
        <v>1</v>
      </c>
      <c r="BE17" s="293"/>
      <c r="BF17" s="293">
        <v>2</v>
      </c>
      <c r="BG17" s="293"/>
      <c r="BH17" s="293">
        <v>3</v>
      </c>
      <c r="BI17" s="267"/>
      <c r="BJ17" s="267"/>
      <c r="BK17" s="267"/>
      <c r="BN17" s="297" t="s">
        <v>757</v>
      </c>
      <c r="BO17" s="299">
        <v>6.4444444444444446</v>
      </c>
      <c r="BP17" s="299">
        <v>6</v>
      </c>
      <c r="BQ17" s="299">
        <v>7</v>
      </c>
    </row>
    <row r="18" spans="1:69" x14ac:dyDescent="0.3">
      <c r="A18" s="253" t="s">
        <v>54</v>
      </c>
      <c r="B18" s="252" t="s">
        <v>900</v>
      </c>
      <c r="C18" s="43" t="s">
        <v>188</v>
      </c>
      <c r="D18" s="43">
        <v>4.0999999999999996</v>
      </c>
      <c r="E18" s="43">
        <v>20090318</v>
      </c>
      <c r="F18" s="43" t="s">
        <v>189</v>
      </c>
      <c r="G18" s="43" t="s">
        <v>189</v>
      </c>
      <c r="H18" s="43">
        <v>7</v>
      </c>
      <c r="I18" s="254" t="s">
        <v>600</v>
      </c>
      <c r="J18" s="43">
        <v>12</v>
      </c>
      <c r="K18" s="43"/>
      <c r="L18" s="43"/>
      <c r="M18" s="43" t="s">
        <v>250</v>
      </c>
      <c r="N18" s="43" t="s">
        <v>601</v>
      </c>
      <c r="O18" s="43">
        <v>1</v>
      </c>
      <c r="P18" s="43">
        <v>3</v>
      </c>
      <c r="Q18" s="43">
        <v>2007</v>
      </c>
      <c r="R18" s="43">
        <v>20080502</v>
      </c>
      <c r="S18" s="43">
        <v>20080502</v>
      </c>
      <c r="T18" s="43" t="s">
        <v>845</v>
      </c>
      <c r="U18" s="43" t="s">
        <v>846</v>
      </c>
      <c r="V18" s="43" t="s">
        <v>847</v>
      </c>
      <c r="W18" s="43" t="s">
        <v>213</v>
      </c>
      <c r="X18" s="43" t="s">
        <v>192</v>
      </c>
      <c r="Y18" s="43" t="s">
        <v>279</v>
      </c>
      <c r="Z18" s="43" t="s">
        <v>194</v>
      </c>
      <c r="AA18" s="43">
        <v>7.94</v>
      </c>
      <c r="AB18" s="43">
        <v>94</v>
      </c>
      <c r="AC18" s="43" t="s">
        <v>195</v>
      </c>
      <c r="AD18" s="43">
        <v>5000</v>
      </c>
      <c r="AE18" s="43">
        <v>25047</v>
      </c>
      <c r="AF18" s="43"/>
      <c r="AG18" s="43"/>
      <c r="AH18" s="43">
        <v>5000</v>
      </c>
      <c r="AI18" s="43">
        <v>967181</v>
      </c>
      <c r="AJ18" s="43"/>
      <c r="AK18" s="43"/>
      <c r="AL18" s="43" t="s">
        <v>214</v>
      </c>
      <c r="AM18" s="43">
        <v>0</v>
      </c>
      <c r="AN18" s="43">
        <v>35</v>
      </c>
      <c r="AO18" s="43">
        <v>508</v>
      </c>
      <c r="AP18" s="43"/>
      <c r="AQ18" s="43" t="s">
        <v>848</v>
      </c>
      <c r="AR18" s="43" t="s">
        <v>849</v>
      </c>
      <c r="AS18" s="43" t="s">
        <v>850</v>
      </c>
      <c r="AT18" s="43" t="s">
        <v>849</v>
      </c>
      <c r="AU18" s="43" t="s">
        <v>231</v>
      </c>
      <c r="AV18" s="43" t="s">
        <v>851</v>
      </c>
      <c r="AW18" s="43" t="s">
        <v>852</v>
      </c>
      <c r="AX18" s="43" t="s">
        <v>196</v>
      </c>
      <c r="AY18" s="268">
        <f t="shared" si="0"/>
        <v>5</v>
      </c>
      <c r="BC18" s="294" t="s">
        <v>840</v>
      </c>
      <c r="BD18" s="293"/>
      <c r="BE18" s="293"/>
      <c r="BF18" s="293"/>
      <c r="BG18" s="293">
        <v>9</v>
      </c>
      <c r="BH18" s="293">
        <v>9</v>
      </c>
      <c r="BI18" s="267"/>
      <c r="BJ18" s="267"/>
      <c r="BK18" s="267"/>
      <c r="BN18" s="297" t="s">
        <v>65</v>
      </c>
      <c r="BO18" s="299">
        <v>5.5185185185185182</v>
      </c>
      <c r="BP18" s="299">
        <v>5</v>
      </c>
      <c r="BQ18" s="299">
        <v>6</v>
      </c>
    </row>
    <row r="19" spans="1:69" x14ac:dyDescent="0.3">
      <c r="A19" s="253" t="s">
        <v>54</v>
      </c>
      <c r="B19" s="252" t="s">
        <v>900</v>
      </c>
      <c r="C19" s="43" t="s">
        <v>188</v>
      </c>
      <c r="D19" s="43">
        <v>4.0999999999999996</v>
      </c>
      <c r="E19" s="43">
        <v>20090318</v>
      </c>
      <c r="F19" s="43" t="s">
        <v>189</v>
      </c>
      <c r="G19" s="43" t="s">
        <v>189</v>
      </c>
      <c r="H19" s="43">
        <v>7</v>
      </c>
      <c r="I19" s="254" t="s">
        <v>602</v>
      </c>
      <c r="J19" s="43">
        <v>12</v>
      </c>
      <c r="K19" s="43"/>
      <c r="L19" s="43"/>
      <c r="M19" s="43" t="s">
        <v>250</v>
      </c>
      <c r="N19" s="43" t="s">
        <v>601</v>
      </c>
      <c r="O19" s="43">
        <v>1</v>
      </c>
      <c r="P19" s="43">
        <v>3</v>
      </c>
      <c r="Q19" s="43">
        <v>2007</v>
      </c>
      <c r="R19" s="43">
        <v>20080502</v>
      </c>
      <c r="S19" s="43">
        <v>20080502</v>
      </c>
      <c r="T19" s="43" t="s">
        <v>845</v>
      </c>
      <c r="U19" s="43" t="s">
        <v>846</v>
      </c>
      <c r="V19" s="43" t="s">
        <v>847</v>
      </c>
      <c r="W19" s="43" t="s">
        <v>213</v>
      </c>
      <c r="X19" s="43" t="s">
        <v>192</v>
      </c>
      <c r="Y19" s="43" t="s">
        <v>279</v>
      </c>
      <c r="Z19" s="43" t="s">
        <v>194</v>
      </c>
      <c r="AA19" s="43">
        <v>7.98</v>
      </c>
      <c r="AB19" s="43">
        <v>95</v>
      </c>
      <c r="AC19" s="43" t="s">
        <v>195</v>
      </c>
      <c r="AD19" s="43">
        <v>5000</v>
      </c>
      <c r="AE19" s="43">
        <v>25088</v>
      </c>
      <c r="AF19" s="43"/>
      <c r="AG19" s="43"/>
      <c r="AH19" s="43">
        <v>5000</v>
      </c>
      <c r="AI19" s="43">
        <v>670584</v>
      </c>
      <c r="AJ19" s="43"/>
      <c r="AK19" s="43"/>
      <c r="AL19" s="43" t="s">
        <v>214</v>
      </c>
      <c r="AM19" s="43">
        <v>0</v>
      </c>
      <c r="AN19" s="43">
        <v>41</v>
      </c>
      <c r="AO19" s="43">
        <v>503</v>
      </c>
      <c r="AP19" s="43"/>
      <c r="AQ19" s="43" t="s">
        <v>848</v>
      </c>
      <c r="AR19" s="43" t="s">
        <v>849</v>
      </c>
      <c r="AS19" s="43" t="s">
        <v>850</v>
      </c>
      <c r="AT19" s="43" t="s">
        <v>849</v>
      </c>
      <c r="AU19" s="43" t="s">
        <v>231</v>
      </c>
      <c r="AV19" s="43" t="s">
        <v>851</v>
      </c>
      <c r="AW19" s="43" t="s">
        <v>852</v>
      </c>
      <c r="AX19" s="43" t="s">
        <v>196</v>
      </c>
      <c r="AY19" s="268">
        <f t="shared" si="0"/>
        <v>5</v>
      </c>
      <c r="BC19" s="294" t="s">
        <v>1243</v>
      </c>
      <c r="BD19" s="293"/>
      <c r="BE19" s="293"/>
      <c r="BF19" s="293"/>
      <c r="BG19" s="293">
        <v>78</v>
      </c>
      <c r="BH19" s="293">
        <v>78</v>
      </c>
      <c r="BI19" s="267"/>
      <c r="BJ19" s="267"/>
      <c r="BK19" s="267"/>
      <c r="BN19" s="297" t="s">
        <v>64</v>
      </c>
      <c r="BO19" s="299">
        <v>5.2243589743589745</v>
      </c>
      <c r="BP19" s="299">
        <v>4</v>
      </c>
      <c r="BQ19" s="299">
        <v>6</v>
      </c>
    </row>
    <row r="20" spans="1:69" x14ac:dyDescent="0.3">
      <c r="A20" s="253" t="s">
        <v>54</v>
      </c>
      <c r="B20" s="252" t="s">
        <v>900</v>
      </c>
      <c r="C20" s="43" t="s">
        <v>188</v>
      </c>
      <c r="D20" s="43">
        <v>4.0999999999999996</v>
      </c>
      <c r="E20" s="43">
        <v>20090318</v>
      </c>
      <c r="F20" s="43" t="s">
        <v>189</v>
      </c>
      <c r="G20" s="43" t="s">
        <v>189</v>
      </c>
      <c r="H20" s="43">
        <v>7</v>
      </c>
      <c r="I20" s="254" t="s">
        <v>603</v>
      </c>
      <c r="J20" s="43">
        <v>12</v>
      </c>
      <c r="K20" s="43"/>
      <c r="L20" s="43"/>
      <c r="M20" s="43" t="s">
        <v>250</v>
      </c>
      <c r="N20" s="43" t="s">
        <v>601</v>
      </c>
      <c r="O20" s="43">
        <v>1</v>
      </c>
      <c r="P20" s="43">
        <v>3</v>
      </c>
      <c r="Q20" s="43">
        <v>2007</v>
      </c>
      <c r="R20" s="43">
        <v>20080502</v>
      </c>
      <c r="S20" s="43">
        <v>20080502</v>
      </c>
      <c r="T20" s="43" t="s">
        <v>845</v>
      </c>
      <c r="U20" s="43" t="s">
        <v>846</v>
      </c>
      <c r="V20" s="43" t="s">
        <v>847</v>
      </c>
      <c r="W20" s="43" t="s">
        <v>213</v>
      </c>
      <c r="X20" s="43" t="s">
        <v>192</v>
      </c>
      <c r="Y20" s="43" t="s">
        <v>279</v>
      </c>
      <c r="Z20" s="43" t="s">
        <v>194</v>
      </c>
      <c r="AA20" s="43">
        <v>7.6</v>
      </c>
      <c r="AB20" s="43">
        <v>94</v>
      </c>
      <c r="AC20" s="43" t="s">
        <v>195</v>
      </c>
      <c r="AD20" s="43">
        <v>5000</v>
      </c>
      <c r="AE20" s="43">
        <v>24979</v>
      </c>
      <c r="AF20" s="43"/>
      <c r="AG20" s="43"/>
      <c r="AH20" s="43">
        <v>5000</v>
      </c>
      <c r="AI20" s="43">
        <v>904257</v>
      </c>
      <c r="AJ20" s="43"/>
      <c r="AK20" s="43"/>
      <c r="AL20" s="43" t="s">
        <v>214</v>
      </c>
      <c r="AM20" s="43">
        <v>0</v>
      </c>
      <c r="AN20" s="43">
        <v>38</v>
      </c>
      <c r="AO20" s="43">
        <v>547</v>
      </c>
      <c r="AP20" s="43"/>
      <c r="AQ20" s="43" t="s">
        <v>848</v>
      </c>
      <c r="AR20" s="43" t="s">
        <v>849</v>
      </c>
      <c r="AS20" s="43" t="s">
        <v>850</v>
      </c>
      <c r="AT20" s="43" t="s">
        <v>849</v>
      </c>
      <c r="AU20" s="43" t="s">
        <v>231</v>
      </c>
      <c r="AV20" s="43" t="s">
        <v>851</v>
      </c>
      <c r="AW20" s="43" t="s">
        <v>852</v>
      </c>
      <c r="AX20" s="43" t="s">
        <v>196</v>
      </c>
      <c r="AY20" s="268">
        <f t="shared" si="0"/>
        <v>5</v>
      </c>
      <c r="BC20" s="294" t="s">
        <v>553</v>
      </c>
      <c r="BD20" s="293"/>
      <c r="BE20" s="293"/>
      <c r="BF20" s="293"/>
      <c r="BG20" s="293">
        <v>4</v>
      </c>
      <c r="BH20" s="293">
        <v>4</v>
      </c>
      <c r="BI20" s="267"/>
      <c r="BJ20" s="267"/>
      <c r="BK20" s="267"/>
      <c r="BN20" s="297" t="s">
        <v>748</v>
      </c>
      <c r="BO20" s="299">
        <v>5.384615384615385</v>
      </c>
      <c r="BP20" s="299">
        <v>4.5</v>
      </c>
      <c r="BQ20" s="299">
        <v>6</v>
      </c>
    </row>
    <row r="21" spans="1:69" x14ac:dyDescent="0.3">
      <c r="A21" s="253" t="s">
        <v>54</v>
      </c>
      <c r="B21" s="252" t="s">
        <v>900</v>
      </c>
      <c r="C21" s="43" t="s">
        <v>188</v>
      </c>
      <c r="D21" s="43">
        <v>4.0999999999999996</v>
      </c>
      <c r="E21" s="43">
        <v>20090318</v>
      </c>
      <c r="F21" s="43" t="s">
        <v>189</v>
      </c>
      <c r="G21" s="43" t="s">
        <v>189</v>
      </c>
      <c r="H21" s="43">
        <v>7</v>
      </c>
      <c r="I21" s="254" t="s">
        <v>604</v>
      </c>
      <c r="J21" s="43">
        <v>12</v>
      </c>
      <c r="K21" s="43"/>
      <c r="L21" s="43"/>
      <c r="M21" s="43" t="s">
        <v>250</v>
      </c>
      <c r="N21" s="43" t="s">
        <v>864</v>
      </c>
      <c r="O21" s="43">
        <v>1</v>
      </c>
      <c r="P21" s="43">
        <v>3</v>
      </c>
      <c r="Q21" s="43">
        <v>2007</v>
      </c>
      <c r="R21" s="43">
        <v>20080306</v>
      </c>
      <c r="S21" s="43">
        <v>20080306</v>
      </c>
      <c r="T21" s="43" t="s">
        <v>845</v>
      </c>
      <c r="U21" s="43" t="s">
        <v>846</v>
      </c>
      <c r="V21" s="43" t="s">
        <v>847</v>
      </c>
      <c r="W21" s="43" t="s">
        <v>213</v>
      </c>
      <c r="X21" s="43" t="s">
        <v>192</v>
      </c>
      <c r="Y21" s="43" t="s">
        <v>279</v>
      </c>
      <c r="Z21" s="43" t="s">
        <v>194</v>
      </c>
      <c r="AA21" s="43">
        <v>3.1</v>
      </c>
      <c r="AB21" s="43">
        <v>72</v>
      </c>
      <c r="AC21" s="43" t="s">
        <v>195</v>
      </c>
      <c r="AD21" s="43">
        <v>5000</v>
      </c>
      <c r="AE21" s="43">
        <v>37099</v>
      </c>
      <c r="AF21" s="43"/>
      <c r="AG21" s="43"/>
      <c r="AH21" s="43">
        <v>5000</v>
      </c>
      <c r="AI21" s="43">
        <v>1782803</v>
      </c>
      <c r="AJ21" s="43"/>
      <c r="AK21" s="43"/>
      <c r="AL21" s="43" t="s">
        <v>214</v>
      </c>
      <c r="AM21" s="43">
        <v>0.01</v>
      </c>
      <c r="AN21" s="43">
        <v>22</v>
      </c>
      <c r="AO21" s="43">
        <v>507</v>
      </c>
      <c r="AP21" s="43"/>
      <c r="AQ21" s="43" t="s">
        <v>848</v>
      </c>
      <c r="AR21" s="43" t="s">
        <v>849</v>
      </c>
      <c r="AS21" s="43" t="s">
        <v>850</v>
      </c>
      <c r="AT21" s="43" t="s">
        <v>849</v>
      </c>
      <c r="AU21" s="43" t="s">
        <v>231</v>
      </c>
      <c r="AV21" s="43" t="s">
        <v>851</v>
      </c>
      <c r="AW21" s="43" t="s">
        <v>852</v>
      </c>
      <c r="AX21" s="43" t="s">
        <v>196</v>
      </c>
      <c r="AY21" s="268">
        <f t="shared" si="0"/>
        <v>3</v>
      </c>
      <c r="BC21" s="294" t="s">
        <v>270</v>
      </c>
      <c r="BD21" s="293"/>
      <c r="BE21" s="293"/>
      <c r="BF21" s="293"/>
      <c r="BG21" s="293">
        <v>2</v>
      </c>
      <c r="BH21" s="293">
        <v>2</v>
      </c>
      <c r="BI21" s="267"/>
      <c r="BJ21" s="267"/>
      <c r="BK21" s="267"/>
      <c r="BN21" s="297" t="s">
        <v>1301</v>
      </c>
      <c r="BO21" s="299">
        <v>5</v>
      </c>
      <c r="BP21" s="299">
        <v>5</v>
      </c>
      <c r="BQ21" s="299">
        <v>5</v>
      </c>
    </row>
    <row r="22" spans="1:69" x14ac:dyDescent="0.3">
      <c r="A22" s="253" t="s">
        <v>54</v>
      </c>
      <c r="B22" s="252" t="s">
        <v>900</v>
      </c>
      <c r="C22" s="43" t="s">
        <v>188</v>
      </c>
      <c r="D22" s="43">
        <v>4.0999999999999996</v>
      </c>
      <c r="E22" s="43">
        <v>20090318</v>
      </c>
      <c r="F22" s="43" t="s">
        <v>189</v>
      </c>
      <c r="G22" s="43" t="s">
        <v>189</v>
      </c>
      <c r="H22" s="43">
        <v>7</v>
      </c>
      <c r="I22" s="254" t="s">
        <v>605</v>
      </c>
      <c r="J22" s="43">
        <v>12</v>
      </c>
      <c r="K22" s="43"/>
      <c r="L22" s="43"/>
      <c r="M22" s="43" t="s">
        <v>250</v>
      </c>
      <c r="N22" s="43" t="s">
        <v>601</v>
      </c>
      <c r="O22" s="43">
        <v>1</v>
      </c>
      <c r="P22" s="43">
        <v>3</v>
      </c>
      <c r="Q22" s="43">
        <v>2007</v>
      </c>
      <c r="R22" s="43">
        <v>20080502</v>
      </c>
      <c r="S22" s="43">
        <v>20080502</v>
      </c>
      <c r="T22" s="43" t="s">
        <v>845</v>
      </c>
      <c r="U22" s="43" t="s">
        <v>846</v>
      </c>
      <c r="V22" s="43" t="s">
        <v>847</v>
      </c>
      <c r="W22" s="43" t="s">
        <v>213</v>
      </c>
      <c r="X22" s="43" t="s">
        <v>192</v>
      </c>
      <c r="Y22" s="43" t="s">
        <v>279</v>
      </c>
      <c r="Z22" s="43" t="s">
        <v>194</v>
      </c>
      <c r="AA22" s="43">
        <v>7.53</v>
      </c>
      <c r="AB22" s="43">
        <v>94</v>
      </c>
      <c r="AC22" s="43" t="s">
        <v>195</v>
      </c>
      <c r="AD22" s="43">
        <v>5000</v>
      </c>
      <c r="AE22" s="43">
        <v>25007</v>
      </c>
      <c r="AF22" s="43"/>
      <c r="AG22" s="43"/>
      <c r="AH22" s="43">
        <v>5000</v>
      </c>
      <c r="AI22" s="43">
        <v>750506</v>
      </c>
      <c r="AJ22" s="43"/>
      <c r="AK22" s="43"/>
      <c r="AL22" s="43" t="s">
        <v>214</v>
      </c>
      <c r="AM22" s="43">
        <v>0</v>
      </c>
      <c r="AN22" s="43">
        <v>35</v>
      </c>
      <c r="AO22" s="43">
        <v>523</v>
      </c>
      <c r="AP22" s="43"/>
      <c r="AQ22" s="43" t="s">
        <v>848</v>
      </c>
      <c r="AR22" s="43" t="s">
        <v>849</v>
      </c>
      <c r="AS22" s="43" t="s">
        <v>850</v>
      </c>
      <c r="AT22" s="43" t="s">
        <v>849</v>
      </c>
      <c r="AU22" s="43" t="s">
        <v>231</v>
      </c>
      <c r="AV22" s="43" t="s">
        <v>851</v>
      </c>
      <c r="AW22" s="43" t="s">
        <v>852</v>
      </c>
      <c r="AX22" s="43" t="s">
        <v>196</v>
      </c>
      <c r="AY22" s="268">
        <f t="shared" si="0"/>
        <v>5</v>
      </c>
      <c r="BC22" s="294" t="s">
        <v>1022</v>
      </c>
      <c r="BD22" s="293">
        <v>3</v>
      </c>
      <c r="BE22" s="293"/>
      <c r="BF22" s="293">
        <v>1</v>
      </c>
      <c r="BG22" s="293"/>
      <c r="BH22" s="293">
        <v>4</v>
      </c>
      <c r="BI22" s="267"/>
      <c r="BJ22" s="267"/>
      <c r="BK22" s="267"/>
      <c r="BN22" s="297" t="s">
        <v>49</v>
      </c>
      <c r="BO22" s="299">
        <v>5.166666666666667</v>
      </c>
      <c r="BP22" s="299">
        <v>4</v>
      </c>
      <c r="BQ22" s="299">
        <v>6</v>
      </c>
    </row>
    <row r="23" spans="1:69" x14ac:dyDescent="0.3">
      <c r="A23" s="253" t="s">
        <v>54</v>
      </c>
      <c r="B23" s="252" t="s">
        <v>900</v>
      </c>
      <c r="C23" s="43" t="s">
        <v>188</v>
      </c>
      <c r="D23" s="43">
        <v>4.0999999999999996</v>
      </c>
      <c r="E23" s="43">
        <v>20090318</v>
      </c>
      <c r="F23" s="43" t="s">
        <v>189</v>
      </c>
      <c r="G23" s="43" t="s">
        <v>189</v>
      </c>
      <c r="H23" s="43">
        <v>7</v>
      </c>
      <c r="I23" s="254" t="s">
        <v>606</v>
      </c>
      <c r="J23" s="43">
        <v>12</v>
      </c>
      <c r="K23" s="43"/>
      <c r="L23" s="43"/>
      <c r="M23" s="43" t="s">
        <v>250</v>
      </c>
      <c r="N23" s="43" t="s">
        <v>867</v>
      </c>
      <c r="O23" s="43">
        <v>1</v>
      </c>
      <c r="P23" s="43">
        <v>3</v>
      </c>
      <c r="Q23" s="43">
        <v>2007</v>
      </c>
      <c r="R23" s="43">
        <v>20080410</v>
      </c>
      <c r="S23" s="43">
        <v>20080410</v>
      </c>
      <c r="T23" s="43" t="s">
        <v>845</v>
      </c>
      <c r="U23" s="43" t="s">
        <v>846</v>
      </c>
      <c r="V23" s="43" t="s">
        <v>847</v>
      </c>
      <c r="W23" s="43" t="s">
        <v>213</v>
      </c>
      <c r="X23" s="43" t="s">
        <v>192</v>
      </c>
      <c r="Y23" s="43" t="s">
        <v>279</v>
      </c>
      <c r="Z23" s="43" t="s">
        <v>194</v>
      </c>
      <c r="AA23" s="43">
        <v>6.07</v>
      </c>
      <c r="AB23" s="43">
        <v>88</v>
      </c>
      <c r="AC23" s="43" t="s">
        <v>195</v>
      </c>
      <c r="AD23" s="43">
        <v>5000</v>
      </c>
      <c r="AE23" s="43">
        <v>62743</v>
      </c>
      <c r="AF23" s="43"/>
      <c r="AG23" s="43"/>
      <c r="AH23" s="43">
        <v>5000</v>
      </c>
      <c r="AI23" s="43">
        <v>3420990</v>
      </c>
      <c r="AJ23" s="43"/>
      <c r="AK23" s="43"/>
      <c r="AL23" s="43" t="s">
        <v>214</v>
      </c>
      <c r="AM23" s="43">
        <v>0</v>
      </c>
      <c r="AN23" s="43">
        <v>29</v>
      </c>
      <c r="AO23" s="43">
        <v>513</v>
      </c>
      <c r="AP23" s="43"/>
      <c r="AQ23" s="43" t="s">
        <v>848</v>
      </c>
      <c r="AR23" s="43" t="s">
        <v>849</v>
      </c>
      <c r="AS23" s="43" t="s">
        <v>850</v>
      </c>
      <c r="AT23" s="43" t="s">
        <v>849</v>
      </c>
      <c r="AU23" s="43" t="s">
        <v>231</v>
      </c>
      <c r="AV23" s="43" t="s">
        <v>851</v>
      </c>
      <c r="AW23" s="43" t="s">
        <v>852</v>
      </c>
      <c r="AX23" s="43" t="s">
        <v>196</v>
      </c>
      <c r="AY23" s="268">
        <f t="shared" si="0"/>
        <v>4</v>
      </c>
      <c r="BC23" s="294" t="s">
        <v>232</v>
      </c>
      <c r="BD23" s="293">
        <v>2</v>
      </c>
      <c r="BE23" s="293"/>
      <c r="BF23" s="293">
        <v>1</v>
      </c>
      <c r="BG23" s="293"/>
      <c r="BH23" s="293">
        <v>3</v>
      </c>
      <c r="BI23" s="267"/>
      <c r="BJ23" s="267"/>
      <c r="BK23" s="267"/>
      <c r="BN23" s="297" t="s">
        <v>759</v>
      </c>
      <c r="BO23" s="299">
        <v>8.6666666666666661</v>
      </c>
      <c r="BP23" s="299">
        <v>8</v>
      </c>
      <c r="BQ23" s="299">
        <v>9</v>
      </c>
    </row>
    <row r="24" spans="1:69" x14ac:dyDescent="0.3">
      <c r="A24" s="253" t="s">
        <v>54</v>
      </c>
      <c r="B24" s="252" t="s">
        <v>900</v>
      </c>
      <c r="C24" s="43" t="s">
        <v>188</v>
      </c>
      <c r="D24" s="43">
        <v>4.0999999999999996</v>
      </c>
      <c r="E24" s="43">
        <v>20090318</v>
      </c>
      <c r="F24" s="43" t="s">
        <v>189</v>
      </c>
      <c r="G24" s="43" t="s">
        <v>189</v>
      </c>
      <c r="H24" s="43">
        <v>7</v>
      </c>
      <c r="I24" s="254" t="s">
        <v>607</v>
      </c>
      <c r="J24" s="43">
        <v>12</v>
      </c>
      <c r="K24" s="43"/>
      <c r="L24" s="43"/>
      <c r="M24" s="43" t="s">
        <v>250</v>
      </c>
      <c r="N24" s="43" t="s">
        <v>867</v>
      </c>
      <c r="O24" s="43">
        <v>1</v>
      </c>
      <c r="P24" s="43">
        <v>3</v>
      </c>
      <c r="Q24" s="43">
        <v>2007</v>
      </c>
      <c r="R24" s="43">
        <v>20080410</v>
      </c>
      <c r="S24" s="43">
        <v>20080410</v>
      </c>
      <c r="T24" s="43" t="s">
        <v>845</v>
      </c>
      <c r="U24" s="43" t="s">
        <v>846</v>
      </c>
      <c r="V24" s="43" t="s">
        <v>847</v>
      </c>
      <c r="W24" s="43" t="s">
        <v>213</v>
      </c>
      <c r="X24" s="43" t="s">
        <v>192</v>
      </c>
      <c r="Y24" s="43" t="s">
        <v>279</v>
      </c>
      <c r="Z24" s="43" t="s">
        <v>194</v>
      </c>
      <c r="AA24" s="43">
        <v>6.17</v>
      </c>
      <c r="AB24" s="43">
        <v>87</v>
      </c>
      <c r="AC24" s="43" t="s">
        <v>195</v>
      </c>
      <c r="AD24" s="43">
        <v>5000</v>
      </c>
      <c r="AE24" s="43">
        <v>62594</v>
      </c>
      <c r="AF24" s="43"/>
      <c r="AG24" s="43"/>
      <c r="AH24" s="43">
        <v>5000</v>
      </c>
      <c r="AI24" s="43">
        <v>318998</v>
      </c>
      <c r="AJ24" s="43"/>
      <c r="AK24" s="43"/>
      <c r="AL24" s="43" t="s">
        <v>214</v>
      </c>
      <c r="AM24" s="43">
        <v>0</v>
      </c>
      <c r="AN24" s="43">
        <v>21</v>
      </c>
      <c r="AO24" s="43">
        <v>510</v>
      </c>
      <c r="AP24" s="43"/>
      <c r="AQ24" s="43" t="s">
        <v>848</v>
      </c>
      <c r="AR24" s="43" t="s">
        <v>849</v>
      </c>
      <c r="AS24" s="43" t="s">
        <v>850</v>
      </c>
      <c r="AT24" s="43" t="s">
        <v>849</v>
      </c>
      <c r="AU24" s="43" t="s">
        <v>231</v>
      </c>
      <c r="AV24" s="43" t="s">
        <v>851</v>
      </c>
      <c r="AW24" s="43" t="s">
        <v>852</v>
      </c>
      <c r="AX24" s="43" t="s">
        <v>196</v>
      </c>
      <c r="AY24" s="268">
        <f t="shared" si="0"/>
        <v>4</v>
      </c>
      <c r="BC24" s="294" t="s">
        <v>324</v>
      </c>
      <c r="BD24" s="293"/>
      <c r="BE24" s="293"/>
      <c r="BF24" s="293">
        <v>5</v>
      </c>
      <c r="BG24" s="293">
        <v>1</v>
      </c>
      <c r="BH24" s="293">
        <v>6</v>
      </c>
      <c r="BI24" s="267"/>
      <c r="BJ24" s="267"/>
      <c r="BK24" s="267"/>
      <c r="BN24" s="297" t="s">
        <v>1254</v>
      </c>
      <c r="BO24" s="299">
        <v>10</v>
      </c>
      <c r="BP24" s="299">
        <v>9.5</v>
      </c>
      <c r="BQ24" s="299">
        <v>11</v>
      </c>
    </row>
    <row r="25" spans="1:69" x14ac:dyDescent="0.3">
      <c r="A25" s="253" t="s">
        <v>62</v>
      </c>
      <c r="B25" s="252" t="s">
        <v>124</v>
      </c>
      <c r="C25" s="43" t="s">
        <v>188</v>
      </c>
      <c r="D25" s="43">
        <v>4.0999999999999996</v>
      </c>
      <c r="E25" s="43">
        <v>20140221</v>
      </c>
      <c r="F25" s="43" t="s">
        <v>189</v>
      </c>
      <c r="G25" s="43" t="s">
        <v>189</v>
      </c>
      <c r="H25" s="43">
        <v>7</v>
      </c>
      <c r="I25" s="254" t="s">
        <v>1258</v>
      </c>
      <c r="J25" s="43">
        <v>12</v>
      </c>
      <c r="K25" s="43"/>
      <c r="L25" s="43"/>
      <c r="M25" s="43"/>
      <c r="N25" s="43"/>
      <c r="O25" s="43">
        <v>1</v>
      </c>
      <c r="P25" s="43">
        <v>3</v>
      </c>
      <c r="Q25" s="43">
        <v>2006</v>
      </c>
      <c r="R25" s="43">
        <v>20070412</v>
      </c>
      <c r="S25" s="43">
        <v>20070413</v>
      </c>
      <c r="T25" s="43" t="s">
        <v>190</v>
      </c>
      <c r="U25" s="43" t="s">
        <v>190</v>
      </c>
      <c r="V25" s="43" t="s">
        <v>190</v>
      </c>
      <c r="W25" s="43" t="s">
        <v>191</v>
      </c>
      <c r="X25" s="43" t="s">
        <v>192</v>
      </c>
      <c r="Y25" s="43" t="s">
        <v>193</v>
      </c>
      <c r="Z25" s="43" t="s">
        <v>194</v>
      </c>
      <c r="AA25" s="43">
        <v>5.04</v>
      </c>
      <c r="AB25" s="43">
        <v>77</v>
      </c>
      <c r="AC25" s="43" t="s">
        <v>195</v>
      </c>
      <c r="AD25" s="43">
        <v>5000</v>
      </c>
      <c r="AE25" s="43">
        <v>1278401</v>
      </c>
      <c r="AF25" s="43"/>
      <c r="AG25" s="43"/>
      <c r="AH25" s="43">
        <v>0</v>
      </c>
      <c r="AI25" s="43">
        <v>3825433</v>
      </c>
      <c r="AJ25" s="43"/>
      <c r="AK25" s="43"/>
      <c r="AL25" s="43" t="s">
        <v>196</v>
      </c>
      <c r="AM25" s="43">
        <v>0</v>
      </c>
      <c r="AN25" s="43">
        <v>13</v>
      </c>
      <c r="AO25" s="43">
        <v>1038</v>
      </c>
      <c r="AP25" s="43"/>
      <c r="AQ25" s="43" t="s">
        <v>197</v>
      </c>
      <c r="AR25" s="43" t="s">
        <v>198</v>
      </c>
      <c r="AS25" s="43" t="s">
        <v>198</v>
      </c>
      <c r="AT25" s="43" t="s">
        <v>198</v>
      </c>
      <c r="AU25" s="43" t="s">
        <v>199</v>
      </c>
      <c r="AV25" s="43" t="s">
        <v>200</v>
      </c>
      <c r="AW25" s="43" t="s">
        <v>201</v>
      </c>
      <c r="AX25" s="43" t="s">
        <v>195</v>
      </c>
      <c r="AY25" s="268">
        <f t="shared" si="0"/>
        <v>4</v>
      </c>
      <c r="BC25" s="294" t="s">
        <v>1021</v>
      </c>
      <c r="BD25" s="293">
        <v>3</v>
      </c>
      <c r="BE25" s="293"/>
      <c r="BF25" s="293"/>
      <c r="BG25" s="293"/>
      <c r="BH25" s="293">
        <v>3</v>
      </c>
      <c r="BI25" s="267"/>
      <c r="BJ25" s="267"/>
      <c r="BK25" s="267"/>
      <c r="BN25" s="297" t="s">
        <v>745</v>
      </c>
      <c r="BO25" s="299">
        <v>6</v>
      </c>
      <c r="BP25" s="299">
        <v>6</v>
      </c>
      <c r="BQ25" s="299">
        <v>6</v>
      </c>
    </row>
    <row r="26" spans="1:69" x14ac:dyDescent="0.3">
      <c r="A26" s="253" t="s">
        <v>62</v>
      </c>
      <c r="B26" s="252" t="s">
        <v>124</v>
      </c>
      <c r="C26" s="43" t="s">
        <v>188</v>
      </c>
      <c r="D26" s="43">
        <v>4.0999999999999996</v>
      </c>
      <c r="E26" s="43">
        <v>20140221</v>
      </c>
      <c r="F26" s="43" t="s">
        <v>189</v>
      </c>
      <c r="G26" s="43" t="s">
        <v>189</v>
      </c>
      <c r="H26" s="43">
        <v>7</v>
      </c>
      <c r="I26" s="254" t="s">
        <v>1259</v>
      </c>
      <c r="J26" s="43">
        <v>12</v>
      </c>
      <c r="K26" s="43"/>
      <c r="L26" s="43"/>
      <c r="M26" s="43"/>
      <c r="N26" s="43"/>
      <c r="O26" s="43">
        <v>1</v>
      </c>
      <c r="P26" s="43">
        <v>3</v>
      </c>
      <c r="Q26" s="43">
        <v>2006</v>
      </c>
      <c r="R26" s="43">
        <v>20070423</v>
      </c>
      <c r="S26" s="43">
        <v>20070425</v>
      </c>
      <c r="T26" s="43" t="s">
        <v>190</v>
      </c>
      <c r="U26" s="43" t="s">
        <v>190</v>
      </c>
      <c r="V26" s="43" t="s">
        <v>190</v>
      </c>
      <c r="W26" s="43" t="s">
        <v>191</v>
      </c>
      <c r="X26" s="43" t="s">
        <v>192</v>
      </c>
      <c r="Y26" s="43" t="s">
        <v>193</v>
      </c>
      <c r="Z26" s="43" t="s">
        <v>194</v>
      </c>
      <c r="AA26" s="43">
        <v>4.57</v>
      </c>
      <c r="AB26" s="43">
        <v>75</v>
      </c>
      <c r="AC26" s="43" t="s">
        <v>195</v>
      </c>
      <c r="AD26" s="43">
        <v>5000</v>
      </c>
      <c r="AE26" s="43">
        <v>1432683</v>
      </c>
      <c r="AF26" s="43"/>
      <c r="AG26" s="43"/>
      <c r="AH26" s="43">
        <v>5000</v>
      </c>
      <c r="AI26" s="43">
        <v>1856</v>
      </c>
      <c r="AJ26" s="43">
        <v>0</v>
      </c>
      <c r="AK26" s="43">
        <v>4252400</v>
      </c>
      <c r="AL26" s="43" t="s">
        <v>196</v>
      </c>
      <c r="AM26" s="43">
        <v>1.2999999999999999E-3</v>
      </c>
      <c r="AN26" s="43">
        <v>15</v>
      </c>
      <c r="AO26" s="43">
        <v>773</v>
      </c>
      <c r="AP26" s="43"/>
      <c r="AQ26" s="43" t="s">
        <v>197</v>
      </c>
      <c r="AR26" s="43" t="s">
        <v>198</v>
      </c>
      <c r="AS26" s="43" t="s">
        <v>198</v>
      </c>
      <c r="AT26" s="43" t="s">
        <v>198</v>
      </c>
      <c r="AU26" s="43" t="s">
        <v>199</v>
      </c>
      <c r="AV26" s="43" t="s">
        <v>200</v>
      </c>
      <c r="AW26" s="43" t="s">
        <v>201</v>
      </c>
      <c r="AX26" s="43" t="s">
        <v>195</v>
      </c>
      <c r="AY26" s="268">
        <f t="shared" si="0"/>
        <v>4</v>
      </c>
      <c r="BC26" s="294" t="s">
        <v>371</v>
      </c>
      <c r="BD26" s="293"/>
      <c r="BE26" s="293"/>
      <c r="BF26" s="293"/>
      <c r="BG26" s="293">
        <v>3</v>
      </c>
      <c r="BH26" s="293">
        <v>3</v>
      </c>
      <c r="BI26" s="267"/>
      <c r="BJ26" s="267"/>
      <c r="BK26" s="267"/>
      <c r="BN26" s="297" t="s">
        <v>744</v>
      </c>
      <c r="BO26" s="299">
        <v>4</v>
      </c>
      <c r="BP26" s="299">
        <v>4</v>
      </c>
      <c r="BQ26" s="299">
        <v>4</v>
      </c>
    </row>
    <row r="27" spans="1:69" x14ac:dyDescent="0.3">
      <c r="A27" s="253" t="s">
        <v>62</v>
      </c>
      <c r="B27" s="252" t="s">
        <v>124</v>
      </c>
      <c r="C27" s="43" t="s">
        <v>188</v>
      </c>
      <c r="D27" s="43">
        <v>4.0999999999999996</v>
      </c>
      <c r="E27" s="43">
        <v>20140221</v>
      </c>
      <c r="F27" s="43" t="s">
        <v>189</v>
      </c>
      <c r="G27" s="43" t="s">
        <v>189</v>
      </c>
      <c r="H27" s="43">
        <v>7</v>
      </c>
      <c r="I27" s="254" t="s">
        <v>1260</v>
      </c>
      <c r="J27" s="43">
        <v>12</v>
      </c>
      <c r="K27" s="43"/>
      <c r="L27" s="43"/>
      <c r="M27" s="43"/>
      <c r="N27" s="43"/>
      <c r="O27" s="43">
        <v>1</v>
      </c>
      <c r="P27" s="43">
        <v>3</v>
      </c>
      <c r="Q27" s="43">
        <v>2006</v>
      </c>
      <c r="R27" s="43">
        <v>20070423</v>
      </c>
      <c r="S27" s="43">
        <v>20070425</v>
      </c>
      <c r="T27" s="43" t="s">
        <v>190</v>
      </c>
      <c r="U27" s="43" t="s">
        <v>190</v>
      </c>
      <c r="V27" s="43" t="s">
        <v>190</v>
      </c>
      <c r="W27" s="43" t="s">
        <v>191</v>
      </c>
      <c r="X27" s="43" t="s">
        <v>192</v>
      </c>
      <c r="Y27" s="43" t="s">
        <v>193</v>
      </c>
      <c r="Z27" s="43" t="s">
        <v>194</v>
      </c>
      <c r="AA27" s="43">
        <v>4.22</v>
      </c>
      <c r="AB27" s="43">
        <v>73</v>
      </c>
      <c r="AC27" s="43" t="s">
        <v>195</v>
      </c>
      <c r="AD27" s="43">
        <v>5000</v>
      </c>
      <c r="AE27" s="43">
        <v>64885</v>
      </c>
      <c r="AF27" s="43"/>
      <c r="AG27" s="43"/>
      <c r="AH27" s="43">
        <v>5000</v>
      </c>
      <c r="AI27" s="43">
        <v>783</v>
      </c>
      <c r="AJ27" s="43">
        <v>0</v>
      </c>
      <c r="AK27" s="43">
        <v>171202</v>
      </c>
      <c r="AL27" s="43" t="s">
        <v>196</v>
      </c>
      <c r="AM27" s="43">
        <v>1.1900000000000001E-2</v>
      </c>
      <c r="AN27" s="43">
        <v>21</v>
      </c>
      <c r="AO27" s="43">
        <v>1090</v>
      </c>
      <c r="AP27" s="43"/>
      <c r="AQ27" s="43" t="s">
        <v>202</v>
      </c>
      <c r="AR27" s="43" t="s">
        <v>198</v>
      </c>
      <c r="AS27" s="43" t="s">
        <v>198</v>
      </c>
      <c r="AT27" s="43" t="s">
        <v>198</v>
      </c>
      <c r="AU27" s="43" t="s">
        <v>199</v>
      </c>
      <c r="AV27" s="43" t="s">
        <v>200</v>
      </c>
      <c r="AW27" s="43" t="s">
        <v>201</v>
      </c>
      <c r="AX27" s="43" t="s">
        <v>195</v>
      </c>
      <c r="AY27" s="268">
        <f t="shared" si="0"/>
        <v>4</v>
      </c>
      <c r="BC27" s="294" t="s">
        <v>218</v>
      </c>
      <c r="BD27" s="293">
        <v>1</v>
      </c>
      <c r="BE27" s="293"/>
      <c r="BF27" s="293">
        <v>1</v>
      </c>
      <c r="BG27" s="293">
        <v>3</v>
      </c>
      <c r="BH27" s="293">
        <v>5</v>
      </c>
      <c r="BI27" s="267"/>
      <c r="BJ27" s="267"/>
      <c r="BK27" s="267"/>
      <c r="BN27" s="297" t="s">
        <v>741</v>
      </c>
      <c r="BO27" s="299">
        <v>5.4285714285714288</v>
      </c>
      <c r="BP27" s="299">
        <v>5</v>
      </c>
      <c r="BQ27" s="299">
        <v>6</v>
      </c>
    </row>
    <row r="28" spans="1:69" x14ac:dyDescent="0.3">
      <c r="A28" s="253" t="s">
        <v>62</v>
      </c>
      <c r="B28" s="252" t="s">
        <v>124</v>
      </c>
      <c r="C28" s="43" t="s">
        <v>188</v>
      </c>
      <c r="D28" s="43">
        <v>4.0999999999999996</v>
      </c>
      <c r="E28" s="43">
        <v>20140221</v>
      </c>
      <c r="F28" s="43" t="s">
        <v>189</v>
      </c>
      <c r="G28" s="43" t="s">
        <v>189</v>
      </c>
      <c r="H28" s="43">
        <v>7</v>
      </c>
      <c r="I28" s="254" t="s">
        <v>1261</v>
      </c>
      <c r="J28" s="43">
        <v>12</v>
      </c>
      <c r="K28" s="43"/>
      <c r="L28" s="43"/>
      <c r="M28" s="43"/>
      <c r="N28" s="43"/>
      <c r="O28" s="43">
        <v>1</v>
      </c>
      <c r="P28" s="43">
        <v>3</v>
      </c>
      <c r="Q28" s="43">
        <v>2006</v>
      </c>
      <c r="R28" s="43">
        <v>20070423</v>
      </c>
      <c r="S28" s="43">
        <v>20070425</v>
      </c>
      <c r="T28" s="43" t="s">
        <v>190</v>
      </c>
      <c r="U28" s="43" t="s">
        <v>190</v>
      </c>
      <c r="V28" s="43" t="s">
        <v>190</v>
      </c>
      <c r="W28" s="43" t="s">
        <v>191</v>
      </c>
      <c r="X28" s="43" t="s">
        <v>192</v>
      </c>
      <c r="Y28" s="43" t="s">
        <v>193</v>
      </c>
      <c r="Z28" s="43" t="s">
        <v>194</v>
      </c>
      <c r="AA28" s="43">
        <v>4.22</v>
      </c>
      <c r="AB28" s="43">
        <v>73</v>
      </c>
      <c r="AC28" s="43" t="s">
        <v>195</v>
      </c>
      <c r="AD28" s="43">
        <v>5000</v>
      </c>
      <c r="AE28" s="43">
        <v>46377</v>
      </c>
      <c r="AF28" s="43"/>
      <c r="AG28" s="43"/>
      <c r="AH28" s="43">
        <v>5000</v>
      </c>
      <c r="AI28" s="43">
        <v>560</v>
      </c>
      <c r="AJ28" s="43">
        <v>0</v>
      </c>
      <c r="AK28" s="43">
        <v>189933</v>
      </c>
      <c r="AL28" s="43" t="s">
        <v>196</v>
      </c>
      <c r="AM28" s="43">
        <v>1.1900000000000001E-2</v>
      </c>
      <c r="AN28" s="43">
        <v>21</v>
      </c>
      <c r="AO28" s="43">
        <v>1090</v>
      </c>
      <c r="AP28" s="43"/>
      <c r="AQ28" s="43" t="s">
        <v>203</v>
      </c>
      <c r="AR28" s="43" t="s">
        <v>198</v>
      </c>
      <c r="AS28" s="43" t="s">
        <v>198</v>
      </c>
      <c r="AT28" s="43" t="s">
        <v>198</v>
      </c>
      <c r="AU28" s="43" t="s">
        <v>199</v>
      </c>
      <c r="AV28" s="43" t="s">
        <v>200</v>
      </c>
      <c r="AW28" s="43" t="s">
        <v>201</v>
      </c>
      <c r="AX28" s="43" t="s">
        <v>195</v>
      </c>
      <c r="AY28" s="268">
        <f t="shared" si="0"/>
        <v>4</v>
      </c>
      <c r="BC28" s="294" t="s">
        <v>124</v>
      </c>
      <c r="BD28" s="293">
        <v>28</v>
      </c>
      <c r="BE28" s="293"/>
      <c r="BF28" s="293"/>
      <c r="BG28" s="293"/>
      <c r="BH28" s="293">
        <v>28</v>
      </c>
      <c r="BI28" s="267"/>
      <c r="BJ28" s="267"/>
      <c r="BK28" s="267"/>
      <c r="BN28" s="297" t="s">
        <v>57</v>
      </c>
      <c r="BO28" s="299">
        <v>4.8571428571428568</v>
      </c>
      <c r="BP28" s="299">
        <v>4</v>
      </c>
      <c r="BQ28" s="299">
        <v>6</v>
      </c>
    </row>
    <row r="29" spans="1:69" x14ac:dyDescent="0.3">
      <c r="A29" s="253" t="s">
        <v>62</v>
      </c>
      <c r="B29" s="252" t="s">
        <v>124</v>
      </c>
      <c r="C29" s="43" t="s">
        <v>188</v>
      </c>
      <c r="D29" s="43">
        <v>4.0999999999999996</v>
      </c>
      <c r="E29" s="43">
        <v>20140221</v>
      </c>
      <c r="F29" s="43" t="s">
        <v>189</v>
      </c>
      <c r="G29" s="43" t="s">
        <v>189</v>
      </c>
      <c r="H29" s="43">
        <v>7</v>
      </c>
      <c r="I29" s="254" t="s">
        <v>1262</v>
      </c>
      <c r="J29" s="43">
        <v>12</v>
      </c>
      <c r="K29" s="43"/>
      <c r="L29" s="43"/>
      <c r="M29" s="43"/>
      <c r="N29" s="43"/>
      <c r="O29" s="43">
        <v>1</v>
      </c>
      <c r="P29" s="43">
        <v>3</v>
      </c>
      <c r="Q29" s="43">
        <v>2006</v>
      </c>
      <c r="R29" s="43">
        <v>20070423</v>
      </c>
      <c r="S29" s="43">
        <v>20070425</v>
      </c>
      <c r="T29" s="43" t="s">
        <v>190</v>
      </c>
      <c r="U29" s="43" t="s">
        <v>190</v>
      </c>
      <c r="V29" s="43" t="s">
        <v>190</v>
      </c>
      <c r="W29" s="43" t="s">
        <v>191</v>
      </c>
      <c r="X29" s="43" t="s">
        <v>192</v>
      </c>
      <c r="Y29" s="43" t="s">
        <v>193</v>
      </c>
      <c r="Z29" s="43" t="s">
        <v>194</v>
      </c>
      <c r="AA29" s="43">
        <v>3.64</v>
      </c>
      <c r="AB29" s="43">
        <v>70</v>
      </c>
      <c r="AC29" s="43" t="s">
        <v>195</v>
      </c>
      <c r="AD29" s="43">
        <v>5000</v>
      </c>
      <c r="AE29" s="43">
        <v>64093</v>
      </c>
      <c r="AF29" s="43"/>
      <c r="AG29" s="43"/>
      <c r="AH29" s="43">
        <v>5000</v>
      </c>
      <c r="AI29" s="43">
        <v>1870</v>
      </c>
      <c r="AJ29" s="43">
        <v>0</v>
      </c>
      <c r="AK29" s="43">
        <v>146301</v>
      </c>
      <c r="AL29" s="43" t="s">
        <v>196</v>
      </c>
      <c r="AM29" s="43">
        <v>2.8400000000000002E-2</v>
      </c>
      <c r="AN29" s="43">
        <v>20</v>
      </c>
      <c r="AO29" s="43">
        <v>529</v>
      </c>
      <c r="AP29" s="43"/>
      <c r="AQ29" s="43" t="s">
        <v>204</v>
      </c>
      <c r="AR29" s="43" t="s">
        <v>198</v>
      </c>
      <c r="AS29" s="43" t="s">
        <v>198</v>
      </c>
      <c r="AT29" s="43" t="s">
        <v>198</v>
      </c>
      <c r="AU29" s="43" t="s">
        <v>199</v>
      </c>
      <c r="AV29" s="43" t="s">
        <v>200</v>
      </c>
      <c r="AW29" s="43" t="s">
        <v>201</v>
      </c>
      <c r="AX29" s="43" t="s">
        <v>195</v>
      </c>
      <c r="AY29" s="268">
        <f t="shared" si="0"/>
        <v>4</v>
      </c>
      <c r="BC29" s="294" t="s">
        <v>356</v>
      </c>
      <c r="BD29" s="293"/>
      <c r="BE29" s="293"/>
      <c r="BF29" s="293"/>
      <c r="BG29" s="293">
        <v>3</v>
      </c>
      <c r="BH29" s="293">
        <v>3</v>
      </c>
      <c r="BI29" s="267"/>
      <c r="BJ29" s="267"/>
      <c r="BK29" s="267"/>
      <c r="BN29" s="297" t="s">
        <v>746</v>
      </c>
      <c r="BO29" s="299">
        <v>6</v>
      </c>
      <c r="BP29" s="299">
        <v>6</v>
      </c>
      <c r="BQ29" s="299">
        <v>6</v>
      </c>
    </row>
    <row r="30" spans="1:69" x14ac:dyDescent="0.3">
      <c r="A30" s="253" t="s">
        <v>62</v>
      </c>
      <c r="B30" s="252" t="s">
        <v>124</v>
      </c>
      <c r="C30" s="43" t="s">
        <v>188</v>
      </c>
      <c r="D30" s="43">
        <v>4.0999999999999996</v>
      </c>
      <c r="E30" s="43">
        <v>20140221</v>
      </c>
      <c r="F30" s="43" t="s">
        <v>189</v>
      </c>
      <c r="G30" s="43" t="s">
        <v>189</v>
      </c>
      <c r="H30" s="43">
        <v>7</v>
      </c>
      <c r="I30" s="254" t="s">
        <v>1263</v>
      </c>
      <c r="J30" s="43">
        <v>12</v>
      </c>
      <c r="K30" s="43"/>
      <c r="L30" s="43"/>
      <c r="M30" s="43"/>
      <c r="N30" s="43"/>
      <c r="O30" s="43">
        <v>1</v>
      </c>
      <c r="P30" s="43">
        <v>3</v>
      </c>
      <c r="Q30" s="43">
        <v>2006</v>
      </c>
      <c r="R30" s="43">
        <v>20070423</v>
      </c>
      <c r="S30" s="43">
        <v>20070425</v>
      </c>
      <c r="T30" s="43" t="s">
        <v>190</v>
      </c>
      <c r="U30" s="43" t="s">
        <v>190</v>
      </c>
      <c r="V30" s="43" t="s">
        <v>190</v>
      </c>
      <c r="W30" s="43" t="s">
        <v>191</v>
      </c>
      <c r="X30" s="43" t="s">
        <v>192</v>
      </c>
      <c r="Y30" s="43" t="s">
        <v>193</v>
      </c>
      <c r="Z30" s="43" t="s">
        <v>194</v>
      </c>
      <c r="AA30" s="43">
        <v>3.64</v>
      </c>
      <c r="AB30" s="43">
        <v>70</v>
      </c>
      <c r="AC30" s="43" t="s">
        <v>195</v>
      </c>
      <c r="AD30" s="43">
        <v>5000</v>
      </c>
      <c r="AE30" s="43">
        <v>39208</v>
      </c>
      <c r="AF30" s="43"/>
      <c r="AG30" s="43"/>
      <c r="AH30" s="43">
        <v>5000</v>
      </c>
      <c r="AI30" s="43">
        <v>1144</v>
      </c>
      <c r="AJ30" s="43">
        <v>0</v>
      </c>
      <c r="AK30" s="43">
        <v>171912</v>
      </c>
      <c r="AL30" s="43" t="s">
        <v>196</v>
      </c>
      <c r="AM30" s="43">
        <v>2.8400000000000002E-2</v>
      </c>
      <c r="AN30" s="43">
        <v>20</v>
      </c>
      <c r="AO30" s="43">
        <v>529</v>
      </c>
      <c r="AP30" s="43"/>
      <c r="AQ30" s="43" t="s">
        <v>205</v>
      </c>
      <c r="AR30" s="43" t="s">
        <v>198</v>
      </c>
      <c r="AS30" s="43" t="s">
        <v>198</v>
      </c>
      <c r="AT30" s="43" t="s">
        <v>198</v>
      </c>
      <c r="AU30" s="43" t="s">
        <v>199</v>
      </c>
      <c r="AV30" s="43" t="s">
        <v>200</v>
      </c>
      <c r="AW30" s="43" t="s">
        <v>201</v>
      </c>
      <c r="AX30" s="43" t="s">
        <v>195</v>
      </c>
      <c r="AY30" s="268">
        <f t="shared" si="0"/>
        <v>4</v>
      </c>
      <c r="BC30" s="294" t="s">
        <v>435</v>
      </c>
      <c r="BD30" s="293"/>
      <c r="BE30" s="293"/>
      <c r="BF30" s="293"/>
      <c r="BG30" s="293">
        <v>3</v>
      </c>
      <c r="BH30" s="293">
        <v>3</v>
      </c>
      <c r="BI30" s="267"/>
      <c r="BJ30" s="267"/>
      <c r="BK30" s="267"/>
      <c r="BN30" s="297" t="s">
        <v>747</v>
      </c>
      <c r="BO30" s="299">
        <v>4</v>
      </c>
      <c r="BP30" s="299">
        <v>4</v>
      </c>
      <c r="BQ30" s="299">
        <v>4</v>
      </c>
    </row>
    <row r="31" spans="1:69" x14ac:dyDescent="0.3">
      <c r="A31" s="253" t="s">
        <v>62</v>
      </c>
      <c r="B31" s="252" t="s">
        <v>124</v>
      </c>
      <c r="C31" s="43" t="s">
        <v>188</v>
      </c>
      <c r="D31" s="43">
        <v>4.0999999999999996</v>
      </c>
      <c r="E31" s="43">
        <v>20140221</v>
      </c>
      <c r="F31" s="43" t="s">
        <v>189</v>
      </c>
      <c r="G31" s="43" t="s">
        <v>189</v>
      </c>
      <c r="H31" s="43">
        <v>7</v>
      </c>
      <c r="I31" s="254" t="s">
        <v>1264</v>
      </c>
      <c r="J31" s="43">
        <v>12</v>
      </c>
      <c r="K31" s="43"/>
      <c r="L31" s="43"/>
      <c r="M31" s="43"/>
      <c r="N31" s="43"/>
      <c r="O31" s="43">
        <v>1</v>
      </c>
      <c r="P31" s="43">
        <v>3</v>
      </c>
      <c r="Q31" s="43">
        <v>2006</v>
      </c>
      <c r="R31" s="43">
        <v>20070423</v>
      </c>
      <c r="S31" s="43">
        <v>20070425</v>
      </c>
      <c r="T31" s="43" t="s">
        <v>190</v>
      </c>
      <c r="U31" s="43" t="s">
        <v>190</v>
      </c>
      <c r="V31" s="43" t="s">
        <v>190</v>
      </c>
      <c r="W31" s="43" t="s">
        <v>191</v>
      </c>
      <c r="X31" s="43" t="s">
        <v>192</v>
      </c>
      <c r="Y31" s="43" t="s">
        <v>193</v>
      </c>
      <c r="Z31" s="43" t="s">
        <v>194</v>
      </c>
      <c r="AA31" s="43">
        <v>3.61</v>
      </c>
      <c r="AB31" s="43">
        <v>69</v>
      </c>
      <c r="AC31" s="43" t="s">
        <v>195</v>
      </c>
      <c r="AD31" s="43">
        <v>5000</v>
      </c>
      <c r="AE31" s="43">
        <v>64665</v>
      </c>
      <c r="AF31" s="43"/>
      <c r="AG31" s="43"/>
      <c r="AH31" s="43">
        <v>5000</v>
      </c>
      <c r="AI31" s="43">
        <v>544</v>
      </c>
      <c r="AJ31" s="43">
        <v>0</v>
      </c>
      <c r="AK31" s="43">
        <v>147071</v>
      </c>
      <c r="AL31" s="43" t="s">
        <v>196</v>
      </c>
      <c r="AM31" s="43">
        <v>8.3000000000000001E-3</v>
      </c>
      <c r="AN31" s="43">
        <v>22</v>
      </c>
      <c r="AO31" s="43">
        <v>839</v>
      </c>
      <c r="AP31" s="43"/>
      <c r="AQ31" s="43" t="s">
        <v>206</v>
      </c>
      <c r="AR31" s="43" t="s">
        <v>198</v>
      </c>
      <c r="AS31" s="43" t="s">
        <v>198</v>
      </c>
      <c r="AT31" s="43" t="s">
        <v>198</v>
      </c>
      <c r="AU31" s="43" t="s">
        <v>199</v>
      </c>
      <c r="AV31" s="43" t="s">
        <v>200</v>
      </c>
      <c r="AW31" s="43" t="s">
        <v>201</v>
      </c>
      <c r="AX31" s="43" t="s">
        <v>195</v>
      </c>
      <c r="AY31" s="268">
        <f t="shared" si="0"/>
        <v>4</v>
      </c>
      <c r="BC31" s="294" t="s">
        <v>436</v>
      </c>
      <c r="BD31" s="293"/>
      <c r="BE31" s="293"/>
      <c r="BF31" s="293"/>
      <c r="BG31" s="293">
        <v>5</v>
      </c>
      <c r="BH31" s="293">
        <v>5</v>
      </c>
      <c r="BI31" s="267"/>
      <c r="BJ31" s="267"/>
      <c r="BK31" s="267"/>
      <c r="BN31" s="297" t="s">
        <v>749</v>
      </c>
      <c r="BO31" s="299">
        <v>6.375</v>
      </c>
      <c r="BP31" s="299">
        <v>5</v>
      </c>
      <c r="BQ31" s="299">
        <v>9</v>
      </c>
    </row>
    <row r="32" spans="1:69" x14ac:dyDescent="0.3">
      <c r="A32" s="253" t="s">
        <v>62</v>
      </c>
      <c r="B32" s="252" t="s">
        <v>124</v>
      </c>
      <c r="C32" s="43" t="s">
        <v>188</v>
      </c>
      <c r="D32" s="43">
        <v>4.0999999999999996</v>
      </c>
      <c r="E32" s="43">
        <v>20140221</v>
      </c>
      <c r="F32" s="43" t="s">
        <v>189</v>
      </c>
      <c r="G32" s="43" t="s">
        <v>189</v>
      </c>
      <c r="H32" s="43">
        <v>7</v>
      </c>
      <c r="I32" s="254" t="s">
        <v>1265</v>
      </c>
      <c r="J32" s="43">
        <v>12</v>
      </c>
      <c r="K32" s="43"/>
      <c r="L32" s="43"/>
      <c r="M32" s="43"/>
      <c r="N32" s="43"/>
      <c r="O32" s="43">
        <v>1</v>
      </c>
      <c r="P32" s="43">
        <v>3</v>
      </c>
      <c r="Q32" s="43">
        <v>2006</v>
      </c>
      <c r="R32" s="43">
        <v>20070423</v>
      </c>
      <c r="S32" s="43">
        <v>20070425</v>
      </c>
      <c r="T32" s="43" t="s">
        <v>190</v>
      </c>
      <c r="U32" s="43" t="s">
        <v>190</v>
      </c>
      <c r="V32" s="43" t="s">
        <v>190</v>
      </c>
      <c r="W32" s="43" t="s">
        <v>191</v>
      </c>
      <c r="X32" s="43" t="s">
        <v>192</v>
      </c>
      <c r="Y32" s="43" t="s">
        <v>193</v>
      </c>
      <c r="Z32" s="43" t="s">
        <v>194</v>
      </c>
      <c r="AA32" s="43">
        <v>3.61</v>
      </c>
      <c r="AB32" s="43">
        <v>69</v>
      </c>
      <c r="AC32" s="43" t="s">
        <v>195</v>
      </c>
      <c r="AD32" s="43">
        <v>5000</v>
      </c>
      <c r="AE32" s="43">
        <v>41770</v>
      </c>
      <c r="AF32" s="43"/>
      <c r="AG32" s="43"/>
      <c r="AH32" s="43">
        <v>5000</v>
      </c>
      <c r="AI32" s="43">
        <v>351</v>
      </c>
      <c r="AJ32" s="43">
        <v>0</v>
      </c>
      <c r="AK32" s="43">
        <v>170159</v>
      </c>
      <c r="AL32" s="43" t="s">
        <v>196</v>
      </c>
      <c r="AM32" s="43">
        <v>8.3000000000000001E-3</v>
      </c>
      <c r="AN32" s="43">
        <v>22</v>
      </c>
      <c r="AO32" s="43">
        <v>839</v>
      </c>
      <c r="AP32" s="43"/>
      <c r="AQ32" s="43" t="s">
        <v>207</v>
      </c>
      <c r="AR32" s="43" t="s">
        <v>198</v>
      </c>
      <c r="AS32" s="43" t="s">
        <v>198</v>
      </c>
      <c r="AT32" s="43" t="s">
        <v>198</v>
      </c>
      <c r="AU32" s="43" t="s">
        <v>199</v>
      </c>
      <c r="AV32" s="43" t="s">
        <v>200</v>
      </c>
      <c r="AW32" s="43" t="s">
        <v>201</v>
      </c>
      <c r="AX32" s="43" t="s">
        <v>195</v>
      </c>
      <c r="AY32" s="268">
        <f t="shared" si="0"/>
        <v>4</v>
      </c>
      <c r="BC32" s="294" t="s">
        <v>447</v>
      </c>
      <c r="BD32" s="293"/>
      <c r="BE32" s="293"/>
      <c r="BF32" s="293"/>
      <c r="BG32" s="293">
        <v>3</v>
      </c>
      <c r="BH32" s="293">
        <v>3</v>
      </c>
      <c r="BI32" s="267"/>
      <c r="BJ32" s="267"/>
      <c r="BK32" s="267"/>
      <c r="BN32" s="297" t="s">
        <v>750</v>
      </c>
      <c r="BO32" s="299">
        <v>3.6818181818181817</v>
      </c>
      <c r="BP32" s="299">
        <v>3</v>
      </c>
      <c r="BQ32" s="299">
        <v>5</v>
      </c>
    </row>
    <row r="33" spans="1:69" x14ac:dyDescent="0.3">
      <c r="A33" s="253" t="s">
        <v>62</v>
      </c>
      <c r="B33" s="252" t="s">
        <v>124</v>
      </c>
      <c r="C33" s="43" t="s">
        <v>188</v>
      </c>
      <c r="D33" s="43">
        <v>4.0999999999999996</v>
      </c>
      <c r="E33" s="43">
        <v>20140221</v>
      </c>
      <c r="F33" s="43" t="s">
        <v>189</v>
      </c>
      <c r="G33" s="43" t="s">
        <v>189</v>
      </c>
      <c r="H33" s="43">
        <v>7</v>
      </c>
      <c r="I33" s="254" t="s">
        <v>1266</v>
      </c>
      <c r="J33" s="43">
        <v>12</v>
      </c>
      <c r="K33" s="43"/>
      <c r="L33" s="43"/>
      <c r="M33" s="43"/>
      <c r="N33" s="43"/>
      <c r="O33" s="43">
        <v>1</v>
      </c>
      <c r="P33" s="43">
        <v>3</v>
      </c>
      <c r="Q33" s="43">
        <v>2007</v>
      </c>
      <c r="R33" s="43">
        <v>20080423</v>
      </c>
      <c r="S33" s="43">
        <v>20080424</v>
      </c>
      <c r="T33" s="43" t="s">
        <v>190</v>
      </c>
      <c r="U33" s="43" t="s">
        <v>190</v>
      </c>
      <c r="V33" s="43" t="s">
        <v>190</v>
      </c>
      <c r="W33" s="43" t="s">
        <v>191</v>
      </c>
      <c r="X33" s="43" t="s">
        <v>192</v>
      </c>
      <c r="Y33" s="43" t="s">
        <v>193</v>
      </c>
      <c r="Z33" s="43" t="s">
        <v>194</v>
      </c>
      <c r="AA33" s="43">
        <v>6.15</v>
      </c>
      <c r="AB33" s="43">
        <v>80</v>
      </c>
      <c r="AC33" s="43" t="s">
        <v>195</v>
      </c>
      <c r="AD33" s="43">
        <v>5000</v>
      </c>
      <c r="AE33" s="43">
        <v>111161</v>
      </c>
      <c r="AF33" s="43"/>
      <c r="AG33" s="43"/>
      <c r="AH33" s="43">
        <v>0</v>
      </c>
      <c r="AI33" s="43">
        <v>333857</v>
      </c>
      <c r="AJ33" s="43"/>
      <c r="AK33" s="43"/>
      <c r="AL33" s="43" t="s">
        <v>196</v>
      </c>
      <c r="AM33" s="43"/>
      <c r="AN33" s="43">
        <v>40</v>
      </c>
      <c r="AO33" s="43">
        <v>676</v>
      </c>
      <c r="AP33" s="43"/>
      <c r="AQ33" s="43" t="s">
        <v>197</v>
      </c>
      <c r="AR33" s="43" t="s">
        <v>198</v>
      </c>
      <c r="AS33" s="43" t="s">
        <v>198</v>
      </c>
      <c r="AT33" s="43" t="s">
        <v>198</v>
      </c>
      <c r="AU33" s="43" t="s">
        <v>199</v>
      </c>
      <c r="AV33" s="43" t="s">
        <v>200</v>
      </c>
      <c r="AW33" s="43" t="s">
        <v>201</v>
      </c>
      <c r="AX33" s="43" t="s">
        <v>195</v>
      </c>
      <c r="AY33" s="268">
        <f t="shared" si="0"/>
        <v>4</v>
      </c>
      <c r="BC33" s="294" t="s">
        <v>997</v>
      </c>
      <c r="BD33" s="293"/>
      <c r="BE33" s="293"/>
      <c r="BF33" s="293"/>
      <c r="BG33" s="293">
        <v>7</v>
      </c>
      <c r="BH33" s="293">
        <v>7</v>
      </c>
      <c r="BI33" s="267"/>
      <c r="BJ33" s="267"/>
      <c r="BK33" s="267"/>
      <c r="BN33" s="297" t="s">
        <v>50</v>
      </c>
      <c r="BO33" s="299">
        <v>5.0999999999999996</v>
      </c>
      <c r="BP33" s="299">
        <v>5</v>
      </c>
      <c r="BQ33" s="299">
        <v>5.5</v>
      </c>
    </row>
    <row r="34" spans="1:69" x14ac:dyDescent="0.3">
      <c r="A34" s="253" t="s">
        <v>62</v>
      </c>
      <c r="B34" s="252" t="s">
        <v>124</v>
      </c>
      <c r="C34" s="43" t="s">
        <v>188</v>
      </c>
      <c r="D34" s="43">
        <v>4.0999999999999996</v>
      </c>
      <c r="E34" s="43">
        <v>20090310</v>
      </c>
      <c r="F34" s="43" t="s">
        <v>189</v>
      </c>
      <c r="G34" s="43" t="s">
        <v>189</v>
      </c>
      <c r="H34" s="43">
        <v>7</v>
      </c>
      <c r="I34" s="254" t="s">
        <v>1267</v>
      </c>
      <c r="J34" s="43">
        <v>12</v>
      </c>
      <c r="K34" s="43"/>
      <c r="L34" s="43"/>
      <c r="M34" s="43"/>
      <c r="N34" s="43"/>
      <c r="O34" s="43">
        <v>1</v>
      </c>
      <c r="P34" s="43">
        <v>3</v>
      </c>
      <c r="Q34" s="43">
        <v>2007</v>
      </c>
      <c r="R34" s="43">
        <v>20080423</v>
      </c>
      <c r="S34" s="43">
        <v>20080424</v>
      </c>
      <c r="T34" s="43" t="s">
        <v>190</v>
      </c>
      <c r="U34" s="43" t="s">
        <v>190</v>
      </c>
      <c r="V34" s="43" t="s">
        <v>190</v>
      </c>
      <c r="W34" s="43" t="s">
        <v>191</v>
      </c>
      <c r="X34" s="43" t="s">
        <v>192</v>
      </c>
      <c r="Y34" s="43" t="s">
        <v>193</v>
      </c>
      <c r="Z34" s="43" t="s">
        <v>194</v>
      </c>
      <c r="AA34" s="43">
        <v>5.24</v>
      </c>
      <c r="AB34" s="43">
        <v>77</v>
      </c>
      <c r="AC34" s="43" t="s">
        <v>195</v>
      </c>
      <c r="AD34" s="43">
        <v>5000</v>
      </c>
      <c r="AE34" s="43">
        <v>108921</v>
      </c>
      <c r="AF34" s="43"/>
      <c r="AG34" s="43"/>
      <c r="AH34" s="43">
        <v>0</v>
      </c>
      <c r="AI34" s="43">
        <v>327166</v>
      </c>
      <c r="AJ34" s="43"/>
      <c r="AK34" s="43"/>
      <c r="AL34" s="43" t="s">
        <v>196</v>
      </c>
      <c r="AM34" s="43"/>
      <c r="AN34" s="43">
        <v>38</v>
      </c>
      <c r="AO34" s="43">
        <v>708</v>
      </c>
      <c r="AP34" s="43"/>
      <c r="AQ34" s="43" t="s">
        <v>208</v>
      </c>
      <c r="AR34" s="43" t="s">
        <v>198</v>
      </c>
      <c r="AS34" s="43" t="s">
        <v>198</v>
      </c>
      <c r="AT34" s="43" t="s">
        <v>198</v>
      </c>
      <c r="AU34" s="43" t="s">
        <v>199</v>
      </c>
      <c r="AV34" s="43" t="s">
        <v>200</v>
      </c>
      <c r="AW34" s="43" t="s">
        <v>201</v>
      </c>
      <c r="AX34" s="43" t="s">
        <v>196</v>
      </c>
      <c r="AY34" s="268">
        <f t="shared" si="0"/>
        <v>4</v>
      </c>
      <c r="BC34" s="294" t="s">
        <v>448</v>
      </c>
      <c r="BD34" s="293"/>
      <c r="BE34" s="293"/>
      <c r="BF34" s="293"/>
      <c r="BG34" s="293">
        <v>3</v>
      </c>
      <c r="BH34" s="293">
        <v>3</v>
      </c>
      <c r="BI34" s="267"/>
      <c r="BJ34" s="267"/>
      <c r="BK34" s="267"/>
      <c r="BN34" s="297" t="s">
        <v>51</v>
      </c>
      <c r="BO34" s="299">
        <v>5</v>
      </c>
      <c r="BP34" s="299">
        <v>5</v>
      </c>
      <c r="BQ34" s="299">
        <v>5</v>
      </c>
    </row>
    <row r="35" spans="1:69" x14ac:dyDescent="0.3">
      <c r="A35" s="253" t="s">
        <v>62</v>
      </c>
      <c r="B35" s="252" t="s">
        <v>124</v>
      </c>
      <c r="C35" s="43" t="s">
        <v>188</v>
      </c>
      <c r="D35" s="43">
        <v>4.0999999999999996</v>
      </c>
      <c r="E35" s="43">
        <v>20090310</v>
      </c>
      <c r="F35" s="43" t="s">
        <v>189</v>
      </c>
      <c r="G35" s="43" t="s">
        <v>189</v>
      </c>
      <c r="H35" s="43">
        <v>7</v>
      </c>
      <c r="I35" s="254" t="s">
        <v>1268</v>
      </c>
      <c r="J35" s="43">
        <v>12</v>
      </c>
      <c r="K35" s="43"/>
      <c r="L35" s="43"/>
      <c r="M35" s="43"/>
      <c r="N35" s="43"/>
      <c r="O35" s="43">
        <v>1</v>
      </c>
      <c r="P35" s="43">
        <v>3</v>
      </c>
      <c r="Q35" s="43">
        <v>2007</v>
      </c>
      <c r="R35" s="43">
        <v>20080429</v>
      </c>
      <c r="S35" s="43">
        <v>20080501</v>
      </c>
      <c r="T35" s="43" t="s">
        <v>190</v>
      </c>
      <c r="U35" s="43" t="s">
        <v>190</v>
      </c>
      <c r="V35" s="43" t="s">
        <v>190</v>
      </c>
      <c r="W35" s="43" t="s">
        <v>191</v>
      </c>
      <c r="X35" s="43" t="s">
        <v>192</v>
      </c>
      <c r="Y35" s="43" t="s">
        <v>193</v>
      </c>
      <c r="Z35" s="43" t="s">
        <v>194</v>
      </c>
      <c r="AA35" s="43">
        <v>4.58</v>
      </c>
      <c r="AB35" s="43">
        <v>73</v>
      </c>
      <c r="AC35" s="43" t="s">
        <v>195</v>
      </c>
      <c r="AD35" s="43">
        <v>5000</v>
      </c>
      <c r="AE35" s="43">
        <v>109247</v>
      </c>
      <c r="AF35" s="43"/>
      <c r="AG35" s="43"/>
      <c r="AH35" s="43">
        <v>0</v>
      </c>
      <c r="AI35" s="43">
        <v>327938</v>
      </c>
      <c r="AJ35" s="43"/>
      <c r="AK35" s="43"/>
      <c r="AL35" s="43" t="s">
        <v>196</v>
      </c>
      <c r="AM35" s="43"/>
      <c r="AN35" s="43">
        <v>29</v>
      </c>
      <c r="AO35" s="43">
        <v>842</v>
      </c>
      <c r="AP35" s="43"/>
      <c r="AQ35" s="43" t="s">
        <v>208</v>
      </c>
      <c r="AR35" s="43" t="s">
        <v>198</v>
      </c>
      <c r="AS35" s="43" t="s">
        <v>198</v>
      </c>
      <c r="AT35" s="43" t="s">
        <v>198</v>
      </c>
      <c r="AU35" s="43" t="s">
        <v>199</v>
      </c>
      <c r="AV35" s="43" t="s">
        <v>200</v>
      </c>
      <c r="AW35" s="43" t="s">
        <v>201</v>
      </c>
      <c r="AX35" s="43" t="s">
        <v>196</v>
      </c>
      <c r="AY35" s="268">
        <f t="shared" si="0"/>
        <v>4.5</v>
      </c>
      <c r="BC35" s="294" t="s">
        <v>294</v>
      </c>
      <c r="BD35" s="293"/>
      <c r="BE35" s="293"/>
      <c r="BF35" s="293"/>
      <c r="BG35" s="293">
        <v>6</v>
      </c>
      <c r="BH35" s="293">
        <v>6</v>
      </c>
      <c r="BI35" s="267"/>
      <c r="BJ35" s="267"/>
      <c r="BK35" s="267"/>
      <c r="BN35" s="297" t="s">
        <v>1256</v>
      </c>
      <c r="BO35" s="299">
        <v>7.333333333333333</v>
      </c>
      <c r="BP35" s="299">
        <v>7</v>
      </c>
      <c r="BQ35" s="299">
        <v>7.5</v>
      </c>
    </row>
    <row r="36" spans="1:69" x14ac:dyDescent="0.3">
      <c r="A36" s="253" t="s">
        <v>62</v>
      </c>
      <c r="B36" s="252" t="s">
        <v>124</v>
      </c>
      <c r="C36" s="43" t="s">
        <v>188</v>
      </c>
      <c r="D36" s="43">
        <v>4.0999999999999996</v>
      </c>
      <c r="E36" s="43">
        <v>20140221</v>
      </c>
      <c r="F36" s="43" t="s">
        <v>189</v>
      </c>
      <c r="G36" s="43" t="s">
        <v>189</v>
      </c>
      <c r="H36" s="43">
        <v>7</v>
      </c>
      <c r="I36" s="254" t="s">
        <v>1269</v>
      </c>
      <c r="J36" s="43">
        <v>12</v>
      </c>
      <c r="K36" s="43"/>
      <c r="L36" s="43"/>
      <c r="M36" s="43"/>
      <c r="N36" s="43"/>
      <c r="O36" s="43">
        <v>1</v>
      </c>
      <c r="P36" s="43">
        <v>3</v>
      </c>
      <c r="Q36" s="43">
        <v>2007</v>
      </c>
      <c r="R36" s="43">
        <v>20080429</v>
      </c>
      <c r="S36" s="43">
        <v>20080501</v>
      </c>
      <c r="T36" s="43" t="s">
        <v>190</v>
      </c>
      <c r="U36" s="43" t="s">
        <v>190</v>
      </c>
      <c r="V36" s="43" t="s">
        <v>190</v>
      </c>
      <c r="W36" s="43" t="s">
        <v>191</v>
      </c>
      <c r="X36" s="43" t="s">
        <v>192</v>
      </c>
      <c r="Y36" s="43" t="s">
        <v>193</v>
      </c>
      <c r="Z36" s="43" t="s">
        <v>194</v>
      </c>
      <c r="AA36" s="43">
        <v>3.19</v>
      </c>
      <c r="AB36" s="43">
        <v>65</v>
      </c>
      <c r="AC36" s="43" t="s">
        <v>195</v>
      </c>
      <c r="AD36" s="43">
        <v>5000</v>
      </c>
      <c r="AE36" s="43">
        <v>109295</v>
      </c>
      <c r="AF36" s="43"/>
      <c r="AG36" s="43"/>
      <c r="AH36" s="43">
        <v>5000</v>
      </c>
      <c r="AI36" s="43">
        <v>127</v>
      </c>
      <c r="AJ36" s="43">
        <v>0</v>
      </c>
      <c r="AK36" s="43">
        <v>328645</v>
      </c>
      <c r="AL36" s="43" t="s">
        <v>196</v>
      </c>
      <c r="AM36" s="43">
        <v>1.1999999999999999E-3</v>
      </c>
      <c r="AN36" s="43">
        <v>17</v>
      </c>
      <c r="AO36" s="43">
        <v>859</v>
      </c>
      <c r="AP36" s="43"/>
      <c r="AQ36" s="43" t="s">
        <v>197</v>
      </c>
      <c r="AR36" s="43" t="s">
        <v>198</v>
      </c>
      <c r="AS36" s="43" t="s">
        <v>198</v>
      </c>
      <c r="AT36" s="43" t="s">
        <v>198</v>
      </c>
      <c r="AU36" s="43" t="s">
        <v>199</v>
      </c>
      <c r="AV36" s="43" t="s">
        <v>200</v>
      </c>
      <c r="AW36" s="43" t="s">
        <v>201</v>
      </c>
      <c r="AX36" s="43" t="s">
        <v>195</v>
      </c>
      <c r="AY36" s="268">
        <f t="shared" si="0"/>
        <v>4.5</v>
      </c>
      <c r="BC36" s="294" t="s">
        <v>328</v>
      </c>
      <c r="BD36" s="293"/>
      <c r="BE36" s="293"/>
      <c r="BF36" s="293"/>
      <c r="BG36" s="293">
        <v>11</v>
      </c>
      <c r="BH36" s="293">
        <v>11</v>
      </c>
      <c r="BI36" s="267"/>
      <c r="BJ36" s="267"/>
      <c r="BK36" s="267"/>
      <c r="BN36" s="297" t="s">
        <v>66</v>
      </c>
      <c r="BO36" s="299">
        <v>5.34</v>
      </c>
      <c r="BP36" s="299">
        <v>5</v>
      </c>
      <c r="BQ36" s="299">
        <v>5.5</v>
      </c>
    </row>
    <row r="37" spans="1:69" x14ac:dyDescent="0.3">
      <c r="A37" s="253" t="s">
        <v>62</v>
      </c>
      <c r="B37" s="252" t="s">
        <v>124</v>
      </c>
      <c r="C37" s="43" t="s">
        <v>188</v>
      </c>
      <c r="D37" s="43">
        <v>4.0999999999999996</v>
      </c>
      <c r="E37" s="43">
        <v>20090310</v>
      </c>
      <c r="F37" s="43" t="s">
        <v>189</v>
      </c>
      <c r="G37" s="43" t="s">
        <v>189</v>
      </c>
      <c r="H37" s="43">
        <v>7</v>
      </c>
      <c r="I37" s="254" t="s">
        <v>1270</v>
      </c>
      <c r="J37" s="43">
        <v>12</v>
      </c>
      <c r="K37" s="43"/>
      <c r="L37" s="43"/>
      <c r="M37" s="43"/>
      <c r="N37" s="43"/>
      <c r="O37" s="43">
        <v>1</v>
      </c>
      <c r="P37" s="43">
        <v>3</v>
      </c>
      <c r="Q37" s="43">
        <v>2007</v>
      </c>
      <c r="R37" s="43">
        <v>20080429</v>
      </c>
      <c r="S37" s="43">
        <v>20080501</v>
      </c>
      <c r="T37" s="43" t="s">
        <v>190</v>
      </c>
      <c r="U37" s="43" t="s">
        <v>190</v>
      </c>
      <c r="V37" s="43" t="s">
        <v>190</v>
      </c>
      <c r="W37" s="43" t="s">
        <v>191</v>
      </c>
      <c r="X37" s="43" t="s">
        <v>192</v>
      </c>
      <c r="Y37" s="43" t="s">
        <v>193</v>
      </c>
      <c r="Z37" s="43" t="s">
        <v>194</v>
      </c>
      <c r="AA37" s="43">
        <v>2.87</v>
      </c>
      <c r="AB37" s="43">
        <v>64</v>
      </c>
      <c r="AC37" s="43" t="s">
        <v>195</v>
      </c>
      <c r="AD37" s="43">
        <v>5000</v>
      </c>
      <c r="AE37" s="43">
        <v>110799</v>
      </c>
      <c r="AF37" s="43"/>
      <c r="AG37" s="43"/>
      <c r="AH37" s="43">
        <v>5000</v>
      </c>
      <c r="AI37" s="43">
        <v>263</v>
      </c>
      <c r="AJ37" s="43">
        <v>0</v>
      </c>
      <c r="AK37" s="43">
        <v>333599</v>
      </c>
      <c r="AL37" s="43" t="s">
        <v>196</v>
      </c>
      <c r="AM37" s="43">
        <v>2.3999999999999998E-3</v>
      </c>
      <c r="AN37" s="43">
        <v>16</v>
      </c>
      <c r="AO37" s="43">
        <v>846</v>
      </c>
      <c r="AP37" s="43"/>
      <c r="AQ37" s="43" t="s">
        <v>208</v>
      </c>
      <c r="AR37" s="43" t="s">
        <v>198</v>
      </c>
      <c r="AS37" s="43" t="s">
        <v>198</v>
      </c>
      <c r="AT37" s="43" t="s">
        <v>198</v>
      </c>
      <c r="AU37" s="43" t="s">
        <v>199</v>
      </c>
      <c r="AV37" s="43" t="s">
        <v>200</v>
      </c>
      <c r="AW37" s="43" t="s">
        <v>201</v>
      </c>
      <c r="AX37" s="43" t="s">
        <v>196</v>
      </c>
      <c r="AY37" s="268">
        <f t="shared" si="0"/>
        <v>4.5</v>
      </c>
      <c r="BC37" s="294" t="s">
        <v>397</v>
      </c>
      <c r="BD37" s="293"/>
      <c r="BE37" s="293"/>
      <c r="BF37" s="293"/>
      <c r="BG37" s="293">
        <v>7</v>
      </c>
      <c r="BH37" s="293">
        <v>7</v>
      </c>
      <c r="BI37" s="267"/>
      <c r="BJ37" s="267"/>
      <c r="BK37" s="267"/>
      <c r="BN37" s="297" t="s">
        <v>754</v>
      </c>
      <c r="BO37" s="299">
        <v>6</v>
      </c>
      <c r="BP37" s="299">
        <v>6</v>
      </c>
      <c r="BQ37" s="299">
        <v>6</v>
      </c>
    </row>
    <row r="38" spans="1:69" x14ac:dyDescent="0.3">
      <c r="A38" s="253" t="s">
        <v>62</v>
      </c>
      <c r="B38" s="252" t="s">
        <v>124</v>
      </c>
      <c r="C38" s="43" t="s">
        <v>188</v>
      </c>
      <c r="D38" s="43">
        <v>4.0999999999999996</v>
      </c>
      <c r="E38" s="43">
        <v>20090310</v>
      </c>
      <c r="F38" s="43" t="s">
        <v>189</v>
      </c>
      <c r="G38" s="43" t="s">
        <v>189</v>
      </c>
      <c r="H38" s="43">
        <v>7</v>
      </c>
      <c r="I38" s="254" t="s">
        <v>1271</v>
      </c>
      <c r="J38" s="43">
        <v>12</v>
      </c>
      <c r="K38" s="43"/>
      <c r="L38" s="43"/>
      <c r="M38" s="43"/>
      <c r="N38" s="43"/>
      <c r="O38" s="43">
        <v>1</v>
      </c>
      <c r="P38" s="43">
        <v>3</v>
      </c>
      <c r="Q38" s="43">
        <v>2007</v>
      </c>
      <c r="R38" s="43">
        <v>20080429</v>
      </c>
      <c r="S38" s="43">
        <v>20080501</v>
      </c>
      <c r="T38" s="43" t="s">
        <v>190</v>
      </c>
      <c r="U38" s="43" t="s">
        <v>190</v>
      </c>
      <c r="V38" s="43" t="s">
        <v>190</v>
      </c>
      <c r="W38" s="43" t="s">
        <v>191</v>
      </c>
      <c r="X38" s="43" t="s">
        <v>192</v>
      </c>
      <c r="Y38" s="43" t="s">
        <v>193</v>
      </c>
      <c r="Z38" s="43" t="s">
        <v>194</v>
      </c>
      <c r="AA38" s="43">
        <v>4.3</v>
      </c>
      <c r="AB38" s="43">
        <v>73</v>
      </c>
      <c r="AC38" s="43" t="s">
        <v>195</v>
      </c>
      <c r="AD38" s="43">
        <v>5000</v>
      </c>
      <c r="AE38" s="43">
        <v>227353</v>
      </c>
      <c r="AF38" s="43"/>
      <c r="AG38" s="43"/>
      <c r="AH38" s="43">
        <v>0</v>
      </c>
      <c r="AI38" s="43">
        <v>682784</v>
      </c>
      <c r="AJ38" s="43"/>
      <c r="AK38" s="43"/>
      <c r="AL38" s="43" t="s">
        <v>196</v>
      </c>
      <c r="AM38" s="43">
        <v>0</v>
      </c>
      <c r="AN38" s="43">
        <v>21</v>
      </c>
      <c r="AO38" s="43">
        <v>752</v>
      </c>
      <c r="AP38" s="43"/>
      <c r="AQ38" s="43" t="s">
        <v>208</v>
      </c>
      <c r="AR38" s="43" t="s">
        <v>198</v>
      </c>
      <c r="AS38" s="43" t="s">
        <v>198</v>
      </c>
      <c r="AT38" s="43" t="s">
        <v>198</v>
      </c>
      <c r="AU38" s="43" t="s">
        <v>199</v>
      </c>
      <c r="AV38" s="43" t="s">
        <v>200</v>
      </c>
      <c r="AW38" s="43" t="s">
        <v>201</v>
      </c>
      <c r="AX38" s="43" t="s">
        <v>196</v>
      </c>
      <c r="AY38" s="268">
        <f t="shared" si="0"/>
        <v>4.5</v>
      </c>
      <c r="BC38" s="294" t="s">
        <v>472</v>
      </c>
      <c r="BD38" s="293"/>
      <c r="BE38" s="293"/>
      <c r="BF38" s="293">
        <v>4</v>
      </c>
      <c r="BG38" s="293">
        <v>1</v>
      </c>
      <c r="BH38" s="293">
        <v>5</v>
      </c>
      <c r="BI38" s="267"/>
      <c r="BJ38" s="267"/>
      <c r="BK38" s="267"/>
      <c r="BN38" s="297" t="s">
        <v>1255</v>
      </c>
      <c r="BO38" s="299">
        <v>5.125</v>
      </c>
      <c r="BP38" s="299">
        <v>5</v>
      </c>
      <c r="BQ38" s="299">
        <v>5.5</v>
      </c>
    </row>
    <row r="39" spans="1:69" x14ac:dyDescent="0.3">
      <c r="A39" s="253" t="s">
        <v>62</v>
      </c>
      <c r="B39" s="252" t="s">
        <v>124</v>
      </c>
      <c r="C39" s="43" t="s">
        <v>188</v>
      </c>
      <c r="D39" s="43">
        <v>4.0999999999999996</v>
      </c>
      <c r="E39" s="43">
        <v>20140221</v>
      </c>
      <c r="F39" s="43" t="s">
        <v>189</v>
      </c>
      <c r="G39" s="43" t="s">
        <v>189</v>
      </c>
      <c r="H39" s="43">
        <v>7</v>
      </c>
      <c r="I39" s="254" t="s">
        <v>1272</v>
      </c>
      <c r="J39" s="43">
        <v>12</v>
      </c>
      <c r="K39" s="43"/>
      <c r="L39" s="43"/>
      <c r="M39" s="43"/>
      <c r="N39" s="43"/>
      <c r="O39" s="43">
        <v>1</v>
      </c>
      <c r="P39" s="43">
        <v>3</v>
      </c>
      <c r="Q39" s="43">
        <v>2007</v>
      </c>
      <c r="R39" s="43">
        <v>20080423</v>
      </c>
      <c r="S39" s="43">
        <v>20080424</v>
      </c>
      <c r="T39" s="43" t="s">
        <v>190</v>
      </c>
      <c r="U39" s="43" t="s">
        <v>190</v>
      </c>
      <c r="V39" s="43" t="s">
        <v>190</v>
      </c>
      <c r="W39" s="43" t="s">
        <v>191</v>
      </c>
      <c r="X39" s="43" t="s">
        <v>192</v>
      </c>
      <c r="Y39" s="43" t="s">
        <v>193</v>
      </c>
      <c r="Z39" s="43" t="s">
        <v>194</v>
      </c>
      <c r="AA39" s="43">
        <v>4.9000000000000004</v>
      </c>
      <c r="AB39" s="43">
        <v>77</v>
      </c>
      <c r="AC39" s="43" t="s">
        <v>195</v>
      </c>
      <c r="AD39" s="43">
        <v>5000</v>
      </c>
      <c r="AE39" s="43">
        <v>220907</v>
      </c>
      <c r="AF39" s="43">
        <v>0</v>
      </c>
      <c r="AG39" s="43">
        <v>260</v>
      </c>
      <c r="AH39" s="43">
        <v>0</v>
      </c>
      <c r="AI39" s="43">
        <v>664932</v>
      </c>
      <c r="AJ39" s="43"/>
      <c r="AK39" s="43"/>
      <c r="AL39" s="43" t="s">
        <v>196</v>
      </c>
      <c r="AM39" s="43">
        <v>0</v>
      </c>
      <c r="AN39" s="43">
        <v>35</v>
      </c>
      <c r="AO39" s="43">
        <v>852</v>
      </c>
      <c r="AP39" s="43"/>
      <c r="AQ39" s="43" t="s">
        <v>197</v>
      </c>
      <c r="AR39" s="43" t="s">
        <v>198</v>
      </c>
      <c r="AS39" s="43" t="s">
        <v>198</v>
      </c>
      <c r="AT39" s="43" t="s">
        <v>198</v>
      </c>
      <c r="AU39" s="43" t="s">
        <v>199</v>
      </c>
      <c r="AV39" s="43" t="s">
        <v>200</v>
      </c>
      <c r="AW39" s="43" t="s">
        <v>201</v>
      </c>
      <c r="AX39" s="43" t="s">
        <v>195</v>
      </c>
      <c r="AY39" s="268">
        <f t="shared" si="0"/>
        <v>4</v>
      </c>
      <c r="BC39" s="294" t="s">
        <v>677</v>
      </c>
      <c r="BD39" s="293"/>
      <c r="BE39" s="293"/>
      <c r="BF39" s="293"/>
      <c r="BG39" s="293">
        <v>10</v>
      </c>
      <c r="BH39" s="293">
        <v>10</v>
      </c>
      <c r="BI39" s="267"/>
      <c r="BJ39" s="267"/>
      <c r="BK39" s="267"/>
      <c r="BN39" s="297" t="s">
        <v>1253</v>
      </c>
      <c r="BO39" s="299">
        <v>4.8557692307692308</v>
      </c>
      <c r="BP39" s="299">
        <v>2</v>
      </c>
      <c r="BQ39" s="299">
        <v>11</v>
      </c>
    </row>
    <row r="40" spans="1:69" x14ac:dyDescent="0.3">
      <c r="A40" s="253" t="s">
        <v>62</v>
      </c>
      <c r="B40" s="252" t="s">
        <v>124</v>
      </c>
      <c r="C40" s="43" t="s">
        <v>188</v>
      </c>
      <c r="D40" s="43">
        <v>4.0999999999999996</v>
      </c>
      <c r="E40" s="43">
        <v>20140221</v>
      </c>
      <c r="F40" s="43" t="s">
        <v>189</v>
      </c>
      <c r="G40" s="43" t="s">
        <v>189</v>
      </c>
      <c r="H40" s="43">
        <v>7</v>
      </c>
      <c r="I40" s="254" t="s">
        <v>1273</v>
      </c>
      <c r="J40" s="43">
        <v>12</v>
      </c>
      <c r="K40" s="43"/>
      <c r="L40" s="43"/>
      <c r="M40" s="43"/>
      <c r="N40" s="43"/>
      <c r="O40" s="43">
        <v>1</v>
      </c>
      <c r="P40" s="43">
        <v>3</v>
      </c>
      <c r="Q40" s="43">
        <v>2007</v>
      </c>
      <c r="R40" s="43">
        <v>20080423</v>
      </c>
      <c r="S40" s="43">
        <v>20080424</v>
      </c>
      <c r="T40" s="43" t="s">
        <v>190</v>
      </c>
      <c r="U40" s="43" t="s">
        <v>190</v>
      </c>
      <c r="V40" s="43" t="s">
        <v>190</v>
      </c>
      <c r="W40" s="43" t="s">
        <v>191</v>
      </c>
      <c r="X40" s="43" t="s">
        <v>192</v>
      </c>
      <c r="Y40" s="43" t="s">
        <v>193</v>
      </c>
      <c r="Z40" s="43" t="s">
        <v>194</v>
      </c>
      <c r="AA40" s="43">
        <v>5.16</v>
      </c>
      <c r="AB40" s="43">
        <v>77</v>
      </c>
      <c r="AC40" s="43" t="s">
        <v>195</v>
      </c>
      <c r="AD40" s="43">
        <v>5000</v>
      </c>
      <c r="AE40" s="43">
        <v>222908</v>
      </c>
      <c r="AF40" s="43"/>
      <c r="AG40" s="43"/>
      <c r="AH40" s="43">
        <v>0</v>
      </c>
      <c r="AI40" s="43">
        <v>669119</v>
      </c>
      <c r="AJ40" s="43"/>
      <c r="AK40" s="43"/>
      <c r="AL40" s="43" t="s">
        <v>196</v>
      </c>
      <c r="AM40" s="43">
        <v>0</v>
      </c>
      <c r="AN40" s="43">
        <v>33</v>
      </c>
      <c r="AO40" s="43">
        <v>909</v>
      </c>
      <c r="AP40" s="43"/>
      <c r="AQ40" s="43" t="s">
        <v>197</v>
      </c>
      <c r="AR40" s="43" t="s">
        <v>198</v>
      </c>
      <c r="AS40" s="43" t="s">
        <v>198</v>
      </c>
      <c r="AT40" s="43" t="s">
        <v>198</v>
      </c>
      <c r="AU40" s="43" t="s">
        <v>199</v>
      </c>
      <c r="AV40" s="43" t="s">
        <v>200</v>
      </c>
      <c r="AW40" s="43" t="s">
        <v>201</v>
      </c>
      <c r="AX40" s="43" t="s">
        <v>195</v>
      </c>
      <c r="AY40" s="268">
        <f t="shared" si="0"/>
        <v>4</v>
      </c>
      <c r="BC40" s="294" t="s">
        <v>451</v>
      </c>
      <c r="BD40" s="293">
        <v>2</v>
      </c>
      <c r="BE40" s="293"/>
      <c r="BF40" s="293"/>
      <c r="BG40" s="293"/>
      <c r="BH40" s="293">
        <v>2</v>
      </c>
      <c r="BI40" s="267"/>
      <c r="BJ40" s="267"/>
      <c r="BK40" s="267"/>
      <c r="BN40" s="297" t="s">
        <v>68</v>
      </c>
      <c r="BO40" s="299">
        <v>5.3571428571428568</v>
      </c>
      <c r="BP40" s="299">
        <v>5</v>
      </c>
      <c r="BQ40" s="299">
        <v>6</v>
      </c>
    </row>
    <row r="41" spans="1:69" x14ac:dyDescent="0.3">
      <c r="A41" s="253" t="s">
        <v>62</v>
      </c>
      <c r="B41" s="252" t="s">
        <v>124</v>
      </c>
      <c r="C41" s="43" t="s">
        <v>188</v>
      </c>
      <c r="D41" s="43">
        <v>4.0999999999999996</v>
      </c>
      <c r="E41" s="43">
        <v>20090310</v>
      </c>
      <c r="F41" s="43" t="s">
        <v>189</v>
      </c>
      <c r="G41" s="43" t="s">
        <v>189</v>
      </c>
      <c r="H41" s="43">
        <v>7</v>
      </c>
      <c r="I41" s="254" t="s">
        <v>1274</v>
      </c>
      <c r="J41" s="43">
        <v>12</v>
      </c>
      <c r="K41" s="43"/>
      <c r="L41" s="43"/>
      <c r="M41" s="43"/>
      <c r="N41" s="43"/>
      <c r="O41" s="43">
        <v>1</v>
      </c>
      <c r="P41" s="43">
        <v>3</v>
      </c>
      <c r="Q41" s="43">
        <v>2007</v>
      </c>
      <c r="R41" s="43">
        <v>20080423</v>
      </c>
      <c r="S41" s="43">
        <v>20080424</v>
      </c>
      <c r="T41" s="43" t="s">
        <v>190</v>
      </c>
      <c r="U41" s="43" t="s">
        <v>190</v>
      </c>
      <c r="V41" s="43" t="s">
        <v>190</v>
      </c>
      <c r="W41" s="43" t="s">
        <v>191</v>
      </c>
      <c r="X41" s="43" t="s">
        <v>192</v>
      </c>
      <c r="Y41" s="43" t="s">
        <v>193</v>
      </c>
      <c r="Z41" s="43" t="s">
        <v>194</v>
      </c>
      <c r="AA41" s="43">
        <v>5.1100000000000003</v>
      </c>
      <c r="AB41" s="43">
        <v>75</v>
      </c>
      <c r="AC41" s="43" t="s">
        <v>195</v>
      </c>
      <c r="AD41" s="43">
        <v>5000</v>
      </c>
      <c r="AE41" s="43">
        <v>224687</v>
      </c>
      <c r="AF41" s="43"/>
      <c r="AG41" s="43"/>
      <c r="AH41" s="43">
        <v>5000</v>
      </c>
      <c r="AI41" s="43">
        <v>284</v>
      </c>
      <c r="AJ41" s="43">
        <v>0</v>
      </c>
      <c r="AK41" s="43">
        <v>675495</v>
      </c>
      <c r="AL41" s="43" t="s">
        <v>196</v>
      </c>
      <c r="AM41" s="43">
        <v>1.2999999999999999E-3</v>
      </c>
      <c r="AN41" s="43">
        <v>27</v>
      </c>
      <c r="AO41" s="43">
        <v>793</v>
      </c>
      <c r="AP41" s="43"/>
      <c r="AQ41" s="43" t="s">
        <v>208</v>
      </c>
      <c r="AR41" s="43" t="s">
        <v>198</v>
      </c>
      <c r="AS41" s="43" t="s">
        <v>198</v>
      </c>
      <c r="AT41" s="43" t="s">
        <v>198</v>
      </c>
      <c r="AU41" s="43" t="s">
        <v>199</v>
      </c>
      <c r="AV41" s="43" t="s">
        <v>200</v>
      </c>
      <c r="AW41" s="43" t="s">
        <v>201</v>
      </c>
      <c r="AX41" s="43" t="s">
        <v>196</v>
      </c>
      <c r="AY41" s="268">
        <f t="shared" si="0"/>
        <v>4</v>
      </c>
      <c r="BC41" s="294" t="s">
        <v>610</v>
      </c>
      <c r="BD41" s="293"/>
      <c r="BE41" s="293"/>
      <c r="BF41" s="293"/>
      <c r="BG41" s="293">
        <v>5</v>
      </c>
      <c r="BH41" s="293">
        <v>5</v>
      </c>
      <c r="BI41" s="267"/>
      <c r="BJ41" s="267"/>
      <c r="BK41" s="267"/>
      <c r="BN41" s="297" t="s">
        <v>1288</v>
      </c>
      <c r="BO41" s="299"/>
      <c r="BP41" s="299"/>
      <c r="BQ41" s="299"/>
    </row>
    <row r="42" spans="1:69" x14ac:dyDescent="0.3">
      <c r="A42" s="253" t="s">
        <v>62</v>
      </c>
      <c r="B42" s="252" t="s">
        <v>124</v>
      </c>
      <c r="C42" s="43" t="s">
        <v>188</v>
      </c>
      <c r="D42" s="43">
        <v>4.0999999999999996</v>
      </c>
      <c r="E42" s="43">
        <v>20140221</v>
      </c>
      <c r="F42" s="43" t="s">
        <v>189</v>
      </c>
      <c r="G42" s="43" t="s">
        <v>189</v>
      </c>
      <c r="H42" s="43">
        <v>7</v>
      </c>
      <c r="I42" s="254" t="s">
        <v>1275</v>
      </c>
      <c r="J42" s="43">
        <v>12</v>
      </c>
      <c r="K42" s="43"/>
      <c r="L42" s="43"/>
      <c r="M42" s="43"/>
      <c r="N42" s="43"/>
      <c r="O42" s="43">
        <v>1</v>
      </c>
      <c r="P42" s="43">
        <v>3</v>
      </c>
      <c r="Q42" s="43">
        <v>2007</v>
      </c>
      <c r="R42" s="43">
        <v>20080429</v>
      </c>
      <c r="S42" s="43">
        <v>20080501</v>
      </c>
      <c r="T42" s="43" t="s">
        <v>190</v>
      </c>
      <c r="U42" s="43" t="s">
        <v>190</v>
      </c>
      <c r="V42" s="43" t="s">
        <v>190</v>
      </c>
      <c r="W42" s="43" t="s">
        <v>191</v>
      </c>
      <c r="X42" s="43" t="s">
        <v>192</v>
      </c>
      <c r="Y42" s="43" t="s">
        <v>193</v>
      </c>
      <c r="Z42" s="43" t="s">
        <v>194</v>
      </c>
      <c r="AA42" s="43">
        <v>5.03</v>
      </c>
      <c r="AB42" s="43">
        <v>75</v>
      </c>
      <c r="AC42" s="43" t="s">
        <v>195</v>
      </c>
      <c r="AD42" s="43">
        <v>5000</v>
      </c>
      <c r="AE42" s="43">
        <v>226107</v>
      </c>
      <c r="AF42" s="43"/>
      <c r="AG42" s="43"/>
      <c r="AH42" s="43">
        <v>0</v>
      </c>
      <c r="AI42" s="43">
        <v>678787</v>
      </c>
      <c r="AJ42" s="43"/>
      <c r="AK42" s="43"/>
      <c r="AL42" s="43" t="s">
        <v>196</v>
      </c>
      <c r="AM42" s="43">
        <v>0</v>
      </c>
      <c r="AN42" s="43">
        <v>31</v>
      </c>
      <c r="AO42" s="43">
        <v>829</v>
      </c>
      <c r="AP42" s="43"/>
      <c r="AQ42" s="43" t="s">
        <v>197</v>
      </c>
      <c r="AR42" s="43" t="s">
        <v>198</v>
      </c>
      <c r="AS42" s="43" t="s">
        <v>198</v>
      </c>
      <c r="AT42" s="43" t="s">
        <v>198</v>
      </c>
      <c r="AU42" s="43" t="s">
        <v>199</v>
      </c>
      <c r="AV42" s="43" t="s">
        <v>200</v>
      </c>
      <c r="AW42" s="43" t="s">
        <v>201</v>
      </c>
      <c r="AX42" s="43" t="s">
        <v>195</v>
      </c>
      <c r="AY42" s="268">
        <f t="shared" si="0"/>
        <v>4.5</v>
      </c>
      <c r="BC42" s="294" t="s">
        <v>1105</v>
      </c>
      <c r="BD42" s="293"/>
      <c r="BE42" s="293"/>
      <c r="BF42" s="293"/>
      <c r="BG42" s="293">
        <v>25</v>
      </c>
      <c r="BH42" s="293">
        <v>25</v>
      </c>
      <c r="BI42" s="267"/>
      <c r="BJ42" s="267"/>
      <c r="BK42" s="267"/>
      <c r="BN42" s="297" t="s">
        <v>1287</v>
      </c>
      <c r="BO42" s="299">
        <v>5.1255760368663594</v>
      </c>
      <c r="BP42" s="299">
        <v>2</v>
      </c>
      <c r="BQ42" s="299">
        <v>11</v>
      </c>
    </row>
    <row r="43" spans="1:69" x14ac:dyDescent="0.3">
      <c r="A43" s="253" t="s">
        <v>62</v>
      </c>
      <c r="B43" s="252" t="s">
        <v>124</v>
      </c>
      <c r="C43" s="43" t="s">
        <v>188</v>
      </c>
      <c r="D43" s="43">
        <v>4.0999999999999996</v>
      </c>
      <c r="E43" s="43">
        <v>20140221</v>
      </c>
      <c r="F43" s="43" t="s">
        <v>189</v>
      </c>
      <c r="G43" s="43" t="s">
        <v>189</v>
      </c>
      <c r="H43" s="43">
        <v>7</v>
      </c>
      <c r="I43" s="254" t="s">
        <v>1276</v>
      </c>
      <c r="J43" s="43">
        <v>12</v>
      </c>
      <c r="K43" s="43"/>
      <c r="L43" s="43"/>
      <c r="M43" s="43"/>
      <c r="N43" s="43"/>
      <c r="O43" s="43">
        <v>1</v>
      </c>
      <c r="P43" s="43">
        <v>3</v>
      </c>
      <c r="Q43" s="43">
        <v>2007</v>
      </c>
      <c r="R43" s="43">
        <v>20080429</v>
      </c>
      <c r="S43" s="43">
        <v>20080501</v>
      </c>
      <c r="T43" s="43" t="s">
        <v>190</v>
      </c>
      <c r="U43" s="43" t="s">
        <v>190</v>
      </c>
      <c r="V43" s="43" t="s">
        <v>190</v>
      </c>
      <c r="W43" s="43" t="s">
        <v>191</v>
      </c>
      <c r="X43" s="43" t="s">
        <v>192</v>
      </c>
      <c r="Y43" s="43" t="s">
        <v>193</v>
      </c>
      <c r="Z43" s="43" t="s">
        <v>194</v>
      </c>
      <c r="AA43" s="43">
        <v>4.71</v>
      </c>
      <c r="AB43" s="43">
        <v>75</v>
      </c>
      <c r="AC43" s="43" t="s">
        <v>195</v>
      </c>
      <c r="AD43" s="43">
        <v>5000</v>
      </c>
      <c r="AE43" s="43">
        <v>224293</v>
      </c>
      <c r="AF43" s="43"/>
      <c r="AG43" s="43"/>
      <c r="AH43" s="43">
        <v>5000</v>
      </c>
      <c r="AI43" s="43">
        <v>270</v>
      </c>
      <c r="AJ43" s="43">
        <v>0</v>
      </c>
      <c r="AK43" s="43">
        <v>674107</v>
      </c>
      <c r="AL43" s="43" t="s">
        <v>196</v>
      </c>
      <c r="AM43" s="43">
        <v>1.1999999999999999E-3</v>
      </c>
      <c r="AN43" s="43">
        <v>32</v>
      </c>
      <c r="AO43" s="43">
        <v>833</v>
      </c>
      <c r="AP43" s="43"/>
      <c r="AQ43" s="43" t="s">
        <v>197</v>
      </c>
      <c r="AR43" s="43" t="s">
        <v>198</v>
      </c>
      <c r="AS43" s="43" t="s">
        <v>198</v>
      </c>
      <c r="AT43" s="43" t="s">
        <v>198</v>
      </c>
      <c r="AU43" s="43" t="s">
        <v>199</v>
      </c>
      <c r="AV43" s="43" t="s">
        <v>200</v>
      </c>
      <c r="AW43" s="43" t="s">
        <v>201</v>
      </c>
      <c r="AX43" s="43" t="s">
        <v>195</v>
      </c>
      <c r="AY43" s="268">
        <f t="shared" si="0"/>
        <v>4.5</v>
      </c>
      <c r="BC43" s="294" t="s">
        <v>484</v>
      </c>
      <c r="BD43" s="293">
        <v>4</v>
      </c>
      <c r="BE43" s="293"/>
      <c r="BF43" s="293"/>
      <c r="BG43" s="293"/>
      <c r="BH43" s="293">
        <v>4</v>
      </c>
      <c r="BI43" s="267"/>
      <c r="BJ43" s="267"/>
      <c r="BK43" s="267"/>
    </row>
    <row r="44" spans="1:69" x14ac:dyDescent="0.3">
      <c r="A44" s="253" t="s">
        <v>62</v>
      </c>
      <c r="B44" s="252" t="s">
        <v>124</v>
      </c>
      <c r="C44" s="43" t="s">
        <v>188</v>
      </c>
      <c r="D44" s="43">
        <v>4.0999999999999996</v>
      </c>
      <c r="E44" s="43">
        <v>20140221</v>
      </c>
      <c r="F44" s="43" t="s">
        <v>189</v>
      </c>
      <c r="G44" s="43" t="s">
        <v>189</v>
      </c>
      <c r="H44" s="43">
        <v>7</v>
      </c>
      <c r="I44" s="254" t="s">
        <v>1277</v>
      </c>
      <c r="J44" s="43">
        <v>12</v>
      </c>
      <c r="K44" s="43"/>
      <c r="L44" s="43"/>
      <c r="M44" s="43"/>
      <c r="N44" s="43"/>
      <c r="O44" s="43">
        <v>1</v>
      </c>
      <c r="P44" s="43">
        <v>3</v>
      </c>
      <c r="Q44" s="43">
        <v>2007</v>
      </c>
      <c r="R44" s="43">
        <v>20080429</v>
      </c>
      <c r="S44" s="43">
        <v>20080501</v>
      </c>
      <c r="T44" s="43" t="s">
        <v>190</v>
      </c>
      <c r="U44" s="43" t="s">
        <v>190</v>
      </c>
      <c r="V44" s="43" t="s">
        <v>190</v>
      </c>
      <c r="W44" s="43" t="s">
        <v>191</v>
      </c>
      <c r="X44" s="43" t="s">
        <v>192</v>
      </c>
      <c r="Y44" s="43" t="s">
        <v>193</v>
      </c>
      <c r="Z44" s="43" t="s">
        <v>194</v>
      </c>
      <c r="AA44" s="43">
        <v>4.24</v>
      </c>
      <c r="AB44" s="43">
        <v>73</v>
      </c>
      <c r="AC44" s="43" t="s">
        <v>195</v>
      </c>
      <c r="AD44" s="43">
        <v>5000</v>
      </c>
      <c r="AE44" s="43">
        <v>221255</v>
      </c>
      <c r="AF44" s="43"/>
      <c r="AG44" s="43"/>
      <c r="AH44" s="43">
        <v>5000</v>
      </c>
      <c r="AI44" s="43">
        <v>2373</v>
      </c>
      <c r="AJ44" s="43">
        <v>0</v>
      </c>
      <c r="AK44" s="43">
        <v>671381</v>
      </c>
      <c r="AL44" s="43" t="s">
        <v>196</v>
      </c>
      <c r="AM44" s="43">
        <v>1.06E-2</v>
      </c>
      <c r="AN44" s="43">
        <v>23</v>
      </c>
      <c r="AO44" s="43">
        <v>848</v>
      </c>
      <c r="AP44" s="43"/>
      <c r="AQ44" s="43" t="s">
        <v>197</v>
      </c>
      <c r="AR44" s="43" t="s">
        <v>198</v>
      </c>
      <c r="AS44" s="43" t="s">
        <v>198</v>
      </c>
      <c r="AT44" s="43" t="s">
        <v>198</v>
      </c>
      <c r="AU44" s="43" t="s">
        <v>199</v>
      </c>
      <c r="AV44" s="43" t="s">
        <v>200</v>
      </c>
      <c r="AW44" s="43" t="s">
        <v>201</v>
      </c>
      <c r="AX44" s="43" t="s">
        <v>195</v>
      </c>
      <c r="AY44" s="268">
        <f t="shared" si="0"/>
        <v>4.5</v>
      </c>
      <c r="BC44" s="294" t="s">
        <v>839</v>
      </c>
      <c r="BD44" s="293"/>
      <c r="BE44" s="293"/>
      <c r="BF44" s="293"/>
      <c r="BG44" s="293">
        <v>3</v>
      </c>
      <c r="BH44" s="293">
        <v>3</v>
      </c>
      <c r="BI44" s="267"/>
      <c r="BJ44" s="267"/>
      <c r="BK44" s="267"/>
    </row>
    <row r="45" spans="1:69" x14ac:dyDescent="0.3">
      <c r="A45" s="253" t="s">
        <v>62</v>
      </c>
      <c r="B45" s="252" t="s">
        <v>124</v>
      </c>
      <c r="C45" s="43" t="s">
        <v>188</v>
      </c>
      <c r="D45" s="43">
        <v>4.0999999999999996</v>
      </c>
      <c r="E45" s="43">
        <v>20140221</v>
      </c>
      <c r="F45" s="43" t="s">
        <v>189</v>
      </c>
      <c r="G45" s="43" t="s">
        <v>189</v>
      </c>
      <c r="H45" s="43">
        <v>7</v>
      </c>
      <c r="I45" s="254" t="s">
        <v>1278</v>
      </c>
      <c r="J45" s="43">
        <v>12</v>
      </c>
      <c r="K45" s="43"/>
      <c r="L45" s="43"/>
      <c r="M45" s="43"/>
      <c r="N45" s="43"/>
      <c r="O45" s="43">
        <v>1</v>
      </c>
      <c r="P45" s="43">
        <v>3</v>
      </c>
      <c r="Q45" s="43">
        <v>2007</v>
      </c>
      <c r="R45" s="43">
        <v>20080429</v>
      </c>
      <c r="S45" s="43">
        <v>20080501</v>
      </c>
      <c r="T45" s="43" t="s">
        <v>190</v>
      </c>
      <c r="U45" s="43" t="s">
        <v>190</v>
      </c>
      <c r="V45" s="43" t="s">
        <v>190</v>
      </c>
      <c r="W45" s="43" t="s">
        <v>191</v>
      </c>
      <c r="X45" s="43" t="s">
        <v>192</v>
      </c>
      <c r="Y45" s="43" t="s">
        <v>193</v>
      </c>
      <c r="Z45" s="43" t="s">
        <v>194</v>
      </c>
      <c r="AA45" s="43">
        <v>4.93</v>
      </c>
      <c r="AB45" s="43">
        <v>76</v>
      </c>
      <c r="AC45" s="43" t="s">
        <v>195</v>
      </c>
      <c r="AD45" s="43">
        <v>5000</v>
      </c>
      <c r="AE45" s="43">
        <v>338491</v>
      </c>
      <c r="AF45" s="43"/>
      <c r="AG45" s="43"/>
      <c r="AH45" s="43">
        <v>5000</v>
      </c>
      <c r="AI45" s="43">
        <v>438</v>
      </c>
      <c r="AJ45" s="43">
        <v>0</v>
      </c>
      <c r="AK45" s="43">
        <v>1017136</v>
      </c>
      <c r="AL45" s="43" t="s">
        <v>196</v>
      </c>
      <c r="AM45" s="43">
        <v>1.2999999999999999E-3</v>
      </c>
      <c r="AN45" s="43">
        <v>33</v>
      </c>
      <c r="AO45" s="43">
        <v>773</v>
      </c>
      <c r="AP45" s="43"/>
      <c r="AQ45" s="43" t="s">
        <v>197</v>
      </c>
      <c r="AR45" s="43" t="s">
        <v>198</v>
      </c>
      <c r="AS45" s="43" t="s">
        <v>198</v>
      </c>
      <c r="AT45" s="43" t="s">
        <v>198</v>
      </c>
      <c r="AU45" s="43" t="s">
        <v>199</v>
      </c>
      <c r="AV45" s="43" t="s">
        <v>200</v>
      </c>
      <c r="AW45" s="43" t="s">
        <v>201</v>
      </c>
      <c r="AX45" s="43" t="s">
        <v>195</v>
      </c>
      <c r="AY45" s="268">
        <f t="shared" si="0"/>
        <v>4.5</v>
      </c>
      <c r="BC45" s="294" t="s">
        <v>1242</v>
      </c>
      <c r="BD45" s="293"/>
      <c r="BE45" s="293"/>
      <c r="BF45" s="293"/>
      <c r="BG45" s="293">
        <v>7</v>
      </c>
      <c r="BH45" s="293">
        <v>7</v>
      </c>
      <c r="BI45" s="267"/>
      <c r="BJ45" s="267"/>
      <c r="BK45" s="267"/>
    </row>
    <row r="46" spans="1:69" x14ac:dyDescent="0.3">
      <c r="A46" s="253" t="s">
        <v>62</v>
      </c>
      <c r="B46" s="252" t="s">
        <v>124</v>
      </c>
      <c r="C46" s="43" t="s">
        <v>188</v>
      </c>
      <c r="D46" s="43">
        <v>4.0999999999999996</v>
      </c>
      <c r="E46" s="43">
        <v>20090310</v>
      </c>
      <c r="F46" s="43" t="s">
        <v>189</v>
      </c>
      <c r="G46" s="43" t="s">
        <v>189</v>
      </c>
      <c r="H46" s="43">
        <v>7</v>
      </c>
      <c r="I46" s="254" t="s">
        <v>1279</v>
      </c>
      <c r="J46" s="43">
        <v>12</v>
      </c>
      <c r="K46" s="43"/>
      <c r="L46" s="43"/>
      <c r="M46" s="43"/>
      <c r="N46" s="43"/>
      <c r="O46" s="43">
        <v>1</v>
      </c>
      <c r="P46" s="43">
        <v>3</v>
      </c>
      <c r="Q46" s="43">
        <v>2007</v>
      </c>
      <c r="R46" s="43">
        <v>20080429</v>
      </c>
      <c r="S46" s="43">
        <v>20080501</v>
      </c>
      <c r="T46" s="43" t="s">
        <v>190</v>
      </c>
      <c r="U46" s="43" t="s">
        <v>190</v>
      </c>
      <c r="V46" s="43" t="s">
        <v>190</v>
      </c>
      <c r="W46" s="43" t="s">
        <v>191</v>
      </c>
      <c r="X46" s="43" t="s">
        <v>192</v>
      </c>
      <c r="Y46" s="43" t="s">
        <v>193</v>
      </c>
      <c r="Z46" s="43" t="s">
        <v>194</v>
      </c>
      <c r="AA46" s="43">
        <v>4.7300000000000004</v>
      </c>
      <c r="AB46" s="43">
        <v>76</v>
      </c>
      <c r="AC46" s="43" t="s">
        <v>195</v>
      </c>
      <c r="AD46" s="43">
        <v>5000</v>
      </c>
      <c r="AE46" s="43">
        <v>346353</v>
      </c>
      <c r="AF46" s="43"/>
      <c r="AG46" s="43"/>
      <c r="AH46" s="43">
        <v>0</v>
      </c>
      <c r="AI46" s="43">
        <v>1040056</v>
      </c>
      <c r="AJ46" s="43"/>
      <c r="AK46" s="43"/>
      <c r="AL46" s="43" t="s">
        <v>196</v>
      </c>
      <c r="AM46" s="43">
        <v>0</v>
      </c>
      <c r="AN46" s="43">
        <v>21</v>
      </c>
      <c r="AO46" s="43">
        <v>874</v>
      </c>
      <c r="AP46" s="43"/>
      <c r="AQ46" s="43" t="s">
        <v>208</v>
      </c>
      <c r="AR46" s="43" t="s">
        <v>198</v>
      </c>
      <c r="AS46" s="43" t="s">
        <v>198</v>
      </c>
      <c r="AT46" s="43" t="s">
        <v>198</v>
      </c>
      <c r="AU46" s="43" t="s">
        <v>199</v>
      </c>
      <c r="AV46" s="43" t="s">
        <v>200</v>
      </c>
      <c r="AW46" s="43" t="s">
        <v>201</v>
      </c>
      <c r="AX46" s="43" t="s">
        <v>196</v>
      </c>
      <c r="AY46" s="268">
        <f t="shared" si="0"/>
        <v>4.5</v>
      </c>
      <c r="BC46" s="294" t="s">
        <v>612</v>
      </c>
      <c r="BD46" s="293">
        <v>43</v>
      </c>
      <c r="BE46" s="293">
        <v>1</v>
      </c>
      <c r="BF46" s="293">
        <v>8</v>
      </c>
      <c r="BG46" s="293"/>
      <c r="BH46" s="293">
        <v>52</v>
      </c>
      <c r="BI46" s="267"/>
      <c r="BJ46" s="267"/>
      <c r="BK46" s="267"/>
    </row>
    <row r="47" spans="1:69" x14ac:dyDescent="0.3">
      <c r="A47" s="253" t="s">
        <v>62</v>
      </c>
      <c r="B47" s="252" t="s">
        <v>124</v>
      </c>
      <c r="C47" s="43" t="s">
        <v>188</v>
      </c>
      <c r="D47" s="43">
        <v>4.0999999999999996</v>
      </c>
      <c r="E47" s="43">
        <v>20060912</v>
      </c>
      <c r="F47" s="43" t="s">
        <v>209</v>
      </c>
      <c r="G47" s="43" t="s">
        <v>189</v>
      </c>
      <c r="H47" s="43">
        <v>8</v>
      </c>
      <c r="I47" s="254" t="s">
        <v>1280</v>
      </c>
      <c r="J47" s="43">
        <v>12</v>
      </c>
      <c r="K47" s="43"/>
      <c r="L47" s="43"/>
      <c r="M47" s="43"/>
      <c r="N47" s="43"/>
      <c r="O47" s="43">
        <v>1</v>
      </c>
      <c r="P47" s="43">
        <v>3</v>
      </c>
      <c r="Q47" s="43">
        <v>2005</v>
      </c>
      <c r="R47" s="43">
        <v>20060517</v>
      </c>
      <c r="S47" s="43">
        <v>20060517</v>
      </c>
      <c r="T47" s="43" t="s">
        <v>210</v>
      </c>
      <c r="U47" s="43" t="s">
        <v>211</v>
      </c>
      <c r="V47" s="43" t="s">
        <v>212</v>
      </c>
      <c r="W47" s="43" t="s">
        <v>213</v>
      </c>
      <c r="X47" s="43" t="s">
        <v>192</v>
      </c>
      <c r="Y47" s="43" t="s">
        <v>214</v>
      </c>
      <c r="Z47" s="43" t="s">
        <v>194</v>
      </c>
      <c r="AA47" s="43">
        <v>3.8</v>
      </c>
      <c r="AB47" s="43">
        <v>73</v>
      </c>
      <c r="AC47" s="43" t="s">
        <v>195</v>
      </c>
      <c r="AD47" s="43">
        <v>5000</v>
      </c>
      <c r="AE47" s="43">
        <v>26038</v>
      </c>
      <c r="AF47" s="43"/>
      <c r="AG47" s="43"/>
      <c r="AH47" s="43">
        <v>5000</v>
      </c>
      <c r="AI47" s="43">
        <v>397</v>
      </c>
      <c r="AJ47" s="43"/>
      <c r="AK47" s="43"/>
      <c r="AL47" s="43"/>
      <c r="AM47" s="43">
        <v>1.46E-2</v>
      </c>
      <c r="AN47" s="43">
        <v>8</v>
      </c>
      <c r="AO47" s="43">
        <v>200</v>
      </c>
      <c r="AP47" s="43"/>
      <c r="AQ47" s="43"/>
      <c r="AR47" s="43" t="s">
        <v>215</v>
      </c>
      <c r="AS47" s="43" t="s">
        <v>216</v>
      </c>
      <c r="AT47" s="43" t="s">
        <v>217</v>
      </c>
      <c r="AU47" s="43" t="s">
        <v>199</v>
      </c>
      <c r="AV47" s="43" t="s">
        <v>200</v>
      </c>
      <c r="AW47" s="43" t="s">
        <v>201</v>
      </c>
      <c r="AX47" s="43" t="s">
        <v>196</v>
      </c>
      <c r="AY47" s="268">
        <f t="shared" si="0"/>
        <v>5</v>
      </c>
      <c r="BC47" s="294" t="s">
        <v>1287</v>
      </c>
      <c r="BD47" s="293">
        <v>113</v>
      </c>
      <c r="BE47" s="293">
        <v>1</v>
      </c>
      <c r="BF47" s="293">
        <v>24</v>
      </c>
      <c r="BG47" s="293">
        <v>296</v>
      </c>
      <c r="BH47" s="293">
        <v>434</v>
      </c>
      <c r="BI47" s="267"/>
      <c r="BJ47" s="267"/>
      <c r="BK47" s="267"/>
    </row>
    <row r="48" spans="1:69" x14ac:dyDescent="0.3">
      <c r="A48" s="253" t="s">
        <v>62</v>
      </c>
      <c r="B48" s="252" t="s">
        <v>124</v>
      </c>
      <c r="C48" s="43" t="s">
        <v>188</v>
      </c>
      <c r="D48" s="43">
        <v>4.0999999999999996</v>
      </c>
      <c r="E48" s="43">
        <v>20060912</v>
      </c>
      <c r="F48" s="43" t="s">
        <v>209</v>
      </c>
      <c r="G48" s="43" t="s">
        <v>189</v>
      </c>
      <c r="H48" s="43">
        <v>8</v>
      </c>
      <c r="I48" s="254" t="s">
        <v>1281</v>
      </c>
      <c r="J48" s="43">
        <v>12</v>
      </c>
      <c r="K48" s="43"/>
      <c r="L48" s="43"/>
      <c r="M48" s="43"/>
      <c r="N48" s="43"/>
      <c r="O48" s="43">
        <v>1</v>
      </c>
      <c r="P48" s="43">
        <v>3</v>
      </c>
      <c r="Q48" s="43">
        <v>2005</v>
      </c>
      <c r="R48" s="43">
        <v>20060517</v>
      </c>
      <c r="S48" s="43">
        <v>20060517</v>
      </c>
      <c r="T48" s="43" t="s">
        <v>210</v>
      </c>
      <c r="U48" s="43" t="s">
        <v>211</v>
      </c>
      <c r="V48" s="43" t="s">
        <v>212</v>
      </c>
      <c r="W48" s="43" t="s">
        <v>213</v>
      </c>
      <c r="X48" s="43" t="s">
        <v>192</v>
      </c>
      <c r="Y48" s="43" t="s">
        <v>214</v>
      </c>
      <c r="Z48" s="43" t="s">
        <v>194</v>
      </c>
      <c r="AA48" s="43">
        <v>3.8</v>
      </c>
      <c r="AB48" s="43">
        <v>73</v>
      </c>
      <c r="AC48" s="43" t="s">
        <v>195</v>
      </c>
      <c r="AD48" s="43">
        <v>5000</v>
      </c>
      <c r="AE48" s="43">
        <v>24701</v>
      </c>
      <c r="AF48" s="43"/>
      <c r="AG48" s="43"/>
      <c r="AH48" s="43">
        <v>5000</v>
      </c>
      <c r="AI48" s="43">
        <v>377</v>
      </c>
      <c r="AJ48" s="43"/>
      <c r="AK48" s="43"/>
      <c r="AL48" s="43"/>
      <c r="AM48" s="43">
        <v>1.46E-2</v>
      </c>
      <c r="AN48" s="43">
        <v>8</v>
      </c>
      <c r="AO48" s="43">
        <v>200</v>
      </c>
      <c r="AP48" s="43"/>
      <c r="AQ48" s="43"/>
      <c r="AR48" s="43" t="s">
        <v>215</v>
      </c>
      <c r="AS48" s="43" t="s">
        <v>216</v>
      </c>
      <c r="AT48" s="43" t="s">
        <v>217</v>
      </c>
      <c r="AU48" s="43" t="s">
        <v>199</v>
      </c>
      <c r="AV48" s="43" t="s">
        <v>200</v>
      </c>
      <c r="AW48" s="43" t="s">
        <v>201</v>
      </c>
      <c r="AX48" s="43" t="s">
        <v>196</v>
      </c>
      <c r="AY48" s="268">
        <f t="shared" si="0"/>
        <v>5</v>
      </c>
    </row>
    <row r="49" spans="1:51" x14ac:dyDescent="0.3">
      <c r="A49" s="253" t="s">
        <v>62</v>
      </c>
      <c r="B49" s="252" t="s">
        <v>124</v>
      </c>
      <c r="C49" s="43" t="s">
        <v>188</v>
      </c>
      <c r="D49" s="43">
        <v>4.0999999999999996</v>
      </c>
      <c r="E49" s="43">
        <v>20060912</v>
      </c>
      <c r="F49" s="43" t="s">
        <v>209</v>
      </c>
      <c r="G49" s="43" t="s">
        <v>189</v>
      </c>
      <c r="H49" s="43">
        <v>8</v>
      </c>
      <c r="I49" s="254" t="s">
        <v>1282</v>
      </c>
      <c r="J49" s="43">
        <v>12</v>
      </c>
      <c r="K49" s="43"/>
      <c r="L49" s="43"/>
      <c r="M49" s="43"/>
      <c r="N49" s="43"/>
      <c r="O49" s="43">
        <v>1</v>
      </c>
      <c r="P49" s="43">
        <v>3</v>
      </c>
      <c r="Q49" s="43">
        <v>2005</v>
      </c>
      <c r="R49" s="43">
        <v>20060418</v>
      </c>
      <c r="S49" s="43">
        <v>20060418</v>
      </c>
      <c r="T49" s="43" t="s">
        <v>210</v>
      </c>
      <c r="U49" s="43" t="s">
        <v>211</v>
      </c>
      <c r="V49" s="43" t="s">
        <v>212</v>
      </c>
      <c r="W49" s="43" t="s">
        <v>213</v>
      </c>
      <c r="X49" s="43" t="s">
        <v>192</v>
      </c>
      <c r="Y49" s="43" t="s">
        <v>214</v>
      </c>
      <c r="Z49" s="43" t="s">
        <v>194</v>
      </c>
      <c r="AA49" s="43">
        <v>3.8</v>
      </c>
      <c r="AB49" s="43">
        <v>73</v>
      </c>
      <c r="AC49" s="43" t="s">
        <v>195</v>
      </c>
      <c r="AD49" s="43">
        <v>5000</v>
      </c>
      <c r="AE49" s="43">
        <v>25700</v>
      </c>
      <c r="AF49" s="43"/>
      <c r="AG49" s="43"/>
      <c r="AH49" s="43"/>
      <c r="AI49" s="43"/>
      <c r="AJ49" s="43"/>
      <c r="AK49" s="43"/>
      <c r="AL49" s="43"/>
      <c r="AM49" s="43">
        <v>0</v>
      </c>
      <c r="AN49" s="43">
        <v>8</v>
      </c>
      <c r="AO49" s="43">
        <v>200</v>
      </c>
      <c r="AP49" s="43"/>
      <c r="AQ49" s="43"/>
      <c r="AR49" s="43" t="s">
        <v>215</v>
      </c>
      <c r="AS49" s="43" t="s">
        <v>216</v>
      </c>
      <c r="AT49" s="43" t="s">
        <v>217</v>
      </c>
      <c r="AU49" s="43" t="s">
        <v>199</v>
      </c>
      <c r="AV49" s="43" t="s">
        <v>200</v>
      </c>
      <c r="AW49" s="43" t="s">
        <v>201</v>
      </c>
      <c r="AX49" s="43" t="s">
        <v>196</v>
      </c>
      <c r="AY49" s="268">
        <f t="shared" si="0"/>
        <v>4</v>
      </c>
    </row>
    <row r="50" spans="1:51" x14ac:dyDescent="0.3">
      <c r="A50" s="253" t="s">
        <v>62</v>
      </c>
      <c r="B50" s="252" t="s">
        <v>124</v>
      </c>
      <c r="C50" s="43" t="s">
        <v>188</v>
      </c>
      <c r="D50" s="43">
        <v>4.0999999999999996</v>
      </c>
      <c r="E50" s="43">
        <v>20060912</v>
      </c>
      <c r="F50" s="43" t="s">
        <v>209</v>
      </c>
      <c r="G50" s="43" t="s">
        <v>189</v>
      </c>
      <c r="H50" s="43">
        <v>8</v>
      </c>
      <c r="I50" s="254" t="s">
        <v>1283</v>
      </c>
      <c r="J50" s="43">
        <v>12</v>
      </c>
      <c r="K50" s="43"/>
      <c r="L50" s="43"/>
      <c r="M50" s="43"/>
      <c r="N50" s="43"/>
      <c r="O50" s="43">
        <v>1</v>
      </c>
      <c r="P50" s="43">
        <v>3</v>
      </c>
      <c r="Q50" s="43">
        <v>2005</v>
      </c>
      <c r="R50" s="43">
        <v>20060418</v>
      </c>
      <c r="S50" s="43">
        <v>20060418</v>
      </c>
      <c r="T50" s="43" t="s">
        <v>210</v>
      </c>
      <c r="U50" s="43" t="s">
        <v>211</v>
      </c>
      <c r="V50" s="43" t="s">
        <v>212</v>
      </c>
      <c r="W50" s="43" t="s">
        <v>213</v>
      </c>
      <c r="X50" s="43" t="s">
        <v>192</v>
      </c>
      <c r="Y50" s="43" t="s">
        <v>214</v>
      </c>
      <c r="Z50" s="43" t="s">
        <v>194</v>
      </c>
      <c r="AA50" s="43">
        <v>3.8</v>
      </c>
      <c r="AB50" s="43">
        <v>73</v>
      </c>
      <c r="AC50" s="43" t="s">
        <v>195</v>
      </c>
      <c r="AD50" s="43">
        <v>5000</v>
      </c>
      <c r="AE50" s="43">
        <v>26200</v>
      </c>
      <c r="AF50" s="43"/>
      <c r="AG50" s="43"/>
      <c r="AH50" s="43"/>
      <c r="AI50" s="43"/>
      <c r="AJ50" s="43"/>
      <c r="AK50" s="43"/>
      <c r="AL50" s="43"/>
      <c r="AM50" s="43">
        <v>0</v>
      </c>
      <c r="AN50" s="43">
        <v>8</v>
      </c>
      <c r="AO50" s="43">
        <v>200</v>
      </c>
      <c r="AP50" s="43"/>
      <c r="AQ50" s="43"/>
      <c r="AR50" s="43" t="s">
        <v>215</v>
      </c>
      <c r="AS50" s="43" t="s">
        <v>216</v>
      </c>
      <c r="AT50" s="43" t="s">
        <v>217</v>
      </c>
      <c r="AU50" s="43" t="s">
        <v>199</v>
      </c>
      <c r="AV50" s="43" t="s">
        <v>200</v>
      </c>
      <c r="AW50" s="43" t="s">
        <v>201</v>
      </c>
      <c r="AX50" s="43" t="s">
        <v>196</v>
      </c>
      <c r="AY50" s="268">
        <f t="shared" si="0"/>
        <v>4</v>
      </c>
    </row>
    <row r="51" spans="1:51" x14ac:dyDescent="0.3">
      <c r="A51" s="253" t="s">
        <v>62</v>
      </c>
      <c r="B51" s="252" t="s">
        <v>124</v>
      </c>
      <c r="C51" s="43" t="s">
        <v>188</v>
      </c>
      <c r="D51" s="43">
        <v>4.0999999999999996</v>
      </c>
      <c r="E51" s="43">
        <v>20060912</v>
      </c>
      <c r="F51" s="43" t="s">
        <v>209</v>
      </c>
      <c r="G51" s="43" t="s">
        <v>189</v>
      </c>
      <c r="H51" s="43">
        <v>8</v>
      </c>
      <c r="I51" s="254" t="s">
        <v>1284</v>
      </c>
      <c r="J51" s="43">
        <v>12</v>
      </c>
      <c r="K51" s="43"/>
      <c r="L51" s="43"/>
      <c r="M51" s="43"/>
      <c r="N51" s="43"/>
      <c r="O51" s="43">
        <v>1</v>
      </c>
      <c r="P51" s="43">
        <v>3</v>
      </c>
      <c r="Q51" s="43">
        <v>2005</v>
      </c>
      <c r="R51" s="43">
        <v>20060501</v>
      </c>
      <c r="S51" s="43">
        <v>20060501</v>
      </c>
      <c r="T51" s="43" t="s">
        <v>210</v>
      </c>
      <c r="U51" s="43" t="s">
        <v>211</v>
      </c>
      <c r="V51" s="43" t="s">
        <v>212</v>
      </c>
      <c r="W51" s="43" t="s">
        <v>213</v>
      </c>
      <c r="X51" s="43" t="s">
        <v>192</v>
      </c>
      <c r="Y51" s="43" t="s">
        <v>214</v>
      </c>
      <c r="Z51" s="43" t="s">
        <v>194</v>
      </c>
      <c r="AA51" s="43">
        <v>3.8</v>
      </c>
      <c r="AB51" s="43">
        <v>73</v>
      </c>
      <c r="AC51" s="43" t="s">
        <v>195</v>
      </c>
      <c r="AD51" s="43">
        <v>5000</v>
      </c>
      <c r="AE51" s="43">
        <v>25733</v>
      </c>
      <c r="AF51" s="43"/>
      <c r="AG51" s="43"/>
      <c r="AH51" s="43">
        <v>5000</v>
      </c>
      <c r="AI51" s="43">
        <v>130</v>
      </c>
      <c r="AJ51" s="43"/>
      <c r="AK51" s="43"/>
      <c r="AL51" s="43"/>
      <c r="AM51" s="43">
        <v>4.8999999999999998E-3</v>
      </c>
      <c r="AN51" s="43">
        <v>7</v>
      </c>
      <c r="AO51" s="43">
        <v>200</v>
      </c>
      <c r="AP51" s="43"/>
      <c r="AQ51" s="43"/>
      <c r="AR51" s="43" t="s">
        <v>215</v>
      </c>
      <c r="AS51" s="43" t="s">
        <v>216</v>
      </c>
      <c r="AT51" s="43" t="s">
        <v>217</v>
      </c>
      <c r="AU51" s="43" t="s">
        <v>199</v>
      </c>
      <c r="AV51" s="43" t="s">
        <v>200</v>
      </c>
      <c r="AW51" s="43" t="s">
        <v>201</v>
      </c>
      <c r="AX51" s="43" t="s">
        <v>196</v>
      </c>
      <c r="AY51" s="268">
        <f t="shared" si="0"/>
        <v>5</v>
      </c>
    </row>
    <row r="52" spans="1:51" x14ac:dyDescent="0.3">
      <c r="A52" s="253" t="s">
        <v>62</v>
      </c>
      <c r="B52" s="252" t="s">
        <v>124</v>
      </c>
      <c r="C52" s="43" t="s">
        <v>188</v>
      </c>
      <c r="D52" s="43">
        <v>4.0999999999999996</v>
      </c>
      <c r="E52" s="43">
        <v>20060912</v>
      </c>
      <c r="F52" s="43" t="s">
        <v>209</v>
      </c>
      <c r="G52" s="43" t="s">
        <v>189</v>
      </c>
      <c r="H52" s="43">
        <v>8</v>
      </c>
      <c r="I52" s="254" t="s">
        <v>1285</v>
      </c>
      <c r="J52" s="43">
        <v>12</v>
      </c>
      <c r="K52" s="43"/>
      <c r="L52" s="43"/>
      <c r="M52" s="43"/>
      <c r="N52" s="43"/>
      <c r="O52" s="43">
        <v>1</v>
      </c>
      <c r="P52" s="43">
        <v>3</v>
      </c>
      <c r="Q52" s="43">
        <v>2005</v>
      </c>
      <c r="R52" s="43">
        <v>20060501</v>
      </c>
      <c r="S52" s="43">
        <v>20060501</v>
      </c>
      <c r="T52" s="43" t="s">
        <v>210</v>
      </c>
      <c r="U52" s="43" t="s">
        <v>211</v>
      </c>
      <c r="V52" s="43" t="s">
        <v>212</v>
      </c>
      <c r="W52" s="43" t="s">
        <v>213</v>
      </c>
      <c r="X52" s="43" t="s">
        <v>192</v>
      </c>
      <c r="Y52" s="43" t="s">
        <v>214</v>
      </c>
      <c r="Z52" s="43" t="s">
        <v>194</v>
      </c>
      <c r="AA52" s="43">
        <v>3.8</v>
      </c>
      <c r="AB52" s="43">
        <v>73</v>
      </c>
      <c r="AC52" s="43" t="s">
        <v>195</v>
      </c>
      <c r="AD52" s="43">
        <v>5000</v>
      </c>
      <c r="AE52" s="43">
        <v>25919</v>
      </c>
      <c r="AF52" s="43"/>
      <c r="AG52" s="43"/>
      <c r="AH52" s="43">
        <v>5000</v>
      </c>
      <c r="AI52" s="43">
        <v>877</v>
      </c>
      <c r="AJ52" s="43"/>
      <c r="AK52" s="43"/>
      <c r="AL52" s="43"/>
      <c r="AM52" s="43">
        <v>4.8999999999999998E-3</v>
      </c>
      <c r="AN52" s="43">
        <v>8</v>
      </c>
      <c r="AO52" s="43">
        <v>200</v>
      </c>
      <c r="AP52" s="43"/>
      <c r="AQ52" s="43"/>
      <c r="AR52" s="43" t="s">
        <v>215</v>
      </c>
      <c r="AS52" s="43" t="s">
        <v>216</v>
      </c>
      <c r="AT52" s="43" t="s">
        <v>217</v>
      </c>
      <c r="AU52" s="43" t="s">
        <v>199</v>
      </c>
      <c r="AV52" s="43" t="s">
        <v>200</v>
      </c>
      <c r="AW52" s="43" t="s">
        <v>201</v>
      </c>
      <c r="AX52" s="43" t="s">
        <v>196</v>
      </c>
      <c r="AY52" s="268">
        <f t="shared" si="0"/>
        <v>5</v>
      </c>
    </row>
    <row r="53" spans="1:51" x14ac:dyDescent="0.3">
      <c r="A53" s="253" t="s">
        <v>56</v>
      </c>
      <c r="B53" s="252" t="s">
        <v>610</v>
      </c>
      <c r="C53" s="43" t="s">
        <v>188</v>
      </c>
      <c r="D53" s="43">
        <v>4.0999999999999996</v>
      </c>
      <c r="E53" s="43">
        <v>20140404</v>
      </c>
      <c r="F53" s="43" t="s">
        <v>225</v>
      </c>
      <c r="G53" s="43" t="s">
        <v>225</v>
      </c>
      <c r="H53" s="43">
        <v>4</v>
      </c>
      <c r="I53" s="254" t="s">
        <v>646</v>
      </c>
      <c r="J53" s="43">
        <v>12</v>
      </c>
      <c r="K53" s="43"/>
      <c r="L53" s="43"/>
      <c r="M53" s="43"/>
      <c r="N53" s="43"/>
      <c r="O53" s="43">
        <v>1</v>
      </c>
      <c r="P53" s="43">
        <v>3</v>
      </c>
      <c r="Q53" s="43">
        <v>2006</v>
      </c>
      <c r="R53" s="43">
        <v>20070615</v>
      </c>
      <c r="S53" s="43">
        <v>20070622</v>
      </c>
      <c r="T53" s="43" t="s">
        <v>869</v>
      </c>
      <c r="U53" s="43" t="s">
        <v>870</v>
      </c>
      <c r="V53" s="43" t="s">
        <v>871</v>
      </c>
      <c r="W53" s="43" t="s">
        <v>191</v>
      </c>
      <c r="X53" s="43" t="s">
        <v>192</v>
      </c>
      <c r="Y53" s="43"/>
      <c r="Z53" s="43"/>
      <c r="AA53" s="43"/>
      <c r="AB53" s="43"/>
      <c r="AC53" s="43"/>
      <c r="AD53" s="43">
        <v>5000</v>
      </c>
      <c r="AE53" s="43">
        <v>222706</v>
      </c>
      <c r="AF53" s="43"/>
      <c r="AG53" s="43"/>
      <c r="AH53" s="43"/>
      <c r="AI53" s="43"/>
      <c r="AJ53" s="43"/>
      <c r="AK53" s="43"/>
      <c r="AL53" s="43"/>
      <c r="AM53" s="43"/>
      <c r="AN53" s="43"/>
      <c r="AO53" s="43"/>
      <c r="AP53" s="43"/>
      <c r="AQ53" s="43"/>
      <c r="AR53" s="43" t="s">
        <v>872</v>
      </c>
      <c r="AS53" s="43" t="s">
        <v>873</v>
      </c>
      <c r="AT53" s="43" t="s">
        <v>874</v>
      </c>
      <c r="AU53" s="43" t="s">
        <v>231</v>
      </c>
      <c r="AV53" s="43" t="s">
        <v>875</v>
      </c>
      <c r="AW53" s="43" t="s">
        <v>876</v>
      </c>
      <c r="AX53" s="43" t="s">
        <v>195</v>
      </c>
      <c r="AY53" s="268">
        <f t="shared" si="0"/>
        <v>6</v>
      </c>
    </row>
    <row r="54" spans="1:51" x14ac:dyDescent="0.3">
      <c r="A54" s="253" t="s">
        <v>56</v>
      </c>
      <c r="B54" s="252" t="s">
        <v>610</v>
      </c>
      <c r="C54" s="43" t="s">
        <v>188</v>
      </c>
      <c r="D54" s="43">
        <v>4.0999999999999996</v>
      </c>
      <c r="E54" s="43">
        <v>20140404</v>
      </c>
      <c r="F54" s="43" t="s">
        <v>225</v>
      </c>
      <c r="G54" s="43" t="s">
        <v>225</v>
      </c>
      <c r="H54" s="43">
        <v>4</v>
      </c>
      <c r="I54" s="254" t="s">
        <v>676</v>
      </c>
      <c r="J54" s="43">
        <v>0</v>
      </c>
      <c r="K54" s="43"/>
      <c r="L54" s="43"/>
      <c r="M54" s="43"/>
      <c r="N54" s="43"/>
      <c r="O54" s="43">
        <v>1</v>
      </c>
      <c r="P54" s="43">
        <v>3</v>
      </c>
      <c r="Q54" s="43">
        <v>2007</v>
      </c>
      <c r="R54" s="43">
        <v>20080616</v>
      </c>
      <c r="S54" s="43">
        <v>20080627</v>
      </c>
      <c r="T54" s="43" t="s">
        <v>869</v>
      </c>
      <c r="U54" s="43" t="s">
        <v>870</v>
      </c>
      <c r="V54" s="43" t="s">
        <v>871</v>
      </c>
      <c r="W54" s="43" t="s">
        <v>191</v>
      </c>
      <c r="X54" s="43" t="s">
        <v>192</v>
      </c>
      <c r="Y54" s="43"/>
      <c r="Z54" s="43"/>
      <c r="AA54" s="43"/>
      <c r="AB54" s="43"/>
      <c r="AC54" s="43"/>
      <c r="AD54" s="43">
        <v>5000</v>
      </c>
      <c r="AE54" s="43">
        <v>219754</v>
      </c>
      <c r="AF54" s="43">
        <v>0</v>
      </c>
      <c r="AG54" s="43">
        <v>2197</v>
      </c>
      <c r="AH54" s="43"/>
      <c r="AI54" s="43"/>
      <c r="AJ54" s="43"/>
      <c r="AK54" s="43"/>
      <c r="AL54" s="43"/>
      <c r="AM54" s="43"/>
      <c r="AN54" s="43"/>
      <c r="AO54" s="43"/>
      <c r="AP54" s="43"/>
      <c r="AQ54" s="43"/>
      <c r="AR54" s="43" t="s">
        <v>872</v>
      </c>
      <c r="AS54" s="43" t="s">
        <v>873</v>
      </c>
      <c r="AT54" s="43" t="s">
        <v>874</v>
      </c>
      <c r="AU54" s="43" t="s">
        <v>231</v>
      </c>
      <c r="AV54" s="43" t="s">
        <v>875</v>
      </c>
      <c r="AW54" s="43" t="s">
        <v>876</v>
      </c>
      <c r="AX54" s="43" t="s">
        <v>195</v>
      </c>
      <c r="AY54" s="268">
        <f t="shared" si="0"/>
        <v>6</v>
      </c>
    </row>
    <row r="55" spans="1:51" x14ac:dyDescent="0.3">
      <c r="A55" s="253" t="s">
        <v>56</v>
      </c>
      <c r="B55" s="252" t="s">
        <v>610</v>
      </c>
      <c r="C55" s="43" t="s">
        <v>188</v>
      </c>
      <c r="D55" s="43">
        <v>4.0999999999999996</v>
      </c>
      <c r="E55" s="43">
        <v>20140404</v>
      </c>
      <c r="F55" s="43" t="s">
        <v>225</v>
      </c>
      <c r="G55" s="43" t="s">
        <v>225</v>
      </c>
      <c r="H55" s="43">
        <v>4</v>
      </c>
      <c r="I55" s="254">
        <v>633173</v>
      </c>
      <c r="J55" s="43">
        <v>12</v>
      </c>
      <c r="K55" s="43"/>
      <c r="L55" s="43"/>
      <c r="M55" s="43"/>
      <c r="N55" s="43"/>
      <c r="O55" s="43">
        <v>1</v>
      </c>
      <c r="P55" s="43">
        <v>3</v>
      </c>
      <c r="Q55" s="43">
        <v>2005</v>
      </c>
      <c r="R55" s="43">
        <v>20060614</v>
      </c>
      <c r="S55" s="43">
        <v>20060621</v>
      </c>
      <c r="T55" s="43" t="s">
        <v>869</v>
      </c>
      <c r="U55" s="43" t="s">
        <v>877</v>
      </c>
      <c r="V55" s="43" t="s">
        <v>878</v>
      </c>
      <c r="W55" s="43" t="s">
        <v>191</v>
      </c>
      <c r="X55" s="43" t="s">
        <v>192</v>
      </c>
      <c r="Y55" s="43" t="s">
        <v>193</v>
      </c>
      <c r="Z55" s="43"/>
      <c r="AA55" s="43"/>
      <c r="AB55" s="43"/>
      <c r="AC55" s="43"/>
      <c r="AD55" s="43">
        <v>5000</v>
      </c>
      <c r="AE55" s="43">
        <v>199445</v>
      </c>
      <c r="AF55" s="43"/>
      <c r="AG55" s="43"/>
      <c r="AH55" s="43">
        <v>5000</v>
      </c>
      <c r="AI55" s="43">
        <v>1406</v>
      </c>
      <c r="AJ55" s="43"/>
      <c r="AK55" s="43"/>
      <c r="AL55" s="43"/>
      <c r="AM55" s="43"/>
      <c r="AN55" s="43"/>
      <c r="AO55" s="43"/>
      <c r="AP55" s="43"/>
      <c r="AQ55" s="43"/>
      <c r="AR55" s="43" t="s">
        <v>872</v>
      </c>
      <c r="AS55" s="43" t="s">
        <v>879</v>
      </c>
      <c r="AT55" s="43" t="s">
        <v>880</v>
      </c>
      <c r="AU55" s="43" t="s">
        <v>231</v>
      </c>
      <c r="AV55" s="43" t="s">
        <v>875</v>
      </c>
      <c r="AW55" s="43" t="s">
        <v>876</v>
      </c>
      <c r="AX55" s="43" t="s">
        <v>195</v>
      </c>
      <c r="AY55" s="268">
        <f t="shared" si="0"/>
        <v>6</v>
      </c>
    </row>
    <row r="56" spans="1:51" x14ac:dyDescent="0.3">
      <c r="A56" s="253" t="s">
        <v>56</v>
      </c>
      <c r="B56" s="252" t="s">
        <v>610</v>
      </c>
      <c r="C56" s="43" t="s">
        <v>188</v>
      </c>
      <c r="D56" s="43">
        <v>4.0999999999999996</v>
      </c>
      <c r="E56" s="43">
        <v>20140404</v>
      </c>
      <c r="F56" s="43" t="s">
        <v>225</v>
      </c>
      <c r="G56" s="43" t="s">
        <v>225</v>
      </c>
      <c r="H56" s="43">
        <v>4</v>
      </c>
      <c r="I56" s="254">
        <v>633894</v>
      </c>
      <c r="J56" s="43">
        <v>12</v>
      </c>
      <c r="K56" s="43"/>
      <c r="L56" s="43"/>
      <c r="M56" s="43"/>
      <c r="N56" s="43"/>
      <c r="O56" s="43">
        <v>1</v>
      </c>
      <c r="P56" s="43">
        <v>3</v>
      </c>
      <c r="Q56" s="43">
        <v>2006</v>
      </c>
      <c r="R56" s="43">
        <v>20070615</v>
      </c>
      <c r="S56" s="43">
        <v>20070622</v>
      </c>
      <c r="T56" s="43" t="s">
        <v>869</v>
      </c>
      <c r="U56" s="43" t="s">
        <v>877</v>
      </c>
      <c r="V56" s="43" t="s">
        <v>878</v>
      </c>
      <c r="W56" s="43" t="s">
        <v>191</v>
      </c>
      <c r="X56" s="43" t="s">
        <v>192</v>
      </c>
      <c r="Y56" s="43" t="s">
        <v>193</v>
      </c>
      <c r="Z56" s="43"/>
      <c r="AA56" s="43"/>
      <c r="AB56" s="43"/>
      <c r="AC56" s="43"/>
      <c r="AD56" s="43">
        <v>5000</v>
      </c>
      <c r="AE56" s="43">
        <v>202000</v>
      </c>
      <c r="AF56" s="43"/>
      <c r="AG56" s="43"/>
      <c r="AH56" s="43"/>
      <c r="AI56" s="43"/>
      <c r="AJ56" s="43"/>
      <c r="AK56" s="43"/>
      <c r="AL56" s="43"/>
      <c r="AM56" s="43"/>
      <c r="AN56" s="43"/>
      <c r="AO56" s="43"/>
      <c r="AP56" s="43"/>
      <c r="AQ56" s="43"/>
      <c r="AR56" s="43" t="s">
        <v>872</v>
      </c>
      <c r="AS56" s="43" t="s">
        <v>879</v>
      </c>
      <c r="AT56" s="43" t="s">
        <v>880</v>
      </c>
      <c r="AU56" s="43" t="s">
        <v>231</v>
      </c>
      <c r="AV56" s="43" t="s">
        <v>875</v>
      </c>
      <c r="AW56" s="43" t="s">
        <v>876</v>
      </c>
      <c r="AX56" s="43" t="s">
        <v>195</v>
      </c>
      <c r="AY56" s="268">
        <f t="shared" si="0"/>
        <v>6</v>
      </c>
    </row>
    <row r="57" spans="1:51" x14ac:dyDescent="0.3">
      <c r="A57" s="253" t="s">
        <v>56</v>
      </c>
      <c r="B57" s="252" t="s">
        <v>610</v>
      </c>
      <c r="C57" s="43" t="s">
        <v>188</v>
      </c>
      <c r="D57" s="43">
        <v>4.0999999999999996</v>
      </c>
      <c r="E57" s="43">
        <v>20140404</v>
      </c>
      <c r="F57" s="43" t="s">
        <v>225</v>
      </c>
      <c r="G57" s="43" t="s">
        <v>225</v>
      </c>
      <c r="H57" s="43">
        <v>4</v>
      </c>
      <c r="I57" s="254">
        <v>634391</v>
      </c>
      <c r="J57" s="43">
        <v>12</v>
      </c>
      <c r="K57" s="43"/>
      <c r="L57" s="43"/>
      <c r="M57" s="43"/>
      <c r="N57" s="43"/>
      <c r="O57" s="43">
        <v>1</v>
      </c>
      <c r="P57" s="43">
        <v>3</v>
      </c>
      <c r="Q57" s="43">
        <v>2007</v>
      </c>
      <c r="R57" s="43">
        <v>20080612</v>
      </c>
      <c r="S57" s="43">
        <v>20080621</v>
      </c>
      <c r="T57" s="43" t="s">
        <v>881</v>
      </c>
      <c r="U57" s="43" t="s">
        <v>877</v>
      </c>
      <c r="V57" s="43" t="s">
        <v>878</v>
      </c>
      <c r="W57" s="43" t="s">
        <v>191</v>
      </c>
      <c r="X57" s="43" t="s">
        <v>192</v>
      </c>
      <c r="Y57" s="43" t="s">
        <v>193</v>
      </c>
      <c r="Z57" s="43"/>
      <c r="AA57" s="43"/>
      <c r="AB57" s="43"/>
      <c r="AC57" s="43"/>
      <c r="AD57" s="43">
        <v>5000</v>
      </c>
      <c r="AE57" s="43">
        <v>202568</v>
      </c>
      <c r="AF57" s="43"/>
      <c r="AG57" s="43"/>
      <c r="AH57" s="43">
        <v>5000</v>
      </c>
      <c r="AI57" s="43">
        <v>813</v>
      </c>
      <c r="AJ57" s="43"/>
      <c r="AK57" s="43"/>
      <c r="AL57" s="43"/>
      <c r="AM57" s="43"/>
      <c r="AN57" s="43"/>
      <c r="AO57" s="43"/>
      <c r="AP57" s="43"/>
      <c r="AQ57" s="43" t="s">
        <v>882</v>
      </c>
      <c r="AR57" s="43" t="s">
        <v>883</v>
      </c>
      <c r="AS57" s="43" t="s">
        <v>879</v>
      </c>
      <c r="AT57" s="43" t="s">
        <v>880</v>
      </c>
      <c r="AU57" s="43" t="s">
        <v>231</v>
      </c>
      <c r="AV57" s="43" t="s">
        <v>884</v>
      </c>
      <c r="AW57" s="43" t="s">
        <v>885</v>
      </c>
      <c r="AX57" s="43" t="s">
        <v>195</v>
      </c>
      <c r="AY57" s="268">
        <f t="shared" si="0"/>
        <v>6</v>
      </c>
    </row>
    <row r="58" spans="1:51" x14ac:dyDescent="0.3">
      <c r="A58" s="253" t="s">
        <v>55</v>
      </c>
      <c r="B58" s="252" t="s">
        <v>677</v>
      </c>
      <c r="C58" s="43" t="s">
        <v>188</v>
      </c>
      <c r="D58" s="43">
        <v>4.0999999999999996</v>
      </c>
      <c r="E58" s="43">
        <v>20140404</v>
      </c>
      <c r="F58" s="43" t="s">
        <v>225</v>
      </c>
      <c r="G58" s="43" t="s">
        <v>225</v>
      </c>
      <c r="H58" s="43">
        <v>4</v>
      </c>
      <c r="I58" s="254">
        <v>633298</v>
      </c>
      <c r="J58" s="43">
        <v>12</v>
      </c>
      <c r="K58" s="43"/>
      <c r="L58" s="43"/>
      <c r="M58" s="43"/>
      <c r="N58" s="43"/>
      <c r="O58" s="43">
        <v>1</v>
      </c>
      <c r="P58" s="43">
        <v>2</v>
      </c>
      <c r="Q58" s="43">
        <v>2005</v>
      </c>
      <c r="R58" s="43">
        <v>20060512</v>
      </c>
      <c r="S58" s="43">
        <v>20060512</v>
      </c>
      <c r="T58" s="43" t="s">
        <v>869</v>
      </c>
      <c r="U58" s="43" t="s">
        <v>891</v>
      </c>
      <c r="V58" s="43" t="s">
        <v>892</v>
      </c>
      <c r="W58" s="43" t="s">
        <v>191</v>
      </c>
      <c r="X58" s="43" t="s">
        <v>192</v>
      </c>
      <c r="Y58" s="43" t="s">
        <v>193</v>
      </c>
      <c r="Z58" s="43"/>
      <c r="AA58" s="43"/>
      <c r="AB58" s="43"/>
      <c r="AC58" s="43"/>
      <c r="AD58" s="43">
        <v>5000</v>
      </c>
      <c r="AE58" s="43">
        <v>202490</v>
      </c>
      <c r="AF58" s="43">
        <v>0</v>
      </c>
      <c r="AG58" s="43">
        <v>1906</v>
      </c>
      <c r="AH58" s="43">
        <v>5000</v>
      </c>
      <c r="AI58" s="43">
        <v>574</v>
      </c>
      <c r="AJ58" s="43"/>
      <c r="AK58" s="43"/>
      <c r="AL58" s="43"/>
      <c r="AM58" s="43"/>
      <c r="AN58" s="43"/>
      <c r="AO58" s="43"/>
      <c r="AP58" s="43"/>
      <c r="AQ58" s="43" t="s">
        <v>254</v>
      </c>
      <c r="AR58" s="43" t="s">
        <v>872</v>
      </c>
      <c r="AS58" s="43" t="s">
        <v>893</v>
      </c>
      <c r="AT58" s="43" t="s">
        <v>893</v>
      </c>
      <c r="AU58" s="43" t="s">
        <v>231</v>
      </c>
      <c r="AV58" s="43" t="s">
        <v>875</v>
      </c>
      <c r="AW58" s="43" t="s">
        <v>876</v>
      </c>
      <c r="AX58" s="43" t="s">
        <v>195</v>
      </c>
      <c r="AY58" s="268">
        <f t="shared" si="0"/>
        <v>5</v>
      </c>
    </row>
    <row r="59" spans="1:51" x14ac:dyDescent="0.3">
      <c r="A59" s="253" t="s">
        <v>55</v>
      </c>
      <c r="B59" s="252" t="s">
        <v>677</v>
      </c>
      <c r="C59" s="43" t="s">
        <v>188</v>
      </c>
      <c r="D59" s="43">
        <v>4.0999999999999996</v>
      </c>
      <c r="E59" s="43">
        <v>20140404</v>
      </c>
      <c r="F59" s="43" t="s">
        <v>225</v>
      </c>
      <c r="G59" s="43" t="s">
        <v>225</v>
      </c>
      <c r="H59" s="43">
        <v>4</v>
      </c>
      <c r="I59" s="254">
        <v>633299</v>
      </c>
      <c r="J59" s="43">
        <v>12</v>
      </c>
      <c r="K59" s="43"/>
      <c r="L59" s="43"/>
      <c r="M59" s="43"/>
      <c r="N59" s="43"/>
      <c r="O59" s="43">
        <v>1</v>
      </c>
      <c r="P59" s="43">
        <v>2</v>
      </c>
      <c r="Q59" s="43">
        <v>2005</v>
      </c>
      <c r="R59" s="43">
        <v>20060614</v>
      </c>
      <c r="S59" s="43">
        <v>20060614</v>
      </c>
      <c r="T59" s="43" t="s">
        <v>869</v>
      </c>
      <c r="U59" s="43" t="s">
        <v>891</v>
      </c>
      <c r="V59" s="43" t="s">
        <v>892</v>
      </c>
      <c r="W59" s="43" t="s">
        <v>191</v>
      </c>
      <c r="X59" s="43" t="s">
        <v>192</v>
      </c>
      <c r="Y59" s="43" t="s">
        <v>193</v>
      </c>
      <c r="Z59" s="43"/>
      <c r="AA59" s="43"/>
      <c r="AB59" s="43"/>
      <c r="AC59" s="43"/>
      <c r="AD59" s="43">
        <v>5000</v>
      </c>
      <c r="AE59" s="43">
        <v>223048</v>
      </c>
      <c r="AF59" s="43">
        <v>0</v>
      </c>
      <c r="AG59" s="43">
        <v>428</v>
      </c>
      <c r="AH59" s="43">
        <v>5000</v>
      </c>
      <c r="AI59" s="43">
        <v>1757</v>
      </c>
      <c r="AJ59" s="43"/>
      <c r="AK59" s="43"/>
      <c r="AL59" s="43"/>
      <c r="AM59" s="43"/>
      <c r="AN59" s="43"/>
      <c r="AO59" s="43"/>
      <c r="AP59" s="43"/>
      <c r="AQ59" s="43" t="s">
        <v>254</v>
      </c>
      <c r="AR59" s="43" t="s">
        <v>872</v>
      </c>
      <c r="AS59" s="43" t="s">
        <v>893</v>
      </c>
      <c r="AT59" s="43" t="s">
        <v>893</v>
      </c>
      <c r="AU59" s="43" t="s">
        <v>231</v>
      </c>
      <c r="AV59" s="43" t="s">
        <v>875</v>
      </c>
      <c r="AW59" s="43" t="s">
        <v>876</v>
      </c>
      <c r="AX59" s="43" t="s">
        <v>195</v>
      </c>
      <c r="AY59" s="268">
        <f t="shared" si="0"/>
        <v>6</v>
      </c>
    </row>
    <row r="60" spans="1:51" x14ac:dyDescent="0.3">
      <c r="A60" s="253" t="s">
        <v>55</v>
      </c>
      <c r="B60" s="252" t="s">
        <v>677</v>
      </c>
      <c r="C60" s="43" t="s">
        <v>188</v>
      </c>
      <c r="D60" s="43">
        <v>4.0999999999999996</v>
      </c>
      <c r="E60" s="43">
        <v>20140404</v>
      </c>
      <c r="F60" s="43" t="s">
        <v>225</v>
      </c>
      <c r="G60" s="43" t="s">
        <v>225</v>
      </c>
      <c r="H60" s="43">
        <v>4</v>
      </c>
      <c r="I60" s="254">
        <v>633596</v>
      </c>
      <c r="J60" s="43">
        <v>12</v>
      </c>
      <c r="K60" s="43"/>
      <c r="L60" s="43"/>
      <c r="M60" s="43"/>
      <c r="N60" s="43"/>
      <c r="O60" s="43">
        <v>1</v>
      </c>
      <c r="P60" s="43">
        <v>2</v>
      </c>
      <c r="Q60" s="43">
        <v>2005</v>
      </c>
      <c r="R60" s="43">
        <v>20070523</v>
      </c>
      <c r="S60" s="43">
        <v>20070530</v>
      </c>
      <c r="T60" s="43" t="s">
        <v>869</v>
      </c>
      <c r="U60" s="43" t="s">
        <v>891</v>
      </c>
      <c r="V60" s="43" t="s">
        <v>892</v>
      </c>
      <c r="W60" s="43" t="s">
        <v>191</v>
      </c>
      <c r="X60" s="43" t="s">
        <v>192</v>
      </c>
      <c r="Y60" s="43" t="s">
        <v>193</v>
      </c>
      <c r="Z60" s="43"/>
      <c r="AA60" s="43"/>
      <c r="AB60" s="43"/>
      <c r="AC60" s="43"/>
      <c r="AD60" s="43">
        <v>5000</v>
      </c>
      <c r="AE60" s="43">
        <v>322537</v>
      </c>
      <c r="AF60" s="43">
        <v>0</v>
      </c>
      <c r="AG60" s="43">
        <v>6205</v>
      </c>
      <c r="AH60" s="43">
        <v>5000</v>
      </c>
      <c r="AI60" s="43">
        <v>4845</v>
      </c>
      <c r="AJ60" s="43"/>
      <c r="AK60" s="43"/>
      <c r="AL60" s="43"/>
      <c r="AM60" s="43"/>
      <c r="AN60" s="43"/>
      <c r="AO60" s="43"/>
      <c r="AP60" s="43"/>
      <c r="AQ60" s="43" t="s">
        <v>894</v>
      </c>
      <c r="AR60" s="43" t="s">
        <v>872</v>
      </c>
      <c r="AS60" s="43" t="s">
        <v>893</v>
      </c>
      <c r="AT60" s="43" t="s">
        <v>893</v>
      </c>
      <c r="AU60" s="43" t="s">
        <v>231</v>
      </c>
      <c r="AV60" s="43" t="s">
        <v>875</v>
      </c>
      <c r="AW60" s="43" t="s">
        <v>876</v>
      </c>
      <c r="AX60" s="43" t="s">
        <v>195</v>
      </c>
      <c r="AY60" s="268">
        <f t="shared" si="0"/>
        <v>5</v>
      </c>
    </row>
    <row r="61" spans="1:51" x14ac:dyDescent="0.3">
      <c r="A61" s="253" t="s">
        <v>55</v>
      </c>
      <c r="B61" s="252" t="s">
        <v>677</v>
      </c>
      <c r="C61" s="43" t="s">
        <v>188</v>
      </c>
      <c r="D61" s="43">
        <v>4.0999999999999996</v>
      </c>
      <c r="E61" s="43">
        <v>20140404</v>
      </c>
      <c r="F61" s="43" t="s">
        <v>225</v>
      </c>
      <c r="G61" s="43" t="s">
        <v>225</v>
      </c>
      <c r="H61" s="43">
        <v>4</v>
      </c>
      <c r="I61" s="254">
        <v>633385</v>
      </c>
      <c r="J61" s="43">
        <v>12</v>
      </c>
      <c r="K61" s="43"/>
      <c r="L61" s="43"/>
      <c r="M61" s="43"/>
      <c r="N61" s="43"/>
      <c r="O61" s="43">
        <v>1</v>
      </c>
      <c r="P61" s="43">
        <v>2</v>
      </c>
      <c r="Q61" s="43">
        <v>2006</v>
      </c>
      <c r="R61" s="43">
        <v>20070516</v>
      </c>
      <c r="S61" s="43">
        <v>20070517</v>
      </c>
      <c r="T61" s="43" t="s">
        <v>869</v>
      </c>
      <c r="U61" s="43" t="s">
        <v>891</v>
      </c>
      <c r="V61" s="43" t="s">
        <v>892</v>
      </c>
      <c r="W61" s="43" t="s">
        <v>191</v>
      </c>
      <c r="X61" s="43" t="s">
        <v>192</v>
      </c>
      <c r="Y61" s="43"/>
      <c r="Z61" s="43"/>
      <c r="AA61" s="43"/>
      <c r="AB61" s="43"/>
      <c r="AC61" s="43"/>
      <c r="AD61" s="43">
        <v>5000</v>
      </c>
      <c r="AE61" s="43">
        <v>201083</v>
      </c>
      <c r="AF61" s="43">
        <v>0</v>
      </c>
      <c r="AG61" s="43">
        <v>1575</v>
      </c>
      <c r="AH61" s="43">
        <v>5000</v>
      </c>
      <c r="AI61" s="43">
        <v>1867</v>
      </c>
      <c r="AJ61" s="43"/>
      <c r="AK61" s="43"/>
      <c r="AL61" s="43"/>
      <c r="AM61" s="43"/>
      <c r="AN61" s="43"/>
      <c r="AO61" s="43"/>
      <c r="AP61" s="43"/>
      <c r="AQ61" s="43" t="s">
        <v>254</v>
      </c>
      <c r="AR61" s="43" t="s">
        <v>872</v>
      </c>
      <c r="AS61" s="43" t="s">
        <v>893</v>
      </c>
      <c r="AT61" s="43" t="s">
        <v>893</v>
      </c>
      <c r="AU61" s="43" t="s">
        <v>231</v>
      </c>
      <c r="AV61" s="43" t="s">
        <v>875</v>
      </c>
      <c r="AW61" s="43" t="s">
        <v>876</v>
      </c>
      <c r="AX61" s="43" t="s">
        <v>195</v>
      </c>
      <c r="AY61" s="268">
        <f t="shared" si="0"/>
        <v>5</v>
      </c>
    </row>
    <row r="62" spans="1:51" x14ac:dyDescent="0.3">
      <c r="A62" s="253" t="s">
        <v>55</v>
      </c>
      <c r="B62" s="252" t="s">
        <v>677</v>
      </c>
      <c r="C62" s="43" t="s">
        <v>188</v>
      </c>
      <c r="D62" s="43">
        <v>4.0999999999999996</v>
      </c>
      <c r="E62" s="43">
        <v>20140404</v>
      </c>
      <c r="F62" s="43" t="s">
        <v>225</v>
      </c>
      <c r="G62" s="43" t="s">
        <v>225</v>
      </c>
      <c r="H62" s="43">
        <v>4</v>
      </c>
      <c r="I62" s="254">
        <v>633386</v>
      </c>
      <c r="J62" s="43">
        <v>12</v>
      </c>
      <c r="K62" s="43"/>
      <c r="L62" s="43"/>
      <c r="M62" s="43"/>
      <c r="N62" s="43"/>
      <c r="O62" s="43">
        <v>1</v>
      </c>
      <c r="P62" s="43">
        <v>2</v>
      </c>
      <c r="Q62" s="43">
        <v>2006</v>
      </c>
      <c r="R62" s="43">
        <v>20070613</v>
      </c>
      <c r="S62" s="43">
        <v>20070613</v>
      </c>
      <c r="T62" s="43" t="s">
        <v>869</v>
      </c>
      <c r="U62" s="43" t="s">
        <v>891</v>
      </c>
      <c r="V62" s="43" t="s">
        <v>892</v>
      </c>
      <c r="W62" s="43" t="s">
        <v>191</v>
      </c>
      <c r="X62" s="43" t="s">
        <v>192</v>
      </c>
      <c r="Y62" s="43"/>
      <c r="Z62" s="43"/>
      <c r="AA62" s="43"/>
      <c r="AB62" s="43"/>
      <c r="AC62" s="43"/>
      <c r="AD62" s="43">
        <v>5000</v>
      </c>
      <c r="AE62" s="43">
        <v>189163</v>
      </c>
      <c r="AF62" s="43">
        <v>0</v>
      </c>
      <c r="AG62" s="43">
        <v>1344</v>
      </c>
      <c r="AH62" s="43">
        <v>5000</v>
      </c>
      <c r="AI62" s="43">
        <v>1506</v>
      </c>
      <c r="AJ62" s="43"/>
      <c r="AK62" s="43"/>
      <c r="AL62" s="43"/>
      <c r="AM62" s="43"/>
      <c r="AN62" s="43"/>
      <c r="AO62" s="43"/>
      <c r="AP62" s="43"/>
      <c r="AQ62" s="43" t="s">
        <v>254</v>
      </c>
      <c r="AR62" s="43" t="s">
        <v>872</v>
      </c>
      <c r="AS62" s="43" t="s">
        <v>893</v>
      </c>
      <c r="AT62" s="43" t="s">
        <v>893</v>
      </c>
      <c r="AU62" s="43" t="s">
        <v>231</v>
      </c>
      <c r="AV62" s="43" t="s">
        <v>875</v>
      </c>
      <c r="AW62" s="43" t="s">
        <v>876</v>
      </c>
      <c r="AX62" s="43" t="s">
        <v>195</v>
      </c>
      <c r="AY62" s="268">
        <f t="shared" si="0"/>
        <v>6</v>
      </c>
    </row>
    <row r="63" spans="1:51" x14ac:dyDescent="0.3">
      <c r="A63" s="253" t="s">
        <v>55</v>
      </c>
      <c r="B63" s="252" t="s">
        <v>677</v>
      </c>
      <c r="C63" s="43" t="s">
        <v>188</v>
      </c>
      <c r="D63" s="43">
        <v>4.0999999999999996</v>
      </c>
      <c r="E63" s="43">
        <v>20140404</v>
      </c>
      <c r="F63" s="43" t="s">
        <v>225</v>
      </c>
      <c r="G63" s="43" t="s">
        <v>225</v>
      </c>
      <c r="H63" s="43">
        <v>4</v>
      </c>
      <c r="I63" s="254">
        <v>633799</v>
      </c>
      <c r="J63" s="43">
        <v>12</v>
      </c>
      <c r="K63" s="43"/>
      <c r="L63" s="43"/>
      <c r="M63" s="43"/>
      <c r="N63" s="43"/>
      <c r="O63" s="43">
        <v>1</v>
      </c>
      <c r="P63" s="43">
        <v>2</v>
      </c>
      <c r="Q63" s="43">
        <v>2006</v>
      </c>
      <c r="R63" s="43">
        <v>20080406</v>
      </c>
      <c r="S63" s="43">
        <v>20080509</v>
      </c>
      <c r="T63" s="43" t="s">
        <v>869</v>
      </c>
      <c r="U63" s="43" t="s">
        <v>891</v>
      </c>
      <c r="V63" s="43" t="s">
        <v>892</v>
      </c>
      <c r="W63" s="43" t="s">
        <v>191</v>
      </c>
      <c r="X63" s="43" t="s">
        <v>192</v>
      </c>
      <c r="Y63" s="43" t="s">
        <v>193</v>
      </c>
      <c r="Z63" s="43"/>
      <c r="AA63" s="43"/>
      <c r="AB63" s="43"/>
      <c r="AC63" s="43"/>
      <c r="AD63" s="43">
        <v>5000</v>
      </c>
      <c r="AE63" s="43">
        <v>309513</v>
      </c>
      <c r="AF63" s="43">
        <v>0</v>
      </c>
      <c r="AG63" s="43">
        <v>593</v>
      </c>
      <c r="AH63" s="43">
        <v>5000</v>
      </c>
      <c r="AI63" s="43">
        <v>1774</v>
      </c>
      <c r="AJ63" s="43"/>
      <c r="AK63" s="43"/>
      <c r="AL63" s="43"/>
      <c r="AM63" s="43"/>
      <c r="AN63" s="43"/>
      <c r="AO63" s="43"/>
      <c r="AP63" s="43"/>
      <c r="AQ63" s="43" t="s">
        <v>254</v>
      </c>
      <c r="AR63" s="43" t="s">
        <v>872</v>
      </c>
      <c r="AS63" s="43" t="s">
        <v>893</v>
      </c>
      <c r="AT63" s="43" t="s">
        <v>893</v>
      </c>
      <c r="AU63" s="43" t="s">
        <v>231</v>
      </c>
      <c r="AV63" s="43" t="s">
        <v>875</v>
      </c>
      <c r="AW63" s="43" t="s">
        <v>876</v>
      </c>
      <c r="AX63" s="43" t="s">
        <v>195</v>
      </c>
      <c r="AY63" s="268">
        <f t="shared" si="0"/>
        <v>4.5</v>
      </c>
    </row>
    <row r="64" spans="1:51" x14ac:dyDescent="0.3">
      <c r="A64" s="253" t="s">
        <v>55</v>
      </c>
      <c r="B64" s="252" t="s">
        <v>677</v>
      </c>
      <c r="C64" s="43" t="s">
        <v>188</v>
      </c>
      <c r="D64" s="43">
        <v>4.0999999999999996</v>
      </c>
      <c r="E64" s="43">
        <v>20140404</v>
      </c>
      <c r="F64" s="43" t="s">
        <v>225</v>
      </c>
      <c r="G64" s="43" t="s">
        <v>225</v>
      </c>
      <c r="H64" s="43">
        <v>4</v>
      </c>
      <c r="I64" s="254">
        <v>633871</v>
      </c>
      <c r="J64" s="43">
        <v>12</v>
      </c>
      <c r="K64" s="43"/>
      <c r="L64" s="43"/>
      <c r="M64" s="43"/>
      <c r="N64" s="43"/>
      <c r="O64" s="43">
        <v>1</v>
      </c>
      <c r="P64" s="43">
        <v>2</v>
      </c>
      <c r="Q64" s="43">
        <v>2007</v>
      </c>
      <c r="R64" s="43">
        <v>20080616</v>
      </c>
      <c r="S64" s="43">
        <v>20080616</v>
      </c>
      <c r="T64" s="43" t="s">
        <v>869</v>
      </c>
      <c r="U64" s="43" t="s">
        <v>891</v>
      </c>
      <c r="V64" s="43" t="s">
        <v>892</v>
      </c>
      <c r="W64" s="43" t="s">
        <v>191</v>
      </c>
      <c r="X64" s="43" t="s">
        <v>192</v>
      </c>
      <c r="Y64" s="43"/>
      <c r="Z64" s="43"/>
      <c r="AA64" s="43"/>
      <c r="AB64" s="43"/>
      <c r="AC64" s="43"/>
      <c r="AD64" s="43">
        <v>5000</v>
      </c>
      <c r="AE64" s="43">
        <v>240925</v>
      </c>
      <c r="AF64" s="43">
        <v>0</v>
      </c>
      <c r="AG64" s="43">
        <v>1198</v>
      </c>
      <c r="AH64" s="43">
        <v>5000</v>
      </c>
      <c r="AI64" s="43">
        <v>2360</v>
      </c>
      <c r="AJ64" s="43"/>
      <c r="AK64" s="43"/>
      <c r="AL64" s="43"/>
      <c r="AM64" s="43"/>
      <c r="AN64" s="43"/>
      <c r="AO64" s="43"/>
      <c r="AP64" s="43"/>
      <c r="AQ64" s="43" t="s">
        <v>254</v>
      </c>
      <c r="AR64" s="43" t="s">
        <v>872</v>
      </c>
      <c r="AS64" s="43" t="s">
        <v>893</v>
      </c>
      <c r="AT64" s="43" t="s">
        <v>893</v>
      </c>
      <c r="AU64" s="43" t="s">
        <v>231</v>
      </c>
      <c r="AV64" s="43" t="s">
        <v>875</v>
      </c>
      <c r="AW64" s="43" t="s">
        <v>876</v>
      </c>
      <c r="AX64" s="43" t="s">
        <v>195</v>
      </c>
      <c r="AY64" s="268">
        <f t="shared" si="0"/>
        <v>6</v>
      </c>
    </row>
    <row r="65" spans="1:51" x14ac:dyDescent="0.3">
      <c r="A65" s="253" t="s">
        <v>55</v>
      </c>
      <c r="B65" s="252" t="s">
        <v>677</v>
      </c>
      <c r="C65" s="43" t="s">
        <v>188</v>
      </c>
      <c r="D65" s="43">
        <v>4.0999999999999996</v>
      </c>
      <c r="E65" s="43">
        <v>20140404</v>
      </c>
      <c r="F65" s="43" t="s">
        <v>225</v>
      </c>
      <c r="G65" s="43" t="s">
        <v>225</v>
      </c>
      <c r="H65" s="43">
        <v>4</v>
      </c>
      <c r="I65" s="254">
        <v>633872</v>
      </c>
      <c r="J65" s="43">
        <v>12</v>
      </c>
      <c r="K65" s="43"/>
      <c r="L65" s="43"/>
      <c r="M65" s="43"/>
      <c r="N65" s="43"/>
      <c r="O65" s="43">
        <v>1</v>
      </c>
      <c r="P65" s="43">
        <v>2</v>
      </c>
      <c r="Q65" s="43">
        <v>2007</v>
      </c>
      <c r="R65" s="43">
        <v>20080513</v>
      </c>
      <c r="S65" s="43">
        <v>20080513</v>
      </c>
      <c r="T65" s="43" t="s">
        <v>869</v>
      </c>
      <c r="U65" s="43" t="s">
        <v>891</v>
      </c>
      <c r="V65" s="43" t="s">
        <v>892</v>
      </c>
      <c r="W65" s="43" t="s">
        <v>191</v>
      </c>
      <c r="X65" s="43" t="s">
        <v>192</v>
      </c>
      <c r="Y65" s="43" t="s">
        <v>193</v>
      </c>
      <c r="Z65" s="43"/>
      <c r="AA65" s="43"/>
      <c r="AB65" s="43"/>
      <c r="AC65" s="43"/>
      <c r="AD65" s="43">
        <v>5000</v>
      </c>
      <c r="AE65" s="43">
        <v>154185</v>
      </c>
      <c r="AF65" s="43">
        <v>0</v>
      </c>
      <c r="AG65" s="43">
        <v>1191</v>
      </c>
      <c r="AH65" s="43">
        <v>5000</v>
      </c>
      <c r="AI65" s="43">
        <v>3420</v>
      </c>
      <c r="AJ65" s="43"/>
      <c r="AK65" s="43"/>
      <c r="AL65" s="43"/>
      <c r="AM65" s="43"/>
      <c r="AN65" s="43"/>
      <c r="AO65" s="43"/>
      <c r="AP65" s="43"/>
      <c r="AQ65" s="43" t="s">
        <v>895</v>
      </c>
      <c r="AR65" s="43" t="s">
        <v>872</v>
      </c>
      <c r="AS65" s="43" t="s">
        <v>893</v>
      </c>
      <c r="AT65" s="43" t="s">
        <v>893</v>
      </c>
      <c r="AU65" s="43" t="s">
        <v>231</v>
      </c>
      <c r="AV65" s="43" t="s">
        <v>875</v>
      </c>
      <c r="AW65" s="43" t="s">
        <v>876</v>
      </c>
      <c r="AX65" s="43" t="s">
        <v>195</v>
      </c>
      <c r="AY65" s="268">
        <f t="shared" si="0"/>
        <v>5</v>
      </c>
    </row>
    <row r="66" spans="1:51" x14ac:dyDescent="0.3">
      <c r="A66" s="253" t="s">
        <v>55</v>
      </c>
      <c r="B66" s="252" t="s">
        <v>677</v>
      </c>
      <c r="C66" s="43" t="s">
        <v>188</v>
      </c>
      <c r="D66" s="43">
        <v>4.0999999999999996</v>
      </c>
      <c r="E66" s="43">
        <v>20140404</v>
      </c>
      <c r="F66" s="43" t="s">
        <v>225</v>
      </c>
      <c r="G66" s="43" t="s">
        <v>225</v>
      </c>
      <c r="H66" s="43">
        <v>4</v>
      </c>
      <c r="I66" s="254">
        <v>634287</v>
      </c>
      <c r="J66" s="43">
        <v>12</v>
      </c>
      <c r="K66" s="43"/>
      <c r="L66" s="43"/>
      <c r="M66" s="43"/>
      <c r="N66" s="43"/>
      <c r="O66" s="43">
        <v>1</v>
      </c>
      <c r="P66" s="43">
        <v>2</v>
      </c>
      <c r="Q66" s="43">
        <v>2007</v>
      </c>
      <c r="R66" s="43">
        <v>20090415</v>
      </c>
      <c r="S66" s="43">
        <v>20090625</v>
      </c>
      <c r="T66" s="43" t="s">
        <v>896</v>
      </c>
      <c r="U66" s="43" t="s">
        <v>891</v>
      </c>
      <c r="V66" s="43" t="s">
        <v>892</v>
      </c>
      <c r="W66" s="43" t="s">
        <v>191</v>
      </c>
      <c r="X66" s="43" t="s">
        <v>192</v>
      </c>
      <c r="Y66" s="43" t="s">
        <v>193</v>
      </c>
      <c r="Z66" s="43"/>
      <c r="AA66" s="43"/>
      <c r="AB66" s="43"/>
      <c r="AC66" s="43"/>
      <c r="AD66" s="43">
        <v>5000</v>
      </c>
      <c r="AE66" s="43">
        <v>132885</v>
      </c>
      <c r="AF66" s="43">
        <v>0</v>
      </c>
      <c r="AG66" s="43">
        <v>484</v>
      </c>
      <c r="AH66" s="43">
        <v>5000</v>
      </c>
      <c r="AI66" s="43">
        <v>1198</v>
      </c>
      <c r="AJ66" s="43"/>
      <c r="AK66" s="43"/>
      <c r="AL66" s="43"/>
      <c r="AM66" s="43"/>
      <c r="AN66" s="43"/>
      <c r="AO66" s="43"/>
      <c r="AP66" s="43"/>
      <c r="AQ66" s="43" t="s">
        <v>897</v>
      </c>
      <c r="AR66" s="43" t="s">
        <v>898</v>
      </c>
      <c r="AS66" s="43" t="s">
        <v>893</v>
      </c>
      <c r="AT66" s="43" t="s">
        <v>893</v>
      </c>
      <c r="AU66" s="43" t="s">
        <v>231</v>
      </c>
      <c r="AV66" s="43" t="s">
        <v>884</v>
      </c>
      <c r="AW66" s="43" t="s">
        <v>899</v>
      </c>
      <c r="AX66" s="43" t="s">
        <v>195</v>
      </c>
      <c r="AY66" s="268">
        <f t="shared" si="0"/>
        <v>5</v>
      </c>
    </row>
    <row r="67" spans="1:51" x14ac:dyDescent="0.3">
      <c r="A67" s="253" t="s">
        <v>55</v>
      </c>
      <c r="B67" s="252" t="s">
        <v>677</v>
      </c>
      <c r="C67" s="43" t="s">
        <v>188</v>
      </c>
      <c r="D67" s="43">
        <v>4.0999999999999996</v>
      </c>
      <c r="E67" s="43">
        <v>20140404</v>
      </c>
      <c r="F67" s="43" t="s">
        <v>225</v>
      </c>
      <c r="G67" s="43" t="s">
        <v>225</v>
      </c>
      <c r="H67" s="43">
        <v>4</v>
      </c>
      <c r="I67" s="254">
        <v>634390</v>
      </c>
      <c r="J67" s="43">
        <v>12</v>
      </c>
      <c r="K67" s="43"/>
      <c r="L67" s="43"/>
      <c r="M67" s="43"/>
      <c r="N67" s="43"/>
      <c r="O67" s="43">
        <v>1</v>
      </c>
      <c r="P67" s="43">
        <v>2</v>
      </c>
      <c r="Q67" s="43">
        <v>2007</v>
      </c>
      <c r="R67" s="43">
        <v>20090415</v>
      </c>
      <c r="S67" s="43">
        <v>20090625</v>
      </c>
      <c r="T67" s="43" t="s">
        <v>896</v>
      </c>
      <c r="U67" s="43" t="s">
        <v>891</v>
      </c>
      <c r="V67" s="43" t="s">
        <v>892</v>
      </c>
      <c r="W67" s="43" t="s">
        <v>191</v>
      </c>
      <c r="X67" s="43" t="s">
        <v>192</v>
      </c>
      <c r="Y67" s="43" t="s">
        <v>193</v>
      </c>
      <c r="Z67" s="43"/>
      <c r="AA67" s="43"/>
      <c r="AB67" s="43"/>
      <c r="AC67" s="43"/>
      <c r="AD67" s="43">
        <v>5000</v>
      </c>
      <c r="AE67" s="43">
        <v>173302</v>
      </c>
      <c r="AF67" s="43">
        <v>0</v>
      </c>
      <c r="AG67" s="43">
        <v>632</v>
      </c>
      <c r="AH67" s="43">
        <v>5000</v>
      </c>
      <c r="AI67" s="43">
        <v>1562</v>
      </c>
      <c r="AJ67" s="43"/>
      <c r="AK67" s="43"/>
      <c r="AL67" s="43"/>
      <c r="AM67" s="43"/>
      <c r="AN67" s="43"/>
      <c r="AO67" s="43"/>
      <c r="AP67" s="43"/>
      <c r="AQ67" s="43" t="s">
        <v>897</v>
      </c>
      <c r="AR67" s="43" t="s">
        <v>898</v>
      </c>
      <c r="AS67" s="43" t="s">
        <v>893</v>
      </c>
      <c r="AT67" s="43" t="s">
        <v>893</v>
      </c>
      <c r="AU67" s="43" t="s">
        <v>231</v>
      </c>
      <c r="AV67" s="43" t="s">
        <v>884</v>
      </c>
      <c r="AW67" s="43" t="s">
        <v>899</v>
      </c>
      <c r="AX67" s="43" t="s">
        <v>195</v>
      </c>
      <c r="AY67" s="268">
        <f t="shared" si="0"/>
        <v>5</v>
      </c>
    </row>
    <row r="68" spans="1:51" x14ac:dyDescent="0.3">
      <c r="A68" s="253" t="s">
        <v>1252</v>
      </c>
      <c r="B68" s="252" t="s">
        <v>913</v>
      </c>
      <c r="C68" s="43" t="s">
        <v>188</v>
      </c>
      <c r="D68" s="43">
        <v>4.0999999999999996</v>
      </c>
      <c r="E68" s="43">
        <v>20140404</v>
      </c>
      <c r="F68" s="43" t="s">
        <v>225</v>
      </c>
      <c r="G68" s="43" t="s">
        <v>225</v>
      </c>
      <c r="H68" s="43">
        <v>4</v>
      </c>
      <c r="I68" s="254">
        <v>633399</v>
      </c>
      <c r="J68" s="43">
        <v>12</v>
      </c>
      <c r="K68" s="43"/>
      <c r="L68" s="43"/>
      <c r="M68" s="43"/>
      <c r="N68" s="43"/>
      <c r="O68" s="43">
        <v>1</v>
      </c>
      <c r="P68" s="43">
        <v>1</v>
      </c>
      <c r="Q68" s="43">
        <v>2005</v>
      </c>
      <c r="R68" s="43">
        <v>20070301</v>
      </c>
      <c r="S68" s="43">
        <v>20070310</v>
      </c>
      <c r="T68" s="43" t="s">
        <v>902</v>
      </c>
      <c r="U68" s="43" t="s">
        <v>903</v>
      </c>
      <c r="V68" s="43" t="s">
        <v>765</v>
      </c>
      <c r="W68" s="43" t="s">
        <v>191</v>
      </c>
      <c r="X68" s="43" t="s">
        <v>192</v>
      </c>
      <c r="Y68" s="43"/>
      <c r="Z68" s="43"/>
      <c r="AA68" s="43"/>
      <c r="AB68" s="43"/>
      <c r="AC68" s="43"/>
      <c r="AD68" s="43">
        <v>5000</v>
      </c>
      <c r="AE68" s="43">
        <v>122564</v>
      </c>
      <c r="AF68" s="43">
        <v>0</v>
      </c>
      <c r="AG68" s="43">
        <v>2363</v>
      </c>
      <c r="AH68" s="43">
        <v>5000</v>
      </c>
      <c r="AI68" s="43">
        <v>123</v>
      </c>
      <c r="AJ68" s="43"/>
      <c r="AK68" s="43"/>
      <c r="AL68" s="43"/>
      <c r="AM68" s="43"/>
      <c r="AN68" s="43"/>
      <c r="AO68" s="43"/>
      <c r="AP68" s="43"/>
      <c r="AQ68" s="43"/>
      <c r="AR68" s="43" t="s">
        <v>904</v>
      </c>
      <c r="AS68" s="43" t="s">
        <v>905</v>
      </c>
      <c r="AT68" s="43" t="s">
        <v>766</v>
      </c>
      <c r="AU68" s="43" t="s">
        <v>231</v>
      </c>
      <c r="AV68" s="43" t="s">
        <v>545</v>
      </c>
      <c r="AW68" s="43" t="s">
        <v>546</v>
      </c>
      <c r="AX68" s="43" t="s">
        <v>195</v>
      </c>
      <c r="AY68" s="268">
        <f t="shared" ref="AY68:AY131" si="1">AVERAGE(MID(R68,5,2),MID(S68,5,2))</f>
        <v>3</v>
      </c>
    </row>
    <row r="69" spans="1:51" x14ac:dyDescent="0.3">
      <c r="A69" s="253" t="s">
        <v>1252</v>
      </c>
      <c r="B69" s="252" t="s">
        <v>913</v>
      </c>
      <c r="C69" s="43" t="s">
        <v>188</v>
      </c>
      <c r="D69" s="43">
        <v>4.0999999999999996</v>
      </c>
      <c r="E69" s="43">
        <v>20140404</v>
      </c>
      <c r="F69" s="43" t="s">
        <v>225</v>
      </c>
      <c r="G69" s="43" t="s">
        <v>225</v>
      </c>
      <c r="H69" s="43">
        <v>4</v>
      </c>
      <c r="I69" s="254">
        <v>632866</v>
      </c>
      <c r="J69" s="43">
        <v>12</v>
      </c>
      <c r="K69" s="43"/>
      <c r="L69" s="43"/>
      <c r="M69" s="43" t="s">
        <v>250</v>
      </c>
      <c r="N69" s="43">
        <v>420061028</v>
      </c>
      <c r="O69" s="43">
        <v>1</v>
      </c>
      <c r="P69" s="43">
        <v>1</v>
      </c>
      <c r="Q69" s="43">
        <v>2005</v>
      </c>
      <c r="R69" s="43">
        <v>20070319</v>
      </c>
      <c r="S69" s="43">
        <v>20070319</v>
      </c>
      <c r="T69" s="43" t="s">
        <v>541</v>
      </c>
      <c r="U69" s="43" t="s">
        <v>906</v>
      </c>
      <c r="V69" s="43" t="s">
        <v>548</v>
      </c>
      <c r="W69" s="43" t="s">
        <v>191</v>
      </c>
      <c r="X69" s="43" t="s">
        <v>192</v>
      </c>
      <c r="Y69" s="43"/>
      <c r="Z69" s="43"/>
      <c r="AA69" s="43"/>
      <c r="AB69" s="43"/>
      <c r="AC69" s="43"/>
      <c r="AD69" s="43">
        <v>5000</v>
      </c>
      <c r="AE69" s="43">
        <v>149923</v>
      </c>
      <c r="AF69" s="43">
        <v>0</v>
      </c>
      <c r="AG69" s="43">
        <v>1219</v>
      </c>
      <c r="AH69" s="43">
        <v>5000</v>
      </c>
      <c r="AI69" s="43">
        <v>1209</v>
      </c>
      <c r="AJ69" s="43"/>
      <c r="AK69" s="43"/>
      <c r="AL69" s="43"/>
      <c r="AM69" s="43"/>
      <c r="AN69" s="43"/>
      <c r="AO69" s="43"/>
      <c r="AP69" s="43"/>
      <c r="AQ69" s="43"/>
      <c r="AR69" s="43" t="s">
        <v>544</v>
      </c>
      <c r="AS69" s="43" t="s">
        <v>907</v>
      </c>
      <c r="AT69" s="43" t="s">
        <v>549</v>
      </c>
      <c r="AU69" s="43" t="s">
        <v>231</v>
      </c>
      <c r="AV69" s="43" t="s">
        <v>545</v>
      </c>
      <c r="AW69" s="43" t="s">
        <v>546</v>
      </c>
      <c r="AX69" s="43" t="s">
        <v>195</v>
      </c>
      <c r="AY69" s="268">
        <f t="shared" si="1"/>
        <v>3</v>
      </c>
    </row>
    <row r="70" spans="1:51" x14ac:dyDescent="0.3">
      <c r="A70" s="253" t="s">
        <v>1252</v>
      </c>
      <c r="B70" s="252" t="s">
        <v>913</v>
      </c>
      <c r="C70" s="43" t="s">
        <v>188</v>
      </c>
      <c r="D70" s="43">
        <v>4.0999999999999996</v>
      </c>
      <c r="E70" s="43">
        <v>20140404</v>
      </c>
      <c r="F70" s="43" t="s">
        <v>225</v>
      </c>
      <c r="G70" s="43" t="s">
        <v>225</v>
      </c>
      <c r="H70" s="43">
        <v>4</v>
      </c>
      <c r="I70" s="254">
        <v>633465</v>
      </c>
      <c r="J70" s="43">
        <v>12</v>
      </c>
      <c r="K70" s="43"/>
      <c r="L70" s="43"/>
      <c r="M70" s="43"/>
      <c r="N70" s="43"/>
      <c r="O70" s="43">
        <v>1</v>
      </c>
      <c r="P70" s="43">
        <v>1</v>
      </c>
      <c r="Q70" s="43">
        <v>2005</v>
      </c>
      <c r="R70" s="43">
        <v>20070320</v>
      </c>
      <c r="S70" s="43">
        <v>20070402</v>
      </c>
      <c r="T70" s="43" t="s">
        <v>559</v>
      </c>
      <c r="U70" s="43" t="s">
        <v>768</v>
      </c>
      <c r="V70" s="43" t="s">
        <v>560</v>
      </c>
      <c r="W70" s="43" t="s">
        <v>191</v>
      </c>
      <c r="X70" s="43" t="s">
        <v>192</v>
      </c>
      <c r="Y70" s="43"/>
      <c r="Z70" s="43"/>
      <c r="AA70" s="43"/>
      <c r="AB70" s="43"/>
      <c r="AC70" s="43"/>
      <c r="AD70" s="43">
        <v>5000</v>
      </c>
      <c r="AE70" s="43">
        <v>105537</v>
      </c>
      <c r="AF70" s="43">
        <v>0</v>
      </c>
      <c r="AG70" s="43">
        <v>217</v>
      </c>
      <c r="AH70" s="43">
        <v>5000</v>
      </c>
      <c r="AI70" s="43">
        <v>745</v>
      </c>
      <c r="AJ70" s="43"/>
      <c r="AK70" s="43"/>
      <c r="AL70" s="43"/>
      <c r="AM70" s="43"/>
      <c r="AN70" s="43"/>
      <c r="AO70" s="43"/>
      <c r="AP70" s="43"/>
      <c r="AQ70" s="43"/>
      <c r="AR70" s="43" t="s">
        <v>561</v>
      </c>
      <c r="AS70" s="43" t="s">
        <v>769</v>
      </c>
      <c r="AT70" s="43" t="s">
        <v>561</v>
      </c>
      <c r="AU70" s="43" t="s">
        <v>231</v>
      </c>
      <c r="AV70" s="43" t="s">
        <v>545</v>
      </c>
      <c r="AW70" s="43" t="s">
        <v>557</v>
      </c>
      <c r="AX70" s="43" t="s">
        <v>195</v>
      </c>
      <c r="AY70" s="268">
        <f t="shared" si="1"/>
        <v>3.5</v>
      </c>
    </row>
    <row r="71" spans="1:51" x14ac:dyDescent="0.3">
      <c r="A71" s="253" t="s">
        <v>1252</v>
      </c>
      <c r="B71" s="252" t="s">
        <v>913</v>
      </c>
      <c r="C71" s="43" t="s">
        <v>188</v>
      </c>
      <c r="D71" s="43">
        <v>4.0999999999999996</v>
      </c>
      <c r="E71" s="43">
        <v>20140404</v>
      </c>
      <c r="F71" s="43" t="s">
        <v>225</v>
      </c>
      <c r="G71" s="43" t="s">
        <v>225</v>
      </c>
      <c r="H71" s="43">
        <v>4</v>
      </c>
      <c r="I71" s="254">
        <v>633397</v>
      </c>
      <c r="J71" s="43">
        <v>12</v>
      </c>
      <c r="K71" s="43"/>
      <c r="L71" s="43"/>
      <c r="M71" s="43" t="s">
        <v>250</v>
      </c>
      <c r="N71" s="43">
        <v>420081002</v>
      </c>
      <c r="O71" s="43">
        <v>1</v>
      </c>
      <c r="P71" s="43">
        <v>1</v>
      </c>
      <c r="Q71" s="43">
        <v>2006</v>
      </c>
      <c r="R71" s="43">
        <v>20080317</v>
      </c>
      <c r="S71" s="43">
        <v>20080317</v>
      </c>
      <c r="T71" s="43" t="s">
        <v>541</v>
      </c>
      <c r="U71" s="43" t="s">
        <v>906</v>
      </c>
      <c r="V71" s="43" t="s">
        <v>548</v>
      </c>
      <c r="W71" s="43" t="s">
        <v>191</v>
      </c>
      <c r="X71" s="43" t="s">
        <v>192</v>
      </c>
      <c r="Y71" s="43"/>
      <c r="Z71" s="43"/>
      <c r="AA71" s="43"/>
      <c r="AB71" s="43"/>
      <c r="AC71" s="43"/>
      <c r="AD71" s="43">
        <v>5000</v>
      </c>
      <c r="AE71" s="43">
        <v>138407</v>
      </c>
      <c r="AF71" s="43">
        <v>0</v>
      </c>
      <c r="AG71" s="43">
        <v>1378</v>
      </c>
      <c r="AH71" s="43">
        <v>5000</v>
      </c>
      <c r="AI71" s="43">
        <v>8476</v>
      </c>
      <c r="AJ71" s="43"/>
      <c r="AK71" s="43"/>
      <c r="AL71" s="43"/>
      <c r="AM71" s="43"/>
      <c r="AN71" s="43"/>
      <c r="AO71" s="43"/>
      <c r="AP71" s="43"/>
      <c r="AQ71" s="43"/>
      <c r="AR71" s="43" t="s">
        <v>544</v>
      </c>
      <c r="AS71" s="43" t="s">
        <v>907</v>
      </c>
      <c r="AT71" s="43" t="s">
        <v>549</v>
      </c>
      <c r="AU71" s="43" t="s">
        <v>231</v>
      </c>
      <c r="AV71" s="43" t="s">
        <v>545</v>
      </c>
      <c r="AW71" s="43" t="s">
        <v>546</v>
      </c>
      <c r="AX71" s="43" t="s">
        <v>195</v>
      </c>
      <c r="AY71" s="268">
        <f t="shared" si="1"/>
        <v>3</v>
      </c>
    </row>
    <row r="72" spans="1:51" x14ac:dyDescent="0.3">
      <c r="A72" s="253" t="s">
        <v>1252</v>
      </c>
      <c r="B72" s="252" t="s">
        <v>913</v>
      </c>
      <c r="C72" s="43" t="s">
        <v>188</v>
      </c>
      <c r="D72" s="43">
        <v>4.0999999999999996</v>
      </c>
      <c r="E72" s="43">
        <v>20140404</v>
      </c>
      <c r="F72" s="43" t="s">
        <v>225</v>
      </c>
      <c r="G72" s="43" t="s">
        <v>225</v>
      </c>
      <c r="H72" s="43">
        <v>4</v>
      </c>
      <c r="I72" s="254">
        <v>633464</v>
      </c>
      <c r="J72" s="43">
        <v>12</v>
      </c>
      <c r="K72" s="43"/>
      <c r="L72" s="43"/>
      <c r="M72" s="43"/>
      <c r="N72" s="43"/>
      <c r="O72" s="43">
        <v>1</v>
      </c>
      <c r="P72" s="43">
        <v>1</v>
      </c>
      <c r="Q72" s="43">
        <v>2006</v>
      </c>
      <c r="R72" s="43">
        <v>20080301</v>
      </c>
      <c r="S72" s="43">
        <v>20080310</v>
      </c>
      <c r="T72" s="43" t="s">
        <v>902</v>
      </c>
      <c r="U72" s="43" t="s">
        <v>903</v>
      </c>
      <c r="V72" s="43" t="s">
        <v>765</v>
      </c>
      <c r="W72" s="43" t="s">
        <v>191</v>
      </c>
      <c r="X72" s="43" t="s">
        <v>192</v>
      </c>
      <c r="Y72" s="43"/>
      <c r="Z72" s="43"/>
      <c r="AA72" s="43"/>
      <c r="AB72" s="43"/>
      <c r="AC72" s="43"/>
      <c r="AD72" s="43">
        <v>5000</v>
      </c>
      <c r="AE72" s="43">
        <v>119987</v>
      </c>
      <c r="AF72" s="43">
        <v>0</v>
      </c>
      <c r="AG72" s="43">
        <v>494</v>
      </c>
      <c r="AH72" s="43"/>
      <c r="AI72" s="43"/>
      <c r="AJ72" s="43"/>
      <c r="AK72" s="43"/>
      <c r="AL72" s="43"/>
      <c r="AM72" s="43"/>
      <c r="AN72" s="43"/>
      <c r="AO72" s="43"/>
      <c r="AP72" s="43"/>
      <c r="AQ72" s="43"/>
      <c r="AR72" s="43" t="s">
        <v>904</v>
      </c>
      <c r="AS72" s="43" t="s">
        <v>905</v>
      </c>
      <c r="AT72" s="43" t="s">
        <v>766</v>
      </c>
      <c r="AU72" s="43" t="s">
        <v>231</v>
      </c>
      <c r="AV72" s="43" t="s">
        <v>545</v>
      </c>
      <c r="AW72" s="43" t="s">
        <v>546</v>
      </c>
      <c r="AX72" s="43" t="s">
        <v>195</v>
      </c>
      <c r="AY72" s="268">
        <f t="shared" si="1"/>
        <v>3</v>
      </c>
    </row>
    <row r="73" spans="1:51" x14ac:dyDescent="0.3">
      <c r="A73" s="253" t="s">
        <v>1252</v>
      </c>
      <c r="B73" s="252" t="s">
        <v>913</v>
      </c>
      <c r="C73" s="43" t="s">
        <v>188</v>
      </c>
      <c r="D73" s="43">
        <v>4.0999999999999996</v>
      </c>
      <c r="E73" s="43">
        <v>20140404</v>
      </c>
      <c r="F73" s="43" t="s">
        <v>225</v>
      </c>
      <c r="G73" s="43" t="s">
        <v>225</v>
      </c>
      <c r="H73" s="43">
        <v>4</v>
      </c>
      <c r="I73" s="254">
        <v>633473</v>
      </c>
      <c r="J73" s="43">
        <v>12</v>
      </c>
      <c r="K73" s="43"/>
      <c r="L73" s="43"/>
      <c r="M73" s="43"/>
      <c r="N73" s="43"/>
      <c r="O73" s="43">
        <v>1</v>
      </c>
      <c r="P73" s="43">
        <v>1</v>
      </c>
      <c r="Q73" s="43">
        <v>2006</v>
      </c>
      <c r="R73" s="43">
        <v>20080325</v>
      </c>
      <c r="S73" s="43">
        <v>20080404</v>
      </c>
      <c r="T73" s="43" t="s">
        <v>559</v>
      </c>
      <c r="U73" s="43" t="s">
        <v>768</v>
      </c>
      <c r="V73" s="43" t="s">
        <v>560</v>
      </c>
      <c r="W73" s="43" t="s">
        <v>191</v>
      </c>
      <c r="X73" s="43" t="s">
        <v>192</v>
      </c>
      <c r="Y73" s="43"/>
      <c r="Z73" s="43"/>
      <c r="AA73" s="43"/>
      <c r="AB73" s="43"/>
      <c r="AC73" s="43"/>
      <c r="AD73" s="43">
        <v>5000</v>
      </c>
      <c r="AE73" s="43">
        <v>86283</v>
      </c>
      <c r="AF73" s="43">
        <v>0</v>
      </c>
      <c r="AG73" s="43">
        <v>158</v>
      </c>
      <c r="AH73" s="43">
        <v>5000</v>
      </c>
      <c r="AI73" s="43">
        <v>1401</v>
      </c>
      <c r="AJ73" s="43"/>
      <c r="AK73" s="43"/>
      <c r="AL73" s="43"/>
      <c r="AM73" s="43"/>
      <c r="AN73" s="43"/>
      <c r="AO73" s="43"/>
      <c r="AP73" s="43"/>
      <c r="AQ73" s="43"/>
      <c r="AR73" s="43" t="s">
        <v>561</v>
      </c>
      <c r="AS73" s="43" t="s">
        <v>769</v>
      </c>
      <c r="AT73" s="43" t="s">
        <v>561</v>
      </c>
      <c r="AU73" s="43" t="s">
        <v>231</v>
      </c>
      <c r="AV73" s="43" t="s">
        <v>545</v>
      </c>
      <c r="AW73" s="43" t="s">
        <v>557</v>
      </c>
      <c r="AX73" s="43" t="s">
        <v>195</v>
      </c>
      <c r="AY73" s="268">
        <f t="shared" si="1"/>
        <v>3.5</v>
      </c>
    </row>
    <row r="74" spans="1:51" x14ac:dyDescent="0.3">
      <c r="A74" s="253" t="s">
        <v>1252</v>
      </c>
      <c r="B74" s="252" t="s">
        <v>913</v>
      </c>
      <c r="C74" s="43" t="s">
        <v>188</v>
      </c>
      <c r="D74" s="43">
        <v>4.0999999999999996</v>
      </c>
      <c r="E74" s="43">
        <v>20140404</v>
      </c>
      <c r="F74" s="43" t="s">
        <v>225</v>
      </c>
      <c r="G74" s="43" t="s">
        <v>225</v>
      </c>
      <c r="H74" s="43">
        <v>4</v>
      </c>
      <c r="I74" s="254">
        <v>633974</v>
      </c>
      <c r="J74" s="43">
        <v>12</v>
      </c>
      <c r="K74" s="43"/>
      <c r="L74" s="43"/>
      <c r="M74" s="43"/>
      <c r="N74" s="43"/>
      <c r="O74" s="43">
        <v>1</v>
      </c>
      <c r="P74" s="43">
        <v>1</v>
      </c>
      <c r="Q74" s="43">
        <v>2007</v>
      </c>
      <c r="R74" s="43">
        <v>20090330</v>
      </c>
      <c r="S74" s="43">
        <v>20090331</v>
      </c>
      <c r="T74" s="43" t="s">
        <v>559</v>
      </c>
      <c r="U74" s="43" t="s">
        <v>768</v>
      </c>
      <c r="V74" s="43" t="s">
        <v>560</v>
      </c>
      <c r="W74" s="43" t="s">
        <v>191</v>
      </c>
      <c r="X74" s="43" t="s">
        <v>192</v>
      </c>
      <c r="Y74" s="43" t="s">
        <v>193</v>
      </c>
      <c r="Z74" s="43"/>
      <c r="AA74" s="43"/>
      <c r="AB74" s="43"/>
      <c r="AC74" s="43"/>
      <c r="AD74" s="43">
        <v>5000</v>
      </c>
      <c r="AE74" s="43">
        <v>88963</v>
      </c>
      <c r="AF74" s="43">
        <v>0</v>
      </c>
      <c r="AG74" s="43">
        <v>353</v>
      </c>
      <c r="AH74" s="43">
        <v>5000</v>
      </c>
      <c r="AI74" s="43">
        <v>153</v>
      </c>
      <c r="AJ74" s="43"/>
      <c r="AK74" s="43"/>
      <c r="AL74" s="43"/>
      <c r="AM74" s="43"/>
      <c r="AN74" s="43"/>
      <c r="AO74" s="43"/>
      <c r="AP74" s="43"/>
      <c r="AQ74" s="43"/>
      <c r="AR74" s="43" t="s">
        <v>561</v>
      </c>
      <c r="AS74" s="43" t="s">
        <v>769</v>
      </c>
      <c r="AT74" s="43" t="s">
        <v>561</v>
      </c>
      <c r="AU74" s="43" t="s">
        <v>231</v>
      </c>
      <c r="AV74" s="43" t="s">
        <v>545</v>
      </c>
      <c r="AW74" s="43" t="s">
        <v>557</v>
      </c>
      <c r="AX74" s="43" t="s">
        <v>195</v>
      </c>
      <c r="AY74" s="268">
        <f t="shared" si="1"/>
        <v>3</v>
      </c>
    </row>
    <row r="75" spans="1:51" x14ac:dyDescent="0.3">
      <c r="A75" s="253" t="s">
        <v>1252</v>
      </c>
      <c r="B75" s="252" t="s">
        <v>913</v>
      </c>
      <c r="C75" s="43" t="s">
        <v>188</v>
      </c>
      <c r="D75" s="43">
        <v>4.0999999999999996</v>
      </c>
      <c r="E75" s="43">
        <v>20140404</v>
      </c>
      <c r="F75" s="43" t="s">
        <v>225</v>
      </c>
      <c r="G75" s="43" t="s">
        <v>225</v>
      </c>
      <c r="H75" s="43">
        <v>4</v>
      </c>
      <c r="I75" s="254">
        <v>634388</v>
      </c>
      <c r="J75" s="43">
        <v>12</v>
      </c>
      <c r="K75" s="43"/>
      <c r="L75" s="43"/>
      <c r="M75" s="43" t="s">
        <v>250</v>
      </c>
      <c r="N75" s="43">
        <v>420081108</v>
      </c>
      <c r="O75" s="43">
        <v>1</v>
      </c>
      <c r="P75" s="43">
        <v>1</v>
      </c>
      <c r="Q75" s="43">
        <v>2007</v>
      </c>
      <c r="R75" s="43">
        <v>20090217</v>
      </c>
      <c r="S75" s="43">
        <v>20090323</v>
      </c>
      <c r="T75" s="43" t="s">
        <v>541</v>
      </c>
      <c r="U75" s="43" t="s">
        <v>906</v>
      </c>
      <c r="V75" s="43" t="s">
        <v>548</v>
      </c>
      <c r="W75" s="43" t="s">
        <v>191</v>
      </c>
      <c r="X75" s="43" t="s">
        <v>192</v>
      </c>
      <c r="Y75" s="43" t="s">
        <v>551</v>
      </c>
      <c r="Z75" s="43"/>
      <c r="AA75" s="43"/>
      <c r="AB75" s="43"/>
      <c r="AC75" s="43"/>
      <c r="AD75" s="43">
        <v>5000</v>
      </c>
      <c r="AE75" s="43">
        <v>136444</v>
      </c>
      <c r="AF75" s="43">
        <v>0</v>
      </c>
      <c r="AG75" s="43">
        <v>8501</v>
      </c>
      <c r="AH75" s="43">
        <v>5000</v>
      </c>
      <c r="AI75" s="43">
        <v>8501</v>
      </c>
      <c r="AJ75" s="43"/>
      <c r="AK75" s="43"/>
      <c r="AL75" s="43"/>
      <c r="AM75" s="43"/>
      <c r="AN75" s="43"/>
      <c r="AO75" s="43"/>
      <c r="AP75" s="43"/>
      <c r="AQ75" s="43" t="s">
        <v>1318</v>
      </c>
      <c r="AR75" s="43" t="s">
        <v>544</v>
      </c>
      <c r="AS75" s="43" t="s">
        <v>907</v>
      </c>
      <c r="AT75" s="43" t="s">
        <v>549</v>
      </c>
      <c r="AU75" s="43" t="s">
        <v>231</v>
      </c>
      <c r="AV75" s="43" t="s">
        <v>545</v>
      </c>
      <c r="AW75" s="43" t="s">
        <v>546</v>
      </c>
      <c r="AX75" s="43" t="s">
        <v>195</v>
      </c>
      <c r="AY75" s="268">
        <f t="shared" si="1"/>
        <v>2.5</v>
      </c>
    </row>
    <row r="76" spans="1:51" x14ac:dyDescent="0.3">
      <c r="A76" s="253" t="s">
        <v>1252</v>
      </c>
      <c r="B76" s="252" t="s">
        <v>913</v>
      </c>
      <c r="C76" s="43" t="s">
        <v>188</v>
      </c>
      <c r="D76" s="43">
        <v>4.0999999999999996</v>
      </c>
      <c r="E76" s="43">
        <v>20140404</v>
      </c>
      <c r="F76" s="43" t="s">
        <v>225</v>
      </c>
      <c r="G76" s="43" t="s">
        <v>225</v>
      </c>
      <c r="H76" s="43">
        <v>4</v>
      </c>
      <c r="I76" s="254">
        <v>634288</v>
      </c>
      <c r="J76" s="43">
        <v>12</v>
      </c>
      <c r="K76" s="43"/>
      <c r="L76" s="43"/>
      <c r="M76" s="43"/>
      <c r="N76" s="43"/>
      <c r="O76" s="43">
        <v>1</v>
      </c>
      <c r="P76" s="43">
        <v>1</v>
      </c>
      <c r="Q76" s="43">
        <v>2007</v>
      </c>
      <c r="R76" s="43">
        <v>20090301</v>
      </c>
      <c r="S76" s="43">
        <v>20090312</v>
      </c>
      <c r="T76" s="43" t="s">
        <v>902</v>
      </c>
      <c r="U76" s="43" t="s">
        <v>903</v>
      </c>
      <c r="V76" s="43" t="s">
        <v>765</v>
      </c>
      <c r="W76" s="43" t="s">
        <v>191</v>
      </c>
      <c r="X76" s="43" t="s">
        <v>192</v>
      </c>
      <c r="Y76" s="43" t="s">
        <v>193</v>
      </c>
      <c r="Z76" s="43"/>
      <c r="AA76" s="43"/>
      <c r="AB76" s="43"/>
      <c r="AC76" s="43"/>
      <c r="AD76" s="43">
        <v>5000</v>
      </c>
      <c r="AE76" s="43">
        <v>121520</v>
      </c>
      <c r="AF76" s="43">
        <v>0</v>
      </c>
      <c r="AG76" s="43">
        <v>1163</v>
      </c>
      <c r="AH76" s="43">
        <v>5000</v>
      </c>
      <c r="AI76" s="43">
        <v>989</v>
      </c>
      <c r="AJ76" s="43"/>
      <c r="AK76" s="43"/>
      <c r="AL76" s="43"/>
      <c r="AM76" s="43"/>
      <c r="AN76" s="43"/>
      <c r="AO76" s="43"/>
      <c r="AP76" s="43"/>
      <c r="AQ76" s="43"/>
      <c r="AR76" s="43" t="s">
        <v>904</v>
      </c>
      <c r="AS76" s="43" t="s">
        <v>905</v>
      </c>
      <c r="AT76" s="43" t="s">
        <v>766</v>
      </c>
      <c r="AU76" s="43" t="s">
        <v>231</v>
      </c>
      <c r="AV76" s="43" t="s">
        <v>545</v>
      </c>
      <c r="AW76" s="43" t="s">
        <v>546</v>
      </c>
      <c r="AX76" s="43" t="s">
        <v>195</v>
      </c>
      <c r="AY76" s="268">
        <f t="shared" si="1"/>
        <v>3</v>
      </c>
    </row>
    <row r="77" spans="1:51" x14ac:dyDescent="0.3">
      <c r="A77" s="253" t="s">
        <v>63</v>
      </c>
      <c r="B77" s="252" t="s">
        <v>1187</v>
      </c>
      <c r="C77" s="43" t="s">
        <v>188</v>
      </c>
      <c r="D77" s="43">
        <v>4.0999999999999996</v>
      </c>
      <c r="E77" s="43">
        <v>20140122</v>
      </c>
      <c r="F77" s="43" t="s">
        <v>1047</v>
      </c>
      <c r="G77" s="43" t="s">
        <v>1047</v>
      </c>
      <c r="H77" s="43">
        <v>3</v>
      </c>
      <c r="I77" s="254" t="s">
        <v>1030</v>
      </c>
      <c r="J77" s="43">
        <v>0</v>
      </c>
      <c r="K77" s="43"/>
      <c r="L77" s="43"/>
      <c r="M77" s="43"/>
      <c r="N77" s="43"/>
      <c r="O77" s="43">
        <v>1</v>
      </c>
      <c r="P77" s="43">
        <v>2</v>
      </c>
      <c r="Q77" s="43">
        <v>2005</v>
      </c>
      <c r="R77" s="43">
        <v>20060510</v>
      </c>
      <c r="S77" s="43">
        <v>20060511</v>
      </c>
      <c r="T77" s="43" t="s">
        <v>1188</v>
      </c>
      <c r="U77" s="43" t="s">
        <v>1189</v>
      </c>
      <c r="V77" s="43" t="s">
        <v>1190</v>
      </c>
      <c r="W77" s="43" t="s">
        <v>191</v>
      </c>
      <c r="X77" s="43" t="s">
        <v>192</v>
      </c>
      <c r="Y77" s="43" t="s">
        <v>193</v>
      </c>
      <c r="Z77" s="43"/>
      <c r="AA77" s="43">
        <v>5.38</v>
      </c>
      <c r="AB77" s="43">
        <v>78</v>
      </c>
      <c r="AC77" s="43" t="s">
        <v>195</v>
      </c>
      <c r="AD77" s="43">
        <v>5000</v>
      </c>
      <c r="AE77" s="43">
        <v>50529</v>
      </c>
      <c r="AF77" s="43"/>
      <c r="AG77" s="43"/>
      <c r="AH77" s="43">
        <v>0</v>
      </c>
      <c r="AI77" s="43">
        <v>78872</v>
      </c>
      <c r="AJ77" s="43">
        <v>5000</v>
      </c>
      <c r="AK77" s="43">
        <v>1031</v>
      </c>
      <c r="AL77" s="43" t="s">
        <v>214</v>
      </c>
      <c r="AM77" s="43">
        <v>0.02</v>
      </c>
      <c r="AN77" s="43">
        <v>28</v>
      </c>
      <c r="AO77" s="43">
        <v>100</v>
      </c>
      <c r="AP77" s="43"/>
      <c r="AQ77" s="43"/>
      <c r="AR77" s="43" t="s">
        <v>1191</v>
      </c>
      <c r="AS77" s="43" t="s">
        <v>1192</v>
      </c>
      <c r="AT77" s="43" t="s">
        <v>1193</v>
      </c>
      <c r="AU77" s="43" t="s">
        <v>1055</v>
      </c>
      <c r="AV77" s="43" t="s">
        <v>1056</v>
      </c>
      <c r="AW77" s="43" t="s">
        <v>1194</v>
      </c>
      <c r="AX77" s="43" t="s">
        <v>195</v>
      </c>
      <c r="AY77" s="268">
        <f t="shared" si="1"/>
        <v>5</v>
      </c>
    </row>
    <row r="78" spans="1:51" x14ac:dyDescent="0.3">
      <c r="A78" s="253" t="s">
        <v>63</v>
      </c>
      <c r="B78" s="252" t="s">
        <v>1187</v>
      </c>
      <c r="C78" s="43" t="s">
        <v>188</v>
      </c>
      <c r="D78" s="43">
        <v>4.0999999999999996</v>
      </c>
      <c r="E78" s="43">
        <v>20140122</v>
      </c>
      <c r="F78" s="43" t="s">
        <v>1047</v>
      </c>
      <c r="G78" s="43" t="s">
        <v>1047</v>
      </c>
      <c r="H78" s="43">
        <v>3</v>
      </c>
      <c r="I78" s="254" t="s">
        <v>1029</v>
      </c>
      <c r="J78" s="43">
        <v>0</v>
      </c>
      <c r="K78" s="43"/>
      <c r="L78" s="43"/>
      <c r="M78" s="43"/>
      <c r="N78" s="43"/>
      <c r="O78" s="43">
        <v>1</v>
      </c>
      <c r="P78" s="43">
        <v>2</v>
      </c>
      <c r="Q78" s="43">
        <v>2005</v>
      </c>
      <c r="R78" s="43">
        <v>20060510</v>
      </c>
      <c r="S78" s="43">
        <v>20060511</v>
      </c>
      <c r="T78" s="43" t="s">
        <v>1188</v>
      </c>
      <c r="U78" s="43" t="s">
        <v>1189</v>
      </c>
      <c r="V78" s="43" t="s">
        <v>1190</v>
      </c>
      <c r="W78" s="43" t="s">
        <v>191</v>
      </c>
      <c r="X78" s="43" t="s">
        <v>192</v>
      </c>
      <c r="Y78" s="43" t="s">
        <v>193</v>
      </c>
      <c r="Z78" s="43"/>
      <c r="AA78" s="43">
        <v>5.38</v>
      </c>
      <c r="AB78" s="43">
        <v>76</v>
      </c>
      <c r="AC78" s="43" t="s">
        <v>195</v>
      </c>
      <c r="AD78" s="43">
        <v>5000</v>
      </c>
      <c r="AE78" s="43">
        <v>45854</v>
      </c>
      <c r="AF78" s="43"/>
      <c r="AG78" s="43"/>
      <c r="AH78" s="43">
        <v>0</v>
      </c>
      <c r="AI78" s="43">
        <v>71575</v>
      </c>
      <c r="AJ78" s="43">
        <v>5000</v>
      </c>
      <c r="AK78" s="43">
        <v>936</v>
      </c>
      <c r="AL78" s="43" t="s">
        <v>214</v>
      </c>
      <c r="AM78" s="43">
        <v>0.02</v>
      </c>
      <c r="AN78" s="43">
        <v>27</v>
      </c>
      <c r="AO78" s="43">
        <v>100</v>
      </c>
      <c r="AP78" s="43"/>
      <c r="AQ78" s="43"/>
      <c r="AR78" s="43" t="s">
        <v>1191</v>
      </c>
      <c r="AS78" s="43" t="s">
        <v>1192</v>
      </c>
      <c r="AT78" s="43" t="s">
        <v>1193</v>
      </c>
      <c r="AU78" s="43" t="s">
        <v>1055</v>
      </c>
      <c r="AV78" s="43" t="s">
        <v>1056</v>
      </c>
      <c r="AW78" s="43" t="s">
        <v>1194</v>
      </c>
      <c r="AX78" s="43" t="s">
        <v>195</v>
      </c>
      <c r="AY78" s="268">
        <f t="shared" si="1"/>
        <v>5</v>
      </c>
    </row>
    <row r="79" spans="1:51" x14ac:dyDescent="0.3">
      <c r="A79" s="253" t="s">
        <v>63</v>
      </c>
      <c r="B79" s="252" t="s">
        <v>1187</v>
      </c>
      <c r="C79" s="43" t="s">
        <v>188</v>
      </c>
      <c r="D79" s="43">
        <v>4.0999999999999996</v>
      </c>
      <c r="E79" s="43">
        <v>20140122</v>
      </c>
      <c r="F79" s="43" t="s">
        <v>1047</v>
      </c>
      <c r="G79" s="43" t="s">
        <v>1047</v>
      </c>
      <c r="H79" s="43">
        <v>3</v>
      </c>
      <c r="I79" s="254">
        <v>184907</v>
      </c>
      <c r="J79" s="43">
        <v>0</v>
      </c>
      <c r="K79" s="43"/>
      <c r="L79" s="43"/>
      <c r="M79" s="43"/>
      <c r="N79" s="43"/>
      <c r="O79" s="43">
        <v>1</v>
      </c>
      <c r="P79" s="43">
        <v>2</v>
      </c>
      <c r="Q79" s="43">
        <v>2005</v>
      </c>
      <c r="R79" s="43">
        <v>20060510</v>
      </c>
      <c r="S79" s="43">
        <v>20060511</v>
      </c>
      <c r="T79" s="43" t="s">
        <v>1188</v>
      </c>
      <c r="U79" s="43" t="s">
        <v>1189</v>
      </c>
      <c r="V79" s="43" t="s">
        <v>1190</v>
      </c>
      <c r="W79" s="43" t="s">
        <v>191</v>
      </c>
      <c r="X79" s="43" t="s">
        <v>192</v>
      </c>
      <c r="Y79" s="43" t="s">
        <v>193</v>
      </c>
      <c r="Z79" s="43"/>
      <c r="AA79" s="43">
        <v>5.38</v>
      </c>
      <c r="AB79" s="43">
        <v>76</v>
      </c>
      <c r="AC79" s="43" t="s">
        <v>195</v>
      </c>
      <c r="AD79" s="43">
        <v>5000</v>
      </c>
      <c r="AE79" s="43">
        <v>48216</v>
      </c>
      <c r="AF79" s="43"/>
      <c r="AG79" s="43"/>
      <c r="AH79" s="43">
        <v>0</v>
      </c>
      <c r="AI79" s="43">
        <v>76829</v>
      </c>
      <c r="AJ79" s="43">
        <v>5000</v>
      </c>
      <c r="AK79" s="43">
        <v>2009</v>
      </c>
      <c r="AL79" s="43" t="s">
        <v>214</v>
      </c>
      <c r="AM79" s="43">
        <v>0.04</v>
      </c>
      <c r="AN79" s="43">
        <v>32</v>
      </c>
      <c r="AO79" s="43">
        <v>100</v>
      </c>
      <c r="AP79" s="43"/>
      <c r="AQ79" s="43"/>
      <c r="AR79" s="43" t="s">
        <v>1191</v>
      </c>
      <c r="AS79" s="43" t="s">
        <v>1192</v>
      </c>
      <c r="AT79" s="43" t="s">
        <v>1193</v>
      </c>
      <c r="AU79" s="43" t="s">
        <v>1055</v>
      </c>
      <c r="AV79" s="43" t="s">
        <v>1056</v>
      </c>
      <c r="AW79" s="43" t="s">
        <v>1194</v>
      </c>
      <c r="AX79" s="43" t="s">
        <v>195</v>
      </c>
      <c r="AY79" s="268">
        <f t="shared" si="1"/>
        <v>5</v>
      </c>
    </row>
    <row r="80" spans="1:51" x14ac:dyDescent="0.3">
      <c r="A80" s="253" t="s">
        <v>63</v>
      </c>
      <c r="B80" s="252" t="s">
        <v>1187</v>
      </c>
      <c r="C80" s="43" t="s">
        <v>188</v>
      </c>
      <c r="D80" s="43">
        <v>4.0999999999999996</v>
      </c>
      <c r="E80" s="43">
        <v>20140122</v>
      </c>
      <c r="F80" s="43" t="s">
        <v>1047</v>
      </c>
      <c r="G80" s="43" t="s">
        <v>1047</v>
      </c>
      <c r="H80" s="43">
        <v>3</v>
      </c>
      <c r="I80" s="254">
        <v>185054</v>
      </c>
      <c r="J80" s="43">
        <v>0</v>
      </c>
      <c r="K80" s="43"/>
      <c r="L80" s="43"/>
      <c r="M80" s="43"/>
      <c r="N80" s="43"/>
      <c r="O80" s="43">
        <v>1</v>
      </c>
      <c r="P80" s="43">
        <v>2</v>
      </c>
      <c r="Q80" s="43">
        <v>2005</v>
      </c>
      <c r="R80" s="43">
        <v>20060510</v>
      </c>
      <c r="S80" s="43">
        <v>20060511</v>
      </c>
      <c r="T80" s="43" t="s">
        <v>1188</v>
      </c>
      <c r="U80" s="43" t="s">
        <v>1189</v>
      </c>
      <c r="V80" s="43" t="s">
        <v>1190</v>
      </c>
      <c r="W80" s="43" t="s">
        <v>191</v>
      </c>
      <c r="X80" s="43" t="s">
        <v>192</v>
      </c>
      <c r="Y80" s="43" t="s">
        <v>193</v>
      </c>
      <c r="Z80" s="43"/>
      <c r="AA80" s="43">
        <v>5.38</v>
      </c>
      <c r="AB80" s="43">
        <v>76</v>
      </c>
      <c r="AC80" s="43" t="s">
        <v>195</v>
      </c>
      <c r="AD80" s="43">
        <v>5000</v>
      </c>
      <c r="AE80" s="43">
        <v>24211</v>
      </c>
      <c r="AF80" s="43"/>
      <c r="AG80" s="43"/>
      <c r="AH80" s="43">
        <v>0</v>
      </c>
      <c r="AI80" s="43">
        <v>38579</v>
      </c>
      <c r="AJ80" s="43">
        <v>5000</v>
      </c>
      <c r="AK80" s="43">
        <v>1006</v>
      </c>
      <c r="AL80" s="43" t="s">
        <v>214</v>
      </c>
      <c r="AM80" s="43">
        <v>3.9899999999999998E-2</v>
      </c>
      <c r="AN80" s="43">
        <v>31</v>
      </c>
      <c r="AO80" s="43">
        <v>100</v>
      </c>
      <c r="AP80" s="43"/>
      <c r="AQ80" s="43"/>
      <c r="AR80" s="43" t="s">
        <v>1191</v>
      </c>
      <c r="AS80" s="43" t="s">
        <v>1192</v>
      </c>
      <c r="AT80" s="43" t="s">
        <v>1193</v>
      </c>
      <c r="AU80" s="43" t="s">
        <v>1055</v>
      </c>
      <c r="AV80" s="43" t="s">
        <v>1056</v>
      </c>
      <c r="AW80" s="43" t="s">
        <v>1194</v>
      </c>
      <c r="AX80" s="43" t="s">
        <v>195</v>
      </c>
      <c r="AY80" s="268">
        <f t="shared" si="1"/>
        <v>5</v>
      </c>
    </row>
    <row r="81" spans="1:51" x14ac:dyDescent="0.3">
      <c r="A81" s="253" t="s">
        <v>63</v>
      </c>
      <c r="B81" s="252" t="s">
        <v>1187</v>
      </c>
      <c r="C81" s="43" t="s">
        <v>188</v>
      </c>
      <c r="D81" s="43">
        <v>4.0999999999999996</v>
      </c>
      <c r="E81" s="43">
        <v>20140122</v>
      </c>
      <c r="F81" s="43" t="s">
        <v>1047</v>
      </c>
      <c r="G81" s="43" t="s">
        <v>1047</v>
      </c>
      <c r="H81" s="43">
        <v>3</v>
      </c>
      <c r="I81" s="254">
        <v>185055</v>
      </c>
      <c r="J81" s="43">
        <v>0</v>
      </c>
      <c r="K81" s="43"/>
      <c r="L81" s="43"/>
      <c r="M81" s="43"/>
      <c r="N81" s="43"/>
      <c r="O81" s="43">
        <v>1</v>
      </c>
      <c r="P81" s="43">
        <v>2</v>
      </c>
      <c r="Q81" s="43">
        <v>2005</v>
      </c>
      <c r="R81" s="43">
        <v>20060510</v>
      </c>
      <c r="S81" s="43">
        <v>20060511</v>
      </c>
      <c r="T81" s="43" t="s">
        <v>1188</v>
      </c>
      <c r="U81" s="43" t="s">
        <v>1189</v>
      </c>
      <c r="V81" s="43" t="s">
        <v>1190</v>
      </c>
      <c r="W81" s="43" t="s">
        <v>191</v>
      </c>
      <c r="X81" s="43" t="s">
        <v>192</v>
      </c>
      <c r="Y81" s="43" t="s">
        <v>193</v>
      </c>
      <c r="Z81" s="43"/>
      <c r="AA81" s="43">
        <v>5.38</v>
      </c>
      <c r="AB81" s="43">
        <v>76</v>
      </c>
      <c r="AC81" s="43" t="s">
        <v>195</v>
      </c>
      <c r="AD81" s="43">
        <v>5000</v>
      </c>
      <c r="AE81" s="43">
        <v>24230</v>
      </c>
      <c r="AF81" s="43"/>
      <c r="AG81" s="43"/>
      <c r="AH81" s="43">
        <v>0</v>
      </c>
      <c r="AI81" s="43">
        <v>38610</v>
      </c>
      <c r="AJ81" s="43">
        <v>5000</v>
      </c>
      <c r="AK81" s="43">
        <v>1010</v>
      </c>
      <c r="AL81" s="43" t="s">
        <v>214</v>
      </c>
      <c r="AM81" s="43">
        <v>0.04</v>
      </c>
      <c r="AN81" s="43">
        <v>30</v>
      </c>
      <c r="AO81" s="43">
        <v>100</v>
      </c>
      <c r="AP81" s="43"/>
      <c r="AQ81" s="43"/>
      <c r="AR81" s="43" t="s">
        <v>1191</v>
      </c>
      <c r="AS81" s="43" t="s">
        <v>1192</v>
      </c>
      <c r="AT81" s="43" t="s">
        <v>1193</v>
      </c>
      <c r="AU81" s="43" t="s">
        <v>1055</v>
      </c>
      <c r="AV81" s="43" t="s">
        <v>1056</v>
      </c>
      <c r="AW81" s="43" t="s">
        <v>1194</v>
      </c>
      <c r="AX81" s="43" t="s">
        <v>195</v>
      </c>
      <c r="AY81" s="268">
        <f t="shared" si="1"/>
        <v>5</v>
      </c>
    </row>
    <row r="82" spans="1:51" x14ac:dyDescent="0.3">
      <c r="A82" s="253" t="s">
        <v>63</v>
      </c>
      <c r="B82" s="252" t="s">
        <v>1187</v>
      </c>
      <c r="C82" s="43" t="s">
        <v>188</v>
      </c>
      <c r="D82" s="43">
        <v>4.0999999999999996</v>
      </c>
      <c r="E82" s="43">
        <v>20140122</v>
      </c>
      <c r="F82" s="43" t="s">
        <v>1047</v>
      </c>
      <c r="G82" s="43" t="s">
        <v>1047</v>
      </c>
      <c r="H82" s="43">
        <v>3</v>
      </c>
      <c r="I82" s="254">
        <v>185234</v>
      </c>
      <c r="J82" s="43">
        <v>0</v>
      </c>
      <c r="K82" s="43"/>
      <c r="L82" s="43"/>
      <c r="M82" s="43"/>
      <c r="N82" s="43"/>
      <c r="O82" s="43">
        <v>1</v>
      </c>
      <c r="P82" s="43">
        <v>1</v>
      </c>
      <c r="Q82" s="43">
        <v>2005</v>
      </c>
      <c r="R82" s="43">
        <v>20070424</v>
      </c>
      <c r="S82" s="43">
        <v>20070424</v>
      </c>
      <c r="T82" s="43" t="s">
        <v>1195</v>
      </c>
      <c r="U82" s="43" t="s">
        <v>1196</v>
      </c>
      <c r="V82" s="43" t="s">
        <v>1197</v>
      </c>
      <c r="W82" s="43" t="s">
        <v>1198</v>
      </c>
      <c r="X82" s="43" t="s">
        <v>192</v>
      </c>
      <c r="Y82" s="43" t="s">
        <v>193</v>
      </c>
      <c r="Z82" s="43"/>
      <c r="AA82" s="43">
        <v>15.82</v>
      </c>
      <c r="AB82" s="43">
        <v>112</v>
      </c>
      <c r="AC82" s="43" t="s">
        <v>195</v>
      </c>
      <c r="AD82" s="43">
        <v>5000</v>
      </c>
      <c r="AE82" s="43">
        <v>29584</v>
      </c>
      <c r="AF82" s="43"/>
      <c r="AG82" s="43"/>
      <c r="AH82" s="43"/>
      <c r="AI82" s="43"/>
      <c r="AJ82" s="43"/>
      <c r="AK82" s="43"/>
      <c r="AL82" s="43"/>
      <c r="AM82" s="43"/>
      <c r="AN82" s="43">
        <v>30</v>
      </c>
      <c r="AO82" s="43">
        <v>233</v>
      </c>
      <c r="AP82" s="43"/>
      <c r="AQ82" s="43" t="s">
        <v>1207</v>
      </c>
      <c r="AR82" s="43" t="s">
        <v>1200</v>
      </c>
      <c r="AS82" s="43" t="s">
        <v>1201</v>
      </c>
      <c r="AT82" s="43" t="s">
        <v>1202</v>
      </c>
      <c r="AU82" s="43" t="s">
        <v>1055</v>
      </c>
      <c r="AV82" s="43" t="s">
        <v>1056</v>
      </c>
      <c r="AW82" s="43" t="s">
        <v>1203</v>
      </c>
      <c r="AX82" s="43" t="s">
        <v>195</v>
      </c>
      <c r="AY82" s="268">
        <f t="shared" si="1"/>
        <v>4</v>
      </c>
    </row>
    <row r="83" spans="1:51" x14ac:dyDescent="0.3">
      <c r="A83" s="253" t="s">
        <v>63</v>
      </c>
      <c r="B83" s="252" t="s">
        <v>1187</v>
      </c>
      <c r="C83" s="43" t="s">
        <v>188</v>
      </c>
      <c r="D83" s="43">
        <v>4.0999999999999996</v>
      </c>
      <c r="E83" s="43">
        <v>20140122</v>
      </c>
      <c r="F83" s="43" t="s">
        <v>1047</v>
      </c>
      <c r="G83" s="43" t="s">
        <v>1047</v>
      </c>
      <c r="H83" s="43">
        <v>3</v>
      </c>
      <c r="I83" s="254">
        <v>185235</v>
      </c>
      <c r="J83" s="43">
        <v>0</v>
      </c>
      <c r="K83" s="43"/>
      <c r="L83" s="43"/>
      <c r="M83" s="43"/>
      <c r="N83" s="43"/>
      <c r="O83" s="43">
        <v>1</v>
      </c>
      <c r="P83" s="43">
        <v>1</v>
      </c>
      <c r="Q83" s="43">
        <v>2005</v>
      </c>
      <c r="R83" s="43">
        <v>20070424</v>
      </c>
      <c r="S83" s="43">
        <v>20070424</v>
      </c>
      <c r="T83" s="43" t="s">
        <v>1195</v>
      </c>
      <c r="U83" s="43" t="s">
        <v>1196</v>
      </c>
      <c r="V83" s="43" t="s">
        <v>1197</v>
      </c>
      <c r="W83" s="43" t="s">
        <v>1198</v>
      </c>
      <c r="X83" s="43" t="s">
        <v>192</v>
      </c>
      <c r="Y83" s="43" t="s">
        <v>193</v>
      </c>
      <c r="Z83" s="43"/>
      <c r="AA83" s="43">
        <v>15.82</v>
      </c>
      <c r="AB83" s="43">
        <v>112</v>
      </c>
      <c r="AC83" s="43" t="s">
        <v>195</v>
      </c>
      <c r="AD83" s="43">
        <v>5000</v>
      </c>
      <c r="AE83" s="43">
        <v>21830</v>
      </c>
      <c r="AF83" s="43"/>
      <c r="AG83" s="43"/>
      <c r="AH83" s="43">
        <v>5000</v>
      </c>
      <c r="AI83" s="43">
        <v>66</v>
      </c>
      <c r="AJ83" s="43"/>
      <c r="AK83" s="43"/>
      <c r="AL83" s="43"/>
      <c r="AM83" s="43">
        <v>3.0000000000000001E-3</v>
      </c>
      <c r="AN83" s="43">
        <v>30</v>
      </c>
      <c r="AO83" s="43">
        <v>301</v>
      </c>
      <c r="AP83" s="43"/>
      <c r="AQ83" s="43" t="s">
        <v>1208</v>
      </c>
      <c r="AR83" s="43" t="s">
        <v>1200</v>
      </c>
      <c r="AS83" s="43" t="s">
        <v>1201</v>
      </c>
      <c r="AT83" s="43" t="s">
        <v>1202</v>
      </c>
      <c r="AU83" s="43" t="s">
        <v>1055</v>
      </c>
      <c r="AV83" s="43" t="s">
        <v>1056</v>
      </c>
      <c r="AW83" s="43" t="s">
        <v>1203</v>
      </c>
      <c r="AX83" s="43" t="s">
        <v>195</v>
      </c>
      <c r="AY83" s="268">
        <f t="shared" si="1"/>
        <v>4</v>
      </c>
    </row>
    <row r="84" spans="1:51" x14ac:dyDescent="0.3">
      <c r="A84" s="253" t="s">
        <v>63</v>
      </c>
      <c r="B84" s="252" t="s">
        <v>1187</v>
      </c>
      <c r="C84" s="43" t="s">
        <v>188</v>
      </c>
      <c r="D84" s="43">
        <v>4.0999999999999996</v>
      </c>
      <c r="E84" s="43">
        <v>20140122</v>
      </c>
      <c r="F84" s="43" t="s">
        <v>1047</v>
      </c>
      <c r="G84" s="43" t="s">
        <v>1047</v>
      </c>
      <c r="H84" s="43">
        <v>3</v>
      </c>
      <c r="I84" s="254">
        <v>185236</v>
      </c>
      <c r="J84" s="43">
        <v>0</v>
      </c>
      <c r="K84" s="43"/>
      <c r="L84" s="43"/>
      <c r="M84" s="43"/>
      <c r="N84" s="43"/>
      <c r="O84" s="43">
        <v>1</v>
      </c>
      <c r="P84" s="43">
        <v>1</v>
      </c>
      <c r="Q84" s="43">
        <v>2005</v>
      </c>
      <c r="R84" s="43">
        <v>20070424</v>
      </c>
      <c r="S84" s="43">
        <v>20070425</v>
      </c>
      <c r="T84" s="43" t="s">
        <v>1195</v>
      </c>
      <c r="U84" s="43" t="s">
        <v>1196</v>
      </c>
      <c r="V84" s="43" t="s">
        <v>1197</v>
      </c>
      <c r="W84" s="43" t="s">
        <v>1198</v>
      </c>
      <c r="X84" s="43" t="s">
        <v>192</v>
      </c>
      <c r="Y84" s="43" t="s">
        <v>193</v>
      </c>
      <c r="Z84" s="43"/>
      <c r="AA84" s="43">
        <v>16.690000000000001</v>
      </c>
      <c r="AB84" s="43">
        <v>112</v>
      </c>
      <c r="AC84" s="43" t="s">
        <v>195</v>
      </c>
      <c r="AD84" s="43">
        <v>5000</v>
      </c>
      <c r="AE84" s="43">
        <v>26102</v>
      </c>
      <c r="AF84" s="43"/>
      <c r="AG84" s="43"/>
      <c r="AH84" s="43">
        <v>5000</v>
      </c>
      <c r="AI84" s="43">
        <v>1130</v>
      </c>
      <c r="AJ84" s="43"/>
      <c r="AK84" s="43"/>
      <c r="AL84" s="43"/>
      <c r="AM84" s="43">
        <v>4.1500000000000002E-2</v>
      </c>
      <c r="AN84" s="43">
        <v>30</v>
      </c>
      <c r="AO84" s="43">
        <v>313</v>
      </c>
      <c r="AP84" s="43"/>
      <c r="AQ84" s="43" t="s">
        <v>1209</v>
      </c>
      <c r="AR84" s="43" t="s">
        <v>1200</v>
      </c>
      <c r="AS84" s="43" t="s">
        <v>1201</v>
      </c>
      <c r="AT84" s="43" t="s">
        <v>1202</v>
      </c>
      <c r="AU84" s="43" t="s">
        <v>1055</v>
      </c>
      <c r="AV84" s="43" t="s">
        <v>1056</v>
      </c>
      <c r="AW84" s="43" t="s">
        <v>1203</v>
      </c>
      <c r="AX84" s="43" t="s">
        <v>195</v>
      </c>
      <c r="AY84" s="268">
        <f t="shared" si="1"/>
        <v>4</v>
      </c>
    </row>
    <row r="85" spans="1:51" x14ac:dyDescent="0.3">
      <c r="A85" s="253" t="s">
        <v>63</v>
      </c>
      <c r="B85" s="252" t="s">
        <v>1187</v>
      </c>
      <c r="C85" s="43" t="s">
        <v>188</v>
      </c>
      <c r="D85" s="43">
        <v>4.0999999999999996</v>
      </c>
      <c r="E85" s="43">
        <v>20140122</v>
      </c>
      <c r="F85" s="43" t="s">
        <v>1047</v>
      </c>
      <c r="G85" s="43" t="s">
        <v>1047</v>
      </c>
      <c r="H85" s="43">
        <v>3</v>
      </c>
      <c r="I85" s="254">
        <v>185237</v>
      </c>
      <c r="J85" s="43">
        <v>0</v>
      </c>
      <c r="K85" s="43"/>
      <c r="L85" s="43"/>
      <c r="M85" s="43"/>
      <c r="N85" s="43"/>
      <c r="O85" s="43">
        <v>1</v>
      </c>
      <c r="P85" s="43">
        <v>1</v>
      </c>
      <c r="Q85" s="43">
        <v>2005</v>
      </c>
      <c r="R85" s="43">
        <v>20070425</v>
      </c>
      <c r="S85" s="43">
        <v>20070425</v>
      </c>
      <c r="T85" s="43" t="s">
        <v>1195</v>
      </c>
      <c r="U85" s="43" t="s">
        <v>1196</v>
      </c>
      <c r="V85" s="43" t="s">
        <v>1197</v>
      </c>
      <c r="W85" s="43" t="s">
        <v>1198</v>
      </c>
      <c r="X85" s="43" t="s">
        <v>192</v>
      </c>
      <c r="Y85" s="43" t="s">
        <v>193</v>
      </c>
      <c r="Z85" s="43"/>
      <c r="AA85" s="43">
        <v>16.690000000000001</v>
      </c>
      <c r="AB85" s="43">
        <v>112</v>
      </c>
      <c r="AC85" s="43" t="s">
        <v>195</v>
      </c>
      <c r="AD85" s="43">
        <v>5000</v>
      </c>
      <c r="AE85" s="43">
        <v>27776</v>
      </c>
      <c r="AF85" s="43"/>
      <c r="AG85" s="43"/>
      <c r="AH85" s="43">
        <v>5000</v>
      </c>
      <c r="AI85" s="43">
        <v>92</v>
      </c>
      <c r="AJ85" s="43"/>
      <c r="AK85" s="43"/>
      <c r="AL85" s="43"/>
      <c r="AM85" s="43">
        <v>3.3E-3</v>
      </c>
      <c r="AN85" s="43">
        <v>30</v>
      </c>
      <c r="AO85" s="43">
        <v>301</v>
      </c>
      <c r="AP85" s="43"/>
      <c r="AQ85" s="43" t="s">
        <v>1210</v>
      </c>
      <c r="AR85" s="43" t="s">
        <v>1200</v>
      </c>
      <c r="AS85" s="43" t="s">
        <v>1201</v>
      </c>
      <c r="AT85" s="43" t="s">
        <v>1202</v>
      </c>
      <c r="AU85" s="43" t="s">
        <v>1055</v>
      </c>
      <c r="AV85" s="43" t="s">
        <v>1056</v>
      </c>
      <c r="AW85" s="43" t="s">
        <v>1203</v>
      </c>
      <c r="AX85" s="43" t="s">
        <v>195</v>
      </c>
      <c r="AY85" s="268">
        <f t="shared" si="1"/>
        <v>4</v>
      </c>
    </row>
    <row r="86" spans="1:51" x14ac:dyDescent="0.3">
      <c r="A86" s="253" t="s">
        <v>63</v>
      </c>
      <c r="B86" s="252" t="s">
        <v>1187</v>
      </c>
      <c r="C86" s="43" t="s">
        <v>188</v>
      </c>
      <c r="D86" s="43">
        <v>4.0999999999999996</v>
      </c>
      <c r="E86" s="43">
        <v>20140122</v>
      </c>
      <c r="F86" s="43" t="s">
        <v>1047</v>
      </c>
      <c r="G86" s="43" t="s">
        <v>1047</v>
      </c>
      <c r="H86" s="43">
        <v>3</v>
      </c>
      <c r="I86" s="254">
        <v>185728</v>
      </c>
      <c r="J86" s="43">
        <v>12</v>
      </c>
      <c r="K86" s="43"/>
      <c r="L86" s="43"/>
      <c r="M86" s="43"/>
      <c r="N86" s="43"/>
      <c r="O86" s="43">
        <v>1</v>
      </c>
      <c r="P86" s="43">
        <v>1</v>
      </c>
      <c r="Q86" s="43">
        <v>2005</v>
      </c>
      <c r="R86" s="43">
        <v>20070424</v>
      </c>
      <c r="S86" s="43">
        <v>20070425</v>
      </c>
      <c r="T86" s="43" t="s">
        <v>1195</v>
      </c>
      <c r="U86" s="43" t="s">
        <v>1196</v>
      </c>
      <c r="V86" s="43" t="s">
        <v>1197</v>
      </c>
      <c r="W86" s="43" t="s">
        <v>1198</v>
      </c>
      <c r="X86" s="43" t="s">
        <v>192</v>
      </c>
      <c r="Y86" s="43" t="s">
        <v>193</v>
      </c>
      <c r="Z86" s="43"/>
      <c r="AA86" s="43">
        <v>15.82</v>
      </c>
      <c r="AB86" s="43">
        <v>112</v>
      </c>
      <c r="AC86" s="43" t="s">
        <v>195</v>
      </c>
      <c r="AD86" s="43">
        <v>5000</v>
      </c>
      <c r="AE86" s="43">
        <v>33436</v>
      </c>
      <c r="AF86" s="43"/>
      <c r="AG86" s="43"/>
      <c r="AH86" s="43">
        <v>0</v>
      </c>
      <c r="AI86" s="43">
        <v>285</v>
      </c>
      <c r="AJ86" s="43">
        <v>5000</v>
      </c>
      <c r="AK86" s="43">
        <v>222</v>
      </c>
      <c r="AL86" s="43" t="s">
        <v>214</v>
      </c>
      <c r="AM86" s="43">
        <v>6.6E-3</v>
      </c>
      <c r="AN86" s="43">
        <v>30</v>
      </c>
      <c r="AO86" s="43">
        <v>303</v>
      </c>
      <c r="AP86" s="43"/>
      <c r="AQ86" s="43" t="s">
        <v>1211</v>
      </c>
      <c r="AR86" s="43" t="s">
        <v>1200</v>
      </c>
      <c r="AS86" s="43" t="s">
        <v>1201</v>
      </c>
      <c r="AT86" s="43" t="s">
        <v>1202</v>
      </c>
      <c r="AU86" s="43" t="s">
        <v>1055</v>
      </c>
      <c r="AV86" s="43" t="s">
        <v>1056</v>
      </c>
      <c r="AW86" s="43" t="s">
        <v>1203</v>
      </c>
      <c r="AX86" s="43" t="s">
        <v>195</v>
      </c>
      <c r="AY86" s="268">
        <f t="shared" si="1"/>
        <v>4</v>
      </c>
    </row>
    <row r="87" spans="1:51" x14ac:dyDescent="0.3">
      <c r="A87" s="253" t="s">
        <v>63</v>
      </c>
      <c r="B87" s="252" t="s">
        <v>1187</v>
      </c>
      <c r="C87" s="43" t="s">
        <v>188</v>
      </c>
      <c r="D87" s="43">
        <v>4.0999999999999996</v>
      </c>
      <c r="E87" s="43">
        <v>20140122</v>
      </c>
      <c r="F87" s="43" t="s">
        <v>1047</v>
      </c>
      <c r="G87" s="43" t="s">
        <v>1047</v>
      </c>
      <c r="H87" s="43">
        <v>3</v>
      </c>
      <c r="I87" s="254">
        <v>185222</v>
      </c>
      <c r="J87" s="43">
        <v>0</v>
      </c>
      <c r="K87" s="43"/>
      <c r="L87" s="43"/>
      <c r="M87" s="43"/>
      <c r="N87" s="43"/>
      <c r="O87" s="43">
        <v>1</v>
      </c>
      <c r="P87" s="43">
        <v>2</v>
      </c>
      <c r="Q87" s="43">
        <v>2006</v>
      </c>
      <c r="R87" s="43">
        <v>20070510</v>
      </c>
      <c r="S87" s="43">
        <v>20070511</v>
      </c>
      <c r="T87" s="43" t="s">
        <v>1188</v>
      </c>
      <c r="U87" s="43" t="s">
        <v>1189</v>
      </c>
      <c r="V87" s="43" t="s">
        <v>1190</v>
      </c>
      <c r="W87" s="43" t="s">
        <v>191</v>
      </c>
      <c r="X87" s="43" t="s">
        <v>192</v>
      </c>
      <c r="Y87" s="43" t="s">
        <v>193</v>
      </c>
      <c r="Z87" s="43"/>
      <c r="AA87" s="43">
        <v>5.4</v>
      </c>
      <c r="AB87" s="43">
        <v>78</v>
      </c>
      <c r="AC87" s="43" t="s">
        <v>195</v>
      </c>
      <c r="AD87" s="43">
        <v>5000</v>
      </c>
      <c r="AE87" s="43">
        <v>24675</v>
      </c>
      <c r="AF87" s="43"/>
      <c r="AG87" s="43"/>
      <c r="AH87" s="43">
        <v>0</v>
      </c>
      <c r="AI87" s="43">
        <v>43677</v>
      </c>
      <c r="AJ87" s="43">
        <v>5000</v>
      </c>
      <c r="AK87" s="43">
        <v>763</v>
      </c>
      <c r="AL87" s="43" t="s">
        <v>214</v>
      </c>
      <c r="AM87" s="43">
        <v>0.03</v>
      </c>
      <c r="AN87" s="43">
        <v>31</v>
      </c>
      <c r="AO87" s="43">
        <v>100</v>
      </c>
      <c r="AP87" s="43"/>
      <c r="AQ87" s="43" t="s">
        <v>1206</v>
      </c>
      <c r="AR87" s="43" t="s">
        <v>1191</v>
      </c>
      <c r="AS87" s="43" t="s">
        <v>1192</v>
      </c>
      <c r="AT87" s="43" t="s">
        <v>1193</v>
      </c>
      <c r="AU87" s="43" t="s">
        <v>1055</v>
      </c>
      <c r="AV87" s="43" t="s">
        <v>1056</v>
      </c>
      <c r="AW87" s="43" t="s">
        <v>1194</v>
      </c>
      <c r="AX87" s="43" t="s">
        <v>195</v>
      </c>
      <c r="AY87" s="268">
        <f t="shared" si="1"/>
        <v>5</v>
      </c>
    </row>
    <row r="88" spans="1:51" x14ac:dyDescent="0.3">
      <c r="A88" s="253" t="s">
        <v>63</v>
      </c>
      <c r="B88" s="252" t="s">
        <v>1187</v>
      </c>
      <c r="C88" s="43" t="s">
        <v>188</v>
      </c>
      <c r="D88" s="43">
        <v>4.0999999999999996</v>
      </c>
      <c r="E88" s="43">
        <v>20140122</v>
      </c>
      <c r="F88" s="43" t="s">
        <v>1047</v>
      </c>
      <c r="G88" s="43" t="s">
        <v>1047</v>
      </c>
      <c r="H88" s="43">
        <v>3</v>
      </c>
      <c r="I88" s="254">
        <v>185223</v>
      </c>
      <c r="J88" s="43">
        <v>0</v>
      </c>
      <c r="K88" s="43"/>
      <c r="L88" s="43"/>
      <c r="M88" s="43"/>
      <c r="N88" s="43"/>
      <c r="O88" s="43">
        <v>1</v>
      </c>
      <c r="P88" s="43">
        <v>2</v>
      </c>
      <c r="Q88" s="43">
        <v>2006</v>
      </c>
      <c r="R88" s="43">
        <v>20070510</v>
      </c>
      <c r="S88" s="43">
        <v>20070510</v>
      </c>
      <c r="T88" s="43" t="s">
        <v>1188</v>
      </c>
      <c r="U88" s="43" t="s">
        <v>1189</v>
      </c>
      <c r="V88" s="43" t="s">
        <v>1190</v>
      </c>
      <c r="W88" s="43" t="s">
        <v>191</v>
      </c>
      <c r="X88" s="43" t="s">
        <v>192</v>
      </c>
      <c r="Y88" s="43" t="s">
        <v>193</v>
      </c>
      <c r="Z88" s="43"/>
      <c r="AA88" s="43">
        <v>5.4</v>
      </c>
      <c r="AB88" s="43">
        <v>78</v>
      </c>
      <c r="AC88" s="43" t="s">
        <v>195</v>
      </c>
      <c r="AD88" s="43">
        <v>5000</v>
      </c>
      <c r="AE88" s="43">
        <v>24876</v>
      </c>
      <c r="AF88" s="43"/>
      <c r="AG88" s="43"/>
      <c r="AH88" s="43">
        <v>0</v>
      </c>
      <c r="AI88" s="43">
        <v>44032</v>
      </c>
      <c r="AJ88" s="43">
        <v>5000</v>
      </c>
      <c r="AK88" s="43">
        <v>769</v>
      </c>
      <c r="AL88" s="43" t="s">
        <v>214</v>
      </c>
      <c r="AM88" s="43">
        <v>0.03</v>
      </c>
      <c r="AN88" s="43">
        <v>31</v>
      </c>
      <c r="AO88" s="43">
        <v>100</v>
      </c>
      <c r="AP88" s="43"/>
      <c r="AQ88" s="43"/>
      <c r="AR88" s="43" t="s">
        <v>1191</v>
      </c>
      <c r="AS88" s="43" t="s">
        <v>1192</v>
      </c>
      <c r="AT88" s="43" t="s">
        <v>1193</v>
      </c>
      <c r="AU88" s="43" t="s">
        <v>1055</v>
      </c>
      <c r="AV88" s="43" t="s">
        <v>1056</v>
      </c>
      <c r="AW88" s="43" t="s">
        <v>1194</v>
      </c>
      <c r="AX88" s="43" t="s">
        <v>195</v>
      </c>
      <c r="AY88" s="268">
        <f t="shared" si="1"/>
        <v>5</v>
      </c>
    </row>
    <row r="89" spans="1:51" x14ac:dyDescent="0.3">
      <c r="A89" s="253" t="s">
        <v>63</v>
      </c>
      <c r="B89" s="252" t="s">
        <v>1187</v>
      </c>
      <c r="C89" s="43" t="s">
        <v>188</v>
      </c>
      <c r="D89" s="43">
        <v>4.0999999999999996</v>
      </c>
      <c r="E89" s="43">
        <v>20140122</v>
      </c>
      <c r="F89" s="43" t="s">
        <v>1047</v>
      </c>
      <c r="G89" s="43" t="s">
        <v>1047</v>
      </c>
      <c r="H89" s="43">
        <v>3</v>
      </c>
      <c r="I89" s="254">
        <v>185224</v>
      </c>
      <c r="J89" s="43">
        <v>0</v>
      </c>
      <c r="K89" s="43"/>
      <c r="L89" s="43"/>
      <c r="M89" s="43"/>
      <c r="N89" s="43"/>
      <c r="O89" s="43">
        <v>1</v>
      </c>
      <c r="P89" s="43">
        <v>2</v>
      </c>
      <c r="Q89" s="43">
        <v>2006</v>
      </c>
      <c r="R89" s="43">
        <v>20070510</v>
      </c>
      <c r="S89" s="43">
        <v>20070510</v>
      </c>
      <c r="T89" s="43" t="s">
        <v>1188</v>
      </c>
      <c r="U89" s="43" t="s">
        <v>1189</v>
      </c>
      <c r="V89" s="43" t="s">
        <v>1190</v>
      </c>
      <c r="W89" s="43" t="s">
        <v>191</v>
      </c>
      <c r="X89" s="43" t="s">
        <v>192</v>
      </c>
      <c r="Y89" s="43" t="s">
        <v>193</v>
      </c>
      <c r="Z89" s="43"/>
      <c r="AA89" s="43">
        <v>5.4</v>
      </c>
      <c r="AB89" s="43">
        <v>78</v>
      </c>
      <c r="AC89" s="43" t="s">
        <v>195</v>
      </c>
      <c r="AD89" s="43">
        <v>5000</v>
      </c>
      <c r="AE89" s="43">
        <v>24655</v>
      </c>
      <c r="AF89" s="43"/>
      <c r="AG89" s="43"/>
      <c r="AH89" s="43">
        <v>0</v>
      </c>
      <c r="AI89" s="43">
        <v>43641</v>
      </c>
      <c r="AJ89" s="43">
        <v>5000</v>
      </c>
      <c r="AK89" s="43">
        <v>763</v>
      </c>
      <c r="AL89" s="43" t="s">
        <v>214</v>
      </c>
      <c r="AM89" s="43">
        <v>0.03</v>
      </c>
      <c r="AN89" s="43">
        <v>30</v>
      </c>
      <c r="AO89" s="43">
        <v>100</v>
      </c>
      <c r="AP89" s="43"/>
      <c r="AQ89" s="43"/>
      <c r="AR89" s="43" t="s">
        <v>1191</v>
      </c>
      <c r="AS89" s="43" t="s">
        <v>1192</v>
      </c>
      <c r="AT89" s="43" t="s">
        <v>1193</v>
      </c>
      <c r="AU89" s="43" t="s">
        <v>1055</v>
      </c>
      <c r="AV89" s="43" t="s">
        <v>1056</v>
      </c>
      <c r="AW89" s="43" t="s">
        <v>1194</v>
      </c>
      <c r="AX89" s="43" t="s">
        <v>195</v>
      </c>
      <c r="AY89" s="268">
        <f t="shared" si="1"/>
        <v>5</v>
      </c>
    </row>
    <row r="90" spans="1:51" x14ac:dyDescent="0.3">
      <c r="A90" s="253" t="s">
        <v>63</v>
      </c>
      <c r="B90" s="252" t="s">
        <v>1187</v>
      </c>
      <c r="C90" s="43" t="s">
        <v>188</v>
      </c>
      <c r="D90" s="43">
        <v>4.0999999999999996</v>
      </c>
      <c r="E90" s="43">
        <v>20140122</v>
      </c>
      <c r="F90" s="43" t="s">
        <v>1047</v>
      </c>
      <c r="G90" s="43" t="s">
        <v>1047</v>
      </c>
      <c r="H90" s="43">
        <v>3</v>
      </c>
      <c r="I90" s="254">
        <v>185225</v>
      </c>
      <c r="J90" s="43">
        <v>0</v>
      </c>
      <c r="K90" s="43"/>
      <c r="L90" s="43"/>
      <c r="M90" s="43"/>
      <c r="N90" s="43"/>
      <c r="O90" s="43">
        <v>1</v>
      </c>
      <c r="P90" s="43">
        <v>2</v>
      </c>
      <c r="Q90" s="43">
        <v>2006</v>
      </c>
      <c r="R90" s="43">
        <v>20070510</v>
      </c>
      <c r="S90" s="43">
        <v>20070511</v>
      </c>
      <c r="T90" s="43" t="s">
        <v>1188</v>
      </c>
      <c r="U90" s="43" t="s">
        <v>1189</v>
      </c>
      <c r="V90" s="43" t="s">
        <v>1190</v>
      </c>
      <c r="W90" s="43" t="s">
        <v>191</v>
      </c>
      <c r="X90" s="43" t="s">
        <v>192</v>
      </c>
      <c r="Y90" s="43" t="s">
        <v>193</v>
      </c>
      <c r="Z90" s="43"/>
      <c r="AA90" s="43">
        <v>5.4</v>
      </c>
      <c r="AB90" s="43">
        <v>78</v>
      </c>
      <c r="AC90" s="43" t="s">
        <v>195</v>
      </c>
      <c r="AD90" s="43">
        <v>5000</v>
      </c>
      <c r="AE90" s="43">
        <v>24803</v>
      </c>
      <c r="AF90" s="43"/>
      <c r="AG90" s="43"/>
      <c r="AH90" s="43">
        <v>0</v>
      </c>
      <c r="AI90" s="43">
        <v>43903</v>
      </c>
      <c r="AJ90" s="43">
        <v>5000</v>
      </c>
      <c r="AK90" s="43">
        <v>767</v>
      </c>
      <c r="AL90" s="43" t="s">
        <v>214</v>
      </c>
      <c r="AM90" s="43">
        <v>0.03</v>
      </c>
      <c r="AN90" s="43">
        <v>29</v>
      </c>
      <c r="AO90" s="43">
        <v>100</v>
      </c>
      <c r="AP90" s="43"/>
      <c r="AQ90" s="43"/>
      <c r="AR90" s="43" t="s">
        <v>1191</v>
      </c>
      <c r="AS90" s="43" t="s">
        <v>1192</v>
      </c>
      <c r="AT90" s="43" t="s">
        <v>1193</v>
      </c>
      <c r="AU90" s="43" t="s">
        <v>1055</v>
      </c>
      <c r="AV90" s="43" t="s">
        <v>1056</v>
      </c>
      <c r="AW90" s="43" t="s">
        <v>1194</v>
      </c>
      <c r="AX90" s="43" t="s">
        <v>195</v>
      </c>
      <c r="AY90" s="268">
        <f t="shared" si="1"/>
        <v>5</v>
      </c>
    </row>
    <row r="91" spans="1:51" x14ac:dyDescent="0.3">
      <c r="A91" s="253" t="s">
        <v>63</v>
      </c>
      <c r="B91" s="252" t="s">
        <v>1187</v>
      </c>
      <c r="C91" s="43" t="s">
        <v>188</v>
      </c>
      <c r="D91" s="43">
        <v>4.0999999999999996</v>
      </c>
      <c r="E91" s="43">
        <v>20140122</v>
      </c>
      <c r="F91" s="43" t="s">
        <v>1047</v>
      </c>
      <c r="G91" s="43" t="s">
        <v>1047</v>
      </c>
      <c r="H91" s="43">
        <v>3</v>
      </c>
      <c r="I91" s="254">
        <v>185926</v>
      </c>
      <c r="J91" s="43">
        <v>12</v>
      </c>
      <c r="K91" s="43"/>
      <c r="L91" s="43"/>
      <c r="M91" s="43"/>
      <c r="N91" s="43"/>
      <c r="O91" s="43">
        <v>1</v>
      </c>
      <c r="P91" s="43">
        <v>1</v>
      </c>
      <c r="Q91" s="43">
        <v>2006</v>
      </c>
      <c r="R91" s="43">
        <v>20080423</v>
      </c>
      <c r="S91" s="43">
        <v>20080425</v>
      </c>
      <c r="T91" s="43" t="s">
        <v>1195</v>
      </c>
      <c r="U91" s="43" t="s">
        <v>1196</v>
      </c>
      <c r="V91" s="43" t="s">
        <v>1197</v>
      </c>
      <c r="W91" s="43" t="s">
        <v>1198</v>
      </c>
      <c r="X91" s="43" t="s">
        <v>192</v>
      </c>
      <c r="Y91" s="43" t="s">
        <v>193</v>
      </c>
      <c r="Z91" s="43"/>
      <c r="AA91" s="43">
        <v>14.03</v>
      </c>
      <c r="AB91" s="43">
        <v>107</v>
      </c>
      <c r="AC91" s="43" t="s">
        <v>195</v>
      </c>
      <c r="AD91" s="43">
        <v>5000</v>
      </c>
      <c r="AE91" s="43">
        <v>44970</v>
      </c>
      <c r="AF91" s="43"/>
      <c r="AG91" s="43"/>
      <c r="AH91" s="43">
        <v>0</v>
      </c>
      <c r="AI91" s="43">
        <v>2230</v>
      </c>
      <c r="AJ91" s="43">
        <v>5000</v>
      </c>
      <c r="AK91" s="43">
        <v>455</v>
      </c>
      <c r="AL91" s="43" t="s">
        <v>214</v>
      </c>
      <c r="AM91" s="43">
        <v>0.01</v>
      </c>
      <c r="AN91" s="43">
        <v>30</v>
      </c>
      <c r="AO91" s="43">
        <v>300</v>
      </c>
      <c r="AP91" s="43"/>
      <c r="AQ91" s="43" t="s">
        <v>1212</v>
      </c>
      <c r="AR91" s="43" t="s">
        <v>1200</v>
      </c>
      <c r="AS91" s="43" t="s">
        <v>1201</v>
      </c>
      <c r="AT91" s="43" t="s">
        <v>1202</v>
      </c>
      <c r="AU91" s="43" t="s">
        <v>1055</v>
      </c>
      <c r="AV91" s="43" t="s">
        <v>1056</v>
      </c>
      <c r="AW91" s="43" t="s">
        <v>1203</v>
      </c>
      <c r="AX91" s="43" t="s">
        <v>195</v>
      </c>
      <c r="AY91" s="268">
        <f t="shared" si="1"/>
        <v>4</v>
      </c>
    </row>
    <row r="92" spans="1:51" x14ac:dyDescent="0.3">
      <c r="A92" s="253" t="s">
        <v>63</v>
      </c>
      <c r="B92" s="252" t="s">
        <v>1187</v>
      </c>
      <c r="C92" s="43" t="s">
        <v>188</v>
      </c>
      <c r="D92" s="43">
        <v>4.0999999999999996</v>
      </c>
      <c r="E92" s="43">
        <v>20140122</v>
      </c>
      <c r="F92" s="43" t="s">
        <v>1047</v>
      </c>
      <c r="G92" s="43" t="s">
        <v>1047</v>
      </c>
      <c r="H92" s="43">
        <v>3</v>
      </c>
      <c r="I92" s="254">
        <v>185935</v>
      </c>
      <c r="J92" s="43">
        <v>12</v>
      </c>
      <c r="K92" s="43"/>
      <c r="L92" s="43"/>
      <c r="M92" s="43"/>
      <c r="N92" s="43"/>
      <c r="O92" s="43">
        <v>1</v>
      </c>
      <c r="P92" s="43">
        <v>1</v>
      </c>
      <c r="Q92" s="43">
        <v>2006</v>
      </c>
      <c r="R92" s="43">
        <v>20080423</v>
      </c>
      <c r="S92" s="43">
        <v>20080425</v>
      </c>
      <c r="T92" s="43" t="s">
        <v>1195</v>
      </c>
      <c r="U92" s="43" t="s">
        <v>1196</v>
      </c>
      <c r="V92" s="43" t="s">
        <v>1197</v>
      </c>
      <c r="W92" s="43" t="s">
        <v>1198</v>
      </c>
      <c r="X92" s="43" t="s">
        <v>192</v>
      </c>
      <c r="Y92" s="43" t="s">
        <v>193</v>
      </c>
      <c r="Z92" s="43"/>
      <c r="AA92" s="43">
        <v>14.03</v>
      </c>
      <c r="AB92" s="43">
        <v>107</v>
      </c>
      <c r="AC92" s="43" t="s">
        <v>195</v>
      </c>
      <c r="AD92" s="43">
        <v>5000</v>
      </c>
      <c r="AE92" s="43">
        <v>56661</v>
      </c>
      <c r="AF92" s="43"/>
      <c r="AG92" s="43"/>
      <c r="AH92" s="43">
        <v>0</v>
      </c>
      <c r="AI92" s="43">
        <v>2230</v>
      </c>
      <c r="AJ92" s="43"/>
      <c r="AK92" s="43"/>
      <c r="AL92" s="43" t="s">
        <v>214</v>
      </c>
      <c r="AM92" s="43"/>
      <c r="AN92" s="43">
        <v>30</v>
      </c>
      <c r="AO92" s="43">
        <v>300</v>
      </c>
      <c r="AP92" s="43"/>
      <c r="AQ92" s="43" t="s">
        <v>1213</v>
      </c>
      <c r="AR92" s="43" t="s">
        <v>1200</v>
      </c>
      <c r="AS92" s="43" t="s">
        <v>1201</v>
      </c>
      <c r="AT92" s="43" t="s">
        <v>1202</v>
      </c>
      <c r="AU92" s="43" t="s">
        <v>1055</v>
      </c>
      <c r="AV92" s="43" t="s">
        <v>1056</v>
      </c>
      <c r="AW92" s="43" t="s">
        <v>1203</v>
      </c>
      <c r="AX92" s="43" t="s">
        <v>195</v>
      </c>
      <c r="AY92" s="268">
        <f t="shared" si="1"/>
        <v>4</v>
      </c>
    </row>
    <row r="93" spans="1:51" x14ac:dyDescent="0.3">
      <c r="A93" s="253" t="s">
        <v>63</v>
      </c>
      <c r="B93" s="252" t="s">
        <v>1187</v>
      </c>
      <c r="C93" s="43" t="s">
        <v>188</v>
      </c>
      <c r="D93" s="43">
        <v>4.0999999999999996</v>
      </c>
      <c r="E93" s="43">
        <v>20140122</v>
      </c>
      <c r="F93" s="43" t="s">
        <v>1047</v>
      </c>
      <c r="G93" s="43" t="s">
        <v>1047</v>
      </c>
      <c r="H93" s="43">
        <v>3</v>
      </c>
      <c r="I93" s="254">
        <v>185936</v>
      </c>
      <c r="J93" s="43">
        <v>12</v>
      </c>
      <c r="K93" s="43"/>
      <c r="L93" s="43"/>
      <c r="M93" s="43"/>
      <c r="N93" s="43"/>
      <c r="O93" s="43">
        <v>1</v>
      </c>
      <c r="P93" s="43">
        <v>1</v>
      </c>
      <c r="Q93" s="43">
        <v>2006</v>
      </c>
      <c r="R93" s="43">
        <v>20080423</v>
      </c>
      <c r="S93" s="43">
        <v>20080425</v>
      </c>
      <c r="T93" s="43" t="s">
        <v>1195</v>
      </c>
      <c r="U93" s="43" t="s">
        <v>1196</v>
      </c>
      <c r="V93" s="43" t="s">
        <v>1197</v>
      </c>
      <c r="W93" s="43" t="s">
        <v>1198</v>
      </c>
      <c r="X93" s="43" t="s">
        <v>192</v>
      </c>
      <c r="Y93" s="43" t="s">
        <v>193</v>
      </c>
      <c r="Z93" s="43"/>
      <c r="AA93" s="43">
        <v>14.03</v>
      </c>
      <c r="AB93" s="43">
        <v>107</v>
      </c>
      <c r="AC93" s="43" t="s">
        <v>195</v>
      </c>
      <c r="AD93" s="43">
        <v>5000</v>
      </c>
      <c r="AE93" s="43">
        <v>44845</v>
      </c>
      <c r="AF93" s="43"/>
      <c r="AG93" s="43"/>
      <c r="AH93" s="43">
        <v>0</v>
      </c>
      <c r="AI93" s="43">
        <v>2230</v>
      </c>
      <c r="AJ93" s="43">
        <v>5000</v>
      </c>
      <c r="AK93" s="43">
        <v>1245</v>
      </c>
      <c r="AL93" s="43" t="s">
        <v>214</v>
      </c>
      <c r="AM93" s="43">
        <v>2.7E-2</v>
      </c>
      <c r="AN93" s="43">
        <v>30</v>
      </c>
      <c r="AO93" s="43">
        <v>300</v>
      </c>
      <c r="AP93" s="43"/>
      <c r="AQ93" s="43" t="s">
        <v>1214</v>
      </c>
      <c r="AR93" s="43" t="s">
        <v>1200</v>
      </c>
      <c r="AS93" s="43" t="s">
        <v>1201</v>
      </c>
      <c r="AT93" s="43" t="s">
        <v>1202</v>
      </c>
      <c r="AU93" s="43" t="s">
        <v>1055</v>
      </c>
      <c r="AV93" s="43" t="s">
        <v>1056</v>
      </c>
      <c r="AW93" s="43" t="s">
        <v>1203</v>
      </c>
      <c r="AX93" s="43" t="s">
        <v>195</v>
      </c>
      <c r="AY93" s="268">
        <f t="shared" si="1"/>
        <v>4</v>
      </c>
    </row>
    <row r="94" spans="1:51" x14ac:dyDescent="0.3">
      <c r="A94" s="253" t="s">
        <v>63</v>
      </c>
      <c r="B94" s="252" t="s">
        <v>1187</v>
      </c>
      <c r="C94" s="43" t="s">
        <v>188</v>
      </c>
      <c r="D94" s="43">
        <v>4.0999999999999996</v>
      </c>
      <c r="E94" s="43">
        <v>20140122</v>
      </c>
      <c r="F94" s="43" t="s">
        <v>1047</v>
      </c>
      <c r="G94" s="43" t="s">
        <v>1047</v>
      </c>
      <c r="H94" s="43">
        <v>3</v>
      </c>
      <c r="I94" s="254">
        <v>186061</v>
      </c>
      <c r="J94" s="43">
        <v>12</v>
      </c>
      <c r="K94" s="43"/>
      <c r="L94" s="43"/>
      <c r="M94" s="43"/>
      <c r="N94" s="43"/>
      <c r="O94" s="43">
        <v>1</v>
      </c>
      <c r="P94" s="43">
        <v>2</v>
      </c>
      <c r="Q94" s="43">
        <v>2006</v>
      </c>
      <c r="R94" s="43">
        <v>20070510</v>
      </c>
      <c r="S94" s="43">
        <v>20070510</v>
      </c>
      <c r="T94" s="43" t="s">
        <v>1188</v>
      </c>
      <c r="U94" s="43" t="s">
        <v>1189</v>
      </c>
      <c r="V94" s="43" t="s">
        <v>1190</v>
      </c>
      <c r="W94" s="43" t="s">
        <v>191</v>
      </c>
      <c r="X94" s="43" t="s">
        <v>192</v>
      </c>
      <c r="Y94" s="43" t="s">
        <v>193</v>
      </c>
      <c r="Z94" s="43"/>
      <c r="AA94" s="43">
        <v>5.4</v>
      </c>
      <c r="AB94" s="43">
        <v>78</v>
      </c>
      <c r="AC94" s="43" t="s">
        <v>195</v>
      </c>
      <c r="AD94" s="43">
        <v>5000</v>
      </c>
      <c r="AE94" s="43">
        <v>50145</v>
      </c>
      <c r="AF94" s="43"/>
      <c r="AG94" s="43"/>
      <c r="AH94" s="43">
        <v>0</v>
      </c>
      <c r="AI94" s="43">
        <v>88761</v>
      </c>
      <c r="AJ94" s="43">
        <v>5000</v>
      </c>
      <c r="AK94" s="43">
        <v>1551</v>
      </c>
      <c r="AL94" s="43" t="s">
        <v>214</v>
      </c>
      <c r="AM94" s="43">
        <v>0.03</v>
      </c>
      <c r="AN94" s="43">
        <v>28</v>
      </c>
      <c r="AO94" s="43">
        <v>100</v>
      </c>
      <c r="AP94" s="43"/>
      <c r="AQ94" s="43"/>
      <c r="AR94" s="43" t="s">
        <v>1191</v>
      </c>
      <c r="AS94" s="43" t="s">
        <v>1192</v>
      </c>
      <c r="AT94" s="43" t="s">
        <v>1193</v>
      </c>
      <c r="AU94" s="43" t="s">
        <v>1055</v>
      </c>
      <c r="AV94" s="43" t="s">
        <v>1056</v>
      </c>
      <c r="AW94" s="43" t="s">
        <v>1194</v>
      </c>
      <c r="AX94" s="43" t="s">
        <v>195</v>
      </c>
      <c r="AY94" s="268">
        <f t="shared" si="1"/>
        <v>5</v>
      </c>
    </row>
    <row r="95" spans="1:51" x14ac:dyDescent="0.3">
      <c r="A95" s="253" t="s">
        <v>63</v>
      </c>
      <c r="B95" s="252" t="s">
        <v>1187</v>
      </c>
      <c r="C95" s="43" t="s">
        <v>188</v>
      </c>
      <c r="D95" s="43">
        <v>4.0999999999999996</v>
      </c>
      <c r="E95" s="43">
        <v>20140122</v>
      </c>
      <c r="F95" s="43" t="s">
        <v>1047</v>
      </c>
      <c r="G95" s="43" t="s">
        <v>1047</v>
      </c>
      <c r="H95" s="43">
        <v>3</v>
      </c>
      <c r="I95" s="254">
        <v>186062</v>
      </c>
      <c r="J95" s="43">
        <v>12</v>
      </c>
      <c r="K95" s="43"/>
      <c r="L95" s="43"/>
      <c r="M95" s="43"/>
      <c r="N95" s="43"/>
      <c r="O95" s="43">
        <v>1</v>
      </c>
      <c r="P95" s="43">
        <v>2</v>
      </c>
      <c r="Q95" s="43">
        <v>2006</v>
      </c>
      <c r="R95" s="43">
        <v>20070510</v>
      </c>
      <c r="S95" s="43">
        <v>20070511</v>
      </c>
      <c r="T95" s="43" t="s">
        <v>1188</v>
      </c>
      <c r="U95" s="43" t="s">
        <v>1189</v>
      </c>
      <c r="V95" s="43" t="s">
        <v>1190</v>
      </c>
      <c r="W95" s="43" t="s">
        <v>191</v>
      </c>
      <c r="X95" s="43" t="s">
        <v>192</v>
      </c>
      <c r="Y95" s="43" t="s">
        <v>193</v>
      </c>
      <c r="Z95" s="43"/>
      <c r="AA95" s="43">
        <v>5.4</v>
      </c>
      <c r="AB95" s="43">
        <v>78</v>
      </c>
      <c r="AC95" s="43" t="s">
        <v>195</v>
      </c>
      <c r="AD95" s="43">
        <v>5000</v>
      </c>
      <c r="AE95" s="43">
        <v>50203</v>
      </c>
      <c r="AF95" s="43"/>
      <c r="AG95" s="43"/>
      <c r="AH95" s="43">
        <v>0</v>
      </c>
      <c r="AI95" s="43">
        <v>88863</v>
      </c>
      <c r="AJ95" s="43">
        <v>5000</v>
      </c>
      <c r="AK95" s="43">
        <v>1553</v>
      </c>
      <c r="AL95" s="43" t="s">
        <v>214</v>
      </c>
      <c r="AM95" s="43">
        <v>0.03</v>
      </c>
      <c r="AN95" s="43">
        <v>27</v>
      </c>
      <c r="AO95" s="43">
        <v>100</v>
      </c>
      <c r="AP95" s="43"/>
      <c r="AQ95" s="43"/>
      <c r="AR95" s="43" t="s">
        <v>1191</v>
      </c>
      <c r="AS95" s="43" t="s">
        <v>1192</v>
      </c>
      <c r="AT95" s="43" t="s">
        <v>1193</v>
      </c>
      <c r="AU95" s="43" t="s">
        <v>1055</v>
      </c>
      <c r="AV95" s="43" t="s">
        <v>1056</v>
      </c>
      <c r="AW95" s="43" t="s">
        <v>1194</v>
      </c>
      <c r="AX95" s="43" t="s">
        <v>195</v>
      </c>
      <c r="AY95" s="268">
        <f t="shared" si="1"/>
        <v>5</v>
      </c>
    </row>
    <row r="96" spans="1:51" x14ac:dyDescent="0.3">
      <c r="A96" s="253" t="s">
        <v>63</v>
      </c>
      <c r="B96" s="252" t="s">
        <v>1187</v>
      </c>
      <c r="C96" s="43" t="s">
        <v>188</v>
      </c>
      <c r="D96" s="43">
        <v>4.0999999999999996</v>
      </c>
      <c r="E96" s="43">
        <v>20140122</v>
      </c>
      <c r="F96" s="43" t="s">
        <v>1047</v>
      </c>
      <c r="G96" s="43" t="s">
        <v>1047</v>
      </c>
      <c r="H96" s="43">
        <v>3</v>
      </c>
      <c r="I96" s="254">
        <v>180183</v>
      </c>
      <c r="J96" s="43">
        <v>12</v>
      </c>
      <c r="K96" s="43"/>
      <c r="L96" s="43"/>
      <c r="M96" s="43"/>
      <c r="N96" s="43"/>
      <c r="O96" s="43">
        <v>1</v>
      </c>
      <c r="P96" s="43">
        <v>1</v>
      </c>
      <c r="Q96" s="43">
        <v>2007</v>
      </c>
      <c r="R96" s="43">
        <v>20090423</v>
      </c>
      <c r="S96" s="43">
        <v>20090423</v>
      </c>
      <c r="T96" s="43" t="s">
        <v>1195</v>
      </c>
      <c r="U96" s="43" t="s">
        <v>1196</v>
      </c>
      <c r="V96" s="43" t="s">
        <v>1197</v>
      </c>
      <c r="W96" s="43" t="s">
        <v>1198</v>
      </c>
      <c r="X96" s="43" t="s">
        <v>192</v>
      </c>
      <c r="Y96" s="43" t="s">
        <v>193</v>
      </c>
      <c r="Z96" s="43"/>
      <c r="AA96" s="43">
        <v>17.82</v>
      </c>
      <c r="AB96" s="43">
        <v>114</v>
      </c>
      <c r="AC96" s="43" t="s">
        <v>195</v>
      </c>
      <c r="AD96" s="43">
        <v>5000</v>
      </c>
      <c r="AE96" s="43">
        <v>49226</v>
      </c>
      <c r="AF96" s="43"/>
      <c r="AG96" s="43"/>
      <c r="AH96" s="43">
        <v>5000</v>
      </c>
      <c r="AI96" s="43">
        <v>2051</v>
      </c>
      <c r="AJ96" s="43">
        <v>0</v>
      </c>
      <c r="AK96" s="43">
        <v>222</v>
      </c>
      <c r="AL96" s="43" t="s">
        <v>214</v>
      </c>
      <c r="AM96" s="43">
        <v>0.04</v>
      </c>
      <c r="AN96" s="43">
        <v>30</v>
      </c>
      <c r="AO96" s="43">
        <v>300</v>
      </c>
      <c r="AP96" s="43"/>
      <c r="AQ96" s="43" t="s">
        <v>1199</v>
      </c>
      <c r="AR96" s="43" t="s">
        <v>1200</v>
      </c>
      <c r="AS96" s="43" t="s">
        <v>1201</v>
      </c>
      <c r="AT96" s="43" t="s">
        <v>1202</v>
      </c>
      <c r="AU96" s="43" t="s">
        <v>1055</v>
      </c>
      <c r="AV96" s="43" t="s">
        <v>1056</v>
      </c>
      <c r="AW96" s="43" t="s">
        <v>1203</v>
      </c>
      <c r="AX96" s="43" t="s">
        <v>195</v>
      </c>
      <c r="AY96" s="268">
        <f t="shared" si="1"/>
        <v>4</v>
      </c>
    </row>
    <row r="97" spans="1:51" x14ac:dyDescent="0.3">
      <c r="A97" s="253" t="s">
        <v>63</v>
      </c>
      <c r="B97" s="252" t="s">
        <v>1187</v>
      </c>
      <c r="C97" s="43" t="s">
        <v>188</v>
      </c>
      <c r="D97" s="43">
        <v>4.0999999999999996</v>
      </c>
      <c r="E97" s="43">
        <v>20140122</v>
      </c>
      <c r="F97" s="43" t="s">
        <v>1047</v>
      </c>
      <c r="G97" s="43" t="s">
        <v>1047</v>
      </c>
      <c r="H97" s="43">
        <v>3</v>
      </c>
      <c r="I97" s="254">
        <v>180184</v>
      </c>
      <c r="J97" s="43">
        <v>12</v>
      </c>
      <c r="K97" s="43"/>
      <c r="L97" s="43"/>
      <c r="M97" s="43"/>
      <c r="N97" s="43"/>
      <c r="O97" s="43">
        <v>1</v>
      </c>
      <c r="P97" s="43">
        <v>1</v>
      </c>
      <c r="Q97" s="43">
        <v>2007</v>
      </c>
      <c r="R97" s="43">
        <v>20090424</v>
      </c>
      <c r="S97" s="43">
        <v>20090427</v>
      </c>
      <c r="T97" s="43" t="s">
        <v>1195</v>
      </c>
      <c r="U97" s="43" t="s">
        <v>1196</v>
      </c>
      <c r="V97" s="43" t="s">
        <v>1197</v>
      </c>
      <c r="W97" s="43" t="s">
        <v>1198</v>
      </c>
      <c r="X97" s="43" t="s">
        <v>192</v>
      </c>
      <c r="Y97" s="43" t="s">
        <v>193</v>
      </c>
      <c r="Z97" s="43"/>
      <c r="AA97" s="43">
        <v>17.82</v>
      </c>
      <c r="AB97" s="43">
        <v>116</v>
      </c>
      <c r="AC97" s="43" t="s">
        <v>195</v>
      </c>
      <c r="AD97" s="43">
        <v>5000</v>
      </c>
      <c r="AE97" s="43">
        <v>53692</v>
      </c>
      <c r="AF97" s="43"/>
      <c r="AG97" s="43"/>
      <c r="AH97" s="43">
        <v>5000</v>
      </c>
      <c r="AI97" s="43">
        <v>984</v>
      </c>
      <c r="AJ97" s="43">
        <v>0</v>
      </c>
      <c r="AK97" s="43">
        <v>242</v>
      </c>
      <c r="AL97" s="43" t="s">
        <v>214</v>
      </c>
      <c r="AM97" s="43">
        <v>1.7999999999999999E-2</v>
      </c>
      <c r="AN97" s="43">
        <v>30</v>
      </c>
      <c r="AO97" s="43">
        <v>300</v>
      </c>
      <c r="AP97" s="43"/>
      <c r="AQ97" s="43" t="s">
        <v>1204</v>
      </c>
      <c r="AR97" s="43" t="s">
        <v>1200</v>
      </c>
      <c r="AS97" s="43" t="s">
        <v>1201</v>
      </c>
      <c r="AT97" s="43" t="s">
        <v>1202</v>
      </c>
      <c r="AU97" s="43" t="s">
        <v>1055</v>
      </c>
      <c r="AV97" s="43" t="s">
        <v>1056</v>
      </c>
      <c r="AW97" s="43" t="s">
        <v>1203</v>
      </c>
      <c r="AX97" s="43" t="s">
        <v>195</v>
      </c>
      <c r="AY97" s="268">
        <f t="shared" si="1"/>
        <v>4</v>
      </c>
    </row>
    <row r="98" spans="1:51" x14ac:dyDescent="0.3">
      <c r="A98" s="253" t="s">
        <v>63</v>
      </c>
      <c r="B98" s="252" t="s">
        <v>1187</v>
      </c>
      <c r="C98" s="43" t="s">
        <v>188</v>
      </c>
      <c r="D98" s="43">
        <v>4.0999999999999996</v>
      </c>
      <c r="E98" s="43">
        <v>20140122</v>
      </c>
      <c r="F98" s="43" t="s">
        <v>1047</v>
      </c>
      <c r="G98" s="43" t="s">
        <v>1047</v>
      </c>
      <c r="H98" s="43">
        <v>3</v>
      </c>
      <c r="I98" s="254">
        <v>180189</v>
      </c>
      <c r="J98" s="43">
        <v>12</v>
      </c>
      <c r="K98" s="43"/>
      <c r="L98" s="43"/>
      <c r="M98" s="43"/>
      <c r="N98" s="43"/>
      <c r="O98" s="43">
        <v>1</v>
      </c>
      <c r="P98" s="43">
        <v>1</v>
      </c>
      <c r="Q98" s="43">
        <v>2007</v>
      </c>
      <c r="R98" s="43">
        <v>20090423</v>
      </c>
      <c r="S98" s="43">
        <v>20090427</v>
      </c>
      <c r="T98" s="43" t="s">
        <v>1195</v>
      </c>
      <c r="U98" s="43" t="s">
        <v>1196</v>
      </c>
      <c r="V98" s="43" t="s">
        <v>1197</v>
      </c>
      <c r="W98" s="43" t="s">
        <v>1198</v>
      </c>
      <c r="X98" s="43" t="s">
        <v>192</v>
      </c>
      <c r="Y98" s="43" t="s">
        <v>193</v>
      </c>
      <c r="Z98" s="43"/>
      <c r="AA98" s="43">
        <v>17.82</v>
      </c>
      <c r="AB98" s="43">
        <v>115</v>
      </c>
      <c r="AC98" s="43" t="s">
        <v>195</v>
      </c>
      <c r="AD98" s="43">
        <v>5000</v>
      </c>
      <c r="AE98" s="43">
        <v>40260</v>
      </c>
      <c r="AF98" s="43"/>
      <c r="AG98" s="43"/>
      <c r="AH98" s="43">
        <v>5000</v>
      </c>
      <c r="AI98" s="43">
        <v>407</v>
      </c>
      <c r="AJ98" s="43">
        <v>0</v>
      </c>
      <c r="AK98" s="43">
        <v>182</v>
      </c>
      <c r="AL98" s="43" t="s">
        <v>214</v>
      </c>
      <c r="AM98" s="43">
        <v>0.01</v>
      </c>
      <c r="AN98" s="43">
        <v>30</v>
      </c>
      <c r="AO98" s="43">
        <v>300</v>
      </c>
      <c r="AP98" s="43"/>
      <c r="AQ98" s="43" t="s">
        <v>1205</v>
      </c>
      <c r="AR98" s="43" t="s">
        <v>1200</v>
      </c>
      <c r="AS98" s="43" t="s">
        <v>1201</v>
      </c>
      <c r="AT98" s="43" t="s">
        <v>1202</v>
      </c>
      <c r="AU98" s="43" t="s">
        <v>1055</v>
      </c>
      <c r="AV98" s="43" t="s">
        <v>1056</v>
      </c>
      <c r="AW98" s="43" t="s">
        <v>1203</v>
      </c>
      <c r="AX98" s="43" t="s">
        <v>195</v>
      </c>
      <c r="AY98" s="268">
        <f t="shared" si="1"/>
        <v>4</v>
      </c>
    </row>
    <row r="99" spans="1:51" x14ac:dyDescent="0.3">
      <c r="A99" s="253" t="s">
        <v>63</v>
      </c>
      <c r="B99" s="252" t="s">
        <v>1187</v>
      </c>
      <c r="C99" s="43" t="s">
        <v>188</v>
      </c>
      <c r="D99" s="43">
        <v>4.0999999999999996</v>
      </c>
      <c r="E99" s="43">
        <v>20140122</v>
      </c>
      <c r="F99" s="43" t="s">
        <v>1047</v>
      </c>
      <c r="G99" s="43" t="s">
        <v>1047</v>
      </c>
      <c r="H99" s="43">
        <v>3</v>
      </c>
      <c r="I99" s="254">
        <v>186162</v>
      </c>
      <c r="J99" s="43">
        <v>12</v>
      </c>
      <c r="K99" s="43"/>
      <c r="L99" s="43"/>
      <c r="M99" s="43"/>
      <c r="N99" s="43"/>
      <c r="O99" s="43">
        <v>1</v>
      </c>
      <c r="P99" s="43">
        <v>2</v>
      </c>
      <c r="Q99" s="43">
        <v>2007</v>
      </c>
      <c r="R99" s="43">
        <v>20080514</v>
      </c>
      <c r="S99" s="43">
        <v>20080515</v>
      </c>
      <c r="T99" s="43" t="s">
        <v>1188</v>
      </c>
      <c r="U99" s="43" t="s">
        <v>1189</v>
      </c>
      <c r="V99" s="43" t="s">
        <v>1190</v>
      </c>
      <c r="W99" s="43" t="s">
        <v>191</v>
      </c>
      <c r="X99" s="43" t="s">
        <v>192</v>
      </c>
      <c r="Y99" s="43" t="s">
        <v>193</v>
      </c>
      <c r="Z99" s="43"/>
      <c r="AA99" s="43">
        <v>5.54</v>
      </c>
      <c r="AB99" s="43">
        <v>78</v>
      </c>
      <c r="AC99" s="43" t="s">
        <v>195</v>
      </c>
      <c r="AD99" s="43">
        <v>5000</v>
      </c>
      <c r="AE99" s="43">
        <v>20016</v>
      </c>
      <c r="AF99" s="43"/>
      <c r="AG99" s="43"/>
      <c r="AH99" s="43">
        <v>0</v>
      </c>
      <c r="AI99" s="43">
        <v>17360</v>
      </c>
      <c r="AJ99" s="43">
        <v>5000</v>
      </c>
      <c r="AK99" s="43">
        <v>619</v>
      </c>
      <c r="AL99" s="43"/>
      <c r="AM99" s="43">
        <v>0.03</v>
      </c>
      <c r="AN99" s="43">
        <v>23</v>
      </c>
      <c r="AO99" s="43">
        <v>100</v>
      </c>
      <c r="AP99" s="43"/>
      <c r="AQ99" s="43" t="s">
        <v>1215</v>
      </c>
      <c r="AR99" s="43" t="s">
        <v>1191</v>
      </c>
      <c r="AS99" s="43" t="s">
        <v>1192</v>
      </c>
      <c r="AT99" s="43" t="s">
        <v>1193</v>
      </c>
      <c r="AU99" s="43" t="s">
        <v>1055</v>
      </c>
      <c r="AV99" s="43" t="s">
        <v>1056</v>
      </c>
      <c r="AW99" s="43" t="s">
        <v>1194</v>
      </c>
      <c r="AX99" s="43" t="s">
        <v>195</v>
      </c>
      <c r="AY99" s="268">
        <f t="shared" si="1"/>
        <v>5</v>
      </c>
    </row>
    <row r="100" spans="1:51" x14ac:dyDescent="0.3">
      <c r="A100" s="253" t="s">
        <v>63</v>
      </c>
      <c r="B100" s="252" t="s">
        <v>1187</v>
      </c>
      <c r="C100" s="43" t="s">
        <v>188</v>
      </c>
      <c r="D100" s="43">
        <v>4.0999999999999996</v>
      </c>
      <c r="E100" s="43">
        <v>20140122</v>
      </c>
      <c r="F100" s="43" t="s">
        <v>1047</v>
      </c>
      <c r="G100" s="43" t="s">
        <v>1047</v>
      </c>
      <c r="H100" s="43">
        <v>3</v>
      </c>
      <c r="I100" s="254">
        <v>186352</v>
      </c>
      <c r="J100" s="43">
        <v>12</v>
      </c>
      <c r="K100" s="43"/>
      <c r="L100" s="43"/>
      <c r="M100" s="43"/>
      <c r="N100" s="43"/>
      <c r="O100" s="43">
        <v>1</v>
      </c>
      <c r="P100" s="43">
        <v>2</v>
      </c>
      <c r="Q100" s="43">
        <v>2007</v>
      </c>
      <c r="R100" s="43">
        <v>20080514</v>
      </c>
      <c r="S100" s="43">
        <v>20080515</v>
      </c>
      <c r="T100" s="43" t="s">
        <v>1188</v>
      </c>
      <c r="U100" s="43" t="s">
        <v>1189</v>
      </c>
      <c r="V100" s="43" t="s">
        <v>1190</v>
      </c>
      <c r="W100" s="43" t="s">
        <v>191</v>
      </c>
      <c r="X100" s="43" t="s">
        <v>192</v>
      </c>
      <c r="Y100" s="43" t="s">
        <v>193</v>
      </c>
      <c r="Z100" s="43"/>
      <c r="AA100" s="43">
        <v>5.54</v>
      </c>
      <c r="AB100" s="43">
        <v>78</v>
      </c>
      <c r="AC100" s="43" t="s">
        <v>195</v>
      </c>
      <c r="AD100" s="43">
        <v>5000</v>
      </c>
      <c r="AE100" s="43">
        <v>23944</v>
      </c>
      <c r="AF100" s="43"/>
      <c r="AG100" s="43"/>
      <c r="AH100" s="43">
        <v>0</v>
      </c>
      <c r="AI100" s="43">
        <v>20767</v>
      </c>
      <c r="AJ100" s="43">
        <v>5000</v>
      </c>
      <c r="AK100" s="43">
        <v>741</v>
      </c>
      <c r="AL100" s="43"/>
      <c r="AM100" s="43">
        <v>0.03</v>
      </c>
      <c r="AN100" s="43">
        <v>30</v>
      </c>
      <c r="AO100" s="43">
        <v>100</v>
      </c>
      <c r="AP100" s="43"/>
      <c r="AQ100" s="43" t="s">
        <v>1216</v>
      </c>
      <c r="AR100" s="43" t="s">
        <v>1191</v>
      </c>
      <c r="AS100" s="43" t="s">
        <v>1192</v>
      </c>
      <c r="AT100" s="43" t="s">
        <v>1193</v>
      </c>
      <c r="AU100" s="43" t="s">
        <v>1055</v>
      </c>
      <c r="AV100" s="43" t="s">
        <v>1056</v>
      </c>
      <c r="AW100" s="43" t="s">
        <v>1194</v>
      </c>
      <c r="AX100" s="43" t="s">
        <v>195</v>
      </c>
      <c r="AY100" s="268">
        <f t="shared" si="1"/>
        <v>5</v>
      </c>
    </row>
    <row r="101" spans="1:51" x14ac:dyDescent="0.3">
      <c r="A101" s="253" t="s">
        <v>63</v>
      </c>
      <c r="B101" s="252" t="s">
        <v>1187</v>
      </c>
      <c r="C101" s="43" t="s">
        <v>188</v>
      </c>
      <c r="D101" s="43">
        <v>4.0999999999999996</v>
      </c>
      <c r="E101" s="43">
        <v>20140122</v>
      </c>
      <c r="F101" s="43" t="s">
        <v>1047</v>
      </c>
      <c r="G101" s="43" t="s">
        <v>1047</v>
      </c>
      <c r="H101" s="43">
        <v>3</v>
      </c>
      <c r="I101" s="254">
        <v>186353</v>
      </c>
      <c r="J101" s="43">
        <v>12</v>
      </c>
      <c r="K101" s="43"/>
      <c r="L101" s="43"/>
      <c r="M101" s="43"/>
      <c r="N101" s="43"/>
      <c r="O101" s="43">
        <v>1</v>
      </c>
      <c r="P101" s="43">
        <v>2</v>
      </c>
      <c r="Q101" s="43">
        <v>2007</v>
      </c>
      <c r="R101" s="43">
        <v>20080514</v>
      </c>
      <c r="S101" s="43">
        <v>20080515</v>
      </c>
      <c r="T101" s="43" t="s">
        <v>1188</v>
      </c>
      <c r="U101" s="43" t="s">
        <v>1189</v>
      </c>
      <c r="V101" s="43" t="s">
        <v>1190</v>
      </c>
      <c r="W101" s="43" t="s">
        <v>191</v>
      </c>
      <c r="X101" s="43" t="s">
        <v>192</v>
      </c>
      <c r="Y101" s="43" t="s">
        <v>193</v>
      </c>
      <c r="Z101" s="43"/>
      <c r="AA101" s="43">
        <v>5.54</v>
      </c>
      <c r="AB101" s="43">
        <v>78</v>
      </c>
      <c r="AC101" s="43" t="s">
        <v>195</v>
      </c>
      <c r="AD101" s="43">
        <v>5000</v>
      </c>
      <c r="AE101" s="43">
        <v>24964</v>
      </c>
      <c r="AF101" s="43"/>
      <c r="AG101" s="43"/>
      <c r="AH101" s="43">
        <v>0</v>
      </c>
      <c r="AI101" s="43">
        <v>21651</v>
      </c>
      <c r="AJ101" s="43">
        <v>5000</v>
      </c>
      <c r="AK101" s="43">
        <v>772</v>
      </c>
      <c r="AL101" s="43"/>
      <c r="AM101" s="43">
        <v>0.03</v>
      </c>
      <c r="AN101" s="43">
        <v>28</v>
      </c>
      <c r="AO101" s="43">
        <v>100</v>
      </c>
      <c r="AP101" s="43"/>
      <c r="AQ101" s="43" t="s">
        <v>1217</v>
      </c>
      <c r="AR101" s="43" t="s">
        <v>1191</v>
      </c>
      <c r="AS101" s="43" t="s">
        <v>1192</v>
      </c>
      <c r="AT101" s="43" t="s">
        <v>1193</v>
      </c>
      <c r="AU101" s="43" t="s">
        <v>1055</v>
      </c>
      <c r="AV101" s="43" t="s">
        <v>1056</v>
      </c>
      <c r="AW101" s="43" t="s">
        <v>1194</v>
      </c>
      <c r="AX101" s="43" t="s">
        <v>195</v>
      </c>
      <c r="AY101" s="268">
        <f t="shared" si="1"/>
        <v>5</v>
      </c>
    </row>
    <row r="102" spans="1:51" x14ac:dyDescent="0.3">
      <c r="A102" s="253" t="s">
        <v>63</v>
      </c>
      <c r="B102" s="252" t="s">
        <v>1187</v>
      </c>
      <c r="C102" s="43" t="s">
        <v>188</v>
      </c>
      <c r="D102" s="43">
        <v>4.0999999999999996</v>
      </c>
      <c r="E102" s="43">
        <v>20140122</v>
      </c>
      <c r="F102" s="43" t="s">
        <v>1047</v>
      </c>
      <c r="G102" s="43" t="s">
        <v>1047</v>
      </c>
      <c r="H102" s="43">
        <v>3</v>
      </c>
      <c r="I102" s="254">
        <v>186354</v>
      </c>
      <c r="J102" s="43">
        <v>12</v>
      </c>
      <c r="K102" s="43"/>
      <c r="L102" s="43"/>
      <c r="M102" s="43"/>
      <c r="N102" s="43"/>
      <c r="O102" s="43">
        <v>1</v>
      </c>
      <c r="P102" s="43">
        <v>2</v>
      </c>
      <c r="Q102" s="43">
        <v>2007</v>
      </c>
      <c r="R102" s="43">
        <v>20080514</v>
      </c>
      <c r="S102" s="43">
        <v>20080515</v>
      </c>
      <c r="T102" s="43" t="s">
        <v>1188</v>
      </c>
      <c r="U102" s="43" t="s">
        <v>1189</v>
      </c>
      <c r="V102" s="43" t="s">
        <v>1190</v>
      </c>
      <c r="W102" s="43" t="s">
        <v>191</v>
      </c>
      <c r="X102" s="43" t="s">
        <v>192</v>
      </c>
      <c r="Y102" s="43" t="s">
        <v>193</v>
      </c>
      <c r="Z102" s="43"/>
      <c r="AA102" s="43">
        <v>5.54</v>
      </c>
      <c r="AB102" s="43">
        <v>78</v>
      </c>
      <c r="AC102" s="43" t="s">
        <v>195</v>
      </c>
      <c r="AD102" s="43">
        <v>5000</v>
      </c>
      <c r="AE102" s="43">
        <v>24738</v>
      </c>
      <c r="AF102" s="43"/>
      <c r="AG102" s="43"/>
      <c r="AH102" s="43">
        <v>0</v>
      </c>
      <c r="AI102" s="43">
        <v>21455</v>
      </c>
      <c r="AJ102" s="43">
        <v>5000</v>
      </c>
      <c r="AK102" s="43">
        <v>765</v>
      </c>
      <c r="AL102" s="43"/>
      <c r="AM102" s="43">
        <v>0.03</v>
      </c>
      <c r="AN102" s="43">
        <v>27</v>
      </c>
      <c r="AO102" s="43">
        <v>100</v>
      </c>
      <c r="AP102" s="43"/>
      <c r="AQ102" s="43" t="s">
        <v>1218</v>
      </c>
      <c r="AR102" s="43" t="s">
        <v>1191</v>
      </c>
      <c r="AS102" s="43" t="s">
        <v>1192</v>
      </c>
      <c r="AT102" s="43" t="s">
        <v>1193</v>
      </c>
      <c r="AU102" s="43" t="s">
        <v>1055</v>
      </c>
      <c r="AV102" s="43" t="s">
        <v>1056</v>
      </c>
      <c r="AW102" s="43" t="s">
        <v>1194</v>
      </c>
      <c r="AX102" s="43" t="s">
        <v>195</v>
      </c>
      <c r="AY102" s="268">
        <f t="shared" si="1"/>
        <v>5</v>
      </c>
    </row>
    <row r="103" spans="1:51" x14ac:dyDescent="0.3">
      <c r="A103" s="253" t="s">
        <v>63</v>
      </c>
      <c r="B103" s="252" t="s">
        <v>1187</v>
      </c>
      <c r="C103" s="43" t="s">
        <v>188</v>
      </c>
      <c r="D103" s="43">
        <v>4.0999999999999996</v>
      </c>
      <c r="E103" s="43">
        <v>20140122</v>
      </c>
      <c r="F103" s="43" t="s">
        <v>1047</v>
      </c>
      <c r="G103" s="43" t="s">
        <v>1047</v>
      </c>
      <c r="H103" s="43">
        <v>3</v>
      </c>
      <c r="I103" s="254">
        <v>186355</v>
      </c>
      <c r="J103" s="43">
        <v>12</v>
      </c>
      <c r="K103" s="43"/>
      <c r="L103" s="43"/>
      <c r="M103" s="43"/>
      <c r="N103" s="43"/>
      <c r="O103" s="43">
        <v>1</v>
      </c>
      <c r="P103" s="43">
        <v>2</v>
      </c>
      <c r="Q103" s="43">
        <v>2007</v>
      </c>
      <c r="R103" s="43">
        <v>20080514</v>
      </c>
      <c r="S103" s="43">
        <v>20080515</v>
      </c>
      <c r="T103" s="43" t="s">
        <v>1188</v>
      </c>
      <c r="U103" s="43" t="s">
        <v>1189</v>
      </c>
      <c r="V103" s="43" t="s">
        <v>1190</v>
      </c>
      <c r="W103" s="43" t="s">
        <v>191</v>
      </c>
      <c r="X103" s="43" t="s">
        <v>192</v>
      </c>
      <c r="Y103" s="43" t="s">
        <v>193</v>
      </c>
      <c r="Z103" s="43"/>
      <c r="AA103" s="43">
        <v>5.54</v>
      </c>
      <c r="AB103" s="43">
        <v>78</v>
      </c>
      <c r="AC103" s="43" t="s">
        <v>195</v>
      </c>
      <c r="AD103" s="43">
        <v>5000</v>
      </c>
      <c r="AE103" s="43">
        <v>24667</v>
      </c>
      <c r="AF103" s="43"/>
      <c r="AG103" s="43"/>
      <c r="AH103" s="43">
        <v>0</v>
      </c>
      <c r="AI103" s="43">
        <v>21393</v>
      </c>
      <c r="AJ103" s="43">
        <v>5000</v>
      </c>
      <c r="AK103" s="43">
        <v>763</v>
      </c>
      <c r="AL103" s="43"/>
      <c r="AM103" s="43">
        <v>0.03</v>
      </c>
      <c r="AN103" s="43">
        <v>26</v>
      </c>
      <c r="AO103" s="43">
        <v>100</v>
      </c>
      <c r="AP103" s="43"/>
      <c r="AQ103" s="43" t="s">
        <v>1218</v>
      </c>
      <c r="AR103" s="43" t="s">
        <v>1191</v>
      </c>
      <c r="AS103" s="43" t="s">
        <v>1192</v>
      </c>
      <c r="AT103" s="43" t="s">
        <v>1193</v>
      </c>
      <c r="AU103" s="43" t="s">
        <v>1055</v>
      </c>
      <c r="AV103" s="43" t="s">
        <v>1056</v>
      </c>
      <c r="AW103" s="43" t="s">
        <v>1194</v>
      </c>
      <c r="AX103" s="43" t="s">
        <v>195</v>
      </c>
      <c r="AY103" s="268">
        <f t="shared" si="1"/>
        <v>5</v>
      </c>
    </row>
    <row r="104" spans="1:51" x14ac:dyDescent="0.3">
      <c r="A104" s="253" t="s">
        <v>63</v>
      </c>
      <c r="B104" s="252" t="s">
        <v>1187</v>
      </c>
      <c r="C104" s="43" t="s">
        <v>188</v>
      </c>
      <c r="D104" s="43">
        <v>4.0999999999999996</v>
      </c>
      <c r="E104" s="43">
        <v>20140122</v>
      </c>
      <c r="F104" s="43" t="s">
        <v>1047</v>
      </c>
      <c r="G104" s="43" t="s">
        <v>1047</v>
      </c>
      <c r="H104" s="43">
        <v>3</v>
      </c>
      <c r="I104" s="254">
        <v>186356</v>
      </c>
      <c r="J104" s="43">
        <v>12</v>
      </c>
      <c r="K104" s="43"/>
      <c r="L104" s="43"/>
      <c r="M104" s="43"/>
      <c r="N104" s="43"/>
      <c r="O104" s="43">
        <v>1</v>
      </c>
      <c r="P104" s="43">
        <v>2</v>
      </c>
      <c r="Q104" s="43">
        <v>2007</v>
      </c>
      <c r="R104" s="43">
        <v>20080514</v>
      </c>
      <c r="S104" s="43">
        <v>20080515</v>
      </c>
      <c r="T104" s="43" t="s">
        <v>1188</v>
      </c>
      <c r="U104" s="43" t="s">
        <v>1189</v>
      </c>
      <c r="V104" s="43" t="s">
        <v>1190</v>
      </c>
      <c r="W104" s="43" t="s">
        <v>191</v>
      </c>
      <c r="X104" s="43" t="s">
        <v>192</v>
      </c>
      <c r="Y104" s="43" t="s">
        <v>193</v>
      </c>
      <c r="Z104" s="43"/>
      <c r="AA104" s="43">
        <v>5.54</v>
      </c>
      <c r="AB104" s="43">
        <v>78</v>
      </c>
      <c r="AC104" s="43" t="s">
        <v>195</v>
      </c>
      <c r="AD104" s="43">
        <v>5000</v>
      </c>
      <c r="AE104" s="43">
        <v>25399</v>
      </c>
      <c r="AF104" s="43"/>
      <c r="AG104" s="43"/>
      <c r="AH104" s="43">
        <v>0</v>
      </c>
      <c r="AI104" s="43">
        <v>22028</v>
      </c>
      <c r="AJ104" s="43">
        <v>5000</v>
      </c>
      <c r="AK104" s="43">
        <v>677</v>
      </c>
      <c r="AL104" s="43"/>
      <c r="AM104" s="43">
        <v>2.5999999999999999E-2</v>
      </c>
      <c r="AN104" s="43">
        <v>24</v>
      </c>
      <c r="AO104" s="43">
        <v>100</v>
      </c>
      <c r="AP104" s="43"/>
      <c r="AQ104" s="43" t="s">
        <v>1218</v>
      </c>
      <c r="AR104" s="43" t="s">
        <v>1191</v>
      </c>
      <c r="AS104" s="43" t="s">
        <v>1192</v>
      </c>
      <c r="AT104" s="43" t="s">
        <v>1193</v>
      </c>
      <c r="AU104" s="43" t="s">
        <v>1055</v>
      </c>
      <c r="AV104" s="43" t="s">
        <v>1056</v>
      </c>
      <c r="AW104" s="43" t="s">
        <v>1194</v>
      </c>
      <c r="AX104" s="43" t="s">
        <v>195</v>
      </c>
      <c r="AY104" s="268">
        <f t="shared" si="1"/>
        <v>5</v>
      </c>
    </row>
    <row r="105" spans="1:51" x14ac:dyDescent="0.3">
      <c r="A105" s="253" t="s">
        <v>63</v>
      </c>
      <c r="B105" s="252" t="s">
        <v>1187</v>
      </c>
      <c r="C105" s="43" t="s">
        <v>188</v>
      </c>
      <c r="D105" s="43">
        <v>4.0999999999999996</v>
      </c>
      <c r="E105" s="43">
        <v>20140122</v>
      </c>
      <c r="F105" s="43" t="s">
        <v>1047</v>
      </c>
      <c r="G105" s="43" t="s">
        <v>1047</v>
      </c>
      <c r="H105" s="43">
        <v>3</v>
      </c>
      <c r="I105" s="254">
        <v>186357</v>
      </c>
      <c r="J105" s="43">
        <v>12</v>
      </c>
      <c r="K105" s="43"/>
      <c r="L105" s="43"/>
      <c r="M105" s="43"/>
      <c r="N105" s="43"/>
      <c r="O105" s="43">
        <v>1</v>
      </c>
      <c r="P105" s="43">
        <v>2</v>
      </c>
      <c r="Q105" s="43">
        <v>2007</v>
      </c>
      <c r="R105" s="43">
        <v>20080514</v>
      </c>
      <c r="S105" s="43">
        <v>20080515</v>
      </c>
      <c r="T105" s="43" t="s">
        <v>1188</v>
      </c>
      <c r="U105" s="43" t="s">
        <v>1189</v>
      </c>
      <c r="V105" s="43" t="s">
        <v>1190</v>
      </c>
      <c r="W105" s="43" t="s">
        <v>191</v>
      </c>
      <c r="X105" s="43" t="s">
        <v>192</v>
      </c>
      <c r="Y105" s="43" t="s">
        <v>193</v>
      </c>
      <c r="Z105" s="43"/>
      <c r="AA105" s="43">
        <v>5.54</v>
      </c>
      <c r="AB105" s="43">
        <v>78</v>
      </c>
      <c r="AC105" s="43" t="s">
        <v>195</v>
      </c>
      <c r="AD105" s="43">
        <v>5000</v>
      </c>
      <c r="AE105" s="43">
        <v>25057</v>
      </c>
      <c r="AF105" s="43"/>
      <c r="AG105" s="43"/>
      <c r="AH105" s="43">
        <v>0</v>
      </c>
      <c r="AI105" s="43">
        <v>21732</v>
      </c>
      <c r="AJ105" s="43">
        <v>5000</v>
      </c>
      <c r="AK105" s="43">
        <v>511</v>
      </c>
      <c r="AL105" s="43"/>
      <c r="AM105" s="43">
        <v>0.02</v>
      </c>
      <c r="AN105" s="43">
        <v>22</v>
      </c>
      <c r="AO105" s="43">
        <v>100</v>
      </c>
      <c r="AP105" s="43"/>
      <c r="AQ105" s="43" t="s">
        <v>1218</v>
      </c>
      <c r="AR105" s="43" t="s">
        <v>1191</v>
      </c>
      <c r="AS105" s="43" t="s">
        <v>1192</v>
      </c>
      <c r="AT105" s="43" t="s">
        <v>1193</v>
      </c>
      <c r="AU105" s="43" t="s">
        <v>1055</v>
      </c>
      <c r="AV105" s="43" t="s">
        <v>1056</v>
      </c>
      <c r="AW105" s="43" t="s">
        <v>1194</v>
      </c>
      <c r="AX105" s="43" t="s">
        <v>195</v>
      </c>
      <c r="AY105" s="268">
        <f t="shared" si="1"/>
        <v>5</v>
      </c>
    </row>
    <row r="106" spans="1:51" x14ac:dyDescent="0.3">
      <c r="A106" s="253" t="s">
        <v>63</v>
      </c>
      <c r="B106" s="252" t="s">
        <v>1187</v>
      </c>
      <c r="C106" s="43" t="s">
        <v>188</v>
      </c>
      <c r="D106" s="43">
        <v>4.0999999999999996</v>
      </c>
      <c r="E106" s="43">
        <v>20140122</v>
      </c>
      <c r="F106" s="43" t="s">
        <v>1047</v>
      </c>
      <c r="G106" s="43" t="s">
        <v>1047</v>
      </c>
      <c r="H106" s="43">
        <v>3</v>
      </c>
      <c r="I106" s="254">
        <v>186358</v>
      </c>
      <c r="J106" s="43">
        <v>12</v>
      </c>
      <c r="K106" s="43"/>
      <c r="L106" s="43"/>
      <c r="M106" s="43"/>
      <c r="N106" s="43"/>
      <c r="O106" s="43">
        <v>1</v>
      </c>
      <c r="P106" s="43">
        <v>2</v>
      </c>
      <c r="Q106" s="43">
        <v>2007</v>
      </c>
      <c r="R106" s="43">
        <v>20080514</v>
      </c>
      <c r="S106" s="43">
        <v>20080515</v>
      </c>
      <c r="T106" s="43" t="s">
        <v>1188</v>
      </c>
      <c r="U106" s="43" t="s">
        <v>1189</v>
      </c>
      <c r="V106" s="43" t="s">
        <v>1190</v>
      </c>
      <c r="W106" s="43" t="s">
        <v>191</v>
      </c>
      <c r="X106" s="43" t="s">
        <v>192</v>
      </c>
      <c r="Y106" s="43" t="s">
        <v>193</v>
      </c>
      <c r="Z106" s="43"/>
      <c r="AA106" s="43">
        <v>5.54</v>
      </c>
      <c r="AB106" s="43">
        <v>78</v>
      </c>
      <c r="AC106" s="43" t="s">
        <v>195</v>
      </c>
      <c r="AD106" s="43">
        <v>5000</v>
      </c>
      <c r="AE106" s="43">
        <v>24997</v>
      </c>
      <c r="AF106" s="43"/>
      <c r="AG106" s="43"/>
      <c r="AH106" s="43">
        <v>0</v>
      </c>
      <c r="AI106" s="43">
        <v>21680</v>
      </c>
      <c r="AJ106" s="43">
        <v>5000</v>
      </c>
      <c r="AK106" s="43">
        <v>510</v>
      </c>
      <c r="AL106" s="43"/>
      <c r="AM106" s="43">
        <v>0.02</v>
      </c>
      <c r="AN106" s="43">
        <v>20</v>
      </c>
      <c r="AO106" s="43">
        <v>100</v>
      </c>
      <c r="AP106" s="43"/>
      <c r="AQ106" s="43" t="s">
        <v>1218</v>
      </c>
      <c r="AR106" s="43" t="s">
        <v>1191</v>
      </c>
      <c r="AS106" s="43" t="s">
        <v>1192</v>
      </c>
      <c r="AT106" s="43" t="s">
        <v>1193</v>
      </c>
      <c r="AU106" s="43" t="s">
        <v>1055</v>
      </c>
      <c r="AV106" s="43" t="s">
        <v>1056</v>
      </c>
      <c r="AW106" s="43" t="s">
        <v>1194</v>
      </c>
      <c r="AX106" s="43" t="s">
        <v>195</v>
      </c>
      <c r="AY106" s="268">
        <f t="shared" si="1"/>
        <v>5</v>
      </c>
    </row>
    <row r="107" spans="1:51" x14ac:dyDescent="0.3">
      <c r="A107" s="253" t="s">
        <v>63</v>
      </c>
      <c r="B107" s="252" t="s">
        <v>1187</v>
      </c>
      <c r="C107" s="43" t="s">
        <v>188</v>
      </c>
      <c r="D107" s="43">
        <v>4.0999999999999996</v>
      </c>
      <c r="E107" s="43">
        <v>20140122</v>
      </c>
      <c r="F107" s="43" t="s">
        <v>1047</v>
      </c>
      <c r="G107" s="43" t="s">
        <v>1047</v>
      </c>
      <c r="H107" s="43">
        <v>3</v>
      </c>
      <c r="I107" s="254">
        <v>186359</v>
      </c>
      <c r="J107" s="43">
        <v>12</v>
      </c>
      <c r="K107" s="43"/>
      <c r="L107" s="43"/>
      <c r="M107" s="43"/>
      <c r="N107" s="43"/>
      <c r="O107" s="43">
        <v>1</v>
      </c>
      <c r="P107" s="43">
        <v>2</v>
      </c>
      <c r="Q107" s="43">
        <v>2007</v>
      </c>
      <c r="R107" s="43">
        <v>20080514</v>
      </c>
      <c r="S107" s="43">
        <v>20080515</v>
      </c>
      <c r="T107" s="43" t="s">
        <v>1188</v>
      </c>
      <c r="U107" s="43" t="s">
        <v>1189</v>
      </c>
      <c r="V107" s="43" t="s">
        <v>1190</v>
      </c>
      <c r="W107" s="43" t="s">
        <v>191</v>
      </c>
      <c r="X107" s="43" t="s">
        <v>192</v>
      </c>
      <c r="Y107" s="43" t="s">
        <v>193</v>
      </c>
      <c r="Z107" s="43"/>
      <c r="AA107" s="43">
        <v>5.54</v>
      </c>
      <c r="AB107" s="43">
        <v>78</v>
      </c>
      <c r="AC107" s="43" t="s">
        <v>195</v>
      </c>
      <c r="AD107" s="43">
        <v>5000</v>
      </c>
      <c r="AE107" s="43">
        <v>25015</v>
      </c>
      <c r="AF107" s="43"/>
      <c r="AG107" s="43"/>
      <c r="AH107" s="43">
        <v>0</v>
      </c>
      <c r="AI107" s="43">
        <v>21695</v>
      </c>
      <c r="AJ107" s="43">
        <v>5000</v>
      </c>
      <c r="AK107" s="43">
        <v>511</v>
      </c>
      <c r="AL107" s="43"/>
      <c r="AM107" s="43">
        <v>0.02</v>
      </c>
      <c r="AN107" s="43">
        <v>19</v>
      </c>
      <c r="AO107" s="43">
        <v>100</v>
      </c>
      <c r="AP107" s="43"/>
      <c r="AQ107" s="43" t="s">
        <v>1218</v>
      </c>
      <c r="AR107" s="43" t="s">
        <v>1191</v>
      </c>
      <c r="AS107" s="43" t="s">
        <v>1192</v>
      </c>
      <c r="AT107" s="43" t="s">
        <v>1193</v>
      </c>
      <c r="AU107" s="43" t="s">
        <v>1055</v>
      </c>
      <c r="AV107" s="43" t="s">
        <v>1056</v>
      </c>
      <c r="AW107" s="43" t="s">
        <v>1194</v>
      </c>
      <c r="AX107" s="43" t="s">
        <v>195</v>
      </c>
      <c r="AY107" s="268">
        <f t="shared" si="1"/>
        <v>5</v>
      </c>
    </row>
    <row r="108" spans="1:51" x14ac:dyDescent="0.3">
      <c r="A108" s="253" t="s">
        <v>63</v>
      </c>
      <c r="B108" s="252" t="s">
        <v>1187</v>
      </c>
      <c r="C108" s="43" t="s">
        <v>188</v>
      </c>
      <c r="D108" s="43">
        <v>4.0999999999999996</v>
      </c>
      <c r="E108" s="43">
        <v>20140122</v>
      </c>
      <c r="F108" s="43" t="s">
        <v>1047</v>
      </c>
      <c r="G108" s="43" t="s">
        <v>1047</v>
      </c>
      <c r="H108" s="43">
        <v>3</v>
      </c>
      <c r="I108" s="254">
        <v>186360</v>
      </c>
      <c r="J108" s="43">
        <v>12</v>
      </c>
      <c r="K108" s="43"/>
      <c r="L108" s="43"/>
      <c r="M108" s="43"/>
      <c r="N108" s="43"/>
      <c r="O108" s="43">
        <v>1</v>
      </c>
      <c r="P108" s="43">
        <v>2</v>
      </c>
      <c r="Q108" s="43">
        <v>2007</v>
      </c>
      <c r="R108" s="43">
        <v>20080514</v>
      </c>
      <c r="S108" s="43">
        <v>20080515</v>
      </c>
      <c r="T108" s="43" t="s">
        <v>1188</v>
      </c>
      <c r="U108" s="43" t="s">
        <v>1189</v>
      </c>
      <c r="V108" s="43" t="s">
        <v>1190</v>
      </c>
      <c r="W108" s="43" t="s">
        <v>191</v>
      </c>
      <c r="X108" s="43" t="s">
        <v>192</v>
      </c>
      <c r="Y108" s="43" t="s">
        <v>193</v>
      </c>
      <c r="Z108" s="43"/>
      <c r="AA108" s="43">
        <v>5.54</v>
      </c>
      <c r="AB108" s="43">
        <v>78</v>
      </c>
      <c r="AC108" s="43" t="s">
        <v>195</v>
      </c>
      <c r="AD108" s="43">
        <v>5000</v>
      </c>
      <c r="AE108" s="43">
        <v>25053</v>
      </c>
      <c r="AF108" s="43"/>
      <c r="AG108" s="43"/>
      <c r="AH108" s="43">
        <v>0</v>
      </c>
      <c r="AI108" s="43">
        <v>21728</v>
      </c>
      <c r="AJ108" s="43">
        <v>5000</v>
      </c>
      <c r="AK108" s="43">
        <v>511</v>
      </c>
      <c r="AL108" s="43"/>
      <c r="AM108" s="43">
        <v>0.02</v>
      </c>
      <c r="AN108" s="43">
        <v>18</v>
      </c>
      <c r="AO108" s="43">
        <v>100</v>
      </c>
      <c r="AP108" s="43"/>
      <c r="AQ108" s="43" t="s">
        <v>1218</v>
      </c>
      <c r="AR108" s="43" t="s">
        <v>1191</v>
      </c>
      <c r="AS108" s="43" t="s">
        <v>1192</v>
      </c>
      <c r="AT108" s="43" t="s">
        <v>1193</v>
      </c>
      <c r="AU108" s="43" t="s">
        <v>1055</v>
      </c>
      <c r="AV108" s="43" t="s">
        <v>1056</v>
      </c>
      <c r="AW108" s="43" t="s">
        <v>1194</v>
      </c>
      <c r="AX108" s="43" t="s">
        <v>195</v>
      </c>
      <c r="AY108" s="268">
        <f t="shared" si="1"/>
        <v>5</v>
      </c>
    </row>
    <row r="109" spans="1:51" x14ac:dyDescent="0.3">
      <c r="A109" s="253" t="s">
        <v>63</v>
      </c>
      <c r="B109" s="252" t="s">
        <v>1187</v>
      </c>
      <c r="C109" s="43" t="s">
        <v>188</v>
      </c>
      <c r="D109" s="43">
        <v>4.0999999999999996</v>
      </c>
      <c r="E109" s="43">
        <v>20140122</v>
      </c>
      <c r="F109" s="43" t="s">
        <v>1047</v>
      </c>
      <c r="G109" s="43" t="s">
        <v>1047</v>
      </c>
      <c r="H109" s="43">
        <v>3</v>
      </c>
      <c r="I109" s="254">
        <v>186361</v>
      </c>
      <c r="J109" s="43">
        <v>12</v>
      </c>
      <c r="K109" s="43"/>
      <c r="L109" s="43"/>
      <c r="M109" s="43"/>
      <c r="N109" s="43"/>
      <c r="O109" s="43">
        <v>1</v>
      </c>
      <c r="P109" s="43">
        <v>2</v>
      </c>
      <c r="Q109" s="43">
        <v>2007</v>
      </c>
      <c r="R109" s="43">
        <v>20080514</v>
      </c>
      <c r="S109" s="43">
        <v>20080515</v>
      </c>
      <c r="T109" s="43" t="s">
        <v>1188</v>
      </c>
      <c r="U109" s="43" t="s">
        <v>1189</v>
      </c>
      <c r="V109" s="43" t="s">
        <v>1190</v>
      </c>
      <c r="W109" s="43" t="s">
        <v>191</v>
      </c>
      <c r="X109" s="43" t="s">
        <v>192</v>
      </c>
      <c r="Y109" s="43" t="s">
        <v>193</v>
      </c>
      <c r="Z109" s="43"/>
      <c r="AA109" s="43">
        <v>5.54</v>
      </c>
      <c r="AB109" s="43">
        <v>78</v>
      </c>
      <c r="AC109" s="43" t="s">
        <v>195</v>
      </c>
      <c r="AD109" s="43">
        <v>5000</v>
      </c>
      <c r="AE109" s="43">
        <v>24994</v>
      </c>
      <c r="AF109" s="43"/>
      <c r="AG109" s="43"/>
      <c r="AH109" s="43">
        <v>0</v>
      </c>
      <c r="AI109" s="43">
        <v>21677</v>
      </c>
      <c r="AJ109" s="43">
        <v>5000</v>
      </c>
      <c r="AK109" s="43">
        <v>510</v>
      </c>
      <c r="AL109" s="43"/>
      <c r="AM109" s="43">
        <v>0.02</v>
      </c>
      <c r="AN109" s="43">
        <v>17</v>
      </c>
      <c r="AO109" s="43">
        <v>100</v>
      </c>
      <c r="AP109" s="43"/>
      <c r="AQ109" s="43" t="s">
        <v>1218</v>
      </c>
      <c r="AR109" s="43" t="s">
        <v>1191</v>
      </c>
      <c r="AS109" s="43" t="s">
        <v>1192</v>
      </c>
      <c r="AT109" s="43" t="s">
        <v>1193</v>
      </c>
      <c r="AU109" s="43" t="s">
        <v>1055</v>
      </c>
      <c r="AV109" s="43" t="s">
        <v>1056</v>
      </c>
      <c r="AW109" s="43" t="s">
        <v>1194</v>
      </c>
      <c r="AX109" s="43" t="s">
        <v>195</v>
      </c>
      <c r="AY109" s="268">
        <f t="shared" si="1"/>
        <v>5</v>
      </c>
    </row>
    <row r="110" spans="1:51" x14ac:dyDescent="0.3">
      <c r="A110" s="253" t="s">
        <v>751</v>
      </c>
      <c r="B110" s="252" t="s">
        <v>515</v>
      </c>
      <c r="C110" s="43" t="s">
        <v>188</v>
      </c>
      <c r="D110" s="43">
        <v>4.0999999999999996</v>
      </c>
      <c r="E110" s="43">
        <v>20140404</v>
      </c>
      <c r="F110" s="43" t="s">
        <v>225</v>
      </c>
      <c r="G110" s="43" t="s">
        <v>225</v>
      </c>
      <c r="H110" s="43">
        <v>4</v>
      </c>
      <c r="I110" s="254">
        <v>633382</v>
      </c>
      <c r="J110" s="43">
        <v>12</v>
      </c>
      <c r="K110" s="43"/>
      <c r="L110" s="43"/>
      <c r="M110" s="43"/>
      <c r="N110" s="43"/>
      <c r="O110" s="43">
        <v>1</v>
      </c>
      <c r="P110" s="43">
        <v>3</v>
      </c>
      <c r="Q110" s="43">
        <v>2005</v>
      </c>
      <c r="R110" s="43">
        <v>20060601</v>
      </c>
      <c r="S110" s="43">
        <v>20060601</v>
      </c>
      <c r="T110" s="43" t="s">
        <v>494</v>
      </c>
      <c r="U110" s="43" t="s">
        <v>495</v>
      </c>
      <c r="V110" s="43" t="s">
        <v>496</v>
      </c>
      <c r="W110" s="43" t="s">
        <v>191</v>
      </c>
      <c r="X110" s="43" t="s">
        <v>192</v>
      </c>
      <c r="Y110" s="43" t="s">
        <v>193</v>
      </c>
      <c r="Z110" s="43"/>
      <c r="AA110" s="43"/>
      <c r="AB110" s="43"/>
      <c r="AC110" s="43"/>
      <c r="AD110" s="43">
        <v>5000</v>
      </c>
      <c r="AE110" s="43">
        <v>202786</v>
      </c>
      <c r="AF110" s="43"/>
      <c r="AG110" s="43"/>
      <c r="AH110" s="43">
        <v>5000</v>
      </c>
      <c r="AI110" s="43">
        <v>244</v>
      </c>
      <c r="AJ110" s="43"/>
      <c r="AK110" s="43"/>
      <c r="AL110" s="43"/>
      <c r="AM110" s="43"/>
      <c r="AN110" s="43"/>
      <c r="AO110" s="43"/>
      <c r="AP110" s="43"/>
      <c r="AQ110" s="43" t="s">
        <v>497</v>
      </c>
      <c r="AR110" s="43" t="s">
        <v>498</v>
      </c>
      <c r="AS110" s="43" t="s">
        <v>499</v>
      </c>
      <c r="AT110" s="43" t="s">
        <v>498</v>
      </c>
      <c r="AU110" s="43" t="s">
        <v>231</v>
      </c>
      <c r="AV110" s="43" t="s">
        <v>500</v>
      </c>
      <c r="AW110" s="43" t="s">
        <v>501</v>
      </c>
      <c r="AX110" s="43" t="s">
        <v>195</v>
      </c>
      <c r="AY110" s="268">
        <f t="shared" si="1"/>
        <v>6</v>
      </c>
    </row>
    <row r="111" spans="1:51" x14ac:dyDescent="0.3">
      <c r="A111" s="253" t="s">
        <v>751</v>
      </c>
      <c r="B111" s="252" t="s">
        <v>515</v>
      </c>
      <c r="C111" s="43" t="s">
        <v>188</v>
      </c>
      <c r="D111" s="43">
        <v>4.0999999999999996</v>
      </c>
      <c r="E111" s="43">
        <v>20140404</v>
      </c>
      <c r="F111" s="43" t="s">
        <v>225</v>
      </c>
      <c r="G111" s="43" t="s">
        <v>225</v>
      </c>
      <c r="H111" s="43">
        <v>4</v>
      </c>
      <c r="I111" s="254">
        <v>633886</v>
      </c>
      <c r="J111" s="43">
        <v>12</v>
      </c>
      <c r="K111" s="43"/>
      <c r="L111" s="43"/>
      <c r="M111" s="43"/>
      <c r="N111" s="43"/>
      <c r="O111" s="43">
        <v>1</v>
      </c>
      <c r="P111" s="43">
        <v>3</v>
      </c>
      <c r="Q111" s="43">
        <v>2006</v>
      </c>
      <c r="R111" s="43">
        <v>20070526</v>
      </c>
      <c r="S111" s="43">
        <v>20070526</v>
      </c>
      <c r="T111" s="43" t="s">
        <v>494</v>
      </c>
      <c r="U111" s="43" t="s">
        <v>495</v>
      </c>
      <c r="V111" s="43" t="s">
        <v>496</v>
      </c>
      <c r="W111" s="43" t="s">
        <v>191</v>
      </c>
      <c r="X111" s="43" t="s">
        <v>192</v>
      </c>
      <c r="Y111" s="43" t="s">
        <v>193</v>
      </c>
      <c r="Z111" s="43"/>
      <c r="AA111" s="43"/>
      <c r="AB111" s="43"/>
      <c r="AC111" s="43"/>
      <c r="AD111" s="43">
        <v>5000</v>
      </c>
      <c r="AE111" s="43">
        <v>200790</v>
      </c>
      <c r="AF111" s="43">
        <v>0</v>
      </c>
      <c r="AG111" s="43">
        <v>404</v>
      </c>
      <c r="AH111" s="43">
        <v>5000</v>
      </c>
      <c r="AI111" s="43">
        <v>806</v>
      </c>
      <c r="AJ111" s="43"/>
      <c r="AK111" s="43"/>
      <c r="AL111" s="43"/>
      <c r="AM111" s="43"/>
      <c r="AN111" s="43"/>
      <c r="AO111" s="43"/>
      <c r="AP111" s="43"/>
      <c r="AQ111" s="43"/>
      <c r="AR111" s="43" t="s">
        <v>498</v>
      </c>
      <c r="AS111" s="43" t="s">
        <v>499</v>
      </c>
      <c r="AT111" s="43" t="s">
        <v>498</v>
      </c>
      <c r="AU111" s="43" t="s">
        <v>231</v>
      </c>
      <c r="AV111" s="43" t="s">
        <v>500</v>
      </c>
      <c r="AW111" s="43" t="s">
        <v>501</v>
      </c>
      <c r="AX111" s="43" t="s">
        <v>195</v>
      </c>
      <c r="AY111" s="268">
        <f t="shared" si="1"/>
        <v>5</v>
      </c>
    </row>
    <row r="112" spans="1:51" x14ac:dyDescent="0.3">
      <c r="A112" s="255" t="s">
        <v>751</v>
      </c>
      <c r="B112" s="256" t="s">
        <v>515</v>
      </c>
      <c r="C112" s="257" t="s">
        <v>188</v>
      </c>
      <c r="D112" s="257">
        <v>4.0999999999999996</v>
      </c>
      <c r="E112" s="257">
        <v>20140404</v>
      </c>
      <c r="F112" s="257" t="s">
        <v>225</v>
      </c>
      <c r="G112" s="257" t="s">
        <v>225</v>
      </c>
      <c r="H112" s="257">
        <v>4</v>
      </c>
      <c r="I112" s="276">
        <v>633971</v>
      </c>
      <c r="J112" s="257">
        <v>12</v>
      </c>
      <c r="K112" s="257"/>
      <c r="L112" s="257"/>
      <c r="M112" s="257"/>
      <c r="N112" s="257"/>
      <c r="O112" s="257">
        <v>1</v>
      </c>
      <c r="P112" s="257">
        <v>3</v>
      </c>
      <c r="Q112" s="257">
        <v>2006</v>
      </c>
      <c r="R112" s="257">
        <v>20071202</v>
      </c>
      <c r="S112" s="257">
        <v>20080507</v>
      </c>
      <c r="T112" s="257" t="s">
        <v>494</v>
      </c>
      <c r="U112" s="257" t="s">
        <v>495</v>
      </c>
      <c r="V112" s="257" t="s">
        <v>496</v>
      </c>
      <c r="W112" s="257" t="s">
        <v>191</v>
      </c>
      <c r="X112" s="257" t="s">
        <v>192</v>
      </c>
      <c r="Y112" s="257" t="s">
        <v>193</v>
      </c>
      <c r="Z112" s="257"/>
      <c r="AA112" s="257"/>
      <c r="AB112" s="257"/>
      <c r="AC112" s="257"/>
      <c r="AD112" s="257">
        <v>5000</v>
      </c>
      <c r="AE112" s="257">
        <v>103683</v>
      </c>
      <c r="AF112" s="257">
        <v>0</v>
      </c>
      <c r="AG112" s="257">
        <v>23</v>
      </c>
      <c r="AH112" s="257">
        <v>5000</v>
      </c>
      <c r="AI112" s="257">
        <v>444</v>
      </c>
      <c r="AJ112" s="257"/>
      <c r="AK112" s="257"/>
      <c r="AL112" s="257"/>
      <c r="AM112" s="257"/>
      <c r="AN112" s="257"/>
      <c r="AO112" s="257"/>
      <c r="AP112" s="257"/>
      <c r="AQ112" s="257" t="s">
        <v>513</v>
      </c>
      <c r="AR112" s="257" t="s">
        <v>498</v>
      </c>
      <c r="AS112" s="257" t="s">
        <v>499</v>
      </c>
      <c r="AT112" s="257" t="s">
        <v>498</v>
      </c>
      <c r="AU112" s="257" t="s">
        <v>231</v>
      </c>
      <c r="AV112" s="257" t="s">
        <v>500</v>
      </c>
      <c r="AW112" s="257" t="s">
        <v>501</v>
      </c>
      <c r="AX112" s="257" t="s">
        <v>195</v>
      </c>
      <c r="AY112" s="268">
        <f t="shared" si="1"/>
        <v>8.5</v>
      </c>
    </row>
    <row r="113" spans="1:51" x14ac:dyDescent="0.3">
      <c r="A113" s="253" t="s">
        <v>751</v>
      </c>
      <c r="B113" s="252" t="s">
        <v>515</v>
      </c>
      <c r="C113" s="43" t="s">
        <v>188</v>
      </c>
      <c r="D113" s="43">
        <v>4.0999999999999996</v>
      </c>
      <c r="E113" s="43">
        <v>20140404</v>
      </c>
      <c r="F113" s="43" t="s">
        <v>225</v>
      </c>
      <c r="G113" s="43" t="s">
        <v>225</v>
      </c>
      <c r="H113" s="43">
        <v>4</v>
      </c>
      <c r="I113" s="254">
        <v>634283</v>
      </c>
      <c r="J113" s="43">
        <v>12</v>
      </c>
      <c r="K113" s="43"/>
      <c r="L113" s="43"/>
      <c r="M113" s="43"/>
      <c r="N113" s="43"/>
      <c r="O113" s="43">
        <v>1</v>
      </c>
      <c r="P113" s="43">
        <v>3</v>
      </c>
      <c r="Q113" s="43">
        <v>2007</v>
      </c>
      <c r="R113" s="43">
        <v>20080602</v>
      </c>
      <c r="S113" s="43">
        <v>20080602</v>
      </c>
      <c r="T113" s="43" t="s">
        <v>494</v>
      </c>
      <c r="U113" s="43" t="s">
        <v>495</v>
      </c>
      <c r="V113" s="43" t="s">
        <v>496</v>
      </c>
      <c r="W113" s="43" t="s">
        <v>191</v>
      </c>
      <c r="X113" s="43" t="s">
        <v>192</v>
      </c>
      <c r="Y113" s="43" t="s">
        <v>193</v>
      </c>
      <c r="Z113" s="43"/>
      <c r="AA113" s="43"/>
      <c r="AB113" s="43"/>
      <c r="AC113" s="43"/>
      <c r="AD113" s="43">
        <v>5000</v>
      </c>
      <c r="AE113" s="43">
        <v>201920</v>
      </c>
      <c r="AF113" s="43"/>
      <c r="AG113" s="43"/>
      <c r="AH113" s="43"/>
      <c r="AI113" s="43"/>
      <c r="AJ113" s="43"/>
      <c r="AK113" s="43"/>
      <c r="AL113" s="43"/>
      <c r="AM113" s="43"/>
      <c r="AN113" s="43"/>
      <c r="AO113" s="43"/>
      <c r="AP113" s="43"/>
      <c r="AQ113" s="43"/>
      <c r="AR113" s="43" t="s">
        <v>498</v>
      </c>
      <c r="AS113" s="43" t="s">
        <v>499</v>
      </c>
      <c r="AT113" s="43" t="s">
        <v>498</v>
      </c>
      <c r="AU113" s="43" t="s">
        <v>231</v>
      </c>
      <c r="AV113" s="43" t="s">
        <v>500</v>
      </c>
      <c r="AW113" s="43" t="s">
        <v>501</v>
      </c>
      <c r="AX113" s="43" t="s">
        <v>195</v>
      </c>
      <c r="AY113" s="268">
        <f t="shared" si="1"/>
        <v>6</v>
      </c>
    </row>
    <row r="114" spans="1:51" x14ac:dyDescent="0.3">
      <c r="A114" s="253" t="s">
        <v>751</v>
      </c>
      <c r="B114" s="252" t="s">
        <v>515</v>
      </c>
      <c r="C114" s="43" t="s">
        <v>188</v>
      </c>
      <c r="D114" s="43">
        <v>4.0999999999999996</v>
      </c>
      <c r="E114" s="43">
        <v>20140404</v>
      </c>
      <c r="F114" s="43" t="s">
        <v>225</v>
      </c>
      <c r="G114" s="43" t="s">
        <v>225</v>
      </c>
      <c r="H114" s="43">
        <v>4</v>
      </c>
      <c r="I114" s="254">
        <v>633366</v>
      </c>
      <c r="J114" s="43">
        <v>12</v>
      </c>
      <c r="K114" s="43"/>
      <c r="L114" s="43"/>
      <c r="M114" s="43" t="s">
        <v>250</v>
      </c>
      <c r="N114" s="43">
        <v>420061056</v>
      </c>
      <c r="O114" s="43">
        <v>1</v>
      </c>
      <c r="P114" s="43">
        <v>3</v>
      </c>
      <c r="Q114" s="43">
        <v>2005</v>
      </c>
      <c r="R114" s="43">
        <v>20060516</v>
      </c>
      <c r="S114" s="43">
        <v>20060516</v>
      </c>
      <c r="T114" s="43" t="s">
        <v>509</v>
      </c>
      <c r="U114" s="43" t="s">
        <v>510</v>
      </c>
      <c r="V114" s="43" t="s">
        <v>504</v>
      </c>
      <c r="W114" s="43" t="s">
        <v>191</v>
      </c>
      <c r="X114" s="43" t="s">
        <v>192</v>
      </c>
      <c r="Y114" s="43" t="s">
        <v>214</v>
      </c>
      <c r="Z114" s="43"/>
      <c r="AA114" s="43"/>
      <c r="AB114" s="43"/>
      <c r="AC114" s="43"/>
      <c r="AD114" s="43">
        <v>5000</v>
      </c>
      <c r="AE114" s="43">
        <v>225216</v>
      </c>
      <c r="AF114" s="43"/>
      <c r="AG114" s="43"/>
      <c r="AH114" s="43">
        <v>5000</v>
      </c>
      <c r="AI114" s="43">
        <v>519</v>
      </c>
      <c r="AJ114" s="43"/>
      <c r="AK114" s="43"/>
      <c r="AL114" s="43"/>
      <c r="AM114" s="43"/>
      <c r="AN114" s="43"/>
      <c r="AO114" s="43"/>
      <c r="AP114" s="43"/>
      <c r="AQ114" s="43"/>
      <c r="AR114" s="43" t="s">
        <v>511</v>
      </c>
      <c r="AS114" s="43" t="s">
        <v>512</v>
      </c>
      <c r="AT114" s="43" t="s">
        <v>508</v>
      </c>
      <c r="AU114" s="43" t="s">
        <v>231</v>
      </c>
      <c r="AV114" s="43" t="s">
        <v>500</v>
      </c>
      <c r="AW114" s="43" t="s">
        <v>501</v>
      </c>
      <c r="AX114" s="43" t="s">
        <v>195</v>
      </c>
      <c r="AY114" s="268">
        <f t="shared" si="1"/>
        <v>5</v>
      </c>
    </row>
    <row r="115" spans="1:51" x14ac:dyDescent="0.3">
      <c r="A115" s="253" t="s">
        <v>751</v>
      </c>
      <c r="B115" s="252" t="s">
        <v>515</v>
      </c>
      <c r="C115" s="43" t="s">
        <v>188</v>
      </c>
      <c r="D115" s="43">
        <v>4.0999999999999996</v>
      </c>
      <c r="E115" s="43">
        <v>20140404</v>
      </c>
      <c r="F115" s="43" t="s">
        <v>225</v>
      </c>
      <c r="G115" s="43" t="s">
        <v>225</v>
      </c>
      <c r="H115" s="43">
        <v>4</v>
      </c>
      <c r="I115" s="254">
        <v>633875</v>
      </c>
      <c r="J115" s="43">
        <v>12</v>
      </c>
      <c r="K115" s="43"/>
      <c r="L115" s="43"/>
      <c r="M115" s="43" t="s">
        <v>250</v>
      </c>
      <c r="N115" s="43">
        <v>419970331</v>
      </c>
      <c r="O115" s="43">
        <v>1</v>
      </c>
      <c r="P115" s="43">
        <v>3</v>
      </c>
      <c r="Q115" s="43">
        <v>2006</v>
      </c>
      <c r="R115" s="43">
        <v>20070515</v>
      </c>
      <c r="S115" s="43">
        <v>20070516</v>
      </c>
      <c r="T115" s="43" t="s">
        <v>509</v>
      </c>
      <c r="U115" s="43" t="s">
        <v>510</v>
      </c>
      <c r="V115" s="43" t="s">
        <v>504</v>
      </c>
      <c r="W115" s="43" t="s">
        <v>191</v>
      </c>
      <c r="X115" s="43" t="s">
        <v>192</v>
      </c>
      <c r="Y115" s="43" t="s">
        <v>193</v>
      </c>
      <c r="Z115" s="43"/>
      <c r="AA115" s="43"/>
      <c r="AB115" s="43"/>
      <c r="AC115" s="43"/>
      <c r="AD115" s="43">
        <v>5000</v>
      </c>
      <c r="AE115" s="43">
        <v>215124</v>
      </c>
      <c r="AF115" s="43">
        <v>0</v>
      </c>
      <c r="AG115" s="43">
        <v>11322</v>
      </c>
      <c r="AH115" s="43"/>
      <c r="AI115" s="43"/>
      <c r="AJ115" s="43"/>
      <c r="AK115" s="43"/>
      <c r="AL115" s="43"/>
      <c r="AM115" s="43"/>
      <c r="AN115" s="43"/>
      <c r="AO115" s="43"/>
      <c r="AP115" s="43"/>
      <c r="AQ115" s="43"/>
      <c r="AR115" s="43" t="s">
        <v>511</v>
      </c>
      <c r="AS115" s="43" t="s">
        <v>512</v>
      </c>
      <c r="AT115" s="43" t="s">
        <v>508</v>
      </c>
      <c r="AU115" s="43" t="s">
        <v>231</v>
      </c>
      <c r="AV115" s="43" t="s">
        <v>500</v>
      </c>
      <c r="AW115" s="43" t="s">
        <v>501</v>
      </c>
      <c r="AX115" s="43" t="s">
        <v>195</v>
      </c>
      <c r="AY115" s="268">
        <f t="shared" si="1"/>
        <v>5</v>
      </c>
    </row>
    <row r="116" spans="1:51" x14ac:dyDescent="0.3">
      <c r="A116" s="253" t="s">
        <v>751</v>
      </c>
      <c r="B116" s="252" t="s">
        <v>515</v>
      </c>
      <c r="C116" s="43" t="s">
        <v>188</v>
      </c>
      <c r="D116" s="43">
        <v>4.0999999999999996</v>
      </c>
      <c r="E116" s="43">
        <v>20140404</v>
      </c>
      <c r="F116" s="43" t="s">
        <v>225</v>
      </c>
      <c r="G116" s="43" t="s">
        <v>225</v>
      </c>
      <c r="H116" s="43">
        <v>4</v>
      </c>
      <c r="I116" s="254">
        <v>634271</v>
      </c>
      <c r="J116" s="43">
        <v>12</v>
      </c>
      <c r="K116" s="43"/>
      <c r="L116" s="43"/>
      <c r="M116" s="43" t="s">
        <v>250</v>
      </c>
      <c r="N116" s="43">
        <v>420081010</v>
      </c>
      <c r="O116" s="43">
        <v>1</v>
      </c>
      <c r="P116" s="43">
        <v>3</v>
      </c>
      <c r="Q116" s="43">
        <v>2007</v>
      </c>
      <c r="R116" s="43">
        <v>20080515</v>
      </c>
      <c r="S116" s="43">
        <v>20080516</v>
      </c>
      <c r="T116" s="43" t="s">
        <v>509</v>
      </c>
      <c r="U116" s="43" t="s">
        <v>510</v>
      </c>
      <c r="V116" s="43" t="s">
        <v>504</v>
      </c>
      <c r="W116" s="43" t="s">
        <v>191</v>
      </c>
      <c r="X116" s="43" t="s">
        <v>192</v>
      </c>
      <c r="Y116" s="43" t="s">
        <v>279</v>
      </c>
      <c r="Z116" s="43"/>
      <c r="AA116" s="43"/>
      <c r="AB116" s="43"/>
      <c r="AC116" s="43"/>
      <c r="AD116" s="43">
        <v>5000</v>
      </c>
      <c r="AE116" s="43">
        <v>219881</v>
      </c>
      <c r="AF116" s="43">
        <v>0</v>
      </c>
      <c r="AG116" s="43">
        <v>914</v>
      </c>
      <c r="AH116" s="43">
        <v>5000</v>
      </c>
      <c r="AI116" s="43">
        <v>2289</v>
      </c>
      <c r="AJ116" s="43"/>
      <c r="AK116" s="43"/>
      <c r="AL116" s="43"/>
      <c r="AM116" s="43"/>
      <c r="AN116" s="43"/>
      <c r="AO116" s="43"/>
      <c r="AP116" s="43"/>
      <c r="AQ116" s="43"/>
      <c r="AR116" s="43" t="s">
        <v>511</v>
      </c>
      <c r="AS116" s="43" t="s">
        <v>512</v>
      </c>
      <c r="AT116" s="43" t="s">
        <v>508</v>
      </c>
      <c r="AU116" s="43" t="s">
        <v>231</v>
      </c>
      <c r="AV116" s="43" t="s">
        <v>500</v>
      </c>
      <c r="AW116" s="43" t="s">
        <v>501</v>
      </c>
      <c r="AX116" s="43" t="s">
        <v>195</v>
      </c>
      <c r="AY116" s="268">
        <f t="shared" si="1"/>
        <v>5</v>
      </c>
    </row>
    <row r="117" spans="1:51" x14ac:dyDescent="0.3">
      <c r="A117" s="253" t="s">
        <v>1257</v>
      </c>
      <c r="B117" s="252" t="s">
        <v>516</v>
      </c>
      <c r="C117" s="43" t="s">
        <v>188</v>
      </c>
      <c r="D117" s="43">
        <v>4.0999999999999996</v>
      </c>
      <c r="E117" s="43">
        <v>20140404</v>
      </c>
      <c r="F117" s="43" t="s">
        <v>225</v>
      </c>
      <c r="G117" s="43" t="s">
        <v>225</v>
      </c>
      <c r="H117" s="43">
        <v>4</v>
      </c>
      <c r="I117" s="254">
        <v>633471</v>
      </c>
      <c r="J117" s="43">
        <v>12</v>
      </c>
      <c r="K117" s="43"/>
      <c r="L117" s="43"/>
      <c r="M117" s="43"/>
      <c r="N117" s="43"/>
      <c r="O117" s="43">
        <v>1</v>
      </c>
      <c r="P117" s="43">
        <v>3</v>
      </c>
      <c r="Q117" s="43">
        <v>2005</v>
      </c>
      <c r="R117" s="43">
        <v>20070520</v>
      </c>
      <c r="S117" s="43">
        <v>20070617</v>
      </c>
      <c r="T117" s="43" t="s">
        <v>502</v>
      </c>
      <c r="U117" s="43" t="s">
        <v>503</v>
      </c>
      <c r="V117" s="43" t="s">
        <v>504</v>
      </c>
      <c r="W117" s="43" t="s">
        <v>191</v>
      </c>
      <c r="X117" s="43" t="s">
        <v>192</v>
      </c>
      <c r="Y117" s="43" t="s">
        <v>193</v>
      </c>
      <c r="Z117" s="43"/>
      <c r="AA117" s="43"/>
      <c r="AB117" s="43"/>
      <c r="AC117" s="43"/>
      <c r="AD117" s="43">
        <v>5000</v>
      </c>
      <c r="AE117" s="43">
        <v>95280</v>
      </c>
      <c r="AF117" s="43"/>
      <c r="AG117" s="43"/>
      <c r="AH117" s="43">
        <v>5000</v>
      </c>
      <c r="AI117" s="43">
        <v>2463</v>
      </c>
      <c r="AJ117" s="43"/>
      <c r="AK117" s="43"/>
      <c r="AL117" s="43"/>
      <c r="AM117" s="43"/>
      <c r="AN117" s="43"/>
      <c r="AO117" s="43"/>
      <c r="AP117" s="43"/>
      <c r="AQ117" s="43"/>
      <c r="AR117" s="43" t="s">
        <v>506</v>
      </c>
      <c r="AS117" s="43" t="s">
        <v>507</v>
      </c>
      <c r="AT117" s="43" t="s">
        <v>508</v>
      </c>
      <c r="AU117" s="43" t="s">
        <v>231</v>
      </c>
      <c r="AV117" s="43" t="s">
        <v>500</v>
      </c>
      <c r="AW117" s="43" t="s">
        <v>501</v>
      </c>
      <c r="AX117" s="43" t="s">
        <v>195</v>
      </c>
      <c r="AY117" s="268">
        <f t="shared" si="1"/>
        <v>5.5</v>
      </c>
    </row>
    <row r="118" spans="1:51" x14ac:dyDescent="0.3">
      <c r="A118" s="255" t="s">
        <v>1257</v>
      </c>
      <c r="B118" s="256" t="s">
        <v>516</v>
      </c>
      <c r="C118" s="257" t="s">
        <v>188</v>
      </c>
      <c r="D118" s="257">
        <v>4.0999999999999996</v>
      </c>
      <c r="E118" s="257">
        <v>20140404</v>
      </c>
      <c r="F118" s="257" t="s">
        <v>225</v>
      </c>
      <c r="G118" s="257" t="s">
        <v>225</v>
      </c>
      <c r="H118" s="257">
        <v>4</v>
      </c>
      <c r="I118" s="276">
        <v>633965</v>
      </c>
      <c r="J118" s="257">
        <v>12</v>
      </c>
      <c r="K118" s="257"/>
      <c r="L118" s="257"/>
      <c r="M118" s="257"/>
      <c r="N118" s="257"/>
      <c r="O118" s="257">
        <v>1</v>
      </c>
      <c r="P118" s="257">
        <v>3</v>
      </c>
      <c r="Q118" s="257">
        <v>2006</v>
      </c>
      <c r="R118" s="257">
        <v>20080610</v>
      </c>
      <c r="S118" s="257">
        <v>20080630</v>
      </c>
      <c r="T118" s="257" t="s">
        <v>502</v>
      </c>
      <c r="U118" s="257" t="s">
        <v>503</v>
      </c>
      <c r="V118" s="257" t="s">
        <v>504</v>
      </c>
      <c r="W118" s="257" t="s">
        <v>191</v>
      </c>
      <c r="X118" s="257" t="s">
        <v>192</v>
      </c>
      <c r="Y118" s="257" t="s">
        <v>193</v>
      </c>
      <c r="Z118" s="257"/>
      <c r="AA118" s="257"/>
      <c r="AB118" s="257"/>
      <c r="AC118" s="257"/>
      <c r="AD118" s="257">
        <v>5000</v>
      </c>
      <c r="AE118" s="257">
        <v>77049</v>
      </c>
      <c r="AF118" s="257">
        <v>0</v>
      </c>
      <c r="AG118" s="257">
        <v>4062</v>
      </c>
      <c r="AH118" s="257">
        <v>5000</v>
      </c>
      <c r="AI118" s="257">
        <v>139</v>
      </c>
      <c r="AJ118" s="257"/>
      <c r="AK118" s="257"/>
      <c r="AL118" s="257"/>
      <c r="AM118" s="257"/>
      <c r="AN118" s="257"/>
      <c r="AO118" s="257"/>
      <c r="AP118" s="257"/>
      <c r="AQ118" s="257" t="s">
        <v>505</v>
      </c>
      <c r="AR118" s="257" t="s">
        <v>506</v>
      </c>
      <c r="AS118" s="257" t="s">
        <v>507</v>
      </c>
      <c r="AT118" s="257" t="s">
        <v>508</v>
      </c>
      <c r="AU118" s="257" t="s">
        <v>231</v>
      </c>
      <c r="AV118" s="257" t="s">
        <v>500</v>
      </c>
      <c r="AW118" s="257" t="s">
        <v>501</v>
      </c>
      <c r="AX118" s="257" t="s">
        <v>195</v>
      </c>
      <c r="AY118" s="268">
        <f t="shared" si="1"/>
        <v>6</v>
      </c>
    </row>
    <row r="119" spans="1:51" x14ac:dyDescent="0.3">
      <c r="A119" s="253" t="s">
        <v>1257</v>
      </c>
      <c r="B119" s="252" t="s">
        <v>516</v>
      </c>
      <c r="C119" s="43" t="s">
        <v>188</v>
      </c>
      <c r="D119" s="43">
        <v>4.0999999999999996</v>
      </c>
      <c r="E119" s="43">
        <v>20140404</v>
      </c>
      <c r="F119" s="43" t="s">
        <v>225</v>
      </c>
      <c r="G119" s="43" t="s">
        <v>225</v>
      </c>
      <c r="H119" s="43">
        <v>4</v>
      </c>
      <c r="I119" s="254">
        <v>633469</v>
      </c>
      <c r="J119" s="43">
        <v>12</v>
      </c>
      <c r="K119" s="43"/>
      <c r="L119" s="43"/>
      <c r="M119" s="43"/>
      <c r="N119" s="43"/>
      <c r="O119" s="43">
        <v>1</v>
      </c>
      <c r="P119" s="43">
        <v>3</v>
      </c>
      <c r="Q119" s="43">
        <v>2005</v>
      </c>
      <c r="R119" s="43">
        <v>20070428</v>
      </c>
      <c r="S119" s="43">
        <v>20070428</v>
      </c>
      <c r="T119" s="43" t="s">
        <v>494</v>
      </c>
      <c r="U119" s="43" t="s">
        <v>495</v>
      </c>
      <c r="V119" s="43" t="s">
        <v>496</v>
      </c>
      <c r="W119" s="43" t="s">
        <v>191</v>
      </c>
      <c r="X119" s="43" t="s">
        <v>192</v>
      </c>
      <c r="Y119" s="43" t="s">
        <v>193</v>
      </c>
      <c r="Z119" s="43"/>
      <c r="AA119" s="43"/>
      <c r="AB119" s="43"/>
      <c r="AC119" s="43"/>
      <c r="AD119" s="43">
        <v>5000</v>
      </c>
      <c r="AE119" s="43">
        <v>99699</v>
      </c>
      <c r="AF119" s="43">
        <v>0</v>
      </c>
      <c r="AG119" s="43">
        <v>180</v>
      </c>
      <c r="AH119" s="43"/>
      <c r="AI119" s="43"/>
      <c r="AJ119" s="43"/>
      <c r="AK119" s="43"/>
      <c r="AL119" s="43"/>
      <c r="AM119" s="43"/>
      <c r="AN119" s="43"/>
      <c r="AO119" s="43"/>
      <c r="AP119" s="43"/>
      <c r="AQ119" s="43"/>
      <c r="AR119" s="43" t="s">
        <v>498</v>
      </c>
      <c r="AS119" s="43" t="s">
        <v>499</v>
      </c>
      <c r="AT119" s="43" t="s">
        <v>498</v>
      </c>
      <c r="AU119" s="43" t="s">
        <v>231</v>
      </c>
      <c r="AV119" s="43" t="s">
        <v>500</v>
      </c>
      <c r="AW119" s="43" t="s">
        <v>501</v>
      </c>
      <c r="AX119" s="43" t="s">
        <v>195</v>
      </c>
      <c r="AY119" s="268">
        <f t="shared" si="1"/>
        <v>4</v>
      </c>
    </row>
    <row r="120" spans="1:51" x14ac:dyDescent="0.3">
      <c r="A120" s="253" t="s">
        <v>1257</v>
      </c>
      <c r="B120" s="252" t="s">
        <v>516</v>
      </c>
      <c r="C120" s="43" t="s">
        <v>188</v>
      </c>
      <c r="D120" s="43">
        <v>4.0999999999999996</v>
      </c>
      <c r="E120" s="43">
        <v>20140404</v>
      </c>
      <c r="F120" s="43" t="s">
        <v>225</v>
      </c>
      <c r="G120" s="43" t="s">
        <v>225</v>
      </c>
      <c r="H120" s="43">
        <v>4</v>
      </c>
      <c r="I120" s="254">
        <v>634297</v>
      </c>
      <c r="J120" s="43">
        <v>12</v>
      </c>
      <c r="K120" s="43"/>
      <c r="L120" s="43"/>
      <c r="M120" s="43"/>
      <c r="N120" s="43"/>
      <c r="O120" s="43">
        <v>1</v>
      </c>
      <c r="P120" s="43">
        <v>3</v>
      </c>
      <c r="Q120" s="43">
        <v>2007</v>
      </c>
      <c r="R120" s="43">
        <v>20090429</v>
      </c>
      <c r="S120" s="43">
        <v>20090429</v>
      </c>
      <c r="T120" s="43" t="s">
        <v>494</v>
      </c>
      <c r="U120" s="43" t="s">
        <v>495</v>
      </c>
      <c r="V120" s="43" t="s">
        <v>496</v>
      </c>
      <c r="W120" s="43" t="s">
        <v>191</v>
      </c>
      <c r="X120" s="43" t="s">
        <v>192</v>
      </c>
      <c r="Y120" s="43" t="s">
        <v>193</v>
      </c>
      <c r="Z120" s="43"/>
      <c r="AA120" s="43"/>
      <c r="AB120" s="43"/>
      <c r="AC120" s="43"/>
      <c r="AD120" s="43">
        <v>5000</v>
      </c>
      <c r="AE120" s="43">
        <v>99737</v>
      </c>
      <c r="AF120" s="43">
        <v>0</v>
      </c>
      <c r="AG120" s="43">
        <v>190</v>
      </c>
      <c r="AH120" s="43"/>
      <c r="AI120" s="43"/>
      <c r="AJ120" s="43"/>
      <c r="AK120" s="43"/>
      <c r="AL120" s="43"/>
      <c r="AM120" s="43"/>
      <c r="AN120" s="43"/>
      <c r="AO120" s="43"/>
      <c r="AP120" s="43"/>
      <c r="AQ120" s="43"/>
      <c r="AR120" s="43" t="s">
        <v>498</v>
      </c>
      <c r="AS120" s="43" t="s">
        <v>499</v>
      </c>
      <c r="AT120" s="43" t="s">
        <v>498</v>
      </c>
      <c r="AU120" s="43" t="s">
        <v>231</v>
      </c>
      <c r="AV120" s="43" t="s">
        <v>500</v>
      </c>
      <c r="AW120" s="43" t="s">
        <v>501</v>
      </c>
      <c r="AX120" s="43" t="s">
        <v>195</v>
      </c>
      <c r="AY120" s="268">
        <f t="shared" si="1"/>
        <v>4</v>
      </c>
    </row>
    <row r="121" spans="1:51" x14ac:dyDescent="0.3">
      <c r="A121" s="255" t="s">
        <v>58</v>
      </c>
      <c r="B121" s="256" t="s">
        <v>524</v>
      </c>
      <c r="C121" s="257" t="s">
        <v>188</v>
      </c>
      <c r="D121" s="257">
        <v>4.0999999999999996</v>
      </c>
      <c r="E121" s="257">
        <v>20140404</v>
      </c>
      <c r="F121" s="257" t="s">
        <v>225</v>
      </c>
      <c r="G121" s="257" t="s">
        <v>225</v>
      </c>
      <c r="H121" s="257">
        <v>4</v>
      </c>
      <c r="I121" s="258">
        <v>633370</v>
      </c>
      <c r="J121" s="257">
        <v>12</v>
      </c>
      <c r="K121" s="257"/>
      <c r="L121" s="257"/>
      <c r="M121" s="257"/>
      <c r="N121" s="257"/>
      <c r="O121" s="257">
        <v>1</v>
      </c>
      <c r="P121" s="257">
        <v>3</v>
      </c>
      <c r="Q121" s="257">
        <v>2005</v>
      </c>
      <c r="R121" s="257">
        <v>20060614</v>
      </c>
      <c r="S121" s="257">
        <v>20060615</v>
      </c>
      <c r="T121" s="257" t="s">
        <v>517</v>
      </c>
      <c r="U121" s="257" t="s">
        <v>518</v>
      </c>
      <c r="V121" s="257" t="s">
        <v>519</v>
      </c>
      <c r="W121" s="257" t="s">
        <v>191</v>
      </c>
      <c r="X121" s="257" t="s">
        <v>192</v>
      </c>
      <c r="Y121" s="257" t="s">
        <v>193</v>
      </c>
      <c r="Z121" s="257"/>
      <c r="AA121" s="257"/>
      <c r="AB121" s="257"/>
      <c r="AC121" s="257"/>
      <c r="AD121" s="278">
        <v>0</v>
      </c>
      <c r="AE121" s="257">
        <v>173913</v>
      </c>
      <c r="AF121" s="257"/>
      <c r="AG121" s="257"/>
      <c r="AH121" s="257">
        <v>0</v>
      </c>
      <c r="AI121" s="257">
        <v>2783087</v>
      </c>
      <c r="AJ121" s="257"/>
      <c r="AK121" s="257"/>
      <c r="AL121" s="257"/>
      <c r="AM121" s="257"/>
      <c r="AN121" s="257"/>
      <c r="AO121" s="257"/>
      <c r="AP121" s="257"/>
      <c r="AQ121" s="257"/>
      <c r="AR121" s="257" t="s">
        <v>520</v>
      </c>
      <c r="AS121" s="257" t="s">
        <v>521</v>
      </c>
      <c r="AT121" s="257" t="s">
        <v>520</v>
      </c>
      <c r="AU121" s="257" t="s">
        <v>231</v>
      </c>
      <c r="AV121" s="257" t="s">
        <v>522</v>
      </c>
      <c r="AW121" s="257" t="s">
        <v>523</v>
      </c>
      <c r="AX121" s="257" t="s">
        <v>195</v>
      </c>
      <c r="AY121" s="268">
        <f t="shared" si="1"/>
        <v>6</v>
      </c>
    </row>
    <row r="122" spans="1:51" x14ac:dyDescent="0.3">
      <c r="A122" s="255" t="s">
        <v>58</v>
      </c>
      <c r="B122" s="256" t="s">
        <v>524</v>
      </c>
      <c r="C122" s="257" t="s">
        <v>188</v>
      </c>
      <c r="D122" s="257">
        <v>4.0999999999999996</v>
      </c>
      <c r="E122" s="257">
        <v>20140404</v>
      </c>
      <c r="F122" s="257" t="s">
        <v>225</v>
      </c>
      <c r="G122" s="257" t="s">
        <v>225</v>
      </c>
      <c r="H122" s="257">
        <v>4</v>
      </c>
      <c r="I122" s="258">
        <v>633893</v>
      </c>
      <c r="J122" s="257">
        <v>12</v>
      </c>
      <c r="K122" s="257"/>
      <c r="L122" s="257"/>
      <c r="M122" s="257"/>
      <c r="N122" s="257"/>
      <c r="O122" s="257">
        <v>1</v>
      </c>
      <c r="P122" s="257">
        <v>3</v>
      </c>
      <c r="Q122" s="257">
        <v>2006</v>
      </c>
      <c r="R122" s="257">
        <v>20070611</v>
      </c>
      <c r="S122" s="257">
        <v>20070614</v>
      </c>
      <c r="T122" s="257" t="s">
        <v>517</v>
      </c>
      <c r="U122" s="257" t="s">
        <v>518</v>
      </c>
      <c r="V122" s="257" t="s">
        <v>519</v>
      </c>
      <c r="W122" s="257" t="s">
        <v>191</v>
      </c>
      <c r="X122" s="257" t="s">
        <v>192</v>
      </c>
      <c r="Y122" s="257" t="s">
        <v>193</v>
      </c>
      <c r="Z122" s="257"/>
      <c r="AA122" s="257"/>
      <c r="AB122" s="257"/>
      <c r="AC122" s="257"/>
      <c r="AD122" s="278">
        <v>0</v>
      </c>
      <c r="AE122" s="257">
        <v>201453</v>
      </c>
      <c r="AF122" s="257"/>
      <c r="AG122" s="257"/>
      <c r="AH122" s="257">
        <v>0</v>
      </c>
      <c r="AI122" s="257">
        <v>988</v>
      </c>
      <c r="AJ122" s="257"/>
      <c r="AK122" s="257"/>
      <c r="AL122" s="257"/>
      <c r="AM122" s="257"/>
      <c r="AN122" s="257"/>
      <c r="AO122" s="257"/>
      <c r="AP122" s="257"/>
      <c r="AQ122" s="257" t="s">
        <v>254</v>
      </c>
      <c r="AR122" s="257" t="s">
        <v>520</v>
      </c>
      <c r="AS122" s="257" t="s">
        <v>521</v>
      </c>
      <c r="AT122" s="257" t="s">
        <v>520</v>
      </c>
      <c r="AU122" s="257" t="s">
        <v>231</v>
      </c>
      <c r="AV122" s="257" t="s">
        <v>522</v>
      </c>
      <c r="AW122" s="257" t="s">
        <v>523</v>
      </c>
      <c r="AX122" s="257" t="s">
        <v>195</v>
      </c>
      <c r="AY122" s="268">
        <f t="shared" si="1"/>
        <v>6</v>
      </c>
    </row>
    <row r="123" spans="1:51" x14ac:dyDescent="0.3">
      <c r="A123" s="253" t="s">
        <v>53</v>
      </c>
      <c r="B123" s="252" t="s">
        <v>553</v>
      </c>
      <c r="C123" s="43" t="s">
        <v>188</v>
      </c>
      <c r="D123" s="43">
        <v>4.0999999999999996</v>
      </c>
      <c r="E123" s="43">
        <v>20140404</v>
      </c>
      <c r="F123" s="43" t="s">
        <v>225</v>
      </c>
      <c r="G123" s="43" t="s">
        <v>225</v>
      </c>
      <c r="H123" s="43">
        <v>4</v>
      </c>
      <c r="I123" s="254">
        <v>633979</v>
      </c>
      <c r="J123" s="43">
        <v>12</v>
      </c>
      <c r="K123" s="43"/>
      <c r="L123" s="43"/>
      <c r="M123" s="43"/>
      <c r="N123" s="43"/>
      <c r="O123" s="43">
        <v>1</v>
      </c>
      <c r="P123" s="43">
        <v>3</v>
      </c>
      <c r="Q123" s="43">
        <v>2006</v>
      </c>
      <c r="R123" s="43">
        <v>20070605</v>
      </c>
      <c r="S123" s="43">
        <v>20070605</v>
      </c>
      <c r="T123" s="43" t="s">
        <v>541</v>
      </c>
      <c r="U123" s="43"/>
      <c r="V123" s="43" t="s">
        <v>542</v>
      </c>
      <c r="W123" s="43" t="s">
        <v>191</v>
      </c>
      <c r="X123" s="43" t="s">
        <v>316</v>
      </c>
      <c r="Y123" s="43" t="s">
        <v>258</v>
      </c>
      <c r="Z123" s="43"/>
      <c r="AA123" s="43">
        <v>2.33</v>
      </c>
      <c r="AB123" s="43"/>
      <c r="AC123" s="43"/>
      <c r="AD123" s="43">
        <v>5000</v>
      </c>
      <c r="AE123" s="43">
        <v>51507</v>
      </c>
      <c r="AF123" s="43">
        <v>0</v>
      </c>
      <c r="AG123" s="43">
        <v>1160</v>
      </c>
      <c r="AH123" s="43"/>
      <c r="AI123" s="43"/>
      <c r="AJ123" s="43"/>
      <c r="AK123" s="43"/>
      <c r="AL123" s="43"/>
      <c r="AM123" s="43">
        <v>0</v>
      </c>
      <c r="AN123" s="43"/>
      <c r="AO123" s="43"/>
      <c r="AP123" s="43"/>
      <c r="AQ123" s="43" t="s">
        <v>543</v>
      </c>
      <c r="AR123" s="43" t="s">
        <v>544</v>
      </c>
      <c r="AS123" s="43" t="s">
        <v>47</v>
      </c>
      <c r="AT123" s="43" t="s">
        <v>544</v>
      </c>
      <c r="AU123" s="43" t="s">
        <v>231</v>
      </c>
      <c r="AV123" s="43" t="s">
        <v>545</v>
      </c>
      <c r="AW123" s="43" t="s">
        <v>546</v>
      </c>
      <c r="AX123" s="43" t="s">
        <v>195</v>
      </c>
      <c r="AY123" s="268">
        <f t="shared" si="1"/>
        <v>6</v>
      </c>
    </row>
    <row r="124" spans="1:51" x14ac:dyDescent="0.3">
      <c r="A124" s="253" t="s">
        <v>53</v>
      </c>
      <c r="B124" s="252" t="s">
        <v>553</v>
      </c>
      <c r="C124" s="43" t="s">
        <v>188</v>
      </c>
      <c r="D124" s="43">
        <v>4.0999999999999996</v>
      </c>
      <c r="E124" s="43">
        <v>20140404</v>
      </c>
      <c r="F124" s="43" t="s">
        <v>225</v>
      </c>
      <c r="G124" s="43" t="s">
        <v>225</v>
      </c>
      <c r="H124" s="43">
        <v>4</v>
      </c>
      <c r="I124" s="254">
        <v>632987</v>
      </c>
      <c r="J124" s="43">
        <v>12</v>
      </c>
      <c r="K124" s="43"/>
      <c r="L124" s="43"/>
      <c r="M124" s="43"/>
      <c r="N124" s="43"/>
      <c r="O124" s="43">
        <v>1</v>
      </c>
      <c r="P124" s="43">
        <v>3</v>
      </c>
      <c r="Q124" s="43">
        <v>2005</v>
      </c>
      <c r="R124" s="43">
        <v>20060601</v>
      </c>
      <c r="S124" s="43">
        <v>20060601</v>
      </c>
      <c r="T124" s="43" t="s">
        <v>547</v>
      </c>
      <c r="U124" s="43"/>
      <c r="V124" s="43" t="s">
        <v>548</v>
      </c>
      <c r="W124" s="43"/>
      <c r="X124" s="43" t="s">
        <v>316</v>
      </c>
      <c r="Y124" s="43"/>
      <c r="Z124" s="43"/>
      <c r="AA124" s="43"/>
      <c r="AB124" s="43"/>
      <c r="AC124" s="43" t="s">
        <v>195</v>
      </c>
      <c r="AD124" s="43">
        <v>5000</v>
      </c>
      <c r="AE124" s="43">
        <v>51864</v>
      </c>
      <c r="AF124" s="43"/>
      <c r="AG124" s="43"/>
      <c r="AH124" s="43"/>
      <c r="AI124" s="43"/>
      <c r="AJ124" s="43"/>
      <c r="AK124" s="43"/>
      <c r="AL124" s="43" t="s">
        <v>196</v>
      </c>
      <c r="AM124" s="43"/>
      <c r="AN124" s="43"/>
      <c r="AO124" s="43"/>
      <c r="AP124" s="43"/>
      <c r="AQ124" s="43"/>
      <c r="AR124" s="43" t="s">
        <v>549</v>
      </c>
      <c r="AS124" s="43" t="s">
        <v>47</v>
      </c>
      <c r="AT124" s="43" t="s">
        <v>549</v>
      </c>
      <c r="AU124" s="43" t="s">
        <v>231</v>
      </c>
      <c r="AV124" s="43" t="s">
        <v>545</v>
      </c>
      <c r="AW124" s="43" t="s">
        <v>546</v>
      </c>
      <c r="AX124" s="43" t="s">
        <v>195</v>
      </c>
      <c r="AY124" s="268">
        <f t="shared" si="1"/>
        <v>6</v>
      </c>
    </row>
    <row r="125" spans="1:51" x14ac:dyDescent="0.3">
      <c r="A125" s="253" t="s">
        <v>53</v>
      </c>
      <c r="B125" s="259" t="s">
        <v>553</v>
      </c>
      <c r="C125" s="43" t="s">
        <v>188</v>
      </c>
      <c r="D125" s="43">
        <v>4.0999999999999996</v>
      </c>
      <c r="E125" s="43">
        <v>20140404</v>
      </c>
      <c r="F125" s="43" t="s">
        <v>225</v>
      </c>
      <c r="G125" s="43" t="s">
        <v>225</v>
      </c>
      <c r="H125" s="43">
        <v>4</v>
      </c>
      <c r="I125" s="254">
        <v>634186</v>
      </c>
      <c r="J125" s="43">
        <v>12</v>
      </c>
      <c r="K125" s="43"/>
      <c r="L125" s="43"/>
      <c r="M125" s="43"/>
      <c r="N125" s="43"/>
      <c r="O125" s="43">
        <v>1</v>
      </c>
      <c r="P125" s="43">
        <v>3</v>
      </c>
      <c r="Q125" s="43">
        <v>2007</v>
      </c>
      <c r="R125" s="43">
        <v>20080613</v>
      </c>
      <c r="S125" s="43">
        <v>20080715</v>
      </c>
      <c r="T125" s="43" t="s">
        <v>541</v>
      </c>
      <c r="U125" s="43"/>
      <c r="V125" s="43" t="s">
        <v>542</v>
      </c>
      <c r="W125" s="43" t="s">
        <v>191</v>
      </c>
      <c r="X125" s="43" t="s">
        <v>316</v>
      </c>
      <c r="Y125" s="43" t="s">
        <v>279</v>
      </c>
      <c r="Z125" s="43"/>
      <c r="AA125" s="43">
        <v>2.16</v>
      </c>
      <c r="AB125" s="43"/>
      <c r="AC125" s="43"/>
      <c r="AD125" s="43">
        <v>5000</v>
      </c>
      <c r="AE125" s="43">
        <v>54717</v>
      </c>
      <c r="AF125" s="43"/>
      <c r="AG125" s="43"/>
      <c r="AH125" s="43"/>
      <c r="AI125" s="43"/>
      <c r="AJ125" s="43"/>
      <c r="AK125" s="43"/>
      <c r="AL125" s="43" t="s">
        <v>196</v>
      </c>
      <c r="AM125" s="43">
        <v>0</v>
      </c>
      <c r="AN125" s="43"/>
      <c r="AO125" s="43"/>
      <c r="AP125" s="43"/>
      <c r="AQ125" s="43" t="s">
        <v>550</v>
      </c>
      <c r="AR125" s="43" t="s">
        <v>544</v>
      </c>
      <c r="AS125" s="43" t="s">
        <v>47</v>
      </c>
      <c r="AT125" s="43" t="s">
        <v>544</v>
      </c>
      <c r="AU125" s="43" t="s">
        <v>231</v>
      </c>
      <c r="AV125" s="43" t="s">
        <v>545</v>
      </c>
      <c r="AW125" s="43" t="s">
        <v>546</v>
      </c>
      <c r="AX125" s="43" t="s">
        <v>195</v>
      </c>
      <c r="AY125" s="268">
        <f t="shared" si="1"/>
        <v>6.5</v>
      </c>
    </row>
    <row r="126" spans="1:51" x14ac:dyDescent="0.3">
      <c r="A126" s="253" t="s">
        <v>53</v>
      </c>
      <c r="B126" s="259" t="s">
        <v>553</v>
      </c>
      <c r="C126" s="43" t="s">
        <v>188</v>
      </c>
      <c r="D126" s="43">
        <v>4.0999999999999996</v>
      </c>
      <c r="E126" s="43">
        <v>20140404</v>
      </c>
      <c r="F126" s="43" t="s">
        <v>225</v>
      </c>
      <c r="G126" s="43" t="s">
        <v>225</v>
      </c>
      <c r="H126" s="43">
        <v>4</v>
      </c>
      <c r="I126" s="254">
        <v>633492</v>
      </c>
      <c r="J126" s="43">
        <v>12</v>
      </c>
      <c r="K126" s="43"/>
      <c r="L126" s="43"/>
      <c r="M126" s="43"/>
      <c r="N126" s="43"/>
      <c r="O126" s="43">
        <v>1</v>
      </c>
      <c r="P126" s="43">
        <v>3</v>
      </c>
      <c r="Q126" s="43">
        <v>2006</v>
      </c>
      <c r="R126" s="43">
        <v>20070628</v>
      </c>
      <c r="S126" s="43">
        <v>20070702</v>
      </c>
      <c r="T126" s="43" t="s">
        <v>541</v>
      </c>
      <c r="U126" s="43"/>
      <c r="V126" s="43" t="s">
        <v>542</v>
      </c>
      <c r="W126" s="43" t="s">
        <v>191</v>
      </c>
      <c r="X126" s="43" t="s">
        <v>316</v>
      </c>
      <c r="Y126" s="43" t="s">
        <v>551</v>
      </c>
      <c r="Z126" s="43"/>
      <c r="AA126" s="43">
        <v>1.74</v>
      </c>
      <c r="AB126" s="43"/>
      <c r="AC126" s="43"/>
      <c r="AD126" s="43">
        <v>5000</v>
      </c>
      <c r="AE126" s="43">
        <v>26122</v>
      </c>
      <c r="AF126" s="43"/>
      <c r="AG126" s="43"/>
      <c r="AH126" s="43"/>
      <c r="AI126" s="43"/>
      <c r="AJ126" s="43"/>
      <c r="AK126" s="43"/>
      <c r="AL126" s="43" t="s">
        <v>196</v>
      </c>
      <c r="AM126" s="43">
        <v>0</v>
      </c>
      <c r="AN126" s="43"/>
      <c r="AO126" s="43"/>
      <c r="AP126" s="43"/>
      <c r="AQ126" s="43" t="s">
        <v>552</v>
      </c>
      <c r="AR126" s="43" t="s">
        <v>544</v>
      </c>
      <c r="AS126" s="43" t="s">
        <v>47</v>
      </c>
      <c r="AT126" s="43" t="s">
        <v>544</v>
      </c>
      <c r="AU126" s="43" t="s">
        <v>231</v>
      </c>
      <c r="AV126" s="43" t="s">
        <v>545</v>
      </c>
      <c r="AW126" s="43" t="s">
        <v>546</v>
      </c>
      <c r="AX126" s="43" t="s">
        <v>195</v>
      </c>
      <c r="AY126" s="268">
        <f t="shared" si="1"/>
        <v>6.5</v>
      </c>
    </row>
    <row r="127" spans="1:51" x14ac:dyDescent="0.3">
      <c r="A127" s="255" t="s">
        <v>758</v>
      </c>
      <c r="B127" s="256" t="s">
        <v>842</v>
      </c>
      <c r="C127" s="257" t="s">
        <v>188</v>
      </c>
      <c r="D127" s="257">
        <v>4.0999999999999996</v>
      </c>
      <c r="E127" s="257">
        <v>20140404</v>
      </c>
      <c r="F127" s="257" t="s">
        <v>225</v>
      </c>
      <c r="G127" s="257" t="s">
        <v>225</v>
      </c>
      <c r="H127" s="257">
        <v>4</v>
      </c>
      <c r="I127" s="258">
        <v>632883</v>
      </c>
      <c r="J127" s="257">
        <v>12</v>
      </c>
      <c r="K127" s="257"/>
      <c r="L127" s="257"/>
      <c r="M127" s="257"/>
      <c r="N127" s="257"/>
      <c r="O127" s="257">
        <v>1</v>
      </c>
      <c r="P127" s="257">
        <v>3</v>
      </c>
      <c r="Q127" s="257">
        <v>2005</v>
      </c>
      <c r="R127" s="257">
        <v>20060616</v>
      </c>
      <c r="S127" s="257">
        <v>20060712</v>
      </c>
      <c r="T127" s="257" t="s">
        <v>760</v>
      </c>
      <c r="U127" s="257" t="s">
        <v>761</v>
      </c>
      <c r="V127" s="257" t="s">
        <v>762</v>
      </c>
      <c r="W127" s="257" t="s">
        <v>191</v>
      </c>
      <c r="X127" s="257" t="s">
        <v>192</v>
      </c>
      <c r="Y127" s="257" t="s">
        <v>193</v>
      </c>
      <c r="Z127" s="257"/>
      <c r="AA127" s="257"/>
      <c r="AB127" s="257"/>
      <c r="AC127" s="257"/>
      <c r="AD127" s="257">
        <v>5000</v>
      </c>
      <c r="AE127" s="257">
        <v>84095</v>
      </c>
      <c r="AF127" s="257">
        <v>0</v>
      </c>
      <c r="AG127" s="257">
        <v>2004</v>
      </c>
      <c r="AH127" s="257">
        <v>5000</v>
      </c>
      <c r="AI127" s="257">
        <v>5867</v>
      </c>
      <c r="AJ127" s="257"/>
      <c r="AK127" s="257"/>
      <c r="AL127" s="257"/>
      <c r="AM127" s="257"/>
      <c r="AN127" s="257"/>
      <c r="AO127" s="257"/>
      <c r="AP127" s="257"/>
      <c r="AQ127" s="257"/>
      <c r="AR127" s="257" t="s">
        <v>780</v>
      </c>
      <c r="AS127" s="257" t="s">
        <v>781</v>
      </c>
      <c r="AT127" s="257" t="s">
        <v>780</v>
      </c>
      <c r="AU127" s="257" t="s">
        <v>231</v>
      </c>
      <c r="AV127" s="257" t="s">
        <v>545</v>
      </c>
      <c r="AW127" s="257" t="s">
        <v>558</v>
      </c>
      <c r="AX127" s="257" t="s">
        <v>195</v>
      </c>
      <c r="AY127" s="268">
        <f t="shared" si="1"/>
        <v>6.5</v>
      </c>
    </row>
    <row r="128" spans="1:51" x14ac:dyDescent="0.3">
      <c r="A128" s="255" t="s">
        <v>758</v>
      </c>
      <c r="B128" s="256" t="s">
        <v>842</v>
      </c>
      <c r="C128" s="257" t="s">
        <v>188</v>
      </c>
      <c r="D128" s="257">
        <v>4.0999999999999996</v>
      </c>
      <c r="E128" s="257">
        <v>20140404</v>
      </c>
      <c r="F128" s="257" t="s">
        <v>225</v>
      </c>
      <c r="G128" s="257" t="s">
        <v>225</v>
      </c>
      <c r="H128" s="257">
        <v>4</v>
      </c>
      <c r="I128" s="258">
        <v>633976</v>
      </c>
      <c r="J128" s="257">
        <v>12</v>
      </c>
      <c r="K128" s="257"/>
      <c r="L128" s="257"/>
      <c r="M128" s="257"/>
      <c r="N128" s="257"/>
      <c r="O128" s="257">
        <v>1</v>
      </c>
      <c r="P128" s="257">
        <v>3</v>
      </c>
      <c r="Q128" s="257">
        <v>2006</v>
      </c>
      <c r="R128" s="257">
        <v>20070618</v>
      </c>
      <c r="S128" s="257">
        <v>20070625</v>
      </c>
      <c r="T128" s="257" t="s">
        <v>760</v>
      </c>
      <c r="U128" s="257" t="s">
        <v>761</v>
      </c>
      <c r="V128" s="257" t="s">
        <v>762</v>
      </c>
      <c r="W128" s="257" t="s">
        <v>191</v>
      </c>
      <c r="X128" s="257" t="s">
        <v>192</v>
      </c>
      <c r="Y128" s="257" t="s">
        <v>193</v>
      </c>
      <c r="Z128" s="257"/>
      <c r="AA128" s="257"/>
      <c r="AB128" s="257"/>
      <c r="AC128" s="257"/>
      <c r="AD128" s="257">
        <v>5000</v>
      </c>
      <c r="AE128" s="257">
        <v>89092</v>
      </c>
      <c r="AF128" s="257">
        <v>0</v>
      </c>
      <c r="AG128" s="257">
        <v>2661</v>
      </c>
      <c r="AH128" s="257"/>
      <c r="AI128" s="257"/>
      <c r="AJ128" s="257"/>
      <c r="AK128" s="257"/>
      <c r="AL128" s="257"/>
      <c r="AM128" s="257"/>
      <c r="AN128" s="257"/>
      <c r="AO128" s="257"/>
      <c r="AP128" s="257"/>
      <c r="AQ128" s="257"/>
      <c r="AR128" s="257" t="s">
        <v>780</v>
      </c>
      <c r="AS128" s="257" t="s">
        <v>781</v>
      </c>
      <c r="AT128" s="257" t="s">
        <v>780</v>
      </c>
      <c r="AU128" s="257" t="s">
        <v>231</v>
      </c>
      <c r="AV128" s="257" t="s">
        <v>545</v>
      </c>
      <c r="AW128" s="257" t="s">
        <v>558</v>
      </c>
      <c r="AX128" s="257" t="s">
        <v>195</v>
      </c>
      <c r="AY128" s="268">
        <f t="shared" si="1"/>
        <v>6</v>
      </c>
    </row>
    <row r="129" spans="1:51" x14ac:dyDescent="0.3">
      <c r="A129" s="255" t="s">
        <v>758</v>
      </c>
      <c r="B129" s="256" t="s">
        <v>842</v>
      </c>
      <c r="C129" s="257" t="s">
        <v>188</v>
      </c>
      <c r="D129" s="257">
        <v>4.0999999999999996</v>
      </c>
      <c r="E129" s="257">
        <v>20140404</v>
      </c>
      <c r="F129" s="257" t="s">
        <v>225</v>
      </c>
      <c r="G129" s="257" t="s">
        <v>225</v>
      </c>
      <c r="H129" s="257">
        <v>4</v>
      </c>
      <c r="I129" s="258">
        <v>634369</v>
      </c>
      <c r="J129" s="257">
        <v>12</v>
      </c>
      <c r="K129" s="257"/>
      <c r="L129" s="257"/>
      <c r="M129" s="257"/>
      <c r="N129" s="257"/>
      <c r="O129" s="257">
        <v>1</v>
      </c>
      <c r="P129" s="257">
        <v>3</v>
      </c>
      <c r="Q129" s="257">
        <v>2007</v>
      </c>
      <c r="R129" s="257">
        <v>20080701</v>
      </c>
      <c r="S129" s="257">
        <v>20080705</v>
      </c>
      <c r="T129" s="257" t="s">
        <v>760</v>
      </c>
      <c r="U129" s="257" t="s">
        <v>761</v>
      </c>
      <c r="V129" s="257" t="s">
        <v>762</v>
      </c>
      <c r="W129" s="257" t="s">
        <v>191</v>
      </c>
      <c r="X129" s="257" t="s">
        <v>192</v>
      </c>
      <c r="Y129" s="257" t="s">
        <v>193</v>
      </c>
      <c r="Z129" s="257"/>
      <c r="AA129" s="257"/>
      <c r="AB129" s="257"/>
      <c r="AC129" s="257"/>
      <c r="AD129" s="257">
        <v>5000</v>
      </c>
      <c r="AE129" s="257">
        <v>96695</v>
      </c>
      <c r="AF129" s="257">
        <v>0</v>
      </c>
      <c r="AG129" s="257">
        <v>977</v>
      </c>
      <c r="AH129" s="257"/>
      <c r="AI129" s="257"/>
      <c r="AJ129" s="257"/>
      <c r="AK129" s="257"/>
      <c r="AL129" s="257"/>
      <c r="AM129" s="257"/>
      <c r="AN129" s="257"/>
      <c r="AO129" s="257"/>
      <c r="AP129" s="257"/>
      <c r="AQ129" s="257"/>
      <c r="AR129" s="257" t="s">
        <v>780</v>
      </c>
      <c r="AS129" s="257" t="s">
        <v>781</v>
      </c>
      <c r="AT129" s="257" t="s">
        <v>780</v>
      </c>
      <c r="AU129" s="257" t="s">
        <v>231</v>
      </c>
      <c r="AV129" s="257" t="s">
        <v>545</v>
      </c>
      <c r="AW129" s="257" t="s">
        <v>558</v>
      </c>
      <c r="AX129" s="257" t="s">
        <v>195</v>
      </c>
      <c r="AY129" s="268">
        <f t="shared" si="1"/>
        <v>7</v>
      </c>
    </row>
    <row r="130" spans="1:51" x14ac:dyDescent="0.3">
      <c r="A130" s="255" t="s">
        <v>758</v>
      </c>
      <c r="B130" s="256" t="s">
        <v>842</v>
      </c>
      <c r="C130" s="257" t="s">
        <v>188</v>
      </c>
      <c r="D130" s="257">
        <v>4.0999999999999996</v>
      </c>
      <c r="E130" s="257">
        <v>20140404</v>
      </c>
      <c r="F130" s="257" t="s">
        <v>225</v>
      </c>
      <c r="G130" s="257" t="s">
        <v>225</v>
      </c>
      <c r="H130" s="257">
        <v>4</v>
      </c>
      <c r="I130" s="258">
        <v>634372</v>
      </c>
      <c r="J130" s="257">
        <v>12</v>
      </c>
      <c r="K130" s="257"/>
      <c r="L130" s="257"/>
      <c r="M130" s="257"/>
      <c r="N130" s="257"/>
      <c r="O130" s="257">
        <v>1</v>
      </c>
      <c r="P130" s="257">
        <v>3</v>
      </c>
      <c r="Q130" s="257">
        <v>2007</v>
      </c>
      <c r="R130" s="257">
        <v>20080625</v>
      </c>
      <c r="S130" s="257">
        <v>20080707</v>
      </c>
      <c r="T130" s="257" t="s">
        <v>763</v>
      </c>
      <c r="U130" s="257" t="s">
        <v>764</v>
      </c>
      <c r="V130" s="257" t="s">
        <v>765</v>
      </c>
      <c r="W130" s="257" t="s">
        <v>191</v>
      </c>
      <c r="X130" s="257" t="s">
        <v>192</v>
      </c>
      <c r="Y130" s="257" t="s">
        <v>551</v>
      </c>
      <c r="Z130" s="257"/>
      <c r="AA130" s="257"/>
      <c r="AB130" s="257"/>
      <c r="AC130" s="257"/>
      <c r="AD130" s="257">
        <v>5000</v>
      </c>
      <c r="AE130" s="257">
        <v>80785</v>
      </c>
      <c r="AF130" s="257"/>
      <c r="AG130" s="257"/>
      <c r="AH130" s="257">
        <v>5000</v>
      </c>
      <c r="AI130" s="257">
        <v>7025</v>
      </c>
      <c r="AJ130" s="257"/>
      <c r="AK130" s="257"/>
      <c r="AL130" s="257"/>
      <c r="AM130" s="257"/>
      <c r="AN130" s="257"/>
      <c r="AO130" s="257"/>
      <c r="AP130" s="257"/>
      <c r="AQ130" s="257"/>
      <c r="AR130" s="257" t="s">
        <v>766</v>
      </c>
      <c r="AS130" s="257" t="s">
        <v>767</v>
      </c>
      <c r="AT130" s="257" t="s">
        <v>766</v>
      </c>
      <c r="AU130" s="257" t="s">
        <v>231</v>
      </c>
      <c r="AV130" s="257" t="s">
        <v>545</v>
      </c>
      <c r="AW130" s="257" t="s">
        <v>546</v>
      </c>
      <c r="AX130" s="257" t="s">
        <v>195</v>
      </c>
      <c r="AY130" s="268">
        <f t="shared" si="1"/>
        <v>6.5</v>
      </c>
    </row>
    <row r="131" spans="1:51" x14ac:dyDescent="0.3">
      <c r="A131" s="255" t="s">
        <v>758</v>
      </c>
      <c r="B131" s="256" t="s">
        <v>842</v>
      </c>
      <c r="C131" s="257" t="s">
        <v>188</v>
      </c>
      <c r="D131" s="257">
        <v>4.0999999999999996</v>
      </c>
      <c r="E131" s="257">
        <v>20140404</v>
      </c>
      <c r="F131" s="257" t="s">
        <v>225</v>
      </c>
      <c r="G131" s="257" t="s">
        <v>225</v>
      </c>
      <c r="H131" s="257">
        <v>4</v>
      </c>
      <c r="I131" s="258">
        <v>633977</v>
      </c>
      <c r="J131" s="257">
        <v>12</v>
      </c>
      <c r="K131" s="257"/>
      <c r="L131" s="257"/>
      <c r="M131" s="257"/>
      <c r="N131" s="257"/>
      <c r="O131" s="257">
        <v>1</v>
      </c>
      <c r="P131" s="257">
        <v>3</v>
      </c>
      <c r="Q131" s="257">
        <v>2006</v>
      </c>
      <c r="R131" s="257">
        <v>20070628</v>
      </c>
      <c r="S131" s="257">
        <v>20070628</v>
      </c>
      <c r="T131" s="257" t="s">
        <v>763</v>
      </c>
      <c r="U131" s="257" t="s">
        <v>764</v>
      </c>
      <c r="V131" s="257" t="s">
        <v>765</v>
      </c>
      <c r="W131" s="257" t="s">
        <v>191</v>
      </c>
      <c r="X131" s="257" t="s">
        <v>192</v>
      </c>
      <c r="Y131" s="257"/>
      <c r="Z131" s="257"/>
      <c r="AA131" s="257"/>
      <c r="AB131" s="257"/>
      <c r="AC131" s="257"/>
      <c r="AD131" s="257">
        <v>5000</v>
      </c>
      <c r="AE131" s="257">
        <v>92009</v>
      </c>
      <c r="AF131" s="257">
        <v>0</v>
      </c>
      <c r="AG131" s="257">
        <v>466</v>
      </c>
      <c r="AH131" s="257">
        <v>5000</v>
      </c>
      <c r="AI131" s="257">
        <v>295</v>
      </c>
      <c r="AJ131" s="257"/>
      <c r="AK131" s="257"/>
      <c r="AL131" s="257"/>
      <c r="AM131" s="257"/>
      <c r="AN131" s="257"/>
      <c r="AO131" s="257"/>
      <c r="AP131" s="257"/>
      <c r="AQ131" s="257"/>
      <c r="AR131" s="257" t="s">
        <v>766</v>
      </c>
      <c r="AS131" s="257" t="s">
        <v>767</v>
      </c>
      <c r="AT131" s="257" t="s">
        <v>766</v>
      </c>
      <c r="AU131" s="257" t="s">
        <v>231</v>
      </c>
      <c r="AV131" s="257" t="s">
        <v>545</v>
      </c>
      <c r="AW131" s="257" t="s">
        <v>546</v>
      </c>
      <c r="AX131" s="257" t="s">
        <v>195</v>
      </c>
      <c r="AY131" s="268">
        <f t="shared" si="1"/>
        <v>6</v>
      </c>
    </row>
    <row r="132" spans="1:51" x14ac:dyDescent="0.3">
      <c r="A132" s="255" t="s">
        <v>758</v>
      </c>
      <c r="B132" s="256" t="s">
        <v>842</v>
      </c>
      <c r="C132" s="257" t="s">
        <v>188</v>
      </c>
      <c r="D132" s="257">
        <v>4.0999999999999996</v>
      </c>
      <c r="E132" s="257">
        <v>20140404</v>
      </c>
      <c r="F132" s="257" t="s">
        <v>225</v>
      </c>
      <c r="G132" s="257" t="s">
        <v>225</v>
      </c>
      <c r="H132" s="257">
        <v>4</v>
      </c>
      <c r="I132" s="258">
        <v>632886</v>
      </c>
      <c r="J132" s="257">
        <v>12</v>
      </c>
      <c r="K132" s="257"/>
      <c r="L132" s="257"/>
      <c r="M132" s="257"/>
      <c r="N132" s="257"/>
      <c r="O132" s="257">
        <v>1</v>
      </c>
      <c r="P132" s="257">
        <v>3</v>
      </c>
      <c r="Q132" s="257">
        <v>2005</v>
      </c>
      <c r="R132" s="257">
        <v>20060711</v>
      </c>
      <c r="S132" s="257">
        <v>20060711</v>
      </c>
      <c r="T132" s="257" t="s">
        <v>763</v>
      </c>
      <c r="U132" s="257" t="s">
        <v>764</v>
      </c>
      <c r="V132" s="257" t="s">
        <v>765</v>
      </c>
      <c r="W132" s="257" t="s">
        <v>191</v>
      </c>
      <c r="X132" s="257" t="s">
        <v>192</v>
      </c>
      <c r="Y132" s="257" t="s">
        <v>551</v>
      </c>
      <c r="Z132" s="257"/>
      <c r="AA132" s="257"/>
      <c r="AB132" s="257"/>
      <c r="AC132" s="257"/>
      <c r="AD132" s="257">
        <v>5000</v>
      </c>
      <c r="AE132" s="257">
        <v>91240</v>
      </c>
      <c r="AF132" s="257"/>
      <c r="AG132" s="257"/>
      <c r="AH132" s="257">
        <v>5000</v>
      </c>
      <c r="AI132" s="257">
        <v>546</v>
      </c>
      <c r="AJ132" s="257"/>
      <c r="AK132" s="257"/>
      <c r="AL132" s="257"/>
      <c r="AM132" s="257"/>
      <c r="AN132" s="257"/>
      <c r="AO132" s="257"/>
      <c r="AP132" s="257"/>
      <c r="AQ132" s="257"/>
      <c r="AR132" s="257" t="s">
        <v>766</v>
      </c>
      <c r="AS132" s="257" t="s">
        <v>767</v>
      </c>
      <c r="AT132" s="257" t="s">
        <v>766</v>
      </c>
      <c r="AU132" s="257" t="s">
        <v>231</v>
      </c>
      <c r="AV132" s="257" t="s">
        <v>545</v>
      </c>
      <c r="AW132" s="257" t="s">
        <v>546</v>
      </c>
      <c r="AX132" s="257" t="s">
        <v>195</v>
      </c>
      <c r="AY132" s="268">
        <f t="shared" ref="AY132:AY195" si="2">AVERAGE(MID(R132,5,2),MID(S132,5,2))</f>
        <v>7</v>
      </c>
    </row>
    <row r="133" spans="1:51" x14ac:dyDescent="0.3">
      <c r="A133" s="255" t="s">
        <v>758</v>
      </c>
      <c r="B133" s="256" t="s">
        <v>842</v>
      </c>
      <c r="C133" s="257" t="s">
        <v>188</v>
      </c>
      <c r="D133" s="257">
        <v>4.0999999999999996</v>
      </c>
      <c r="E133" s="257">
        <v>20140404</v>
      </c>
      <c r="F133" s="257" t="s">
        <v>225</v>
      </c>
      <c r="G133" s="257" t="s">
        <v>225</v>
      </c>
      <c r="H133" s="257">
        <v>4</v>
      </c>
      <c r="I133" s="258">
        <v>633287</v>
      </c>
      <c r="J133" s="257">
        <v>12</v>
      </c>
      <c r="K133" s="257"/>
      <c r="L133" s="257"/>
      <c r="M133" s="257"/>
      <c r="N133" s="257"/>
      <c r="O133" s="257">
        <v>1</v>
      </c>
      <c r="P133" s="257">
        <v>3</v>
      </c>
      <c r="Q133" s="257">
        <v>2005</v>
      </c>
      <c r="R133" s="257">
        <v>20060619</v>
      </c>
      <c r="S133" s="257">
        <v>20060703</v>
      </c>
      <c r="T133" s="257" t="s">
        <v>559</v>
      </c>
      <c r="U133" s="257" t="s">
        <v>768</v>
      </c>
      <c r="V133" s="257" t="s">
        <v>560</v>
      </c>
      <c r="W133" s="257" t="s">
        <v>191</v>
      </c>
      <c r="X133" s="257" t="s">
        <v>192</v>
      </c>
      <c r="Y133" s="257"/>
      <c r="Z133" s="257"/>
      <c r="AA133" s="257"/>
      <c r="AB133" s="257"/>
      <c r="AC133" s="257"/>
      <c r="AD133" s="257">
        <v>5000</v>
      </c>
      <c r="AE133" s="257">
        <v>178376</v>
      </c>
      <c r="AF133" s="257"/>
      <c r="AG133" s="257"/>
      <c r="AH133" s="257">
        <v>5000</v>
      </c>
      <c r="AI133" s="257">
        <v>26253</v>
      </c>
      <c r="AJ133" s="257">
        <v>0</v>
      </c>
      <c r="AK133" s="257">
        <v>4553523</v>
      </c>
      <c r="AL133" s="257"/>
      <c r="AM133" s="257"/>
      <c r="AN133" s="257"/>
      <c r="AO133" s="257"/>
      <c r="AP133" s="257"/>
      <c r="AQ133" s="257"/>
      <c r="AR133" s="257" t="s">
        <v>561</v>
      </c>
      <c r="AS133" s="257" t="s">
        <v>769</v>
      </c>
      <c r="AT133" s="257" t="s">
        <v>561</v>
      </c>
      <c r="AU133" s="257" t="s">
        <v>231</v>
      </c>
      <c r="AV133" s="257" t="s">
        <v>545</v>
      </c>
      <c r="AW133" s="257" t="s">
        <v>557</v>
      </c>
      <c r="AX133" s="257" t="s">
        <v>195</v>
      </c>
      <c r="AY133" s="268">
        <f t="shared" si="2"/>
        <v>6.5</v>
      </c>
    </row>
    <row r="134" spans="1:51" x14ac:dyDescent="0.3">
      <c r="A134" s="255" t="s">
        <v>758</v>
      </c>
      <c r="B134" s="256" t="s">
        <v>842</v>
      </c>
      <c r="C134" s="257" t="s">
        <v>188</v>
      </c>
      <c r="D134" s="257">
        <v>4.0999999999999996</v>
      </c>
      <c r="E134" s="257">
        <v>20140404</v>
      </c>
      <c r="F134" s="257" t="s">
        <v>225</v>
      </c>
      <c r="G134" s="257" t="s">
        <v>225</v>
      </c>
      <c r="H134" s="257">
        <v>4</v>
      </c>
      <c r="I134" s="258">
        <v>633877</v>
      </c>
      <c r="J134" s="257">
        <v>12</v>
      </c>
      <c r="K134" s="257"/>
      <c r="L134" s="257"/>
      <c r="M134" s="257"/>
      <c r="N134" s="257"/>
      <c r="O134" s="257">
        <v>1</v>
      </c>
      <c r="P134" s="257">
        <v>3</v>
      </c>
      <c r="Q134" s="257">
        <v>2006</v>
      </c>
      <c r="R134" s="257">
        <v>20070619</v>
      </c>
      <c r="S134" s="257">
        <v>20070627</v>
      </c>
      <c r="T134" s="257" t="s">
        <v>559</v>
      </c>
      <c r="U134" s="257" t="s">
        <v>768</v>
      </c>
      <c r="V134" s="257" t="s">
        <v>560</v>
      </c>
      <c r="W134" s="257" t="s">
        <v>191</v>
      </c>
      <c r="X134" s="257" t="s">
        <v>192</v>
      </c>
      <c r="Y134" s="257" t="s">
        <v>551</v>
      </c>
      <c r="Z134" s="257"/>
      <c r="AA134" s="257"/>
      <c r="AB134" s="257"/>
      <c r="AC134" s="257"/>
      <c r="AD134" s="257">
        <v>5000</v>
      </c>
      <c r="AE134" s="257">
        <v>201746</v>
      </c>
      <c r="AF134" s="257">
        <v>0</v>
      </c>
      <c r="AG134" s="257">
        <v>368</v>
      </c>
      <c r="AH134" s="257">
        <v>5000</v>
      </c>
      <c r="AI134" s="257">
        <v>1101</v>
      </c>
      <c r="AJ134" s="257"/>
      <c r="AK134" s="257"/>
      <c r="AL134" s="257"/>
      <c r="AM134" s="257"/>
      <c r="AN134" s="257"/>
      <c r="AO134" s="257"/>
      <c r="AP134" s="257"/>
      <c r="AQ134" s="257"/>
      <c r="AR134" s="257" t="s">
        <v>561</v>
      </c>
      <c r="AS134" s="257" t="s">
        <v>769</v>
      </c>
      <c r="AT134" s="257" t="s">
        <v>561</v>
      </c>
      <c r="AU134" s="257" t="s">
        <v>231</v>
      </c>
      <c r="AV134" s="257" t="s">
        <v>545</v>
      </c>
      <c r="AW134" s="257" t="s">
        <v>557</v>
      </c>
      <c r="AX134" s="257" t="s">
        <v>195</v>
      </c>
      <c r="AY134" s="268">
        <f t="shared" si="2"/>
        <v>6</v>
      </c>
    </row>
    <row r="135" spans="1:51" x14ac:dyDescent="0.3">
      <c r="A135" s="255" t="s">
        <v>758</v>
      </c>
      <c r="B135" s="256" t="s">
        <v>842</v>
      </c>
      <c r="C135" s="257" t="s">
        <v>188</v>
      </c>
      <c r="D135" s="257">
        <v>4.0999999999999996</v>
      </c>
      <c r="E135" s="257">
        <v>20140404</v>
      </c>
      <c r="F135" s="257" t="s">
        <v>225</v>
      </c>
      <c r="G135" s="257" t="s">
        <v>225</v>
      </c>
      <c r="H135" s="257">
        <v>4</v>
      </c>
      <c r="I135" s="258">
        <v>634280</v>
      </c>
      <c r="J135" s="257">
        <v>12</v>
      </c>
      <c r="K135" s="257"/>
      <c r="L135" s="257"/>
      <c r="M135" s="257"/>
      <c r="N135" s="257"/>
      <c r="O135" s="257">
        <v>1</v>
      </c>
      <c r="P135" s="257">
        <v>3</v>
      </c>
      <c r="Q135" s="257">
        <v>2007</v>
      </c>
      <c r="R135" s="257">
        <v>20080618</v>
      </c>
      <c r="S135" s="257">
        <v>20080708</v>
      </c>
      <c r="T135" s="257" t="s">
        <v>559</v>
      </c>
      <c r="U135" s="257" t="s">
        <v>768</v>
      </c>
      <c r="V135" s="257" t="s">
        <v>560</v>
      </c>
      <c r="W135" s="257" t="s">
        <v>191</v>
      </c>
      <c r="X135" s="257" t="s">
        <v>192</v>
      </c>
      <c r="Y135" s="257" t="s">
        <v>193</v>
      </c>
      <c r="Z135" s="257"/>
      <c r="AA135" s="257"/>
      <c r="AB135" s="257"/>
      <c r="AC135" s="257"/>
      <c r="AD135" s="257">
        <v>5000</v>
      </c>
      <c r="AE135" s="257">
        <v>202953</v>
      </c>
      <c r="AF135" s="257"/>
      <c r="AG135" s="257"/>
      <c r="AH135" s="257">
        <v>5000</v>
      </c>
      <c r="AI135" s="257">
        <v>723</v>
      </c>
      <c r="AJ135" s="257"/>
      <c r="AK135" s="257"/>
      <c r="AL135" s="257"/>
      <c r="AM135" s="257"/>
      <c r="AN135" s="257"/>
      <c r="AO135" s="257"/>
      <c r="AP135" s="257"/>
      <c r="AQ135" s="257"/>
      <c r="AR135" s="257" t="s">
        <v>561</v>
      </c>
      <c r="AS135" s="257" t="s">
        <v>769</v>
      </c>
      <c r="AT135" s="257" t="s">
        <v>561</v>
      </c>
      <c r="AU135" s="257" t="s">
        <v>231</v>
      </c>
      <c r="AV135" s="257" t="s">
        <v>545</v>
      </c>
      <c r="AW135" s="257" t="s">
        <v>557</v>
      </c>
      <c r="AX135" s="257" t="s">
        <v>195</v>
      </c>
      <c r="AY135" s="268">
        <f t="shared" si="2"/>
        <v>6.5</v>
      </c>
    </row>
    <row r="136" spans="1:51" x14ac:dyDescent="0.3">
      <c r="A136" s="255" t="s">
        <v>758</v>
      </c>
      <c r="B136" s="256" t="s">
        <v>842</v>
      </c>
      <c r="C136" s="257" t="s">
        <v>188</v>
      </c>
      <c r="D136" s="257">
        <v>4.0999999999999996</v>
      </c>
      <c r="E136" s="257">
        <v>20140516</v>
      </c>
      <c r="F136" s="257" t="s">
        <v>770</v>
      </c>
      <c r="G136" s="257" t="s">
        <v>770</v>
      </c>
      <c r="H136" s="257">
        <v>5</v>
      </c>
      <c r="I136" s="258" t="s">
        <v>639</v>
      </c>
      <c r="J136" s="257">
        <v>12</v>
      </c>
      <c r="K136" s="257"/>
      <c r="L136" s="257"/>
      <c r="M136" s="257"/>
      <c r="N136" s="257"/>
      <c r="O136" s="257">
        <v>1</v>
      </c>
      <c r="P136" s="257">
        <v>3</v>
      </c>
      <c r="Q136" s="257">
        <v>2005</v>
      </c>
      <c r="R136" s="257">
        <v>20060502</v>
      </c>
      <c r="S136" s="257">
        <v>20060512</v>
      </c>
      <c r="T136" s="257" t="s">
        <v>771</v>
      </c>
      <c r="U136" s="257" t="s">
        <v>772</v>
      </c>
      <c r="V136" s="257" t="s">
        <v>773</v>
      </c>
      <c r="W136" s="257" t="s">
        <v>191</v>
      </c>
      <c r="X136" s="257" t="s">
        <v>192</v>
      </c>
      <c r="Y136" s="257" t="s">
        <v>193</v>
      </c>
      <c r="Z136" s="257" t="s">
        <v>237</v>
      </c>
      <c r="AA136" s="257">
        <v>5.72</v>
      </c>
      <c r="AB136" s="257"/>
      <c r="AC136" s="257" t="s">
        <v>195</v>
      </c>
      <c r="AD136" s="257">
        <v>5000</v>
      </c>
      <c r="AE136" s="257">
        <v>230174</v>
      </c>
      <c r="AF136" s="257">
        <v>0</v>
      </c>
      <c r="AG136" s="257">
        <v>426</v>
      </c>
      <c r="AH136" s="257">
        <v>0</v>
      </c>
      <c r="AI136" s="257">
        <v>5619619</v>
      </c>
      <c r="AJ136" s="257"/>
      <c r="AK136" s="257"/>
      <c r="AL136" s="257" t="s">
        <v>316</v>
      </c>
      <c r="AM136" s="257"/>
      <c r="AN136" s="257">
        <v>30</v>
      </c>
      <c r="AO136" s="257">
        <v>541</v>
      </c>
      <c r="AP136" s="257"/>
      <c r="AQ136" s="257"/>
      <c r="AR136" s="257" t="s">
        <v>774</v>
      </c>
      <c r="AS136" s="257" t="s">
        <v>775</v>
      </c>
      <c r="AT136" s="257" t="s">
        <v>775</v>
      </c>
      <c r="AU136" s="257" t="s">
        <v>776</v>
      </c>
      <c r="AV136" s="257" t="s">
        <v>545</v>
      </c>
      <c r="AW136" s="257" t="s">
        <v>777</v>
      </c>
      <c r="AX136" s="257" t="s">
        <v>195</v>
      </c>
      <c r="AY136" s="268">
        <f t="shared" si="2"/>
        <v>5</v>
      </c>
    </row>
    <row r="137" spans="1:51" x14ac:dyDescent="0.3">
      <c r="A137" s="255" t="s">
        <v>758</v>
      </c>
      <c r="B137" s="256" t="s">
        <v>842</v>
      </c>
      <c r="C137" s="257" t="s">
        <v>188</v>
      </c>
      <c r="D137" s="257">
        <v>4.0999999999999996</v>
      </c>
      <c r="E137" s="257">
        <v>20140516</v>
      </c>
      <c r="F137" s="257" t="s">
        <v>770</v>
      </c>
      <c r="G137" s="257" t="s">
        <v>770</v>
      </c>
      <c r="H137" s="257">
        <v>5</v>
      </c>
      <c r="I137" s="258" t="s">
        <v>647</v>
      </c>
      <c r="J137" s="257">
        <v>12</v>
      </c>
      <c r="K137" s="257"/>
      <c r="L137" s="257"/>
      <c r="M137" s="257" t="s">
        <v>250</v>
      </c>
      <c r="N137" s="257" t="s">
        <v>648</v>
      </c>
      <c r="O137" s="257">
        <v>1</v>
      </c>
      <c r="P137" s="257">
        <v>3</v>
      </c>
      <c r="Q137" s="257">
        <v>2006</v>
      </c>
      <c r="R137" s="257">
        <v>20070501</v>
      </c>
      <c r="S137" s="257">
        <v>20070501</v>
      </c>
      <c r="T137" s="257" t="s">
        <v>771</v>
      </c>
      <c r="U137" s="257" t="s">
        <v>772</v>
      </c>
      <c r="V137" s="257" t="s">
        <v>773</v>
      </c>
      <c r="W137" s="257" t="s">
        <v>191</v>
      </c>
      <c r="X137" s="257" t="s">
        <v>192</v>
      </c>
      <c r="Y137" s="257" t="s">
        <v>193</v>
      </c>
      <c r="Z137" s="257" t="s">
        <v>194</v>
      </c>
      <c r="AA137" s="257">
        <v>5.91</v>
      </c>
      <c r="AB137" s="257"/>
      <c r="AC137" s="257" t="s">
        <v>195</v>
      </c>
      <c r="AD137" s="257">
        <v>5000</v>
      </c>
      <c r="AE137" s="257">
        <v>222476</v>
      </c>
      <c r="AF137" s="257">
        <v>0</v>
      </c>
      <c r="AG137" s="257">
        <v>1190</v>
      </c>
      <c r="AH137" s="257">
        <v>5000</v>
      </c>
      <c r="AI137" s="257">
        <v>3987789</v>
      </c>
      <c r="AJ137" s="257">
        <v>0</v>
      </c>
      <c r="AK137" s="257">
        <v>31679</v>
      </c>
      <c r="AL137" s="257" t="s">
        <v>214</v>
      </c>
      <c r="AM137" s="257">
        <v>7.9000000000000008E-3</v>
      </c>
      <c r="AN137" s="257">
        <v>44</v>
      </c>
      <c r="AO137" s="257">
        <v>379</v>
      </c>
      <c r="AP137" s="257"/>
      <c r="AQ137" s="257" t="s">
        <v>778</v>
      </c>
      <c r="AR137" s="257" t="s">
        <v>774</v>
      </c>
      <c r="AS137" s="257" t="s">
        <v>775</v>
      </c>
      <c r="AT137" s="257" t="s">
        <v>775</v>
      </c>
      <c r="AU137" s="257" t="s">
        <v>776</v>
      </c>
      <c r="AV137" s="257" t="s">
        <v>545</v>
      </c>
      <c r="AW137" s="257" t="s">
        <v>777</v>
      </c>
      <c r="AX137" s="257" t="s">
        <v>195</v>
      </c>
      <c r="AY137" s="268">
        <f t="shared" si="2"/>
        <v>5</v>
      </c>
    </row>
    <row r="138" spans="1:51" x14ac:dyDescent="0.3">
      <c r="A138" s="255" t="s">
        <v>758</v>
      </c>
      <c r="B138" s="256" t="s">
        <v>842</v>
      </c>
      <c r="C138" s="257" t="s">
        <v>188</v>
      </c>
      <c r="D138" s="257">
        <v>4.0999999999999996</v>
      </c>
      <c r="E138" s="257">
        <v>20140516</v>
      </c>
      <c r="F138" s="257" t="s">
        <v>770</v>
      </c>
      <c r="G138" s="257" t="s">
        <v>770</v>
      </c>
      <c r="H138" s="257">
        <v>5</v>
      </c>
      <c r="I138" s="258" t="s">
        <v>670</v>
      </c>
      <c r="J138" s="257">
        <v>12</v>
      </c>
      <c r="K138" s="257"/>
      <c r="L138" s="257"/>
      <c r="M138" s="257" t="s">
        <v>250</v>
      </c>
      <c r="N138" s="257" t="s">
        <v>671</v>
      </c>
      <c r="O138" s="257">
        <v>1</v>
      </c>
      <c r="P138" s="257">
        <v>3</v>
      </c>
      <c r="Q138" s="257">
        <v>2007</v>
      </c>
      <c r="R138" s="257">
        <v>20080514</v>
      </c>
      <c r="S138" s="257">
        <v>20080519</v>
      </c>
      <c r="T138" s="257" t="s">
        <v>771</v>
      </c>
      <c r="U138" s="257" t="s">
        <v>772</v>
      </c>
      <c r="V138" s="257" t="s">
        <v>773</v>
      </c>
      <c r="W138" s="257" t="s">
        <v>213</v>
      </c>
      <c r="X138" s="257" t="s">
        <v>192</v>
      </c>
      <c r="Y138" s="257" t="s">
        <v>193</v>
      </c>
      <c r="Z138" s="257" t="s">
        <v>237</v>
      </c>
      <c r="AA138" s="257">
        <v>5.9</v>
      </c>
      <c r="AB138" s="257"/>
      <c r="AC138" s="257" t="s">
        <v>195</v>
      </c>
      <c r="AD138" s="257">
        <v>5000</v>
      </c>
      <c r="AE138" s="257">
        <v>227193</v>
      </c>
      <c r="AF138" s="257">
        <v>0</v>
      </c>
      <c r="AG138" s="257">
        <v>1213</v>
      </c>
      <c r="AH138" s="257">
        <v>5000</v>
      </c>
      <c r="AI138" s="257">
        <v>3791061</v>
      </c>
      <c r="AJ138" s="257">
        <v>0</v>
      </c>
      <c r="AK138" s="257">
        <v>38303</v>
      </c>
      <c r="AL138" s="257" t="s">
        <v>316</v>
      </c>
      <c r="AM138" s="257"/>
      <c r="AN138" s="257">
        <v>38</v>
      </c>
      <c r="AO138" s="257">
        <v>565</v>
      </c>
      <c r="AP138" s="257"/>
      <c r="AQ138" s="257" t="s">
        <v>779</v>
      </c>
      <c r="AR138" s="257" t="s">
        <v>774</v>
      </c>
      <c r="AS138" s="257" t="s">
        <v>775</v>
      </c>
      <c r="AT138" s="257" t="s">
        <v>775</v>
      </c>
      <c r="AU138" s="257" t="s">
        <v>776</v>
      </c>
      <c r="AV138" s="257" t="s">
        <v>545</v>
      </c>
      <c r="AW138" s="257" t="s">
        <v>777</v>
      </c>
      <c r="AX138" s="257" t="s">
        <v>195</v>
      </c>
      <c r="AY138" s="268">
        <f t="shared" si="2"/>
        <v>5</v>
      </c>
    </row>
    <row r="139" spans="1:51" x14ac:dyDescent="0.3">
      <c r="A139" s="253" t="s">
        <v>756</v>
      </c>
      <c r="B139" s="252" t="s">
        <v>841</v>
      </c>
      <c r="C139" s="43" t="s">
        <v>188</v>
      </c>
      <c r="D139" s="43">
        <v>4.0999999999999996</v>
      </c>
      <c r="E139" s="43">
        <v>20140516</v>
      </c>
      <c r="F139" s="43" t="s">
        <v>770</v>
      </c>
      <c r="G139" s="43" t="s">
        <v>770</v>
      </c>
      <c r="H139" s="43">
        <v>5</v>
      </c>
      <c r="I139" s="254" t="s">
        <v>639</v>
      </c>
      <c r="J139" s="43">
        <v>12</v>
      </c>
      <c r="K139" s="43"/>
      <c r="L139" s="43"/>
      <c r="M139" s="43"/>
      <c r="N139" s="43"/>
      <c r="O139" s="43">
        <v>1</v>
      </c>
      <c r="P139" s="43">
        <v>3</v>
      </c>
      <c r="Q139" s="43">
        <v>2005</v>
      </c>
      <c r="R139" s="43">
        <v>20060502</v>
      </c>
      <c r="S139" s="43">
        <v>20060512</v>
      </c>
      <c r="T139" s="43" t="s">
        <v>771</v>
      </c>
      <c r="U139" s="43" t="s">
        <v>772</v>
      </c>
      <c r="V139" s="43" t="s">
        <v>773</v>
      </c>
      <c r="W139" s="43" t="s">
        <v>191</v>
      </c>
      <c r="X139" s="43" t="s">
        <v>192</v>
      </c>
      <c r="Y139" s="43" t="s">
        <v>193</v>
      </c>
      <c r="Z139" s="43" t="s">
        <v>237</v>
      </c>
      <c r="AA139" s="43">
        <v>5.72</v>
      </c>
      <c r="AB139" s="43"/>
      <c r="AC139" s="43" t="s">
        <v>195</v>
      </c>
      <c r="AD139" s="43">
        <v>5000</v>
      </c>
      <c r="AE139" s="43">
        <v>230174</v>
      </c>
      <c r="AF139" s="43">
        <v>0</v>
      </c>
      <c r="AG139" s="43">
        <v>426</v>
      </c>
      <c r="AH139" s="43">
        <v>0</v>
      </c>
      <c r="AI139" s="43">
        <v>5619619</v>
      </c>
      <c r="AJ139" s="43"/>
      <c r="AK139" s="43"/>
      <c r="AL139" s="43" t="s">
        <v>316</v>
      </c>
      <c r="AM139" s="43"/>
      <c r="AN139" s="43">
        <v>30</v>
      </c>
      <c r="AO139" s="43">
        <v>541</v>
      </c>
      <c r="AP139" s="43"/>
      <c r="AQ139" s="43"/>
      <c r="AR139" s="43" t="s">
        <v>774</v>
      </c>
      <c r="AS139" s="43" t="s">
        <v>775</v>
      </c>
      <c r="AT139" s="43" t="s">
        <v>775</v>
      </c>
      <c r="AU139" s="43" t="s">
        <v>776</v>
      </c>
      <c r="AV139" s="43" t="s">
        <v>545</v>
      </c>
      <c r="AW139" s="43" t="s">
        <v>777</v>
      </c>
      <c r="AX139" s="43" t="s">
        <v>195</v>
      </c>
      <c r="AY139" s="268">
        <f t="shared" si="2"/>
        <v>5</v>
      </c>
    </row>
    <row r="140" spans="1:51" x14ac:dyDescent="0.3">
      <c r="A140" s="253" t="s">
        <v>756</v>
      </c>
      <c r="B140" s="252" t="s">
        <v>841</v>
      </c>
      <c r="C140" s="43" t="s">
        <v>188</v>
      </c>
      <c r="D140" s="43">
        <v>4.0999999999999996</v>
      </c>
      <c r="E140" s="43">
        <v>20140516</v>
      </c>
      <c r="F140" s="43" t="s">
        <v>770</v>
      </c>
      <c r="G140" s="43" t="s">
        <v>770</v>
      </c>
      <c r="H140" s="43">
        <v>5</v>
      </c>
      <c r="I140" s="254" t="s">
        <v>647</v>
      </c>
      <c r="J140" s="43">
        <v>12</v>
      </c>
      <c r="K140" s="43"/>
      <c r="L140" s="43"/>
      <c r="M140" s="43" t="s">
        <v>250</v>
      </c>
      <c r="N140" s="43" t="s">
        <v>648</v>
      </c>
      <c r="O140" s="43">
        <v>1</v>
      </c>
      <c r="P140" s="43">
        <v>3</v>
      </c>
      <c r="Q140" s="43">
        <v>2006</v>
      </c>
      <c r="R140" s="43">
        <v>20070501</v>
      </c>
      <c r="S140" s="43">
        <v>20070501</v>
      </c>
      <c r="T140" s="43" t="s">
        <v>771</v>
      </c>
      <c r="U140" s="43" t="s">
        <v>772</v>
      </c>
      <c r="V140" s="43" t="s">
        <v>773</v>
      </c>
      <c r="W140" s="43" t="s">
        <v>191</v>
      </c>
      <c r="X140" s="43" t="s">
        <v>192</v>
      </c>
      <c r="Y140" s="43" t="s">
        <v>193</v>
      </c>
      <c r="Z140" s="43" t="s">
        <v>194</v>
      </c>
      <c r="AA140" s="43">
        <v>5.91</v>
      </c>
      <c r="AB140" s="43"/>
      <c r="AC140" s="43" t="s">
        <v>195</v>
      </c>
      <c r="AD140" s="43">
        <v>5000</v>
      </c>
      <c r="AE140" s="43">
        <v>222476</v>
      </c>
      <c r="AF140" s="43">
        <v>0</v>
      </c>
      <c r="AG140" s="43">
        <v>1190</v>
      </c>
      <c r="AH140" s="43">
        <v>5000</v>
      </c>
      <c r="AI140" s="43">
        <v>3987789</v>
      </c>
      <c r="AJ140" s="43">
        <v>0</v>
      </c>
      <c r="AK140" s="43">
        <v>31679</v>
      </c>
      <c r="AL140" s="43" t="s">
        <v>214</v>
      </c>
      <c r="AM140" s="43">
        <v>7.9000000000000008E-3</v>
      </c>
      <c r="AN140" s="43">
        <v>44</v>
      </c>
      <c r="AO140" s="43">
        <v>379</v>
      </c>
      <c r="AP140" s="43"/>
      <c r="AQ140" s="43" t="s">
        <v>778</v>
      </c>
      <c r="AR140" s="43" t="s">
        <v>774</v>
      </c>
      <c r="AS140" s="43" t="s">
        <v>775</v>
      </c>
      <c r="AT140" s="43" t="s">
        <v>775</v>
      </c>
      <c r="AU140" s="43" t="s">
        <v>776</v>
      </c>
      <c r="AV140" s="43" t="s">
        <v>545</v>
      </c>
      <c r="AW140" s="43" t="s">
        <v>777</v>
      </c>
      <c r="AX140" s="43" t="s">
        <v>195</v>
      </c>
      <c r="AY140" s="268">
        <f t="shared" si="2"/>
        <v>5</v>
      </c>
    </row>
    <row r="141" spans="1:51" x14ac:dyDescent="0.3">
      <c r="A141" s="253" t="s">
        <v>756</v>
      </c>
      <c r="B141" s="252" t="s">
        <v>841</v>
      </c>
      <c r="C141" s="43" t="s">
        <v>188</v>
      </c>
      <c r="D141" s="43">
        <v>4.0999999999999996</v>
      </c>
      <c r="E141" s="43">
        <v>20140516</v>
      </c>
      <c r="F141" s="43" t="s">
        <v>770</v>
      </c>
      <c r="G141" s="43" t="s">
        <v>770</v>
      </c>
      <c r="H141" s="43">
        <v>5</v>
      </c>
      <c r="I141" s="254" t="s">
        <v>670</v>
      </c>
      <c r="J141" s="43">
        <v>12</v>
      </c>
      <c r="K141" s="43"/>
      <c r="L141" s="43"/>
      <c r="M141" s="43" t="s">
        <v>250</v>
      </c>
      <c r="N141" s="43" t="s">
        <v>671</v>
      </c>
      <c r="O141" s="43">
        <v>1</v>
      </c>
      <c r="P141" s="43">
        <v>3</v>
      </c>
      <c r="Q141" s="43">
        <v>2007</v>
      </c>
      <c r="R141" s="43">
        <v>20080514</v>
      </c>
      <c r="S141" s="43">
        <v>20080519</v>
      </c>
      <c r="T141" s="43" t="s">
        <v>771</v>
      </c>
      <c r="U141" s="43" t="s">
        <v>772</v>
      </c>
      <c r="V141" s="43" t="s">
        <v>773</v>
      </c>
      <c r="W141" s="43" t="s">
        <v>213</v>
      </c>
      <c r="X141" s="43" t="s">
        <v>192</v>
      </c>
      <c r="Y141" s="43" t="s">
        <v>193</v>
      </c>
      <c r="Z141" s="43" t="s">
        <v>237</v>
      </c>
      <c r="AA141" s="43">
        <v>5.9</v>
      </c>
      <c r="AB141" s="43"/>
      <c r="AC141" s="43" t="s">
        <v>195</v>
      </c>
      <c r="AD141" s="43">
        <v>5000</v>
      </c>
      <c r="AE141" s="43">
        <v>227193</v>
      </c>
      <c r="AF141" s="43">
        <v>0</v>
      </c>
      <c r="AG141" s="43">
        <v>1213</v>
      </c>
      <c r="AH141" s="43">
        <v>5000</v>
      </c>
      <c r="AI141" s="43">
        <v>3791061</v>
      </c>
      <c r="AJ141" s="43">
        <v>0</v>
      </c>
      <c r="AK141" s="43">
        <v>38303</v>
      </c>
      <c r="AL141" s="43" t="s">
        <v>316</v>
      </c>
      <c r="AM141" s="43"/>
      <c r="AN141" s="43">
        <v>38</v>
      </c>
      <c r="AO141" s="43">
        <v>565</v>
      </c>
      <c r="AP141" s="43"/>
      <c r="AQ141" s="43" t="s">
        <v>779</v>
      </c>
      <c r="AR141" s="43" t="s">
        <v>774</v>
      </c>
      <c r="AS141" s="43" t="s">
        <v>775</v>
      </c>
      <c r="AT141" s="43" t="s">
        <v>775</v>
      </c>
      <c r="AU141" s="43" t="s">
        <v>776</v>
      </c>
      <c r="AV141" s="43" t="s">
        <v>545</v>
      </c>
      <c r="AW141" s="43" t="s">
        <v>777</v>
      </c>
      <c r="AX141" s="43" t="s">
        <v>195</v>
      </c>
      <c r="AY141" s="268">
        <f t="shared" si="2"/>
        <v>5</v>
      </c>
    </row>
    <row r="142" spans="1:51" x14ac:dyDescent="0.3">
      <c r="A142" s="253" t="s">
        <v>757</v>
      </c>
      <c r="B142" s="252" t="s">
        <v>840</v>
      </c>
      <c r="C142" s="43" t="s">
        <v>188</v>
      </c>
      <c r="D142" s="43">
        <v>4.0999999999999996</v>
      </c>
      <c r="E142" s="43">
        <v>20140404</v>
      </c>
      <c r="F142" s="43" t="s">
        <v>225</v>
      </c>
      <c r="G142" s="43" t="s">
        <v>225</v>
      </c>
      <c r="H142" s="43">
        <v>4</v>
      </c>
      <c r="I142" s="254">
        <v>632883</v>
      </c>
      <c r="J142" s="43">
        <v>12</v>
      </c>
      <c r="K142" s="43"/>
      <c r="L142" s="43"/>
      <c r="M142" s="43"/>
      <c r="N142" s="43"/>
      <c r="O142" s="43">
        <v>1</v>
      </c>
      <c r="P142" s="43">
        <v>3</v>
      </c>
      <c r="Q142" s="43">
        <v>2005</v>
      </c>
      <c r="R142" s="43">
        <v>20060616</v>
      </c>
      <c r="S142" s="43">
        <v>20060712</v>
      </c>
      <c r="T142" s="43" t="s">
        <v>760</v>
      </c>
      <c r="U142" s="43" t="s">
        <v>761</v>
      </c>
      <c r="V142" s="43" t="s">
        <v>762</v>
      </c>
      <c r="W142" s="43" t="s">
        <v>191</v>
      </c>
      <c r="X142" s="43" t="s">
        <v>192</v>
      </c>
      <c r="Y142" s="43" t="s">
        <v>193</v>
      </c>
      <c r="Z142" s="43"/>
      <c r="AA142" s="43"/>
      <c r="AB142" s="43"/>
      <c r="AC142" s="43"/>
      <c r="AD142" s="43">
        <v>5000</v>
      </c>
      <c r="AE142" s="43">
        <v>84095</v>
      </c>
      <c r="AF142" s="43">
        <v>0</v>
      </c>
      <c r="AG142" s="43">
        <v>2004</v>
      </c>
      <c r="AH142" s="43">
        <v>5000</v>
      </c>
      <c r="AI142" s="43">
        <v>5867</v>
      </c>
      <c r="AJ142" s="43"/>
      <c r="AK142" s="43"/>
      <c r="AL142" s="43"/>
      <c r="AM142" s="43"/>
      <c r="AN142" s="43"/>
      <c r="AO142" s="43"/>
      <c r="AP142" s="43"/>
      <c r="AQ142" s="43"/>
      <c r="AR142" s="43" t="s">
        <v>780</v>
      </c>
      <c r="AS142" s="43" t="s">
        <v>781</v>
      </c>
      <c r="AT142" s="43" t="s">
        <v>780</v>
      </c>
      <c r="AU142" s="43" t="s">
        <v>231</v>
      </c>
      <c r="AV142" s="43" t="s">
        <v>545</v>
      </c>
      <c r="AW142" s="43" t="s">
        <v>558</v>
      </c>
      <c r="AX142" s="43" t="s">
        <v>195</v>
      </c>
      <c r="AY142" s="268">
        <f t="shared" si="2"/>
        <v>6.5</v>
      </c>
    </row>
    <row r="143" spans="1:51" x14ac:dyDescent="0.3">
      <c r="A143" s="253" t="s">
        <v>757</v>
      </c>
      <c r="B143" s="252" t="s">
        <v>840</v>
      </c>
      <c r="C143" s="43" t="s">
        <v>188</v>
      </c>
      <c r="D143" s="43">
        <v>4.0999999999999996</v>
      </c>
      <c r="E143" s="43">
        <v>20140404</v>
      </c>
      <c r="F143" s="43" t="s">
        <v>225</v>
      </c>
      <c r="G143" s="43" t="s">
        <v>225</v>
      </c>
      <c r="H143" s="43">
        <v>4</v>
      </c>
      <c r="I143" s="254">
        <v>633976</v>
      </c>
      <c r="J143" s="43">
        <v>12</v>
      </c>
      <c r="K143" s="43"/>
      <c r="L143" s="43"/>
      <c r="M143" s="43"/>
      <c r="N143" s="43"/>
      <c r="O143" s="43">
        <v>1</v>
      </c>
      <c r="P143" s="43">
        <v>3</v>
      </c>
      <c r="Q143" s="43">
        <v>2006</v>
      </c>
      <c r="R143" s="43">
        <v>20070618</v>
      </c>
      <c r="S143" s="43">
        <v>20070625</v>
      </c>
      <c r="T143" s="43" t="s">
        <v>760</v>
      </c>
      <c r="U143" s="43" t="s">
        <v>761</v>
      </c>
      <c r="V143" s="43" t="s">
        <v>762</v>
      </c>
      <c r="W143" s="43" t="s">
        <v>191</v>
      </c>
      <c r="X143" s="43" t="s">
        <v>192</v>
      </c>
      <c r="Y143" s="43" t="s">
        <v>193</v>
      </c>
      <c r="Z143" s="43"/>
      <c r="AA143" s="43"/>
      <c r="AB143" s="43"/>
      <c r="AC143" s="43"/>
      <c r="AD143" s="43">
        <v>5000</v>
      </c>
      <c r="AE143" s="43">
        <v>89092</v>
      </c>
      <c r="AF143" s="43">
        <v>0</v>
      </c>
      <c r="AG143" s="43">
        <v>2661</v>
      </c>
      <c r="AH143" s="43"/>
      <c r="AI143" s="43"/>
      <c r="AJ143" s="43"/>
      <c r="AK143" s="43"/>
      <c r="AL143" s="43"/>
      <c r="AM143" s="43"/>
      <c r="AN143" s="43"/>
      <c r="AO143" s="43"/>
      <c r="AP143" s="43"/>
      <c r="AQ143" s="43"/>
      <c r="AR143" s="43" t="s">
        <v>780</v>
      </c>
      <c r="AS143" s="43" t="s">
        <v>781</v>
      </c>
      <c r="AT143" s="43" t="s">
        <v>780</v>
      </c>
      <c r="AU143" s="43" t="s">
        <v>231</v>
      </c>
      <c r="AV143" s="43" t="s">
        <v>545</v>
      </c>
      <c r="AW143" s="43" t="s">
        <v>558</v>
      </c>
      <c r="AX143" s="43" t="s">
        <v>195</v>
      </c>
      <c r="AY143" s="268">
        <f t="shared" si="2"/>
        <v>6</v>
      </c>
    </row>
    <row r="144" spans="1:51" x14ac:dyDescent="0.3">
      <c r="A144" s="253" t="s">
        <v>757</v>
      </c>
      <c r="B144" s="252" t="s">
        <v>840</v>
      </c>
      <c r="C144" s="43" t="s">
        <v>188</v>
      </c>
      <c r="D144" s="43">
        <v>4.0999999999999996</v>
      </c>
      <c r="E144" s="43">
        <v>20140404</v>
      </c>
      <c r="F144" s="43" t="s">
        <v>225</v>
      </c>
      <c r="G144" s="43" t="s">
        <v>225</v>
      </c>
      <c r="H144" s="43">
        <v>4</v>
      </c>
      <c r="I144" s="254">
        <v>634369</v>
      </c>
      <c r="J144" s="43">
        <v>12</v>
      </c>
      <c r="K144" s="43"/>
      <c r="L144" s="43"/>
      <c r="M144" s="43"/>
      <c r="N144" s="43"/>
      <c r="O144" s="43">
        <v>1</v>
      </c>
      <c r="P144" s="43">
        <v>3</v>
      </c>
      <c r="Q144" s="43">
        <v>2007</v>
      </c>
      <c r="R144" s="43">
        <v>20080701</v>
      </c>
      <c r="S144" s="43">
        <v>20080705</v>
      </c>
      <c r="T144" s="43" t="s">
        <v>760</v>
      </c>
      <c r="U144" s="43" t="s">
        <v>761</v>
      </c>
      <c r="V144" s="43" t="s">
        <v>762</v>
      </c>
      <c r="W144" s="43" t="s">
        <v>191</v>
      </c>
      <c r="X144" s="43" t="s">
        <v>192</v>
      </c>
      <c r="Y144" s="43" t="s">
        <v>193</v>
      </c>
      <c r="Z144" s="43"/>
      <c r="AA144" s="43"/>
      <c r="AB144" s="43"/>
      <c r="AC144" s="43"/>
      <c r="AD144" s="43">
        <v>5000</v>
      </c>
      <c r="AE144" s="43">
        <v>96695</v>
      </c>
      <c r="AF144" s="43">
        <v>0</v>
      </c>
      <c r="AG144" s="43">
        <v>977</v>
      </c>
      <c r="AH144" s="43"/>
      <c r="AI144" s="43"/>
      <c r="AJ144" s="43"/>
      <c r="AK144" s="43"/>
      <c r="AL144" s="43"/>
      <c r="AM144" s="43"/>
      <c r="AN144" s="43"/>
      <c r="AO144" s="43"/>
      <c r="AP144" s="43"/>
      <c r="AQ144" s="43"/>
      <c r="AR144" s="43" t="s">
        <v>780</v>
      </c>
      <c r="AS144" s="43" t="s">
        <v>781</v>
      </c>
      <c r="AT144" s="43" t="s">
        <v>780</v>
      </c>
      <c r="AU144" s="43" t="s">
        <v>231</v>
      </c>
      <c r="AV144" s="43" t="s">
        <v>545</v>
      </c>
      <c r="AW144" s="43" t="s">
        <v>558</v>
      </c>
      <c r="AX144" s="43" t="s">
        <v>195</v>
      </c>
      <c r="AY144" s="268">
        <f t="shared" si="2"/>
        <v>7</v>
      </c>
    </row>
    <row r="145" spans="1:51" x14ac:dyDescent="0.3">
      <c r="A145" s="253" t="s">
        <v>757</v>
      </c>
      <c r="B145" s="252" t="s">
        <v>840</v>
      </c>
      <c r="C145" s="43" t="s">
        <v>188</v>
      </c>
      <c r="D145" s="43">
        <v>4.0999999999999996</v>
      </c>
      <c r="E145" s="43">
        <v>20140404</v>
      </c>
      <c r="F145" s="43" t="s">
        <v>225</v>
      </c>
      <c r="G145" s="43" t="s">
        <v>225</v>
      </c>
      <c r="H145" s="43">
        <v>4</v>
      </c>
      <c r="I145" s="254">
        <v>634372</v>
      </c>
      <c r="J145" s="43">
        <v>12</v>
      </c>
      <c r="K145" s="43"/>
      <c r="L145" s="43"/>
      <c r="M145" s="43"/>
      <c r="N145" s="43"/>
      <c r="O145" s="43">
        <v>1</v>
      </c>
      <c r="P145" s="43">
        <v>3</v>
      </c>
      <c r="Q145" s="43">
        <v>2007</v>
      </c>
      <c r="R145" s="43">
        <v>20080625</v>
      </c>
      <c r="S145" s="43">
        <v>20080707</v>
      </c>
      <c r="T145" s="43" t="s">
        <v>763</v>
      </c>
      <c r="U145" s="43" t="s">
        <v>764</v>
      </c>
      <c r="V145" s="43" t="s">
        <v>765</v>
      </c>
      <c r="W145" s="43" t="s">
        <v>191</v>
      </c>
      <c r="X145" s="43" t="s">
        <v>192</v>
      </c>
      <c r="Y145" s="43" t="s">
        <v>551</v>
      </c>
      <c r="Z145" s="43"/>
      <c r="AA145" s="43"/>
      <c r="AB145" s="43"/>
      <c r="AC145" s="43"/>
      <c r="AD145" s="43">
        <v>5000</v>
      </c>
      <c r="AE145" s="43">
        <v>80785</v>
      </c>
      <c r="AF145" s="43"/>
      <c r="AG145" s="43"/>
      <c r="AH145" s="43">
        <v>5000</v>
      </c>
      <c r="AI145" s="43">
        <v>7025</v>
      </c>
      <c r="AJ145" s="43"/>
      <c r="AK145" s="43"/>
      <c r="AL145" s="43"/>
      <c r="AM145" s="43"/>
      <c r="AN145" s="43"/>
      <c r="AO145" s="43"/>
      <c r="AP145" s="43"/>
      <c r="AQ145" s="43"/>
      <c r="AR145" s="43" t="s">
        <v>766</v>
      </c>
      <c r="AS145" s="43" t="s">
        <v>767</v>
      </c>
      <c r="AT145" s="43" t="s">
        <v>766</v>
      </c>
      <c r="AU145" s="43" t="s">
        <v>231</v>
      </c>
      <c r="AV145" s="43" t="s">
        <v>545</v>
      </c>
      <c r="AW145" s="43" t="s">
        <v>546</v>
      </c>
      <c r="AX145" s="43" t="s">
        <v>195</v>
      </c>
      <c r="AY145" s="268">
        <f t="shared" si="2"/>
        <v>6.5</v>
      </c>
    </row>
    <row r="146" spans="1:51" x14ac:dyDescent="0.3">
      <c r="A146" s="253" t="s">
        <v>757</v>
      </c>
      <c r="B146" s="252" t="s">
        <v>840</v>
      </c>
      <c r="C146" s="43" t="s">
        <v>188</v>
      </c>
      <c r="D146" s="43">
        <v>4.0999999999999996</v>
      </c>
      <c r="E146" s="43">
        <v>20140404</v>
      </c>
      <c r="F146" s="43" t="s">
        <v>225</v>
      </c>
      <c r="G146" s="43" t="s">
        <v>225</v>
      </c>
      <c r="H146" s="43">
        <v>4</v>
      </c>
      <c r="I146" s="254">
        <v>633977</v>
      </c>
      <c r="J146" s="43">
        <v>12</v>
      </c>
      <c r="K146" s="43"/>
      <c r="L146" s="43"/>
      <c r="M146" s="43"/>
      <c r="N146" s="43"/>
      <c r="O146" s="43">
        <v>1</v>
      </c>
      <c r="P146" s="43">
        <v>3</v>
      </c>
      <c r="Q146" s="43">
        <v>2006</v>
      </c>
      <c r="R146" s="43">
        <v>20070628</v>
      </c>
      <c r="S146" s="43">
        <v>20070628</v>
      </c>
      <c r="T146" s="43" t="s">
        <v>763</v>
      </c>
      <c r="U146" s="43" t="s">
        <v>764</v>
      </c>
      <c r="V146" s="43" t="s">
        <v>765</v>
      </c>
      <c r="W146" s="43" t="s">
        <v>191</v>
      </c>
      <c r="X146" s="43" t="s">
        <v>192</v>
      </c>
      <c r="Y146" s="43"/>
      <c r="Z146" s="43"/>
      <c r="AA146" s="43"/>
      <c r="AB146" s="43"/>
      <c r="AC146" s="43"/>
      <c r="AD146" s="43">
        <v>5000</v>
      </c>
      <c r="AE146" s="43">
        <v>92009</v>
      </c>
      <c r="AF146" s="43">
        <v>0</v>
      </c>
      <c r="AG146" s="43">
        <v>466</v>
      </c>
      <c r="AH146" s="43">
        <v>5000</v>
      </c>
      <c r="AI146" s="43">
        <v>295</v>
      </c>
      <c r="AJ146" s="43"/>
      <c r="AK146" s="43"/>
      <c r="AL146" s="43"/>
      <c r="AM146" s="43"/>
      <c r="AN146" s="43"/>
      <c r="AO146" s="43"/>
      <c r="AP146" s="43"/>
      <c r="AQ146" s="43"/>
      <c r="AR146" s="43" t="s">
        <v>766</v>
      </c>
      <c r="AS146" s="43" t="s">
        <v>767</v>
      </c>
      <c r="AT146" s="43" t="s">
        <v>766</v>
      </c>
      <c r="AU146" s="43" t="s">
        <v>231</v>
      </c>
      <c r="AV146" s="43" t="s">
        <v>545</v>
      </c>
      <c r="AW146" s="43" t="s">
        <v>546</v>
      </c>
      <c r="AX146" s="43" t="s">
        <v>195</v>
      </c>
      <c r="AY146" s="268">
        <f t="shared" si="2"/>
        <v>6</v>
      </c>
    </row>
    <row r="147" spans="1:51" x14ac:dyDescent="0.3">
      <c r="A147" s="253" t="s">
        <v>757</v>
      </c>
      <c r="B147" s="252" t="s">
        <v>840</v>
      </c>
      <c r="C147" s="43" t="s">
        <v>188</v>
      </c>
      <c r="D147" s="43">
        <v>4.0999999999999996</v>
      </c>
      <c r="E147" s="43">
        <v>20140404</v>
      </c>
      <c r="F147" s="43" t="s">
        <v>225</v>
      </c>
      <c r="G147" s="43" t="s">
        <v>225</v>
      </c>
      <c r="H147" s="43">
        <v>4</v>
      </c>
      <c r="I147" s="254">
        <v>632886</v>
      </c>
      <c r="J147" s="43">
        <v>12</v>
      </c>
      <c r="K147" s="43"/>
      <c r="L147" s="43"/>
      <c r="M147" s="43"/>
      <c r="N147" s="43"/>
      <c r="O147" s="43">
        <v>1</v>
      </c>
      <c r="P147" s="43">
        <v>3</v>
      </c>
      <c r="Q147" s="43">
        <v>2005</v>
      </c>
      <c r="R147" s="43">
        <v>20060711</v>
      </c>
      <c r="S147" s="43">
        <v>20060711</v>
      </c>
      <c r="T147" s="43" t="s">
        <v>763</v>
      </c>
      <c r="U147" s="43" t="s">
        <v>764</v>
      </c>
      <c r="V147" s="43" t="s">
        <v>765</v>
      </c>
      <c r="W147" s="43" t="s">
        <v>191</v>
      </c>
      <c r="X147" s="43" t="s">
        <v>192</v>
      </c>
      <c r="Y147" s="43" t="s">
        <v>551</v>
      </c>
      <c r="Z147" s="43"/>
      <c r="AA147" s="43"/>
      <c r="AB147" s="43"/>
      <c r="AC147" s="43"/>
      <c r="AD147" s="43">
        <v>5000</v>
      </c>
      <c r="AE147" s="43">
        <v>91240</v>
      </c>
      <c r="AF147" s="43"/>
      <c r="AG147" s="43"/>
      <c r="AH147" s="43">
        <v>5000</v>
      </c>
      <c r="AI147" s="43">
        <v>546</v>
      </c>
      <c r="AJ147" s="43"/>
      <c r="AK147" s="43"/>
      <c r="AL147" s="43"/>
      <c r="AM147" s="43"/>
      <c r="AN147" s="43"/>
      <c r="AO147" s="43"/>
      <c r="AP147" s="43"/>
      <c r="AQ147" s="43"/>
      <c r="AR147" s="43" t="s">
        <v>766</v>
      </c>
      <c r="AS147" s="43" t="s">
        <v>767</v>
      </c>
      <c r="AT147" s="43" t="s">
        <v>766</v>
      </c>
      <c r="AU147" s="43" t="s">
        <v>231</v>
      </c>
      <c r="AV147" s="43" t="s">
        <v>545</v>
      </c>
      <c r="AW147" s="43" t="s">
        <v>546</v>
      </c>
      <c r="AX147" s="43" t="s">
        <v>195</v>
      </c>
      <c r="AY147" s="268">
        <f t="shared" si="2"/>
        <v>7</v>
      </c>
    </row>
    <row r="148" spans="1:51" x14ac:dyDescent="0.3">
      <c r="A148" s="253" t="s">
        <v>757</v>
      </c>
      <c r="B148" s="252" t="s">
        <v>840</v>
      </c>
      <c r="C148" s="43" t="s">
        <v>188</v>
      </c>
      <c r="D148" s="43">
        <v>4.0999999999999996</v>
      </c>
      <c r="E148" s="43">
        <v>20140404</v>
      </c>
      <c r="F148" s="43" t="s">
        <v>225</v>
      </c>
      <c r="G148" s="43" t="s">
        <v>225</v>
      </c>
      <c r="H148" s="43">
        <v>4</v>
      </c>
      <c r="I148" s="254">
        <v>633287</v>
      </c>
      <c r="J148" s="43">
        <v>12</v>
      </c>
      <c r="K148" s="43"/>
      <c r="L148" s="43"/>
      <c r="M148" s="43"/>
      <c r="N148" s="43"/>
      <c r="O148" s="43">
        <v>1</v>
      </c>
      <c r="P148" s="43">
        <v>3</v>
      </c>
      <c r="Q148" s="43">
        <v>2005</v>
      </c>
      <c r="R148" s="43">
        <v>20060619</v>
      </c>
      <c r="S148" s="43">
        <v>20060703</v>
      </c>
      <c r="T148" s="43" t="s">
        <v>559</v>
      </c>
      <c r="U148" s="43" t="s">
        <v>768</v>
      </c>
      <c r="V148" s="43" t="s">
        <v>560</v>
      </c>
      <c r="W148" s="43" t="s">
        <v>191</v>
      </c>
      <c r="X148" s="43" t="s">
        <v>192</v>
      </c>
      <c r="Y148" s="43"/>
      <c r="Z148" s="43"/>
      <c r="AA148" s="43"/>
      <c r="AB148" s="43"/>
      <c r="AC148" s="43"/>
      <c r="AD148" s="43">
        <v>5000</v>
      </c>
      <c r="AE148" s="43">
        <v>178376</v>
      </c>
      <c r="AF148" s="43"/>
      <c r="AG148" s="43"/>
      <c r="AH148" s="43">
        <v>5000</v>
      </c>
      <c r="AI148" s="43">
        <v>26253</v>
      </c>
      <c r="AJ148" s="43">
        <v>0</v>
      </c>
      <c r="AK148" s="43">
        <v>4553523</v>
      </c>
      <c r="AL148" s="43"/>
      <c r="AM148" s="43"/>
      <c r="AN148" s="43"/>
      <c r="AO148" s="43"/>
      <c r="AP148" s="43"/>
      <c r="AQ148" s="43"/>
      <c r="AR148" s="43" t="s">
        <v>561</v>
      </c>
      <c r="AS148" s="43" t="s">
        <v>769</v>
      </c>
      <c r="AT148" s="43" t="s">
        <v>561</v>
      </c>
      <c r="AU148" s="43" t="s">
        <v>231</v>
      </c>
      <c r="AV148" s="43" t="s">
        <v>545</v>
      </c>
      <c r="AW148" s="43" t="s">
        <v>557</v>
      </c>
      <c r="AX148" s="43" t="s">
        <v>195</v>
      </c>
      <c r="AY148" s="268">
        <f t="shared" si="2"/>
        <v>6.5</v>
      </c>
    </row>
    <row r="149" spans="1:51" x14ac:dyDescent="0.3">
      <c r="A149" s="253" t="s">
        <v>757</v>
      </c>
      <c r="B149" s="252" t="s">
        <v>840</v>
      </c>
      <c r="C149" s="43" t="s">
        <v>188</v>
      </c>
      <c r="D149" s="43">
        <v>4.0999999999999996</v>
      </c>
      <c r="E149" s="43">
        <v>20140404</v>
      </c>
      <c r="F149" s="43" t="s">
        <v>225</v>
      </c>
      <c r="G149" s="43" t="s">
        <v>225</v>
      </c>
      <c r="H149" s="43">
        <v>4</v>
      </c>
      <c r="I149" s="254">
        <v>633877</v>
      </c>
      <c r="J149" s="43">
        <v>12</v>
      </c>
      <c r="K149" s="43"/>
      <c r="L149" s="43"/>
      <c r="M149" s="43"/>
      <c r="N149" s="43"/>
      <c r="O149" s="43">
        <v>1</v>
      </c>
      <c r="P149" s="43">
        <v>3</v>
      </c>
      <c r="Q149" s="43">
        <v>2006</v>
      </c>
      <c r="R149" s="43">
        <v>20070619</v>
      </c>
      <c r="S149" s="43">
        <v>20070627</v>
      </c>
      <c r="T149" s="43" t="s">
        <v>559</v>
      </c>
      <c r="U149" s="43" t="s">
        <v>768</v>
      </c>
      <c r="V149" s="43" t="s">
        <v>560</v>
      </c>
      <c r="W149" s="43" t="s">
        <v>191</v>
      </c>
      <c r="X149" s="43" t="s">
        <v>192</v>
      </c>
      <c r="Y149" s="43" t="s">
        <v>551</v>
      </c>
      <c r="Z149" s="43"/>
      <c r="AA149" s="43"/>
      <c r="AB149" s="43"/>
      <c r="AC149" s="43"/>
      <c r="AD149" s="43">
        <v>5000</v>
      </c>
      <c r="AE149" s="43">
        <v>201746</v>
      </c>
      <c r="AF149" s="43">
        <v>0</v>
      </c>
      <c r="AG149" s="43">
        <v>368</v>
      </c>
      <c r="AH149" s="43">
        <v>5000</v>
      </c>
      <c r="AI149" s="43">
        <v>1101</v>
      </c>
      <c r="AJ149" s="43"/>
      <c r="AK149" s="43"/>
      <c r="AL149" s="43"/>
      <c r="AM149" s="43"/>
      <c r="AN149" s="43"/>
      <c r="AO149" s="43"/>
      <c r="AP149" s="43"/>
      <c r="AQ149" s="43"/>
      <c r="AR149" s="43" t="s">
        <v>561</v>
      </c>
      <c r="AS149" s="43" t="s">
        <v>769</v>
      </c>
      <c r="AT149" s="43" t="s">
        <v>561</v>
      </c>
      <c r="AU149" s="43" t="s">
        <v>231</v>
      </c>
      <c r="AV149" s="43" t="s">
        <v>545</v>
      </c>
      <c r="AW149" s="43" t="s">
        <v>557</v>
      </c>
      <c r="AX149" s="43" t="s">
        <v>195</v>
      </c>
      <c r="AY149" s="268">
        <f t="shared" si="2"/>
        <v>6</v>
      </c>
    </row>
    <row r="150" spans="1:51" x14ac:dyDescent="0.3">
      <c r="A150" s="253" t="s">
        <v>757</v>
      </c>
      <c r="B150" s="252" t="s">
        <v>840</v>
      </c>
      <c r="C150" s="43" t="s">
        <v>188</v>
      </c>
      <c r="D150" s="43">
        <v>4.0999999999999996</v>
      </c>
      <c r="E150" s="43">
        <v>20140404</v>
      </c>
      <c r="F150" s="43" t="s">
        <v>225</v>
      </c>
      <c r="G150" s="43" t="s">
        <v>225</v>
      </c>
      <c r="H150" s="43">
        <v>4</v>
      </c>
      <c r="I150" s="254">
        <v>634280</v>
      </c>
      <c r="J150" s="43">
        <v>12</v>
      </c>
      <c r="K150" s="43"/>
      <c r="L150" s="43"/>
      <c r="M150" s="43"/>
      <c r="N150" s="43"/>
      <c r="O150" s="43">
        <v>1</v>
      </c>
      <c r="P150" s="43">
        <v>3</v>
      </c>
      <c r="Q150" s="43">
        <v>2007</v>
      </c>
      <c r="R150" s="43">
        <v>20080618</v>
      </c>
      <c r="S150" s="43">
        <v>20080708</v>
      </c>
      <c r="T150" s="43" t="s">
        <v>559</v>
      </c>
      <c r="U150" s="43" t="s">
        <v>768</v>
      </c>
      <c r="V150" s="43" t="s">
        <v>560</v>
      </c>
      <c r="W150" s="43" t="s">
        <v>191</v>
      </c>
      <c r="X150" s="43" t="s">
        <v>192</v>
      </c>
      <c r="Y150" s="43" t="s">
        <v>193</v>
      </c>
      <c r="Z150" s="43"/>
      <c r="AA150" s="43"/>
      <c r="AB150" s="43"/>
      <c r="AC150" s="43"/>
      <c r="AD150" s="43">
        <v>5000</v>
      </c>
      <c r="AE150" s="43">
        <v>202953</v>
      </c>
      <c r="AF150" s="43"/>
      <c r="AG150" s="43"/>
      <c r="AH150" s="43">
        <v>5000</v>
      </c>
      <c r="AI150" s="43">
        <v>723</v>
      </c>
      <c r="AJ150" s="43"/>
      <c r="AK150" s="43"/>
      <c r="AL150" s="43"/>
      <c r="AM150" s="43"/>
      <c r="AN150" s="43"/>
      <c r="AO150" s="43"/>
      <c r="AP150" s="43"/>
      <c r="AQ150" s="43"/>
      <c r="AR150" s="43" t="s">
        <v>561</v>
      </c>
      <c r="AS150" s="43" t="s">
        <v>769</v>
      </c>
      <c r="AT150" s="43" t="s">
        <v>561</v>
      </c>
      <c r="AU150" s="43" t="s">
        <v>231</v>
      </c>
      <c r="AV150" s="43" t="s">
        <v>545</v>
      </c>
      <c r="AW150" s="43" t="s">
        <v>557</v>
      </c>
      <c r="AX150" s="43" t="s">
        <v>195</v>
      </c>
      <c r="AY150" s="268">
        <f t="shared" si="2"/>
        <v>6.5</v>
      </c>
    </row>
    <row r="151" spans="1:51" x14ac:dyDescent="0.3">
      <c r="A151" s="253" t="s">
        <v>65</v>
      </c>
      <c r="B151" s="252" t="s">
        <v>1079</v>
      </c>
      <c r="C151" s="43" t="s">
        <v>188</v>
      </c>
      <c r="D151" s="43">
        <v>4.0999999999999996</v>
      </c>
      <c r="E151" s="43">
        <v>20140122</v>
      </c>
      <c r="F151" s="43" t="s">
        <v>1047</v>
      </c>
      <c r="G151" s="43" t="s">
        <v>1047</v>
      </c>
      <c r="H151" s="43">
        <v>3</v>
      </c>
      <c r="I151" s="254" t="s">
        <v>1028</v>
      </c>
      <c r="J151" s="43">
        <v>0</v>
      </c>
      <c r="K151" s="43"/>
      <c r="L151" s="43"/>
      <c r="M151" s="43"/>
      <c r="N151" s="43"/>
      <c r="O151" s="43">
        <v>1</v>
      </c>
      <c r="P151" s="43">
        <v>3</v>
      </c>
      <c r="Q151" s="43">
        <v>2005</v>
      </c>
      <c r="R151" s="43">
        <v>20060601</v>
      </c>
      <c r="S151" s="43">
        <v>20060607</v>
      </c>
      <c r="T151" s="43" t="s">
        <v>1048</v>
      </c>
      <c r="U151" s="43" t="s">
        <v>1049</v>
      </c>
      <c r="V151" s="43" t="s">
        <v>1050</v>
      </c>
      <c r="W151" s="43" t="s">
        <v>191</v>
      </c>
      <c r="X151" s="43" t="s">
        <v>192</v>
      </c>
      <c r="Y151" s="43" t="s">
        <v>193</v>
      </c>
      <c r="Z151" s="43"/>
      <c r="AA151" s="43">
        <v>5.3</v>
      </c>
      <c r="AB151" s="43">
        <v>81</v>
      </c>
      <c r="AC151" s="43" t="s">
        <v>195</v>
      </c>
      <c r="AD151" s="43">
        <v>5000</v>
      </c>
      <c r="AE151" s="43">
        <v>53222</v>
      </c>
      <c r="AF151" s="43"/>
      <c r="AG151" s="43"/>
      <c r="AH151" s="43">
        <v>5000</v>
      </c>
      <c r="AI151" s="43">
        <v>1799</v>
      </c>
      <c r="AJ151" s="43"/>
      <c r="AK151" s="43"/>
      <c r="AL151" s="43"/>
      <c r="AM151" s="43">
        <v>3.27E-2</v>
      </c>
      <c r="AN151" s="43">
        <v>1</v>
      </c>
      <c r="AO151" s="43">
        <v>1040</v>
      </c>
      <c r="AP151" s="43"/>
      <c r="AQ151" s="43" t="s">
        <v>1051</v>
      </c>
      <c r="AR151" s="43" t="s">
        <v>1052</v>
      </c>
      <c r="AS151" s="43" t="s">
        <v>1053</v>
      </c>
      <c r="AT151" s="43" t="s">
        <v>1054</v>
      </c>
      <c r="AU151" s="43" t="s">
        <v>1055</v>
      </c>
      <c r="AV151" s="43" t="s">
        <v>1056</v>
      </c>
      <c r="AW151" s="43" t="s">
        <v>1057</v>
      </c>
      <c r="AX151" s="43" t="s">
        <v>195</v>
      </c>
      <c r="AY151" s="268">
        <f t="shared" si="2"/>
        <v>6</v>
      </c>
    </row>
    <row r="152" spans="1:51" x14ac:dyDescent="0.3">
      <c r="A152" s="253" t="s">
        <v>65</v>
      </c>
      <c r="B152" s="252" t="s">
        <v>1079</v>
      </c>
      <c r="C152" s="43" t="s">
        <v>188</v>
      </c>
      <c r="D152" s="43">
        <v>4.0999999999999996</v>
      </c>
      <c r="E152" s="43">
        <v>20140122</v>
      </c>
      <c r="F152" s="43" t="s">
        <v>1047</v>
      </c>
      <c r="G152" s="43" t="s">
        <v>1047</v>
      </c>
      <c r="H152" s="43">
        <v>3</v>
      </c>
      <c r="I152" s="254" t="s">
        <v>1027</v>
      </c>
      <c r="J152" s="43">
        <v>0</v>
      </c>
      <c r="K152" s="43"/>
      <c r="L152" s="43"/>
      <c r="M152" s="43"/>
      <c r="N152" s="43"/>
      <c r="O152" s="43">
        <v>1</v>
      </c>
      <c r="P152" s="43">
        <v>3</v>
      </c>
      <c r="Q152" s="43">
        <v>2005</v>
      </c>
      <c r="R152" s="43">
        <v>20060606</v>
      </c>
      <c r="S152" s="43">
        <v>20060607</v>
      </c>
      <c r="T152" s="43" t="s">
        <v>1048</v>
      </c>
      <c r="U152" s="43" t="s">
        <v>1049</v>
      </c>
      <c r="V152" s="43" t="s">
        <v>1050</v>
      </c>
      <c r="W152" s="43" t="s">
        <v>191</v>
      </c>
      <c r="X152" s="43" t="s">
        <v>192</v>
      </c>
      <c r="Y152" s="43" t="s">
        <v>193</v>
      </c>
      <c r="Z152" s="43"/>
      <c r="AA152" s="43">
        <v>5.25</v>
      </c>
      <c r="AB152" s="43">
        <v>79</v>
      </c>
      <c r="AC152" s="43" t="s">
        <v>195</v>
      </c>
      <c r="AD152" s="43">
        <v>5000</v>
      </c>
      <c r="AE152" s="43">
        <v>49090</v>
      </c>
      <c r="AF152" s="43"/>
      <c r="AG152" s="43"/>
      <c r="AH152" s="43">
        <v>5000</v>
      </c>
      <c r="AI152" s="43">
        <v>3943</v>
      </c>
      <c r="AJ152" s="43"/>
      <c r="AK152" s="43"/>
      <c r="AL152" s="43"/>
      <c r="AM152" s="43">
        <v>7.4300000000000005E-2</v>
      </c>
      <c r="AN152" s="43">
        <v>1</v>
      </c>
      <c r="AO152" s="43">
        <v>1049</v>
      </c>
      <c r="AP152" s="43"/>
      <c r="AQ152" s="43" t="s">
        <v>1051</v>
      </c>
      <c r="AR152" s="43" t="s">
        <v>1052</v>
      </c>
      <c r="AS152" s="43" t="s">
        <v>1053</v>
      </c>
      <c r="AT152" s="43" t="s">
        <v>1054</v>
      </c>
      <c r="AU152" s="43" t="s">
        <v>1055</v>
      </c>
      <c r="AV152" s="43" t="s">
        <v>1056</v>
      </c>
      <c r="AW152" s="43" t="s">
        <v>1057</v>
      </c>
      <c r="AX152" s="43" t="s">
        <v>195</v>
      </c>
      <c r="AY152" s="268">
        <f t="shared" si="2"/>
        <v>6</v>
      </c>
    </row>
    <row r="153" spans="1:51" x14ac:dyDescent="0.3">
      <c r="A153" s="253" t="s">
        <v>65</v>
      </c>
      <c r="B153" s="252" t="s">
        <v>1079</v>
      </c>
      <c r="C153" s="43" t="s">
        <v>188</v>
      </c>
      <c r="D153" s="43">
        <v>4.0999999999999996</v>
      </c>
      <c r="E153" s="43">
        <v>20140122</v>
      </c>
      <c r="F153" s="43" t="s">
        <v>1047</v>
      </c>
      <c r="G153" s="43" t="s">
        <v>1047</v>
      </c>
      <c r="H153" s="43">
        <v>3</v>
      </c>
      <c r="I153" s="254">
        <v>185030</v>
      </c>
      <c r="J153" s="43">
        <v>0</v>
      </c>
      <c r="K153" s="43"/>
      <c r="L153" s="43"/>
      <c r="M153" s="43" t="s">
        <v>250</v>
      </c>
      <c r="N153" s="43" t="s">
        <v>1060</v>
      </c>
      <c r="O153" s="43">
        <v>1</v>
      </c>
      <c r="P153" s="43">
        <v>3</v>
      </c>
      <c r="Q153" s="43">
        <v>2005</v>
      </c>
      <c r="R153" s="43">
        <v>20060502</v>
      </c>
      <c r="S153" s="43">
        <v>20060515</v>
      </c>
      <c r="T153" s="43" t="s">
        <v>1061</v>
      </c>
      <c r="U153" s="43" t="s">
        <v>1062</v>
      </c>
      <c r="V153" s="43" t="s">
        <v>1063</v>
      </c>
      <c r="W153" s="43" t="s">
        <v>191</v>
      </c>
      <c r="X153" s="43" t="s">
        <v>192</v>
      </c>
      <c r="Y153" s="43" t="s">
        <v>193</v>
      </c>
      <c r="Z153" s="43"/>
      <c r="AA153" s="43">
        <v>5.6</v>
      </c>
      <c r="AB153" s="43"/>
      <c r="AC153" s="43" t="s">
        <v>195</v>
      </c>
      <c r="AD153" s="43">
        <v>5000</v>
      </c>
      <c r="AE153" s="43">
        <v>23925</v>
      </c>
      <c r="AF153" s="43"/>
      <c r="AG153" s="43"/>
      <c r="AH153" s="43">
        <v>0</v>
      </c>
      <c r="AI153" s="43">
        <v>131078</v>
      </c>
      <c r="AJ153" s="43">
        <v>5000</v>
      </c>
      <c r="AK153" s="43">
        <v>863</v>
      </c>
      <c r="AL153" s="43" t="s">
        <v>214</v>
      </c>
      <c r="AM153" s="43">
        <v>3.4799999999999998E-2</v>
      </c>
      <c r="AN153" s="43">
        <v>30</v>
      </c>
      <c r="AO153" s="43">
        <v>333</v>
      </c>
      <c r="AP153" s="43"/>
      <c r="AQ153" s="43" t="s">
        <v>1064</v>
      </c>
      <c r="AR153" s="43" t="s">
        <v>1065</v>
      </c>
      <c r="AS153" s="43" t="s">
        <v>1066</v>
      </c>
      <c r="AT153" s="43" t="s">
        <v>1067</v>
      </c>
      <c r="AU153" s="43" t="s">
        <v>1055</v>
      </c>
      <c r="AV153" s="43" t="s">
        <v>1056</v>
      </c>
      <c r="AW153" s="43" t="s">
        <v>1057</v>
      </c>
      <c r="AX153" s="43" t="s">
        <v>195</v>
      </c>
      <c r="AY153" s="268">
        <f t="shared" si="2"/>
        <v>5</v>
      </c>
    </row>
    <row r="154" spans="1:51" x14ac:dyDescent="0.3">
      <c r="A154" s="253" t="s">
        <v>65</v>
      </c>
      <c r="B154" s="252" t="s">
        <v>1079</v>
      </c>
      <c r="C154" s="43" t="s">
        <v>188</v>
      </c>
      <c r="D154" s="43">
        <v>4.0999999999999996</v>
      </c>
      <c r="E154" s="43">
        <v>20140122</v>
      </c>
      <c r="F154" s="43" t="s">
        <v>1047</v>
      </c>
      <c r="G154" s="43" t="s">
        <v>1047</v>
      </c>
      <c r="H154" s="43">
        <v>3</v>
      </c>
      <c r="I154" s="254">
        <v>185032</v>
      </c>
      <c r="J154" s="43">
        <v>0</v>
      </c>
      <c r="K154" s="43"/>
      <c r="L154" s="43"/>
      <c r="M154" s="43" t="s">
        <v>250</v>
      </c>
      <c r="N154" s="43" t="s">
        <v>1060</v>
      </c>
      <c r="O154" s="43">
        <v>1</v>
      </c>
      <c r="P154" s="43">
        <v>3</v>
      </c>
      <c r="Q154" s="43">
        <v>2005</v>
      </c>
      <c r="R154" s="43">
        <v>20060502</v>
      </c>
      <c r="S154" s="43">
        <v>20060512</v>
      </c>
      <c r="T154" s="43" t="s">
        <v>1061</v>
      </c>
      <c r="U154" s="43" t="s">
        <v>1062</v>
      </c>
      <c r="V154" s="43" t="s">
        <v>1063</v>
      </c>
      <c r="W154" s="43" t="s">
        <v>191</v>
      </c>
      <c r="X154" s="43" t="s">
        <v>192</v>
      </c>
      <c r="Y154" s="43" t="s">
        <v>193</v>
      </c>
      <c r="Z154" s="43"/>
      <c r="AA154" s="43">
        <v>5.6</v>
      </c>
      <c r="AB154" s="43"/>
      <c r="AC154" s="43" t="s">
        <v>195</v>
      </c>
      <c r="AD154" s="43">
        <v>5000</v>
      </c>
      <c r="AE154" s="43">
        <v>14438</v>
      </c>
      <c r="AF154" s="43"/>
      <c r="AG154" s="43"/>
      <c r="AH154" s="43">
        <v>0</v>
      </c>
      <c r="AI154" s="43">
        <v>79119</v>
      </c>
      <c r="AJ154" s="43">
        <v>5000</v>
      </c>
      <c r="AK154" s="43">
        <v>524</v>
      </c>
      <c r="AL154" s="43" t="s">
        <v>214</v>
      </c>
      <c r="AM154" s="43">
        <v>3.5000000000000003E-2</v>
      </c>
      <c r="AN154" s="43">
        <v>30</v>
      </c>
      <c r="AO154" s="43">
        <v>333</v>
      </c>
      <c r="AP154" s="43"/>
      <c r="AQ154" s="43" t="s">
        <v>1068</v>
      </c>
      <c r="AR154" s="43" t="s">
        <v>1065</v>
      </c>
      <c r="AS154" s="43" t="s">
        <v>1066</v>
      </c>
      <c r="AT154" s="43" t="s">
        <v>1067</v>
      </c>
      <c r="AU154" s="43" t="s">
        <v>1055</v>
      </c>
      <c r="AV154" s="43" t="s">
        <v>1056</v>
      </c>
      <c r="AW154" s="43" t="s">
        <v>1057</v>
      </c>
      <c r="AX154" s="43" t="s">
        <v>195</v>
      </c>
      <c r="AY154" s="268">
        <f t="shared" si="2"/>
        <v>5</v>
      </c>
    </row>
    <row r="155" spans="1:51" x14ac:dyDescent="0.3">
      <c r="A155" s="253" t="s">
        <v>65</v>
      </c>
      <c r="B155" s="252" t="s">
        <v>1079</v>
      </c>
      <c r="C155" s="43" t="s">
        <v>188</v>
      </c>
      <c r="D155" s="43">
        <v>4.0999999999999996</v>
      </c>
      <c r="E155" s="43">
        <v>20140122</v>
      </c>
      <c r="F155" s="43" t="s">
        <v>1047</v>
      </c>
      <c r="G155" s="43" t="s">
        <v>1047</v>
      </c>
      <c r="H155" s="43">
        <v>3</v>
      </c>
      <c r="I155" s="254">
        <v>185238</v>
      </c>
      <c r="J155" s="43">
        <v>0</v>
      </c>
      <c r="K155" s="43"/>
      <c r="L155" s="43"/>
      <c r="M155" s="43" t="s">
        <v>250</v>
      </c>
      <c r="N155" s="43" t="s">
        <v>1060</v>
      </c>
      <c r="O155" s="43">
        <v>1</v>
      </c>
      <c r="P155" s="43">
        <v>3</v>
      </c>
      <c r="Q155" s="43">
        <v>2005</v>
      </c>
      <c r="R155" s="43">
        <v>20060502</v>
      </c>
      <c r="S155" s="43">
        <v>20060515</v>
      </c>
      <c r="T155" s="43" t="s">
        <v>1061</v>
      </c>
      <c r="U155" s="43" t="s">
        <v>1062</v>
      </c>
      <c r="V155" s="43" t="s">
        <v>1063</v>
      </c>
      <c r="W155" s="43" t="s">
        <v>191</v>
      </c>
      <c r="X155" s="43" t="s">
        <v>192</v>
      </c>
      <c r="Y155" s="43" t="s">
        <v>193</v>
      </c>
      <c r="Z155" s="43"/>
      <c r="AA155" s="43">
        <v>5.75</v>
      </c>
      <c r="AB155" s="43"/>
      <c r="AC155" s="43" t="s">
        <v>195</v>
      </c>
      <c r="AD155" s="43">
        <v>5000</v>
      </c>
      <c r="AE155" s="43">
        <v>24719</v>
      </c>
      <c r="AF155" s="43"/>
      <c r="AG155" s="43"/>
      <c r="AH155" s="43">
        <v>0</v>
      </c>
      <c r="AI155" s="43">
        <v>132638</v>
      </c>
      <c r="AJ155" s="43">
        <v>5000</v>
      </c>
      <c r="AK155" s="43">
        <v>364</v>
      </c>
      <c r="AL155" s="43" t="s">
        <v>214</v>
      </c>
      <c r="AM155" s="43">
        <v>1.4500000000000001E-2</v>
      </c>
      <c r="AN155" s="43">
        <v>30</v>
      </c>
      <c r="AO155" s="43">
        <v>451</v>
      </c>
      <c r="AP155" s="43"/>
      <c r="AQ155" s="43" t="s">
        <v>1069</v>
      </c>
      <c r="AR155" s="43" t="s">
        <v>1065</v>
      </c>
      <c r="AS155" s="43" t="s">
        <v>1066</v>
      </c>
      <c r="AT155" s="43" t="s">
        <v>1067</v>
      </c>
      <c r="AU155" s="43" t="s">
        <v>1055</v>
      </c>
      <c r="AV155" s="43" t="s">
        <v>1056</v>
      </c>
      <c r="AW155" s="43" t="s">
        <v>1057</v>
      </c>
      <c r="AX155" s="43" t="s">
        <v>195</v>
      </c>
      <c r="AY155" s="268">
        <f t="shared" si="2"/>
        <v>5</v>
      </c>
    </row>
    <row r="156" spans="1:51" x14ac:dyDescent="0.3">
      <c r="A156" s="253" t="s">
        <v>65</v>
      </c>
      <c r="B156" s="252" t="s">
        <v>1079</v>
      </c>
      <c r="C156" s="43" t="s">
        <v>188</v>
      </c>
      <c r="D156" s="43">
        <v>4.0999999999999996</v>
      </c>
      <c r="E156" s="43">
        <v>20140122</v>
      </c>
      <c r="F156" s="43" t="s">
        <v>1047</v>
      </c>
      <c r="G156" s="43" t="s">
        <v>1047</v>
      </c>
      <c r="H156" s="43">
        <v>3</v>
      </c>
      <c r="I156" s="254">
        <v>185240</v>
      </c>
      <c r="J156" s="43">
        <v>0</v>
      </c>
      <c r="K156" s="43"/>
      <c r="L156" s="43"/>
      <c r="M156" s="43" t="s">
        <v>250</v>
      </c>
      <c r="N156" s="43" t="s">
        <v>1060</v>
      </c>
      <c r="O156" s="43">
        <v>1</v>
      </c>
      <c r="P156" s="43">
        <v>3</v>
      </c>
      <c r="Q156" s="43">
        <v>2005</v>
      </c>
      <c r="R156" s="43">
        <v>20060502</v>
      </c>
      <c r="S156" s="43">
        <v>20060502</v>
      </c>
      <c r="T156" s="43" t="s">
        <v>1061</v>
      </c>
      <c r="U156" s="43" t="s">
        <v>1062</v>
      </c>
      <c r="V156" s="43" t="s">
        <v>1063</v>
      </c>
      <c r="W156" s="43" t="s">
        <v>191</v>
      </c>
      <c r="X156" s="43" t="s">
        <v>192</v>
      </c>
      <c r="Y156" s="43" t="s">
        <v>193</v>
      </c>
      <c r="Z156" s="43"/>
      <c r="AA156" s="43">
        <v>5.75</v>
      </c>
      <c r="AB156" s="43"/>
      <c r="AC156" s="43" t="s">
        <v>195</v>
      </c>
      <c r="AD156" s="43">
        <v>5000</v>
      </c>
      <c r="AE156" s="43">
        <v>24719</v>
      </c>
      <c r="AF156" s="43"/>
      <c r="AG156" s="43"/>
      <c r="AH156" s="43">
        <v>0</v>
      </c>
      <c r="AI156" s="43">
        <v>132607</v>
      </c>
      <c r="AJ156" s="43">
        <v>5000</v>
      </c>
      <c r="AK156" s="43">
        <v>358</v>
      </c>
      <c r="AL156" s="43" t="s">
        <v>214</v>
      </c>
      <c r="AM156" s="43">
        <v>1.43E-2</v>
      </c>
      <c r="AN156" s="43">
        <v>30</v>
      </c>
      <c r="AO156" s="43">
        <v>451</v>
      </c>
      <c r="AP156" s="43"/>
      <c r="AQ156" s="43" t="s">
        <v>1070</v>
      </c>
      <c r="AR156" s="43" t="s">
        <v>1065</v>
      </c>
      <c r="AS156" s="43" t="s">
        <v>1066</v>
      </c>
      <c r="AT156" s="43" t="s">
        <v>1067</v>
      </c>
      <c r="AU156" s="43" t="s">
        <v>1055</v>
      </c>
      <c r="AV156" s="43" t="s">
        <v>1056</v>
      </c>
      <c r="AW156" s="43" t="s">
        <v>1057</v>
      </c>
      <c r="AX156" s="43" t="s">
        <v>195</v>
      </c>
      <c r="AY156" s="268">
        <f t="shared" si="2"/>
        <v>5</v>
      </c>
    </row>
    <row r="157" spans="1:51" x14ac:dyDescent="0.3">
      <c r="A157" s="253" t="s">
        <v>65</v>
      </c>
      <c r="B157" s="252" t="s">
        <v>1079</v>
      </c>
      <c r="C157" s="43" t="s">
        <v>188</v>
      </c>
      <c r="D157" s="43">
        <v>4.0999999999999996</v>
      </c>
      <c r="E157" s="43">
        <v>20140122</v>
      </c>
      <c r="F157" s="43" t="s">
        <v>1047</v>
      </c>
      <c r="G157" s="43" t="s">
        <v>1047</v>
      </c>
      <c r="H157" s="43">
        <v>3</v>
      </c>
      <c r="I157" s="254">
        <v>184922</v>
      </c>
      <c r="J157" s="43">
        <v>0</v>
      </c>
      <c r="K157" s="43"/>
      <c r="L157" s="43"/>
      <c r="M157" s="43"/>
      <c r="N157" s="43"/>
      <c r="O157" s="43">
        <v>1</v>
      </c>
      <c r="P157" s="43">
        <v>3</v>
      </c>
      <c r="Q157" s="43">
        <v>2006</v>
      </c>
      <c r="R157" s="43">
        <v>20070605</v>
      </c>
      <c r="S157" s="43">
        <v>20070605</v>
      </c>
      <c r="T157" s="43" t="s">
        <v>1048</v>
      </c>
      <c r="U157" s="43" t="s">
        <v>1049</v>
      </c>
      <c r="V157" s="43" t="s">
        <v>1050</v>
      </c>
      <c r="W157" s="43" t="s">
        <v>191</v>
      </c>
      <c r="X157" s="43" t="s">
        <v>192</v>
      </c>
      <c r="Y157" s="43" t="s">
        <v>193</v>
      </c>
      <c r="Z157" s="43"/>
      <c r="AA157" s="43">
        <v>5.5</v>
      </c>
      <c r="AB157" s="43">
        <v>83</v>
      </c>
      <c r="AC157" s="43" t="s">
        <v>195</v>
      </c>
      <c r="AD157" s="43">
        <v>5000</v>
      </c>
      <c r="AE157" s="43">
        <v>51746</v>
      </c>
      <c r="AF157" s="43"/>
      <c r="AG157" s="43"/>
      <c r="AH157" s="43">
        <v>5000</v>
      </c>
      <c r="AI157" s="43">
        <v>154</v>
      </c>
      <c r="AJ157" s="43"/>
      <c r="AK157" s="43"/>
      <c r="AL157" s="43"/>
      <c r="AM157" s="43">
        <v>3.0000000000000001E-3</v>
      </c>
      <c r="AN157" s="43">
        <v>1</v>
      </c>
      <c r="AO157" s="43">
        <v>2017</v>
      </c>
      <c r="AP157" s="43"/>
      <c r="AQ157" s="43" t="s">
        <v>1058</v>
      </c>
      <c r="AR157" s="43" t="s">
        <v>1052</v>
      </c>
      <c r="AS157" s="43" t="s">
        <v>1053</v>
      </c>
      <c r="AT157" s="43" t="s">
        <v>1054</v>
      </c>
      <c r="AU157" s="43" t="s">
        <v>1055</v>
      </c>
      <c r="AV157" s="43" t="s">
        <v>1056</v>
      </c>
      <c r="AW157" s="43" t="s">
        <v>1057</v>
      </c>
      <c r="AX157" s="43" t="s">
        <v>195</v>
      </c>
      <c r="AY157" s="268">
        <f t="shared" si="2"/>
        <v>6</v>
      </c>
    </row>
    <row r="158" spans="1:51" x14ac:dyDescent="0.3">
      <c r="A158" s="253" t="s">
        <v>65</v>
      </c>
      <c r="B158" s="252" t="s">
        <v>1079</v>
      </c>
      <c r="C158" s="43" t="s">
        <v>188</v>
      </c>
      <c r="D158" s="43">
        <v>4.0999999999999996</v>
      </c>
      <c r="E158" s="43">
        <v>20140122</v>
      </c>
      <c r="F158" s="43" t="s">
        <v>1047</v>
      </c>
      <c r="G158" s="43" t="s">
        <v>1047</v>
      </c>
      <c r="H158" s="43">
        <v>3</v>
      </c>
      <c r="I158" s="254">
        <v>185221</v>
      </c>
      <c r="J158" s="43">
        <v>0</v>
      </c>
      <c r="K158" s="43"/>
      <c r="L158" s="43"/>
      <c r="M158" s="43"/>
      <c r="N158" s="43"/>
      <c r="O158" s="43">
        <v>1</v>
      </c>
      <c r="P158" s="43">
        <v>3</v>
      </c>
      <c r="Q158" s="43">
        <v>2006</v>
      </c>
      <c r="R158" s="43">
        <v>20070531</v>
      </c>
      <c r="S158" s="43">
        <v>20070531</v>
      </c>
      <c r="T158" s="43" t="s">
        <v>1048</v>
      </c>
      <c r="U158" s="43" t="s">
        <v>1049</v>
      </c>
      <c r="V158" s="43" t="s">
        <v>1050</v>
      </c>
      <c r="W158" s="43" t="s">
        <v>191</v>
      </c>
      <c r="X158" s="43" t="s">
        <v>192</v>
      </c>
      <c r="Y158" s="43" t="s">
        <v>193</v>
      </c>
      <c r="Z158" s="43"/>
      <c r="AA158" s="43">
        <v>6.3</v>
      </c>
      <c r="AB158" s="43">
        <v>84</v>
      </c>
      <c r="AC158" s="43" t="s">
        <v>195</v>
      </c>
      <c r="AD158" s="43">
        <v>5000</v>
      </c>
      <c r="AE158" s="43">
        <v>25812</v>
      </c>
      <c r="AF158" s="43"/>
      <c r="AG158" s="43"/>
      <c r="AH158" s="43">
        <v>5000</v>
      </c>
      <c r="AI158" s="43">
        <v>140</v>
      </c>
      <c r="AJ158" s="43"/>
      <c r="AK158" s="43"/>
      <c r="AL158" s="43"/>
      <c r="AM158" s="43">
        <v>5.4000000000000003E-3</v>
      </c>
      <c r="AN158" s="43">
        <v>1</v>
      </c>
      <c r="AO158" s="43">
        <v>1298</v>
      </c>
      <c r="AP158" s="43"/>
      <c r="AQ158" s="43"/>
      <c r="AR158" s="43" t="s">
        <v>1052</v>
      </c>
      <c r="AS158" s="43" t="s">
        <v>1053</v>
      </c>
      <c r="AT158" s="43" t="s">
        <v>1054</v>
      </c>
      <c r="AU158" s="43" t="s">
        <v>1055</v>
      </c>
      <c r="AV158" s="43" t="s">
        <v>1056</v>
      </c>
      <c r="AW158" s="43" t="s">
        <v>1057</v>
      </c>
      <c r="AX158" s="43" t="s">
        <v>195</v>
      </c>
      <c r="AY158" s="268">
        <f t="shared" si="2"/>
        <v>5</v>
      </c>
    </row>
    <row r="159" spans="1:51" x14ac:dyDescent="0.3">
      <c r="A159" s="253" t="s">
        <v>65</v>
      </c>
      <c r="B159" s="252" t="s">
        <v>1079</v>
      </c>
      <c r="C159" s="43" t="s">
        <v>188</v>
      </c>
      <c r="D159" s="43">
        <v>4.0999999999999996</v>
      </c>
      <c r="E159" s="43">
        <v>20140122</v>
      </c>
      <c r="F159" s="43" t="s">
        <v>1047</v>
      </c>
      <c r="G159" s="43" t="s">
        <v>1047</v>
      </c>
      <c r="H159" s="43">
        <v>3</v>
      </c>
      <c r="I159" s="254">
        <v>185242</v>
      </c>
      <c r="J159" s="43">
        <v>0</v>
      </c>
      <c r="K159" s="43"/>
      <c r="L159" s="43"/>
      <c r="M159" s="43"/>
      <c r="N159" s="43"/>
      <c r="O159" s="43">
        <v>1</v>
      </c>
      <c r="P159" s="43">
        <v>3</v>
      </c>
      <c r="Q159" s="43">
        <v>2006</v>
      </c>
      <c r="R159" s="43">
        <v>20070601</v>
      </c>
      <c r="S159" s="43">
        <v>20070601</v>
      </c>
      <c r="T159" s="43" t="s">
        <v>1048</v>
      </c>
      <c r="U159" s="43" t="s">
        <v>1049</v>
      </c>
      <c r="V159" s="43" t="s">
        <v>1050</v>
      </c>
      <c r="W159" s="43" t="s">
        <v>191</v>
      </c>
      <c r="X159" s="43" t="s">
        <v>192</v>
      </c>
      <c r="Y159" s="43" t="s">
        <v>193</v>
      </c>
      <c r="Z159" s="43"/>
      <c r="AA159" s="43">
        <v>5.5</v>
      </c>
      <c r="AB159" s="43">
        <v>82</v>
      </c>
      <c r="AC159" s="43" t="s">
        <v>195</v>
      </c>
      <c r="AD159" s="43">
        <v>5000</v>
      </c>
      <c r="AE159" s="43">
        <v>25899</v>
      </c>
      <c r="AF159" s="43"/>
      <c r="AG159" s="43"/>
      <c r="AH159" s="43">
        <v>5000</v>
      </c>
      <c r="AI159" s="43">
        <v>59</v>
      </c>
      <c r="AJ159" s="43"/>
      <c r="AK159" s="43"/>
      <c r="AL159" s="43"/>
      <c r="AM159" s="43">
        <v>2.3E-3</v>
      </c>
      <c r="AN159" s="43">
        <v>1</v>
      </c>
      <c r="AO159" s="43">
        <v>1329</v>
      </c>
      <c r="AP159" s="43"/>
      <c r="AQ159" s="43"/>
      <c r="AR159" s="43" t="s">
        <v>1052</v>
      </c>
      <c r="AS159" s="43" t="s">
        <v>1053</v>
      </c>
      <c r="AT159" s="43" t="s">
        <v>1054</v>
      </c>
      <c r="AU159" s="43" t="s">
        <v>1055</v>
      </c>
      <c r="AV159" s="43" t="s">
        <v>1056</v>
      </c>
      <c r="AW159" s="43" t="s">
        <v>1057</v>
      </c>
      <c r="AX159" s="43" t="s">
        <v>195</v>
      </c>
      <c r="AY159" s="268">
        <f t="shared" si="2"/>
        <v>6</v>
      </c>
    </row>
    <row r="160" spans="1:51" x14ac:dyDescent="0.3">
      <c r="A160" s="253" t="s">
        <v>65</v>
      </c>
      <c r="B160" s="252" t="s">
        <v>1079</v>
      </c>
      <c r="C160" s="43" t="s">
        <v>188</v>
      </c>
      <c r="D160" s="43">
        <v>4.0999999999999996</v>
      </c>
      <c r="E160" s="43">
        <v>20140122</v>
      </c>
      <c r="F160" s="43" t="s">
        <v>1047</v>
      </c>
      <c r="G160" s="43" t="s">
        <v>1047</v>
      </c>
      <c r="H160" s="43">
        <v>3</v>
      </c>
      <c r="I160" s="254">
        <v>185263</v>
      </c>
      <c r="J160" s="43">
        <v>0</v>
      </c>
      <c r="K160" s="43"/>
      <c r="L160" s="43"/>
      <c r="M160" s="43"/>
      <c r="N160" s="43"/>
      <c r="O160" s="43">
        <v>1</v>
      </c>
      <c r="P160" s="43">
        <v>3</v>
      </c>
      <c r="Q160" s="43">
        <v>2006</v>
      </c>
      <c r="R160" s="43">
        <v>20070604</v>
      </c>
      <c r="S160" s="43">
        <v>20070604</v>
      </c>
      <c r="T160" s="43" t="s">
        <v>1048</v>
      </c>
      <c r="U160" s="43" t="s">
        <v>1049</v>
      </c>
      <c r="V160" s="43" t="s">
        <v>1050</v>
      </c>
      <c r="W160" s="43" t="s">
        <v>191</v>
      </c>
      <c r="X160" s="43" t="s">
        <v>192</v>
      </c>
      <c r="Y160" s="43" t="s">
        <v>193</v>
      </c>
      <c r="Z160" s="43"/>
      <c r="AA160" s="43">
        <v>5.8</v>
      </c>
      <c r="AB160" s="43">
        <v>82</v>
      </c>
      <c r="AC160" s="43" t="s">
        <v>195</v>
      </c>
      <c r="AD160" s="43">
        <v>5000</v>
      </c>
      <c r="AE160" s="43">
        <v>25965</v>
      </c>
      <c r="AF160" s="43"/>
      <c r="AG160" s="43"/>
      <c r="AH160" s="43">
        <v>5000</v>
      </c>
      <c r="AI160" s="43">
        <v>21</v>
      </c>
      <c r="AJ160" s="43"/>
      <c r="AK160" s="43"/>
      <c r="AL160" s="43"/>
      <c r="AM160" s="43">
        <v>8.0000000000000004E-4</v>
      </c>
      <c r="AN160" s="43">
        <v>1</v>
      </c>
      <c r="AO160" s="43">
        <v>1259</v>
      </c>
      <c r="AP160" s="43"/>
      <c r="AQ160" s="43"/>
      <c r="AR160" s="43" t="s">
        <v>1052</v>
      </c>
      <c r="AS160" s="43" t="s">
        <v>1053</v>
      </c>
      <c r="AT160" s="43" t="s">
        <v>1054</v>
      </c>
      <c r="AU160" s="43" t="s">
        <v>1055</v>
      </c>
      <c r="AV160" s="43" t="s">
        <v>1056</v>
      </c>
      <c r="AW160" s="43" t="s">
        <v>1057</v>
      </c>
      <c r="AX160" s="43" t="s">
        <v>195</v>
      </c>
      <c r="AY160" s="268">
        <f t="shared" si="2"/>
        <v>6</v>
      </c>
    </row>
    <row r="161" spans="1:51" x14ac:dyDescent="0.3">
      <c r="A161" s="253" t="s">
        <v>65</v>
      </c>
      <c r="B161" s="252" t="s">
        <v>1079</v>
      </c>
      <c r="C161" s="43" t="s">
        <v>188</v>
      </c>
      <c r="D161" s="43">
        <v>4.0999999999999996</v>
      </c>
      <c r="E161" s="43">
        <v>20140122</v>
      </c>
      <c r="F161" s="43" t="s">
        <v>1047</v>
      </c>
      <c r="G161" s="43" t="s">
        <v>1047</v>
      </c>
      <c r="H161" s="43">
        <v>3</v>
      </c>
      <c r="I161" s="254">
        <v>185658</v>
      </c>
      <c r="J161" s="43">
        <v>12</v>
      </c>
      <c r="K161" s="43"/>
      <c r="L161" s="43"/>
      <c r="M161" s="43" t="s">
        <v>250</v>
      </c>
      <c r="N161" s="43" t="s">
        <v>1071</v>
      </c>
      <c r="O161" s="43">
        <v>1</v>
      </c>
      <c r="P161" s="43">
        <v>3</v>
      </c>
      <c r="Q161" s="43">
        <v>2006</v>
      </c>
      <c r="R161" s="43">
        <v>20070516</v>
      </c>
      <c r="S161" s="43">
        <v>20070523</v>
      </c>
      <c r="T161" s="43" t="s">
        <v>1061</v>
      </c>
      <c r="U161" s="43" t="s">
        <v>1062</v>
      </c>
      <c r="V161" s="43" t="s">
        <v>1063</v>
      </c>
      <c r="W161" s="43" t="s">
        <v>191</v>
      </c>
      <c r="X161" s="43" t="s">
        <v>192</v>
      </c>
      <c r="Y161" s="43" t="s">
        <v>193</v>
      </c>
      <c r="Z161" s="43"/>
      <c r="AA161" s="43">
        <v>5.93</v>
      </c>
      <c r="AB161" s="43"/>
      <c r="AC161" s="43" t="s">
        <v>195</v>
      </c>
      <c r="AD161" s="43">
        <v>5000</v>
      </c>
      <c r="AE161" s="43">
        <v>24174</v>
      </c>
      <c r="AF161" s="43"/>
      <c r="AG161" s="43"/>
      <c r="AH161" s="43">
        <v>0</v>
      </c>
      <c r="AI161" s="43">
        <v>134398</v>
      </c>
      <c r="AJ161" s="43">
        <v>5000</v>
      </c>
      <c r="AK161" s="43">
        <v>831</v>
      </c>
      <c r="AL161" s="43" t="s">
        <v>214</v>
      </c>
      <c r="AM161" s="43">
        <v>3.32E-2</v>
      </c>
      <c r="AN161" s="43">
        <v>42</v>
      </c>
      <c r="AO161" s="43">
        <v>611</v>
      </c>
      <c r="AP161" s="43"/>
      <c r="AQ161" s="43" t="s">
        <v>1072</v>
      </c>
      <c r="AR161" s="43" t="s">
        <v>1065</v>
      </c>
      <c r="AS161" s="43" t="s">
        <v>1066</v>
      </c>
      <c r="AT161" s="43" t="s">
        <v>1067</v>
      </c>
      <c r="AU161" s="43" t="s">
        <v>1055</v>
      </c>
      <c r="AV161" s="43" t="s">
        <v>1056</v>
      </c>
      <c r="AW161" s="43" t="s">
        <v>1057</v>
      </c>
      <c r="AX161" s="43" t="s">
        <v>195</v>
      </c>
      <c r="AY161" s="268">
        <f t="shared" si="2"/>
        <v>5</v>
      </c>
    </row>
    <row r="162" spans="1:51" x14ac:dyDescent="0.3">
      <c r="A162" s="253" t="s">
        <v>65</v>
      </c>
      <c r="B162" s="252" t="s">
        <v>1079</v>
      </c>
      <c r="C162" s="43" t="s">
        <v>188</v>
      </c>
      <c r="D162" s="43">
        <v>4.0999999999999996</v>
      </c>
      <c r="E162" s="43">
        <v>20140122</v>
      </c>
      <c r="F162" s="43" t="s">
        <v>1047</v>
      </c>
      <c r="G162" s="43" t="s">
        <v>1047</v>
      </c>
      <c r="H162" s="43">
        <v>3</v>
      </c>
      <c r="I162" s="254">
        <v>185706</v>
      </c>
      <c r="J162" s="43">
        <v>12</v>
      </c>
      <c r="K162" s="43"/>
      <c r="L162" s="43"/>
      <c r="M162" s="43" t="s">
        <v>250</v>
      </c>
      <c r="N162" s="43" t="s">
        <v>1071</v>
      </c>
      <c r="O162" s="43">
        <v>1</v>
      </c>
      <c r="P162" s="43">
        <v>3</v>
      </c>
      <c r="Q162" s="43">
        <v>2006</v>
      </c>
      <c r="R162" s="43">
        <v>20070516</v>
      </c>
      <c r="S162" s="43">
        <v>20070523</v>
      </c>
      <c r="T162" s="43" t="s">
        <v>1061</v>
      </c>
      <c r="U162" s="43" t="s">
        <v>1062</v>
      </c>
      <c r="V162" s="43" t="s">
        <v>1063</v>
      </c>
      <c r="W162" s="43" t="s">
        <v>191</v>
      </c>
      <c r="X162" s="43" t="s">
        <v>192</v>
      </c>
      <c r="Y162" s="43" t="s">
        <v>193</v>
      </c>
      <c r="Z162" s="43"/>
      <c r="AA162" s="43">
        <v>5.93</v>
      </c>
      <c r="AB162" s="43"/>
      <c r="AC162" s="43" t="s">
        <v>195</v>
      </c>
      <c r="AD162" s="43">
        <v>5000</v>
      </c>
      <c r="AE162" s="43">
        <v>23993</v>
      </c>
      <c r="AF162" s="43"/>
      <c r="AG162" s="43"/>
      <c r="AH162" s="43">
        <v>0</v>
      </c>
      <c r="AI162" s="43">
        <v>133810</v>
      </c>
      <c r="AJ162" s="43">
        <v>5000</v>
      </c>
      <c r="AK162" s="43">
        <v>902</v>
      </c>
      <c r="AL162" s="43" t="s">
        <v>214</v>
      </c>
      <c r="AM162" s="43">
        <v>3.6200000000000003E-2</v>
      </c>
      <c r="AN162" s="43">
        <v>36</v>
      </c>
      <c r="AO162" s="43">
        <v>535</v>
      </c>
      <c r="AP162" s="43"/>
      <c r="AQ162" s="43" t="s">
        <v>1073</v>
      </c>
      <c r="AR162" s="43" t="s">
        <v>1065</v>
      </c>
      <c r="AS162" s="43" t="s">
        <v>1066</v>
      </c>
      <c r="AT162" s="43" t="s">
        <v>1067</v>
      </c>
      <c r="AU162" s="43" t="s">
        <v>1055</v>
      </c>
      <c r="AV162" s="43" t="s">
        <v>1056</v>
      </c>
      <c r="AW162" s="43" t="s">
        <v>1057</v>
      </c>
      <c r="AX162" s="43" t="s">
        <v>195</v>
      </c>
      <c r="AY162" s="268">
        <f t="shared" si="2"/>
        <v>5</v>
      </c>
    </row>
    <row r="163" spans="1:51" x14ac:dyDescent="0.3">
      <c r="A163" s="253" t="s">
        <v>65</v>
      </c>
      <c r="B163" s="252" t="s">
        <v>1079</v>
      </c>
      <c r="C163" s="43" t="s">
        <v>188</v>
      </c>
      <c r="D163" s="43">
        <v>4.0999999999999996</v>
      </c>
      <c r="E163" s="43">
        <v>20140122</v>
      </c>
      <c r="F163" s="43" t="s">
        <v>1047</v>
      </c>
      <c r="G163" s="43" t="s">
        <v>1047</v>
      </c>
      <c r="H163" s="43">
        <v>3</v>
      </c>
      <c r="I163" s="254">
        <v>185708</v>
      </c>
      <c r="J163" s="43">
        <v>12</v>
      </c>
      <c r="K163" s="43"/>
      <c r="L163" s="43"/>
      <c r="M163" s="43" t="s">
        <v>250</v>
      </c>
      <c r="N163" s="43" t="s">
        <v>1071</v>
      </c>
      <c r="O163" s="43">
        <v>1</v>
      </c>
      <c r="P163" s="43">
        <v>3</v>
      </c>
      <c r="Q163" s="43">
        <v>2006</v>
      </c>
      <c r="R163" s="43">
        <v>20070516</v>
      </c>
      <c r="S163" s="43">
        <v>20070604</v>
      </c>
      <c r="T163" s="43" t="s">
        <v>1061</v>
      </c>
      <c r="U163" s="43" t="s">
        <v>1062</v>
      </c>
      <c r="V163" s="43" t="s">
        <v>1063</v>
      </c>
      <c r="W163" s="43" t="s">
        <v>191</v>
      </c>
      <c r="X163" s="43" t="s">
        <v>192</v>
      </c>
      <c r="Y163" s="43" t="s">
        <v>193</v>
      </c>
      <c r="Z163" s="43"/>
      <c r="AA163" s="43">
        <v>5.8</v>
      </c>
      <c r="AB163" s="43"/>
      <c r="AC163" s="43" t="s">
        <v>195</v>
      </c>
      <c r="AD163" s="43">
        <v>5000</v>
      </c>
      <c r="AE163" s="43">
        <v>23603</v>
      </c>
      <c r="AF163" s="43"/>
      <c r="AG163" s="43"/>
      <c r="AH163" s="43">
        <v>0</v>
      </c>
      <c r="AI163" s="43">
        <v>116483</v>
      </c>
      <c r="AJ163" s="43">
        <v>5000</v>
      </c>
      <c r="AK163" s="43">
        <v>1311</v>
      </c>
      <c r="AL163" s="43" t="s">
        <v>214</v>
      </c>
      <c r="AM163" s="43">
        <v>5.2600000000000001E-2</v>
      </c>
      <c r="AN163" s="43">
        <v>44</v>
      </c>
      <c r="AO163" s="43">
        <v>525</v>
      </c>
      <c r="AP163" s="43"/>
      <c r="AQ163" s="43" t="s">
        <v>1074</v>
      </c>
      <c r="AR163" s="43" t="s">
        <v>1065</v>
      </c>
      <c r="AS163" s="43" t="s">
        <v>1066</v>
      </c>
      <c r="AT163" s="43" t="s">
        <v>1067</v>
      </c>
      <c r="AU163" s="43" t="s">
        <v>1055</v>
      </c>
      <c r="AV163" s="43" t="s">
        <v>1056</v>
      </c>
      <c r="AW163" s="43" t="s">
        <v>1057</v>
      </c>
      <c r="AX163" s="43" t="s">
        <v>195</v>
      </c>
      <c r="AY163" s="268">
        <f t="shared" si="2"/>
        <v>5.5</v>
      </c>
    </row>
    <row r="164" spans="1:51" x14ac:dyDescent="0.3">
      <c r="A164" s="253" t="s">
        <v>65</v>
      </c>
      <c r="B164" s="252" t="s">
        <v>1079</v>
      </c>
      <c r="C164" s="43" t="s">
        <v>188</v>
      </c>
      <c r="D164" s="43">
        <v>4.0999999999999996</v>
      </c>
      <c r="E164" s="43">
        <v>20140122</v>
      </c>
      <c r="F164" s="43" t="s">
        <v>1047</v>
      </c>
      <c r="G164" s="43" t="s">
        <v>1047</v>
      </c>
      <c r="H164" s="43">
        <v>3</v>
      </c>
      <c r="I164" s="254">
        <v>185710</v>
      </c>
      <c r="J164" s="43">
        <v>12</v>
      </c>
      <c r="K164" s="43"/>
      <c r="L164" s="43"/>
      <c r="M164" s="43" t="s">
        <v>250</v>
      </c>
      <c r="N164" s="43" t="s">
        <v>1071</v>
      </c>
      <c r="O164" s="43">
        <v>1</v>
      </c>
      <c r="P164" s="43">
        <v>3</v>
      </c>
      <c r="Q164" s="43">
        <v>2006</v>
      </c>
      <c r="R164" s="43">
        <v>20070516</v>
      </c>
      <c r="S164" s="43">
        <v>20070604</v>
      </c>
      <c r="T164" s="43" t="s">
        <v>1061</v>
      </c>
      <c r="U164" s="43" t="s">
        <v>1062</v>
      </c>
      <c r="V164" s="43" t="s">
        <v>1063</v>
      </c>
      <c r="W164" s="43" t="s">
        <v>191</v>
      </c>
      <c r="X164" s="43" t="s">
        <v>192</v>
      </c>
      <c r="Y164" s="43" t="s">
        <v>193</v>
      </c>
      <c r="Z164" s="43"/>
      <c r="AA164" s="43">
        <v>5.8</v>
      </c>
      <c r="AB164" s="43"/>
      <c r="AC164" s="43" t="s">
        <v>195</v>
      </c>
      <c r="AD164" s="43">
        <v>5000</v>
      </c>
      <c r="AE164" s="43">
        <v>23612</v>
      </c>
      <c r="AF164" s="43"/>
      <c r="AG164" s="43"/>
      <c r="AH164" s="43">
        <v>0</v>
      </c>
      <c r="AI164" s="43">
        <v>116483</v>
      </c>
      <c r="AJ164" s="43">
        <v>5000</v>
      </c>
      <c r="AK164" s="43">
        <v>1309</v>
      </c>
      <c r="AL164" s="43" t="s">
        <v>214</v>
      </c>
      <c r="AM164" s="43">
        <v>5.2499999999999998E-2</v>
      </c>
      <c r="AN164" s="43">
        <v>38</v>
      </c>
      <c r="AO164" s="43">
        <v>525</v>
      </c>
      <c r="AP164" s="43"/>
      <c r="AQ164" s="43" t="s">
        <v>1075</v>
      </c>
      <c r="AR164" s="43" t="s">
        <v>1065</v>
      </c>
      <c r="AS164" s="43" t="s">
        <v>1066</v>
      </c>
      <c r="AT164" s="43" t="s">
        <v>1067</v>
      </c>
      <c r="AU164" s="43" t="s">
        <v>1055</v>
      </c>
      <c r="AV164" s="43" t="s">
        <v>1056</v>
      </c>
      <c r="AW164" s="43" t="s">
        <v>1057</v>
      </c>
      <c r="AX164" s="43" t="s">
        <v>195</v>
      </c>
      <c r="AY164" s="268">
        <f t="shared" si="2"/>
        <v>5.5</v>
      </c>
    </row>
    <row r="165" spans="1:51" x14ac:dyDescent="0.3">
      <c r="A165" s="253" t="s">
        <v>65</v>
      </c>
      <c r="B165" s="252" t="s">
        <v>1079</v>
      </c>
      <c r="C165" s="43" t="s">
        <v>188</v>
      </c>
      <c r="D165" s="43">
        <v>4.0999999999999996</v>
      </c>
      <c r="E165" s="43">
        <v>20140122</v>
      </c>
      <c r="F165" s="43" t="s">
        <v>1047</v>
      </c>
      <c r="G165" s="43" t="s">
        <v>1047</v>
      </c>
      <c r="H165" s="43">
        <v>3</v>
      </c>
      <c r="I165" s="254">
        <v>186030</v>
      </c>
      <c r="J165" s="43">
        <v>12</v>
      </c>
      <c r="K165" s="43"/>
      <c r="L165" s="43"/>
      <c r="M165" s="43"/>
      <c r="N165" s="43"/>
      <c r="O165" s="43">
        <v>1</v>
      </c>
      <c r="P165" s="43">
        <v>3</v>
      </c>
      <c r="Q165" s="43">
        <v>2006</v>
      </c>
      <c r="R165" s="43">
        <v>20070523</v>
      </c>
      <c r="S165" s="43">
        <v>20070523</v>
      </c>
      <c r="T165" s="43" t="s">
        <v>1048</v>
      </c>
      <c r="U165" s="43" t="s">
        <v>1049</v>
      </c>
      <c r="V165" s="43" t="s">
        <v>1050</v>
      </c>
      <c r="W165" s="43" t="s">
        <v>191</v>
      </c>
      <c r="X165" s="43" t="s">
        <v>192</v>
      </c>
      <c r="Y165" s="43" t="s">
        <v>193</v>
      </c>
      <c r="Z165" s="43"/>
      <c r="AA165" s="43">
        <v>6.3</v>
      </c>
      <c r="AB165" s="43">
        <v>83</v>
      </c>
      <c r="AC165" s="43" t="s">
        <v>195</v>
      </c>
      <c r="AD165" s="43">
        <v>5000</v>
      </c>
      <c r="AE165" s="43">
        <v>24493</v>
      </c>
      <c r="AF165" s="43"/>
      <c r="AG165" s="43"/>
      <c r="AH165" s="43">
        <v>5000</v>
      </c>
      <c r="AI165" s="43">
        <v>443</v>
      </c>
      <c r="AJ165" s="43"/>
      <c r="AK165" s="43"/>
      <c r="AL165" s="43"/>
      <c r="AM165" s="43">
        <v>1.78E-2</v>
      </c>
      <c r="AN165" s="43">
        <v>1</v>
      </c>
      <c r="AO165" s="43">
        <v>1295</v>
      </c>
      <c r="AP165" s="43"/>
      <c r="AQ165" s="43"/>
      <c r="AR165" s="43" t="s">
        <v>1052</v>
      </c>
      <c r="AS165" s="43" t="s">
        <v>1053</v>
      </c>
      <c r="AT165" s="43" t="s">
        <v>1054</v>
      </c>
      <c r="AU165" s="43" t="s">
        <v>1055</v>
      </c>
      <c r="AV165" s="43" t="s">
        <v>1056</v>
      </c>
      <c r="AW165" s="43" t="s">
        <v>1057</v>
      </c>
      <c r="AX165" s="43" t="s">
        <v>195</v>
      </c>
      <c r="AY165" s="268">
        <f t="shared" si="2"/>
        <v>5</v>
      </c>
    </row>
    <row r="166" spans="1:51" x14ac:dyDescent="0.3">
      <c r="A166" s="253" t="s">
        <v>65</v>
      </c>
      <c r="B166" s="252" t="s">
        <v>1079</v>
      </c>
      <c r="C166" s="43" t="s">
        <v>188</v>
      </c>
      <c r="D166" s="43">
        <v>4.0999999999999996</v>
      </c>
      <c r="E166" s="43">
        <v>20140122</v>
      </c>
      <c r="F166" s="43" t="s">
        <v>1047</v>
      </c>
      <c r="G166" s="43" t="s">
        <v>1047</v>
      </c>
      <c r="H166" s="43">
        <v>3</v>
      </c>
      <c r="I166" s="254">
        <v>186031</v>
      </c>
      <c r="J166" s="43">
        <v>12</v>
      </c>
      <c r="K166" s="43"/>
      <c r="L166" s="43"/>
      <c r="M166" s="43"/>
      <c r="N166" s="43"/>
      <c r="O166" s="43">
        <v>1</v>
      </c>
      <c r="P166" s="43">
        <v>3</v>
      </c>
      <c r="Q166" s="43">
        <v>2006</v>
      </c>
      <c r="R166" s="43">
        <v>20070524</v>
      </c>
      <c r="S166" s="43">
        <v>20070524</v>
      </c>
      <c r="T166" s="43" t="s">
        <v>1048</v>
      </c>
      <c r="U166" s="43" t="s">
        <v>1049</v>
      </c>
      <c r="V166" s="43" t="s">
        <v>1050</v>
      </c>
      <c r="W166" s="43" t="s">
        <v>191</v>
      </c>
      <c r="X166" s="43" t="s">
        <v>192</v>
      </c>
      <c r="Y166" s="43" t="s">
        <v>193</v>
      </c>
      <c r="Z166" s="43"/>
      <c r="AA166" s="43">
        <v>6</v>
      </c>
      <c r="AB166" s="43">
        <v>82</v>
      </c>
      <c r="AC166" s="43" t="s">
        <v>195</v>
      </c>
      <c r="AD166" s="43">
        <v>5000</v>
      </c>
      <c r="AE166" s="43">
        <v>25699</v>
      </c>
      <c r="AF166" s="43"/>
      <c r="AG166" s="43"/>
      <c r="AH166" s="43">
        <v>5000</v>
      </c>
      <c r="AI166" s="43">
        <v>347</v>
      </c>
      <c r="AJ166" s="43"/>
      <c r="AK166" s="43"/>
      <c r="AL166" s="43"/>
      <c r="AM166" s="43">
        <v>1.3299999999999999E-2</v>
      </c>
      <c r="AN166" s="43">
        <v>1</v>
      </c>
      <c r="AO166" s="43">
        <v>1275</v>
      </c>
      <c r="AP166" s="43"/>
      <c r="AQ166" s="43"/>
      <c r="AR166" s="43" t="s">
        <v>1052</v>
      </c>
      <c r="AS166" s="43" t="s">
        <v>1053</v>
      </c>
      <c r="AT166" s="43" t="s">
        <v>1054</v>
      </c>
      <c r="AU166" s="43" t="s">
        <v>1055</v>
      </c>
      <c r="AV166" s="43" t="s">
        <v>1056</v>
      </c>
      <c r="AW166" s="43" t="s">
        <v>1057</v>
      </c>
      <c r="AX166" s="43" t="s">
        <v>195</v>
      </c>
      <c r="AY166" s="268">
        <f t="shared" si="2"/>
        <v>5</v>
      </c>
    </row>
    <row r="167" spans="1:51" x14ac:dyDescent="0.3">
      <c r="A167" s="253" t="s">
        <v>65</v>
      </c>
      <c r="B167" s="252" t="s">
        <v>1079</v>
      </c>
      <c r="C167" s="43" t="s">
        <v>188</v>
      </c>
      <c r="D167" s="43">
        <v>4.0999999999999996</v>
      </c>
      <c r="E167" s="43">
        <v>20140122</v>
      </c>
      <c r="F167" s="43" t="s">
        <v>1047</v>
      </c>
      <c r="G167" s="43" t="s">
        <v>1047</v>
      </c>
      <c r="H167" s="43">
        <v>3</v>
      </c>
      <c r="I167" s="254">
        <v>186032</v>
      </c>
      <c r="J167" s="43">
        <v>12</v>
      </c>
      <c r="K167" s="43"/>
      <c r="L167" s="43"/>
      <c r="M167" s="43"/>
      <c r="N167" s="43"/>
      <c r="O167" s="43">
        <v>1</v>
      </c>
      <c r="P167" s="43">
        <v>3</v>
      </c>
      <c r="Q167" s="43">
        <v>2006</v>
      </c>
      <c r="R167" s="43">
        <v>20070530</v>
      </c>
      <c r="S167" s="43">
        <v>20070530</v>
      </c>
      <c r="T167" s="43" t="s">
        <v>1048</v>
      </c>
      <c r="U167" s="43" t="s">
        <v>1049</v>
      </c>
      <c r="V167" s="43" t="s">
        <v>1050</v>
      </c>
      <c r="W167" s="43" t="s">
        <v>191</v>
      </c>
      <c r="X167" s="43" t="s">
        <v>192</v>
      </c>
      <c r="Y167" s="43" t="s">
        <v>193</v>
      </c>
      <c r="Z167" s="43"/>
      <c r="AA167" s="43">
        <v>6.6</v>
      </c>
      <c r="AB167" s="43">
        <v>85</v>
      </c>
      <c r="AC167" s="43" t="s">
        <v>195</v>
      </c>
      <c r="AD167" s="43">
        <v>5000</v>
      </c>
      <c r="AE167" s="43">
        <v>25782</v>
      </c>
      <c r="AF167" s="43"/>
      <c r="AG167" s="43"/>
      <c r="AH167" s="43">
        <v>5000</v>
      </c>
      <c r="AI167" s="43">
        <v>163</v>
      </c>
      <c r="AJ167" s="43"/>
      <c r="AK167" s="43"/>
      <c r="AL167" s="43"/>
      <c r="AM167" s="43">
        <v>6.3E-3</v>
      </c>
      <c r="AN167" s="43">
        <v>1</v>
      </c>
      <c r="AO167" s="43">
        <v>1270</v>
      </c>
      <c r="AP167" s="43"/>
      <c r="AQ167" s="43"/>
      <c r="AR167" s="43" t="s">
        <v>1052</v>
      </c>
      <c r="AS167" s="43" t="s">
        <v>1053</v>
      </c>
      <c r="AT167" s="43" t="s">
        <v>1054</v>
      </c>
      <c r="AU167" s="43" t="s">
        <v>1055</v>
      </c>
      <c r="AV167" s="43" t="s">
        <v>1056</v>
      </c>
      <c r="AW167" s="43" t="s">
        <v>1057</v>
      </c>
      <c r="AX167" s="43" t="s">
        <v>195</v>
      </c>
      <c r="AY167" s="268">
        <f t="shared" si="2"/>
        <v>5</v>
      </c>
    </row>
    <row r="168" spans="1:51" x14ac:dyDescent="0.3">
      <c r="A168" s="253" t="s">
        <v>65</v>
      </c>
      <c r="B168" s="252" t="s">
        <v>1079</v>
      </c>
      <c r="C168" s="43" t="s">
        <v>188</v>
      </c>
      <c r="D168" s="43">
        <v>4.0999999999999996</v>
      </c>
      <c r="E168" s="43">
        <v>20140122</v>
      </c>
      <c r="F168" s="43" t="s">
        <v>1047</v>
      </c>
      <c r="G168" s="43" t="s">
        <v>1047</v>
      </c>
      <c r="H168" s="43">
        <v>3</v>
      </c>
      <c r="I168" s="254">
        <v>185001</v>
      </c>
      <c r="J168" s="43">
        <v>0</v>
      </c>
      <c r="K168" s="43"/>
      <c r="L168" s="43"/>
      <c r="M168" s="43"/>
      <c r="N168" s="43"/>
      <c r="O168" s="43">
        <v>1</v>
      </c>
      <c r="P168" s="43">
        <v>3</v>
      </c>
      <c r="Q168" s="43">
        <v>2007</v>
      </c>
      <c r="R168" s="43">
        <v>20080610</v>
      </c>
      <c r="S168" s="43">
        <v>20080610</v>
      </c>
      <c r="T168" s="43" t="s">
        <v>1048</v>
      </c>
      <c r="U168" s="43" t="s">
        <v>1049</v>
      </c>
      <c r="V168" s="43" t="s">
        <v>1050</v>
      </c>
      <c r="W168" s="43" t="s">
        <v>191</v>
      </c>
      <c r="X168" s="43" t="s">
        <v>192</v>
      </c>
      <c r="Y168" s="43" t="s">
        <v>193</v>
      </c>
      <c r="Z168" s="43"/>
      <c r="AA168" s="43">
        <v>5.18</v>
      </c>
      <c r="AB168" s="43"/>
      <c r="AC168" s="43" t="s">
        <v>195</v>
      </c>
      <c r="AD168" s="43">
        <v>5000</v>
      </c>
      <c r="AE168" s="43">
        <v>25530</v>
      </c>
      <c r="AF168" s="43"/>
      <c r="AG168" s="43"/>
      <c r="AH168" s="43">
        <v>5000</v>
      </c>
      <c r="AI168" s="43">
        <v>415</v>
      </c>
      <c r="AJ168" s="43"/>
      <c r="AK168" s="43"/>
      <c r="AL168" s="43"/>
      <c r="AM168" s="43">
        <v>1.6E-2</v>
      </c>
      <c r="AN168" s="43"/>
      <c r="AO168" s="43">
        <v>500</v>
      </c>
      <c r="AP168" s="43"/>
      <c r="AQ168" s="43" t="s">
        <v>1059</v>
      </c>
      <c r="AR168" s="43" t="s">
        <v>1052</v>
      </c>
      <c r="AS168" s="43" t="s">
        <v>1053</v>
      </c>
      <c r="AT168" s="43" t="s">
        <v>1054</v>
      </c>
      <c r="AU168" s="43" t="s">
        <v>1055</v>
      </c>
      <c r="AV168" s="43" t="s">
        <v>1056</v>
      </c>
      <c r="AW168" s="43" t="s">
        <v>1057</v>
      </c>
      <c r="AX168" s="43" t="s">
        <v>195</v>
      </c>
      <c r="AY168" s="268">
        <f t="shared" si="2"/>
        <v>6</v>
      </c>
    </row>
    <row r="169" spans="1:51" x14ac:dyDescent="0.3">
      <c r="A169" s="253" t="s">
        <v>65</v>
      </c>
      <c r="B169" s="252" t="s">
        <v>1079</v>
      </c>
      <c r="C169" s="43" t="s">
        <v>188</v>
      </c>
      <c r="D169" s="43">
        <v>4.0999999999999996</v>
      </c>
      <c r="E169" s="43">
        <v>20140122</v>
      </c>
      <c r="F169" s="43" t="s">
        <v>1047</v>
      </c>
      <c r="G169" s="43" t="s">
        <v>1047</v>
      </c>
      <c r="H169" s="43">
        <v>3</v>
      </c>
      <c r="I169" s="254">
        <v>185002</v>
      </c>
      <c r="J169" s="43">
        <v>0</v>
      </c>
      <c r="K169" s="43"/>
      <c r="L169" s="43"/>
      <c r="M169" s="43"/>
      <c r="N169" s="43"/>
      <c r="O169" s="43">
        <v>1</v>
      </c>
      <c r="P169" s="43">
        <v>3</v>
      </c>
      <c r="Q169" s="43">
        <v>2007</v>
      </c>
      <c r="R169" s="43">
        <v>20080618</v>
      </c>
      <c r="S169" s="43">
        <v>20080618</v>
      </c>
      <c r="T169" s="43" t="s">
        <v>1048</v>
      </c>
      <c r="U169" s="43" t="s">
        <v>1049</v>
      </c>
      <c r="V169" s="43" t="s">
        <v>1050</v>
      </c>
      <c r="W169" s="43" t="s">
        <v>191</v>
      </c>
      <c r="X169" s="43" t="s">
        <v>192</v>
      </c>
      <c r="Y169" s="43" t="s">
        <v>193</v>
      </c>
      <c r="Z169" s="43"/>
      <c r="AA169" s="43">
        <v>4.8499999999999996</v>
      </c>
      <c r="AB169" s="43"/>
      <c r="AC169" s="43" t="s">
        <v>195</v>
      </c>
      <c r="AD169" s="43">
        <v>5000</v>
      </c>
      <c r="AE169" s="43">
        <v>27829</v>
      </c>
      <c r="AF169" s="43"/>
      <c r="AG169" s="43"/>
      <c r="AH169" s="43"/>
      <c r="AI169" s="43"/>
      <c r="AJ169" s="43"/>
      <c r="AK169" s="43"/>
      <c r="AL169" s="43"/>
      <c r="AM169" s="43"/>
      <c r="AN169" s="43"/>
      <c r="AO169" s="43">
        <v>500</v>
      </c>
      <c r="AP169" s="43"/>
      <c r="AQ169" s="43" t="s">
        <v>1059</v>
      </c>
      <c r="AR169" s="43" t="s">
        <v>1052</v>
      </c>
      <c r="AS169" s="43" t="s">
        <v>1053</v>
      </c>
      <c r="AT169" s="43" t="s">
        <v>1054</v>
      </c>
      <c r="AU169" s="43" t="s">
        <v>1055</v>
      </c>
      <c r="AV169" s="43" t="s">
        <v>1056</v>
      </c>
      <c r="AW169" s="43" t="s">
        <v>1057</v>
      </c>
      <c r="AX169" s="43" t="s">
        <v>195</v>
      </c>
      <c r="AY169" s="268">
        <f t="shared" si="2"/>
        <v>6</v>
      </c>
    </row>
    <row r="170" spans="1:51" x14ac:dyDescent="0.3">
      <c r="A170" s="253" t="s">
        <v>65</v>
      </c>
      <c r="B170" s="252" t="s">
        <v>1079</v>
      </c>
      <c r="C170" s="43" t="s">
        <v>188</v>
      </c>
      <c r="D170" s="43">
        <v>4.0999999999999996</v>
      </c>
      <c r="E170" s="43">
        <v>20140122</v>
      </c>
      <c r="F170" s="43" t="s">
        <v>1047</v>
      </c>
      <c r="G170" s="43" t="s">
        <v>1047</v>
      </c>
      <c r="H170" s="43">
        <v>3</v>
      </c>
      <c r="I170" s="254">
        <v>185040</v>
      </c>
      <c r="J170" s="43">
        <v>0</v>
      </c>
      <c r="K170" s="43"/>
      <c r="L170" s="43"/>
      <c r="M170" s="43"/>
      <c r="N170" s="43"/>
      <c r="O170" s="43">
        <v>1</v>
      </c>
      <c r="P170" s="43">
        <v>3</v>
      </c>
      <c r="Q170" s="43">
        <v>2007</v>
      </c>
      <c r="R170" s="43">
        <v>20080616</v>
      </c>
      <c r="S170" s="43">
        <v>20080616</v>
      </c>
      <c r="T170" s="43" t="s">
        <v>1048</v>
      </c>
      <c r="U170" s="43" t="s">
        <v>1049</v>
      </c>
      <c r="V170" s="43" t="s">
        <v>1050</v>
      </c>
      <c r="W170" s="43" t="s">
        <v>191</v>
      </c>
      <c r="X170" s="43" t="s">
        <v>192</v>
      </c>
      <c r="Y170" s="43" t="s">
        <v>193</v>
      </c>
      <c r="Z170" s="43"/>
      <c r="AA170" s="43">
        <v>5.1100000000000003</v>
      </c>
      <c r="AB170" s="43"/>
      <c r="AC170" s="43" t="s">
        <v>195</v>
      </c>
      <c r="AD170" s="43">
        <v>5000</v>
      </c>
      <c r="AE170" s="43">
        <v>26026</v>
      </c>
      <c r="AF170" s="43"/>
      <c r="AG170" s="43"/>
      <c r="AH170" s="43">
        <v>5000</v>
      </c>
      <c r="AI170" s="43">
        <v>105</v>
      </c>
      <c r="AJ170" s="43"/>
      <c r="AK170" s="43"/>
      <c r="AL170" s="43"/>
      <c r="AM170" s="43">
        <v>4.0000000000000001E-3</v>
      </c>
      <c r="AN170" s="43"/>
      <c r="AO170" s="43">
        <v>500</v>
      </c>
      <c r="AP170" s="43"/>
      <c r="AQ170" s="43" t="s">
        <v>1059</v>
      </c>
      <c r="AR170" s="43" t="s">
        <v>1052</v>
      </c>
      <c r="AS170" s="43" t="s">
        <v>1053</v>
      </c>
      <c r="AT170" s="43" t="s">
        <v>1054</v>
      </c>
      <c r="AU170" s="43" t="s">
        <v>1055</v>
      </c>
      <c r="AV170" s="43" t="s">
        <v>1056</v>
      </c>
      <c r="AW170" s="43" t="s">
        <v>1057</v>
      </c>
      <c r="AX170" s="43" t="s">
        <v>195</v>
      </c>
      <c r="AY170" s="268">
        <f t="shared" si="2"/>
        <v>6</v>
      </c>
    </row>
    <row r="171" spans="1:51" x14ac:dyDescent="0.3">
      <c r="A171" s="253" t="s">
        <v>65</v>
      </c>
      <c r="B171" s="252" t="s">
        <v>1079</v>
      </c>
      <c r="C171" s="43" t="s">
        <v>188</v>
      </c>
      <c r="D171" s="43">
        <v>4.0999999999999996</v>
      </c>
      <c r="E171" s="43">
        <v>20140122</v>
      </c>
      <c r="F171" s="43" t="s">
        <v>1047</v>
      </c>
      <c r="G171" s="43" t="s">
        <v>1047</v>
      </c>
      <c r="H171" s="43">
        <v>3</v>
      </c>
      <c r="I171" s="254">
        <v>185556</v>
      </c>
      <c r="J171" s="43">
        <v>12</v>
      </c>
      <c r="K171" s="43"/>
      <c r="L171" s="43"/>
      <c r="M171" s="43"/>
      <c r="N171" s="43"/>
      <c r="O171" s="43">
        <v>1</v>
      </c>
      <c r="P171" s="43">
        <v>3</v>
      </c>
      <c r="Q171" s="43">
        <v>2007</v>
      </c>
      <c r="R171" s="43">
        <v>20080602</v>
      </c>
      <c r="S171" s="43">
        <v>20080602</v>
      </c>
      <c r="T171" s="43" t="s">
        <v>1048</v>
      </c>
      <c r="U171" s="43" t="s">
        <v>1049</v>
      </c>
      <c r="V171" s="43" t="s">
        <v>1050</v>
      </c>
      <c r="W171" s="43" t="s">
        <v>191</v>
      </c>
      <c r="X171" s="43" t="s">
        <v>192</v>
      </c>
      <c r="Y171" s="43" t="s">
        <v>193</v>
      </c>
      <c r="Z171" s="43"/>
      <c r="AA171" s="43">
        <v>5.59</v>
      </c>
      <c r="AB171" s="43"/>
      <c r="AC171" s="43" t="s">
        <v>195</v>
      </c>
      <c r="AD171" s="43">
        <v>5000</v>
      </c>
      <c r="AE171" s="43">
        <v>25857</v>
      </c>
      <c r="AF171" s="43"/>
      <c r="AG171" s="43"/>
      <c r="AH171" s="43">
        <v>5000</v>
      </c>
      <c r="AI171" s="43">
        <v>104</v>
      </c>
      <c r="AJ171" s="43"/>
      <c r="AK171" s="43"/>
      <c r="AL171" s="43"/>
      <c r="AM171" s="43">
        <v>4.0000000000000001E-3</v>
      </c>
      <c r="AN171" s="43"/>
      <c r="AO171" s="43">
        <v>500</v>
      </c>
      <c r="AP171" s="43"/>
      <c r="AQ171" s="43" t="s">
        <v>1059</v>
      </c>
      <c r="AR171" s="43" t="s">
        <v>1052</v>
      </c>
      <c r="AS171" s="43" t="s">
        <v>1053</v>
      </c>
      <c r="AT171" s="43" t="s">
        <v>1054</v>
      </c>
      <c r="AU171" s="43" t="s">
        <v>1055</v>
      </c>
      <c r="AV171" s="43" t="s">
        <v>1056</v>
      </c>
      <c r="AW171" s="43" t="s">
        <v>1057</v>
      </c>
      <c r="AX171" s="43" t="s">
        <v>195</v>
      </c>
      <c r="AY171" s="268">
        <f t="shared" si="2"/>
        <v>6</v>
      </c>
    </row>
    <row r="172" spans="1:51" x14ac:dyDescent="0.3">
      <c r="A172" s="253" t="s">
        <v>65</v>
      </c>
      <c r="B172" s="252" t="s">
        <v>1079</v>
      </c>
      <c r="C172" s="43" t="s">
        <v>188</v>
      </c>
      <c r="D172" s="43">
        <v>4.0999999999999996</v>
      </c>
      <c r="E172" s="43">
        <v>20140122</v>
      </c>
      <c r="F172" s="43" t="s">
        <v>1047</v>
      </c>
      <c r="G172" s="43" t="s">
        <v>1047</v>
      </c>
      <c r="H172" s="43">
        <v>3</v>
      </c>
      <c r="I172" s="254">
        <v>185557</v>
      </c>
      <c r="J172" s="43">
        <v>12</v>
      </c>
      <c r="K172" s="43"/>
      <c r="L172" s="43"/>
      <c r="M172" s="43"/>
      <c r="N172" s="43"/>
      <c r="O172" s="43">
        <v>1</v>
      </c>
      <c r="P172" s="43">
        <v>3</v>
      </c>
      <c r="Q172" s="43">
        <v>2007</v>
      </c>
      <c r="R172" s="43">
        <v>20080603</v>
      </c>
      <c r="S172" s="43">
        <v>20080603</v>
      </c>
      <c r="T172" s="43" t="s">
        <v>1048</v>
      </c>
      <c r="U172" s="43" t="s">
        <v>1049</v>
      </c>
      <c r="V172" s="43" t="s">
        <v>1050</v>
      </c>
      <c r="W172" s="43" t="s">
        <v>191</v>
      </c>
      <c r="X172" s="43" t="s">
        <v>192</v>
      </c>
      <c r="Y172" s="43" t="s">
        <v>193</v>
      </c>
      <c r="Z172" s="43"/>
      <c r="AA172" s="43">
        <v>5.42</v>
      </c>
      <c r="AB172" s="43"/>
      <c r="AC172" s="43" t="s">
        <v>195</v>
      </c>
      <c r="AD172" s="43">
        <v>5000</v>
      </c>
      <c r="AE172" s="43">
        <v>25630</v>
      </c>
      <c r="AF172" s="43"/>
      <c r="AG172" s="43"/>
      <c r="AH172" s="43">
        <v>5000</v>
      </c>
      <c r="AI172" s="43">
        <v>311</v>
      </c>
      <c r="AJ172" s="43"/>
      <c r="AK172" s="43"/>
      <c r="AL172" s="43"/>
      <c r="AM172" s="43">
        <v>1.2E-2</v>
      </c>
      <c r="AN172" s="43"/>
      <c r="AO172" s="43">
        <v>500</v>
      </c>
      <c r="AP172" s="43"/>
      <c r="AQ172" s="43" t="s">
        <v>1059</v>
      </c>
      <c r="AR172" s="43" t="s">
        <v>1052</v>
      </c>
      <c r="AS172" s="43" t="s">
        <v>1053</v>
      </c>
      <c r="AT172" s="43" t="s">
        <v>1054</v>
      </c>
      <c r="AU172" s="43" t="s">
        <v>1055</v>
      </c>
      <c r="AV172" s="43" t="s">
        <v>1056</v>
      </c>
      <c r="AW172" s="43" t="s">
        <v>1057</v>
      </c>
      <c r="AX172" s="43" t="s">
        <v>195</v>
      </c>
      <c r="AY172" s="268">
        <f t="shared" si="2"/>
        <v>6</v>
      </c>
    </row>
    <row r="173" spans="1:51" x14ac:dyDescent="0.3">
      <c r="A173" s="253" t="s">
        <v>65</v>
      </c>
      <c r="B173" s="252" t="s">
        <v>1079</v>
      </c>
      <c r="C173" s="43" t="s">
        <v>188</v>
      </c>
      <c r="D173" s="43">
        <v>4.0999999999999996</v>
      </c>
      <c r="E173" s="43">
        <v>20140122</v>
      </c>
      <c r="F173" s="43" t="s">
        <v>1047</v>
      </c>
      <c r="G173" s="43" t="s">
        <v>1047</v>
      </c>
      <c r="H173" s="43">
        <v>3</v>
      </c>
      <c r="I173" s="254">
        <v>185558</v>
      </c>
      <c r="J173" s="43">
        <v>12</v>
      </c>
      <c r="K173" s="43"/>
      <c r="L173" s="43"/>
      <c r="M173" s="43"/>
      <c r="N173" s="43"/>
      <c r="O173" s="43">
        <v>1</v>
      </c>
      <c r="P173" s="43">
        <v>3</v>
      </c>
      <c r="Q173" s="43">
        <v>2007</v>
      </c>
      <c r="R173" s="43">
        <v>20080603</v>
      </c>
      <c r="S173" s="43">
        <v>20080603</v>
      </c>
      <c r="T173" s="43" t="s">
        <v>1048</v>
      </c>
      <c r="U173" s="43" t="s">
        <v>1049</v>
      </c>
      <c r="V173" s="43" t="s">
        <v>1050</v>
      </c>
      <c r="W173" s="43" t="s">
        <v>191</v>
      </c>
      <c r="X173" s="43" t="s">
        <v>192</v>
      </c>
      <c r="Y173" s="43" t="s">
        <v>193</v>
      </c>
      <c r="Z173" s="43"/>
      <c r="AA173" s="43">
        <v>5.45</v>
      </c>
      <c r="AB173" s="43"/>
      <c r="AC173" s="43" t="s">
        <v>195</v>
      </c>
      <c r="AD173" s="43">
        <v>5000</v>
      </c>
      <c r="AE173" s="43">
        <v>25635</v>
      </c>
      <c r="AF173" s="43"/>
      <c r="AG173" s="43"/>
      <c r="AH173" s="43">
        <v>5000</v>
      </c>
      <c r="AI173" s="43">
        <v>259</v>
      </c>
      <c r="AJ173" s="43"/>
      <c r="AK173" s="43"/>
      <c r="AL173" s="43"/>
      <c r="AM173" s="43">
        <v>0.01</v>
      </c>
      <c r="AN173" s="43">
        <v>1</v>
      </c>
      <c r="AO173" s="43">
        <v>500</v>
      </c>
      <c r="AP173" s="43"/>
      <c r="AQ173" s="43" t="s">
        <v>1059</v>
      </c>
      <c r="AR173" s="43" t="s">
        <v>1052</v>
      </c>
      <c r="AS173" s="43" t="s">
        <v>1053</v>
      </c>
      <c r="AT173" s="43" t="s">
        <v>1054</v>
      </c>
      <c r="AU173" s="43" t="s">
        <v>1055</v>
      </c>
      <c r="AV173" s="43" t="s">
        <v>1056</v>
      </c>
      <c r="AW173" s="43" t="s">
        <v>1057</v>
      </c>
      <c r="AX173" s="43" t="s">
        <v>195</v>
      </c>
      <c r="AY173" s="268">
        <f t="shared" si="2"/>
        <v>6</v>
      </c>
    </row>
    <row r="174" spans="1:51" x14ac:dyDescent="0.3">
      <c r="A174" s="253" t="s">
        <v>65</v>
      </c>
      <c r="B174" s="252" t="s">
        <v>1079</v>
      </c>
      <c r="C174" s="43" t="s">
        <v>188</v>
      </c>
      <c r="D174" s="43">
        <v>4.0999999999999996</v>
      </c>
      <c r="E174" s="43">
        <v>20140122</v>
      </c>
      <c r="F174" s="43" t="s">
        <v>1047</v>
      </c>
      <c r="G174" s="43" t="s">
        <v>1047</v>
      </c>
      <c r="H174" s="43">
        <v>3</v>
      </c>
      <c r="I174" s="254">
        <v>185612</v>
      </c>
      <c r="J174" s="43">
        <v>12</v>
      </c>
      <c r="K174" s="43"/>
      <c r="L174" s="43"/>
      <c r="M174" s="43"/>
      <c r="N174" s="43"/>
      <c r="O174" s="43">
        <v>1</v>
      </c>
      <c r="P174" s="43">
        <v>3</v>
      </c>
      <c r="Q174" s="43">
        <v>2007</v>
      </c>
      <c r="R174" s="43">
        <v>20080604</v>
      </c>
      <c r="S174" s="43">
        <v>20080604</v>
      </c>
      <c r="T174" s="43" t="s">
        <v>1048</v>
      </c>
      <c r="U174" s="43" t="s">
        <v>1049</v>
      </c>
      <c r="V174" s="43" t="s">
        <v>1050</v>
      </c>
      <c r="W174" s="43" t="s">
        <v>191</v>
      </c>
      <c r="X174" s="43" t="s">
        <v>192</v>
      </c>
      <c r="Y174" s="43" t="s">
        <v>193</v>
      </c>
      <c r="Z174" s="43"/>
      <c r="AA174" s="43">
        <v>5.28</v>
      </c>
      <c r="AB174" s="43"/>
      <c r="AC174" s="43" t="s">
        <v>195</v>
      </c>
      <c r="AD174" s="43">
        <v>5000</v>
      </c>
      <c r="AE174" s="43">
        <v>25727</v>
      </c>
      <c r="AF174" s="43"/>
      <c r="AG174" s="43"/>
      <c r="AH174" s="43">
        <v>5000</v>
      </c>
      <c r="AI174" s="43">
        <v>260</v>
      </c>
      <c r="AJ174" s="43"/>
      <c r="AK174" s="43"/>
      <c r="AL174" s="43"/>
      <c r="AM174" s="43">
        <v>0.01</v>
      </c>
      <c r="AN174" s="43">
        <v>1</v>
      </c>
      <c r="AO174" s="43">
        <v>500</v>
      </c>
      <c r="AP174" s="43"/>
      <c r="AQ174" s="43" t="s">
        <v>1059</v>
      </c>
      <c r="AR174" s="43" t="s">
        <v>1052</v>
      </c>
      <c r="AS174" s="43" t="s">
        <v>1053</v>
      </c>
      <c r="AT174" s="43" t="s">
        <v>1054</v>
      </c>
      <c r="AU174" s="43" t="s">
        <v>1055</v>
      </c>
      <c r="AV174" s="43" t="s">
        <v>1056</v>
      </c>
      <c r="AW174" s="43" t="s">
        <v>1057</v>
      </c>
      <c r="AX174" s="43" t="s">
        <v>195</v>
      </c>
      <c r="AY174" s="268">
        <f t="shared" si="2"/>
        <v>6</v>
      </c>
    </row>
    <row r="175" spans="1:51" x14ac:dyDescent="0.3">
      <c r="A175" s="253" t="s">
        <v>65</v>
      </c>
      <c r="B175" s="252" t="s">
        <v>1079</v>
      </c>
      <c r="C175" s="43" t="s">
        <v>188</v>
      </c>
      <c r="D175" s="43">
        <v>4.0999999999999996</v>
      </c>
      <c r="E175" s="43">
        <v>20140122</v>
      </c>
      <c r="F175" s="43" t="s">
        <v>1047</v>
      </c>
      <c r="G175" s="43" t="s">
        <v>1047</v>
      </c>
      <c r="H175" s="43">
        <v>3</v>
      </c>
      <c r="I175" s="254">
        <v>185707</v>
      </c>
      <c r="J175" s="43">
        <v>12</v>
      </c>
      <c r="K175" s="43"/>
      <c r="L175" s="43"/>
      <c r="M175" s="43"/>
      <c r="N175" s="43"/>
      <c r="O175" s="43">
        <v>1</v>
      </c>
      <c r="P175" s="43">
        <v>3</v>
      </c>
      <c r="Q175" s="43">
        <v>2007</v>
      </c>
      <c r="R175" s="43">
        <v>20080606</v>
      </c>
      <c r="S175" s="43">
        <v>20080606</v>
      </c>
      <c r="T175" s="43" t="s">
        <v>1048</v>
      </c>
      <c r="U175" s="43" t="s">
        <v>1049</v>
      </c>
      <c r="V175" s="43" t="s">
        <v>1050</v>
      </c>
      <c r="W175" s="43" t="s">
        <v>191</v>
      </c>
      <c r="X175" s="43" t="s">
        <v>192</v>
      </c>
      <c r="Y175" s="43" t="s">
        <v>193</v>
      </c>
      <c r="Z175" s="43"/>
      <c r="AA175" s="43">
        <v>5.28</v>
      </c>
      <c r="AB175" s="43"/>
      <c r="AC175" s="43" t="s">
        <v>195</v>
      </c>
      <c r="AD175" s="43">
        <v>5000</v>
      </c>
      <c r="AE175" s="43">
        <v>25945</v>
      </c>
      <c r="AF175" s="43"/>
      <c r="AG175" s="43"/>
      <c r="AH175" s="43"/>
      <c r="AI175" s="43"/>
      <c r="AJ175" s="43"/>
      <c r="AK175" s="43"/>
      <c r="AL175" s="43"/>
      <c r="AM175" s="43"/>
      <c r="AN175" s="43"/>
      <c r="AO175" s="43">
        <v>500</v>
      </c>
      <c r="AP175" s="43"/>
      <c r="AQ175" s="43" t="s">
        <v>1059</v>
      </c>
      <c r="AR175" s="43" t="s">
        <v>1052</v>
      </c>
      <c r="AS175" s="43" t="s">
        <v>1053</v>
      </c>
      <c r="AT175" s="43" t="s">
        <v>1054</v>
      </c>
      <c r="AU175" s="43" t="s">
        <v>1055</v>
      </c>
      <c r="AV175" s="43" t="s">
        <v>1056</v>
      </c>
      <c r="AW175" s="43" t="s">
        <v>1057</v>
      </c>
      <c r="AX175" s="43" t="s">
        <v>195</v>
      </c>
      <c r="AY175" s="268">
        <f t="shared" si="2"/>
        <v>6</v>
      </c>
    </row>
    <row r="176" spans="1:51" x14ac:dyDescent="0.3">
      <c r="A176" s="253" t="s">
        <v>65</v>
      </c>
      <c r="B176" s="252" t="s">
        <v>1079</v>
      </c>
      <c r="C176" s="43" t="s">
        <v>188</v>
      </c>
      <c r="D176" s="43">
        <v>4.0999999999999996</v>
      </c>
      <c r="E176" s="43">
        <v>20140122</v>
      </c>
      <c r="F176" s="43" t="s">
        <v>1047</v>
      </c>
      <c r="G176" s="43" t="s">
        <v>1047</v>
      </c>
      <c r="H176" s="43">
        <v>3</v>
      </c>
      <c r="I176" s="254">
        <v>186240</v>
      </c>
      <c r="J176" s="43">
        <v>12</v>
      </c>
      <c r="K176" s="43"/>
      <c r="L176" s="43"/>
      <c r="M176" s="43" t="s">
        <v>250</v>
      </c>
      <c r="N176" s="43" t="s">
        <v>1076</v>
      </c>
      <c r="O176" s="43">
        <v>1</v>
      </c>
      <c r="P176" s="43">
        <v>3</v>
      </c>
      <c r="Q176" s="43">
        <v>2007</v>
      </c>
      <c r="R176" s="43">
        <v>20080520</v>
      </c>
      <c r="S176" s="43">
        <v>20080530</v>
      </c>
      <c r="T176" s="43" t="s">
        <v>1061</v>
      </c>
      <c r="U176" s="43" t="s">
        <v>1062</v>
      </c>
      <c r="V176" s="43" t="s">
        <v>1063</v>
      </c>
      <c r="W176" s="43" t="s">
        <v>191</v>
      </c>
      <c r="X176" s="43" t="s">
        <v>192</v>
      </c>
      <c r="Y176" s="43" t="s">
        <v>193</v>
      </c>
      <c r="Z176" s="43"/>
      <c r="AA176" s="43">
        <v>6.2</v>
      </c>
      <c r="AB176" s="43"/>
      <c r="AC176" s="43" t="s">
        <v>195</v>
      </c>
      <c r="AD176" s="43">
        <v>5000</v>
      </c>
      <c r="AE176" s="43">
        <v>49673</v>
      </c>
      <c r="AF176" s="43"/>
      <c r="AG176" s="43"/>
      <c r="AH176" s="43">
        <v>0</v>
      </c>
      <c r="AI176" s="43">
        <v>278696</v>
      </c>
      <c r="AJ176" s="43">
        <v>5000</v>
      </c>
      <c r="AK176" s="43">
        <v>447</v>
      </c>
      <c r="AL176" s="43"/>
      <c r="AM176" s="43">
        <v>8.8999999999999999E-3</v>
      </c>
      <c r="AN176" s="43">
        <v>43</v>
      </c>
      <c r="AO176" s="43">
        <v>1016</v>
      </c>
      <c r="AP176" s="43"/>
      <c r="AQ176" s="43" t="s">
        <v>1077</v>
      </c>
      <c r="AR176" s="43" t="s">
        <v>1065</v>
      </c>
      <c r="AS176" s="43" t="s">
        <v>1066</v>
      </c>
      <c r="AT176" s="43" t="s">
        <v>1067</v>
      </c>
      <c r="AU176" s="43" t="s">
        <v>1055</v>
      </c>
      <c r="AV176" s="43" t="s">
        <v>1056</v>
      </c>
      <c r="AW176" s="43" t="s">
        <v>1057</v>
      </c>
      <c r="AX176" s="43" t="s">
        <v>195</v>
      </c>
      <c r="AY176" s="268">
        <f t="shared" si="2"/>
        <v>5</v>
      </c>
    </row>
    <row r="177" spans="1:51" x14ac:dyDescent="0.3">
      <c r="A177" s="253" t="s">
        <v>65</v>
      </c>
      <c r="B177" s="252" t="s">
        <v>1079</v>
      </c>
      <c r="C177" s="43" t="s">
        <v>188</v>
      </c>
      <c r="D177" s="43">
        <v>4.0999999999999996</v>
      </c>
      <c r="E177" s="43">
        <v>20140122</v>
      </c>
      <c r="F177" s="43" t="s">
        <v>1047</v>
      </c>
      <c r="G177" s="43" t="s">
        <v>1047</v>
      </c>
      <c r="H177" s="43">
        <v>3</v>
      </c>
      <c r="I177" s="254">
        <v>186242</v>
      </c>
      <c r="J177" s="43">
        <v>12</v>
      </c>
      <c r="K177" s="43"/>
      <c r="L177" s="43"/>
      <c r="M177" s="43" t="s">
        <v>250</v>
      </c>
      <c r="N177" s="43" t="s">
        <v>1076</v>
      </c>
      <c r="O177" s="43">
        <v>1</v>
      </c>
      <c r="P177" s="43">
        <v>3</v>
      </c>
      <c r="Q177" s="43">
        <v>2007</v>
      </c>
      <c r="R177" s="43">
        <v>20080520</v>
      </c>
      <c r="S177" s="43">
        <v>20080520</v>
      </c>
      <c r="T177" s="43" t="s">
        <v>1061</v>
      </c>
      <c r="U177" s="43" t="s">
        <v>1062</v>
      </c>
      <c r="V177" s="43" t="s">
        <v>1063</v>
      </c>
      <c r="W177" s="43" t="s">
        <v>191</v>
      </c>
      <c r="X177" s="43" t="s">
        <v>192</v>
      </c>
      <c r="Y177" s="43" t="s">
        <v>193</v>
      </c>
      <c r="Z177" s="43"/>
      <c r="AA177" s="43">
        <v>6.3</v>
      </c>
      <c r="AB177" s="43"/>
      <c r="AC177" s="43" t="s">
        <v>195</v>
      </c>
      <c r="AD177" s="43">
        <v>5000</v>
      </c>
      <c r="AE177" s="43">
        <v>49792</v>
      </c>
      <c r="AF177" s="43"/>
      <c r="AG177" s="43"/>
      <c r="AH177" s="43">
        <v>0</v>
      </c>
      <c r="AI177" s="43">
        <v>267974</v>
      </c>
      <c r="AJ177" s="43">
        <v>5000</v>
      </c>
      <c r="AK177" s="43">
        <v>225</v>
      </c>
      <c r="AL177" s="43"/>
      <c r="AM177" s="43">
        <v>4.4999999999999997E-3</v>
      </c>
      <c r="AN177" s="43">
        <v>41</v>
      </c>
      <c r="AO177" s="43">
        <v>893</v>
      </c>
      <c r="AP177" s="43"/>
      <c r="AQ177" s="43" t="s">
        <v>1078</v>
      </c>
      <c r="AR177" s="43" t="s">
        <v>1065</v>
      </c>
      <c r="AS177" s="43" t="s">
        <v>1066</v>
      </c>
      <c r="AT177" s="43" t="s">
        <v>1067</v>
      </c>
      <c r="AU177" s="43" t="s">
        <v>1055</v>
      </c>
      <c r="AV177" s="43" t="s">
        <v>1056</v>
      </c>
      <c r="AW177" s="43" t="s">
        <v>1057</v>
      </c>
      <c r="AX177" s="43" t="s">
        <v>195</v>
      </c>
      <c r="AY177" s="268">
        <f t="shared" si="2"/>
        <v>5</v>
      </c>
    </row>
    <row r="178" spans="1:51" x14ac:dyDescent="0.3">
      <c r="A178" s="253" t="s">
        <v>64</v>
      </c>
      <c r="B178" s="252" t="s">
        <v>1243</v>
      </c>
      <c r="C178" s="43" t="s">
        <v>188</v>
      </c>
      <c r="D178" s="43">
        <v>4.0999999999999996</v>
      </c>
      <c r="E178" s="43">
        <v>20140122</v>
      </c>
      <c r="F178" s="43" t="s">
        <v>1047</v>
      </c>
      <c r="G178" s="43" t="s">
        <v>1047</v>
      </c>
      <c r="H178" s="43">
        <v>3</v>
      </c>
      <c r="I178" s="254" t="s">
        <v>1031</v>
      </c>
      <c r="J178" s="43">
        <v>0</v>
      </c>
      <c r="K178" s="43"/>
      <c r="L178" s="43"/>
      <c r="M178" s="43"/>
      <c r="N178" s="43"/>
      <c r="O178" s="43">
        <v>1</v>
      </c>
      <c r="P178" s="43">
        <v>2</v>
      </c>
      <c r="Q178" s="43">
        <v>2005</v>
      </c>
      <c r="R178" s="43">
        <v>20060608</v>
      </c>
      <c r="S178" s="43">
        <v>20060608</v>
      </c>
      <c r="T178" s="43" t="s">
        <v>1106</v>
      </c>
      <c r="U178" s="43" t="s">
        <v>1107</v>
      </c>
      <c r="V178" s="43" t="s">
        <v>1108</v>
      </c>
      <c r="W178" s="43" t="s">
        <v>191</v>
      </c>
      <c r="X178" s="43" t="s">
        <v>192</v>
      </c>
      <c r="Y178" s="43" t="s">
        <v>214</v>
      </c>
      <c r="Z178" s="43"/>
      <c r="AA178" s="43">
        <v>7.5</v>
      </c>
      <c r="AB178" s="43">
        <v>85</v>
      </c>
      <c r="AC178" s="43" t="s">
        <v>195</v>
      </c>
      <c r="AD178" s="43">
        <v>5000</v>
      </c>
      <c r="AE178" s="43">
        <v>16454</v>
      </c>
      <c r="AF178" s="43"/>
      <c r="AG178" s="43"/>
      <c r="AH178" s="43">
        <v>0</v>
      </c>
      <c r="AI178" s="43">
        <v>35646</v>
      </c>
      <c r="AJ178" s="43"/>
      <c r="AK178" s="43"/>
      <c r="AL178" s="43" t="s">
        <v>214</v>
      </c>
      <c r="AM178" s="43"/>
      <c r="AN178" s="43"/>
      <c r="AO178" s="43"/>
      <c r="AP178" s="43"/>
      <c r="AQ178" s="43" t="s">
        <v>1109</v>
      </c>
      <c r="AR178" s="43" t="s">
        <v>1110</v>
      </c>
      <c r="AS178" s="43" t="s">
        <v>1111</v>
      </c>
      <c r="AT178" s="43" t="s">
        <v>1112</v>
      </c>
      <c r="AU178" s="43" t="s">
        <v>1055</v>
      </c>
      <c r="AV178" s="43" t="s">
        <v>1113</v>
      </c>
      <c r="AW178" s="43" t="s">
        <v>1114</v>
      </c>
      <c r="AX178" s="43" t="s">
        <v>195</v>
      </c>
      <c r="AY178" s="268">
        <f t="shared" si="2"/>
        <v>6</v>
      </c>
    </row>
    <row r="179" spans="1:51" x14ac:dyDescent="0.3">
      <c r="A179" s="253" t="s">
        <v>64</v>
      </c>
      <c r="B179" s="252" t="s">
        <v>1243</v>
      </c>
      <c r="C179" s="43" t="s">
        <v>188</v>
      </c>
      <c r="D179" s="43">
        <v>4.0999999999999996</v>
      </c>
      <c r="E179" s="43">
        <v>20140122</v>
      </c>
      <c r="F179" s="43" t="s">
        <v>1047</v>
      </c>
      <c r="G179" s="43" t="s">
        <v>1047</v>
      </c>
      <c r="H179" s="43">
        <v>3</v>
      </c>
      <c r="I179" s="254" t="s">
        <v>1038</v>
      </c>
      <c r="J179" s="43">
        <v>0</v>
      </c>
      <c r="K179" s="43"/>
      <c r="L179" s="43"/>
      <c r="M179" s="43"/>
      <c r="N179" s="43"/>
      <c r="O179" s="43">
        <v>1</v>
      </c>
      <c r="P179" s="43">
        <v>2</v>
      </c>
      <c r="Q179" s="43">
        <v>2005</v>
      </c>
      <c r="R179" s="43">
        <v>20060608</v>
      </c>
      <c r="S179" s="43">
        <v>20060608</v>
      </c>
      <c r="T179" s="43" t="s">
        <v>1106</v>
      </c>
      <c r="U179" s="43" t="s">
        <v>1107</v>
      </c>
      <c r="V179" s="43" t="s">
        <v>1108</v>
      </c>
      <c r="W179" s="43" t="s">
        <v>191</v>
      </c>
      <c r="X179" s="43" t="s">
        <v>192</v>
      </c>
      <c r="Y179" s="43" t="s">
        <v>214</v>
      </c>
      <c r="Z179" s="43"/>
      <c r="AA179" s="43">
        <v>7.5</v>
      </c>
      <c r="AB179" s="43">
        <v>85</v>
      </c>
      <c r="AC179" s="43" t="s">
        <v>195</v>
      </c>
      <c r="AD179" s="43">
        <v>5000</v>
      </c>
      <c r="AE179" s="43">
        <v>16515</v>
      </c>
      <c r="AF179" s="43"/>
      <c r="AG179" s="43"/>
      <c r="AH179" s="43">
        <v>0</v>
      </c>
      <c r="AI179" s="43">
        <v>35646</v>
      </c>
      <c r="AJ179" s="43"/>
      <c r="AK179" s="43"/>
      <c r="AL179" s="43" t="s">
        <v>214</v>
      </c>
      <c r="AM179" s="43"/>
      <c r="AN179" s="43"/>
      <c r="AO179" s="43"/>
      <c r="AP179" s="43"/>
      <c r="AQ179" s="43" t="s">
        <v>1115</v>
      </c>
      <c r="AR179" s="43" t="s">
        <v>1110</v>
      </c>
      <c r="AS179" s="43" t="s">
        <v>1111</v>
      </c>
      <c r="AT179" s="43" t="s">
        <v>1112</v>
      </c>
      <c r="AU179" s="43" t="s">
        <v>1055</v>
      </c>
      <c r="AV179" s="43" t="s">
        <v>1113</v>
      </c>
      <c r="AW179" s="43" t="s">
        <v>1114</v>
      </c>
      <c r="AX179" s="43" t="s">
        <v>195</v>
      </c>
      <c r="AY179" s="268">
        <f t="shared" si="2"/>
        <v>6</v>
      </c>
    </row>
    <row r="180" spans="1:51" x14ac:dyDescent="0.3">
      <c r="A180" s="253" t="s">
        <v>64</v>
      </c>
      <c r="B180" s="252" t="s">
        <v>1243</v>
      </c>
      <c r="C180" s="43" t="s">
        <v>188</v>
      </c>
      <c r="D180" s="43">
        <v>4.0999999999999996</v>
      </c>
      <c r="E180" s="43">
        <v>20140122</v>
      </c>
      <c r="F180" s="43" t="s">
        <v>1047</v>
      </c>
      <c r="G180" s="43" t="s">
        <v>1047</v>
      </c>
      <c r="H180" s="43">
        <v>3</v>
      </c>
      <c r="I180" s="254" t="s">
        <v>1037</v>
      </c>
      <c r="J180" s="43">
        <v>0</v>
      </c>
      <c r="K180" s="43"/>
      <c r="L180" s="43"/>
      <c r="M180" s="43"/>
      <c r="N180" s="43"/>
      <c r="O180" s="43">
        <v>1</v>
      </c>
      <c r="P180" s="43">
        <v>2</v>
      </c>
      <c r="Q180" s="43">
        <v>2005</v>
      </c>
      <c r="R180" s="43">
        <v>20060608</v>
      </c>
      <c r="S180" s="43">
        <v>20060608</v>
      </c>
      <c r="T180" s="43" t="s">
        <v>1106</v>
      </c>
      <c r="U180" s="43" t="s">
        <v>1107</v>
      </c>
      <c r="V180" s="43" t="s">
        <v>1108</v>
      </c>
      <c r="W180" s="43" t="s">
        <v>191</v>
      </c>
      <c r="X180" s="43" t="s">
        <v>192</v>
      </c>
      <c r="Y180" s="43" t="s">
        <v>214</v>
      </c>
      <c r="Z180" s="43"/>
      <c r="AA180" s="43">
        <v>8.1</v>
      </c>
      <c r="AB180" s="43">
        <v>87</v>
      </c>
      <c r="AC180" s="43" t="s">
        <v>195</v>
      </c>
      <c r="AD180" s="43">
        <v>5000</v>
      </c>
      <c r="AE180" s="43">
        <v>16285</v>
      </c>
      <c r="AF180" s="43"/>
      <c r="AG180" s="43"/>
      <c r="AH180" s="43">
        <v>0</v>
      </c>
      <c r="AI180" s="43">
        <v>32668</v>
      </c>
      <c r="AJ180" s="43"/>
      <c r="AK180" s="43"/>
      <c r="AL180" s="43" t="s">
        <v>214</v>
      </c>
      <c r="AM180" s="43"/>
      <c r="AN180" s="43"/>
      <c r="AO180" s="43"/>
      <c r="AP180" s="43"/>
      <c r="AQ180" s="43" t="s">
        <v>1116</v>
      </c>
      <c r="AR180" s="43" t="s">
        <v>1110</v>
      </c>
      <c r="AS180" s="43" t="s">
        <v>1111</v>
      </c>
      <c r="AT180" s="43" t="s">
        <v>1112</v>
      </c>
      <c r="AU180" s="43" t="s">
        <v>1055</v>
      </c>
      <c r="AV180" s="43" t="s">
        <v>1113</v>
      </c>
      <c r="AW180" s="43" t="s">
        <v>1114</v>
      </c>
      <c r="AX180" s="43" t="s">
        <v>195</v>
      </c>
      <c r="AY180" s="268">
        <f t="shared" si="2"/>
        <v>6</v>
      </c>
    </row>
    <row r="181" spans="1:51" x14ac:dyDescent="0.3">
      <c r="A181" s="253" t="s">
        <v>64</v>
      </c>
      <c r="B181" s="252" t="s">
        <v>1243</v>
      </c>
      <c r="C181" s="43" t="s">
        <v>188</v>
      </c>
      <c r="D181" s="43">
        <v>4.0999999999999996</v>
      </c>
      <c r="E181" s="43">
        <v>20140122</v>
      </c>
      <c r="F181" s="43" t="s">
        <v>1047</v>
      </c>
      <c r="G181" s="43" t="s">
        <v>1047</v>
      </c>
      <c r="H181" s="43">
        <v>3</v>
      </c>
      <c r="I181" s="254" t="s">
        <v>1036</v>
      </c>
      <c r="J181" s="43">
        <v>0</v>
      </c>
      <c r="K181" s="43"/>
      <c r="L181" s="43"/>
      <c r="M181" s="43"/>
      <c r="N181" s="43"/>
      <c r="O181" s="43">
        <v>1</v>
      </c>
      <c r="P181" s="43">
        <v>2</v>
      </c>
      <c r="Q181" s="43">
        <v>2005</v>
      </c>
      <c r="R181" s="43">
        <v>20060608</v>
      </c>
      <c r="S181" s="43">
        <v>20060608</v>
      </c>
      <c r="T181" s="43" t="s">
        <v>1106</v>
      </c>
      <c r="U181" s="43" t="s">
        <v>1107</v>
      </c>
      <c r="V181" s="43" t="s">
        <v>1108</v>
      </c>
      <c r="W181" s="43" t="s">
        <v>191</v>
      </c>
      <c r="X181" s="43" t="s">
        <v>192</v>
      </c>
      <c r="Y181" s="43" t="s">
        <v>214</v>
      </c>
      <c r="Z181" s="43"/>
      <c r="AA181" s="43">
        <v>8.1</v>
      </c>
      <c r="AB181" s="43">
        <v>87</v>
      </c>
      <c r="AC181" s="43" t="s">
        <v>195</v>
      </c>
      <c r="AD181" s="43">
        <v>5000</v>
      </c>
      <c r="AE181" s="43">
        <v>16770</v>
      </c>
      <c r="AF181" s="43"/>
      <c r="AG181" s="43"/>
      <c r="AH181" s="43">
        <v>0</v>
      </c>
      <c r="AI181" s="43">
        <v>33642</v>
      </c>
      <c r="AJ181" s="43"/>
      <c r="AK181" s="43"/>
      <c r="AL181" s="43" t="s">
        <v>214</v>
      </c>
      <c r="AM181" s="43"/>
      <c r="AN181" s="43"/>
      <c r="AO181" s="43"/>
      <c r="AP181" s="43"/>
      <c r="AQ181" s="43" t="s">
        <v>1117</v>
      </c>
      <c r="AR181" s="43" t="s">
        <v>1110</v>
      </c>
      <c r="AS181" s="43" t="s">
        <v>1111</v>
      </c>
      <c r="AT181" s="43" t="s">
        <v>1112</v>
      </c>
      <c r="AU181" s="43" t="s">
        <v>1055</v>
      </c>
      <c r="AV181" s="43" t="s">
        <v>1113</v>
      </c>
      <c r="AW181" s="43" t="s">
        <v>1114</v>
      </c>
      <c r="AX181" s="43" t="s">
        <v>195</v>
      </c>
      <c r="AY181" s="268">
        <f t="shared" si="2"/>
        <v>6</v>
      </c>
    </row>
    <row r="182" spans="1:51" x14ac:dyDescent="0.3">
      <c r="A182" s="253" t="s">
        <v>64</v>
      </c>
      <c r="B182" s="252" t="s">
        <v>1243</v>
      </c>
      <c r="C182" s="43" t="s">
        <v>188</v>
      </c>
      <c r="D182" s="43">
        <v>4.0999999999999996</v>
      </c>
      <c r="E182" s="43">
        <v>20140122</v>
      </c>
      <c r="F182" s="43" t="s">
        <v>1047</v>
      </c>
      <c r="G182" s="43" t="s">
        <v>1047</v>
      </c>
      <c r="H182" s="43">
        <v>3</v>
      </c>
      <c r="I182" s="254" t="s">
        <v>1035</v>
      </c>
      <c r="J182" s="43">
        <v>0</v>
      </c>
      <c r="K182" s="43"/>
      <c r="L182" s="43"/>
      <c r="M182" s="43"/>
      <c r="N182" s="43"/>
      <c r="O182" s="43">
        <v>1</v>
      </c>
      <c r="P182" s="43">
        <v>2</v>
      </c>
      <c r="Q182" s="43">
        <v>2005</v>
      </c>
      <c r="R182" s="43">
        <v>20060614</v>
      </c>
      <c r="S182" s="43">
        <v>20060614</v>
      </c>
      <c r="T182" s="43" t="s">
        <v>1118</v>
      </c>
      <c r="U182" s="43" t="s">
        <v>1119</v>
      </c>
      <c r="V182" s="43" t="s">
        <v>1108</v>
      </c>
      <c r="W182" s="43" t="s">
        <v>191</v>
      </c>
      <c r="X182" s="43" t="s">
        <v>192</v>
      </c>
      <c r="Y182" s="43" t="s">
        <v>193</v>
      </c>
      <c r="Z182" s="43"/>
      <c r="AA182" s="43">
        <v>7.2</v>
      </c>
      <c r="AB182" s="43">
        <v>82</v>
      </c>
      <c r="AC182" s="43" t="s">
        <v>195</v>
      </c>
      <c r="AD182" s="43">
        <v>5000</v>
      </c>
      <c r="AE182" s="43">
        <v>16240</v>
      </c>
      <c r="AF182" s="43"/>
      <c r="AG182" s="43"/>
      <c r="AH182" s="43">
        <v>0</v>
      </c>
      <c r="AI182" s="43">
        <v>91367</v>
      </c>
      <c r="AJ182" s="43">
        <v>5000</v>
      </c>
      <c r="AK182" s="43">
        <v>113</v>
      </c>
      <c r="AL182" s="43" t="s">
        <v>214</v>
      </c>
      <c r="AM182" s="43">
        <v>6.8999999999999999E-3</v>
      </c>
      <c r="AN182" s="43">
        <v>37</v>
      </c>
      <c r="AO182" s="43">
        <v>724</v>
      </c>
      <c r="AP182" s="43"/>
      <c r="AQ182" s="43" t="s">
        <v>1120</v>
      </c>
      <c r="AR182" s="43" t="s">
        <v>1121</v>
      </c>
      <c r="AS182" s="43" t="s">
        <v>1122</v>
      </c>
      <c r="AT182" s="43" t="s">
        <v>1112</v>
      </c>
      <c r="AU182" s="43" t="s">
        <v>1055</v>
      </c>
      <c r="AV182" s="43" t="s">
        <v>1113</v>
      </c>
      <c r="AW182" s="43" t="s">
        <v>1114</v>
      </c>
      <c r="AX182" s="43" t="s">
        <v>195</v>
      </c>
      <c r="AY182" s="268">
        <f t="shared" si="2"/>
        <v>6</v>
      </c>
    </row>
    <row r="183" spans="1:51" x14ac:dyDescent="0.3">
      <c r="A183" s="253" t="s">
        <v>64</v>
      </c>
      <c r="B183" s="252" t="s">
        <v>1243</v>
      </c>
      <c r="C183" s="43" t="s">
        <v>188</v>
      </c>
      <c r="D183" s="43">
        <v>4.0999999999999996</v>
      </c>
      <c r="E183" s="43">
        <v>20140122</v>
      </c>
      <c r="F183" s="43" t="s">
        <v>1047</v>
      </c>
      <c r="G183" s="43" t="s">
        <v>1047</v>
      </c>
      <c r="H183" s="43">
        <v>3</v>
      </c>
      <c r="I183" s="254" t="s">
        <v>1034</v>
      </c>
      <c r="J183" s="43">
        <v>0</v>
      </c>
      <c r="K183" s="43"/>
      <c r="L183" s="43"/>
      <c r="M183" s="43"/>
      <c r="N183" s="43"/>
      <c r="O183" s="43">
        <v>1</v>
      </c>
      <c r="P183" s="43">
        <v>2</v>
      </c>
      <c r="Q183" s="43">
        <v>2005</v>
      </c>
      <c r="R183" s="43">
        <v>20060614</v>
      </c>
      <c r="S183" s="43">
        <v>20060614</v>
      </c>
      <c r="T183" s="43" t="s">
        <v>1118</v>
      </c>
      <c r="U183" s="43" t="s">
        <v>1119</v>
      </c>
      <c r="V183" s="43" t="s">
        <v>1108</v>
      </c>
      <c r="W183" s="43" t="s">
        <v>191</v>
      </c>
      <c r="X183" s="43" t="s">
        <v>192</v>
      </c>
      <c r="Y183" s="43" t="s">
        <v>193</v>
      </c>
      <c r="Z183" s="43"/>
      <c r="AA183" s="43">
        <v>7.2</v>
      </c>
      <c r="AB183" s="43">
        <v>82</v>
      </c>
      <c r="AC183" s="43" t="s">
        <v>195</v>
      </c>
      <c r="AD183" s="43">
        <v>5000</v>
      </c>
      <c r="AE183" s="43">
        <v>14648</v>
      </c>
      <c r="AF183" s="43"/>
      <c r="AG183" s="43"/>
      <c r="AH183" s="43">
        <v>0</v>
      </c>
      <c r="AI183" s="43">
        <v>84224</v>
      </c>
      <c r="AJ183" s="43">
        <v>5000</v>
      </c>
      <c r="AK183" s="43">
        <v>426</v>
      </c>
      <c r="AL183" s="43" t="s">
        <v>214</v>
      </c>
      <c r="AM183" s="43">
        <v>2.8299999999999999E-2</v>
      </c>
      <c r="AN183" s="43">
        <v>19</v>
      </c>
      <c r="AO183" s="43">
        <v>389</v>
      </c>
      <c r="AP183" s="43"/>
      <c r="AQ183" s="43" t="s">
        <v>1123</v>
      </c>
      <c r="AR183" s="43" t="s">
        <v>1121</v>
      </c>
      <c r="AS183" s="43" t="s">
        <v>1122</v>
      </c>
      <c r="AT183" s="43" t="s">
        <v>1112</v>
      </c>
      <c r="AU183" s="43" t="s">
        <v>1055</v>
      </c>
      <c r="AV183" s="43" t="s">
        <v>1113</v>
      </c>
      <c r="AW183" s="43" t="s">
        <v>1114</v>
      </c>
      <c r="AX183" s="43" t="s">
        <v>195</v>
      </c>
      <c r="AY183" s="268">
        <f t="shared" si="2"/>
        <v>6</v>
      </c>
    </row>
    <row r="184" spans="1:51" x14ac:dyDescent="0.3">
      <c r="A184" s="253" t="s">
        <v>64</v>
      </c>
      <c r="B184" s="252" t="s">
        <v>1243</v>
      </c>
      <c r="C184" s="43" t="s">
        <v>188</v>
      </c>
      <c r="D184" s="43">
        <v>4.0999999999999996</v>
      </c>
      <c r="E184" s="43">
        <v>20140122</v>
      </c>
      <c r="F184" s="43" t="s">
        <v>1047</v>
      </c>
      <c r="G184" s="43" t="s">
        <v>1047</v>
      </c>
      <c r="H184" s="43">
        <v>3</v>
      </c>
      <c r="I184" s="254" t="s">
        <v>1033</v>
      </c>
      <c r="J184" s="43">
        <v>0</v>
      </c>
      <c r="K184" s="43"/>
      <c r="L184" s="43"/>
      <c r="M184" s="43"/>
      <c r="N184" s="43"/>
      <c r="O184" s="43">
        <v>1</v>
      </c>
      <c r="P184" s="43">
        <v>2</v>
      </c>
      <c r="Q184" s="43">
        <v>2005</v>
      </c>
      <c r="R184" s="43">
        <v>20060614</v>
      </c>
      <c r="S184" s="43">
        <v>20060614</v>
      </c>
      <c r="T184" s="43" t="s">
        <v>1118</v>
      </c>
      <c r="U184" s="43" t="s">
        <v>1119</v>
      </c>
      <c r="V184" s="43" t="s">
        <v>1108</v>
      </c>
      <c r="W184" s="43" t="s">
        <v>191</v>
      </c>
      <c r="X184" s="43" t="s">
        <v>192</v>
      </c>
      <c r="Y184" s="43" t="s">
        <v>193</v>
      </c>
      <c r="Z184" s="43"/>
      <c r="AA184" s="43">
        <v>7.2</v>
      </c>
      <c r="AB184" s="43">
        <v>82</v>
      </c>
      <c r="AC184" s="43" t="s">
        <v>195</v>
      </c>
      <c r="AD184" s="43">
        <v>5000</v>
      </c>
      <c r="AE184" s="43">
        <v>15033</v>
      </c>
      <c r="AF184" s="43"/>
      <c r="AG184" s="43"/>
      <c r="AH184" s="43">
        <v>0</v>
      </c>
      <c r="AI184" s="43">
        <v>84669</v>
      </c>
      <c r="AJ184" s="43">
        <v>5000</v>
      </c>
      <c r="AK184" s="43">
        <v>121</v>
      </c>
      <c r="AL184" s="43" t="s">
        <v>214</v>
      </c>
      <c r="AM184" s="43">
        <v>8.0000000000000002E-3</v>
      </c>
      <c r="AN184" s="43">
        <v>28</v>
      </c>
      <c r="AO184" s="43">
        <v>503</v>
      </c>
      <c r="AP184" s="43"/>
      <c r="AQ184" s="43" t="s">
        <v>1124</v>
      </c>
      <c r="AR184" s="43" t="s">
        <v>1121</v>
      </c>
      <c r="AS184" s="43" t="s">
        <v>1122</v>
      </c>
      <c r="AT184" s="43" t="s">
        <v>1112</v>
      </c>
      <c r="AU184" s="43" t="s">
        <v>1055</v>
      </c>
      <c r="AV184" s="43" t="s">
        <v>1113</v>
      </c>
      <c r="AW184" s="43" t="s">
        <v>1114</v>
      </c>
      <c r="AX184" s="43" t="s">
        <v>195</v>
      </c>
      <c r="AY184" s="268">
        <f t="shared" si="2"/>
        <v>6</v>
      </c>
    </row>
    <row r="185" spans="1:51" x14ac:dyDescent="0.3">
      <c r="A185" s="253" t="s">
        <v>64</v>
      </c>
      <c r="B185" s="252" t="s">
        <v>1243</v>
      </c>
      <c r="C185" s="43" t="s">
        <v>188</v>
      </c>
      <c r="D185" s="43">
        <v>4.0999999999999996</v>
      </c>
      <c r="E185" s="43">
        <v>20140122</v>
      </c>
      <c r="F185" s="43" t="s">
        <v>1047</v>
      </c>
      <c r="G185" s="43" t="s">
        <v>1047</v>
      </c>
      <c r="H185" s="43">
        <v>3</v>
      </c>
      <c r="I185" s="254" t="s">
        <v>1032</v>
      </c>
      <c r="J185" s="43">
        <v>0</v>
      </c>
      <c r="K185" s="43"/>
      <c r="L185" s="43"/>
      <c r="M185" s="43"/>
      <c r="N185" s="43"/>
      <c r="O185" s="43">
        <v>1</v>
      </c>
      <c r="P185" s="43">
        <v>2</v>
      </c>
      <c r="Q185" s="43">
        <v>2005</v>
      </c>
      <c r="R185" s="43">
        <v>20060614</v>
      </c>
      <c r="S185" s="43">
        <v>20060614</v>
      </c>
      <c r="T185" s="43" t="s">
        <v>1118</v>
      </c>
      <c r="U185" s="43" t="s">
        <v>1119</v>
      </c>
      <c r="V185" s="43" t="s">
        <v>1108</v>
      </c>
      <c r="W185" s="43" t="s">
        <v>191</v>
      </c>
      <c r="X185" s="43" t="s">
        <v>192</v>
      </c>
      <c r="Y185" s="43" t="s">
        <v>193</v>
      </c>
      <c r="Z185" s="43"/>
      <c r="AA185" s="43">
        <v>7.2</v>
      </c>
      <c r="AB185" s="43">
        <v>82</v>
      </c>
      <c r="AC185" s="43" t="s">
        <v>195</v>
      </c>
      <c r="AD185" s="43">
        <v>5000</v>
      </c>
      <c r="AE185" s="43">
        <v>15123</v>
      </c>
      <c r="AF185" s="43"/>
      <c r="AG185" s="43"/>
      <c r="AH185" s="43">
        <v>0</v>
      </c>
      <c r="AI185" s="43">
        <v>84831</v>
      </c>
      <c r="AJ185" s="43">
        <v>5000</v>
      </c>
      <c r="AK185" s="43">
        <v>60</v>
      </c>
      <c r="AL185" s="43" t="s">
        <v>214</v>
      </c>
      <c r="AM185" s="43">
        <v>4.0000000000000001E-3</v>
      </c>
      <c r="AN185" s="43">
        <v>28</v>
      </c>
      <c r="AO185" s="43">
        <v>510</v>
      </c>
      <c r="AP185" s="43"/>
      <c r="AQ185" s="43" t="s">
        <v>1125</v>
      </c>
      <c r="AR185" s="43" t="s">
        <v>1121</v>
      </c>
      <c r="AS185" s="43" t="s">
        <v>1122</v>
      </c>
      <c r="AT185" s="43" t="s">
        <v>1112</v>
      </c>
      <c r="AU185" s="43" t="s">
        <v>1055</v>
      </c>
      <c r="AV185" s="43" t="s">
        <v>1113</v>
      </c>
      <c r="AW185" s="43" t="s">
        <v>1114</v>
      </c>
      <c r="AX185" s="43" t="s">
        <v>195</v>
      </c>
      <c r="AY185" s="268">
        <f t="shared" si="2"/>
        <v>6</v>
      </c>
    </row>
    <row r="186" spans="1:51" x14ac:dyDescent="0.3">
      <c r="A186" s="253" t="s">
        <v>64</v>
      </c>
      <c r="B186" s="252" t="s">
        <v>1243</v>
      </c>
      <c r="C186" s="43" t="s">
        <v>188</v>
      </c>
      <c r="D186" s="43">
        <v>4.0999999999999996</v>
      </c>
      <c r="E186" s="43">
        <v>20140122</v>
      </c>
      <c r="F186" s="43" t="s">
        <v>1047</v>
      </c>
      <c r="G186" s="43" t="s">
        <v>1047</v>
      </c>
      <c r="H186" s="43">
        <v>3</v>
      </c>
      <c r="I186" s="254">
        <v>184304</v>
      </c>
      <c r="J186" s="43">
        <v>0</v>
      </c>
      <c r="K186" s="43"/>
      <c r="L186" s="43"/>
      <c r="M186" s="43"/>
      <c r="N186" s="43"/>
      <c r="O186" s="43">
        <v>1</v>
      </c>
      <c r="P186" s="43">
        <v>3</v>
      </c>
      <c r="Q186" s="43">
        <v>2005</v>
      </c>
      <c r="R186" s="43">
        <v>20060524</v>
      </c>
      <c r="S186" s="43">
        <v>20060616</v>
      </c>
      <c r="T186" s="43" t="s">
        <v>1126</v>
      </c>
      <c r="U186" s="43" t="s">
        <v>1127</v>
      </c>
      <c r="V186" s="43" t="s">
        <v>1128</v>
      </c>
      <c r="W186" s="43" t="s">
        <v>191</v>
      </c>
      <c r="X186" s="43" t="s">
        <v>192</v>
      </c>
      <c r="Y186" s="43" t="s">
        <v>193</v>
      </c>
      <c r="Z186" s="43"/>
      <c r="AA186" s="43">
        <v>5.8</v>
      </c>
      <c r="AB186" s="43">
        <v>71</v>
      </c>
      <c r="AC186" s="43" t="s">
        <v>195</v>
      </c>
      <c r="AD186" s="43">
        <v>5000</v>
      </c>
      <c r="AE186" s="43">
        <v>21692</v>
      </c>
      <c r="AF186" s="43"/>
      <c r="AG186" s="43"/>
      <c r="AH186" s="43">
        <v>0</v>
      </c>
      <c r="AI186" s="43">
        <v>304276</v>
      </c>
      <c r="AJ186" s="43">
        <v>5000</v>
      </c>
      <c r="AK186" s="43">
        <v>219</v>
      </c>
      <c r="AL186" s="43" t="s">
        <v>214</v>
      </c>
      <c r="AM186" s="43">
        <v>0.01</v>
      </c>
      <c r="AN186" s="43">
        <v>1</v>
      </c>
      <c r="AO186" s="43">
        <v>100</v>
      </c>
      <c r="AP186" s="43"/>
      <c r="AQ186" s="43"/>
      <c r="AR186" s="43" t="s">
        <v>1129</v>
      </c>
      <c r="AS186" s="43" t="s">
        <v>1130</v>
      </c>
      <c r="AT186" s="43" t="s">
        <v>1131</v>
      </c>
      <c r="AU186" s="43" t="s">
        <v>1055</v>
      </c>
      <c r="AV186" s="43" t="s">
        <v>1113</v>
      </c>
      <c r="AW186" s="43" t="s">
        <v>1114</v>
      </c>
      <c r="AX186" s="43" t="s">
        <v>195</v>
      </c>
      <c r="AY186" s="268">
        <f t="shared" si="2"/>
        <v>5.5</v>
      </c>
    </row>
    <row r="187" spans="1:51" x14ac:dyDescent="0.3">
      <c r="A187" s="253" t="s">
        <v>64</v>
      </c>
      <c r="B187" s="252" t="s">
        <v>1243</v>
      </c>
      <c r="C187" s="43" t="s">
        <v>188</v>
      </c>
      <c r="D187" s="43">
        <v>4.0999999999999996</v>
      </c>
      <c r="E187" s="43">
        <v>20140122</v>
      </c>
      <c r="F187" s="43" t="s">
        <v>1047</v>
      </c>
      <c r="G187" s="43" t="s">
        <v>1047</v>
      </c>
      <c r="H187" s="43">
        <v>3</v>
      </c>
      <c r="I187" s="254">
        <v>184840</v>
      </c>
      <c r="J187" s="43">
        <v>0</v>
      </c>
      <c r="K187" s="43"/>
      <c r="L187" s="43"/>
      <c r="M187" s="43"/>
      <c r="N187" s="43"/>
      <c r="O187" s="43">
        <v>1</v>
      </c>
      <c r="P187" s="43">
        <v>3</v>
      </c>
      <c r="Q187" s="43">
        <v>2005</v>
      </c>
      <c r="R187" s="43">
        <v>20060524</v>
      </c>
      <c r="S187" s="43">
        <v>20060616</v>
      </c>
      <c r="T187" s="43" t="s">
        <v>1126</v>
      </c>
      <c r="U187" s="43" t="s">
        <v>1127</v>
      </c>
      <c r="V187" s="43" t="s">
        <v>1128</v>
      </c>
      <c r="W187" s="43" t="s">
        <v>191</v>
      </c>
      <c r="X187" s="43" t="s">
        <v>192</v>
      </c>
      <c r="Y187" s="43" t="s">
        <v>193</v>
      </c>
      <c r="Z187" s="43"/>
      <c r="AA187" s="43">
        <v>5.8</v>
      </c>
      <c r="AB187" s="43">
        <v>71</v>
      </c>
      <c r="AC187" s="43" t="s">
        <v>195</v>
      </c>
      <c r="AD187" s="43">
        <v>5000</v>
      </c>
      <c r="AE187" s="43">
        <v>22865</v>
      </c>
      <c r="AF187" s="43"/>
      <c r="AG187" s="43"/>
      <c r="AH187" s="43">
        <v>0</v>
      </c>
      <c r="AI187" s="43">
        <v>320739</v>
      </c>
      <c r="AJ187" s="43">
        <v>5000</v>
      </c>
      <c r="AK187" s="43">
        <v>231</v>
      </c>
      <c r="AL187" s="43" t="s">
        <v>214</v>
      </c>
      <c r="AM187" s="43">
        <v>0.01</v>
      </c>
      <c r="AN187" s="43">
        <v>1</v>
      </c>
      <c r="AO187" s="43">
        <v>100</v>
      </c>
      <c r="AP187" s="43"/>
      <c r="AQ187" s="43"/>
      <c r="AR187" s="43" t="s">
        <v>1129</v>
      </c>
      <c r="AS187" s="43" t="s">
        <v>1130</v>
      </c>
      <c r="AT187" s="43" t="s">
        <v>1131</v>
      </c>
      <c r="AU187" s="43" t="s">
        <v>1055</v>
      </c>
      <c r="AV187" s="43" t="s">
        <v>1113</v>
      </c>
      <c r="AW187" s="43" t="s">
        <v>1114</v>
      </c>
      <c r="AX187" s="43" t="s">
        <v>195</v>
      </c>
      <c r="AY187" s="268">
        <f t="shared" si="2"/>
        <v>5.5</v>
      </c>
    </row>
    <row r="188" spans="1:51" x14ac:dyDescent="0.3">
      <c r="A188" s="253" t="s">
        <v>64</v>
      </c>
      <c r="B188" s="252" t="s">
        <v>1243</v>
      </c>
      <c r="C188" s="43" t="s">
        <v>188</v>
      </c>
      <c r="D188" s="43">
        <v>4.0999999999999996</v>
      </c>
      <c r="E188" s="43">
        <v>20140122</v>
      </c>
      <c r="F188" s="43" t="s">
        <v>1047</v>
      </c>
      <c r="G188" s="43" t="s">
        <v>1047</v>
      </c>
      <c r="H188" s="43">
        <v>3</v>
      </c>
      <c r="I188" s="254">
        <v>185301</v>
      </c>
      <c r="J188" s="43">
        <v>0</v>
      </c>
      <c r="K188" s="43"/>
      <c r="L188" s="43"/>
      <c r="M188" s="43"/>
      <c r="N188" s="43"/>
      <c r="O188" s="43">
        <v>1</v>
      </c>
      <c r="P188" s="43">
        <v>3</v>
      </c>
      <c r="Q188" s="43">
        <v>2005</v>
      </c>
      <c r="R188" s="43">
        <v>20060523</v>
      </c>
      <c r="S188" s="43">
        <v>20060616</v>
      </c>
      <c r="T188" s="43" t="s">
        <v>1126</v>
      </c>
      <c r="U188" s="43" t="s">
        <v>1127</v>
      </c>
      <c r="V188" s="43" t="s">
        <v>1128</v>
      </c>
      <c r="W188" s="43" t="s">
        <v>191</v>
      </c>
      <c r="X188" s="43" t="s">
        <v>192</v>
      </c>
      <c r="Y188" s="43" t="s">
        <v>193</v>
      </c>
      <c r="Z188" s="43"/>
      <c r="AA188" s="43">
        <v>5.8</v>
      </c>
      <c r="AB188" s="43">
        <v>80</v>
      </c>
      <c r="AC188" s="43" t="s">
        <v>195</v>
      </c>
      <c r="AD188" s="43">
        <v>5000</v>
      </c>
      <c r="AE188" s="43">
        <v>29199</v>
      </c>
      <c r="AF188" s="43"/>
      <c r="AG188" s="43"/>
      <c r="AH188" s="43">
        <v>0</v>
      </c>
      <c r="AI188" s="43">
        <v>548593</v>
      </c>
      <c r="AJ188" s="43"/>
      <c r="AK188" s="43"/>
      <c r="AL188" s="43" t="s">
        <v>214</v>
      </c>
      <c r="AM188" s="43">
        <v>0</v>
      </c>
      <c r="AN188" s="43">
        <v>1</v>
      </c>
      <c r="AO188" s="43">
        <v>100</v>
      </c>
      <c r="AP188" s="43"/>
      <c r="AQ188" s="43"/>
      <c r="AR188" s="43" t="s">
        <v>1129</v>
      </c>
      <c r="AS188" s="43" t="s">
        <v>1130</v>
      </c>
      <c r="AT188" s="43" t="s">
        <v>1131</v>
      </c>
      <c r="AU188" s="43" t="s">
        <v>1055</v>
      </c>
      <c r="AV188" s="43" t="s">
        <v>1113</v>
      </c>
      <c r="AW188" s="43" t="s">
        <v>1114</v>
      </c>
      <c r="AX188" s="43" t="s">
        <v>195</v>
      </c>
      <c r="AY188" s="268">
        <f t="shared" si="2"/>
        <v>5.5</v>
      </c>
    </row>
    <row r="189" spans="1:51" x14ac:dyDescent="0.3">
      <c r="A189" s="253" t="s">
        <v>64</v>
      </c>
      <c r="B189" s="252" t="s">
        <v>1243</v>
      </c>
      <c r="C189" s="43" t="s">
        <v>188</v>
      </c>
      <c r="D189" s="43">
        <v>4.0999999999999996</v>
      </c>
      <c r="E189" s="43">
        <v>20140122</v>
      </c>
      <c r="F189" s="43" t="s">
        <v>1047</v>
      </c>
      <c r="G189" s="43" t="s">
        <v>1047</v>
      </c>
      <c r="H189" s="43">
        <v>3</v>
      </c>
      <c r="I189" s="254">
        <v>185302</v>
      </c>
      <c r="J189" s="43">
        <v>0</v>
      </c>
      <c r="K189" s="43"/>
      <c r="L189" s="43"/>
      <c r="M189" s="43"/>
      <c r="N189" s="43"/>
      <c r="O189" s="43">
        <v>1</v>
      </c>
      <c r="P189" s="43">
        <v>3</v>
      </c>
      <c r="Q189" s="43">
        <v>2005</v>
      </c>
      <c r="R189" s="43">
        <v>20060524</v>
      </c>
      <c r="S189" s="43">
        <v>20060616</v>
      </c>
      <c r="T189" s="43" t="s">
        <v>1126</v>
      </c>
      <c r="U189" s="43" t="s">
        <v>1127</v>
      </c>
      <c r="V189" s="43" t="s">
        <v>1128</v>
      </c>
      <c r="W189" s="43" t="s">
        <v>191</v>
      </c>
      <c r="X189" s="43" t="s">
        <v>192</v>
      </c>
      <c r="Y189" s="43" t="s">
        <v>193</v>
      </c>
      <c r="Z189" s="43"/>
      <c r="AA189" s="43">
        <v>6</v>
      </c>
      <c r="AB189" s="43">
        <v>79</v>
      </c>
      <c r="AC189" s="43" t="s">
        <v>195</v>
      </c>
      <c r="AD189" s="43">
        <v>5000</v>
      </c>
      <c r="AE189" s="43">
        <v>29010</v>
      </c>
      <c r="AF189" s="43"/>
      <c r="AG189" s="43"/>
      <c r="AH189" s="43">
        <v>0</v>
      </c>
      <c r="AI189" s="43">
        <v>543720</v>
      </c>
      <c r="AJ189" s="43">
        <v>5000</v>
      </c>
      <c r="AK189" s="43">
        <v>293</v>
      </c>
      <c r="AL189" s="43" t="s">
        <v>214</v>
      </c>
      <c r="AM189" s="43">
        <v>0.01</v>
      </c>
      <c r="AN189" s="43">
        <v>1</v>
      </c>
      <c r="AO189" s="43">
        <v>100</v>
      </c>
      <c r="AP189" s="43"/>
      <c r="AQ189" s="43"/>
      <c r="AR189" s="43" t="s">
        <v>1129</v>
      </c>
      <c r="AS189" s="43" t="s">
        <v>1130</v>
      </c>
      <c r="AT189" s="43" t="s">
        <v>1131</v>
      </c>
      <c r="AU189" s="43" t="s">
        <v>1055</v>
      </c>
      <c r="AV189" s="43" t="s">
        <v>1113</v>
      </c>
      <c r="AW189" s="43" t="s">
        <v>1114</v>
      </c>
      <c r="AX189" s="43" t="s">
        <v>195</v>
      </c>
      <c r="AY189" s="268">
        <f t="shared" si="2"/>
        <v>5.5</v>
      </c>
    </row>
    <row r="190" spans="1:51" x14ac:dyDescent="0.3">
      <c r="A190" s="253" t="s">
        <v>64</v>
      </c>
      <c r="B190" s="252" t="s">
        <v>1243</v>
      </c>
      <c r="C190" s="43" t="s">
        <v>188</v>
      </c>
      <c r="D190" s="43">
        <v>4.0999999999999996</v>
      </c>
      <c r="E190" s="43">
        <v>20140122</v>
      </c>
      <c r="F190" s="43" t="s">
        <v>1047</v>
      </c>
      <c r="G190" s="43" t="s">
        <v>1047</v>
      </c>
      <c r="H190" s="43">
        <v>3</v>
      </c>
      <c r="I190" s="254">
        <v>185303</v>
      </c>
      <c r="J190" s="43">
        <v>0</v>
      </c>
      <c r="K190" s="43"/>
      <c r="L190" s="43"/>
      <c r="M190" s="43"/>
      <c r="N190" s="43"/>
      <c r="O190" s="43">
        <v>1</v>
      </c>
      <c r="P190" s="43">
        <v>3</v>
      </c>
      <c r="Q190" s="43">
        <v>2005</v>
      </c>
      <c r="R190" s="43">
        <v>20060525</v>
      </c>
      <c r="S190" s="43">
        <v>20060616</v>
      </c>
      <c r="T190" s="43" t="s">
        <v>1126</v>
      </c>
      <c r="U190" s="43" t="s">
        <v>1127</v>
      </c>
      <c r="V190" s="43" t="s">
        <v>1128</v>
      </c>
      <c r="W190" s="43" t="s">
        <v>191</v>
      </c>
      <c r="X190" s="43" t="s">
        <v>192</v>
      </c>
      <c r="Y190" s="43" t="s">
        <v>193</v>
      </c>
      <c r="Z190" s="43"/>
      <c r="AA190" s="43">
        <v>6.1</v>
      </c>
      <c r="AB190" s="43">
        <v>79</v>
      </c>
      <c r="AC190" s="43" t="s">
        <v>195</v>
      </c>
      <c r="AD190" s="43">
        <v>5000</v>
      </c>
      <c r="AE190" s="43">
        <v>29512</v>
      </c>
      <c r="AF190" s="43"/>
      <c r="AG190" s="43"/>
      <c r="AH190" s="43">
        <v>0</v>
      </c>
      <c r="AI190" s="43">
        <v>510517</v>
      </c>
      <c r="AJ190" s="43"/>
      <c r="AK190" s="43"/>
      <c r="AL190" s="43" t="s">
        <v>214</v>
      </c>
      <c r="AM190" s="43">
        <v>0</v>
      </c>
      <c r="AN190" s="43">
        <v>1</v>
      </c>
      <c r="AO190" s="43">
        <v>100</v>
      </c>
      <c r="AP190" s="43"/>
      <c r="AQ190" s="43"/>
      <c r="AR190" s="43" t="s">
        <v>1129</v>
      </c>
      <c r="AS190" s="43" t="s">
        <v>1130</v>
      </c>
      <c r="AT190" s="43" t="s">
        <v>1131</v>
      </c>
      <c r="AU190" s="43" t="s">
        <v>1055</v>
      </c>
      <c r="AV190" s="43" t="s">
        <v>1113</v>
      </c>
      <c r="AW190" s="43" t="s">
        <v>1114</v>
      </c>
      <c r="AX190" s="43" t="s">
        <v>195</v>
      </c>
      <c r="AY190" s="268">
        <f t="shared" si="2"/>
        <v>5.5</v>
      </c>
    </row>
    <row r="191" spans="1:51" x14ac:dyDescent="0.3">
      <c r="A191" s="253" t="s">
        <v>64</v>
      </c>
      <c r="B191" s="252" t="s">
        <v>1243</v>
      </c>
      <c r="C191" s="43" t="s">
        <v>188</v>
      </c>
      <c r="D191" s="43">
        <v>4.0999999999999996</v>
      </c>
      <c r="E191" s="43">
        <v>20140122</v>
      </c>
      <c r="F191" s="43" t="s">
        <v>1047</v>
      </c>
      <c r="G191" s="43" t="s">
        <v>1047</v>
      </c>
      <c r="H191" s="43">
        <v>3</v>
      </c>
      <c r="I191" s="254">
        <v>184422</v>
      </c>
      <c r="J191" s="43">
        <v>0</v>
      </c>
      <c r="K191" s="43"/>
      <c r="L191" s="43"/>
      <c r="M191" s="43"/>
      <c r="N191" s="43"/>
      <c r="O191" s="43">
        <v>1</v>
      </c>
      <c r="P191" s="43">
        <v>3</v>
      </c>
      <c r="Q191" s="43">
        <v>2005</v>
      </c>
      <c r="R191" s="43">
        <v>20060425</v>
      </c>
      <c r="S191" s="43">
        <v>20060425</v>
      </c>
      <c r="T191" s="43" t="s">
        <v>1139</v>
      </c>
      <c r="U191" s="43" t="s">
        <v>1133</v>
      </c>
      <c r="V191" s="43" t="s">
        <v>1134</v>
      </c>
      <c r="W191" s="43" t="s">
        <v>191</v>
      </c>
      <c r="X191" s="43" t="s">
        <v>192</v>
      </c>
      <c r="Y191" s="43" t="s">
        <v>193</v>
      </c>
      <c r="Z191" s="43"/>
      <c r="AA191" s="43">
        <v>3.4</v>
      </c>
      <c r="AB191" s="43"/>
      <c r="AC191" s="43" t="s">
        <v>195</v>
      </c>
      <c r="AD191" s="43">
        <v>5000</v>
      </c>
      <c r="AE191" s="43">
        <v>14825</v>
      </c>
      <c r="AF191" s="43"/>
      <c r="AG191" s="43"/>
      <c r="AH191" s="43">
        <v>0</v>
      </c>
      <c r="AI191" s="43">
        <v>112610</v>
      </c>
      <c r="AJ191" s="43"/>
      <c r="AK191" s="43"/>
      <c r="AL191" s="43" t="s">
        <v>214</v>
      </c>
      <c r="AM191" s="43"/>
      <c r="AN191" s="43">
        <v>1</v>
      </c>
      <c r="AO191" s="43">
        <v>100</v>
      </c>
      <c r="AP191" s="43"/>
      <c r="AQ191" s="43" t="s">
        <v>1140</v>
      </c>
      <c r="AR191" s="43" t="s">
        <v>1141</v>
      </c>
      <c r="AS191" s="43" t="s">
        <v>1137</v>
      </c>
      <c r="AT191" s="43" t="s">
        <v>1138</v>
      </c>
      <c r="AU191" s="43" t="s">
        <v>1055</v>
      </c>
      <c r="AV191" s="43" t="s">
        <v>1113</v>
      </c>
      <c r="AW191" s="43" t="s">
        <v>1114</v>
      </c>
      <c r="AX191" s="43" t="s">
        <v>195</v>
      </c>
      <c r="AY191" s="268">
        <f t="shared" si="2"/>
        <v>4</v>
      </c>
    </row>
    <row r="192" spans="1:51" x14ac:dyDescent="0.3">
      <c r="A192" s="253" t="s">
        <v>64</v>
      </c>
      <c r="B192" s="252" t="s">
        <v>1243</v>
      </c>
      <c r="C192" s="43" t="s">
        <v>188</v>
      </c>
      <c r="D192" s="43">
        <v>4.0999999999999996</v>
      </c>
      <c r="E192" s="43">
        <v>20140122</v>
      </c>
      <c r="F192" s="43" t="s">
        <v>1047</v>
      </c>
      <c r="G192" s="43" t="s">
        <v>1047</v>
      </c>
      <c r="H192" s="43">
        <v>3</v>
      </c>
      <c r="I192" s="254">
        <v>184836</v>
      </c>
      <c r="J192" s="43">
        <v>0</v>
      </c>
      <c r="K192" s="43"/>
      <c r="L192" s="43"/>
      <c r="M192" s="43"/>
      <c r="N192" s="43"/>
      <c r="O192" s="43">
        <v>1</v>
      </c>
      <c r="P192" s="43">
        <v>3</v>
      </c>
      <c r="Q192" s="43">
        <v>2005</v>
      </c>
      <c r="R192" s="43">
        <v>20060515</v>
      </c>
      <c r="S192" s="43">
        <v>20060515</v>
      </c>
      <c r="T192" s="43" t="s">
        <v>1139</v>
      </c>
      <c r="U192" s="43" t="s">
        <v>1133</v>
      </c>
      <c r="V192" s="43" t="s">
        <v>1134</v>
      </c>
      <c r="W192" s="43" t="s">
        <v>191</v>
      </c>
      <c r="X192" s="43" t="s">
        <v>192</v>
      </c>
      <c r="Y192" s="43" t="s">
        <v>193</v>
      </c>
      <c r="Z192" s="43"/>
      <c r="AA192" s="43">
        <v>6.1</v>
      </c>
      <c r="AB192" s="43"/>
      <c r="AC192" s="43" t="s">
        <v>195</v>
      </c>
      <c r="AD192" s="43">
        <v>5000</v>
      </c>
      <c r="AE192" s="43">
        <v>14589</v>
      </c>
      <c r="AF192" s="43"/>
      <c r="AG192" s="43"/>
      <c r="AH192" s="43">
        <v>0</v>
      </c>
      <c r="AI192" s="43">
        <v>111009</v>
      </c>
      <c r="AJ192" s="43"/>
      <c r="AK192" s="43"/>
      <c r="AL192" s="43" t="s">
        <v>214</v>
      </c>
      <c r="AM192" s="43"/>
      <c r="AN192" s="43">
        <v>1</v>
      </c>
      <c r="AO192" s="43">
        <v>100</v>
      </c>
      <c r="AP192" s="43"/>
      <c r="AQ192" s="43" t="s">
        <v>1142</v>
      </c>
      <c r="AR192" s="43" t="s">
        <v>1141</v>
      </c>
      <c r="AS192" s="43" t="s">
        <v>1137</v>
      </c>
      <c r="AT192" s="43" t="s">
        <v>1138</v>
      </c>
      <c r="AU192" s="43" t="s">
        <v>1055</v>
      </c>
      <c r="AV192" s="43" t="s">
        <v>1113</v>
      </c>
      <c r="AW192" s="43" t="s">
        <v>1114</v>
      </c>
      <c r="AX192" s="43" t="s">
        <v>195</v>
      </c>
      <c r="AY192" s="268">
        <f t="shared" si="2"/>
        <v>5</v>
      </c>
    </row>
    <row r="193" spans="1:51" x14ac:dyDescent="0.3">
      <c r="A193" s="253" t="s">
        <v>64</v>
      </c>
      <c r="B193" s="252" t="s">
        <v>1243</v>
      </c>
      <c r="C193" s="43" t="s">
        <v>188</v>
      </c>
      <c r="D193" s="43">
        <v>4.0999999999999996</v>
      </c>
      <c r="E193" s="43">
        <v>20140122</v>
      </c>
      <c r="F193" s="43" t="s">
        <v>1047</v>
      </c>
      <c r="G193" s="43" t="s">
        <v>1047</v>
      </c>
      <c r="H193" s="43">
        <v>3</v>
      </c>
      <c r="I193" s="254">
        <v>185649</v>
      </c>
      <c r="J193" s="43">
        <v>12</v>
      </c>
      <c r="K193" s="43"/>
      <c r="L193" s="43"/>
      <c r="M193" s="43"/>
      <c r="N193" s="43"/>
      <c r="O193" s="43">
        <v>1</v>
      </c>
      <c r="P193" s="43">
        <v>3</v>
      </c>
      <c r="Q193" s="43">
        <v>2005</v>
      </c>
      <c r="R193" s="43">
        <v>20060524</v>
      </c>
      <c r="S193" s="43">
        <v>20060616</v>
      </c>
      <c r="T193" s="43" t="s">
        <v>1126</v>
      </c>
      <c r="U193" s="43" t="s">
        <v>1127</v>
      </c>
      <c r="V193" s="43" t="s">
        <v>1128</v>
      </c>
      <c r="W193" s="43" t="s">
        <v>191</v>
      </c>
      <c r="X193" s="43" t="s">
        <v>192</v>
      </c>
      <c r="Y193" s="43" t="s">
        <v>193</v>
      </c>
      <c r="Z193" s="43"/>
      <c r="AA193" s="43">
        <v>5.8</v>
      </c>
      <c r="AB193" s="43">
        <v>71</v>
      </c>
      <c r="AC193" s="43" t="s">
        <v>195</v>
      </c>
      <c r="AD193" s="43">
        <v>5000</v>
      </c>
      <c r="AE193" s="43">
        <v>22309</v>
      </c>
      <c r="AF193" s="43"/>
      <c r="AG193" s="43"/>
      <c r="AH193" s="43">
        <v>0</v>
      </c>
      <c r="AI193" s="43">
        <v>316131</v>
      </c>
      <c r="AJ193" s="43">
        <v>5000</v>
      </c>
      <c r="AK193" s="43">
        <v>455</v>
      </c>
      <c r="AL193" s="43" t="s">
        <v>214</v>
      </c>
      <c r="AM193" s="43">
        <v>0.02</v>
      </c>
      <c r="AN193" s="43">
        <v>1</v>
      </c>
      <c r="AO193" s="43">
        <v>100</v>
      </c>
      <c r="AP193" s="43"/>
      <c r="AQ193" s="43"/>
      <c r="AR193" s="43" t="s">
        <v>1129</v>
      </c>
      <c r="AS193" s="43" t="s">
        <v>1130</v>
      </c>
      <c r="AT193" s="43" t="s">
        <v>1131</v>
      </c>
      <c r="AU193" s="43" t="s">
        <v>1055</v>
      </c>
      <c r="AV193" s="43" t="s">
        <v>1113</v>
      </c>
      <c r="AW193" s="43" t="s">
        <v>1114</v>
      </c>
      <c r="AX193" s="43" t="s">
        <v>195</v>
      </c>
      <c r="AY193" s="268">
        <f t="shared" si="2"/>
        <v>5.5</v>
      </c>
    </row>
    <row r="194" spans="1:51" x14ac:dyDescent="0.3">
      <c r="A194" s="253" t="s">
        <v>64</v>
      </c>
      <c r="B194" s="252" t="s">
        <v>1243</v>
      </c>
      <c r="C194" s="43" t="s">
        <v>188</v>
      </c>
      <c r="D194" s="43">
        <v>4.0999999999999996</v>
      </c>
      <c r="E194" s="43">
        <v>20140122</v>
      </c>
      <c r="F194" s="43" t="s">
        <v>1047</v>
      </c>
      <c r="G194" s="43" t="s">
        <v>1047</v>
      </c>
      <c r="H194" s="43">
        <v>3</v>
      </c>
      <c r="I194" s="254">
        <v>185650</v>
      </c>
      <c r="J194" s="43">
        <v>12</v>
      </c>
      <c r="K194" s="43"/>
      <c r="L194" s="43"/>
      <c r="M194" s="43"/>
      <c r="N194" s="43"/>
      <c r="O194" s="43">
        <v>1</v>
      </c>
      <c r="P194" s="43">
        <v>3</v>
      </c>
      <c r="Q194" s="43">
        <v>2005</v>
      </c>
      <c r="R194" s="43">
        <v>20060524</v>
      </c>
      <c r="S194" s="43">
        <v>20060616</v>
      </c>
      <c r="T194" s="43" t="s">
        <v>1126</v>
      </c>
      <c r="U194" s="43" t="s">
        <v>1127</v>
      </c>
      <c r="V194" s="43" t="s">
        <v>1128</v>
      </c>
      <c r="W194" s="43" t="s">
        <v>191</v>
      </c>
      <c r="X194" s="43" t="s">
        <v>192</v>
      </c>
      <c r="Y194" s="43" t="s">
        <v>193</v>
      </c>
      <c r="Z194" s="43"/>
      <c r="AA194" s="43">
        <v>5.7</v>
      </c>
      <c r="AB194" s="43">
        <v>70</v>
      </c>
      <c r="AC194" s="43" t="s">
        <v>195</v>
      </c>
      <c r="AD194" s="43">
        <v>5000</v>
      </c>
      <c r="AE194" s="43">
        <v>22831</v>
      </c>
      <c r="AF194" s="43"/>
      <c r="AG194" s="43"/>
      <c r="AH194" s="43">
        <v>0</v>
      </c>
      <c r="AI194" s="43">
        <v>244309</v>
      </c>
      <c r="AJ194" s="43">
        <v>5000</v>
      </c>
      <c r="AK194" s="43">
        <v>466</v>
      </c>
      <c r="AL194" s="43" t="s">
        <v>214</v>
      </c>
      <c r="AM194" s="43">
        <v>0.02</v>
      </c>
      <c r="AN194" s="43">
        <v>1</v>
      </c>
      <c r="AO194" s="43">
        <v>100</v>
      </c>
      <c r="AP194" s="43"/>
      <c r="AQ194" s="43"/>
      <c r="AR194" s="43" t="s">
        <v>1129</v>
      </c>
      <c r="AS194" s="43" t="s">
        <v>1130</v>
      </c>
      <c r="AT194" s="43" t="s">
        <v>1131</v>
      </c>
      <c r="AU194" s="43" t="s">
        <v>1055</v>
      </c>
      <c r="AV194" s="43" t="s">
        <v>1113</v>
      </c>
      <c r="AW194" s="43" t="s">
        <v>1114</v>
      </c>
      <c r="AX194" s="43" t="s">
        <v>195</v>
      </c>
      <c r="AY194" s="268">
        <f t="shared" si="2"/>
        <v>5.5</v>
      </c>
    </row>
    <row r="195" spans="1:51" x14ac:dyDescent="0.3">
      <c r="A195" s="253" t="s">
        <v>64</v>
      </c>
      <c r="B195" s="252" t="s">
        <v>1243</v>
      </c>
      <c r="C195" s="43" t="s">
        <v>188</v>
      </c>
      <c r="D195" s="43">
        <v>4.0999999999999996</v>
      </c>
      <c r="E195" s="43">
        <v>20140122</v>
      </c>
      <c r="F195" s="43" t="s">
        <v>1047</v>
      </c>
      <c r="G195" s="43" t="s">
        <v>1047</v>
      </c>
      <c r="H195" s="43">
        <v>3</v>
      </c>
      <c r="I195" s="254">
        <v>185651</v>
      </c>
      <c r="J195" s="43">
        <v>12</v>
      </c>
      <c r="K195" s="43"/>
      <c r="L195" s="43"/>
      <c r="M195" s="43"/>
      <c r="N195" s="43"/>
      <c r="O195" s="43">
        <v>1</v>
      </c>
      <c r="P195" s="43">
        <v>3</v>
      </c>
      <c r="Q195" s="43">
        <v>2005</v>
      </c>
      <c r="R195" s="43">
        <v>20060524</v>
      </c>
      <c r="S195" s="43">
        <v>20060616</v>
      </c>
      <c r="T195" s="43" t="s">
        <v>1126</v>
      </c>
      <c r="U195" s="43" t="s">
        <v>1127</v>
      </c>
      <c r="V195" s="43" t="s">
        <v>1128</v>
      </c>
      <c r="W195" s="43" t="s">
        <v>191</v>
      </c>
      <c r="X195" s="43" t="s">
        <v>192</v>
      </c>
      <c r="Y195" s="43" t="s">
        <v>193</v>
      </c>
      <c r="Z195" s="43"/>
      <c r="AA195" s="43">
        <v>5.7</v>
      </c>
      <c r="AB195" s="43">
        <v>70</v>
      </c>
      <c r="AC195" s="43" t="s">
        <v>195</v>
      </c>
      <c r="AD195" s="43">
        <v>5000</v>
      </c>
      <c r="AE195" s="43">
        <v>23136</v>
      </c>
      <c r="AF195" s="43"/>
      <c r="AG195" s="43"/>
      <c r="AH195" s="43">
        <v>0</v>
      </c>
      <c r="AI195" s="43">
        <v>242619</v>
      </c>
      <c r="AJ195" s="43"/>
      <c r="AK195" s="43"/>
      <c r="AL195" s="43" t="s">
        <v>214</v>
      </c>
      <c r="AM195" s="43">
        <v>0</v>
      </c>
      <c r="AN195" s="43">
        <v>1</v>
      </c>
      <c r="AO195" s="43">
        <v>100</v>
      </c>
      <c r="AP195" s="43"/>
      <c r="AQ195" s="43"/>
      <c r="AR195" s="43" t="s">
        <v>1129</v>
      </c>
      <c r="AS195" s="43" t="s">
        <v>1130</v>
      </c>
      <c r="AT195" s="43" t="s">
        <v>1131</v>
      </c>
      <c r="AU195" s="43" t="s">
        <v>1055</v>
      </c>
      <c r="AV195" s="43" t="s">
        <v>1113</v>
      </c>
      <c r="AW195" s="43" t="s">
        <v>1114</v>
      </c>
      <c r="AX195" s="43" t="s">
        <v>195</v>
      </c>
      <c r="AY195" s="268">
        <f t="shared" si="2"/>
        <v>5.5</v>
      </c>
    </row>
    <row r="196" spans="1:51" x14ac:dyDescent="0.3">
      <c r="A196" s="253" t="s">
        <v>64</v>
      </c>
      <c r="B196" s="252" t="s">
        <v>1243</v>
      </c>
      <c r="C196" s="43" t="s">
        <v>188</v>
      </c>
      <c r="D196" s="43">
        <v>4.0999999999999996</v>
      </c>
      <c r="E196" s="43">
        <v>20140122</v>
      </c>
      <c r="F196" s="43" t="s">
        <v>1047</v>
      </c>
      <c r="G196" s="43" t="s">
        <v>1047</v>
      </c>
      <c r="H196" s="43">
        <v>3</v>
      </c>
      <c r="I196" s="254">
        <v>185808</v>
      </c>
      <c r="J196" s="43">
        <v>12</v>
      </c>
      <c r="K196" s="43"/>
      <c r="L196" s="43"/>
      <c r="M196" s="43"/>
      <c r="N196" s="43"/>
      <c r="O196" s="43">
        <v>1</v>
      </c>
      <c r="P196" s="43">
        <v>2</v>
      </c>
      <c r="Q196" s="43">
        <v>2005</v>
      </c>
      <c r="R196" s="43">
        <v>20060613</v>
      </c>
      <c r="S196" s="43">
        <v>20060613</v>
      </c>
      <c r="T196" s="43" t="s">
        <v>1118</v>
      </c>
      <c r="U196" s="43" t="s">
        <v>1119</v>
      </c>
      <c r="V196" s="43" t="s">
        <v>1108</v>
      </c>
      <c r="W196" s="43" t="s">
        <v>191</v>
      </c>
      <c r="X196" s="43" t="s">
        <v>192</v>
      </c>
      <c r="Y196" s="43" t="s">
        <v>214</v>
      </c>
      <c r="Z196" s="43"/>
      <c r="AA196" s="43">
        <v>10.199999999999999</v>
      </c>
      <c r="AB196" s="43">
        <v>96</v>
      </c>
      <c r="AC196" s="43" t="s">
        <v>195</v>
      </c>
      <c r="AD196" s="43">
        <v>5000</v>
      </c>
      <c r="AE196" s="43">
        <v>29367</v>
      </c>
      <c r="AF196" s="43"/>
      <c r="AG196" s="43"/>
      <c r="AH196" s="43">
        <v>0</v>
      </c>
      <c r="AI196" s="43">
        <v>11911</v>
      </c>
      <c r="AJ196" s="43">
        <v>5000</v>
      </c>
      <c r="AK196" s="43">
        <v>44</v>
      </c>
      <c r="AL196" s="43" t="s">
        <v>214</v>
      </c>
      <c r="AM196" s="43">
        <v>1.5E-3</v>
      </c>
      <c r="AN196" s="43">
        <v>26</v>
      </c>
      <c r="AO196" s="43">
        <v>663</v>
      </c>
      <c r="AP196" s="43"/>
      <c r="AQ196" s="43" t="s">
        <v>1152</v>
      </c>
      <c r="AR196" s="43" t="s">
        <v>1121</v>
      </c>
      <c r="AS196" s="43" t="s">
        <v>1122</v>
      </c>
      <c r="AT196" s="43" t="s">
        <v>1112</v>
      </c>
      <c r="AU196" s="43" t="s">
        <v>1055</v>
      </c>
      <c r="AV196" s="43" t="s">
        <v>1113</v>
      </c>
      <c r="AW196" s="43" t="s">
        <v>1114</v>
      </c>
      <c r="AX196" s="43" t="s">
        <v>195</v>
      </c>
      <c r="AY196" s="268">
        <f t="shared" ref="AY196:AY259" si="3">AVERAGE(MID(R196,5,2),MID(S196,5,2))</f>
        <v>6</v>
      </c>
    </row>
    <row r="197" spans="1:51" x14ac:dyDescent="0.3">
      <c r="A197" s="253" t="s">
        <v>64</v>
      </c>
      <c r="B197" s="252" t="s">
        <v>1243</v>
      </c>
      <c r="C197" s="43" t="s">
        <v>188</v>
      </c>
      <c r="D197" s="43">
        <v>4.0999999999999996</v>
      </c>
      <c r="E197" s="43">
        <v>20140122</v>
      </c>
      <c r="F197" s="43" t="s">
        <v>1047</v>
      </c>
      <c r="G197" s="43" t="s">
        <v>1047</v>
      </c>
      <c r="H197" s="43">
        <v>3</v>
      </c>
      <c r="I197" s="254">
        <v>185809</v>
      </c>
      <c r="J197" s="43">
        <v>12</v>
      </c>
      <c r="K197" s="43"/>
      <c r="L197" s="43"/>
      <c r="M197" s="43"/>
      <c r="N197" s="43"/>
      <c r="O197" s="43">
        <v>1</v>
      </c>
      <c r="P197" s="43">
        <v>2</v>
      </c>
      <c r="Q197" s="43">
        <v>2005</v>
      </c>
      <c r="R197" s="43">
        <v>20060613</v>
      </c>
      <c r="S197" s="43">
        <v>20060613</v>
      </c>
      <c r="T197" s="43" t="s">
        <v>1118</v>
      </c>
      <c r="U197" s="43" t="s">
        <v>1119</v>
      </c>
      <c r="V197" s="43" t="s">
        <v>1108</v>
      </c>
      <c r="W197" s="43" t="s">
        <v>191</v>
      </c>
      <c r="X197" s="43" t="s">
        <v>192</v>
      </c>
      <c r="Y197" s="43" t="s">
        <v>214</v>
      </c>
      <c r="Z197" s="43"/>
      <c r="AA197" s="43">
        <v>10.199999999999999</v>
      </c>
      <c r="AB197" s="43">
        <v>96</v>
      </c>
      <c r="AC197" s="43" t="s">
        <v>195</v>
      </c>
      <c r="AD197" s="43">
        <v>5000</v>
      </c>
      <c r="AE197" s="43">
        <v>28850</v>
      </c>
      <c r="AF197" s="43"/>
      <c r="AG197" s="43"/>
      <c r="AH197" s="43">
        <v>0</v>
      </c>
      <c r="AI197" s="43">
        <v>11722</v>
      </c>
      <c r="AJ197" s="43">
        <v>5000</v>
      </c>
      <c r="AK197" s="43">
        <v>93</v>
      </c>
      <c r="AL197" s="43" t="s">
        <v>214</v>
      </c>
      <c r="AM197" s="43">
        <v>3.2000000000000002E-3</v>
      </c>
      <c r="AN197" s="43">
        <v>26</v>
      </c>
      <c r="AO197" s="43">
        <v>621</v>
      </c>
      <c r="AP197" s="43"/>
      <c r="AQ197" s="43" t="s">
        <v>1153</v>
      </c>
      <c r="AR197" s="43" t="s">
        <v>1121</v>
      </c>
      <c r="AS197" s="43" t="s">
        <v>1122</v>
      </c>
      <c r="AT197" s="43" t="s">
        <v>1112</v>
      </c>
      <c r="AU197" s="43" t="s">
        <v>1055</v>
      </c>
      <c r="AV197" s="43" t="s">
        <v>1113</v>
      </c>
      <c r="AW197" s="43" t="s">
        <v>1114</v>
      </c>
      <c r="AX197" s="43" t="s">
        <v>195</v>
      </c>
      <c r="AY197" s="268">
        <f t="shared" si="3"/>
        <v>6</v>
      </c>
    </row>
    <row r="198" spans="1:51" x14ac:dyDescent="0.3">
      <c r="A198" s="253" t="s">
        <v>64</v>
      </c>
      <c r="B198" s="252" t="s">
        <v>1243</v>
      </c>
      <c r="C198" s="43" t="s">
        <v>188</v>
      </c>
      <c r="D198" s="43">
        <v>4.0999999999999996</v>
      </c>
      <c r="E198" s="43">
        <v>20140122</v>
      </c>
      <c r="F198" s="43" t="s">
        <v>1047</v>
      </c>
      <c r="G198" s="43" t="s">
        <v>1047</v>
      </c>
      <c r="H198" s="43">
        <v>3</v>
      </c>
      <c r="I198" s="254">
        <v>185810</v>
      </c>
      <c r="J198" s="43">
        <v>12</v>
      </c>
      <c r="K198" s="43"/>
      <c r="L198" s="43"/>
      <c r="M198" s="43"/>
      <c r="N198" s="43"/>
      <c r="O198" s="43">
        <v>1</v>
      </c>
      <c r="P198" s="43">
        <v>3</v>
      </c>
      <c r="Q198" s="43">
        <v>2005</v>
      </c>
      <c r="R198" s="43">
        <v>20060515</v>
      </c>
      <c r="S198" s="43">
        <v>20060515</v>
      </c>
      <c r="T198" s="43" t="s">
        <v>1139</v>
      </c>
      <c r="U198" s="43" t="s">
        <v>1133</v>
      </c>
      <c r="V198" s="43" t="s">
        <v>1134</v>
      </c>
      <c r="W198" s="43" t="s">
        <v>191</v>
      </c>
      <c r="X198" s="43" t="s">
        <v>192</v>
      </c>
      <c r="Y198" s="43" t="s">
        <v>193</v>
      </c>
      <c r="Z198" s="43"/>
      <c r="AA198" s="43">
        <v>6.1</v>
      </c>
      <c r="AB198" s="43"/>
      <c r="AC198" s="43" t="s">
        <v>195</v>
      </c>
      <c r="AD198" s="43">
        <v>5000</v>
      </c>
      <c r="AE198" s="43">
        <v>29646</v>
      </c>
      <c r="AF198" s="43"/>
      <c r="AG198" s="43"/>
      <c r="AH198" s="43">
        <v>0</v>
      </c>
      <c r="AI198" s="43">
        <v>225579</v>
      </c>
      <c r="AJ198" s="43"/>
      <c r="AK198" s="43"/>
      <c r="AL198" s="43" t="s">
        <v>214</v>
      </c>
      <c r="AM198" s="43"/>
      <c r="AN198" s="43">
        <v>1</v>
      </c>
      <c r="AO198" s="43">
        <v>100</v>
      </c>
      <c r="AP198" s="43"/>
      <c r="AQ198" s="43" t="s">
        <v>1154</v>
      </c>
      <c r="AR198" s="43" t="s">
        <v>1141</v>
      </c>
      <c r="AS198" s="43" t="s">
        <v>1137</v>
      </c>
      <c r="AT198" s="43" t="s">
        <v>1138</v>
      </c>
      <c r="AU198" s="43" t="s">
        <v>1055</v>
      </c>
      <c r="AV198" s="43" t="s">
        <v>1113</v>
      </c>
      <c r="AW198" s="43" t="s">
        <v>1114</v>
      </c>
      <c r="AX198" s="43" t="s">
        <v>195</v>
      </c>
      <c r="AY198" s="268">
        <f t="shared" si="3"/>
        <v>5</v>
      </c>
    </row>
    <row r="199" spans="1:51" x14ac:dyDescent="0.3">
      <c r="A199" s="253" t="s">
        <v>64</v>
      </c>
      <c r="B199" s="252" t="s">
        <v>1243</v>
      </c>
      <c r="C199" s="43" t="s">
        <v>188</v>
      </c>
      <c r="D199" s="43">
        <v>4.0999999999999996</v>
      </c>
      <c r="E199" s="43">
        <v>20140122</v>
      </c>
      <c r="F199" s="43" t="s">
        <v>1047</v>
      </c>
      <c r="G199" s="43" t="s">
        <v>1047</v>
      </c>
      <c r="H199" s="43">
        <v>3</v>
      </c>
      <c r="I199" s="254">
        <v>185811</v>
      </c>
      <c r="J199" s="43">
        <v>12</v>
      </c>
      <c r="K199" s="43"/>
      <c r="L199" s="43"/>
      <c r="M199" s="43"/>
      <c r="N199" s="43"/>
      <c r="O199" s="43">
        <v>1</v>
      </c>
      <c r="P199" s="43">
        <v>3</v>
      </c>
      <c r="Q199" s="43">
        <v>2005</v>
      </c>
      <c r="R199" s="43">
        <v>20060515</v>
      </c>
      <c r="S199" s="43">
        <v>20060515</v>
      </c>
      <c r="T199" s="43" t="s">
        <v>1139</v>
      </c>
      <c r="U199" s="43" t="s">
        <v>1133</v>
      </c>
      <c r="V199" s="43" t="s">
        <v>1134</v>
      </c>
      <c r="W199" s="43" t="s">
        <v>191</v>
      </c>
      <c r="X199" s="43" t="s">
        <v>192</v>
      </c>
      <c r="Y199" s="43" t="s">
        <v>193</v>
      </c>
      <c r="Z199" s="43"/>
      <c r="AA199" s="43">
        <v>6.1</v>
      </c>
      <c r="AB199" s="43"/>
      <c r="AC199" s="43" t="s">
        <v>195</v>
      </c>
      <c r="AD199" s="43">
        <v>5000</v>
      </c>
      <c r="AE199" s="43">
        <v>29364</v>
      </c>
      <c r="AF199" s="43"/>
      <c r="AG199" s="43"/>
      <c r="AH199" s="43">
        <v>0</v>
      </c>
      <c r="AI199" s="43">
        <v>223434</v>
      </c>
      <c r="AJ199" s="43"/>
      <c r="AK199" s="43"/>
      <c r="AL199" s="43" t="s">
        <v>214</v>
      </c>
      <c r="AM199" s="43"/>
      <c r="AN199" s="43">
        <v>1</v>
      </c>
      <c r="AO199" s="43">
        <v>100</v>
      </c>
      <c r="AP199" s="43"/>
      <c r="AQ199" s="43" t="s">
        <v>1155</v>
      </c>
      <c r="AR199" s="43" t="s">
        <v>1141</v>
      </c>
      <c r="AS199" s="43" t="s">
        <v>1137</v>
      </c>
      <c r="AT199" s="43" t="s">
        <v>1138</v>
      </c>
      <c r="AU199" s="43" t="s">
        <v>1055</v>
      </c>
      <c r="AV199" s="43" t="s">
        <v>1113</v>
      </c>
      <c r="AW199" s="43" t="s">
        <v>1114</v>
      </c>
      <c r="AX199" s="43" t="s">
        <v>195</v>
      </c>
      <c r="AY199" s="268">
        <f t="shared" si="3"/>
        <v>5</v>
      </c>
    </row>
    <row r="200" spans="1:51" x14ac:dyDescent="0.3">
      <c r="A200" s="253" t="s">
        <v>64</v>
      </c>
      <c r="B200" s="252" t="s">
        <v>1243</v>
      </c>
      <c r="C200" s="43" t="s">
        <v>188</v>
      </c>
      <c r="D200" s="43">
        <v>4.0999999999999996</v>
      </c>
      <c r="E200" s="43">
        <v>20140122</v>
      </c>
      <c r="F200" s="43" t="s">
        <v>1047</v>
      </c>
      <c r="G200" s="43" t="s">
        <v>1047</v>
      </c>
      <c r="H200" s="43">
        <v>3</v>
      </c>
      <c r="I200" s="254">
        <v>185812</v>
      </c>
      <c r="J200" s="43">
        <v>12</v>
      </c>
      <c r="K200" s="43"/>
      <c r="L200" s="43"/>
      <c r="M200" s="43"/>
      <c r="N200" s="43"/>
      <c r="O200" s="43">
        <v>1</v>
      </c>
      <c r="P200" s="43">
        <v>3</v>
      </c>
      <c r="Q200" s="43">
        <v>2005</v>
      </c>
      <c r="R200" s="43">
        <v>20060515</v>
      </c>
      <c r="S200" s="43">
        <v>20060515</v>
      </c>
      <c r="T200" s="43" t="s">
        <v>1139</v>
      </c>
      <c r="U200" s="43" t="s">
        <v>1133</v>
      </c>
      <c r="V200" s="43" t="s">
        <v>1134</v>
      </c>
      <c r="W200" s="43" t="s">
        <v>191</v>
      </c>
      <c r="X200" s="43" t="s">
        <v>192</v>
      </c>
      <c r="Y200" s="43" t="s">
        <v>193</v>
      </c>
      <c r="Z200" s="43"/>
      <c r="AA200" s="43">
        <v>6.1</v>
      </c>
      <c r="AB200" s="43"/>
      <c r="AC200" s="43" t="s">
        <v>195</v>
      </c>
      <c r="AD200" s="43">
        <v>5000</v>
      </c>
      <c r="AE200" s="43">
        <v>26464</v>
      </c>
      <c r="AF200" s="43"/>
      <c r="AG200" s="43"/>
      <c r="AH200" s="43">
        <v>0</v>
      </c>
      <c r="AI200" s="43">
        <v>201367</v>
      </c>
      <c r="AJ200" s="43"/>
      <c r="AK200" s="43"/>
      <c r="AL200" s="43" t="s">
        <v>214</v>
      </c>
      <c r="AM200" s="43"/>
      <c r="AN200" s="43">
        <v>1</v>
      </c>
      <c r="AO200" s="43">
        <v>100</v>
      </c>
      <c r="AP200" s="43"/>
      <c r="AQ200" s="43" t="s">
        <v>1156</v>
      </c>
      <c r="AR200" s="43" t="s">
        <v>1141</v>
      </c>
      <c r="AS200" s="43" t="s">
        <v>1137</v>
      </c>
      <c r="AT200" s="43" t="s">
        <v>1138</v>
      </c>
      <c r="AU200" s="43" t="s">
        <v>1055</v>
      </c>
      <c r="AV200" s="43" t="s">
        <v>1113</v>
      </c>
      <c r="AW200" s="43" t="s">
        <v>1114</v>
      </c>
      <c r="AX200" s="43" t="s">
        <v>195</v>
      </c>
      <c r="AY200" s="268">
        <f t="shared" si="3"/>
        <v>5</v>
      </c>
    </row>
    <row r="201" spans="1:51" x14ac:dyDescent="0.3">
      <c r="A201" s="253" t="s">
        <v>64</v>
      </c>
      <c r="B201" s="252" t="s">
        <v>1243</v>
      </c>
      <c r="C201" s="43" t="s">
        <v>188</v>
      </c>
      <c r="D201" s="43">
        <v>4.0999999999999996</v>
      </c>
      <c r="E201" s="43">
        <v>20140122</v>
      </c>
      <c r="F201" s="43" t="s">
        <v>1047</v>
      </c>
      <c r="G201" s="43" t="s">
        <v>1047</v>
      </c>
      <c r="H201" s="43">
        <v>3</v>
      </c>
      <c r="I201" s="254">
        <v>185817</v>
      </c>
      <c r="J201" s="43">
        <v>12</v>
      </c>
      <c r="K201" s="43"/>
      <c r="L201" s="43"/>
      <c r="M201" s="43"/>
      <c r="N201" s="43"/>
      <c r="O201" s="43">
        <v>1</v>
      </c>
      <c r="P201" s="43">
        <v>3</v>
      </c>
      <c r="Q201" s="43">
        <v>2005</v>
      </c>
      <c r="R201" s="43">
        <v>20060524</v>
      </c>
      <c r="S201" s="43">
        <v>20060616</v>
      </c>
      <c r="T201" s="43" t="s">
        <v>1126</v>
      </c>
      <c r="U201" s="43" t="s">
        <v>1127</v>
      </c>
      <c r="V201" s="43" t="s">
        <v>1128</v>
      </c>
      <c r="W201" s="43" t="s">
        <v>191</v>
      </c>
      <c r="X201" s="43" t="s">
        <v>192</v>
      </c>
      <c r="Y201" s="43" t="s">
        <v>193</v>
      </c>
      <c r="Z201" s="43"/>
      <c r="AA201" s="43">
        <v>5.7</v>
      </c>
      <c r="AB201" s="43">
        <v>70</v>
      </c>
      <c r="AC201" s="43" t="s">
        <v>195</v>
      </c>
      <c r="AD201" s="43">
        <v>5000</v>
      </c>
      <c r="AE201" s="43">
        <v>22530</v>
      </c>
      <c r="AF201" s="43"/>
      <c r="AG201" s="43"/>
      <c r="AH201" s="43">
        <v>0</v>
      </c>
      <c r="AI201" s="43">
        <v>241088</v>
      </c>
      <c r="AJ201" s="43">
        <v>5000</v>
      </c>
      <c r="AK201" s="43">
        <v>460</v>
      </c>
      <c r="AL201" s="43" t="s">
        <v>214</v>
      </c>
      <c r="AM201" s="43">
        <v>0.02</v>
      </c>
      <c r="AN201" s="43">
        <v>1</v>
      </c>
      <c r="AO201" s="43">
        <v>100</v>
      </c>
      <c r="AP201" s="43"/>
      <c r="AQ201" s="43"/>
      <c r="AR201" s="43" t="s">
        <v>1129</v>
      </c>
      <c r="AS201" s="43" t="s">
        <v>1130</v>
      </c>
      <c r="AT201" s="43" t="s">
        <v>1131</v>
      </c>
      <c r="AU201" s="43" t="s">
        <v>1055</v>
      </c>
      <c r="AV201" s="43" t="s">
        <v>1113</v>
      </c>
      <c r="AW201" s="43" t="s">
        <v>1114</v>
      </c>
      <c r="AX201" s="43" t="s">
        <v>195</v>
      </c>
      <c r="AY201" s="268">
        <f t="shared" si="3"/>
        <v>5.5</v>
      </c>
    </row>
    <row r="202" spans="1:51" x14ac:dyDescent="0.3">
      <c r="A202" s="253" t="s">
        <v>64</v>
      </c>
      <c r="B202" s="252" t="s">
        <v>1243</v>
      </c>
      <c r="C202" s="43" t="s">
        <v>188</v>
      </c>
      <c r="D202" s="43">
        <v>4.0999999999999996</v>
      </c>
      <c r="E202" s="43">
        <v>20140122</v>
      </c>
      <c r="F202" s="43" t="s">
        <v>1047</v>
      </c>
      <c r="G202" s="43" t="s">
        <v>1047</v>
      </c>
      <c r="H202" s="43">
        <v>3</v>
      </c>
      <c r="I202" s="254">
        <v>185818</v>
      </c>
      <c r="J202" s="43">
        <v>12</v>
      </c>
      <c r="K202" s="43"/>
      <c r="L202" s="43"/>
      <c r="M202" s="43"/>
      <c r="N202" s="43"/>
      <c r="O202" s="43">
        <v>1</v>
      </c>
      <c r="P202" s="43">
        <v>3</v>
      </c>
      <c r="Q202" s="43">
        <v>2005</v>
      </c>
      <c r="R202" s="43">
        <v>20060425</v>
      </c>
      <c r="S202" s="43">
        <v>20060425</v>
      </c>
      <c r="T202" s="43" t="s">
        <v>1139</v>
      </c>
      <c r="U202" s="43" t="s">
        <v>1133</v>
      </c>
      <c r="V202" s="43" t="s">
        <v>1134</v>
      </c>
      <c r="W202" s="43" t="s">
        <v>191</v>
      </c>
      <c r="X202" s="43" t="s">
        <v>192</v>
      </c>
      <c r="Y202" s="43" t="s">
        <v>193</v>
      </c>
      <c r="Z202" s="43"/>
      <c r="AA202" s="43">
        <v>3.4</v>
      </c>
      <c r="AB202" s="43"/>
      <c r="AC202" s="43" t="s">
        <v>195</v>
      </c>
      <c r="AD202" s="43">
        <v>5000</v>
      </c>
      <c r="AE202" s="43">
        <v>29556</v>
      </c>
      <c r="AF202" s="43"/>
      <c r="AG202" s="43"/>
      <c r="AH202" s="43">
        <v>0</v>
      </c>
      <c r="AI202" s="43">
        <v>224505</v>
      </c>
      <c r="AJ202" s="43"/>
      <c r="AK202" s="43"/>
      <c r="AL202" s="43" t="s">
        <v>214</v>
      </c>
      <c r="AM202" s="43"/>
      <c r="AN202" s="43">
        <v>1</v>
      </c>
      <c r="AO202" s="43">
        <v>100</v>
      </c>
      <c r="AP202" s="43"/>
      <c r="AQ202" s="43" t="s">
        <v>1160</v>
      </c>
      <c r="AR202" s="43" t="s">
        <v>1141</v>
      </c>
      <c r="AS202" s="43" t="s">
        <v>1137</v>
      </c>
      <c r="AT202" s="43" t="s">
        <v>1138</v>
      </c>
      <c r="AU202" s="43" t="s">
        <v>1055</v>
      </c>
      <c r="AV202" s="43" t="s">
        <v>1113</v>
      </c>
      <c r="AW202" s="43" t="s">
        <v>1114</v>
      </c>
      <c r="AX202" s="43" t="s">
        <v>195</v>
      </c>
      <c r="AY202" s="268">
        <f t="shared" si="3"/>
        <v>4</v>
      </c>
    </row>
    <row r="203" spans="1:51" x14ac:dyDescent="0.3">
      <c r="A203" s="253" t="s">
        <v>64</v>
      </c>
      <c r="B203" s="252" t="s">
        <v>1243</v>
      </c>
      <c r="C203" s="43" t="s">
        <v>188</v>
      </c>
      <c r="D203" s="43">
        <v>4.0999999999999996</v>
      </c>
      <c r="E203" s="43">
        <v>20140122</v>
      </c>
      <c r="F203" s="43" t="s">
        <v>1047</v>
      </c>
      <c r="G203" s="43" t="s">
        <v>1047</v>
      </c>
      <c r="H203" s="43">
        <v>3</v>
      </c>
      <c r="I203" s="254">
        <v>185819</v>
      </c>
      <c r="J203" s="43">
        <v>12</v>
      </c>
      <c r="K203" s="43"/>
      <c r="L203" s="43"/>
      <c r="M203" s="43"/>
      <c r="N203" s="43"/>
      <c r="O203" s="43">
        <v>1</v>
      </c>
      <c r="P203" s="43">
        <v>3</v>
      </c>
      <c r="Q203" s="43">
        <v>2005</v>
      </c>
      <c r="R203" s="43">
        <v>20060425</v>
      </c>
      <c r="S203" s="43">
        <v>20060425</v>
      </c>
      <c r="T203" s="43" t="s">
        <v>1139</v>
      </c>
      <c r="U203" s="43" t="s">
        <v>1133</v>
      </c>
      <c r="V203" s="43" t="s">
        <v>1134</v>
      </c>
      <c r="W203" s="43" t="s">
        <v>191</v>
      </c>
      <c r="X203" s="43" t="s">
        <v>192</v>
      </c>
      <c r="Y203" s="43" t="s">
        <v>193</v>
      </c>
      <c r="Z203" s="43"/>
      <c r="AA203" s="43">
        <v>3.4</v>
      </c>
      <c r="AB203" s="43"/>
      <c r="AC203" s="43" t="s">
        <v>195</v>
      </c>
      <c r="AD203" s="43">
        <v>5000</v>
      </c>
      <c r="AE203" s="43">
        <v>29313</v>
      </c>
      <c r="AF203" s="43"/>
      <c r="AG203" s="43"/>
      <c r="AH203" s="43">
        <v>0</v>
      </c>
      <c r="AI203" s="43">
        <v>222660</v>
      </c>
      <c r="AJ203" s="43"/>
      <c r="AK203" s="43"/>
      <c r="AL203" s="43" t="s">
        <v>214</v>
      </c>
      <c r="AM203" s="43"/>
      <c r="AN203" s="43">
        <v>1</v>
      </c>
      <c r="AO203" s="43">
        <v>100</v>
      </c>
      <c r="AP203" s="43"/>
      <c r="AQ203" s="43" t="s">
        <v>1161</v>
      </c>
      <c r="AR203" s="43" t="s">
        <v>1141</v>
      </c>
      <c r="AS203" s="43" t="s">
        <v>1137</v>
      </c>
      <c r="AT203" s="43" t="s">
        <v>1138</v>
      </c>
      <c r="AU203" s="43" t="s">
        <v>1055</v>
      </c>
      <c r="AV203" s="43" t="s">
        <v>1113</v>
      </c>
      <c r="AW203" s="43" t="s">
        <v>1114</v>
      </c>
      <c r="AX203" s="43" t="s">
        <v>195</v>
      </c>
      <c r="AY203" s="268">
        <f t="shared" si="3"/>
        <v>4</v>
      </c>
    </row>
    <row r="204" spans="1:51" x14ac:dyDescent="0.3">
      <c r="A204" s="253" t="s">
        <v>64</v>
      </c>
      <c r="B204" s="252" t="s">
        <v>1243</v>
      </c>
      <c r="C204" s="43" t="s">
        <v>188</v>
      </c>
      <c r="D204" s="43">
        <v>4.0999999999999996</v>
      </c>
      <c r="E204" s="43">
        <v>20140122</v>
      </c>
      <c r="F204" s="43" t="s">
        <v>1047</v>
      </c>
      <c r="G204" s="43" t="s">
        <v>1047</v>
      </c>
      <c r="H204" s="43">
        <v>3</v>
      </c>
      <c r="I204" s="254">
        <v>185820</v>
      </c>
      <c r="J204" s="43">
        <v>12</v>
      </c>
      <c r="K204" s="43"/>
      <c r="L204" s="43"/>
      <c r="M204" s="43"/>
      <c r="N204" s="43"/>
      <c r="O204" s="43">
        <v>1</v>
      </c>
      <c r="P204" s="43">
        <v>3</v>
      </c>
      <c r="Q204" s="43">
        <v>2005</v>
      </c>
      <c r="R204" s="43">
        <v>20060425</v>
      </c>
      <c r="S204" s="43">
        <v>20060425</v>
      </c>
      <c r="T204" s="43" t="s">
        <v>1139</v>
      </c>
      <c r="U204" s="43" t="s">
        <v>1133</v>
      </c>
      <c r="V204" s="43" t="s">
        <v>1134</v>
      </c>
      <c r="W204" s="43" t="s">
        <v>191</v>
      </c>
      <c r="X204" s="43" t="s">
        <v>192</v>
      </c>
      <c r="Y204" s="43" t="s">
        <v>193</v>
      </c>
      <c r="Z204" s="43"/>
      <c r="AA204" s="43">
        <v>3.4</v>
      </c>
      <c r="AB204" s="43"/>
      <c r="AC204" s="43" t="s">
        <v>195</v>
      </c>
      <c r="AD204" s="43">
        <v>5000</v>
      </c>
      <c r="AE204" s="43">
        <v>26426</v>
      </c>
      <c r="AF204" s="43"/>
      <c r="AG204" s="43"/>
      <c r="AH204" s="43">
        <v>0</v>
      </c>
      <c r="AI204" s="43">
        <v>201740</v>
      </c>
      <c r="AJ204" s="43">
        <v>5000</v>
      </c>
      <c r="AK204" s="43">
        <v>133</v>
      </c>
      <c r="AL204" s="43" t="s">
        <v>214</v>
      </c>
      <c r="AM204" s="43">
        <v>5.0000000000000001E-3</v>
      </c>
      <c r="AN204" s="43">
        <v>1</v>
      </c>
      <c r="AO204" s="43">
        <v>200</v>
      </c>
      <c r="AP204" s="43"/>
      <c r="AQ204" s="43" t="s">
        <v>1162</v>
      </c>
      <c r="AR204" s="43" t="s">
        <v>1141</v>
      </c>
      <c r="AS204" s="43" t="s">
        <v>1137</v>
      </c>
      <c r="AT204" s="43" t="s">
        <v>1138</v>
      </c>
      <c r="AU204" s="43" t="s">
        <v>1055</v>
      </c>
      <c r="AV204" s="43" t="s">
        <v>1113</v>
      </c>
      <c r="AW204" s="43" t="s">
        <v>1114</v>
      </c>
      <c r="AX204" s="43" t="s">
        <v>195</v>
      </c>
      <c r="AY204" s="268">
        <f t="shared" si="3"/>
        <v>4</v>
      </c>
    </row>
    <row r="205" spans="1:51" x14ac:dyDescent="0.3">
      <c r="A205" s="253" t="s">
        <v>64</v>
      </c>
      <c r="B205" s="252" t="s">
        <v>1243</v>
      </c>
      <c r="C205" s="43" t="s">
        <v>188</v>
      </c>
      <c r="D205" s="43">
        <v>4.0999999999999996</v>
      </c>
      <c r="E205" s="43">
        <v>20140122</v>
      </c>
      <c r="F205" s="43" t="s">
        <v>1047</v>
      </c>
      <c r="G205" s="43" t="s">
        <v>1047</v>
      </c>
      <c r="H205" s="43">
        <v>3</v>
      </c>
      <c r="I205" s="254">
        <v>185644</v>
      </c>
      <c r="J205" s="43">
        <v>12</v>
      </c>
      <c r="K205" s="43"/>
      <c r="L205" s="43"/>
      <c r="M205" s="43"/>
      <c r="N205" s="43"/>
      <c r="O205" s="43">
        <v>1</v>
      </c>
      <c r="P205" s="43">
        <v>3</v>
      </c>
      <c r="Q205" s="43">
        <v>2006</v>
      </c>
      <c r="R205" s="43">
        <v>20070529</v>
      </c>
      <c r="S205" s="43">
        <v>20070529</v>
      </c>
      <c r="T205" s="43" t="s">
        <v>1126</v>
      </c>
      <c r="U205" s="43" t="s">
        <v>1127</v>
      </c>
      <c r="V205" s="43" t="s">
        <v>1128</v>
      </c>
      <c r="W205" s="43" t="s">
        <v>191</v>
      </c>
      <c r="X205" s="43" t="s">
        <v>192</v>
      </c>
      <c r="Y205" s="43" t="s">
        <v>193</v>
      </c>
      <c r="Z205" s="43"/>
      <c r="AA205" s="43">
        <v>6.48</v>
      </c>
      <c r="AB205" s="43"/>
      <c r="AC205" s="43" t="s">
        <v>195</v>
      </c>
      <c r="AD205" s="43">
        <v>5000</v>
      </c>
      <c r="AE205" s="43">
        <v>15082</v>
      </c>
      <c r="AF205" s="43"/>
      <c r="AG205" s="43"/>
      <c r="AH205" s="43">
        <v>0</v>
      </c>
      <c r="AI205" s="43">
        <v>259693</v>
      </c>
      <c r="AJ205" s="43"/>
      <c r="AK205" s="43"/>
      <c r="AL205" s="43" t="s">
        <v>214</v>
      </c>
      <c r="AM205" s="43">
        <v>0</v>
      </c>
      <c r="AN205" s="43">
        <v>2</v>
      </c>
      <c r="AO205" s="43">
        <v>200</v>
      </c>
      <c r="AP205" s="43"/>
      <c r="AQ205" s="43" t="s">
        <v>1147</v>
      </c>
      <c r="AR205" s="43" t="s">
        <v>1129</v>
      </c>
      <c r="AS205" s="43" t="s">
        <v>1130</v>
      </c>
      <c r="AT205" s="43" t="s">
        <v>1131</v>
      </c>
      <c r="AU205" s="43" t="s">
        <v>1055</v>
      </c>
      <c r="AV205" s="43" t="s">
        <v>1113</v>
      </c>
      <c r="AW205" s="43" t="s">
        <v>1114</v>
      </c>
      <c r="AX205" s="43" t="s">
        <v>195</v>
      </c>
      <c r="AY205" s="268">
        <f t="shared" si="3"/>
        <v>5</v>
      </c>
    </row>
    <row r="206" spans="1:51" x14ac:dyDescent="0.3">
      <c r="A206" s="253" t="s">
        <v>64</v>
      </c>
      <c r="B206" s="252" t="s">
        <v>1243</v>
      </c>
      <c r="C206" s="43" t="s">
        <v>188</v>
      </c>
      <c r="D206" s="43">
        <v>4.0999999999999996</v>
      </c>
      <c r="E206" s="43">
        <v>20140122</v>
      </c>
      <c r="F206" s="43" t="s">
        <v>1047</v>
      </c>
      <c r="G206" s="43" t="s">
        <v>1047</v>
      </c>
      <c r="H206" s="43">
        <v>3</v>
      </c>
      <c r="I206" s="254">
        <v>185743</v>
      </c>
      <c r="J206" s="43">
        <v>12</v>
      </c>
      <c r="K206" s="43"/>
      <c r="L206" s="43"/>
      <c r="M206" s="43"/>
      <c r="N206" s="43"/>
      <c r="O206" s="43">
        <v>1</v>
      </c>
      <c r="P206" s="43">
        <v>3</v>
      </c>
      <c r="Q206" s="43">
        <v>2006</v>
      </c>
      <c r="R206" s="43">
        <v>20070529</v>
      </c>
      <c r="S206" s="43">
        <v>20070529</v>
      </c>
      <c r="T206" s="43" t="s">
        <v>1126</v>
      </c>
      <c r="U206" s="43" t="s">
        <v>1127</v>
      </c>
      <c r="V206" s="43" t="s">
        <v>1128</v>
      </c>
      <c r="W206" s="43" t="s">
        <v>191</v>
      </c>
      <c r="X206" s="43" t="s">
        <v>192</v>
      </c>
      <c r="Y206" s="43" t="s">
        <v>193</v>
      </c>
      <c r="Z206" s="43"/>
      <c r="AA206" s="43">
        <v>6.49</v>
      </c>
      <c r="AB206" s="43"/>
      <c r="AC206" s="43" t="s">
        <v>195</v>
      </c>
      <c r="AD206" s="43">
        <v>5000</v>
      </c>
      <c r="AE206" s="43">
        <v>28289</v>
      </c>
      <c r="AF206" s="43"/>
      <c r="AG206" s="43"/>
      <c r="AH206" s="43">
        <v>0</v>
      </c>
      <c r="AI206" s="43">
        <v>492032</v>
      </c>
      <c r="AJ206" s="43">
        <v>5000</v>
      </c>
      <c r="AK206" s="43">
        <v>286</v>
      </c>
      <c r="AL206" s="43" t="s">
        <v>214</v>
      </c>
      <c r="AM206" s="43">
        <v>0.01</v>
      </c>
      <c r="AN206" s="43">
        <v>4</v>
      </c>
      <c r="AO206" s="43">
        <v>200</v>
      </c>
      <c r="AP206" s="43"/>
      <c r="AQ206" s="43" t="s">
        <v>1148</v>
      </c>
      <c r="AR206" s="43" t="s">
        <v>1129</v>
      </c>
      <c r="AS206" s="43" t="s">
        <v>1130</v>
      </c>
      <c r="AT206" s="43" t="s">
        <v>1131</v>
      </c>
      <c r="AU206" s="43" t="s">
        <v>1055</v>
      </c>
      <c r="AV206" s="43" t="s">
        <v>1113</v>
      </c>
      <c r="AW206" s="43" t="s">
        <v>1114</v>
      </c>
      <c r="AX206" s="43" t="s">
        <v>195</v>
      </c>
      <c r="AY206" s="268">
        <f t="shared" si="3"/>
        <v>5</v>
      </c>
    </row>
    <row r="207" spans="1:51" x14ac:dyDescent="0.3">
      <c r="A207" s="253" t="s">
        <v>64</v>
      </c>
      <c r="B207" s="252" t="s">
        <v>1243</v>
      </c>
      <c r="C207" s="43" t="s">
        <v>188</v>
      </c>
      <c r="D207" s="43">
        <v>4.0999999999999996</v>
      </c>
      <c r="E207" s="43">
        <v>20140122</v>
      </c>
      <c r="F207" s="43" t="s">
        <v>1047</v>
      </c>
      <c r="G207" s="43" t="s">
        <v>1047</v>
      </c>
      <c r="H207" s="43">
        <v>3</v>
      </c>
      <c r="I207" s="254">
        <v>185744</v>
      </c>
      <c r="J207" s="43">
        <v>12</v>
      </c>
      <c r="K207" s="43"/>
      <c r="L207" s="43"/>
      <c r="M207" s="43"/>
      <c r="N207" s="43"/>
      <c r="O207" s="43">
        <v>1</v>
      </c>
      <c r="P207" s="43">
        <v>3</v>
      </c>
      <c r="Q207" s="43">
        <v>2006</v>
      </c>
      <c r="R207" s="43">
        <v>20070529</v>
      </c>
      <c r="S207" s="43">
        <v>20070529</v>
      </c>
      <c r="T207" s="43" t="s">
        <v>1126</v>
      </c>
      <c r="U207" s="43" t="s">
        <v>1127</v>
      </c>
      <c r="V207" s="43" t="s">
        <v>1128</v>
      </c>
      <c r="W207" s="43" t="s">
        <v>191</v>
      </c>
      <c r="X207" s="43" t="s">
        <v>192</v>
      </c>
      <c r="Y207" s="43" t="s">
        <v>193</v>
      </c>
      <c r="Z207" s="43"/>
      <c r="AA207" s="43">
        <v>6.49</v>
      </c>
      <c r="AB207" s="43"/>
      <c r="AC207" s="43" t="s">
        <v>195</v>
      </c>
      <c r="AD207" s="43">
        <v>5000</v>
      </c>
      <c r="AE207" s="43">
        <v>28658</v>
      </c>
      <c r="AF207" s="43"/>
      <c r="AG207" s="43"/>
      <c r="AH207" s="43">
        <v>0</v>
      </c>
      <c r="AI207" s="43">
        <v>493459</v>
      </c>
      <c r="AJ207" s="43"/>
      <c r="AK207" s="43"/>
      <c r="AL207" s="43" t="s">
        <v>214</v>
      </c>
      <c r="AM207" s="43">
        <v>0</v>
      </c>
      <c r="AN207" s="43">
        <v>5</v>
      </c>
      <c r="AO207" s="43">
        <v>200</v>
      </c>
      <c r="AP207" s="43"/>
      <c r="AQ207" s="43" t="s">
        <v>1149</v>
      </c>
      <c r="AR207" s="43" t="s">
        <v>1129</v>
      </c>
      <c r="AS207" s="43" t="s">
        <v>1130</v>
      </c>
      <c r="AT207" s="43" t="s">
        <v>1131</v>
      </c>
      <c r="AU207" s="43" t="s">
        <v>1055</v>
      </c>
      <c r="AV207" s="43" t="s">
        <v>1113</v>
      </c>
      <c r="AW207" s="43" t="s">
        <v>1114</v>
      </c>
      <c r="AX207" s="43" t="s">
        <v>195</v>
      </c>
      <c r="AY207" s="268">
        <f t="shared" si="3"/>
        <v>5</v>
      </c>
    </row>
    <row r="208" spans="1:51" x14ac:dyDescent="0.3">
      <c r="A208" s="253" t="s">
        <v>64</v>
      </c>
      <c r="B208" s="252" t="s">
        <v>1243</v>
      </c>
      <c r="C208" s="43" t="s">
        <v>188</v>
      </c>
      <c r="D208" s="43">
        <v>4.0999999999999996</v>
      </c>
      <c r="E208" s="43">
        <v>20140122</v>
      </c>
      <c r="F208" s="43" t="s">
        <v>1047</v>
      </c>
      <c r="G208" s="43" t="s">
        <v>1047</v>
      </c>
      <c r="H208" s="43">
        <v>3</v>
      </c>
      <c r="I208" s="254">
        <v>185745</v>
      </c>
      <c r="J208" s="43">
        <v>12</v>
      </c>
      <c r="K208" s="43"/>
      <c r="L208" s="43"/>
      <c r="M208" s="43"/>
      <c r="N208" s="43"/>
      <c r="O208" s="43">
        <v>1</v>
      </c>
      <c r="P208" s="43">
        <v>3</v>
      </c>
      <c r="Q208" s="43">
        <v>2006</v>
      </c>
      <c r="R208" s="43">
        <v>20070529</v>
      </c>
      <c r="S208" s="43">
        <v>20070529</v>
      </c>
      <c r="T208" s="43" t="s">
        <v>1126</v>
      </c>
      <c r="U208" s="43" t="s">
        <v>1127</v>
      </c>
      <c r="V208" s="43" t="s">
        <v>1128</v>
      </c>
      <c r="W208" s="43" t="s">
        <v>191</v>
      </c>
      <c r="X208" s="43" t="s">
        <v>192</v>
      </c>
      <c r="Y208" s="43" t="s">
        <v>193</v>
      </c>
      <c r="Z208" s="43"/>
      <c r="AA208" s="43">
        <v>6.49</v>
      </c>
      <c r="AB208" s="43"/>
      <c r="AC208" s="43" t="s">
        <v>195</v>
      </c>
      <c r="AD208" s="43">
        <v>5000</v>
      </c>
      <c r="AE208" s="43">
        <v>25326</v>
      </c>
      <c r="AF208" s="43"/>
      <c r="AG208" s="43"/>
      <c r="AH208" s="43">
        <v>0</v>
      </c>
      <c r="AI208" s="43">
        <v>436092</v>
      </c>
      <c r="AJ208" s="43"/>
      <c r="AK208" s="43"/>
      <c r="AL208" s="43" t="s">
        <v>214</v>
      </c>
      <c r="AM208" s="43">
        <v>0</v>
      </c>
      <c r="AN208" s="43">
        <v>2</v>
      </c>
      <c r="AO208" s="43">
        <v>200</v>
      </c>
      <c r="AP208" s="43"/>
      <c r="AQ208" s="43" t="s">
        <v>1150</v>
      </c>
      <c r="AR208" s="43" t="s">
        <v>1129</v>
      </c>
      <c r="AS208" s="43" t="s">
        <v>1130</v>
      </c>
      <c r="AT208" s="43" t="s">
        <v>1131</v>
      </c>
      <c r="AU208" s="43" t="s">
        <v>1055</v>
      </c>
      <c r="AV208" s="43" t="s">
        <v>1113</v>
      </c>
      <c r="AW208" s="43" t="s">
        <v>1114</v>
      </c>
      <c r="AX208" s="43" t="s">
        <v>195</v>
      </c>
      <c r="AY208" s="268">
        <f t="shared" si="3"/>
        <v>5</v>
      </c>
    </row>
    <row r="209" spans="1:51" x14ac:dyDescent="0.3">
      <c r="A209" s="253" t="s">
        <v>64</v>
      </c>
      <c r="B209" s="252" t="s">
        <v>1243</v>
      </c>
      <c r="C209" s="43" t="s">
        <v>188</v>
      </c>
      <c r="D209" s="43">
        <v>4.0999999999999996</v>
      </c>
      <c r="E209" s="43">
        <v>20140122</v>
      </c>
      <c r="F209" s="43" t="s">
        <v>1047</v>
      </c>
      <c r="G209" s="43" t="s">
        <v>1047</v>
      </c>
      <c r="H209" s="43">
        <v>3</v>
      </c>
      <c r="I209" s="254">
        <v>185746</v>
      </c>
      <c r="J209" s="43">
        <v>12</v>
      </c>
      <c r="K209" s="43"/>
      <c r="L209" s="43"/>
      <c r="M209" s="43"/>
      <c r="N209" s="43"/>
      <c r="O209" s="43">
        <v>1</v>
      </c>
      <c r="P209" s="43">
        <v>3</v>
      </c>
      <c r="Q209" s="43">
        <v>2006</v>
      </c>
      <c r="R209" s="43">
        <v>20070529</v>
      </c>
      <c r="S209" s="43">
        <v>20070529</v>
      </c>
      <c r="T209" s="43" t="s">
        <v>1126</v>
      </c>
      <c r="U209" s="43" t="s">
        <v>1127</v>
      </c>
      <c r="V209" s="43" t="s">
        <v>1128</v>
      </c>
      <c r="W209" s="43" t="s">
        <v>191</v>
      </c>
      <c r="X209" s="43" t="s">
        <v>192</v>
      </c>
      <c r="Y209" s="43" t="s">
        <v>193</v>
      </c>
      <c r="Z209" s="43"/>
      <c r="AA209" s="43">
        <v>6.49</v>
      </c>
      <c r="AB209" s="43"/>
      <c r="AC209" s="43" t="s">
        <v>195</v>
      </c>
      <c r="AD209" s="43">
        <v>5000</v>
      </c>
      <c r="AE209" s="43">
        <v>28001</v>
      </c>
      <c r="AF209" s="43"/>
      <c r="AG209" s="43"/>
      <c r="AH209" s="43">
        <v>0</v>
      </c>
      <c r="AI209" s="43">
        <v>491998</v>
      </c>
      <c r="AJ209" s="43">
        <v>5000</v>
      </c>
      <c r="AK209" s="43">
        <v>571</v>
      </c>
      <c r="AL209" s="43" t="s">
        <v>214</v>
      </c>
      <c r="AM209" s="43">
        <v>0.02</v>
      </c>
      <c r="AN209" s="43">
        <v>3</v>
      </c>
      <c r="AO209" s="43">
        <v>200</v>
      </c>
      <c r="AP209" s="43"/>
      <c r="AQ209" s="43" t="s">
        <v>1151</v>
      </c>
      <c r="AR209" s="43" t="s">
        <v>1129</v>
      </c>
      <c r="AS209" s="43" t="s">
        <v>1130</v>
      </c>
      <c r="AT209" s="43" t="s">
        <v>1131</v>
      </c>
      <c r="AU209" s="43" t="s">
        <v>1055</v>
      </c>
      <c r="AV209" s="43" t="s">
        <v>1113</v>
      </c>
      <c r="AW209" s="43" t="s">
        <v>1114</v>
      </c>
      <c r="AX209" s="43" t="s">
        <v>195</v>
      </c>
      <c r="AY209" s="268">
        <f t="shared" si="3"/>
        <v>5</v>
      </c>
    </row>
    <row r="210" spans="1:51" x14ac:dyDescent="0.3">
      <c r="A210" s="253" t="s">
        <v>64</v>
      </c>
      <c r="B210" s="252" t="s">
        <v>1243</v>
      </c>
      <c r="C210" s="43" t="s">
        <v>188</v>
      </c>
      <c r="D210" s="43">
        <v>4.0999999999999996</v>
      </c>
      <c r="E210" s="43">
        <v>20140122</v>
      </c>
      <c r="F210" s="43" t="s">
        <v>1047</v>
      </c>
      <c r="G210" s="43" t="s">
        <v>1047</v>
      </c>
      <c r="H210" s="43">
        <v>3</v>
      </c>
      <c r="I210" s="254">
        <v>185813</v>
      </c>
      <c r="J210" s="43">
        <v>12</v>
      </c>
      <c r="K210" s="43"/>
      <c r="L210" s="43"/>
      <c r="M210" s="43"/>
      <c r="N210" s="43"/>
      <c r="O210" s="43">
        <v>1</v>
      </c>
      <c r="P210" s="43">
        <v>3</v>
      </c>
      <c r="Q210" s="43">
        <v>2006</v>
      </c>
      <c r="R210" s="43">
        <v>20070529</v>
      </c>
      <c r="S210" s="43">
        <v>20070529</v>
      </c>
      <c r="T210" s="43" t="s">
        <v>1126</v>
      </c>
      <c r="U210" s="43" t="s">
        <v>1127</v>
      </c>
      <c r="V210" s="43" t="s">
        <v>1128</v>
      </c>
      <c r="W210" s="43" t="s">
        <v>191</v>
      </c>
      <c r="X210" s="43" t="s">
        <v>192</v>
      </c>
      <c r="Y210" s="43" t="s">
        <v>193</v>
      </c>
      <c r="Z210" s="43"/>
      <c r="AA210" s="43">
        <v>6.49</v>
      </c>
      <c r="AB210" s="43"/>
      <c r="AC210" s="43" t="s">
        <v>195</v>
      </c>
      <c r="AD210" s="43">
        <v>5000</v>
      </c>
      <c r="AE210" s="43">
        <v>25172</v>
      </c>
      <c r="AF210" s="43"/>
      <c r="AG210" s="43"/>
      <c r="AH210" s="43">
        <v>0</v>
      </c>
      <c r="AI210" s="43">
        <v>433441</v>
      </c>
      <c r="AJ210" s="43"/>
      <c r="AK210" s="43"/>
      <c r="AL210" s="43" t="s">
        <v>214</v>
      </c>
      <c r="AM210" s="43">
        <v>0</v>
      </c>
      <c r="AN210" s="43">
        <v>2</v>
      </c>
      <c r="AO210" s="43">
        <v>200</v>
      </c>
      <c r="AP210" s="43"/>
      <c r="AQ210" s="43" t="s">
        <v>1157</v>
      </c>
      <c r="AR210" s="43" t="s">
        <v>1129</v>
      </c>
      <c r="AS210" s="43" t="s">
        <v>1130</v>
      </c>
      <c r="AT210" s="43" t="s">
        <v>1131</v>
      </c>
      <c r="AU210" s="43" t="s">
        <v>1055</v>
      </c>
      <c r="AV210" s="43" t="s">
        <v>1113</v>
      </c>
      <c r="AW210" s="43" t="s">
        <v>1114</v>
      </c>
      <c r="AX210" s="43" t="s">
        <v>195</v>
      </c>
      <c r="AY210" s="268">
        <f t="shared" si="3"/>
        <v>5</v>
      </c>
    </row>
    <row r="211" spans="1:51" x14ac:dyDescent="0.3">
      <c r="A211" s="253" t="s">
        <v>64</v>
      </c>
      <c r="B211" s="252" t="s">
        <v>1243</v>
      </c>
      <c r="C211" s="43" t="s">
        <v>188</v>
      </c>
      <c r="D211" s="43">
        <v>4.0999999999999996</v>
      </c>
      <c r="E211" s="43">
        <v>20140122</v>
      </c>
      <c r="F211" s="43" t="s">
        <v>1047</v>
      </c>
      <c r="G211" s="43" t="s">
        <v>1047</v>
      </c>
      <c r="H211" s="43">
        <v>3</v>
      </c>
      <c r="I211" s="254">
        <v>185814</v>
      </c>
      <c r="J211" s="43">
        <v>12</v>
      </c>
      <c r="K211" s="43"/>
      <c r="L211" s="43"/>
      <c r="M211" s="43"/>
      <c r="N211" s="43"/>
      <c r="O211" s="43">
        <v>1</v>
      </c>
      <c r="P211" s="43">
        <v>3</v>
      </c>
      <c r="Q211" s="43">
        <v>2006</v>
      </c>
      <c r="R211" s="43">
        <v>20070529</v>
      </c>
      <c r="S211" s="43">
        <v>20070529</v>
      </c>
      <c r="T211" s="43" t="s">
        <v>1126</v>
      </c>
      <c r="U211" s="43" t="s">
        <v>1127</v>
      </c>
      <c r="V211" s="43" t="s">
        <v>1128</v>
      </c>
      <c r="W211" s="43" t="s">
        <v>191</v>
      </c>
      <c r="X211" s="43" t="s">
        <v>192</v>
      </c>
      <c r="Y211" s="43" t="s">
        <v>193</v>
      </c>
      <c r="Z211" s="43"/>
      <c r="AA211" s="43">
        <v>6.49</v>
      </c>
      <c r="AB211" s="43"/>
      <c r="AC211" s="43" t="s">
        <v>195</v>
      </c>
      <c r="AD211" s="43">
        <v>5000</v>
      </c>
      <c r="AE211" s="43">
        <v>25274</v>
      </c>
      <c r="AF211" s="43"/>
      <c r="AG211" s="43"/>
      <c r="AH211" s="43">
        <v>0</v>
      </c>
      <c r="AI211" s="43">
        <v>435188</v>
      </c>
      <c r="AJ211" s="43"/>
      <c r="AK211" s="43"/>
      <c r="AL211" s="43" t="s">
        <v>214</v>
      </c>
      <c r="AM211" s="43">
        <v>0</v>
      </c>
      <c r="AN211" s="43">
        <v>4</v>
      </c>
      <c r="AO211" s="43">
        <v>200</v>
      </c>
      <c r="AP211" s="43"/>
      <c r="AQ211" s="43" t="s">
        <v>1158</v>
      </c>
      <c r="AR211" s="43" t="s">
        <v>1129</v>
      </c>
      <c r="AS211" s="43" t="s">
        <v>1130</v>
      </c>
      <c r="AT211" s="43" t="s">
        <v>1131</v>
      </c>
      <c r="AU211" s="43" t="s">
        <v>1055</v>
      </c>
      <c r="AV211" s="43" t="s">
        <v>1113</v>
      </c>
      <c r="AW211" s="43" t="s">
        <v>1114</v>
      </c>
      <c r="AX211" s="43" t="s">
        <v>195</v>
      </c>
      <c r="AY211" s="268">
        <f t="shared" si="3"/>
        <v>5</v>
      </c>
    </row>
    <row r="212" spans="1:51" x14ac:dyDescent="0.3">
      <c r="A212" s="253" t="s">
        <v>64</v>
      </c>
      <c r="B212" s="252" t="s">
        <v>1243</v>
      </c>
      <c r="C212" s="43" t="s">
        <v>188</v>
      </c>
      <c r="D212" s="43">
        <v>4.0999999999999996</v>
      </c>
      <c r="E212" s="43">
        <v>20140122</v>
      </c>
      <c r="F212" s="43" t="s">
        <v>1047</v>
      </c>
      <c r="G212" s="43" t="s">
        <v>1047</v>
      </c>
      <c r="H212" s="43">
        <v>3</v>
      </c>
      <c r="I212" s="254">
        <v>185815</v>
      </c>
      <c r="J212" s="43">
        <v>12</v>
      </c>
      <c r="K212" s="43"/>
      <c r="L212" s="43"/>
      <c r="M212" s="43"/>
      <c r="N212" s="43"/>
      <c r="O212" s="43">
        <v>1</v>
      </c>
      <c r="P212" s="43">
        <v>3</v>
      </c>
      <c r="Q212" s="43">
        <v>2006</v>
      </c>
      <c r="R212" s="43">
        <v>20070529</v>
      </c>
      <c r="S212" s="43">
        <v>20070529</v>
      </c>
      <c r="T212" s="43" t="s">
        <v>1126</v>
      </c>
      <c r="U212" s="43" t="s">
        <v>1127</v>
      </c>
      <c r="V212" s="43" t="s">
        <v>1128</v>
      </c>
      <c r="W212" s="43" t="s">
        <v>191</v>
      </c>
      <c r="X212" s="43" t="s">
        <v>192</v>
      </c>
      <c r="Y212" s="43" t="s">
        <v>193</v>
      </c>
      <c r="Z212" s="43"/>
      <c r="AA212" s="43">
        <v>6.49</v>
      </c>
      <c r="AB212" s="43"/>
      <c r="AC212" s="43" t="s">
        <v>195</v>
      </c>
      <c r="AD212" s="43">
        <v>5000</v>
      </c>
      <c r="AE212" s="43">
        <v>23817</v>
      </c>
      <c r="AF212" s="43"/>
      <c r="AG212" s="43"/>
      <c r="AH212" s="43">
        <v>0</v>
      </c>
      <c r="AI212" s="43">
        <v>410103</v>
      </c>
      <c r="AJ212" s="43"/>
      <c r="AK212" s="43"/>
      <c r="AL212" s="43" t="s">
        <v>214</v>
      </c>
      <c r="AM212" s="43">
        <v>0</v>
      </c>
      <c r="AN212" s="43">
        <v>2</v>
      </c>
      <c r="AO212" s="43">
        <v>200</v>
      </c>
      <c r="AP212" s="43"/>
      <c r="AQ212" s="43" t="s">
        <v>1159</v>
      </c>
      <c r="AR212" s="43" t="s">
        <v>1129</v>
      </c>
      <c r="AS212" s="43" t="s">
        <v>1130</v>
      </c>
      <c r="AT212" s="43" t="s">
        <v>1131</v>
      </c>
      <c r="AU212" s="43" t="s">
        <v>1055</v>
      </c>
      <c r="AV212" s="43" t="s">
        <v>1113</v>
      </c>
      <c r="AW212" s="43" t="s">
        <v>1114</v>
      </c>
      <c r="AX212" s="43" t="s">
        <v>195</v>
      </c>
      <c r="AY212" s="268">
        <f t="shared" si="3"/>
        <v>5</v>
      </c>
    </row>
    <row r="213" spans="1:51" x14ac:dyDescent="0.3">
      <c r="A213" s="253" t="s">
        <v>64</v>
      </c>
      <c r="B213" s="252" t="s">
        <v>1243</v>
      </c>
      <c r="C213" s="43" t="s">
        <v>188</v>
      </c>
      <c r="D213" s="43">
        <v>4.0999999999999996</v>
      </c>
      <c r="E213" s="43">
        <v>20140122</v>
      </c>
      <c r="F213" s="43" t="s">
        <v>1047</v>
      </c>
      <c r="G213" s="43" t="s">
        <v>1047</v>
      </c>
      <c r="H213" s="43">
        <v>3</v>
      </c>
      <c r="I213" s="254">
        <v>185832</v>
      </c>
      <c r="J213" s="43">
        <v>12</v>
      </c>
      <c r="K213" s="43"/>
      <c r="L213" s="43"/>
      <c r="M213" s="43"/>
      <c r="N213" s="43"/>
      <c r="O213" s="43">
        <v>1</v>
      </c>
      <c r="P213" s="43">
        <v>3</v>
      </c>
      <c r="Q213" s="43">
        <v>2006</v>
      </c>
      <c r="R213" s="43">
        <v>20070523</v>
      </c>
      <c r="S213" s="43">
        <v>20070523</v>
      </c>
      <c r="T213" s="43" t="s">
        <v>1139</v>
      </c>
      <c r="U213" s="43" t="s">
        <v>1133</v>
      </c>
      <c r="V213" s="43" t="s">
        <v>1134</v>
      </c>
      <c r="W213" s="43" t="s">
        <v>191</v>
      </c>
      <c r="X213" s="43" t="s">
        <v>192</v>
      </c>
      <c r="Y213" s="43" t="s">
        <v>193</v>
      </c>
      <c r="Z213" s="43"/>
      <c r="AA213" s="43">
        <v>5.8</v>
      </c>
      <c r="AB213" s="43">
        <v>85</v>
      </c>
      <c r="AC213" s="43" t="s">
        <v>195</v>
      </c>
      <c r="AD213" s="43">
        <v>5000</v>
      </c>
      <c r="AE213" s="43">
        <v>25040</v>
      </c>
      <c r="AF213" s="43"/>
      <c r="AG213" s="43"/>
      <c r="AH213" s="43">
        <v>0</v>
      </c>
      <c r="AI213" s="43">
        <v>46295</v>
      </c>
      <c r="AJ213" s="43"/>
      <c r="AK213" s="43"/>
      <c r="AL213" s="43" t="s">
        <v>214</v>
      </c>
      <c r="AM213" s="43"/>
      <c r="AN213" s="43">
        <v>1</v>
      </c>
      <c r="AO213" s="43">
        <v>100</v>
      </c>
      <c r="AP213" s="43"/>
      <c r="AQ213" s="43" t="s">
        <v>1163</v>
      </c>
      <c r="AR213" s="43" t="s">
        <v>1141</v>
      </c>
      <c r="AS213" s="43" t="s">
        <v>1137</v>
      </c>
      <c r="AT213" s="43" t="s">
        <v>1138</v>
      </c>
      <c r="AU213" s="43" t="s">
        <v>1055</v>
      </c>
      <c r="AV213" s="43" t="s">
        <v>1113</v>
      </c>
      <c r="AW213" s="43" t="s">
        <v>1114</v>
      </c>
      <c r="AX213" s="43" t="s">
        <v>195</v>
      </c>
      <c r="AY213" s="268">
        <f t="shared" si="3"/>
        <v>5</v>
      </c>
    </row>
    <row r="214" spans="1:51" x14ac:dyDescent="0.3">
      <c r="A214" s="253" t="s">
        <v>64</v>
      </c>
      <c r="B214" s="252" t="s">
        <v>1243</v>
      </c>
      <c r="C214" s="43" t="s">
        <v>188</v>
      </c>
      <c r="D214" s="43">
        <v>4.0999999999999996</v>
      </c>
      <c r="E214" s="43">
        <v>20140122</v>
      </c>
      <c r="F214" s="43" t="s">
        <v>1047</v>
      </c>
      <c r="G214" s="43" t="s">
        <v>1047</v>
      </c>
      <c r="H214" s="43">
        <v>3</v>
      </c>
      <c r="I214" s="254">
        <v>185833</v>
      </c>
      <c r="J214" s="43">
        <v>12</v>
      </c>
      <c r="K214" s="43"/>
      <c r="L214" s="43"/>
      <c r="M214" s="43"/>
      <c r="N214" s="43"/>
      <c r="O214" s="43">
        <v>1</v>
      </c>
      <c r="P214" s="43">
        <v>3</v>
      </c>
      <c r="Q214" s="43">
        <v>2006</v>
      </c>
      <c r="R214" s="43">
        <v>20070523</v>
      </c>
      <c r="S214" s="43">
        <v>20070523</v>
      </c>
      <c r="T214" s="43" t="s">
        <v>1139</v>
      </c>
      <c r="U214" s="43" t="s">
        <v>1133</v>
      </c>
      <c r="V214" s="43" t="s">
        <v>1134</v>
      </c>
      <c r="W214" s="43" t="s">
        <v>191</v>
      </c>
      <c r="X214" s="43" t="s">
        <v>192</v>
      </c>
      <c r="Y214" s="43" t="s">
        <v>193</v>
      </c>
      <c r="Z214" s="43"/>
      <c r="AA214" s="43">
        <v>5.8</v>
      </c>
      <c r="AB214" s="43">
        <v>85</v>
      </c>
      <c r="AC214" s="43" t="s">
        <v>195</v>
      </c>
      <c r="AD214" s="43">
        <v>5000</v>
      </c>
      <c r="AE214" s="43">
        <v>24989</v>
      </c>
      <c r="AF214" s="43"/>
      <c r="AG214" s="43"/>
      <c r="AH214" s="43">
        <v>0</v>
      </c>
      <c r="AI214" s="43">
        <v>46201</v>
      </c>
      <c r="AJ214" s="43"/>
      <c r="AK214" s="43"/>
      <c r="AL214" s="43" t="s">
        <v>214</v>
      </c>
      <c r="AM214" s="43"/>
      <c r="AN214" s="43">
        <v>1</v>
      </c>
      <c r="AO214" s="43">
        <v>100</v>
      </c>
      <c r="AP214" s="43"/>
      <c r="AQ214" s="43" t="s">
        <v>1163</v>
      </c>
      <c r="AR214" s="43" t="s">
        <v>1141</v>
      </c>
      <c r="AS214" s="43" t="s">
        <v>1137</v>
      </c>
      <c r="AT214" s="43" t="s">
        <v>1138</v>
      </c>
      <c r="AU214" s="43" t="s">
        <v>1055</v>
      </c>
      <c r="AV214" s="43" t="s">
        <v>1113</v>
      </c>
      <c r="AW214" s="43" t="s">
        <v>1114</v>
      </c>
      <c r="AX214" s="43" t="s">
        <v>195</v>
      </c>
      <c r="AY214" s="268">
        <f t="shared" si="3"/>
        <v>5</v>
      </c>
    </row>
    <row r="215" spans="1:51" x14ac:dyDescent="0.3">
      <c r="A215" s="253" t="s">
        <v>64</v>
      </c>
      <c r="B215" s="252" t="s">
        <v>1243</v>
      </c>
      <c r="C215" s="43" t="s">
        <v>188</v>
      </c>
      <c r="D215" s="43">
        <v>4.0999999999999996</v>
      </c>
      <c r="E215" s="43">
        <v>20140122</v>
      </c>
      <c r="F215" s="43" t="s">
        <v>1047</v>
      </c>
      <c r="G215" s="43" t="s">
        <v>1047</v>
      </c>
      <c r="H215" s="43">
        <v>3</v>
      </c>
      <c r="I215" s="254">
        <v>185834</v>
      </c>
      <c r="J215" s="43">
        <v>12</v>
      </c>
      <c r="K215" s="43"/>
      <c r="L215" s="43"/>
      <c r="M215" s="43"/>
      <c r="N215" s="43"/>
      <c r="O215" s="43">
        <v>1</v>
      </c>
      <c r="P215" s="43">
        <v>3</v>
      </c>
      <c r="Q215" s="43">
        <v>2006</v>
      </c>
      <c r="R215" s="43">
        <v>20070523</v>
      </c>
      <c r="S215" s="43">
        <v>20070523</v>
      </c>
      <c r="T215" s="43" t="s">
        <v>1139</v>
      </c>
      <c r="U215" s="43" t="s">
        <v>1133</v>
      </c>
      <c r="V215" s="43" t="s">
        <v>1134</v>
      </c>
      <c r="W215" s="43" t="s">
        <v>191</v>
      </c>
      <c r="X215" s="43" t="s">
        <v>192</v>
      </c>
      <c r="Y215" s="43" t="s">
        <v>193</v>
      </c>
      <c r="Z215" s="43"/>
      <c r="AA215" s="43">
        <v>5.8</v>
      </c>
      <c r="AB215" s="43">
        <v>85</v>
      </c>
      <c r="AC215" s="43" t="s">
        <v>195</v>
      </c>
      <c r="AD215" s="43">
        <v>5000</v>
      </c>
      <c r="AE215" s="43">
        <v>24923</v>
      </c>
      <c r="AF215" s="43"/>
      <c r="AG215" s="43"/>
      <c r="AH215" s="43">
        <v>0</v>
      </c>
      <c r="AI215" s="43">
        <v>46079</v>
      </c>
      <c r="AJ215" s="43"/>
      <c r="AK215" s="43"/>
      <c r="AL215" s="43" t="s">
        <v>214</v>
      </c>
      <c r="AM215" s="43"/>
      <c r="AN215" s="43">
        <v>1</v>
      </c>
      <c r="AO215" s="43">
        <v>100</v>
      </c>
      <c r="AP215" s="43"/>
      <c r="AQ215" s="43" t="s">
        <v>1163</v>
      </c>
      <c r="AR215" s="43" t="s">
        <v>1141</v>
      </c>
      <c r="AS215" s="43" t="s">
        <v>1137</v>
      </c>
      <c r="AT215" s="43" t="s">
        <v>1138</v>
      </c>
      <c r="AU215" s="43" t="s">
        <v>1055</v>
      </c>
      <c r="AV215" s="43" t="s">
        <v>1113</v>
      </c>
      <c r="AW215" s="43" t="s">
        <v>1114</v>
      </c>
      <c r="AX215" s="43" t="s">
        <v>195</v>
      </c>
      <c r="AY215" s="268">
        <f t="shared" si="3"/>
        <v>5</v>
      </c>
    </row>
    <row r="216" spans="1:51" x14ac:dyDescent="0.3">
      <c r="A216" s="253" t="s">
        <v>64</v>
      </c>
      <c r="B216" s="252" t="s">
        <v>1243</v>
      </c>
      <c r="C216" s="43" t="s">
        <v>188</v>
      </c>
      <c r="D216" s="43">
        <v>4.0999999999999996</v>
      </c>
      <c r="E216" s="43">
        <v>20140122</v>
      </c>
      <c r="F216" s="43" t="s">
        <v>1047</v>
      </c>
      <c r="G216" s="43" t="s">
        <v>1047</v>
      </c>
      <c r="H216" s="43">
        <v>3</v>
      </c>
      <c r="I216" s="254">
        <v>185910</v>
      </c>
      <c r="J216" s="43">
        <v>12</v>
      </c>
      <c r="K216" s="43"/>
      <c r="L216" s="43"/>
      <c r="M216" s="43"/>
      <c r="N216" s="43"/>
      <c r="O216" s="43">
        <v>1</v>
      </c>
      <c r="P216" s="43">
        <v>2</v>
      </c>
      <c r="Q216" s="43">
        <v>2006</v>
      </c>
      <c r="R216" s="43">
        <v>20070610</v>
      </c>
      <c r="S216" s="43">
        <v>20070610</v>
      </c>
      <c r="T216" s="43" t="s">
        <v>1106</v>
      </c>
      <c r="U216" s="43" t="s">
        <v>1107</v>
      </c>
      <c r="V216" s="43" t="s">
        <v>1108</v>
      </c>
      <c r="W216" s="43" t="s">
        <v>191</v>
      </c>
      <c r="X216" s="43" t="s">
        <v>192</v>
      </c>
      <c r="Y216" s="43" t="s">
        <v>214</v>
      </c>
      <c r="Z216" s="43"/>
      <c r="AA216" s="43">
        <v>7.1</v>
      </c>
      <c r="AB216" s="43">
        <v>84</v>
      </c>
      <c r="AC216" s="43" t="s">
        <v>195</v>
      </c>
      <c r="AD216" s="43">
        <v>5000</v>
      </c>
      <c r="AE216" s="43">
        <v>22293</v>
      </c>
      <c r="AF216" s="43"/>
      <c r="AG216" s="43"/>
      <c r="AH216" s="43">
        <v>0</v>
      </c>
      <c r="AI216" s="43">
        <v>28301</v>
      </c>
      <c r="AJ216" s="43">
        <v>5000</v>
      </c>
      <c r="AK216" s="43">
        <v>90</v>
      </c>
      <c r="AL216" s="43" t="s">
        <v>214</v>
      </c>
      <c r="AM216" s="43">
        <v>4.0000000000000001E-3</v>
      </c>
      <c r="AN216" s="43">
        <v>30</v>
      </c>
      <c r="AO216" s="43">
        <v>250</v>
      </c>
      <c r="AP216" s="43"/>
      <c r="AQ216" s="43" t="s">
        <v>1164</v>
      </c>
      <c r="AR216" s="43" t="s">
        <v>1110</v>
      </c>
      <c r="AS216" s="43" t="s">
        <v>1111</v>
      </c>
      <c r="AT216" s="43" t="s">
        <v>1112</v>
      </c>
      <c r="AU216" s="43" t="s">
        <v>1055</v>
      </c>
      <c r="AV216" s="43" t="s">
        <v>1113</v>
      </c>
      <c r="AW216" s="43" t="s">
        <v>1114</v>
      </c>
      <c r="AX216" s="43" t="s">
        <v>195</v>
      </c>
      <c r="AY216" s="268">
        <f t="shared" si="3"/>
        <v>6</v>
      </c>
    </row>
    <row r="217" spans="1:51" x14ac:dyDescent="0.3">
      <c r="A217" s="253" t="s">
        <v>64</v>
      </c>
      <c r="B217" s="252" t="s">
        <v>1243</v>
      </c>
      <c r="C217" s="43" t="s">
        <v>188</v>
      </c>
      <c r="D217" s="43">
        <v>4.0999999999999996</v>
      </c>
      <c r="E217" s="43">
        <v>20140122</v>
      </c>
      <c r="F217" s="43" t="s">
        <v>1047</v>
      </c>
      <c r="G217" s="43" t="s">
        <v>1047</v>
      </c>
      <c r="H217" s="43">
        <v>3</v>
      </c>
      <c r="I217" s="254">
        <v>185911</v>
      </c>
      <c r="J217" s="43">
        <v>12</v>
      </c>
      <c r="K217" s="43"/>
      <c r="L217" s="43"/>
      <c r="M217" s="43"/>
      <c r="N217" s="43"/>
      <c r="O217" s="43">
        <v>1</v>
      </c>
      <c r="P217" s="43">
        <v>2</v>
      </c>
      <c r="Q217" s="43">
        <v>2006</v>
      </c>
      <c r="R217" s="43">
        <v>20070610</v>
      </c>
      <c r="S217" s="43">
        <v>20070610</v>
      </c>
      <c r="T217" s="43" t="s">
        <v>1106</v>
      </c>
      <c r="U217" s="43" t="s">
        <v>1107</v>
      </c>
      <c r="V217" s="43" t="s">
        <v>1108</v>
      </c>
      <c r="W217" s="43" t="s">
        <v>191</v>
      </c>
      <c r="X217" s="43" t="s">
        <v>192</v>
      </c>
      <c r="Y217" s="43" t="s">
        <v>214</v>
      </c>
      <c r="Z217" s="43"/>
      <c r="AA217" s="43">
        <v>7.1</v>
      </c>
      <c r="AB217" s="43">
        <v>84</v>
      </c>
      <c r="AC217" s="43" t="s">
        <v>195</v>
      </c>
      <c r="AD217" s="43">
        <v>5000</v>
      </c>
      <c r="AE217" s="43">
        <v>22399</v>
      </c>
      <c r="AF217" s="43"/>
      <c r="AG217" s="43"/>
      <c r="AH217" s="43">
        <v>0</v>
      </c>
      <c r="AI217" s="43">
        <v>28435</v>
      </c>
      <c r="AJ217" s="43">
        <v>5000</v>
      </c>
      <c r="AK217" s="43">
        <v>90</v>
      </c>
      <c r="AL217" s="43" t="s">
        <v>214</v>
      </c>
      <c r="AM217" s="43">
        <v>4.0000000000000001E-3</v>
      </c>
      <c r="AN217" s="43">
        <v>29</v>
      </c>
      <c r="AO217" s="43">
        <v>250</v>
      </c>
      <c r="AP217" s="43"/>
      <c r="AQ217" s="43" t="s">
        <v>1165</v>
      </c>
      <c r="AR217" s="43" t="s">
        <v>1110</v>
      </c>
      <c r="AS217" s="43" t="s">
        <v>1111</v>
      </c>
      <c r="AT217" s="43" t="s">
        <v>1112</v>
      </c>
      <c r="AU217" s="43" t="s">
        <v>1055</v>
      </c>
      <c r="AV217" s="43" t="s">
        <v>1113</v>
      </c>
      <c r="AW217" s="43" t="s">
        <v>1114</v>
      </c>
      <c r="AX217" s="43" t="s">
        <v>195</v>
      </c>
      <c r="AY217" s="268">
        <f t="shared" si="3"/>
        <v>6</v>
      </c>
    </row>
    <row r="218" spans="1:51" x14ac:dyDescent="0.3">
      <c r="A218" s="253" t="s">
        <v>64</v>
      </c>
      <c r="B218" s="252" t="s">
        <v>1243</v>
      </c>
      <c r="C218" s="43" t="s">
        <v>188</v>
      </c>
      <c r="D218" s="43">
        <v>4.0999999999999996</v>
      </c>
      <c r="E218" s="43">
        <v>20140122</v>
      </c>
      <c r="F218" s="43" t="s">
        <v>1047</v>
      </c>
      <c r="G218" s="43" t="s">
        <v>1047</v>
      </c>
      <c r="H218" s="43">
        <v>3</v>
      </c>
      <c r="I218" s="254">
        <v>185912</v>
      </c>
      <c r="J218" s="43">
        <v>12</v>
      </c>
      <c r="K218" s="43"/>
      <c r="L218" s="43"/>
      <c r="M218" s="43"/>
      <c r="N218" s="43"/>
      <c r="O218" s="43">
        <v>1</v>
      </c>
      <c r="P218" s="43">
        <v>2</v>
      </c>
      <c r="Q218" s="43">
        <v>2006</v>
      </c>
      <c r="R218" s="43">
        <v>20070610</v>
      </c>
      <c r="S218" s="43">
        <v>20070610</v>
      </c>
      <c r="T218" s="43" t="s">
        <v>1106</v>
      </c>
      <c r="U218" s="43" t="s">
        <v>1107</v>
      </c>
      <c r="V218" s="43" t="s">
        <v>1108</v>
      </c>
      <c r="W218" s="43" t="s">
        <v>191</v>
      </c>
      <c r="X218" s="43" t="s">
        <v>192</v>
      </c>
      <c r="Y218" s="43" t="s">
        <v>214</v>
      </c>
      <c r="Z218" s="43"/>
      <c r="AA218" s="43">
        <v>7.1</v>
      </c>
      <c r="AB218" s="43">
        <v>84</v>
      </c>
      <c r="AC218" s="43" t="s">
        <v>195</v>
      </c>
      <c r="AD218" s="43">
        <v>5000</v>
      </c>
      <c r="AE218" s="43">
        <v>22329</v>
      </c>
      <c r="AF218" s="43"/>
      <c r="AG218" s="43"/>
      <c r="AH218" s="43">
        <v>0</v>
      </c>
      <c r="AI218" s="43">
        <v>28347</v>
      </c>
      <c r="AJ218" s="43">
        <v>5000</v>
      </c>
      <c r="AK218" s="43">
        <v>90</v>
      </c>
      <c r="AL218" s="43" t="s">
        <v>214</v>
      </c>
      <c r="AM218" s="43">
        <v>4.0000000000000001E-3</v>
      </c>
      <c r="AN218" s="43">
        <v>28</v>
      </c>
      <c r="AO218" s="43">
        <v>250</v>
      </c>
      <c r="AP218" s="43"/>
      <c r="AQ218" s="43" t="s">
        <v>1166</v>
      </c>
      <c r="AR218" s="43" t="s">
        <v>1110</v>
      </c>
      <c r="AS218" s="43" t="s">
        <v>1111</v>
      </c>
      <c r="AT218" s="43" t="s">
        <v>1112</v>
      </c>
      <c r="AU218" s="43" t="s">
        <v>1055</v>
      </c>
      <c r="AV218" s="43" t="s">
        <v>1113</v>
      </c>
      <c r="AW218" s="43" t="s">
        <v>1114</v>
      </c>
      <c r="AX218" s="43" t="s">
        <v>195</v>
      </c>
      <c r="AY218" s="268">
        <f t="shared" si="3"/>
        <v>6</v>
      </c>
    </row>
    <row r="219" spans="1:51" x14ac:dyDescent="0.3">
      <c r="A219" s="253" t="s">
        <v>64</v>
      </c>
      <c r="B219" s="252" t="s">
        <v>1243</v>
      </c>
      <c r="C219" s="43" t="s">
        <v>188</v>
      </c>
      <c r="D219" s="43">
        <v>4.0999999999999996</v>
      </c>
      <c r="E219" s="43">
        <v>20140122</v>
      </c>
      <c r="F219" s="43" t="s">
        <v>1047</v>
      </c>
      <c r="G219" s="43" t="s">
        <v>1047</v>
      </c>
      <c r="H219" s="43">
        <v>3</v>
      </c>
      <c r="I219" s="254">
        <v>185913</v>
      </c>
      <c r="J219" s="43">
        <v>12</v>
      </c>
      <c r="K219" s="43"/>
      <c r="L219" s="43"/>
      <c r="M219" s="43"/>
      <c r="N219" s="43"/>
      <c r="O219" s="43">
        <v>1</v>
      </c>
      <c r="P219" s="43">
        <v>2</v>
      </c>
      <c r="Q219" s="43">
        <v>2006</v>
      </c>
      <c r="R219" s="43">
        <v>20070610</v>
      </c>
      <c r="S219" s="43">
        <v>20070610</v>
      </c>
      <c r="T219" s="43" t="s">
        <v>1106</v>
      </c>
      <c r="U219" s="43" t="s">
        <v>1107</v>
      </c>
      <c r="V219" s="43" t="s">
        <v>1108</v>
      </c>
      <c r="W219" s="43" t="s">
        <v>191</v>
      </c>
      <c r="X219" s="43" t="s">
        <v>192</v>
      </c>
      <c r="Y219" s="43" t="s">
        <v>214</v>
      </c>
      <c r="Z219" s="43"/>
      <c r="AA219" s="43">
        <v>7.1</v>
      </c>
      <c r="AB219" s="43">
        <v>84</v>
      </c>
      <c r="AC219" s="43" t="s">
        <v>195</v>
      </c>
      <c r="AD219" s="43">
        <v>5000</v>
      </c>
      <c r="AE219" s="43">
        <v>22376</v>
      </c>
      <c r="AF219" s="43"/>
      <c r="AG219" s="43"/>
      <c r="AH219" s="43">
        <v>0</v>
      </c>
      <c r="AI219" s="43">
        <v>28406</v>
      </c>
      <c r="AJ219" s="43">
        <v>5000</v>
      </c>
      <c r="AK219" s="43">
        <v>90</v>
      </c>
      <c r="AL219" s="43" t="s">
        <v>214</v>
      </c>
      <c r="AM219" s="43">
        <v>4.0000000000000001E-3</v>
      </c>
      <c r="AN219" s="43">
        <v>27</v>
      </c>
      <c r="AO219" s="43">
        <v>250</v>
      </c>
      <c r="AP219" s="43"/>
      <c r="AQ219" s="43" t="s">
        <v>1167</v>
      </c>
      <c r="AR219" s="43" t="s">
        <v>1110</v>
      </c>
      <c r="AS219" s="43" t="s">
        <v>1111</v>
      </c>
      <c r="AT219" s="43" t="s">
        <v>1112</v>
      </c>
      <c r="AU219" s="43" t="s">
        <v>1055</v>
      </c>
      <c r="AV219" s="43" t="s">
        <v>1113</v>
      </c>
      <c r="AW219" s="43" t="s">
        <v>1114</v>
      </c>
      <c r="AX219" s="43" t="s">
        <v>195</v>
      </c>
      <c r="AY219" s="268">
        <f t="shared" si="3"/>
        <v>6</v>
      </c>
    </row>
    <row r="220" spans="1:51" x14ac:dyDescent="0.3">
      <c r="A220" s="253" t="s">
        <v>64</v>
      </c>
      <c r="B220" s="252" t="s">
        <v>1243</v>
      </c>
      <c r="C220" s="43" t="s">
        <v>188</v>
      </c>
      <c r="D220" s="43">
        <v>4.0999999999999996</v>
      </c>
      <c r="E220" s="43">
        <v>20140122</v>
      </c>
      <c r="F220" s="43" t="s">
        <v>1047</v>
      </c>
      <c r="G220" s="43" t="s">
        <v>1047</v>
      </c>
      <c r="H220" s="43">
        <v>3</v>
      </c>
      <c r="I220" s="254">
        <v>185914</v>
      </c>
      <c r="J220" s="43">
        <v>12</v>
      </c>
      <c r="K220" s="43"/>
      <c r="L220" s="43"/>
      <c r="M220" s="43"/>
      <c r="N220" s="43"/>
      <c r="O220" s="43">
        <v>1</v>
      </c>
      <c r="P220" s="43">
        <v>2</v>
      </c>
      <c r="Q220" s="43">
        <v>2006</v>
      </c>
      <c r="R220" s="43">
        <v>20070603</v>
      </c>
      <c r="S220" s="43">
        <v>20070603</v>
      </c>
      <c r="T220" s="43" t="s">
        <v>1118</v>
      </c>
      <c r="U220" s="43" t="s">
        <v>1119</v>
      </c>
      <c r="V220" s="43" t="s">
        <v>1108</v>
      </c>
      <c r="W220" s="43" t="s">
        <v>191</v>
      </c>
      <c r="X220" s="43" t="s">
        <v>192</v>
      </c>
      <c r="Y220" s="43" t="s">
        <v>193</v>
      </c>
      <c r="Z220" s="43"/>
      <c r="AA220" s="43">
        <v>5.3</v>
      </c>
      <c r="AB220" s="43">
        <v>77</v>
      </c>
      <c r="AC220" s="43" t="s">
        <v>195</v>
      </c>
      <c r="AD220" s="43">
        <v>5000</v>
      </c>
      <c r="AE220" s="43">
        <v>22444</v>
      </c>
      <c r="AF220" s="43"/>
      <c r="AG220" s="43"/>
      <c r="AH220" s="43">
        <v>0</v>
      </c>
      <c r="AI220" s="43">
        <v>165754</v>
      </c>
      <c r="AJ220" s="43">
        <v>5000</v>
      </c>
      <c r="AK220" s="43">
        <v>90</v>
      </c>
      <c r="AL220" s="43" t="s">
        <v>214</v>
      </c>
      <c r="AM220" s="43">
        <v>4.0000000000000001E-3</v>
      </c>
      <c r="AN220" s="43">
        <v>10</v>
      </c>
      <c r="AO220" s="43">
        <v>250</v>
      </c>
      <c r="AP220" s="43"/>
      <c r="AQ220" s="43" t="s">
        <v>1168</v>
      </c>
      <c r="AR220" s="43" t="s">
        <v>1121</v>
      </c>
      <c r="AS220" s="43" t="s">
        <v>1122</v>
      </c>
      <c r="AT220" s="43" t="s">
        <v>1112</v>
      </c>
      <c r="AU220" s="43" t="s">
        <v>1055</v>
      </c>
      <c r="AV220" s="43" t="s">
        <v>1113</v>
      </c>
      <c r="AW220" s="43" t="s">
        <v>1114</v>
      </c>
      <c r="AX220" s="43" t="s">
        <v>195</v>
      </c>
      <c r="AY220" s="268">
        <f t="shared" si="3"/>
        <v>6</v>
      </c>
    </row>
    <row r="221" spans="1:51" x14ac:dyDescent="0.3">
      <c r="A221" s="253" t="s">
        <v>64</v>
      </c>
      <c r="B221" s="252" t="s">
        <v>1243</v>
      </c>
      <c r="C221" s="43" t="s">
        <v>188</v>
      </c>
      <c r="D221" s="43">
        <v>4.0999999999999996</v>
      </c>
      <c r="E221" s="43">
        <v>20140122</v>
      </c>
      <c r="F221" s="43" t="s">
        <v>1047</v>
      </c>
      <c r="G221" s="43" t="s">
        <v>1047</v>
      </c>
      <c r="H221" s="43">
        <v>3</v>
      </c>
      <c r="I221" s="254">
        <v>185915</v>
      </c>
      <c r="J221" s="43">
        <v>12</v>
      </c>
      <c r="K221" s="43"/>
      <c r="L221" s="43"/>
      <c r="M221" s="43"/>
      <c r="N221" s="43"/>
      <c r="O221" s="43">
        <v>1</v>
      </c>
      <c r="P221" s="43">
        <v>2</v>
      </c>
      <c r="Q221" s="43">
        <v>2006</v>
      </c>
      <c r="R221" s="43">
        <v>20070603</v>
      </c>
      <c r="S221" s="43">
        <v>20070603</v>
      </c>
      <c r="T221" s="43" t="s">
        <v>1118</v>
      </c>
      <c r="U221" s="43" t="s">
        <v>1119</v>
      </c>
      <c r="V221" s="43" t="s">
        <v>1108</v>
      </c>
      <c r="W221" s="43" t="s">
        <v>191</v>
      </c>
      <c r="X221" s="43" t="s">
        <v>192</v>
      </c>
      <c r="Y221" s="43" t="s">
        <v>193</v>
      </c>
      <c r="Z221" s="43"/>
      <c r="AA221" s="43">
        <v>5.3</v>
      </c>
      <c r="AB221" s="43">
        <v>77</v>
      </c>
      <c r="AC221" s="43" t="s">
        <v>195</v>
      </c>
      <c r="AD221" s="43">
        <v>5000</v>
      </c>
      <c r="AE221" s="43">
        <v>22366</v>
      </c>
      <c r="AF221" s="43"/>
      <c r="AG221" s="43"/>
      <c r="AH221" s="43">
        <v>0</v>
      </c>
      <c r="AI221" s="43">
        <v>165180</v>
      </c>
      <c r="AJ221" s="43">
        <v>5000</v>
      </c>
      <c r="AK221" s="43">
        <v>90</v>
      </c>
      <c r="AL221" s="43" t="s">
        <v>214</v>
      </c>
      <c r="AM221" s="43">
        <v>4.0000000000000001E-3</v>
      </c>
      <c r="AN221" s="43">
        <v>9</v>
      </c>
      <c r="AO221" s="43">
        <v>250</v>
      </c>
      <c r="AP221" s="43"/>
      <c r="AQ221" s="43" t="s">
        <v>1169</v>
      </c>
      <c r="AR221" s="43" t="s">
        <v>1121</v>
      </c>
      <c r="AS221" s="43" t="s">
        <v>1122</v>
      </c>
      <c r="AT221" s="43" t="s">
        <v>1112</v>
      </c>
      <c r="AU221" s="43" t="s">
        <v>1055</v>
      </c>
      <c r="AV221" s="43" t="s">
        <v>1113</v>
      </c>
      <c r="AW221" s="43" t="s">
        <v>1114</v>
      </c>
      <c r="AX221" s="43" t="s">
        <v>195</v>
      </c>
      <c r="AY221" s="268">
        <f t="shared" si="3"/>
        <v>6</v>
      </c>
    </row>
    <row r="222" spans="1:51" x14ac:dyDescent="0.3">
      <c r="A222" s="253" t="s">
        <v>64</v>
      </c>
      <c r="B222" s="252" t="s">
        <v>1243</v>
      </c>
      <c r="C222" s="43" t="s">
        <v>188</v>
      </c>
      <c r="D222" s="43">
        <v>4.0999999999999996</v>
      </c>
      <c r="E222" s="43">
        <v>20140122</v>
      </c>
      <c r="F222" s="43" t="s">
        <v>1047</v>
      </c>
      <c r="G222" s="43" t="s">
        <v>1047</v>
      </c>
      <c r="H222" s="43">
        <v>3</v>
      </c>
      <c r="I222" s="254">
        <v>185916</v>
      </c>
      <c r="J222" s="43">
        <v>12</v>
      </c>
      <c r="K222" s="43"/>
      <c r="L222" s="43"/>
      <c r="M222" s="43"/>
      <c r="N222" s="43"/>
      <c r="O222" s="43">
        <v>1</v>
      </c>
      <c r="P222" s="43">
        <v>2</v>
      </c>
      <c r="Q222" s="43">
        <v>2006</v>
      </c>
      <c r="R222" s="43">
        <v>20070603</v>
      </c>
      <c r="S222" s="43">
        <v>20070603</v>
      </c>
      <c r="T222" s="43" t="s">
        <v>1118</v>
      </c>
      <c r="U222" s="43" t="s">
        <v>1119</v>
      </c>
      <c r="V222" s="43" t="s">
        <v>1108</v>
      </c>
      <c r="W222" s="43" t="s">
        <v>191</v>
      </c>
      <c r="X222" s="43" t="s">
        <v>192</v>
      </c>
      <c r="Y222" s="43" t="s">
        <v>193</v>
      </c>
      <c r="Z222" s="43"/>
      <c r="AA222" s="43">
        <v>5.3</v>
      </c>
      <c r="AB222" s="43">
        <v>77</v>
      </c>
      <c r="AC222" s="43" t="s">
        <v>195</v>
      </c>
      <c r="AD222" s="43">
        <v>5000</v>
      </c>
      <c r="AE222" s="43">
        <v>22440</v>
      </c>
      <c r="AF222" s="43"/>
      <c r="AG222" s="43"/>
      <c r="AH222" s="43">
        <v>0</v>
      </c>
      <c r="AI222" s="43">
        <v>165724</v>
      </c>
      <c r="AJ222" s="43">
        <v>5000</v>
      </c>
      <c r="AK222" s="43">
        <v>90</v>
      </c>
      <c r="AL222" s="43" t="s">
        <v>214</v>
      </c>
      <c r="AM222" s="43">
        <v>4.0000000000000001E-3</v>
      </c>
      <c r="AN222" s="43">
        <v>8</v>
      </c>
      <c r="AO222" s="43">
        <v>250</v>
      </c>
      <c r="AP222" s="43"/>
      <c r="AQ222" s="43" t="s">
        <v>1170</v>
      </c>
      <c r="AR222" s="43" t="s">
        <v>1121</v>
      </c>
      <c r="AS222" s="43" t="s">
        <v>1122</v>
      </c>
      <c r="AT222" s="43" t="s">
        <v>1112</v>
      </c>
      <c r="AU222" s="43" t="s">
        <v>1055</v>
      </c>
      <c r="AV222" s="43" t="s">
        <v>1113</v>
      </c>
      <c r="AW222" s="43" t="s">
        <v>1114</v>
      </c>
      <c r="AX222" s="43" t="s">
        <v>195</v>
      </c>
      <c r="AY222" s="268">
        <f t="shared" si="3"/>
        <v>6</v>
      </c>
    </row>
    <row r="223" spans="1:51" x14ac:dyDescent="0.3">
      <c r="A223" s="253" t="s">
        <v>64</v>
      </c>
      <c r="B223" s="252" t="s">
        <v>1243</v>
      </c>
      <c r="C223" s="43" t="s">
        <v>188</v>
      </c>
      <c r="D223" s="43">
        <v>4.0999999999999996</v>
      </c>
      <c r="E223" s="43">
        <v>20140122</v>
      </c>
      <c r="F223" s="43" t="s">
        <v>1047</v>
      </c>
      <c r="G223" s="43" t="s">
        <v>1047</v>
      </c>
      <c r="H223" s="43">
        <v>3</v>
      </c>
      <c r="I223" s="254">
        <v>185917</v>
      </c>
      <c r="J223" s="43">
        <v>12</v>
      </c>
      <c r="K223" s="43"/>
      <c r="L223" s="43"/>
      <c r="M223" s="43"/>
      <c r="N223" s="43"/>
      <c r="O223" s="43">
        <v>1</v>
      </c>
      <c r="P223" s="43">
        <v>2</v>
      </c>
      <c r="Q223" s="43">
        <v>2006</v>
      </c>
      <c r="R223" s="43">
        <v>20070603</v>
      </c>
      <c r="S223" s="43">
        <v>20070603</v>
      </c>
      <c r="T223" s="43" t="s">
        <v>1118</v>
      </c>
      <c r="U223" s="43" t="s">
        <v>1119</v>
      </c>
      <c r="V223" s="43" t="s">
        <v>1108</v>
      </c>
      <c r="W223" s="43" t="s">
        <v>191</v>
      </c>
      <c r="X223" s="43" t="s">
        <v>192</v>
      </c>
      <c r="Y223" s="43" t="s">
        <v>193</v>
      </c>
      <c r="Z223" s="43"/>
      <c r="AA223" s="43">
        <v>5.3</v>
      </c>
      <c r="AB223" s="43">
        <v>77</v>
      </c>
      <c r="AC223" s="43" t="s">
        <v>195</v>
      </c>
      <c r="AD223" s="43">
        <v>5000</v>
      </c>
      <c r="AE223" s="43">
        <v>22580</v>
      </c>
      <c r="AF223" s="43"/>
      <c r="AG223" s="43"/>
      <c r="AH223" s="43">
        <v>0</v>
      </c>
      <c r="AI223" s="43">
        <v>166761</v>
      </c>
      <c r="AJ223" s="43">
        <v>5000</v>
      </c>
      <c r="AK223" s="43">
        <v>91</v>
      </c>
      <c r="AL223" s="43" t="s">
        <v>214</v>
      </c>
      <c r="AM223" s="43">
        <v>4.0000000000000001E-3</v>
      </c>
      <c r="AN223" s="43">
        <v>7</v>
      </c>
      <c r="AO223" s="43">
        <v>250</v>
      </c>
      <c r="AP223" s="43"/>
      <c r="AQ223" s="43" t="s">
        <v>1171</v>
      </c>
      <c r="AR223" s="43" t="s">
        <v>1121</v>
      </c>
      <c r="AS223" s="43" t="s">
        <v>1122</v>
      </c>
      <c r="AT223" s="43" t="s">
        <v>1112</v>
      </c>
      <c r="AU223" s="43" t="s">
        <v>1055</v>
      </c>
      <c r="AV223" s="43" t="s">
        <v>1113</v>
      </c>
      <c r="AW223" s="43" t="s">
        <v>1114</v>
      </c>
      <c r="AX223" s="43" t="s">
        <v>195</v>
      </c>
      <c r="AY223" s="268">
        <f t="shared" si="3"/>
        <v>6</v>
      </c>
    </row>
    <row r="224" spans="1:51" x14ac:dyDescent="0.3">
      <c r="A224" s="253" t="s">
        <v>64</v>
      </c>
      <c r="B224" s="252" t="s">
        <v>1243</v>
      </c>
      <c r="C224" s="43" t="s">
        <v>188</v>
      </c>
      <c r="D224" s="43">
        <v>4.0999999999999996</v>
      </c>
      <c r="E224" s="43">
        <v>20140122</v>
      </c>
      <c r="F224" s="43" t="s">
        <v>1047</v>
      </c>
      <c r="G224" s="43" t="s">
        <v>1047</v>
      </c>
      <c r="H224" s="43">
        <v>3</v>
      </c>
      <c r="I224" s="254">
        <v>186035</v>
      </c>
      <c r="J224" s="43">
        <v>12</v>
      </c>
      <c r="K224" s="43"/>
      <c r="L224" s="43"/>
      <c r="M224" s="43"/>
      <c r="N224" s="43"/>
      <c r="O224" s="43">
        <v>1</v>
      </c>
      <c r="P224" s="43">
        <v>3</v>
      </c>
      <c r="Q224" s="43">
        <v>2006</v>
      </c>
      <c r="R224" s="43">
        <v>20070523</v>
      </c>
      <c r="S224" s="43">
        <v>20070523</v>
      </c>
      <c r="T224" s="43" t="s">
        <v>1139</v>
      </c>
      <c r="U224" s="43" t="s">
        <v>1133</v>
      </c>
      <c r="V224" s="43" t="s">
        <v>1134</v>
      </c>
      <c r="W224" s="43" t="s">
        <v>191</v>
      </c>
      <c r="X224" s="43" t="s">
        <v>192</v>
      </c>
      <c r="Y224" s="43" t="s">
        <v>193</v>
      </c>
      <c r="Z224" s="43"/>
      <c r="AA224" s="43">
        <v>5.8</v>
      </c>
      <c r="AB224" s="43">
        <v>85</v>
      </c>
      <c r="AC224" s="43" t="s">
        <v>195</v>
      </c>
      <c r="AD224" s="43">
        <v>5000</v>
      </c>
      <c r="AE224" s="43">
        <v>25078</v>
      </c>
      <c r="AF224" s="43"/>
      <c r="AG224" s="43"/>
      <c r="AH224" s="43">
        <v>0</v>
      </c>
      <c r="AI224" s="43">
        <v>46366</v>
      </c>
      <c r="AJ224" s="43"/>
      <c r="AK224" s="43"/>
      <c r="AL224" s="43" t="s">
        <v>214</v>
      </c>
      <c r="AM224" s="43"/>
      <c r="AN224" s="43">
        <v>1</v>
      </c>
      <c r="AO224" s="43">
        <v>100</v>
      </c>
      <c r="AP224" s="43"/>
      <c r="AQ224" s="43" t="s">
        <v>1163</v>
      </c>
      <c r="AR224" s="43" t="s">
        <v>1141</v>
      </c>
      <c r="AS224" s="43" t="s">
        <v>1137</v>
      </c>
      <c r="AT224" s="43" t="s">
        <v>1138</v>
      </c>
      <c r="AU224" s="43" t="s">
        <v>1055</v>
      </c>
      <c r="AV224" s="43" t="s">
        <v>1113</v>
      </c>
      <c r="AW224" s="43" t="s">
        <v>1114</v>
      </c>
      <c r="AX224" s="43" t="s">
        <v>195</v>
      </c>
      <c r="AY224" s="268">
        <f t="shared" si="3"/>
        <v>5</v>
      </c>
    </row>
    <row r="225" spans="1:51" x14ac:dyDescent="0.3">
      <c r="A225" s="253" t="s">
        <v>64</v>
      </c>
      <c r="B225" s="252" t="s">
        <v>1243</v>
      </c>
      <c r="C225" s="43" t="s">
        <v>188</v>
      </c>
      <c r="D225" s="43">
        <v>4.0999999999999996</v>
      </c>
      <c r="E225" s="43">
        <v>20140122</v>
      </c>
      <c r="F225" s="43" t="s">
        <v>1047</v>
      </c>
      <c r="G225" s="43" t="s">
        <v>1047</v>
      </c>
      <c r="H225" s="43">
        <v>3</v>
      </c>
      <c r="I225" s="254">
        <v>186036</v>
      </c>
      <c r="J225" s="43">
        <v>12</v>
      </c>
      <c r="K225" s="43"/>
      <c r="L225" s="43"/>
      <c r="M225" s="43"/>
      <c r="N225" s="43"/>
      <c r="O225" s="43">
        <v>1</v>
      </c>
      <c r="P225" s="43">
        <v>3</v>
      </c>
      <c r="Q225" s="43">
        <v>2006</v>
      </c>
      <c r="R225" s="43">
        <v>20070523</v>
      </c>
      <c r="S225" s="43">
        <v>20070523</v>
      </c>
      <c r="T225" s="43" t="s">
        <v>1139</v>
      </c>
      <c r="U225" s="43" t="s">
        <v>1133</v>
      </c>
      <c r="V225" s="43" t="s">
        <v>1134</v>
      </c>
      <c r="W225" s="43" t="s">
        <v>191</v>
      </c>
      <c r="X225" s="43" t="s">
        <v>192</v>
      </c>
      <c r="Y225" s="43" t="s">
        <v>193</v>
      </c>
      <c r="Z225" s="43"/>
      <c r="AA225" s="43">
        <v>5.8</v>
      </c>
      <c r="AB225" s="43">
        <v>85</v>
      </c>
      <c r="AC225" s="43" t="s">
        <v>195</v>
      </c>
      <c r="AD225" s="43">
        <v>5000</v>
      </c>
      <c r="AE225" s="43">
        <v>25222</v>
      </c>
      <c r="AF225" s="43"/>
      <c r="AG225" s="43"/>
      <c r="AH225" s="43">
        <v>0</v>
      </c>
      <c r="AI225" s="43">
        <v>46632</v>
      </c>
      <c r="AJ225" s="43"/>
      <c r="AK225" s="43"/>
      <c r="AL225" s="43" t="s">
        <v>214</v>
      </c>
      <c r="AM225" s="43"/>
      <c r="AN225" s="43">
        <v>1</v>
      </c>
      <c r="AO225" s="43">
        <v>100</v>
      </c>
      <c r="AP225" s="43"/>
      <c r="AQ225" s="43" t="s">
        <v>1163</v>
      </c>
      <c r="AR225" s="43" t="s">
        <v>1141</v>
      </c>
      <c r="AS225" s="43" t="s">
        <v>1137</v>
      </c>
      <c r="AT225" s="43" t="s">
        <v>1138</v>
      </c>
      <c r="AU225" s="43" t="s">
        <v>1055</v>
      </c>
      <c r="AV225" s="43" t="s">
        <v>1113</v>
      </c>
      <c r="AW225" s="43" t="s">
        <v>1114</v>
      </c>
      <c r="AX225" s="43" t="s">
        <v>195</v>
      </c>
      <c r="AY225" s="268">
        <f t="shared" si="3"/>
        <v>5</v>
      </c>
    </row>
    <row r="226" spans="1:51" x14ac:dyDescent="0.3">
      <c r="A226" s="253" t="s">
        <v>64</v>
      </c>
      <c r="B226" s="252" t="s">
        <v>1243</v>
      </c>
      <c r="C226" s="43" t="s">
        <v>188</v>
      </c>
      <c r="D226" s="43">
        <v>4.0999999999999996</v>
      </c>
      <c r="E226" s="43">
        <v>20140122</v>
      </c>
      <c r="F226" s="43" t="s">
        <v>1047</v>
      </c>
      <c r="G226" s="43" t="s">
        <v>1047</v>
      </c>
      <c r="H226" s="43">
        <v>3</v>
      </c>
      <c r="I226" s="254">
        <v>186037</v>
      </c>
      <c r="J226" s="43">
        <v>12</v>
      </c>
      <c r="K226" s="43"/>
      <c r="L226" s="43"/>
      <c r="M226" s="43"/>
      <c r="N226" s="43"/>
      <c r="O226" s="43">
        <v>1</v>
      </c>
      <c r="P226" s="43">
        <v>3</v>
      </c>
      <c r="Q226" s="43">
        <v>2006</v>
      </c>
      <c r="R226" s="43">
        <v>20070523</v>
      </c>
      <c r="S226" s="43">
        <v>20070523</v>
      </c>
      <c r="T226" s="43" t="s">
        <v>1139</v>
      </c>
      <c r="U226" s="43" t="s">
        <v>1133</v>
      </c>
      <c r="V226" s="43" t="s">
        <v>1134</v>
      </c>
      <c r="W226" s="43" t="s">
        <v>191</v>
      </c>
      <c r="X226" s="43" t="s">
        <v>192</v>
      </c>
      <c r="Y226" s="43" t="s">
        <v>193</v>
      </c>
      <c r="Z226" s="43"/>
      <c r="AA226" s="43">
        <v>5.8</v>
      </c>
      <c r="AB226" s="43">
        <v>85</v>
      </c>
      <c r="AC226" s="43" t="s">
        <v>195</v>
      </c>
      <c r="AD226" s="43">
        <v>5000</v>
      </c>
      <c r="AE226" s="43">
        <v>25005</v>
      </c>
      <c r="AF226" s="43"/>
      <c r="AG226" s="43"/>
      <c r="AH226" s="43">
        <v>0</v>
      </c>
      <c r="AI226" s="43">
        <v>46230</v>
      </c>
      <c r="AJ226" s="43"/>
      <c r="AK226" s="43"/>
      <c r="AL226" s="43" t="s">
        <v>214</v>
      </c>
      <c r="AM226" s="43"/>
      <c r="AN226" s="43">
        <v>1</v>
      </c>
      <c r="AO226" s="43">
        <v>100</v>
      </c>
      <c r="AP226" s="43"/>
      <c r="AQ226" s="43" t="s">
        <v>1163</v>
      </c>
      <c r="AR226" s="43" t="s">
        <v>1141</v>
      </c>
      <c r="AS226" s="43" t="s">
        <v>1137</v>
      </c>
      <c r="AT226" s="43" t="s">
        <v>1138</v>
      </c>
      <c r="AU226" s="43" t="s">
        <v>1055</v>
      </c>
      <c r="AV226" s="43" t="s">
        <v>1113</v>
      </c>
      <c r="AW226" s="43" t="s">
        <v>1114</v>
      </c>
      <c r="AX226" s="43" t="s">
        <v>195</v>
      </c>
      <c r="AY226" s="268">
        <f t="shared" si="3"/>
        <v>5</v>
      </c>
    </row>
    <row r="227" spans="1:51" x14ac:dyDescent="0.3">
      <c r="A227" s="253" t="s">
        <v>64</v>
      </c>
      <c r="B227" s="252" t="s">
        <v>1243</v>
      </c>
      <c r="C227" s="43" t="s">
        <v>188</v>
      </c>
      <c r="D227" s="43">
        <v>4.0999999999999996</v>
      </c>
      <c r="E227" s="43">
        <v>20140122</v>
      </c>
      <c r="F227" s="43" t="s">
        <v>1047</v>
      </c>
      <c r="G227" s="43" t="s">
        <v>1047</v>
      </c>
      <c r="H227" s="43">
        <v>3</v>
      </c>
      <c r="I227" s="254">
        <v>186039</v>
      </c>
      <c r="J227" s="43">
        <v>12</v>
      </c>
      <c r="K227" s="43"/>
      <c r="L227" s="43"/>
      <c r="M227" s="43"/>
      <c r="N227" s="43"/>
      <c r="O227" s="43">
        <v>1</v>
      </c>
      <c r="P227" s="43">
        <v>3</v>
      </c>
      <c r="Q227" s="43">
        <v>2006</v>
      </c>
      <c r="R227" s="43">
        <v>20070523</v>
      </c>
      <c r="S227" s="43">
        <v>20070523</v>
      </c>
      <c r="T227" s="43" t="s">
        <v>1139</v>
      </c>
      <c r="U227" s="43" t="s">
        <v>1133</v>
      </c>
      <c r="V227" s="43" t="s">
        <v>1134</v>
      </c>
      <c r="W227" s="43" t="s">
        <v>191</v>
      </c>
      <c r="X227" s="43" t="s">
        <v>192</v>
      </c>
      <c r="Y227" s="43" t="s">
        <v>193</v>
      </c>
      <c r="Z227" s="43"/>
      <c r="AA227" s="43">
        <v>5.8</v>
      </c>
      <c r="AB227" s="43">
        <v>85</v>
      </c>
      <c r="AC227" s="43" t="s">
        <v>195</v>
      </c>
      <c r="AD227" s="43">
        <v>5000</v>
      </c>
      <c r="AE227" s="43">
        <v>25015</v>
      </c>
      <c r="AF227" s="43"/>
      <c r="AG227" s="43"/>
      <c r="AH227" s="43">
        <v>0</v>
      </c>
      <c r="AI227" s="43">
        <v>46249</v>
      </c>
      <c r="AJ227" s="43"/>
      <c r="AK227" s="43"/>
      <c r="AL227" s="43" t="s">
        <v>214</v>
      </c>
      <c r="AM227" s="43"/>
      <c r="AN227" s="43">
        <v>1</v>
      </c>
      <c r="AO227" s="43">
        <v>100</v>
      </c>
      <c r="AP227" s="43"/>
      <c r="AQ227" s="43" t="s">
        <v>1163</v>
      </c>
      <c r="AR227" s="43" t="s">
        <v>1141</v>
      </c>
      <c r="AS227" s="43" t="s">
        <v>1137</v>
      </c>
      <c r="AT227" s="43" t="s">
        <v>1138</v>
      </c>
      <c r="AU227" s="43" t="s">
        <v>1055</v>
      </c>
      <c r="AV227" s="43" t="s">
        <v>1113</v>
      </c>
      <c r="AW227" s="43" t="s">
        <v>1114</v>
      </c>
      <c r="AX227" s="43" t="s">
        <v>195</v>
      </c>
      <c r="AY227" s="268">
        <f t="shared" si="3"/>
        <v>5</v>
      </c>
    </row>
    <row r="228" spans="1:51" x14ac:dyDescent="0.3">
      <c r="A228" s="253" t="s">
        <v>64</v>
      </c>
      <c r="B228" s="252" t="s">
        <v>1243</v>
      </c>
      <c r="C228" s="43" t="s">
        <v>188</v>
      </c>
      <c r="D228" s="43">
        <v>4.0999999999999996</v>
      </c>
      <c r="E228" s="43">
        <v>20140122</v>
      </c>
      <c r="F228" s="43" t="s">
        <v>1047</v>
      </c>
      <c r="G228" s="43" t="s">
        <v>1047</v>
      </c>
      <c r="H228" s="43">
        <v>3</v>
      </c>
      <c r="I228" s="254">
        <v>186042</v>
      </c>
      <c r="J228" s="43">
        <v>12</v>
      </c>
      <c r="K228" s="43"/>
      <c r="L228" s="43"/>
      <c r="M228" s="43"/>
      <c r="N228" s="43"/>
      <c r="O228" s="43">
        <v>1</v>
      </c>
      <c r="P228" s="43">
        <v>3</v>
      </c>
      <c r="Q228" s="43">
        <v>2006</v>
      </c>
      <c r="R228" s="43">
        <v>20070509</v>
      </c>
      <c r="S228" s="43">
        <v>20070509</v>
      </c>
      <c r="T228" s="43" t="s">
        <v>1173</v>
      </c>
      <c r="U228" s="43" t="s">
        <v>1133</v>
      </c>
      <c r="V228" s="43" t="s">
        <v>1134</v>
      </c>
      <c r="W228" s="43" t="s">
        <v>191</v>
      </c>
      <c r="X228" s="43" t="s">
        <v>192</v>
      </c>
      <c r="Y228" s="43" t="s">
        <v>193</v>
      </c>
      <c r="Z228" s="43"/>
      <c r="AA228" s="43">
        <v>4.0999999999999996</v>
      </c>
      <c r="AB228" s="43">
        <v>77</v>
      </c>
      <c r="AC228" s="43" t="s">
        <v>195</v>
      </c>
      <c r="AD228" s="43">
        <v>5000</v>
      </c>
      <c r="AE228" s="43">
        <v>25018</v>
      </c>
      <c r="AF228" s="43"/>
      <c r="AG228" s="43"/>
      <c r="AH228" s="43">
        <v>0</v>
      </c>
      <c r="AI228" s="43">
        <v>124946</v>
      </c>
      <c r="AJ228" s="43"/>
      <c r="AK228" s="43"/>
      <c r="AL228" s="43" t="s">
        <v>214</v>
      </c>
      <c r="AM228" s="43"/>
      <c r="AN228" s="43">
        <v>1</v>
      </c>
      <c r="AO228" s="43">
        <v>100</v>
      </c>
      <c r="AP228" s="43"/>
      <c r="AQ228" s="43" t="s">
        <v>1174</v>
      </c>
      <c r="AR228" s="43" t="s">
        <v>1175</v>
      </c>
      <c r="AS228" s="43" t="s">
        <v>1137</v>
      </c>
      <c r="AT228" s="43" t="s">
        <v>1138</v>
      </c>
      <c r="AU228" s="43" t="s">
        <v>1055</v>
      </c>
      <c r="AV228" s="43" t="s">
        <v>1113</v>
      </c>
      <c r="AW228" s="43" t="s">
        <v>1114</v>
      </c>
      <c r="AX228" s="43" t="s">
        <v>195</v>
      </c>
      <c r="AY228" s="268">
        <f t="shared" si="3"/>
        <v>5</v>
      </c>
    </row>
    <row r="229" spans="1:51" x14ac:dyDescent="0.3">
      <c r="A229" s="253" t="s">
        <v>64</v>
      </c>
      <c r="B229" s="252" t="s">
        <v>1243</v>
      </c>
      <c r="C229" s="43" t="s">
        <v>188</v>
      </c>
      <c r="D229" s="43">
        <v>4.0999999999999996</v>
      </c>
      <c r="E229" s="43">
        <v>20140122</v>
      </c>
      <c r="F229" s="43" t="s">
        <v>1047</v>
      </c>
      <c r="G229" s="43" t="s">
        <v>1047</v>
      </c>
      <c r="H229" s="43">
        <v>3</v>
      </c>
      <c r="I229" s="254">
        <v>180170</v>
      </c>
      <c r="J229" s="43">
        <v>12</v>
      </c>
      <c r="K229" s="43"/>
      <c r="L229" s="43"/>
      <c r="M229" s="43"/>
      <c r="N229" s="43"/>
      <c r="O229" s="43">
        <v>1</v>
      </c>
      <c r="P229" s="43">
        <v>2</v>
      </c>
      <c r="Q229" s="43">
        <v>2007</v>
      </c>
      <c r="R229" s="43">
        <v>20080630</v>
      </c>
      <c r="S229" s="43">
        <v>20080630</v>
      </c>
      <c r="T229" s="43" t="s">
        <v>1118</v>
      </c>
      <c r="U229" s="43" t="s">
        <v>1119</v>
      </c>
      <c r="V229" s="43" t="s">
        <v>1108</v>
      </c>
      <c r="W229" s="43" t="s">
        <v>191</v>
      </c>
      <c r="X229" s="43" t="s">
        <v>192</v>
      </c>
      <c r="Y229" s="43" t="s">
        <v>193</v>
      </c>
      <c r="Z229" s="43"/>
      <c r="AA229" s="43">
        <v>4.05</v>
      </c>
      <c r="AB229" s="43">
        <v>71</v>
      </c>
      <c r="AC229" s="43" t="s">
        <v>195</v>
      </c>
      <c r="AD229" s="43">
        <v>5000</v>
      </c>
      <c r="AE229" s="43">
        <v>29035</v>
      </c>
      <c r="AF229" s="43"/>
      <c r="AG229" s="43"/>
      <c r="AH229" s="43">
        <v>0</v>
      </c>
      <c r="AI229" s="43">
        <v>84087</v>
      </c>
      <c r="AJ229" s="43">
        <v>5000</v>
      </c>
      <c r="AK229" s="43">
        <v>1037</v>
      </c>
      <c r="AL229" s="43" t="s">
        <v>214</v>
      </c>
      <c r="AM229" s="43">
        <v>3.4500000000000003E-2</v>
      </c>
      <c r="AN229" s="43">
        <v>19</v>
      </c>
      <c r="AO229" s="43">
        <v>261</v>
      </c>
      <c r="AP229" s="43"/>
      <c r="AQ229" s="43"/>
      <c r="AR229" s="43" t="s">
        <v>1121</v>
      </c>
      <c r="AS229" s="43" t="s">
        <v>1122</v>
      </c>
      <c r="AT229" s="43" t="s">
        <v>1112</v>
      </c>
      <c r="AU229" s="43" t="s">
        <v>1055</v>
      </c>
      <c r="AV229" s="43" t="s">
        <v>1113</v>
      </c>
      <c r="AW229" s="43" t="s">
        <v>1114</v>
      </c>
      <c r="AX229" s="43" t="s">
        <v>195</v>
      </c>
      <c r="AY229" s="268">
        <f t="shared" si="3"/>
        <v>6</v>
      </c>
    </row>
    <row r="230" spans="1:51" x14ac:dyDescent="0.3">
      <c r="A230" s="253" t="s">
        <v>64</v>
      </c>
      <c r="B230" s="252" t="s">
        <v>1243</v>
      </c>
      <c r="C230" s="43" t="s">
        <v>188</v>
      </c>
      <c r="D230" s="43">
        <v>4.0999999999999996</v>
      </c>
      <c r="E230" s="43">
        <v>20140122</v>
      </c>
      <c r="F230" s="43" t="s">
        <v>1047</v>
      </c>
      <c r="G230" s="43" t="s">
        <v>1047</v>
      </c>
      <c r="H230" s="43">
        <v>3</v>
      </c>
      <c r="I230" s="254">
        <v>185355</v>
      </c>
      <c r="J230" s="43">
        <v>12</v>
      </c>
      <c r="K230" s="43"/>
      <c r="L230" s="43"/>
      <c r="M230" s="43"/>
      <c r="N230" s="43"/>
      <c r="O230" s="43">
        <v>1</v>
      </c>
      <c r="P230" s="43">
        <v>3</v>
      </c>
      <c r="Q230" s="43">
        <v>2007</v>
      </c>
      <c r="R230" s="43">
        <v>20080425</v>
      </c>
      <c r="S230" s="43">
        <v>20080425</v>
      </c>
      <c r="T230" s="43" t="s">
        <v>1132</v>
      </c>
      <c r="U230" s="43" t="s">
        <v>1133</v>
      </c>
      <c r="V230" s="43" t="s">
        <v>1134</v>
      </c>
      <c r="W230" s="43" t="s">
        <v>191</v>
      </c>
      <c r="X230" s="43" t="s">
        <v>192</v>
      </c>
      <c r="Y230" s="43" t="s">
        <v>193</v>
      </c>
      <c r="Z230" s="43"/>
      <c r="AA230" s="43">
        <v>6.03</v>
      </c>
      <c r="AB230" s="43">
        <v>84</v>
      </c>
      <c r="AC230" s="43" t="s">
        <v>195</v>
      </c>
      <c r="AD230" s="43">
        <v>5000</v>
      </c>
      <c r="AE230" s="43">
        <v>41037</v>
      </c>
      <c r="AF230" s="43"/>
      <c r="AG230" s="43"/>
      <c r="AH230" s="43"/>
      <c r="AI230" s="43"/>
      <c r="AJ230" s="43"/>
      <c r="AK230" s="43"/>
      <c r="AL230" s="43"/>
      <c r="AM230" s="43"/>
      <c r="AN230" s="43">
        <v>1</v>
      </c>
      <c r="AO230" s="43">
        <v>400</v>
      </c>
      <c r="AP230" s="43"/>
      <c r="AQ230" s="43" t="s">
        <v>1135</v>
      </c>
      <c r="AR230" s="43" t="s">
        <v>1136</v>
      </c>
      <c r="AS230" s="43" t="s">
        <v>1137</v>
      </c>
      <c r="AT230" s="43" t="s">
        <v>1138</v>
      </c>
      <c r="AU230" s="43" t="s">
        <v>1055</v>
      </c>
      <c r="AV230" s="43" t="s">
        <v>1113</v>
      </c>
      <c r="AW230" s="43" t="s">
        <v>1114</v>
      </c>
      <c r="AX230" s="43" t="s">
        <v>195</v>
      </c>
      <c r="AY230" s="268">
        <f t="shared" si="3"/>
        <v>4</v>
      </c>
    </row>
    <row r="231" spans="1:51" x14ac:dyDescent="0.3">
      <c r="A231" s="253" t="s">
        <v>64</v>
      </c>
      <c r="B231" s="252" t="s">
        <v>1243</v>
      </c>
      <c r="C231" s="43" t="s">
        <v>188</v>
      </c>
      <c r="D231" s="43">
        <v>4.0999999999999996</v>
      </c>
      <c r="E231" s="43">
        <v>20140122</v>
      </c>
      <c r="F231" s="43" t="s">
        <v>1047</v>
      </c>
      <c r="G231" s="43" t="s">
        <v>1047</v>
      </c>
      <c r="H231" s="43">
        <v>3</v>
      </c>
      <c r="I231" s="254">
        <v>185339</v>
      </c>
      <c r="J231" s="43">
        <v>0</v>
      </c>
      <c r="K231" s="43"/>
      <c r="L231" s="43"/>
      <c r="M231" s="43"/>
      <c r="N231" s="43"/>
      <c r="O231" s="43">
        <v>1</v>
      </c>
      <c r="P231" s="43">
        <v>3</v>
      </c>
      <c r="Q231" s="43">
        <v>2007</v>
      </c>
      <c r="R231" s="43">
        <v>20080425</v>
      </c>
      <c r="S231" s="43">
        <v>20080425</v>
      </c>
      <c r="T231" s="43" t="s">
        <v>1139</v>
      </c>
      <c r="U231" s="43" t="s">
        <v>1133</v>
      </c>
      <c r="V231" s="43" t="s">
        <v>1134</v>
      </c>
      <c r="W231" s="43" t="s">
        <v>191</v>
      </c>
      <c r="X231" s="43" t="s">
        <v>192</v>
      </c>
      <c r="Y231" s="43" t="s">
        <v>193</v>
      </c>
      <c r="Z231" s="43"/>
      <c r="AA231" s="43">
        <v>6.03</v>
      </c>
      <c r="AB231" s="43">
        <v>84</v>
      </c>
      <c r="AC231" s="43" t="s">
        <v>195</v>
      </c>
      <c r="AD231" s="43">
        <v>5000</v>
      </c>
      <c r="AE231" s="43">
        <v>40783</v>
      </c>
      <c r="AF231" s="43"/>
      <c r="AG231" s="43"/>
      <c r="AH231" s="43"/>
      <c r="AI231" s="43"/>
      <c r="AJ231" s="43"/>
      <c r="AK231" s="43"/>
      <c r="AL231" s="43"/>
      <c r="AM231" s="43"/>
      <c r="AN231" s="43">
        <v>1</v>
      </c>
      <c r="AO231" s="43">
        <v>400</v>
      </c>
      <c r="AP231" s="43"/>
      <c r="AQ231" s="43" t="s">
        <v>1143</v>
      </c>
      <c r="AR231" s="43" t="s">
        <v>1141</v>
      </c>
      <c r="AS231" s="43" t="s">
        <v>1137</v>
      </c>
      <c r="AT231" s="43" t="s">
        <v>1138</v>
      </c>
      <c r="AU231" s="43" t="s">
        <v>1055</v>
      </c>
      <c r="AV231" s="43" t="s">
        <v>1113</v>
      </c>
      <c r="AW231" s="43" t="s">
        <v>1114</v>
      </c>
      <c r="AX231" s="43" t="s">
        <v>195</v>
      </c>
      <c r="AY231" s="268">
        <f t="shared" si="3"/>
        <v>4</v>
      </c>
    </row>
    <row r="232" spans="1:51" x14ac:dyDescent="0.3">
      <c r="A232" s="253" t="s">
        <v>64</v>
      </c>
      <c r="B232" s="252" t="s">
        <v>1243</v>
      </c>
      <c r="C232" s="43" t="s">
        <v>188</v>
      </c>
      <c r="D232" s="43">
        <v>4.0999999999999996</v>
      </c>
      <c r="E232" s="43">
        <v>20140122</v>
      </c>
      <c r="F232" s="43" t="s">
        <v>1047</v>
      </c>
      <c r="G232" s="43" t="s">
        <v>1047</v>
      </c>
      <c r="H232" s="43">
        <v>3</v>
      </c>
      <c r="I232" s="254">
        <v>185356</v>
      </c>
      <c r="J232" s="43">
        <v>12</v>
      </c>
      <c r="K232" s="43"/>
      <c r="L232" s="43"/>
      <c r="M232" s="43"/>
      <c r="N232" s="43"/>
      <c r="O232" s="43">
        <v>1</v>
      </c>
      <c r="P232" s="43">
        <v>3</v>
      </c>
      <c r="Q232" s="43">
        <v>2007</v>
      </c>
      <c r="R232" s="43">
        <v>20080425</v>
      </c>
      <c r="S232" s="43">
        <v>20080425</v>
      </c>
      <c r="T232" s="43" t="s">
        <v>1139</v>
      </c>
      <c r="U232" s="43" t="s">
        <v>1133</v>
      </c>
      <c r="V232" s="43" t="s">
        <v>1134</v>
      </c>
      <c r="W232" s="43" t="s">
        <v>191</v>
      </c>
      <c r="X232" s="43" t="s">
        <v>192</v>
      </c>
      <c r="Y232" s="43" t="s">
        <v>193</v>
      </c>
      <c r="Z232" s="43"/>
      <c r="AA232" s="43">
        <v>6.03</v>
      </c>
      <c r="AB232" s="43">
        <v>84</v>
      </c>
      <c r="AC232" s="43" t="s">
        <v>195</v>
      </c>
      <c r="AD232" s="43">
        <v>5000</v>
      </c>
      <c r="AE232" s="43">
        <v>40850</v>
      </c>
      <c r="AF232" s="43"/>
      <c r="AG232" s="43"/>
      <c r="AH232" s="43"/>
      <c r="AI232" s="43"/>
      <c r="AJ232" s="43"/>
      <c r="AK232" s="43"/>
      <c r="AL232" s="43"/>
      <c r="AM232" s="43"/>
      <c r="AN232" s="43">
        <v>1</v>
      </c>
      <c r="AO232" s="43">
        <v>200</v>
      </c>
      <c r="AP232" s="43"/>
      <c r="AQ232" s="43" t="s">
        <v>1144</v>
      </c>
      <c r="AR232" s="43" t="s">
        <v>1141</v>
      </c>
      <c r="AS232" s="43" t="s">
        <v>1137</v>
      </c>
      <c r="AT232" s="43" t="s">
        <v>1138</v>
      </c>
      <c r="AU232" s="43" t="s">
        <v>1055</v>
      </c>
      <c r="AV232" s="43" t="s">
        <v>1113</v>
      </c>
      <c r="AW232" s="43" t="s">
        <v>1114</v>
      </c>
      <c r="AX232" s="43" t="s">
        <v>195</v>
      </c>
      <c r="AY232" s="268">
        <f t="shared" si="3"/>
        <v>4</v>
      </c>
    </row>
    <row r="233" spans="1:51" x14ac:dyDescent="0.3">
      <c r="A233" s="253" t="s">
        <v>64</v>
      </c>
      <c r="B233" s="252" t="s">
        <v>1243</v>
      </c>
      <c r="C233" s="43" t="s">
        <v>188</v>
      </c>
      <c r="D233" s="43">
        <v>4.0999999999999996</v>
      </c>
      <c r="E233" s="43">
        <v>20140122</v>
      </c>
      <c r="F233" s="43" t="s">
        <v>1047</v>
      </c>
      <c r="G233" s="43" t="s">
        <v>1047</v>
      </c>
      <c r="H233" s="43">
        <v>3</v>
      </c>
      <c r="I233" s="254">
        <v>185357</v>
      </c>
      <c r="J233" s="43">
        <v>12</v>
      </c>
      <c r="K233" s="43"/>
      <c r="L233" s="43"/>
      <c r="M233" s="43"/>
      <c r="N233" s="43"/>
      <c r="O233" s="43">
        <v>1</v>
      </c>
      <c r="P233" s="43">
        <v>3</v>
      </c>
      <c r="Q233" s="43">
        <v>2007</v>
      </c>
      <c r="R233" s="43">
        <v>20080529</v>
      </c>
      <c r="S233" s="43">
        <v>20080529</v>
      </c>
      <c r="T233" s="43" t="s">
        <v>1139</v>
      </c>
      <c r="U233" s="43" t="s">
        <v>1133</v>
      </c>
      <c r="V233" s="43" t="s">
        <v>1134</v>
      </c>
      <c r="W233" s="43" t="s">
        <v>191</v>
      </c>
      <c r="X233" s="43" t="s">
        <v>192</v>
      </c>
      <c r="Y233" s="43" t="s">
        <v>193</v>
      </c>
      <c r="Z233" s="43"/>
      <c r="AA233" s="43">
        <v>7.54</v>
      </c>
      <c r="AB233" s="43">
        <v>94</v>
      </c>
      <c r="AC233" s="43" t="s">
        <v>195</v>
      </c>
      <c r="AD233" s="43">
        <v>5000</v>
      </c>
      <c r="AE233" s="43">
        <v>35061</v>
      </c>
      <c r="AF233" s="43"/>
      <c r="AG233" s="43"/>
      <c r="AH233" s="43"/>
      <c r="AI233" s="43"/>
      <c r="AJ233" s="43"/>
      <c r="AK233" s="43"/>
      <c r="AL233" s="43"/>
      <c r="AM233" s="43"/>
      <c r="AN233" s="43">
        <v>1</v>
      </c>
      <c r="AO233" s="43">
        <v>400</v>
      </c>
      <c r="AP233" s="43"/>
      <c r="AQ233" s="43" t="s">
        <v>1145</v>
      </c>
      <c r="AR233" s="43" t="s">
        <v>1141</v>
      </c>
      <c r="AS233" s="43" t="s">
        <v>1137</v>
      </c>
      <c r="AT233" s="43" t="s">
        <v>1138</v>
      </c>
      <c r="AU233" s="43" t="s">
        <v>1055</v>
      </c>
      <c r="AV233" s="43" t="s">
        <v>1113</v>
      </c>
      <c r="AW233" s="43" t="s">
        <v>1114</v>
      </c>
      <c r="AX233" s="43" t="s">
        <v>195</v>
      </c>
      <c r="AY233" s="268">
        <f t="shared" si="3"/>
        <v>5</v>
      </c>
    </row>
    <row r="234" spans="1:51" x14ac:dyDescent="0.3">
      <c r="A234" s="253" t="s">
        <v>64</v>
      </c>
      <c r="B234" s="252" t="s">
        <v>1243</v>
      </c>
      <c r="C234" s="43" t="s">
        <v>188</v>
      </c>
      <c r="D234" s="43">
        <v>4.0999999999999996</v>
      </c>
      <c r="E234" s="43">
        <v>20140122</v>
      </c>
      <c r="F234" s="43" t="s">
        <v>1047</v>
      </c>
      <c r="G234" s="43" t="s">
        <v>1047</v>
      </c>
      <c r="H234" s="43">
        <v>3</v>
      </c>
      <c r="I234" s="254">
        <v>185358</v>
      </c>
      <c r="J234" s="43">
        <v>12</v>
      </c>
      <c r="K234" s="43"/>
      <c r="L234" s="43"/>
      <c r="M234" s="43"/>
      <c r="N234" s="43"/>
      <c r="O234" s="43">
        <v>1</v>
      </c>
      <c r="P234" s="43">
        <v>3</v>
      </c>
      <c r="Q234" s="43">
        <v>2007</v>
      </c>
      <c r="R234" s="43">
        <v>20080529</v>
      </c>
      <c r="S234" s="43">
        <v>20080529</v>
      </c>
      <c r="T234" s="43" t="s">
        <v>1139</v>
      </c>
      <c r="U234" s="43" t="s">
        <v>1133</v>
      </c>
      <c r="V234" s="43" t="s">
        <v>1134</v>
      </c>
      <c r="W234" s="43" t="s">
        <v>191</v>
      </c>
      <c r="X234" s="43" t="s">
        <v>192</v>
      </c>
      <c r="Y234" s="43" t="s">
        <v>193</v>
      </c>
      <c r="Z234" s="43"/>
      <c r="AA234" s="43">
        <v>7.54</v>
      </c>
      <c r="AB234" s="43">
        <v>94</v>
      </c>
      <c r="AC234" s="43" t="s">
        <v>195</v>
      </c>
      <c r="AD234" s="43">
        <v>5000</v>
      </c>
      <c r="AE234" s="43">
        <v>41095</v>
      </c>
      <c r="AF234" s="43"/>
      <c r="AG234" s="43"/>
      <c r="AH234" s="43">
        <v>5000</v>
      </c>
      <c r="AI234" s="43">
        <v>103</v>
      </c>
      <c r="AJ234" s="43"/>
      <c r="AK234" s="43"/>
      <c r="AL234" s="43"/>
      <c r="AM234" s="43">
        <v>2.5000000000000001E-3</v>
      </c>
      <c r="AN234" s="43">
        <v>1</v>
      </c>
      <c r="AO234" s="43">
        <v>400</v>
      </c>
      <c r="AP234" s="43"/>
      <c r="AQ234" s="43" t="s">
        <v>1146</v>
      </c>
      <c r="AR234" s="43" t="s">
        <v>1141</v>
      </c>
      <c r="AS234" s="43" t="s">
        <v>1137</v>
      </c>
      <c r="AT234" s="43" t="s">
        <v>1138</v>
      </c>
      <c r="AU234" s="43" t="s">
        <v>1055</v>
      </c>
      <c r="AV234" s="43" t="s">
        <v>1113</v>
      </c>
      <c r="AW234" s="43" t="s">
        <v>1114</v>
      </c>
      <c r="AX234" s="43" t="s">
        <v>195</v>
      </c>
      <c r="AY234" s="268">
        <f t="shared" si="3"/>
        <v>5</v>
      </c>
    </row>
    <row r="235" spans="1:51" x14ac:dyDescent="0.3">
      <c r="A235" s="253" t="s">
        <v>64</v>
      </c>
      <c r="B235" s="252" t="s">
        <v>1243</v>
      </c>
      <c r="C235" s="43" t="s">
        <v>188</v>
      </c>
      <c r="D235" s="43">
        <v>4.0999999999999996</v>
      </c>
      <c r="E235" s="43">
        <v>20140122</v>
      </c>
      <c r="F235" s="43" t="s">
        <v>1047</v>
      </c>
      <c r="G235" s="43" t="s">
        <v>1047</v>
      </c>
      <c r="H235" s="43">
        <v>3</v>
      </c>
      <c r="I235" s="254">
        <v>185359</v>
      </c>
      <c r="J235" s="43">
        <v>12</v>
      </c>
      <c r="K235" s="43"/>
      <c r="L235" s="43"/>
      <c r="M235" s="43"/>
      <c r="N235" s="43"/>
      <c r="O235" s="43">
        <v>1</v>
      </c>
      <c r="P235" s="43">
        <v>3</v>
      </c>
      <c r="Q235" s="43">
        <v>2007</v>
      </c>
      <c r="R235" s="43">
        <v>20080529</v>
      </c>
      <c r="S235" s="43">
        <v>20080529</v>
      </c>
      <c r="T235" s="43" t="s">
        <v>1139</v>
      </c>
      <c r="U235" s="43" t="s">
        <v>1133</v>
      </c>
      <c r="V235" s="43" t="s">
        <v>1134</v>
      </c>
      <c r="W235" s="43" t="s">
        <v>191</v>
      </c>
      <c r="X235" s="43" t="s">
        <v>192</v>
      </c>
      <c r="Y235" s="43" t="s">
        <v>193</v>
      </c>
      <c r="Z235" s="43"/>
      <c r="AA235" s="43">
        <v>7.54</v>
      </c>
      <c r="AB235" s="43">
        <v>94</v>
      </c>
      <c r="AC235" s="43" t="s">
        <v>195</v>
      </c>
      <c r="AD235" s="43">
        <v>5000</v>
      </c>
      <c r="AE235" s="43">
        <v>41715</v>
      </c>
      <c r="AF235" s="43"/>
      <c r="AG235" s="43"/>
      <c r="AH235" s="43"/>
      <c r="AI235" s="43"/>
      <c r="AJ235" s="43"/>
      <c r="AK235" s="43"/>
      <c r="AL235" s="43"/>
      <c r="AM235" s="43"/>
      <c r="AN235" s="43">
        <v>1</v>
      </c>
      <c r="AO235" s="43">
        <v>396</v>
      </c>
      <c r="AP235" s="43"/>
      <c r="AQ235" s="43" t="s">
        <v>1145</v>
      </c>
      <c r="AR235" s="43" t="s">
        <v>1141</v>
      </c>
      <c r="AS235" s="43" t="s">
        <v>1137</v>
      </c>
      <c r="AT235" s="43" t="s">
        <v>1138</v>
      </c>
      <c r="AU235" s="43" t="s">
        <v>1055</v>
      </c>
      <c r="AV235" s="43" t="s">
        <v>1113</v>
      </c>
      <c r="AW235" s="43" t="s">
        <v>1114</v>
      </c>
      <c r="AX235" s="43" t="s">
        <v>195</v>
      </c>
      <c r="AY235" s="268">
        <f t="shared" si="3"/>
        <v>5</v>
      </c>
    </row>
    <row r="236" spans="1:51" x14ac:dyDescent="0.3">
      <c r="A236" s="253" t="s">
        <v>64</v>
      </c>
      <c r="B236" s="252" t="s">
        <v>1243</v>
      </c>
      <c r="C236" s="43" t="s">
        <v>188</v>
      </c>
      <c r="D236" s="43">
        <v>4.0999999999999996</v>
      </c>
      <c r="E236" s="43">
        <v>20140122</v>
      </c>
      <c r="F236" s="43" t="s">
        <v>1047</v>
      </c>
      <c r="G236" s="43" t="s">
        <v>1047</v>
      </c>
      <c r="H236" s="43">
        <v>3</v>
      </c>
      <c r="I236" s="254">
        <v>186015</v>
      </c>
      <c r="J236" s="43">
        <v>12</v>
      </c>
      <c r="K236" s="43"/>
      <c r="L236" s="43"/>
      <c r="M236" s="43"/>
      <c r="N236" s="43"/>
      <c r="O236" s="43">
        <v>1</v>
      </c>
      <c r="P236" s="43">
        <v>3</v>
      </c>
      <c r="Q236" s="43">
        <v>2007</v>
      </c>
      <c r="R236" s="43">
        <v>20080425</v>
      </c>
      <c r="S236" s="43">
        <v>20080425</v>
      </c>
      <c r="T236" s="43" t="s">
        <v>1139</v>
      </c>
      <c r="U236" s="43" t="s">
        <v>1133</v>
      </c>
      <c r="V236" s="43" t="s">
        <v>1134</v>
      </c>
      <c r="W236" s="43" t="s">
        <v>191</v>
      </c>
      <c r="X236" s="43" t="s">
        <v>192</v>
      </c>
      <c r="Y236" s="43" t="s">
        <v>193</v>
      </c>
      <c r="Z236" s="43"/>
      <c r="AA236" s="43">
        <v>6.03</v>
      </c>
      <c r="AB236" s="43">
        <v>84</v>
      </c>
      <c r="AC236" s="43" t="s">
        <v>195</v>
      </c>
      <c r="AD236" s="43">
        <v>5000</v>
      </c>
      <c r="AE236" s="43">
        <v>10816</v>
      </c>
      <c r="AF236" s="43"/>
      <c r="AG236" s="43"/>
      <c r="AH236" s="43"/>
      <c r="AI236" s="43"/>
      <c r="AJ236" s="43"/>
      <c r="AK236" s="43"/>
      <c r="AL236" s="43"/>
      <c r="AM236" s="43"/>
      <c r="AN236" s="43">
        <v>1</v>
      </c>
      <c r="AO236" s="43">
        <v>200</v>
      </c>
      <c r="AP236" s="43"/>
      <c r="AQ236" s="43" t="s">
        <v>1172</v>
      </c>
      <c r="AR236" s="43" t="s">
        <v>1141</v>
      </c>
      <c r="AS236" s="43" t="s">
        <v>1137</v>
      </c>
      <c r="AT236" s="43" t="s">
        <v>1138</v>
      </c>
      <c r="AU236" s="43" t="s">
        <v>1055</v>
      </c>
      <c r="AV236" s="43" t="s">
        <v>1113</v>
      </c>
      <c r="AW236" s="43" t="s">
        <v>1114</v>
      </c>
      <c r="AX236" s="43" t="s">
        <v>195</v>
      </c>
      <c r="AY236" s="268">
        <f t="shared" si="3"/>
        <v>4</v>
      </c>
    </row>
    <row r="237" spans="1:51" x14ac:dyDescent="0.3">
      <c r="A237" s="253" t="s">
        <v>64</v>
      </c>
      <c r="B237" s="252" t="s">
        <v>1243</v>
      </c>
      <c r="C237" s="43" t="s">
        <v>188</v>
      </c>
      <c r="D237" s="43">
        <v>4.0999999999999996</v>
      </c>
      <c r="E237" s="43">
        <v>20140122</v>
      </c>
      <c r="F237" s="43" t="s">
        <v>1047</v>
      </c>
      <c r="G237" s="43" t="s">
        <v>1047</v>
      </c>
      <c r="H237" s="43">
        <v>3</v>
      </c>
      <c r="I237" s="254">
        <v>186016</v>
      </c>
      <c r="J237" s="43">
        <v>12</v>
      </c>
      <c r="K237" s="43"/>
      <c r="L237" s="43"/>
      <c r="M237" s="43"/>
      <c r="N237" s="43"/>
      <c r="O237" s="43">
        <v>1</v>
      </c>
      <c r="P237" s="43">
        <v>3</v>
      </c>
      <c r="Q237" s="43">
        <v>2007</v>
      </c>
      <c r="R237" s="43">
        <v>20080425</v>
      </c>
      <c r="S237" s="43">
        <v>20080425</v>
      </c>
      <c r="T237" s="43" t="s">
        <v>1139</v>
      </c>
      <c r="U237" s="43" t="s">
        <v>1133</v>
      </c>
      <c r="V237" s="43" t="s">
        <v>1134</v>
      </c>
      <c r="W237" s="43" t="s">
        <v>191</v>
      </c>
      <c r="X237" s="43" t="s">
        <v>192</v>
      </c>
      <c r="Y237" s="43" t="s">
        <v>193</v>
      </c>
      <c r="Z237" s="43"/>
      <c r="AA237" s="43">
        <v>6.03</v>
      </c>
      <c r="AB237" s="43">
        <v>84</v>
      </c>
      <c r="AC237" s="43" t="s">
        <v>195</v>
      </c>
      <c r="AD237" s="43">
        <v>5000</v>
      </c>
      <c r="AE237" s="43">
        <v>10822</v>
      </c>
      <c r="AF237" s="43"/>
      <c r="AG237" s="43"/>
      <c r="AH237" s="43"/>
      <c r="AI237" s="43"/>
      <c r="AJ237" s="43"/>
      <c r="AK237" s="43"/>
      <c r="AL237" s="43"/>
      <c r="AM237" s="43"/>
      <c r="AN237" s="43">
        <v>1</v>
      </c>
      <c r="AO237" s="43">
        <v>200</v>
      </c>
      <c r="AP237" s="43"/>
      <c r="AQ237" s="43" t="s">
        <v>1172</v>
      </c>
      <c r="AR237" s="43" t="s">
        <v>1141</v>
      </c>
      <c r="AS237" s="43" t="s">
        <v>1137</v>
      </c>
      <c r="AT237" s="43" t="s">
        <v>1138</v>
      </c>
      <c r="AU237" s="43" t="s">
        <v>1055</v>
      </c>
      <c r="AV237" s="43" t="s">
        <v>1113</v>
      </c>
      <c r="AW237" s="43" t="s">
        <v>1114</v>
      </c>
      <c r="AX237" s="43" t="s">
        <v>195</v>
      </c>
      <c r="AY237" s="268">
        <f t="shared" si="3"/>
        <v>4</v>
      </c>
    </row>
    <row r="238" spans="1:51" x14ac:dyDescent="0.3">
      <c r="A238" s="253" t="s">
        <v>64</v>
      </c>
      <c r="B238" s="252" t="s">
        <v>1243</v>
      </c>
      <c r="C238" s="43" t="s">
        <v>188</v>
      </c>
      <c r="D238" s="43">
        <v>4.0999999999999996</v>
      </c>
      <c r="E238" s="43">
        <v>20140122</v>
      </c>
      <c r="F238" s="43" t="s">
        <v>1047</v>
      </c>
      <c r="G238" s="43" t="s">
        <v>1047</v>
      </c>
      <c r="H238" s="43">
        <v>3</v>
      </c>
      <c r="I238" s="254">
        <v>186161</v>
      </c>
      <c r="J238" s="43">
        <v>12</v>
      </c>
      <c r="K238" s="43"/>
      <c r="L238" s="43"/>
      <c r="M238" s="43"/>
      <c r="N238" s="43"/>
      <c r="O238" s="43">
        <v>1</v>
      </c>
      <c r="P238" s="43">
        <v>3</v>
      </c>
      <c r="Q238" s="43">
        <v>2007</v>
      </c>
      <c r="R238" s="43">
        <v>20080528</v>
      </c>
      <c r="S238" s="43">
        <v>20080528</v>
      </c>
      <c r="T238" s="43" t="s">
        <v>1126</v>
      </c>
      <c r="U238" s="43" t="s">
        <v>1127</v>
      </c>
      <c r="V238" s="43" t="s">
        <v>1128</v>
      </c>
      <c r="W238" s="43" t="s">
        <v>191</v>
      </c>
      <c r="X238" s="43" t="s">
        <v>192</v>
      </c>
      <c r="Y238" s="43" t="s">
        <v>193</v>
      </c>
      <c r="Z238" s="43"/>
      <c r="AA238" s="43">
        <v>5.47</v>
      </c>
      <c r="AB238" s="43"/>
      <c r="AC238" s="43" t="s">
        <v>195</v>
      </c>
      <c r="AD238" s="43">
        <v>5000</v>
      </c>
      <c r="AE238" s="43">
        <v>17531</v>
      </c>
      <c r="AF238" s="43"/>
      <c r="AG238" s="43"/>
      <c r="AH238" s="43">
        <v>0</v>
      </c>
      <c r="AI238" s="43">
        <v>275762</v>
      </c>
      <c r="AJ238" s="43"/>
      <c r="AK238" s="43"/>
      <c r="AL238" s="43" t="s">
        <v>214</v>
      </c>
      <c r="AM238" s="43">
        <v>0</v>
      </c>
      <c r="AN238" s="43">
        <v>1</v>
      </c>
      <c r="AO238" s="43">
        <v>100</v>
      </c>
      <c r="AP238" s="43"/>
      <c r="AQ238" s="43" t="s">
        <v>1176</v>
      </c>
      <c r="AR238" s="43" t="s">
        <v>1129</v>
      </c>
      <c r="AS238" s="43" t="s">
        <v>1130</v>
      </c>
      <c r="AT238" s="43" t="s">
        <v>1131</v>
      </c>
      <c r="AU238" s="43" t="s">
        <v>1055</v>
      </c>
      <c r="AV238" s="43" t="s">
        <v>1113</v>
      </c>
      <c r="AW238" s="43" t="s">
        <v>1114</v>
      </c>
      <c r="AX238" s="43" t="s">
        <v>195</v>
      </c>
      <c r="AY238" s="268">
        <f t="shared" si="3"/>
        <v>5</v>
      </c>
    </row>
    <row r="239" spans="1:51" x14ac:dyDescent="0.3">
      <c r="A239" s="253" t="s">
        <v>64</v>
      </c>
      <c r="B239" s="252" t="s">
        <v>1243</v>
      </c>
      <c r="C239" s="43" t="s">
        <v>188</v>
      </c>
      <c r="D239" s="43">
        <v>4.0999999999999996</v>
      </c>
      <c r="E239" s="43">
        <v>20140122</v>
      </c>
      <c r="F239" s="43" t="s">
        <v>1047</v>
      </c>
      <c r="G239" s="43" t="s">
        <v>1047</v>
      </c>
      <c r="H239" s="43">
        <v>3</v>
      </c>
      <c r="I239" s="254">
        <v>186219</v>
      </c>
      <c r="J239" s="43">
        <v>12</v>
      </c>
      <c r="K239" s="43"/>
      <c r="L239" s="43"/>
      <c r="M239" s="43"/>
      <c r="N239" s="43"/>
      <c r="O239" s="43">
        <v>1</v>
      </c>
      <c r="P239" s="43">
        <v>3</v>
      </c>
      <c r="Q239" s="43">
        <v>2007</v>
      </c>
      <c r="R239" s="43">
        <v>20080425</v>
      </c>
      <c r="S239" s="43">
        <v>20080425</v>
      </c>
      <c r="T239" s="43" t="s">
        <v>1139</v>
      </c>
      <c r="U239" s="43" t="s">
        <v>1133</v>
      </c>
      <c r="V239" s="43" t="s">
        <v>1134</v>
      </c>
      <c r="W239" s="43" t="s">
        <v>191</v>
      </c>
      <c r="X239" s="43" t="s">
        <v>192</v>
      </c>
      <c r="Y239" s="43" t="s">
        <v>193</v>
      </c>
      <c r="Z239" s="43"/>
      <c r="AA239" s="43">
        <v>6.03</v>
      </c>
      <c r="AB239" s="43">
        <v>84</v>
      </c>
      <c r="AC239" s="43" t="s">
        <v>195</v>
      </c>
      <c r="AD239" s="43">
        <v>5000</v>
      </c>
      <c r="AE239" s="43">
        <v>29848</v>
      </c>
      <c r="AF239" s="43"/>
      <c r="AG239" s="43"/>
      <c r="AH239" s="43"/>
      <c r="AI239" s="43"/>
      <c r="AJ239" s="43"/>
      <c r="AK239" s="43"/>
      <c r="AL239" s="43"/>
      <c r="AM239" s="43"/>
      <c r="AN239" s="43">
        <v>1</v>
      </c>
      <c r="AO239" s="43">
        <v>233</v>
      </c>
      <c r="AP239" s="43"/>
      <c r="AQ239" s="43" t="s">
        <v>1144</v>
      </c>
      <c r="AR239" s="43" t="s">
        <v>1141</v>
      </c>
      <c r="AS239" s="43" t="s">
        <v>1137</v>
      </c>
      <c r="AT239" s="43" t="s">
        <v>1138</v>
      </c>
      <c r="AU239" s="43" t="s">
        <v>1055</v>
      </c>
      <c r="AV239" s="43" t="s">
        <v>1113</v>
      </c>
      <c r="AW239" s="43" t="s">
        <v>1114</v>
      </c>
      <c r="AX239" s="43" t="s">
        <v>195</v>
      </c>
      <c r="AY239" s="268">
        <f t="shared" si="3"/>
        <v>4</v>
      </c>
    </row>
    <row r="240" spans="1:51" x14ac:dyDescent="0.3">
      <c r="A240" s="253" t="s">
        <v>64</v>
      </c>
      <c r="B240" s="252" t="s">
        <v>1243</v>
      </c>
      <c r="C240" s="43" t="s">
        <v>188</v>
      </c>
      <c r="D240" s="43">
        <v>4.0999999999999996</v>
      </c>
      <c r="E240" s="43">
        <v>20140122</v>
      </c>
      <c r="F240" s="43" t="s">
        <v>1047</v>
      </c>
      <c r="G240" s="43" t="s">
        <v>1047</v>
      </c>
      <c r="H240" s="43">
        <v>3</v>
      </c>
      <c r="I240" s="254">
        <v>186220</v>
      </c>
      <c r="J240" s="43">
        <v>12</v>
      </c>
      <c r="K240" s="43"/>
      <c r="L240" s="43"/>
      <c r="M240" s="43"/>
      <c r="N240" s="43"/>
      <c r="O240" s="43">
        <v>1</v>
      </c>
      <c r="P240" s="43">
        <v>3</v>
      </c>
      <c r="Q240" s="43">
        <v>2007</v>
      </c>
      <c r="R240" s="43">
        <v>20080425</v>
      </c>
      <c r="S240" s="43">
        <v>20080425</v>
      </c>
      <c r="T240" s="43" t="s">
        <v>1139</v>
      </c>
      <c r="U240" s="43" t="s">
        <v>1133</v>
      </c>
      <c r="V240" s="43" t="s">
        <v>1134</v>
      </c>
      <c r="W240" s="43" t="s">
        <v>191</v>
      </c>
      <c r="X240" s="43" t="s">
        <v>192</v>
      </c>
      <c r="Y240" s="43" t="s">
        <v>193</v>
      </c>
      <c r="Z240" s="43"/>
      <c r="AA240" s="43">
        <v>6.03</v>
      </c>
      <c r="AB240" s="43">
        <v>84</v>
      </c>
      <c r="AC240" s="43" t="s">
        <v>195</v>
      </c>
      <c r="AD240" s="43">
        <v>5000</v>
      </c>
      <c r="AE240" s="43">
        <v>29978</v>
      </c>
      <c r="AF240" s="43"/>
      <c r="AG240" s="43"/>
      <c r="AH240" s="43"/>
      <c r="AI240" s="43"/>
      <c r="AJ240" s="43"/>
      <c r="AK240" s="43"/>
      <c r="AL240" s="43"/>
      <c r="AM240" s="43"/>
      <c r="AN240" s="43">
        <v>1</v>
      </c>
      <c r="AO240" s="43">
        <v>201</v>
      </c>
      <c r="AP240" s="43"/>
      <c r="AQ240" s="43" t="s">
        <v>1172</v>
      </c>
      <c r="AR240" s="43" t="s">
        <v>1141</v>
      </c>
      <c r="AS240" s="43" t="s">
        <v>1137</v>
      </c>
      <c r="AT240" s="43" t="s">
        <v>1138</v>
      </c>
      <c r="AU240" s="43" t="s">
        <v>1055</v>
      </c>
      <c r="AV240" s="43" t="s">
        <v>1113</v>
      </c>
      <c r="AW240" s="43" t="s">
        <v>1114</v>
      </c>
      <c r="AX240" s="43" t="s">
        <v>195</v>
      </c>
      <c r="AY240" s="268">
        <f t="shared" si="3"/>
        <v>4</v>
      </c>
    </row>
    <row r="241" spans="1:51" x14ac:dyDescent="0.3">
      <c r="A241" s="253" t="s">
        <v>64</v>
      </c>
      <c r="B241" s="252" t="s">
        <v>1243</v>
      </c>
      <c r="C241" s="43" t="s">
        <v>188</v>
      </c>
      <c r="D241" s="43">
        <v>4.0999999999999996</v>
      </c>
      <c r="E241" s="43">
        <v>20140122</v>
      </c>
      <c r="F241" s="43" t="s">
        <v>1047</v>
      </c>
      <c r="G241" s="43" t="s">
        <v>1047</v>
      </c>
      <c r="H241" s="43">
        <v>3</v>
      </c>
      <c r="I241" s="254">
        <v>186225</v>
      </c>
      <c r="J241" s="43">
        <v>12</v>
      </c>
      <c r="K241" s="43"/>
      <c r="L241" s="43"/>
      <c r="M241" s="43"/>
      <c r="N241" s="43"/>
      <c r="O241" s="43">
        <v>1</v>
      </c>
      <c r="P241" s="43">
        <v>3</v>
      </c>
      <c r="Q241" s="43">
        <v>2007</v>
      </c>
      <c r="R241" s="43">
        <v>20080529</v>
      </c>
      <c r="S241" s="43">
        <v>20080529</v>
      </c>
      <c r="T241" s="43" t="s">
        <v>1132</v>
      </c>
      <c r="U241" s="43" t="s">
        <v>1133</v>
      </c>
      <c r="V241" s="43" t="s">
        <v>1134</v>
      </c>
      <c r="W241" s="43" t="s">
        <v>191</v>
      </c>
      <c r="X241" s="43" t="s">
        <v>192</v>
      </c>
      <c r="Y241" s="43" t="s">
        <v>193</v>
      </c>
      <c r="Z241" s="43"/>
      <c r="AA241" s="43">
        <v>7.54</v>
      </c>
      <c r="AB241" s="43">
        <v>94</v>
      </c>
      <c r="AC241" s="43" t="s">
        <v>195</v>
      </c>
      <c r="AD241" s="43">
        <v>5000</v>
      </c>
      <c r="AE241" s="43">
        <v>29833</v>
      </c>
      <c r="AF241" s="43"/>
      <c r="AG241" s="43"/>
      <c r="AH241" s="43"/>
      <c r="AI241" s="43"/>
      <c r="AJ241" s="43"/>
      <c r="AK241" s="43"/>
      <c r="AL241" s="43"/>
      <c r="AM241" s="43"/>
      <c r="AN241" s="43">
        <v>1</v>
      </c>
      <c r="AO241" s="43">
        <v>200</v>
      </c>
      <c r="AP241" s="43"/>
      <c r="AQ241" s="43" t="s">
        <v>1177</v>
      </c>
      <c r="AR241" s="43" t="s">
        <v>1136</v>
      </c>
      <c r="AS241" s="43" t="s">
        <v>1137</v>
      </c>
      <c r="AT241" s="43" t="s">
        <v>1138</v>
      </c>
      <c r="AU241" s="43" t="s">
        <v>1055</v>
      </c>
      <c r="AV241" s="43" t="s">
        <v>1113</v>
      </c>
      <c r="AW241" s="43" t="s">
        <v>1114</v>
      </c>
      <c r="AX241" s="43" t="s">
        <v>195</v>
      </c>
      <c r="AY241" s="268">
        <f t="shared" si="3"/>
        <v>5</v>
      </c>
    </row>
    <row r="242" spans="1:51" x14ac:dyDescent="0.3">
      <c r="A242" s="253" t="s">
        <v>64</v>
      </c>
      <c r="B242" s="252" t="s">
        <v>1243</v>
      </c>
      <c r="C242" s="43" t="s">
        <v>188</v>
      </c>
      <c r="D242" s="43">
        <v>4.0999999999999996</v>
      </c>
      <c r="E242" s="43">
        <v>20140122</v>
      </c>
      <c r="F242" s="43" t="s">
        <v>1047</v>
      </c>
      <c r="G242" s="43" t="s">
        <v>1047</v>
      </c>
      <c r="H242" s="43">
        <v>3</v>
      </c>
      <c r="I242" s="254">
        <v>186226</v>
      </c>
      <c r="J242" s="43">
        <v>12</v>
      </c>
      <c r="K242" s="43"/>
      <c r="L242" s="43"/>
      <c r="M242" s="43"/>
      <c r="N242" s="43"/>
      <c r="O242" s="43">
        <v>1</v>
      </c>
      <c r="P242" s="43">
        <v>3</v>
      </c>
      <c r="Q242" s="43">
        <v>2007</v>
      </c>
      <c r="R242" s="43">
        <v>20080529</v>
      </c>
      <c r="S242" s="43">
        <v>20080529</v>
      </c>
      <c r="T242" s="43" t="s">
        <v>1132</v>
      </c>
      <c r="U242" s="43" t="s">
        <v>1133</v>
      </c>
      <c r="V242" s="43" t="s">
        <v>1134</v>
      </c>
      <c r="W242" s="43" t="s">
        <v>191</v>
      </c>
      <c r="X242" s="43" t="s">
        <v>192</v>
      </c>
      <c r="Y242" s="43" t="s">
        <v>193</v>
      </c>
      <c r="Z242" s="43"/>
      <c r="AA242" s="43">
        <v>7.54</v>
      </c>
      <c r="AB242" s="43">
        <v>94</v>
      </c>
      <c r="AC242" s="43" t="s">
        <v>195</v>
      </c>
      <c r="AD242" s="43">
        <v>5000</v>
      </c>
      <c r="AE242" s="43">
        <v>29594</v>
      </c>
      <c r="AF242" s="43"/>
      <c r="AG242" s="43"/>
      <c r="AH242" s="43">
        <v>5000</v>
      </c>
      <c r="AI242" s="43">
        <v>149</v>
      </c>
      <c r="AJ242" s="43"/>
      <c r="AK242" s="43"/>
      <c r="AL242" s="43"/>
      <c r="AM242" s="43">
        <v>5.0000000000000001E-3</v>
      </c>
      <c r="AN242" s="43">
        <v>1</v>
      </c>
      <c r="AO242" s="43">
        <v>200</v>
      </c>
      <c r="AP242" s="43"/>
      <c r="AQ242" s="43" t="s">
        <v>1178</v>
      </c>
      <c r="AR242" s="43" t="s">
        <v>1136</v>
      </c>
      <c r="AS242" s="43" t="s">
        <v>1137</v>
      </c>
      <c r="AT242" s="43" t="s">
        <v>1138</v>
      </c>
      <c r="AU242" s="43" t="s">
        <v>1055</v>
      </c>
      <c r="AV242" s="43" t="s">
        <v>1113</v>
      </c>
      <c r="AW242" s="43" t="s">
        <v>1114</v>
      </c>
      <c r="AX242" s="43" t="s">
        <v>195</v>
      </c>
      <c r="AY242" s="268">
        <f t="shared" si="3"/>
        <v>5</v>
      </c>
    </row>
    <row r="243" spans="1:51" x14ac:dyDescent="0.3">
      <c r="A243" s="253" t="s">
        <v>64</v>
      </c>
      <c r="B243" s="252" t="s">
        <v>1243</v>
      </c>
      <c r="C243" s="43" t="s">
        <v>188</v>
      </c>
      <c r="D243" s="43">
        <v>4.0999999999999996</v>
      </c>
      <c r="E243" s="43">
        <v>20140122</v>
      </c>
      <c r="F243" s="43" t="s">
        <v>1047</v>
      </c>
      <c r="G243" s="43" t="s">
        <v>1047</v>
      </c>
      <c r="H243" s="43">
        <v>3</v>
      </c>
      <c r="I243" s="254">
        <v>186227</v>
      </c>
      <c r="J243" s="43">
        <v>12</v>
      </c>
      <c r="K243" s="43"/>
      <c r="L243" s="43"/>
      <c r="M243" s="43"/>
      <c r="N243" s="43"/>
      <c r="O243" s="43">
        <v>1</v>
      </c>
      <c r="P243" s="43">
        <v>3</v>
      </c>
      <c r="Q243" s="43">
        <v>2007</v>
      </c>
      <c r="R243" s="43">
        <v>20080529</v>
      </c>
      <c r="S243" s="43">
        <v>20080529</v>
      </c>
      <c r="T243" s="43" t="s">
        <v>1132</v>
      </c>
      <c r="U243" s="43" t="s">
        <v>1133</v>
      </c>
      <c r="V243" s="43" t="s">
        <v>1134</v>
      </c>
      <c r="W243" s="43" t="s">
        <v>191</v>
      </c>
      <c r="X243" s="43" t="s">
        <v>192</v>
      </c>
      <c r="Y243" s="43" t="s">
        <v>193</v>
      </c>
      <c r="Z243" s="43"/>
      <c r="AA243" s="43">
        <v>7.54</v>
      </c>
      <c r="AB243" s="43">
        <v>94</v>
      </c>
      <c r="AC243" s="43" t="s">
        <v>195</v>
      </c>
      <c r="AD243" s="43">
        <v>5000</v>
      </c>
      <c r="AE243" s="43">
        <v>27417</v>
      </c>
      <c r="AF243" s="43"/>
      <c r="AG243" s="43"/>
      <c r="AH243" s="43"/>
      <c r="AI243" s="43"/>
      <c r="AJ243" s="43"/>
      <c r="AK243" s="43"/>
      <c r="AL243" s="43"/>
      <c r="AM243" s="43"/>
      <c r="AN243" s="43">
        <v>1</v>
      </c>
      <c r="AO243" s="43">
        <v>400</v>
      </c>
      <c r="AP243" s="43"/>
      <c r="AQ243" s="43" t="s">
        <v>1179</v>
      </c>
      <c r="AR243" s="43" t="s">
        <v>1136</v>
      </c>
      <c r="AS243" s="43" t="s">
        <v>1137</v>
      </c>
      <c r="AT243" s="43" t="s">
        <v>1138</v>
      </c>
      <c r="AU243" s="43" t="s">
        <v>1055</v>
      </c>
      <c r="AV243" s="43" t="s">
        <v>1113</v>
      </c>
      <c r="AW243" s="43" t="s">
        <v>1114</v>
      </c>
      <c r="AX243" s="43" t="s">
        <v>195</v>
      </c>
      <c r="AY243" s="268">
        <f t="shared" si="3"/>
        <v>5</v>
      </c>
    </row>
    <row r="244" spans="1:51" x14ac:dyDescent="0.3">
      <c r="A244" s="253" t="s">
        <v>64</v>
      </c>
      <c r="B244" s="252" t="s">
        <v>1243</v>
      </c>
      <c r="C244" s="43" t="s">
        <v>188</v>
      </c>
      <c r="D244" s="43">
        <v>4.0999999999999996</v>
      </c>
      <c r="E244" s="43">
        <v>20140122</v>
      </c>
      <c r="F244" s="43" t="s">
        <v>1047</v>
      </c>
      <c r="G244" s="43" t="s">
        <v>1047</v>
      </c>
      <c r="H244" s="43">
        <v>3</v>
      </c>
      <c r="I244" s="254">
        <v>186235</v>
      </c>
      <c r="J244" s="43">
        <v>12</v>
      </c>
      <c r="K244" s="43"/>
      <c r="L244" s="43"/>
      <c r="M244" s="43"/>
      <c r="N244" s="43"/>
      <c r="O244" s="43">
        <v>1</v>
      </c>
      <c r="P244" s="43">
        <v>2</v>
      </c>
      <c r="Q244" s="43">
        <v>2007</v>
      </c>
      <c r="R244" s="43">
        <v>20080602</v>
      </c>
      <c r="S244" s="43">
        <v>20080602</v>
      </c>
      <c r="T244" s="43" t="s">
        <v>1106</v>
      </c>
      <c r="U244" s="43" t="s">
        <v>1107</v>
      </c>
      <c r="V244" s="43" t="s">
        <v>1108</v>
      </c>
      <c r="W244" s="43" t="s">
        <v>191</v>
      </c>
      <c r="X244" s="43" t="s">
        <v>192</v>
      </c>
      <c r="Y244" s="43" t="s">
        <v>214</v>
      </c>
      <c r="Z244" s="43"/>
      <c r="AA244" s="43">
        <v>6.21</v>
      </c>
      <c r="AB244" s="43">
        <v>80</v>
      </c>
      <c r="AC244" s="43" t="s">
        <v>195</v>
      </c>
      <c r="AD244" s="43">
        <v>5000</v>
      </c>
      <c r="AE244" s="43">
        <v>29925</v>
      </c>
      <c r="AF244" s="43"/>
      <c r="AG244" s="43"/>
      <c r="AH244" s="43">
        <v>0</v>
      </c>
      <c r="AI244" s="43">
        <v>73500</v>
      </c>
      <c r="AJ244" s="43">
        <v>5000</v>
      </c>
      <c r="AK244" s="43">
        <v>152</v>
      </c>
      <c r="AL244" s="43" t="s">
        <v>214</v>
      </c>
      <c r="AM244" s="43">
        <v>5.1000000000000004E-3</v>
      </c>
      <c r="AN244" s="43">
        <v>29</v>
      </c>
      <c r="AO244" s="43">
        <v>399</v>
      </c>
      <c r="AP244" s="43"/>
      <c r="AQ244" s="43"/>
      <c r="AR244" s="43" t="s">
        <v>1110</v>
      </c>
      <c r="AS244" s="43" t="s">
        <v>1111</v>
      </c>
      <c r="AT244" s="43" t="s">
        <v>1112</v>
      </c>
      <c r="AU244" s="43" t="s">
        <v>1055</v>
      </c>
      <c r="AV244" s="43" t="s">
        <v>1113</v>
      </c>
      <c r="AW244" s="43" t="s">
        <v>1114</v>
      </c>
      <c r="AX244" s="43" t="s">
        <v>195</v>
      </c>
      <c r="AY244" s="268">
        <f t="shared" si="3"/>
        <v>6</v>
      </c>
    </row>
    <row r="245" spans="1:51" x14ac:dyDescent="0.3">
      <c r="A245" s="253" t="s">
        <v>64</v>
      </c>
      <c r="B245" s="252" t="s">
        <v>1243</v>
      </c>
      <c r="C245" s="43" t="s">
        <v>188</v>
      </c>
      <c r="D245" s="43">
        <v>4.0999999999999996</v>
      </c>
      <c r="E245" s="43">
        <v>20140122</v>
      </c>
      <c r="F245" s="43" t="s">
        <v>1047</v>
      </c>
      <c r="G245" s="43" t="s">
        <v>1047</v>
      </c>
      <c r="H245" s="43">
        <v>3</v>
      </c>
      <c r="I245" s="254">
        <v>186236</v>
      </c>
      <c r="J245" s="43">
        <v>12</v>
      </c>
      <c r="K245" s="43"/>
      <c r="L245" s="43"/>
      <c r="M245" s="43"/>
      <c r="N245" s="43"/>
      <c r="O245" s="43">
        <v>1</v>
      </c>
      <c r="P245" s="43">
        <v>2</v>
      </c>
      <c r="Q245" s="43">
        <v>2007</v>
      </c>
      <c r="R245" s="43">
        <v>20080602</v>
      </c>
      <c r="S245" s="43">
        <v>20080602</v>
      </c>
      <c r="T245" s="43" t="s">
        <v>1106</v>
      </c>
      <c r="U245" s="43" t="s">
        <v>1107</v>
      </c>
      <c r="V245" s="43" t="s">
        <v>1108</v>
      </c>
      <c r="W245" s="43" t="s">
        <v>191</v>
      </c>
      <c r="X245" s="43" t="s">
        <v>192</v>
      </c>
      <c r="Y245" s="43" t="s">
        <v>214</v>
      </c>
      <c r="Z245" s="43"/>
      <c r="AA245" s="43">
        <v>6.21</v>
      </c>
      <c r="AB245" s="43">
        <v>80</v>
      </c>
      <c r="AC245" s="43" t="s">
        <v>195</v>
      </c>
      <c r="AD245" s="43">
        <v>5000</v>
      </c>
      <c r="AE245" s="43">
        <v>30104</v>
      </c>
      <c r="AF245" s="43"/>
      <c r="AG245" s="43"/>
      <c r="AH245" s="43">
        <v>0</v>
      </c>
      <c r="AI245" s="43">
        <v>73754</v>
      </c>
      <c r="AJ245" s="43">
        <v>5000</v>
      </c>
      <c r="AK245" s="43">
        <v>76</v>
      </c>
      <c r="AL245" s="43" t="s">
        <v>214</v>
      </c>
      <c r="AM245" s="43">
        <v>2.5000000000000001E-3</v>
      </c>
      <c r="AN245" s="43">
        <v>29</v>
      </c>
      <c r="AO245" s="43">
        <v>398</v>
      </c>
      <c r="AP245" s="43"/>
      <c r="AQ245" s="43"/>
      <c r="AR245" s="43" t="s">
        <v>1110</v>
      </c>
      <c r="AS245" s="43" t="s">
        <v>1111</v>
      </c>
      <c r="AT245" s="43" t="s">
        <v>1112</v>
      </c>
      <c r="AU245" s="43" t="s">
        <v>1055</v>
      </c>
      <c r="AV245" s="43" t="s">
        <v>1113</v>
      </c>
      <c r="AW245" s="43" t="s">
        <v>1114</v>
      </c>
      <c r="AX245" s="43" t="s">
        <v>195</v>
      </c>
      <c r="AY245" s="268">
        <f t="shared" si="3"/>
        <v>6</v>
      </c>
    </row>
    <row r="246" spans="1:51" x14ac:dyDescent="0.3">
      <c r="A246" s="253" t="s">
        <v>64</v>
      </c>
      <c r="B246" s="252" t="s">
        <v>1243</v>
      </c>
      <c r="C246" s="43" t="s">
        <v>188</v>
      </c>
      <c r="D246" s="43">
        <v>4.0999999999999996</v>
      </c>
      <c r="E246" s="43">
        <v>20140122</v>
      </c>
      <c r="F246" s="43" t="s">
        <v>1047</v>
      </c>
      <c r="G246" s="43" t="s">
        <v>1047</v>
      </c>
      <c r="H246" s="43">
        <v>3</v>
      </c>
      <c r="I246" s="254">
        <v>186237</v>
      </c>
      <c r="J246" s="43">
        <v>12</v>
      </c>
      <c r="K246" s="43"/>
      <c r="L246" s="43"/>
      <c r="M246" s="43"/>
      <c r="N246" s="43"/>
      <c r="O246" s="43">
        <v>1</v>
      </c>
      <c r="P246" s="43">
        <v>2</v>
      </c>
      <c r="Q246" s="43">
        <v>2007</v>
      </c>
      <c r="R246" s="43">
        <v>20080630</v>
      </c>
      <c r="S246" s="43">
        <v>20080630</v>
      </c>
      <c r="T246" s="43" t="s">
        <v>1118</v>
      </c>
      <c r="U246" s="43" t="s">
        <v>1119</v>
      </c>
      <c r="V246" s="43" t="s">
        <v>1108</v>
      </c>
      <c r="W246" s="43" t="s">
        <v>191</v>
      </c>
      <c r="X246" s="43" t="s">
        <v>192</v>
      </c>
      <c r="Y246" s="43" t="s">
        <v>193</v>
      </c>
      <c r="Z246" s="43"/>
      <c r="AA246" s="43">
        <v>4.05</v>
      </c>
      <c r="AB246" s="43">
        <v>71</v>
      </c>
      <c r="AC246" s="43" t="s">
        <v>195</v>
      </c>
      <c r="AD246" s="43">
        <v>5000</v>
      </c>
      <c r="AE246" s="43">
        <v>29304</v>
      </c>
      <c r="AF246" s="43"/>
      <c r="AG246" s="43"/>
      <c r="AH246" s="43">
        <v>0</v>
      </c>
      <c r="AI246" s="43">
        <v>84078</v>
      </c>
      <c r="AJ246" s="43">
        <v>5000</v>
      </c>
      <c r="AK246" s="43">
        <v>764</v>
      </c>
      <c r="AL246" s="43" t="s">
        <v>214</v>
      </c>
      <c r="AM246" s="43">
        <v>2.5399999999999999E-2</v>
      </c>
      <c r="AN246" s="43">
        <v>19</v>
      </c>
      <c r="AO246" s="43">
        <v>236</v>
      </c>
      <c r="AP246" s="43"/>
      <c r="AQ246" s="43"/>
      <c r="AR246" s="43" t="s">
        <v>1121</v>
      </c>
      <c r="AS246" s="43" t="s">
        <v>1122</v>
      </c>
      <c r="AT246" s="43" t="s">
        <v>1112</v>
      </c>
      <c r="AU246" s="43" t="s">
        <v>1055</v>
      </c>
      <c r="AV246" s="43" t="s">
        <v>1113</v>
      </c>
      <c r="AW246" s="43" t="s">
        <v>1114</v>
      </c>
      <c r="AX246" s="43" t="s">
        <v>195</v>
      </c>
      <c r="AY246" s="268">
        <f t="shared" si="3"/>
        <v>6</v>
      </c>
    </row>
    <row r="247" spans="1:51" x14ac:dyDescent="0.3">
      <c r="A247" s="253" t="s">
        <v>64</v>
      </c>
      <c r="B247" s="252" t="s">
        <v>1243</v>
      </c>
      <c r="C247" s="43" t="s">
        <v>188</v>
      </c>
      <c r="D247" s="43">
        <v>4.0999999999999996</v>
      </c>
      <c r="E247" s="43">
        <v>20140122</v>
      </c>
      <c r="F247" s="43" t="s">
        <v>1047</v>
      </c>
      <c r="G247" s="43" t="s">
        <v>1047</v>
      </c>
      <c r="H247" s="43">
        <v>3</v>
      </c>
      <c r="I247" s="254">
        <v>186238</v>
      </c>
      <c r="J247" s="43">
        <v>12</v>
      </c>
      <c r="K247" s="43"/>
      <c r="L247" s="43"/>
      <c r="M247" s="43"/>
      <c r="N247" s="43"/>
      <c r="O247" s="43">
        <v>1</v>
      </c>
      <c r="P247" s="43">
        <v>2</v>
      </c>
      <c r="Q247" s="43">
        <v>2007</v>
      </c>
      <c r="R247" s="43">
        <v>20080630</v>
      </c>
      <c r="S247" s="43">
        <v>20080630</v>
      </c>
      <c r="T247" s="43" t="s">
        <v>1118</v>
      </c>
      <c r="U247" s="43" t="s">
        <v>1119</v>
      </c>
      <c r="V247" s="43" t="s">
        <v>1108</v>
      </c>
      <c r="W247" s="43" t="s">
        <v>191</v>
      </c>
      <c r="X247" s="43" t="s">
        <v>192</v>
      </c>
      <c r="Y247" s="43" t="s">
        <v>193</v>
      </c>
      <c r="Z247" s="43"/>
      <c r="AA247" s="43">
        <v>4.05</v>
      </c>
      <c r="AB247" s="43">
        <v>71</v>
      </c>
      <c r="AC247" s="43" t="s">
        <v>195</v>
      </c>
      <c r="AD247" s="43">
        <v>5000</v>
      </c>
      <c r="AE247" s="43">
        <v>30266</v>
      </c>
      <c r="AF247" s="43"/>
      <c r="AG247" s="43"/>
      <c r="AH247" s="43">
        <v>0</v>
      </c>
      <c r="AI247" s="43">
        <v>86839</v>
      </c>
      <c r="AJ247" s="43">
        <v>5000</v>
      </c>
      <c r="AK247" s="43">
        <v>790</v>
      </c>
      <c r="AL247" s="43" t="s">
        <v>214</v>
      </c>
      <c r="AM247" s="43">
        <v>2.5399999999999999E-2</v>
      </c>
      <c r="AN247" s="43">
        <v>19</v>
      </c>
      <c r="AO247" s="43">
        <v>236</v>
      </c>
      <c r="AP247" s="43"/>
      <c r="AQ247" s="43"/>
      <c r="AR247" s="43" t="s">
        <v>1121</v>
      </c>
      <c r="AS247" s="43" t="s">
        <v>1122</v>
      </c>
      <c r="AT247" s="43" t="s">
        <v>1112</v>
      </c>
      <c r="AU247" s="43" t="s">
        <v>1055</v>
      </c>
      <c r="AV247" s="43" t="s">
        <v>1113</v>
      </c>
      <c r="AW247" s="43" t="s">
        <v>1114</v>
      </c>
      <c r="AX247" s="43" t="s">
        <v>195</v>
      </c>
      <c r="AY247" s="268">
        <f t="shared" si="3"/>
        <v>6</v>
      </c>
    </row>
    <row r="248" spans="1:51" x14ac:dyDescent="0.3">
      <c r="A248" s="253" t="s">
        <v>64</v>
      </c>
      <c r="B248" s="252" t="s">
        <v>1243</v>
      </c>
      <c r="C248" s="43" t="s">
        <v>188</v>
      </c>
      <c r="D248" s="43">
        <v>4.0999999999999996</v>
      </c>
      <c r="E248" s="43">
        <v>20140122</v>
      </c>
      <c r="F248" s="43" t="s">
        <v>1047</v>
      </c>
      <c r="G248" s="43" t="s">
        <v>1047</v>
      </c>
      <c r="H248" s="43">
        <v>3</v>
      </c>
      <c r="I248" s="254">
        <v>186239</v>
      </c>
      <c r="J248" s="43">
        <v>12</v>
      </c>
      <c r="K248" s="43"/>
      <c r="L248" s="43"/>
      <c r="M248" s="43"/>
      <c r="N248" s="43"/>
      <c r="O248" s="43">
        <v>1</v>
      </c>
      <c r="P248" s="43">
        <v>2</v>
      </c>
      <c r="Q248" s="43">
        <v>2007</v>
      </c>
      <c r="R248" s="43">
        <v>20080630</v>
      </c>
      <c r="S248" s="43">
        <v>20080630</v>
      </c>
      <c r="T248" s="43" t="s">
        <v>1118</v>
      </c>
      <c r="U248" s="43" t="s">
        <v>1119</v>
      </c>
      <c r="V248" s="43" t="s">
        <v>1108</v>
      </c>
      <c r="W248" s="43" t="s">
        <v>191</v>
      </c>
      <c r="X248" s="43" t="s">
        <v>192</v>
      </c>
      <c r="Y248" s="43" t="s">
        <v>193</v>
      </c>
      <c r="Z248" s="43"/>
      <c r="AA248" s="43">
        <v>4.05</v>
      </c>
      <c r="AB248" s="43">
        <v>71</v>
      </c>
      <c r="AC248" s="43" t="s">
        <v>195</v>
      </c>
      <c r="AD248" s="43">
        <v>5000</v>
      </c>
      <c r="AE248" s="43">
        <v>28452</v>
      </c>
      <c r="AF248" s="43"/>
      <c r="AG248" s="43"/>
      <c r="AH248" s="43">
        <v>0</v>
      </c>
      <c r="AI248" s="43">
        <v>81287</v>
      </c>
      <c r="AJ248" s="43">
        <v>5000</v>
      </c>
      <c r="AK248" s="43">
        <v>619</v>
      </c>
      <c r="AL248" s="43" t="s">
        <v>214</v>
      </c>
      <c r="AM248" s="43">
        <v>2.1299999999999999E-2</v>
      </c>
      <c r="AN248" s="43">
        <v>19</v>
      </c>
      <c r="AO248" s="43">
        <v>235</v>
      </c>
      <c r="AP248" s="43"/>
      <c r="AQ248" s="43"/>
      <c r="AR248" s="43" t="s">
        <v>1121</v>
      </c>
      <c r="AS248" s="43" t="s">
        <v>1122</v>
      </c>
      <c r="AT248" s="43" t="s">
        <v>1112</v>
      </c>
      <c r="AU248" s="43" t="s">
        <v>1055</v>
      </c>
      <c r="AV248" s="43" t="s">
        <v>1113</v>
      </c>
      <c r="AW248" s="43" t="s">
        <v>1114</v>
      </c>
      <c r="AX248" s="43" t="s">
        <v>195</v>
      </c>
      <c r="AY248" s="268">
        <f t="shared" si="3"/>
        <v>6</v>
      </c>
    </row>
    <row r="249" spans="1:51" x14ac:dyDescent="0.3">
      <c r="A249" s="253" t="s">
        <v>64</v>
      </c>
      <c r="B249" s="252" t="s">
        <v>1243</v>
      </c>
      <c r="C249" s="43" t="s">
        <v>188</v>
      </c>
      <c r="D249" s="43">
        <v>4.0999999999999996</v>
      </c>
      <c r="E249" s="43">
        <v>20140122</v>
      </c>
      <c r="F249" s="43" t="s">
        <v>1047</v>
      </c>
      <c r="G249" s="43" t="s">
        <v>1047</v>
      </c>
      <c r="H249" s="43">
        <v>3</v>
      </c>
      <c r="I249" s="254">
        <v>186345</v>
      </c>
      <c r="J249" s="43">
        <v>12</v>
      </c>
      <c r="K249" s="43"/>
      <c r="L249" s="43"/>
      <c r="M249" s="43"/>
      <c r="N249" s="43"/>
      <c r="O249" s="43">
        <v>1</v>
      </c>
      <c r="P249" s="43">
        <v>3</v>
      </c>
      <c r="Q249" s="43">
        <v>2007</v>
      </c>
      <c r="R249" s="43">
        <v>20080528</v>
      </c>
      <c r="S249" s="43">
        <v>20080528</v>
      </c>
      <c r="T249" s="43" t="s">
        <v>1126</v>
      </c>
      <c r="U249" s="43" t="s">
        <v>1127</v>
      </c>
      <c r="V249" s="43" t="s">
        <v>1128</v>
      </c>
      <c r="W249" s="43" t="s">
        <v>191</v>
      </c>
      <c r="X249" s="43" t="s">
        <v>192</v>
      </c>
      <c r="Y249" s="43" t="s">
        <v>193</v>
      </c>
      <c r="Z249" s="43"/>
      <c r="AA249" s="43">
        <v>5.47</v>
      </c>
      <c r="AB249" s="43"/>
      <c r="AC249" s="43" t="s">
        <v>195</v>
      </c>
      <c r="AD249" s="43">
        <v>5000</v>
      </c>
      <c r="AE249" s="43">
        <v>25753</v>
      </c>
      <c r="AF249" s="43"/>
      <c r="AG249" s="43"/>
      <c r="AH249" s="43">
        <v>0</v>
      </c>
      <c r="AI249" s="43">
        <v>405092</v>
      </c>
      <c r="AJ249" s="43"/>
      <c r="AK249" s="43"/>
      <c r="AL249" s="43" t="s">
        <v>214</v>
      </c>
      <c r="AM249" s="43">
        <v>0</v>
      </c>
      <c r="AN249" s="43">
        <v>2</v>
      </c>
      <c r="AO249" s="43">
        <v>200</v>
      </c>
      <c r="AP249" s="43"/>
      <c r="AQ249" s="43" t="s">
        <v>1180</v>
      </c>
      <c r="AR249" s="43" t="s">
        <v>1129</v>
      </c>
      <c r="AS249" s="43" t="s">
        <v>1130</v>
      </c>
      <c r="AT249" s="43" t="s">
        <v>1131</v>
      </c>
      <c r="AU249" s="43" t="s">
        <v>1055</v>
      </c>
      <c r="AV249" s="43" t="s">
        <v>1113</v>
      </c>
      <c r="AW249" s="43" t="s">
        <v>1114</v>
      </c>
      <c r="AX249" s="43" t="s">
        <v>195</v>
      </c>
      <c r="AY249" s="268">
        <f t="shared" si="3"/>
        <v>5</v>
      </c>
    </row>
    <row r="250" spans="1:51" x14ac:dyDescent="0.3">
      <c r="A250" s="253" t="s">
        <v>64</v>
      </c>
      <c r="B250" s="252" t="s">
        <v>1243</v>
      </c>
      <c r="C250" s="43" t="s">
        <v>188</v>
      </c>
      <c r="D250" s="43">
        <v>4.0999999999999996</v>
      </c>
      <c r="E250" s="43">
        <v>20140122</v>
      </c>
      <c r="F250" s="43" t="s">
        <v>1047</v>
      </c>
      <c r="G250" s="43" t="s">
        <v>1047</v>
      </c>
      <c r="H250" s="43">
        <v>3</v>
      </c>
      <c r="I250" s="254">
        <v>186346</v>
      </c>
      <c r="J250" s="43">
        <v>12</v>
      </c>
      <c r="K250" s="43"/>
      <c r="L250" s="43"/>
      <c r="M250" s="43"/>
      <c r="N250" s="43"/>
      <c r="O250" s="43">
        <v>1</v>
      </c>
      <c r="P250" s="43">
        <v>3</v>
      </c>
      <c r="Q250" s="43">
        <v>2007</v>
      </c>
      <c r="R250" s="43">
        <v>20080528</v>
      </c>
      <c r="S250" s="43">
        <v>20080528</v>
      </c>
      <c r="T250" s="43" t="s">
        <v>1126</v>
      </c>
      <c r="U250" s="43" t="s">
        <v>1127</v>
      </c>
      <c r="V250" s="43" t="s">
        <v>1128</v>
      </c>
      <c r="W250" s="43" t="s">
        <v>191</v>
      </c>
      <c r="X250" s="43" t="s">
        <v>192</v>
      </c>
      <c r="Y250" s="43" t="s">
        <v>193</v>
      </c>
      <c r="Z250" s="43"/>
      <c r="AA250" s="43">
        <v>5.47</v>
      </c>
      <c r="AB250" s="43"/>
      <c r="AC250" s="43" t="s">
        <v>195</v>
      </c>
      <c r="AD250" s="43">
        <v>5000</v>
      </c>
      <c r="AE250" s="43">
        <v>28120</v>
      </c>
      <c r="AF250" s="43"/>
      <c r="AG250" s="43"/>
      <c r="AH250" s="43">
        <v>0</v>
      </c>
      <c r="AI250" s="43">
        <v>442329</v>
      </c>
      <c r="AJ250" s="43"/>
      <c r="AK250" s="43"/>
      <c r="AL250" s="43" t="s">
        <v>214</v>
      </c>
      <c r="AM250" s="43">
        <v>0</v>
      </c>
      <c r="AN250" s="43">
        <v>3</v>
      </c>
      <c r="AO250" s="43">
        <v>300</v>
      </c>
      <c r="AP250" s="43"/>
      <c r="AQ250" s="43" t="s">
        <v>1181</v>
      </c>
      <c r="AR250" s="43" t="s">
        <v>1129</v>
      </c>
      <c r="AS250" s="43" t="s">
        <v>1130</v>
      </c>
      <c r="AT250" s="43" t="s">
        <v>1131</v>
      </c>
      <c r="AU250" s="43" t="s">
        <v>1055</v>
      </c>
      <c r="AV250" s="43" t="s">
        <v>1113</v>
      </c>
      <c r="AW250" s="43" t="s">
        <v>1114</v>
      </c>
      <c r="AX250" s="43" t="s">
        <v>195</v>
      </c>
      <c r="AY250" s="268">
        <f t="shared" si="3"/>
        <v>5</v>
      </c>
    </row>
    <row r="251" spans="1:51" x14ac:dyDescent="0.3">
      <c r="A251" s="253" t="s">
        <v>64</v>
      </c>
      <c r="B251" s="252" t="s">
        <v>1243</v>
      </c>
      <c r="C251" s="43" t="s">
        <v>188</v>
      </c>
      <c r="D251" s="43">
        <v>4.0999999999999996</v>
      </c>
      <c r="E251" s="43">
        <v>20140122</v>
      </c>
      <c r="F251" s="43" t="s">
        <v>1047</v>
      </c>
      <c r="G251" s="43" t="s">
        <v>1047</v>
      </c>
      <c r="H251" s="43">
        <v>3</v>
      </c>
      <c r="I251" s="254">
        <v>186347</v>
      </c>
      <c r="J251" s="43">
        <v>12</v>
      </c>
      <c r="K251" s="43"/>
      <c r="L251" s="43"/>
      <c r="M251" s="43"/>
      <c r="N251" s="43"/>
      <c r="O251" s="43">
        <v>1</v>
      </c>
      <c r="P251" s="43">
        <v>3</v>
      </c>
      <c r="Q251" s="43">
        <v>2007</v>
      </c>
      <c r="R251" s="43">
        <v>20080528</v>
      </c>
      <c r="S251" s="43">
        <v>20080528</v>
      </c>
      <c r="T251" s="43" t="s">
        <v>1126</v>
      </c>
      <c r="U251" s="43" t="s">
        <v>1127</v>
      </c>
      <c r="V251" s="43" t="s">
        <v>1128</v>
      </c>
      <c r="W251" s="43" t="s">
        <v>191</v>
      </c>
      <c r="X251" s="43" t="s">
        <v>192</v>
      </c>
      <c r="Y251" s="43" t="s">
        <v>193</v>
      </c>
      <c r="Z251" s="43"/>
      <c r="AA251" s="43">
        <v>5.47</v>
      </c>
      <c r="AB251" s="43"/>
      <c r="AC251" s="43" t="s">
        <v>195</v>
      </c>
      <c r="AD251" s="43">
        <v>5000</v>
      </c>
      <c r="AE251" s="43">
        <v>28656</v>
      </c>
      <c r="AF251" s="43"/>
      <c r="AG251" s="43"/>
      <c r="AH251" s="43">
        <v>0</v>
      </c>
      <c r="AI251" s="43">
        <v>457617</v>
      </c>
      <c r="AJ251" s="43">
        <v>5000</v>
      </c>
      <c r="AK251" s="43">
        <v>436</v>
      </c>
      <c r="AL251" s="43" t="s">
        <v>214</v>
      </c>
      <c r="AM251" s="43">
        <v>1.4999999999999999E-2</v>
      </c>
      <c r="AN251" s="43">
        <v>2</v>
      </c>
      <c r="AO251" s="43">
        <v>200</v>
      </c>
      <c r="AP251" s="43"/>
      <c r="AQ251" s="43" t="s">
        <v>1182</v>
      </c>
      <c r="AR251" s="43" t="s">
        <v>1129</v>
      </c>
      <c r="AS251" s="43" t="s">
        <v>1130</v>
      </c>
      <c r="AT251" s="43" t="s">
        <v>1131</v>
      </c>
      <c r="AU251" s="43" t="s">
        <v>1055</v>
      </c>
      <c r="AV251" s="43" t="s">
        <v>1113</v>
      </c>
      <c r="AW251" s="43" t="s">
        <v>1114</v>
      </c>
      <c r="AX251" s="43" t="s">
        <v>195</v>
      </c>
      <c r="AY251" s="268">
        <f t="shared" si="3"/>
        <v>5</v>
      </c>
    </row>
    <row r="252" spans="1:51" x14ac:dyDescent="0.3">
      <c r="A252" s="253" t="s">
        <v>64</v>
      </c>
      <c r="B252" s="252" t="s">
        <v>1243</v>
      </c>
      <c r="C252" s="43" t="s">
        <v>188</v>
      </c>
      <c r="D252" s="43">
        <v>4.0999999999999996</v>
      </c>
      <c r="E252" s="43">
        <v>20140122</v>
      </c>
      <c r="F252" s="43" t="s">
        <v>1047</v>
      </c>
      <c r="G252" s="43" t="s">
        <v>1047</v>
      </c>
      <c r="H252" s="43">
        <v>3</v>
      </c>
      <c r="I252" s="254">
        <v>186348</v>
      </c>
      <c r="J252" s="43">
        <v>12</v>
      </c>
      <c r="K252" s="43"/>
      <c r="L252" s="43"/>
      <c r="M252" s="43"/>
      <c r="N252" s="43"/>
      <c r="O252" s="43">
        <v>1</v>
      </c>
      <c r="P252" s="43">
        <v>3</v>
      </c>
      <c r="Q252" s="43">
        <v>2007</v>
      </c>
      <c r="R252" s="43">
        <v>20080528</v>
      </c>
      <c r="S252" s="43">
        <v>20080528</v>
      </c>
      <c r="T252" s="43" t="s">
        <v>1126</v>
      </c>
      <c r="U252" s="43" t="s">
        <v>1127</v>
      </c>
      <c r="V252" s="43" t="s">
        <v>1128</v>
      </c>
      <c r="W252" s="43" t="s">
        <v>191</v>
      </c>
      <c r="X252" s="43" t="s">
        <v>192</v>
      </c>
      <c r="Y252" s="43" t="s">
        <v>193</v>
      </c>
      <c r="Z252" s="43"/>
      <c r="AA252" s="43">
        <v>5.47</v>
      </c>
      <c r="AB252" s="43"/>
      <c r="AC252" s="43" t="s">
        <v>195</v>
      </c>
      <c r="AD252" s="43">
        <v>5000</v>
      </c>
      <c r="AE252" s="43">
        <v>26393</v>
      </c>
      <c r="AF252" s="43"/>
      <c r="AG252" s="43"/>
      <c r="AH252" s="43">
        <v>0</v>
      </c>
      <c r="AI252" s="43">
        <v>415161</v>
      </c>
      <c r="AJ252" s="43"/>
      <c r="AK252" s="43"/>
      <c r="AL252" s="43" t="s">
        <v>214</v>
      </c>
      <c r="AM252" s="43">
        <v>0</v>
      </c>
      <c r="AN252" s="43">
        <v>5</v>
      </c>
      <c r="AO252" s="43">
        <v>300</v>
      </c>
      <c r="AP252" s="43"/>
      <c r="AQ252" s="43" t="s">
        <v>1183</v>
      </c>
      <c r="AR252" s="43" t="s">
        <v>1129</v>
      </c>
      <c r="AS252" s="43" t="s">
        <v>1130</v>
      </c>
      <c r="AT252" s="43" t="s">
        <v>1131</v>
      </c>
      <c r="AU252" s="43" t="s">
        <v>1055</v>
      </c>
      <c r="AV252" s="43" t="s">
        <v>1113</v>
      </c>
      <c r="AW252" s="43" t="s">
        <v>1114</v>
      </c>
      <c r="AX252" s="43" t="s">
        <v>195</v>
      </c>
      <c r="AY252" s="268">
        <f t="shared" si="3"/>
        <v>5</v>
      </c>
    </row>
    <row r="253" spans="1:51" x14ac:dyDescent="0.3">
      <c r="A253" s="253" t="s">
        <v>64</v>
      </c>
      <c r="B253" s="252" t="s">
        <v>1243</v>
      </c>
      <c r="C253" s="43" t="s">
        <v>188</v>
      </c>
      <c r="D253" s="43">
        <v>4.0999999999999996</v>
      </c>
      <c r="E253" s="43">
        <v>20140122</v>
      </c>
      <c r="F253" s="43" t="s">
        <v>1047</v>
      </c>
      <c r="G253" s="43" t="s">
        <v>1047</v>
      </c>
      <c r="H253" s="43">
        <v>3</v>
      </c>
      <c r="I253" s="254">
        <v>186349</v>
      </c>
      <c r="J253" s="43">
        <v>12</v>
      </c>
      <c r="K253" s="43"/>
      <c r="L253" s="43"/>
      <c r="M253" s="43"/>
      <c r="N253" s="43"/>
      <c r="O253" s="43">
        <v>1</v>
      </c>
      <c r="P253" s="43">
        <v>3</v>
      </c>
      <c r="Q253" s="43">
        <v>2007</v>
      </c>
      <c r="R253" s="43">
        <v>20080528</v>
      </c>
      <c r="S253" s="43">
        <v>20080528</v>
      </c>
      <c r="T253" s="43" t="s">
        <v>1126</v>
      </c>
      <c r="U253" s="43" t="s">
        <v>1127</v>
      </c>
      <c r="V253" s="43" t="s">
        <v>1128</v>
      </c>
      <c r="W253" s="43" t="s">
        <v>191</v>
      </c>
      <c r="X253" s="43" t="s">
        <v>192</v>
      </c>
      <c r="Y253" s="43" t="s">
        <v>193</v>
      </c>
      <c r="Z253" s="43"/>
      <c r="AA253" s="43">
        <v>5.47</v>
      </c>
      <c r="AB253" s="43"/>
      <c r="AC253" s="43" t="s">
        <v>195</v>
      </c>
      <c r="AD253" s="43">
        <v>5000</v>
      </c>
      <c r="AE253" s="43">
        <v>26370</v>
      </c>
      <c r="AF253" s="43"/>
      <c r="AG253" s="43"/>
      <c r="AH253" s="43">
        <v>0</v>
      </c>
      <c r="AI253" s="43">
        <v>414803</v>
      </c>
      <c r="AJ253" s="43"/>
      <c r="AK253" s="43"/>
      <c r="AL253" s="43" t="s">
        <v>214</v>
      </c>
      <c r="AM253" s="43">
        <v>0</v>
      </c>
      <c r="AN253" s="43">
        <v>2</v>
      </c>
      <c r="AO253" s="43">
        <v>200</v>
      </c>
      <c r="AP253" s="43"/>
      <c r="AQ253" s="43" t="s">
        <v>1184</v>
      </c>
      <c r="AR253" s="43" t="s">
        <v>1129</v>
      </c>
      <c r="AS253" s="43" t="s">
        <v>1130</v>
      </c>
      <c r="AT253" s="43" t="s">
        <v>1131</v>
      </c>
      <c r="AU253" s="43" t="s">
        <v>1055</v>
      </c>
      <c r="AV253" s="43" t="s">
        <v>1113</v>
      </c>
      <c r="AW253" s="43" t="s">
        <v>1114</v>
      </c>
      <c r="AX253" s="43" t="s">
        <v>195</v>
      </c>
      <c r="AY253" s="268">
        <f t="shared" si="3"/>
        <v>5</v>
      </c>
    </row>
    <row r="254" spans="1:51" x14ac:dyDescent="0.3">
      <c r="A254" s="253" t="s">
        <v>64</v>
      </c>
      <c r="B254" s="252" t="s">
        <v>1243</v>
      </c>
      <c r="C254" s="43" t="s">
        <v>188</v>
      </c>
      <c r="D254" s="43">
        <v>4.0999999999999996</v>
      </c>
      <c r="E254" s="43">
        <v>20140122</v>
      </c>
      <c r="F254" s="43" t="s">
        <v>1047</v>
      </c>
      <c r="G254" s="43" t="s">
        <v>1047</v>
      </c>
      <c r="H254" s="43">
        <v>3</v>
      </c>
      <c r="I254" s="254">
        <v>186350</v>
      </c>
      <c r="J254" s="43">
        <v>12</v>
      </c>
      <c r="K254" s="43"/>
      <c r="L254" s="43"/>
      <c r="M254" s="43"/>
      <c r="N254" s="43"/>
      <c r="O254" s="43">
        <v>1</v>
      </c>
      <c r="P254" s="43">
        <v>3</v>
      </c>
      <c r="Q254" s="43">
        <v>2007</v>
      </c>
      <c r="R254" s="43">
        <v>20080528</v>
      </c>
      <c r="S254" s="43">
        <v>20080528</v>
      </c>
      <c r="T254" s="43" t="s">
        <v>1126</v>
      </c>
      <c r="U254" s="43" t="s">
        <v>1127</v>
      </c>
      <c r="V254" s="43" t="s">
        <v>1128</v>
      </c>
      <c r="W254" s="43" t="s">
        <v>191</v>
      </c>
      <c r="X254" s="43" t="s">
        <v>192</v>
      </c>
      <c r="Y254" s="43" t="s">
        <v>193</v>
      </c>
      <c r="Z254" s="43"/>
      <c r="AA254" s="43">
        <v>5.47</v>
      </c>
      <c r="AB254" s="43"/>
      <c r="AC254" s="43" t="s">
        <v>195</v>
      </c>
      <c r="AD254" s="43">
        <v>5000</v>
      </c>
      <c r="AE254" s="43">
        <v>27849</v>
      </c>
      <c r="AF254" s="43"/>
      <c r="AG254" s="43"/>
      <c r="AH254" s="43">
        <v>0</v>
      </c>
      <c r="AI254" s="43">
        <v>438062</v>
      </c>
      <c r="AJ254" s="43"/>
      <c r="AK254" s="43"/>
      <c r="AL254" s="43" t="s">
        <v>214</v>
      </c>
      <c r="AM254" s="43">
        <v>0</v>
      </c>
      <c r="AN254" s="43">
        <v>3</v>
      </c>
      <c r="AO254" s="43">
        <v>300</v>
      </c>
      <c r="AP254" s="43"/>
      <c r="AQ254" s="43" t="s">
        <v>1185</v>
      </c>
      <c r="AR254" s="43" t="s">
        <v>1129</v>
      </c>
      <c r="AS254" s="43" t="s">
        <v>1130</v>
      </c>
      <c r="AT254" s="43" t="s">
        <v>1131</v>
      </c>
      <c r="AU254" s="43" t="s">
        <v>1055</v>
      </c>
      <c r="AV254" s="43" t="s">
        <v>1113</v>
      </c>
      <c r="AW254" s="43" t="s">
        <v>1114</v>
      </c>
      <c r="AX254" s="43" t="s">
        <v>195</v>
      </c>
      <c r="AY254" s="268">
        <f t="shared" si="3"/>
        <v>5</v>
      </c>
    </row>
    <row r="255" spans="1:51" x14ac:dyDescent="0.3">
      <c r="A255" s="253" t="s">
        <v>64</v>
      </c>
      <c r="B255" s="252" t="s">
        <v>1243</v>
      </c>
      <c r="C255" s="43" t="s">
        <v>188</v>
      </c>
      <c r="D255" s="43">
        <v>4.0999999999999996</v>
      </c>
      <c r="E255" s="43">
        <v>20140122</v>
      </c>
      <c r="F255" s="43" t="s">
        <v>1047</v>
      </c>
      <c r="G255" s="43" t="s">
        <v>1047</v>
      </c>
      <c r="H255" s="43">
        <v>3</v>
      </c>
      <c r="I255" s="254">
        <v>186351</v>
      </c>
      <c r="J255" s="43">
        <v>12</v>
      </c>
      <c r="K255" s="43"/>
      <c r="L255" s="43"/>
      <c r="M255" s="43"/>
      <c r="N255" s="43"/>
      <c r="O255" s="43">
        <v>1</v>
      </c>
      <c r="P255" s="43">
        <v>3</v>
      </c>
      <c r="Q255" s="43">
        <v>2007</v>
      </c>
      <c r="R255" s="43">
        <v>20080528</v>
      </c>
      <c r="S255" s="43">
        <v>20080528</v>
      </c>
      <c r="T255" s="43" t="s">
        <v>1126</v>
      </c>
      <c r="U255" s="43" t="s">
        <v>1127</v>
      </c>
      <c r="V255" s="43" t="s">
        <v>1128</v>
      </c>
      <c r="W255" s="43" t="s">
        <v>191</v>
      </c>
      <c r="X255" s="43" t="s">
        <v>192</v>
      </c>
      <c r="Y255" s="43" t="s">
        <v>193</v>
      </c>
      <c r="Z255" s="43"/>
      <c r="AA255" s="43">
        <v>5.47</v>
      </c>
      <c r="AB255" s="43"/>
      <c r="AC255" s="43" t="s">
        <v>195</v>
      </c>
      <c r="AD255" s="43">
        <v>5000</v>
      </c>
      <c r="AE255" s="43">
        <v>25185</v>
      </c>
      <c r="AF255" s="43"/>
      <c r="AG255" s="43"/>
      <c r="AH255" s="43">
        <v>0</v>
      </c>
      <c r="AI255" s="43">
        <v>396160</v>
      </c>
      <c r="AJ255" s="43"/>
      <c r="AK255" s="43"/>
      <c r="AL255" s="43" t="s">
        <v>214</v>
      </c>
      <c r="AM255" s="43">
        <v>0</v>
      </c>
      <c r="AN255" s="43">
        <v>5</v>
      </c>
      <c r="AO255" s="43">
        <v>200</v>
      </c>
      <c r="AP255" s="43"/>
      <c r="AQ255" s="43" t="s">
        <v>1186</v>
      </c>
      <c r="AR255" s="43" t="s">
        <v>1129</v>
      </c>
      <c r="AS255" s="43" t="s">
        <v>1130</v>
      </c>
      <c r="AT255" s="43" t="s">
        <v>1131</v>
      </c>
      <c r="AU255" s="43" t="s">
        <v>1055</v>
      </c>
      <c r="AV255" s="43" t="s">
        <v>1113</v>
      </c>
      <c r="AW255" s="43" t="s">
        <v>1114</v>
      </c>
      <c r="AX255" s="43" t="s">
        <v>195</v>
      </c>
      <c r="AY255" s="268">
        <f t="shared" si="3"/>
        <v>5</v>
      </c>
    </row>
    <row r="256" spans="1:51" x14ac:dyDescent="0.3">
      <c r="A256" s="253" t="s">
        <v>748</v>
      </c>
      <c r="B256" s="252" t="s">
        <v>260</v>
      </c>
      <c r="C256" s="43" t="s">
        <v>188</v>
      </c>
      <c r="D256" s="43">
        <v>4.0999999999999996</v>
      </c>
      <c r="E256" s="43">
        <v>20140404</v>
      </c>
      <c r="F256" s="43" t="s">
        <v>225</v>
      </c>
      <c r="G256" s="43" t="s">
        <v>225</v>
      </c>
      <c r="H256" s="43">
        <v>4</v>
      </c>
      <c r="I256" s="254">
        <v>633372</v>
      </c>
      <c r="J256" s="43">
        <v>12</v>
      </c>
      <c r="K256" s="43"/>
      <c r="L256" s="43"/>
      <c r="M256" s="43" t="s">
        <v>250</v>
      </c>
      <c r="N256" s="43">
        <v>420061060</v>
      </c>
      <c r="O256" s="43">
        <v>1</v>
      </c>
      <c r="P256" s="43">
        <v>3</v>
      </c>
      <c r="Q256" s="43">
        <v>2005</v>
      </c>
      <c r="R256" s="43">
        <v>20060522</v>
      </c>
      <c r="S256" s="43">
        <v>20060530</v>
      </c>
      <c r="T256" s="43" t="s">
        <v>251</v>
      </c>
      <c r="U256" s="43" t="s">
        <v>252</v>
      </c>
      <c r="V256" s="43" t="s">
        <v>253</v>
      </c>
      <c r="W256" s="43" t="s">
        <v>191</v>
      </c>
      <c r="X256" s="43" t="s">
        <v>192</v>
      </c>
      <c r="Y256" s="43"/>
      <c r="Z256" s="43"/>
      <c r="AA256" s="43"/>
      <c r="AB256" s="43"/>
      <c r="AC256" s="43"/>
      <c r="AD256" s="43">
        <v>5000</v>
      </c>
      <c r="AE256" s="43">
        <v>196353</v>
      </c>
      <c r="AF256" s="43">
        <v>0</v>
      </c>
      <c r="AG256" s="43">
        <v>2647</v>
      </c>
      <c r="AH256" s="43"/>
      <c r="AI256" s="43"/>
      <c r="AJ256" s="43"/>
      <c r="AK256" s="43"/>
      <c r="AL256" s="43"/>
      <c r="AM256" s="43"/>
      <c r="AN256" s="43"/>
      <c r="AO256" s="43"/>
      <c r="AP256" s="43"/>
      <c r="AQ256" s="43" t="s">
        <v>254</v>
      </c>
      <c r="AR256" s="43" t="s">
        <v>255</v>
      </c>
      <c r="AS256" s="43" t="s">
        <v>256</v>
      </c>
      <c r="AT256" s="43" t="s">
        <v>255</v>
      </c>
      <c r="AU256" s="43" t="s">
        <v>231</v>
      </c>
      <c r="AV256" s="43" t="s">
        <v>232</v>
      </c>
      <c r="AW256" s="43" t="s">
        <v>257</v>
      </c>
      <c r="AX256" s="43" t="s">
        <v>195</v>
      </c>
      <c r="AY256" s="268">
        <f t="shared" si="3"/>
        <v>5</v>
      </c>
    </row>
    <row r="257" spans="1:51" x14ac:dyDescent="0.3">
      <c r="A257" s="253" t="s">
        <v>748</v>
      </c>
      <c r="B257" s="252" t="s">
        <v>260</v>
      </c>
      <c r="C257" s="43" t="s">
        <v>188</v>
      </c>
      <c r="D257" s="43">
        <v>4.0999999999999996</v>
      </c>
      <c r="E257" s="43">
        <v>20140404</v>
      </c>
      <c r="F257" s="43" t="s">
        <v>225</v>
      </c>
      <c r="G257" s="43" t="s">
        <v>225</v>
      </c>
      <c r="H257" s="43">
        <v>4</v>
      </c>
      <c r="I257" s="254">
        <v>633882</v>
      </c>
      <c r="J257" s="43">
        <v>12</v>
      </c>
      <c r="K257" s="43"/>
      <c r="L257" s="43"/>
      <c r="M257" s="43" t="s">
        <v>250</v>
      </c>
      <c r="N257" s="43">
        <v>420071024</v>
      </c>
      <c r="O257" s="43">
        <v>1</v>
      </c>
      <c r="P257" s="43">
        <v>3</v>
      </c>
      <c r="Q257" s="43">
        <v>2006</v>
      </c>
      <c r="R257" s="43">
        <v>20070522</v>
      </c>
      <c r="S257" s="43">
        <v>20070601</v>
      </c>
      <c r="T257" s="43" t="s">
        <v>251</v>
      </c>
      <c r="U257" s="43" t="s">
        <v>252</v>
      </c>
      <c r="V257" s="43" t="s">
        <v>253</v>
      </c>
      <c r="W257" s="43" t="s">
        <v>191</v>
      </c>
      <c r="X257" s="43" t="s">
        <v>192</v>
      </c>
      <c r="Y257" s="43" t="s">
        <v>258</v>
      </c>
      <c r="Z257" s="43"/>
      <c r="AA257" s="43"/>
      <c r="AB257" s="43"/>
      <c r="AC257" s="43"/>
      <c r="AD257" s="43">
        <v>5000</v>
      </c>
      <c r="AE257" s="43">
        <v>204795</v>
      </c>
      <c r="AF257" s="43"/>
      <c r="AG257" s="43"/>
      <c r="AH257" s="43">
        <v>5000</v>
      </c>
      <c r="AI257" s="43">
        <v>205</v>
      </c>
      <c r="AJ257" s="43"/>
      <c r="AK257" s="43"/>
      <c r="AL257" s="43"/>
      <c r="AM257" s="43"/>
      <c r="AN257" s="43"/>
      <c r="AO257" s="43"/>
      <c r="AP257" s="43"/>
      <c r="AQ257" s="43" t="s">
        <v>259</v>
      </c>
      <c r="AR257" s="43" t="s">
        <v>255</v>
      </c>
      <c r="AS257" s="43" t="s">
        <v>256</v>
      </c>
      <c r="AT257" s="43" t="s">
        <v>255</v>
      </c>
      <c r="AU257" s="43" t="s">
        <v>231</v>
      </c>
      <c r="AV257" s="43" t="s">
        <v>232</v>
      </c>
      <c r="AW257" s="43" t="s">
        <v>257</v>
      </c>
      <c r="AX257" s="43" t="s">
        <v>195</v>
      </c>
      <c r="AY257" s="268">
        <f t="shared" si="3"/>
        <v>5.5</v>
      </c>
    </row>
    <row r="258" spans="1:51" x14ac:dyDescent="0.3">
      <c r="A258" s="253" t="s">
        <v>748</v>
      </c>
      <c r="B258" s="252" t="s">
        <v>260</v>
      </c>
      <c r="C258" s="43" t="s">
        <v>188</v>
      </c>
      <c r="D258" s="43">
        <v>4.0999999999999996</v>
      </c>
      <c r="E258" s="43">
        <v>20140404</v>
      </c>
      <c r="F258" s="43" t="s">
        <v>225</v>
      </c>
      <c r="G258" s="43" t="s">
        <v>225</v>
      </c>
      <c r="H258" s="43">
        <v>4</v>
      </c>
      <c r="I258" s="254">
        <v>634286</v>
      </c>
      <c r="J258" s="43">
        <v>12</v>
      </c>
      <c r="K258" s="43"/>
      <c r="L258" s="43"/>
      <c r="M258" s="43" t="s">
        <v>250</v>
      </c>
      <c r="N258" s="43">
        <v>420081001</v>
      </c>
      <c r="O258" s="43">
        <v>1</v>
      </c>
      <c r="P258" s="43">
        <v>3</v>
      </c>
      <c r="Q258" s="43">
        <v>2007</v>
      </c>
      <c r="R258" s="43">
        <v>20080524</v>
      </c>
      <c r="S258" s="43">
        <v>20080603</v>
      </c>
      <c r="T258" s="43" t="s">
        <v>251</v>
      </c>
      <c r="U258" s="43" t="s">
        <v>252</v>
      </c>
      <c r="V258" s="43" t="s">
        <v>253</v>
      </c>
      <c r="W258" s="43" t="s">
        <v>191</v>
      </c>
      <c r="X258" s="43" t="s">
        <v>192</v>
      </c>
      <c r="Y258" s="43" t="s">
        <v>258</v>
      </c>
      <c r="Z258" s="43"/>
      <c r="AA258" s="43"/>
      <c r="AB258" s="43"/>
      <c r="AC258" s="43"/>
      <c r="AD258" s="43">
        <v>5000</v>
      </c>
      <c r="AE258" s="43">
        <v>202671</v>
      </c>
      <c r="AF258" s="43"/>
      <c r="AG258" s="43"/>
      <c r="AH258" s="43"/>
      <c r="AI258" s="43"/>
      <c r="AJ258" s="43"/>
      <c r="AK258" s="43"/>
      <c r="AL258" s="43"/>
      <c r="AM258" s="43"/>
      <c r="AN258" s="43"/>
      <c r="AO258" s="43"/>
      <c r="AP258" s="43"/>
      <c r="AQ258" s="43" t="s">
        <v>254</v>
      </c>
      <c r="AR258" s="43" t="s">
        <v>255</v>
      </c>
      <c r="AS258" s="43" t="s">
        <v>256</v>
      </c>
      <c r="AT258" s="43" t="s">
        <v>255</v>
      </c>
      <c r="AU258" s="43" t="s">
        <v>231</v>
      </c>
      <c r="AV258" s="43" t="s">
        <v>232</v>
      </c>
      <c r="AW258" s="43" t="s">
        <v>257</v>
      </c>
      <c r="AX258" s="43" t="s">
        <v>195</v>
      </c>
      <c r="AY258" s="268">
        <f t="shared" si="3"/>
        <v>5.5</v>
      </c>
    </row>
    <row r="259" spans="1:51" x14ac:dyDescent="0.3">
      <c r="A259" s="253" t="s">
        <v>748</v>
      </c>
      <c r="B259" s="252" t="s">
        <v>270</v>
      </c>
      <c r="C259" s="43" t="s">
        <v>188</v>
      </c>
      <c r="D259" s="43">
        <v>4.0999999999999996</v>
      </c>
      <c r="E259" s="43">
        <v>20140404</v>
      </c>
      <c r="F259" s="43" t="s">
        <v>225</v>
      </c>
      <c r="G259" s="43" t="s">
        <v>225</v>
      </c>
      <c r="H259" s="43">
        <v>4</v>
      </c>
      <c r="I259" s="254">
        <v>633383</v>
      </c>
      <c r="J259" s="43">
        <v>12</v>
      </c>
      <c r="K259" s="43"/>
      <c r="L259" s="43"/>
      <c r="M259" s="43"/>
      <c r="N259" s="43"/>
      <c r="O259" s="43">
        <v>1</v>
      </c>
      <c r="P259" s="43">
        <v>3</v>
      </c>
      <c r="Q259" s="43">
        <v>2005</v>
      </c>
      <c r="R259" s="43">
        <v>20060612</v>
      </c>
      <c r="S259" s="43">
        <v>20060612</v>
      </c>
      <c r="T259" s="43" t="s">
        <v>263</v>
      </c>
      <c r="U259" s="43" t="s">
        <v>264</v>
      </c>
      <c r="V259" s="43" t="s">
        <v>265</v>
      </c>
      <c r="W259" s="43" t="s">
        <v>191</v>
      </c>
      <c r="X259" s="43" t="s">
        <v>192</v>
      </c>
      <c r="Y259" s="43" t="s">
        <v>193</v>
      </c>
      <c r="Z259" s="43"/>
      <c r="AA259" s="43"/>
      <c r="AB259" s="43"/>
      <c r="AC259" s="43"/>
      <c r="AD259" s="43">
        <v>5000</v>
      </c>
      <c r="AE259" s="43">
        <v>199341</v>
      </c>
      <c r="AF259" s="43">
        <v>0</v>
      </c>
      <c r="AG259" s="43">
        <v>6173</v>
      </c>
      <c r="AH259" s="43">
        <v>5000</v>
      </c>
      <c r="AI259" s="43">
        <v>267</v>
      </c>
      <c r="AJ259" s="43"/>
      <c r="AK259" s="43"/>
      <c r="AL259" s="43"/>
      <c r="AM259" s="43"/>
      <c r="AN259" s="43"/>
      <c r="AO259" s="43"/>
      <c r="AP259" s="43"/>
      <c r="AQ259" s="43"/>
      <c r="AR259" s="43" t="s">
        <v>266</v>
      </c>
      <c r="AS259" s="43" t="s">
        <v>267</v>
      </c>
      <c r="AT259" s="43" t="s">
        <v>266</v>
      </c>
      <c r="AU259" s="43" t="s">
        <v>231</v>
      </c>
      <c r="AV259" s="43" t="s">
        <v>232</v>
      </c>
      <c r="AW259" s="43" t="s">
        <v>268</v>
      </c>
      <c r="AX259" s="43" t="s">
        <v>195</v>
      </c>
      <c r="AY259" s="268">
        <f t="shared" si="3"/>
        <v>6</v>
      </c>
    </row>
    <row r="260" spans="1:51" x14ac:dyDescent="0.3">
      <c r="A260" s="253" t="s">
        <v>748</v>
      </c>
      <c r="B260" s="252" t="s">
        <v>270</v>
      </c>
      <c r="C260" s="43" t="s">
        <v>188</v>
      </c>
      <c r="D260" s="43">
        <v>4.0999999999999996</v>
      </c>
      <c r="E260" s="43">
        <v>20140404</v>
      </c>
      <c r="F260" s="43" t="s">
        <v>225</v>
      </c>
      <c r="G260" s="43" t="s">
        <v>225</v>
      </c>
      <c r="H260" s="43">
        <v>4</v>
      </c>
      <c r="I260" s="254">
        <v>633885</v>
      </c>
      <c r="J260" s="43">
        <v>12</v>
      </c>
      <c r="K260" s="43"/>
      <c r="L260" s="43"/>
      <c r="M260" s="43"/>
      <c r="N260" s="43"/>
      <c r="O260" s="43">
        <v>1</v>
      </c>
      <c r="P260" s="43">
        <v>3</v>
      </c>
      <c r="Q260" s="43">
        <v>2006</v>
      </c>
      <c r="R260" s="43">
        <v>20070517</v>
      </c>
      <c r="S260" s="43">
        <v>20070529</v>
      </c>
      <c r="T260" s="43" t="s">
        <v>263</v>
      </c>
      <c r="U260" s="43" t="s">
        <v>264</v>
      </c>
      <c r="V260" s="43" t="s">
        <v>265</v>
      </c>
      <c r="W260" s="43" t="s">
        <v>191</v>
      </c>
      <c r="X260" s="43" t="s">
        <v>192</v>
      </c>
      <c r="Y260" s="43" t="s">
        <v>258</v>
      </c>
      <c r="Z260" s="43"/>
      <c r="AA260" s="43"/>
      <c r="AB260" s="43"/>
      <c r="AC260" s="43"/>
      <c r="AD260" s="43">
        <v>5000</v>
      </c>
      <c r="AE260" s="43">
        <v>197300</v>
      </c>
      <c r="AF260" s="43">
        <v>0</v>
      </c>
      <c r="AG260" s="43">
        <v>5064</v>
      </c>
      <c r="AH260" s="43">
        <v>5000</v>
      </c>
      <c r="AI260" s="43">
        <v>197</v>
      </c>
      <c r="AJ260" s="43"/>
      <c r="AK260" s="43"/>
      <c r="AL260" s="43"/>
      <c r="AM260" s="43"/>
      <c r="AN260" s="43"/>
      <c r="AO260" s="43"/>
      <c r="AP260" s="43"/>
      <c r="AQ260" s="43" t="s">
        <v>269</v>
      </c>
      <c r="AR260" s="43" t="s">
        <v>266</v>
      </c>
      <c r="AS260" s="43" t="s">
        <v>267</v>
      </c>
      <c r="AT260" s="43" t="s">
        <v>266</v>
      </c>
      <c r="AU260" s="43" t="s">
        <v>231</v>
      </c>
      <c r="AV260" s="43" t="s">
        <v>232</v>
      </c>
      <c r="AW260" s="43" t="s">
        <v>268</v>
      </c>
      <c r="AX260" s="43" t="s">
        <v>195</v>
      </c>
      <c r="AY260" s="268">
        <f t="shared" ref="AY260:AY323" si="4">AVERAGE(MID(R260,5,2),MID(S260,5,2))</f>
        <v>5</v>
      </c>
    </row>
    <row r="261" spans="1:51" x14ac:dyDescent="0.3">
      <c r="A261" s="253" t="s">
        <v>748</v>
      </c>
      <c r="B261" s="252" t="s">
        <v>232</v>
      </c>
      <c r="C261" s="43" t="s">
        <v>188</v>
      </c>
      <c r="D261" s="43">
        <v>4.0999999999999996</v>
      </c>
      <c r="E261" s="43">
        <v>20101203</v>
      </c>
      <c r="F261" s="43" t="s">
        <v>234</v>
      </c>
      <c r="G261" s="43" t="s">
        <v>275</v>
      </c>
      <c r="H261" s="43">
        <v>14</v>
      </c>
      <c r="I261" s="254">
        <v>210790</v>
      </c>
      <c r="J261" s="43">
        <v>12</v>
      </c>
      <c r="K261" s="43"/>
      <c r="L261" s="43"/>
      <c r="M261" s="43" t="s">
        <v>250</v>
      </c>
      <c r="N261" s="43" t="s">
        <v>276</v>
      </c>
      <c r="O261" s="43">
        <v>1</v>
      </c>
      <c r="P261" s="43">
        <v>3</v>
      </c>
      <c r="Q261" s="43">
        <v>2007</v>
      </c>
      <c r="R261" s="43">
        <v>20080515</v>
      </c>
      <c r="S261" s="43">
        <v>20080515</v>
      </c>
      <c r="T261" s="43" t="s">
        <v>277</v>
      </c>
      <c r="U261" s="43" t="s">
        <v>277</v>
      </c>
      <c r="V261" s="43" t="s">
        <v>278</v>
      </c>
      <c r="W261" s="43" t="s">
        <v>213</v>
      </c>
      <c r="X261" s="43" t="s">
        <v>192</v>
      </c>
      <c r="Y261" s="43" t="s">
        <v>279</v>
      </c>
      <c r="Z261" s="43" t="s">
        <v>194</v>
      </c>
      <c r="AA261" s="43">
        <v>5.47</v>
      </c>
      <c r="AB261" s="43"/>
      <c r="AC261" s="43" t="s">
        <v>195</v>
      </c>
      <c r="AD261" s="43">
        <v>5000</v>
      </c>
      <c r="AE261" s="43">
        <v>199251</v>
      </c>
      <c r="AF261" s="43"/>
      <c r="AG261" s="43"/>
      <c r="AH261" s="43">
        <v>5000</v>
      </c>
      <c r="AI261" s="43">
        <v>2491</v>
      </c>
      <c r="AJ261" s="43"/>
      <c r="AK261" s="43"/>
      <c r="AL261" s="43" t="s">
        <v>214</v>
      </c>
      <c r="AM261" s="43">
        <v>1.23E-2</v>
      </c>
      <c r="AN261" s="43"/>
      <c r="AO261" s="43">
        <v>324</v>
      </c>
      <c r="AP261" s="43"/>
      <c r="AQ261" s="43"/>
      <c r="AR261" s="43" t="s">
        <v>280</v>
      </c>
      <c r="AS261" s="43" t="s">
        <v>280</v>
      </c>
      <c r="AT261" s="43" t="s">
        <v>281</v>
      </c>
      <c r="AU261" s="43" t="s">
        <v>231</v>
      </c>
      <c r="AV261" s="43" t="s">
        <v>232</v>
      </c>
      <c r="AW261" s="43" t="s">
        <v>282</v>
      </c>
      <c r="AX261" s="43" t="s">
        <v>195</v>
      </c>
      <c r="AY261" s="268">
        <f t="shared" si="4"/>
        <v>5</v>
      </c>
    </row>
    <row r="262" spans="1:51" x14ac:dyDescent="0.3">
      <c r="A262" s="253" t="s">
        <v>748</v>
      </c>
      <c r="B262" s="252" t="s">
        <v>232</v>
      </c>
      <c r="C262" s="43" t="s">
        <v>188</v>
      </c>
      <c r="D262" s="43">
        <v>4.0999999999999996</v>
      </c>
      <c r="E262" s="43">
        <v>20070202</v>
      </c>
      <c r="F262" s="43" t="s">
        <v>234</v>
      </c>
      <c r="G262" s="43" t="s">
        <v>275</v>
      </c>
      <c r="H262" s="43">
        <v>14</v>
      </c>
      <c r="I262" s="254">
        <v>633285</v>
      </c>
      <c r="J262" s="43">
        <v>12</v>
      </c>
      <c r="K262" s="43"/>
      <c r="L262" s="43"/>
      <c r="M262" s="43" t="s">
        <v>250</v>
      </c>
      <c r="N262" s="43" t="s">
        <v>283</v>
      </c>
      <c r="O262" s="43">
        <v>1</v>
      </c>
      <c r="P262" s="43">
        <v>3</v>
      </c>
      <c r="Q262" s="43">
        <v>2005</v>
      </c>
      <c r="R262" s="43">
        <v>20060602</v>
      </c>
      <c r="S262" s="43">
        <v>20060605</v>
      </c>
      <c r="T262" s="43" t="s">
        <v>284</v>
      </c>
      <c r="U262" s="43" t="s">
        <v>277</v>
      </c>
      <c r="V262" s="43" t="s">
        <v>278</v>
      </c>
      <c r="W262" s="43" t="s">
        <v>213</v>
      </c>
      <c r="X262" s="43" t="s">
        <v>192</v>
      </c>
      <c r="Y262" s="43" t="s">
        <v>214</v>
      </c>
      <c r="Z262" s="43" t="s">
        <v>237</v>
      </c>
      <c r="AA262" s="43">
        <v>5.67</v>
      </c>
      <c r="AB262" s="43"/>
      <c r="AC262" s="43" t="s">
        <v>195</v>
      </c>
      <c r="AD262" s="43">
        <v>5000</v>
      </c>
      <c r="AE262" s="43">
        <v>136519</v>
      </c>
      <c r="AF262" s="43">
        <v>0</v>
      </c>
      <c r="AG262" s="43">
        <v>8143</v>
      </c>
      <c r="AH262" s="43">
        <v>5000</v>
      </c>
      <c r="AI262" s="43">
        <v>45027</v>
      </c>
      <c r="AJ262" s="43">
        <v>0</v>
      </c>
      <c r="AK262" s="43">
        <v>1437</v>
      </c>
      <c r="AL262" s="43" t="s">
        <v>214</v>
      </c>
      <c r="AM262" s="43">
        <v>0.24310000000000001</v>
      </c>
      <c r="AN262" s="43">
        <v>23</v>
      </c>
      <c r="AO262" s="43">
        <v>399</v>
      </c>
      <c r="AP262" s="43"/>
      <c r="AQ262" s="43" t="s">
        <v>285</v>
      </c>
      <c r="AR262" s="43" t="s">
        <v>281</v>
      </c>
      <c r="AS262" s="43" t="s">
        <v>280</v>
      </c>
      <c r="AT262" s="43" t="s">
        <v>281</v>
      </c>
      <c r="AU262" s="43" t="s">
        <v>231</v>
      </c>
      <c r="AV262" s="43" t="s">
        <v>232</v>
      </c>
      <c r="AW262" s="43" t="s">
        <v>282</v>
      </c>
      <c r="AX262" s="43" t="s">
        <v>196</v>
      </c>
      <c r="AY262" s="268">
        <f t="shared" si="4"/>
        <v>6</v>
      </c>
    </row>
    <row r="263" spans="1:51" x14ac:dyDescent="0.3">
      <c r="A263" s="253" t="s">
        <v>748</v>
      </c>
      <c r="B263" s="252" t="s">
        <v>232</v>
      </c>
      <c r="C263" s="43" t="s">
        <v>188</v>
      </c>
      <c r="D263" s="43">
        <v>4.0999999999999996</v>
      </c>
      <c r="E263" s="43">
        <v>20080204</v>
      </c>
      <c r="F263" s="43" t="s">
        <v>234</v>
      </c>
      <c r="G263" s="43" t="s">
        <v>275</v>
      </c>
      <c r="H263" s="43">
        <v>14</v>
      </c>
      <c r="I263" s="254">
        <v>633579</v>
      </c>
      <c r="J263" s="43">
        <v>12</v>
      </c>
      <c r="K263" s="43"/>
      <c r="L263" s="43"/>
      <c r="M263" s="43" t="s">
        <v>250</v>
      </c>
      <c r="N263" s="43" t="s">
        <v>286</v>
      </c>
      <c r="O263" s="43">
        <v>1</v>
      </c>
      <c r="P263" s="43">
        <v>3</v>
      </c>
      <c r="Q263" s="43">
        <v>2006</v>
      </c>
      <c r="R263" s="43">
        <v>20070427</v>
      </c>
      <c r="S263" s="43">
        <v>20070504</v>
      </c>
      <c r="T263" s="43" t="s">
        <v>284</v>
      </c>
      <c r="U263" s="43" t="s">
        <v>277</v>
      </c>
      <c r="V263" s="43" t="s">
        <v>278</v>
      </c>
      <c r="W263" s="43" t="s">
        <v>213</v>
      </c>
      <c r="X263" s="43" t="s">
        <v>192</v>
      </c>
      <c r="Y263" s="43" t="s">
        <v>279</v>
      </c>
      <c r="Z263" s="43" t="s">
        <v>194</v>
      </c>
      <c r="AA263" s="43">
        <v>6.18</v>
      </c>
      <c r="AB263" s="43"/>
      <c r="AC263" s="43" t="s">
        <v>195</v>
      </c>
      <c r="AD263" s="43">
        <v>5000</v>
      </c>
      <c r="AE263" s="43">
        <v>185975</v>
      </c>
      <c r="AF263" s="43"/>
      <c r="AG263" s="43"/>
      <c r="AH263" s="43">
        <v>5000</v>
      </c>
      <c r="AI263" s="43">
        <v>22415</v>
      </c>
      <c r="AJ263" s="43">
        <v>0</v>
      </c>
      <c r="AK263" s="43">
        <v>97</v>
      </c>
      <c r="AL263" s="43" t="s">
        <v>214</v>
      </c>
      <c r="AM263" s="43">
        <v>2.2000000000000001E-3</v>
      </c>
      <c r="AN263" s="43">
        <v>21</v>
      </c>
      <c r="AO263" s="43">
        <v>461</v>
      </c>
      <c r="AP263" s="43"/>
      <c r="AQ263" s="43" t="s">
        <v>287</v>
      </c>
      <c r="AR263" s="43" t="s">
        <v>281</v>
      </c>
      <c r="AS263" s="43" t="s">
        <v>280</v>
      </c>
      <c r="AT263" s="43" t="s">
        <v>281</v>
      </c>
      <c r="AU263" s="43" t="s">
        <v>231</v>
      </c>
      <c r="AV263" s="43" t="s">
        <v>232</v>
      </c>
      <c r="AW263" s="43" t="s">
        <v>282</v>
      </c>
      <c r="AX263" s="43" t="s">
        <v>196</v>
      </c>
      <c r="AY263" s="268">
        <f t="shared" si="4"/>
        <v>4.5</v>
      </c>
    </row>
    <row r="264" spans="1:51" x14ac:dyDescent="0.3">
      <c r="A264" s="253" t="s">
        <v>748</v>
      </c>
      <c r="B264" s="252" t="s">
        <v>218</v>
      </c>
      <c r="C264" s="43" t="s">
        <v>188</v>
      </c>
      <c r="D264" s="43">
        <v>4.0999999999999996</v>
      </c>
      <c r="E264" s="43">
        <v>20140404</v>
      </c>
      <c r="F264" s="43" t="s">
        <v>225</v>
      </c>
      <c r="G264" s="43" t="s">
        <v>225</v>
      </c>
      <c r="H264" s="43">
        <v>4</v>
      </c>
      <c r="I264" s="254">
        <v>633889</v>
      </c>
      <c r="J264" s="43">
        <v>12</v>
      </c>
      <c r="K264" s="43"/>
      <c r="L264" s="43"/>
      <c r="M264" s="43"/>
      <c r="N264" s="43"/>
      <c r="O264" s="43">
        <v>1</v>
      </c>
      <c r="P264" s="43">
        <v>3</v>
      </c>
      <c r="Q264" s="43">
        <v>2006</v>
      </c>
      <c r="R264" s="43">
        <v>20070605</v>
      </c>
      <c r="S264" s="43">
        <v>20070605</v>
      </c>
      <c r="T264" s="43" t="s">
        <v>226</v>
      </c>
      <c r="U264" s="43" t="s">
        <v>227</v>
      </c>
      <c r="V264" s="43" t="s">
        <v>228</v>
      </c>
      <c r="W264" s="43" t="s">
        <v>191</v>
      </c>
      <c r="X264" s="43" t="s">
        <v>192</v>
      </c>
      <c r="Y264" s="43" t="s">
        <v>193</v>
      </c>
      <c r="Z264" s="43"/>
      <c r="AA264" s="43"/>
      <c r="AB264" s="43"/>
      <c r="AC264" s="43"/>
      <c r="AD264" s="43">
        <v>5000</v>
      </c>
      <c r="AE264" s="43">
        <v>195828</v>
      </c>
      <c r="AF264" s="43">
        <v>0</v>
      </c>
      <c r="AG264" s="43">
        <v>1065</v>
      </c>
      <c r="AH264" s="43">
        <v>5000</v>
      </c>
      <c r="AI264" s="43">
        <v>3996</v>
      </c>
      <c r="AJ264" s="43"/>
      <c r="AK264" s="43"/>
      <c r="AL264" s="43"/>
      <c r="AM264" s="43"/>
      <c r="AN264" s="43"/>
      <c r="AO264" s="43"/>
      <c r="AP264" s="43"/>
      <c r="AQ264" s="43"/>
      <c r="AR264" s="43" t="s">
        <v>229</v>
      </c>
      <c r="AS264" s="43" t="s">
        <v>230</v>
      </c>
      <c r="AT264" s="43" t="s">
        <v>229</v>
      </c>
      <c r="AU264" s="43" t="s">
        <v>231</v>
      </c>
      <c r="AV264" s="43" t="s">
        <v>232</v>
      </c>
      <c r="AW264" s="43" t="s">
        <v>233</v>
      </c>
      <c r="AX264" s="43" t="s">
        <v>195</v>
      </c>
      <c r="AY264" s="268">
        <f t="shared" si="4"/>
        <v>6</v>
      </c>
    </row>
    <row r="265" spans="1:51" x14ac:dyDescent="0.3">
      <c r="A265" s="253" t="s">
        <v>748</v>
      </c>
      <c r="B265" s="252" t="s">
        <v>218</v>
      </c>
      <c r="C265" s="43" t="s">
        <v>188</v>
      </c>
      <c r="D265" s="43">
        <v>4.0999999999999996</v>
      </c>
      <c r="E265" s="43">
        <v>20140404</v>
      </c>
      <c r="F265" s="43" t="s">
        <v>225</v>
      </c>
      <c r="G265" s="43" t="s">
        <v>225</v>
      </c>
      <c r="H265" s="43">
        <v>4</v>
      </c>
      <c r="I265" s="254">
        <v>634284</v>
      </c>
      <c r="J265" s="43">
        <v>12</v>
      </c>
      <c r="K265" s="43"/>
      <c r="L265" s="43"/>
      <c r="M265" s="43"/>
      <c r="N265" s="43"/>
      <c r="O265" s="43">
        <v>1</v>
      </c>
      <c r="P265" s="43">
        <v>3</v>
      </c>
      <c r="Q265" s="43">
        <v>2007</v>
      </c>
      <c r="R265" s="43">
        <v>20080613</v>
      </c>
      <c r="S265" s="43">
        <v>20080613</v>
      </c>
      <c r="T265" s="43" t="s">
        <v>226</v>
      </c>
      <c r="U265" s="43" t="s">
        <v>227</v>
      </c>
      <c r="V265" s="43" t="s">
        <v>228</v>
      </c>
      <c r="W265" s="43" t="s">
        <v>191</v>
      </c>
      <c r="X265" s="43" t="s">
        <v>192</v>
      </c>
      <c r="Y265" s="43" t="s">
        <v>193</v>
      </c>
      <c r="Z265" s="43"/>
      <c r="AA265" s="43"/>
      <c r="AB265" s="43"/>
      <c r="AC265" s="43"/>
      <c r="AD265" s="43">
        <v>5000</v>
      </c>
      <c r="AE265" s="43">
        <v>175783</v>
      </c>
      <c r="AF265" s="43">
        <v>0</v>
      </c>
      <c r="AG265" s="43">
        <v>15170</v>
      </c>
      <c r="AH265" s="43">
        <v>5000</v>
      </c>
      <c r="AI265" s="43">
        <v>14047</v>
      </c>
      <c r="AJ265" s="43"/>
      <c r="AK265" s="43"/>
      <c r="AL265" s="43"/>
      <c r="AM265" s="43"/>
      <c r="AN265" s="43"/>
      <c r="AO265" s="43"/>
      <c r="AP265" s="43"/>
      <c r="AQ265" s="43"/>
      <c r="AR265" s="43" t="s">
        <v>229</v>
      </c>
      <c r="AS265" s="43" t="s">
        <v>230</v>
      </c>
      <c r="AT265" s="43" t="s">
        <v>229</v>
      </c>
      <c r="AU265" s="43" t="s">
        <v>231</v>
      </c>
      <c r="AV265" s="43" t="s">
        <v>232</v>
      </c>
      <c r="AW265" s="43" t="s">
        <v>233</v>
      </c>
      <c r="AX265" s="43" t="s">
        <v>195</v>
      </c>
      <c r="AY265" s="268">
        <f t="shared" si="4"/>
        <v>6</v>
      </c>
    </row>
    <row r="266" spans="1:51" x14ac:dyDescent="0.3">
      <c r="A266" s="255" t="s">
        <v>748</v>
      </c>
      <c r="B266" s="256" t="s">
        <v>218</v>
      </c>
      <c r="C266" s="257" t="s">
        <v>188</v>
      </c>
      <c r="D266" s="257">
        <v>4.0999999999999996</v>
      </c>
      <c r="E266" s="257">
        <v>20101203</v>
      </c>
      <c r="F266" s="257" t="s">
        <v>234</v>
      </c>
      <c r="G266" s="257" t="s">
        <v>233</v>
      </c>
      <c r="H266" s="257">
        <v>14</v>
      </c>
      <c r="I266" s="258">
        <v>210797</v>
      </c>
      <c r="J266" s="257">
        <v>12</v>
      </c>
      <c r="K266" s="257"/>
      <c r="L266" s="257"/>
      <c r="M266" s="257"/>
      <c r="N266" s="257"/>
      <c r="O266" s="257">
        <v>1</v>
      </c>
      <c r="P266" s="257">
        <v>3</v>
      </c>
      <c r="Q266" s="257">
        <v>2007</v>
      </c>
      <c r="R266" s="257">
        <v>20080522</v>
      </c>
      <c r="S266" s="257">
        <v>20080529</v>
      </c>
      <c r="T266" s="257" t="s">
        <v>235</v>
      </c>
      <c r="U266" s="257" t="s">
        <v>236</v>
      </c>
      <c r="V266" s="257" t="s">
        <v>228</v>
      </c>
      <c r="W266" s="257" t="s">
        <v>213</v>
      </c>
      <c r="X266" s="257" t="s">
        <v>192</v>
      </c>
      <c r="Y266" s="257" t="s">
        <v>193</v>
      </c>
      <c r="Z266" s="257" t="s">
        <v>237</v>
      </c>
      <c r="AA266" s="257"/>
      <c r="AB266" s="257"/>
      <c r="AC266" s="257" t="s">
        <v>195</v>
      </c>
      <c r="AD266" s="257">
        <v>5000</v>
      </c>
      <c r="AE266" s="257">
        <v>92988</v>
      </c>
      <c r="AF266" s="257"/>
      <c r="AG266" s="257"/>
      <c r="AH266" s="257">
        <v>5000</v>
      </c>
      <c r="AI266" s="257">
        <v>3512</v>
      </c>
      <c r="AJ266" s="257"/>
      <c r="AK266" s="257"/>
      <c r="AL266" s="257" t="s">
        <v>214</v>
      </c>
      <c r="AM266" s="257">
        <v>3.6400000000000002E-2</v>
      </c>
      <c r="AN266" s="257"/>
      <c r="AO266" s="257">
        <v>522</v>
      </c>
      <c r="AP266" s="257"/>
      <c r="AQ266" s="257"/>
      <c r="AR266" s="257" t="s">
        <v>238</v>
      </c>
      <c r="AS266" s="257" t="s">
        <v>239</v>
      </c>
      <c r="AT266" s="257" t="s">
        <v>229</v>
      </c>
      <c r="AU266" s="257" t="s">
        <v>231</v>
      </c>
      <c r="AV266" s="257" t="s">
        <v>232</v>
      </c>
      <c r="AW266" s="257" t="s">
        <v>233</v>
      </c>
      <c r="AX266" s="257" t="s">
        <v>195</v>
      </c>
      <c r="AY266" s="268">
        <f t="shared" si="4"/>
        <v>5</v>
      </c>
    </row>
    <row r="267" spans="1:51" x14ac:dyDescent="0.3">
      <c r="A267" s="255" t="s">
        <v>748</v>
      </c>
      <c r="B267" s="256" t="s">
        <v>218</v>
      </c>
      <c r="C267" s="257" t="s">
        <v>188</v>
      </c>
      <c r="D267" s="257">
        <v>4.0999999999999996</v>
      </c>
      <c r="E267" s="257">
        <v>20080204</v>
      </c>
      <c r="F267" s="257" t="s">
        <v>234</v>
      </c>
      <c r="G267" s="257" t="s">
        <v>233</v>
      </c>
      <c r="H267" s="257">
        <v>14</v>
      </c>
      <c r="I267" s="258">
        <v>210688</v>
      </c>
      <c r="J267" s="257">
        <v>12</v>
      </c>
      <c r="K267" s="257"/>
      <c r="L267" s="257"/>
      <c r="M267" s="257"/>
      <c r="N267" s="257"/>
      <c r="O267" s="257">
        <v>1</v>
      </c>
      <c r="P267" s="257">
        <v>3</v>
      </c>
      <c r="Q267" s="257">
        <v>2006</v>
      </c>
      <c r="R267" s="257">
        <v>20070529</v>
      </c>
      <c r="S267" s="257">
        <v>20070601</v>
      </c>
      <c r="T267" s="257" t="s">
        <v>235</v>
      </c>
      <c r="U267" s="257" t="s">
        <v>240</v>
      </c>
      <c r="V267" s="257" t="s">
        <v>241</v>
      </c>
      <c r="W267" s="257" t="s">
        <v>213</v>
      </c>
      <c r="X267" s="257" t="s">
        <v>192</v>
      </c>
      <c r="Y267" s="257" t="s">
        <v>193</v>
      </c>
      <c r="Z267" s="257" t="s">
        <v>194</v>
      </c>
      <c r="AA267" s="257">
        <v>7.69</v>
      </c>
      <c r="AB267" s="257">
        <v>86</v>
      </c>
      <c r="AC267" s="257" t="s">
        <v>195</v>
      </c>
      <c r="AD267" s="257">
        <v>5000</v>
      </c>
      <c r="AE267" s="257">
        <v>76631</v>
      </c>
      <c r="AF267" s="257">
        <v>0</v>
      </c>
      <c r="AG267" s="257">
        <v>4162</v>
      </c>
      <c r="AH267" s="257">
        <v>5000</v>
      </c>
      <c r="AI267" s="257">
        <v>122</v>
      </c>
      <c r="AJ267" s="257">
        <v>0</v>
      </c>
      <c r="AK267" s="257">
        <v>2012</v>
      </c>
      <c r="AL267" s="257" t="s">
        <v>196</v>
      </c>
      <c r="AM267" s="257">
        <v>1.5E-3</v>
      </c>
      <c r="AN267" s="257">
        <v>34</v>
      </c>
      <c r="AO267" s="257">
        <v>661</v>
      </c>
      <c r="AP267" s="257"/>
      <c r="AQ267" s="257" t="s">
        <v>242</v>
      </c>
      <c r="AR267" s="257" t="s">
        <v>238</v>
      </c>
      <c r="AS267" s="257" t="s">
        <v>238</v>
      </c>
      <c r="AT267" s="257" t="s">
        <v>243</v>
      </c>
      <c r="AU267" s="257" t="s">
        <v>231</v>
      </c>
      <c r="AV267" s="257" t="s">
        <v>232</v>
      </c>
      <c r="AW267" s="257" t="s">
        <v>233</v>
      </c>
      <c r="AX267" s="257" t="s">
        <v>196</v>
      </c>
      <c r="AY267" s="268">
        <f t="shared" si="4"/>
        <v>5.5</v>
      </c>
    </row>
    <row r="268" spans="1:51" x14ac:dyDescent="0.3">
      <c r="A268" s="253" t="s">
        <v>748</v>
      </c>
      <c r="B268" s="252" t="s">
        <v>218</v>
      </c>
      <c r="C268" s="43" t="s">
        <v>188</v>
      </c>
      <c r="D268" s="43">
        <v>4.0999999999999996</v>
      </c>
      <c r="E268" s="43">
        <v>20140404</v>
      </c>
      <c r="F268" s="43" t="s">
        <v>225</v>
      </c>
      <c r="G268" s="43" t="s">
        <v>225</v>
      </c>
      <c r="H268" s="43">
        <v>4</v>
      </c>
      <c r="I268" s="254">
        <v>633375</v>
      </c>
      <c r="J268" s="43">
        <v>12</v>
      </c>
      <c r="K268" s="43"/>
      <c r="L268" s="43"/>
      <c r="M268" s="43"/>
      <c r="N268" s="43"/>
      <c r="O268" s="43">
        <v>1</v>
      </c>
      <c r="P268" s="43">
        <v>3</v>
      </c>
      <c r="Q268" s="43">
        <v>2005</v>
      </c>
      <c r="R268" s="43">
        <v>20060530</v>
      </c>
      <c r="S268" s="43">
        <v>20060530</v>
      </c>
      <c r="T268" s="43" t="s">
        <v>226</v>
      </c>
      <c r="U268" s="43" t="s">
        <v>227</v>
      </c>
      <c r="V268" s="43" t="s">
        <v>228</v>
      </c>
      <c r="W268" s="43" t="s">
        <v>191</v>
      </c>
      <c r="X268" s="43" t="s">
        <v>192</v>
      </c>
      <c r="Y268" s="43" t="s">
        <v>193</v>
      </c>
      <c r="Z268" s="43"/>
      <c r="AA268" s="43"/>
      <c r="AB268" s="43"/>
      <c r="AC268" s="43"/>
      <c r="AD268" s="43">
        <v>5000</v>
      </c>
      <c r="AE268" s="43">
        <v>200181</v>
      </c>
      <c r="AF268" s="43">
        <v>0</v>
      </c>
      <c r="AG268" s="43">
        <v>1803</v>
      </c>
      <c r="AH268" s="43">
        <v>5000</v>
      </c>
      <c r="AI268" s="43">
        <v>648</v>
      </c>
      <c r="AJ268" s="43"/>
      <c r="AK268" s="43"/>
      <c r="AL268" s="43"/>
      <c r="AM268" s="43"/>
      <c r="AN268" s="43"/>
      <c r="AO268" s="43"/>
      <c r="AP268" s="43"/>
      <c r="AQ268" s="43" t="s">
        <v>244</v>
      </c>
      <c r="AR268" s="43" t="s">
        <v>229</v>
      </c>
      <c r="AS268" s="43" t="s">
        <v>230</v>
      </c>
      <c r="AT268" s="43" t="s">
        <v>229</v>
      </c>
      <c r="AU268" s="43" t="s">
        <v>231</v>
      </c>
      <c r="AV268" s="43" t="s">
        <v>232</v>
      </c>
      <c r="AW268" s="43" t="s">
        <v>233</v>
      </c>
      <c r="AX268" s="43" t="s">
        <v>195</v>
      </c>
      <c r="AY268" s="268">
        <f t="shared" si="4"/>
        <v>5</v>
      </c>
    </row>
    <row r="269" spans="1:51" x14ac:dyDescent="0.3">
      <c r="A269" s="253" t="s">
        <v>49</v>
      </c>
      <c r="B269" s="252" t="s">
        <v>843</v>
      </c>
      <c r="C269" s="43" t="s">
        <v>188</v>
      </c>
      <c r="D269" s="43">
        <v>4.0999999999999996</v>
      </c>
      <c r="E269" s="43">
        <v>20140404</v>
      </c>
      <c r="F269" s="43" t="s">
        <v>225</v>
      </c>
      <c r="G269" s="43" t="s">
        <v>225</v>
      </c>
      <c r="H269" s="43">
        <v>4</v>
      </c>
      <c r="I269" s="254">
        <v>634583</v>
      </c>
      <c r="J269" s="43">
        <v>12</v>
      </c>
      <c r="K269" s="43"/>
      <c r="L269" s="43"/>
      <c r="M269" s="43"/>
      <c r="N269" s="43"/>
      <c r="O269" s="43">
        <v>1</v>
      </c>
      <c r="P269" s="43">
        <v>3</v>
      </c>
      <c r="Q269" s="43">
        <v>2007</v>
      </c>
      <c r="R269" s="43">
        <v>20080601</v>
      </c>
      <c r="S269" s="43">
        <v>20080613</v>
      </c>
      <c r="T269" s="43" t="s">
        <v>680</v>
      </c>
      <c r="U269" s="43" t="s">
        <v>681</v>
      </c>
      <c r="V269" s="43" t="s">
        <v>349</v>
      </c>
      <c r="W269" s="43" t="s">
        <v>191</v>
      </c>
      <c r="X269" s="43" t="s">
        <v>192</v>
      </c>
      <c r="Y269" s="43" t="s">
        <v>193</v>
      </c>
      <c r="Z269" s="43"/>
      <c r="AA269" s="43"/>
      <c r="AB269" s="43"/>
      <c r="AC269" s="43"/>
      <c r="AD269" s="43">
        <v>5000</v>
      </c>
      <c r="AE269" s="43">
        <v>103264</v>
      </c>
      <c r="AF269" s="43"/>
      <c r="AG269" s="43"/>
      <c r="AH269" s="43">
        <v>5000</v>
      </c>
      <c r="AI269" s="43">
        <v>1134</v>
      </c>
      <c r="AJ269" s="43"/>
      <c r="AK269" s="43"/>
      <c r="AL269" s="43"/>
      <c r="AM269" s="43"/>
      <c r="AN269" s="43"/>
      <c r="AO269" s="43"/>
      <c r="AP269" s="43"/>
      <c r="AQ269" s="43"/>
      <c r="AR269" s="43" t="s">
        <v>682</v>
      </c>
      <c r="AS269" s="43" t="s">
        <v>683</v>
      </c>
      <c r="AT269" s="43" t="s">
        <v>352</v>
      </c>
      <c r="AU269" s="43" t="s">
        <v>231</v>
      </c>
      <c r="AV269" s="43" t="s">
        <v>353</v>
      </c>
      <c r="AW269" s="43" t="s">
        <v>684</v>
      </c>
      <c r="AX269" s="43" t="s">
        <v>195</v>
      </c>
      <c r="AY269" s="268">
        <f t="shared" si="4"/>
        <v>6</v>
      </c>
    </row>
    <row r="270" spans="1:51" x14ac:dyDescent="0.3">
      <c r="A270" s="253" t="s">
        <v>49</v>
      </c>
      <c r="B270" s="252" t="s">
        <v>843</v>
      </c>
      <c r="C270" s="43" t="s">
        <v>188</v>
      </c>
      <c r="D270" s="43">
        <v>4.0999999999999996</v>
      </c>
      <c r="E270" s="43">
        <v>20140404</v>
      </c>
      <c r="F270" s="43" t="s">
        <v>225</v>
      </c>
      <c r="G270" s="43" t="s">
        <v>225</v>
      </c>
      <c r="H270" s="43">
        <v>4</v>
      </c>
      <c r="I270" s="254">
        <v>634080</v>
      </c>
      <c r="J270" s="43">
        <v>12</v>
      </c>
      <c r="K270" s="43"/>
      <c r="L270" s="43"/>
      <c r="M270" s="43"/>
      <c r="N270" s="43"/>
      <c r="O270" s="43">
        <v>1</v>
      </c>
      <c r="P270" s="43">
        <v>3</v>
      </c>
      <c r="Q270" s="43">
        <v>2006</v>
      </c>
      <c r="R270" s="43">
        <v>20070611</v>
      </c>
      <c r="S270" s="43">
        <v>20070630</v>
      </c>
      <c r="T270" s="43" t="s">
        <v>680</v>
      </c>
      <c r="U270" s="43" t="s">
        <v>681</v>
      </c>
      <c r="V270" s="43" t="s">
        <v>349</v>
      </c>
      <c r="W270" s="43" t="s">
        <v>191</v>
      </c>
      <c r="X270" s="43" t="s">
        <v>192</v>
      </c>
      <c r="Y270" s="43" t="s">
        <v>193</v>
      </c>
      <c r="Z270" s="43"/>
      <c r="AA270" s="43"/>
      <c r="AB270" s="43"/>
      <c r="AC270" s="43"/>
      <c r="AD270" s="43">
        <v>5000</v>
      </c>
      <c r="AE270" s="43">
        <v>91433</v>
      </c>
      <c r="AF270" s="43"/>
      <c r="AG270" s="43"/>
      <c r="AH270" s="43">
        <v>5000</v>
      </c>
      <c r="AI270" s="43">
        <v>552</v>
      </c>
      <c r="AJ270" s="43"/>
      <c r="AK270" s="43"/>
      <c r="AL270" s="43"/>
      <c r="AM270" s="43"/>
      <c r="AN270" s="43"/>
      <c r="AO270" s="43"/>
      <c r="AP270" s="43"/>
      <c r="AQ270" s="43" t="s">
        <v>685</v>
      </c>
      <c r="AR270" s="43" t="s">
        <v>682</v>
      </c>
      <c r="AS270" s="43" t="s">
        <v>683</v>
      </c>
      <c r="AT270" s="43" t="s">
        <v>352</v>
      </c>
      <c r="AU270" s="43" t="s">
        <v>231</v>
      </c>
      <c r="AV270" s="43" t="s">
        <v>353</v>
      </c>
      <c r="AW270" s="43" t="s">
        <v>684</v>
      </c>
      <c r="AX270" s="43" t="s">
        <v>195</v>
      </c>
      <c r="AY270" s="268">
        <f t="shared" si="4"/>
        <v>6</v>
      </c>
    </row>
    <row r="271" spans="1:51" x14ac:dyDescent="0.3">
      <c r="A271" s="253" t="s">
        <v>49</v>
      </c>
      <c r="B271" s="252" t="s">
        <v>843</v>
      </c>
      <c r="C271" s="43" t="s">
        <v>188</v>
      </c>
      <c r="D271" s="43">
        <v>4.0999999999999996</v>
      </c>
      <c r="E271" s="43">
        <v>20140404</v>
      </c>
      <c r="F271" s="43" t="s">
        <v>225</v>
      </c>
      <c r="G271" s="43" t="s">
        <v>225</v>
      </c>
      <c r="H271" s="43">
        <v>4</v>
      </c>
      <c r="I271" s="254">
        <v>633591</v>
      </c>
      <c r="J271" s="43">
        <v>12</v>
      </c>
      <c r="K271" s="43"/>
      <c r="L271" s="43"/>
      <c r="M271" s="43"/>
      <c r="N271" s="43"/>
      <c r="O271" s="43">
        <v>1</v>
      </c>
      <c r="P271" s="43">
        <v>3</v>
      </c>
      <c r="Q271" s="43">
        <v>2005</v>
      </c>
      <c r="R271" s="43">
        <v>20070401</v>
      </c>
      <c r="S271" s="43">
        <v>20070415</v>
      </c>
      <c r="T271" s="43" t="s">
        <v>680</v>
      </c>
      <c r="U271" s="43" t="s">
        <v>681</v>
      </c>
      <c r="V271" s="43" t="s">
        <v>686</v>
      </c>
      <c r="W271" s="43" t="s">
        <v>191</v>
      </c>
      <c r="X271" s="43" t="s">
        <v>192</v>
      </c>
      <c r="Y271" s="43" t="s">
        <v>193</v>
      </c>
      <c r="Z271" s="43"/>
      <c r="AA271" s="43"/>
      <c r="AB271" s="43"/>
      <c r="AC271" s="43"/>
      <c r="AD271" s="43">
        <v>5000</v>
      </c>
      <c r="AE271" s="43">
        <v>16934</v>
      </c>
      <c r="AF271" s="43"/>
      <c r="AG271" s="43"/>
      <c r="AH271" s="43">
        <v>5000</v>
      </c>
      <c r="AI271" s="43">
        <v>34</v>
      </c>
      <c r="AJ271" s="43"/>
      <c r="AK271" s="43"/>
      <c r="AL271" s="43"/>
      <c r="AM271" s="43"/>
      <c r="AN271" s="43"/>
      <c r="AO271" s="43"/>
      <c r="AP271" s="43"/>
      <c r="AQ271" s="43"/>
      <c r="AR271" s="43" t="s">
        <v>682</v>
      </c>
      <c r="AS271" s="43" t="s">
        <v>683</v>
      </c>
      <c r="AT271" s="43" t="s">
        <v>683</v>
      </c>
      <c r="AU271" s="43" t="s">
        <v>231</v>
      </c>
      <c r="AV271" s="43" t="s">
        <v>353</v>
      </c>
      <c r="AW271" s="43" t="s">
        <v>684</v>
      </c>
      <c r="AX271" s="43" t="s">
        <v>195</v>
      </c>
      <c r="AY271" s="268">
        <f t="shared" si="4"/>
        <v>4</v>
      </c>
    </row>
    <row r="272" spans="1:51" x14ac:dyDescent="0.3">
      <c r="A272" s="253" t="s">
        <v>49</v>
      </c>
      <c r="B272" s="252" t="s">
        <v>356</v>
      </c>
      <c r="C272" s="43" t="s">
        <v>188</v>
      </c>
      <c r="D272" s="43">
        <v>4.0999999999999996</v>
      </c>
      <c r="E272" s="43">
        <v>20140404</v>
      </c>
      <c r="F272" s="43" t="s">
        <v>225</v>
      </c>
      <c r="G272" s="43" t="s">
        <v>225</v>
      </c>
      <c r="H272" s="43">
        <v>4</v>
      </c>
      <c r="I272" s="254">
        <v>633369</v>
      </c>
      <c r="J272" s="43">
        <v>12</v>
      </c>
      <c r="K272" s="43"/>
      <c r="L272" s="43"/>
      <c r="M272" s="43" t="s">
        <v>250</v>
      </c>
      <c r="N272" s="43">
        <v>420061055</v>
      </c>
      <c r="O272" s="43">
        <v>1</v>
      </c>
      <c r="P272" s="43">
        <v>3</v>
      </c>
      <c r="Q272" s="43">
        <v>2005</v>
      </c>
      <c r="R272" s="43">
        <v>20060511</v>
      </c>
      <c r="S272" s="43">
        <v>20060511</v>
      </c>
      <c r="T272" s="43" t="s">
        <v>347</v>
      </c>
      <c r="U272" s="43" t="s">
        <v>348</v>
      </c>
      <c r="V272" s="43" t="s">
        <v>349</v>
      </c>
      <c r="W272" s="43" t="s">
        <v>191</v>
      </c>
      <c r="X272" s="43" t="s">
        <v>192</v>
      </c>
      <c r="Y272" s="43" t="s">
        <v>279</v>
      </c>
      <c r="Z272" s="43"/>
      <c r="AA272" s="43"/>
      <c r="AB272" s="43"/>
      <c r="AC272" s="43"/>
      <c r="AD272" s="43">
        <v>5000</v>
      </c>
      <c r="AE272" s="43">
        <v>201655</v>
      </c>
      <c r="AF272" s="43">
        <v>0</v>
      </c>
      <c r="AG272" s="43">
        <v>364</v>
      </c>
      <c r="AH272" s="43">
        <v>5000</v>
      </c>
      <c r="AI272" s="43">
        <v>364</v>
      </c>
      <c r="AJ272" s="43"/>
      <c r="AK272" s="43"/>
      <c r="AL272" s="43"/>
      <c r="AM272" s="43"/>
      <c r="AN272" s="43"/>
      <c r="AO272" s="43"/>
      <c r="AP272" s="43"/>
      <c r="AQ272" s="43"/>
      <c r="AR272" s="43" t="s">
        <v>350</v>
      </c>
      <c r="AS272" s="43" t="s">
        <v>351</v>
      </c>
      <c r="AT272" s="43" t="s">
        <v>352</v>
      </c>
      <c r="AU272" s="43" t="s">
        <v>231</v>
      </c>
      <c r="AV272" s="43" t="s">
        <v>353</v>
      </c>
      <c r="AW272" s="43" t="s">
        <v>354</v>
      </c>
      <c r="AX272" s="43" t="s">
        <v>195</v>
      </c>
      <c r="AY272" s="268">
        <f t="shared" si="4"/>
        <v>5</v>
      </c>
    </row>
    <row r="273" spans="1:51" x14ac:dyDescent="0.3">
      <c r="A273" s="253" t="s">
        <v>49</v>
      </c>
      <c r="B273" s="252" t="s">
        <v>356</v>
      </c>
      <c r="C273" s="43" t="s">
        <v>188</v>
      </c>
      <c r="D273" s="43">
        <v>4.0999999999999996</v>
      </c>
      <c r="E273" s="43">
        <v>20140404</v>
      </c>
      <c r="F273" s="43" t="s">
        <v>225</v>
      </c>
      <c r="G273" s="43" t="s">
        <v>225</v>
      </c>
      <c r="H273" s="43">
        <v>4</v>
      </c>
      <c r="I273" s="254">
        <v>633389</v>
      </c>
      <c r="J273" s="43">
        <v>12</v>
      </c>
      <c r="K273" s="43"/>
      <c r="L273" s="43"/>
      <c r="M273" s="43" t="s">
        <v>250</v>
      </c>
      <c r="N273" s="43">
        <v>419970348</v>
      </c>
      <c r="O273" s="43">
        <v>1</v>
      </c>
      <c r="P273" s="43">
        <v>3</v>
      </c>
      <c r="Q273" s="43">
        <v>2006</v>
      </c>
      <c r="R273" s="43">
        <v>20070507</v>
      </c>
      <c r="S273" s="43">
        <v>20070507</v>
      </c>
      <c r="T273" s="43" t="s">
        <v>347</v>
      </c>
      <c r="U273" s="43" t="s">
        <v>348</v>
      </c>
      <c r="V273" s="43" t="s">
        <v>349</v>
      </c>
      <c r="W273" s="43" t="s">
        <v>191</v>
      </c>
      <c r="X273" s="43" t="s">
        <v>192</v>
      </c>
      <c r="Y273" s="43" t="s">
        <v>279</v>
      </c>
      <c r="Z273" s="43"/>
      <c r="AA273" s="43"/>
      <c r="AB273" s="43"/>
      <c r="AC273" s="43"/>
      <c r="AD273" s="43">
        <v>5000</v>
      </c>
      <c r="AE273" s="43">
        <v>206496</v>
      </c>
      <c r="AF273" s="43"/>
      <c r="AG273" s="43"/>
      <c r="AH273" s="43"/>
      <c r="AI273" s="43"/>
      <c r="AJ273" s="43"/>
      <c r="AK273" s="43"/>
      <c r="AL273" s="43"/>
      <c r="AM273" s="43"/>
      <c r="AN273" s="43"/>
      <c r="AO273" s="43"/>
      <c r="AP273" s="43"/>
      <c r="AQ273" s="43"/>
      <c r="AR273" s="43" t="s">
        <v>350</v>
      </c>
      <c r="AS273" s="43" t="s">
        <v>351</v>
      </c>
      <c r="AT273" s="43" t="s">
        <v>352</v>
      </c>
      <c r="AU273" s="43" t="s">
        <v>231</v>
      </c>
      <c r="AV273" s="43" t="s">
        <v>353</v>
      </c>
      <c r="AW273" s="43" t="s">
        <v>354</v>
      </c>
      <c r="AX273" s="43" t="s">
        <v>195</v>
      </c>
      <c r="AY273" s="268">
        <f t="shared" si="4"/>
        <v>5</v>
      </c>
    </row>
    <row r="274" spans="1:51" x14ac:dyDescent="0.3">
      <c r="A274" s="253" t="s">
        <v>49</v>
      </c>
      <c r="B274" s="252" t="s">
        <v>356</v>
      </c>
      <c r="C274" s="43" t="s">
        <v>188</v>
      </c>
      <c r="D274" s="43">
        <v>4.0999999999999996</v>
      </c>
      <c r="E274" s="43">
        <v>20140404</v>
      </c>
      <c r="F274" s="43" t="s">
        <v>225</v>
      </c>
      <c r="G274" s="43" t="s">
        <v>225</v>
      </c>
      <c r="H274" s="43">
        <v>4</v>
      </c>
      <c r="I274" s="254">
        <v>634272</v>
      </c>
      <c r="J274" s="43">
        <v>12</v>
      </c>
      <c r="K274" s="43"/>
      <c r="L274" s="43"/>
      <c r="M274" s="43" t="s">
        <v>250</v>
      </c>
      <c r="N274" s="43">
        <v>420081011</v>
      </c>
      <c r="O274" s="43">
        <v>1</v>
      </c>
      <c r="P274" s="43">
        <v>3</v>
      </c>
      <c r="Q274" s="43">
        <v>2007</v>
      </c>
      <c r="R274" s="43">
        <v>20080514</v>
      </c>
      <c r="S274" s="43">
        <v>20080514</v>
      </c>
      <c r="T274" s="43" t="s">
        <v>347</v>
      </c>
      <c r="U274" s="43" t="s">
        <v>348</v>
      </c>
      <c r="V274" s="43" t="s">
        <v>349</v>
      </c>
      <c r="W274" s="43" t="s">
        <v>191</v>
      </c>
      <c r="X274" s="43" t="s">
        <v>192</v>
      </c>
      <c r="Y274" s="43" t="s">
        <v>279</v>
      </c>
      <c r="Z274" s="43"/>
      <c r="AA274" s="43"/>
      <c r="AB274" s="43"/>
      <c r="AC274" s="43"/>
      <c r="AD274" s="43">
        <v>5000</v>
      </c>
      <c r="AE274" s="43">
        <v>211571</v>
      </c>
      <c r="AF274" s="43"/>
      <c r="AG274" s="43"/>
      <c r="AH274" s="43"/>
      <c r="AI274" s="43"/>
      <c r="AJ274" s="43"/>
      <c r="AK274" s="43"/>
      <c r="AL274" s="43"/>
      <c r="AM274" s="43"/>
      <c r="AN274" s="43"/>
      <c r="AO274" s="43"/>
      <c r="AP274" s="43"/>
      <c r="AQ274" s="43" t="s">
        <v>355</v>
      </c>
      <c r="AR274" s="43" t="s">
        <v>350</v>
      </c>
      <c r="AS274" s="43" t="s">
        <v>351</v>
      </c>
      <c r="AT274" s="43" t="s">
        <v>352</v>
      </c>
      <c r="AU274" s="43" t="s">
        <v>231</v>
      </c>
      <c r="AV274" s="43" t="s">
        <v>353</v>
      </c>
      <c r="AW274" s="43" t="s">
        <v>354</v>
      </c>
      <c r="AX274" s="43" t="s">
        <v>195</v>
      </c>
      <c r="AY274" s="268">
        <f t="shared" si="4"/>
        <v>5</v>
      </c>
    </row>
    <row r="275" spans="1:51" x14ac:dyDescent="0.3">
      <c r="A275" s="253" t="s">
        <v>759</v>
      </c>
      <c r="B275" s="252" t="s">
        <v>1021</v>
      </c>
      <c r="C275" s="43" t="s">
        <v>188</v>
      </c>
      <c r="D275" s="43">
        <v>4.0999999999999996</v>
      </c>
      <c r="E275" s="43">
        <v>20140811</v>
      </c>
      <c r="F275" s="43" t="s">
        <v>770</v>
      </c>
      <c r="G275" s="43" t="s">
        <v>770</v>
      </c>
      <c r="H275" s="43">
        <v>5</v>
      </c>
      <c r="I275" s="254" t="s">
        <v>1001</v>
      </c>
      <c r="J275" s="43">
        <v>12</v>
      </c>
      <c r="K275" s="43"/>
      <c r="L275" s="43"/>
      <c r="M275" s="43"/>
      <c r="N275" s="43"/>
      <c r="O275" s="43">
        <v>1</v>
      </c>
      <c r="P275" s="43">
        <v>3</v>
      </c>
      <c r="Q275" s="43">
        <v>2005</v>
      </c>
      <c r="R275" s="43">
        <v>20060820</v>
      </c>
      <c r="S275" s="43">
        <v>20060820</v>
      </c>
      <c r="T275" s="43" t="s">
        <v>1013</v>
      </c>
      <c r="U275" s="43" t="s">
        <v>1014</v>
      </c>
      <c r="V275" s="43" t="s">
        <v>1015</v>
      </c>
      <c r="W275" s="43" t="s">
        <v>191</v>
      </c>
      <c r="X275" s="43" t="s">
        <v>192</v>
      </c>
      <c r="Y275" s="43" t="s">
        <v>279</v>
      </c>
      <c r="Z275" s="43" t="s">
        <v>194</v>
      </c>
      <c r="AA275" s="43">
        <v>32.380000000000003</v>
      </c>
      <c r="AB275" s="43"/>
      <c r="AC275" s="43" t="s">
        <v>195</v>
      </c>
      <c r="AD275" s="43">
        <v>5000</v>
      </c>
      <c r="AE275" s="43">
        <v>208080</v>
      </c>
      <c r="AF275" s="43">
        <v>0</v>
      </c>
      <c r="AG275" s="43">
        <v>2420</v>
      </c>
      <c r="AH275" s="43">
        <v>0</v>
      </c>
      <c r="AI275" s="43">
        <v>806</v>
      </c>
      <c r="AJ275" s="43"/>
      <c r="AK275" s="43"/>
      <c r="AL275" s="43" t="s">
        <v>214</v>
      </c>
      <c r="AM275" s="43">
        <v>3.8E-3</v>
      </c>
      <c r="AN275" s="43">
        <v>67</v>
      </c>
      <c r="AO275" s="43">
        <v>524</v>
      </c>
      <c r="AP275" s="43"/>
      <c r="AQ275" s="43"/>
      <c r="AR275" s="43" t="s">
        <v>1016</v>
      </c>
      <c r="AS275" s="43" t="s">
        <v>1017</v>
      </c>
      <c r="AT275" s="43" t="s">
        <v>1016</v>
      </c>
      <c r="AU275" s="43" t="s">
        <v>776</v>
      </c>
      <c r="AV275" s="43" t="s">
        <v>1018</v>
      </c>
      <c r="AW275" s="43" t="s">
        <v>1019</v>
      </c>
      <c r="AX275" s="43" t="s">
        <v>195</v>
      </c>
      <c r="AY275" s="268">
        <f t="shared" si="4"/>
        <v>8</v>
      </c>
    </row>
    <row r="276" spans="1:51" x14ac:dyDescent="0.3">
      <c r="A276" s="253" t="s">
        <v>759</v>
      </c>
      <c r="B276" s="252" t="s">
        <v>1021</v>
      </c>
      <c r="C276" s="43" t="s">
        <v>188</v>
      </c>
      <c r="D276" s="43">
        <v>4.0999999999999996</v>
      </c>
      <c r="E276" s="43">
        <v>20140811</v>
      </c>
      <c r="F276" s="43" t="s">
        <v>770</v>
      </c>
      <c r="G276" s="43" t="s">
        <v>770</v>
      </c>
      <c r="H276" s="43">
        <v>5</v>
      </c>
      <c r="I276" s="254" t="s">
        <v>1002</v>
      </c>
      <c r="J276" s="43">
        <v>12</v>
      </c>
      <c r="K276" s="43"/>
      <c r="L276" s="43"/>
      <c r="M276" s="43"/>
      <c r="N276" s="43"/>
      <c r="O276" s="43">
        <v>1</v>
      </c>
      <c r="P276" s="43">
        <v>3</v>
      </c>
      <c r="Q276" s="43">
        <v>2006</v>
      </c>
      <c r="R276" s="43">
        <v>20070903</v>
      </c>
      <c r="S276" s="43">
        <v>20070903</v>
      </c>
      <c r="T276" s="43" t="s">
        <v>1013</v>
      </c>
      <c r="U276" s="43" t="s">
        <v>1014</v>
      </c>
      <c r="V276" s="43" t="s">
        <v>1015</v>
      </c>
      <c r="W276" s="43" t="s">
        <v>191</v>
      </c>
      <c r="X276" s="43" t="s">
        <v>192</v>
      </c>
      <c r="Y276" s="43" t="s">
        <v>214</v>
      </c>
      <c r="Z276" s="43" t="s">
        <v>194</v>
      </c>
      <c r="AA276" s="43">
        <v>32.96</v>
      </c>
      <c r="AB276" s="43"/>
      <c r="AC276" s="43" t="s">
        <v>195</v>
      </c>
      <c r="AD276" s="43">
        <v>5000</v>
      </c>
      <c r="AE276" s="43">
        <v>207362</v>
      </c>
      <c r="AF276" s="43">
        <v>0</v>
      </c>
      <c r="AG276" s="43">
        <v>1642</v>
      </c>
      <c r="AH276" s="43">
        <v>5000</v>
      </c>
      <c r="AI276" s="43">
        <v>582</v>
      </c>
      <c r="AJ276" s="43"/>
      <c r="AK276" s="43"/>
      <c r="AL276" s="43" t="s">
        <v>214</v>
      </c>
      <c r="AM276" s="43">
        <v>3.8999999999999998E-3</v>
      </c>
      <c r="AN276" s="43">
        <v>75</v>
      </c>
      <c r="AO276" s="43">
        <v>511</v>
      </c>
      <c r="AP276" s="43"/>
      <c r="AQ276" s="43"/>
      <c r="AR276" s="43" t="s">
        <v>1016</v>
      </c>
      <c r="AS276" s="43" t="s">
        <v>1017</v>
      </c>
      <c r="AT276" s="43" t="s">
        <v>1016</v>
      </c>
      <c r="AU276" s="43" t="s">
        <v>776</v>
      </c>
      <c r="AV276" s="43" t="s">
        <v>1018</v>
      </c>
      <c r="AW276" s="43" t="s">
        <v>1019</v>
      </c>
      <c r="AX276" s="43" t="s">
        <v>195</v>
      </c>
      <c r="AY276" s="268">
        <f t="shared" si="4"/>
        <v>9</v>
      </c>
    </row>
    <row r="277" spans="1:51" x14ac:dyDescent="0.3">
      <c r="A277" s="253" t="s">
        <v>759</v>
      </c>
      <c r="B277" s="252" t="s">
        <v>1021</v>
      </c>
      <c r="C277" s="43" t="s">
        <v>188</v>
      </c>
      <c r="D277" s="43">
        <v>4.0999999999999996</v>
      </c>
      <c r="E277" s="43">
        <v>20140811</v>
      </c>
      <c r="F277" s="43" t="s">
        <v>770</v>
      </c>
      <c r="G277" s="43" t="s">
        <v>770</v>
      </c>
      <c r="H277" s="43">
        <v>5</v>
      </c>
      <c r="I277" s="254" t="s">
        <v>1004</v>
      </c>
      <c r="J277" s="43">
        <v>12</v>
      </c>
      <c r="K277" s="43"/>
      <c r="L277" s="43"/>
      <c r="M277" s="43"/>
      <c r="N277" s="43"/>
      <c r="O277" s="43">
        <v>1</v>
      </c>
      <c r="P277" s="43">
        <v>3</v>
      </c>
      <c r="Q277" s="43">
        <v>2007</v>
      </c>
      <c r="R277" s="43">
        <v>20080904</v>
      </c>
      <c r="S277" s="43">
        <v>20080904</v>
      </c>
      <c r="T277" s="43" t="s">
        <v>1013</v>
      </c>
      <c r="U277" s="43" t="s">
        <v>1014</v>
      </c>
      <c r="V277" s="43" t="s">
        <v>1015</v>
      </c>
      <c r="W277" s="43" t="s">
        <v>191</v>
      </c>
      <c r="X277" s="43" t="s">
        <v>192</v>
      </c>
      <c r="Y277" s="43" t="s">
        <v>193</v>
      </c>
      <c r="Z277" s="43" t="s">
        <v>194</v>
      </c>
      <c r="AA277" s="43">
        <v>32.47</v>
      </c>
      <c r="AB277" s="43"/>
      <c r="AC277" s="43" t="s">
        <v>195</v>
      </c>
      <c r="AD277" s="43">
        <v>5000</v>
      </c>
      <c r="AE277" s="43">
        <v>205216</v>
      </c>
      <c r="AF277" s="43">
        <v>0</v>
      </c>
      <c r="AG277" s="43">
        <v>2721</v>
      </c>
      <c r="AH277" s="43"/>
      <c r="AI277" s="43"/>
      <c r="AJ277" s="43"/>
      <c r="AK277" s="43"/>
      <c r="AL277" s="43" t="s">
        <v>316</v>
      </c>
      <c r="AM277" s="43">
        <v>1.11E-2</v>
      </c>
      <c r="AN277" s="43">
        <v>32</v>
      </c>
      <c r="AO277" s="43">
        <v>541</v>
      </c>
      <c r="AP277" s="43"/>
      <c r="AQ277" s="43"/>
      <c r="AR277" s="43" t="s">
        <v>1016</v>
      </c>
      <c r="AS277" s="43" t="s">
        <v>1017</v>
      </c>
      <c r="AT277" s="43" t="s">
        <v>1016</v>
      </c>
      <c r="AU277" s="43" t="s">
        <v>776</v>
      </c>
      <c r="AV277" s="43" t="s">
        <v>1018</v>
      </c>
      <c r="AW277" s="43" t="s">
        <v>1019</v>
      </c>
      <c r="AX277" s="43" t="s">
        <v>195</v>
      </c>
      <c r="AY277" s="268">
        <f t="shared" si="4"/>
        <v>9</v>
      </c>
    </row>
    <row r="278" spans="1:51" x14ac:dyDescent="0.3">
      <c r="A278" s="253" t="s">
        <v>1254</v>
      </c>
      <c r="B278" s="252" t="s">
        <v>1022</v>
      </c>
      <c r="C278" s="43" t="s">
        <v>188</v>
      </c>
      <c r="D278" s="43">
        <v>4.0999999999999996</v>
      </c>
      <c r="E278" s="43">
        <v>20140811</v>
      </c>
      <c r="F278" s="43" t="s">
        <v>770</v>
      </c>
      <c r="G278" s="43" t="s">
        <v>770</v>
      </c>
      <c r="H278" s="43">
        <v>5</v>
      </c>
      <c r="I278" s="254" t="s">
        <v>1000</v>
      </c>
      <c r="J278" s="43">
        <v>12</v>
      </c>
      <c r="K278" s="43"/>
      <c r="L278" s="43"/>
      <c r="M278" s="43"/>
      <c r="N278" s="43"/>
      <c r="O278" s="43">
        <v>1</v>
      </c>
      <c r="P278" s="43">
        <v>3</v>
      </c>
      <c r="Q278" s="43">
        <v>2005</v>
      </c>
      <c r="R278" s="43">
        <v>20061103</v>
      </c>
      <c r="S278" s="43">
        <v>20061103</v>
      </c>
      <c r="T278" s="43" t="s">
        <v>1005</v>
      </c>
      <c r="U278" s="43" t="s">
        <v>1006</v>
      </c>
      <c r="V278" s="43" t="s">
        <v>1007</v>
      </c>
      <c r="W278" s="43" t="s">
        <v>191</v>
      </c>
      <c r="X278" s="43" t="s">
        <v>192</v>
      </c>
      <c r="Y278" s="43" t="s">
        <v>279</v>
      </c>
      <c r="Z278" s="43" t="s">
        <v>194</v>
      </c>
      <c r="AA278" s="43">
        <v>44.82</v>
      </c>
      <c r="AB278" s="43"/>
      <c r="AC278" s="43" t="s">
        <v>195</v>
      </c>
      <c r="AD278" s="43">
        <v>5000</v>
      </c>
      <c r="AE278" s="43">
        <v>189177</v>
      </c>
      <c r="AF278" s="43">
        <v>0</v>
      </c>
      <c r="AG278" s="43">
        <v>17951</v>
      </c>
      <c r="AH278" s="43">
        <v>5000</v>
      </c>
      <c r="AI278" s="43">
        <v>3045</v>
      </c>
      <c r="AJ278" s="43">
        <v>1</v>
      </c>
      <c r="AK278" s="43">
        <v>107781</v>
      </c>
      <c r="AL278" s="43" t="s">
        <v>214</v>
      </c>
      <c r="AM278" s="43">
        <v>1.9599999999999999E-2</v>
      </c>
      <c r="AN278" s="43">
        <v>114</v>
      </c>
      <c r="AO278" s="43">
        <v>612</v>
      </c>
      <c r="AP278" s="43"/>
      <c r="AQ278" s="43"/>
      <c r="AR278" s="43" t="s">
        <v>1008</v>
      </c>
      <c r="AS278" s="43" t="s">
        <v>1009</v>
      </c>
      <c r="AT278" s="43" t="s">
        <v>1010</v>
      </c>
      <c r="AU278" s="43" t="s">
        <v>776</v>
      </c>
      <c r="AV278" s="43" t="s">
        <v>1011</v>
      </c>
      <c r="AW278" s="43" t="s">
        <v>1012</v>
      </c>
      <c r="AX278" s="43" t="s">
        <v>195</v>
      </c>
      <c r="AY278" s="268">
        <f t="shared" si="4"/>
        <v>11</v>
      </c>
    </row>
    <row r="279" spans="1:51" x14ac:dyDescent="0.3">
      <c r="A279" s="253" t="s">
        <v>1254</v>
      </c>
      <c r="B279" s="252" t="s">
        <v>1022</v>
      </c>
      <c r="C279" s="43" t="s">
        <v>188</v>
      </c>
      <c r="D279" s="43">
        <v>4.0999999999999996</v>
      </c>
      <c r="E279" s="43">
        <v>20140811</v>
      </c>
      <c r="F279" s="43" t="s">
        <v>770</v>
      </c>
      <c r="G279" s="43" t="s">
        <v>770</v>
      </c>
      <c r="H279" s="43">
        <v>5</v>
      </c>
      <c r="I279" s="254" t="s">
        <v>1003</v>
      </c>
      <c r="J279" s="43">
        <v>13</v>
      </c>
      <c r="K279" s="43"/>
      <c r="L279" s="43"/>
      <c r="M279" s="43"/>
      <c r="N279" s="43"/>
      <c r="O279" s="43">
        <v>1</v>
      </c>
      <c r="P279" s="43">
        <v>3</v>
      </c>
      <c r="Q279" s="43">
        <v>2006</v>
      </c>
      <c r="R279" s="43">
        <v>20071018</v>
      </c>
      <c r="S279" s="43">
        <v>20071018</v>
      </c>
      <c r="T279" s="43" t="s">
        <v>1005</v>
      </c>
      <c r="U279" s="43" t="s">
        <v>1006</v>
      </c>
      <c r="V279" s="43" t="s">
        <v>1007</v>
      </c>
      <c r="W279" s="43" t="s">
        <v>191</v>
      </c>
      <c r="X279" s="43" t="s">
        <v>192</v>
      </c>
      <c r="Y279" s="43" t="s">
        <v>193</v>
      </c>
      <c r="Z279" s="43" t="s">
        <v>194</v>
      </c>
      <c r="AA279" s="43">
        <v>40.46</v>
      </c>
      <c r="AB279" s="43"/>
      <c r="AC279" s="43" t="s">
        <v>195</v>
      </c>
      <c r="AD279" s="43">
        <v>5000</v>
      </c>
      <c r="AE279" s="43">
        <v>78068</v>
      </c>
      <c r="AF279" s="43">
        <v>0</v>
      </c>
      <c r="AG279" s="43">
        <v>2350</v>
      </c>
      <c r="AH279" s="43">
        <v>5000</v>
      </c>
      <c r="AI279" s="43">
        <v>200203</v>
      </c>
      <c r="AJ279" s="43">
        <v>0</v>
      </c>
      <c r="AK279" s="43">
        <v>6788</v>
      </c>
      <c r="AL279" s="43" t="s">
        <v>214</v>
      </c>
      <c r="AM279" s="43">
        <v>7.3499999999999996E-2</v>
      </c>
      <c r="AN279" s="43">
        <v>124</v>
      </c>
      <c r="AO279" s="43">
        <v>517</v>
      </c>
      <c r="AP279" s="43"/>
      <c r="AQ279" s="43" t="s">
        <v>1020</v>
      </c>
      <c r="AR279" s="43" t="s">
        <v>1008</v>
      </c>
      <c r="AS279" s="43" t="s">
        <v>1009</v>
      </c>
      <c r="AT279" s="43" t="s">
        <v>1010</v>
      </c>
      <c r="AU279" s="43" t="s">
        <v>776</v>
      </c>
      <c r="AV279" s="43" t="s">
        <v>1011</v>
      </c>
      <c r="AW279" s="43" t="s">
        <v>1012</v>
      </c>
      <c r="AX279" s="43" t="s">
        <v>195</v>
      </c>
      <c r="AY279" s="268">
        <f t="shared" si="4"/>
        <v>10</v>
      </c>
    </row>
    <row r="280" spans="1:51" x14ac:dyDescent="0.3">
      <c r="A280" s="253" t="s">
        <v>1254</v>
      </c>
      <c r="B280" s="252" t="s">
        <v>1022</v>
      </c>
      <c r="C280" s="43" t="s">
        <v>188</v>
      </c>
      <c r="D280" s="43">
        <v>4.0999999999999996</v>
      </c>
      <c r="E280" s="43">
        <v>20140811</v>
      </c>
      <c r="F280" s="43" t="s">
        <v>770</v>
      </c>
      <c r="G280" s="43" t="s">
        <v>770</v>
      </c>
      <c r="H280" s="43">
        <v>5</v>
      </c>
      <c r="I280" s="254" t="s">
        <v>998</v>
      </c>
      <c r="J280" s="43">
        <v>13</v>
      </c>
      <c r="K280" s="43"/>
      <c r="L280" s="43"/>
      <c r="M280" s="43"/>
      <c r="N280" s="43"/>
      <c r="O280" s="43">
        <v>1</v>
      </c>
      <c r="P280" s="43">
        <v>3</v>
      </c>
      <c r="Q280" s="43">
        <v>2007</v>
      </c>
      <c r="R280" s="43">
        <v>20080908</v>
      </c>
      <c r="S280" s="43">
        <v>20081004</v>
      </c>
      <c r="T280" s="43" t="s">
        <v>1005</v>
      </c>
      <c r="U280" s="43" t="s">
        <v>1006</v>
      </c>
      <c r="V280" s="43" t="s">
        <v>1007</v>
      </c>
      <c r="W280" s="43" t="s">
        <v>191</v>
      </c>
      <c r="X280" s="43" t="s">
        <v>192</v>
      </c>
      <c r="Y280" s="43" t="s">
        <v>193</v>
      </c>
      <c r="Z280" s="43" t="s">
        <v>194</v>
      </c>
      <c r="AA280" s="43">
        <v>39.65</v>
      </c>
      <c r="AB280" s="43"/>
      <c r="AC280" s="43" t="s">
        <v>195</v>
      </c>
      <c r="AD280" s="43">
        <v>5000</v>
      </c>
      <c r="AE280" s="43">
        <v>25928</v>
      </c>
      <c r="AF280" s="43"/>
      <c r="AG280" s="43"/>
      <c r="AH280" s="43">
        <v>5000</v>
      </c>
      <c r="AI280" s="43">
        <v>133985</v>
      </c>
      <c r="AJ280" s="43"/>
      <c r="AK280" s="43"/>
      <c r="AL280" s="43" t="s">
        <v>316</v>
      </c>
      <c r="AM280" s="43"/>
      <c r="AN280" s="43"/>
      <c r="AO280" s="43"/>
      <c r="AP280" s="43"/>
      <c r="AQ280" s="43" t="s">
        <v>942</v>
      </c>
      <c r="AR280" s="43" t="s">
        <v>1008</v>
      </c>
      <c r="AS280" s="43" t="s">
        <v>1009</v>
      </c>
      <c r="AT280" s="43" t="s">
        <v>1010</v>
      </c>
      <c r="AU280" s="43" t="s">
        <v>776</v>
      </c>
      <c r="AV280" s="43" t="s">
        <v>1011</v>
      </c>
      <c r="AW280" s="43" t="s">
        <v>1012</v>
      </c>
      <c r="AX280" s="43" t="s">
        <v>195</v>
      </c>
      <c r="AY280" s="268">
        <f t="shared" si="4"/>
        <v>9.5</v>
      </c>
    </row>
    <row r="281" spans="1:51" x14ac:dyDescent="0.3">
      <c r="A281" s="253" t="s">
        <v>1254</v>
      </c>
      <c r="B281" s="252" t="s">
        <v>1022</v>
      </c>
      <c r="C281" s="43" t="s">
        <v>188</v>
      </c>
      <c r="D281" s="43">
        <v>4.0999999999999996</v>
      </c>
      <c r="E281" s="43">
        <v>20140811</v>
      </c>
      <c r="F281" s="43" t="s">
        <v>770</v>
      </c>
      <c r="G281" s="43" t="s">
        <v>770</v>
      </c>
      <c r="H281" s="43">
        <v>5</v>
      </c>
      <c r="I281" s="254" t="s">
        <v>999</v>
      </c>
      <c r="J281" s="43">
        <v>13</v>
      </c>
      <c r="K281" s="43"/>
      <c r="L281" s="43"/>
      <c r="M281" s="43"/>
      <c r="N281" s="43"/>
      <c r="O281" s="43">
        <v>1</v>
      </c>
      <c r="P281" s="43">
        <v>3</v>
      </c>
      <c r="Q281" s="43">
        <v>2007</v>
      </c>
      <c r="R281" s="43">
        <v>20080908</v>
      </c>
      <c r="S281" s="43">
        <v>20081004</v>
      </c>
      <c r="T281" s="43" t="s">
        <v>1005</v>
      </c>
      <c r="U281" s="43" t="s">
        <v>1006</v>
      </c>
      <c r="V281" s="43" t="s">
        <v>1007</v>
      </c>
      <c r="W281" s="43" t="s">
        <v>191</v>
      </c>
      <c r="X281" s="43" t="s">
        <v>192</v>
      </c>
      <c r="Y281" s="43" t="s">
        <v>193</v>
      </c>
      <c r="Z281" s="43" t="s">
        <v>237</v>
      </c>
      <c r="AA281" s="43">
        <v>39.65</v>
      </c>
      <c r="AB281" s="43"/>
      <c r="AC281" s="43" t="s">
        <v>195</v>
      </c>
      <c r="AD281" s="43">
        <v>5000</v>
      </c>
      <c r="AE281" s="43">
        <v>27094</v>
      </c>
      <c r="AF281" s="43"/>
      <c r="AG281" s="43"/>
      <c r="AH281" s="43">
        <v>5000</v>
      </c>
      <c r="AI281" s="43">
        <v>133985</v>
      </c>
      <c r="AJ281" s="43"/>
      <c r="AK281" s="43"/>
      <c r="AL281" s="43" t="s">
        <v>316</v>
      </c>
      <c r="AM281" s="43"/>
      <c r="AN281" s="43"/>
      <c r="AO281" s="43"/>
      <c r="AP281" s="43"/>
      <c r="AQ281" s="43" t="s">
        <v>942</v>
      </c>
      <c r="AR281" s="43" t="s">
        <v>1008</v>
      </c>
      <c r="AS281" s="43" t="s">
        <v>1009</v>
      </c>
      <c r="AT281" s="43" t="s">
        <v>1010</v>
      </c>
      <c r="AU281" s="43" t="s">
        <v>776</v>
      </c>
      <c r="AV281" s="43" t="s">
        <v>1011</v>
      </c>
      <c r="AW281" s="43" t="s">
        <v>1012</v>
      </c>
      <c r="AX281" s="43" t="s">
        <v>195</v>
      </c>
      <c r="AY281" s="268">
        <f t="shared" si="4"/>
        <v>9.5</v>
      </c>
    </row>
    <row r="282" spans="1:51" x14ac:dyDescent="0.3">
      <c r="A282" s="253" t="s">
        <v>1301</v>
      </c>
      <c r="B282" s="252" t="s">
        <v>371</v>
      </c>
      <c r="C282" s="43" t="s">
        <v>188</v>
      </c>
      <c r="D282" s="43">
        <v>4.0999999999999996</v>
      </c>
      <c r="E282" s="43">
        <v>20140404</v>
      </c>
      <c r="F282" s="43" t="s">
        <v>225</v>
      </c>
      <c r="G282" s="43" t="s">
        <v>225</v>
      </c>
      <c r="H282" s="43">
        <v>4</v>
      </c>
      <c r="I282" s="254">
        <v>633172</v>
      </c>
      <c r="J282" s="43">
        <v>12</v>
      </c>
      <c r="K282" s="43"/>
      <c r="L282" s="43"/>
      <c r="M282" s="43" t="s">
        <v>250</v>
      </c>
      <c r="N282" s="43">
        <v>420061061</v>
      </c>
      <c r="O282" s="43">
        <v>1</v>
      </c>
      <c r="P282" s="43">
        <v>1</v>
      </c>
      <c r="Q282" s="43">
        <v>2005</v>
      </c>
      <c r="R282" s="43">
        <v>20060508</v>
      </c>
      <c r="S282" s="43">
        <v>20060516</v>
      </c>
      <c r="T282" s="43" t="s">
        <v>364</v>
      </c>
      <c r="U282" s="43" t="s">
        <v>365</v>
      </c>
      <c r="V282" s="43" t="s">
        <v>366</v>
      </c>
      <c r="W282" s="43" t="s">
        <v>191</v>
      </c>
      <c r="X282" s="43" t="s">
        <v>192</v>
      </c>
      <c r="Y282" s="43" t="s">
        <v>279</v>
      </c>
      <c r="Z282" s="43"/>
      <c r="AA282" s="43"/>
      <c r="AB282" s="43"/>
      <c r="AC282" s="43"/>
      <c r="AD282" s="43">
        <v>5500</v>
      </c>
      <c r="AE282" s="43">
        <v>203918</v>
      </c>
      <c r="AF282" s="43">
        <v>500</v>
      </c>
      <c r="AG282" s="43">
        <v>615</v>
      </c>
      <c r="AH282" s="43">
        <v>5500</v>
      </c>
      <c r="AI282" s="43">
        <v>367</v>
      </c>
      <c r="AJ282" s="43"/>
      <c r="AK282" s="43"/>
      <c r="AL282" s="43"/>
      <c r="AM282" s="43"/>
      <c r="AN282" s="43"/>
      <c r="AO282" s="43"/>
      <c r="AP282" s="43"/>
      <c r="AQ282" s="43"/>
      <c r="AR282" s="43" t="s">
        <v>367</v>
      </c>
      <c r="AS282" s="43" t="s">
        <v>368</v>
      </c>
      <c r="AT282" s="43" t="s">
        <v>369</v>
      </c>
      <c r="AU282" s="43" t="s">
        <v>231</v>
      </c>
      <c r="AV282" s="43" t="s">
        <v>353</v>
      </c>
      <c r="AW282" s="43" t="s">
        <v>370</v>
      </c>
      <c r="AX282" s="43" t="s">
        <v>195</v>
      </c>
      <c r="AY282" s="268">
        <f t="shared" si="4"/>
        <v>5</v>
      </c>
    </row>
    <row r="283" spans="1:51" x14ac:dyDescent="0.3">
      <c r="A283" s="253" t="s">
        <v>1301</v>
      </c>
      <c r="B283" s="252" t="s">
        <v>371</v>
      </c>
      <c r="C283" s="43" t="s">
        <v>188</v>
      </c>
      <c r="D283" s="43">
        <v>4.0999999999999996</v>
      </c>
      <c r="E283" s="43">
        <v>20140404</v>
      </c>
      <c r="F283" s="43" t="s">
        <v>225</v>
      </c>
      <c r="G283" s="43" t="s">
        <v>225</v>
      </c>
      <c r="H283" s="43">
        <v>4</v>
      </c>
      <c r="I283" s="254">
        <v>633387</v>
      </c>
      <c r="J283" s="43">
        <v>12</v>
      </c>
      <c r="K283" s="43"/>
      <c r="L283" s="43"/>
      <c r="M283" s="43" t="s">
        <v>250</v>
      </c>
      <c r="N283" s="43">
        <v>419970351</v>
      </c>
      <c r="O283" s="43">
        <v>1</v>
      </c>
      <c r="P283" s="43">
        <v>1</v>
      </c>
      <c r="Q283" s="43">
        <v>2006</v>
      </c>
      <c r="R283" s="43">
        <v>20070508</v>
      </c>
      <c r="S283" s="43">
        <v>20070515</v>
      </c>
      <c r="T283" s="43" t="s">
        <v>364</v>
      </c>
      <c r="U283" s="43" t="s">
        <v>365</v>
      </c>
      <c r="V283" s="43" t="s">
        <v>366</v>
      </c>
      <c r="W283" s="43" t="s">
        <v>191</v>
      </c>
      <c r="X283" s="43" t="s">
        <v>192</v>
      </c>
      <c r="Y283" s="43" t="s">
        <v>279</v>
      </c>
      <c r="Z283" s="43"/>
      <c r="AA283" s="43"/>
      <c r="AB283" s="43"/>
      <c r="AC283" s="43"/>
      <c r="AD283" s="43">
        <v>5500</v>
      </c>
      <c r="AE283" s="43">
        <v>143841</v>
      </c>
      <c r="AF283" s="43"/>
      <c r="AG283" s="43"/>
      <c r="AH283" s="43">
        <v>5500</v>
      </c>
      <c r="AI283" s="43">
        <v>259</v>
      </c>
      <c r="AJ283" s="43"/>
      <c r="AK283" s="43"/>
      <c r="AL283" s="43"/>
      <c r="AM283" s="43"/>
      <c r="AN283" s="43"/>
      <c r="AO283" s="43"/>
      <c r="AP283" s="43"/>
      <c r="AQ283" s="43"/>
      <c r="AR283" s="43" t="s">
        <v>367</v>
      </c>
      <c r="AS283" s="43" t="s">
        <v>368</v>
      </c>
      <c r="AT283" s="43" t="s">
        <v>369</v>
      </c>
      <c r="AU283" s="43" t="s">
        <v>231</v>
      </c>
      <c r="AV283" s="43" t="s">
        <v>353</v>
      </c>
      <c r="AW283" s="43" t="s">
        <v>370</v>
      </c>
      <c r="AX283" s="43" t="s">
        <v>195</v>
      </c>
      <c r="AY283" s="268">
        <f t="shared" si="4"/>
        <v>5</v>
      </c>
    </row>
    <row r="284" spans="1:51" x14ac:dyDescent="0.3">
      <c r="A284" s="253" t="s">
        <v>1301</v>
      </c>
      <c r="B284" s="252" t="s">
        <v>371</v>
      </c>
      <c r="C284" s="43" t="s">
        <v>188</v>
      </c>
      <c r="D284" s="43">
        <v>4.0999999999999996</v>
      </c>
      <c r="E284" s="43">
        <v>20140404</v>
      </c>
      <c r="F284" s="43" t="s">
        <v>225</v>
      </c>
      <c r="G284" s="43" t="s">
        <v>225</v>
      </c>
      <c r="H284" s="43">
        <v>4</v>
      </c>
      <c r="I284" s="254">
        <v>634274</v>
      </c>
      <c r="J284" s="43">
        <v>12</v>
      </c>
      <c r="K284" s="43"/>
      <c r="L284" s="43"/>
      <c r="M284" s="43" t="s">
        <v>250</v>
      </c>
      <c r="N284" s="43">
        <v>420081103</v>
      </c>
      <c r="O284" s="43">
        <v>1</v>
      </c>
      <c r="P284" s="43">
        <v>1</v>
      </c>
      <c r="Q284" s="43">
        <v>2007</v>
      </c>
      <c r="R284" s="43">
        <v>20080508</v>
      </c>
      <c r="S284" s="43">
        <v>20080513</v>
      </c>
      <c r="T284" s="43" t="s">
        <v>364</v>
      </c>
      <c r="U284" s="43" t="s">
        <v>365</v>
      </c>
      <c r="V284" s="43" t="s">
        <v>366</v>
      </c>
      <c r="W284" s="43" t="s">
        <v>191</v>
      </c>
      <c r="X284" s="43" t="s">
        <v>192</v>
      </c>
      <c r="Y284" s="43" t="s">
        <v>279</v>
      </c>
      <c r="Z284" s="43"/>
      <c r="AA284" s="43"/>
      <c r="AB284" s="43"/>
      <c r="AC284" s="43"/>
      <c r="AD284" s="43">
        <v>5500</v>
      </c>
      <c r="AE284" s="43">
        <v>206867</v>
      </c>
      <c r="AF284" s="43">
        <v>500</v>
      </c>
      <c r="AG284" s="43">
        <v>1837</v>
      </c>
      <c r="AH284" s="43">
        <v>5500</v>
      </c>
      <c r="AI284" s="43">
        <v>1096</v>
      </c>
      <c r="AJ284" s="43"/>
      <c r="AK284" s="43"/>
      <c r="AL284" s="43"/>
      <c r="AM284" s="43"/>
      <c r="AN284" s="43"/>
      <c r="AO284" s="43"/>
      <c r="AP284" s="43"/>
      <c r="AQ284" s="43"/>
      <c r="AR284" s="43" t="s">
        <v>367</v>
      </c>
      <c r="AS284" s="43" t="s">
        <v>368</v>
      </c>
      <c r="AT284" s="43" t="s">
        <v>369</v>
      </c>
      <c r="AU284" s="43" t="s">
        <v>231</v>
      </c>
      <c r="AV284" s="43" t="s">
        <v>353</v>
      </c>
      <c r="AW284" s="43" t="s">
        <v>370</v>
      </c>
      <c r="AX284" s="43" t="s">
        <v>195</v>
      </c>
      <c r="AY284" s="268">
        <f t="shared" si="4"/>
        <v>5</v>
      </c>
    </row>
    <row r="285" spans="1:51" x14ac:dyDescent="0.3">
      <c r="A285" s="253" t="s">
        <v>745</v>
      </c>
      <c r="B285" s="252" t="s">
        <v>435</v>
      </c>
      <c r="C285" s="43" t="s">
        <v>188</v>
      </c>
      <c r="D285" s="43">
        <v>4.0999999999999996</v>
      </c>
      <c r="E285" s="43">
        <v>20140404</v>
      </c>
      <c r="F285" s="43" t="s">
        <v>225</v>
      </c>
      <c r="G285" s="43" t="s">
        <v>225</v>
      </c>
      <c r="H285" s="43">
        <v>4</v>
      </c>
      <c r="I285" s="254">
        <v>633364</v>
      </c>
      <c r="J285" s="43">
        <v>12</v>
      </c>
      <c r="K285" s="43"/>
      <c r="L285" s="43"/>
      <c r="M285" s="43"/>
      <c r="N285" s="43"/>
      <c r="O285" s="43">
        <v>1</v>
      </c>
      <c r="P285" s="43">
        <v>1</v>
      </c>
      <c r="Q285" s="43">
        <v>2005</v>
      </c>
      <c r="R285" s="43">
        <v>20060615</v>
      </c>
      <c r="S285" s="43">
        <v>20060615</v>
      </c>
      <c r="T285" s="43" t="s">
        <v>410</v>
      </c>
      <c r="U285" s="43" t="s">
        <v>404</v>
      </c>
      <c r="V285" s="43" t="s">
        <v>388</v>
      </c>
      <c r="W285" s="43" t="s">
        <v>191</v>
      </c>
      <c r="X285" s="43" t="s">
        <v>192</v>
      </c>
      <c r="Y285" s="43" t="s">
        <v>193</v>
      </c>
      <c r="Z285" s="43"/>
      <c r="AA285" s="43"/>
      <c r="AB285" s="43"/>
      <c r="AC285" s="43"/>
      <c r="AD285" s="43">
        <v>5000</v>
      </c>
      <c r="AE285" s="43">
        <v>249673</v>
      </c>
      <c r="AF285" s="43"/>
      <c r="AG285" s="43"/>
      <c r="AH285" s="43">
        <v>5000</v>
      </c>
      <c r="AI285" s="43">
        <v>2522</v>
      </c>
      <c r="AJ285" s="43"/>
      <c r="AK285" s="43"/>
      <c r="AL285" s="43"/>
      <c r="AM285" s="43"/>
      <c r="AN285" s="43"/>
      <c r="AO285" s="43"/>
      <c r="AP285" s="43"/>
      <c r="AQ285" s="43"/>
      <c r="AR285" s="43" t="s">
        <v>411</v>
      </c>
      <c r="AS285" s="43" t="s">
        <v>406</v>
      </c>
      <c r="AT285" s="43" t="s">
        <v>390</v>
      </c>
      <c r="AU285" s="43" t="s">
        <v>231</v>
      </c>
      <c r="AV285" s="43" t="s">
        <v>392</v>
      </c>
      <c r="AW285" s="43" t="s">
        <v>396</v>
      </c>
      <c r="AX285" s="43" t="s">
        <v>195</v>
      </c>
      <c r="AY285" s="268">
        <f t="shared" si="4"/>
        <v>6</v>
      </c>
    </row>
    <row r="286" spans="1:51" x14ac:dyDescent="0.3">
      <c r="A286" s="253" t="s">
        <v>745</v>
      </c>
      <c r="B286" s="252" t="s">
        <v>435</v>
      </c>
      <c r="C286" s="43" t="s">
        <v>188</v>
      </c>
      <c r="D286" s="43">
        <v>4.0999999999999996</v>
      </c>
      <c r="E286" s="43">
        <v>20140404</v>
      </c>
      <c r="F286" s="43" t="s">
        <v>225</v>
      </c>
      <c r="G286" s="43" t="s">
        <v>225</v>
      </c>
      <c r="H286" s="43">
        <v>4</v>
      </c>
      <c r="I286" s="254">
        <v>633867</v>
      </c>
      <c r="J286" s="43">
        <v>12</v>
      </c>
      <c r="K286" s="43"/>
      <c r="L286" s="43"/>
      <c r="M286" s="43"/>
      <c r="N286" s="43"/>
      <c r="O286" s="43">
        <v>1</v>
      </c>
      <c r="P286" s="43">
        <v>1</v>
      </c>
      <c r="Q286" s="43">
        <v>2006</v>
      </c>
      <c r="R286" s="43">
        <v>20070615</v>
      </c>
      <c r="S286" s="43">
        <v>20070615</v>
      </c>
      <c r="T286" s="43" t="s">
        <v>410</v>
      </c>
      <c r="U286" s="43" t="s">
        <v>404</v>
      </c>
      <c r="V286" s="43" t="s">
        <v>388</v>
      </c>
      <c r="W286" s="43" t="s">
        <v>191</v>
      </c>
      <c r="X286" s="43" t="s">
        <v>192</v>
      </c>
      <c r="Y286" s="43"/>
      <c r="Z286" s="43"/>
      <c r="AA286" s="43"/>
      <c r="AB286" s="43"/>
      <c r="AC286" s="43"/>
      <c r="AD286" s="43">
        <v>5000</v>
      </c>
      <c r="AE286" s="43">
        <v>254739</v>
      </c>
      <c r="AF286" s="43">
        <v>0</v>
      </c>
      <c r="AG286" s="43">
        <v>946</v>
      </c>
      <c r="AH286" s="43"/>
      <c r="AI286" s="43"/>
      <c r="AJ286" s="43"/>
      <c r="AK286" s="43"/>
      <c r="AL286" s="43"/>
      <c r="AM286" s="43"/>
      <c r="AN286" s="43"/>
      <c r="AO286" s="43"/>
      <c r="AP286" s="43"/>
      <c r="AQ286" s="43"/>
      <c r="AR286" s="43" t="s">
        <v>411</v>
      </c>
      <c r="AS286" s="43" t="s">
        <v>406</v>
      </c>
      <c r="AT286" s="43" t="s">
        <v>390</v>
      </c>
      <c r="AU286" s="43" t="s">
        <v>231</v>
      </c>
      <c r="AV286" s="43" t="s">
        <v>392</v>
      </c>
      <c r="AW286" s="43" t="s">
        <v>396</v>
      </c>
      <c r="AX286" s="43" t="s">
        <v>195</v>
      </c>
      <c r="AY286" s="268">
        <f t="shared" si="4"/>
        <v>6</v>
      </c>
    </row>
    <row r="287" spans="1:51" x14ac:dyDescent="0.3">
      <c r="A287" s="253" t="s">
        <v>745</v>
      </c>
      <c r="B287" s="252" t="s">
        <v>435</v>
      </c>
      <c r="C287" s="43" t="s">
        <v>188</v>
      </c>
      <c r="D287" s="43">
        <v>4.0999999999999996</v>
      </c>
      <c r="E287" s="43">
        <v>20140404</v>
      </c>
      <c r="F287" s="43" t="s">
        <v>225</v>
      </c>
      <c r="G287" s="43" t="s">
        <v>225</v>
      </c>
      <c r="H287" s="43">
        <v>4</v>
      </c>
      <c r="I287" s="254">
        <v>633869</v>
      </c>
      <c r="J287" s="43">
        <v>12</v>
      </c>
      <c r="K287" s="43"/>
      <c r="L287" s="43"/>
      <c r="M287" s="43"/>
      <c r="N287" s="43"/>
      <c r="O287" s="43">
        <v>1</v>
      </c>
      <c r="P287" s="43">
        <v>1</v>
      </c>
      <c r="Q287" s="43">
        <v>2007</v>
      </c>
      <c r="R287" s="43">
        <v>20080605</v>
      </c>
      <c r="S287" s="43">
        <v>20080605</v>
      </c>
      <c r="T287" s="43" t="s">
        <v>410</v>
      </c>
      <c r="U287" s="43" t="s">
        <v>404</v>
      </c>
      <c r="V287" s="43" t="s">
        <v>388</v>
      </c>
      <c r="W287" s="43" t="s">
        <v>191</v>
      </c>
      <c r="X287" s="43" t="s">
        <v>192</v>
      </c>
      <c r="Y287" s="43" t="s">
        <v>258</v>
      </c>
      <c r="Z287" s="43"/>
      <c r="AA287" s="43"/>
      <c r="AB287" s="43"/>
      <c r="AC287" s="43"/>
      <c r="AD287" s="43">
        <v>5000</v>
      </c>
      <c r="AE287" s="43">
        <v>220789</v>
      </c>
      <c r="AF287" s="43"/>
      <c r="AG287" s="43"/>
      <c r="AH287" s="43">
        <v>5000</v>
      </c>
      <c r="AI287" s="43">
        <v>436</v>
      </c>
      <c r="AJ287" s="43"/>
      <c r="AK287" s="43"/>
      <c r="AL287" s="43"/>
      <c r="AM287" s="43"/>
      <c r="AN287" s="43"/>
      <c r="AO287" s="43"/>
      <c r="AP287" s="43"/>
      <c r="AQ287" s="43"/>
      <c r="AR287" s="43" t="s">
        <v>411</v>
      </c>
      <c r="AS287" s="43" t="s">
        <v>406</v>
      </c>
      <c r="AT287" s="43" t="s">
        <v>390</v>
      </c>
      <c r="AU287" s="43" t="s">
        <v>231</v>
      </c>
      <c r="AV287" s="43" t="s">
        <v>392</v>
      </c>
      <c r="AW287" s="43" t="s">
        <v>396</v>
      </c>
      <c r="AX287" s="43" t="s">
        <v>195</v>
      </c>
      <c r="AY287" s="268">
        <f t="shared" si="4"/>
        <v>6</v>
      </c>
    </row>
    <row r="288" spans="1:51" x14ac:dyDescent="0.3">
      <c r="A288" s="253" t="s">
        <v>744</v>
      </c>
      <c r="B288" s="252" t="s">
        <v>436</v>
      </c>
      <c r="C288" s="43" t="s">
        <v>188</v>
      </c>
      <c r="D288" s="43">
        <v>4.0999999999999996</v>
      </c>
      <c r="E288" s="43">
        <v>20140404</v>
      </c>
      <c r="F288" s="43" t="s">
        <v>225</v>
      </c>
      <c r="G288" s="43" t="s">
        <v>225</v>
      </c>
      <c r="H288" s="43">
        <v>4</v>
      </c>
      <c r="I288" s="254">
        <v>633176</v>
      </c>
      <c r="J288" s="43">
        <v>12</v>
      </c>
      <c r="K288" s="43"/>
      <c r="L288" s="43"/>
      <c r="M288" s="43" t="s">
        <v>250</v>
      </c>
      <c r="N288" s="43">
        <v>419970305</v>
      </c>
      <c r="O288" s="43">
        <v>1</v>
      </c>
      <c r="P288" s="43">
        <v>1</v>
      </c>
      <c r="Q288" s="43">
        <v>2005</v>
      </c>
      <c r="R288" s="43">
        <v>20070405</v>
      </c>
      <c r="S288" s="43">
        <v>20070405</v>
      </c>
      <c r="T288" s="43" t="s">
        <v>410</v>
      </c>
      <c r="U288" s="43" t="s">
        <v>404</v>
      </c>
      <c r="V288" s="43" t="s">
        <v>388</v>
      </c>
      <c r="W288" s="43" t="s">
        <v>191</v>
      </c>
      <c r="X288" s="43" t="s">
        <v>192</v>
      </c>
      <c r="Y288" s="43" t="s">
        <v>279</v>
      </c>
      <c r="Z288" s="43"/>
      <c r="AA288" s="43"/>
      <c r="AB288" s="43"/>
      <c r="AC288" s="43"/>
      <c r="AD288" s="43">
        <v>5000</v>
      </c>
      <c r="AE288" s="43">
        <v>74633</v>
      </c>
      <c r="AF288" s="43"/>
      <c r="AG288" s="43"/>
      <c r="AH288" s="43"/>
      <c r="AI288" s="43"/>
      <c r="AJ288" s="43"/>
      <c r="AK288" s="43"/>
      <c r="AL288" s="43"/>
      <c r="AM288" s="43"/>
      <c r="AN288" s="43"/>
      <c r="AO288" s="43"/>
      <c r="AP288" s="43"/>
      <c r="AQ288" s="43" t="s">
        <v>412</v>
      </c>
      <c r="AR288" s="43" t="s">
        <v>411</v>
      </c>
      <c r="AS288" s="43" t="s">
        <v>406</v>
      </c>
      <c r="AT288" s="43" t="s">
        <v>390</v>
      </c>
      <c r="AU288" s="43" t="s">
        <v>231</v>
      </c>
      <c r="AV288" s="43" t="s">
        <v>392</v>
      </c>
      <c r="AW288" s="43" t="s">
        <v>396</v>
      </c>
      <c r="AX288" s="43" t="s">
        <v>195</v>
      </c>
      <c r="AY288" s="268">
        <f t="shared" si="4"/>
        <v>4</v>
      </c>
    </row>
    <row r="289" spans="1:51" x14ac:dyDescent="0.3">
      <c r="A289" s="253" t="s">
        <v>744</v>
      </c>
      <c r="B289" s="252" t="s">
        <v>436</v>
      </c>
      <c r="C289" s="43" t="s">
        <v>188</v>
      </c>
      <c r="D289" s="43">
        <v>4.0999999999999996</v>
      </c>
      <c r="E289" s="43">
        <v>20140404</v>
      </c>
      <c r="F289" s="43" t="s">
        <v>225</v>
      </c>
      <c r="G289" s="43" t="s">
        <v>225</v>
      </c>
      <c r="H289" s="43">
        <v>4</v>
      </c>
      <c r="I289" s="254">
        <v>633488</v>
      </c>
      <c r="J289" s="43">
        <v>12</v>
      </c>
      <c r="K289" s="43"/>
      <c r="L289" s="43"/>
      <c r="M289" s="43" t="s">
        <v>250</v>
      </c>
      <c r="N289" s="43">
        <v>420081008</v>
      </c>
      <c r="O289" s="43">
        <v>1</v>
      </c>
      <c r="P289" s="43">
        <v>1</v>
      </c>
      <c r="Q289" s="43">
        <v>2006</v>
      </c>
      <c r="R289" s="43">
        <v>20080411</v>
      </c>
      <c r="S289" s="43">
        <v>20080413</v>
      </c>
      <c r="T289" s="43" t="s">
        <v>410</v>
      </c>
      <c r="U289" s="43" t="s">
        <v>404</v>
      </c>
      <c r="V289" s="43" t="s">
        <v>388</v>
      </c>
      <c r="W289" s="43" t="s">
        <v>191</v>
      </c>
      <c r="X289" s="43" t="s">
        <v>192</v>
      </c>
      <c r="Y289" s="43" t="s">
        <v>279</v>
      </c>
      <c r="Z289" s="43"/>
      <c r="AA289" s="43"/>
      <c r="AB289" s="43"/>
      <c r="AC289" s="43"/>
      <c r="AD289" s="43">
        <v>5000</v>
      </c>
      <c r="AE289" s="43">
        <v>21794</v>
      </c>
      <c r="AF289" s="43">
        <v>0</v>
      </c>
      <c r="AG289" s="43">
        <v>178</v>
      </c>
      <c r="AH289" s="43">
        <v>5000</v>
      </c>
      <c r="AI289" s="43">
        <v>265</v>
      </c>
      <c r="AJ289" s="43"/>
      <c r="AK289" s="43"/>
      <c r="AL289" s="43"/>
      <c r="AM289" s="43"/>
      <c r="AN289" s="43"/>
      <c r="AO289" s="43"/>
      <c r="AP289" s="43"/>
      <c r="AQ289" s="43"/>
      <c r="AR289" s="43" t="s">
        <v>411</v>
      </c>
      <c r="AS289" s="43" t="s">
        <v>406</v>
      </c>
      <c r="AT289" s="43" t="s">
        <v>390</v>
      </c>
      <c r="AU289" s="43" t="s">
        <v>231</v>
      </c>
      <c r="AV289" s="43" t="s">
        <v>392</v>
      </c>
      <c r="AW289" s="43" t="s">
        <v>396</v>
      </c>
      <c r="AX289" s="43" t="s">
        <v>195</v>
      </c>
      <c r="AY289" s="268">
        <f t="shared" si="4"/>
        <v>4</v>
      </c>
    </row>
    <row r="290" spans="1:51" x14ac:dyDescent="0.3">
      <c r="A290" s="253" t="s">
        <v>744</v>
      </c>
      <c r="B290" s="252" t="s">
        <v>436</v>
      </c>
      <c r="C290" s="43" t="s">
        <v>188</v>
      </c>
      <c r="D290" s="43">
        <v>4.0999999999999996</v>
      </c>
      <c r="E290" s="43">
        <v>20140404</v>
      </c>
      <c r="F290" s="43" t="s">
        <v>225</v>
      </c>
      <c r="G290" s="43" t="s">
        <v>225</v>
      </c>
      <c r="H290" s="43">
        <v>4</v>
      </c>
      <c r="I290" s="254">
        <v>633486</v>
      </c>
      <c r="J290" s="43">
        <v>12</v>
      </c>
      <c r="K290" s="43"/>
      <c r="L290" s="43"/>
      <c r="M290" s="43" t="s">
        <v>250</v>
      </c>
      <c r="N290" s="43">
        <v>420081008</v>
      </c>
      <c r="O290" s="43">
        <v>1</v>
      </c>
      <c r="P290" s="43">
        <v>1</v>
      </c>
      <c r="Q290" s="43">
        <v>2006</v>
      </c>
      <c r="R290" s="43">
        <v>20080411</v>
      </c>
      <c r="S290" s="43">
        <v>20080413</v>
      </c>
      <c r="T290" s="43" t="s">
        <v>410</v>
      </c>
      <c r="U290" s="43" t="s">
        <v>404</v>
      </c>
      <c r="V290" s="43" t="s">
        <v>388</v>
      </c>
      <c r="W290" s="43" t="s">
        <v>191</v>
      </c>
      <c r="X290" s="43" t="s">
        <v>192</v>
      </c>
      <c r="Y290" s="43" t="s">
        <v>279</v>
      </c>
      <c r="Z290" s="43"/>
      <c r="AA290" s="43"/>
      <c r="AB290" s="43"/>
      <c r="AC290" s="43"/>
      <c r="AD290" s="43">
        <v>5000</v>
      </c>
      <c r="AE290" s="43">
        <v>25019</v>
      </c>
      <c r="AF290" s="43">
        <v>0</v>
      </c>
      <c r="AG290" s="43">
        <v>204</v>
      </c>
      <c r="AH290" s="43">
        <v>5000</v>
      </c>
      <c r="AI290" s="43">
        <v>304</v>
      </c>
      <c r="AJ290" s="43"/>
      <c r="AK290" s="43"/>
      <c r="AL290" s="43"/>
      <c r="AM290" s="43"/>
      <c r="AN290" s="43"/>
      <c r="AO290" s="43"/>
      <c r="AP290" s="43"/>
      <c r="AQ290" s="43"/>
      <c r="AR290" s="43" t="s">
        <v>411</v>
      </c>
      <c r="AS290" s="43" t="s">
        <v>406</v>
      </c>
      <c r="AT290" s="43" t="s">
        <v>390</v>
      </c>
      <c r="AU290" s="43" t="s">
        <v>231</v>
      </c>
      <c r="AV290" s="43" t="s">
        <v>392</v>
      </c>
      <c r="AW290" s="43" t="s">
        <v>396</v>
      </c>
      <c r="AX290" s="43" t="s">
        <v>195</v>
      </c>
      <c r="AY290" s="268">
        <f t="shared" si="4"/>
        <v>4</v>
      </c>
    </row>
    <row r="291" spans="1:51" x14ac:dyDescent="0.3">
      <c r="A291" s="253" t="s">
        <v>744</v>
      </c>
      <c r="B291" s="252" t="s">
        <v>436</v>
      </c>
      <c r="C291" s="43" t="s">
        <v>188</v>
      </c>
      <c r="D291" s="43">
        <v>4.0999999999999996</v>
      </c>
      <c r="E291" s="43">
        <v>20140404</v>
      </c>
      <c r="F291" s="43" t="s">
        <v>225</v>
      </c>
      <c r="G291" s="43" t="s">
        <v>225</v>
      </c>
      <c r="H291" s="43">
        <v>4</v>
      </c>
      <c r="I291" s="254">
        <v>633487</v>
      </c>
      <c r="J291" s="43">
        <v>12</v>
      </c>
      <c r="K291" s="43"/>
      <c r="L291" s="43"/>
      <c r="M291" s="43" t="s">
        <v>250</v>
      </c>
      <c r="N291" s="43">
        <v>420081008</v>
      </c>
      <c r="O291" s="43">
        <v>1</v>
      </c>
      <c r="P291" s="43">
        <v>1</v>
      </c>
      <c r="Q291" s="43">
        <v>2006</v>
      </c>
      <c r="R291" s="43">
        <v>20080411</v>
      </c>
      <c r="S291" s="43">
        <v>20080413</v>
      </c>
      <c r="T291" s="43" t="s">
        <v>410</v>
      </c>
      <c r="U291" s="43" t="s">
        <v>404</v>
      </c>
      <c r="V291" s="43" t="s">
        <v>388</v>
      </c>
      <c r="W291" s="43" t="s">
        <v>191</v>
      </c>
      <c r="X291" s="43" t="s">
        <v>192</v>
      </c>
      <c r="Y291" s="43" t="s">
        <v>279</v>
      </c>
      <c r="Z291" s="43"/>
      <c r="AA291" s="43"/>
      <c r="AB291" s="43"/>
      <c r="AC291" s="43"/>
      <c r="AD291" s="43">
        <v>5000</v>
      </c>
      <c r="AE291" s="43">
        <v>23266</v>
      </c>
      <c r="AF291" s="43">
        <v>0</v>
      </c>
      <c r="AG291" s="43">
        <v>190</v>
      </c>
      <c r="AH291" s="43">
        <v>5000</v>
      </c>
      <c r="AI291" s="43">
        <v>283</v>
      </c>
      <c r="AJ291" s="43"/>
      <c r="AK291" s="43"/>
      <c r="AL291" s="43"/>
      <c r="AM291" s="43"/>
      <c r="AN291" s="43"/>
      <c r="AO291" s="43"/>
      <c r="AP291" s="43"/>
      <c r="AQ291" s="43"/>
      <c r="AR291" s="43" t="s">
        <v>411</v>
      </c>
      <c r="AS291" s="43" t="s">
        <v>406</v>
      </c>
      <c r="AT291" s="43" t="s">
        <v>390</v>
      </c>
      <c r="AU291" s="43" t="s">
        <v>231</v>
      </c>
      <c r="AV291" s="43" t="s">
        <v>392</v>
      </c>
      <c r="AW291" s="43" t="s">
        <v>396</v>
      </c>
      <c r="AX291" s="43" t="s">
        <v>195</v>
      </c>
      <c r="AY291" s="268">
        <f t="shared" si="4"/>
        <v>4</v>
      </c>
    </row>
    <row r="292" spans="1:51" x14ac:dyDescent="0.3">
      <c r="A292" s="253" t="s">
        <v>744</v>
      </c>
      <c r="B292" s="252" t="s">
        <v>436</v>
      </c>
      <c r="C292" s="43" t="s">
        <v>188</v>
      </c>
      <c r="D292" s="43">
        <v>4.0999999999999996</v>
      </c>
      <c r="E292" s="43">
        <v>20140404</v>
      </c>
      <c r="F292" s="43" t="s">
        <v>225</v>
      </c>
      <c r="G292" s="43" t="s">
        <v>225</v>
      </c>
      <c r="H292" s="43">
        <v>4</v>
      </c>
      <c r="I292" s="254">
        <v>634373</v>
      </c>
      <c r="J292" s="43">
        <v>12</v>
      </c>
      <c r="K292" s="43"/>
      <c r="L292" s="43"/>
      <c r="M292" s="43" t="s">
        <v>250</v>
      </c>
      <c r="N292" s="43">
        <v>420091218</v>
      </c>
      <c r="O292" s="43">
        <v>1</v>
      </c>
      <c r="P292" s="43">
        <v>1</v>
      </c>
      <c r="Q292" s="43">
        <v>2007</v>
      </c>
      <c r="R292" s="43">
        <v>20090401</v>
      </c>
      <c r="S292" s="43">
        <v>20090402</v>
      </c>
      <c r="T292" s="43" t="s">
        <v>410</v>
      </c>
      <c r="U292" s="43" t="s">
        <v>404</v>
      </c>
      <c r="V292" s="43" t="s">
        <v>388</v>
      </c>
      <c r="W292" s="43" t="s">
        <v>191</v>
      </c>
      <c r="X292" s="43" t="s">
        <v>192</v>
      </c>
      <c r="Y292" s="43" t="s">
        <v>279</v>
      </c>
      <c r="Z292" s="43"/>
      <c r="AA292" s="43"/>
      <c r="AB292" s="43"/>
      <c r="AC292" s="43"/>
      <c r="AD292" s="43">
        <v>5000</v>
      </c>
      <c r="AE292" s="43">
        <v>58503</v>
      </c>
      <c r="AF292" s="43"/>
      <c r="AG292" s="43"/>
      <c r="AH292" s="43">
        <v>5000</v>
      </c>
      <c r="AI292" s="43">
        <v>229</v>
      </c>
      <c r="AJ292" s="43"/>
      <c r="AK292" s="43"/>
      <c r="AL292" s="43"/>
      <c r="AM292" s="43"/>
      <c r="AN292" s="43"/>
      <c r="AO292" s="43"/>
      <c r="AP292" s="43"/>
      <c r="AQ292" s="43"/>
      <c r="AR292" s="43" t="s">
        <v>411</v>
      </c>
      <c r="AS292" s="43" t="s">
        <v>406</v>
      </c>
      <c r="AT292" s="43" t="s">
        <v>390</v>
      </c>
      <c r="AU292" s="43" t="s">
        <v>231</v>
      </c>
      <c r="AV292" s="43" t="s">
        <v>392</v>
      </c>
      <c r="AW292" s="43" t="s">
        <v>396</v>
      </c>
      <c r="AX292" s="43" t="s">
        <v>195</v>
      </c>
      <c r="AY292" s="268">
        <f t="shared" si="4"/>
        <v>4</v>
      </c>
    </row>
    <row r="293" spans="1:51" x14ac:dyDescent="0.3">
      <c r="A293" s="253" t="s">
        <v>741</v>
      </c>
      <c r="B293" s="252" t="s">
        <v>397</v>
      </c>
      <c r="C293" s="43" t="s">
        <v>188</v>
      </c>
      <c r="D293" s="43">
        <v>4.0999999999999996</v>
      </c>
      <c r="E293" s="43">
        <v>20140404</v>
      </c>
      <c r="F293" s="43" t="s">
        <v>225</v>
      </c>
      <c r="G293" s="43" t="s">
        <v>225</v>
      </c>
      <c r="H293" s="43">
        <v>4</v>
      </c>
      <c r="I293" s="254">
        <v>210677</v>
      </c>
      <c r="J293" s="43">
        <v>12</v>
      </c>
      <c r="K293" s="43"/>
      <c r="L293" s="43"/>
      <c r="M293" s="43"/>
      <c r="N293" s="43"/>
      <c r="O293" s="43">
        <v>1</v>
      </c>
      <c r="P293" s="43">
        <v>2</v>
      </c>
      <c r="Q293" s="43">
        <v>2005</v>
      </c>
      <c r="R293" s="43">
        <v>20060523</v>
      </c>
      <c r="S293" s="43">
        <v>20060523</v>
      </c>
      <c r="T293" s="43" t="s">
        <v>386</v>
      </c>
      <c r="U293" s="43" t="s">
        <v>387</v>
      </c>
      <c r="V293" s="43" t="s">
        <v>388</v>
      </c>
      <c r="W293" s="43" t="s">
        <v>193</v>
      </c>
      <c r="X293" s="43" t="s">
        <v>192</v>
      </c>
      <c r="Y293" s="43"/>
      <c r="Z293" s="43"/>
      <c r="AA293" s="43"/>
      <c r="AB293" s="43"/>
      <c r="AC293" s="43"/>
      <c r="AD293" s="43">
        <v>5000</v>
      </c>
      <c r="AE293" s="43">
        <v>200657</v>
      </c>
      <c r="AF293" s="43">
        <v>0</v>
      </c>
      <c r="AG293" s="43">
        <v>1641</v>
      </c>
      <c r="AH293" s="43">
        <v>5000</v>
      </c>
      <c r="AI293" s="43">
        <v>2872</v>
      </c>
      <c r="AJ293" s="43"/>
      <c r="AK293" s="43"/>
      <c r="AL293" s="43"/>
      <c r="AM293" s="43"/>
      <c r="AN293" s="43"/>
      <c r="AO293" s="43"/>
      <c r="AP293" s="43"/>
      <c r="AQ293" s="43" t="s">
        <v>389</v>
      </c>
      <c r="AR293" s="43" t="s">
        <v>390</v>
      </c>
      <c r="AS293" s="43" t="s">
        <v>391</v>
      </c>
      <c r="AT293" s="43" t="s">
        <v>390</v>
      </c>
      <c r="AU293" s="43" t="s">
        <v>231</v>
      </c>
      <c r="AV293" s="43" t="s">
        <v>392</v>
      </c>
      <c r="AW293" s="43" t="s">
        <v>393</v>
      </c>
      <c r="AX293" s="43" t="s">
        <v>195</v>
      </c>
      <c r="AY293" s="268">
        <f t="shared" si="4"/>
        <v>5</v>
      </c>
    </row>
    <row r="294" spans="1:51" x14ac:dyDescent="0.3">
      <c r="A294" s="253" t="s">
        <v>741</v>
      </c>
      <c r="B294" s="252" t="s">
        <v>397</v>
      </c>
      <c r="C294" s="43" t="s">
        <v>188</v>
      </c>
      <c r="D294" s="43">
        <v>4.0999999999999996</v>
      </c>
      <c r="E294" s="43">
        <v>20140404</v>
      </c>
      <c r="F294" s="43" t="s">
        <v>225</v>
      </c>
      <c r="G294" s="43" t="s">
        <v>225</v>
      </c>
      <c r="H294" s="43">
        <v>4</v>
      </c>
      <c r="I294" s="254">
        <v>210685</v>
      </c>
      <c r="J294" s="43">
        <v>12</v>
      </c>
      <c r="K294" s="43"/>
      <c r="L294" s="43"/>
      <c r="M294" s="43"/>
      <c r="N294" s="43"/>
      <c r="O294" s="43">
        <v>1</v>
      </c>
      <c r="P294" s="43">
        <v>3</v>
      </c>
      <c r="Q294" s="43">
        <v>2005</v>
      </c>
      <c r="R294" s="43">
        <v>20060605</v>
      </c>
      <c r="S294" s="43">
        <v>20060605</v>
      </c>
      <c r="T294" s="43" t="s">
        <v>403</v>
      </c>
      <c r="U294" s="43" t="s">
        <v>404</v>
      </c>
      <c r="V294" s="43" t="s">
        <v>388</v>
      </c>
      <c r="W294" s="43" t="s">
        <v>191</v>
      </c>
      <c r="X294" s="43" t="s">
        <v>192</v>
      </c>
      <c r="Y294" s="43"/>
      <c r="Z294" s="43"/>
      <c r="AA294" s="43"/>
      <c r="AB294" s="43"/>
      <c r="AC294" s="43"/>
      <c r="AD294" s="43">
        <v>5000</v>
      </c>
      <c r="AE294" s="43">
        <v>211745</v>
      </c>
      <c r="AF294" s="43">
        <v>0</v>
      </c>
      <c r="AG294" s="43">
        <v>2064</v>
      </c>
      <c r="AH294" s="43">
        <v>5000</v>
      </c>
      <c r="AI294" s="43">
        <v>1235</v>
      </c>
      <c r="AJ294" s="43"/>
      <c r="AK294" s="43"/>
      <c r="AL294" s="43"/>
      <c r="AM294" s="43"/>
      <c r="AN294" s="43"/>
      <c r="AO294" s="43"/>
      <c r="AP294" s="43"/>
      <c r="AQ294" s="43" t="s">
        <v>389</v>
      </c>
      <c r="AR294" s="43" t="s">
        <v>405</v>
      </c>
      <c r="AS294" s="43" t="s">
        <v>406</v>
      </c>
      <c r="AT294" s="43" t="s">
        <v>390</v>
      </c>
      <c r="AU294" s="43" t="s">
        <v>231</v>
      </c>
      <c r="AV294" s="43" t="s">
        <v>392</v>
      </c>
      <c r="AW294" s="43" t="s">
        <v>393</v>
      </c>
      <c r="AX294" s="43" t="s">
        <v>195</v>
      </c>
      <c r="AY294" s="268">
        <f t="shared" si="4"/>
        <v>6</v>
      </c>
    </row>
    <row r="295" spans="1:51" x14ac:dyDescent="0.3">
      <c r="A295" s="253" t="s">
        <v>741</v>
      </c>
      <c r="B295" s="252" t="s">
        <v>397</v>
      </c>
      <c r="C295" s="43" t="s">
        <v>188</v>
      </c>
      <c r="D295" s="43">
        <v>4.0999999999999996</v>
      </c>
      <c r="E295" s="43">
        <v>20140404</v>
      </c>
      <c r="F295" s="43" t="s">
        <v>225</v>
      </c>
      <c r="G295" s="43" t="s">
        <v>225</v>
      </c>
      <c r="H295" s="43">
        <v>4</v>
      </c>
      <c r="I295" s="254">
        <v>212827</v>
      </c>
      <c r="J295" s="43">
        <v>0</v>
      </c>
      <c r="K295" s="43"/>
      <c r="L295" s="43"/>
      <c r="M295" s="43"/>
      <c r="N295" s="43"/>
      <c r="O295" s="43">
        <v>1</v>
      </c>
      <c r="P295" s="43">
        <v>2</v>
      </c>
      <c r="Q295" s="43">
        <v>2005</v>
      </c>
      <c r="R295" s="43">
        <v>20060523</v>
      </c>
      <c r="S295" s="43">
        <v>20060523</v>
      </c>
      <c r="T295" s="43" t="s">
        <v>386</v>
      </c>
      <c r="U295" s="43" t="s">
        <v>387</v>
      </c>
      <c r="V295" s="43" t="s">
        <v>388</v>
      </c>
      <c r="W295" s="43" t="s">
        <v>193</v>
      </c>
      <c r="X295" s="43" t="s">
        <v>192</v>
      </c>
      <c r="Y295" s="43"/>
      <c r="Z295" s="43"/>
      <c r="AA295" s="43"/>
      <c r="AB295" s="43"/>
      <c r="AC295" s="43"/>
      <c r="AD295" s="43">
        <v>5000</v>
      </c>
      <c r="AE295" s="43">
        <v>5352</v>
      </c>
      <c r="AF295" s="43">
        <v>0</v>
      </c>
      <c r="AG295" s="43">
        <v>44</v>
      </c>
      <c r="AH295" s="43">
        <v>5000</v>
      </c>
      <c r="AI295" s="43">
        <v>77</v>
      </c>
      <c r="AJ295" s="43"/>
      <c r="AK295" s="43"/>
      <c r="AL295" s="43"/>
      <c r="AM295" s="43"/>
      <c r="AN295" s="43"/>
      <c r="AO295" s="43"/>
      <c r="AP295" s="43"/>
      <c r="AQ295" s="43" t="s">
        <v>389</v>
      </c>
      <c r="AR295" s="43" t="s">
        <v>390</v>
      </c>
      <c r="AS295" s="43" t="s">
        <v>391</v>
      </c>
      <c r="AT295" s="43" t="s">
        <v>390</v>
      </c>
      <c r="AU295" s="43" t="s">
        <v>231</v>
      </c>
      <c r="AV295" s="43" t="s">
        <v>392</v>
      </c>
      <c r="AW295" s="43" t="s">
        <v>393</v>
      </c>
      <c r="AX295" s="43" t="s">
        <v>195</v>
      </c>
      <c r="AY295" s="268">
        <f t="shared" si="4"/>
        <v>5</v>
      </c>
    </row>
    <row r="296" spans="1:51" x14ac:dyDescent="0.3">
      <c r="A296" s="253" t="s">
        <v>741</v>
      </c>
      <c r="B296" s="252" t="s">
        <v>397</v>
      </c>
      <c r="C296" s="43" t="s">
        <v>188</v>
      </c>
      <c r="D296" s="43">
        <v>4.0999999999999996</v>
      </c>
      <c r="E296" s="43">
        <v>20140404</v>
      </c>
      <c r="F296" s="43" t="s">
        <v>225</v>
      </c>
      <c r="G296" s="43" t="s">
        <v>225</v>
      </c>
      <c r="H296" s="43">
        <v>4</v>
      </c>
      <c r="I296" s="254">
        <v>210745</v>
      </c>
      <c r="J296" s="43">
        <v>12</v>
      </c>
      <c r="K296" s="43"/>
      <c r="L296" s="43"/>
      <c r="M296" s="43"/>
      <c r="N296" s="43"/>
      <c r="O296" s="43">
        <v>1</v>
      </c>
      <c r="P296" s="43">
        <v>3</v>
      </c>
      <c r="Q296" s="43">
        <v>2006</v>
      </c>
      <c r="R296" s="43">
        <v>20070611</v>
      </c>
      <c r="S296" s="43">
        <v>20070611</v>
      </c>
      <c r="T296" s="43" t="s">
        <v>403</v>
      </c>
      <c r="U296" s="43" t="s">
        <v>404</v>
      </c>
      <c r="V296" s="43" t="s">
        <v>388</v>
      </c>
      <c r="W296" s="43" t="s">
        <v>191</v>
      </c>
      <c r="X296" s="43" t="s">
        <v>192</v>
      </c>
      <c r="Y296" s="43"/>
      <c r="Z296" s="43"/>
      <c r="AA296" s="43"/>
      <c r="AB296" s="43"/>
      <c r="AC296" s="43"/>
      <c r="AD296" s="43">
        <v>5000</v>
      </c>
      <c r="AE296" s="43">
        <v>161018</v>
      </c>
      <c r="AF296" s="43">
        <v>0</v>
      </c>
      <c r="AG296" s="43">
        <v>798</v>
      </c>
      <c r="AH296" s="43">
        <v>5000</v>
      </c>
      <c r="AI296" s="43">
        <v>956</v>
      </c>
      <c r="AJ296" s="43"/>
      <c r="AK296" s="43"/>
      <c r="AL296" s="43"/>
      <c r="AM296" s="43"/>
      <c r="AN296" s="43"/>
      <c r="AO296" s="43"/>
      <c r="AP296" s="43"/>
      <c r="AQ296" s="43" t="s">
        <v>389</v>
      </c>
      <c r="AR296" s="43" t="s">
        <v>405</v>
      </c>
      <c r="AS296" s="43" t="s">
        <v>406</v>
      </c>
      <c r="AT296" s="43" t="s">
        <v>390</v>
      </c>
      <c r="AU296" s="43" t="s">
        <v>231</v>
      </c>
      <c r="AV296" s="43" t="s">
        <v>392</v>
      </c>
      <c r="AW296" s="43" t="s">
        <v>393</v>
      </c>
      <c r="AX296" s="43" t="s">
        <v>195</v>
      </c>
      <c r="AY296" s="268">
        <f t="shared" si="4"/>
        <v>6</v>
      </c>
    </row>
    <row r="297" spans="1:51" x14ac:dyDescent="0.3">
      <c r="A297" s="253" t="s">
        <v>741</v>
      </c>
      <c r="B297" s="252" t="s">
        <v>397</v>
      </c>
      <c r="C297" s="43" t="s">
        <v>188</v>
      </c>
      <c r="D297" s="43">
        <v>4.0999999999999996</v>
      </c>
      <c r="E297" s="43">
        <v>20140404</v>
      </c>
      <c r="F297" s="43" t="s">
        <v>225</v>
      </c>
      <c r="G297" s="43" t="s">
        <v>225</v>
      </c>
      <c r="H297" s="43">
        <v>4</v>
      </c>
      <c r="I297" s="254">
        <v>210278</v>
      </c>
      <c r="J297" s="43">
        <v>0</v>
      </c>
      <c r="K297" s="43"/>
      <c r="L297" s="43"/>
      <c r="M297" s="43"/>
      <c r="N297" s="43"/>
      <c r="O297" s="43">
        <v>1</v>
      </c>
      <c r="P297" s="43">
        <v>3</v>
      </c>
      <c r="Q297" s="43">
        <v>2007</v>
      </c>
      <c r="R297" s="43">
        <v>20080612</v>
      </c>
      <c r="S297" s="43">
        <v>20080612</v>
      </c>
      <c r="T297" s="43" t="s">
        <v>403</v>
      </c>
      <c r="U297" s="43" t="s">
        <v>404</v>
      </c>
      <c r="V297" s="43" t="s">
        <v>388</v>
      </c>
      <c r="W297" s="43" t="s">
        <v>191</v>
      </c>
      <c r="X297" s="43" t="s">
        <v>192</v>
      </c>
      <c r="Y297" s="43"/>
      <c r="Z297" s="43"/>
      <c r="AA297" s="43"/>
      <c r="AB297" s="43"/>
      <c r="AC297" s="43"/>
      <c r="AD297" s="43">
        <v>5000</v>
      </c>
      <c r="AE297" s="43">
        <v>209402</v>
      </c>
      <c r="AF297" s="43"/>
      <c r="AG297" s="43"/>
      <c r="AH297" s="43"/>
      <c r="AI297" s="43"/>
      <c r="AJ297" s="43"/>
      <c r="AK297" s="43"/>
      <c r="AL297" s="43"/>
      <c r="AM297" s="43"/>
      <c r="AN297" s="43"/>
      <c r="AO297" s="43"/>
      <c r="AP297" s="43"/>
      <c r="AQ297" s="43" t="s">
        <v>389</v>
      </c>
      <c r="AR297" s="43" t="s">
        <v>405</v>
      </c>
      <c r="AS297" s="43" t="s">
        <v>406</v>
      </c>
      <c r="AT297" s="43" t="s">
        <v>390</v>
      </c>
      <c r="AU297" s="43" t="s">
        <v>231</v>
      </c>
      <c r="AV297" s="43" t="s">
        <v>392</v>
      </c>
      <c r="AW297" s="43" t="s">
        <v>393</v>
      </c>
      <c r="AX297" s="43" t="s">
        <v>195</v>
      </c>
      <c r="AY297" s="268">
        <f t="shared" si="4"/>
        <v>6</v>
      </c>
    </row>
    <row r="298" spans="1:51" x14ac:dyDescent="0.3">
      <c r="A298" s="253" t="s">
        <v>741</v>
      </c>
      <c r="B298" s="252" t="s">
        <v>397</v>
      </c>
      <c r="C298" s="43" t="s">
        <v>188</v>
      </c>
      <c r="D298" s="43">
        <v>4.0999999999999996</v>
      </c>
      <c r="E298" s="43">
        <v>20140404</v>
      </c>
      <c r="F298" s="43" t="s">
        <v>225</v>
      </c>
      <c r="G298" s="43" t="s">
        <v>225</v>
      </c>
      <c r="H298" s="43">
        <v>4</v>
      </c>
      <c r="I298" s="254">
        <v>210789</v>
      </c>
      <c r="J298" s="43">
        <v>12</v>
      </c>
      <c r="K298" s="43"/>
      <c r="L298" s="43"/>
      <c r="M298" s="43"/>
      <c r="N298" s="43"/>
      <c r="O298" s="43">
        <v>1</v>
      </c>
      <c r="P298" s="43">
        <v>2</v>
      </c>
      <c r="Q298" s="43">
        <v>2007</v>
      </c>
      <c r="R298" s="43">
        <v>20080527</v>
      </c>
      <c r="S298" s="43">
        <v>20080527</v>
      </c>
      <c r="T298" s="43" t="s">
        <v>386</v>
      </c>
      <c r="U298" s="43" t="s">
        <v>387</v>
      </c>
      <c r="V298" s="43" t="s">
        <v>388</v>
      </c>
      <c r="W298" s="43" t="s">
        <v>193</v>
      </c>
      <c r="X298" s="43" t="s">
        <v>192</v>
      </c>
      <c r="Y298" s="43"/>
      <c r="Z298" s="43"/>
      <c r="AA298" s="43"/>
      <c r="AB298" s="43"/>
      <c r="AC298" s="43"/>
      <c r="AD298" s="43">
        <v>5000</v>
      </c>
      <c r="AE298" s="43">
        <v>216200</v>
      </c>
      <c r="AF298" s="43">
        <v>0</v>
      </c>
      <c r="AG298" s="43">
        <v>872</v>
      </c>
      <c r="AH298" s="43">
        <v>5000</v>
      </c>
      <c r="AI298" s="43">
        <v>868</v>
      </c>
      <c r="AJ298" s="43"/>
      <c r="AK298" s="43"/>
      <c r="AL298" s="43"/>
      <c r="AM298" s="43"/>
      <c r="AN298" s="43"/>
      <c r="AO298" s="43"/>
      <c r="AP298" s="43"/>
      <c r="AQ298" s="43" t="s">
        <v>389</v>
      </c>
      <c r="AR298" s="43" t="s">
        <v>390</v>
      </c>
      <c r="AS298" s="43" t="s">
        <v>391</v>
      </c>
      <c r="AT298" s="43" t="s">
        <v>390</v>
      </c>
      <c r="AU298" s="43" t="s">
        <v>231</v>
      </c>
      <c r="AV298" s="43" t="s">
        <v>392</v>
      </c>
      <c r="AW298" s="43" t="s">
        <v>393</v>
      </c>
      <c r="AX298" s="43" t="s">
        <v>195</v>
      </c>
      <c r="AY298" s="268">
        <f t="shared" si="4"/>
        <v>5</v>
      </c>
    </row>
    <row r="299" spans="1:51" x14ac:dyDescent="0.3">
      <c r="A299" s="253" t="s">
        <v>741</v>
      </c>
      <c r="B299" s="252" t="s">
        <v>397</v>
      </c>
      <c r="C299" s="43" t="s">
        <v>188</v>
      </c>
      <c r="D299" s="43">
        <v>4.0999999999999996</v>
      </c>
      <c r="E299" s="43">
        <v>20140404</v>
      </c>
      <c r="F299" s="43" t="s">
        <v>225</v>
      </c>
      <c r="G299" s="43" t="s">
        <v>225</v>
      </c>
      <c r="H299" s="43">
        <v>4</v>
      </c>
      <c r="I299" s="254">
        <v>210735</v>
      </c>
      <c r="J299" s="43">
        <v>12</v>
      </c>
      <c r="K299" s="43"/>
      <c r="L299" s="43"/>
      <c r="M299" s="43"/>
      <c r="N299" s="43"/>
      <c r="O299" s="43">
        <v>1</v>
      </c>
      <c r="P299" s="43">
        <v>2</v>
      </c>
      <c r="Q299" s="43">
        <v>2006</v>
      </c>
      <c r="R299" s="43">
        <v>20070525</v>
      </c>
      <c r="S299" s="43">
        <v>20070525</v>
      </c>
      <c r="T299" s="43" t="s">
        <v>394</v>
      </c>
      <c r="U299" s="43" t="s">
        <v>387</v>
      </c>
      <c r="V299" s="43" t="s">
        <v>388</v>
      </c>
      <c r="W299" s="43" t="s">
        <v>191</v>
      </c>
      <c r="X299" s="43" t="s">
        <v>192</v>
      </c>
      <c r="Y299" s="43"/>
      <c r="Z299" s="43"/>
      <c r="AA299" s="43"/>
      <c r="AB299" s="43"/>
      <c r="AC299" s="43"/>
      <c r="AD299" s="43">
        <v>5000</v>
      </c>
      <c r="AE299" s="43">
        <v>231662</v>
      </c>
      <c r="AF299" s="43"/>
      <c r="AG299" s="43"/>
      <c r="AH299" s="43">
        <v>5000</v>
      </c>
      <c r="AI299" s="43">
        <v>488</v>
      </c>
      <c r="AJ299" s="43"/>
      <c r="AK299" s="43"/>
      <c r="AL299" s="43"/>
      <c r="AM299" s="43"/>
      <c r="AN299" s="43"/>
      <c r="AO299" s="43"/>
      <c r="AP299" s="43"/>
      <c r="AQ299" s="43" t="s">
        <v>389</v>
      </c>
      <c r="AR299" s="43" t="s">
        <v>395</v>
      </c>
      <c r="AS299" s="43" t="s">
        <v>391</v>
      </c>
      <c r="AT299" s="43" t="s">
        <v>390</v>
      </c>
      <c r="AU299" s="43" t="s">
        <v>231</v>
      </c>
      <c r="AV299" s="43" t="s">
        <v>392</v>
      </c>
      <c r="AW299" s="43" t="s">
        <v>396</v>
      </c>
      <c r="AX299" s="43" t="s">
        <v>195</v>
      </c>
      <c r="AY299" s="268">
        <f t="shared" si="4"/>
        <v>5</v>
      </c>
    </row>
    <row r="300" spans="1:51" x14ac:dyDescent="0.3">
      <c r="A300" s="253" t="s">
        <v>57</v>
      </c>
      <c r="B300" s="252" t="s">
        <v>997</v>
      </c>
      <c r="C300" s="43" t="s">
        <v>188</v>
      </c>
      <c r="D300" s="43">
        <v>4.0999999999999996</v>
      </c>
      <c r="E300" s="43">
        <v>20140404</v>
      </c>
      <c r="F300" s="43" t="s">
        <v>225</v>
      </c>
      <c r="G300" s="43" t="s">
        <v>225</v>
      </c>
      <c r="H300" s="43">
        <v>4</v>
      </c>
      <c r="I300" s="254">
        <v>633582</v>
      </c>
      <c r="J300" s="43">
        <v>12</v>
      </c>
      <c r="K300" s="43"/>
      <c r="L300" s="43"/>
      <c r="M300" s="43" t="s">
        <v>258</v>
      </c>
      <c r="N300" s="43">
        <v>420061069</v>
      </c>
      <c r="O300" s="43">
        <v>1</v>
      </c>
      <c r="P300" s="43">
        <v>3</v>
      </c>
      <c r="Q300" s="43">
        <v>2005</v>
      </c>
      <c r="R300" s="43">
        <v>20060601</v>
      </c>
      <c r="S300" s="43">
        <v>20060601</v>
      </c>
      <c r="T300" s="43" t="s">
        <v>973</v>
      </c>
      <c r="U300" s="43" t="s">
        <v>974</v>
      </c>
      <c r="V300" s="43" t="s">
        <v>975</v>
      </c>
      <c r="W300" s="43" t="s">
        <v>191</v>
      </c>
      <c r="X300" s="43" t="s">
        <v>192</v>
      </c>
      <c r="Y300" s="43" t="s">
        <v>193</v>
      </c>
      <c r="Z300" s="43"/>
      <c r="AA300" s="43"/>
      <c r="AB300" s="43"/>
      <c r="AC300" s="43"/>
      <c r="AD300" s="43">
        <v>5000</v>
      </c>
      <c r="AE300" s="43">
        <v>200369</v>
      </c>
      <c r="AF300" s="43">
        <v>0</v>
      </c>
      <c r="AG300" s="43">
        <v>789</v>
      </c>
      <c r="AH300" s="43">
        <v>5000</v>
      </c>
      <c r="AI300" s="43">
        <v>790</v>
      </c>
      <c r="AJ300" s="43">
        <v>0</v>
      </c>
      <c r="AK300" s="43">
        <v>263</v>
      </c>
      <c r="AL300" s="43"/>
      <c r="AM300" s="43"/>
      <c r="AN300" s="43"/>
      <c r="AO300" s="43"/>
      <c r="AP300" s="43"/>
      <c r="AQ300" s="43"/>
      <c r="AR300" s="43" t="s">
        <v>976</v>
      </c>
      <c r="AS300" s="43" t="s">
        <v>977</v>
      </c>
      <c r="AT300" s="43" t="s">
        <v>976</v>
      </c>
      <c r="AU300" s="43" t="s">
        <v>231</v>
      </c>
      <c r="AV300" s="43" t="s">
        <v>978</v>
      </c>
      <c r="AW300" s="43" t="s">
        <v>979</v>
      </c>
      <c r="AX300" s="43" t="s">
        <v>195</v>
      </c>
      <c r="AY300" s="268">
        <f t="shared" si="4"/>
        <v>6</v>
      </c>
    </row>
    <row r="301" spans="1:51" x14ac:dyDescent="0.3">
      <c r="A301" s="253" t="s">
        <v>57</v>
      </c>
      <c r="B301" s="252" t="s">
        <v>997</v>
      </c>
      <c r="C301" s="43" t="s">
        <v>188</v>
      </c>
      <c r="D301" s="43">
        <v>4.0999999999999996</v>
      </c>
      <c r="E301" s="43">
        <v>20140404</v>
      </c>
      <c r="F301" s="43" t="s">
        <v>225</v>
      </c>
      <c r="G301" s="43" t="s">
        <v>225</v>
      </c>
      <c r="H301" s="43">
        <v>4</v>
      </c>
      <c r="I301" s="254">
        <v>633598</v>
      </c>
      <c r="J301" s="43">
        <v>12</v>
      </c>
      <c r="K301" s="43"/>
      <c r="L301" s="43"/>
      <c r="M301" s="43"/>
      <c r="N301" s="43"/>
      <c r="O301" s="43">
        <v>1</v>
      </c>
      <c r="P301" s="43">
        <v>3</v>
      </c>
      <c r="Q301" s="43">
        <v>2005</v>
      </c>
      <c r="R301" s="43">
        <v>20070402</v>
      </c>
      <c r="S301" s="43">
        <v>20070406</v>
      </c>
      <c r="T301" s="43" t="s">
        <v>973</v>
      </c>
      <c r="U301" s="43" t="s">
        <v>974</v>
      </c>
      <c r="V301" s="43" t="s">
        <v>975</v>
      </c>
      <c r="W301" s="43" t="s">
        <v>191</v>
      </c>
      <c r="X301" s="43" t="s">
        <v>192</v>
      </c>
      <c r="Y301" s="43" t="s">
        <v>193</v>
      </c>
      <c r="Z301" s="43"/>
      <c r="AA301" s="43"/>
      <c r="AB301" s="43"/>
      <c r="AC301" s="43"/>
      <c r="AD301" s="43">
        <v>5205</v>
      </c>
      <c r="AE301" s="43">
        <v>226442</v>
      </c>
      <c r="AF301" s="43"/>
      <c r="AG301" s="43"/>
      <c r="AH301" s="43">
        <v>5205</v>
      </c>
      <c r="AI301" s="43">
        <v>1805</v>
      </c>
      <c r="AJ301" s="43">
        <v>205</v>
      </c>
      <c r="AK301" s="43">
        <v>24143</v>
      </c>
      <c r="AL301" s="43"/>
      <c r="AM301" s="43"/>
      <c r="AN301" s="43"/>
      <c r="AO301" s="43"/>
      <c r="AP301" s="43"/>
      <c r="AQ301" s="43"/>
      <c r="AR301" s="43" t="s">
        <v>976</v>
      </c>
      <c r="AS301" s="43" t="s">
        <v>977</v>
      </c>
      <c r="AT301" s="43" t="s">
        <v>976</v>
      </c>
      <c r="AU301" s="43" t="s">
        <v>231</v>
      </c>
      <c r="AV301" s="43" t="s">
        <v>978</v>
      </c>
      <c r="AW301" s="43" t="s">
        <v>979</v>
      </c>
      <c r="AX301" s="43" t="s">
        <v>195</v>
      </c>
      <c r="AY301" s="268">
        <f t="shared" si="4"/>
        <v>4</v>
      </c>
    </row>
    <row r="302" spans="1:51" x14ac:dyDescent="0.3">
      <c r="A302" s="253" t="s">
        <v>57</v>
      </c>
      <c r="B302" s="252" t="s">
        <v>997</v>
      </c>
      <c r="C302" s="43" t="s">
        <v>188</v>
      </c>
      <c r="D302" s="43">
        <v>4.0999999999999996</v>
      </c>
      <c r="E302" s="43">
        <v>20140404</v>
      </c>
      <c r="F302" s="43" t="s">
        <v>225</v>
      </c>
      <c r="G302" s="43" t="s">
        <v>225</v>
      </c>
      <c r="H302" s="43">
        <v>4</v>
      </c>
      <c r="I302" s="254">
        <v>633986</v>
      </c>
      <c r="J302" s="43">
        <v>12</v>
      </c>
      <c r="K302" s="43"/>
      <c r="L302" s="43"/>
      <c r="M302" s="43"/>
      <c r="N302" s="43"/>
      <c r="O302" s="43">
        <v>1</v>
      </c>
      <c r="P302" s="43">
        <v>3</v>
      </c>
      <c r="Q302" s="43">
        <v>2006</v>
      </c>
      <c r="R302" s="43">
        <v>20070523</v>
      </c>
      <c r="S302" s="43">
        <v>20070523</v>
      </c>
      <c r="T302" s="43" t="s">
        <v>973</v>
      </c>
      <c r="U302" s="43" t="s">
        <v>974</v>
      </c>
      <c r="V302" s="43" t="s">
        <v>975</v>
      </c>
      <c r="W302" s="43" t="s">
        <v>191</v>
      </c>
      <c r="X302" s="43" t="s">
        <v>192</v>
      </c>
      <c r="Y302" s="43" t="s">
        <v>193</v>
      </c>
      <c r="Z302" s="43"/>
      <c r="AA302" s="43"/>
      <c r="AB302" s="43"/>
      <c r="AC302" s="43"/>
      <c r="AD302" s="43">
        <v>5000</v>
      </c>
      <c r="AE302" s="43">
        <v>191436</v>
      </c>
      <c r="AF302" s="43">
        <v>0</v>
      </c>
      <c r="AG302" s="43">
        <v>6000</v>
      </c>
      <c r="AH302" s="43">
        <v>5000</v>
      </c>
      <c r="AI302" s="43">
        <v>1810</v>
      </c>
      <c r="AJ302" s="43">
        <v>0</v>
      </c>
      <c r="AK302" s="43">
        <v>571</v>
      </c>
      <c r="AL302" s="43"/>
      <c r="AM302" s="43"/>
      <c r="AN302" s="43"/>
      <c r="AO302" s="43"/>
      <c r="AP302" s="43"/>
      <c r="AQ302" s="43"/>
      <c r="AR302" s="43" t="s">
        <v>976</v>
      </c>
      <c r="AS302" s="43" t="s">
        <v>977</v>
      </c>
      <c r="AT302" s="43" t="s">
        <v>976</v>
      </c>
      <c r="AU302" s="43" t="s">
        <v>231</v>
      </c>
      <c r="AV302" s="43" t="s">
        <v>978</v>
      </c>
      <c r="AW302" s="43" t="s">
        <v>979</v>
      </c>
      <c r="AX302" s="43" t="s">
        <v>195</v>
      </c>
      <c r="AY302" s="268">
        <f t="shared" si="4"/>
        <v>5</v>
      </c>
    </row>
    <row r="303" spans="1:51" x14ac:dyDescent="0.3">
      <c r="A303" s="253" t="s">
        <v>57</v>
      </c>
      <c r="B303" s="252" t="s">
        <v>997</v>
      </c>
      <c r="C303" s="43" t="s">
        <v>188</v>
      </c>
      <c r="D303" s="43">
        <v>4.0999999999999996</v>
      </c>
      <c r="E303" s="43">
        <v>20140404</v>
      </c>
      <c r="F303" s="43" t="s">
        <v>225</v>
      </c>
      <c r="G303" s="43" t="s">
        <v>225</v>
      </c>
      <c r="H303" s="43">
        <v>4</v>
      </c>
      <c r="I303" s="254">
        <v>633987</v>
      </c>
      <c r="J303" s="43">
        <v>13</v>
      </c>
      <c r="K303" s="43"/>
      <c r="L303" s="43"/>
      <c r="M303" s="43"/>
      <c r="N303" s="43"/>
      <c r="O303" s="43">
        <v>1</v>
      </c>
      <c r="P303" s="43">
        <v>3</v>
      </c>
      <c r="Q303" s="43">
        <v>2006</v>
      </c>
      <c r="R303" s="43">
        <v>20080407</v>
      </c>
      <c r="S303" s="43">
        <v>20080410</v>
      </c>
      <c r="T303" s="43" t="s">
        <v>973</v>
      </c>
      <c r="U303" s="43" t="s">
        <v>974</v>
      </c>
      <c r="V303" s="43" t="s">
        <v>975</v>
      </c>
      <c r="W303" s="43" t="s">
        <v>191</v>
      </c>
      <c r="X303" s="43" t="s">
        <v>192</v>
      </c>
      <c r="Y303" s="43" t="s">
        <v>193</v>
      </c>
      <c r="Z303" s="43"/>
      <c r="AA303" s="43"/>
      <c r="AB303" s="43"/>
      <c r="AC303" s="43"/>
      <c r="AD303" s="43">
        <v>5205</v>
      </c>
      <c r="AE303" s="43">
        <v>231534</v>
      </c>
      <c r="AF303" s="43">
        <v>205</v>
      </c>
      <c r="AG303" s="43">
        <v>456</v>
      </c>
      <c r="AH303" s="43">
        <v>5205</v>
      </c>
      <c r="AI303" s="43">
        <v>1673</v>
      </c>
      <c r="AJ303" s="43"/>
      <c r="AK303" s="43"/>
      <c r="AL303" s="43"/>
      <c r="AM303" s="43"/>
      <c r="AN303" s="43"/>
      <c r="AO303" s="43"/>
      <c r="AP303" s="43"/>
      <c r="AQ303" s="43"/>
      <c r="AR303" s="43" t="s">
        <v>976</v>
      </c>
      <c r="AS303" s="43" t="s">
        <v>977</v>
      </c>
      <c r="AT303" s="43" t="s">
        <v>976</v>
      </c>
      <c r="AU303" s="43" t="s">
        <v>231</v>
      </c>
      <c r="AV303" s="43" t="s">
        <v>978</v>
      </c>
      <c r="AW303" s="43" t="s">
        <v>979</v>
      </c>
      <c r="AX303" s="43" t="s">
        <v>195</v>
      </c>
      <c r="AY303" s="268">
        <f t="shared" si="4"/>
        <v>4</v>
      </c>
    </row>
    <row r="304" spans="1:51" x14ac:dyDescent="0.3">
      <c r="A304" s="253" t="s">
        <v>57</v>
      </c>
      <c r="B304" s="252" t="s">
        <v>997</v>
      </c>
      <c r="C304" s="43" t="s">
        <v>188</v>
      </c>
      <c r="D304" s="43">
        <v>4.0999999999999996</v>
      </c>
      <c r="E304" s="43">
        <v>20140404</v>
      </c>
      <c r="F304" s="43" t="s">
        <v>225</v>
      </c>
      <c r="G304" s="43" t="s">
        <v>225</v>
      </c>
      <c r="H304" s="43">
        <v>4</v>
      </c>
      <c r="I304" s="254">
        <v>634671</v>
      </c>
      <c r="J304" s="43">
        <v>12</v>
      </c>
      <c r="K304" s="43"/>
      <c r="L304" s="43"/>
      <c r="M304" s="43"/>
      <c r="N304" s="43"/>
      <c r="O304" s="43">
        <v>1</v>
      </c>
      <c r="P304" s="43">
        <v>3</v>
      </c>
      <c r="Q304" s="43">
        <v>2007</v>
      </c>
      <c r="R304" s="43">
        <v>20080528</v>
      </c>
      <c r="S304" s="43">
        <v>20080528</v>
      </c>
      <c r="T304" s="43" t="s">
        <v>980</v>
      </c>
      <c r="U304" s="43" t="s">
        <v>974</v>
      </c>
      <c r="V304" s="43" t="s">
        <v>975</v>
      </c>
      <c r="W304" s="43" t="s">
        <v>191</v>
      </c>
      <c r="X304" s="43" t="s">
        <v>192</v>
      </c>
      <c r="Y304" s="43" t="s">
        <v>258</v>
      </c>
      <c r="Z304" s="43"/>
      <c r="AA304" s="43"/>
      <c r="AB304" s="43"/>
      <c r="AC304" s="43"/>
      <c r="AD304" s="43">
        <v>5000</v>
      </c>
      <c r="AE304" s="43">
        <v>195095</v>
      </c>
      <c r="AF304" s="43">
        <v>0</v>
      </c>
      <c r="AG304" s="43">
        <v>2129</v>
      </c>
      <c r="AH304" s="43">
        <v>5000</v>
      </c>
      <c r="AI304" s="43">
        <v>2757</v>
      </c>
      <c r="AJ304" s="43">
        <v>0</v>
      </c>
      <c r="AK304" s="43">
        <v>532</v>
      </c>
      <c r="AL304" s="43"/>
      <c r="AM304" s="43"/>
      <c r="AN304" s="43"/>
      <c r="AO304" s="43"/>
      <c r="AP304" s="43"/>
      <c r="AQ304" s="43"/>
      <c r="AR304" s="43" t="s">
        <v>981</v>
      </c>
      <c r="AS304" s="43" t="s">
        <v>977</v>
      </c>
      <c r="AT304" s="43" t="s">
        <v>976</v>
      </c>
      <c r="AU304" s="43" t="s">
        <v>231</v>
      </c>
      <c r="AV304" s="43" t="s">
        <v>978</v>
      </c>
      <c r="AW304" s="43" t="s">
        <v>982</v>
      </c>
      <c r="AX304" s="43" t="s">
        <v>195</v>
      </c>
      <c r="AY304" s="268">
        <f t="shared" si="4"/>
        <v>5</v>
      </c>
    </row>
    <row r="305" spans="1:51" x14ac:dyDescent="0.3">
      <c r="A305" s="253" t="s">
        <v>57</v>
      </c>
      <c r="B305" s="252" t="s">
        <v>997</v>
      </c>
      <c r="C305" s="43" t="s">
        <v>188</v>
      </c>
      <c r="D305" s="43">
        <v>4.0999999999999996</v>
      </c>
      <c r="E305" s="43">
        <v>20140404</v>
      </c>
      <c r="F305" s="43" t="s">
        <v>225</v>
      </c>
      <c r="G305" s="43" t="s">
        <v>225</v>
      </c>
      <c r="H305" s="43">
        <v>4</v>
      </c>
      <c r="I305" s="254">
        <v>634672</v>
      </c>
      <c r="J305" s="43">
        <v>12</v>
      </c>
      <c r="K305" s="43"/>
      <c r="L305" s="43"/>
      <c r="M305" s="43"/>
      <c r="N305" s="43"/>
      <c r="O305" s="43">
        <v>1</v>
      </c>
      <c r="P305" s="43">
        <v>3</v>
      </c>
      <c r="Q305" s="43">
        <v>2007</v>
      </c>
      <c r="R305" s="43">
        <v>20080602</v>
      </c>
      <c r="S305" s="43">
        <v>20080602</v>
      </c>
      <c r="T305" s="43" t="s">
        <v>973</v>
      </c>
      <c r="U305" s="43" t="s">
        <v>974</v>
      </c>
      <c r="V305" s="43" t="s">
        <v>975</v>
      </c>
      <c r="W305" s="43" t="s">
        <v>191</v>
      </c>
      <c r="X305" s="43" t="s">
        <v>192</v>
      </c>
      <c r="Y305" s="43" t="s">
        <v>193</v>
      </c>
      <c r="Z305" s="43"/>
      <c r="AA305" s="43"/>
      <c r="AB305" s="43"/>
      <c r="AC305" s="43"/>
      <c r="AD305" s="43">
        <v>5000</v>
      </c>
      <c r="AE305" s="43">
        <v>194762</v>
      </c>
      <c r="AF305" s="43">
        <v>0</v>
      </c>
      <c r="AG305" s="43">
        <v>3606</v>
      </c>
      <c r="AH305" s="43">
        <v>5000</v>
      </c>
      <c r="AI305" s="43">
        <v>2232</v>
      </c>
      <c r="AJ305" s="43">
        <v>0</v>
      </c>
      <c r="AK305" s="43">
        <v>133</v>
      </c>
      <c r="AL305" s="43"/>
      <c r="AM305" s="43"/>
      <c r="AN305" s="43"/>
      <c r="AO305" s="43"/>
      <c r="AP305" s="43"/>
      <c r="AQ305" s="43"/>
      <c r="AR305" s="43" t="s">
        <v>976</v>
      </c>
      <c r="AS305" s="43" t="s">
        <v>977</v>
      </c>
      <c r="AT305" s="43" t="s">
        <v>976</v>
      </c>
      <c r="AU305" s="43" t="s">
        <v>231</v>
      </c>
      <c r="AV305" s="43" t="s">
        <v>978</v>
      </c>
      <c r="AW305" s="43" t="s">
        <v>979</v>
      </c>
      <c r="AX305" s="43" t="s">
        <v>195</v>
      </c>
      <c r="AY305" s="268">
        <f t="shared" si="4"/>
        <v>6</v>
      </c>
    </row>
    <row r="306" spans="1:51" x14ac:dyDescent="0.3">
      <c r="A306" s="253" t="s">
        <v>57</v>
      </c>
      <c r="B306" s="252" t="s">
        <v>997</v>
      </c>
      <c r="C306" s="43" t="s">
        <v>188</v>
      </c>
      <c r="D306" s="43">
        <v>4.0999999999999996</v>
      </c>
      <c r="E306" s="43">
        <v>20140404</v>
      </c>
      <c r="F306" s="43" t="s">
        <v>225</v>
      </c>
      <c r="G306" s="43" t="s">
        <v>225</v>
      </c>
      <c r="H306" s="43">
        <v>4</v>
      </c>
      <c r="I306" s="254">
        <v>634680</v>
      </c>
      <c r="J306" s="43">
        <v>13</v>
      </c>
      <c r="K306" s="43"/>
      <c r="L306" s="43"/>
      <c r="M306" s="43"/>
      <c r="N306" s="43"/>
      <c r="O306" s="43">
        <v>1</v>
      </c>
      <c r="P306" s="43">
        <v>3</v>
      </c>
      <c r="Q306" s="43">
        <v>2007</v>
      </c>
      <c r="R306" s="43">
        <v>20090406</v>
      </c>
      <c r="S306" s="43">
        <v>20090406</v>
      </c>
      <c r="T306" s="43" t="s">
        <v>983</v>
      </c>
      <c r="U306" s="43" t="s">
        <v>974</v>
      </c>
      <c r="V306" s="43" t="s">
        <v>984</v>
      </c>
      <c r="W306" s="43" t="s">
        <v>191</v>
      </c>
      <c r="X306" s="43" t="s">
        <v>192</v>
      </c>
      <c r="Y306" s="43" t="s">
        <v>193</v>
      </c>
      <c r="Z306" s="43"/>
      <c r="AA306" s="43"/>
      <c r="AB306" s="43"/>
      <c r="AC306" s="43"/>
      <c r="AD306" s="43">
        <v>5000</v>
      </c>
      <c r="AE306" s="43">
        <v>220723</v>
      </c>
      <c r="AF306" s="43">
        <v>0</v>
      </c>
      <c r="AG306" s="43">
        <v>424</v>
      </c>
      <c r="AH306" s="43"/>
      <c r="AI306" s="43"/>
      <c r="AJ306" s="43"/>
      <c r="AK306" s="43"/>
      <c r="AL306" s="43"/>
      <c r="AM306" s="43"/>
      <c r="AN306" s="43"/>
      <c r="AO306" s="43"/>
      <c r="AP306" s="43"/>
      <c r="AQ306" s="43"/>
      <c r="AR306" s="43" t="s">
        <v>985</v>
      </c>
      <c r="AS306" s="43" t="s">
        <v>977</v>
      </c>
      <c r="AT306" s="43" t="s">
        <v>977</v>
      </c>
      <c r="AU306" s="43" t="s">
        <v>231</v>
      </c>
      <c r="AV306" s="43" t="s">
        <v>978</v>
      </c>
      <c r="AW306" s="43" t="s">
        <v>979</v>
      </c>
      <c r="AX306" s="43" t="s">
        <v>195</v>
      </c>
      <c r="AY306" s="268">
        <f t="shared" si="4"/>
        <v>4</v>
      </c>
    </row>
    <row r="307" spans="1:51" x14ac:dyDescent="0.3">
      <c r="A307" s="253" t="s">
        <v>746</v>
      </c>
      <c r="B307" s="252" t="s">
        <v>447</v>
      </c>
      <c r="C307" s="43" t="s">
        <v>188</v>
      </c>
      <c r="D307" s="43">
        <v>4.0999999999999996</v>
      </c>
      <c r="E307" s="43">
        <v>20140404</v>
      </c>
      <c r="F307" s="43" t="s">
        <v>225</v>
      </c>
      <c r="G307" s="43" t="s">
        <v>225</v>
      </c>
      <c r="H307" s="43">
        <v>4</v>
      </c>
      <c r="I307" s="254">
        <v>633381</v>
      </c>
      <c r="J307" s="43">
        <v>12</v>
      </c>
      <c r="K307" s="43"/>
      <c r="L307" s="43"/>
      <c r="M307" s="43" t="s">
        <v>250</v>
      </c>
      <c r="N307" s="43">
        <v>420061057</v>
      </c>
      <c r="O307" s="43">
        <v>1</v>
      </c>
      <c r="P307" s="43">
        <v>2</v>
      </c>
      <c r="Q307" s="43">
        <v>2005</v>
      </c>
      <c r="R307" s="43">
        <v>20060601</v>
      </c>
      <c r="S307" s="43">
        <v>20060617</v>
      </c>
      <c r="T307" s="43" t="s">
        <v>429</v>
      </c>
      <c r="U307" s="43" t="s">
        <v>430</v>
      </c>
      <c r="V307" s="43" t="s">
        <v>422</v>
      </c>
      <c r="W307" s="43" t="s">
        <v>191</v>
      </c>
      <c r="X307" s="43" t="s">
        <v>192</v>
      </c>
      <c r="Y307" s="43"/>
      <c r="Z307" s="43"/>
      <c r="AA307" s="43"/>
      <c r="AB307" s="43"/>
      <c r="AC307" s="43"/>
      <c r="AD307" s="43">
        <v>5000</v>
      </c>
      <c r="AE307" s="43">
        <v>204637</v>
      </c>
      <c r="AF307" s="43">
        <v>0</v>
      </c>
      <c r="AG307" s="43">
        <v>1198</v>
      </c>
      <c r="AH307" s="43">
        <v>5000</v>
      </c>
      <c r="AI307" s="43">
        <v>801</v>
      </c>
      <c r="AJ307" s="43"/>
      <c r="AK307" s="43"/>
      <c r="AL307" s="43"/>
      <c r="AM307" s="43"/>
      <c r="AN307" s="43"/>
      <c r="AO307" s="43"/>
      <c r="AP307" s="43"/>
      <c r="AQ307" s="43"/>
      <c r="AR307" s="43" t="s">
        <v>431</v>
      </c>
      <c r="AS307" s="43" t="s">
        <v>432</v>
      </c>
      <c r="AT307" s="43" t="s">
        <v>426</v>
      </c>
      <c r="AU307" s="43" t="s">
        <v>231</v>
      </c>
      <c r="AV307" s="43" t="s">
        <v>427</v>
      </c>
      <c r="AW307" s="43" t="s">
        <v>428</v>
      </c>
      <c r="AX307" s="43" t="s">
        <v>195</v>
      </c>
      <c r="AY307" s="268">
        <f t="shared" si="4"/>
        <v>6</v>
      </c>
    </row>
    <row r="308" spans="1:51" x14ac:dyDescent="0.3">
      <c r="A308" s="253" t="s">
        <v>746</v>
      </c>
      <c r="B308" s="252" t="s">
        <v>447</v>
      </c>
      <c r="C308" s="43" t="s">
        <v>188</v>
      </c>
      <c r="D308" s="43">
        <v>4.0999999999999996</v>
      </c>
      <c r="E308" s="43">
        <v>20140404</v>
      </c>
      <c r="F308" s="43" t="s">
        <v>225</v>
      </c>
      <c r="G308" s="43" t="s">
        <v>225</v>
      </c>
      <c r="H308" s="43">
        <v>4</v>
      </c>
      <c r="I308" s="254">
        <v>633887</v>
      </c>
      <c r="J308" s="43">
        <v>12</v>
      </c>
      <c r="K308" s="43"/>
      <c r="L308" s="43"/>
      <c r="M308" s="43" t="s">
        <v>250</v>
      </c>
      <c r="N308" s="43">
        <v>420071025</v>
      </c>
      <c r="O308" s="43">
        <v>1</v>
      </c>
      <c r="P308" s="43">
        <v>2</v>
      </c>
      <c r="Q308" s="43">
        <v>2006</v>
      </c>
      <c r="R308" s="43">
        <v>20070611</v>
      </c>
      <c r="S308" s="43">
        <v>20070614</v>
      </c>
      <c r="T308" s="43" t="s">
        <v>429</v>
      </c>
      <c r="U308" s="43" t="s">
        <v>430</v>
      </c>
      <c r="V308" s="43" t="s">
        <v>422</v>
      </c>
      <c r="W308" s="43" t="s">
        <v>191</v>
      </c>
      <c r="X308" s="43" t="s">
        <v>192</v>
      </c>
      <c r="Y308" s="43" t="s">
        <v>279</v>
      </c>
      <c r="Z308" s="43"/>
      <c r="AA308" s="43"/>
      <c r="AB308" s="43"/>
      <c r="AC308" s="43"/>
      <c r="AD308" s="43">
        <v>5000</v>
      </c>
      <c r="AE308" s="43">
        <v>205344</v>
      </c>
      <c r="AF308" s="43"/>
      <c r="AG308" s="43"/>
      <c r="AH308" s="43">
        <v>5000</v>
      </c>
      <c r="AI308" s="43">
        <v>804</v>
      </c>
      <c r="AJ308" s="43"/>
      <c r="AK308" s="43"/>
      <c r="AL308" s="43"/>
      <c r="AM308" s="43"/>
      <c r="AN308" s="43"/>
      <c r="AO308" s="43"/>
      <c r="AP308" s="43"/>
      <c r="AQ308" s="43"/>
      <c r="AR308" s="43" t="s">
        <v>431</v>
      </c>
      <c r="AS308" s="43" t="s">
        <v>432</v>
      </c>
      <c r="AT308" s="43" t="s">
        <v>426</v>
      </c>
      <c r="AU308" s="43" t="s">
        <v>231</v>
      </c>
      <c r="AV308" s="43" t="s">
        <v>427</v>
      </c>
      <c r="AW308" s="43" t="s">
        <v>428</v>
      </c>
      <c r="AX308" s="43" t="s">
        <v>195</v>
      </c>
      <c r="AY308" s="268">
        <f t="shared" si="4"/>
        <v>6</v>
      </c>
    </row>
    <row r="309" spans="1:51" x14ac:dyDescent="0.3">
      <c r="A309" s="253" t="s">
        <v>746</v>
      </c>
      <c r="B309" s="252" t="s">
        <v>447</v>
      </c>
      <c r="C309" s="43" t="s">
        <v>188</v>
      </c>
      <c r="D309" s="43">
        <v>4.0999999999999996</v>
      </c>
      <c r="E309" s="43">
        <v>20140404</v>
      </c>
      <c r="F309" s="43" t="s">
        <v>225</v>
      </c>
      <c r="G309" s="43" t="s">
        <v>225</v>
      </c>
      <c r="H309" s="43">
        <v>4</v>
      </c>
      <c r="I309" s="254">
        <v>634281</v>
      </c>
      <c r="J309" s="43">
        <v>12</v>
      </c>
      <c r="K309" s="43"/>
      <c r="L309" s="43"/>
      <c r="M309" s="43" t="s">
        <v>250</v>
      </c>
      <c r="N309" s="43">
        <v>420081013</v>
      </c>
      <c r="O309" s="43">
        <v>1</v>
      </c>
      <c r="P309" s="43">
        <v>2</v>
      </c>
      <c r="Q309" s="43">
        <v>2007</v>
      </c>
      <c r="R309" s="43">
        <v>20080623</v>
      </c>
      <c r="S309" s="43">
        <v>20080625</v>
      </c>
      <c r="T309" s="43" t="s">
        <v>429</v>
      </c>
      <c r="U309" s="43" t="s">
        <v>430</v>
      </c>
      <c r="V309" s="43" t="s">
        <v>422</v>
      </c>
      <c r="W309" s="43" t="s">
        <v>191</v>
      </c>
      <c r="X309" s="43" t="s">
        <v>192</v>
      </c>
      <c r="Y309" s="43" t="s">
        <v>279</v>
      </c>
      <c r="Z309" s="43"/>
      <c r="AA309" s="43"/>
      <c r="AB309" s="43"/>
      <c r="AC309" s="43"/>
      <c r="AD309" s="43">
        <v>5000</v>
      </c>
      <c r="AE309" s="43">
        <v>199858</v>
      </c>
      <c r="AF309" s="43">
        <v>0</v>
      </c>
      <c r="AG309" s="43">
        <v>421</v>
      </c>
      <c r="AH309" s="43"/>
      <c r="AI309" s="43"/>
      <c r="AJ309" s="43"/>
      <c r="AK309" s="43"/>
      <c r="AL309" s="43"/>
      <c r="AM309" s="43"/>
      <c r="AN309" s="43"/>
      <c r="AO309" s="43"/>
      <c r="AP309" s="43"/>
      <c r="AQ309" s="43"/>
      <c r="AR309" s="43" t="s">
        <v>431</v>
      </c>
      <c r="AS309" s="43" t="s">
        <v>432</v>
      </c>
      <c r="AT309" s="43" t="s">
        <v>426</v>
      </c>
      <c r="AU309" s="43" t="s">
        <v>231</v>
      </c>
      <c r="AV309" s="43" t="s">
        <v>427</v>
      </c>
      <c r="AW309" s="43" t="s">
        <v>428</v>
      </c>
      <c r="AX309" s="43" t="s">
        <v>195</v>
      </c>
      <c r="AY309" s="268">
        <f t="shared" si="4"/>
        <v>6</v>
      </c>
    </row>
    <row r="310" spans="1:51" x14ac:dyDescent="0.3">
      <c r="A310" s="253" t="s">
        <v>747</v>
      </c>
      <c r="B310" s="252" t="s">
        <v>448</v>
      </c>
      <c r="C310" s="43" t="s">
        <v>188</v>
      </c>
      <c r="D310" s="43">
        <v>4.0999999999999996</v>
      </c>
      <c r="E310" s="43">
        <v>20140404</v>
      </c>
      <c r="F310" s="43" t="s">
        <v>225</v>
      </c>
      <c r="G310" s="43" t="s">
        <v>225</v>
      </c>
      <c r="H310" s="43">
        <v>4</v>
      </c>
      <c r="I310" s="254">
        <v>633468</v>
      </c>
      <c r="J310" s="43">
        <v>12</v>
      </c>
      <c r="K310" s="43"/>
      <c r="L310" s="43"/>
      <c r="M310" s="43"/>
      <c r="N310" s="43"/>
      <c r="O310" s="43">
        <v>1</v>
      </c>
      <c r="P310" s="43">
        <v>2</v>
      </c>
      <c r="Q310" s="43">
        <v>2005</v>
      </c>
      <c r="R310" s="43">
        <v>20070401</v>
      </c>
      <c r="S310" s="43">
        <v>20070424</v>
      </c>
      <c r="T310" s="43" t="s">
        <v>429</v>
      </c>
      <c r="U310" s="43" t="s">
        <v>430</v>
      </c>
      <c r="V310" s="43" t="s">
        <v>422</v>
      </c>
      <c r="W310" s="43" t="s">
        <v>191</v>
      </c>
      <c r="X310" s="43" t="s">
        <v>192</v>
      </c>
      <c r="Y310" s="43" t="s">
        <v>193</v>
      </c>
      <c r="Z310" s="43"/>
      <c r="AA310" s="43"/>
      <c r="AB310" s="43"/>
      <c r="AC310" s="43"/>
      <c r="AD310" s="43">
        <v>5000</v>
      </c>
      <c r="AE310" s="43">
        <v>79419</v>
      </c>
      <c r="AF310" s="43">
        <v>0</v>
      </c>
      <c r="AG310" s="43">
        <v>1462</v>
      </c>
      <c r="AH310" s="43">
        <v>5000</v>
      </c>
      <c r="AI310" s="43">
        <v>319</v>
      </c>
      <c r="AJ310" s="43"/>
      <c r="AK310" s="43"/>
      <c r="AL310" s="43"/>
      <c r="AM310" s="43"/>
      <c r="AN310" s="43"/>
      <c r="AO310" s="43"/>
      <c r="AP310" s="43"/>
      <c r="AQ310" s="43"/>
      <c r="AR310" s="43" t="s">
        <v>431</v>
      </c>
      <c r="AS310" s="43" t="s">
        <v>432</v>
      </c>
      <c r="AT310" s="43" t="s">
        <v>426</v>
      </c>
      <c r="AU310" s="43" t="s">
        <v>231</v>
      </c>
      <c r="AV310" s="43" t="s">
        <v>427</v>
      </c>
      <c r="AW310" s="43" t="s">
        <v>428</v>
      </c>
      <c r="AX310" s="43" t="s">
        <v>195</v>
      </c>
      <c r="AY310" s="268">
        <f t="shared" si="4"/>
        <v>4</v>
      </c>
    </row>
    <row r="311" spans="1:51" x14ac:dyDescent="0.3">
      <c r="A311" s="255" t="s">
        <v>747</v>
      </c>
      <c r="B311" s="256" t="s">
        <v>448</v>
      </c>
      <c r="C311" s="257" t="s">
        <v>188</v>
      </c>
      <c r="D311" s="257">
        <v>4.0999999999999996</v>
      </c>
      <c r="E311" s="257">
        <v>20140404</v>
      </c>
      <c r="F311" s="257" t="s">
        <v>225</v>
      </c>
      <c r="G311" s="257" t="s">
        <v>225</v>
      </c>
      <c r="H311" s="257">
        <v>4</v>
      </c>
      <c r="I311" s="276">
        <v>633966</v>
      </c>
      <c r="J311" s="257">
        <v>12</v>
      </c>
      <c r="K311" s="257"/>
      <c r="L311" s="257"/>
      <c r="M311" s="257"/>
      <c r="N311" s="257"/>
      <c r="O311" s="257">
        <v>1</v>
      </c>
      <c r="P311" s="257">
        <v>2</v>
      </c>
      <c r="Q311" s="257">
        <v>2006</v>
      </c>
      <c r="R311" s="257">
        <v>20080401</v>
      </c>
      <c r="S311" s="257">
        <v>20080414</v>
      </c>
      <c r="T311" s="257" t="s">
        <v>429</v>
      </c>
      <c r="U311" s="257" t="s">
        <v>430</v>
      </c>
      <c r="V311" s="257" t="s">
        <v>422</v>
      </c>
      <c r="W311" s="257" t="s">
        <v>191</v>
      </c>
      <c r="X311" s="257" t="s">
        <v>192</v>
      </c>
      <c r="Y311" s="257" t="s">
        <v>193</v>
      </c>
      <c r="Z311" s="257"/>
      <c r="AA311" s="257"/>
      <c r="AB311" s="257"/>
      <c r="AC311" s="257"/>
      <c r="AD311" s="257">
        <v>5000</v>
      </c>
      <c r="AE311" s="257">
        <v>83025</v>
      </c>
      <c r="AF311" s="257">
        <v>0</v>
      </c>
      <c r="AG311" s="257">
        <v>343</v>
      </c>
      <c r="AH311" s="257">
        <v>5000</v>
      </c>
      <c r="AI311" s="257">
        <v>166</v>
      </c>
      <c r="AJ311" s="257"/>
      <c r="AK311" s="257"/>
      <c r="AL311" s="257"/>
      <c r="AM311" s="257"/>
      <c r="AN311" s="257"/>
      <c r="AO311" s="257"/>
      <c r="AP311" s="257"/>
      <c r="AQ311" s="257" t="s">
        <v>434</v>
      </c>
      <c r="AR311" s="257" t="s">
        <v>431</v>
      </c>
      <c r="AS311" s="257" t="s">
        <v>432</v>
      </c>
      <c r="AT311" s="257" t="s">
        <v>426</v>
      </c>
      <c r="AU311" s="257" t="s">
        <v>231</v>
      </c>
      <c r="AV311" s="257" t="s">
        <v>427</v>
      </c>
      <c r="AW311" s="257" t="s">
        <v>428</v>
      </c>
      <c r="AX311" s="257" t="s">
        <v>195</v>
      </c>
      <c r="AY311" s="268">
        <f t="shared" si="4"/>
        <v>4</v>
      </c>
    </row>
    <row r="312" spans="1:51" x14ac:dyDescent="0.3">
      <c r="A312" s="253" t="s">
        <v>747</v>
      </c>
      <c r="B312" s="252" t="s">
        <v>448</v>
      </c>
      <c r="C312" s="43" t="s">
        <v>188</v>
      </c>
      <c r="D312" s="43">
        <v>4.0999999999999996</v>
      </c>
      <c r="E312" s="43">
        <v>20140404</v>
      </c>
      <c r="F312" s="43" t="s">
        <v>225</v>
      </c>
      <c r="G312" s="43" t="s">
        <v>225</v>
      </c>
      <c r="H312" s="43">
        <v>4</v>
      </c>
      <c r="I312" s="254">
        <v>634296</v>
      </c>
      <c r="J312" s="43">
        <v>12</v>
      </c>
      <c r="K312" s="43"/>
      <c r="L312" s="43"/>
      <c r="M312" s="43"/>
      <c r="N312" s="43"/>
      <c r="O312" s="43">
        <v>1</v>
      </c>
      <c r="P312" s="43">
        <v>2</v>
      </c>
      <c r="Q312" s="43">
        <v>2007</v>
      </c>
      <c r="R312" s="43">
        <v>20090401</v>
      </c>
      <c r="S312" s="43">
        <v>20090408</v>
      </c>
      <c r="T312" s="43" t="s">
        <v>429</v>
      </c>
      <c r="U312" s="43" t="s">
        <v>430</v>
      </c>
      <c r="V312" s="43" t="s">
        <v>422</v>
      </c>
      <c r="W312" s="43" t="s">
        <v>191</v>
      </c>
      <c r="X312" s="43" t="s">
        <v>192</v>
      </c>
      <c r="Y312" s="43" t="s">
        <v>193</v>
      </c>
      <c r="Z312" s="43"/>
      <c r="AA312" s="43"/>
      <c r="AB312" s="43"/>
      <c r="AC312" s="43"/>
      <c r="AD312" s="43">
        <v>5000</v>
      </c>
      <c r="AE312" s="43">
        <v>85863</v>
      </c>
      <c r="AF312" s="43">
        <v>0</v>
      </c>
      <c r="AG312" s="43">
        <v>858</v>
      </c>
      <c r="AH312" s="43">
        <v>5000</v>
      </c>
      <c r="AI312" s="43">
        <v>858</v>
      </c>
      <c r="AJ312" s="43"/>
      <c r="AK312" s="43"/>
      <c r="AL312" s="43"/>
      <c r="AM312" s="43"/>
      <c r="AN312" s="43"/>
      <c r="AO312" s="43"/>
      <c r="AP312" s="43"/>
      <c r="AQ312" s="43"/>
      <c r="AR312" s="43" t="s">
        <v>431</v>
      </c>
      <c r="AS312" s="43" t="s">
        <v>432</v>
      </c>
      <c r="AT312" s="43" t="s">
        <v>426</v>
      </c>
      <c r="AU312" s="43" t="s">
        <v>231</v>
      </c>
      <c r="AV312" s="43" t="s">
        <v>427</v>
      </c>
      <c r="AW312" s="43" t="s">
        <v>428</v>
      </c>
      <c r="AX312" s="43" t="s">
        <v>195</v>
      </c>
      <c r="AY312" s="268">
        <f t="shared" si="4"/>
        <v>4</v>
      </c>
    </row>
    <row r="313" spans="1:51" x14ac:dyDescent="0.3">
      <c r="A313" s="253" t="s">
        <v>749</v>
      </c>
      <c r="B313" s="252" t="s">
        <v>324</v>
      </c>
      <c r="C313" s="43" t="s">
        <v>188</v>
      </c>
      <c r="D313" s="43">
        <v>4.0999999999999996</v>
      </c>
      <c r="E313" s="43">
        <v>20070202</v>
      </c>
      <c r="F313" s="43" t="s">
        <v>234</v>
      </c>
      <c r="G313" s="43" t="s">
        <v>306</v>
      </c>
      <c r="H313" s="43">
        <v>14</v>
      </c>
      <c r="I313" s="254">
        <v>210671</v>
      </c>
      <c r="J313" s="43">
        <v>12</v>
      </c>
      <c r="K313" s="43"/>
      <c r="L313" s="43"/>
      <c r="M313" s="43"/>
      <c r="N313" s="43"/>
      <c r="O313" s="43">
        <v>1</v>
      </c>
      <c r="P313" s="43">
        <v>3</v>
      </c>
      <c r="Q313" s="43">
        <v>2005</v>
      </c>
      <c r="R313" s="43">
        <v>20060518</v>
      </c>
      <c r="S313" s="43">
        <v>20060605</v>
      </c>
      <c r="T313" s="43" t="s">
        <v>307</v>
      </c>
      <c r="U313" s="43" t="s">
        <v>308</v>
      </c>
      <c r="V313" s="43" t="s">
        <v>309</v>
      </c>
      <c r="W313" s="43" t="s">
        <v>213</v>
      </c>
      <c r="X313" s="43" t="s">
        <v>192</v>
      </c>
      <c r="Y313" s="43" t="s">
        <v>193</v>
      </c>
      <c r="Z313" s="43" t="s">
        <v>237</v>
      </c>
      <c r="AA313" s="43">
        <v>8.25</v>
      </c>
      <c r="AB313" s="43"/>
      <c r="AC313" s="43" t="s">
        <v>195</v>
      </c>
      <c r="AD313" s="43">
        <v>5000</v>
      </c>
      <c r="AE313" s="43">
        <v>42333</v>
      </c>
      <c r="AF313" s="43">
        <v>0</v>
      </c>
      <c r="AG313" s="43">
        <v>4360</v>
      </c>
      <c r="AH313" s="43">
        <v>5000</v>
      </c>
      <c r="AI313" s="43">
        <v>215114</v>
      </c>
      <c r="AJ313" s="43">
        <v>0</v>
      </c>
      <c r="AK313" s="43">
        <v>8847</v>
      </c>
      <c r="AL313" s="43" t="s">
        <v>214</v>
      </c>
      <c r="AM313" s="43">
        <v>5.6099999999999997E-2</v>
      </c>
      <c r="AN313" s="43">
        <v>38</v>
      </c>
      <c r="AO313" s="43">
        <v>624</v>
      </c>
      <c r="AP313" s="43"/>
      <c r="AQ313" s="43"/>
      <c r="AR313" s="43" t="s">
        <v>310</v>
      </c>
      <c r="AS313" s="43" t="s">
        <v>311</v>
      </c>
      <c r="AT313" s="43" t="s">
        <v>310</v>
      </c>
      <c r="AU313" s="43" t="s">
        <v>231</v>
      </c>
      <c r="AV313" s="43" t="s">
        <v>294</v>
      </c>
      <c r="AW313" s="43" t="s">
        <v>306</v>
      </c>
      <c r="AX313" s="43" t="s">
        <v>196</v>
      </c>
      <c r="AY313" s="268">
        <f t="shared" si="4"/>
        <v>5.5</v>
      </c>
    </row>
    <row r="314" spans="1:51" x14ac:dyDescent="0.3">
      <c r="A314" s="253" t="s">
        <v>749</v>
      </c>
      <c r="B314" s="252" t="s">
        <v>324</v>
      </c>
      <c r="C314" s="43" t="s">
        <v>188</v>
      </c>
      <c r="D314" s="43">
        <v>4.0999999999999996</v>
      </c>
      <c r="E314" s="43">
        <v>20101203</v>
      </c>
      <c r="F314" s="43" t="s">
        <v>234</v>
      </c>
      <c r="G314" s="43" t="s">
        <v>306</v>
      </c>
      <c r="H314" s="43">
        <v>14</v>
      </c>
      <c r="I314" s="254">
        <v>210801</v>
      </c>
      <c r="J314" s="43">
        <v>12</v>
      </c>
      <c r="K314" s="43"/>
      <c r="L314" s="43"/>
      <c r="M314" s="43"/>
      <c r="N314" s="43"/>
      <c r="O314" s="43">
        <v>1</v>
      </c>
      <c r="P314" s="43">
        <v>3</v>
      </c>
      <c r="Q314" s="43">
        <v>2007</v>
      </c>
      <c r="R314" s="43">
        <v>20080517</v>
      </c>
      <c r="S314" s="43">
        <v>20080523</v>
      </c>
      <c r="T314" s="43" t="s">
        <v>307</v>
      </c>
      <c r="U314" s="43" t="s">
        <v>308</v>
      </c>
      <c r="V314" s="43" t="s">
        <v>309</v>
      </c>
      <c r="W314" s="43" t="s">
        <v>213</v>
      </c>
      <c r="X314" s="43" t="s">
        <v>192</v>
      </c>
      <c r="Y314" s="43" t="s">
        <v>193</v>
      </c>
      <c r="Z314" s="43" t="s">
        <v>237</v>
      </c>
      <c r="AA314" s="43">
        <v>6.98</v>
      </c>
      <c r="AB314" s="43"/>
      <c r="AC314" s="43" t="s">
        <v>195</v>
      </c>
      <c r="AD314" s="43">
        <v>5000</v>
      </c>
      <c r="AE314" s="43">
        <v>61823</v>
      </c>
      <c r="AF314" s="43">
        <v>0</v>
      </c>
      <c r="AG314" s="43">
        <v>2721</v>
      </c>
      <c r="AH314" s="43">
        <v>5000</v>
      </c>
      <c r="AI314" s="43">
        <v>615670</v>
      </c>
      <c r="AJ314" s="43">
        <v>0</v>
      </c>
      <c r="AK314" s="43">
        <v>24655</v>
      </c>
      <c r="AL314" s="43" t="s">
        <v>214</v>
      </c>
      <c r="AM314" s="43"/>
      <c r="AN314" s="43">
        <v>35</v>
      </c>
      <c r="AO314" s="43"/>
      <c r="AP314" s="43"/>
      <c r="AQ314" s="43" t="s">
        <v>319</v>
      </c>
      <c r="AR314" s="43" t="s">
        <v>310</v>
      </c>
      <c r="AS314" s="43" t="s">
        <v>311</v>
      </c>
      <c r="AT314" s="43" t="s">
        <v>310</v>
      </c>
      <c r="AU314" s="43" t="s">
        <v>231</v>
      </c>
      <c r="AV314" s="43" t="s">
        <v>294</v>
      </c>
      <c r="AW314" s="43" t="s">
        <v>306</v>
      </c>
      <c r="AX314" s="43" t="s">
        <v>195</v>
      </c>
      <c r="AY314" s="268">
        <f t="shared" si="4"/>
        <v>5</v>
      </c>
    </row>
    <row r="315" spans="1:51" x14ac:dyDescent="0.3">
      <c r="A315" s="253" t="s">
        <v>749</v>
      </c>
      <c r="B315" s="252" t="s">
        <v>324</v>
      </c>
      <c r="C315" s="43" t="s">
        <v>188</v>
      </c>
      <c r="D315" s="43">
        <v>4.0999999999999996</v>
      </c>
      <c r="E315" s="43">
        <v>20090902</v>
      </c>
      <c r="F315" s="43" t="s">
        <v>234</v>
      </c>
      <c r="G315" s="43" t="s">
        <v>306</v>
      </c>
      <c r="H315" s="43">
        <v>14</v>
      </c>
      <c r="I315" s="254">
        <v>210744</v>
      </c>
      <c r="J315" s="43">
        <v>12</v>
      </c>
      <c r="K315" s="43"/>
      <c r="L315" s="43"/>
      <c r="M315" s="43"/>
      <c r="N315" s="43"/>
      <c r="O315" s="43">
        <v>1</v>
      </c>
      <c r="P315" s="43">
        <v>3</v>
      </c>
      <c r="Q315" s="43">
        <v>2006</v>
      </c>
      <c r="R315" s="43">
        <v>20070518</v>
      </c>
      <c r="S315" s="43">
        <v>20070610</v>
      </c>
      <c r="T315" s="43" t="s">
        <v>307</v>
      </c>
      <c r="U315" s="43" t="s">
        <v>308</v>
      </c>
      <c r="V315" s="43" t="s">
        <v>309</v>
      </c>
      <c r="W315" s="43" t="s">
        <v>213</v>
      </c>
      <c r="X315" s="43" t="s">
        <v>192</v>
      </c>
      <c r="Y315" s="43" t="s">
        <v>193</v>
      </c>
      <c r="Z315" s="43" t="s">
        <v>237</v>
      </c>
      <c r="AA315" s="43">
        <v>8.25</v>
      </c>
      <c r="AB315" s="43"/>
      <c r="AC315" s="43" t="s">
        <v>195</v>
      </c>
      <c r="AD315" s="43">
        <v>5000</v>
      </c>
      <c r="AE315" s="43">
        <v>94725</v>
      </c>
      <c r="AF315" s="43">
        <v>0</v>
      </c>
      <c r="AG315" s="43">
        <v>1135</v>
      </c>
      <c r="AH315" s="43">
        <v>5000</v>
      </c>
      <c r="AI315" s="43">
        <v>628420</v>
      </c>
      <c r="AJ315" s="43">
        <v>0</v>
      </c>
      <c r="AK315" s="43">
        <v>21650</v>
      </c>
      <c r="AL315" s="43" t="s">
        <v>214</v>
      </c>
      <c r="AM315" s="43">
        <v>5.74E-2</v>
      </c>
      <c r="AN315" s="43">
        <v>30</v>
      </c>
      <c r="AO315" s="43">
        <v>627</v>
      </c>
      <c r="AP315" s="43"/>
      <c r="AQ315" s="43"/>
      <c r="AR315" s="43" t="s">
        <v>310</v>
      </c>
      <c r="AS315" s="43" t="s">
        <v>311</v>
      </c>
      <c r="AT315" s="43" t="s">
        <v>310</v>
      </c>
      <c r="AU315" s="43" t="s">
        <v>231</v>
      </c>
      <c r="AV315" s="43" t="s">
        <v>294</v>
      </c>
      <c r="AW315" s="43" t="s">
        <v>306</v>
      </c>
      <c r="AX315" s="43" t="s">
        <v>188</v>
      </c>
      <c r="AY315" s="268">
        <f t="shared" si="4"/>
        <v>5.5</v>
      </c>
    </row>
    <row r="316" spans="1:51" x14ac:dyDescent="0.3">
      <c r="A316" s="253" t="s">
        <v>749</v>
      </c>
      <c r="B316" s="252" t="s">
        <v>324</v>
      </c>
      <c r="C316" s="43" t="s">
        <v>188</v>
      </c>
      <c r="D316" s="43">
        <v>4.0999999999999996</v>
      </c>
      <c r="E316" s="43">
        <v>20100610</v>
      </c>
      <c r="F316" s="43" t="s">
        <v>234</v>
      </c>
      <c r="G316" s="43" t="s">
        <v>306</v>
      </c>
      <c r="H316" s="43">
        <v>14</v>
      </c>
      <c r="I316" s="254">
        <v>633391</v>
      </c>
      <c r="J316" s="43">
        <v>12</v>
      </c>
      <c r="K316" s="43"/>
      <c r="L316" s="43"/>
      <c r="M316" s="43" t="s">
        <v>250</v>
      </c>
      <c r="N316" s="43" t="s">
        <v>320</v>
      </c>
      <c r="O316" s="43">
        <v>1</v>
      </c>
      <c r="P316" s="43">
        <v>3</v>
      </c>
      <c r="Q316" s="43">
        <v>2006</v>
      </c>
      <c r="R316" s="43">
        <v>20070504</v>
      </c>
      <c r="S316" s="43">
        <v>20070530</v>
      </c>
      <c r="T316" s="43" t="s">
        <v>313</v>
      </c>
      <c r="U316" s="43" t="s">
        <v>314</v>
      </c>
      <c r="V316" s="43" t="s">
        <v>315</v>
      </c>
      <c r="W316" s="43" t="s">
        <v>213</v>
      </c>
      <c r="X316" s="43" t="s">
        <v>192</v>
      </c>
      <c r="Y316" s="43" t="s">
        <v>279</v>
      </c>
      <c r="Z316" s="43" t="s">
        <v>237</v>
      </c>
      <c r="AA316" s="43">
        <v>8.25</v>
      </c>
      <c r="AB316" s="43"/>
      <c r="AC316" s="43" t="s">
        <v>195</v>
      </c>
      <c r="AD316" s="43">
        <v>5000</v>
      </c>
      <c r="AE316" s="43">
        <v>204221</v>
      </c>
      <c r="AF316" s="43">
        <v>0</v>
      </c>
      <c r="AG316" s="43">
        <v>390</v>
      </c>
      <c r="AH316" s="43">
        <v>5000</v>
      </c>
      <c r="AI316" s="43">
        <v>390</v>
      </c>
      <c r="AJ316" s="43"/>
      <c r="AK316" s="43"/>
      <c r="AL316" s="43" t="s">
        <v>214</v>
      </c>
      <c r="AM316" s="43">
        <v>1.9E-3</v>
      </c>
      <c r="AN316" s="43">
        <v>16</v>
      </c>
      <c r="AO316" s="43">
        <v>526</v>
      </c>
      <c r="AP316" s="43"/>
      <c r="AQ316" s="43" t="s">
        <v>321</v>
      </c>
      <c r="AR316" s="43" t="s">
        <v>317</v>
      </c>
      <c r="AS316" s="43" t="s">
        <v>318</v>
      </c>
      <c r="AT316" s="43" t="s">
        <v>317</v>
      </c>
      <c r="AU316" s="43" t="s">
        <v>231</v>
      </c>
      <c r="AV316" s="43" t="s">
        <v>294</v>
      </c>
      <c r="AW316" s="43" t="s">
        <v>306</v>
      </c>
      <c r="AX316" s="43" t="s">
        <v>195</v>
      </c>
      <c r="AY316" s="268">
        <f t="shared" si="4"/>
        <v>5</v>
      </c>
    </row>
    <row r="317" spans="1:51" x14ac:dyDescent="0.3">
      <c r="A317" s="253" t="s">
        <v>749</v>
      </c>
      <c r="B317" s="252" t="s">
        <v>324</v>
      </c>
      <c r="C317" s="43" t="s">
        <v>188</v>
      </c>
      <c r="D317" s="43">
        <v>4.0999999999999996</v>
      </c>
      <c r="E317" s="43">
        <v>20101203</v>
      </c>
      <c r="F317" s="43" t="s">
        <v>234</v>
      </c>
      <c r="G317" s="43" t="s">
        <v>306</v>
      </c>
      <c r="H317" s="43">
        <v>14</v>
      </c>
      <c r="I317" s="254">
        <v>210788</v>
      </c>
      <c r="J317" s="43">
        <v>12</v>
      </c>
      <c r="K317" s="43"/>
      <c r="L317" s="43"/>
      <c r="M317" s="43" t="s">
        <v>250</v>
      </c>
      <c r="N317" s="43" t="s">
        <v>322</v>
      </c>
      <c r="O317" s="43">
        <v>1</v>
      </c>
      <c r="P317" s="43">
        <v>3</v>
      </c>
      <c r="Q317" s="43">
        <v>2007</v>
      </c>
      <c r="R317" s="43">
        <v>20080501</v>
      </c>
      <c r="S317" s="43">
        <v>20080605</v>
      </c>
      <c r="T317" s="43" t="s">
        <v>313</v>
      </c>
      <c r="U317" s="43" t="s">
        <v>314</v>
      </c>
      <c r="V317" s="43" t="s">
        <v>315</v>
      </c>
      <c r="W317" s="43"/>
      <c r="X317" s="43" t="s">
        <v>192</v>
      </c>
      <c r="Y317" s="43" t="s">
        <v>193</v>
      </c>
      <c r="Z317" s="43"/>
      <c r="AA317" s="43">
        <v>8.25</v>
      </c>
      <c r="AB317" s="43"/>
      <c r="AC317" s="43"/>
      <c r="AD317" s="43">
        <v>5000</v>
      </c>
      <c r="AE317" s="43">
        <v>180974</v>
      </c>
      <c r="AF317" s="43"/>
      <c r="AG317" s="43"/>
      <c r="AH317" s="43">
        <v>5000</v>
      </c>
      <c r="AI317" s="43">
        <v>724</v>
      </c>
      <c r="AJ317" s="43"/>
      <c r="AK317" s="43"/>
      <c r="AL317" s="43"/>
      <c r="AM317" s="43">
        <v>4.0000000000000001E-3</v>
      </c>
      <c r="AN317" s="43"/>
      <c r="AO317" s="43">
        <v>502</v>
      </c>
      <c r="AP317" s="43"/>
      <c r="AQ317" s="43"/>
      <c r="AR317" s="43" t="s">
        <v>317</v>
      </c>
      <c r="AS317" s="43" t="s">
        <v>318</v>
      </c>
      <c r="AT317" s="43" t="s">
        <v>317</v>
      </c>
      <c r="AU317" s="43" t="s">
        <v>231</v>
      </c>
      <c r="AV317" s="43" t="s">
        <v>294</v>
      </c>
      <c r="AW317" s="43" t="s">
        <v>306</v>
      </c>
      <c r="AX317" s="43" t="s">
        <v>195</v>
      </c>
      <c r="AY317" s="268">
        <f t="shared" si="4"/>
        <v>5.5</v>
      </c>
    </row>
    <row r="318" spans="1:51" x14ac:dyDescent="0.3">
      <c r="A318" s="255" t="s">
        <v>749</v>
      </c>
      <c r="B318" s="256" t="s">
        <v>324</v>
      </c>
      <c r="C318" s="257" t="s">
        <v>188</v>
      </c>
      <c r="D318" s="257">
        <v>4.0999999999999996</v>
      </c>
      <c r="E318" s="257">
        <v>20080709</v>
      </c>
      <c r="F318" s="257" t="s">
        <v>234</v>
      </c>
      <c r="G318" s="257" t="s">
        <v>306</v>
      </c>
      <c r="H318" s="257">
        <v>14</v>
      </c>
      <c r="I318" s="258">
        <v>633286</v>
      </c>
      <c r="J318" s="257">
        <v>12</v>
      </c>
      <c r="K318" s="257"/>
      <c r="L318" s="257"/>
      <c r="M318" s="257" t="s">
        <v>250</v>
      </c>
      <c r="N318" s="257" t="s">
        <v>312</v>
      </c>
      <c r="O318" s="257">
        <v>1</v>
      </c>
      <c r="P318" s="257">
        <v>3</v>
      </c>
      <c r="Q318" s="257">
        <v>2005</v>
      </c>
      <c r="R318" s="257">
        <v>20060515</v>
      </c>
      <c r="S318" s="257">
        <v>20060525</v>
      </c>
      <c r="T318" s="257" t="s">
        <v>313</v>
      </c>
      <c r="U318" s="257" t="s">
        <v>314</v>
      </c>
      <c r="V318" s="257" t="s">
        <v>315</v>
      </c>
      <c r="W318" s="257" t="s">
        <v>213</v>
      </c>
      <c r="X318" s="257" t="s">
        <v>192</v>
      </c>
      <c r="Y318" s="257" t="s">
        <v>279</v>
      </c>
      <c r="Z318" s="257" t="s">
        <v>237</v>
      </c>
      <c r="AA318" s="257">
        <v>7.5</v>
      </c>
      <c r="AB318" s="257"/>
      <c r="AC318" s="278" t="s">
        <v>316</v>
      </c>
      <c r="AD318" s="257">
        <v>5000</v>
      </c>
      <c r="AE318" s="257">
        <v>120154</v>
      </c>
      <c r="AF318" s="257">
        <v>0</v>
      </c>
      <c r="AG318" s="257">
        <v>7920</v>
      </c>
      <c r="AH318" s="257">
        <v>5000</v>
      </c>
      <c r="AI318" s="257">
        <v>2943809</v>
      </c>
      <c r="AJ318" s="257">
        <v>0</v>
      </c>
      <c r="AK318" s="257">
        <v>404407</v>
      </c>
      <c r="AL318" s="257" t="s">
        <v>316</v>
      </c>
      <c r="AM318" s="257">
        <v>7.4999999999999997E-3</v>
      </c>
      <c r="AN318" s="257">
        <v>27</v>
      </c>
      <c r="AO318" s="257">
        <v>668</v>
      </c>
      <c r="AP318" s="257"/>
      <c r="AQ318" s="257" t="s">
        <v>323</v>
      </c>
      <c r="AR318" s="257" t="s">
        <v>317</v>
      </c>
      <c r="AS318" s="257" t="s">
        <v>318</v>
      </c>
      <c r="AT318" s="257" t="s">
        <v>317</v>
      </c>
      <c r="AU318" s="257" t="s">
        <v>231</v>
      </c>
      <c r="AV318" s="257" t="s">
        <v>294</v>
      </c>
      <c r="AW318" s="257" t="s">
        <v>306</v>
      </c>
      <c r="AX318" s="257" t="s">
        <v>196</v>
      </c>
      <c r="AY318" s="268">
        <f t="shared" si="4"/>
        <v>5</v>
      </c>
    </row>
    <row r="319" spans="1:51" x14ac:dyDescent="0.3">
      <c r="A319" s="253" t="s">
        <v>749</v>
      </c>
      <c r="B319" s="252" t="s">
        <v>294</v>
      </c>
      <c r="C319" s="43" t="s">
        <v>188</v>
      </c>
      <c r="D319" s="43">
        <v>4.0999999999999996</v>
      </c>
      <c r="E319" s="43">
        <v>20140404</v>
      </c>
      <c r="F319" s="43" t="s">
        <v>225</v>
      </c>
      <c r="G319" s="43" t="s">
        <v>225</v>
      </c>
      <c r="H319" s="43">
        <v>4</v>
      </c>
      <c r="I319" s="254">
        <v>632979</v>
      </c>
      <c r="J319" s="43">
        <v>12</v>
      </c>
      <c r="K319" s="43"/>
      <c r="L319" s="43"/>
      <c r="M319" s="43"/>
      <c r="N319" s="43"/>
      <c r="O319" s="43">
        <v>1</v>
      </c>
      <c r="P319" s="43">
        <v>3</v>
      </c>
      <c r="Q319" s="43">
        <v>2005</v>
      </c>
      <c r="R319" s="43">
        <v>20060608</v>
      </c>
      <c r="S319" s="43">
        <v>20060612</v>
      </c>
      <c r="T319" s="43" t="s">
        <v>288</v>
      </c>
      <c r="U319" s="43" t="s">
        <v>296</v>
      </c>
      <c r="V319" s="43" t="s">
        <v>297</v>
      </c>
      <c r="W319" s="43" t="s">
        <v>191</v>
      </c>
      <c r="X319" s="43" t="s">
        <v>192</v>
      </c>
      <c r="Y319" s="43" t="s">
        <v>214</v>
      </c>
      <c r="Z319" s="43"/>
      <c r="AA319" s="43"/>
      <c r="AB319" s="43"/>
      <c r="AC319" s="43"/>
      <c r="AD319" s="43">
        <v>5000</v>
      </c>
      <c r="AE319" s="43">
        <v>90548</v>
      </c>
      <c r="AF319" s="43">
        <v>0</v>
      </c>
      <c r="AG319" s="43">
        <v>5185</v>
      </c>
      <c r="AH319" s="43">
        <v>5000</v>
      </c>
      <c r="AI319" s="43">
        <v>4967</v>
      </c>
      <c r="AJ319" s="43"/>
      <c r="AK319" s="43"/>
      <c r="AL319" s="43"/>
      <c r="AM319" s="43"/>
      <c r="AN319" s="43"/>
      <c r="AO319" s="43"/>
      <c r="AP319" s="43"/>
      <c r="AQ319" s="43"/>
      <c r="AR319" s="43" t="s">
        <v>291</v>
      </c>
      <c r="AS319" s="43" t="s">
        <v>298</v>
      </c>
      <c r="AT319" s="43" t="s">
        <v>291</v>
      </c>
      <c r="AU319" s="43" t="s">
        <v>231</v>
      </c>
      <c r="AV319" s="43" t="s">
        <v>294</v>
      </c>
      <c r="AW319" s="43" t="s">
        <v>295</v>
      </c>
      <c r="AX319" s="43" t="s">
        <v>195</v>
      </c>
      <c r="AY319" s="268">
        <f t="shared" si="4"/>
        <v>6</v>
      </c>
    </row>
    <row r="320" spans="1:51" x14ac:dyDescent="0.3">
      <c r="A320" s="253" t="s">
        <v>749</v>
      </c>
      <c r="B320" s="252" t="s">
        <v>294</v>
      </c>
      <c r="C320" s="43" t="s">
        <v>188</v>
      </c>
      <c r="D320" s="43">
        <v>4.0999999999999996</v>
      </c>
      <c r="E320" s="43">
        <v>20140404</v>
      </c>
      <c r="F320" s="43" t="s">
        <v>225</v>
      </c>
      <c r="G320" s="43" t="s">
        <v>225</v>
      </c>
      <c r="H320" s="43">
        <v>4</v>
      </c>
      <c r="I320" s="254">
        <v>632894</v>
      </c>
      <c r="J320" s="43">
        <v>12</v>
      </c>
      <c r="K320" s="43"/>
      <c r="L320" s="43"/>
      <c r="M320" s="43"/>
      <c r="N320" s="43"/>
      <c r="O320" s="43">
        <v>1</v>
      </c>
      <c r="P320" s="43">
        <v>3</v>
      </c>
      <c r="Q320" s="43">
        <v>2005</v>
      </c>
      <c r="R320" s="43">
        <v>20060901</v>
      </c>
      <c r="S320" s="43">
        <v>20060930</v>
      </c>
      <c r="T320" s="43" t="s">
        <v>288</v>
      </c>
      <c r="U320" s="43" t="s">
        <v>296</v>
      </c>
      <c r="V320" s="43" t="s">
        <v>290</v>
      </c>
      <c r="W320" s="43" t="s">
        <v>191</v>
      </c>
      <c r="X320" s="43" t="s">
        <v>192</v>
      </c>
      <c r="Y320" s="43" t="s">
        <v>193</v>
      </c>
      <c r="Z320" s="43"/>
      <c r="AA320" s="43"/>
      <c r="AB320" s="43"/>
      <c r="AC320" s="43"/>
      <c r="AD320" s="43">
        <v>5000</v>
      </c>
      <c r="AE320" s="43">
        <v>31239</v>
      </c>
      <c r="AF320" s="43"/>
      <c r="AG320" s="43"/>
      <c r="AH320" s="43">
        <v>5000</v>
      </c>
      <c r="AI320" s="43">
        <v>261</v>
      </c>
      <c r="AJ320" s="43"/>
      <c r="AK320" s="43"/>
      <c r="AL320" s="43"/>
      <c r="AM320" s="43"/>
      <c r="AN320" s="43"/>
      <c r="AO320" s="43"/>
      <c r="AP320" s="43"/>
      <c r="AQ320" s="43"/>
      <c r="AR320" s="43" t="s">
        <v>291</v>
      </c>
      <c r="AS320" s="43" t="s">
        <v>298</v>
      </c>
      <c r="AT320" s="43" t="s">
        <v>293</v>
      </c>
      <c r="AU320" s="43" t="s">
        <v>231</v>
      </c>
      <c r="AV320" s="43" t="s">
        <v>294</v>
      </c>
      <c r="AW320" s="43" t="s">
        <v>295</v>
      </c>
      <c r="AX320" s="43" t="s">
        <v>195</v>
      </c>
      <c r="AY320" s="268">
        <f t="shared" si="4"/>
        <v>9</v>
      </c>
    </row>
    <row r="321" spans="1:51" x14ac:dyDescent="0.3">
      <c r="A321" s="253" t="s">
        <v>749</v>
      </c>
      <c r="B321" s="252" t="s">
        <v>294</v>
      </c>
      <c r="C321" s="43" t="s">
        <v>188</v>
      </c>
      <c r="D321" s="43">
        <v>4.0999999999999996</v>
      </c>
      <c r="E321" s="43">
        <v>20140404</v>
      </c>
      <c r="F321" s="43" t="s">
        <v>225</v>
      </c>
      <c r="G321" s="43" t="s">
        <v>225</v>
      </c>
      <c r="H321" s="43">
        <v>4</v>
      </c>
      <c r="I321" s="254">
        <v>633968</v>
      </c>
      <c r="J321" s="43">
        <v>12</v>
      </c>
      <c r="K321" s="43"/>
      <c r="L321" s="43"/>
      <c r="M321" s="43"/>
      <c r="N321" s="43"/>
      <c r="O321" s="43">
        <v>1</v>
      </c>
      <c r="P321" s="43">
        <v>3</v>
      </c>
      <c r="Q321" s="43">
        <v>2006</v>
      </c>
      <c r="R321" s="43">
        <v>20070904</v>
      </c>
      <c r="S321" s="43">
        <v>20070905</v>
      </c>
      <c r="T321" s="43" t="s">
        <v>288</v>
      </c>
      <c r="U321" s="43" t="s">
        <v>296</v>
      </c>
      <c r="V321" s="43" t="s">
        <v>297</v>
      </c>
      <c r="W321" s="43" t="s">
        <v>191</v>
      </c>
      <c r="X321" s="43" t="s">
        <v>192</v>
      </c>
      <c r="Y321" s="43" t="s">
        <v>193</v>
      </c>
      <c r="Z321" s="43"/>
      <c r="AA321" s="43"/>
      <c r="AB321" s="43"/>
      <c r="AC321" s="43"/>
      <c r="AD321" s="43">
        <v>5000</v>
      </c>
      <c r="AE321" s="43">
        <v>98167</v>
      </c>
      <c r="AF321" s="43">
        <v>0</v>
      </c>
      <c r="AG321" s="43">
        <v>1581</v>
      </c>
      <c r="AH321" s="43">
        <v>5000</v>
      </c>
      <c r="AI321" s="43">
        <v>974</v>
      </c>
      <c r="AJ321" s="43"/>
      <c r="AK321" s="43"/>
      <c r="AL321" s="43"/>
      <c r="AM321" s="43"/>
      <c r="AN321" s="43"/>
      <c r="AO321" s="43"/>
      <c r="AP321" s="43"/>
      <c r="AQ321" s="43"/>
      <c r="AR321" s="43" t="s">
        <v>291</v>
      </c>
      <c r="AS321" s="43" t="s">
        <v>298</v>
      </c>
      <c r="AT321" s="43" t="s">
        <v>291</v>
      </c>
      <c r="AU321" s="43" t="s">
        <v>231</v>
      </c>
      <c r="AV321" s="43" t="s">
        <v>294</v>
      </c>
      <c r="AW321" s="43" t="s">
        <v>295</v>
      </c>
      <c r="AX321" s="43" t="s">
        <v>195</v>
      </c>
      <c r="AY321" s="268">
        <f t="shared" si="4"/>
        <v>9</v>
      </c>
    </row>
    <row r="322" spans="1:51" x14ac:dyDescent="0.3">
      <c r="A322" s="255" t="s">
        <v>749</v>
      </c>
      <c r="B322" s="256" t="s">
        <v>294</v>
      </c>
      <c r="C322" s="257" t="s">
        <v>188</v>
      </c>
      <c r="D322" s="257">
        <v>4.0999999999999996</v>
      </c>
      <c r="E322" s="257">
        <v>20140404</v>
      </c>
      <c r="F322" s="257" t="s">
        <v>225</v>
      </c>
      <c r="G322" s="257" t="s">
        <v>225</v>
      </c>
      <c r="H322" s="257">
        <v>4</v>
      </c>
      <c r="I322" s="276">
        <v>633964</v>
      </c>
      <c r="J322" s="257">
        <v>12</v>
      </c>
      <c r="K322" s="257"/>
      <c r="L322" s="257"/>
      <c r="M322" s="257"/>
      <c r="N322" s="257"/>
      <c r="O322" s="257">
        <v>1</v>
      </c>
      <c r="P322" s="257">
        <v>3</v>
      </c>
      <c r="Q322" s="257">
        <v>2006</v>
      </c>
      <c r="R322" s="257">
        <v>20070626</v>
      </c>
      <c r="S322" s="257">
        <v>20070626</v>
      </c>
      <c r="T322" s="257" t="s">
        <v>288</v>
      </c>
      <c r="U322" s="257" t="s">
        <v>296</v>
      </c>
      <c r="V322" s="257" t="s">
        <v>290</v>
      </c>
      <c r="W322" s="257" t="s">
        <v>191</v>
      </c>
      <c r="X322" s="257" t="s">
        <v>192</v>
      </c>
      <c r="Y322" s="257"/>
      <c r="Z322" s="257"/>
      <c r="AA322" s="257"/>
      <c r="AB322" s="257"/>
      <c r="AC322" s="257"/>
      <c r="AD322" s="257">
        <v>5000</v>
      </c>
      <c r="AE322" s="257">
        <v>97589</v>
      </c>
      <c r="AF322" s="257">
        <v>0</v>
      </c>
      <c r="AG322" s="257">
        <v>1518</v>
      </c>
      <c r="AH322" s="257">
        <v>5000</v>
      </c>
      <c r="AI322" s="257">
        <v>2093</v>
      </c>
      <c r="AJ322" s="257"/>
      <c r="AK322" s="257"/>
      <c r="AL322" s="257"/>
      <c r="AM322" s="257"/>
      <c r="AN322" s="257"/>
      <c r="AO322" s="257"/>
      <c r="AP322" s="257"/>
      <c r="AQ322" s="257" t="s">
        <v>299</v>
      </c>
      <c r="AR322" s="257" t="s">
        <v>291</v>
      </c>
      <c r="AS322" s="257" t="s">
        <v>298</v>
      </c>
      <c r="AT322" s="257" t="s">
        <v>293</v>
      </c>
      <c r="AU322" s="257" t="s">
        <v>231</v>
      </c>
      <c r="AV322" s="257" t="s">
        <v>294</v>
      </c>
      <c r="AW322" s="257" t="s">
        <v>295</v>
      </c>
      <c r="AX322" s="257" t="s">
        <v>195</v>
      </c>
      <c r="AY322" s="268">
        <f t="shared" si="4"/>
        <v>6</v>
      </c>
    </row>
    <row r="323" spans="1:51" x14ac:dyDescent="0.3">
      <c r="A323" s="253" t="s">
        <v>749</v>
      </c>
      <c r="B323" s="252" t="s">
        <v>294</v>
      </c>
      <c r="C323" s="43" t="s">
        <v>188</v>
      </c>
      <c r="D323" s="43">
        <v>4.0999999999999996</v>
      </c>
      <c r="E323" s="43">
        <v>20140404</v>
      </c>
      <c r="F323" s="43" t="s">
        <v>225</v>
      </c>
      <c r="G323" s="43" t="s">
        <v>225</v>
      </c>
      <c r="H323" s="43">
        <v>4</v>
      </c>
      <c r="I323" s="254">
        <v>633466</v>
      </c>
      <c r="J323" s="43">
        <v>12</v>
      </c>
      <c r="K323" s="43"/>
      <c r="L323" s="43"/>
      <c r="M323" s="43"/>
      <c r="N323" s="43"/>
      <c r="O323" s="43">
        <v>1</v>
      </c>
      <c r="P323" s="43">
        <v>3</v>
      </c>
      <c r="Q323" s="43">
        <v>2007</v>
      </c>
      <c r="R323" s="43">
        <v>20080617</v>
      </c>
      <c r="S323" s="43">
        <v>20080617</v>
      </c>
      <c r="T323" s="43" t="s">
        <v>288</v>
      </c>
      <c r="U323" s="43" t="s">
        <v>296</v>
      </c>
      <c r="V323" s="43" t="s">
        <v>290</v>
      </c>
      <c r="W323" s="43" t="s">
        <v>191</v>
      </c>
      <c r="X323" s="43" t="s">
        <v>192</v>
      </c>
      <c r="Y323" s="43" t="s">
        <v>193</v>
      </c>
      <c r="Z323" s="43"/>
      <c r="AA323" s="43"/>
      <c r="AB323" s="43"/>
      <c r="AC323" s="43"/>
      <c r="AD323" s="43">
        <v>5000</v>
      </c>
      <c r="AE323" s="43">
        <v>97485</v>
      </c>
      <c r="AF323" s="43">
        <v>0</v>
      </c>
      <c r="AG323" s="43">
        <v>1528</v>
      </c>
      <c r="AH323" s="43">
        <v>5000</v>
      </c>
      <c r="AI323" s="43">
        <v>254</v>
      </c>
      <c r="AJ323" s="43"/>
      <c r="AK323" s="43"/>
      <c r="AL323" s="43"/>
      <c r="AM323" s="43"/>
      <c r="AN323" s="43"/>
      <c r="AO323" s="43"/>
      <c r="AP323" s="43"/>
      <c r="AQ323" s="43"/>
      <c r="AR323" s="43" t="s">
        <v>291</v>
      </c>
      <c r="AS323" s="43" t="s">
        <v>298</v>
      </c>
      <c r="AT323" s="43" t="s">
        <v>293</v>
      </c>
      <c r="AU323" s="43" t="s">
        <v>231</v>
      </c>
      <c r="AV323" s="43" t="s">
        <v>294</v>
      </c>
      <c r="AW323" s="43" t="s">
        <v>295</v>
      </c>
      <c r="AX323" s="43" t="s">
        <v>195</v>
      </c>
      <c r="AY323" s="268">
        <f t="shared" si="4"/>
        <v>6</v>
      </c>
    </row>
    <row r="324" spans="1:51" x14ac:dyDescent="0.3">
      <c r="A324" s="253" t="s">
        <v>749</v>
      </c>
      <c r="B324" s="252" t="s">
        <v>294</v>
      </c>
      <c r="C324" s="43" t="s">
        <v>188</v>
      </c>
      <c r="D324" s="43">
        <v>4.0999999999999996</v>
      </c>
      <c r="E324" s="43">
        <v>20140404</v>
      </c>
      <c r="F324" s="43" t="s">
        <v>225</v>
      </c>
      <c r="G324" s="43" t="s">
        <v>225</v>
      </c>
      <c r="H324" s="43">
        <v>4</v>
      </c>
      <c r="I324" s="254">
        <v>634364</v>
      </c>
      <c r="J324" s="43">
        <v>12</v>
      </c>
      <c r="K324" s="43"/>
      <c r="L324" s="43"/>
      <c r="M324" s="43"/>
      <c r="N324" s="43"/>
      <c r="O324" s="43">
        <v>1</v>
      </c>
      <c r="P324" s="43">
        <v>3</v>
      </c>
      <c r="Q324" s="43">
        <v>2007</v>
      </c>
      <c r="R324" s="43">
        <v>20080915</v>
      </c>
      <c r="S324" s="43">
        <v>20080922</v>
      </c>
      <c r="T324" s="43" t="s">
        <v>288</v>
      </c>
      <c r="U324" s="43" t="s">
        <v>296</v>
      </c>
      <c r="V324" s="43" t="s">
        <v>290</v>
      </c>
      <c r="W324" s="43" t="s">
        <v>191</v>
      </c>
      <c r="X324" s="43" t="s">
        <v>192</v>
      </c>
      <c r="Y324" s="43"/>
      <c r="Z324" s="43"/>
      <c r="AA324" s="43"/>
      <c r="AB324" s="43"/>
      <c r="AC324" s="43"/>
      <c r="AD324" s="43">
        <v>5000</v>
      </c>
      <c r="AE324" s="43">
        <v>97992</v>
      </c>
      <c r="AF324" s="43">
        <v>0</v>
      </c>
      <c r="AG324" s="43">
        <v>401</v>
      </c>
      <c r="AH324" s="43">
        <v>5000</v>
      </c>
      <c r="AI324" s="43">
        <v>2000</v>
      </c>
      <c r="AJ324" s="43"/>
      <c r="AK324" s="43"/>
      <c r="AL324" s="43"/>
      <c r="AM324" s="43"/>
      <c r="AN324" s="43"/>
      <c r="AO324" s="43"/>
      <c r="AP324" s="43"/>
      <c r="AQ324" s="43" t="s">
        <v>300</v>
      </c>
      <c r="AR324" s="43" t="s">
        <v>291</v>
      </c>
      <c r="AS324" s="43" t="s">
        <v>298</v>
      </c>
      <c r="AT324" s="43" t="s">
        <v>293</v>
      </c>
      <c r="AU324" s="43" t="s">
        <v>231</v>
      </c>
      <c r="AV324" s="43" t="s">
        <v>294</v>
      </c>
      <c r="AW324" s="43" t="s">
        <v>295</v>
      </c>
      <c r="AX324" s="43" t="s">
        <v>195</v>
      </c>
      <c r="AY324" s="268">
        <f t="shared" ref="AY324:AY387" si="5">AVERAGE(MID(R324,5,2),MID(S324,5,2))</f>
        <v>9</v>
      </c>
    </row>
    <row r="325" spans="1:51" x14ac:dyDescent="0.3">
      <c r="A325" s="253" t="s">
        <v>750</v>
      </c>
      <c r="B325" s="252" t="s">
        <v>328</v>
      </c>
      <c r="C325" s="43" t="s">
        <v>188</v>
      </c>
      <c r="D325" s="43">
        <v>4.0999999999999996</v>
      </c>
      <c r="E325" s="43">
        <v>20140404</v>
      </c>
      <c r="F325" s="43" t="s">
        <v>225</v>
      </c>
      <c r="G325" s="43" t="s">
        <v>225</v>
      </c>
      <c r="H325" s="43">
        <v>4</v>
      </c>
      <c r="I325" s="254">
        <v>633472</v>
      </c>
      <c r="J325" s="43">
        <v>12</v>
      </c>
      <c r="K325" s="43"/>
      <c r="L325" s="43"/>
      <c r="M325" s="43"/>
      <c r="N325" s="43"/>
      <c r="O325" s="43">
        <v>1</v>
      </c>
      <c r="P325" s="43">
        <v>3</v>
      </c>
      <c r="Q325" s="43">
        <v>2005</v>
      </c>
      <c r="R325" s="43">
        <v>20070330</v>
      </c>
      <c r="S325" s="43">
        <v>20070330</v>
      </c>
      <c r="T325" s="43" t="s">
        <v>288</v>
      </c>
      <c r="U325" s="43" t="s">
        <v>289</v>
      </c>
      <c r="V325" s="43" t="s">
        <v>290</v>
      </c>
      <c r="W325" s="43" t="s">
        <v>191</v>
      </c>
      <c r="X325" s="43" t="s">
        <v>192</v>
      </c>
      <c r="Y325" s="43" t="s">
        <v>193</v>
      </c>
      <c r="Z325" s="43"/>
      <c r="AA325" s="43"/>
      <c r="AB325" s="43"/>
      <c r="AC325" s="43"/>
      <c r="AD325" s="43">
        <v>5000</v>
      </c>
      <c r="AE325" s="43">
        <v>94225</v>
      </c>
      <c r="AF325" s="43">
        <v>0</v>
      </c>
      <c r="AG325" s="43">
        <v>5168</v>
      </c>
      <c r="AH325" s="43">
        <v>5000</v>
      </c>
      <c r="AI325" s="43">
        <v>952</v>
      </c>
      <c r="AJ325" s="43"/>
      <c r="AK325" s="43"/>
      <c r="AL325" s="43"/>
      <c r="AM325" s="43"/>
      <c r="AN325" s="43"/>
      <c r="AO325" s="43"/>
      <c r="AP325" s="43"/>
      <c r="AQ325" s="43"/>
      <c r="AR325" s="43" t="s">
        <v>291</v>
      </c>
      <c r="AS325" s="43" t="s">
        <v>292</v>
      </c>
      <c r="AT325" s="43" t="s">
        <v>293</v>
      </c>
      <c r="AU325" s="43" t="s">
        <v>231</v>
      </c>
      <c r="AV325" s="43" t="s">
        <v>294</v>
      </c>
      <c r="AW325" s="43" t="s">
        <v>295</v>
      </c>
      <c r="AX325" s="43" t="s">
        <v>195</v>
      </c>
      <c r="AY325" s="268">
        <f t="shared" si="5"/>
        <v>3</v>
      </c>
    </row>
    <row r="326" spans="1:51" x14ac:dyDescent="0.3">
      <c r="A326" s="253" t="s">
        <v>750</v>
      </c>
      <c r="B326" s="252" t="s">
        <v>328</v>
      </c>
      <c r="C326" s="43" t="s">
        <v>188</v>
      </c>
      <c r="D326" s="43">
        <v>4.0999999999999996</v>
      </c>
      <c r="E326" s="43">
        <v>20140404</v>
      </c>
      <c r="F326" s="43" t="s">
        <v>225</v>
      </c>
      <c r="G326" s="43" t="s">
        <v>225</v>
      </c>
      <c r="H326" s="43">
        <v>4</v>
      </c>
      <c r="I326" s="254">
        <v>633289</v>
      </c>
      <c r="J326" s="43">
        <v>12</v>
      </c>
      <c r="K326" s="43"/>
      <c r="L326" s="43"/>
      <c r="M326" s="43"/>
      <c r="N326" s="43"/>
      <c r="O326" s="43">
        <v>1</v>
      </c>
      <c r="P326" s="43">
        <v>3</v>
      </c>
      <c r="Q326" s="43">
        <v>2005</v>
      </c>
      <c r="R326" s="43">
        <v>20070409</v>
      </c>
      <c r="S326" s="43">
        <v>20070426</v>
      </c>
      <c r="T326" s="43" t="s">
        <v>301</v>
      </c>
      <c r="U326" s="43" t="s">
        <v>302</v>
      </c>
      <c r="V326" s="43" t="s">
        <v>290</v>
      </c>
      <c r="W326" s="43" t="s">
        <v>191</v>
      </c>
      <c r="X326" s="43" t="s">
        <v>192</v>
      </c>
      <c r="Y326" s="43" t="s">
        <v>258</v>
      </c>
      <c r="Z326" s="43"/>
      <c r="AA326" s="43"/>
      <c r="AB326" s="43"/>
      <c r="AC326" s="43"/>
      <c r="AD326" s="43">
        <v>5000</v>
      </c>
      <c r="AE326" s="43">
        <v>69491</v>
      </c>
      <c r="AF326" s="43">
        <v>0</v>
      </c>
      <c r="AG326" s="43">
        <v>1297</v>
      </c>
      <c r="AH326" s="43">
        <v>5000</v>
      </c>
      <c r="AI326" s="43">
        <v>1237</v>
      </c>
      <c r="AJ326" s="43"/>
      <c r="AK326" s="43"/>
      <c r="AL326" s="43"/>
      <c r="AM326" s="43"/>
      <c r="AN326" s="43"/>
      <c r="AO326" s="43"/>
      <c r="AP326" s="43"/>
      <c r="AQ326" s="43"/>
      <c r="AR326" s="43" t="s">
        <v>293</v>
      </c>
      <c r="AS326" s="43" t="s">
        <v>304</v>
      </c>
      <c r="AT326" s="43" t="s">
        <v>293</v>
      </c>
      <c r="AU326" s="43" t="s">
        <v>231</v>
      </c>
      <c r="AV326" s="43" t="s">
        <v>294</v>
      </c>
      <c r="AW326" s="43" t="s">
        <v>305</v>
      </c>
      <c r="AX326" s="43" t="s">
        <v>195</v>
      </c>
      <c r="AY326" s="268">
        <f t="shared" si="5"/>
        <v>4</v>
      </c>
    </row>
    <row r="327" spans="1:51" x14ac:dyDescent="0.3">
      <c r="A327" s="253" t="s">
        <v>750</v>
      </c>
      <c r="B327" s="252" t="s">
        <v>328</v>
      </c>
      <c r="C327" s="43" t="s">
        <v>188</v>
      </c>
      <c r="D327" s="43">
        <v>4.0999999999999996</v>
      </c>
      <c r="E327" s="43">
        <v>20140404</v>
      </c>
      <c r="F327" s="43" t="s">
        <v>225</v>
      </c>
      <c r="G327" s="43" t="s">
        <v>225</v>
      </c>
      <c r="H327" s="43">
        <v>4</v>
      </c>
      <c r="I327" s="254">
        <v>633969</v>
      </c>
      <c r="J327" s="43">
        <v>12</v>
      </c>
      <c r="K327" s="43"/>
      <c r="L327" s="43"/>
      <c r="M327" s="43"/>
      <c r="N327" s="43"/>
      <c r="O327" s="43">
        <v>1</v>
      </c>
      <c r="P327" s="43">
        <v>3</v>
      </c>
      <c r="Q327" s="43">
        <v>2006</v>
      </c>
      <c r="R327" s="43">
        <v>20080402</v>
      </c>
      <c r="S327" s="43">
        <v>20080402</v>
      </c>
      <c r="T327" s="43" t="s">
        <v>288</v>
      </c>
      <c r="U327" s="43" t="s">
        <v>289</v>
      </c>
      <c r="V327" s="43" t="s">
        <v>297</v>
      </c>
      <c r="W327" s="43" t="s">
        <v>191</v>
      </c>
      <c r="X327" s="43" t="s">
        <v>192</v>
      </c>
      <c r="Y327" s="43" t="s">
        <v>193</v>
      </c>
      <c r="Z327" s="43"/>
      <c r="AA327" s="43"/>
      <c r="AB327" s="43"/>
      <c r="AC327" s="43"/>
      <c r="AD327" s="43">
        <v>5000</v>
      </c>
      <c r="AE327" s="43">
        <v>89978</v>
      </c>
      <c r="AF327" s="43">
        <v>0</v>
      </c>
      <c r="AG327" s="43">
        <v>4954</v>
      </c>
      <c r="AH327" s="43">
        <v>5000</v>
      </c>
      <c r="AI327" s="43">
        <v>1262</v>
      </c>
      <c r="AJ327" s="43"/>
      <c r="AK327" s="43"/>
      <c r="AL327" s="43"/>
      <c r="AM327" s="43"/>
      <c r="AN327" s="43"/>
      <c r="AO327" s="43"/>
      <c r="AP327" s="43"/>
      <c r="AQ327" s="43"/>
      <c r="AR327" s="43" t="s">
        <v>291</v>
      </c>
      <c r="AS327" s="43" t="s">
        <v>292</v>
      </c>
      <c r="AT327" s="43" t="s">
        <v>291</v>
      </c>
      <c r="AU327" s="43" t="s">
        <v>231</v>
      </c>
      <c r="AV327" s="43" t="s">
        <v>294</v>
      </c>
      <c r="AW327" s="43" t="s">
        <v>295</v>
      </c>
      <c r="AX327" s="43" t="s">
        <v>195</v>
      </c>
      <c r="AY327" s="268">
        <f t="shared" si="5"/>
        <v>4</v>
      </c>
    </row>
    <row r="328" spans="1:51" x14ac:dyDescent="0.3">
      <c r="A328" s="253" t="s">
        <v>750</v>
      </c>
      <c r="B328" s="252" t="s">
        <v>328</v>
      </c>
      <c r="C328" s="43" t="s">
        <v>188</v>
      </c>
      <c r="D328" s="43">
        <v>4.0999999999999996</v>
      </c>
      <c r="E328" s="43">
        <v>20140404</v>
      </c>
      <c r="F328" s="43" t="s">
        <v>225</v>
      </c>
      <c r="G328" s="43" t="s">
        <v>225</v>
      </c>
      <c r="H328" s="43">
        <v>4</v>
      </c>
      <c r="I328" s="254">
        <v>633495</v>
      </c>
      <c r="J328" s="43">
        <v>12</v>
      </c>
      <c r="K328" s="43"/>
      <c r="L328" s="43"/>
      <c r="M328" s="43"/>
      <c r="N328" s="43"/>
      <c r="O328" s="43">
        <v>1</v>
      </c>
      <c r="P328" s="43">
        <v>3</v>
      </c>
      <c r="Q328" s="43">
        <v>2006</v>
      </c>
      <c r="R328" s="43">
        <v>20080321</v>
      </c>
      <c r="S328" s="43">
        <v>20080321</v>
      </c>
      <c r="T328" s="43" t="s">
        <v>301</v>
      </c>
      <c r="U328" s="43" t="s">
        <v>302</v>
      </c>
      <c r="V328" s="43" t="s">
        <v>290</v>
      </c>
      <c r="W328" s="43" t="s">
        <v>191</v>
      </c>
      <c r="X328" s="43" t="s">
        <v>192</v>
      </c>
      <c r="Y328" s="43" t="s">
        <v>193</v>
      </c>
      <c r="Z328" s="43"/>
      <c r="AA328" s="43"/>
      <c r="AB328" s="43"/>
      <c r="AC328" s="43"/>
      <c r="AD328" s="43">
        <v>5000</v>
      </c>
      <c r="AE328" s="43">
        <v>21631</v>
      </c>
      <c r="AF328" s="43">
        <v>0</v>
      </c>
      <c r="AG328" s="43">
        <v>263</v>
      </c>
      <c r="AH328" s="43">
        <v>5000</v>
      </c>
      <c r="AI328" s="43">
        <v>60</v>
      </c>
      <c r="AJ328" s="43"/>
      <c r="AK328" s="43"/>
      <c r="AL328" s="43"/>
      <c r="AM328" s="43"/>
      <c r="AN328" s="43"/>
      <c r="AO328" s="43"/>
      <c r="AP328" s="43"/>
      <c r="AQ328" s="43" t="s">
        <v>303</v>
      </c>
      <c r="AR328" s="43" t="s">
        <v>293</v>
      </c>
      <c r="AS328" s="43" t="s">
        <v>304</v>
      </c>
      <c r="AT328" s="43" t="s">
        <v>293</v>
      </c>
      <c r="AU328" s="43" t="s">
        <v>231</v>
      </c>
      <c r="AV328" s="43" t="s">
        <v>294</v>
      </c>
      <c r="AW328" s="43" t="s">
        <v>305</v>
      </c>
      <c r="AX328" s="43" t="s">
        <v>195</v>
      </c>
      <c r="AY328" s="268">
        <f t="shared" si="5"/>
        <v>3</v>
      </c>
    </row>
    <row r="329" spans="1:51" x14ac:dyDescent="0.3">
      <c r="A329" s="253" t="s">
        <v>750</v>
      </c>
      <c r="B329" s="252" t="s">
        <v>328</v>
      </c>
      <c r="C329" s="43" t="s">
        <v>188</v>
      </c>
      <c r="D329" s="43">
        <v>4.0999999999999996</v>
      </c>
      <c r="E329" s="43">
        <v>20140404</v>
      </c>
      <c r="F329" s="43" t="s">
        <v>225</v>
      </c>
      <c r="G329" s="43" t="s">
        <v>225</v>
      </c>
      <c r="H329" s="43">
        <v>4</v>
      </c>
      <c r="I329" s="254">
        <v>633496</v>
      </c>
      <c r="J329" s="43">
        <v>12</v>
      </c>
      <c r="K329" s="43"/>
      <c r="L329" s="43"/>
      <c r="M329" s="43"/>
      <c r="N329" s="43"/>
      <c r="O329" s="43">
        <v>1</v>
      </c>
      <c r="P329" s="43">
        <v>3</v>
      </c>
      <c r="Q329" s="43">
        <v>2006</v>
      </c>
      <c r="R329" s="43">
        <v>20080321</v>
      </c>
      <c r="S329" s="43">
        <v>20080321</v>
      </c>
      <c r="T329" s="43" t="s">
        <v>301</v>
      </c>
      <c r="U329" s="43" t="s">
        <v>302</v>
      </c>
      <c r="V329" s="43" t="s">
        <v>290</v>
      </c>
      <c r="W329" s="43" t="s">
        <v>191</v>
      </c>
      <c r="X329" s="43" t="s">
        <v>192</v>
      </c>
      <c r="Y329" s="43" t="s">
        <v>193</v>
      </c>
      <c r="Z329" s="43"/>
      <c r="AA329" s="43"/>
      <c r="AB329" s="43"/>
      <c r="AC329" s="43"/>
      <c r="AD329" s="43">
        <v>5000</v>
      </c>
      <c r="AE329" s="43">
        <v>20612</v>
      </c>
      <c r="AF329" s="43">
        <v>0</v>
      </c>
      <c r="AG329" s="43">
        <v>250</v>
      </c>
      <c r="AH329" s="43"/>
      <c r="AI329" s="43"/>
      <c r="AJ329" s="43"/>
      <c r="AK329" s="43"/>
      <c r="AL329" s="43"/>
      <c r="AM329" s="43"/>
      <c r="AN329" s="43"/>
      <c r="AO329" s="43"/>
      <c r="AP329" s="43"/>
      <c r="AQ329" s="43" t="s">
        <v>303</v>
      </c>
      <c r="AR329" s="43" t="s">
        <v>293</v>
      </c>
      <c r="AS329" s="43" t="s">
        <v>304</v>
      </c>
      <c r="AT329" s="43" t="s">
        <v>293</v>
      </c>
      <c r="AU329" s="43" t="s">
        <v>231</v>
      </c>
      <c r="AV329" s="43" t="s">
        <v>294</v>
      </c>
      <c r="AW329" s="43" t="s">
        <v>305</v>
      </c>
      <c r="AX329" s="43" t="s">
        <v>195</v>
      </c>
      <c r="AY329" s="268">
        <f t="shared" si="5"/>
        <v>3</v>
      </c>
    </row>
    <row r="330" spans="1:51" x14ac:dyDescent="0.3">
      <c r="A330" s="253" t="s">
        <v>750</v>
      </c>
      <c r="B330" s="252" t="s">
        <v>328</v>
      </c>
      <c r="C330" s="43" t="s">
        <v>188</v>
      </c>
      <c r="D330" s="43">
        <v>4.0999999999999996</v>
      </c>
      <c r="E330" s="43">
        <v>20140404</v>
      </c>
      <c r="F330" s="43" t="s">
        <v>225</v>
      </c>
      <c r="G330" s="43" t="s">
        <v>225</v>
      </c>
      <c r="H330" s="43">
        <v>4</v>
      </c>
      <c r="I330" s="254">
        <v>633494</v>
      </c>
      <c r="J330" s="43">
        <v>12</v>
      </c>
      <c r="K330" s="43"/>
      <c r="L330" s="43"/>
      <c r="M330" s="43"/>
      <c r="N330" s="43"/>
      <c r="O330" s="43">
        <v>1</v>
      </c>
      <c r="P330" s="43">
        <v>3</v>
      </c>
      <c r="Q330" s="43">
        <v>2006</v>
      </c>
      <c r="R330" s="43">
        <v>20080321</v>
      </c>
      <c r="S330" s="43">
        <v>20080321</v>
      </c>
      <c r="T330" s="43" t="s">
        <v>301</v>
      </c>
      <c r="U330" s="43" t="s">
        <v>302</v>
      </c>
      <c r="V330" s="43" t="s">
        <v>290</v>
      </c>
      <c r="W330" s="43" t="s">
        <v>191</v>
      </c>
      <c r="X330" s="43" t="s">
        <v>192</v>
      </c>
      <c r="Y330" s="43" t="s">
        <v>193</v>
      </c>
      <c r="Z330" s="43"/>
      <c r="AA330" s="43"/>
      <c r="AB330" s="43"/>
      <c r="AC330" s="43"/>
      <c r="AD330" s="43">
        <v>5000</v>
      </c>
      <c r="AE330" s="43">
        <v>22002</v>
      </c>
      <c r="AF330" s="43">
        <v>0</v>
      </c>
      <c r="AG330" s="43">
        <v>267</v>
      </c>
      <c r="AH330" s="43">
        <v>5000</v>
      </c>
      <c r="AI330" s="43">
        <v>13</v>
      </c>
      <c r="AJ330" s="43"/>
      <c r="AK330" s="43"/>
      <c r="AL330" s="43"/>
      <c r="AM330" s="43"/>
      <c r="AN330" s="43"/>
      <c r="AO330" s="43"/>
      <c r="AP330" s="43"/>
      <c r="AQ330" s="43" t="s">
        <v>303</v>
      </c>
      <c r="AR330" s="43" t="s">
        <v>293</v>
      </c>
      <c r="AS330" s="43" t="s">
        <v>304</v>
      </c>
      <c r="AT330" s="43" t="s">
        <v>293</v>
      </c>
      <c r="AU330" s="43" t="s">
        <v>231</v>
      </c>
      <c r="AV330" s="43" t="s">
        <v>294</v>
      </c>
      <c r="AW330" s="43" t="s">
        <v>305</v>
      </c>
      <c r="AX330" s="43" t="s">
        <v>195</v>
      </c>
      <c r="AY330" s="268">
        <f t="shared" si="5"/>
        <v>3</v>
      </c>
    </row>
    <row r="331" spans="1:51" x14ac:dyDescent="0.3">
      <c r="A331" s="253" t="s">
        <v>750</v>
      </c>
      <c r="B331" s="252" t="s">
        <v>328</v>
      </c>
      <c r="C331" s="43" t="s">
        <v>188</v>
      </c>
      <c r="D331" s="43">
        <v>4.0999999999999996</v>
      </c>
      <c r="E331" s="43">
        <v>20140404</v>
      </c>
      <c r="F331" s="43" t="s">
        <v>225</v>
      </c>
      <c r="G331" s="43" t="s">
        <v>225</v>
      </c>
      <c r="H331" s="43">
        <v>4</v>
      </c>
      <c r="I331" s="254">
        <v>634299</v>
      </c>
      <c r="J331" s="43">
        <v>12</v>
      </c>
      <c r="K331" s="43"/>
      <c r="L331" s="43"/>
      <c r="M331" s="43"/>
      <c r="N331" s="43"/>
      <c r="O331" s="43">
        <v>1</v>
      </c>
      <c r="P331" s="43">
        <v>3</v>
      </c>
      <c r="Q331" s="43">
        <v>2007</v>
      </c>
      <c r="R331" s="43">
        <v>20090401</v>
      </c>
      <c r="S331" s="43">
        <v>20090401</v>
      </c>
      <c r="T331" s="43" t="s">
        <v>288</v>
      </c>
      <c r="U331" s="43" t="s">
        <v>289</v>
      </c>
      <c r="V331" s="43" t="s">
        <v>290</v>
      </c>
      <c r="W331" s="43" t="s">
        <v>191</v>
      </c>
      <c r="X331" s="43" t="s">
        <v>192</v>
      </c>
      <c r="Y331" s="43"/>
      <c r="Z331" s="43"/>
      <c r="AA331" s="43"/>
      <c r="AB331" s="43"/>
      <c r="AC331" s="43"/>
      <c r="AD331" s="43">
        <v>5000</v>
      </c>
      <c r="AE331" s="43">
        <v>91823</v>
      </c>
      <c r="AF331" s="43">
        <v>0</v>
      </c>
      <c r="AG331" s="43">
        <v>1170</v>
      </c>
      <c r="AH331" s="43">
        <v>5000</v>
      </c>
      <c r="AI331" s="43">
        <v>4484</v>
      </c>
      <c r="AJ331" s="43"/>
      <c r="AK331" s="43"/>
      <c r="AL331" s="43"/>
      <c r="AM331" s="43"/>
      <c r="AN331" s="43"/>
      <c r="AO331" s="43"/>
      <c r="AP331" s="43"/>
      <c r="AQ331" s="43"/>
      <c r="AR331" s="43" t="s">
        <v>291</v>
      </c>
      <c r="AS331" s="43" t="s">
        <v>292</v>
      </c>
      <c r="AT331" s="43" t="s">
        <v>293</v>
      </c>
      <c r="AU331" s="43" t="s">
        <v>231</v>
      </c>
      <c r="AV331" s="43" t="s">
        <v>294</v>
      </c>
      <c r="AW331" s="43" t="s">
        <v>295</v>
      </c>
      <c r="AX331" s="43" t="s">
        <v>195</v>
      </c>
      <c r="AY331" s="268">
        <f t="shared" si="5"/>
        <v>4</v>
      </c>
    </row>
    <row r="332" spans="1:51" x14ac:dyDescent="0.3">
      <c r="A332" s="253" t="s">
        <v>750</v>
      </c>
      <c r="B332" s="252" t="s">
        <v>328</v>
      </c>
      <c r="C332" s="43" t="s">
        <v>188</v>
      </c>
      <c r="D332" s="43">
        <v>4.0999999999999996</v>
      </c>
      <c r="E332" s="43">
        <v>20140404</v>
      </c>
      <c r="F332" s="43" t="s">
        <v>225</v>
      </c>
      <c r="G332" s="43" t="s">
        <v>225</v>
      </c>
      <c r="H332" s="43">
        <v>4</v>
      </c>
      <c r="I332" s="254">
        <v>634383</v>
      </c>
      <c r="J332" s="43">
        <v>12</v>
      </c>
      <c r="K332" s="43"/>
      <c r="L332" s="43"/>
      <c r="M332" s="43"/>
      <c r="N332" s="43"/>
      <c r="O332" s="43">
        <v>1</v>
      </c>
      <c r="P332" s="43">
        <v>3</v>
      </c>
      <c r="Q332" s="43">
        <v>2007</v>
      </c>
      <c r="R332" s="43">
        <v>20090320</v>
      </c>
      <c r="S332" s="43">
        <v>20090320</v>
      </c>
      <c r="T332" s="43" t="s">
        <v>301</v>
      </c>
      <c r="U332" s="43" t="s">
        <v>302</v>
      </c>
      <c r="V332" s="43" t="s">
        <v>290</v>
      </c>
      <c r="W332" s="43" t="s">
        <v>191</v>
      </c>
      <c r="X332" s="43" t="s">
        <v>192</v>
      </c>
      <c r="Y332" s="43" t="s">
        <v>193</v>
      </c>
      <c r="Z332" s="43"/>
      <c r="AA332" s="43"/>
      <c r="AB332" s="43"/>
      <c r="AC332" s="43"/>
      <c r="AD332" s="43">
        <v>5000</v>
      </c>
      <c r="AE332" s="43">
        <v>68373</v>
      </c>
      <c r="AF332" s="43">
        <v>0</v>
      </c>
      <c r="AG332" s="43">
        <v>1835</v>
      </c>
      <c r="AH332" s="43">
        <v>5000</v>
      </c>
      <c r="AI332" s="43">
        <v>353</v>
      </c>
      <c r="AJ332" s="43"/>
      <c r="AK332" s="43"/>
      <c r="AL332" s="43"/>
      <c r="AM332" s="43"/>
      <c r="AN332" s="43"/>
      <c r="AO332" s="43"/>
      <c r="AP332" s="43"/>
      <c r="AQ332" s="43"/>
      <c r="AR332" s="43" t="s">
        <v>293</v>
      </c>
      <c r="AS332" s="43" t="s">
        <v>304</v>
      </c>
      <c r="AT332" s="43" t="s">
        <v>293</v>
      </c>
      <c r="AU332" s="43" t="s">
        <v>231</v>
      </c>
      <c r="AV332" s="43" t="s">
        <v>294</v>
      </c>
      <c r="AW332" s="43" t="s">
        <v>305</v>
      </c>
      <c r="AX332" s="43" t="s">
        <v>195</v>
      </c>
      <c r="AY332" s="268">
        <f t="shared" si="5"/>
        <v>3</v>
      </c>
    </row>
    <row r="333" spans="1:51" x14ac:dyDescent="0.3">
      <c r="A333" s="255" t="s">
        <v>750</v>
      </c>
      <c r="B333" s="277" t="s">
        <v>328</v>
      </c>
      <c r="C333" s="257" t="s">
        <v>188</v>
      </c>
      <c r="D333" s="257">
        <v>4.0999999999999996</v>
      </c>
      <c r="E333" s="257">
        <v>20140404</v>
      </c>
      <c r="F333" s="257" t="s">
        <v>225</v>
      </c>
      <c r="G333" s="257" t="s">
        <v>225</v>
      </c>
      <c r="H333" s="257">
        <v>4</v>
      </c>
      <c r="I333" s="258">
        <v>634298</v>
      </c>
      <c r="J333" s="257">
        <v>12</v>
      </c>
      <c r="K333" s="257"/>
      <c r="L333" s="257"/>
      <c r="M333" s="257"/>
      <c r="N333" s="257"/>
      <c r="O333" s="257">
        <v>1</v>
      </c>
      <c r="P333" s="257">
        <v>3</v>
      </c>
      <c r="Q333" s="257">
        <v>2007</v>
      </c>
      <c r="R333" s="257">
        <v>20090415</v>
      </c>
      <c r="S333" s="257">
        <v>20090501</v>
      </c>
      <c r="T333" s="257" t="s">
        <v>343</v>
      </c>
      <c r="U333" s="257" t="s">
        <v>344</v>
      </c>
      <c r="V333" s="257" t="s">
        <v>253</v>
      </c>
      <c r="W333" s="257" t="s">
        <v>191</v>
      </c>
      <c r="X333" s="257" t="s">
        <v>192</v>
      </c>
      <c r="Y333" s="257" t="s">
        <v>193</v>
      </c>
      <c r="Z333" s="257"/>
      <c r="AA333" s="257"/>
      <c r="AB333" s="257"/>
      <c r="AC333" s="257"/>
      <c r="AD333" s="257">
        <v>5000</v>
      </c>
      <c r="AE333" s="257">
        <v>101039</v>
      </c>
      <c r="AF333" s="257"/>
      <c r="AG333" s="257"/>
      <c r="AH333" s="257">
        <v>5000</v>
      </c>
      <c r="AI333" s="257">
        <v>192</v>
      </c>
      <c r="AJ333" s="257"/>
      <c r="AK333" s="257"/>
      <c r="AL333" s="257"/>
      <c r="AM333" s="257"/>
      <c r="AN333" s="257"/>
      <c r="AO333" s="257"/>
      <c r="AP333" s="257"/>
      <c r="AQ333" s="257"/>
      <c r="AR333" s="257" t="s">
        <v>345</v>
      </c>
      <c r="AS333" s="257" t="s">
        <v>346</v>
      </c>
      <c r="AT333" s="257" t="s">
        <v>255</v>
      </c>
      <c r="AU333" s="257" t="s">
        <v>231</v>
      </c>
      <c r="AV333" s="257" t="s">
        <v>232</v>
      </c>
      <c r="AW333" s="257" t="s">
        <v>257</v>
      </c>
      <c r="AX333" s="257" t="s">
        <v>195</v>
      </c>
      <c r="AY333" s="268">
        <f t="shared" si="5"/>
        <v>4.5</v>
      </c>
    </row>
    <row r="334" spans="1:51" x14ac:dyDescent="0.3">
      <c r="A334" s="255" t="s">
        <v>750</v>
      </c>
      <c r="B334" s="277" t="s">
        <v>328</v>
      </c>
      <c r="C334" s="257" t="s">
        <v>188</v>
      </c>
      <c r="D334" s="257">
        <v>4.0999999999999996</v>
      </c>
      <c r="E334" s="257">
        <v>20140404</v>
      </c>
      <c r="F334" s="257" t="s">
        <v>225</v>
      </c>
      <c r="G334" s="257" t="s">
        <v>225</v>
      </c>
      <c r="H334" s="257">
        <v>4</v>
      </c>
      <c r="I334" s="258">
        <v>633967</v>
      </c>
      <c r="J334" s="257">
        <v>12</v>
      </c>
      <c r="K334" s="257"/>
      <c r="L334" s="257"/>
      <c r="M334" s="257"/>
      <c r="N334" s="257"/>
      <c r="O334" s="257">
        <v>1</v>
      </c>
      <c r="P334" s="257">
        <v>3</v>
      </c>
      <c r="Q334" s="257">
        <v>2006</v>
      </c>
      <c r="R334" s="257">
        <v>20080421</v>
      </c>
      <c r="S334" s="257">
        <v>20080421</v>
      </c>
      <c r="T334" s="257" t="s">
        <v>343</v>
      </c>
      <c r="U334" s="257" t="s">
        <v>344</v>
      </c>
      <c r="V334" s="257" t="s">
        <v>253</v>
      </c>
      <c r="W334" s="257" t="s">
        <v>191</v>
      </c>
      <c r="X334" s="257" t="s">
        <v>192</v>
      </c>
      <c r="Y334" s="257"/>
      <c r="Z334" s="257"/>
      <c r="AA334" s="257"/>
      <c r="AB334" s="257"/>
      <c r="AC334" s="257"/>
      <c r="AD334" s="257">
        <v>5000</v>
      </c>
      <c r="AE334" s="257">
        <v>79176</v>
      </c>
      <c r="AF334" s="257">
        <v>0</v>
      </c>
      <c r="AG334" s="257">
        <v>1062</v>
      </c>
      <c r="AH334" s="257">
        <v>5000</v>
      </c>
      <c r="AI334" s="257">
        <v>187</v>
      </c>
      <c r="AJ334" s="257"/>
      <c r="AK334" s="257"/>
      <c r="AL334" s="257"/>
      <c r="AM334" s="257"/>
      <c r="AN334" s="257"/>
      <c r="AO334" s="257"/>
      <c r="AP334" s="257"/>
      <c r="AQ334" s="257" t="s">
        <v>254</v>
      </c>
      <c r="AR334" s="257" t="s">
        <v>345</v>
      </c>
      <c r="AS334" s="257" t="s">
        <v>346</v>
      </c>
      <c r="AT334" s="257" t="s">
        <v>255</v>
      </c>
      <c r="AU334" s="257" t="s">
        <v>231</v>
      </c>
      <c r="AV334" s="257" t="s">
        <v>232</v>
      </c>
      <c r="AW334" s="257" t="s">
        <v>257</v>
      </c>
      <c r="AX334" s="257" t="s">
        <v>195</v>
      </c>
      <c r="AY334" s="268">
        <f t="shared" si="5"/>
        <v>4</v>
      </c>
    </row>
    <row r="335" spans="1:51" x14ac:dyDescent="0.3">
      <c r="A335" s="255" t="s">
        <v>750</v>
      </c>
      <c r="B335" s="277" t="s">
        <v>328</v>
      </c>
      <c r="C335" s="257" t="s">
        <v>188</v>
      </c>
      <c r="D335" s="257">
        <v>4.0999999999999996</v>
      </c>
      <c r="E335" s="257">
        <v>20140404</v>
      </c>
      <c r="F335" s="257" t="s">
        <v>225</v>
      </c>
      <c r="G335" s="257" t="s">
        <v>225</v>
      </c>
      <c r="H335" s="257">
        <v>4</v>
      </c>
      <c r="I335" s="258">
        <v>633467</v>
      </c>
      <c r="J335" s="257">
        <v>12</v>
      </c>
      <c r="K335" s="257"/>
      <c r="L335" s="257"/>
      <c r="M335" s="257"/>
      <c r="N335" s="257"/>
      <c r="O335" s="257">
        <v>1</v>
      </c>
      <c r="P335" s="257">
        <v>3</v>
      </c>
      <c r="Q335" s="257">
        <v>2005</v>
      </c>
      <c r="R335" s="257">
        <v>20070501</v>
      </c>
      <c r="S335" s="257">
        <v>20070501</v>
      </c>
      <c r="T335" s="257" t="s">
        <v>343</v>
      </c>
      <c r="U335" s="257" t="s">
        <v>344</v>
      </c>
      <c r="V335" s="257" t="s">
        <v>253</v>
      </c>
      <c r="W335" s="257" t="s">
        <v>191</v>
      </c>
      <c r="X335" s="257" t="s">
        <v>192</v>
      </c>
      <c r="Y335" s="257" t="s">
        <v>214</v>
      </c>
      <c r="Z335" s="257"/>
      <c r="AA335" s="257"/>
      <c r="AB335" s="257"/>
      <c r="AC335" s="257"/>
      <c r="AD335" s="257">
        <v>5000</v>
      </c>
      <c r="AE335" s="257">
        <v>95779</v>
      </c>
      <c r="AF335" s="257">
        <v>0</v>
      </c>
      <c r="AG335" s="257">
        <v>1330</v>
      </c>
      <c r="AH335" s="257">
        <v>5000</v>
      </c>
      <c r="AI335" s="257">
        <v>2891</v>
      </c>
      <c r="AJ335" s="257"/>
      <c r="AK335" s="257"/>
      <c r="AL335" s="257"/>
      <c r="AM335" s="257"/>
      <c r="AN335" s="257"/>
      <c r="AO335" s="257"/>
      <c r="AP335" s="257"/>
      <c r="AQ335" s="257" t="s">
        <v>254</v>
      </c>
      <c r="AR335" s="257" t="s">
        <v>345</v>
      </c>
      <c r="AS335" s="257" t="s">
        <v>346</v>
      </c>
      <c r="AT335" s="257" t="s">
        <v>255</v>
      </c>
      <c r="AU335" s="257" t="s">
        <v>231</v>
      </c>
      <c r="AV335" s="257" t="s">
        <v>232</v>
      </c>
      <c r="AW335" s="257" t="s">
        <v>257</v>
      </c>
      <c r="AX335" s="257" t="s">
        <v>195</v>
      </c>
      <c r="AY335" s="268">
        <f t="shared" si="5"/>
        <v>5</v>
      </c>
    </row>
    <row r="336" spans="1:51" x14ac:dyDescent="0.3">
      <c r="A336" s="253" t="s">
        <v>50</v>
      </c>
      <c r="B336" s="252" t="s">
        <v>472</v>
      </c>
      <c r="C336" s="43" t="s">
        <v>188</v>
      </c>
      <c r="D336" s="43">
        <v>4.0999999999999996</v>
      </c>
      <c r="E336" s="43">
        <v>20070202</v>
      </c>
      <c r="F336" s="43" t="s">
        <v>234</v>
      </c>
      <c r="G336" s="43" t="s">
        <v>452</v>
      </c>
      <c r="H336" s="43">
        <v>14</v>
      </c>
      <c r="I336" s="254">
        <v>210684</v>
      </c>
      <c r="J336" s="43">
        <v>12</v>
      </c>
      <c r="K336" s="43"/>
      <c r="L336" s="43"/>
      <c r="M336" s="43"/>
      <c r="N336" s="43"/>
      <c r="O336" s="43">
        <v>1</v>
      </c>
      <c r="P336" s="43">
        <v>2</v>
      </c>
      <c r="Q336" s="43">
        <v>2005</v>
      </c>
      <c r="R336" s="43">
        <v>20060504</v>
      </c>
      <c r="S336" s="43">
        <v>20060614</v>
      </c>
      <c r="T336" s="43" t="s">
        <v>453</v>
      </c>
      <c r="U336" s="43" t="s">
        <v>454</v>
      </c>
      <c r="V336" s="43" t="s">
        <v>455</v>
      </c>
      <c r="W336" s="43" t="s">
        <v>213</v>
      </c>
      <c r="X336" s="43" t="s">
        <v>192</v>
      </c>
      <c r="Y336" s="43" t="s">
        <v>279</v>
      </c>
      <c r="Z336" s="43" t="s">
        <v>237</v>
      </c>
      <c r="AA336" s="43">
        <v>5.04</v>
      </c>
      <c r="AB336" s="43"/>
      <c r="AC336" s="43" t="s">
        <v>195</v>
      </c>
      <c r="AD336" s="43">
        <v>5000</v>
      </c>
      <c r="AE336" s="43">
        <v>202669</v>
      </c>
      <c r="AF336" s="43">
        <v>0</v>
      </c>
      <c r="AG336" s="43">
        <v>14228</v>
      </c>
      <c r="AH336" s="43">
        <v>5000</v>
      </c>
      <c r="AI336" s="43">
        <v>3817</v>
      </c>
      <c r="AJ336" s="43">
        <v>0</v>
      </c>
      <c r="AK336" s="43">
        <v>348</v>
      </c>
      <c r="AL336" s="43" t="s">
        <v>196</v>
      </c>
      <c r="AM336" s="43">
        <v>1.8800000000000001E-2</v>
      </c>
      <c r="AN336" s="43">
        <v>30</v>
      </c>
      <c r="AO336" s="43">
        <v>637</v>
      </c>
      <c r="AP336" s="43"/>
      <c r="AQ336" s="43" t="s">
        <v>456</v>
      </c>
      <c r="AR336" s="43" t="s">
        <v>457</v>
      </c>
      <c r="AS336" s="43" t="s">
        <v>458</v>
      </c>
      <c r="AT336" s="43" t="s">
        <v>459</v>
      </c>
      <c r="AU336" s="43" t="s">
        <v>231</v>
      </c>
      <c r="AV336" s="43" t="s">
        <v>427</v>
      </c>
      <c r="AW336" s="43" t="s">
        <v>460</v>
      </c>
      <c r="AX336" s="43" t="s">
        <v>196</v>
      </c>
      <c r="AY336" s="268">
        <f t="shared" si="5"/>
        <v>5.5</v>
      </c>
    </row>
    <row r="337" spans="1:51" x14ac:dyDescent="0.3">
      <c r="A337" s="253" t="s">
        <v>50</v>
      </c>
      <c r="B337" s="252" t="s">
        <v>472</v>
      </c>
      <c r="C337" s="43" t="s">
        <v>188</v>
      </c>
      <c r="D337" s="43">
        <v>4.0999999999999996</v>
      </c>
      <c r="E337" s="43">
        <v>20080204</v>
      </c>
      <c r="F337" s="43" t="s">
        <v>234</v>
      </c>
      <c r="G337" s="43" t="s">
        <v>452</v>
      </c>
      <c r="H337" s="43">
        <v>14</v>
      </c>
      <c r="I337" s="254">
        <v>210743</v>
      </c>
      <c r="J337" s="43">
        <v>12</v>
      </c>
      <c r="K337" s="43"/>
      <c r="L337" s="43"/>
      <c r="M337" s="43"/>
      <c r="N337" s="43"/>
      <c r="O337" s="43">
        <v>1</v>
      </c>
      <c r="P337" s="43">
        <v>2</v>
      </c>
      <c r="Q337" s="43">
        <v>2006</v>
      </c>
      <c r="R337" s="43">
        <v>20070418</v>
      </c>
      <c r="S337" s="43">
        <v>20070625</v>
      </c>
      <c r="T337" s="43" t="s">
        <v>453</v>
      </c>
      <c r="U337" s="43" t="s">
        <v>454</v>
      </c>
      <c r="V337" s="43" t="s">
        <v>455</v>
      </c>
      <c r="W337" s="43" t="s">
        <v>213</v>
      </c>
      <c r="X337" s="43" t="s">
        <v>192</v>
      </c>
      <c r="Y337" s="43" t="s">
        <v>279</v>
      </c>
      <c r="Z337" s="43" t="s">
        <v>237</v>
      </c>
      <c r="AA337" s="43">
        <v>5.04</v>
      </c>
      <c r="AB337" s="43"/>
      <c r="AC337" s="43" t="s">
        <v>195</v>
      </c>
      <c r="AD337" s="43">
        <v>5000</v>
      </c>
      <c r="AE337" s="43">
        <v>16285</v>
      </c>
      <c r="AF337" s="43">
        <v>0</v>
      </c>
      <c r="AG337" s="43">
        <v>838</v>
      </c>
      <c r="AH337" s="43">
        <v>5000</v>
      </c>
      <c r="AI337" s="43">
        <v>1613</v>
      </c>
      <c r="AJ337" s="43">
        <v>0</v>
      </c>
      <c r="AK337" s="43">
        <v>31</v>
      </c>
      <c r="AL337" s="43" t="s">
        <v>196</v>
      </c>
      <c r="AM337" s="43">
        <v>8.7599999999999997E-2</v>
      </c>
      <c r="AN337" s="43">
        <v>42</v>
      </c>
      <c r="AO337" s="43">
        <v>605</v>
      </c>
      <c r="AP337" s="43"/>
      <c r="AQ337" s="43" t="s">
        <v>461</v>
      </c>
      <c r="AR337" s="43" t="s">
        <v>457</v>
      </c>
      <c r="AS337" s="43" t="s">
        <v>458</v>
      </c>
      <c r="AT337" s="43" t="s">
        <v>459</v>
      </c>
      <c r="AU337" s="43" t="s">
        <v>231</v>
      </c>
      <c r="AV337" s="43" t="s">
        <v>427</v>
      </c>
      <c r="AW337" s="43" t="s">
        <v>460</v>
      </c>
      <c r="AX337" s="43" t="s">
        <v>196</v>
      </c>
      <c r="AY337" s="268">
        <f t="shared" si="5"/>
        <v>5</v>
      </c>
    </row>
    <row r="338" spans="1:51" x14ac:dyDescent="0.3">
      <c r="A338" s="253" t="s">
        <v>50</v>
      </c>
      <c r="B338" s="252" t="s">
        <v>472</v>
      </c>
      <c r="C338" s="43" t="s">
        <v>188</v>
      </c>
      <c r="D338" s="43">
        <v>4.0999999999999996</v>
      </c>
      <c r="E338" s="43">
        <v>20080204</v>
      </c>
      <c r="F338" s="43" t="s">
        <v>234</v>
      </c>
      <c r="G338" s="43" t="s">
        <v>452</v>
      </c>
      <c r="H338" s="43">
        <v>14</v>
      </c>
      <c r="I338" s="254">
        <v>210733</v>
      </c>
      <c r="J338" s="43">
        <v>12</v>
      </c>
      <c r="K338" s="43"/>
      <c r="L338" s="43"/>
      <c r="M338" s="43"/>
      <c r="N338" s="43"/>
      <c r="O338" s="43">
        <v>1</v>
      </c>
      <c r="P338" s="43">
        <v>2</v>
      </c>
      <c r="Q338" s="43">
        <v>2006</v>
      </c>
      <c r="R338" s="43">
        <v>20070418</v>
      </c>
      <c r="S338" s="43">
        <v>20070625</v>
      </c>
      <c r="T338" s="43" t="s">
        <v>453</v>
      </c>
      <c r="U338" s="43" t="s">
        <v>454</v>
      </c>
      <c r="V338" s="43" t="s">
        <v>455</v>
      </c>
      <c r="W338" s="43" t="s">
        <v>213</v>
      </c>
      <c r="X338" s="43" t="s">
        <v>192</v>
      </c>
      <c r="Y338" s="43" t="s">
        <v>279</v>
      </c>
      <c r="Z338" s="43" t="s">
        <v>237</v>
      </c>
      <c r="AA338" s="43">
        <v>5.04</v>
      </c>
      <c r="AB338" s="43"/>
      <c r="AC338" s="43" t="s">
        <v>195</v>
      </c>
      <c r="AD338" s="43">
        <v>5000</v>
      </c>
      <c r="AE338" s="43">
        <v>196351</v>
      </c>
      <c r="AF338" s="43">
        <v>0</v>
      </c>
      <c r="AG338" s="43">
        <v>10098</v>
      </c>
      <c r="AH338" s="43">
        <v>5000</v>
      </c>
      <c r="AI338" s="43">
        <v>33668</v>
      </c>
      <c r="AJ338" s="43">
        <v>0</v>
      </c>
      <c r="AK338" s="43">
        <v>1064</v>
      </c>
      <c r="AL338" s="43" t="s">
        <v>316</v>
      </c>
      <c r="AM338" s="43">
        <v>8.7599999999999997E-2</v>
      </c>
      <c r="AN338" s="43">
        <v>42</v>
      </c>
      <c r="AO338" s="43">
        <v>605</v>
      </c>
      <c r="AP338" s="43"/>
      <c r="AQ338" s="43" t="s">
        <v>462</v>
      </c>
      <c r="AR338" s="43" t="s">
        <v>457</v>
      </c>
      <c r="AS338" s="43" t="s">
        <v>458</v>
      </c>
      <c r="AT338" s="43" t="s">
        <v>459</v>
      </c>
      <c r="AU338" s="43" t="s">
        <v>231</v>
      </c>
      <c r="AV338" s="43" t="s">
        <v>427</v>
      </c>
      <c r="AW338" s="43" t="s">
        <v>460</v>
      </c>
      <c r="AX338" s="43" t="s">
        <v>196</v>
      </c>
      <c r="AY338" s="268">
        <f t="shared" si="5"/>
        <v>5</v>
      </c>
    </row>
    <row r="339" spans="1:51" x14ac:dyDescent="0.3">
      <c r="A339" s="253" t="s">
        <v>50</v>
      </c>
      <c r="B339" s="252" t="s">
        <v>472</v>
      </c>
      <c r="C339" s="43" t="s">
        <v>188</v>
      </c>
      <c r="D339" s="43">
        <v>4.0999999999999996</v>
      </c>
      <c r="E339" s="43">
        <v>20101203</v>
      </c>
      <c r="F339" s="43" t="s">
        <v>234</v>
      </c>
      <c r="G339" s="43" t="s">
        <v>460</v>
      </c>
      <c r="H339" s="43">
        <v>14</v>
      </c>
      <c r="I339" s="254">
        <v>210741</v>
      </c>
      <c r="J339" s="43">
        <v>12</v>
      </c>
      <c r="K339" s="43"/>
      <c r="L339" s="43"/>
      <c r="M339" s="43"/>
      <c r="N339" s="43"/>
      <c r="O339" s="43">
        <v>1</v>
      </c>
      <c r="P339" s="43">
        <v>2</v>
      </c>
      <c r="Q339" s="43">
        <v>2007</v>
      </c>
      <c r="R339" s="43">
        <v>20080425</v>
      </c>
      <c r="S339" s="43">
        <v>20080602</v>
      </c>
      <c r="T339" s="43" t="s">
        <v>453</v>
      </c>
      <c r="U339" s="43" t="s">
        <v>454</v>
      </c>
      <c r="V339" s="43" t="s">
        <v>455</v>
      </c>
      <c r="W339" s="43" t="s">
        <v>213</v>
      </c>
      <c r="X339" s="43" t="s">
        <v>192</v>
      </c>
      <c r="Y339" s="43" t="s">
        <v>193</v>
      </c>
      <c r="Z339" s="43" t="s">
        <v>237</v>
      </c>
      <c r="AA339" s="43">
        <v>9.07</v>
      </c>
      <c r="AB339" s="43"/>
      <c r="AC339" s="43" t="s">
        <v>195</v>
      </c>
      <c r="AD339" s="43">
        <v>5000</v>
      </c>
      <c r="AE339" s="43">
        <v>17375</v>
      </c>
      <c r="AF339" s="43">
        <v>0</v>
      </c>
      <c r="AG339" s="43">
        <v>290</v>
      </c>
      <c r="AH339" s="43">
        <v>5000</v>
      </c>
      <c r="AI339" s="43">
        <v>1390</v>
      </c>
      <c r="AJ339" s="43"/>
      <c r="AK339" s="43"/>
      <c r="AL339" s="43" t="s">
        <v>196</v>
      </c>
      <c r="AM339" s="43">
        <v>7.7200000000000005E-2</v>
      </c>
      <c r="AN339" s="43"/>
      <c r="AO339" s="43">
        <v>661</v>
      </c>
      <c r="AP339" s="43"/>
      <c r="AQ339" s="43"/>
      <c r="AR339" s="43" t="s">
        <v>457</v>
      </c>
      <c r="AS339" s="43" t="s">
        <v>458</v>
      </c>
      <c r="AT339" s="43" t="s">
        <v>459</v>
      </c>
      <c r="AU339" s="43" t="s">
        <v>231</v>
      </c>
      <c r="AV339" s="43" t="s">
        <v>427</v>
      </c>
      <c r="AW339" s="43" t="s">
        <v>460</v>
      </c>
      <c r="AX339" s="43" t="s">
        <v>195</v>
      </c>
      <c r="AY339" s="268">
        <f t="shared" si="5"/>
        <v>5</v>
      </c>
    </row>
    <row r="340" spans="1:51" x14ac:dyDescent="0.3">
      <c r="A340" s="253" t="s">
        <v>50</v>
      </c>
      <c r="B340" s="252" t="s">
        <v>472</v>
      </c>
      <c r="C340" s="43" t="s">
        <v>188</v>
      </c>
      <c r="D340" s="43">
        <v>4.0999999999999996</v>
      </c>
      <c r="E340" s="43">
        <v>20101203</v>
      </c>
      <c r="F340" s="43" t="s">
        <v>234</v>
      </c>
      <c r="G340" s="43" t="s">
        <v>460</v>
      </c>
      <c r="H340" s="43">
        <v>14</v>
      </c>
      <c r="I340" s="254">
        <v>210787</v>
      </c>
      <c r="J340" s="43">
        <v>12</v>
      </c>
      <c r="K340" s="43"/>
      <c r="L340" s="43"/>
      <c r="M340" s="43"/>
      <c r="N340" s="43"/>
      <c r="O340" s="43">
        <v>1</v>
      </c>
      <c r="P340" s="43">
        <v>2</v>
      </c>
      <c r="Q340" s="43">
        <v>2007</v>
      </c>
      <c r="R340" s="43">
        <v>20080425</v>
      </c>
      <c r="S340" s="43">
        <v>20080602</v>
      </c>
      <c r="T340" s="43" t="s">
        <v>453</v>
      </c>
      <c r="U340" s="43" t="s">
        <v>454</v>
      </c>
      <c r="V340" s="43" t="s">
        <v>455</v>
      </c>
      <c r="W340" s="43" t="s">
        <v>213</v>
      </c>
      <c r="X340" s="43" t="s">
        <v>192</v>
      </c>
      <c r="Y340" s="43" t="s">
        <v>193</v>
      </c>
      <c r="Z340" s="43"/>
      <c r="AA340" s="43">
        <v>5.04</v>
      </c>
      <c r="AB340" s="43"/>
      <c r="AC340" s="43"/>
      <c r="AD340" s="43">
        <v>5000</v>
      </c>
      <c r="AE340" s="43">
        <v>197192</v>
      </c>
      <c r="AF340" s="43">
        <v>0</v>
      </c>
      <c r="AG340" s="43">
        <v>3287</v>
      </c>
      <c r="AH340" s="43">
        <v>5000</v>
      </c>
      <c r="AI340" s="43">
        <v>15775</v>
      </c>
      <c r="AJ340" s="43"/>
      <c r="AK340" s="43"/>
      <c r="AL340" s="43"/>
      <c r="AM340" s="43">
        <v>7.7200000000000005E-2</v>
      </c>
      <c r="AN340" s="43"/>
      <c r="AO340" s="43">
        <v>661</v>
      </c>
      <c r="AP340" s="43"/>
      <c r="AQ340" s="43" t="s">
        <v>463</v>
      </c>
      <c r="AR340" s="43" t="s">
        <v>457</v>
      </c>
      <c r="AS340" s="43" t="s">
        <v>458</v>
      </c>
      <c r="AT340" s="43" t="s">
        <v>459</v>
      </c>
      <c r="AU340" s="43" t="s">
        <v>231</v>
      </c>
      <c r="AV340" s="43" t="s">
        <v>427</v>
      </c>
      <c r="AW340" s="43" t="s">
        <v>460</v>
      </c>
      <c r="AX340" s="43" t="s">
        <v>195</v>
      </c>
      <c r="AY340" s="268">
        <f t="shared" si="5"/>
        <v>5</v>
      </c>
    </row>
    <row r="341" spans="1:51" x14ac:dyDescent="0.3">
      <c r="A341" s="255" t="s">
        <v>51</v>
      </c>
      <c r="B341" s="256" t="s">
        <v>451</v>
      </c>
      <c r="C341" s="257" t="s">
        <v>188</v>
      </c>
      <c r="D341" s="257">
        <v>4.0999999999999996</v>
      </c>
      <c r="E341" s="257">
        <v>20070202</v>
      </c>
      <c r="F341" s="257" t="s">
        <v>234</v>
      </c>
      <c r="G341" s="257" t="s">
        <v>419</v>
      </c>
      <c r="H341" s="257">
        <v>14</v>
      </c>
      <c r="I341" s="276">
        <v>210571</v>
      </c>
      <c r="J341" s="257">
        <v>12</v>
      </c>
      <c r="K341" s="257"/>
      <c r="L341" s="257"/>
      <c r="M341" s="257"/>
      <c r="N341" s="257"/>
      <c r="O341" s="257">
        <v>1</v>
      </c>
      <c r="P341" s="257">
        <v>2</v>
      </c>
      <c r="Q341" s="257">
        <v>2005</v>
      </c>
      <c r="R341" s="257">
        <v>20060504</v>
      </c>
      <c r="S341" s="257">
        <v>20060517</v>
      </c>
      <c r="T341" s="257" t="s">
        <v>420</v>
      </c>
      <c r="U341" s="257" t="s">
        <v>421</v>
      </c>
      <c r="V341" s="257" t="s">
        <v>422</v>
      </c>
      <c r="W341" s="257" t="s">
        <v>213</v>
      </c>
      <c r="X341" s="257" t="s">
        <v>192</v>
      </c>
      <c r="Y341" s="257" t="s">
        <v>193</v>
      </c>
      <c r="Z341" s="257" t="s">
        <v>194</v>
      </c>
      <c r="AA341" s="257">
        <v>7.39</v>
      </c>
      <c r="AB341" s="257">
        <v>78</v>
      </c>
      <c r="AC341" s="278" t="s">
        <v>316</v>
      </c>
      <c r="AD341" s="257">
        <v>5500</v>
      </c>
      <c r="AE341" s="257">
        <v>107846</v>
      </c>
      <c r="AF341" s="257"/>
      <c r="AG341" s="257"/>
      <c r="AH341" s="257">
        <v>5500</v>
      </c>
      <c r="AI341" s="257">
        <v>524030</v>
      </c>
      <c r="AJ341" s="257">
        <v>0</v>
      </c>
      <c r="AK341" s="257">
        <v>307813</v>
      </c>
      <c r="AL341" s="257"/>
      <c r="AM341" s="257">
        <v>4.5999999999999999E-3</v>
      </c>
      <c r="AN341" s="257">
        <v>33</v>
      </c>
      <c r="AO341" s="257">
        <v>432</v>
      </c>
      <c r="AP341" s="257"/>
      <c r="AQ341" s="257" t="s">
        <v>423</v>
      </c>
      <c r="AR341" s="257" t="s">
        <v>424</v>
      </c>
      <c r="AS341" s="257" t="s">
        <v>425</v>
      </c>
      <c r="AT341" s="257" t="s">
        <v>426</v>
      </c>
      <c r="AU341" s="257" t="s">
        <v>231</v>
      </c>
      <c r="AV341" s="257" t="s">
        <v>427</v>
      </c>
      <c r="AW341" s="257" t="s">
        <v>428</v>
      </c>
      <c r="AX341" s="257" t="s">
        <v>196</v>
      </c>
      <c r="AY341" s="268">
        <f t="shared" si="5"/>
        <v>5</v>
      </c>
    </row>
    <row r="342" spans="1:51" x14ac:dyDescent="0.3">
      <c r="A342" s="253" t="s">
        <v>51</v>
      </c>
      <c r="B342" s="252" t="s">
        <v>451</v>
      </c>
      <c r="C342" s="43" t="s">
        <v>188</v>
      </c>
      <c r="D342" s="43">
        <v>4.0999999999999996</v>
      </c>
      <c r="E342" s="43">
        <v>20101203</v>
      </c>
      <c r="F342" s="43" t="s">
        <v>234</v>
      </c>
      <c r="G342" s="43" t="s">
        <v>419</v>
      </c>
      <c r="H342" s="43">
        <v>14</v>
      </c>
      <c r="I342" s="254">
        <v>210777</v>
      </c>
      <c r="J342" s="43">
        <v>12</v>
      </c>
      <c r="K342" s="43"/>
      <c r="L342" s="43"/>
      <c r="M342" s="43"/>
      <c r="N342" s="43"/>
      <c r="O342" s="43">
        <v>1</v>
      </c>
      <c r="P342" s="43">
        <v>2</v>
      </c>
      <c r="Q342" s="43">
        <v>2007</v>
      </c>
      <c r="R342" s="43">
        <v>20080519</v>
      </c>
      <c r="S342" s="43">
        <v>20080519</v>
      </c>
      <c r="T342" s="43" t="s">
        <v>420</v>
      </c>
      <c r="U342" s="43" t="s">
        <v>421</v>
      </c>
      <c r="V342" s="43" t="s">
        <v>422</v>
      </c>
      <c r="W342" s="43" t="s">
        <v>213</v>
      </c>
      <c r="X342" s="43" t="s">
        <v>192</v>
      </c>
      <c r="Y342" s="43" t="s">
        <v>193</v>
      </c>
      <c r="Z342" s="43" t="s">
        <v>194</v>
      </c>
      <c r="AA342" s="43">
        <v>5.67</v>
      </c>
      <c r="AB342" s="43"/>
      <c r="AC342" s="43" t="s">
        <v>195</v>
      </c>
      <c r="AD342" s="43">
        <v>5000</v>
      </c>
      <c r="AE342" s="43">
        <v>107152</v>
      </c>
      <c r="AF342" s="43">
        <v>0</v>
      </c>
      <c r="AG342" s="43">
        <v>202</v>
      </c>
      <c r="AH342" s="43">
        <v>5000</v>
      </c>
      <c r="AI342" s="43">
        <v>1347420</v>
      </c>
      <c r="AJ342" s="43">
        <v>0</v>
      </c>
      <c r="AK342" s="43">
        <v>330518</v>
      </c>
      <c r="AL342" s="43" t="s">
        <v>214</v>
      </c>
      <c r="AM342" s="43">
        <v>2.5600000000000001E-2</v>
      </c>
      <c r="AN342" s="43">
        <v>15</v>
      </c>
      <c r="AO342" s="43">
        <v>546</v>
      </c>
      <c r="AP342" s="43"/>
      <c r="AQ342" s="43" t="s">
        <v>433</v>
      </c>
      <c r="AR342" s="43" t="s">
        <v>424</v>
      </c>
      <c r="AS342" s="43" t="s">
        <v>425</v>
      </c>
      <c r="AT342" s="43" t="s">
        <v>426</v>
      </c>
      <c r="AU342" s="43" t="s">
        <v>231</v>
      </c>
      <c r="AV342" s="43" t="s">
        <v>427</v>
      </c>
      <c r="AW342" s="43" t="s">
        <v>428</v>
      </c>
      <c r="AX342" s="43" t="s">
        <v>195</v>
      </c>
      <c r="AY342" s="268">
        <f t="shared" si="5"/>
        <v>5</v>
      </c>
    </row>
    <row r="343" spans="1:51" x14ac:dyDescent="0.3">
      <c r="A343" s="253" t="s">
        <v>1256</v>
      </c>
      <c r="B343" s="252" t="s">
        <v>839</v>
      </c>
      <c r="C343" s="43" t="s">
        <v>188</v>
      </c>
      <c r="D343" s="43">
        <v>4.0999999999999996</v>
      </c>
      <c r="E343" s="43">
        <v>20070202</v>
      </c>
      <c r="F343" s="43" t="s">
        <v>234</v>
      </c>
      <c r="G343" s="43" t="s">
        <v>565</v>
      </c>
      <c r="H343" s="43">
        <v>14</v>
      </c>
      <c r="I343" s="254">
        <v>210679</v>
      </c>
      <c r="J343" s="43">
        <v>12</v>
      </c>
      <c r="K343" s="43"/>
      <c r="L343" s="43"/>
      <c r="M343" s="43"/>
      <c r="N343" s="43"/>
      <c r="O343" s="43">
        <v>1</v>
      </c>
      <c r="P343" s="43">
        <v>3</v>
      </c>
      <c r="Q343" s="43">
        <v>2005</v>
      </c>
      <c r="R343" s="43">
        <v>20060726</v>
      </c>
      <c r="S343" s="43">
        <v>20060731</v>
      </c>
      <c r="T343" s="43" t="s">
        <v>566</v>
      </c>
      <c r="U343" s="43" t="s">
        <v>567</v>
      </c>
      <c r="V343" s="43" t="s">
        <v>568</v>
      </c>
      <c r="W343" s="43" t="s">
        <v>191</v>
      </c>
      <c r="X343" s="43" t="s">
        <v>192</v>
      </c>
      <c r="Y343" s="43" t="s">
        <v>279</v>
      </c>
      <c r="Z343" s="43"/>
      <c r="AA343" s="43">
        <v>10.93</v>
      </c>
      <c r="AB343" s="43"/>
      <c r="AC343" s="43"/>
      <c r="AD343" s="43">
        <v>5000</v>
      </c>
      <c r="AE343" s="43">
        <v>194075</v>
      </c>
      <c r="AF343" s="43">
        <v>0</v>
      </c>
      <c r="AG343" s="43">
        <v>4421</v>
      </c>
      <c r="AH343" s="43">
        <v>5000</v>
      </c>
      <c r="AI343" s="43">
        <v>10971</v>
      </c>
      <c r="AJ343" s="43">
        <v>0</v>
      </c>
      <c r="AK343" s="43">
        <v>1768</v>
      </c>
      <c r="AL343" s="43" t="s">
        <v>214</v>
      </c>
      <c r="AM343" s="43">
        <v>4.9000000000000002E-2</v>
      </c>
      <c r="AN343" s="43">
        <v>29</v>
      </c>
      <c r="AO343" s="43">
        <v>472</v>
      </c>
      <c r="AP343" s="43"/>
      <c r="AQ343" s="43"/>
      <c r="AR343" s="43" t="s">
        <v>569</v>
      </c>
      <c r="AS343" s="43" t="s">
        <v>570</v>
      </c>
      <c r="AT343" s="43" t="s">
        <v>571</v>
      </c>
      <c r="AU343" s="43" t="s">
        <v>231</v>
      </c>
      <c r="AV343" s="43" t="s">
        <v>572</v>
      </c>
      <c r="AW343" s="43" t="s">
        <v>573</v>
      </c>
      <c r="AX343" s="43" t="s">
        <v>196</v>
      </c>
      <c r="AY343" s="268">
        <f t="shared" si="5"/>
        <v>7</v>
      </c>
    </row>
    <row r="344" spans="1:51" x14ac:dyDescent="0.3">
      <c r="A344" s="253" t="s">
        <v>1256</v>
      </c>
      <c r="B344" s="252" t="s">
        <v>839</v>
      </c>
      <c r="C344" s="43" t="s">
        <v>188</v>
      </c>
      <c r="D344" s="43">
        <v>4.0999999999999996</v>
      </c>
      <c r="E344" s="43">
        <v>20080204</v>
      </c>
      <c r="F344" s="43" t="s">
        <v>234</v>
      </c>
      <c r="G344" s="43" t="s">
        <v>565</v>
      </c>
      <c r="H344" s="43">
        <v>14</v>
      </c>
      <c r="I344" s="254">
        <v>210738</v>
      </c>
      <c r="J344" s="43">
        <v>13</v>
      </c>
      <c r="K344" s="43"/>
      <c r="L344" s="43"/>
      <c r="M344" s="43"/>
      <c r="N344" s="43"/>
      <c r="O344" s="43">
        <v>1</v>
      </c>
      <c r="P344" s="43">
        <v>3</v>
      </c>
      <c r="Q344" s="43">
        <v>2006</v>
      </c>
      <c r="R344" s="43">
        <v>20070730</v>
      </c>
      <c r="S344" s="43">
        <v>20070806</v>
      </c>
      <c r="T344" s="43" t="s">
        <v>574</v>
      </c>
      <c r="U344" s="43" t="s">
        <v>567</v>
      </c>
      <c r="V344" s="43" t="s">
        <v>568</v>
      </c>
      <c r="W344" s="43" t="s">
        <v>191</v>
      </c>
      <c r="X344" s="43" t="s">
        <v>192</v>
      </c>
      <c r="Y344" s="43" t="s">
        <v>279</v>
      </c>
      <c r="Z344" s="43"/>
      <c r="AA344" s="43">
        <v>11.31</v>
      </c>
      <c r="AB344" s="43"/>
      <c r="AC344" s="43"/>
      <c r="AD344" s="43">
        <v>5000</v>
      </c>
      <c r="AE344" s="43">
        <v>201780</v>
      </c>
      <c r="AF344" s="43">
        <v>0</v>
      </c>
      <c r="AG344" s="43">
        <v>412</v>
      </c>
      <c r="AH344" s="43">
        <v>5000</v>
      </c>
      <c r="AI344" s="43">
        <v>44866</v>
      </c>
      <c r="AJ344" s="43"/>
      <c r="AK344" s="43"/>
      <c r="AL344" s="43" t="s">
        <v>196</v>
      </c>
      <c r="AM344" s="43">
        <v>7.1800000000000003E-2</v>
      </c>
      <c r="AN344" s="43">
        <v>30</v>
      </c>
      <c r="AO344" s="43">
        <v>529</v>
      </c>
      <c r="AP344" s="43"/>
      <c r="AQ344" s="43" t="s">
        <v>575</v>
      </c>
      <c r="AR344" s="43" t="s">
        <v>576</v>
      </c>
      <c r="AS344" s="43" t="s">
        <v>570</v>
      </c>
      <c r="AT344" s="43" t="s">
        <v>571</v>
      </c>
      <c r="AU344" s="43" t="s">
        <v>231</v>
      </c>
      <c r="AV344" s="43" t="s">
        <v>572</v>
      </c>
      <c r="AW344" s="43" t="s">
        <v>573</v>
      </c>
      <c r="AX344" s="43" t="s">
        <v>196</v>
      </c>
      <c r="AY344" s="268">
        <f t="shared" si="5"/>
        <v>7.5</v>
      </c>
    </row>
    <row r="345" spans="1:51" x14ac:dyDescent="0.3">
      <c r="A345" s="253" t="s">
        <v>1256</v>
      </c>
      <c r="B345" s="252" t="s">
        <v>839</v>
      </c>
      <c r="C345" s="43" t="s">
        <v>188</v>
      </c>
      <c r="D345" s="43">
        <v>4.0999999999999996</v>
      </c>
      <c r="E345" s="43">
        <v>20120620</v>
      </c>
      <c r="F345" s="43" t="s">
        <v>234</v>
      </c>
      <c r="G345" s="43" t="s">
        <v>565</v>
      </c>
      <c r="H345" s="43">
        <v>14</v>
      </c>
      <c r="I345" s="254">
        <v>210791</v>
      </c>
      <c r="J345" s="43">
        <v>12</v>
      </c>
      <c r="K345" s="43"/>
      <c r="L345" s="43"/>
      <c r="M345" s="43"/>
      <c r="N345" s="43"/>
      <c r="O345" s="43">
        <v>1</v>
      </c>
      <c r="P345" s="43">
        <v>3</v>
      </c>
      <c r="Q345" s="43">
        <v>2007</v>
      </c>
      <c r="R345" s="43">
        <v>20080731</v>
      </c>
      <c r="S345" s="43">
        <v>20080806</v>
      </c>
      <c r="T345" s="43" t="s">
        <v>574</v>
      </c>
      <c r="U345" s="43" t="s">
        <v>567</v>
      </c>
      <c r="V345" s="43" t="s">
        <v>568</v>
      </c>
      <c r="W345" s="43" t="s">
        <v>191</v>
      </c>
      <c r="X345" s="43" t="s">
        <v>192</v>
      </c>
      <c r="Y345" s="43" t="s">
        <v>279</v>
      </c>
      <c r="Z345" s="43"/>
      <c r="AA345" s="43">
        <v>10.55</v>
      </c>
      <c r="AB345" s="43"/>
      <c r="AC345" s="43"/>
      <c r="AD345" s="43">
        <v>5000</v>
      </c>
      <c r="AE345" s="43">
        <v>186540</v>
      </c>
      <c r="AF345" s="43">
        <v>0</v>
      </c>
      <c r="AG345" s="43">
        <v>754</v>
      </c>
      <c r="AH345" s="43">
        <v>5000</v>
      </c>
      <c r="AI345" s="43">
        <v>6030</v>
      </c>
      <c r="AJ345" s="43"/>
      <c r="AK345" s="43"/>
      <c r="AL345" s="43" t="s">
        <v>214</v>
      </c>
      <c r="AM345" s="43">
        <v>3.1199999999999999E-2</v>
      </c>
      <c r="AN345" s="43">
        <v>30</v>
      </c>
      <c r="AO345" s="43">
        <v>513</v>
      </c>
      <c r="AP345" s="43"/>
      <c r="AQ345" s="43"/>
      <c r="AR345" s="43" t="s">
        <v>576</v>
      </c>
      <c r="AS345" s="43" t="s">
        <v>570</v>
      </c>
      <c r="AT345" s="43" t="s">
        <v>571</v>
      </c>
      <c r="AU345" s="43" t="s">
        <v>231</v>
      </c>
      <c r="AV345" s="43" t="s">
        <v>572</v>
      </c>
      <c r="AW345" s="43" t="s">
        <v>573</v>
      </c>
      <c r="AX345" s="43" t="s">
        <v>195</v>
      </c>
      <c r="AY345" s="268">
        <f t="shared" si="5"/>
        <v>7.5</v>
      </c>
    </row>
    <row r="346" spans="1:51" x14ac:dyDescent="0.3">
      <c r="A346" s="253" t="s">
        <v>66</v>
      </c>
      <c r="B346" s="252" t="s">
        <v>1105</v>
      </c>
      <c r="C346" s="43" t="s">
        <v>188</v>
      </c>
      <c r="D346" s="43">
        <v>4.0999999999999996</v>
      </c>
      <c r="E346" s="43">
        <v>20140122</v>
      </c>
      <c r="F346" s="43" t="s">
        <v>1047</v>
      </c>
      <c r="G346" s="43" t="s">
        <v>1047</v>
      </c>
      <c r="H346" s="43">
        <v>3</v>
      </c>
      <c r="I346" s="254">
        <v>185257</v>
      </c>
      <c r="J346" s="43">
        <v>0</v>
      </c>
      <c r="K346" s="43"/>
      <c r="L346" s="43"/>
      <c r="M346" s="43"/>
      <c r="N346" s="43"/>
      <c r="O346" s="43">
        <v>1</v>
      </c>
      <c r="P346" s="43">
        <v>3</v>
      </c>
      <c r="Q346" s="43">
        <v>2005</v>
      </c>
      <c r="R346" s="43">
        <v>20060518</v>
      </c>
      <c r="S346" s="43">
        <v>20060528</v>
      </c>
      <c r="T346" s="43" t="s">
        <v>1080</v>
      </c>
      <c r="U346" s="43" t="s">
        <v>1081</v>
      </c>
      <c r="V346" s="43" t="s">
        <v>1082</v>
      </c>
      <c r="W346" s="43" t="s">
        <v>191</v>
      </c>
      <c r="X346" s="43" t="s">
        <v>192</v>
      </c>
      <c r="Y346" s="43" t="s">
        <v>193</v>
      </c>
      <c r="Z346" s="43"/>
      <c r="AA346" s="43">
        <v>5.36</v>
      </c>
      <c r="AB346" s="43">
        <v>76</v>
      </c>
      <c r="AC346" s="43" t="s">
        <v>195</v>
      </c>
      <c r="AD346" s="43">
        <v>5000</v>
      </c>
      <c r="AE346" s="43">
        <v>25145</v>
      </c>
      <c r="AF346" s="43"/>
      <c r="AG346" s="43"/>
      <c r="AH346" s="43">
        <v>0</v>
      </c>
      <c r="AI346" s="43">
        <v>692768</v>
      </c>
      <c r="AJ346" s="43"/>
      <c r="AK346" s="43"/>
      <c r="AL346" s="43" t="s">
        <v>214</v>
      </c>
      <c r="AM346" s="43"/>
      <c r="AN346" s="43">
        <v>1</v>
      </c>
      <c r="AO346" s="43">
        <v>100</v>
      </c>
      <c r="AP346" s="43"/>
      <c r="AQ346" s="43" t="s">
        <v>1083</v>
      </c>
      <c r="AR346" s="43" t="s">
        <v>1084</v>
      </c>
      <c r="AS346" s="43" t="s">
        <v>1085</v>
      </c>
      <c r="AT346" s="43" t="s">
        <v>1086</v>
      </c>
      <c r="AU346" s="43" t="s">
        <v>1055</v>
      </c>
      <c r="AV346" s="43" t="s">
        <v>1087</v>
      </c>
      <c r="AW346" s="43" t="s">
        <v>1088</v>
      </c>
      <c r="AX346" s="43" t="s">
        <v>195</v>
      </c>
      <c r="AY346" s="268">
        <f t="shared" si="5"/>
        <v>5</v>
      </c>
    </row>
    <row r="347" spans="1:51" x14ac:dyDescent="0.3">
      <c r="A347" s="253" t="s">
        <v>66</v>
      </c>
      <c r="B347" s="252" t="s">
        <v>1105</v>
      </c>
      <c r="C347" s="43" t="s">
        <v>188</v>
      </c>
      <c r="D347" s="43">
        <v>4.0999999999999996</v>
      </c>
      <c r="E347" s="43">
        <v>20140122</v>
      </c>
      <c r="F347" s="43" t="s">
        <v>1047</v>
      </c>
      <c r="G347" s="43" t="s">
        <v>1047</v>
      </c>
      <c r="H347" s="43">
        <v>3</v>
      </c>
      <c r="I347" s="254">
        <v>185258</v>
      </c>
      <c r="J347" s="43">
        <v>0</v>
      </c>
      <c r="K347" s="43"/>
      <c r="L347" s="43"/>
      <c r="M347" s="43"/>
      <c r="N347" s="43"/>
      <c r="O347" s="43">
        <v>1</v>
      </c>
      <c r="P347" s="43">
        <v>3</v>
      </c>
      <c r="Q347" s="43">
        <v>2005</v>
      </c>
      <c r="R347" s="43">
        <v>20060523</v>
      </c>
      <c r="S347" s="43">
        <v>20060527</v>
      </c>
      <c r="T347" s="43" t="s">
        <v>1080</v>
      </c>
      <c r="U347" s="43" t="s">
        <v>1081</v>
      </c>
      <c r="V347" s="43" t="s">
        <v>1082</v>
      </c>
      <c r="W347" s="43" t="s">
        <v>191</v>
      </c>
      <c r="X347" s="43" t="s">
        <v>192</v>
      </c>
      <c r="Y347" s="43" t="s">
        <v>193</v>
      </c>
      <c r="Z347" s="43"/>
      <c r="AA347" s="43">
        <v>4.92</v>
      </c>
      <c r="AB347" s="43">
        <v>75</v>
      </c>
      <c r="AC347" s="43" t="s">
        <v>195</v>
      </c>
      <c r="AD347" s="43">
        <v>5000</v>
      </c>
      <c r="AE347" s="43">
        <v>25022</v>
      </c>
      <c r="AF347" s="43"/>
      <c r="AG347" s="43"/>
      <c r="AH347" s="43">
        <v>0</v>
      </c>
      <c r="AI347" s="43">
        <v>701743</v>
      </c>
      <c r="AJ347" s="43"/>
      <c r="AK347" s="43"/>
      <c r="AL347" s="43" t="s">
        <v>214</v>
      </c>
      <c r="AM347" s="43"/>
      <c r="AN347" s="43">
        <v>1</v>
      </c>
      <c r="AO347" s="43">
        <v>100</v>
      </c>
      <c r="AP347" s="43"/>
      <c r="AQ347" s="43" t="s">
        <v>1089</v>
      </c>
      <c r="AR347" s="43" t="s">
        <v>1084</v>
      </c>
      <c r="AS347" s="43" t="s">
        <v>1085</v>
      </c>
      <c r="AT347" s="43" t="s">
        <v>1086</v>
      </c>
      <c r="AU347" s="43" t="s">
        <v>1055</v>
      </c>
      <c r="AV347" s="43" t="s">
        <v>1087</v>
      </c>
      <c r="AW347" s="43" t="s">
        <v>1088</v>
      </c>
      <c r="AX347" s="43" t="s">
        <v>195</v>
      </c>
      <c r="AY347" s="268">
        <f t="shared" si="5"/>
        <v>5</v>
      </c>
    </row>
    <row r="348" spans="1:51" x14ac:dyDescent="0.3">
      <c r="A348" s="253" t="s">
        <v>66</v>
      </c>
      <c r="B348" s="252" t="s">
        <v>1105</v>
      </c>
      <c r="C348" s="43" t="s">
        <v>188</v>
      </c>
      <c r="D348" s="43">
        <v>4.0999999999999996</v>
      </c>
      <c r="E348" s="43">
        <v>20140122</v>
      </c>
      <c r="F348" s="43" t="s">
        <v>1047</v>
      </c>
      <c r="G348" s="43" t="s">
        <v>1047</v>
      </c>
      <c r="H348" s="43">
        <v>3</v>
      </c>
      <c r="I348" s="254">
        <v>185259</v>
      </c>
      <c r="J348" s="43">
        <v>0</v>
      </c>
      <c r="K348" s="43"/>
      <c r="L348" s="43"/>
      <c r="M348" s="43"/>
      <c r="N348" s="43"/>
      <c r="O348" s="43">
        <v>1</v>
      </c>
      <c r="P348" s="43">
        <v>3</v>
      </c>
      <c r="Q348" s="43">
        <v>2005</v>
      </c>
      <c r="R348" s="43">
        <v>20060519</v>
      </c>
      <c r="S348" s="43">
        <v>20060528</v>
      </c>
      <c r="T348" s="43" t="s">
        <v>1080</v>
      </c>
      <c r="U348" s="43" t="s">
        <v>1081</v>
      </c>
      <c r="V348" s="43" t="s">
        <v>1082</v>
      </c>
      <c r="W348" s="43" t="s">
        <v>191</v>
      </c>
      <c r="X348" s="43" t="s">
        <v>192</v>
      </c>
      <c r="Y348" s="43" t="s">
        <v>193</v>
      </c>
      <c r="Z348" s="43"/>
      <c r="AA348" s="43">
        <v>4.78</v>
      </c>
      <c r="AB348" s="43">
        <v>72</v>
      </c>
      <c r="AC348" s="43" t="s">
        <v>195</v>
      </c>
      <c r="AD348" s="43">
        <v>5000</v>
      </c>
      <c r="AE348" s="43">
        <v>25085</v>
      </c>
      <c r="AF348" s="43"/>
      <c r="AG348" s="43"/>
      <c r="AH348" s="43">
        <v>0</v>
      </c>
      <c r="AI348" s="43">
        <v>1212206</v>
      </c>
      <c r="AJ348" s="43"/>
      <c r="AK348" s="43"/>
      <c r="AL348" s="43" t="s">
        <v>214</v>
      </c>
      <c r="AM348" s="43"/>
      <c r="AN348" s="43">
        <v>1</v>
      </c>
      <c r="AO348" s="43">
        <v>100</v>
      </c>
      <c r="AP348" s="43"/>
      <c r="AQ348" s="43" t="s">
        <v>1090</v>
      </c>
      <c r="AR348" s="43" t="s">
        <v>1084</v>
      </c>
      <c r="AS348" s="43" t="s">
        <v>1085</v>
      </c>
      <c r="AT348" s="43" t="s">
        <v>1086</v>
      </c>
      <c r="AU348" s="43" t="s">
        <v>1055</v>
      </c>
      <c r="AV348" s="43" t="s">
        <v>1087</v>
      </c>
      <c r="AW348" s="43" t="s">
        <v>1088</v>
      </c>
      <c r="AX348" s="43" t="s">
        <v>195</v>
      </c>
      <c r="AY348" s="268">
        <f t="shared" si="5"/>
        <v>5</v>
      </c>
    </row>
    <row r="349" spans="1:51" x14ac:dyDescent="0.3">
      <c r="A349" s="253" t="s">
        <v>66</v>
      </c>
      <c r="B349" s="252" t="s">
        <v>1105</v>
      </c>
      <c r="C349" s="43" t="s">
        <v>188</v>
      </c>
      <c r="D349" s="43">
        <v>4.0999999999999996</v>
      </c>
      <c r="E349" s="43">
        <v>20140122</v>
      </c>
      <c r="F349" s="43" t="s">
        <v>1047</v>
      </c>
      <c r="G349" s="43" t="s">
        <v>1047</v>
      </c>
      <c r="H349" s="43">
        <v>3</v>
      </c>
      <c r="I349" s="254">
        <v>185260</v>
      </c>
      <c r="J349" s="43">
        <v>0</v>
      </c>
      <c r="K349" s="43"/>
      <c r="L349" s="43"/>
      <c r="M349" s="43"/>
      <c r="N349" s="43"/>
      <c r="O349" s="43">
        <v>1</v>
      </c>
      <c r="P349" s="43">
        <v>3</v>
      </c>
      <c r="Q349" s="43">
        <v>2005</v>
      </c>
      <c r="R349" s="43">
        <v>20060519</v>
      </c>
      <c r="S349" s="43">
        <v>20060528</v>
      </c>
      <c r="T349" s="43" t="s">
        <v>1080</v>
      </c>
      <c r="U349" s="43" t="s">
        <v>1081</v>
      </c>
      <c r="V349" s="43" t="s">
        <v>1082</v>
      </c>
      <c r="W349" s="43" t="s">
        <v>191</v>
      </c>
      <c r="X349" s="43" t="s">
        <v>192</v>
      </c>
      <c r="Y349" s="43" t="s">
        <v>193</v>
      </c>
      <c r="Z349" s="43"/>
      <c r="AA349" s="43">
        <v>4.46</v>
      </c>
      <c r="AB349" s="43">
        <v>70</v>
      </c>
      <c r="AC349" s="43" t="s">
        <v>195</v>
      </c>
      <c r="AD349" s="43">
        <v>5000</v>
      </c>
      <c r="AE349" s="43">
        <v>25027</v>
      </c>
      <c r="AF349" s="43"/>
      <c r="AG349" s="43"/>
      <c r="AH349" s="43">
        <v>0</v>
      </c>
      <c r="AI349" s="43">
        <v>1191448</v>
      </c>
      <c r="AJ349" s="43">
        <v>5000</v>
      </c>
      <c r="AK349" s="43">
        <v>126</v>
      </c>
      <c r="AL349" s="43" t="s">
        <v>214</v>
      </c>
      <c r="AM349" s="43">
        <v>5.0000000000000001E-3</v>
      </c>
      <c r="AN349" s="43">
        <v>1</v>
      </c>
      <c r="AO349" s="43">
        <v>100</v>
      </c>
      <c r="AP349" s="43"/>
      <c r="AQ349" s="43" t="s">
        <v>1091</v>
      </c>
      <c r="AR349" s="43" t="s">
        <v>1084</v>
      </c>
      <c r="AS349" s="43" t="s">
        <v>1085</v>
      </c>
      <c r="AT349" s="43" t="s">
        <v>1086</v>
      </c>
      <c r="AU349" s="43" t="s">
        <v>1055</v>
      </c>
      <c r="AV349" s="43" t="s">
        <v>1087</v>
      </c>
      <c r="AW349" s="43" t="s">
        <v>1088</v>
      </c>
      <c r="AX349" s="43" t="s">
        <v>195</v>
      </c>
      <c r="AY349" s="268">
        <f t="shared" si="5"/>
        <v>5</v>
      </c>
    </row>
    <row r="350" spans="1:51" x14ac:dyDescent="0.3">
      <c r="A350" s="253" t="s">
        <v>66</v>
      </c>
      <c r="B350" s="252" t="s">
        <v>1105</v>
      </c>
      <c r="C350" s="43" t="s">
        <v>188</v>
      </c>
      <c r="D350" s="43">
        <v>4.0999999999999996</v>
      </c>
      <c r="E350" s="43">
        <v>20140122</v>
      </c>
      <c r="F350" s="43" t="s">
        <v>1047</v>
      </c>
      <c r="G350" s="43" t="s">
        <v>1047</v>
      </c>
      <c r="H350" s="43">
        <v>3</v>
      </c>
      <c r="I350" s="254">
        <v>185948</v>
      </c>
      <c r="J350" s="43">
        <v>12</v>
      </c>
      <c r="K350" s="43"/>
      <c r="L350" s="43"/>
      <c r="M350" s="43"/>
      <c r="N350" s="43"/>
      <c r="O350" s="43">
        <v>1</v>
      </c>
      <c r="P350" s="43">
        <v>3</v>
      </c>
      <c r="Q350" s="43">
        <v>2005</v>
      </c>
      <c r="R350" s="43">
        <v>20060525</v>
      </c>
      <c r="S350" s="43">
        <v>20060529</v>
      </c>
      <c r="T350" s="43" t="s">
        <v>1080</v>
      </c>
      <c r="U350" s="43" t="s">
        <v>1081</v>
      </c>
      <c r="V350" s="43" t="s">
        <v>1082</v>
      </c>
      <c r="W350" s="43" t="s">
        <v>191</v>
      </c>
      <c r="X350" s="43" t="s">
        <v>192</v>
      </c>
      <c r="Y350" s="43" t="s">
        <v>193</v>
      </c>
      <c r="Z350" s="43"/>
      <c r="AA350" s="43">
        <v>5.4</v>
      </c>
      <c r="AB350" s="43">
        <v>78</v>
      </c>
      <c r="AC350" s="43" t="s">
        <v>195</v>
      </c>
      <c r="AD350" s="43">
        <v>5000</v>
      </c>
      <c r="AE350" s="43">
        <v>25323</v>
      </c>
      <c r="AF350" s="43"/>
      <c r="AG350" s="43"/>
      <c r="AH350" s="43">
        <v>0</v>
      </c>
      <c r="AI350" s="43">
        <v>979109</v>
      </c>
      <c r="AJ350" s="43"/>
      <c r="AK350" s="43"/>
      <c r="AL350" s="43" t="s">
        <v>214</v>
      </c>
      <c r="AM350" s="43"/>
      <c r="AN350" s="43">
        <v>1</v>
      </c>
      <c r="AO350" s="43">
        <v>100</v>
      </c>
      <c r="AP350" s="43"/>
      <c r="AQ350" s="43" t="s">
        <v>1092</v>
      </c>
      <c r="AR350" s="43" t="s">
        <v>1084</v>
      </c>
      <c r="AS350" s="43" t="s">
        <v>1085</v>
      </c>
      <c r="AT350" s="43" t="s">
        <v>1086</v>
      </c>
      <c r="AU350" s="43" t="s">
        <v>1055</v>
      </c>
      <c r="AV350" s="43" t="s">
        <v>1087</v>
      </c>
      <c r="AW350" s="43" t="s">
        <v>1088</v>
      </c>
      <c r="AX350" s="43" t="s">
        <v>195</v>
      </c>
      <c r="AY350" s="268">
        <f t="shared" si="5"/>
        <v>5</v>
      </c>
    </row>
    <row r="351" spans="1:51" x14ac:dyDescent="0.3">
      <c r="A351" s="253" t="s">
        <v>66</v>
      </c>
      <c r="B351" s="252" t="s">
        <v>1105</v>
      </c>
      <c r="C351" s="43" t="s">
        <v>188</v>
      </c>
      <c r="D351" s="43">
        <v>4.0999999999999996</v>
      </c>
      <c r="E351" s="43">
        <v>20140122</v>
      </c>
      <c r="F351" s="43" t="s">
        <v>1047</v>
      </c>
      <c r="G351" s="43" t="s">
        <v>1047</v>
      </c>
      <c r="H351" s="43">
        <v>3</v>
      </c>
      <c r="I351" s="254">
        <v>185949</v>
      </c>
      <c r="J351" s="43">
        <v>12</v>
      </c>
      <c r="K351" s="43"/>
      <c r="L351" s="43"/>
      <c r="M351" s="43"/>
      <c r="N351" s="43"/>
      <c r="O351" s="43">
        <v>1</v>
      </c>
      <c r="P351" s="43">
        <v>3</v>
      </c>
      <c r="Q351" s="43">
        <v>2005</v>
      </c>
      <c r="R351" s="43">
        <v>20060525</v>
      </c>
      <c r="S351" s="43">
        <v>20060529</v>
      </c>
      <c r="T351" s="43" t="s">
        <v>1080</v>
      </c>
      <c r="U351" s="43" t="s">
        <v>1081</v>
      </c>
      <c r="V351" s="43" t="s">
        <v>1082</v>
      </c>
      <c r="W351" s="43" t="s">
        <v>191</v>
      </c>
      <c r="X351" s="43" t="s">
        <v>192</v>
      </c>
      <c r="Y351" s="43" t="s">
        <v>193</v>
      </c>
      <c r="Z351" s="43"/>
      <c r="AA351" s="43">
        <v>5.4</v>
      </c>
      <c r="AB351" s="43"/>
      <c r="AC351" s="43" t="s">
        <v>195</v>
      </c>
      <c r="AD351" s="43">
        <v>5000</v>
      </c>
      <c r="AE351" s="43">
        <v>24991</v>
      </c>
      <c r="AF351" s="43"/>
      <c r="AG351" s="43"/>
      <c r="AH351" s="43">
        <v>5000</v>
      </c>
      <c r="AI351" s="43">
        <v>126</v>
      </c>
      <c r="AJ351" s="43"/>
      <c r="AK351" s="43"/>
      <c r="AL351" s="43"/>
      <c r="AM351" s="43">
        <v>5.0000000000000001E-3</v>
      </c>
      <c r="AN351" s="43">
        <v>1</v>
      </c>
      <c r="AO351" s="43">
        <v>100</v>
      </c>
      <c r="AP351" s="43"/>
      <c r="AQ351" s="43" t="s">
        <v>1093</v>
      </c>
      <c r="AR351" s="43" t="s">
        <v>1084</v>
      </c>
      <c r="AS351" s="43" t="s">
        <v>1085</v>
      </c>
      <c r="AT351" s="43" t="s">
        <v>1086</v>
      </c>
      <c r="AU351" s="43" t="s">
        <v>1055</v>
      </c>
      <c r="AV351" s="43" t="s">
        <v>1087</v>
      </c>
      <c r="AW351" s="43" t="s">
        <v>1088</v>
      </c>
      <c r="AX351" s="43" t="s">
        <v>195</v>
      </c>
      <c r="AY351" s="268">
        <f t="shared" si="5"/>
        <v>5</v>
      </c>
    </row>
    <row r="352" spans="1:51" x14ac:dyDescent="0.3">
      <c r="A352" s="253" t="s">
        <v>66</v>
      </c>
      <c r="B352" s="252" t="s">
        <v>1105</v>
      </c>
      <c r="C352" s="43" t="s">
        <v>188</v>
      </c>
      <c r="D352" s="43">
        <v>4.0999999999999996</v>
      </c>
      <c r="E352" s="43">
        <v>20140122</v>
      </c>
      <c r="F352" s="43" t="s">
        <v>1047</v>
      </c>
      <c r="G352" s="43" t="s">
        <v>1047</v>
      </c>
      <c r="H352" s="43">
        <v>3</v>
      </c>
      <c r="I352" s="254">
        <v>185950</v>
      </c>
      <c r="J352" s="43">
        <v>12</v>
      </c>
      <c r="K352" s="43"/>
      <c r="L352" s="43"/>
      <c r="M352" s="43"/>
      <c r="N352" s="43"/>
      <c r="O352" s="43">
        <v>1</v>
      </c>
      <c r="P352" s="43">
        <v>3</v>
      </c>
      <c r="Q352" s="43">
        <v>2005</v>
      </c>
      <c r="R352" s="43">
        <v>20060525</v>
      </c>
      <c r="S352" s="43">
        <v>20060529</v>
      </c>
      <c r="T352" s="43" t="s">
        <v>1080</v>
      </c>
      <c r="U352" s="43" t="s">
        <v>1081</v>
      </c>
      <c r="V352" s="43" t="s">
        <v>1082</v>
      </c>
      <c r="W352" s="43" t="s">
        <v>191</v>
      </c>
      <c r="X352" s="43" t="s">
        <v>192</v>
      </c>
      <c r="Y352" s="43" t="s">
        <v>193</v>
      </c>
      <c r="Z352" s="43"/>
      <c r="AA352" s="43">
        <v>4.93</v>
      </c>
      <c r="AB352" s="43">
        <v>75</v>
      </c>
      <c r="AC352" s="43" t="s">
        <v>195</v>
      </c>
      <c r="AD352" s="43">
        <v>5000</v>
      </c>
      <c r="AE352" s="43">
        <v>25228</v>
      </c>
      <c r="AF352" s="43"/>
      <c r="AG352" s="43"/>
      <c r="AH352" s="43">
        <v>0</v>
      </c>
      <c r="AI352" s="43">
        <v>1164137</v>
      </c>
      <c r="AJ352" s="43"/>
      <c r="AK352" s="43"/>
      <c r="AL352" s="43" t="s">
        <v>214</v>
      </c>
      <c r="AM352" s="43"/>
      <c r="AN352" s="43">
        <v>1</v>
      </c>
      <c r="AO352" s="43">
        <v>100</v>
      </c>
      <c r="AP352" s="43"/>
      <c r="AQ352" s="43" t="s">
        <v>1094</v>
      </c>
      <c r="AR352" s="43" t="s">
        <v>1084</v>
      </c>
      <c r="AS352" s="43" t="s">
        <v>1085</v>
      </c>
      <c r="AT352" s="43" t="s">
        <v>1086</v>
      </c>
      <c r="AU352" s="43" t="s">
        <v>1055</v>
      </c>
      <c r="AV352" s="43" t="s">
        <v>1087</v>
      </c>
      <c r="AW352" s="43" t="s">
        <v>1088</v>
      </c>
      <c r="AX352" s="43" t="s">
        <v>195</v>
      </c>
      <c r="AY352" s="268">
        <f t="shared" si="5"/>
        <v>5</v>
      </c>
    </row>
    <row r="353" spans="1:51" x14ac:dyDescent="0.3">
      <c r="A353" s="253" t="s">
        <v>66</v>
      </c>
      <c r="B353" s="252" t="s">
        <v>1105</v>
      </c>
      <c r="C353" s="43" t="s">
        <v>188</v>
      </c>
      <c r="D353" s="43">
        <v>4.0999999999999996</v>
      </c>
      <c r="E353" s="43">
        <v>20140122</v>
      </c>
      <c r="F353" s="43" t="s">
        <v>1047</v>
      </c>
      <c r="G353" s="43" t="s">
        <v>1047</v>
      </c>
      <c r="H353" s="43">
        <v>3</v>
      </c>
      <c r="I353" s="254">
        <v>185951</v>
      </c>
      <c r="J353" s="43">
        <v>12</v>
      </c>
      <c r="K353" s="43"/>
      <c r="L353" s="43"/>
      <c r="M353" s="43"/>
      <c r="N353" s="43"/>
      <c r="O353" s="43">
        <v>1</v>
      </c>
      <c r="P353" s="43">
        <v>3</v>
      </c>
      <c r="Q353" s="43">
        <v>2005</v>
      </c>
      <c r="R353" s="43">
        <v>20060525</v>
      </c>
      <c r="S353" s="43">
        <v>20060529</v>
      </c>
      <c r="T353" s="43" t="s">
        <v>1080</v>
      </c>
      <c r="U353" s="43" t="s">
        <v>1081</v>
      </c>
      <c r="V353" s="43" t="s">
        <v>1082</v>
      </c>
      <c r="W353" s="43" t="s">
        <v>191</v>
      </c>
      <c r="X353" s="43" t="s">
        <v>192</v>
      </c>
      <c r="Y353" s="43" t="s">
        <v>193</v>
      </c>
      <c r="Z353" s="43"/>
      <c r="AA353" s="43">
        <v>4.93</v>
      </c>
      <c r="AB353" s="43">
        <v>75</v>
      </c>
      <c r="AC353" s="43" t="s">
        <v>195</v>
      </c>
      <c r="AD353" s="43">
        <v>5000</v>
      </c>
      <c r="AE353" s="43">
        <v>25192</v>
      </c>
      <c r="AF353" s="43"/>
      <c r="AG353" s="43"/>
      <c r="AH353" s="43"/>
      <c r="AI353" s="43"/>
      <c r="AJ353" s="43"/>
      <c r="AK353" s="43"/>
      <c r="AL353" s="43"/>
      <c r="AM353" s="43"/>
      <c r="AN353" s="43">
        <v>1</v>
      </c>
      <c r="AO353" s="43">
        <v>100</v>
      </c>
      <c r="AP353" s="43"/>
      <c r="AQ353" s="43" t="s">
        <v>1095</v>
      </c>
      <c r="AR353" s="43" t="s">
        <v>1084</v>
      </c>
      <c r="AS353" s="43" t="s">
        <v>1085</v>
      </c>
      <c r="AT353" s="43" t="s">
        <v>1086</v>
      </c>
      <c r="AU353" s="43" t="s">
        <v>1055</v>
      </c>
      <c r="AV353" s="43" t="s">
        <v>1087</v>
      </c>
      <c r="AW353" s="43" t="s">
        <v>1088</v>
      </c>
      <c r="AX353" s="43" t="s">
        <v>195</v>
      </c>
      <c r="AY353" s="268">
        <f t="shared" si="5"/>
        <v>5</v>
      </c>
    </row>
    <row r="354" spans="1:51" x14ac:dyDescent="0.3">
      <c r="A354" s="253" t="s">
        <v>66</v>
      </c>
      <c r="B354" s="252" t="s">
        <v>1105</v>
      </c>
      <c r="C354" s="43" t="s">
        <v>188</v>
      </c>
      <c r="D354" s="43">
        <v>4.0999999999999996</v>
      </c>
      <c r="E354" s="43">
        <v>20140122</v>
      </c>
      <c r="F354" s="43" t="s">
        <v>1047</v>
      </c>
      <c r="G354" s="43" t="s">
        <v>1047</v>
      </c>
      <c r="H354" s="43">
        <v>3</v>
      </c>
      <c r="I354" s="254">
        <v>185821</v>
      </c>
      <c r="J354" s="43">
        <v>12</v>
      </c>
      <c r="K354" s="43"/>
      <c r="L354" s="43"/>
      <c r="M354" s="43"/>
      <c r="N354" s="43"/>
      <c r="O354" s="43">
        <v>1</v>
      </c>
      <c r="P354" s="43">
        <v>3</v>
      </c>
      <c r="Q354" s="43">
        <v>2006</v>
      </c>
      <c r="R354" s="43">
        <v>20070528</v>
      </c>
      <c r="S354" s="43">
        <v>20070602</v>
      </c>
      <c r="T354" s="43" t="s">
        <v>1080</v>
      </c>
      <c r="U354" s="43" t="s">
        <v>1081</v>
      </c>
      <c r="V354" s="43" t="s">
        <v>1082</v>
      </c>
      <c r="W354" s="43" t="s">
        <v>191</v>
      </c>
      <c r="X354" s="43" t="s">
        <v>192</v>
      </c>
      <c r="Y354" s="43" t="s">
        <v>193</v>
      </c>
      <c r="Z354" s="43"/>
      <c r="AA354" s="43">
        <v>5.41</v>
      </c>
      <c r="AB354" s="43">
        <v>77</v>
      </c>
      <c r="AC354" s="43" t="s">
        <v>195</v>
      </c>
      <c r="AD354" s="43">
        <v>5000</v>
      </c>
      <c r="AE354" s="43">
        <v>25174</v>
      </c>
      <c r="AF354" s="43"/>
      <c r="AG354" s="43"/>
      <c r="AH354" s="43">
        <v>0</v>
      </c>
      <c r="AI354" s="43">
        <v>738544</v>
      </c>
      <c r="AJ354" s="43"/>
      <c r="AK354" s="43"/>
      <c r="AL354" s="43" t="s">
        <v>214</v>
      </c>
      <c r="AM354" s="43"/>
      <c r="AN354" s="43"/>
      <c r="AO354" s="43">
        <v>300</v>
      </c>
      <c r="AP354" s="43"/>
      <c r="AQ354" s="43"/>
      <c r="AR354" s="43" t="s">
        <v>1084</v>
      </c>
      <c r="AS354" s="43" t="s">
        <v>1085</v>
      </c>
      <c r="AT354" s="43" t="s">
        <v>1086</v>
      </c>
      <c r="AU354" s="43" t="s">
        <v>1055</v>
      </c>
      <c r="AV354" s="43" t="s">
        <v>1087</v>
      </c>
      <c r="AW354" s="43" t="s">
        <v>1088</v>
      </c>
      <c r="AX354" s="43" t="s">
        <v>195</v>
      </c>
      <c r="AY354" s="268">
        <f t="shared" si="5"/>
        <v>5.5</v>
      </c>
    </row>
    <row r="355" spans="1:51" x14ac:dyDescent="0.3">
      <c r="A355" s="253" t="s">
        <v>66</v>
      </c>
      <c r="B355" s="252" t="s">
        <v>1105</v>
      </c>
      <c r="C355" s="43" t="s">
        <v>188</v>
      </c>
      <c r="D355" s="43">
        <v>4.0999999999999996</v>
      </c>
      <c r="E355" s="43">
        <v>20140122</v>
      </c>
      <c r="F355" s="43" t="s">
        <v>1047</v>
      </c>
      <c r="G355" s="43" t="s">
        <v>1047</v>
      </c>
      <c r="H355" s="43">
        <v>3</v>
      </c>
      <c r="I355" s="254">
        <v>185822</v>
      </c>
      <c r="J355" s="43">
        <v>12</v>
      </c>
      <c r="K355" s="43"/>
      <c r="L355" s="43"/>
      <c r="M355" s="43"/>
      <c r="N355" s="43"/>
      <c r="O355" s="43">
        <v>1</v>
      </c>
      <c r="P355" s="43">
        <v>3</v>
      </c>
      <c r="Q355" s="43">
        <v>2006</v>
      </c>
      <c r="R355" s="43">
        <v>20070528</v>
      </c>
      <c r="S355" s="43">
        <v>20070602</v>
      </c>
      <c r="T355" s="43" t="s">
        <v>1080</v>
      </c>
      <c r="U355" s="43" t="s">
        <v>1081</v>
      </c>
      <c r="V355" s="43" t="s">
        <v>1082</v>
      </c>
      <c r="W355" s="43" t="s">
        <v>191</v>
      </c>
      <c r="X355" s="43" t="s">
        <v>192</v>
      </c>
      <c r="Y355" s="43" t="s">
        <v>193</v>
      </c>
      <c r="Z355" s="43"/>
      <c r="AA355" s="43">
        <v>5.41</v>
      </c>
      <c r="AB355" s="43">
        <v>77</v>
      </c>
      <c r="AC355" s="43" t="s">
        <v>195</v>
      </c>
      <c r="AD355" s="43">
        <v>5000</v>
      </c>
      <c r="AE355" s="43">
        <v>25159</v>
      </c>
      <c r="AF355" s="43"/>
      <c r="AG355" s="43"/>
      <c r="AH355" s="43">
        <v>0</v>
      </c>
      <c r="AI355" s="43">
        <v>738104</v>
      </c>
      <c r="AJ355" s="43"/>
      <c r="AK355" s="43"/>
      <c r="AL355" s="43" t="s">
        <v>214</v>
      </c>
      <c r="AM355" s="43"/>
      <c r="AN355" s="43"/>
      <c r="AO355" s="43">
        <v>300</v>
      </c>
      <c r="AP355" s="43"/>
      <c r="AQ355" s="43"/>
      <c r="AR355" s="43" t="s">
        <v>1084</v>
      </c>
      <c r="AS355" s="43" t="s">
        <v>1085</v>
      </c>
      <c r="AT355" s="43" t="s">
        <v>1086</v>
      </c>
      <c r="AU355" s="43" t="s">
        <v>1055</v>
      </c>
      <c r="AV355" s="43" t="s">
        <v>1087</v>
      </c>
      <c r="AW355" s="43" t="s">
        <v>1088</v>
      </c>
      <c r="AX355" s="43" t="s">
        <v>195</v>
      </c>
      <c r="AY355" s="268">
        <f t="shared" si="5"/>
        <v>5.5</v>
      </c>
    </row>
    <row r="356" spans="1:51" x14ac:dyDescent="0.3">
      <c r="A356" s="253" t="s">
        <v>66</v>
      </c>
      <c r="B356" s="252" t="s">
        <v>1105</v>
      </c>
      <c r="C356" s="43" t="s">
        <v>188</v>
      </c>
      <c r="D356" s="43">
        <v>4.0999999999999996</v>
      </c>
      <c r="E356" s="43">
        <v>20140122</v>
      </c>
      <c r="F356" s="43" t="s">
        <v>1047</v>
      </c>
      <c r="G356" s="43" t="s">
        <v>1047</v>
      </c>
      <c r="H356" s="43">
        <v>3</v>
      </c>
      <c r="I356" s="254">
        <v>185823</v>
      </c>
      <c r="J356" s="43">
        <v>12</v>
      </c>
      <c r="K356" s="43"/>
      <c r="L356" s="43"/>
      <c r="M356" s="43"/>
      <c r="N356" s="43"/>
      <c r="O356" s="43">
        <v>1</v>
      </c>
      <c r="P356" s="43">
        <v>3</v>
      </c>
      <c r="Q356" s="43">
        <v>2006</v>
      </c>
      <c r="R356" s="43">
        <v>20070528</v>
      </c>
      <c r="S356" s="43">
        <v>20070602</v>
      </c>
      <c r="T356" s="43" t="s">
        <v>1080</v>
      </c>
      <c r="U356" s="43" t="s">
        <v>1081</v>
      </c>
      <c r="V356" s="43" t="s">
        <v>1082</v>
      </c>
      <c r="W356" s="43" t="s">
        <v>191</v>
      </c>
      <c r="X356" s="43" t="s">
        <v>192</v>
      </c>
      <c r="Y356" s="43" t="s">
        <v>193</v>
      </c>
      <c r="Z356" s="43"/>
      <c r="AA356" s="43">
        <v>5.41</v>
      </c>
      <c r="AB356" s="43">
        <v>77</v>
      </c>
      <c r="AC356" s="43" t="s">
        <v>195</v>
      </c>
      <c r="AD356" s="43">
        <v>5000</v>
      </c>
      <c r="AE356" s="43">
        <v>25200</v>
      </c>
      <c r="AF356" s="43"/>
      <c r="AG356" s="43"/>
      <c r="AH356" s="43">
        <v>0</v>
      </c>
      <c r="AI356" s="43">
        <v>739307</v>
      </c>
      <c r="AJ356" s="43"/>
      <c r="AK356" s="43"/>
      <c r="AL356" s="43" t="s">
        <v>214</v>
      </c>
      <c r="AM356" s="43"/>
      <c r="AN356" s="43"/>
      <c r="AO356" s="43">
        <v>300</v>
      </c>
      <c r="AP356" s="43"/>
      <c r="AQ356" s="43"/>
      <c r="AR356" s="43" t="s">
        <v>1084</v>
      </c>
      <c r="AS356" s="43" t="s">
        <v>1085</v>
      </c>
      <c r="AT356" s="43" t="s">
        <v>1086</v>
      </c>
      <c r="AU356" s="43" t="s">
        <v>1055</v>
      </c>
      <c r="AV356" s="43" t="s">
        <v>1087</v>
      </c>
      <c r="AW356" s="43" t="s">
        <v>1088</v>
      </c>
      <c r="AX356" s="43" t="s">
        <v>195</v>
      </c>
      <c r="AY356" s="268">
        <f t="shared" si="5"/>
        <v>5.5</v>
      </c>
    </row>
    <row r="357" spans="1:51" x14ac:dyDescent="0.3">
      <c r="A357" s="253" t="s">
        <v>66</v>
      </c>
      <c r="B357" s="252" t="s">
        <v>1105</v>
      </c>
      <c r="C357" s="43" t="s">
        <v>188</v>
      </c>
      <c r="D357" s="43">
        <v>4.0999999999999996</v>
      </c>
      <c r="E357" s="43">
        <v>20140122</v>
      </c>
      <c r="F357" s="43" t="s">
        <v>1047</v>
      </c>
      <c r="G357" s="43" t="s">
        <v>1047</v>
      </c>
      <c r="H357" s="43">
        <v>3</v>
      </c>
      <c r="I357" s="254">
        <v>185824</v>
      </c>
      <c r="J357" s="43">
        <v>12</v>
      </c>
      <c r="K357" s="43"/>
      <c r="L357" s="43"/>
      <c r="M357" s="43"/>
      <c r="N357" s="43"/>
      <c r="O357" s="43">
        <v>1</v>
      </c>
      <c r="P357" s="43">
        <v>3</v>
      </c>
      <c r="Q357" s="43">
        <v>2006</v>
      </c>
      <c r="R357" s="43">
        <v>20070528</v>
      </c>
      <c r="S357" s="43">
        <v>20070602</v>
      </c>
      <c r="T357" s="43" t="s">
        <v>1080</v>
      </c>
      <c r="U357" s="43" t="s">
        <v>1081</v>
      </c>
      <c r="V357" s="43" t="s">
        <v>1082</v>
      </c>
      <c r="W357" s="43" t="s">
        <v>191</v>
      </c>
      <c r="X357" s="43" t="s">
        <v>192</v>
      </c>
      <c r="Y357" s="43" t="s">
        <v>193</v>
      </c>
      <c r="Z357" s="43"/>
      <c r="AA357" s="43">
        <v>4.88</v>
      </c>
      <c r="AB357" s="43">
        <v>75</v>
      </c>
      <c r="AC357" s="43" t="s">
        <v>195</v>
      </c>
      <c r="AD357" s="43">
        <v>5000</v>
      </c>
      <c r="AE357" s="43">
        <v>25161</v>
      </c>
      <c r="AF357" s="43"/>
      <c r="AG357" s="43"/>
      <c r="AH357" s="43">
        <v>0</v>
      </c>
      <c r="AI357" s="43">
        <v>656649</v>
      </c>
      <c r="AJ357" s="43"/>
      <c r="AK357" s="43"/>
      <c r="AL357" s="43" t="s">
        <v>214</v>
      </c>
      <c r="AM357" s="43"/>
      <c r="AN357" s="43">
        <v>1</v>
      </c>
      <c r="AO357" s="43">
        <v>300</v>
      </c>
      <c r="AP357" s="43"/>
      <c r="AQ357" s="43"/>
      <c r="AR357" s="43" t="s">
        <v>1084</v>
      </c>
      <c r="AS357" s="43" t="s">
        <v>1085</v>
      </c>
      <c r="AT357" s="43" t="s">
        <v>1086</v>
      </c>
      <c r="AU357" s="43" t="s">
        <v>1055</v>
      </c>
      <c r="AV357" s="43" t="s">
        <v>1087</v>
      </c>
      <c r="AW357" s="43" t="s">
        <v>1088</v>
      </c>
      <c r="AX357" s="43" t="s">
        <v>195</v>
      </c>
      <c r="AY357" s="268">
        <f t="shared" si="5"/>
        <v>5.5</v>
      </c>
    </row>
    <row r="358" spans="1:51" x14ac:dyDescent="0.3">
      <c r="A358" s="253" t="s">
        <v>66</v>
      </c>
      <c r="B358" s="252" t="s">
        <v>1105</v>
      </c>
      <c r="C358" s="43" t="s">
        <v>188</v>
      </c>
      <c r="D358" s="43">
        <v>4.0999999999999996</v>
      </c>
      <c r="E358" s="43">
        <v>20140122</v>
      </c>
      <c r="F358" s="43" t="s">
        <v>1047</v>
      </c>
      <c r="G358" s="43" t="s">
        <v>1047</v>
      </c>
      <c r="H358" s="43">
        <v>3</v>
      </c>
      <c r="I358" s="254">
        <v>185825</v>
      </c>
      <c r="J358" s="43">
        <v>12</v>
      </c>
      <c r="K358" s="43"/>
      <c r="L358" s="43"/>
      <c r="M358" s="43"/>
      <c r="N358" s="43"/>
      <c r="O358" s="43">
        <v>1</v>
      </c>
      <c r="P358" s="43">
        <v>3</v>
      </c>
      <c r="Q358" s="43">
        <v>2006</v>
      </c>
      <c r="R358" s="43">
        <v>20070528</v>
      </c>
      <c r="S358" s="43">
        <v>20070602</v>
      </c>
      <c r="T358" s="43" t="s">
        <v>1080</v>
      </c>
      <c r="U358" s="43" t="s">
        <v>1081</v>
      </c>
      <c r="V358" s="43" t="s">
        <v>1082</v>
      </c>
      <c r="W358" s="43" t="s">
        <v>191</v>
      </c>
      <c r="X358" s="43" t="s">
        <v>192</v>
      </c>
      <c r="Y358" s="43" t="s">
        <v>193</v>
      </c>
      <c r="Z358" s="43"/>
      <c r="AA358" s="43">
        <v>4.24</v>
      </c>
      <c r="AB358" s="43">
        <v>72</v>
      </c>
      <c r="AC358" s="43" t="s">
        <v>195</v>
      </c>
      <c r="AD358" s="43">
        <v>5000</v>
      </c>
      <c r="AE358" s="43">
        <v>25156</v>
      </c>
      <c r="AF358" s="43"/>
      <c r="AG358" s="43"/>
      <c r="AH358" s="43">
        <v>0</v>
      </c>
      <c r="AI358" s="43">
        <v>658788</v>
      </c>
      <c r="AJ358" s="43"/>
      <c r="AK358" s="43"/>
      <c r="AL358" s="43" t="s">
        <v>214</v>
      </c>
      <c r="AM358" s="43"/>
      <c r="AN358" s="43">
        <v>1</v>
      </c>
      <c r="AO358" s="43">
        <v>300</v>
      </c>
      <c r="AP358" s="43"/>
      <c r="AQ358" s="43"/>
      <c r="AR358" s="43" t="s">
        <v>1084</v>
      </c>
      <c r="AS358" s="43" t="s">
        <v>1085</v>
      </c>
      <c r="AT358" s="43" t="s">
        <v>1086</v>
      </c>
      <c r="AU358" s="43" t="s">
        <v>1055</v>
      </c>
      <c r="AV358" s="43" t="s">
        <v>1087</v>
      </c>
      <c r="AW358" s="43" t="s">
        <v>1088</v>
      </c>
      <c r="AX358" s="43" t="s">
        <v>195</v>
      </c>
      <c r="AY358" s="268">
        <f t="shared" si="5"/>
        <v>5.5</v>
      </c>
    </row>
    <row r="359" spans="1:51" x14ac:dyDescent="0.3">
      <c r="A359" s="253" t="s">
        <v>66</v>
      </c>
      <c r="B359" s="252" t="s">
        <v>1105</v>
      </c>
      <c r="C359" s="43" t="s">
        <v>188</v>
      </c>
      <c r="D359" s="43">
        <v>4.0999999999999996</v>
      </c>
      <c r="E359" s="43">
        <v>20140122</v>
      </c>
      <c r="F359" s="43" t="s">
        <v>1047</v>
      </c>
      <c r="G359" s="43" t="s">
        <v>1047</v>
      </c>
      <c r="H359" s="43">
        <v>3</v>
      </c>
      <c r="I359" s="254">
        <v>185826</v>
      </c>
      <c r="J359" s="43">
        <v>12</v>
      </c>
      <c r="K359" s="43"/>
      <c r="L359" s="43"/>
      <c r="M359" s="43"/>
      <c r="N359" s="43"/>
      <c r="O359" s="43">
        <v>1</v>
      </c>
      <c r="P359" s="43">
        <v>3</v>
      </c>
      <c r="Q359" s="43">
        <v>2006</v>
      </c>
      <c r="R359" s="43">
        <v>20070528</v>
      </c>
      <c r="S359" s="43">
        <v>20070602</v>
      </c>
      <c r="T359" s="43" t="s">
        <v>1080</v>
      </c>
      <c r="U359" s="43" t="s">
        <v>1081</v>
      </c>
      <c r="V359" s="43" t="s">
        <v>1082</v>
      </c>
      <c r="W359" s="43" t="s">
        <v>191</v>
      </c>
      <c r="X359" s="43" t="s">
        <v>192</v>
      </c>
      <c r="Y359" s="43" t="s">
        <v>193</v>
      </c>
      <c r="Z359" s="43"/>
      <c r="AA359" s="43">
        <v>5.17</v>
      </c>
      <c r="AB359" s="43">
        <v>73</v>
      </c>
      <c r="AC359" s="43" t="s">
        <v>195</v>
      </c>
      <c r="AD359" s="43">
        <v>5000</v>
      </c>
      <c r="AE359" s="43">
        <v>25233</v>
      </c>
      <c r="AF359" s="43"/>
      <c r="AG359" s="43"/>
      <c r="AH359" s="43">
        <v>0</v>
      </c>
      <c r="AI359" s="43">
        <v>679367</v>
      </c>
      <c r="AJ359" s="43"/>
      <c r="AK359" s="43"/>
      <c r="AL359" s="43" t="s">
        <v>214</v>
      </c>
      <c r="AM359" s="43"/>
      <c r="AN359" s="43">
        <v>1</v>
      </c>
      <c r="AO359" s="43">
        <v>300</v>
      </c>
      <c r="AP359" s="43"/>
      <c r="AQ359" s="43"/>
      <c r="AR359" s="43" t="s">
        <v>1084</v>
      </c>
      <c r="AS359" s="43" t="s">
        <v>1085</v>
      </c>
      <c r="AT359" s="43" t="s">
        <v>1086</v>
      </c>
      <c r="AU359" s="43" t="s">
        <v>1055</v>
      </c>
      <c r="AV359" s="43" t="s">
        <v>1087</v>
      </c>
      <c r="AW359" s="43" t="s">
        <v>1088</v>
      </c>
      <c r="AX359" s="43" t="s">
        <v>195</v>
      </c>
      <c r="AY359" s="268">
        <f t="shared" si="5"/>
        <v>5.5</v>
      </c>
    </row>
    <row r="360" spans="1:51" x14ac:dyDescent="0.3">
      <c r="A360" s="253" t="s">
        <v>66</v>
      </c>
      <c r="B360" s="252" t="s">
        <v>1105</v>
      </c>
      <c r="C360" s="43" t="s">
        <v>188</v>
      </c>
      <c r="D360" s="43">
        <v>4.0999999999999996</v>
      </c>
      <c r="E360" s="43">
        <v>20140122</v>
      </c>
      <c r="F360" s="43" t="s">
        <v>1047</v>
      </c>
      <c r="G360" s="43" t="s">
        <v>1047</v>
      </c>
      <c r="H360" s="43">
        <v>3</v>
      </c>
      <c r="I360" s="254">
        <v>185827</v>
      </c>
      <c r="J360" s="43">
        <v>12</v>
      </c>
      <c r="K360" s="43"/>
      <c r="L360" s="43"/>
      <c r="M360" s="43"/>
      <c r="N360" s="43"/>
      <c r="O360" s="43">
        <v>1</v>
      </c>
      <c r="P360" s="43">
        <v>3</v>
      </c>
      <c r="Q360" s="43">
        <v>2006</v>
      </c>
      <c r="R360" s="43">
        <v>20070528</v>
      </c>
      <c r="S360" s="43">
        <v>20070602</v>
      </c>
      <c r="T360" s="43" t="s">
        <v>1080</v>
      </c>
      <c r="U360" s="43" t="s">
        <v>1081</v>
      </c>
      <c r="V360" s="43" t="s">
        <v>1082</v>
      </c>
      <c r="W360" s="43" t="s">
        <v>191</v>
      </c>
      <c r="X360" s="43" t="s">
        <v>192</v>
      </c>
      <c r="Y360" s="43" t="s">
        <v>193</v>
      </c>
      <c r="Z360" s="43"/>
      <c r="AA360" s="43">
        <v>4.83</v>
      </c>
      <c r="AB360" s="43">
        <v>74</v>
      </c>
      <c r="AC360" s="43" t="s">
        <v>195</v>
      </c>
      <c r="AD360" s="43">
        <v>5000</v>
      </c>
      <c r="AE360" s="43">
        <v>25200</v>
      </c>
      <c r="AF360" s="43"/>
      <c r="AG360" s="43"/>
      <c r="AH360" s="43">
        <v>0</v>
      </c>
      <c r="AI360" s="43">
        <v>675989</v>
      </c>
      <c r="AJ360" s="43"/>
      <c r="AK360" s="43"/>
      <c r="AL360" s="43" t="s">
        <v>214</v>
      </c>
      <c r="AM360" s="43"/>
      <c r="AN360" s="43">
        <v>1</v>
      </c>
      <c r="AO360" s="43">
        <v>300</v>
      </c>
      <c r="AP360" s="43"/>
      <c r="AQ360" s="43"/>
      <c r="AR360" s="43" t="s">
        <v>1084</v>
      </c>
      <c r="AS360" s="43" t="s">
        <v>1085</v>
      </c>
      <c r="AT360" s="43" t="s">
        <v>1086</v>
      </c>
      <c r="AU360" s="43" t="s">
        <v>1055</v>
      </c>
      <c r="AV360" s="43" t="s">
        <v>1087</v>
      </c>
      <c r="AW360" s="43" t="s">
        <v>1088</v>
      </c>
      <c r="AX360" s="43" t="s">
        <v>195</v>
      </c>
      <c r="AY360" s="268">
        <f t="shared" si="5"/>
        <v>5.5</v>
      </c>
    </row>
    <row r="361" spans="1:51" x14ac:dyDescent="0.3">
      <c r="A361" s="253" t="s">
        <v>66</v>
      </c>
      <c r="B361" s="252" t="s">
        <v>1105</v>
      </c>
      <c r="C361" s="43" t="s">
        <v>188</v>
      </c>
      <c r="D361" s="43">
        <v>4.0999999999999996</v>
      </c>
      <c r="E361" s="43">
        <v>20140122</v>
      </c>
      <c r="F361" s="43" t="s">
        <v>1047</v>
      </c>
      <c r="G361" s="43" t="s">
        <v>1047</v>
      </c>
      <c r="H361" s="43">
        <v>3</v>
      </c>
      <c r="I361" s="254">
        <v>185828</v>
      </c>
      <c r="J361" s="43">
        <v>12</v>
      </c>
      <c r="K361" s="43"/>
      <c r="L361" s="43"/>
      <c r="M361" s="43"/>
      <c r="N361" s="43"/>
      <c r="O361" s="43">
        <v>1</v>
      </c>
      <c r="P361" s="43">
        <v>3</v>
      </c>
      <c r="Q361" s="43">
        <v>2006</v>
      </c>
      <c r="R361" s="43">
        <v>20070528</v>
      </c>
      <c r="S361" s="43">
        <v>20070602</v>
      </c>
      <c r="T361" s="43" t="s">
        <v>1080</v>
      </c>
      <c r="U361" s="43" t="s">
        <v>1081</v>
      </c>
      <c r="V361" s="43" t="s">
        <v>1082</v>
      </c>
      <c r="W361" s="43" t="s">
        <v>191</v>
      </c>
      <c r="X361" s="43" t="s">
        <v>192</v>
      </c>
      <c r="Y361" s="43" t="s">
        <v>193</v>
      </c>
      <c r="Z361" s="43"/>
      <c r="AA361" s="43">
        <v>4.6100000000000003</v>
      </c>
      <c r="AB361" s="43">
        <v>73</v>
      </c>
      <c r="AC361" s="43" t="s">
        <v>195</v>
      </c>
      <c r="AD361" s="43">
        <v>5000</v>
      </c>
      <c r="AE361" s="43">
        <v>25241</v>
      </c>
      <c r="AF361" s="43"/>
      <c r="AG361" s="43"/>
      <c r="AH361" s="43">
        <v>0</v>
      </c>
      <c r="AI361" s="43">
        <v>1161720</v>
      </c>
      <c r="AJ361" s="43"/>
      <c r="AK361" s="43"/>
      <c r="AL361" s="43" t="s">
        <v>214</v>
      </c>
      <c r="AM361" s="43"/>
      <c r="AN361" s="43">
        <v>1</v>
      </c>
      <c r="AO361" s="43">
        <v>300</v>
      </c>
      <c r="AP361" s="43"/>
      <c r="AQ361" s="43"/>
      <c r="AR361" s="43" t="s">
        <v>1084</v>
      </c>
      <c r="AS361" s="43" t="s">
        <v>1085</v>
      </c>
      <c r="AT361" s="43" t="s">
        <v>1086</v>
      </c>
      <c r="AU361" s="43" t="s">
        <v>1055</v>
      </c>
      <c r="AV361" s="43" t="s">
        <v>1087</v>
      </c>
      <c r="AW361" s="43" t="s">
        <v>1088</v>
      </c>
      <c r="AX361" s="43" t="s">
        <v>195</v>
      </c>
      <c r="AY361" s="268">
        <f t="shared" si="5"/>
        <v>5.5</v>
      </c>
    </row>
    <row r="362" spans="1:51" x14ac:dyDescent="0.3">
      <c r="A362" s="253" t="s">
        <v>66</v>
      </c>
      <c r="B362" s="252" t="s">
        <v>1105</v>
      </c>
      <c r="C362" s="43" t="s">
        <v>188</v>
      </c>
      <c r="D362" s="43">
        <v>4.0999999999999996</v>
      </c>
      <c r="E362" s="43">
        <v>20140122</v>
      </c>
      <c r="F362" s="43" t="s">
        <v>1047</v>
      </c>
      <c r="G362" s="43" t="s">
        <v>1047</v>
      </c>
      <c r="H362" s="43">
        <v>3</v>
      </c>
      <c r="I362" s="254">
        <v>186134</v>
      </c>
      <c r="J362" s="43">
        <v>12</v>
      </c>
      <c r="K362" s="43"/>
      <c r="L362" s="43"/>
      <c r="M362" s="43"/>
      <c r="N362" s="43"/>
      <c r="O362" s="43">
        <v>1</v>
      </c>
      <c r="P362" s="43">
        <v>3</v>
      </c>
      <c r="Q362" s="43">
        <v>2007</v>
      </c>
      <c r="R362" s="43">
        <v>20080526</v>
      </c>
      <c r="S362" s="43">
        <v>20080601</v>
      </c>
      <c r="T362" s="43" t="s">
        <v>1080</v>
      </c>
      <c r="U362" s="43" t="s">
        <v>1081</v>
      </c>
      <c r="V362" s="43" t="s">
        <v>1082</v>
      </c>
      <c r="W362" s="43" t="s">
        <v>191</v>
      </c>
      <c r="X362" s="43" t="s">
        <v>192</v>
      </c>
      <c r="Y362" s="43" t="s">
        <v>193</v>
      </c>
      <c r="Z362" s="43"/>
      <c r="AA362" s="43">
        <v>5.45</v>
      </c>
      <c r="AB362" s="43">
        <v>78</v>
      </c>
      <c r="AC362" s="43" t="s">
        <v>195</v>
      </c>
      <c r="AD362" s="43">
        <v>5000</v>
      </c>
      <c r="AE362" s="43">
        <v>15105</v>
      </c>
      <c r="AF362" s="43"/>
      <c r="AG362" s="43"/>
      <c r="AH362" s="43">
        <v>0</v>
      </c>
      <c r="AI362" s="43">
        <v>373435</v>
      </c>
      <c r="AJ362" s="43"/>
      <c r="AK362" s="43"/>
      <c r="AL362" s="43"/>
      <c r="AM362" s="43"/>
      <c r="AN362" s="43">
        <v>1</v>
      </c>
      <c r="AO362" s="43">
        <v>300</v>
      </c>
      <c r="AP362" s="43"/>
      <c r="AQ362" s="43" t="s">
        <v>1096</v>
      </c>
      <c r="AR362" s="43" t="s">
        <v>1084</v>
      </c>
      <c r="AS362" s="43" t="s">
        <v>1085</v>
      </c>
      <c r="AT362" s="43" t="s">
        <v>1086</v>
      </c>
      <c r="AU362" s="43" t="s">
        <v>1055</v>
      </c>
      <c r="AV362" s="43" t="s">
        <v>1087</v>
      </c>
      <c r="AW362" s="43" t="s">
        <v>1088</v>
      </c>
      <c r="AX362" s="43" t="s">
        <v>195</v>
      </c>
      <c r="AY362" s="268">
        <f t="shared" si="5"/>
        <v>5.5</v>
      </c>
    </row>
    <row r="363" spans="1:51" x14ac:dyDescent="0.3">
      <c r="A363" s="253" t="s">
        <v>66</v>
      </c>
      <c r="B363" s="252" t="s">
        <v>1105</v>
      </c>
      <c r="C363" s="43" t="s">
        <v>188</v>
      </c>
      <c r="D363" s="43">
        <v>4.0999999999999996</v>
      </c>
      <c r="E363" s="43">
        <v>20140122</v>
      </c>
      <c r="F363" s="43" t="s">
        <v>1047</v>
      </c>
      <c r="G363" s="43" t="s">
        <v>1047</v>
      </c>
      <c r="H363" s="43">
        <v>3</v>
      </c>
      <c r="I363" s="254">
        <v>186301</v>
      </c>
      <c r="J363" s="43">
        <v>12</v>
      </c>
      <c r="K363" s="43"/>
      <c r="L363" s="43"/>
      <c r="M363" s="43"/>
      <c r="N363" s="43"/>
      <c r="O363" s="43">
        <v>1</v>
      </c>
      <c r="P363" s="43">
        <v>3</v>
      </c>
      <c r="Q363" s="43">
        <v>2007</v>
      </c>
      <c r="R363" s="43">
        <v>20080526</v>
      </c>
      <c r="S363" s="43">
        <v>20080601</v>
      </c>
      <c r="T363" s="43" t="s">
        <v>1080</v>
      </c>
      <c r="U363" s="43" t="s">
        <v>1081</v>
      </c>
      <c r="V363" s="43" t="s">
        <v>1082</v>
      </c>
      <c r="W363" s="43" t="s">
        <v>191</v>
      </c>
      <c r="X363" s="43" t="s">
        <v>192</v>
      </c>
      <c r="Y363" s="43" t="s">
        <v>193</v>
      </c>
      <c r="Z363" s="43"/>
      <c r="AA363" s="43">
        <v>5.45</v>
      </c>
      <c r="AB363" s="43">
        <v>78</v>
      </c>
      <c r="AC363" s="43" t="s">
        <v>195</v>
      </c>
      <c r="AD363" s="43">
        <v>5000</v>
      </c>
      <c r="AE363" s="43">
        <v>25161</v>
      </c>
      <c r="AF363" s="43"/>
      <c r="AG363" s="43"/>
      <c r="AH363" s="43">
        <v>0</v>
      </c>
      <c r="AI363" s="43">
        <v>622046</v>
      </c>
      <c r="AJ363" s="43"/>
      <c r="AK363" s="43"/>
      <c r="AL363" s="43" t="s">
        <v>214</v>
      </c>
      <c r="AM363" s="43"/>
      <c r="AN363" s="43">
        <v>1</v>
      </c>
      <c r="AO363" s="43">
        <v>300</v>
      </c>
      <c r="AP363" s="43"/>
      <c r="AQ363" s="43" t="s">
        <v>1097</v>
      </c>
      <c r="AR363" s="43" t="s">
        <v>1084</v>
      </c>
      <c r="AS363" s="43" t="s">
        <v>1085</v>
      </c>
      <c r="AT363" s="43" t="s">
        <v>1086</v>
      </c>
      <c r="AU363" s="43" t="s">
        <v>1055</v>
      </c>
      <c r="AV363" s="43" t="s">
        <v>1087</v>
      </c>
      <c r="AW363" s="43" t="s">
        <v>1088</v>
      </c>
      <c r="AX363" s="43" t="s">
        <v>195</v>
      </c>
      <c r="AY363" s="268">
        <f t="shared" si="5"/>
        <v>5.5</v>
      </c>
    </row>
    <row r="364" spans="1:51" x14ac:dyDescent="0.3">
      <c r="A364" s="253" t="s">
        <v>66</v>
      </c>
      <c r="B364" s="252" t="s">
        <v>1105</v>
      </c>
      <c r="C364" s="43" t="s">
        <v>188</v>
      </c>
      <c r="D364" s="43">
        <v>4.0999999999999996</v>
      </c>
      <c r="E364" s="43">
        <v>20140122</v>
      </c>
      <c r="F364" s="43" t="s">
        <v>1047</v>
      </c>
      <c r="G364" s="43" t="s">
        <v>1047</v>
      </c>
      <c r="H364" s="43">
        <v>3</v>
      </c>
      <c r="I364" s="254">
        <v>186302</v>
      </c>
      <c r="J364" s="43">
        <v>12</v>
      </c>
      <c r="K364" s="43"/>
      <c r="L364" s="43"/>
      <c r="M364" s="43"/>
      <c r="N364" s="43"/>
      <c r="O364" s="43">
        <v>1</v>
      </c>
      <c r="P364" s="43">
        <v>3</v>
      </c>
      <c r="Q364" s="43">
        <v>2007</v>
      </c>
      <c r="R364" s="43">
        <v>20080526</v>
      </c>
      <c r="S364" s="43">
        <v>20080601</v>
      </c>
      <c r="T364" s="43" t="s">
        <v>1080</v>
      </c>
      <c r="U364" s="43" t="s">
        <v>1081</v>
      </c>
      <c r="V364" s="43" t="s">
        <v>1082</v>
      </c>
      <c r="W364" s="43" t="s">
        <v>191</v>
      </c>
      <c r="X364" s="43" t="s">
        <v>192</v>
      </c>
      <c r="Y364" s="43" t="s">
        <v>193</v>
      </c>
      <c r="Z364" s="43"/>
      <c r="AA364" s="43">
        <v>5.09</v>
      </c>
      <c r="AB364" s="43">
        <v>74</v>
      </c>
      <c r="AC364" s="43" t="s">
        <v>195</v>
      </c>
      <c r="AD364" s="43">
        <v>5000</v>
      </c>
      <c r="AE364" s="43">
        <v>25108</v>
      </c>
      <c r="AF364" s="43"/>
      <c r="AG364" s="43"/>
      <c r="AH364" s="43">
        <v>0</v>
      </c>
      <c r="AI364" s="43">
        <v>1075887</v>
      </c>
      <c r="AJ364" s="43">
        <v>5000</v>
      </c>
      <c r="AK364" s="43">
        <v>126</v>
      </c>
      <c r="AL364" s="43" t="s">
        <v>214</v>
      </c>
      <c r="AM364" s="43">
        <v>5.0000000000000001E-3</v>
      </c>
      <c r="AN364" s="43">
        <v>1</v>
      </c>
      <c r="AO364" s="43">
        <v>300</v>
      </c>
      <c r="AP364" s="43"/>
      <c r="AQ364" s="43" t="s">
        <v>1098</v>
      </c>
      <c r="AR364" s="43" t="s">
        <v>1084</v>
      </c>
      <c r="AS364" s="43" t="s">
        <v>1085</v>
      </c>
      <c r="AT364" s="43" t="s">
        <v>1086</v>
      </c>
      <c r="AU364" s="43" t="s">
        <v>1055</v>
      </c>
      <c r="AV364" s="43" t="s">
        <v>1087</v>
      </c>
      <c r="AW364" s="43" t="s">
        <v>1088</v>
      </c>
      <c r="AX364" s="43" t="s">
        <v>195</v>
      </c>
      <c r="AY364" s="268">
        <f t="shared" si="5"/>
        <v>5.5</v>
      </c>
    </row>
    <row r="365" spans="1:51" x14ac:dyDescent="0.3">
      <c r="A365" s="253" t="s">
        <v>66</v>
      </c>
      <c r="B365" s="252" t="s">
        <v>1105</v>
      </c>
      <c r="C365" s="43" t="s">
        <v>188</v>
      </c>
      <c r="D365" s="43">
        <v>4.0999999999999996</v>
      </c>
      <c r="E365" s="43">
        <v>20140122</v>
      </c>
      <c r="F365" s="43" t="s">
        <v>1047</v>
      </c>
      <c r="G365" s="43" t="s">
        <v>1047</v>
      </c>
      <c r="H365" s="43">
        <v>3</v>
      </c>
      <c r="I365" s="254">
        <v>186303</v>
      </c>
      <c r="J365" s="43">
        <v>12</v>
      </c>
      <c r="K365" s="43"/>
      <c r="L365" s="43"/>
      <c r="M365" s="43"/>
      <c r="N365" s="43"/>
      <c r="O365" s="43">
        <v>1</v>
      </c>
      <c r="P365" s="43">
        <v>3</v>
      </c>
      <c r="Q365" s="43">
        <v>2007</v>
      </c>
      <c r="R365" s="43">
        <v>20080529</v>
      </c>
      <c r="S365" s="43">
        <v>20080603</v>
      </c>
      <c r="T365" s="43" t="s">
        <v>1080</v>
      </c>
      <c r="U365" s="43" t="s">
        <v>1081</v>
      </c>
      <c r="V365" s="43" t="s">
        <v>1082</v>
      </c>
      <c r="W365" s="43" t="s">
        <v>191</v>
      </c>
      <c r="X365" s="43" t="s">
        <v>192</v>
      </c>
      <c r="Y365" s="43" t="s">
        <v>193</v>
      </c>
      <c r="Z365" s="43"/>
      <c r="AA365" s="43">
        <v>5.0999999999999996</v>
      </c>
      <c r="AB365" s="43">
        <v>75</v>
      </c>
      <c r="AC365" s="43" t="s">
        <v>195</v>
      </c>
      <c r="AD365" s="43">
        <v>5000</v>
      </c>
      <c r="AE365" s="43">
        <v>25190</v>
      </c>
      <c r="AF365" s="43"/>
      <c r="AG365" s="43"/>
      <c r="AH365" s="43">
        <v>0</v>
      </c>
      <c r="AI365" s="43">
        <v>643662</v>
      </c>
      <c r="AJ365" s="43"/>
      <c r="AK365" s="43"/>
      <c r="AL365" s="43" t="s">
        <v>214</v>
      </c>
      <c r="AM365" s="43"/>
      <c r="AN365" s="43">
        <v>1</v>
      </c>
      <c r="AO365" s="43">
        <v>300</v>
      </c>
      <c r="AP365" s="43"/>
      <c r="AQ365" s="43" t="s">
        <v>1099</v>
      </c>
      <c r="AR365" s="43" t="s">
        <v>1084</v>
      </c>
      <c r="AS365" s="43" t="s">
        <v>1085</v>
      </c>
      <c r="AT365" s="43" t="s">
        <v>1086</v>
      </c>
      <c r="AU365" s="43" t="s">
        <v>1055</v>
      </c>
      <c r="AV365" s="43" t="s">
        <v>1087</v>
      </c>
      <c r="AW365" s="43" t="s">
        <v>1088</v>
      </c>
      <c r="AX365" s="43" t="s">
        <v>195</v>
      </c>
      <c r="AY365" s="268">
        <f t="shared" si="5"/>
        <v>5.5</v>
      </c>
    </row>
    <row r="366" spans="1:51" x14ac:dyDescent="0.3">
      <c r="A366" s="253" t="s">
        <v>66</v>
      </c>
      <c r="B366" s="252" t="s">
        <v>1105</v>
      </c>
      <c r="C366" s="43" t="s">
        <v>188</v>
      </c>
      <c r="D366" s="43">
        <v>4.0999999999999996</v>
      </c>
      <c r="E366" s="43">
        <v>20140122</v>
      </c>
      <c r="F366" s="43" t="s">
        <v>1047</v>
      </c>
      <c r="G366" s="43" t="s">
        <v>1047</v>
      </c>
      <c r="H366" s="43">
        <v>3</v>
      </c>
      <c r="I366" s="254">
        <v>186304</v>
      </c>
      <c r="J366" s="43">
        <v>12</v>
      </c>
      <c r="K366" s="43"/>
      <c r="L366" s="43"/>
      <c r="M366" s="43"/>
      <c r="N366" s="43"/>
      <c r="O366" s="43">
        <v>1</v>
      </c>
      <c r="P366" s="43">
        <v>3</v>
      </c>
      <c r="Q366" s="43">
        <v>2007</v>
      </c>
      <c r="R366" s="43">
        <v>20080529</v>
      </c>
      <c r="S366" s="43">
        <v>20080603</v>
      </c>
      <c r="T366" s="43" t="s">
        <v>1080</v>
      </c>
      <c r="U366" s="43" t="s">
        <v>1081</v>
      </c>
      <c r="V366" s="43" t="s">
        <v>1082</v>
      </c>
      <c r="W366" s="43" t="s">
        <v>191</v>
      </c>
      <c r="X366" s="43" t="s">
        <v>192</v>
      </c>
      <c r="Y366" s="43" t="s">
        <v>193</v>
      </c>
      <c r="Z366" s="43"/>
      <c r="AA366" s="43">
        <v>5.0999999999999996</v>
      </c>
      <c r="AB366" s="43">
        <v>75</v>
      </c>
      <c r="AC366" s="43" t="s">
        <v>195</v>
      </c>
      <c r="AD366" s="43">
        <v>5000</v>
      </c>
      <c r="AE366" s="43">
        <v>25083</v>
      </c>
      <c r="AF366" s="43"/>
      <c r="AG366" s="43"/>
      <c r="AH366" s="43">
        <v>0</v>
      </c>
      <c r="AI366" s="43">
        <v>640928</v>
      </c>
      <c r="AJ366" s="43"/>
      <c r="AK366" s="43"/>
      <c r="AL366" s="43"/>
      <c r="AM366" s="43"/>
      <c r="AN366" s="43">
        <v>1</v>
      </c>
      <c r="AO366" s="43">
        <v>300</v>
      </c>
      <c r="AP366" s="43"/>
      <c r="AQ366" s="43" t="s">
        <v>1100</v>
      </c>
      <c r="AR366" s="43" t="s">
        <v>1084</v>
      </c>
      <c r="AS366" s="43" t="s">
        <v>1085</v>
      </c>
      <c r="AT366" s="43" t="s">
        <v>1086</v>
      </c>
      <c r="AU366" s="43" t="s">
        <v>1055</v>
      </c>
      <c r="AV366" s="43" t="s">
        <v>1087</v>
      </c>
      <c r="AW366" s="43" t="s">
        <v>1088</v>
      </c>
      <c r="AX366" s="43" t="s">
        <v>195</v>
      </c>
      <c r="AY366" s="268">
        <f t="shared" si="5"/>
        <v>5.5</v>
      </c>
    </row>
    <row r="367" spans="1:51" x14ac:dyDescent="0.3">
      <c r="A367" s="253" t="s">
        <v>66</v>
      </c>
      <c r="B367" s="252" t="s">
        <v>1105</v>
      </c>
      <c r="C367" s="43" t="s">
        <v>188</v>
      </c>
      <c r="D367" s="43">
        <v>4.0999999999999996</v>
      </c>
      <c r="E367" s="43">
        <v>20140122</v>
      </c>
      <c r="F367" s="43" t="s">
        <v>1047</v>
      </c>
      <c r="G367" s="43" t="s">
        <v>1047</v>
      </c>
      <c r="H367" s="43">
        <v>3</v>
      </c>
      <c r="I367" s="254">
        <v>186305</v>
      </c>
      <c r="J367" s="43">
        <v>12</v>
      </c>
      <c r="K367" s="43"/>
      <c r="L367" s="43"/>
      <c r="M367" s="43"/>
      <c r="N367" s="43"/>
      <c r="O367" s="43">
        <v>1</v>
      </c>
      <c r="P367" s="43">
        <v>3</v>
      </c>
      <c r="Q367" s="43">
        <v>2007</v>
      </c>
      <c r="R367" s="43">
        <v>20080529</v>
      </c>
      <c r="S367" s="43">
        <v>20080603</v>
      </c>
      <c r="T367" s="43" t="s">
        <v>1080</v>
      </c>
      <c r="U367" s="43" t="s">
        <v>1081</v>
      </c>
      <c r="V367" s="43" t="s">
        <v>1082</v>
      </c>
      <c r="W367" s="43" t="s">
        <v>191</v>
      </c>
      <c r="X367" s="43" t="s">
        <v>192</v>
      </c>
      <c r="Y367" s="43" t="s">
        <v>193</v>
      </c>
      <c r="Z367" s="43"/>
      <c r="AA367" s="43">
        <v>4.54</v>
      </c>
      <c r="AB367" s="43">
        <v>73</v>
      </c>
      <c r="AC367" s="43" t="s">
        <v>195</v>
      </c>
      <c r="AD367" s="43">
        <v>5000</v>
      </c>
      <c r="AE367" s="43">
        <v>25153</v>
      </c>
      <c r="AF367" s="43"/>
      <c r="AG367" s="43"/>
      <c r="AH367" s="43">
        <v>0</v>
      </c>
      <c r="AI367" s="43">
        <v>710962</v>
      </c>
      <c r="AJ367" s="43"/>
      <c r="AK367" s="43"/>
      <c r="AL367" s="43" t="s">
        <v>214</v>
      </c>
      <c r="AM367" s="43"/>
      <c r="AN367" s="43">
        <v>1</v>
      </c>
      <c r="AO367" s="43">
        <v>300</v>
      </c>
      <c r="AP367" s="43"/>
      <c r="AQ367" s="43" t="s">
        <v>1101</v>
      </c>
      <c r="AR367" s="43" t="s">
        <v>1084</v>
      </c>
      <c r="AS367" s="43" t="s">
        <v>1085</v>
      </c>
      <c r="AT367" s="43" t="s">
        <v>1086</v>
      </c>
      <c r="AU367" s="43" t="s">
        <v>1055</v>
      </c>
      <c r="AV367" s="43" t="s">
        <v>1087</v>
      </c>
      <c r="AW367" s="43" t="s">
        <v>1088</v>
      </c>
      <c r="AX367" s="43" t="s">
        <v>195</v>
      </c>
      <c r="AY367" s="268">
        <f t="shared" si="5"/>
        <v>5.5</v>
      </c>
    </row>
    <row r="368" spans="1:51" x14ac:dyDescent="0.3">
      <c r="A368" s="253" t="s">
        <v>66</v>
      </c>
      <c r="B368" s="252" t="s">
        <v>1105</v>
      </c>
      <c r="C368" s="43" t="s">
        <v>188</v>
      </c>
      <c r="D368" s="43">
        <v>4.0999999999999996</v>
      </c>
      <c r="E368" s="43">
        <v>20140122</v>
      </c>
      <c r="F368" s="43" t="s">
        <v>1047</v>
      </c>
      <c r="G368" s="43" t="s">
        <v>1047</v>
      </c>
      <c r="H368" s="43">
        <v>3</v>
      </c>
      <c r="I368" s="254">
        <v>186306</v>
      </c>
      <c r="J368" s="43">
        <v>12</v>
      </c>
      <c r="K368" s="43"/>
      <c r="L368" s="43"/>
      <c r="M368" s="43"/>
      <c r="N368" s="43"/>
      <c r="O368" s="43">
        <v>1</v>
      </c>
      <c r="P368" s="43">
        <v>3</v>
      </c>
      <c r="Q368" s="43">
        <v>2007</v>
      </c>
      <c r="R368" s="43">
        <v>20080529</v>
      </c>
      <c r="S368" s="43">
        <v>20080603</v>
      </c>
      <c r="T368" s="43" t="s">
        <v>1080</v>
      </c>
      <c r="U368" s="43" t="s">
        <v>1081</v>
      </c>
      <c r="V368" s="43" t="s">
        <v>1082</v>
      </c>
      <c r="W368" s="43" t="s">
        <v>191</v>
      </c>
      <c r="X368" s="43" t="s">
        <v>192</v>
      </c>
      <c r="Y368" s="43" t="s">
        <v>193</v>
      </c>
      <c r="Z368" s="43"/>
      <c r="AA368" s="43">
        <v>4.82</v>
      </c>
      <c r="AB368" s="43">
        <v>74</v>
      </c>
      <c r="AC368" s="43" t="s">
        <v>195</v>
      </c>
      <c r="AD368" s="43">
        <v>5000</v>
      </c>
      <c r="AE368" s="43">
        <v>25168</v>
      </c>
      <c r="AF368" s="43"/>
      <c r="AG368" s="43"/>
      <c r="AH368" s="43">
        <v>0</v>
      </c>
      <c r="AI368" s="43">
        <v>685859</v>
      </c>
      <c r="AJ368" s="43"/>
      <c r="AK368" s="43"/>
      <c r="AL368" s="43" t="s">
        <v>214</v>
      </c>
      <c r="AM368" s="43"/>
      <c r="AN368" s="43">
        <v>1</v>
      </c>
      <c r="AO368" s="43">
        <v>300</v>
      </c>
      <c r="AP368" s="43"/>
      <c r="AQ368" s="43" t="s">
        <v>1102</v>
      </c>
      <c r="AR368" s="43" t="s">
        <v>1084</v>
      </c>
      <c r="AS368" s="43" t="s">
        <v>1085</v>
      </c>
      <c r="AT368" s="43" t="s">
        <v>1086</v>
      </c>
      <c r="AU368" s="43" t="s">
        <v>1055</v>
      </c>
      <c r="AV368" s="43" t="s">
        <v>1087</v>
      </c>
      <c r="AW368" s="43" t="s">
        <v>1088</v>
      </c>
      <c r="AX368" s="43" t="s">
        <v>195</v>
      </c>
      <c r="AY368" s="268">
        <f t="shared" si="5"/>
        <v>5.5</v>
      </c>
    </row>
    <row r="369" spans="1:51" x14ac:dyDescent="0.3">
      <c r="A369" s="253" t="s">
        <v>66</v>
      </c>
      <c r="B369" s="252" t="s">
        <v>1105</v>
      </c>
      <c r="C369" s="43" t="s">
        <v>188</v>
      </c>
      <c r="D369" s="43">
        <v>4.0999999999999996</v>
      </c>
      <c r="E369" s="43">
        <v>20140122</v>
      </c>
      <c r="F369" s="43" t="s">
        <v>1047</v>
      </c>
      <c r="G369" s="43" t="s">
        <v>1047</v>
      </c>
      <c r="H369" s="43">
        <v>3</v>
      </c>
      <c r="I369" s="254">
        <v>186343</v>
      </c>
      <c r="J369" s="43">
        <v>12</v>
      </c>
      <c r="K369" s="43"/>
      <c r="L369" s="43"/>
      <c r="M369" s="43"/>
      <c r="N369" s="43"/>
      <c r="O369" s="43">
        <v>1</v>
      </c>
      <c r="P369" s="43">
        <v>3</v>
      </c>
      <c r="Q369" s="43">
        <v>2007</v>
      </c>
      <c r="R369" s="43">
        <v>20080526</v>
      </c>
      <c r="S369" s="43">
        <v>20080601</v>
      </c>
      <c r="T369" s="43" t="s">
        <v>1080</v>
      </c>
      <c r="U369" s="43" t="s">
        <v>1081</v>
      </c>
      <c r="V369" s="43" t="s">
        <v>1082</v>
      </c>
      <c r="W369" s="43" t="s">
        <v>191</v>
      </c>
      <c r="X369" s="43" t="s">
        <v>192</v>
      </c>
      <c r="Y369" s="43" t="s">
        <v>193</v>
      </c>
      <c r="Z369" s="43"/>
      <c r="AA369" s="43">
        <v>4.4000000000000004</v>
      </c>
      <c r="AB369" s="43">
        <v>72</v>
      </c>
      <c r="AC369" s="43" t="s">
        <v>195</v>
      </c>
      <c r="AD369" s="43">
        <v>5000</v>
      </c>
      <c r="AE369" s="43">
        <v>25258</v>
      </c>
      <c r="AF369" s="43"/>
      <c r="AG369" s="43"/>
      <c r="AH369" s="43">
        <v>0</v>
      </c>
      <c r="AI369" s="43">
        <v>637354</v>
      </c>
      <c r="AJ369" s="43"/>
      <c r="AK369" s="43"/>
      <c r="AL369" s="43" t="s">
        <v>214</v>
      </c>
      <c r="AM369" s="43"/>
      <c r="AN369" s="43">
        <v>1</v>
      </c>
      <c r="AO369" s="43">
        <v>300</v>
      </c>
      <c r="AP369" s="43"/>
      <c r="AQ369" s="43" t="s">
        <v>1103</v>
      </c>
      <c r="AR369" s="43" t="s">
        <v>1084</v>
      </c>
      <c r="AS369" s="43" t="s">
        <v>1085</v>
      </c>
      <c r="AT369" s="43" t="s">
        <v>1086</v>
      </c>
      <c r="AU369" s="43" t="s">
        <v>1055</v>
      </c>
      <c r="AV369" s="43" t="s">
        <v>1087</v>
      </c>
      <c r="AW369" s="43" t="s">
        <v>1088</v>
      </c>
      <c r="AX369" s="43" t="s">
        <v>195</v>
      </c>
      <c r="AY369" s="268">
        <f t="shared" si="5"/>
        <v>5.5</v>
      </c>
    </row>
    <row r="370" spans="1:51" x14ac:dyDescent="0.3">
      <c r="A370" s="253" t="s">
        <v>66</v>
      </c>
      <c r="B370" s="252" t="s">
        <v>1105</v>
      </c>
      <c r="C370" s="43" t="s">
        <v>188</v>
      </c>
      <c r="D370" s="43">
        <v>4.0999999999999996</v>
      </c>
      <c r="E370" s="43">
        <v>20140122</v>
      </c>
      <c r="F370" s="43" t="s">
        <v>1047</v>
      </c>
      <c r="G370" s="43" t="s">
        <v>1047</v>
      </c>
      <c r="H370" s="43">
        <v>3</v>
      </c>
      <c r="I370" s="254">
        <v>186344</v>
      </c>
      <c r="J370" s="43">
        <v>12</v>
      </c>
      <c r="K370" s="43"/>
      <c r="L370" s="43"/>
      <c r="M370" s="43"/>
      <c r="N370" s="43"/>
      <c r="O370" s="43">
        <v>1</v>
      </c>
      <c r="P370" s="43">
        <v>3</v>
      </c>
      <c r="Q370" s="43">
        <v>2007</v>
      </c>
      <c r="R370" s="43">
        <v>20080526</v>
      </c>
      <c r="S370" s="43">
        <v>20080601</v>
      </c>
      <c r="T370" s="43" t="s">
        <v>1080</v>
      </c>
      <c r="U370" s="43" t="s">
        <v>1081</v>
      </c>
      <c r="V370" s="43" t="s">
        <v>1082</v>
      </c>
      <c r="W370" s="43" t="s">
        <v>191</v>
      </c>
      <c r="X370" s="43" t="s">
        <v>192</v>
      </c>
      <c r="Y370" s="43" t="s">
        <v>193</v>
      </c>
      <c r="Z370" s="43"/>
      <c r="AA370" s="43">
        <v>4.4000000000000004</v>
      </c>
      <c r="AB370" s="43">
        <v>72</v>
      </c>
      <c r="AC370" s="43" t="s">
        <v>195</v>
      </c>
      <c r="AD370" s="43">
        <v>5000</v>
      </c>
      <c r="AE370" s="43">
        <v>25216</v>
      </c>
      <c r="AF370" s="43"/>
      <c r="AG370" s="43"/>
      <c r="AH370" s="43">
        <v>0</v>
      </c>
      <c r="AI370" s="43">
        <v>636294</v>
      </c>
      <c r="AJ370" s="43"/>
      <c r="AK370" s="43"/>
      <c r="AL370" s="43"/>
      <c r="AM370" s="43"/>
      <c r="AN370" s="43">
        <v>1</v>
      </c>
      <c r="AO370" s="43">
        <v>300</v>
      </c>
      <c r="AP370" s="43"/>
      <c r="AQ370" s="43" t="s">
        <v>1104</v>
      </c>
      <c r="AR370" s="43" t="s">
        <v>1084</v>
      </c>
      <c r="AS370" s="43" t="s">
        <v>1085</v>
      </c>
      <c r="AT370" s="43" t="s">
        <v>1086</v>
      </c>
      <c r="AU370" s="43" t="s">
        <v>1055</v>
      </c>
      <c r="AV370" s="43" t="s">
        <v>1087</v>
      </c>
      <c r="AW370" s="43" t="s">
        <v>1088</v>
      </c>
      <c r="AX370" s="43" t="s">
        <v>195</v>
      </c>
      <c r="AY370" s="268">
        <f t="shared" si="5"/>
        <v>5.5</v>
      </c>
    </row>
    <row r="371" spans="1:51" x14ac:dyDescent="0.3">
      <c r="A371" s="253" t="s">
        <v>754</v>
      </c>
      <c r="B371" s="252" t="s">
        <v>536</v>
      </c>
      <c r="C371" s="43" t="s">
        <v>188</v>
      </c>
      <c r="D371" s="43">
        <v>4.0999999999999996</v>
      </c>
      <c r="E371" s="43">
        <v>20070202</v>
      </c>
      <c r="F371" s="43" t="s">
        <v>234</v>
      </c>
      <c r="G371" s="43" t="s">
        <v>527</v>
      </c>
      <c r="H371" s="43">
        <v>14</v>
      </c>
      <c r="I371" s="254">
        <v>210678</v>
      </c>
      <c r="J371" s="43">
        <v>12</v>
      </c>
      <c r="K371" s="43"/>
      <c r="L371" s="43"/>
      <c r="M371" s="43"/>
      <c r="N371" s="43"/>
      <c r="O371" s="43">
        <v>1</v>
      </c>
      <c r="P371" s="43">
        <v>3</v>
      </c>
      <c r="Q371" s="43">
        <v>2005</v>
      </c>
      <c r="R371" s="43">
        <v>20060602</v>
      </c>
      <c r="S371" s="43">
        <v>20060604</v>
      </c>
      <c r="T371" s="43" t="s">
        <v>528</v>
      </c>
      <c r="U371" s="43" t="s">
        <v>529</v>
      </c>
      <c r="V371" s="43" t="s">
        <v>530</v>
      </c>
      <c r="W371" s="43" t="s">
        <v>213</v>
      </c>
      <c r="X371" s="43" t="s">
        <v>192</v>
      </c>
      <c r="Y371" s="43" t="s">
        <v>279</v>
      </c>
      <c r="Z371" s="43" t="s">
        <v>194</v>
      </c>
      <c r="AA371" s="43">
        <v>4.93</v>
      </c>
      <c r="AB371" s="43"/>
      <c r="AC371" s="43" t="s">
        <v>195</v>
      </c>
      <c r="AD371" s="43">
        <v>5000</v>
      </c>
      <c r="AE371" s="43">
        <v>67347</v>
      </c>
      <c r="AF371" s="43">
        <v>0</v>
      </c>
      <c r="AG371" s="43">
        <v>5925</v>
      </c>
      <c r="AH371" s="43">
        <v>5000</v>
      </c>
      <c r="AI371" s="43">
        <v>9184</v>
      </c>
      <c r="AJ371" s="43">
        <v>0</v>
      </c>
      <c r="AK371" s="43">
        <v>395</v>
      </c>
      <c r="AL371" s="43" t="s">
        <v>196</v>
      </c>
      <c r="AM371" s="43">
        <v>0.11559999999999999</v>
      </c>
      <c r="AN371" s="43">
        <v>15</v>
      </c>
      <c r="AO371" s="43">
        <v>839</v>
      </c>
      <c r="AP371" s="43"/>
      <c r="AQ371" s="43"/>
      <c r="AR371" s="43" t="s">
        <v>531</v>
      </c>
      <c r="AS371" s="43" t="s">
        <v>532</v>
      </c>
      <c r="AT371" s="43" t="s">
        <v>531</v>
      </c>
      <c r="AU371" s="43" t="s">
        <v>231</v>
      </c>
      <c r="AV371" s="43" t="s">
        <v>522</v>
      </c>
      <c r="AW371" s="43" t="s">
        <v>533</v>
      </c>
      <c r="AX371" s="43" t="s">
        <v>196</v>
      </c>
      <c r="AY371" s="268">
        <f t="shared" si="5"/>
        <v>6</v>
      </c>
    </row>
    <row r="372" spans="1:51" x14ac:dyDescent="0.3">
      <c r="A372" s="253" t="s">
        <v>754</v>
      </c>
      <c r="B372" s="252" t="s">
        <v>536</v>
      </c>
      <c r="C372" s="43" t="s">
        <v>188</v>
      </c>
      <c r="D372" s="43">
        <v>4.0999999999999996</v>
      </c>
      <c r="E372" s="43">
        <v>20080204</v>
      </c>
      <c r="F372" s="43" t="s">
        <v>234</v>
      </c>
      <c r="G372" s="43" t="s">
        <v>527</v>
      </c>
      <c r="H372" s="43">
        <v>14</v>
      </c>
      <c r="I372" s="254">
        <v>210739</v>
      </c>
      <c r="J372" s="43">
        <v>12</v>
      </c>
      <c r="K372" s="43"/>
      <c r="L372" s="43"/>
      <c r="M372" s="43"/>
      <c r="N372" s="43"/>
      <c r="O372" s="43">
        <v>1</v>
      </c>
      <c r="P372" s="43">
        <v>3</v>
      </c>
      <c r="Q372" s="43">
        <v>2006</v>
      </c>
      <c r="R372" s="43">
        <v>20070608</v>
      </c>
      <c r="S372" s="43">
        <v>20070617</v>
      </c>
      <c r="T372" s="43" t="s">
        <v>528</v>
      </c>
      <c r="U372" s="43" t="s">
        <v>529</v>
      </c>
      <c r="V372" s="43" t="s">
        <v>530</v>
      </c>
      <c r="W372" s="43" t="s">
        <v>213</v>
      </c>
      <c r="X372" s="43" t="s">
        <v>192</v>
      </c>
      <c r="Y372" s="43" t="s">
        <v>279</v>
      </c>
      <c r="Z372" s="43" t="s">
        <v>194</v>
      </c>
      <c r="AA372" s="43">
        <v>9.2200000000000006</v>
      </c>
      <c r="AB372" s="43"/>
      <c r="AC372" s="43" t="s">
        <v>195</v>
      </c>
      <c r="AD372" s="43">
        <v>5000</v>
      </c>
      <c r="AE372" s="43">
        <v>78892</v>
      </c>
      <c r="AF372" s="43">
        <v>0</v>
      </c>
      <c r="AG372" s="43">
        <v>4683</v>
      </c>
      <c r="AH372" s="43">
        <v>5000</v>
      </c>
      <c r="AI372" s="43">
        <v>7431</v>
      </c>
      <c r="AJ372" s="43">
        <v>0</v>
      </c>
      <c r="AK372" s="43">
        <v>443</v>
      </c>
      <c r="AL372" s="43" t="s">
        <v>214</v>
      </c>
      <c r="AM372" s="43">
        <v>8.6800000000000002E-2</v>
      </c>
      <c r="AN372" s="43"/>
      <c r="AO372" s="43">
        <v>899</v>
      </c>
      <c r="AP372" s="43"/>
      <c r="AQ372" s="43"/>
      <c r="AR372" s="43" t="s">
        <v>531</v>
      </c>
      <c r="AS372" s="43" t="s">
        <v>532</v>
      </c>
      <c r="AT372" s="43" t="s">
        <v>531</v>
      </c>
      <c r="AU372" s="43" t="s">
        <v>231</v>
      </c>
      <c r="AV372" s="43" t="s">
        <v>522</v>
      </c>
      <c r="AW372" s="43" t="s">
        <v>533</v>
      </c>
      <c r="AX372" s="43" t="s">
        <v>196</v>
      </c>
      <c r="AY372" s="268">
        <f t="shared" si="5"/>
        <v>6</v>
      </c>
    </row>
    <row r="373" spans="1:51" x14ac:dyDescent="0.3">
      <c r="A373" s="253" t="s">
        <v>754</v>
      </c>
      <c r="B373" s="252" t="s">
        <v>536</v>
      </c>
      <c r="C373" s="43" t="s">
        <v>188</v>
      </c>
      <c r="D373" s="43">
        <v>4.0999999999999996</v>
      </c>
      <c r="E373" s="43">
        <v>20101203</v>
      </c>
      <c r="F373" s="43" t="s">
        <v>234</v>
      </c>
      <c r="G373" s="43" t="s">
        <v>527</v>
      </c>
      <c r="H373" s="43">
        <v>14</v>
      </c>
      <c r="I373" s="254">
        <v>210786</v>
      </c>
      <c r="J373" s="43">
        <v>12</v>
      </c>
      <c r="K373" s="43"/>
      <c r="L373" s="43"/>
      <c r="M373" s="43"/>
      <c r="N373" s="43"/>
      <c r="O373" s="43">
        <v>1</v>
      </c>
      <c r="P373" s="43">
        <v>3</v>
      </c>
      <c r="Q373" s="43">
        <v>2007</v>
      </c>
      <c r="R373" s="43">
        <v>20080610</v>
      </c>
      <c r="S373" s="43">
        <v>20080610</v>
      </c>
      <c r="T373" s="43" t="s">
        <v>534</v>
      </c>
      <c r="U373" s="43" t="s">
        <v>529</v>
      </c>
      <c r="V373" s="43" t="s">
        <v>530</v>
      </c>
      <c r="W373" s="43" t="s">
        <v>213</v>
      </c>
      <c r="X373" s="43" t="s">
        <v>192</v>
      </c>
      <c r="Y373" s="43" t="s">
        <v>279</v>
      </c>
      <c r="Z373" s="43" t="s">
        <v>194</v>
      </c>
      <c r="AA373" s="43">
        <v>4.8899999999999997</v>
      </c>
      <c r="AB373" s="43">
        <v>85</v>
      </c>
      <c r="AC373" s="43" t="s">
        <v>195</v>
      </c>
      <c r="AD373" s="43">
        <v>5000</v>
      </c>
      <c r="AE373" s="43">
        <v>210854</v>
      </c>
      <c r="AF373" s="43"/>
      <c r="AG373" s="43"/>
      <c r="AH373" s="43"/>
      <c r="AI373" s="43"/>
      <c r="AJ373" s="43"/>
      <c r="AK373" s="43"/>
      <c r="AL373" s="43" t="s">
        <v>214</v>
      </c>
      <c r="AM373" s="43">
        <v>0</v>
      </c>
      <c r="AN373" s="43">
        <v>21</v>
      </c>
      <c r="AO373" s="43">
        <v>535</v>
      </c>
      <c r="AP373" s="43"/>
      <c r="AQ373" s="43"/>
      <c r="AR373" s="43" t="s">
        <v>535</v>
      </c>
      <c r="AS373" s="43" t="s">
        <v>532</v>
      </c>
      <c r="AT373" s="43" t="s">
        <v>531</v>
      </c>
      <c r="AU373" s="43" t="s">
        <v>231</v>
      </c>
      <c r="AV373" s="43" t="s">
        <v>522</v>
      </c>
      <c r="AW373" s="43" t="s">
        <v>533</v>
      </c>
      <c r="AX373" s="43" t="s">
        <v>195</v>
      </c>
      <c r="AY373" s="268">
        <f t="shared" si="5"/>
        <v>6</v>
      </c>
    </row>
    <row r="374" spans="1:51" x14ac:dyDescent="0.3">
      <c r="A374" s="255" t="s">
        <v>1255</v>
      </c>
      <c r="B374" s="256" t="s">
        <v>484</v>
      </c>
      <c r="C374" s="257" t="s">
        <v>188</v>
      </c>
      <c r="D374" s="257">
        <v>4.0999999999999996</v>
      </c>
      <c r="E374" s="257">
        <v>20070202</v>
      </c>
      <c r="F374" s="257" t="s">
        <v>234</v>
      </c>
      <c r="G374" s="257" t="s">
        <v>478</v>
      </c>
      <c r="H374" s="257">
        <v>14</v>
      </c>
      <c r="I374" s="258">
        <v>210689</v>
      </c>
      <c r="J374" s="257">
        <v>12</v>
      </c>
      <c r="K374" s="257"/>
      <c r="L374" s="257"/>
      <c r="M374" s="257"/>
      <c r="N374" s="257"/>
      <c r="O374" s="257">
        <v>1</v>
      </c>
      <c r="P374" s="257">
        <v>1</v>
      </c>
      <c r="Q374" s="257">
        <v>2005</v>
      </c>
      <c r="R374" s="257">
        <v>20060517</v>
      </c>
      <c r="S374" s="257">
        <v>20060517</v>
      </c>
      <c r="T374" s="257" t="s">
        <v>479</v>
      </c>
      <c r="U374" s="257" t="s">
        <v>480</v>
      </c>
      <c r="V374" s="257" t="s">
        <v>481</v>
      </c>
      <c r="W374" s="257" t="s">
        <v>213</v>
      </c>
      <c r="X374" s="257" t="s">
        <v>192</v>
      </c>
      <c r="Y374" s="257" t="s">
        <v>193</v>
      </c>
      <c r="Z374" s="257" t="s">
        <v>194</v>
      </c>
      <c r="AA374" s="257">
        <v>6.21</v>
      </c>
      <c r="AB374" s="257"/>
      <c r="AC374" s="257" t="s">
        <v>195</v>
      </c>
      <c r="AD374" s="278">
        <v>0</v>
      </c>
      <c r="AE374" s="257">
        <v>69186</v>
      </c>
      <c r="AF374" s="257"/>
      <c r="AG374" s="257"/>
      <c r="AH374" s="257"/>
      <c r="AI374" s="257"/>
      <c r="AJ374" s="257"/>
      <c r="AK374" s="257"/>
      <c r="AL374" s="257" t="s">
        <v>196</v>
      </c>
      <c r="AM374" s="257">
        <v>0</v>
      </c>
      <c r="AN374" s="257"/>
      <c r="AO374" s="257">
        <v>525</v>
      </c>
      <c r="AP374" s="257"/>
      <c r="AQ374" s="257"/>
      <c r="AR374" s="257" t="s">
        <v>482</v>
      </c>
      <c r="AS374" s="257" t="s">
        <v>483</v>
      </c>
      <c r="AT374" s="257" t="s">
        <v>482</v>
      </c>
      <c r="AU374" s="257" t="s">
        <v>231</v>
      </c>
      <c r="AV374" s="257" t="s">
        <v>232</v>
      </c>
      <c r="AW374" s="257" t="s">
        <v>233</v>
      </c>
      <c r="AX374" s="257" t="s">
        <v>196</v>
      </c>
      <c r="AY374" s="268">
        <f t="shared" si="5"/>
        <v>5</v>
      </c>
    </row>
    <row r="375" spans="1:51" x14ac:dyDescent="0.3">
      <c r="A375" s="255" t="s">
        <v>1255</v>
      </c>
      <c r="B375" s="256" t="s">
        <v>484</v>
      </c>
      <c r="C375" s="257" t="s">
        <v>188</v>
      </c>
      <c r="D375" s="257">
        <v>4.0999999999999996</v>
      </c>
      <c r="E375" s="257">
        <v>20070202</v>
      </c>
      <c r="F375" s="257" t="s">
        <v>234</v>
      </c>
      <c r="G375" s="257" t="s">
        <v>478</v>
      </c>
      <c r="H375" s="257">
        <v>14</v>
      </c>
      <c r="I375" s="258">
        <v>210690</v>
      </c>
      <c r="J375" s="257">
        <v>12</v>
      </c>
      <c r="K375" s="257"/>
      <c r="L375" s="257"/>
      <c r="M375" s="257"/>
      <c r="N375" s="257"/>
      <c r="O375" s="257">
        <v>1</v>
      </c>
      <c r="P375" s="257">
        <v>1</v>
      </c>
      <c r="Q375" s="257">
        <v>2005</v>
      </c>
      <c r="R375" s="257">
        <v>20060516</v>
      </c>
      <c r="S375" s="257">
        <v>20060525</v>
      </c>
      <c r="T375" s="257" t="s">
        <v>479</v>
      </c>
      <c r="U375" s="257" t="s">
        <v>480</v>
      </c>
      <c r="V375" s="257" t="s">
        <v>481</v>
      </c>
      <c r="W375" s="257" t="s">
        <v>213</v>
      </c>
      <c r="X375" s="257" t="s">
        <v>192</v>
      </c>
      <c r="Y375" s="257" t="s">
        <v>193</v>
      </c>
      <c r="Z375" s="257" t="s">
        <v>194</v>
      </c>
      <c r="AA375" s="257">
        <v>6.21</v>
      </c>
      <c r="AB375" s="257"/>
      <c r="AC375" s="257" t="s">
        <v>195</v>
      </c>
      <c r="AD375" s="278">
        <v>0</v>
      </c>
      <c r="AE375" s="257">
        <v>274001</v>
      </c>
      <c r="AF375" s="257"/>
      <c r="AG375" s="257"/>
      <c r="AH375" s="257"/>
      <c r="AI375" s="257"/>
      <c r="AJ375" s="257"/>
      <c r="AK375" s="257"/>
      <c r="AL375" s="257" t="s">
        <v>196</v>
      </c>
      <c r="AM375" s="257">
        <v>0</v>
      </c>
      <c r="AN375" s="257">
        <v>35</v>
      </c>
      <c r="AO375" s="257">
        <v>525</v>
      </c>
      <c r="AP375" s="257"/>
      <c r="AQ375" s="257"/>
      <c r="AR375" s="257" t="s">
        <v>482</v>
      </c>
      <c r="AS375" s="257" t="s">
        <v>483</v>
      </c>
      <c r="AT375" s="257" t="s">
        <v>482</v>
      </c>
      <c r="AU375" s="257" t="s">
        <v>231</v>
      </c>
      <c r="AV375" s="257" t="s">
        <v>232</v>
      </c>
      <c r="AW375" s="257" t="s">
        <v>233</v>
      </c>
      <c r="AX375" s="257" t="s">
        <v>196</v>
      </c>
      <c r="AY375" s="268">
        <f t="shared" si="5"/>
        <v>5</v>
      </c>
    </row>
    <row r="376" spans="1:51" x14ac:dyDescent="0.3">
      <c r="A376" s="255" t="s">
        <v>1255</v>
      </c>
      <c r="B376" s="256" t="s">
        <v>484</v>
      </c>
      <c r="C376" s="257" t="s">
        <v>188</v>
      </c>
      <c r="D376" s="257">
        <v>4.0999999999999996</v>
      </c>
      <c r="E376" s="257">
        <v>20080204</v>
      </c>
      <c r="F376" s="257" t="s">
        <v>234</v>
      </c>
      <c r="G376" s="257" t="s">
        <v>478</v>
      </c>
      <c r="H376" s="257">
        <v>14</v>
      </c>
      <c r="I376" s="258">
        <v>210722</v>
      </c>
      <c r="J376" s="257">
        <v>12</v>
      </c>
      <c r="K376" s="257"/>
      <c r="L376" s="257"/>
      <c r="M376" s="257"/>
      <c r="N376" s="257"/>
      <c r="O376" s="257">
        <v>1</v>
      </c>
      <c r="P376" s="257">
        <v>1</v>
      </c>
      <c r="Q376" s="257">
        <v>2006</v>
      </c>
      <c r="R376" s="257">
        <v>20070522</v>
      </c>
      <c r="S376" s="257">
        <v>20070606</v>
      </c>
      <c r="T376" s="257" t="s">
        <v>479</v>
      </c>
      <c r="U376" s="257" t="s">
        <v>480</v>
      </c>
      <c r="V376" s="257" t="s">
        <v>481</v>
      </c>
      <c r="W376" s="257" t="s">
        <v>213</v>
      </c>
      <c r="X376" s="257" t="s">
        <v>192</v>
      </c>
      <c r="Y376" s="257" t="s">
        <v>193</v>
      </c>
      <c r="Z376" s="257" t="s">
        <v>194</v>
      </c>
      <c r="AA376" s="257">
        <v>6.11</v>
      </c>
      <c r="AB376" s="257"/>
      <c r="AC376" s="257" t="s">
        <v>195</v>
      </c>
      <c r="AD376" s="278">
        <v>0</v>
      </c>
      <c r="AE376" s="257">
        <v>344085</v>
      </c>
      <c r="AF376" s="257"/>
      <c r="AG376" s="257"/>
      <c r="AH376" s="257">
        <v>0</v>
      </c>
      <c r="AI376" s="257">
        <v>690</v>
      </c>
      <c r="AJ376" s="257"/>
      <c r="AK376" s="257"/>
      <c r="AL376" s="257" t="s">
        <v>196</v>
      </c>
      <c r="AM376" s="257">
        <v>2E-3</v>
      </c>
      <c r="AN376" s="257">
        <v>36</v>
      </c>
      <c r="AO376" s="257">
        <v>500</v>
      </c>
      <c r="AP376" s="257"/>
      <c r="AQ376" s="257"/>
      <c r="AR376" s="257" t="s">
        <v>482</v>
      </c>
      <c r="AS376" s="257" t="s">
        <v>483</v>
      </c>
      <c r="AT376" s="257" t="s">
        <v>482</v>
      </c>
      <c r="AU376" s="257" t="s">
        <v>231</v>
      </c>
      <c r="AV376" s="257" t="s">
        <v>232</v>
      </c>
      <c r="AW376" s="257" t="s">
        <v>233</v>
      </c>
      <c r="AX376" s="257" t="s">
        <v>196</v>
      </c>
      <c r="AY376" s="268">
        <f t="shared" si="5"/>
        <v>5.5</v>
      </c>
    </row>
    <row r="377" spans="1:51" x14ac:dyDescent="0.3">
      <c r="A377" s="255" t="s">
        <v>1255</v>
      </c>
      <c r="B377" s="256" t="s">
        <v>484</v>
      </c>
      <c r="C377" s="257" t="s">
        <v>188</v>
      </c>
      <c r="D377" s="257">
        <v>4.0999999999999996</v>
      </c>
      <c r="E377" s="257">
        <v>20101203</v>
      </c>
      <c r="F377" s="257" t="s">
        <v>234</v>
      </c>
      <c r="G377" s="257" t="s">
        <v>478</v>
      </c>
      <c r="H377" s="257">
        <v>14</v>
      </c>
      <c r="I377" s="258">
        <v>210795</v>
      </c>
      <c r="J377" s="257">
        <v>12</v>
      </c>
      <c r="K377" s="257"/>
      <c r="L377" s="257"/>
      <c r="M377" s="257"/>
      <c r="N377" s="257"/>
      <c r="O377" s="257">
        <v>1</v>
      </c>
      <c r="P377" s="257">
        <v>1</v>
      </c>
      <c r="Q377" s="257">
        <v>2007</v>
      </c>
      <c r="R377" s="257">
        <v>20080528</v>
      </c>
      <c r="S377" s="257">
        <v>20080530</v>
      </c>
      <c r="T377" s="257" t="s">
        <v>479</v>
      </c>
      <c r="U377" s="257" t="s">
        <v>480</v>
      </c>
      <c r="V377" s="257" t="s">
        <v>481</v>
      </c>
      <c r="W377" s="257" t="s">
        <v>213</v>
      </c>
      <c r="X377" s="257" t="s">
        <v>192</v>
      </c>
      <c r="Y377" s="257" t="s">
        <v>193</v>
      </c>
      <c r="Z377" s="257" t="s">
        <v>194</v>
      </c>
      <c r="AA377" s="257">
        <v>7.25</v>
      </c>
      <c r="AB377" s="257"/>
      <c r="AC377" s="257" t="s">
        <v>195</v>
      </c>
      <c r="AD377" s="278">
        <v>0</v>
      </c>
      <c r="AE377" s="257">
        <v>330600</v>
      </c>
      <c r="AF377" s="257"/>
      <c r="AG377" s="257"/>
      <c r="AH377" s="257">
        <v>0</v>
      </c>
      <c r="AI377" s="257">
        <v>3826</v>
      </c>
      <c r="AJ377" s="257"/>
      <c r="AK377" s="257"/>
      <c r="AL377" s="257" t="s">
        <v>196</v>
      </c>
      <c r="AM377" s="257">
        <v>9.9000000000000008E-3</v>
      </c>
      <c r="AN377" s="257">
        <v>32</v>
      </c>
      <c r="AO377" s="257">
        <v>505</v>
      </c>
      <c r="AP377" s="257"/>
      <c r="AQ377" s="257"/>
      <c r="AR377" s="257" t="s">
        <v>482</v>
      </c>
      <c r="AS377" s="257" t="s">
        <v>483</v>
      </c>
      <c r="AT377" s="257" t="s">
        <v>482</v>
      </c>
      <c r="AU377" s="257" t="s">
        <v>231</v>
      </c>
      <c r="AV377" s="257" t="s">
        <v>232</v>
      </c>
      <c r="AW377" s="257" t="s">
        <v>233</v>
      </c>
      <c r="AX377" s="257" t="s">
        <v>195</v>
      </c>
      <c r="AY377" s="268">
        <f t="shared" si="5"/>
        <v>5</v>
      </c>
    </row>
    <row r="378" spans="1:51" x14ac:dyDescent="0.3">
      <c r="A378" s="253" t="s">
        <v>1253</v>
      </c>
      <c r="B378" s="252" t="s">
        <v>612</v>
      </c>
      <c r="C378" s="43" t="s">
        <v>188</v>
      </c>
      <c r="D378" s="43">
        <v>4.0999999999999996</v>
      </c>
      <c r="E378" s="43">
        <v>20140811</v>
      </c>
      <c r="F378" s="43" t="s">
        <v>770</v>
      </c>
      <c r="G378" s="43" t="s">
        <v>770</v>
      </c>
      <c r="H378" s="43">
        <v>5</v>
      </c>
      <c r="I378" s="254" t="s">
        <v>623</v>
      </c>
      <c r="J378" s="43">
        <v>13</v>
      </c>
      <c r="K378" s="43"/>
      <c r="L378" s="43"/>
      <c r="M378" s="43"/>
      <c r="N378" s="43"/>
      <c r="O378" s="43">
        <v>1</v>
      </c>
      <c r="P378" s="43">
        <v>1</v>
      </c>
      <c r="Q378" s="43">
        <v>2005</v>
      </c>
      <c r="R378" s="43">
        <v>20060814</v>
      </c>
      <c r="S378" s="43">
        <v>20060821</v>
      </c>
      <c r="T378" s="43" t="s">
        <v>914</v>
      </c>
      <c r="U378" s="43" t="s">
        <v>915</v>
      </c>
      <c r="V378" s="43" t="s">
        <v>916</v>
      </c>
      <c r="W378" s="43" t="s">
        <v>191</v>
      </c>
      <c r="X378" s="43" t="s">
        <v>192</v>
      </c>
      <c r="Y378" s="43" t="s">
        <v>258</v>
      </c>
      <c r="Z378" s="43" t="s">
        <v>237</v>
      </c>
      <c r="AA378" s="43">
        <v>11.57</v>
      </c>
      <c r="AB378" s="43"/>
      <c r="AC378" s="43" t="s">
        <v>195</v>
      </c>
      <c r="AD378" s="43">
        <v>5500</v>
      </c>
      <c r="AE378" s="43">
        <v>15166</v>
      </c>
      <c r="AF378" s="43">
        <v>500</v>
      </c>
      <c r="AG378" s="43">
        <v>497</v>
      </c>
      <c r="AH378" s="43">
        <v>5500</v>
      </c>
      <c r="AI378" s="43">
        <v>8440</v>
      </c>
      <c r="AJ378" s="43">
        <v>500</v>
      </c>
      <c r="AK378" s="43">
        <v>271</v>
      </c>
      <c r="AL378" s="43" t="s">
        <v>214</v>
      </c>
      <c r="AM378" s="43">
        <v>7.4000000000000003E-3</v>
      </c>
      <c r="AN378" s="43">
        <v>22</v>
      </c>
      <c r="AO378" s="43">
        <v>540</v>
      </c>
      <c r="AP378" s="43"/>
      <c r="AQ378" s="43" t="s">
        <v>917</v>
      </c>
      <c r="AR378" s="43" t="s">
        <v>918</v>
      </c>
      <c r="AS378" s="43" t="s">
        <v>919</v>
      </c>
      <c r="AT378" s="43" t="s">
        <v>920</v>
      </c>
      <c r="AU378" s="43" t="s">
        <v>776</v>
      </c>
      <c r="AV378" s="43" t="s">
        <v>545</v>
      </c>
      <c r="AW378" s="43" t="s">
        <v>921</v>
      </c>
      <c r="AX378" s="43" t="s">
        <v>195</v>
      </c>
      <c r="AY378" s="268">
        <f t="shared" si="5"/>
        <v>8</v>
      </c>
    </row>
    <row r="379" spans="1:51" x14ac:dyDescent="0.3">
      <c r="A379" s="253" t="s">
        <v>1253</v>
      </c>
      <c r="B379" s="252" t="s">
        <v>612</v>
      </c>
      <c r="C379" s="43" t="s">
        <v>188</v>
      </c>
      <c r="D379" s="43">
        <v>4.0999999999999996</v>
      </c>
      <c r="E379" s="43">
        <v>20140811</v>
      </c>
      <c r="F379" s="43" t="s">
        <v>770</v>
      </c>
      <c r="G379" s="43" t="s">
        <v>770</v>
      </c>
      <c r="H379" s="43">
        <v>5</v>
      </c>
      <c r="I379" s="254" t="s">
        <v>625</v>
      </c>
      <c r="J379" s="43">
        <v>13</v>
      </c>
      <c r="K379" s="43"/>
      <c r="L379" s="43"/>
      <c r="M379" s="43"/>
      <c r="N379" s="43"/>
      <c r="O379" s="43">
        <v>1</v>
      </c>
      <c r="P379" s="43">
        <v>1</v>
      </c>
      <c r="Q379" s="43">
        <v>2005</v>
      </c>
      <c r="R379" s="43">
        <v>20070302</v>
      </c>
      <c r="S379" s="43">
        <v>20070302</v>
      </c>
      <c r="T379" s="43" t="s">
        <v>928</v>
      </c>
      <c r="U379" s="43" t="s">
        <v>941</v>
      </c>
      <c r="V379" s="43" t="s">
        <v>930</v>
      </c>
      <c r="W379" s="43" t="s">
        <v>191</v>
      </c>
      <c r="X379" s="43" t="s">
        <v>192</v>
      </c>
      <c r="Y379" s="43" t="s">
        <v>193</v>
      </c>
      <c r="Z379" s="43" t="s">
        <v>194</v>
      </c>
      <c r="AA379" s="43">
        <v>37.83</v>
      </c>
      <c r="AB379" s="43"/>
      <c r="AC379" s="43" t="s">
        <v>195</v>
      </c>
      <c r="AD379" s="43">
        <v>5500</v>
      </c>
      <c r="AE379" s="43">
        <v>31411</v>
      </c>
      <c r="AF379" s="43"/>
      <c r="AG379" s="43"/>
      <c r="AH379" s="43">
        <v>5500</v>
      </c>
      <c r="AI379" s="43">
        <v>510151</v>
      </c>
      <c r="AJ379" s="43"/>
      <c r="AK379" s="43"/>
      <c r="AL379" s="43" t="s">
        <v>316</v>
      </c>
      <c r="AM379" s="43"/>
      <c r="AN379" s="43"/>
      <c r="AO379" s="43"/>
      <c r="AP379" s="43"/>
      <c r="AQ379" s="43" t="s">
        <v>942</v>
      </c>
      <c r="AR379" s="43" t="s">
        <v>931</v>
      </c>
      <c r="AS379" s="43" t="s">
        <v>943</v>
      </c>
      <c r="AT379" s="43" t="s">
        <v>933</v>
      </c>
      <c r="AU379" s="43" t="s">
        <v>776</v>
      </c>
      <c r="AV379" s="43" t="s">
        <v>545</v>
      </c>
      <c r="AW379" s="43" t="s">
        <v>921</v>
      </c>
      <c r="AX379" s="43" t="s">
        <v>195</v>
      </c>
      <c r="AY379" s="268">
        <f t="shared" si="5"/>
        <v>3</v>
      </c>
    </row>
    <row r="380" spans="1:51" x14ac:dyDescent="0.3">
      <c r="A380" s="253" t="s">
        <v>1253</v>
      </c>
      <c r="B380" s="252" t="s">
        <v>612</v>
      </c>
      <c r="C380" s="43" t="s">
        <v>188</v>
      </c>
      <c r="D380" s="43">
        <v>4.0999999999999996</v>
      </c>
      <c r="E380" s="43">
        <v>20140811</v>
      </c>
      <c r="F380" s="43" t="s">
        <v>770</v>
      </c>
      <c r="G380" s="43" t="s">
        <v>770</v>
      </c>
      <c r="H380" s="43">
        <v>5</v>
      </c>
      <c r="I380" s="254" t="s">
        <v>626</v>
      </c>
      <c r="J380" s="43">
        <v>13</v>
      </c>
      <c r="K380" s="43"/>
      <c r="L380" s="43"/>
      <c r="M380" s="43" t="s">
        <v>250</v>
      </c>
      <c r="N380" s="43" t="s">
        <v>627</v>
      </c>
      <c r="O380" s="43">
        <v>1</v>
      </c>
      <c r="P380" s="43">
        <v>1</v>
      </c>
      <c r="Q380" s="43">
        <v>2005</v>
      </c>
      <c r="R380" s="43">
        <v>20070301</v>
      </c>
      <c r="S380" s="43">
        <v>20070301</v>
      </c>
      <c r="T380" s="43" t="s">
        <v>928</v>
      </c>
      <c r="U380" s="43" t="s">
        <v>941</v>
      </c>
      <c r="V380" s="43" t="s">
        <v>930</v>
      </c>
      <c r="W380" s="43" t="s">
        <v>191</v>
      </c>
      <c r="X380" s="43" t="s">
        <v>192</v>
      </c>
      <c r="Y380" s="43" t="s">
        <v>193</v>
      </c>
      <c r="Z380" s="43" t="s">
        <v>194</v>
      </c>
      <c r="AA380" s="43">
        <v>45.86</v>
      </c>
      <c r="AB380" s="43"/>
      <c r="AC380" s="43" t="s">
        <v>195</v>
      </c>
      <c r="AD380" s="43">
        <v>5500</v>
      </c>
      <c r="AE380" s="43">
        <v>31920</v>
      </c>
      <c r="AF380" s="43"/>
      <c r="AG380" s="43"/>
      <c r="AH380" s="43">
        <v>5500</v>
      </c>
      <c r="AI380" s="43">
        <v>176226</v>
      </c>
      <c r="AJ380" s="43"/>
      <c r="AK380" s="43"/>
      <c r="AL380" s="43" t="s">
        <v>316</v>
      </c>
      <c r="AM380" s="43"/>
      <c r="AN380" s="43"/>
      <c r="AO380" s="43"/>
      <c r="AP380" s="43"/>
      <c r="AQ380" s="43" t="s">
        <v>944</v>
      </c>
      <c r="AR380" s="43" t="s">
        <v>931</v>
      </c>
      <c r="AS380" s="43" t="s">
        <v>943</v>
      </c>
      <c r="AT380" s="43" t="s">
        <v>933</v>
      </c>
      <c r="AU380" s="43" t="s">
        <v>776</v>
      </c>
      <c r="AV380" s="43" t="s">
        <v>545</v>
      </c>
      <c r="AW380" s="43" t="s">
        <v>921</v>
      </c>
      <c r="AX380" s="43" t="s">
        <v>195</v>
      </c>
      <c r="AY380" s="268">
        <f t="shared" si="5"/>
        <v>3</v>
      </c>
    </row>
    <row r="381" spans="1:51" x14ac:dyDescent="0.3">
      <c r="A381" s="253" t="s">
        <v>1253</v>
      </c>
      <c r="B381" s="252" t="s">
        <v>612</v>
      </c>
      <c r="C381" s="43" t="s">
        <v>188</v>
      </c>
      <c r="D381" s="43">
        <v>4.0999999999999996</v>
      </c>
      <c r="E381" s="43">
        <v>20140811</v>
      </c>
      <c r="F381" s="43" t="s">
        <v>770</v>
      </c>
      <c r="G381" s="43" t="s">
        <v>770</v>
      </c>
      <c r="H381" s="43">
        <v>5</v>
      </c>
      <c r="I381" s="254" t="s">
        <v>628</v>
      </c>
      <c r="J381" s="43">
        <v>12</v>
      </c>
      <c r="K381" s="43"/>
      <c r="L381" s="43"/>
      <c r="M381" s="43"/>
      <c r="N381" s="43"/>
      <c r="O381" s="43">
        <v>1</v>
      </c>
      <c r="P381" s="43">
        <v>1</v>
      </c>
      <c r="Q381" s="43">
        <v>2005</v>
      </c>
      <c r="R381" s="43">
        <v>20070214</v>
      </c>
      <c r="S381" s="43">
        <v>20070217</v>
      </c>
      <c r="T381" s="43" t="s">
        <v>934</v>
      </c>
      <c r="U381" s="43" t="s">
        <v>937</v>
      </c>
      <c r="V381" s="43" t="s">
        <v>935</v>
      </c>
      <c r="W381" s="43" t="s">
        <v>191</v>
      </c>
      <c r="X381" s="43" t="s">
        <v>192</v>
      </c>
      <c r="Y381" s="43" t="s">
        <v>193</v>
      </c>
      <c r="Z381" s="43" t="s">
        <v>194</v>
      </c>
      <c r="AA381" s="43">
        <v>43.78</v>
      </c>
      <c r="AB381" s="43"/>
      <c r="AC381" s="43" t="s">
        <v>195</v>
      </c>
      <c r="AD381" s="43">
        <v>5500</v>
      </c>
      <c r="AE381" s="43">
        <v>30678</v>
      </c>
      <c r="AF381" s="43">
        <v>500</v>
      </c>
      <c r="AG381" s="43">
        <v>61</v>
      </c>
      <c r="AH381" s="43">
        <v>5500</v>
      </c>
      <c r="AI381" s="43">
        <v>270520</v>
      </c>
      <c r="AJ381" s="43">
        <v>500</v>
      </c>
      <c r="AK381" s="43">
        <v>123</v>
      </c>
      <c r="AL381" s="43" t="s">
        <v>214</v>
      </c>
      <c r="AM381" s="43">
        <v>1.38E-2</v>
      </c>
      <c r="AN381" s="43">
        <v>11</v>
      </c>
      <c r="AO381" s="43">
        <v>500</v>
      </c>
      <c r="AP381" s="43"/>
      <c r="AQ381" s="43"/>
      <c r="AR381" s="43" t="s">
        <v>936</v>
      </c>
      <c r="AS381" s="43" t="s">
        <v>938</v>
      </c>
      <c r="AT381" s="43" t="s">
        <v>936</v>
      </c>
      <c r="AU381" s="43" t="s">
        <v>776</v>
      </c>
      <c r="AV381" s="43" t="s">
        <v>545</v>
      </c>
      <c r="AW381" s="43" t="s">
        <v>921</v>
      </c>
      <c r="AX381" s="43" t="s">
        <v>195</v>
      </c>
      <c r="AY381" s="268">
        <f t="shared" si="5"/>
        <v>2</v>
      </c>
    </row>
    <row r="382" spans="1:51" x14ac:dyDescent="0.3">
      <c r="A382" s="253" t="s">
        <v>1253</v>
      </c>
      <c r="B382" s="252" t="s">
        <v>612</v>
      </c>
      <c r="C382" s="43" t="s">
        <v>188</v>
      </c>
      <c r="D382" s="43">
        <v>4.0999999999999996</v>
      </c>
      <c r="E382" s="43">
        <v>20140811</v>
      </c>
      <c r="F382" s="43" t="s">
        <v>770</v>
      </c>
      <c r="G382" s="43" t="s">
        <v>770</v>
      </c>
      <c r="H382" s="43">
        <v>5</v>
      </c>
      <c r="I382" s="254" t="s">
        <v>629</v>
      </c>
      <c r="J382" s="43">
        <v>13</v>
      </c>
      <c r="K382" s="43"/>
      <c r="L382" s="43"/>
      <c r="M382" s="43"/>
      <c r="N382" s="43"/>
      <c r="O382" s="43">
        <v>1</v>
      </c>
      <c r="P382" s="43">
        <v>1</v>
      </c>
      <c r="Q382" s="43">
        <v>2005</v>
      </c>
      <c r="R382" s="43">
        <v>20060807</v>
      </c>
      <c r="S382" s="43">
        <v>20060814</v>
      </c>
      <c r="T382" s="43" t="s">
        <v>914</v>
      </c>
      <c r="U382" s="43" t="s">
        <v>915</v>
      </c>
      <c r="V382" s="43" t="s">
        <v>916</v>
      </c>
      <c r="W382" s="43" t="s">
        <v>191</v>
      </c>
      <c r="X382" s="43" t="s">
        <v>192</v>
      </c>
      <c r="Y382" s="43" t="s">
        <v>258</v>
      </c>
      <c r="Z382" s="43" t="s">
        <v>237</v>
      </c>
      <c r="AA382" s="43">
        <v>11.57</v>
      </c>
      <c r="AB382" s="43"/>
      <c r="AC382" s="43" t="s">
        <v>195</v>
      </c>
      <c r="AD382" s="43">
        <v>5500</v>
      </c>
      <c r="AE382" s="43">
        <v>74900</v>
      </c>
      <c r="AF382" s="43">
        <v>500</v>
      </c>
      <c r="AG382" s="43">
        <v>346</v>
      </c>
      <c r="AH382" s="43">
        <v>5500</v>
      </c>
      <c r="AI382" s="43">
        <v>8902</v>
      </c>
      <c r="AJ382" s="43">
        <v>500</v>
      </c>
      <c r="AK382" s="43">
        <v>39</v>
      </c>
      <c r="AL382" s="43" t="s">
        <v>214</v>
      </c>
      <c r="AM382" s="43">
        <v>4.5999999999999999E-3</v>
      </c>
      <c r="AN382" s="43">
        <v>22</v>
      </c>
      <c r="AO382" s="43">
        <v>873</v>
      </c>
      <c r="AP382" s="43"/>
      <c r="AQ382" s="43" t="s">
        <v>945</v>
      </c>
      <c r="AR382" s="43" t="s">
        <v>918</v>
      </c>
      <c r="AS382" s="43" t="s">
        <v>919</v>
      </c>
      <c r="AT382" s="43" t="s">
        <v>920</v>
      </c>
      <c r="AU382" s="43" t="s">
        <v>776</v>
      </c>
      <c r="AV382" s="43" t="s">
        <v>545</v>
      </c>
      <c r="AW382" s="43" t="s">
        <v>921</v>
      </c>
      <c r="AX382" s="43" t="s">
        <v>195</v>
      </c>
      <c r="AY382" s="268">
        <f t="shared" si="5"/>
        <v>8</v>
      </c>
    </row>
    <row r="383" spans="1:51" x14ac:dyDescent="0.3">
      <c r="A383" s="253" t="s">
        <v>1253</v>
      </c>
      <c r="B383" s="252" t="s">
        <v>612</v>
      </c>
      <c r="C383" s="43" t="s">
        <v>188</v>
      </c>
      <c r="D383" s="43">
        <v>4.0999999999999996</v>
      </c>
      <c r="E383" s="43">
        <v>20140811</v>
      </c>
      <c r="F383" s="43" t="s">
        <v>770</v>
      </c>
      <c r="G383" s="43" t="s">
        <v>770</v>
      </c>
      <c r="H383" s="43">
        <v>5</v>
      </c>
      <c r="I383" s="254" t="s">
        <v>630</v>
      </c>
      <c r="J383" s="43">
        <v>13</v>
      </c>
      <c r="K383" s="43"/>
      <c r="L383" s="43"/>
      <c r="M383" s="43" t="s">
        <v>250</v>
      </c>
      <c r="N383" s="43" t="s">
        <v>624</v>
      </c>
      <c r="O383" s="43">
        <v>1</v>
      </c>
      <c r="P383" s="43">
        <v>1</v>
      </c>
      <c r="Q383" s="43">
        <v>2005</v>
      </c>
      <c r="R383" s="43">
        <v>20070206</v>
      </c>
      <c r="S383" s="43">
        <v>20070206</v>
      </c>
      <c r="T383" s="43" t="s">
        <v>922</v>
      </c>
      <c r="U383" s="43" t="s">
        <v>923</v>
      </c>
      <c r="V383" s="43" t="s">
        <v>924</v>
      </c>
      <c r="W383" s="43" t="s">
        <v>191</v>
      </c>
      <c r="X383" s="43" t="s">
        <v>192</v>
      </c>
      <c r="Y383" s="43" t="s">
        <v>193</v>
      </c>
      <c r="Z383" s="43" t="s">
        <v>194</v>
      </c>
      <c r="AA383" s="43">
        <v>37.61</v>
      </c>
      <c r="AB383" s="43"/>
      <c r="AC383" s="43" t="s">
        <v>195</v>
      </c>
      <c r="AD383" s="43">
        <v>5500</v>
      </c>
      <c r="AE383" s="43">
        <v>19666</v>
      </c>
      <c r="AF383" s="43">
        <v>500</v>
      </c>
      <c r="AG383" s="43">
        <v>398</v>
      </c>
      <c r="AH383" s="43">
        <v>5500</v>
      </c>
      <c r="AI383" s="43">
        <v>124956</v>
      </c>
      <c r="AJ383" s="43">
        <v>500</v>
      </c>
      <c r="AK383" s="43">
        <v>742</v>
      </c>
      <c r="AL383" s="43" t="s">
        <v>214</v>
      </c>
      <c r="AM383" s="43">
        <v>2.69E-2</v>
      </c>
      <c r="AN383" s="43">
        <v>197</v>
      </c>
      <c r="AO383" s="43">
        <v>209</v>
      </c>
      <c r="AP383" s="43"/>
      <c r="AQ383" s="43" t="s">
        <v>956</v>
      </c>
      <c r="AR383" s="43" t="s">
        <v>925</v>
      </c>
      <c r="AS383" s="43" t="s">
        <v>926</v>
      </c>
      <c r="AT383" s="43" t="s">
        <v>926</v>
      </c>
      <c r="AU383" s="43" t="s">
        <v>776</v>
      </c>
      <c r="AV383" s="43" t="s">
        <v>545</v>
      </c>
      <c r="AW383" s="43" t="s">
        <v>921</v>
      </c>
      <c r="AX383" s="43" t="s">
        <v>195</v>
      </c>
      <c r="AY383" s="268">
        <f t="shared" si="5"/>
        <v>2</v>
      </c>
    </row>
    <row r="384" spans="1:51" x14ac:dyDescent="0.3">
      <c r="A384" s="253" t="s">
        <v>1253</v>
      </c>
      <c r="B384" s="252" t="s">
        <v>612</v>
      </c>
      <c r="C384" s="43" t="s">
        <v>188</v>
      </c>
      <c r="D384" s="43">
        <v>4.0999999999999996</v>
      </c>
      <c r="E384" s="43">
        <v>20140811</v>
      </c>
      <c r="F384" s="43" t="s">
        <v>770</v>
      </c>
      <c r="G384" s="43" t="s">
        <v>770</v>
      </c>
      <c r="H384" s="43">
        <v>5</v>
      </c>
      <c r="I384" s="254" t="s">
        <v>631</v>
      </c>
      <c r="J384" s="43">
        <v>13</v>
      </c>
      <c r="K384" s="43"/>
      <c r="L384" s="43"/>
      <c r="M384" s="43" t="s">
        <v>250</v>
      </c>
      <c r="N384" s="43" t="s">
        <v>627</v>
      </c>
      <c r="O384" s="43">
        <v>1</v>
      </c>
      <c r="P384" s="43">
        <v>1</v>
      </c>
      <c r="Q384" s="43">
        <v>2005</v>
      </c>
      <c r="R384" s="43">
        <v>20070301</v>
      </c>
      <c r="S384" s="43">
        <v>20070301</v>
      </c>
      <c r="T384" s="43" t="s">
        <v>928</v>
      </c>
      <c r="U384" s="43" t="s">
        <v>941</v>
      </c>
      <c r="V384" s="43" t="s">
        <v>930</v>
      </c>
      <c r="W384" s="43" t="s">
        <v>191</v>
      </c>
      <c r="X384" s="43" t="s">
        <v>192</v>
      </c>
      <c r="Y384" s="43" t="s">
        <v>193</v>
      </c>
      <c r="Z384" s="43" t="s">
        <v>194</v>
      </c>
      <c r="AA384" s="43">
        <v>45.86</v>
      </c>
      <c r="AB384" s="43"/>
      <c r="AC384" s="43" t="s">
        <v>195</v>
      </c>
      <c r="AD384" s="43">
        <v>5500</v>
      </c>
      <c r="AE384" s="43">
        <v>21355</v>
      </c>
      <c r="AF384" s="43"/>
      <c r="AG384" s="43"/>
      <c r="AH384" s="43">
        <v>500</v>
      </c>
      <c r="AI384" s="43">
        <v>171512</v>
      </c>
      <c r="AJ384" s="43"/>
      <c r="AK384" s="43"/>
      <c r="AL384" s="43" t="s">
        <v>316</v>
      </c>
      <c r="AM384" s="43"/>
      <c r="AN384" s="43"/>
      <c r="AO384" s="43"/>
      <c r="AP384" s="43"/>
      <c r="AQ384" s="43" t="s">
        <v>957</v>
      </c>
      <c r="AR384" s="43" t="s">
        <v>931</v>
      </c>
      <c r="AS384" s="43" t="s">
        <v>943</v>
      </c>
      <c r="AT384" s="43" t="s">
        <v>933</v>
      </c>
      <c r="AU384" s="43" t="s">
        <v>776</v>
      </c>
      <c r="AV384" s="43" t="s">
        <v>545</v>
      </c>
      <c r="AW384" s="43" t="s">
        <v>921</v>
      </c>
      <c r="AX384" s="43" t="s">
        <v>195</v>
      </c>
      <c r="AY384" s="268">
        <f t="shared" si="5"/>
        <v>3</v>
      </c>
    </row>
    <row r="385" spans="1:51" x14ac:dyDescent="0.3">
      <c r="A385" s="253" t="s">
        <v>1253</v>
      </c>
      <c r="B385" s="252" t="s">
        <v>612</v>
      </c>
      <c r="C385" s="43" t="s">
        <v>188</v>
      </c>
      <c r="D385" s="43">
        <v>4.0999999999999996</v>
      </c>
      <c r="E385" s="43">
        <v>20140811</v>
      </c>
      <c r="F385" s="43" t="s">
        <v>770</v>
      </c>
      <c r="G385" s="43" t="s">
        <v>770</v>
      </c>
      <c r="H385" s="43">
        <v>5</v>
      </c>
      <c r="I385" s="254" t="s">
        <v>632</v>
      </c>
      <c r="J385" s="43">
        <v>13</v>
      </c>
      <c r="K385" s="43"/>
      <c r="L385" s="43"/>
      <c r="M385" s="43"/>
      <c r="N385" s="43"/>
      <c r="O385" s="43">
        <v>1</v>
      </c>
      <c r="P385" s="43">
        <v>1</v>
      </c>
      <c r="Q385" s="43">
        <v>2005</v>
      </c>
      <c r="R385" s="43">
        <v>20070226</v>
      </c>
      <c r="S385" s="43">
        <v>20070227</v>
      </c>
      <c r="T385" s="43" t="s">
        <v>939</v>
      </c>
      <c r="U385" s="43" t="s">
        <v>915</v>
      </c>
      <c r="V385" s="43" t="s">
        <v>916</v>
      </c>
      <c r="W385" s="43" t="s">
        <v>191</v>
      </c>
      <c r="X385" s="43" t="s">
        <v>192</v>
      </c>
      <c r="Y385" s="43" t="s">
        <v>551</v>
      </c>
      <c r="Z385" s="43" t="s">
        <v>194</v>
      </c>
      <c r="AA385" s="43">
        <v>36.11</v>
      </c>
      <c r="AB385" s="43"/>
      <c r="AC385" s="43" t="s">
        <v>195</v>
      </c>
      <c r="AD385" s="43">
        <v>5500</v>
      </c>
      <c r="AE385" s="43">
        <v>30771</v>
      </c>
      <c r="AF385" s="43">
        <v>500</v>
      </c>
      <c r="AG385" s="43">
        <v>306</v>
      </c>
      <c r="AH385" s="43">
        <v>5500</v>
      </c>
      <c r="AI385" s="43">
        <v>296321</v>
      </c>
      <c r="AJ385" s="43">
        <v>500</v>
      </c>
      <c r="AK385" s="43">
        <v>8902</v>
      </c>
      <c r="AL385" s="43" t="s">
        <v>214</v>
      </c>
      <c r="AM385" s="43">
        <v>3.8999999999999998E-3</v>
      </c>
      <c r="AN385" s="43">
        <v>19</v>
      </c>
      <c r="AO385" s="43">
        <v>510</v>
      </c>
      <c r="AP385" s="43"/>
      <c r="AQ385" s="43" t="s">
        <v>958</v>
      </c>
      <c r="AR385" s="43" t="s">
        <v>940</v>
      </c>
      <c r="AS385" s="43" t="s">
        <v>919</v>
      </c>
      <c r="AT385" s="43" t="s">
        <v>920</v>
      </c>
      <c r="AU385" s="43" t="s">
        <v>776</v>
      </c>
      <c r="AV385" s="43" t="s">
        <v>545</v>
      </c>
      <c r="AW385" s="43" t="s">
        <v>921</v>
      </c>
      <c r="AX385" s="43" t="s">
        <v>195</v>
      </c>
      <c r="AY385" s="268">
        <f t="shared" si="5"/>
        <v>2</v>
      </c>
    </row>
    <row r="386" spans="1:51" x14ac:dyDescent="0.3">
      <c r="A386" s="253" t="s">
        <v>1253</v>
      </c>
      <c r="B386" s="252" t="s">
        <v>612</v>
      </c>
      <c r="C386" s="43" t="s">
        <v>188</v>
      </c>
      <c r="D386" s="43">
        <v>4.0999999999999996</v>
      </c>
      <c r="E386" s="43">
        <v>20140811</v>
      </c>
      <c r="F386" s="43" t="s">
        <v>770</v>
      </c>
      <c r="G386" s="43" t="s">
        <v>770</v>
      </c>
      <c r="H386" s="43">
        <v>5</v>
      </c>
      <c r="I386" s="254" t="s">
        <v>633</v>
      </c>
      <c r="J386" s="43">
        <v>13</v>
      </c>
      <c r="K386" s="43"/>
      <c r="L386" s="43"/>
      <c r="M386" s="43" t="s">
        <v>250</v>
      </c>
      <c r="N386" s="43" t="s">
        <v>624</v>
      </c>
      <c r="O386" s="43">
        <v>1</v>
      </c>
      <c r="P386" s="43">
        <v>1</v>
      </c>
      <c r="Q386" s="43">
        <v>2005</v>
      </c>
      <c r="R386" s="43">
        <v>20070206</v>
      </c>
      <c r="S386" s="43">
        <v>20070206</v>
      </c>
      <c r="T386" s="43" t="s">
        <v>922</v>
      </c>
      <c r="U386" s="43" t="s">
        <v>923</v>
      </c>
      <c r="V386" s="43" t="s">
        <v>924</v>
      </c>
      <c r="W386" s="43" t="s">
        <v>191</v>
      </c>
      <c r="X386" s="43" t="s">
        <v>192</v>
      </c>
      <c r="Y386" s="43" t="s">
        <v>214</v>
      </c>
      <c r="Z386" s="43" t="s">
        <v>194</v>
      </c>
      <c r="AA386" s="43">
        <v>37.61</v>
      </c>
      <c r="AB386" s="43"/>
      <c r="AC386" s="43" t="s">
        <v>195</v>
      </c>
      <c r="AD386" s="43">
        <v>5500</v>
      </c>
      <c r="AE386" s="43">
        <v>29453</v>
      </c>
      <c r="AF386" s="43">
        <v>500</v>
      </c>
      <c r="AG386" s="43">
        <v>592</v>
      </c>
      <c r="AH386" s="43">
        <v>5500</v>
      </c>
      <c r="AI386" s="43">
        <v>187490</v>
      </c>
      <c r="AJ386" s="43">
        <v>500</v>
      </c>
      <c r="AK386" s="43">
        <v>1111</v>
      </c>
      <c r="AL386" s="43" t="s">
        <v>214</v>
      </c>
      <c r="AM386" s="43">
        <v>2.69E-2</v>
      </c>
      <c r="AN386" s="43">
        <v>197</v>
      </c>
      <c r="AO386" s="43">
        <v>311</v>
      </c>
      <c r="AP386" s="43"/>
      <c r="AQ386" s="43" t="s">
        <v>956</v>
      </c>
      <c r="AR386" s="43" t="s">
        <v>925</v>
      </c>
      <c r="AS386" s="43" t="s">
        <v>926</v>
      </c>
      <c r="AT386" s="43" t="s">
        <v>926</v>
      </c>
      <c r="AU386" s="43" t="s">
        <v>776</v>
      </c>
      <c r="AV386" s="43" t="s">
        <v>545</v>
      </c>
      <c r="AW386" s="43" t="s">
        <v>921</v>
      </c>
      <c r="AX386" s="43" t="s">
        <v>195</v>
      </c>
      <c r="AY386" s="268">
        <f t="shared" si="5"/>
        <v>2</v>
      </c>
    </row>
    <row r="387" spans="1:51" x14ac:dyDescent="0.3">
      <c r="A387" s="253" t="s">
        <v>1253</v>
      </c>
      <c r="B387" s="252" t="s">
        <v>612</v>
      </c>
      <c r="C387" s="43" t="s">
        <v>188</v>
      </c>
      <c r="D387" s="43">
        <v>4.0999999999999996</v>
      </c>
      <c r="E387" s="43">
        <v>20140811</v>
      </c>
      <c r="F387" s="43" t="s">
        <v>770</v>
      </c>
      <c r="G387" s="43" t="s">
        <v>770</v>
      </c>
      <c r="H387" s="43">
        <v>5</v>
      </c>
      <c r="I387" s="254" t="s">
        <v>635</v>
      </c>
      <c r="J387" s="43">
        <v>13</v>
      </c>
      <c r="K387" s="43"/>
      <c r="L387" s="43"/>
      <c r="M387" s="43"/>
      <c r="N387" s="43"/>
      <c r="O387" s="43">
        <v>1</v>
      </c>
      <c r="P387" s="43">
        <v>1</v>
      </c>
      <c r="Q387" s="43">
        <v>2005</v>
      </c>
      <c r="R387" s="43">
        <v>20070228</v>
      </c>
      <c r="S387" s="43">
        <v>20070228</v>
      </c>
      <c r="T387" s="43" t="s">
        <v>946</v>
      </c>
      <c r="U387" s="43" t="s">
        <v>929</v>
      </c>
      <c r="V387" s="43" t="s">
        <v>930</v>
      </c>
      <c r="W387" s="43" t="s">
        <v>191</v>
      </c>
      <c r="X387" s="43" t="s">
        <v>192</v>
      </c>
      <c r="Y387" s="43" t="s">
        <v>193</v>
      </c>
      <c r="Z387" s="43" t="s">
        <v>194</v>
      </c>
      <c r="AA387" s="43">
        <v>40.28</v>
      </c>
      <c r="AB387" s="43"/>
      <c r="AC387" s="43" t="s">
        <v>195</v>
      </c>
      <c r="AD387" s="43">
        <v>5500</v>
      </c>
      <c r="AE387" s="43">
        <v>31360</v>
      </c>
      <c r="AF387" s="43"/>
      <c r="AG387" s="43"/>
      <c r="AH387" s="43">
        <v>5500</v>
      </c>
      <c r="AI387" s="43">
        <v>63661</v>
      </c>
      <c r="AJ387" s="43"/>
      <c r="AK387" s="43"/>
      <c r="AL387" s="43" t="s">
        <v>316</v>
      </c>
      <c r="AM387" s="43"/>
      <c r="AN387" s="43"/>
      <c r="AO387" s="43"/>
      <c r="AP387" s="43"/>
      <c r="AQ387" s="43" t="s">
        <v>942</v>
      </c>
      <c r="AR387" s="43" t="s">
        <v>947</v>
      </c>
      <c r="AS387" s="43" t="s">
        <v>932</v>
      </c>
      <c r="AT387" s="43" t="s">
        <v>933</v>
      </c>
      <c r="AU387" s="43" t="s">
        <v>776</v>
      </c>
      <c r="AV387" s="43" t="s">
        <v>545</v>
      </c>
      <c r="AW387" s="43" t="s">
        <v>921</v>
      </c>
      <c r="AX387" s="43" t="s">
        <v>195</v>
      </c>
      <c r="AY387" s="268">
        <f t="shared" si="5"/>
        <v>2</v>
      </c>
    </row>
    <row r="388" spans="1:51" x14ac:dyDescent="0.3">
      <c r="A388" s="253" t="s">
        <v>1253</v>
      </c>
      <c r="B388" s="252" t="s">
        <v>612</v>
      </c>
      <c r="C388" s="43" t="s">
        <v>188</v>
      </c>
      <c r="D388" s="43">
        <v>4.0999999999999996</v>
      </c>
      <c r="E388" s="43">
        <v>20140811</v>
      </c>
      <c r="F388" s="43" t="s">
        <v>770</v>
      </c>
      <c r="G388" s="43" t="s">
        <v>770</v>
      </c>
      <c r="H388" s="43">
        <v>5</v>
      </c>
      <c r="I388" s="254" t="s">
        <v>636</v>
      </c>
      <c r="J388" s="43">
        <v>13</v>
      </c>
      <c r="K388" s="43"/>
      <c r="L388" s="43"/>
      <c r="M388" s="43"/>
      <c r="N388" s="43"/>
      <c r="O388" s="43">
        <v>1</v>
      </c>
      <c r="P388" s="43">
        <v>1</v>
      </c>
      <c r="Q388" s="43">
        <v>2005</v>
      </c>
      <c r="R388" s="43">
        <v>20070501</v>
      </c>
      <c r="S388" s="43">
        <v>20070601</v>
      </c>
      <c r="T388" s="43" t="s">
        <v>934</v>
      </c>
      <c r="U388" s="43" t="s">
        <v>937</v>
      </c>
      <c r="V388" s="43" t="s">
        <v>935</v>
      </c>
      <c r="W388" s="43" t="s">
        <v>191</v>
      </c>
      <c r="X388" s="43" t="s">
        <v>192</v>
      </c>
      <c r="Y388" s="43" t="s">
        <v>193</v>
      </c>
      <c r="Z388" s="43" t="s">
        <v>194</v>
      </c>
      <c r="AA388" s="43">
        <v>42.15</v>
      </c>
      <c r="AB388" s="43"/>
      <c r="AC388" s="43" t="s">
        <v>195</v>
      </c>
      <c r="AD388" s="43">
        <v>5500</v>
      </c>
      <c r="AE388" s="43">
        <v>27568</v>
      </c>
      <c r="AF388" s="43"/>
      <c r="AG388" s="43"/>
      <c r="AH388" s="43">
        <v>5500</v>
      </c>
      <c r="AI388" s="43">
        <v>113335</v>
      </c>
      <c r="AJ388" s="43">
        <v>500</v>
      </c>
      <c r="AK388" s="43">
        <v>12252</v>
      </c>
      <c r="AL388" s="43" t="s">
        <v>214</v>
      </c>
      <c r="AM388" s="43"/>
      <c r="AN388" s="43"/>
      <c r="AO388" s="43"/>
      <c r="AP388" s="43"/>
      <c r="AQ388" s="43" t="s">
        <v>959</v>
      </c>
      <c r="AR388" s="43" t="s">
        <v>936</v>
      </c>
      <c r="AS388" s="43" t="s">
        <v>938</v>
      </c>
      <c r="AT388" s="43" t="s">
        <v>936</v>
      </c>
      <c r="AU388" s="43" t="s">
        <v>776</v>
      </c>
      <c r="AV388" s="43" t="s">
        <v>545</v>
      </c>
      <c r="AW388" s="43" t="s">
        <v>921</v>
      </c>
      <c r="AX388" s="43" t="s">
        <v>195</v>
      </c>
      <c r="AY388" s="268">
        <f t="shared" ref="AY388:AY436" si="6">AVERAGE(MID(R388,5,2),MID(S388,5,2))</f>
        <v>5.5</v>
      </c>
    </row>
    <row r="389" spans="1:51" x14ac:dyDescent="0.3">
      <c r="A389" s="253" t="s">
        <v>1253</v>
      </c>
      <c r="B389" s="252" t="s">
        <v>612</v>
      </c>
      <c r="C389" s="43" t="s">
        <v>188</v>
      </c>
      <c r="D389" s="43">
        <v>4.0999999999999996</v>
      </c>
      <c r="E389" s="43">
        <v>20140811</v>
      </c>
      <c r="F389" s="43" t="s">
        <v>770</v>
      </c>
      <c r="G389" s="43" t="s">
        <v>770</v>
      </c>
      <c r="H389" s="43">
        <v>5</v>
      </c>
      <c r="I389" s="254" t="s">
        <v>637</v>
      </c>
      <c r="J389" s="43">
        <v>13</v>
      </c>
      <c r="K389" s="43"/>
      <c r="L389" s="43"/>
      <c r="M389" s="43"/>
      <c r="N389" s="43"/>
      <c r="O389" s="43">
        <v>1</v>
      </c>
      <c r="P389" s="43">
        <v>1</v>
      </c>
      <c r="Q389" s="43">
        <v>2005</v>
      </c>
      <c r="R389" s="43">
        <v>20070301</v>
      </c>
      <c r="S389" s="43">
        <v>20070301</v>
      </c>
      <c r="T389" s="43" t="s">
        <v>948</v>
      </c>
      <c r="U389" s="43" t="s">
        <v>929</v>
      </c>
      <c r="V389" s="43" t="s">
        <v>935</v>
      </c>
      <c r="W389" s="43" t="s">
        <v>191</v>
      </c>
      <c r="X389" s="43" t="s">
        <v>192</v>
      </c>
      <c r="Y389" s="43" t="s">
        <v>193</v>
      </c>
      <c r="Z389" s="43" t="s">
        <v>194</v>
      </c>
      <c r="AA389" s="43">
        <v>35.270000000000003</v>
      </c>
      <c r="AB389" s="43"/>
      <c r="AC389" s="43" t="s">
        <v>195</v>
      </c>
      <c r="AD389" s="43">
        <v>5500</v>
      </c>
      <c r="AE389" s="43">
        <v>28813</v>
      </c>
      <c r="AF389" s="43"/>
      <c r="AG389" s="43"/>
      <c r="AH389" s="43">
        <v>5500</v>
      </c>
      <c r="AI389" s="43">
        <v>82427</v>
      </c>
      <c r="AJ389" s="43"/>
      <c r="AK389" s="43"/>
      <c r="AL389" s="43" t="s">
        <v>316</v>
      </c>
      <c r="AM389" s="43"/>
      <c r="AN389" s="43"/>
      <c r="AO389" s="43"/>
      <c r="AP389" s="43"/>
      <c r="AQ389" s="43" t="s">
        <v>942</v>
      </c>
      <c r="AR389" s="43" t="s">
        <v>949</v>
      </c>
      <c r="AS389" s="43" t="s">
        <v>932</v>
      </c>
      <c r="AT389" s="43" t="s">
        <v>936</v>
      </c>
      <c r="AU389" s="43" t="s">
        <v>776</v>
      </c>
      <c r="AV389" s="43" t="s">
        <v>545</v>
      </c>
      <c r="AW389" s="43" t="s">
        <v>921</v>
      </c>
      <c r="AX389" s="43" t="s">
        <v>195</v>
      </c>
      <c r="AY389" s="268">
        <f t="shared" si="6"/>
        <v>3</v>
      </c>
    </row>
    <row r="390" spans="1:51" x14ac:dyDescent="0.3">
      <c r="A390" s="253" t="s">
        <v>1253</v>
      </c>
      <c r="B390" s="252" t="s">
        <v>612</v>
      </c>
      <c r="C390" s="43" t="s">
        <v>188</v>
      </c>
      <c r="D390" s="43">
        <v>4.0999999999999996</v>
      </c>
      <c r="E390" s="43">
        <v>20140811</v>
      </c>
      <c r="F390" s="43" t="s">
        <v>770</v>
      </c>
      <c r="G390" s="43" t="s">
        <v>770</v>
      </c>
      <c r="H390" s="43">
        <v>5</v>
      </c>
      <c r="I390" s="254" t="s">
        <v>640</v>
      </c>
      <c r="J390" s="43">
        <v>13</v>
      </c>
      <c r="K390" s="43"/>
      <c r="L390" s="43"/>
      <c r="M390" s="43"/>
      <c r="N390" s="43"/>
      <c r="O390" s="43">
        <v>1</v>
      </c>
      <c r="P390" s="43">
        <v>1</v>
      </c>
      <c r="Q390" s="43">
        <v>2005</v>
      </c>
      <c r="R390" s="43">
        <v>20061101</v>
      </c>
      <c r="S390" s="43">
        <v>20061101</v>
      </c>
      <c r="T390" s="43" t="s">
        <v>928</v>
      </c>
      <c r="U390" s="43" t="s">
        <v>941</v>
      </c>
      <c r="V390" s="43" t="s">
        <v>930</v>
      </c>
      <c r="W390" s="43" t="s">
        <v>191</v>
      </c>
      <c r="X390" s="43" t="s">
        <v>192</v>
      </c>
      <c r="Y390" s="43" t="s">
        <v>193</v>
      </c>
      <c r="Z390" s="43" t="s">
        <v>194</v>
      </c>
      <c r="AA390" s="43">
        <v>57.63</v>
      </c>
      <c r="AB390" s="43"/>
      <c r="AC390" s="43" t="s">
        <v>195</v>
      </c>
      <c r="AD390" s="43">
        <v>5500</v>
      </c>
      <c r="AE390" s="43">
        <v>51364</v>
      </c>
      <c r="AF390" s="43"/>
      <c r="AG390" s="43"/>
      <c r="AH390" s="43">
        <v>5500</v>
      </c>
      <c r="AI390" s="43">
        <v>272311</v>
      </c>
      <c r="AJ390" s="43"/>
      <c r="AK390" s="43"/>
      <c r="AL390" s="43" t="s">
        <v>316</v>
      </c>
      <c r="AM390" s="43"/>
      <c r="AN390" s="43"/>
      <c r="AO390" s="43"/>
      <c r="AP390" s="43"/>
      <c r="AQ390" s="43" t="s">
        <v>942</v>
      </c>
      <c r="AR390" s="43" t="s">
        <v>931</v>
      </c>
      <c r="AS390" s="43" t="s">
        <v>943</v>
      </c>
      <c r="AT390" s="43" t="s">
        <v>933</v>
      </c>
      <c r="AU390" s="43" t="s">
        <v>776</v>
      </c>
      <c r="AV390" s="43" t="s">
        <v>545</v>
      </c>
      <c r="AW390" s="43" t="s">
        <v>921</v>
      </c>
      <c r="AX390" s="43" t="s">
        <v>195</v>
      </c>
      <c r="AY390" s="268">
        <f t="shared" si="6"/>
        <v>11</v>
      </c>
    </row>
    <row r="391" spans="1:51" x14ac:dyDescent="0.3">
      <c r="A391" s="253" t="s">
        <v>1253</v>
      </c>
      <c r="B391" s="252" t="s">
        <v>612</v>
      </c>
      <c r="C391" s="43" t="s">
        <v>188</v>
      </c>
      <c r="D391" s="43">
        <v>4.0999999999999996</v>
      </c>
      <c r="E391" s="43">
        <v>20140811</v>
      </c>
      <c r="F391" s="43" t="s">
        <v>770</v>
      </c>
      <c r="G391" s="43" t="s">
        <v>770</v>
      </c>
      <c r="H391" s="43">
        <v>5</v>
      </c>
      <c r="I391" s="254" t="s">
        <v>641</v>
      </c>
      <c r="J391" s="43">
        <v>13</v>
      </c>
      <c r="K391" s="43"/>
      <c r="L391" s="43"/>
      <c r="M391" s="43"/>
      <c r="N391" s="43"/>
      <c r="O391" s="43">
        <v>1</v>
      </c>
      <c r="P391" s="43">
        <v>1</v>
      </c>
      <c r="Q391" s="43">
        <v>2005</v>
      </c>
      <c r="R391" s="43">
        <v>20070206</v>
      </c>
      <c r="S391" s="43">
        <v>20070227</v>
      </c>
      <c r="T391" s="43" t="s">
        <v>939</v>
      </c>
      <c r="U391" s="43" t="s">
        <v>915</v>
      </c>
      <c r="V391" s="43" t="s">
        <v>916</v>
      </c>
      <c r="W391" s="43" t="s">
        <v>191</v>
      </c>
      <c r="X391" s="43" t="s">
        <v>192</v>
      </c>
      <c r="Y391" s="43" t="s">
        <v>193</v>
      </c>
      <c r="Z391" s="43" t="s">
        <v>237</v>
      </c>
      <c r="AA391" s="43">
        <v>36.11</v>
      </c>
      <c r="AB391" s="43"/>
      <c r="AC391" s="43" t="s">
        <v>195</v>
      </c>
      <c r="AD391" s="43">
        <v>5500</v>
      </c>
      <c r="AE391" s="43">
        <v>32880</v>
      </c>
      <c r="AF391" s="43">
        <v>500</v>
      </c>
      <c r="AG391" s="43">
        <v>201</v>
      </c>
      <c r="AH391" s="43">
        <v>5500</v>
      </c>
      <c r="AI391" s="43">
        <v>296393</v>
      </c>
      <c r="AJ391" s="43">
        <v>500</v>
      </c>
      <c r="AK391" s="43">
        <v>8901</v>
      </c>
      <c r="AL391" s="43" t="s">
        <v>214</v>
      </c>
      <c r="AM391" s="43">
        <v>6.0000000000000001E-3</v>
      </c>
      <c r="AN391" s="43">
        <v>18</v>
      </c>
      <c r="AO391" s="43">
        <v>500</v>
      </c>
      <c r="AP391" s="43"/>
      <c r="AQ391" s="43" t="s">
        <v>958</v>
      </c>
      <c r="AR391" s="43" t="s">
        <v>940</v>
      </c>
      <c r="AS391" s="43" t="s">
        <v>919</v>
      </c>
      <c r="AT391" s="43" t="s">
        <v>920</v>
      </c>
      <c r="AU391" s="43" t="s">
        <v>776</v>
      </c>
      <c r="AV391" s="43" t="s">
        <v>545</v>
      </c>
      <c r="AW391" s="43" t="s">
        <v>921</v>
      </c>
      <c r="AX391" s="43" t="s">
        <v>195</v>
      </c>
      <c r="AY391" s="268">
        <f t="shared" si="6"/>
        <v>2</v>
      </c>
    </row>
    <row r="392" spans="1:51" x14ac:dyDescent="0.3">
      <c r="A392" s="253" t="s">
        <v>1253</v>
      </c>
      <c r="B392" s="252" t="s">
        <v>612</v>
      </c>
      <c r="C392" s="43" t="s">
        <v>188</v>
      </c>
      <c r="D392" s="43">
        <v>4.0999999999999996</v>
      </c>
      <c r="E392" s="43">
        <v>20140811</v>
      </c>
      <c r="F392" s="43" t="s">
        <v>770</v>
      </c>
      <c r="G392" s="43" t="s">
        <v>770</v>
      </c>
      <c r="H392" s="43">
        <v>5</v>
      </c>
      <c r="I392" s="254" t="s">
        <v>643</v>
      </c>
      <c r="J392" s="43">
        <v>13</v>
      </c>
      <c r="K392" s="43"/>
      <c r="L392" s="43"/>
      <c r="M392" s="43"/>
      <c r="N392" s="43"/>
      <c r="O392" s="43">
        <v>1</v>
      </c>
      <c r="P392" s="43">
        <v>1</v>
      </c>
      <c r="Q392" s="43">
        <v>2005</v>
      </c>
      <c r="R392" s="43">
        <v>20061106</v>
      </c>
      <c r="S392" s="43">
        <v>20061106</v>
      </c>
      <c r="T392" s="43" t="s">
        <v>922</v>
      </c>
      <c r="U392" s="43" t="s">
        <v>923</v>
      </c>
      <c r="V392" s="43" t="s">
        <v>924</v>
      </c>
      <c r="W392" s="43" t="s">
        <v>191</v>
      </c>
      <c r="X392" s="43" t="s">
        <v>192</v>
      </c>
      <c r="Y392" s="43" t="s">
        <v>214</v>
      </c>
      <c r="Z392" s="43" t="s">
        <v>194</v>
      </c>
      <c r="AA392" s="43">
        <v>47.45</v>
      </c>
      <c r="AB392" s="43"/>
      <c r="AC392" s="43" t="s">
        <v>195</v>
      </c>
      <c r="AD392" s="43">
        <v>5500</v>
      </c>
      <c r="AE392" s="43">
        <v>30054</v>
      </c>
      <c r="AF392" s="43">
        <v>500</v>
      </c>
      <c r="AG392" s="43">
        <v>115</v>
      </c>
      <c r="AH392" s="43">
        <v>5500</v>
      </c>
      <c r="AI392" s="43">
        <v>323907</v>
      </c>
      <c r="AJ392" s="43">
        <v>500</v>
      </c>
      <c r="AK392" s="43">
        <v>1662</v>
      </c>
      <c r="AL392" s="43" t="s">
        <v>214</v>
      </c>
      <c r="AM392" s="43">
        <v>3.15E-2</v>
      </c>
      <c r="AN392" s="43">
        <v>145</v>
      </c>
      <c r="AO392" s="43">
        <v>540</v>
      </c>
      <c r="AP392" s="43"/>
      <c r="AQ392" s="43" t="s">
        <v>960</v>
      </c>
      <c r="AR392" s="43" t="s">
        <v>925</v>
      </c>
      <c r="AS392" s="43" t="s">
        <v>926</v>
      </c>
      <c r="AT392" s="43" t="s">
        <v>926</v>
      </c>
      <c r="AU392" s="43" t="s">
        <v>776</v>
      </c>
      <c r="AV392" s="43" t="s">
        <v>545</v>
      </c>
      <c r="AW392" s="43" t="s">
        <v>921</v>
      </c>
      <c r="AX392" s="43" t="s">
        <v>195</v>
      </c>
      <c r="AY392" s="268">
        <f t="shared" si="6"/>
        <v>11</v>
      </c>
    </row>
    <row r="393" spans="1:51" x14ac:dyDescent="0.3">
      <c r="A393" s="253" t="s">
        <v>1253</v>
      </c>
      <c r="B393" s="252" t="s">
        <v>612</v>
      </c>
      <c r="C393" s="43" t="s">
        <v>188</v>
      </c>
      <c r="D393" s="43">
        <v>4.0999999999999996</v>
      </c>
      <c r="E393" s="43">
        <v>20140811</v>
      </c>
      <c r="F393" s="43" t="s">
        <v>770</v>
      </c>
      <c r="G393" s="43" t="s">
        <v>770</v>
      </c>
      <c r="H393" s="43">
        <v>5</v>
      </c>
      <c r="I393" s="254" t="s">
        <v>644</v>
      </c>
      <c r="J393" s="43">
        <v>13</v>
      </c>
      <c r="K393" s="43"/>
      <c r="L393" s="43"/>
      <c r="M393" s="43"/>
      <c r="N393" s="43"/>
      <c r="O393" s="43">
        <v>1</v>
      </c>
      <c r="P393" s="43">
        <v>1</v>
      </c>
      <c r="Q393" s="43">
        <v>2005</v>
      </c>
      <c r="R393" s="43">
        <v>20070228</v>
      </c>
      <c r="S393" s="43">
        <v>20070228</v>
      </c>
      <c r="T393" s="43" t="s">
        <v>922</v>
      </c>
      <c r="U393" s="43" t="s">
        <v>923</v>
      </c>
      <c r="V393" s="43" t="s">
        <v>924</v>
      </c>
      <c r="W393" s="43" t="s">
        <v>191</v>
      </c>
      <c r="X393" s="43" t="s">
        <v>192</v>
      </c>
      <c r="Y393" s="43" t="s">
        <v>214</v>
      </c>
      <c r="Z393" s="43" t="s">
        <v>194</v>
      </c>
      <c r="AA393" s="43">
        <v>49.41</v>
      </c>
      <c r="AB393" s="43"/>
      <c r="AC393" s="43" t="s">
        <v>195</v>
      </c>
      <c r="AD393" s="43">
        <v>5000</v>
      </c>
      <c r="AE393" s="43">
        <v>29286</v>
      </c>
      <c r="AF393" s="43">
        <v>0</v>
      </c>
      <c r="AG393" s="43">
        <v>713</v>
      </c>
      <c r="AH393" s="43">
        <v>5000</v>
      </c>
      <c r="AI393" s="43">
        <v>428141</v>
      </c>
      <c r="AJ393" s="43">
        <v>0</v>
      </c>
      <c r="AK393" s="43">
        <v>2787</v>
      </c>
      <c r="AL393" s="43" t="s">
        <v>214</v>
      </c>
      <c r="AM393" s="43">
        <v>3.8100000000000002E-2</v>
      </c>
      <c r="AN393" s="43">
        <v>215</v>
      </c>
      <c r="AO393" s="43">
        <v>525</v>
      </c>
      <c r="AP393" s="43"/>
      <c r="AQ393" s="43" t="s">
        <v>961</v>
      </c>
      <c r="AR393" s="43" t="s">
        <v>925</v>
      </c>
      <c r="AS393" s="43" t="s">
        <v>926</v>
      </c>
      <c r="AT393" s="43" t="s">
        <v>926</v>
      </c>
      <c r="AU393" s="43" t="s">
        <v>776</v>
      </c>
      <c r="AV393" s="43" t="s">
        <v>545</v>
      </c>
      <c r="AW393" s="43" t="s">
        <v>921</v>
      </c>
      <c r="AX393" s="43" t="s">
        <v>195</v>
      </c>
      <c r="AY393" s="268">
        <f t="shared" si="6"/>
        <v>2</v>
      </c>
    </row>
    <row r="394" spans="1:51" x14ac:dyDescent="0.3">
      <c r="A394" s="253" t="s">
        <v>1253</v>
      </c>
      <c r="B394" s="252" t="s">
        <v>612</v>
      </c>
      <c r="C394" s="43" t="s">
        <v>188</v>
      </c>
      <c r="D394" s="43">
        <v>4.0999999999999996</v>
      </c>
      <c r="E394" s="43">
        <v>20140811</v>
      </c>
      <c r="F394" s="43" t="s">
        <v>770</v>
      </c>
      <c r="G394" s="43" t="s">
        <v>770</v>
      </c>
      <c r="H394" s="43">
        <v>5</v>
      </c>
      <c r="I394" s="254" t="s">
        <v>645</v>
      </c>
      <c r="J394" s="43">
        <v>13</v>
      </c>
      <c r="K394" s="43"/>
      <c r="L394" s="43"/>
      <c r="M394" s="43"/>
      <c r="N394" s="43"/>
      <c r="O394" s="43">
        <v>1</v>
      </c>
      <c r="P394" s="43">
        <v>1</v>
      </c>
      <c r="Q394" s="43">
        <v>2005</v>
      </c>
      <c r="R394" s="43">
        <v>20061031</v>
      </c>
      <c r="S394" s="43">
        <v>20061104</v>
      </c>
      <c r="T394" s="43" t="s">
        <v>934</v>
      </c>
      <c r="U394" s="43" t="s">
        <v>937</v>
      </c>
      <c r="V394" s="43" t="s">
        <v>935</v>
      </c>
      <c r="W394" s="43" t="s">
        <v>191</v>
      </c>
      <c r="X394" s="43" t="s">
        <v>192</v>
      </c>
      <c r="Y394" s="43" t="s">
        <v>193</v>
      </c>
      <c r="Z394" s="43" t="s">
        <v>237</v>
      </c>
      <c r="AA394" s="43">
        <v>55.59</v>
      </c>
      <c r="AB394" s="43"/>
      <c r="AC394" s="43" t="s">
        <v>195</v>
      </c>
      <c r="AD394" s="43">
        <v>5500</v>
      </c>
      <c r="AE394" s="43">
        <v>55342</v>
      </c>
      <c r="AF394" s="43"/>
      <c r="AG394" s="43"/>
      <c r="AH394" s="43">
        <v>5500</v>
      </c>
      <c r="AI394" s="43">
        <v>233199</v>
      </c>
      <c r="AJ394" s="43"/>
      <c r="AK394" s="43"/>
      <c r="AL394" s="43" t="s">
        <v>214</v>
      </c>
      <c r="AM394" s="43">
        <v>7.9000000000000001E-2</v>
      </c>
      <c r="AN394" s="43">
        <v>82</v>
      </c>
      <c r="AO394" s="43">
        <v>530</v>
      </c>
      <c r="AP394" s="43"/>
      <c r="AQ394" s="43"/>
      <c r="AR394" s="43" t="s">
        <v>936</v>
      </c>
      <c r="AS394" s="43" t="s">
        <v>938</v>
      </c>
      <c r="AT394" s="43" t="s">
        <v>936</v>
      </c>
      <c r="AU394" s="43" t="s">
        <v>776</v>
      </c>
      <c r="AV394" s="43" t="s">
        <v>545</v>
      </c>
      <c r="AW394" s="43" t="s">
        <v>921</v>
      </c>
      <c r="AX394" s="43" t="s">
        <v>195</v>
      </c>
      <c r="AY394" s="268">
        <f t="shared" si="6"/>
        <v>10.5</v>
      </c>
    </row>
    <row r="395" spans="1:51" x14ac:dyDescent="0.3">
      <c r="A395" s="253" t="s">
        <v>1253</v>
      </c>
      <c r="B395" s="252" t="s">
        <v>612</v>
      </c>
      <c r="C395" s="43" t="s">
        <v>188</v>
      </c>
      <c r="D395" s="43">
        <v>4.0999999999999996</v>
      </c>
      <c r="E395" s="43">
        <v>20140811</v>
      </c>
      <c r="F395" s="43" t="s">
        <v>770</v>
      </c>
      <c r="G395" s="43" t="s">
        <v>770</v>
      </c>
      <c r="H395" s="43">
        <v>5</v>
      </c>
      <c r="I395" s="254" t="s">
        <v>634</v>
      </c>
      <c r="J395" s="43">
        <v>13</v>
      </c>
      <c r="K395" s="43"/>
      <c r="L395" s="43"/>
      <c r="M395" s="43"/>
      <c r="N395" s="43"/>
      <c r="O395" s="43">
        <v>1</v>
      </c>
      <c r="P395" s="43">
        <v>1</v>
      </c>
      <c r="Q395" s="43">
        <v>2005</v>
      </c>
      <c r="R395" s="43">
        <v>20070320</v>
      </c>
      <c r="S395" s="43">
        <v>20070320</v>
      </c>
      <c r="T395" s="43" t="s">
        <v>952</v>
      </c>
      <c r="U395" s="43" t="s">
        <v>966</v>
      </c>
      <c r="V395" s="43" t="s">
        <v>953</v>
      </c>
      <c r="W395" s="43" t="s">
        <v>191</v>
      </c>
      <c r="X395" s="43" t="s">
        <v>192</v>
      </c>
      <c r="Y395" s="43" t="s">
        <v>193</v>
      </c>
      <c r="Z395" s="43" t="s">
        <v>194</v>
      </c>
      <c r="AA395" s="43">
        <v>39.51</v>
      </c>
      <c r="AB395" s="43"/>
      <c r="AC395" s="43" t="s">
        <v>195</v>
      </c>
      <c r="AD395" s="43">
        <v>5500</v>
      </c>
      <c r="AE395" s="43">
        <v>30740</v>
      </c>
      <c r="AF395" s="43"/>
      <c r="AG395" s="43"/>
      <c r="AH395" s="43">
        <v>5500</v>
      </c>
      <c r="AI395" s="43">
        <v>51016</v>
      </c>
      <c r="AJ395" s="43"/>
      <c r="AK395" s="43"/>
      <c r="AL395" s="43" t="s">
        <v>316</v>
      </c>
      <c r="AM395" s="43"/>
      <c r="AN395" s="43"/>
      <c r="AO395" s="43"/>
      <c r="AP395" s="43"/>
      <c r="AQ395" s="43" t="s">
        <v>968</v>
      </c>
      <c r="AR395" s="43" t="s">
        <v>954</v>
      </c>
      <c r="AS395" s="43" t="s">
        <v>967</v>
      </c>
      <c r="AT395" s="43" t="s">
        <v>955</v>
      </c>
      <c r="AU395" s="43" t="s">
        <v>776</v>
      </c>
      <c r="AV395" s="43" t="s">
        <v>545</v>
      </c>
      <c r="AW395" s="43" t="s">
        <v>921</v>
      </c>
      <c r="AX395" s="43" t="s">
        <v>195</v>
      </c>
      <c r="AY395" s="268">
        <f t="shared" si="6"/>
        <v>3</v>
      </c>
    </row>
    <row r="396" spans="1:51" x14ac:dyDescent="0.3">
      <c r="A396" s="253" t="s">
        <v>1253</v>
      </c>
      <c r="B396" s="252" t="s">
        <v>612</v>
      </c>
      <c r="C396" s="43" t="s">
        <v>188</v>
      </c>
      <c r="D396" s="43">
        <v>4.0999999999999996</v>
      </c>
      <c r="E396" s="43">
        <v>20140811</v>
      </c>
      <c r="F396" s="43" t="s">
        <v>770</v>
      </c>
      <c r="G396" s="43" t="s">
        <v>770</v>
      </c>
      <c r="H396" s="43">
        <v>5</v>
      </c>
      <c r="I396" s="254" t="s">
        <v>638</v>
      </c>
      <c r="J396" s="43">
        <v>13</v>
      </c>
      <c r="K396" s="43"/>
      <c r="L396" s="43"/>
      <c r="M396" s="43"/>
      <c r="N396" s="43"/>
      <c r="O396" s="43">
        <v>1</v>
      </c>
      <c r="P396" s="43">
        <v>1</v>
      </c>
      <c r="Q396" s="43">
        <v>2005</v>
      </c>
      <c r="R396" s="43">
        <v>20060712</v>
      </c>
      <c r="S396" s="43">
        <v>20060712</v>
      </c>
      <c r="T396" s="43" t="s">
        <v>952</v>
      </c>
      <c r="U396" s="43" t="s">
        <v>966</v>
      </c>
      <c r="V396" s="43" t="s">
        <v>953</v>
      </c>
      <c r="W396" s="43" t="s">
        <v>191</v>
      </c>
      <c r="X396" s="43" t="s">
        <v>192</v>
      </c>
      <c r="Y396" s="43" t="s">
        <v>193</v>
      </c>
      <c r="Z396" s="43" t="s">
        <v>194</v>
      </c>
      <c r="AA396" s="43">
        <v>21.58</v>
      </c>
      <c r="AB396" s="43"/>
      <c r="AC396" s="43" t="s">
        <v>195</v>
      </c>
      <c r="AD396" s="43">
        <v>5500</v>
      </c>
      <c r="AE396" s="43">
        <v>50552</v>
      </c>
      <c r="AF396" s="43">
        <v>500</v>
      </c>
      <c r="AG396" s="43">
        <v>266</v>
      </c>
      <c r="AH396" s="43">
        <v>5500</v>
      </c>
      <c r="AI396" s="43">
        <v>268109</v>
      </c>
      <c r="AJ396" s="43">
        <v>500</v>
      </c>
      <c r="AK396" s="43">
        <v>3510</v>
      </c>
      <c r="AL396" s="43" t="s">
        <v>214</v>
      </c>
      <c r="AM396" s="43">
        <v>8.6999999999999994E-3</v>
      </c>
      <c r="AN396" s="43">
        <v>30</v>
      </c>
      <c r="AO396" s="43">
        <v>578</v>
      </c>
      <c r="AP396" s="43"/>
      <c r="AQ396" s="43"/>
      <c r="AR396" s="43" t="s">
        <v>954</v>
      </c>
      <c r="AS396" s="43" t="s">
        <v>967</v>
      </c>
      <c r="AT396" s="43" t="s">
        <v>955</v>
      </c>
      <c r="AU396" s="43" t="s">
        <v>776</v>
      </c>
      <c r="AV396" s="43" t="s">
        <v>545</v>
      </c>
      <c r="AW396" s="43" t="s">
        <v>921</v>
      </c>
      <c r="AX396" s="43" t="s">
        <v>195</v>
      </c>
      <c r="AY396" s="268">
        <f t="shared" si="6"/>
        <v>7</v>
      </c>
    </row>
    <row r="397" spans="1:51" x14ac:dyDescent="0.3">
      <c r="A397" s="253" t="s">
        <v>1253</v>
      </c>
      <c r="B397" s="252" t="s">
        <v>612</v>
      </c>
      <c r="C397" s="43" t="s">
        <v>188</v>
      </c>
      <c r="D397" s="43">
        <v>4.0999999999999996</v>
      </c>
      <c r="E397" s="43">
        <v>20140811</v>
      </c>
      <c r="F397" s="43" t="s">
        <v>770</v>
      </c>
      <c r="G397" s="43" t="s">
        <v>770</v>
      </c>
      <c r="H397" s="43">
        <v>5</v>
      </c>
      <c r="I397" s="254" t="s">
        <v>642</v>
      </c>
      <c r="J397" s="43">
        <v>13</v>
      </c>
      <c r="K397" s="43"/>
      <c r="L397" s="43"/>
      <c r="M397" s="43"/>
      <c r="N397" s="43"/>
      <c r="O397" s="43">
        <v>1</v>
      </c>
      <c r="P397" s="43">
        <v>1</v>
      </c>
      <c r="Q397" s="43">
        <v>2005</v>
      </c>
      <c r="R397" s="43">
        <v>20070323</v>
      </c>
      <c r="S397" s="43">
        <v>20070323</v>
      </c>
      <c r="T397" s="43" t="s">
        <v>952</v>
      </c>
      <c r="U397" s="43" t="s">
        <v>966</v>
      </c>
      <c r="V397" s="43" t="s">
        <v>953</v>
      </c>
      <c r="W397" s="43" t="s">
        <v>191</v>
      </c>
      <c r="X397" s="43" t="s">
        <v>192</v>
      </c>
      <c r="Y397" s="43" t="s">
        <v>193</v>
      </c>
      <c r="Z397" s="43" t="s">
        <v>194</v>
      </c>
      <c r="AA397" s="43">
        <v>43.78</v>
      </c>
      <c r="AB397" s="43"/>
      <c r="AC397" s="43" t="s">
        <v>195</v>
      </c>
      <c r="AD397" s="43">
        <v>5500</v>
      </c>
      <c r="AE397" s="43">
        <v>52708</v>
      </c>
      <c r="AF397" s="43"/>
      <c r="AG397" s="43"/>
      <c r="AH397" s="43">
        <v>5500</v>
      </c>
      <c r="AI397" s="43">
        <v>226170</v>
      </c>
      <c r="AJ397" s="43"/>
      <c r="AK397" s="43"/>
      <c r="AL397" s="43" t="s">
        <v>316</v>
      </c>
      <c r="AM397" s="43"/>
      <c r="AN397" s="43"/>
      <c r="AO397" s="43"/>
      <c r="AP397" s="43"/>
      <c r="AQ397" s="43" t="s">
        <v>942</v>
      </c>
      <c r="AR397" s="43" t="s">
        <v>954</v>
      </c>
      <c r="AS397" s="43" t="s">
        <v>967</v>
      </c>
      <c r="AT397" s="43" t="s">
        <v>955</v>
      </c>
      <c r="AU397" s="43" t="s">
        <v>776</v>
      </c>
      <c r="AV397" s="43" t="s">
        <v>545</v>
      </c>
      <c r="AW397" s="43" t="s">
        <v>921</v>
      </c>
      <c r="AX397" s="43" t="s">
        <v>195</v>
      </c>
      <c r="AY397" s="268">
        <f t="shared" si="6"/>
        <v>3</v>
      </c>
    </row>
    <row r="398" spans="1:51" x14ac:dyDescent="0.3">
      <c r="A398" s="253" t="s">
        <v>1253</v>
      </c>
      <c r="B398" s="252" t="s">
        <v>612</v>
      </c>
      <c r="C398" s="43" t="s">
        <v>188</v>
      </c>
      <c r="D398" s="43">
        <v>4.0999999999999996</v>
      </c>
      <c r="E398" s="43">
        <v>20140811</v>
      </c>
      <c r="F398" s="43" t="s">
        <v>770</v>
      </c>
      <c r="G398" s="43" t="s">
        <v>770</v>
      </c>
      <c r="H398" s="43">
        <v>5</v>
      </c>
      <c r="I398" s="254" t="s">
        <v>650</v>
      </c>
      <c r="J398" s="43">
        <v>13</v>
      </c>
      <c r="K398" s="43"/>
      <c r="L398" s="43"/>
      <c r="M398" s="43"/>
      <c r="N398" s="43"/>
      <c r="O398" s="43">
        <v>1</v>
      </c>
      <c r="P398" s="43">
        <v>1</v>
      </c>
      <c r="Q398" s="43">
        <v>2006</v>
      </c>
      <c r="R398" s="43">
        <v>20071008</v>
      </c>
      <c r="S398" s="43">
        <v>20071008</v>
      </c>
      <c r="T398" s="43" t="s">
        <v>952</v>
      </c>
      <c r="U398" s="43" t="s">
        <v>950</v>
      </c>
      <c r="V398" s="43" t="s">
        <v>953</v>
      </c>
      <c r="W398" s="43" t="s">
        <v>191</v>
      </c>
      <c r="X398" s="43" t="s">
        <v>192</v>
      </c>
      <c r="Y398" s="43" t="s">
        <v>193</v>
      </c>
      <c r="Z398" s="43" t="s">
        <v>194</v>
      </c>
      <c r="AA398" s="43">
        <v>42.55</v>
      </c>
      <c r="AB398" s="43"/>
      <c r="AC398" s="43" t="s">
        <v>195</v>
      </c>
      <c r="AD398" s="43">
        <v>5500</v>
      </c>
      <c r="AE398" s="43">
        <v>53021</v>
      </c>
      <c r="AF398" s="43"/>
      <c r="AG398" s="43"/>
      <c r="AH398" s="43">
        <v>5500</v>
      </c>
      <c r="AI398" s="43">
        <v>268316</v>
      </c>
      <c r="AJ398" s="43"/>
      <c r="AK398" s="43"/>
      <c r="AL398" s="43" t="s">
        <v>316</v>
      </c>
      <c r="AM398" s="43"/>
      <c r="AN398" s="43"/>
      <c r="AO398" s="43"/>
      <c r="AP398" s="43"/>
      <c r="AQ398" s="43" t="s">
        <v>942</v>
      </c>
      <c r="AR398" s="43" t="s">
        <v>954</v>
      </c>
      <c r="AS398" s="43" t="s">
        <v>951</v>
      </c>
      <c r="AT398" s="43" t="s">
        <v>955</v>
      </c>
      <c r="AU398" s="43" t="s">
        <v>776</v>
      </c>
      <c r="AV398" s="43" t="s">
        <v>545</v>
      </c>
      <c r="AW398" s="43" t="s">
        <v>921</v>
      </c>
      <c r="AX398" s="43" t="s">
        <v>195</v>
      </c>
      <c r="AY398" s="268">
        <f t="shared" si="6"/>
        <v>10</v>
      </c>
    </row>
    <row r="399" spans="1:51" x14ac:dyDescent="0.3">
      <c r="A399" s="253" t="s">
        <v>1253</v>
      </c>
      <c r="B399" s="252" t="s">
        <v>612</v>
      </c>
      <c r="C399" s="43" t="s">
        <v>188</v>
      </c>
      <c r="D399" s="43">
        <v>4.0999999999999996</v>
      </c>
      <c r="E399" s="43">
        <v>20140811</v>
      </c>
      <c r="F399" s="43" t="s">
        <v>770</v>
      </c>
      <c r="G399" s="43" t="s">
        <v>770</v>
      </c>
      <c r="H399" s="43">
        <v>5</v>
      </c>
      <c r="I399" s="254" t="s">
        <v>651</v>
      </c>
      <c r="J399" s="43">
        <v>13</v>
      </c>
      <c r="K399" s="43"/>
      <c r="L399" s="43"/>
      <c r="M399" s="43"/>
      <c r="N399" s="43"/>
      <c r="O399" s="43">
        <v>1</v>
      </c>
      <c r="P399" s="43">
        <v>1</v>
      </c>
      <c r="Q399" s="43">
        <v>2006</v>
      </c>
      <c r="R399" s="43">
        <v>20080201</v>
      </c>
      <c r="S399" s="43">
        <v>20080201</v>
      </c>
      <c r="T399" s="43" t="s">
        <v>928</v>
      </c>
      <c r="U399" s="43" t="s">
        <v>941</v>
      </c>
      <c r="V399" s="43" t="s">
        <v>930</v>
      </c>
      <c r="W399" s="43" t="s">
        <v>191</v>
      </c>
      <c r="X399" s="43" t="s">
        <v>192</v>
      </c>
      <c r="Y399" s="43" t="s">
        <v>193</v>
      </c>
      <c r="Z399" s="43" t="s">
        <v>194</v>
      </c>
      <c r="AA399" s="43">
        <v>44.08</v>
      </c>
      <c r="AB399" s="43"/>
      <c r="AC399" s="43" t="s">
        <v>195</v>
      </c>
      <c r="AD399" s="43">
        <v>5500</v>
      </c>
      <c r="AE399" s="43">
        <v>32549</v>
      </c>
      <c r="AF399" s="43"/>
      <c r="AG399" s="43"/>
      <c r="AH399" s="43">
        <v>5500</v>
      </c>
      <c r="AI399" s="43">
        <v>509938</v>
      </c>
      <c r="AJ399" s="43"/>
      <c r="AK399" s="43"/>
      <c r="AL399" s="43" t="s">
        <v>316</v>
      </c>
      <c r="AM399" s="43"/>
      <c r="AN399" s="43"/>
      <c r="AO399" s="43"/>
      <c r="AP399" s="43"/>
      <c r="AQ399" s="43" t="s">
        <v>942</v>
      </c>
      <c r="AR399" s="43" t="s">
        <v>931</v>
      </c>
      <c r="AS399" s="43" t="s">
        <v>943</v>
      </c>
      <c r="AT399" s="43" t="s">
        <v>933</v>
      </c>
      <c r="AU399" s="43" t="s">
        <v>776</v>
      </c>
      <c r="AV399" s="43" t="s">
        <v>545</v>
      </c>
      <c r="AW399" s="43" t="s">
        <v>921</v>
      </c>
      <c r="AX399" s="43" t="s">
        <v>195</v>
      </c>
      <c r="AY399" s="268">
        <f t="shared" si="6"/>
        <v>2</v>
      </c>
    </row>
    <row r="400" spans="1:51" x14ac:dyDescent="0.3">
      <c r="A400" s="253" t="s">
        <v>1253</v>
      </c>
      <c r="B400" s="252" t="s">
        <v>612</v>
      </c>
      <c r="C400" s="43" t="s">
        <v>188</v>
      </c>
      <c r="D400" s="43">
        <v>4.0999999999999996</v>
      </c>
      <c r="E400" s="43">
        <v>20140811</v>
      </c>
      <c r="F400" s="43" t="s">
        <v>770</v>
      </c>
      <c r="G400" s="43" t="s">
        <v>770</v>
      </c>
      <c r="H400" s="43">
        <v>5</v>
      </c>
      <c r="I400" s="254" t="s">
        <v>652</v>
      </c>
      <c r="J400" s="43">
        <v>13</v>
      </c>
      <c r="K400" s="43"/>
      <c r="L400" s="43"/>
      <c r="M400" s="43"/>
      <c r="N400" s="43"/>
      <c r="O400" s="43">
        <v>1</v>
      </c>
      <c r="P400" s="43">
        <v>1</v>
      </c>
      <c r="Q400" s="43">
        <v>2006</v>
      </c>
      <c r="R400" s="43">
        <v>20080305</v>
      </c>
      <c r="S400" s="43">
        <v>20080305</v>
      </c>
      <c r="T400" s="43" t="s">
        <v>928</v>
      </c>
      <c r="U400" s="43" t="s">
        <v>929</v>
      </c>
      <c r="V400" s="43" t="s">
        <v>930</v>
      </c>
      <c r="W400" s="43" t="s">
        <v>191</v>
      </c>
      <c r="X400" s="43" t="s">
        <v>192</v>
      </c>
      <c r="Y400" s="43" t="s">
        <v>193</v>
      </c>
      <c r="Z400" s="43" t="s">
        <v>194</v>
      </c>
      <c r="AA400" s="43">
        <v>42.99</v>
      </c>
      <c r="AB400" s="43"/>
      <c r="AC400" s="43" t="s">
        <v>195</v>
      </c>
      <c r="AD400" s="43">
        <v>5500</v>
      </c>
      <c r="AE400" s="43">
        <v>31726</v>
      </c>
      <c r="AF400" s="43"/>
      <c r="AG400" s="43"/>
      <c r="AH400" s="43">
        <v>5500</v>
      </c>
      <c r="AI400" s="43">
        <v>197851</v>
      </c>
      <c r="AJ400" s="43"/>
      <c r="AK400" s="43"/>
      <c r="AL400" s="43" t="s">
        <v>316</v>
      </c>
      <c r="AM400" s="43"/>
      <c r="AN400" s="43"/>
      <c r="AO400" s="43"/>
      <c r="AP400" s="43"/>
      <c r="AQ400" s="43" t="s">
        <v>942</v>
      </c>
      <c r="AR400" s="43" t="s">
        <v>931</v>
      </c>
      <c r="AS400" s="43" t="s">
        <v>932</v>
      </c>
      <c r="AT400" s="43" t="s">
        <v>933</v>
      </c>
      <c r="AU400" s="43" t="s">
        <v>776</v>
      </c>
      <c r="AV400" s="43" t="s">
        <v>545</v>
      </c>
      <c r="AW400" s="43" t="s">
        <v>921</v>
      </c>
      <c r="AX400" s="43" t="s">
        <v>195</v>
      </c>
      <c r="AY400" s="268">
        <f t="shared" si="6"/>
        <v>3</v>
      </c>
    </row>
    <row r="401" spans="1:51" x14ac:dyDescent="0.3">
      <c r="A401" s="253" t="s">
        <v>1253</v>
      </c>
      <c r="B401" s="252" t="s">
        <v>612</v>
      </c>
      <c r="C401" s="43" t="s">
        <v>188</v>
      </c>
      <c r="D401" s="43">
        <v>4.0999999999999996</v>
      </c>
      <c r="E401" s="43">
        <v>20140811</v>
      </c>
      <c r="F401" s="43" t="s">
        <v>770</v>
      </c>
      <c r="G401" s="43" t="s">
        <v>770</v>
      </c>
      <c r="H401" s="43">
        <v>5</v>
      </c>
      <c r="I401" s="254" t="s">
        <v>653</v>
      </c>
      <c r="J401" s="43">
        <v>13</v>
      </c>
      <c r="K401" s="43"/>
      <c r="L401" s="43"/>
      <c r="M401" s="43"/>
      <c r="N401" s="43"/>
      <c r="O401" s="43">
        <v>1</v>
      </c>
      <c r="P401" s="43">
        <v>1</v>
      </c>
      <c r="Q401" s="43">
        <v>2006</v>
      </c>
      <c r="R401" s="43">
        <v>20080215</v>
      </c>
      <c r="S401" s="43">
        <v>20080215</v>
      </c>
      <c r="T401" s="43" t="s">
        <v>934</v>
      </c>
      <c r="U401" s="43" t="s">
        <v>937</v>
      </c>
      <c r="V401" s="43" t="s">
        <v>935</v>
      </c>
      <c r="W401" s="43" t="s">
        <v>191</v>
      </c>
      <c r="X401" s="43" t="s">
        <v>192</v>
      </c>
      <c r="Y401" s="43" t="s">
        <v>193</v>
      </c>
      <c r="Z401" s="43" t="s">
        <v>194</v>
      </c>
      <c r="AA401" s="43">
        <v>50.06</v>
      </c>
      <c r="AB401" s="43"/>
      <c r="AC401" s="43" t="s">
        <v>195</v>
      </c>
      <c r="AD401" s="43">
        <v>5500</v>
      </c>
      <c r="AE401" s="43">
        <v>30802</v>
      </c>
      <c r="AF401" s="43">
        <v>500</v>
      </c>
      <c r="AG401" s="43">
        <v>293</v>
      </c>
      <c r="AH401" s="43">
        <v>5500</v>
      </c>
      <c r="AI401" s="43">
        <v>260147</v>
      </c>
      <c r="AJ401" s="43">
        <v>500</v>
      </c>
      <c r="AK401" s="43">
        <v>22331</v>
      </c>
      <c r="AL401" s="43" t="s">
        <v>214</v>
      </c>
      <c r="AM401" s="43">
        <v>9.2999999999999992E-3</v>
      </c>
      <c r="AN401" s="43">
        <v>35</v>
      </c>
      <c r="AO401" s="43">
        <v>536</v>
      </c>
      <c r="AP401" s="43"/>
      <c r="AQ401" s="43"/>
      <c r="AR401" s="43" t="s">
        <v>936</v>
      </c>
      <c r="AS401" s="43" t="s">
        <v>938</v>
      </c>
      <c r="AT401" s="43" t="s">
        <v>936</v>
      </c>
      <c r="AU401" s="43" t="s">
        <v>776</v>
      </c>
      <c r="AV401" s="43" t="s">
        <v>545</v>
      </c>
      <c r="AW401" s="43" t="s">
        <v>921</v>
      </c>
      <c r="AX401" s="43" t="s">
        <v>195</v>
      </c>
      <c r="AY401" s="268">
        <f t="shared" si="6"/>
        <v>2</v>
      </c>
    </row>
    <row r="402" spans="1:51" x14ac:dyDescent="0.3">
      <c r="A402" s="253" t="s">
        <v>1253</v>
      </c>
      <c r="B402" s="252" t="s">
        <v>612</v>
      </c>
      <c r="C402" s="43" t="s">
        <v>188</v>
      </c>
      <c r="D402" s="43">
        <v>4.0999999999999996</v>
      </c>
      <c r="E402" s="43">
        <v>20140811</v>
      </c>
      <c r="F402" s="43" t="s">
        <v>770</v>
      </c>
      <c r="G402" s="43" t="s">
        <v>770</v>
      </c>
      <c r="H402" s="43">
        <v>5</v>
      </c>
      <c r="I402" s="254" t="s">
        <v>654</v>
      </c>
      <c r="J402" s="43">
        <v>13</v>
      </c>
      <c r="K402" s="43"/>
      <c r="L402" s="43"/>
      <c r="M402" s="43"/>
      <c r="N402" s="43"/>
      <c r="O402" s="43">
        <v>1</v>
      </c>
      <c r="P402" s="43">
        <v>1</v>
      </c>
      <c r="Q402" s="43">
        <v>2006</v>
      </c>
      <c r="R402" s="43">
        <v>20080226</v>
      </c>
      <c r="S402" s="43">
        <v>20080226</v>
      </c>
      <c r="T402" s="43" t="s">
        <v>934</v>
      </c>
      <c r="U402" s="43" t="s">
        <v>929</v>
      </c>
      <c r="V402" s="43" t="s">
        <v>935</v>
      </c>
      <c r="W402" s="43" t="s">
        <v>191</v>
      </c>
      <c r="X402" s="43" t="s">
        <v>192</v>
      </c>
      <c r="Y402" s="43" t="s">
        <v>193</v>
      </c>
      <c r="Z402" s="43" t="s">
        <v>194</v>
      </c>
      <c r="AA402" s="43">
        <v>43.95</v>
      </c>
      <c r="AB402" s="43"/>
      <c r="AC402" s="43" t="s">
        <v>195</v>
      </c>
      <c r="AD402" s="43">
        <v>5500</v>
      </c>
      <c r="AE402" s="43">
        <v>31821</v>
      </c>
      <c r="AF402" s="43"/>
      <c r="AG402" s="43"/>
      <c r="AH402" s="43">
        <v>5500</v>
      </c>
      <c r="AI402" s="43">
        <v>264863</v>
      </c>
      <c r="AJ402" s="43"/>
      <c r="AK402" s="43"/>
      <c r="AL402" s="43" t="s">
        <v>316</v>
      </c>
      <c r="AM402" s="43"/>
      <c r="AN402" s="43"/>
      <c r="AO402" s="43"/>
      <c r="AP402" s="43"/>
      <c r="AQ402" s="43" t="s">
        <v>942</v>
      </c>
      <c r="AR402" s="43" t="s">
        <v>936</v>
      </c>
      <c r="AS402" s="43" t="s">
        <v>932</v>
      </c>
      <c r="AT402" s="43" t="s">
        <v>936</v>
      </c>
      <c r="AU402" s="43" t="s">
        <v>776</v>
      </c>
      <c r="AV402" s="43" t="s">
        <v>545</v>
      </c>
      <c r="AW402" s="43" t="s">
        <v>921</v>
      </c>
      <c r="AX402" s="43" t="s">
        <v>195</v>
      </c>
      <c r="AY402" s="268">
        <f t="shared" si="6"/>
        <v>2</v>
      </c>
    </row>
    <row r="403" spans="1:51" x14ac:dyDescent="0.3">
      <c r="A403" s="253" t="s">
        <v>1253</v>
      </c>
      <c r="B403" s="252" t="s">
        <v>612</v>
      </c>
      <c r="C403" s="43" t="s">
        <v>188</v>
      </c>
      <c r="D403" s="43">
        <v>4.0999999999999996</v>
      </c>
      <c r="E403" s="43">
        <v>20140811</v>
      </c>
      <c r="F403" s="43" t="s">
        <v>770</v>
      </c>
      <c r="G403" s="43" t="s">
        <v>770</v>
      </c>
      <c r="H403" s="43">
        <v>5</v>
      </c>
      <c r="I403" s="254" t="s">
        <v>655</v>
      </c>
      <c r="J403" s="43">
        <v>13</v>
      </c>
      <c r="K403" s="43"/>
      <c r="L403" s="43"/>
      <c r="M403" s="43"/>
      <c r="N403" s="43"/>
      <c r="O403" s="43">
        <v>1</v>
      </c>
      <c r="P403" s="43">
        <v>1</v>
      </c>
      <c r="Q403" s="43">
        <v>2006</v>
      </c>
      <c r="R403" s="43">
        <v>20080305</v>
      </c>
      <c r="S403" s="43">
        <v>20080305</v>
      </c>
      <c r="T403" s="43" t="s">
        <v>928</v>
      </c>
      <c r="U403" s="43" t="s">
        <v>929</v>
      </c>
      <c r="V403" s="43" t="s">
        <v>930</v>
      </c>
      <c r="W403" s="43" t="s">
        <v>191</v>
      </c>
      <c r="X403" s="43" t="s">
        <v>192</v>
      </c>
      <c r="Y403" s="43" t="s">
        <v>193</v>
      </c>
      <c r="Z403" s="43" t="s">
        <v>194</v>
      </c>
      <c r="AA403" s="43">
        <v>49.04</v>
      </c>
      <c r="AB403" s="43"/>
      <c r="AC403" s="43" t="s">
        <v>195</v>
      </c>
      <c r="AD403" s="43">
        <v>5500</v>
      </c>
      <c r="AE403" s="43">
        <v>20235</v>
      </c>
      <c r="AF403" s="43"/>
      <c r="AG403" s="43"/>
      <c r="AH403" s="43"/>
      <c r="AI403" s="43"/>
      <c r="AJ403" s="43"/>
      <c r="AK403" s="43"/>
      <c r="AL403" s="43" t="s">
        <v>316</v>
      </c>
      <c r="AM403" s="43"/>
      <c r="AN403" s="43"/>
      <c r="AO403" s="43"/>
      <c r="AP403" s="43"/>
      <c r="AQ403" s="43" t="s">
        <v>942</v>
      </c>
      <c r="AR403" s="43" t="s">
        <v>931</v>
      </c>
      <c r="AS403" s="43" t="s">
        <v>932</v>
      </c>
      <c r="AT403" s="43" t="s">
        <v>933</v>
      </c>
      <c r="AU403" s="43" t="s">
        <v>776</v>
      </c>
      <c r="AV403" s="43" t="s">
        <v>545</v>
      </c>
      <c r="AW403" s="43" t="s">
        <v>921</v>
      </c>
      <c r="AX403" s="43" t="s">
        <v>195</v>
      </c>
      <c r="AY403" s="268">
        <f t="shared" si="6"/>
        <v>3</v>
      </c>
    </row>
    <row r="404" spans="1:51" x14ac:dyDescent="0.3">
      <c r="A404" s="253" t="s">
        <v>1253</v>
      </c>
      <c r="B404" s="252" t="s">
        <v>612</v>
      </c>
      <c r="C404" s="43" t="s">
        <v>188</v>
      </c>
      <c r="D404" s="43">
        <v>4.0999999999999996</v>
      </c>
      <c r="E404" s="43">
        <v>20140811</v>
      </c>
      <c r="F404" s="43" t="s">
        <v>770</v>
      </c>
      <c r="G404" s="43" t="s">
        <v>770</v>
      </c>
      <c r="H404" s="43">
        <v>5</v>
      </c>
      <c r="I404" s="254" t="s">
        <v>656</v>
      </c>
      <c r="J404" s="43">
        <v>13</v>
      </c>
      <c r="K404" s="43"/>
      <c r="L404" s="43"/>
      <c r="M404" s="43"/>
      <c r="N404" s="43"/>
      <c r="O404" s="43">
        <v>1</v>
      </c>
      <c r="P404" s="43">
        <v>1</v>
      </c>
      <c r="Q404" s="43">
        <v>2006</v>
      </c>
      <c r="R404" s="43">
        <v>20080317</v>
      </c>
      <c r="S404" s="43">
        <v>20080317</v>
      </c>
      <c r="T404" s="43" t="s">
        <v>952</v>
      </c>
      <c r="U404" s="43" t="s">
        <v>950</v>
      </c>
      <c r="V404" s="43" t="s">
        <v>953</v>
      </c>
      <c r="W404" s="43" t="s">
        <v>191</v>
      </c>
      <c r="X404" s="43" t="s">
        <v>192</v>
      </c>
      <c r="Y404" s="43" t="s">
        <v>193</v>
      </c>
      <c r="Z404" s="43" t="s">
        <v>962</v>
      </c>
      <c r="AA404" s="43">
        <v>48.88</v>
      </c>
      <c r="AB404" s="43"/>
      <c r="AC404" s="43" t="s">
        <v>195</v>
      </c>
      <c r="AD404" s="43">
        <v>5500</v>
      </c>
      <c r="AE404" s="43">
        <v>31225</v>
      </c>
      <c r="AF404" s="43"/>
      <c r="AG404" s="43"/>
      <c r="AH404" s="43">
        <v>5500</v>
      </c>
      <c r="AI404" s="43">
        <v>51819</v>
      </c>
      <c r="AJ404" s="43"/>
      <c r="AK404" s="43"/>
      <c r="AL404" s="43" t="s">
        <v>316</v>
      </c>
      <c r="AM404" s="43"/>
      <c r="AN404" s="43"/>
      <c r="AO404" s="43"/>
      <c r="AP404" s="43"/>
      <c r="AQ404" s="43" t="s">
        <v>963</v>
      </c>
      <c r="AR404" s="43" t="s">
        <v>954</v>
      </c>
      <c r="AS404" s="43" t="s">
        <v>951</v>
      </c>
      <c r="AT404" s="43" t="s">
        <v>955</v>
      </c>
      <c r="AU404" s="43" t="s">
        <v>776</v>
      </c>
      <c r="AV404" s="43" t="s">
        <v>545</v>
      </c>
      <c r="AW404" s="43" t="s">
        <v>921</v>
      </c>
      <c r="AX404" s="43" t="s">
        <v>195</v>
      </c>
      <c r="AY404" s="268">
        <f t="shared" si="6"/>
        <v>3</v>
      </c>
    </row>
    <row r="405" spans="1:51" x14ac:dyDescent="0.3">
      <c r="A405" s="253" t="s">
        <v>1253</v>
      </c>
      <c r="B405" s="252" t="s">
        <v>612</v>
      </c>
      <c r="C405" s="43" t="s">
        <v>188</v>
      </c>
      <c r="D405" s="43">
        <v>4.0999999999999996</v>
      </c>
      <c r="E405" s="43">
        <v>20140811</v>
      </c>
      <c r="F405" s="43" t="s">
        <v>770</v>
      </c>
      <c r="G405" s="43" t="s">
        <v>770</v>
      </c>
      <c r="H405" s="43">
        <v>5</v>
      </c>
      <c r="I405" s="254" t="s">
        <v>657</v>
      </c>
      <c r="J405" s="43">
        <v>13</v>
      </c>
      <c r="K405" s="43"/>
      <c r="L405" s="43"/>
      <c r="M405" s="43"/>
      <c r="N405" s="43"/>
      <c r="O405" s="43">
        <v>1</v>
      </c>
      <c r="P405" s="43">
        <v>1</v>
      </c>
      <c r="Q405" s="43">
        <v>2006</v>
      </c>
      <c r="R405" s="43">
        <v>20071101</v>
      </c>
      <c r="S405" s="43">
        <v>20071101</v>
      </c>
      <c r="T405" s="43" t="s">
        <v>928</v>
      </c>
      <c r="U405" s="43" t="s">
        <v>941</v>
      </c>
      <c r="V405" s="43" t="s">
        <v>930</v>
      </c>
      <c r="W405" s="43" t="s">
        <v>191</v>
      </c>
      <c r="X405" s="43" t="s">
        <v>192</v>
      </c>
      <c r="Y405" s="43" t="s">
        <v>193</v>
      </c>
      <c r="Z405" s="43" t="s">
        <v>194</v>
      </c>
      <c r="AA405" s="43">
        <v>60.16</v>
      </c>
      <c r="AB405" s="43"/>
      <c r="AC405" s="43" t="s">
        <v>195</v>
      </c>
      <c r="AD405" s="43">
        <v>5500</v>
      </c>
      <c r="AE405" s="43">
        <v>53309</v>
      </c>
      <c r="AF405" s="43"/>
      <c r="AG405" s="43"/>
      <c r="AH405" s="43">
        <v>5500</v>
      </c>
      <c r="AI405" s="43">
        <v>263740</v>
      </c>
      <c r="AJ405" s="43"/>
      <c r="AK405" s="43"/>
      <c r="AL405" s="43" t="s">
        <v>316</v>
      </c>
      <c r="AM405" s="43"/>
      <c r="AN405" s="43"/>
      <c r="AO405" s="43"/>
      <c r="AP405" s="43"/>
      <c r="AQ405" s="43" t="s">
        <v>942</v>
      </c>
      <c r="AR405" s="43" t="s">
        <v>931</v>
      </c>
      <c r="AS405" s="43" t="s">
        <v>943</v>
      </c>
      <c r="AT405" s="43" t="s">
        <v>933</v>
      </c>
      <c r="AU405" s="43" t="s">
        <v>776</v>
      </c>
      <c r="AV405" s="43" t="s">
        <v>545</v>
      </c>
      <c r="AW405" s="43" t="s">
        <v>921</v>
      </c>
      <c r="AX405" s="43" t="s">
        <v>195</v>
      </c>
      <c r="AY405" s="268">
        <f t="shared" si="6"/>
        <v>11</v>
      </c>
    </row>
    <row r="406" spans="1:51" x14ac:dyDescent="0.3">
      <c r="A406" s="253" t="s">
        <v>1253</v>
      </c>
      <c r="B406" s="252" t="s">
        <v>612</v>
      </c>
      <c r="C406" s="43" t="s">
        <v>188</v>
      </c>
      <c r="D406" s="43">
        <v>4.0999999999999996</v>
      </c>
      <c r="E406" s="43">
        <v>20140811</v>
      </c>
      <c r="F406" s="43" t="s">
        <v>770</v>
      </c>
      <c r="G406" s="43" t="s">
        <v>770</v>
      </c>
      <c r="H406" s="43">
        <v>5</v>
      </c>
      <c r="I406" s="254" t="s">
        <v>658</v>
      </c>
      <c r="J406" s="43">
        <v>13</v>
      </c>
      <c r="K406" s="43"/>
      <c r="L406" s="43"/>
      <c r="M406" s="43"/>
      <c r="N406" s="43"/>
      <c r="O406" s="43">
        <v>1</v>
      </c>
      <c r="P406" s="43">
        <v>1</v>
      </c>
      <c r="Q406" s="43">
        <v>2006</v>
      </c>
      <c r="R406" s="43">
        <v>20080305</v>
      </c>
      <c r="S406" s="43">
        <v>20080305</v>
      </c>
      <c r="T406" s="43" t="s">
        <v>928</v>
      </c>
      <c r="U406" s="43" t="s">
        <v>929</v>
      </c>
      <c r="V406" s="43" t="s">
        <v>930</v>
      </c>
      <c r="W406" s="43" t="s">
        <v>191</v>
      </c>
      <c r="X406" s="43" t="s">
        <v>192</v>
      </c>
      <c r="Y406" s="43" t="s">
        <v>193</v>
      </c>
      <c r="Z406" s="43" t="s">
        <v>194</v>
      </c>
      <c r="AA406" s="43">
        <v>43.12</v>
      </c>
      <c r="AB406" s="43"/>
      <c r="AC406" s="43" t="s">
        <v>195</v>
      </c>
      <c r="AD406" s="43">
        <v>5500</v>
      </c>
      <c r="AE406" s="43">
        <v>32528</v>
      </c>
      <c r="AF406" s="43"/>
      <c r="AG406" s="43"/>
      <c r="AH406" s="43">
        <v>5500</v>
      </c>
      <c r="AI406" s="43">
        <v>225631</v>
      </c>
      <c r="AJ406" s="43"/>
      <c r="AK406" s="43"/>
      <c r="AL406" s="43" t="s">
        <v>316</v>
      </c>
      <c r="AM406" s="43"/>
      <c r="AN406" s="43"/>
      <c r="AO406" s="43"/>
      <c r="AP406" s="43"/>
      <c r="AQ406" s="43" t="s">
        <v>942</v>
      </c>
      <c r="AR406" s="43" t="s">
        <v>931</v>
      </c>
      <c r="AS406" s="43" t="s">
        <v>932</v>
      </c>
      <c r="AT406" s="43" t="s">
        <v>933</v>
      </c>
      <c r="AU406" s="43" t="s">
        <v>776</v>
      </c>
      <c r="AV406" s="43" t="s">
        <v>545</v>
      </c>
      <c r="AW406" s="43" t="s">
        <v>921</v>
      </c>
      <c r="AX406" s="43" t="s">
        <v>195</v>
      </c>
      <c r="AY406" s="268">
        <f t="shared" si="6"/>
        <v>3</v>
      </c>
    </row>
    <row r="407" spans="1:51" x14ac:dyDescent="0.3">
      <c r="A407" s="253" t="s">
        <v>1253</v>
      </c>
      <c r="B407" s="252" t="s">
        <v>612</v>
      </c>
      <c r="C407" s="43" t="s">
        <v>188</v>
      </c>
      <c r="D407" s="43">
        <v>4.0999999999999996</v>
      </c>
      <c r="E407" s="43">
        <v>20140811</v>
      </c>
      <c r="F407" s="43" t="s">
        <v>770</v>
      </c>
      <c r="G407" s="43" t="s">
        <v>770</v>
      </c>
      <c r="H407" s="43">
        <v>5</v>
      </c>
      <c r="I407" s="254" t="s">
        <v>659</v>
      </c>
      <c r="J407" s="43">
        <v>13</v>
      </c>
      <c r="K407" s="43"/>
      <c r="L407" s="43"/>
      <c r="M407" s="43"/>
      <c r="N407" s="43"/>
      <c r="O407" s="43">
        <v>1</v>
      </c>
      <c r="P407" s="43">
        <v>1</v>
      </c>
      <c r="Q407" s="43">
        <v>2006</v>
      </c>
      <c r="R407" s="43">
        <v>20080312</v>
      </c>
      <c r="S407" s="43">
        <v>20080312</v>
      </c>
      <c r="T407" s="43" t="s">
        <v>934</v>
      </c>
      <c r="U407" s="43" t="s">
        <v>937</v>
      </c>
      <c r="V407" s="43" t="s">
        <v>935</v>
      </c>
      <c r="W407" s="43" t="s">
        <v>191</v>
      </c>
      <c r="X407" s="43" t="s">
        <v>192</v>
      </c>
      <c r="Y407" s="43" t="s">
        <v>193</v>
      </c>
      <c r="Z407" s="43" t="s">
        <v>194</v>
      </c>
      <c r="AA407" s="43">
        <v>50.06</v>
      </c>
      <c r="AB407" s="43"/>
      <c r="AC407" s="43" t="s">
        <v>195</v>
      </c>
      <c r="AD407" s="43">
        <v>5500</v>
      </c>
      <c r="AE407" s="43">
        <v>30440</v>
      </c>
      <c r="AF407" s="43">
        <v>500</v>
      </c>
      <c r="AG407" s="43">
        <v>754</v>
      </c>
      <c r="AH407" s="43">
        <v>5500</v>
      </c>
      <c r="AI407" s="43">
        <v>127706</v>
      </c>
      <c r="AJ407" s="43">
        <v>500</v>
      </c>
      <c r="AK407" s="43">
        <v>6632</v>
      </c>
      <c r="AL407" s="43" t="s">
        <v>214</v>
      </c>
      <c r="AM407" s="43">
        <v>1.9E-3</v>
      </c>
      <c r="AN407" s="43">
        <v>30</v>
      </c>
      <c r="AO407" s="43">
        <v>539</v>
      </c>
      <c r="AP407" s="43"/>
      <c r="AQ407" s="43"/>
      <c r="AR407" s="43" t="s">
        <v>936</v>
      </c>
      <c r="AS407" s="43" t="s">
        <v>938</v>
      </c>
      <c r="AT407" s="43" t="s">
        <v>936</v>
      </c>
      <c r="AU407" s="43" t="s">
        <v>776</v>
      </c>
      <c r="AV407" s="43" t="s">
        <v>545</v>
      </c>
      <c r="AW407" s="43" t="s">
        <v>921</v>
      </c>
      <c r="AX407" s="43" t="s">
        <v>195</v>
      </c>
      <c r="AY407" s="268">
        <f t="shared" si="6"/>
        <v>3</v>
      </c>
    </row>
    <row r="408" spans="1:51" x14ac:dyDescent="0.3">
      <c r="A408" s="253" t="s">
        <v>1253</v>
      </c>
      <c r="B408" s="252" t="s">
        <v>612</v>
      </c>
      <c r="C408" s="43" t="s">
        <v>188</v>
      </c>
      <c r="D408" s="43">
        <v>4.0999999999999996</v>
      </c>
      <c r="E408" s="43">
        <v>20140811</v>
      </c>
      <c r="F408" s="43" t="s">
        <v>770</v>
      </c>
      <c r="G408" s="43" t="s">
        <v>770</v>
      </c>
      <c r="H408" s="43">
        <v>5</v>
      </c>
      <c r="I408" s="254" t="s">
        <v>660</v>
      </c>
      <c r="J408" s="43">
        <v>13</v>
      </c>
      <c r="K408" s="43"/>
      <c r="L408" s="43"/>
      <c r="M408" s="43"/>
      <c r="N408" s="43"/>
      <c r="O408" s="43">
        <v>1</v>
      </c>
      <c r="P408" s="43">
        <v>1</v>
      </c>
      <c r="Q408" s="43">
        <v>2006</v>
      </c>
      <c r="R408" s="43">
        <v>20080305</v>
      </c>
      <c r="S408" s="43">
        <v>20080307</v>
      </c>
      <c r="T408" s="43" t="s">
        <v>948</v>
      </c>
      <c r="U408" s="43" t="s">
        <v>929</v>
      </c>
      <c r="V408" s="43" t="s">
        <v>935</v>
      </c>
      <c r="W408" s="43" t="s">
        <v>191</v>
      </c>
      <c r="X408" s="43" t="s">
        <v>192</v>
      </c>
      <c r="Y408" s="43" t="s">
        <v>193</v>
      </c>
      <c r="Z408" s="43" t="s">
        <v>194</v>
      </c>
      <c r="AA408" s="43">
        <v>45.09</v>
      </c>
      <c r="AB408" s="43"/>
      <c r="AC408" s="43" t="s">
        <v>195</v>
      </c>
      <c r="AD408" s="43">
        <v>5500</v>
      </c>
      <c r="AE408" s="43">
        <v>31755</v>
      </c>
      <c r="AF408" s="43"/>
      <c r="AG408" s="43"/>
      <c r="AH408" s="43">
        <v>5500</v>
      </c>
      <c r="AI408" s="43">
        <v>78929</v>
      </c>
      <c r="AJ408" s="43"/>
      <c r="AK408" s="43"/>
      <c r="AL408" s="43" t="s">
        <v>316</v>
      </c>
      <c r="AM408" s="43"/>
      <c r="AN408" s="43"/>
      <c r="AO408" s="43"/>
      <c r="AP408" s="43"/>
      <c r="AQ408" s="43" t="s">
        <v>964</v>
      </c>
      <c r="AR408" s="43" t="s">
        <v>949</v>
      </c>
      <c r="AS408" s="43" t="s">
        <v>932</v>
      </c>
      <c r="AT408" s="43" t="s">
        <v>936</v>
      </c>
      <c r="AU408" s="43" t="s">
        <v>776</v>
      </c>
      <c r="AV408" s="43" t="s">
        <v>545</v>
      </c>
      <c r="AW408" s="43" t="s">
        <v>921</v>
      </c>
      <c r="AX408" s="43" t="s">
        <v>195</v>
      </c>
      <c r="AY408" s="268">
        <f t="shared" si="6"/>
        <v>3</v>
      </c>
    </row>
    <row r="409" spans="1:51" x14ac:dyDescent="0.3">
      <c r="A409" s="253" t="s">
        <v>1253</v>
      </c>
      <c r="B409" s="252" t="s">
        <v>612</v>
      </c>
      <c r="C409" s="43" t="s">
        <v>188</v>
      </c>
      <c r="D409" s="43">
        <v>4.0999999999999996</v>
      </c>
      <c r="E409" s="43">
        <v>20140811</v>
      </c>
      <c r="F409" s="43" t="s">
        <v>770</v>
      </c>
      <c r="G409" s="43" t="s">
        <v>770</v>
      </c>
      <c r="H409" s="43">
        <v>5</v>
      </c>
      <c r="I409" s="254" t="s">
        <v>661</v>
      </c>
      <c r="J409" s="43">
        <v>13</v>
      </c>
      <c r="K409" s="43"/>
      <c r="L409" s="43"/>
      <c r="M409" s="43"/>
      <c r="N409" s="43"/>
      <c r="O409" s="43">
        <v>1</v>
      </c>
      <c r="P409" s="43">
        <v>1</v>
      </c>
      <c r="Q409" s="43">
        <v>2006</v>
      </c>
      <c r="R409" s="43">
        <v>20080305</v>
      </c>
      <c r="S409" s="43">
        <v>20080305</v>
      </c>
      <c r="T409" s="43" t="s">
        <v>928</v>
      </c>
      <c r="U409" s="43" t="s">
        <v>929</v>
      </c>
      <c r="V409" s="43" t="s">
        <v>930</v>
      </c>
      <c r="W409" s="43" t="s">
        <v>191</v>
      </c>
      <c r="X409" s="43" t="s">
        <v>192</v>
      </c>
      <c r="Y409" s="43" t="s">
        <v>193</v>
      </c>
      <c r="Z409" s="43" t="s">
        <v>194</v>
      </c>
      <c r="AA409" s="43">
        <v>47.15</v>
      </c>
      <c r="AB409" s="43"/>
      <c r="AC409" s="43" t="s">
        <v>195</v>
      </c>
      <c r="AD409" s="43">
        <v>5500</v>
      </c>
      <c r="AE409" s="43">
        <v>51301</v>
      </c>
      <c r="AF409" s="43"/>
      <c r="AG409" s="43"/>
      <c r="AH409" s="43">
        <v>5500</v>
      </c>
      <c r="AI409" s="43">
        <v>205204</v>
      </c>
      <c r="AJ409" s="43"/>
      <c r="AK409" s="43"/>
      <c r="AL409" s="43" t="s">
        <v>316</v>
      </c>
      <c r="AM409" s="43"/>
      <c r="AN409" s="43"/>
      <c r="AO409" s="43"/>
      <c r="AP409" s="43"/>
      <c r="AQ409" s="43" t="s">
        <v>942</v>
      </c>
      <c r="AR409" s="43" t="s">
        <v>931</v>
      </c>
      <c r="AS409" s="43" t="s">
        <v>932</v>
      </c>
      <c r="AT409" s="43" t="s">
        <v>933</v>
      </c>
      <c r="AU409" s="43" t="s">
        <v>776</v>
      </c>
      <c r="AV409" s="43" t="s">
        <v>545</v>
      </c>
      <c r="AW409" s="43" t="s">
        <v>921</v>
      </c>
      <c r="AX409" s="43" t="s">
        <v>195</v>
      </c>
      <c r="AY409" s="268">
        <f t="shared" si="6"/>
        <v>3</v>
      </c>
    </row>
    <row r="410" spans="1:51" x14ac:dyDescent="0.3">
      <c r="A410" s="253" t="s">
        <v>1253</v>
      </c>
      <c r="B410" s="252" t="s">
        <v>612</v>
      </c>
      <c r="C410" s="43" t="s">
        <v>188</v>
      </c>
      <c r="D410" s="43">
        <v>4.0999999999999996</v>
      </c>
      <c r="E410" s="43">
        <v>20140811</v>
      </c>
      <c r="F410" s="43" t="s">
        <v>770</v>
      </c>
      <c r="G410" s="43" t="s">
        <v>770</v>
      </c>
      <c r="H410" s="43">
        <v>5</v>
      </c>
      <c r="I410" s="254" t="s">
        <v>662</v>
      </c>
      <c r="J410" s="43">
        <v>13</v>
      </c>
      <c r="K410" s="43"/>
      <c r="L410" s="43"/>
      <c r="M410" s="43"/>
      <c r="N410" s="43"/>
      <c r="O410" s="43">
        <v>1</v>
      </c>
      <c r="P410" s="43">
        <v>1</v>
      </c>
      <c r="Q410" s="43">
        <v>2006</v>
      </c>
      <c r="R410" s="43">
        <v>20080228</v>
      </c>
      <c r="S410" s="43">
        <v>20080228</v>
      </c>
      <c r="T410" s="43" t="s">
        <v>939</v>
      </c>
      <c r="U410" s="43" t="s">
        <v>915</v>
      </c>
      <c r="V410" s="43" t="s">
        <v>916</v>
      </c>
      <c r="W410" s="43" t="s">
        <v>191</v>
      </c>
      <c r="X410" s="43" t="s">
        <v>192</v>
      </c>
      <c r="Y410" s="43" t="s">
        <v>193</v>
      </c>
      <c r="Z410" s="43" t="s">
        <v>237</v>
      </c>
      <c r="AA410" s="43">
        <v>34.28</v>
      </c>
      <c r="AB410" s="43"/>
      <c r="AC410" s="43" t="s">
        <v>195</v>
      </c>
      <c r="AD410" s="43">
        <v>5000</v>
      </c>
      <c r="AE410" s="43">
        <v>30171</v>
      </c>
      <c r="AF410" s="43"/>
      <c r="AG410" s="43"/>
      <c r="AH410" s="43">
        <v>5000</v>
      </c>
      <c r="AI410" s="43">
        <v>305058</v>
      </c>
      <c r="AJ410" s="43"/>
      <c r="AK410" s="43"/>
      <c r="AL410" s="43" t="s">
        <v>316</v>
      </c>
      <c r="AM410" s="43"/>
      <c r="AN410" s="43"/>
      <c r="AO410" s="43"/>
      <c r="AP410" s="43"/>
      <c r="AQ410" s="43" t="s">
        <v>965</v>
      </c>
      <c r="AR410" s="43" t="s">
        <v>940</v>
      </c>
      <c r="AS410" s="43" t="s">
        <v>919</v>
      </c>
      <c r="AT410" s="43" t="s">
        <v>920</v>
      </c>
      <c r="AU410" s="43" t="s">
        <v>776</v>
      </c>
      <c r="AV410" s="43" t="s">
        <v>545</v>
      </c>
      <c r="AW410" s="43" t="s">
        <v>921</v>
      </c>
      <c r="AX410" s="43" t="s">
        <v>195</v>
      </c>
      <c r="AY410" s="268">
        <f t="shared" si="6"/>
        <v>2</v>
      </c>
    </row>
    <row r="411" spans="1:51" x14ac:dyDescent="0.3">
      <c r="A411" s="253" t="s">
        <v>1253</v>
      </c>
      <c r="B411" s="252" t="s">
        <v>612</v>
      </c>
      <c r="C411" s="43" t="s">
        <v>188</v>
      </c>
      <c r="D411" s="43">
        <v>4.0999999999999996</v>
      </c>
      <c r="E411" s="43">
        <v>20140811</v>
      </c>
      <c r="F411" s="43" t="s">
        <v>770</v>
      </c>
      <c r="G411" s="43" t="s">
        <v>770</v>
      </c>
      <c r="H411" s="43">
        <v>5</v>
      </c>
      <c r="I411" s="254" t="s">
        <v>663</v>
      </c>
      <c r="J411" s="43">
        <v>13</v>
      </c>
      <c r="K411" s="43"/>
      <c r="L411" s="43"/>
      <c r="M411" s="43"/>
      <c r="N411" s="43"/>
      <c r="O411" s="43">
        <v>1</v>
      </c>
      <c r="P411" s="43">
        <v>1</v>
      </c>
      <c r="Q411" s="43">
        <v>2006</v>
      </c>
      <c r="R411" s="43">
        <v>20080228</v>
      </c>
      <c r="S411" s="43">
        <v>20080228</v>
      </c>
      <c r="T411" s="43" t="s">
        <v>939</v>
      </c>
      <c r="U411" s="43" t="s">
        <v>915</v>
      </c>
      <c r="V411" s="43" t="s">
        <v>916</v>
      </c>
      <c r="W411" s="43" t="s">
        <v>191</v>
      </c>
      <c r="X411" s="43" t="s">
        <v>192</v>
      </c>
      <c r="Y411" s="43" t="s">
        <v>193</v>
      </c>
      <c r="Z411" s="43" t="s">
        <v>194</v>
      </c>
      <c r="AA411" s="43">
        <v>34.409999999999997</v>
      </c>
      <c r="AB411" s="43"/>
      <c r="AC411" s="43" t="s">
        <v>195</v>
      </c>
      <c r="AD411" s="43">
        <v>5000</v>
      </c>
      <c r="AE411" s="43">
        <v>30841</v>
      </c>
      <c r="AF411" s="43"/>
      <c r="AG411" s="43"/>
      <c r="AH411" s="43">
        <v>5000</v>
      </c>
      <c r="AI411" s="43">
        <v>304388</v>
      </c>
      <c r="AJ411" s="43"/>
      <c r="AK411" s="43"/>
      <c r="AL411" s="43" t="s">
        <v>316</v>
      </c>
      <c r="AM411" s="43"/>
      <c r="AN411" s="43"/>
      <c r="AO411" s="43"/>
      <c r="AP411" s="43"/>
      <c r="AQ411" s="43" t="s">
        <v>942</v>
      </c>
      <c r="AR411" s="43" t="s">
        <v>940</v>
      </c>
      <c r="AS411" s="43" t="s">
        <v>919</v>
      </c>
      <c r="AT411" s="43" t="s">
        <v>920</v>
      </c>
      <c r="AU411" s="43" t="s">
        <v>776</v>
      </c>
      <c r="AV411" s="43" t="s">
        <v>545</v>
      </c>
      <c r="AW411" s="43" t="s">
        <v>921</v>
      </c>
      <c r="AX411" s="43" t="s">
        <v>195</v>
      </c>
      <c r="AY411" s="268">
        <f t="shared" si="6"/>
        <v>2</v>
      </c>
    </row>
    <row r="412" spans="1:51" x14ac:dyDescent="0.3">
      <c r="A412" s="253" t="s">
        <v>1253</v>
      </c>
      <c r="B412" s="252" t="s">
        <v>612</v>
      </c>
      <c r="C412" s="43" t="s">
        <v>188</v>
      </c>
      <c r="D412" s="43">
        <v>4.0999999999999996</v>
      </c>
      <c r="E412" s="43">
        <v>20140811</v>
      </c>
      <c r="F412" s="43" t="s">
        <v>770</v>
      </c>
      <c r="G412" s="43" t="s">
        <v>770</v>
      </c>
      <c r="H412" s="43">
        <v>5</v>
      </c>
      <c r="I412" s="254" t="s">
        <v>664</v>
      </c>
      <c r="J412" s="43">
        <v>13</v>
      </c>
      <c r="K412" s="43"/>
      <c r="L412" s="43"/>
      <c r="M412" s="43"/>
      <c r="N412" s="43"/>
      <c r="O412" s="43">
        <v>1</v>
      </c>
      <c r="P412" s="43">
        <v>1</v>
      </c>
      <c r="Q412" s="43">
        <v>2006</v>
      </c>
      <c r="R412" s="43">
        <v>20081022</v>
      </c>
      <c r="S412" s="43">
        <v>20081026</v>
      </c>
      <c r="T412" s="43" t="s">
        <v>952</v>
      </c>
      <c r="U412" s="43" t="s">
        <v>966</v>
      </c>
      <c r="V412" s="43" t="s">
        <v>953</v>
      </c>
      <c r="W412" s="43" t="s">
        <v>191</v>
      </c>
      <c r="X412" s="43" t="s">
        <v>192</v>
      </c>
      <c r="Y412" s="43" t="s">
        <v>193</v>
      </c>
      <c r="Z412" s="43" t="s">
        <v>194</v>
      </c>
      <c r="AA412" s="43">
        <v>25.74</v>
      </c>
      <c r="AB412" s="43"/>
      <c r="AC412" s="43" t="s">
        <v>195</v>
      </c>
      <c r="AD412" s="43">
        <v>5500</v>
      </c>
      <c r="AE412" s="43">
        <v>52357</v>
      </c>
      <c r="AF412" s="43"/>
      <c r="AG412" s="43"/>
      <c r="AH412" s="43">
        <v>5500</v>
      </c>
      <c r="AI412" s="43">
        <v>236907</v>
      </c>
      <c r="AJ412" s="43"/>
      <c r="AK412" s="43"/>
      <c r="AL412" s="43" t="s">
        <v>316</v>
      </c>
      <c r="AM412" s="43"/>
      <c r="AN412" s="43"/>
      <c r="AO412" s="43"/>
      <c r="AP412" s="43"/>
      <c r="AQ412" s="43" t="s">
        <v>942</v>
      </c>
      <c r="AR412" s="43" t="s">
        <v>954</v>
      </c>
      <c r="AS412" s="43" t="s">
        <v>967</v>
      </c>
      <c r="AT412" s="43" t="s">
        <v>955</v>
      </c>
      <c r="AU412" s="43" t="s">
        <v>776</v>
      </c>
      <c r="AV412" s="43" t="s">
        <v>545</v>
      </c>
      <c r="AW412" s="43" t="s">
        <v>921</v>
      </c>
      <c r="AX412" s="43" t="s">
        <v>195</v>
      </c>
      <c r="AY412" s="268">
        <f t="shared" si="6"/>
        <v>10</v>
      </c>
    </row>
    <row r="413" spans="1:51" x14ac:dyDescent="0.3">
      <c r="A413" s="253" t="s">
        <v>1253</v>
      </c>
      <c r="B413" s="252" t="s">
        <v>612</v>
      </c>
      <c r="C413" s="43" t="s">
        <v>188</v>
      </c>
      <c r="D413" s="43">
        <v>4.0999999999999996</v>
      </c>
      <c r="E413" s="43">
        <v>20140811</v>
      </c>
      <c r="F413" s="43" t="s">
        <v>770</v>
      </c>
      <c r="G413" s="43" t="s">
        <v>770</v>
      </c>
      <c r="H413" s="43">
        <v>5</v>
      </c>
      <c r="I413" s="254" t="s">
        <v>665</v>
      </c>
      <c r="J413" s="43">
        <v>13</v>
      </c>
      <c r="K413" s="43"/>
      <c r="L413" s="43"/>
      <c r="M413" s="43"/>
      <c r="N413" s="43"/>
      <c r="O413" s="43">
        <v>1</v>
      </c>
      <c r="P413" s="43">
        <v>1</v>
      </c>
      <c r="Q413" s="43">
        <v>2006</v>
      </c>
      <c r="R413" s="43">
        <v>20071116</v>
      </c>
      <c r="S413" s="43">
        <v>20071116</v>
      </c>
      <c r="T413" s="43" t="s">
        <v>922</v>
      </c>
      <c r="U413" s="43" t="s">
        <v>923</v>
      </c>
      <c r="V413" s="43" t="s">
        <v>924</v>
      </c>
      <c r="W413" s="43" t="s">
        <v>191</v>
      </c>
      <c r="X413" s="43" t="s">
        <v>192</v>
      </c>
      <c r="Y413" s="43" t="s">
        <v>193</v>
      </c>
      <c r="Z413" s="43" t="s">
        <v>194</v>
      </c>
      <c r="AA413" s="43">
        <v>51.19</v>
      </c>
      <c r="AB413" s="43"/>
      <c r="AC413" s="43" t="s">
        <v>195</v>
      </c>
      <c r="AD413" s="43">
        <v>5500</v>
      </c>
      <c r="AE413" s="43">
        <v>30243</v>
      </c>
      <c r="AF413" s="43"/>
      <c r="AG413" s="43"/>
      <c r="AH413" s="43">
        <v>5500</v>
      </c>
      <c r="AI413" s="43">
        <v>307716</v>
      </c>
      <c r="AJ413" s="43">
        <v>500</v>
      </c>
      <c r="AK413" s="43">
        <v>5254</v>
      </c>
      <c r="AL413" s="43" t="s">
        <v>214</v>
      </c>
      <c r="AM413" s="43">
        <v>2.3199999999999998E-2</v>
      </c>
      <c r="AN413" s="43">
        <v>128</v>
      </c>
      <c r="AO413" s="43">
        <v>561</v>
      </c>
      <c r="AP413" s="43"/>
      <c r="AQ413" s="43" t="s">
        <v>960</v>
      </c>
      <c r="AR413" s="43" t="s">
        <v>925</v>
      </c>
      <c r="AS413" s="43" t="s">
        <v>926</v>
      </c>
      <c r="AT413" s="43" t="s">
        <v>926</v>
      </c>
      <c r="AU413" s="43" t="s">
        <v>776</v>
      </c>
      <c r="AV413" s="43" t="s">
        <v>545</v>
      </c>
      <c r="AW413" s="43" t="s">
        <v>921</v>
      </c>
      <c r="AX413" s="43" t="s">
        <v>195</v>
      </c>
      <c r="AY413" s="268">
        <f t="shared" si="6"/>
        <v>11</v>
      </c>
    </row>
    <row r="414" spans="1:51" x14ac:dyDescent="0.3">
      <c r="A414" s="253" t="s">
        <v>1253</v>
      </c>
      <c r="B414" s="252" t="s">
        <v>612</v>
      </c>
      <c r="C414" s="43" t="s">
        <v>188</v>
      </c>
      <c r="D414" s="43">
        <v>4.0999999999999996</v>
      </c>
      <c r="E414" s="43">
        <v>20140811</v>
      </c>
      <c r="F414" s="43" t="s">
        <v>770</v>
      </c>
      <c r="G414" s="43" t="s">
        <v>770</v>
      </c>
      <c r="H414" s="43">
        <v>5</v>
      </c>
      <c r="I414" s="254" t="s">
        <v>666</v>
      </c>
      <c r="J414" s="43">
        <v>13</v>
      </c>
      <c r="K414" s="43"/>
      <c r="L414" s="43"/>
      <c r="M414" s="43"/>
      <c r="N414" s="43"/>
      <c r="O414" s="43">
        <v>1</v>
      </c>
      <c r="P414" s="43">
        <v>1</v>
      </c>
      <c r="Q414" s="43">
        <v>2006</v>
      </c>
      <c r="R414" s="43">
        <v>20080310</v>
      </c>
      <c r="S414" s="43">
        <v>20080311</v>
      </c>
      <c r="T414" s="43" t="s">
        <v>922</v>
      </c>
      <c r="U414" s="43" t="s">
        <v>923</v>
      </c>
      <c r="V414" s="43" t="s">
        <v>924</v>
      </c>
      <c r="W414" s="43" t="s">
        <v>191</v>
      </c>
      <c r="X414" s="43" t="s">
        <v>192</v>
      </c>
      <c r="Y414" s="43" t="s">
        <v>214</v>
      </c>
      <c r="Z414" s="43" t="s">
        <v>237</v>
      </c>
      <c r="AA414" s="43">
        <v>42.95</v>
      </c>
      <c r="AB414" s="43"/>
      <c r="AC414" s="43" t="s">
        <v>195</v>
      </c>
      <c r="AD414" s="43">
        <v>5500</v>
      </c>
      <c r="AE414" s="43">
        <v>27321</v>
      </c>
      <c r="AF414" s="43">
        <v>500</v>
      </c>
      <c r="AG414" s="43">
        <v>265</v>
      </c>
      <c r="AH414" s="43">
        <v>5500</v>
      </c>
      <c r="AI414" s="43">
        <v>392498</v>
      </c>
      <c r="AJ414" s="43">
        <v>500</v>
      </c>
      <c r="AK414" s="43">
        <v>4272</v>
      </c>
      <c r="AL414" s="43" t="s">
        <v>316</v>
      </c>
      <c r="AM414" s="43">
        <v>2.8000000000000001E-2</v>
      </c>
      <c r="AN414" s="43">
        <v>224</v>
      </c>
      <c r="AO414" s="43">
        <v>536</v>
      </c>
      <c r="AP414" s="43"/>
      <c r="AQ414" s="43"/>
      <c r="AR414" s="43" t="s">
        <v>925</v>
      </c>
      <c r="AS414" s="43" t="s">
        <v>926</v>
      </c>
      <c r="AT414" s="43" t="s">
        <v>926</v>
      </c>
      <c r="AU414" s="43" t="s">
        <v>776</v>
      </c>
      <c r="AV414" s="43" t="s">
        <v>545</v>
      </c>
      <c r="AW414" s="43" t="s">
        <v>921</v>
      </c>
      <c r="AX414" s="43" t="s">
        <v>195</v>
      </c>
      <c r="AY414" s="268">
        <f t="shared" si="6"/>
        <v>3</v>
      </c>
    </row>
    <row r="415" spans="1:51" x14ac:dyDescent="0.3">
      <c r="A415" s="253" t="s">
        <v>1253</v>
      </c>
      <c r="B415" s="252" t="s">
        <v>612</v>
      </c>
      <c r="C415" s="43" t="s">
        <v>188</v>
      </c>
      <c r="D415" s="43">
        <v>4.0999999999999996</v>
      </c>
      <c r="E415" s="43">
        <v>20140811</v>
      </c>
      <c r="F415" s="43" t="s">
        <v>770</v>
      </c>
      <c r="G415" s="43" t="s">
        <v>770</v>
      </c>
      <c r="H415" s="43">
        <v>5</v>
      </c>
      <c r="I415" s="254" t="s">
        <v>667</v>
      </c>
      <c r="J415" s="43">
        <v>13</v>
      </c>
      <c r="K415" s="43"/>
      <c r="L415" s="43"/>
      <c r="M415" s="43" t="s">
        <v>250</v>
      </c>
      <c r="N415" s="43" t="s">
        <v>668</v>
      </c>
      <c r="O415" s="43">
        <v>1</v>
      </c>
      <c r="P415" s="43">
        <v>1</v>
      </c>
      <c r="Q415" s="43">
        <v>2006</v>
      </c>
      <c r="R415" s="43">
        <v>20080210</v>
      </c>
      <c r="S415" s="43">
        <v>20080210</v>
      </c>
      <c r="T415" s="43" t="s">
        <v>922</v>
      </c>
      <c r="U415" s="43" t="s">
        <v>923</v>
      </c>
      <c r="V415" s="43" t="s">
        <v>924</v>
      </c>
      <c r="W415" s="43" t="s">
        <v>191</v>
      </c>
      <c r="X415" s="43" t="s">
        <v>192</v>
      </c>
      <c r="Y415" s="43" t="s">
        <v>193</v>
      </c>
      <c r="Z415" s="43" t="s">
        <v>194</v>
      </c>
      <c r="AA415" s="43">
        <v>35.270000000000003</v>
      </c>
      <c r="AB415" s="43"/>
      <c r="AC415" s="43" t="s">
        <v>195</v>
      </c>
      <c r="AD415" s="43">
        <v>5500</v>
      </c>
      <c r="AE415" s="43">
        <v>50426</v>
      </c>
      <c r="AF415" s="43">
        <v>500</v>
      </c>
      <c r="AG415" s="43">
        <v>561</v>
      </c>
      <c r="AH415" s="43">
        <v>5500</v>
      </c>
      <c r="AI415" s="43">
        <v>298312</v>
      </c>
      <c r="AJ415" s="43">
        <v>500</v>
      </c>
      <c r="AK415" s="43">
        <v>5460</v>
      </c>
      <c r="AL415" s="43" t="s">
        <v>214</v>
      </c>
      <c r="AM415" s="43">
        <v>3.5400000000000001E-2</v>
      </c>
      <c r="AN415" s="43">
        <v>198</v>
      </c>
      <c r="AO415" s="43">
        <v>565</v>
      </c>
      <c r="AP415" s="43"/>
      <c r="AQ415" s="43" t="s">
        <v>969</v>
      </c>
      <c r="AR415" s="43" t="s">
        <v>925</v>
      </c>
      <c r="AS415" s="43" t="s">
        <v>926</v>
      </c>
      <c r="AT415" s="43" t="s">
        <v>926</v>
      </c>
      <c r="AU415" s="43" t="s">
        <v>776</v>
      </c>
      <c r="AV415" s="43" t="s">
        <v>545</v>
      </c>
      <c r="AW415" s="43" t="s">
        <v>921</v>
      </c>
      <c r="AX415" s="43" t="s">
        <v>195</v>
      </c>
      <c r="AY415" s="268">
        <f t="shared" si="6"/>
        <v>2</v>
      </c>
    </row>
    <row r="416" spans="1:51" x14ac:dyDescent="0.3">
      <c r="A416" s="253" t="s">
        <v>1253</v>
      </c>
      <c r="B416" s="252" t="s">
        <v>612</v>
      </c>
      <c r="C416" s="43" t="s">
        <v>188</v>
      </c>
      <c r="D416" s="43">
        <v>4.0999999999999996</v>
      </c>
      <c r="E416" s="43">
        <v>20140811</v>
      </c>
      <c r="F416" s="43" t="s">
        <v>770</v>
      </c>
      <c r="G416" s="43" t="s">
        <v>770</v>
      </c>
      <c r="H416" s="43">
        <v>5</v>
      </c>
      <c r="I416" s="254" t="s">
        <v>669</v>
      </c>
      <c r="J416" s="43">
        <v>13</v>
      </c>
      <c r="K416" s="43"/>
      <c r="L416" s="43"/>
      <c r="M416" s="43"/>
      <c r="N416" s="43"/>
      <c r="O416" s="43">
        <v>1</v>
      </c>
      <c r="P416" s="43">
        <v>1</v>
      </c>
      <c r="Q416" s="43">
        <v>2006</v>
      </c>
      <c r="R416" s="43">
        <v>20071031</v>
      </c>
      <c r="S416" s="43">
        <v>20071031</v>
      </c>
      <c r="T416" s="43" t="s">
        <v>934</v>
      </c>
      <c r="U416" s="43" t="s">
        <v>937</v>
      </c>
      <c r="V416" s="43" t="s">
        <v>935</v>
      </c>
      <c r="W416" s="43" t="s">
        <v>191</v>
      </c>
      <c r="X416" s="43" t="s">
        <v>192</v>
      </c>
      <c r="Y416" s="43" t="s">
        <v>193</v>
      </c>
      <c r="Z416" s="43" t="s">
        <v>194</v>
      </c>
      <c r="AA416" s="43">
        <v>56.98</v>
      </c>
      <c r="AB416" s="43"/>
      <c r="AC416" s="43" t="s">
        <v>195</v>
      </c>
      <c r="AD416" s="43">
        <v>5500</v>
      </c>
      <c r="AE416" s="43">
        <v>48744</v>
      </c>
      <c r="AF416" s="43">
        <v>500</v>
      </c>
      <c r="AG416" s="43">
        <v>323</v>
      </c>
      <c r="AH416" s="43">
        <v>5500</v>
      </c>
      <c r="AI416" s="43">
        <v>266213</v>
      </c>
      <c r="AJ416" s="43">
        <v>500</v>
      </c>
      <c r="AK416" s="43">
        <v>1510</v>
      </c>
      <c r="AL416" s="43" t="s">
        <v>214</v>
      </c>
      <c r="AM416" s="43">
        <v>8.7999999999999995E-2</v>
      </c>
      <c r="AN416" s="43">
        <v>74</v>
      </c>
      <c r="AO416" s="43">
        <v>500</v>
      </c>
      <c r="AP416" s="43"/>
      <c r="AQ416" s="43"/>
      <c r="AR416" s="43" t="s">
        <v>936</v>
      </c>
      <c r="AS416" s="43" t="s">
        <v>938</v>
      </c>
      <c r="AT416" s="43" t="s">
        <v>936</v>
      </c>
      <c r="AU416" s="43" t="s">
        <v>776</v>
      </c>
      <c r="AV416" s="43" t="s">
        <v>545</v>
      </c>
      <c r="AW416" s="43" t="s">
        <v>921</v>
      </c>
      <c r="AX416" s="43" t="s">
        <v>195</v>
      </c>
      <c r="AY416" s="268">
        <f t="shared" si="6"/>
        <v>10</v>
      </c>
    </row>
    <row r="417" spans="1:51" x14ac:dyDescent="0.3">
      <c r="A417" s="253" t="s">
        <v>1253</v>
      </c>
      <c r="B417" s="252" t="s">
        <v>612</v>
      </c>
      <c r="C417" s="43" t="s">
        <v>188</v>
      </c>
      <c r="D417" s="43">
        <v>4.0999999999999996</v>
      </c>
      <c r="E417" s="43">
        <v>20140811</v>
      </c>
      <c r="F417" s="43" t="s">
        <v>770</v>
      </c>
      <c r="G417" s="43" t="s">
        <v>770</v>
      </c>
      <c r="H417" s="43">
        <v>5</v>
      </c>
      <c r="I417" s="254" t="s">
        <v>611</v>
      </c>
      <c r="J417" s="43">
        <v>13</v>
      </c>
      <c r="K417" s="43"/>
      <c r="L417" s="43"/>
      <c r="M417" s="43"/>
      <c r="N417" s="43"/>
      <c r="O417" s="43">
        <v>1</v>
      </c>
      <c r="P417" s="43">
        <v>1</v>
      </c>
      <c r="Q417" s="43">
        <v>2007</v>
      </c>
      <c r="R417" s="43">
        <v>20090303</v>
      </c>
      <c r="S417" s="43">
        <v>20090304</v>
      </c>
      <c r="T417" s="43" t="s">
        <v>948</v>
      </c>
      <c r="U417" s="43" t="s">
        <v>929</v>
      </c>
      <c r="V417" s="43" t="s">
        <v>935</v>
      </c>
      <c r="W417" s="43" t="s">
        <v>191</v>
      </c>
      <c r="X417" s="43" t="s">
        <v>192</v>
      </c>
      <c r="Y417" s="43" t="s">
        <v>193</v>
      </c>
      <c r="Z417" s="43" t="s">
        <v>194</v>
      </c>
      <c r="AA417" s="43">
        <v>36.700000000000003</v>
      </c>
      <c r="AB417" s="43"/>
      <c r="AC417" s="43" t="s">
        <v>195</v>
      </c>
      <c r="AD417" s="43">
        <v>5500</v>
      </c>
      <c r="AE417" s="43">
        <v>30721</v>
      </c>
      <c r="AF417" s="43">
        <v>500</v>
      </c>
      <c r="AG417" s="43">
        <v>139</v>
      </c>
      <c r="AH417" s="43">
        <v>5500</v>
      </c>
      <c r="AI417" s="43">
        <v>81249</v>
      </c>
      <c r="AJ417" s="43">
        <v>500</v>
      </c>
      <c r="AK417" s="43">
        <v>261</v>
      </c>
      <c r="AL417" s="43" t="s">
        <v>316</v>
      </c>
      <c r="AM417" s="43">
        <v>8.8999999999999999E-3</v>
      </c>
      <c r="AN417" s="43">
        <v>54</v>
      </c>
      <c r="AO417" s="43">
        <v>224</v>
      </c>
      <c r="AP417" s="43"/>
      <c r="AQ417" s="43" t="s">
        <v>1305</v>
      </c>
      <c r="AR417" s="43" t="s">
        <v>949</v>
      </c>
      <c r="AS417" s="43" t="s">
        <v>932</v>
      </c>
      <c r="AT417" s="43" t="s">
        <v>936</v>
      </c>
      <c r="AU417" s="43" t="s">
        <v>776</v>
      </c>
      <c r="AV417" s="43" t="s">
        <v>545</v>
      </c>
      <c r="AW417" s="43" t="s">
        <v>921</v>
      </c>
      <c r="AX417" s="43" t="s">
        <v>195</v>
      </c>
      <c r="AY417" s="268">
        <f t="shared" si="6"/>
        <v>3</v>
      </c>
    </row>
    <row r="418" spans="1:51" x14ac:dyDescent="0.3">
      <c r="A418" s="279" t="s">
        <v>1253</v>
      </c>
      <c r="B418" s="268" t="s">
        <v>612</v>
      </c>
      <c r="C418" s="269" t="s">
        <v>188</v>
      </c>
      <c r="D418" s="269">
        <v>4.0999999999999996</v>
      </c>
      <c r="E418" s="269">
        <v>20140811</v>
      </c>
      <c r="F418" s="269" t="s">
        <v>770</v>
      </c>
      <c r="G418" s="269" t="s">
        <v>770</v>
      </c>
      <c r="H418" s="269">
        <v>5</v>
      </c>
      <c r="I418" s="280" t="s">
        <v>613</v>
      </c>
      <c r="J418" s="269">
        <v>13</v>
      </c>
      <c r="K418" s="269"/>
      <c r="L418" s="269"/>
      <c r="M418" s="269"/>
      <c r="N418" s="269"/>
      <c r="O418" s="269">
        <v>1</v>
      </c>
      <c r="P418" s="269">
        <v>1</v>
      </c>
      <c r="Q418" s="269">
        <v>2007</v>
      </c>
      <c r="R418" s="269">
        <v>20090216</v>
      </c>
      <c r="S418" s="269">
        <v>20090228</v>
      </c>
      <c r="T418" s="269" t="s">
        <v>939</v>
      </c>
      <c r="U418" s="269" t="s">
        <v>915</v>
      </c>
      <c r="V418" s="269" t="s">
        <v>916</v>
      </c>
      <c r="W418" s="269" t="s">
        <v>191</v>
      </c>
      <c r="X418" s="269" t="s">
        <v>192</v>
      </c>
      <c r="Y418" s="269" t="s">
        <v>193</v>
      </c>
      <c r="Z418" s="269" t="s">
        <v>237</v>
      </c>
      <c r="AA418" s="269">
        <v>31.79</v>
      </c>
      <c r="AB418" s="269"/>
      <c r="AC418" s="43" t="s">
        <v>195</v>
      </c>
      <c r="AD418" s="269">
        <v>5500</v>
      </c>
      <c r="AE418" s="269">
        <v>30001</v>
      </c>
      <c r="AF418" s="269">
        <v>500</v>
      </c>
      <c r="AG418" s="269">
        <v>437</v>
      </c>
      <c r="AH418" s="269">
        <v>5500</v>
      </c>
      <c r="AI418" s="269">
        <v>635810</v>
      </c>
      <c r="AJ418" s="269">
        <v>500</v>
      </c>
      <c r="AK418" s="269">
        <v>11206</v>
      </c>
      <c r="AL418" s="269" t="s">
        <v>316</v>
      </c>
      <c r="AM418" s="269">
        <v>2.4E-2</v>
      </c>
      <c r="AN418" s="269">
        <v>181</v>
      </c>
      <c r="AO418" s="269">
        <v>500</v>
      </c>
      <c r="AP418" s="269"/>
      <c r="AQ418" s="269"/>
      <c r="AR418" s="269" t="s">
        <v>940</v>
      </c>
      <c r="AS418" s="269" t="s">
        <v>919</v>
      </c>
      <c r="AT418" s="269" t="s">
        <v>920</v>
      </c>
      <c r="AU418" s="269" t="s">
        <v>776</v>
      </c>
      <c r="AV418" s="269" t="s">
        <v>545</v>
      </c>
      <c r="AW418" s="269" t="s">
        <v>921</v>
      </c>
      <c r="AX418" s="269" t="s">
        <v>195</v>
      </c>
      <c r="AY418" s="268">
        <f t="shared" si="6"/>
        <v>2</v>
      </c>
    </row>
    <row r="419" spans="1:51" x14ac:dyDescent="0.3">
      <c r="A419" s="279" t="s">
        <v>1253</v>
      </c>
      <c r="B419" s="268" t="s">
        <v>612</v>
      </c>
      <c r="C419" s="269" t="s">
        <v>188</v>
      </c>
      <c r="D419" s="269">
        <v>4.0999999999999996</v>
      </c>
      <c r="E419" s="269">
        <v>20140811</v>
      </c>
      <c r="F419" s="269" t="s">
        <v>770</v>
      </c>
      <c r="G419" s="269" t="s">
        <v>770</v>
      </c>
      <c r="H419" s="269">
        <v>5</v>
      </c>
      <c r="I419" s="280" t="s">
        <v>614</v>
      </c>
      <c r="J419" s="269">
        <v>13</v>
      </c>
      <c r="K419" s="269"/>
      <c r="L419" s="269"/>
      <c r="M419" s="269"/>
      <c r="N419" s="269"/>
      <c r="O419" s="269">
        <v>1</v>
      </c>
      <c r="P419" s="269">
        <v>1</v>
      </c>
      <c r="Q419" s="269">
        <v>2007</v>
      </c>
      <c r="R419" s="269">
        <v>20090313</v>
      </c>
      <c r="S419" s="269">
        <v>20090317</v>
      </c>
      <c r="T419" s="269" t="s">
        <v>1306</v>
      </c>
      <c r="U419" s="269" t="s">
        <v>966</v>
      </c>
      <c r="V419" s="269" t="s">
        <v>1307</v>
      </c>
      <c r="W419" s="269" t="s">
        <v>191</v>
      </c>
      <c r="X419" s="269" t="s">
        <v>192</v>
      </c>
      <c r="Y419" s="269" t="s">
        <v>193</v>
      </c>
      <c r="Z419" s="269" t="s">
        <v>194</v>
      </c>
      <c r="AA419" s="269">
        <v>33.28</v>
      </c>
      <c r="AB419" s="269"/>
      <c r="AC419" s="43" t="s">
        <v>195</v>
      </c>
      <c r="AD419" s="269">
        <v>5000</v>
      </c>
      <c r="AE419" s="269">
        <v>43408</v>
      </c>
      <c r="AF419" s="269">
        <v>0</v>
      </c>
      <c r="AG419" s="269">
        <v>345</v>
      </c>
      <c r="AH419" s="269">
        <v>5000</v>
      </c>
      <c r="AI419" s="269">
        <v>222527</v>
      </c>
      <c r="AJ419" s="269">
        <v>0</v>
      </c>
      <c r="AK419" s="269">
        <v>5403</v>
      </c>
      <c r="AL419" s="269" t="s">
        <v>316</v>
      </c>
      <c r="AM419" s="269">
        <v>5.8999999999999999E-3</v>
      </c>
      <c r="AN419" s="269">
        <v>13</v>
      </c>
      <c r="AO419" s="269">
        <v>510</v>
      </c>
      <c r="AP419" s="269"/>
      <c r="AQ419" s="269" t="s">
        <v>1308</v>
      </c>
      <c r="AR419" s="269" t="s">
        <v>1309</v>
      </c>
      <c r="AS419" s="269" t="s">
        <v>967</v>
      </c>
      <c r="AT419" s="269" t="s">
        <v>1310</v>
      </c>
      <c r="AU419" s="269" t="s">
        <v>776</v>
      </c>
      <c r="AV419" s="269" t="s">
        <v>545</v>
      </c>
      <c r="AW419" s="269" t="s">
        <v>1311</v>
      </c>
      <c r="AX419" s="269" t="s">
        <v>195</v>
      </c>
      <c r="AY419" s="268">
        <f t="shared" si="6"/>
        <v>3</v>
      </c>
    </row>
    <row r="420" spans="1:51" x14ac:dyDescent="0.3">
      <c r="A420" s="253" t="s">
        <v>1253</v>
      </c>
      <c r="B420" s="252" t="s">
        <v>612</v>
      </c>
      <c r="C420" s="43" t="s">
        <v>188</v>
      </c>
      <c r="D420" s="43">
        <v>4.0999999999999996</v>
      </c>
      <c r="E420" s="43">
        <v>20140811</v>
      </c>
      <c r="F420" s="43" t="s">
        <v>770</v>
      </c>
      <c r="G420" s="43" t="s">
        <v>770</v>
      </c>
      <c r="H420" s="43">
        <v>5</v>
      </c>
      <c r="I420" s="254" t="s">
        <v>615</v>
      </c>
      <c r="J420" s="43">
        <v>13</v>
      </c>
      <c r="K420" s="43"/>
      <c r="L420" s="43"/>
      <c r="M420" s="43"/>
      <c r="N420" s="43"/>
      <c r="O420" s="43">
        <v>1</v>
      </c>
      <c r="P420" s="43">
        <v>1</v>
      </c>
      <c r="Q420" s="43">
        <v>2007</v>
      </c>
      <c r="R420" s="43">
        <v>20090316</v>
      </c>
      <c r="S420" s="43">
        <v>20090325</v>
      </c>
      <c r="T420" s="43" t="s">
        <v>952</v>
      </c>
      <c r="U420" s="43" t="s">
        <v>966</v>
      </c>
      <c r="V420" s="43" t="s">
        <v>953</v>
      </c>
      <c r="W420" s="43" t="s">
        <v>191</v>
      </c>
      <c r="X420" s="43" t="s">
        <v>192</v>
      </c>
      <c r="Y420" s="43" t="s">
        <v>193</v>
      </c>
      <c r="Z420" s="43" t="s">
        <v>194</v>
      </c>
      <c r="AA420" s="43">
        <v>32.03</v>
      </c>
      <c r="AB420" s="43"/>
      <c r="AC420" s="43" t="s">
        <v>195</v>
      </c>
      <c r="AD420" s="43">
        <v>5500</v>
      </c>
      <c r="AE420" s="43">
        <v>41819</v>
      </c>
      <c r="AF420" s="43">
        <v>500</v>
      </c>
      <c r="AG420" s="43">
        <v>698</v>
      </c>
      <c r="AH420" s="43">
        <v>5500</v>
      </c>
      <c r="AI420" s="43">
        <v>270581</v>
      </c>
      <c r="AJ420" s="43"/>
      <c r="AK420" s="43"/>
      <c r="AL420" s="43" t="s">
        <v>316</v>
      </c>
      <c r="AM420" s="43">
        <v>1.67E-2</v>
      </c>
      <c r="AN420" s="43">
        <v>25</v>
      </c>
      <c r="AO420" s="43">
        <v>540</v>
      </c>
      <c r="AP420" s="43"/>
      <c r="AQ420" s="43"/>
      <c r="AR420" s="43" t="s">
        <v>954</v>
      </c>
      <c r="AS420" s="43" t="s">
        <v>967</v>
      </c>
      <c r="AT420" s="43" t="s">
        <v>955</v>
      </c>
      <c r="AU420" s="43" t="s">
        <v>776</v>
      </c>
      <c r="AV420" s="43" t="s">
        <v>545</v>
      </c>
      <c r="AW420" s="43" t="s">
        <v>921</v>
      </c>
      <c r="AX420" s="43" t="s">
        <v>195</v>
      </c>
      <c r="AY420" s="268">
        <f t="shared" si="6"/>
        <v>3</v>
      </c>
    </row>
    <row r="421" spans="1:51" x14ac:dyDescent="0.3">
      <c r="A421" s="253" t="s">
        <v>1253</v>
      </c>
      <c r="B421" s="252" t="s">
        <v>612</v>
      </c>
      <c r="C421" s="43" t="s">
        <v>188</v>
      </c>
      <c r="D421" s="43">
        <v>4.0999999999999996</v>
      </c>
      <c r="E421" s="43">
        <v>20140811</v>
      </c>
      <c r="F421" s="43" t="s">
        <v>770</v>
      </c>
      <c r="G421" s="43" t="s">
        <v>770</v>
      </c>
      <c r="H421" s="43">
        <v>5</v>
      </c>
      <c r="I421" s="254" t="s">
        <v>616</v>
      </c>
      <c r="J421" s="43">
        <v>13</v>
      </c>
      <c r="K421" s="43"/>
      <c r="L421" s="43"/>
      <c r="M421" s="43" t="s">
        <v>258</v>
      </c>
      <c r="N421" s="43" t="s">
        <v>617</v>
      </c>
      <c r="O421" s="43">
        <v>1</v>
      </c>
      <c r="P421" s="43">
        <v>1</v>
      </c>
      <c r="Q421" s="43">
        <v>2007</v>
      </c>
      <c r="R421" s="43">
        <v>20081107</v>
      </c>
      <c r="S421" s="43">
        <v>20081107</v>
      </c>
      <c r="T421" s="43" t="s">
        <v>922</v>
      </c>
      <c r="U421" s="43" t="s">
        <v>923</v>
      </c>
      <c r="V421" s="43" t="s">
        <v>924</v>
      </c>
      <c r="W421" s="43" t="s">
        <v>191</v>
      </c>
      <c r="X421" s="43" t="s">
        <v>192</v>
      </c>
      <c r="Y421" s="43" t="s">
        <v>214</v>
      </c>
      <c r="Z421" s="43" t="s">
        <v>194</v>
      </c>
      <c r="AA421" s="43">
        <v>47.95</v>
      </c>
      <c r="AB421" s="43"/>
      <c r="AC421" s="43" t="s">
        <v>195</v>
      </c>
      <c r="AD421" s="43">
        <v>5500</v>
      </c>
      <c r="AE421" s="43">
        <v>82691</v>
      </c>
      <c r="AF421" s="43"/>
      <c r="AG421" s="43"/>
      <c r="AH421" s="43">
        <v>5500</v>
      </c>
      <c r="AI421" s="43">
        <v>1364</v>
      </c>
      <c r="AJ421" s="43"/>
      <c r="AK421" s="43"/>
      <c r="AL421" s="43" t="s">
        <v>316</v>
      </c>
      <c r="AM421" s="43">
        <v>1.6199999999999999E-2</v>
      </c>
      <c r="AN421" s="43">
        <v>118</v>
      </c>
      <c r="AO421" s="43">
        <v>1109</v>
      </c>
      <c r="AP421" s="43"/>
      <c r="AQ421" s="43" t="s">
        <v>1312</v>
      </c>
      <c r="AR421" s="43" t="s">
        <v>925</v>
      </c>
      <c r="AS421" s="43" t="s">
        <v>926</v>
      </c>
      <c r="AT421" s="43" t="s">
        <v>926</v>
      </c>
      <c r="AU421" s="43" t="s">
        <v>776</v>
      </c>
      <c r="AV421" s="43" t="s">
        <v>545</v>
      </c>
      <c r="AW421" s="43" t="s">
        <v>921</v>
      </c>
      <c r="AX421" s="43" t="s">
        <v>195</v>
      </c>
      <c r="AY421" s="268">
        <f t="shared" si="6"/>
        <v>11</v>
      </c>
    </row>
    <row r="422" spans="1:51" x14ac:dyDescent="0.3">
      <c r="A422" s="253" t="s">
        <v>1253</v>
      </c>
      <c r="B422" s="252" t="s">
        <v>612</v>
      </c>
      <c r="C422" s="43" t="s">
        <v>188</v>
      </c>
      <c r="D422" s="43">
        <v>4.0999999999999996</v>
      </c>
      <c r="E422" s="43">
        <v>20140811</v>
      </c>
      <c r="F422" s="43" t="s">
        <v>770</v>
      </c>
      <c r="G422" s="43" t="s">
        <v>770</v>
      </c>
      <c r="H422" s="43">
        <v>5</v>
      </c>
      <c r="I422" s="254" t="s">
        <v>618</v>
      </c>
      <c r="J422" s="43">
        <v>13</v>
      </c>
      <c r="K422" s="43"/>
      <c r="L422" s="43"/>
      <c r="M422" s="43"/>
      <c r="N422" s="43"/>
      <c r="O422" s="43">
        <v>1</v>
      </c>
      <c r="P422" s="43">
        <v>1</v>
      </c>
      <c r="Q422" s="43">
        <v>2007</v>
      </c>
      <c r="R422" s="43">
        <v>20080729</v>
      </c>
      <c r="S422" s="43">
        <v>20080809</v>
      </c>
      <c r="T422" s="43" t="s">
        <v>914</v>
      </c>
      <c r="U422" s="43" t="s">
        <v>915</v>
      </c>
      <c r="V422" s="43" t="s">
        <v>916</v>
      </c>
      <c r="W422" s="43" t="s">
        <v>213</v>
      </c>
      <c r="X422" s="43" t="s">
        <v>192</v>
      </c>
      <c r="Y422" s="43" t="s">
        <v>927</v>
      </c>
      <c r="Z422" s="43" t="s">
        <v>237</v>
      </c>
      <c r="AA422" s="43">
        <v>6.92</v>
      </c>
      <c r="AB422" s="43"/>
      <c r="AC422" s="278" t="s">
        <v>316</v>
      </c>
      <c r="AD422" s="43">
        <v>5500</v>
      </c>
      <c r="AE422" s="43">
        <v>107788</v>
      </c>
      <c r="AF422" s="43">
        <v>500</v>
      </c>
      <c r="AG422" s="43">
        <v>218</v>
      </c>
      <c r="AH422" s="43">
        <v>5500</v>
      </c>
      <c r="AI422" s="43">
        <v>38441</v>
      </c>
      <c r="AJ422" s="43">
        <v>500</v>
      </c>
      <c r="AK422" s="43">
        <v>1548</v>
      </c>
      <c r="AL422" s="43" t="s">
        <v>316</v>
      </c>
      <c r="AM422" s="43">
        <v>0.01</v>
      </c>
      <c r="AN422" s="43">
        <v>14</v>
      </c>
      <c r="AO422" s="43">
        <v>500</v>
      </c>
      <c r="AP422" s="43"/>
      <c r="AQ422" s="43" t="s">
        <v>1313</v>
      </c>
      <c r="AR422" s="43" t="s">
        <v>918</v>
      </c>
      <c r="AS422" s="43" t="s">
        <v>919</v>
      </c>
      <c r="AT422" s="43" t="s">
        <v>920</v>
      </c>
      <c r="AU422" s="43" t="s">
        <v>776</v>
      </c>
      <c r="AV422" s="43" t="s">
        <v>545</v>
      </c>
      <c r="AW422" s="43" t="s">
        <v>921</v>
      </c>
      <c r="AX422" s="43" t="s">
        <v>195</v>
      </c>
      <c r="AY422" s="268">
        <f t="shared" si="6"/>
        <v>7.5</v>
      </c>
    </row>
    <row r="423" spans="1:51" x14ac:dyDescent="0.3">
      <c r="A423" s="253" t="s">
        <v>1253</v>
      </c>
      <c r="B423" s="252" t="s">
        <v>612</v>
      </c>
      <c r="C423" s="43" t="s">
        <v>188</v>
      </c>
      <c r="D423" s="43">
        <v>4.0999999999999996</v>
      </c>
      <c r="E423" s="43">
        <v>20140811</v>
      </c>
      <c r="F423" s="43" t="s">
        <v>770</v>
      </c>
      <c r="G423" s="43" t="s">
        <v>770</v>
      </c>
      <c r="H423" s="43">
        <v>5</v>
      </c>
      <c r="I423" s="254" t="s">
        <v>619</v>
      </c>
      <c r="J423" s="43">
        <v>13</v>
      </c>
      <c r="K423" s="43"/>
      <c r="L423" s="43"/>
      <c r="M423" s="43" t="s">
        <v>258</v>
      </c>
      <c r="N423" s="43" t="s">
        <v>620</v>
      </c>
      <c r="O423" s="43">
        <v>1</v>
      </c>
      <c r="P423" s="43">
        <v>1</v>
      </c>
      <c r="Q423" s="43">
        <v>2007</v>
      </c>
      <c r="R423" s="43">
        <v>20090214</v>
      </c>
      <c r="S423" s="43">
        <v>20090302</v>
      </c>
      <c r="T423" s="43" t="s">
        <v>922</v>
      </c>
      <c r="U423" s="43" t="s">
        <v>923</v>
      </c>
      <c r="V423" s="43" t="s">
        <v>924</v>
      </c>
      <c r="W423" s="43" t="s">
        <v>191</v>
      </c>
      <c r="X423" s="43" t="s">
        <v>192</v>
      </c>
      <c r="Y423" s="43" t="s">
        <v>214</v>
      </c>
      <c r="Z423" s="43" t="s">
        <v>194</v>
      </c>
      <c r="AA423" s="43">
        <v>43.57</v>
      </c>
      <c r="AB423" s="43"/>
      <c r="AC423" s="43" t="s">
        <v>195</v>
      </c>
      <c r="AD423" s="43">
        <v>5500</v>
      </c>
      <c r="AE423" s="43">
        <v>104073</v>
      </c>
      <c r="AF423" s="43">
        <v>500</v>
      </c>
      <c r="AG423" s="43">
        <v>3529</v>
      </c>
      <c r="AH423" s="43"/>
      <c r="AI423" s="43"/>
      <c r="AJ423" s="43"/>
      <c r="AK423" s="43"/>
      <c r="AL423" s="43" t="s">
        <v>316</v>
      </c>
      <c r="AM423" s="43">
        <v>3.2800000000000003E-2</v>
      </c>
      <c r="AN423" s="43">
        <v>199</v>
      </c>
      <c r="AO423" s="43">
        <v>1849</v>
      </c>
      <c r="AP423" s="43"/>
      <c r="AQ423" s="43" t="s">
        <v>1314</v>
      </c>
      <c r="AR423" s="43" t="s">
        <v>925</v>
      </c>
      <c r="AS423" s="43" t="s">
        <v>926</v>
      </c>
      <c r="AT423" s="43" t="s">
        <v>926</v>
      </c>
      <c r="AU423" s="43" t="s">
        <v>776</v>
      </c>
      <c r="AV423" s="43" t="s">
        <v>545</v>
      </c>
      <c r="AW423" s="43" t="s">
        <v>921</v>
      </c>
      <c r="AX423" s="43" t="s">
        <v>195</v>
      </c>
      <c r="AY423" s="268">
        <f t="shared" si="6"/>
        <v>2.5</v>
      </c>
    </row>
    <row r="424" spans="1:51" x14ac:dyDescent="0.3">
      <c r="A424" s="253" t="s">
        <v>1253</v>
      </c>
      <c r="B424" s="252" t="s">
        <v>612</v>
      </c>
      <c r="C424" s="43" t="s">
        <v>188</v>
      </c>
      <c r="D424" s="43">
        <v>4.0999999999999996</v>
      </c>
      <c r="E424" s="43">
        <v>20140811</v>
      </c>
      <c r="F424" s="43" t="s">
        <v>770</v>
      </c>
      <c r="G424" s="43" t="s">
        <v>770</v>
      </c>
      <c r="H424" s="43">
        <v>5</v>
      </c>
      <c r="I424" s="254" t="s">
        <v>621</v>
      </c>
      <c r="J424" s="43">
        <v>13</v>
      </c>
      <c r="K424" s="43"/>
      <c r="L424" s="43"/>
      <c r="M424" s="43" t="s">
        <v>258</v>
      </c>
      <c r="N424" s="43" t="s">
        <v>622</v>
      </c>
      <c r="O424" s="43">
        <v>1</v>
      </c>
      <c r="P424" s="43">
        <v>1</v>
      </c>
      <c r="Q424" s="43">
        <v>2007</v>
      </c>
      <c r="R424" s="43">
        <v>20090206</v>
      </c>
      <c r="S424" s="43">
        <v>20090206</v>
      </c>
      <c r="T424" s="43" t="s">
        <v>922</v>
      </c>
      <c r="U424" s="43" t="s">
        <v>923</v>
      </c>
      <c r="V424" s="43" t="s">
        <v>924</v>
      </c>
      <c r="W424" s="43" t="s">
        <v>191</v>
      </c>
      <c r="X424" s="43" t="s">
        <v>192</v>
      </c>
      <c r="Y424" s="43" t="s">
        <v>214</v>
      </c>
      <c r="Z424" s="43" t="s">
        <v>194</v>
      </c>
      <c r="AA424" s="43">
        <v>35.549999999999997</v>
      </c>
      <c r="AB424" s="43"/>
      <c r="AC424" s="43" t="s">
        <v>195</v>
      </c>
      <c r="AD424" s="43">
        <v>5500</v>
      </c>
      <c r="AE424" s="43">
        <v>92537</v>
      </c>
      <c r="AF424" s="43">
        <v>500</v>
      </c>
      <c r="AG424" s="43">
        <v>2736</v>
      </c>
      <c r="AH424" s="43">
        <v>5500</v>
      </c>
      <c r="AI424" s="43">
        <v>6673</v>
      </c>
      <c r="AJ424" s="43">
        <v>500</v>
      </c>
      <c r="AK424" s="43">
        <v>1374</v>
      </c>
      <c r="AL424" s="43" t="s">
        <v>316</v>
      </c>
      <c r="AM424" s="43">
        <v>7.7899999999999997E-2</v>
      </c>
      <c r="AN424" s="43">
        <v>193</v>
      </c>
      <c r="AO424" s="43">
        <v>1284</v>
      </c>
      <c r="AP424" s="43"/>
      <c r="AQ424" s="43" t="s">
        <v>1315</v>
      </c>
      <c r="AR424" s="43" t="s">
        <v>925</v>
      </c>
      <c r="AS424" s="43" t="s">
        <v>926</v>
      </c>
      <c r="AT424" s="43" t="s">
        <v>926</v>
      </c>
      <c r="AU424" s="43" t="s">
        <v>776</v>
      </c>
      <c r="AV424" s="43" t="s">
        <v>545</v>
      </c>
      <c r="AW424" s="43" t="s">
        <v>921</v>
      </c>
      <c r="AX424" s="43" t="s">
        <v>195</v>
      </c>
      <c r="AY424" s="268">
        <f t="shared" si="6"/>
        <v>2</v>
      </c>
    </row>
    <row r="425" spans="1:51" x14ac:dyDescent="0.3">
      <c r="A425" s="253" t="s">
        <v>1253</v>
      </c>
      <c r="B425" s="252" t="s">
        <v>612</v>
      </c>
      <c r="C425" s="43" t="s">
        <v>188</v>
      </c>
      <c r="D425" s="43">
        <v>4.0999999999999996</v>
      </c>
      <c r="E425" s="43">
        <v>20140811</v>
      </c>
      <c r="F425" s="43" t="s">
        <v>770</v>
      </c>
      <c r="G425" s="43" t="s">
        <v>770</v>
      </c>
      <c r="H425" s="43">
        <v>5</v>
      </c>
      <c r="I425" s="254" t="s">
        <v>649</v>
      </c>
      <c r="J425" s="43">
        <v>13</v>
      </c>
      <c r="K425" s="43"/>
      <c r="L425" s="43"/>
      <c r="M425" s="43"/>
      <c r="N425" s="43"/>
      <c r="O425" s="43">
        <v>1</v>
      </c>
      <c r="P425" s="43">
        <v>1</v>
      </c>
      <c r="Q425" s="43">
        <v>2007</v>
      </c>
      <c r="R425" s="43">
        <v>20090316</v>
      </c>
      <c r="S425" s="43">
        <v>20090317</v>
      </c>
      <c r="T425" s="43" t="s">
        <v>934</v>
      </c>
      <c r="U425" s="43" t="s">
        <v>937</v>
      </c>
      <c r="V425" s="43" t="s">
        <v>935</v>
      </c>
      <c r="W425" s="43" t="s">
        <v>191</v>
      </c>
      <c r="X425" s="43" t="s">
        <v>192</v>
      </c>
      <c r="Y425" s="43" t="s">
        <v>193</v>
      </c>
      <c r="Z425" s="43" t="s">
        <v>194</v>
      </c>
      <c r="AA425" s="43">
        <v>45.36</v>
      </c>
      <c r="AB425" s="43"/>
      <c r="AC425" s="43" t="s">
        <v>195</v>
      </c>
      <c r="AD425" s="43">
        <v>5500</v>
      </c>
      <c r="AE425" s="43">
        <v>30709</v>
      </c>
      <c r="AF425" s="43">
        <v>500</v>
      </c>
      <c r="AG425" s="43">
        <v>123</v>
      </c>
      <c r="AH425" s="43">
        <v>5500</v>
      </c>
      <c r="AI425" s="43">
        <v>399381</v>
      </c>
      <c r="AJ425" s="43">
        <v>500</v>
      </c>
      <c r="AK425" s="43">
        <v>19013</v>
      </c>
      <c r="AL425" s="43" t="s">
        <v>214</v>
      </c>
      <c r="AM425" s="43">
        <v>0.02</v>
      </c>
      <c r="AN425" s="43">
        <v>90</v>
      </c>
      <c r="AO425" s="43">
        <v>241</v>
      </c>
      <c r="AP425" s="43"/>
      <c r="AQ425" s="43" t="s">
        <v>1316</v>
      </c>
      <c r="AR425" s="43" t="s">
        <v>936</v>
      </c>
      <c r="AS425" s="43" t="s">
        <v>938</v>
      </c>
      <c r="AT425" s="43" t="s">
        <v>936</v>
      </c>
      <c r="AU425" s="43" t="s">
        <v>776</v>
      </c>
      <c r="AV425" s="43" t="s">
        <v>545</v>
      </c>
      <c r="AW425" s="43" t="s">
        <v>921</v>
      </c>
      <c r="AX425" s="43" t="s">
        <v>195</v>
      </c>
      <c r="AY425" s="268">
        <f t="shared" si="6"/>
        <v>3</v>
      </c>
    </row>
    <row r="426" spans="1:51" x14ac:dyDescent="0.3">
      <c r="A426" s="253" t="s">
        <v>1253</v>
      </c>
      <c r="B426" s="252" t="s">
        <v>612</v>
      </c>
      <c r="C426" s="43" t="s">
        <v>188</v>
      </c>
      <c r="D426" s="43">
        <v>4.0999999999999996</v>
      </c>
      <c r="E426" s="43">
        <v>20140811</v>
      </c>
      <c r="F426" s="43" t="s">
        <v>770</v>
      </c>
      <c r="G426" s="43" t="s">
        <v>770</v>
      </c>
      <c r="H426" s="43">
        <v>5</v>
      </c>
      <c r="I426" s="254" t="s">
        <v>672</v>
      </c>
      <c r="J426" s="43">
        <v>13</v>
      </c>
      <c r="K426" s="43"/>
      <c r="L426" s="43"/>
      <c r="M426" s="43"/>
      <c r="N426" s="43"/>
      <c r="O426" s="43">
        <v>1</v>
      </c>
      <c r="P426" s="43">
        <v>1</v>
      </c>
      <c r="Q426" s="43">
        <v>2007</v>
      </c>
      <c r="R426" s="43">
        <v>20081103</v>
      </c>
      <c r="S426" s="43">
        <v>20081118</v>
      </c>
      <c r="T426" s="43" t="s">
        <v>928</v>
      </c>
      <c r="U426" s="43" t="s">
        <v>929</v>
      </c>
      <c r="V426" s="43" t="s">
        <v>930</v>
      </c>
      <c r="W426" s="43" t="s">
        <v>191</v>
      </c>
      <c r="X426" s="43" t="s">
        <v>192</v>
      </c>
      <c r="Y426" s="43" t="s">
        <v>193</v>
      </c>
      <c r="Z426" s="43" t="s">
        <v>194</v>
      </c>
      <c r="AA426" s="43">
        <v>63.62</v>
      </c>
      <c r="AB426" s="43"/>
      <c r="AC426" s="43" t="s">
        <v>195</v>
      </c>
      <c r="AD426" s="43">
        <v>5500</v>
      </c>
      <c r="AE426" s="43">
        <v>48629</v>
      </c>
      <c r="AF426" s="43">
        <v>500</v>
      </c>
      <c r="AG426" s="43">
        <v>1071</v>
      </c>
      <c r="AH426" s="43">
        <v>5500</v>
      </c>
      <c r="AI426" s="43">
        <v>229921</v>
      </c>
      <c r="AJ426" s="43">
        <v>500</v>
      </c>
      <c r="AK426" s="43">
        <v>3454</v>
      </c>
      <c r="AL426" s="43" t="s">
        <v>316</v>
      </c>
      <c r="AM426" s="43">
        <v>1.4800000000000001E-2</v>
      </c>
      <c r="AN426" s="43">
        <v>46</v>
      </c>
      <c r="AO426" s="43">
        <v>270</v>
      </c>
      <c r="AP426" s="43"/>
      <c r="AQ426" s="43"/>
      <c r="AR426" s="43" t="s">
        <v>931</v>
      </c>
      <c r="AS426" s="43" t="s">
        <v>932</v>
      </c>
      <c r="AT426" s="43" t="s">
        <v>933</v>
      </c>
      <c r="AU426" s="43" t="s">
        <v>776</v>
      </c>
      <c r="AV426" s="43" t="s">
        <v>545</v>
      </c>
      <c r="AW426" s="43" t="s">
        <v>921</v>
      </c>
      <c r="AX426" s="43" t="s">
        <v>195</v>
      </c>
      <c r="AY426" s="268">
        <f t="shared" si="6"/>
        <v>11</v>
      </c>
    </row>
    <row r="427" spans="1:51" x14ac:dyDescent="0.3">
      <c r="A427" s="253" t="s">
        <v>1253</v>
      </c>
      <c r="B427" s="252" t="s">
        <v>612</v>
      </c>
      <c r="C427" s="43" t="s">
        <v>188</v>
      </c>
      <c r="D427" s="43">
        <v>4.0999999999999996</v>
      </c>
      <c r="E427" s="43">
        <v>20140811</v>
      </c>
      <c r="F427" s="43" t="s">
        <v>770</v>
      </c>
      <c r="G427" s="43" t="s">
        <v>770</v>
      </c>
      <c r="H427" s="43">
        <v>5</v>
      </c>
      <c r="I427" s="254" t="s">
        <v>673</v>
      </c>
      <c r="J427" s="43">
        <v>13</v>
      </c>
      <c r="K427" s="43"/>
      <c r="L427" s="43"/>
      <c r="M427" s="43"/>
      <c r="N427" s="43"/>
      <c r="O427" s="43">
        <v>1</v>
      </c>
      <c r="P427" s="43">
        <v>1</v>
      </c>
      <c r="Q427" s="43">
        <v>2007</v>
      </c>
      <c r="R427" s="43">
        <v>20090209</v>
      </c>
      <c r="S427" s="43">
        <v>20090303</v>
      </c>
      <c r="T427" s="43" t="s">
        <v>928</v>
      </c>
      <c r="U427" s="43" t="s">
        <v>941</v>
      </c>
      <c r="V427" s="43" t="s">
        <v>930</v>
      </c>
      <c r="W427" s="43" t="s">
        <v>191</v>
      </c>
      <c r="X427" s="43" t="s">
        <v>192</v>
      </c>
      <c r="Y427" s="43" t="s">
        <v>193</v>
      </c>
      <c r="Z427" s="43" t="s">
        <v>194</v>
      </c>
      <c r="AA427" s="43">
        <v>50.62</v>
      </c>
      <c r="AB427" s="43"/>
      <c r="AC427" s="43" t="s">
        <v>195</v>
      </c>
      <c r="AD427" s="43">
        <v>5500</v>
      </c>
      <c r="AE427" s="43">
        <v>25269</v>
      </c>
      <c r="AF427" s="43">
        <v>500</v>
      </c>
      <c r="AG427" s="43">
        <v>47</v>
      </c>
      <c r="AH427" s="43">
        <v>5500</v>
      </c>
      <c r="AI427" s="43">
        <v>1335847</v>
      </c>
      <c r="AJ427" s="43">
        <v>500</v>
      </c>
      <c r="AK427" s="43">
        <v>4841</v>
      </c>
      <c r="AL427" s="43" t="s">
        <v>316</v>
      </c>
      <c r="AM427" s="43">
        <v>7.0000000000000001E-3</v>
      </c>
      <c r="AN427" s="43">
        <v>54</v>
      </c>
      <c r="AO427" s="43">
        <v>286</v>
      </c>
      <c r="AP427" s="43"/>
      <c r="AQ427" s="43"/>
      <c r="AR427" s="43" t="s">
        <v>931</v>
      </c>
      <c r="AS427" s="43" t="s">
        <v>943</v>
      </c>
      <c r="AT427" s="43" t="s">
        <v>933</v>
      </c>
      <c r="AU427" s="43" t="s">
        <v>776</v>
      </c>
      <c r="AV427" s="43" t="s">
        <v>545</v>
      </c>
      <c r="AW427" s="43" t="s">
        <v>921</v>
      </c>
      <c r="AX427" s="43" t="s">
        <v>195</v>
      </c>
      <c r="AY427" s="268">
        <f t="shared" si="6"/>
        <v>2.5</v>
      </c>
    </row>
    <row r="428" spans="1:51" x14ac:dyDescent="0.3">
      <c r="A428" s="253" t="s">
        <v>1253</v>
      </c>
      <c r="B428" s="252" t="s">
        <v>612</v>
      </c>
      <c r="C428" s="43" t="s">
        <v>188</v>
      </c>
      <c r="D428" s="43">
        <v>4.0999999999999996</v>
      </c>
      <c r="E428" s="43">
        <v>20140811</v>
      </c>
      <c r="F428" s="43" t="s">
        <v>770</v>
      </c>
      <c r="G428" s="43" t="s">
        <v>770</v>
      </c>
      <c r="H428" s="43">
        <v>5</v>
      </c>
      <c r="I428" s="254" t="s">
        <v>674</v>
      </c>
      <c r="J428" s="43">
        <v>13</v>
      </c>
      <c r="K428" s="43"/>
      <c r="L428" s="43"/>
      <c r="M428" s="43" t="s">
        <v>258</v>
      </c>
      <c r="N428" s="43" t="s">
        <v>617</v>
      </c>
      <c r="O428" s="43">
        <v>1</v>
      </c>
      <c r="P428" s="43">
        <v>1</v>
      </c>
      <c r="Q428" s="43">
        <v>2007</v>
      </c>
      <c r="R428" s="43">
        <v>20081107</v>
      </c>
      <c r="S428" s="43">
        <v>20081107</v>
      </c>
      <c r="T428" s="43" t="s">
        <v>922</v>
      </c>
      <c r="U428" s="43" t="s">
        <v>923</v>
      </c>
      <c r="V428" s="43" t="s">
        <v>924</v>
      </c>
      <c r="W428" s="43" t="s">
        <v>191</v>
      </c>
      <c r="X428" s="43" t="s">
        <v>192</v>
      </c>
      <c r="Y428" s="43" t="s">
        <v>214</v>
      </c>
      <c r="Z428" s="43" t="s">
        <v>194</v>
      </c>
      <c r="AA428" s="43">
        <v>51.19</v>
      </c>
      <c r="AB428" s="43"/>
      <c r="AC428" s="43" t="s">
        <v>195</v>
      </c>
      <c r="AD428" s="43">
        <v>5500</v>
      </c>
      <c r="AE428" s="43">
        <v>30744</v>
      </c>
      <c r="AF428" s="43">
        <v>500</v>
      </c>
      <c r="AG428" s="43">
        <v>577</v>
      </c>
      <c r="AH428" s="43"/>
      <c r="AI428" s="43"/>
      <c r="AJ428" s="43"/>
      <c r="AK428" s="43"/>
      <c r="AL428" s="43" t="s">
        <v>316</v>
      </c>
      <c r="AM428" s="43">
        <v>1.84E-2</v>
      </c>
      <c r="AN428" s="43">
        <v>121</v>
      </c>
      <c r="AO428" s="43">
        <v>543</v>
      </c>
      <c r="AP428" s="43"/>
      <c r="AQ428" s="43" t="s">
        <v>1317</v>
      </c>
      <c r="AR428" s="43" t="s">
        <v>925</v>
      </c>
      <c r="AS428" s="43" t="s">
        <v>926</v>
      </c>
      <c r="AT428" s="43" t="s">
        <v>926</v>
      </c>
      <c r="AU428" s="43" t="s">
        <v>776</v>
      </c>
      <c r="AV428" s="43" t="s">
        <v>545</v>
      </c>
      <c r="AW428" s="43" t="s">
        <v>921</v>
      </c>
      <c r="AX428" s="43" t="s">
        <v>195</v>
      </c>
      <c r="AY428" s="268">
        <f t="shared" si="6"/>
        <v>11</v>
      </c>
    </row>
    <row r="429" spans="1:51" x14ac:dyDescent="0.3">
      <c r="A429" s="253" t="s">
        <v>1253</v>
      </c>
      <c r="B429" s="252" t="s">
        <v>612</v>
      </c>
      <c r="C429" s="43" t="s">
        <v>188</v>
      </c>
      <c r="D429" s="43">
        <v>4.0999999999999996</v>
      </c>
      <c r="E429" s="43">
        <v>20140811</v>
      </c>
      <c r="F429" s="43" t="s">
        <v>770</v>
      </c>
      <c r="G429" s="43" t="s">
        <v>770</v>
      </c>
      <c r="H429" s="43">
        <v>5</v>
      </c>
      <c r="I429" s="254" t="s">
        <v>675</v>
      </c>
      <c r="J429" s="43">
        <v>13</v>
      </c>
      <c r="K429" s="43"/>
      <c r="L429" s="43"/>
      <c r="M429" s="43"/>
      <c r="N429" s="43"/>
      <c r="O429" s="43">
        <v>1</v>
      </c>
      <c r="P429" s="43">
        <v>1</v>
      </c>
      <c r="Q429" s="43">
        <v>2007</v>
      </c>
      <c r="R429" s="43">
        <v>20081027</v>
      </c>
      <c r="S429" s="43">
        <v>20081027</v>
      </c>
      <c r="T429" s="43" t="s">
        <v>934</v>
      </c>
      <c r="U429" s="43" t="s">
        <v>937</v>
      </c>
      <c r="V429" s="43" t="s">
        <v>935</v>
      </c>
      <c r="W429" s="43" t="s">
        <v>191</v>
      </c>
      <c r="X429" s="43" t="s">
        <v>192</v>
      </c>
      <c r="Y429" s="43" t="s">
        <v>193</v>
      </c>
      <c r="Z429" s="43" t="s">
        <v>194</v>
      </c>
      <c r="AA429" s="43">
        <v>49.46</v>
      </c>
      <c r="AB429" s="43"/>
      <c r="AC429" s="43" t="s">
        <v>195</v>
      </c>
      <c r="AD429" s="43">
        <v>5000</v>
      </c>
      <c r="AE429" s="43">
        <v>53618</v>
      </c>
      <c r="AF429" s="43"/>
      <c r="AG429" s="43"/>
      <c r="AH429" s="43">
        <v>5000</v>
      </c>
      <c r="AI429" s="43">
        <v>249845</v>
      </c>
      <c r="AJ429" s="43">
        <v>0</v>
      </c>
      <c r="AK429" s="43">
        <v>284</v>
      </c>
      <c r="AL429" s="43" t="s">
        <v>214</v>
      </c>
      <c r="AM429" s="43"/>
      <c r="AN429" s="43"/>
      <c r="AO429" s="43"/>
      <c r="AP429" s="43"/>
      <c r="AQ429" s="43"/>
      <c r="AR429" s="43" t="s">
        <v>936</v>
      </c>
      <c r="AS429" s="43" t="s">
        <v>938</v>
      </c>
      <c r="AT429" s="43" t="s">
        <v>936</v>
      </c>
      <c r="AU429" s="43" t="s">
        <v>776</v>
      </c>
      <c r="AV429" s="43" t="s">
        <v>545</v>
      </c>
      <c r="AW429" s="43" t="s">
        <v>921</v>
      </c>
      <c r="AX429" s="43" t="s">
        <v>195</v>
      </c>
      <c r="AY429" s="268">
        <f t="shared" si="6"/>
        <v>10</v>
      </c>
    </row>
    <row r="430" spans="1:51" x14ac:dyDescent="0.3">
      <c r="A430" s="253" t="s">
        <v>68</v>
      </c>
      <c r="B430" s="252" t="s">
        <v>1242</v>
      </c>
      <c r="C430" s="43" t="s">
        <v>188</v>
      </c>
      <c r="D430" s="43">
        <v>4.0999999999999996</v>
      </c>
      <c r="E430" s="43">
        <v>20140404</v>
      </c>
      <c r="F430" s="43" t="s">
        <v>225</v>
      </c>
      <c r="G430" s="43" t="s">
        <v>225</v>
      </c>
      <c r="H430" s="43">
        <v>4</v>
      </c>
      <c r="I430" s="254">
        <v>633367</v>
      </c>
      <c r="J430" s="43">
        <v>12</v>
      </c>
      <c r="K430" s="43"/>
      <c r="L430" s="43"/>
      <c r="M430" s="43"/>
      <c r="N430" s="43"/>
      <c r="O430" s="43">
        <v>1</v>
      </c>
      <c r="P430" s="43">
        <v>3</v>
      </c>
      <c r="Q430" s="43">
        <v>2005</v>
      </c>
      <c r="R430" s="43">
        <v>20060518</v>
      </c>
      <c r="S430" s="43">
        <v>20060518</v>
      </c>
      <c r="T430" s="43" t="s">
        <v>1222</v>
      </c>
      <c r="U430" s="43" t="s">
        <v>1223</v>
      </c>
      <c r="V430" s="43" t="s">
        <v>1224</v>
      </c>
      <c r="W430" s="43" t="s">
        <v>191</v>
      </c>
      <c r="X430" s="43" t="s">
        <v>192</v>
      </c>
      <c r="Y430" s="43" t="s">
        <v>214</v>
      </c>
      <c r="Z430" s="43"/>
      <c r="AA430" s="43"/>
      <c r="AB430" s="43"/>
      <c r="AC430" s="43"/>
      <c r="AD430" s="43">
        <v>5000</v>
      </c>
      <c r="AE430" s="43">
        <v>198596</v>
      </c>
      <c r="AF430" s="43">
        <v>0</v>
      </c>
      <c r="AG430" s="43">
        <v>2089</v>
      </c>
      <c r="AH430" s="43">
        <v>5000</v>
      </c>
      <c r="AI430" s="43">
        <v>201</v>
      </c>
      <c r="AJ430" s="43"/>
      <c r="AK430" s="43"/>
      <c r="AL430" s="43"/>
      <c r="AM430" s="43"/>
      <c r="AN430" s="43"/>
      <c r="AO430" s="43"/>
      <c r="AP430" s="43"/>
      <c r="AQ430" s="43"/>
      <c r="AR430" s="43" t="s">
        <v>1225</v>
      </c>
      <c r="AS430" s="43" t="s">
        <v>1226</v>
      </c>
      <c r="AT430" s="43" t="s">
        <v>1225</v>
      </c>
      <c r="AU430" s="43" t="s">
        <v>231</v>
      </c>
      <c r="AV430" s="43" t="s">
        <v>1227</v>
      </c>
      <c r="AW430" s="43" t="s">
        <v>1228</v>
      </c>
      <c r="AX430" s="43" t="s">
        <v>195</v>
      </c>
      <c r="AY430" s="268">
        <f t="shared" si="6"/>
        <v>5</v>
      </c>
    </row>
    <row r="431" spans="1:51" x14ac:dyDescent="0.3">
      <c r="A431" s="253" t="s">
        <v>68</v>
      </c>
      <c r="B431" s="252" t="s">
        <v>1242</v>
      </c>
      <c r="C431" s="43" t="s">
        <v>188</v>
      </c>
      <c r="D431" s="43">
        <v>4.0999999999999996</v>
      </c>
      <c r="E431" s="43">
        <v>20140404</v>
      </c>
      <c r="F431" s="43" t="s">
        <v>225</v>
      </c>
      <c r="G431" s="43" t="s">
        <v>225</v>
      </c>
      <c r="H431" s="43">
        <v>4</v>
      </c>
      <c r="I431" s="254">
        <v>633376</v>
      </c>
      <c r="J431" s="43">
        <v>12</v>
      </c>
      <c r="K431" s="43"/>
      <c r="L431" s="43"/>
      <c r="M431" s="43"/>
      <c r="N431" s="43"/>
      <c r="O431" s="43">
        <v>1</v>
      </c>
      <c r="P431" s="43">
        <v>3</v>
      </c>
      <c r="Q431" s="43">
        <v>2005</v>
      </c>
      <c r="R431" s="43">
        <v>20060526</v>
      </c>
      <c r="S431" s="43">
        <v>20060531</v>
      </c>
      <c r="T431" s="43" t="s">
        <v>1229</v>
      </c>
      <c r="U431" s="43" t="s">
        <v>1230</v>
      </c>
      <c r="V431" s="43" t="s">
        <v>1231</v>
      </c>
      <c r="W431" s="43" t="s">
        <v>191</v>
      </c>
      <c r="X431" s="43" t="s">
        <v>192</v>
      </c>
      <c r="Y431" s="43"/>
      <c r="Z431" s="43"/>
      <c r="AA431" s="43"/>
      <c r="AB431" s="43"/>
      <c r="AC431" s="43"/>
      <c r="AD431" s="43">
        <v>5000</v>
      </c>
      <c r="AE431" s="43">
        <v>195273</v>
      </c>
      <c r="AF431" s="43">
        <v>0</v>
      </c>
      <c r="AG431" s="43">
        <v>3638</v>
      </c>
      <c r="AH431" s="43">
        <v>5000</v>
      </c>
      <c r="AI431" s="43">
        <v>3175</v>
      </c>
      <c r="AJ431" s="43">
        <v>0</v>
      </c>
      <c r="AK431" s="43">
        <v>484114</v>
      </c>
      <c r="AL431" s="43"/>
      <c r="AM431" s="43"/>
      <c r="AN431" s="43"/>
      <c r="AO431" s="43"/>
      <c r="AP431" s="43"/>
      <c r="AQ431" s="43"/>
      <c r="AR431" s="43" t="s">
        <v>1232</v>
      </c>
      <c r="AS431" s="43" t="s">
        <v>1233</v>
      </c>
      <c r="AT431" s="43" t="s">
        <v>1234</v>
      </c>
      <c r="AU431" s="43" t="s">
        <v>231</v>
      </c>
      <c r="AV431" s="43" t="s">
        <v>1227</v>
      </c>
      <c r="AW431" s="43" t="s">
        <v>1228</v>
      </c>
      <c r="AX431" s="43" t="s">
        <v>195</v>
      </c>
      <c r="AY431" s="268">
        <f t="shared" si="6"/>
        <v>5</v>
      </c>
    </row>
    <row r="432" spans="1:51" x14ac:dyDescent="0.3">
      <c r="A432" s="253" t="s">
        <v>68</v>
      </c>
      <c r="B432" s="252" t="s">
        <v>1242</v>
      </c>
      <c r="C432" s="43" t="s">
        <v>188</v>
      </c>
      <c r="D432" s="43">
        <v>4.0999999999999996</v>
      </c>
      <c r="E432" s="43">
        <v>20140404</v>
      </c>
      <c r="F432" s="43" t="s">
        <v>225</v>
      </c>
      <c r="G432" s="43" t="s">
        <v>225</v>
      </c>
      <c r="H432" s="43">
        <v>4</v>
      </c>
      <c r="I432" s="254">
        <v>633379</v>
      </c>
      <c r="J432" s="43">
        <v>12</v>
      </c>
      <c r="K432" s="43"/>
      <c r="L432" s="43"/>
      <c r="M432" s="43"/>
      <c r="N432" s="43"/>
      <c r="O432" s="43">
        <v>1</v>
      </c>
      <c r="P432" s="43">
        <v>3</v>
      </c>
      <c r="Q432" s="43">
        <v>2005</v>
      </c>
      <c r="R432" s="43">
        <v>20060515</v>
      </c>
      <c r="S432" s="43">
        <v>20060602</v>
      </c>
      <c r="T432" s="43" t="s">
        <v>1235</v>
      </c>
      <c r="U432" s="43" t="s">
        <v>1236</v>
      </c>
      <c r="V432" s="43" t="s">
        <v>1237</v>
      </c>
      <c r="W432" s="43" t="s">
        <v>191</v>
      </c>
      <c r="X432" s="43" t="s">
        <v>192</v>
      </c>
      <c r="Y432" s="43" t="s">
        <v>193</v>
      </c>
      <c r="Z432" s="43"/>
      <c r="AA432" s="43"/>
      <c r="AB432" s="43"/>
      <c r="AC432" s="43"/>
      <c r="AD432" s="43">
        <v>5000</v>
      </c>
      <c r="AE432" s="43">
        <v>202922</v>
      </c>
      <c r="AF432" s="43">
        <v>0</v>
      </c>
      <c r="AG432" s="43">
        <v>244</v>
      </c>
      <c r="AH432" s="43">
        <v>5000</v>
      </c>
      <c r="AI432" s="43">
        <v>468</v>
      </c>
      <c r="AJ432" s="43"/>
      <c r="AK432" s="43"/>
      <c r="AL432" s="43"/>
      <c r="AM432" s="43"/>
      <c r="AN432" s="43"/>
      <c r="AO432" s="43"/>
      <c r="AP432" s="43"/>
      <c r="AQ432" s="43"/>
      <c r="AR432" s="43" t="s">
        <v>1238</v>
      </c>
      <c r="AS432" s="43" t="s">
        <v>1239</v>
      </c>
      <c r="AT432" s="43" t="s">
        <v>1240</v>
      </c>
      <c r="AU432" s="43" t="s">
        <v>231</v>
      </c>
      <c r="AV432" s="43" t="s">
        <v>1227</v>
      </c>
      <c r="AW432" s="43" t="s">
        <v>1241</v>
      </c>
      <c r="AX432" s="43" t="s">
        <v>195</v>
      </c>
      <c r="AY432" s="268">
        <f t="shared" si="6"/>
        <v>5.5</v>
      </c>
    </row>
    <row r="433" spans="1:51" x14ac:dyDescent="0.3">
      <c r="A433" s="253" t="s">
        <v>68</v>
      </c>
      <c r="B433" s="252" t="s">
        <v>1242</v>
      </c>
      <c r="C433" s="43" t="s">
        <v>188</v>
      </c>
      <c r="D433" s="43">
        <v>4.0999999999999996</v>
      </c>
      <c r="E433" s="43">
        <v>20140404</v>
      </c>
      <c r="F433" s="43" t="s">
        <v>225</v>
      </c>
      <c r="G433" s="43" t="s">
        <v>225</v>
      </c>
      <c r="H433" s="43">
        <v>4</v>
      </c>
      <c r="I433" s="254">
        <v>633878</v>
      </c>
      <c r="J433" s="43">
        <v>12</v>
      </c>
      <c r="K433" s="43"/>
      <c r="L433" s="43"/>
      <c r="M433" s="43"/>
      <c r="N433" s="43"/>
      <c r="O433" s="43">
        <v>1</v>
      </c>
      <c r="P433" s="43">
        <v>3</v>
      </c>
      <c r="Q433" s="43">
        <v>2006</v>
      </c>
      <c r="R433" s="43">
        <v>20070612</v>
      </c>
      <c r="S433" s="43">
        <v>20070612</v>
      </c>
      <c r="T433" s="43" t="s">
        <v>1222</v>
      </c>
      <c r="U433" s="43" t="s">
        <v>1223</v>
      </c>
      <c r="V433" s="43" t="s">
        <v>1224</v>
      </c>
      <c r="W433" s="43" t="s">
        <v>191</v>
      </c>
      <c r="X433" s="43" t="s">
        <v>192</v>
      </c>
      <c r="Y433" s="43" t="s">
        <v>258</v>
      </c>
      <c r="Z433" s="43"/>
      <c r="AA433" s="43"/>
      <c r="AB433" s="43"/>
      <c r="AC433" s="43"/>
      <c r="AD433" s="43">
        <v>5000</v>
      </c>
      <c r="AE433" s="43">
        <v>209561</v>
      </c>
      <c r="AF433" s="43">
        <v>0</v>
      </c>
      <c r="AG433" s="43">
        <v>323</v>
      </c>
      <c r="AH433" s="43"/>
      <c r="AI433" s="43"/>
      <c r="AJ433" s="43"/>
      <c r="AK433" s="43"/>
      <c r="AL433" s="43"/>
      <c r="AM433" s="43"/>
      <c r="AN433" s="43"/>
      <c r="AO433" s="43"/>
      <c r="AP433" s="43"/>
      <c r="AQ433" s="43" t="s">
        <v>497</v>
      </c>
      <c r="AR433" s="43" t="s">
        <v>1225</v>
      </c>
      <c r="AS433" s="43" t="s">
        <v>1226</v>
      </c>
      <c r="AT433" s="43" t="s">
        <v>1225</v>
      </c>
      <c r="AU433" s="43" t="s">
        <v>231</v>
      </c>
      <c r="AV433" s="43" t="s">
        <v>1227</v>
      </c>
      <c r="AW433" s="43" t="s">
        <v>1228</v>
      </c>
      <c r="AX433" s="43" t="s">
        <v>195</v>
      </c>
      <c r="AY433" s="268">
        <f t="shared" si="6"/>
        <v>6</v>
      </c>
    </row>
    <row r="434" spans="1:51" x14ac:dyDescent="0.3">
      <c r="A434" s="253" t="s">
        <v>68</v>
      </c>
      <c r="B434" s="252" t="s">
        <v>1242</v>
      </c>
      <c r="C434" s="43" t="s">
        <v>188</v>
      </c>
      <c r="D434" s="43">
        <v>4.0999999999999996</v>
      </c>
      <c r="E434" s="43">
        <v>20140404</v>
      </c>
      <c r="F434" s="43" t="s">
        <v>225</v>
      </c>
      <c r="G434" s="43" t="s">
        <v>225</v>
      </c>
      <c r="H434" s="43">
        <v>4</v>
      </c>
      <c r="I434" s="254">
        <v>633890</v>
      </c>
      <c r="J434" s="43">
        <v>12</v>
      </c>
      <c r="K434" s="43"/>
      <c r="L434" s="43"/>
      <c r="M434" s="43"/>
      <c r="N434" s="43"/>
      <c r="O434" s="43">
        <v>1</v>
      </c>
      <c r="P434" s="43">
        <v>3</v>
      </c>
      <c r="Q434" s="43">
        <v>2006</v>
      </c>
      <c r="R434" s="43">
        <v>20070529</v>
      </c>
      <c r="S434" s="43">
        <v>20070529</v>
      </c>
      <c r="T434" s="43" t="s">
        <v>1229</v>
      </c>
      <c r="U434" s="43" t="s">
        <v>1230</v>
      </c>
      <c r="V434" s="43" t="s">
        <v>1231</v>
      </c>
      <c r="W434" s="43" t="s">
        <v>191</v>
      </c>
      <c r="X434" s="43" t="s">
        <v>192</v>
      </c>
      <c r="Y434" s="43"/>
      <c r="Z434" s="43"/>
      <c r="AA434" s="43"/>
      <c r="AB434" s="43"/>
      <c r="AC434" s="43"/>
      <c r="AD434" s="43">
        <v>5000</v>
      </c>
      <c r="AE434" s="43">
        <v>289077</v>
      </c>
      <c r="AF434" s="43"/>
      <c r="AG434" s="43"/>
      <c r="AH434" s="43">
        <v>5000</v>
      </c>
      <c r="AI434" s="43">
        <v>1278</v>
      </c>
      <c r="AJ434" s="43"/>
      <c r="AK434" s="43"/>
      <c r="AL434" s="43"/>
      <c r="AM434" s="43"/>
      <c r="AN434" s="43"/>
      <c r="AO434" s="43"/>
      <c r="AP434" s="43"/>
      <c r="AQ434" s="43"/>
      <c r="AR434" s="43" t="s">
        <v>1232</v>
      </c>
      <c r="AS434" s="43" t="s">
        <v>1233</v>
      </c>
      <c r="AT434" s="43" t="s">
        <v>1234</v>
      </c>
      <c r="AU434" s="43" t="s">
        <v>231</v>
      </c>
      <c r="AV434" s="43" t="s">
        <v>1227</v>
      </c>
      <c r="AW434" s="43" t="s">
        <v>1228</v>
      </c>
      <c r="AX434" s="43" t="s">
        <v>195</v>
      </c>
      <c r="AY434" s="268">
        <f t="shared" si="6"/>
        <v>5</v>
      </c>
    </row>
    <row r="435" spans="1:51" x14ac:dyDescent="0.3">
      <c r="A435" s="253" t="s">
        <v>68</v>
      </c>
      <c r="B435" s="252" t="s">
        <v>1242</v>
      </c>
      <c r="C435" s="43" t="s">
        <v>188</v>
      </c>
      <c r="D435" s="43">
        <v>4.0999999999999996</v>
      </c>
      <c r="E435" s="43">
        <v>20140404</v>
      </c>
      <c r="F435" s="43" t="s">
        <v>225</v>
      </c>
      <c r="G435" s="43" t="s">
        <v>225</v>
      </c>
      <c r="H435" s="43">
        <v>4</v>
      </c>
      <c r="I435" s="254">
        <v>633891</v>
      </c>
      <c r="J435" s="43">
        <v>12</v>
      </c>
      <c r="K435" s="43"/>
      <c r="L435" s="43"/>
      <c r="M435" s="43"/>
      <c r="N435" s="43"/>
      <c r="O435" s="43">
        <v>1</v>
      </c>
      <c r="P435" s="43">
        <v>3</v>
      </c>
      <c r="Q435" s="43">
        <v>2006</v>
      </c>
      <c r="R435" s="43">
        <v>20070530</v>
      </c>
      <c r="S435" s="43">
        <v>20070530</v>
      </c>
      <c r="T435" s="43" t="s">
        <v>1235</v>
      </c>
      <c r="U435" s="43" t="s">
        <v>1236</v>
      </c>
      <c r="V435" s="43" t="s">
        <v>1237</v>
      </c>
      <c r="W435" s="43" t="s">
        <v>191</v>
      </c>
      <c r="X435" s="43" t="s">
        <v>192</v>
      </c>
      <c r="Y435" s="43" t="s">
        <v>193</v>
      </c>
      <c r="Z435" s="43"/>
      <c r="AA435" s="43"/>
      <c r="AB435" s="43"/>
      <c r="AC435" s="43"/>
      <c r="AD435" s="43">
        <v>5000</v>
      </c>
      <c r="AE435" s="43">
        <v>199782</v>
      </c>
      <c r="AF435" s="43">
        <v>0</v>
      </c>
      <c r="AG435" s="43">
        <v>1818</v>
      </c>
      <c r="AH435" s="43">
        <v>5000</v>
      </c>
      <c r="AI435" s="43">
        <v>400</v>
      </c>
      <c r="AJ435" s="43"/>
      <c r="AK435" s="43"/>
      <c r="AL435" s="43"/>
      <c r="AM435" s="43"/>
      <c r="AN435" s="43"/>
      <c r="AO435" s="43"/>
      <c r="AP435" s="43"/>
      <c r="AQ435" s="43"/>
      <c r="AR435" s="43" t="s">
        <v>1238</v>
      </c>
      <c r="AS435" s="43" t="s">
        <v>1239</v>
      </c>
      <c r="AT435" s="43" t="s">
        <v>1240</v>
      </c>
      <c r="AU435" s="43" t="s">
        <v>231</v>
      </c>
      <c r="AV435" s="43" t="s">
        <v>1227</v>
      </c>
      <c r="AW435" s="43" t="s">
        <v>1241</v>
      </c>
      <c r="AX435" s="43" t="s">
        <v>195</v>
      </c>
      <c r="AY435" s="268">
        <f t="shared" si="6"/>
        <v>5</v>
      </c>
    </row>
    <row r="436" spans="1:51" x14ac:dyDescent="0.3">
      <c r="A436" s="253" t="s">
        <v>68</v>
      </c>
      <c r="B436" s="252" t="s">
        <v>1242</v>
      </c>
      <c r="C436" s="43" t="s">
        <v>188</v>
      </c>
      <c r="D436" s="43">
        <v>4.0999999999999996</v>
      </c>
      <c r="E436" s="43">
        <v>20140404</v>
      </c>
      <c r="F436" s="43" t="s">
        <v>225</v>
      </c>
      <c r="G436" s="43" t="s">
        <v>225</v>
      </c>
      <c r="H436" s="43">
        <v>4</v>
      </c>
      <c r="I436" s="254">
        <v>634185</v>
      </c>
      <c r="J436" s="43">
        <v>12</v>
      </c>
      <c r="K436" s="43"/>
      <c r="L436" s="43"/>
      <c r="M436" s="43" t="s">
        <v>250</v>
      </c>
      <c r="N436" s="43">
        <v>420081105</v>
      </c>
      <c r="O436" s="43">
        <v>1</v>
      </c>
      <c r="P436" s="43">
        <v>3</v>
      </c>
      <c r="Q436" s="43">
        <v>2007</v>
      </c>
      <c r="R436" s="43">
        <v>20080609</v>
      </c>
      <c r="S436" s="43">
        <v>20080609</v>
      </c>
      <c r="T436" s="43" t="s">
        <v>1235</v>
      </c>
      <c r="U436" s="43" t="s">
        <v>1236</v>
      </c>
      <c r="V436" s="43" t="s">
        <v>1237</v>
      </c>
      <c r="W436" s="43" t="s">
        <v>191</v>
      </c>
      <c r="X436" s="43" t="s">
        <v>192</v>
      </c>
      <c r="Y436" s="43" t="s">
        <v>551</v>
      </c>
      <c r="Z436" s="43"/>
      <c r="AA436" s="43"/>
      <c r="AB436" s="43"/>
      <c r="AC436" s="43"/>
      <c r="AD436" s="43">
        <v>5000</v>
      </c>
      <c r="AE436" s="43">
        <v>201838</v>
      </c>
      <c r="AF436" s="43">
        <v>0</v>
      </c>
      <c r="AG436" s="43">
        <v>404</v>
      </c>
      <c r="AH436" s="43"/>
      <c r="AI436" s="43"/>
      <c r="AJ436" s="43"/>
      <c r="AK436" s="43"/>
      <c r="AL436" s="43"/>
      <c r="AM436" s="43"/>
      <c r="AN436" s="43"/>
      <c r="AO436" s="43"/>
      <c r="AP436" s="43"/>
      <c r="AQ436" s="43"/>
      <c r="AR436" s="43" t="s">
        <v>1238</v>
      </c>
      <c r="AS436" s="43" t="s">
        <v>1239</v>
      </c>
      <c r="AT436" s="43" t="s">
        <v>1240</v>
      </c>
      <c r="AU436" s="43" t="s">
        <v>231</v>
      </c>
      <c r="AV436" s="43" t="s">
        <v>1227</v>
      </c>
      <c r="AW436" s="43" t="s">
        <v>1241</v>
      </c>
      <c r="AX436" s="43" t="s">
        <v>195</v>
      </c>
      <c r="AY436" s="268">
        <f t="shared" si="6"/>
        <v>6</v>
      </c>
    </row>
  </sheetData>
  <sortState xmlns:xlrd2="http://schemas.microsoft.com/office/spreadsheetml/2017/richdata2" ref="B438:AX606">
    <sortCondition ref="B438:B606"/>
  </sortState>
  <pageMargins left="0.7" right="0.7" top="0.75" bottom="0.75" header="0.3" footer="0.3"/>
  <pageSetup orientation="portrait" r:id="rId3"/>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8"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104</v>
      </c>
      <c r="C2" s="730" t="s">
        <v>135</v>
      </c>
      <c r="D2" s="731"/>
    </row>
    <row r="3" spans="1:4" ht="28.8" x14ac:dyDescent="0.3">
      <c r="A3" s="4" t="s">
        <v>2759</v>
      </c>
      <c r="B3" s="17" t="s">
        <v>448</v>
      </c>
      <c r="C3" s="5"/>
    </row>
    <row r="4" spans="1:4" ht="41.4" x14ac:dyDescent="0.3">
      <c r="A4" s="4" t="s">
        <v>126</v>
      </c>
      <c r="B4" s="18" t="s">
        <v>450</v>
      </c>
    </row>
    <row r="5" spans="1:4" ht="42.6" customHeight="1" x14ac:dyDescent="0.3">
      <c r="A5" s="4" t="s">
        <v>2760</v>
      </c>
      <c r="B5" s="295" t="str">
        <f>VLOOKUP(B3,stringbuilder!$AV$2:$AZ$547,5,FALSE)</f>
        <v>WALLACE R HATCHERY --  BY2005: 633468;  BY2006: 633966;  BY2007: 634296;  BY2008: 634782;
[total release: 326,232]</v>
      </c>
    </row>
    <row r="6" spans="1:4" ht="41.4"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8676</v>
      </c>
    </row>
    <row r="8" spans="1:4" ht="43.5" customHeight="1" x14ac:dyDescent="0.3">
      <c r="A8" s="4" t="s">
        <v>130</v>
      </c>
      <c r="B8" s="18" t="s">
        <v>8677</v>
      </c>
    </row>
    <row r="9" spans="1:4" ht="43.5" customHeight="1" x14ac:dyDescent="0.3">
      <c r="A9" s="4" t="s">
        <v>132</v>
      </c>
      <c r="B9" s="18"/>
    </row>
    <row r="10" spans="1:4" ht="82.8" x14ac:dyDescent="0.3">
      <c r="A10" s="4" t="s">
        <v>134</v>
      </c>
      <c r="B10" s="20" t="s">
        <v>8322</v>
      </c>
    </row>
  </sheetData>
  <hyperlinks>
    <hyperlink ref="C2" location="StockTOC!A1" display="Return to TOC"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theme="7"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105</v>
      </c>
      <c r="C2" s="730" t="s">
        <v>135</v>
      </c>
      <c r="D2" s="731"/>
    </row>
    <row r="3" spans="1:4" ht="28.8" x14ac:dyDescent="0.3">
      <c r="A3" s="4" t="s">
        <v>2759</v>
      </c>
      <c r="B3" s="17" t="s">
        <v>472</v>
      </c>
      <c r="C3" s="5"/>
    </row>
    <row r="4" spans="1:4" ht="28.8" x14ac:dyDescent="0.3">
      <c r="A4" s="4" t="s">
        <v>126</v>
      </c>
      <c r="B4" s="18" t="s">
        <v>466</v>
      </c>
    </row>
    <row r="5" spans="1:4" ht="36" x14ac:dyDescent="0.3">
      <c r="A5" s="4" t="s">
        <v>2760</v>
      </c>
      <c r="B5" s="295" t="str">
        <f>VLOOKUP(B3,stringbuilder!$AV$2:$AZ$547,5,FALSE)</f>
        <v>WHITEHORSE POND --  BY2005: 210684;  BY2006: 210733, 210743;  BY2007: 210741, 210787;  BY2008: 210840;
[total release: 815,839]</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8679</v>
      </c>
    </row>
    <row r="8" spans="1:4" ht="43.5" customHeight="1" x14ac:dyDescent="0.3">
      <c r="A8" s="4" t="s">
        <v>130</v>
      </c>
      <c r="B8" s="18" t="s">
        <v>8678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tabColor theme="7"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106</v>
      </c>
      <c r="C2" s="730" t="s">
        <v>135</v>
      </c>
      <c r="D2" s="731"/>
    </row>
    <row r="3" spans="1:4" ht="28.8" x14ac:dyDescent="0.3">
      <c r="A3" s="4" t="s">
        <v>2759</v>
      </c>
      <c r="B3" s="17" t="s">
        <v>472</v>
      </c>
      <c r="C3" s="5"/>
    </row>
    <row r="4" spans="1:4" ht="41.4" x14ac:dyDescent="0.3">
      <c r="A4" s="4" t="s">
        <v>126</v>
      </c>
      <c r="B4" s="18" t="s">
        <v>465</v>
      </c>
    </row>
    <row r="5" spans="1:4" ht="36" x14ac:dyDescent="0.3">
      <c r="A5" s="4" t="s">
        <v>2760</v>
      </c>
      <c r="B5" s="295" t="str">
        <f>VLOOKUP(B3,stringbuilder!$AV$2:$AZ$547,5,FALSE)</f>
        <v>WHITEHORSE POND --  BY2005: 210684;  BY2006: 210733, 210743;  BY2007: 210741, 210787;  BY2008: 210840;
[total release: 815,839]</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8679</v>
      </c>
    </row>
    <row r="8" spans="1:4" ht="43.5" customHeight="1" x14ac:dyDescent="0.3">
      <c r="A8" s="4" t="s">
        <v>130</v>
      </c>
      <c r="B8" s="18" t="s">
        <v>8678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theme="7"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107</v>
      </c>
      <c r="C2" s="730" t="s">
        <v>135</v>
      </c>
      <c r="D2" s="731"/>
    </row>
    <row r="3" spans="1:4" ht="28.8" x14ac:dyDescent="0.3">
      <c r="A3" s="4" t="s">
        <v>2759</v>
      </c>
      <c r="B3" s="17" t="s">
        <v>472</v>
      </c>
      <c r="C3" s="5"/>
    </row>
    <row r="4" spans="1:4" ht="41.4" x14ac:dyDescent="0.3">
      <c r="A4" s="4" t="s">
        <v>126</v>
      </c>
      <c r="B4" s="18" t="s">
        <v>464</v>
      </c>
    </row>
    <row r="5" spans="1:4" ht="36" x14ac:dyDescent="0.3">
      <c r="A5" s="4" t="s">
        <v>2760</v>
      </c>
      <c r="B5" s="295" t="str">
        <f>VLOOKUP(B3,stringbuilder!$AV$2:$AZ$547,5,FALSE)</f>
        <v>WHITEHORSE POND --  BY2005: 210684;  BY2006: 210733, 210743;  BY2007: 210741, 210787;  BY2008: 210840;
[total release: 815,839]</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8679</v>
      </c>
    </row>
    <row r="8" spans="1:4" ht="43.5" customHeight="1" x14ac:dyDescent="0.3">
      <c r="A8" s="4" t="s">
        <v>130</v>
      </c>
      <c r="B8" s="18" t="s">
        <v>8678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theme="6"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v>
      </c>
      <c r="C2" s="730" t="s">
        <v>135</v>
      </c>
      <c r="D2" s="731"/>
    </row>
    <row r="3" spans="1:4" ht="28.8" x14ac:dyDescent="0.3">
      <c r="A3" s="4" t="s">
        <v>2759</v>
      </c>
      <c r="B3" s="17" t="s">
        <v>451</v>
      </c>
      <c r="C3" s="5"/>
    </row>
    <row r="4" spans="1:4" ht="41.4" x14ac:dyDescent="0.3">
      <c r="A4" s="4" t="s">
        <v>126</v>
      </c>
      <c r="B4" s="18" t="s">
        <v>473</v>
      </c>
    </row>
    <row r="5" spans="1:4" ht="28.8" x14ac:dyDescent="0.3">
      <c r="A5" s="4" t="s">
        <v>2760</v>
      </c>
      <c r="B5" s="295" t="str">
        <f>VLOOKUP(B3,stringbuilder!$AV$2:$AZ$547,5,FALSE)</f>
        <v>BERNIE GOBIN HATCH --  BY2005: 210571;  BY2007: 210777;  BY2008: 210861;
[total release: 325,283]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8680</v>
      </c>
    </row>
    <row r="8" spans="1:4" ht="43.5" customHeight="1" x14ac:dyDescent="0.3">
      <c r="A8" s="4" t="s">
        <v>130</v>
      </c>
      <c r="B8" s="18" t="s">
        <v>8681</v>
      </c>
    </row>
    <row r="9" spans="1:4" ht="43.5" customHeight="1" x14ac:dyDescent="0.3">
      <c r="A9" s="4" t="s">
        <v>132</v>
      </c>
      <c r="B9" s="20" t="str">
        <f>"To estimate ER in SPS fisheries, OOB fishery methods were employed, using tags for "&amp;'stringbuilder (oob&amp;extras)'!X143</f>
        <v>To estimate ER in SPS fisheries, OOB fishery methods were employed, using tags for Broods '02-'04: 210342, 210519, 210570</v>
      </c>
    </row>
    <row r="10" spans="1:4" ht="69" x14ac:dyDescent="0.3">
      <c r="A10" s="4" t="s">
        <v>134</v>
      </c>
      <c r="B10" s="20" t="s">
        <v>8323</v>
      </c>
    </row>
  </sheetData>
  <hyperlinks>
    <hyperlink ref="C2" location="StockTOC!A1" display="Return to TOC"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theme="6" tint="0.39997558519241921"/>
  </sheetPr>
  <dimension ref="A1:D10"/>
  <sheetViews>
    <sheetView topLeftCell="A6" zoomScale="115" zoomScaleNormal="115" workbookViewId="0">
      <selection activeCell="B15" sqref="B15"/>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v>
      </c>
      <c r="C2" s="730" t="s">
        <v>135</v>
      </c>
      <c r="D2" s="731"/>
    </row>
    <row r="3" spans="1:4" ht="28.8" x14ac:dyDescent="0.3">
      <c r="A3" s="4" t="s">
        <v>2759</v>
      </c>
      <c r="B3" s="17" t="s">
        <v>451</v>
      </c>
      <c r="C3" s="5"/>
    </row>
    <row r="4" spans="1:4" ht="45" customHeight="1" x14ac:dyDescent="0.3">
      <c r="A4" s="4" t="s">
        <v>126</v>
      </c>
      <c r="B4" s="18" t="s">
        <v>474</v>
      </c>
    </row>
    <row r="5" spans="1:4" ht="28.8" x14ac:dyDescent="0.3">
      <c r="A5" s="4" t="s">
        <v>2760</v>
      </c>
      <c r="B5" s="295" t="str">
        <f>VLOOKUP(B3,stringbuilder!$AV$2:$AZ$547,5,FALSE)</f>
        <v>BERNIE GOBIN HATCH --  BY2005: 210571;  BY2007: 210777;  BY2008: 210861;
[total release: 325,283]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8680</v>
      </c>
    </row>
    <row r="8" spans="1:4" ht="43.5" customHeight="1" x14ac:dyDescent="0.3">
      <c r="A8" s="4" t="s">
        <v>130</v>
      </c>
      <c r="B8" s="18" t="s">
        <v>8681</v>
      </c>
    </row>
    <row r="9" spans="1:4" ht="43.5" customHeight="1" x14ac:dyDescent="0.3">
      <c r="A9" s="4" t="s">
        <v>132</v>
      </c>
      <c r="B9" s="20" t="str">
        <f>"To estimate ER in SPS fisheries, OOB fishery methods were employed, using tags for "&amp;'stringbuilder (oob&amp;extras)'!X143</f>
        <v>To estimate ER in SPS fisheries, OOB fishery methods were employed, using tags for Broods '02-'04: 210342, 210519, 210570</v>
      </c>
    </row>
    <row r="10" spans="1:4" ht="69" x14ac:dyDescent="0.3">
      <c r="A10" s="4" t="s">
        <v>134</v>
      </c>
      <c r="B10" s="20" t="s">
        <v>8323</v>
      </c>
    </row>
  </sheetData>
  <hyperlinks>
    <hyperlink ref="C2" location="StockTOC!A1" display="Return to TOC"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theme="9" tint="0.79998168889431442"/>
  </sheetPr>
  <dimension ref="A1:D10"/>
  <sheetViews>
    <sheetView zoomScale="115" zoomScaleNormal="115" workbookViewId="0">
      <selection activeCell="D6" sqref="D6"/>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690</v>
      </c>
      <c r="C2" s="730" t="s">
        <v>135</v>
      </c>
      <c r="D2" s="731"/>
    </row>
    <row r="3" spans="1:4" ht="28.8" x14ac:dyDescent="0.3">
      <c r="A3" s="4" t="s">
        <v>2759</v>
      </c>
      <c r="B3" s="17" t="s">
        <v>232</v>
      </c>
      <c r="C3" s="5"/>
    </row>
    <row r="4" spans="1:4" ht="43.5" customHeight="1" x14ac:dyDescent="0.3">
      <c r="A4" s="4" t="s">
        <v>126</v>
      </c>
      <c r="B4" s="18" t="s">
        <v>693</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8825</v>
      </c>
    </row>
    <row r="8" spans="1:4" ht="43.5" customHeight="1" x14ac:dyDescent="0.3">
      <c r="A8" s="4" t="s">
        <v>130</v>
      </c>
      <c r="B8" s="18" t="s">
        <v>8826</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7">
    <tabColor theme="9"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689</v>
      </c>
      <c r="C2" s="730" t="s">
        <v>135</v>
      </c>
      <c r="D2" s="731"/>
    </row>
    <row r="3" spans="1:4" ht="28.8" x14ac:dyDescent="0.3">
      <c r="A3" s="4" t="s">
        <v>2759</v>
      </c>
      <c r="B3" s="17" t="s">
        <v>232</v>
      </c>
      <c r="C3" s="5"/>
    </row>
    <row r="4" spans="1:4" ht="43.5" customHeight="1" x14ac:dyDescent="0.3">
      <c r="A4" s="4" t="s">
        <v>126</v>
      </c>
      <c r="B4" s="18" t="s">
        <v>694</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8827</v>
      </c>
    </row>
    <row r="8" spans="1:4" ht="43.5" customHeight="1" x14ac:dyDescent="0.3">
      <c r="A8" s="4" t="s">
        <v>130</v>
      </c>
      <c r="B8" s="18" t="s">
        <v>8828</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
    <tabColor theme="9"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271</v>
      </c>
      <c r="C2" s="730" t="s">
        <v>135</v>
      </c>
      <c r="D2" s="731"/>
    </row>
    <row r="3" spans="1:4" ht="28.8" x14ac:dyDescent="0.3">
      <c r="A3" s="4" t="s">
        <v>2759</v>
      </c>
      <c r="B3" s="17" t="s">
        <v>232</v>
      </c>
      <c r="C3" s="5"/>
    </row>
    <row r="4" spans="1:4" ht="43.5" customHeight="1" x14ac:dyDescent="0.3">
      <c r="A4" s="4" t="s">
        <v>126</v>
      </c>
      <c r="B4" s="18" t="s">
        <v>330</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8831</v>
      </c>
    </row>
    <row r="8" spans="1:4" ht="43.5" customHeight="1" x14ac:dyDescent="0.3">
      <c r="A8" s="4" t="s">
        <v>130</v>
      </c>
      <c r="B8" s="18" t="s">
        <v>8832</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theme="9"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272</v>
      </c>
      <c r="C2" s="730" t="s">
        <v>135</v>
      </c>
      <c r="D2" s="731"/>
    </row>
    <row r="3" spans="1:4" ht="28.8" x14ac:dyDescent="0.3">
      <c r="A3" s="4" t="s">
        <v>2759</v>
      </c>
      <c r="B3" s="17" t="s">
        <v>232</v>
      </c>
      <c r="C3" s="5"/>
    </row>
    <row r="4" spans="1:4" ht="43.5" customHeight="1" x14ac:dyDescent="0.3">
      <c r="A4" s="4" t="s">
        <v>126</v>
      </c>
      <c r="B4" s="18" t="s">
        <v>331</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8830</v>
      </c>
    </row>
    <row r="8" spans="1:4" ht="43.5" customHeight="1" x14ac:dyDescent="0.3">
      <c r="A8" s="4" t="s">
        <v>130</v>
      </c>
      <c r="B8" s="18" t="s">
        <v>8829</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0">
    <tabColor rgb="FF0000FF"/>
  </sheetPr>
  <dimension ref="A1:AV17"/>
  <sheetViews>
    <sheetView zoomScale="85" zoomScaleNormal="85" workbookViewId="0">
      <pane ySplit="2" topLeftCell="A3" activePane="bottomLeft" state="frozen"/>
      <selection pane="bottomLeft" activeCell="D27" sqref="D27"/>
    </sheetView>
  </sheetViews>
  <sheetFormatPr defaultRowHeight="14.4" x14ac:dyDescent="0.3"/>
  <cols>
    <col min="1" max="1" width="12" bestFit="1" customWidth="1"/>
    <col min="2" max="2" width="14.6640625" bestFit="1" customWidth="1"/>
    <col min="3" max="3" width="16.109375" bestFit="1" customWidth="1"/>
    <col min="4" max="4" width="16.5546875" bestFit="1" customWidth="1"/>
    <col min="5" max="5" width="14.88671875" bestFit="1" customWidth="1"/>
    <col min="6" max="6" width="11.33203125" bestFit="1" customWidth="1"/>
    <col min="7" max="7" width="38" bestFit="1" customWidth="1"/>
    <col min="8" max="8" width="8.6640625" bestFit="1" customWidth="1"/>
    <col min="9" max="9" width="23.44140625" bestFit="1" customWidth="1"/>
    <col min="10" max="10" width="23" bestFit="1" customWidth="1"/>
    <col min="11" max="11" width="255.6640625" bestFit="1" customWidth="1"/>
    <col min="12" max="12" width="18.33203125" bestFit="1" customWidth="1"/>
    <col min="13" max="13" width="7.5546875" bestFit="1" customWidth="1"/>
    <col min="14" max="14" width="4.109375" bestFit="1" customWidth="1"/>
    <col min="15" max="15" width="11.109375" bestFit="1" customWidth="1"/>
    <col min="16" max="16" width="17.44140625" bestFit="1" customWidth="1"/>
    <col min="17" max="17" width="16.88671875" bestFit="1" customWidth="1"/>
    <col min="18" max="18" width="21.44140625" bestFit="1" customWidth="1"/>
    <col min="19" max="19" width="22.5546875" bestFit="1" customWidth="1"/>
    <col min="20" max="20" width="20" bestFit="1" customWidth="1"/>
    <col min="21" max="21" width="13.44140625" bestFit="1" customWidth="1"/>
    <col min="22" max="22" width="12.33203125" bestFit="1" customWidth="1"/>
    <col min="23" max="23" width="10.88671875" bestFit="1" customWidth="1"/>
    <col min="24" max="24" width="15.88671875" bestFit="1" customWidth="1"/>
    <col min="25" max="25" width="11.109375" bestFit="1" customWidth="1"/>
    <col min="26" max="26" width="10.6640625" bestFit="1" customWidth="1"/>
    <col min="27" max="27" width="14.5546875" bestFit="1" customWidth="1"/>
    <col min="28" max="28" width="13.44140625" bestFit="1" customWidth="1"/>
    <col min="29" max="29" width="19.6640625" bestFit="1" customWidth="1"/>
    <col min="30" max="30" width="14" bestFit="1" customWidth="1"/>
    <col min="31" max="31" width="20.33203125" bestFit="1" customWidth="1"/>
    <col min="32" max="32" width="17.88671875" bestFit="1" customWidth="1"/>
    <col min="33" max="33" width="24.109375" bestFit="1" customWidth="1"/>
    <col min="34" max="34" width="18.5546875" bestFit="1" customWidth="1"/>
    <col min="35" max="35" width="24.6640625" bestFit="1" customWidth="1"/>
    <col min="36" max="36" width="16.88671875" bestFit="1" customWidth="1"/>
    <col min="37" max="37" width="12.6640625" bestFit="1" customWidth="1"/>
    <col min="38" max="38" width="13.33203125" bestFit="1" customWidth="1"/>
    <col min="39" max="39" width="20.33203125" bestFit="1" customWidth="1"/>
    <col min="40" max="40" width="10.88671875" bestFit="1" customWidth="1"/>
    <col min="41" max="41" width="86.109375" bestFit="1" customWidth="1"/>
    <col min="42" max="42" width="27.44140625" bestFit="1" customWidth="1"/>
    <col min="43" max="43" width="27.109375" bestFit="1" customWidth="1"/>
    <col min="44" max="44" width="23.33203125" bestFit="1" customWidth="1"/>
    <col min="45" max="45" width="21.5546875" bestFit="1" customWidth="1"/>
    <col min="46" max="46" width="27.88671875" bestFit="1" customWidth="1"/>
    <col min="47" max="47" width="26.88671875" bestFit="1" customWidth="1"/>
    <col min="48" max="48" width="12.88671875" bestFit="1" customWidth="1"/>
  </cols>
  <sheetData>
    <row r="1" spans="1:48" x14ac:dyDescent="0.3">
      <c r="A1" t="s">
        <v>1251</v>
      </c>
    </row>
    <row r="2" spans="1:48" x14ac:dyDescent="0.3">
      <c r="A2" s="7" t="s">
        <v>140</v>
      </c>
      <c r="B2" s="7" t="s">
        <v>141</v>
      </c>
      <c r="C2" s="7" t="s">
        <v>142</v>
      </c>
      <c r="D2" s="7" t="s">
        <v>143</v>
      </c>
      <c r="E2" s="7" t="s">
        <v>144</v>
      </c>
      <c r="F2" s="7" t="s">
        <v>145</v>
      </c>
      <c r="G2" s="8" t="s">
        <v>146</v>
      </c>
      <c r="H2" s="7" t="s">
        <v>147</v>
      </c>
      <c r="I2" s="7" t="s">
        <v>148</v>
      </c>
      <c r="J2" s="7" t="s">
        <v>149</v>
      </c>
      <c r="K2" s="7" t="s">
        <v>150</v>
      </c>
      <c r="L2" s="7" t="s">
        <v>151</v>
      </c>
      <c r="M2" s="7" t="s">
        <v>152</v>
      </c>
      <c r="N2" s="7" t="s">
        <v>153</v>
      </c>
      <c r="O2" s="7" t="s">
        <v>154</v>
      </c>
      <c r="P2" s="7" t="s">
        <v>155</v>
      </c>
      <c r="Q2" s="7" t="s">
        <v>156</v>
      </c>
      <c r="R2" s="7" t="s">
        <v>157</v>
      </c>
      <c r="S2" s="7" t="s">
        <v>158</v>
      </c>
      <c r="T2" s="7" t="s">
        <v>159</v>
      </c>
      <c r="U2" s="7" t="s">
        <v>160</v>
      </c>
      <c r="V2" s="7" t="s">
        <v>161</v>
      </c>
      <c r="W2" s="7" t="s">
        <v>162</v>
      </c>
      <c r="X2" s="7" t="s">
        <v>163</v>
      </c>
      <c r="Y2" s="7" t="s">
        <v>164</v>
      </c>
      <c r="Z2" s="7" t="s">
        <v>165</v>
      </c>
      <c r="AA2" s="7" t="s">
        <v>166</v>
      </c>
      <c r="AB2" s="7" t="s">
        <v>167</v>
      </c>
      <c r="AC2" s="7" t="s">
        <v>168</v>
      </c>
      <c r="AD2" s="7" t="s">
        <v>169</v>
      </c>
      <c r="AE2" s="7" t="s">
        <v>170</v>
      </c>
      <c r="AF2" s="7" t="s">
        <v>171</v>
      </c>
      <c r="AG2" s="7" t="s">
        <v>172</v>
      </c>
      <c r="AH2" s="7" t="s">
        <v>173</v>
      </c>
      <c r="AI2" s="7" t="s">
        <v>174</v>
      </c>
      <c r="AJ2" s="7" t="s">
        <v>175</v>
      </c>
      <c r="AK2" s="7" t="s">
        <v>176</v>
      </c>
      <c r="AL2" s="7" t="s">
        <v>177</v>
      </c>
      <c r="AM2" s="7" t="s">
        <v>178</v>
      </c>
      <c r="AN2" s="7" t="s">
        <v>179</v>
      </c>
      <c r="AO2" s="7" t="s">
        <v>180</v>
      </c>
      <c r="AP2" s="7" t="s">
        <v>181</v>
      </c>
      <c r="AQ2" s="7" t="s">
        <v>182</v>
      </c>
      <c r="AR2" s="7" t="s">
        <v>183</v>
      </c>
      <c r="AS2" s="7" t="s">
        <v>184</v>
      </c>
      <c r="AT2" s="7" t="s">
        <v>185</v>
      </c>
      <c r="AU2" s="7" t="s">
        <v>186</v>
      </c>
      <c r="AV2" s="7" t="s">
        <v>187</v>
      </c>
    </row>
    <row r="3" spans="1:48" x14ac:dyDescent="0.3">
      <c r="A3" s="7" t="s">
        <v>188</v>
      </c>
      <c r="B3" s="7">
        <v>4.0999999999999996</v>
      </c>
      <c r="C3" s="7">
        <v>20140404</v>
      </c>
      <c r="D3" s="7" t="s">
        <v>225</v>
      </c>
      <c r="E3" s="7" t="s">
        <v>225</v>
      </c>
      <c r="F3" s="7">
        <v>4</v>
      </c>
      <c r="G3" s="7">
        <v>633367</v>
      </c>
      <c r="H3" s="7">
        <v>12</v>
      </c>
      <c r="I3" s="7"/>
      <c r="J3" s="7"/>
      <c r="K3" s="7"/>
      <c r="L3" s="7"/>
      <c r="M3" s="7">
        <v>1</v>
      </c>
      <c r="N3" s="7">
        <v>3</v>
      </c>
      <c r="O3" s="7">
        <v>2005</v>
      </c>
      <c r="P3" s="7">
        <v>20060518</v>
      </c>
      <c r="Q3" s="7">
        <v>20060518</v>
      </c>
      <c r="R3" s="7" t="s">
        <v>1222</v>
      </c>
      <c r="S3" s="7" t="s">
        <v>1223</v>
      </c>
      <c r="T3" s="7" t="s">
        <v>1224</v>
      </c>
      <c r="U3" s="7" t="s">
        <v>191</v>
      </c>
      <c r="V3" s="7" t="s">
        <v>192</v>
      </c>
      <c r="W3" s="7" t="s">
        <v>214</v>
      </c>
      <c r="X3" s="7"/>
      <c r="Y3" s="7"/>
      <c r="Z3" s="7"/>
      <c r="AA3" s="7"/>
      <c r="AB3" s="7">
        <v>5000</v>
      </c>
      <c r="AC3" s="7">
        <v>198596</v>
      </c>
      <c r="AD3" s="7">
        <v>0</v>
      </c>
      <c r="AE3" s="7">
        <v>2089</v>
      </c>
      <c r="AF3" s="7">
        <v>5000</v>
      </c>
      <c r="AG3" s="7">
        <v>201</v>
      </c>
      <c r="AH3" s="7"/>
      <c r="AI3" s="7"/>
      <c r="AJ3" s="7"/>
      <c r="AK3" s="7"/>
      <c r="AL3" s="7"/>
      <c r="AM3" s="7"/>
      <c r="AN3" s="7"/>
      <c r="AO3" s="7"/>
      <c r="AP3" s="7" t="s">
        <v>1225</v>
      </c>
      <c r="AQ3" s="7" t="s">
        <v>1226</v>
      </c>
      <c r="AR3" s="7" t="s">
        <v>1225</v>
      </c>
      <c r="AS3" s="7" t="s">
        <v>231</v>
      </c>
      <c r="AT3" s="7" t="s">
        <v>1227</v>
      </c>
      <c r="AU3" s="7" t="s">
        <v>1228</v>
      </c>
      <c r="AV3" s="7" t="s">
        <v>195</v>
      </c>
    </row>
    <row r="4" spans="1:48" x14ac:dyDescent="0.3">
      <c r="A4" s="7" t="s">
        <v>188</v>
      </c>
      <c r="B4" s="7">
        <v>4.0999999999999996</v>
      </c>
      <c r="C4" s="7">
        <v>20140404</v>
      </c>
      <c r="D4" s="7" t="s">
        <v>225</v>
      </c>
      <c r="E4" s="7" t="s">
        <v>225</v>
      </c>
      <c r="F4" s="7">
        <v>4</v>
      </c>
      <c r="G4" s="7">
        <v>633376</v>
      </c>
      <c r="H4" s="7">
        <v>12</v>
      </c>
      <c r="I4" s="7"/>
      <c r="J4" s="7"/>
      <c r="K4" s="7"/>
      <c r="L4" s="7"/>
      <c r="M4" s="7">
        <v>1</v>
      </c>
      <c r="N4" s="7">
        <v>3</v>
      </c>
      <c r="O4" s="7">
        <v>2005</v>
      </c>
      <c r="P4" s="7">
        <v>20060526</v>
      </c>
      <c r="Q4" s="7">
        <v>20060531</v>
      </c>
      <c r="R4" s="7" t="s">
        <v>1229</v>
      </c>
      <c r="S4" s="7" t="s">
        <v>1230</v>
      </c>
      <c r="T4" s="7" t="s">
        <v>1231</v>
      </c>
      <c r="U4" s="7" t="s">
        <v>191</v>
      </c>
      <c r="V4" s="7" t="s">
        <v>192</v>
      </c>
      <c r="W4" s="7"/>
      <c r="X4" s="7"/>
      <c r="Y4" s="7"/>
      <c r="Z4" s="7"/>
      <c r="AA4" s="7"/>
      <c r="AB4" s="7">
        <v>5000</v>
      </c>
      <c r="AC4" s="7">
        <v>195273</v>
      </c>
      <c r="AD4" s="7">
        <v>0</v>
      </c>
      <c r="AE4" s="7">
        <v>3638</v>
      </c>
      <c r="AF4" s="7">
        <v>5000</v>
      </c>
      <c r="AG4" s="7">
        <v>3175</v>
      </c>
      <c r="AH4" s="7">
        <v>0</v>
      </c>
      <c r="AI4" s="7">
        <v>484114</v>
      </c>
      <c r="AJ4" s="7"/>
      <c r="AK4" s="7"/>
      <c r="AL4" s="7"/>
      <c r="AM4" s="7"/>
      <c r="AN4" s="7"/>
      <c r="AO4" s="7"/>
      <c r="AP4" s="7" t="s">
        <v>1232</v>
      </c>
      <c r="AQ4" s="7" t="s">
        <v>1233</v>
      </c>
      <c r="AR4" s="7" t="s">
        <v>1234</v>
      </c>
      <c r="AS4" s="7" t="s">
        <v>231</v>
      </c>
      <c r="AT4" s="7" t="s">
        <v>1227</v>
      </c>
      <c r="AU4" s="7" t="s">
        <v>1228</v>
      </c>
      <c r="AV4" s="7" t="s">
        <v>195</v>
      </c>
    </row>
    <row r="5" spans="1:48" x14ac:dyDescent="0.3">
      <c r="A5" s="7" t="s">
        <v>188</v>
      </c>
      <c r="B5" s="7">
        <v>4.0999999999999996</v>
      </c>
      <c r="C5" s="7">
        <v>20140404</v>
      </c>
      <c r="D5" s="7" t="s">
        <v>225</v>
      </c>
      <c r="E5" s="7" t="s">
        <v>225</v>
      </c>
      <c r="F5" s="7">
        <v>4</v>
      </c>
      <c r="G5" s="7">
        <v>633379</v>
      </c>
      <c r="H5" s="7">
        <v>12</v>
      </c>
      <c r="I5" s="7"/>
      <c r="J5" s="7"/>
      <c r="K5" s="7"/>
      <c r="L5" s="7"/>
      <c r="M5" s="7">
        <v>1</v>
      </c>
      <c r="N5" s="7">
        <v>3</v>
      </c>
      <c r="O5" s="7">
        <v>2005</v>
      </c>
      <c r="P5" s="7">
        <v>20060515</v>
      </c>
      <c r="Q5" s="7">
        <v>20060602</v>
      </c>
      <c r="R5" s="7" t="s">
        <v>1235</v>
      </c>
      <c r="S5" s="7" t="s">
        <v>1236</v>
      </c>
      <c r="T5" s="7" t="s">
        <v>1237</v>
      </c>
      <c r="U5" s="7" t="s">
        <v>191</v>
      </c>
      <c r="V5" s="7" t="s">
        <v>192</v>
      </c>
      <c r="W5" s="7" t="s">
        <v>193</v>
      </c>
      <c r="X5" s="7"/>
      <c r="Y5" s="7"/>
      <c r="Z5" s="7"/>
      <c r="AA5" s="7"/>
      <c r="AB5" s="7">
        <v>5000</v>
      </c>
      <c r="AC5" s="7">
        <v>202922</v>
      </c>
      <c r="AD5" s="7">
        <v>0</v>
      </c>
      <c r="AE5" s="7">
        <v>244</v>
      </c>
      <c r="AF5" s="7">
        <v>5000</v>
      </c>
      <c r="AG5" s="7">
        <v>468</v>
      </c>
      <c r="AH5" s="7"/>
      <c r="AI5" s="7"/>
      <c r="AJ5" s="7"/>
      <c r="AK5" s="7"/>
      <c r="AL5" s="7"/>
      <c r="AM5" s="7"/>
      <c r="AN5" s="7"/>
      <c r="AO5" s="7"/>
      <c r="AP5" s="7" t="s">
        <v>1238</v>
      </c>
      <c r="AQ5" s="7" t="s">
        <v>1239</v>
      </c>
      <c r="AR5" s="7" t="s">
        <v>1240</v>
      </c>
      <c r="AS5" s="7" t="s">
        <v>231</v>
      </c>
      <c r="AT5" s="7" t="s">
        <v>1227</v>
      </c>
      <c r="AU5" s="7" t="s">
        <v>1241</v>
      </c>
      <c r="AV5" s="7" t="s">
        <v>195</v>
      </c>
    </row>
    <row r="6" spans="1:48" x14ac:dyDescent="0.3">
      <c r="A6" s="7" t="s">
        <v>188</v>
      </c>
      <c r="B6" s="7">
        <v>4.0999999999999996</v>
      </c>
      <c r="C6" s="7">
        <v>20140404</v>
      </c>
      <c r="D6" s="7" t="s">
        <v>225</v>
      </c>
      <c r="E6" s="7" t="s">
        <v>225</v>
      </c>
      <c r="F6" s="7">
        <v>4</v>
      </c>
      <c r="G6" s="7">
        <v>633878</v>
      </c>
      <c r="H6" s="7">
        <v>12</v>
      </c>
      <c r="I6" s="7"/>
      <c r="J6" s="7"/>
      <c r="K6" s="7"/>
      <c r="L6" s="7"/>
      <c r="M6" s="7">
        <v>1</v>
      </c>
      <c r="N6" s="7">
        <v>3</v>
      </c>
      <c r="O6" s="7">
        <v>2006</v>
      </c>
      <c r="P6" s="7">
        <v>20070612</v>
      </c>
      <c r="Q6" s="7">
        <v>20070612</v>
      </c>
      <c r="R6" s="7" t="s">
        <v>1222</v>
      </c>
      <c r="S6" s="7" t="s">
        <v>1223</v>
      </c>
      <c r="T6" s="7" t="s">
        <v>1224</v>
      </c>
      <c r="U6" s="7" t="s">
        <v>191</v>
      </c>
      <c r="V6" s="7" t="s">
        <v>192</v>
      </c>
      <c r="W6" s="7" t="s">
        <v>258</v>
      </c>
      <c r="X6" s="7"/>
      <c r="Y6" s="7"/>
      <c r="Z6" s="7"/>
      <c r="AA6" s="7"/>
      <c r="AB6" s="7">
        <v>5000</v>
      </c>
      <c r="AC6" s="7">
        <v>209561</v>
      </c>
      <c r="AD6" s="7">
        <v>0</v>
      </c>
      <c r="AE6" s="7">
        <v>323</v>
      </c>
      <c r="AF6" s="7"/>
      <c r="AG6" s="7"/>
      <c r="AH6" s="7"/>
      <c r="AI6" s="7"/>
      <c r="AJ6" s="7"/>
      <c r="AK6" s="7"/>
      <c r="AL6" s="7"/>
      <c r="AM6" s="7"/>
      <c r="AN6" s="7"/>
      <c r="AO6" s="7" t="s">
        <v>497</v>
      </c>
      <c r="AP6" s="7" t="s">
        <v>1225</v>
      </c>
      <c r="AQ6" s="7" t="s">
        <v>1226</v>
      </c>
      <c r="AR6" s="7" t="s">
        <v>1225</v>
      </c>
      <c r="AS6" s="7" t="s">
        <v>231</v>
      </c>
      <c r="AT6" s="7" t="s">
        <v>1227</v>
      </c>
      <c r="AU6" s="7" t="s">
        <v>1228</v>
      </c>
      <c r="AV6" s="7" t="s">
        <v>195</v>
      </c>
    </row>
    <row r="7" spans="1:48" x14ac:dyDescent="0.3">
      <c r="A7" s="7" t="s">
        <v>188</v>
      </c>
      <c r="B7" s="7">
        <v>4.0999999999999996</v>
      </c>
      <c r="C7" s="7">
        <v>20140404</v>
      </c>
      <c r="D7" s="7" t="s">
        <v>225</v>
      </c>
      <c r="E7" s="7" t="s">
        <v>225</v>
      </c>
      <c r="F7" s="7">
        <v>4</v>
      </c>
      <c r="G7" s="7">
        <v>633890</v>
      </c>
      <c r="H7" s="7">
        <v>12</v>
      </c>
      <c r="I7" s="7"/>
      <c r="J7" s="7"/>
      <c r="K7" s="7"/>
      <c r="L7" s="7"/>
      <c r="M7" s="7">
        <v>1</v>
      </c>
      <c r="N7" s="7">
        <v>3</v>
      </c>
      <c r="O7" s="7">
        <v>2006</v>
      </c>
      <c r="P7" s="7">
        <v>20070529</v>
      </c>
      <c r="Q7" s="7">
        <v>20070529</v>
      </c>
      <c r="R7" s="7" t="s">
        <v>1229</v>
      </c>
      <c r="S7" s="7" t="s">
        <v>1230</v>
      </c>
      <c r="T7" s="7" t="s">
        <v>1231</v>
      </c>
      <c r="U7" s="7" t="s">
        <v>191</v>
      </c>
      <c r="V7" s="7" t="s">
        <v>192</v>
      </c>
      <c r="W7" s="7"/>
      <c r="X7" s="7"/>
      <c r="Y7" s="7"/>
      <c r="Z7" s="7"/>
      <c r="AA7" s="7"/>
      <c r="AB7" s="7">
        <v>5000</v>
      </c>
      <c r="AC7" s="7">
        <v>289077</v>
      </c>
      <c r="AD7" s="7"/>
      <c r="AE7" s="7"/>
      <c r="AF7" s="7">
        <v>5000</v>
      </c>
      <c r="AG7" s="7">
        <v>1278</v>
      </c>
      <c r="AH7" s="7"/>
      <c r="AI7" s="7"/>
      <c r="AJ7" s="7"/>
      <c r="AK7" s="7"/>
      <c r="AL7" s="7"/>
      <c r="AM7" s="7"/>
      <c r="AN7" s="7"/>
      <c r="AO7" s="7"/>
      <c r="AP7" s="7" t="s">
        <v>1232</v>
      </c>
      <c r="AQ7" s="7" t="s">
        <v>1233</v>
      </c>
      <c r="AR7" s="7" t="s">
        <v>1234</v>
      </c>
      <c r="AS7" s="7" t="s">
        <v>231</v>
      </c>
      <c r="AT7" s="7" t="s">
        <v>1227</v>
      </c>
      <c r="AU7" s="7" t="s">
        <v>1228</v>
      </c>
      <c r="AV7" s="7" t="s">
        <v>195</v>
      </c>
    </row>
    <row r="8" spans="1:48" x14ac:dyDescent="0.3">
      <c r="A8" s="7" t="s">
        <v>188</v>
      </c>
      <c r="B8" s="7">
        <v>4.0999999999999996</v>
      </c>
      <c r="C8" s="7">
        <v>20140404</v>
      </c>
      <c r="D8" s="7" t="s">
        <v>225</v>
      </c>
      <c r="E8" s="7" t="s">
        <v>225</v>
      </c>
      <c r="F8" s="7">
        <v>4</v>
      </c>
      <c r="G8" s="7">
        <v>633891</v>
      </c>
      <c r="H8" s="7">
        <v>12</v>
      </c>
      <c r="I8" s="7"/>
      <c r="J8" s="7"/>
      <c r="K8" s="7"/>
      <c r="L8" s="7"/>
      <c r="M8" s="7">
        <v>1</v>
      </c>
      <c r="N8" s="7">
        <v>3</v>
      </c>
      <c r="O8" s="7">
        <v>2006</v>
      </c>
      <c r="P8" s="7">
        <v>20070530</v>
      </c>
      <c r="Q8" s="7">
        <v>20070530</v>
      </c>
      <c r="R8" s="7" t="s">
        <v>1235</v>
      </c>
      <c r="S8" s="7" t="s">
        <v>1236</v>
      </c>
      <c r="T8" s="7" t="s">
        <v>1237</v>
      </c>
      <c r="U8" s="7" t="s">
        <v>191</v>
      </c>
      <c r="V8" s="7" t="s">
        <v>192</v>
      </c>
      <c r="W8" s="7" t="s">
        <v>193</v>
      </c>
      <c r="X8" s="7"/>
      <c r="Y8" s="7"/>
      <c r="Z8" s="7"/>
      <c r="AA8" s="7"/>
      <c r="AB8" s="7">
        <v>5000</v>
      </c>
      <c r="AC8" s="7">
        <v>199782</v>
      </c>
      <c r="AD8" s="7">
        <v>0</v>
      </c>
      <c r="AE8" s="7">
        <v>1818</v>
      </c>
      <c r="AF8" s="7">
        <v>5000</v>
      </c>
      <c r="AG8" s="7">
        <v>400</v>
      </c>
      <c r="AH8" s="7"/>
      <c r="AI8" s="7"/>
      <c r="AJ8" s="7"/>
      <c r="AK8" s="7"/>
      <c r="AL8" s="7"/>
      <c r="AM8" s="7"/>
      <c r="AN8" s="7"/>
      <c r="AO8" s="7"/>
      <c r="AP8" s="7" t="s">
        <v>1238</v>
      </c>
      <c r="AQ8" s="7" t="s">
        <v>1239</v>
      </c>
      <c r="AR8" s="7" t="s">
        <v>1240</v>
      </c>
      <c r="AS8" s="7" t="s">
        <v>231</v>
      </c>
      <c r="AT8" s="7" t="s">
        <v>1227</v>
      </c>
      <c r="AU8" s="7" t="s">
        <v>1241</v>
      </c>
      <c r="AV8" s="7" t="s">
        <v>195</v>
      </c>
    </row>
    <row r="9" spans="1:48" x14ac:dyDescent="0.3">
      <c r="A9" s="7" t="s">
        <v>188</v>
      </c>
      <c r="B9" s="7">
        <v>4.0999999999999996</v>
      </c>
      <c r="C9" s="7">
        <v>20140404</v>
      </c>
      <c r="D9" s="7" t="s">
        <v>225</v>
      </c>
      <c r="E9" s="7" t="s">
        <v>225</v>
      </c>
      <c r="F9" s="7">
        <v>4</v>
      </c>
      <c r="G9" s="7">
        <v>634185</v>
      </c>
      <c r="H9" s="7">
        <v>12</v>
      </c>
      <c r="I9" s="7"/>
      <c r="J9" s="7"/>
      <c r="K9" s="7" t="s">
        <v>250</v>
      </c>
      <c r="L9" s="7">
        <v>420081105</v>
      </c>
      <c r="M9" s="7">
        <v>1</v>
      </c>
      <c r="N9" s="7">
        <v>3</v>
      </c>
      <c r="O9" s="7">
        <v>2007</v>
      </c>
      <c r="P9" s="7">
        <v>20080609</v>
      </c>
      <c r="Q9" s="7">
        <v>20080609</v>
      </c>
      <c r="R9" s="7" t="s">
        <v>1235</v>
      </c>
      <c r="S9" s="7" t="s">
        <v>1236</v>
      </c>
      <c r="T9" s="7" t="s">
        <v>1237</v>
      </c>
      <c r="U9" s="7" t="s">
        <v>191</v>
      </c>
      <c r="V9" s="7" t="s">
        <v>192</v>
      </c>
      <c r="W9" s="7" t="s">
        <v>551</v>
      </c>
      <c r="X9" s="7"/>
      <c r="Y9" s="7"/>
      <c r="Z9" s="7"/>
      <c r="AA9" s="7"/>
      <c r="AB9" s="7">
        <v>5000</v>
      </c>
      <c r="AC9" s="7">
        <v>201838</v>
      </c>
      <c r="AD9" s="7">
        <v>0</v>
      </c>
      <c r="AE9" s="7">
        <v>404</v>
      </c>
      <c r="AF9" s="7"/>
      <c r="AG9" s="7"/>
      <c r="AH9" s="7"/>
      <c r="AI9" s="7"/>
      <c r="AJ9" s="7"/>
      <c r="AK9" s="7"/>
      <c r="AL9" s="7"/>
      <c r="AM9" s="7"/>
      <c r="AN9" s="7"/>
      <c r="AO9" s="7"/>
      <c r="AP9" s="7" t="s">
        <v>1238</v>
      </c>
      <c r="AQ9" s="7" t="s">
        <v>1239</v>
      </c>
      <c r="AR9" s="7" t="s">
        <v>1240</v>
      </c>
      <c r="AS9" s="7" t="s">
        <v>231</v>
      </c>
      <c r="AT9" s="7" t="s">
        <v>1227</v>
      </c>
      <c r="AU9" s="7" t="s">
        <v>1241</v>
      </c>
      <c r="AV9" s="7" t="s">
        <v>195</v>
      </c>
    </row>
    <row r="11" spans="1:48" x14ac:dyDescent="0.3">
      <c r="G11" s="9" t="str">
        <f t="shared" ref="G11:G17" si="0">IF(LEN(G3)=6,G3&amp;" "&amp;AR3&amp;" ("&amp;O3&amp;" brood)","0"&amp;G3&amp;" "&amp;AR3&amp;" ("&amp;O3&amp;" brood)")</f>
        <v>633367 NASELLE R 24.0543 (2005 brood)</v>
      </c>
      <c r="H11" s="42"/>
      <c r="I11" s="9" t="str">
        <f>G11</f>
        <v>633367 NASELLE R 24.0543 (2005 brood)</v>
      </c>
      <c r="J11" s="42"/>
    </row>
    <row r="12" spans="1:48" x14ac:dyDescent="0.3">
      <c r="G12" s="9" t="str">
        <f t="shared" si="0"/>
        <v>633376 NEMAH R 24.0460 (2005 brood)</v>
      </c>
      <c r="H12" s="42"/>
      <c r="I12" s="9" t="str">
        <f t="shared" ref="I12:I17" si="1">I11&amp;", "&amp;G11</f>
        <v>633367 NASELLE R 24.0543 (2005 brood), 633367 NASELLE R 24.0543 (2005 brood)</v>
      </c>
      <c r="J12" s="42"/>
    </row>
    <row r="13" spans="1:48" x14ac:dyDescent="0.3">
      <c r="G13" s="9" t="str">
        <f t="shared" si="0"/>
        <v>633379 WILLAPA R 24.0251 (2005 brood)</v>
      </c>
      <c r="H13" s="42"/>
      <c r="I13" s="9" t="str">
        <f t="shared" si="1"/>
        <v>633367 NASELLE R 24.0543 (2005 brood), 633367 NASELLE R 24.0543 (2005 brood), 633376 NEMAH R 24.0460 (2005 brood)</v>
      </c>
      <c r="J13" s="42"/>
    </row>
    <row r="14" spans="1:48" x14ac:dyDescent="0.3">
      <c r="G14" s="9" t="str">
        <f t="shared" si="0"/>
        <v>633878 NASELLE R 24.0543 (2006 brood)</v>
      </c>
      <c r="H14" s="42"/>
      <c r="I14" s="9" t="str">
        <f t="shared" si="1"/>
        <v>633367 NASELLE R 24.0543 (2005 brood), 633367 NASELLE R 24.0543 (2005 brood), 633376 NEMAH R 24.0460 (2005 brood), 633379 WILLAPA R 24.0251 (2005 brood)</v>
      </c>
      <c r="J14" s="42"/>
    </row>
    <row r="15" spans="1:48" x14ac:dyDescent="0.3">
      <c r="G15" s="9" t="str">
        <f t="shared" si="0"/>
        <v>633890 NEMAH R 24.0460 (2006 brood)</v>
      </c>
      <c r="H15" s="42"/>
      <c r="I15" s="9" t="str">
        <f t="shared" si="1"/>
        <v>633367 NASELLE R 24.0543 (2005 brood), 633367 NASELLE R 24.0543 (2005 brood), 633376 NEMAH R 24.0460 (2005 brood), 633379 WILLAPA R 24.0251 (2005 brood), 633878 NASELLE R 24.0543 (2006 brood)</v>
      </c>
      <c r="J15" s="42"/>
    </row>
    <row r="16" spans="1:48" x14ac:dyDescent="0.3">
      <c r="G16" s="9" t="str">
        <f t="shared" si="0"/>
        <v>633891 WILLAPA R 24.0251 (2006 brood)</v>
      </c>
      <c r="H16" s="42"/>
      <c r="I16" s="9" t="str">
        <f t="shared" si="1"/>
        <v>633367 NASELLE R 24.0543 (2005 brood), 633367 NASELLE R 24.0543 (2005 brood), 633376 NEMAH R 24.0460 (2005 brood), 633379 WILLAPA R 24.0251 (2005 brood), 633878 NASELLE R 24.0543 (2006 brood), 633890 NEMAH R 24.0460 (2006 brood)</v>
      </c>
      <c r="J16" s="42"/>
    </row>
    <row r="17" spans="7:10" x14ac:dyDescent="0.3">
      <c r="G17" s="9" t="str">
        <f t="shared" si="0"/>
        <v>634185 WILLAPA R 24.0251 (2007 brood)</v>
      </c>
      <c r="H17" s="42"/>
      <c r="I17" s="9" t="str">
        <f t="shared" si="1"/>
        <v>633367 NASELLE R 24.0543 (2005 brood), 633367 NASELLE R 24.0543 (2005 brood), 633376 NEMAH R 24.0460 (2005 brood), 633379 WILLAPA R 24.0251 (2005 brood), 633878 NASELLE R 24.0543 (2006 brood), 633890 NEMAH R 24.0460 (2006 brood), 633891 WILLAPA R 24.0251 (2006 brood)</v>
      </c>
      <c r="J17" s="42"/>
    </row>
  </sheetData>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
    <tabColor theme="9" tint="0.59999389629810485"/>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247</v>
      </c>
      <c r="C2" s="730" t="s">
        <v>135</v>
      </c>
      <c r="D2" s="731"/>
    </row>
    <row r="3" spans="1:4" ht="28.8" x14ac:dyDescent="0.3">
      <c r="A3" s="4" t="s">
        <v>2759</v>
      </c>
      <c r="B3" s="17" t="s">
        <v>232</v>
      </c>
      <c r="C3" s="5"/>
    </row>
    <row r="4" spans="1:4" ht="43.5" customHeight="1" x14ac:dyDescent="0.3">
      <c r="A4" s="4" t="s">
        <v>126</v>
      </c>
      <c r="B4" s="18" t="s">
        <v>332</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8857</v>
      </c>
    </row>
    <row r="8" spans="1:4" ht="43.5" customHeight="1" x14ac:dyDescent="0.3">
      <c r="A8" s="4" t="s">
        <v>130</v>
      </c>
      <c r="B8" s="18" t="s">
        <v>8858</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
    <tabColor theme="9" tint="0.59999389629810485"/>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248</v>
      </c>
      <c r="C2" s="730" t="s">
        <v>135</v>
      </c>
      <c r="D2" s="731"/>
    </row>
    <row r="3" spans="1:4" ht="28.8" x14ac:dyDescent="0.3">
      <c r="A3" s="4" t="s">
        <v>2759</v>
      </c>
      <c r="B3" s="17" t="s">
        <v>232</v>
      </c>
      <c r="C3" s="5"/>
    </row>
    <row r="4" spans="1:4" ht="43.5" customHeight="1" x14ac:dyDescent="0.3">
      <c r="A4" s="4" t="s">
        <v>126</v>
      </c>
      <c r="B4" s="18" t="s">
        <v>334</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8855</v>
      </c>
    </row>
    <row r="8" spans="1:4" ht="43.5" customHeight="1" x14ac:dyDescent="0.3">
      <c r="A8" s="4" t="s">
        <v>130</v>
      </c>
      <c r="B8" s="18" t="s">
        <v>8856</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
    <tabColor theme="9" tint="0.59999389629810485"/>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249</v>
      </c>
      <c r="C2" s="730" t="s">
        <v>135</v>
      </c>
      <c r="D2" s="731"/>
    </row>
    <row r="3" spans="1:4" ht="28.8" x14ac:dyDescent="0.3">
      <c r="A3" s="4" t="s">
        <v>2759</v>
      </c>
      <c r="B3" s="17" t="s">
        <v>232</v>
      </c>
      <c r="C3" s="5"/>
    </row>
    <row r="4" spans="1:4" ht="43.5" customHeight="1" x14ac:dyDescent="0.3">
      <c r="A4" s="4" t="s">
        <v>126</v>
      </c>
      <c r="B4" s="18" t="s">
        <v>333</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8853</v>
      </c>
    </row>
    <row r="8" spans="1:4" ht="43.5" customHeight="1" x14ac:dyDescent="0.3">
      <c r="A8" s="4" t="s">
        <v>130</v>
      </c>
      <c r="B8" s="18" t="s">
        <v>8854</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
    <tabColor theme="9" tint="0.39997558519241921"/>
  </sheetPr>
  <dimension ref="A1:D10"/>
  <sheetViews>
    <sheetView zoomScale="115" zoomScaleNormal="115" workbookViewId="0">
      <selection activeCell="E7" sqref="E7"/>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222</v>
      </c>
      <c r="C2" s="730" t="s">
        <v>135</v>
      </c>
      <c r="D2" s="731"/>
    </row>
    <row r="3" spans="1:4" ht="28.8" x14ac:dyDescent="0.3">
      <c r="A3" s="4" t="s">
        <v>2759</v>
      </c>
      <c r="B3" s="17" t="s">
        <v>232</v>
      </c>
      <c r="C3" s="5"/>
    </row>
    <row r="4" spans="1:4" ht="43.5" customHeight="1" x14ac:dyDescent="0.3">
      <c r="A4" s="4" t="s">
        <v>126</v>
      </c>
      <c r="B4" s="18" t="s">
        <v>335</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8851</v>
      </c>
    </row>
    <row r="8" spans="1:4" ht="43.5" customHeight="1" x14ac:dyDescent="0.3">
      <c r="A8" s="4" t="s">
        <v>130</v>
      </c>
      <c r="B8" s="18" t="s">
        <v>8852</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tabColor theme="9"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223</v>
      </c>
      <c r="C2" s="730" t="s">
        <v>135</v>
      </c>
      <c r="D2" s="731"/>
    </row>
    <row r="3" spans="1:4" ht="28.8" x14ac:dyDescent="0.3">
      <c r="A3" s="4" t="s">
        <v>2759</v>
      </c>
      <c r="B3" s="17" t="s">
        <v>232</v>
      </c>
      <c r="C3" s="5"/>
    </row>
    <row r="4" spans="1:4" ht="43.5" customHeight="1" x14ac:dyDescent="0.3">
      <c r="A4" s="4" t="s">
        <v>126</v>
      </c>
      <c r="B4" s="18" t="s">
        <v>336</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8849</v>
      </c>
    </row>
    <row r="8" spans="1:4" ht="43.5" customHeight="1" x14ac:dyDescent="0.3">
      <c r="A8" s="4" t="s">
        <v>130</v>
      </c>
      <c r="B8" s="18" t="s">
        <v>8850</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
    <tabColor theme="9"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224</v>
      </c>
      <c r="C2" s="730" t="s">
        <v>135</v>
      </c>
      <c r="D2" s="731"/>
    </row>
    <row r="3" spans="1:4" ht="28.8" x14ac:dyDescent="0.3">
      <c r="A3" s="4" t="s">
        <v>2759</v>
      </c>
      <c r="B3" s="17" t="s">
        <v>232</v>
      </c>
      <c r="C3" s="5"/>
    </row>
    <row r="4" spans="1:4" ht="43.5" customHeight="1" x14ac:dyDescent="0.3">
      <c r="A4" s="4" t="s">
        <v>126</v>
      </c>
      <c r="B4" s="18" t="s">
        <v>337</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8847</v>
      </c>
    </row>
    <row r="8" spans="1:4" ht="43.5" customHeight="1" x14ac:dyDescent="0.3">
      <c r="A8" s="4" t="s">
        <v>130</v>
      </c>
      <c r="B8" s="18" t="s">
        <v>8848</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
    <tabColor theme="9"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84</v>
      </c>
      <c r="C2" s="730" t="s">
        <v>135</v>
      </c>
      <c r="D2" s="731"/>
    </row>
    <row r="3" spans="1:4" ht="28.8" x14ac:dyDescent="0.3">
      <c r="A3" s="4" t="s">
        <v>2759</v>
      </c>
      <c r="B3" s="17" t="s">
        <v>232</v>
      </c>
      <c r="C3" s="5"/>
    </row>
    <row r="4" spans="1:4" ht="43.5" customHeight="1" x14ac:dyDescent="0.3">
      <c r="A4" s="4" t="s">
        <v>126</v>
      </c>
      <c r="B4" s="18" t="s">
        <v>341</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8845</v>
      </c>
    </row>
    <row r="8" spans="1:4" ht="43.5" customHeight="1" x14ac:dyDescent="0.3">
      <c r="A8" s="4" t="s">
        <v>130</v>
      </c>
      <c r="B8" s="18" t="s">
        <v>8846</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5">
    <tabColor theme="9"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85</v>
      </c>
      <c r="C2" s="730" t="s">
        <v>135</v>
      </c>
      <c r="D2" s="731"/>
    </row>
    <row r="3" spans="1:4" ht="28.8" x14ac:dyDescent="0.3">
      <c r="A3" s="4" t="s">
        <v>2759</v>
      </c>
      <c r="B3" s="17" t="s">
        <v>232</v>
      </c>
      <c r="C3" s="5"/>
    </row>
    <row r="4" spans="1:4" ht="43.5" customHeight="1" x14ac:dyDescent="0.3">
      <c r="A4" s="4" t="s">
        <v>126</v>
      </c>
      <c r="B4" s="18" t="s">
        <v>342</v>
      </c>
    </row>
    <row r="5" spans="1:4" ht="60" x14ac:dyDescent="0.3">
      <c r="A5" s="4" t="s">
        <v>2760</v>
      </c>
      <c r="B5" s="295" t="str">
        <f>VLOOKUP(B3,stringbuilder!$AV$2:$AZ$547,5,FALSE)</f>
        <v>GROVERS CR HATCHERY --  BY2005: 633285;  BY2006: 633579;  BY2007: 210790;  BY2008: 210822;   ISSAQUAH HATCHERY --  BY2005: 633383;  BY2006: 633885;   SOOS CREEK HATCHERY --  BY2005: 633372;  BY2006: 633882;  BY2007: 634286;  BY2008: 634864;   VOIGHTS CR HATCHERY --  BY2005: 633375;  BY2006: 633889;  BY2007: 634284;
[total release: 2,472,783]</v>
      </c>
    </row>
    <row r="6" spans="1:4" ht="55.2"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8843</v>
      </c>
    </row>
    <row r="8" spans="1:4" ht="43.5" customHeight="1" x14ac:dyDescent="0.3">
      <c r="A8" s="4" t="s">
        <v>130</v>
      </c>
      <c r="B8" s="18" t="s">
        <v>8844</v>
      </c>
    </row>
    <row r="9" spans="1:4" ht="43.5" customHeight="1" x14ac:dyDescent="0.3">
      <c r="A9" s="4" t="s">
        <v>132</v>
      </c>
      <c r="B9" s="20" t="str">
        <f>"To estimate ER in SPS fisheries, OOB fishery methods were employed, using tags for "&amp;'stringbuilder (oob&amp;extras)'!X77</f>
        <v>To estimate ER in SPS fisheries, OOB fishery methods were employed, using tags for Broods '02-'04: 631784, 632378, 632967, 210479, 632283, 210592, 630992, 631386, 632388, 632972, 631780, 210546, 632385, 632964</v>
      </c>
    </row>
    <row r="10" spans="1:4" ht="69" x14ac:dyDescent="0.3">
      <c r="A10" s="4" t="s">
        <v>134</v>
      </c>
      <c r="B10" s="20" t="s">
        <v>8325</v>
      </c>
    </row>
  </sheetData>
  <hyperlinks>
    <hyperlink ref="C2" location="StockTOC!A1" display="Return to TOC"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8">
    <tabColor rgb="FFFFFF00"/>
  </sheetPr>
  <dimension ref="A1:D12"/>
  <sheetViews>
    <sheetView zoomScale="115" zoomScaleNormal="115" workbookViewId="0"/>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43.5" customHeight="1" x14ac:dyDescent="0.4">
      <c r="A2" s="4" t="s">
        <v>125</v>
      </c>
      <c r="B2" s="17" t="s">
        <v>727</v>
      </c>
      <c r="C2" s="730" t="s">
        <v>135</v>
      </c>
      <c r="D2" s="731"/>
    </row>
    <row r="3" spans="1:4" ht="28.8" x14ac:dyDescent="0.3">
      <c r="A3" s="4" t="s">
        <v>2759</v>
      </c>
      <c r="B3" s="17" t="s">
        <v>328</v>
      </c>
      <c r="C3" s="5"/>
    </row>
    <row r="4" spans="1:4" ht="28.8" x14ac:dyDescent="0.3">
      <c r="A4" s="4" t="s">
        <v>126</v>
      </c>
      <c r="B4" s="18" t="s">
        <v>808</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128</v>
      </c>
      <c r="B6" s="18"/>
    </row>
    <row r="7" spans="1:4" ht="43.5" customHeight="1" x14ac:dyDescent="0.3">
      <c r="A7" s="4" t="s">
        <v>129</v>
      </c>
      <c r="B7"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8" spans="1:4" ht="43.5" customHeight="1" x14ac:dyDescent="0.3">
      <c r="A8" s="4" t="s">
        <v>133</v>
      </c>
      <c r="B8" s="18"/>
    </row>
    <row r="9" spans="1:4" ht="43.5" customHeight="1" x14ac:dyDescent="0.3">
      <c r="A9" s="4" t="s">
        <v>130</v>
      </c>
      <c r="B9" s="18"/>
    </row>
    <row r="10" spans="1:4" ht="43.5" customHeight="1" x14ac:dyDescent="0.3">
      <c r="A10" s="4" t="s">
        <v>131</v>
      </c>
      <c r="B10" s="18"/>
    </row>
    <row r="11" spans="1:4" ht="43.5" customHeight="1" x14ac:dyDescent="0.3">
      <c r="A11" s="4" t="s">
        <v>132</v>
      </c>
      <c r="B11" s="18"/>
    </row>
    <row r="12" spans="1:4" ht="43.5" customHeight="1" x14ac:dyDescent="0.3">
      <c r="A12" s="4" t="s">
        <v>134</v>
      </c>
      <c r="B12" s="20" t="s">
        <v>728</v>
      </c>
    </row>
  </sheetData>
  <hyperlinks>
    <hyperlink ref="C2" location="StockTOC!A1" display="Return to TOC"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9">
    <tabColor rgb="FFFFFF00"/>
  </sheetPr>
  <dimension ref="A1:D12"/>
  <sheetViews>
    <sheetView zoomScale="115" zoomScaleNormal="115" workbookViewId="0"/>
  </sheetViews>
  <sheetFormatPr defaultRowHeight="14.4" x14ac:dyDescent="0.3"/>
  <cols>
    <col min="1" max="1" width="26.88671875" customWidth="1"/>
    <col min="2" max="2" width="64.33203125" customWidth="1"/>
  </cols>
  <sheetData>
    <row r="1" spans="1:4" ht="15.6" x14ac:dyDescent="0.3">
      <c r="A1" s="6" t="s">
        <v>139</v>
      </c>
    </row>
    <row r="2" spans="1:4" ht="43.5" customHeight="1" x14ac:dyDescent="0.4">
      <c r="A2" s="4" t="s">
        <v>125</v>
      </c>
      <c r="B2" s="17" t="s">
        <v>726</v>
      </c>
      <c r="C2" s="730" t="s">
        <v>135</v>
      </c>
      <c r="D2" s="731"/>
    </row>
    <row r="3" spans="1:4" ht="28.8" x14ac:dyDescent="0.3">
      <c r="A3" s="4" t="s">
        <v>2759</v>
      </c>
      <c r="B3" s="17" t="s">
        <v>328</v>
      </c>
      <c r="C3" s="5"/>
    </row>
    <row r="4" spans="1:4" ht="28.8" x14ac:dyDescent="0.3">
      <c r="A4" s="4" t="s">
        <v>126</v>
      </c>
      <c r="B4" s="18" t="s">
        <v>807</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128</v>
      </c>
      <c r="B6" s="18"/>
    </row>
    <row r="7" spans="1:4" ht="43.5" customHeight="1" x14ac:dyDescent="0.3">
      <c r="A7" s="4" t="s">
        <v>129</v>
      </c>
      <c r="B7"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8" spans="1:4" ht="43.5" customHeight="1" x14ac:dyDescent="0.3">
      <c r="A8" s="4" t="s">
        <v>133</v>
      </c>
      <c r="B8" s="18"/>
    </row>
    <row r="9" spans="1:4" ht="43.5" customHeight="1" x14ac:dyDescent="0.3">
      <c r="A9" s="4" t="s">
        <v>130</v>
      </c>
      <c r="B9" s="18"/>
    </row>
    <row r="10" spans="1:4" ht="43.5" customHeight="1" x14ac:dyDescent="0.3">
      <c r="A10" s="4" t="s">
        <v>131</v>
      </c>
      <c r="B10" s="18"/>
    </row>
    <row r="11" spans="1:4" ht="43.5" customHeight="1" x14ac:dyDescent="0.3">
      <c r="A11" s="4" t="s">
        <v>132</v>
      </c>
      <c r="B11" s="18"/>
    </row>
    <row r="12" spans="1:4" ht="43.5" customHeight="1" x14ac:dyDescent="0.3">
      <c r="A12" s="4" t="s">
        <v>134</v>
      </c>
      <c r="B12" s="20" t="s">
        <v>728</v>
      </c>
    </row>
  </sheetData>
  <hyperlinks>
    <hyperlink ref="C2" location="StockTOC!A1" display="Return to TOC"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tabColor theme="1" tint="0.249977111117893"/>
  </sheetPr>
  <dimension ref="A1:S5749"/>
  <sheetViews>
    <sheetView workbookViewId="0">
      <selection activeCell="F33" sqref="F33"/>
    </sheetView>
  </sheetViews>
  <sheetFormatPr defaultRowHeight="14.4" x14ac:dyDescent="0.3"/>
  <cols>
    <col min="1" max="1" width="11" bestFit="1" customWidth="1"/>
    <col min="2" max="2" width="7.6640625" bestFit="1" customWidth="1"/>
    <col min="3" max="3" width="5.6640625" bestFit="1" customWidth="1"/>
    <col min="4" max="4" width="10.109375" bestFit="1" customWidth="1"/>
    <col min="5" max="5" width="18.88671875" bestFit="1" customWidth="1"/>
    <col min="6" max="6" width="20.109375" bestFit="1" customWidth="1"/>
    <col min="7" max="7" width="4.44140625" bestFit="1" customWidth="1"/>
    <col min="8" max="8" width="16.109375" bestFit="1" customWidth="1"/>
    <col min="9" max="9" width="15.6640625" bestFit="1" customWidth="1"/>
    <col min="10" max="10" width="10.44140625" bestFit="1" customWidth="1"/>
    <col min="11" max="11" width="15.88671875" bestFit="1" customWidth="1"/>
    <col min="12" max="12" width="10.44140625" bestFit="1" customWidth="1"/>
    <col min="13" max="13" width="15.88671875" bestFit="1" customWidth="1"/>
    <col min="14" max="14" width="14.33203125" bestFit="1" customWidth="1"/>
    <col min="15" max="15" width="19.6640625" bestFit="1" customWidth="1"/>
    <col min="16" max="16" width="14.33203125" bestFit="1" customWidth="1"/>
    <col min="17" max="17" width="19.6640625" bestFit="1" customWidth="1"/>
    <col min="18" max="18" width="17.88671875" bestFit="1" customWidth="1"/>
    <col min="19" max="19" width="15.33203125" bestFit="1" customWidth="1"/>
  </cols>
  <sheetData>
    <row r="1" spans="1:19" x14ac:dyDescent="0.3">
      <c r="A1" s="700" t="s">
        <v>1590</v>
      </c>
      <c r="B1" s="700" t="s">
        <v>1538</v>
      </c>
      <c r="C1" s="700" t="s">
        <v>1329</v>
      </c>
      <c r="D1" s="700" t="s">
        <v>1591</v>
      </c>
      <c r="E1" s="700" t="s">
        <v>1592</v>
      </c>
      <c r="F1" s="700" t="s">
        <v>1593</v>
      </c>
      <c r="G1" s="700" t="s">
        <v>1594</v>
      </c>
      <c r="H1" s="700" t="s">
        <v>1595</v>
      </c>
      <c r="I1" s="700" t="s">
        <v>1596</v>
      </c>
      <c r="J1" s="700" t="s">
        <v>1597</v>
      </c>
      <c r="K1" s="700" t="s">
        <v>1598</v>
      </c>
      <c r="L1" s="700" t="s">
        <v>1599</v>
      </c>
      <c r="M1" s="700" t="s">
        <v>1600</v>
      </c>
      <c r="N1" s="700" t="s">
        <v>1601</v>
      </c>
      <c r="O1" s="700" t="s">
        <v>1602</v>
      </c>
      <c r="P1" s="700" t="s">
        <v>1603</v>
      </c>
      <c r="Q1" s="700" t="s">
        <v>1604</v>
      </c>
      <c r="R1" s="700" t="s">
        <v>1605</v>
      </c>
      <c r="S1" s="700" t="s">
        <v>1606</v>
      </c>
    </row>
    <row r="2" spans="1:19" x14ac:dyDescent="0.3">
      <c r="A2" s="701" t="s">
        <v>4302</v>
      </c>
      <c r="B2" s="701" t="s">
        <v>1607</v>
      </c>
      <c r="C2" s="701" t="s">
        <v>1411</v>
      </c>
      <c r="D2" s="702">
        <v>1979</v>
      </c>
      <c r="E2" s="701" t="s">
        <v>3950</v>
      </c>
      <c r="F2" s="701" t="s">
        <v>3950</v>
      </c>
      <c r="G2" s="701" t="s">
        <v>1607</v>
      </c>
      <c r="H2" s="703">
        <v>29707</v>
      </c>
      <c r="I2" s="703">
        <v>29707</v>
      </c>
      <c r="J2" s="701" t="s">
        <v>1608</v>
      </c>
      <c r="K2" s="702">
        <v>18530</v>
      </c>
      <c r="L2" s="701" t="s">
        <v>1341</v>
      </c>
      <c r="M2" s="704"/>
      <c r="N2" s="701" t="s">
        <v>1608</v>
      </c>
      <c r="O2" s="702">
        <v>1459</v>
      </c>
      <c r="P2" s="701" t="s">
        <v>1341</v>
      </c>
      <c r="Q2" s="704"/>
      <c r="R2" s="701" t="s">
        <v>1341</v>
      </c>
      <c r="S2" s="701" t="s">
        <v>1341</v>
      </c>
    </row>
    <row r="3" spans="1:19" x14ac:dyDescent="0.3">
      <c r="A3" s="701" t="s">
        <v>4303</v>
      </c>
      <c r="B3" s="701" t="s">
        <v>1607</v>
      </c>
      <c r="C3" s="701" t="s">
        <v>1411</v>
      </c>
      <c r="D3" s="702">
        <v>1979</v>
      </c>
      <c r="E3" s="701" t="s">
        <v>3950</v>
      </c>
      <c r="F3" s="701" t="s">
        <v>3950</v>
      </c>
      <c r="G3" s="701" t="s">
        <v>1607</v>
      </c>
      <c r="H3" s="703">
        <v>29707</v>
      </c>
      <c r="I3" s="703">
        <v>29707</v>
      </c>
      <c r="J3" s="701" t="s">
        <v>1608</v>
      </c>
      <c r="K3" s="702">
        <v>18682</v>
      </c>
      <c r="L3" s="701" t="s">
        <v>1341</v>
      </c>
      <c r="M3" s="704"/>
      <c r="N3" s="701" t="s">
        <v>1608</v>
      </c>
      <c r="O3" s="705">
        <v>1471</v>
      </c>
      <c r="P3" s="701" t="s">
        <v>1341</v>
      </c>
      <c r="Q3" s="704"/>
      <c r="R3" s="701" t="s">
        <v>1341</v>
      </c>
      <c r="S3" s="701" t="s">
        <v>1341</v>
      </c>
    </row>
    <row r="4" spans="1:19" x14ac:dyDescent="0.3">
      <c r="A4" s="701" t="s">
        <v>4304</v>
      </c>
      <c r="B4" s="701" t="s">
        <v>1607</v>
      </c>
      <c r="C4" s="701" t="s">
        <v>1411</v>
      </c>
      <c r="D4" s="702">
        <v>1979</v>
      </c>
      <c r="E4" s="701" t="s">
        <v>3950</v>
      </c>
      <c r="F4" s="701" t="s">
        <v>3950</v>
      </c>
      <c r="G4" s="701" t="s">
        <v>1607</v>
      </c>
      <c r="H4" s="703">
        <v>29707</v>
      </c>
      <c r="I4" s="703">
        <v>29707</v>
      </c>
      <c r="J4" s="701" t="s">
        <v>1608</v>
      </c>
      <c r="K4" s="702">
        <v>1905</v>
      </c>
      <c r="L4" s="701" t="s">
        <v>1341</v>
      </c>
      <c r="M4" s="704"/>
      <c r="N4" s="701" t="s">
        <v>1608</v>
      </c>
      <c r="O4" s="702">
        <v>150</v>
      </c>
      <c r="P4" s="701" t="s">
        <v>1341</v>
      </c>
      <c r="Q4" s="704"/>
      <c r="R4" s="701" t="s">
        <v>1341</v>
      </c>
      <c r="S4" s="701" t="s">
        <v>1341</v>
      </c>
    </row>
    <row r="5" spans="1:19" x14ac:dyDescent="0.3">
      <c r="A5" s="701" t="s">
        <v>4331</v>
      </c>
      <c r="B5" s="701" t="s">
        <v>1607</v>
      </c>
      <c r="C5" s="701" t="s">
        <v>1411</v>
      </c>
      <c r="D5" s="702">
        <v>1980</v>
      </c>
      <c r="E5" s="701" t="s">
        <v>3950</v>
      </c>
      <c r="F5" s="701" t="s">
        <v>3950</v>
      </c>
      <c r="G5" s="701" t="s">
        <v>1607</v>
      </c>
      <c r="H5" s="703">
        <v>30094</v>
      </c>
      <c r="I5" s="703">
        <v>30094</v>
      </c>
      <c r="J5" s="701" t="s">
        <v>1608</v>
      </c>
      <c r="K5" s="702">
        <v>56660</v>
      </c>
      <c r="L5" s="701" t="s">
        <v>1341</v>
      </c>
      <c r="M5" s="704"/>
      <c r="N5" s="701" t="s">
        <v>1613</v>
      </c>
      <c r="O5" s="702">
        <v>215437</v>
      </c>
      <c r="P5" s="701" t="s">
        <v>1608</v>
      </c>
      <c r="Q5" s="702">
        <v>1752</v>
      </c>
      <c r="R5" s="701" t="s">
        <v>1341</v>
      </c>
      <c r="S5" s="701" t="s">
        <v>1341</v>
      </c>
    </row>
    <row r="6" spans="1:19" x14ac:dyDescent="0.3">
      <c r="A6" s="701" t="s">
        <v>4335</v>
      </c>
      <c r="B6" s="701" t="s">
        <v>1607</v>
      </c>
      <c r="C6" s="701" t="s">
        <v>1411</v>
      </c>
      <c r="D6" s="702">
        <v>1981</v>
      </c>
      <c r="E6" s="701" t="s">
        <v>3950</v>
      </c>
      <c r="F6" s="701" t="s">
        <v>3950</v>
      </c>
      <c r="G6" s="701" t="s">
        <v>1607</v>
      </c>
      <c r="H6" s="703">
        <v>30452</v>
      </c>
      <c r="I6" s="703">
        <v>30452</v>
      </c>
      <c r="J6" s="701" t="s">
        <v>1608</v>
      </c>
      <c r="K6" s="702">
        <v>58156</v>
      </c>
      <c r="L6" s="701" t="s">
        <v>1341</v>
      </c>
      <c r="M6" s="704"/>
      <c r="N6" s="701" t="s">
        <v>1613</v>
      </c>
      <c r="O6" s="705">
        <v>77852</v>
      </c>
      <c r="P6" s="701" t="s">
        <v>1608</v>
      </c>
      <c r="Q6" s="705">
        <v>1860</v>
      </c>
      <c r="R6" s="701" t="s">
        <v>1341</v>
      </c>
      <c r="S6" s="701" t="s">
        <v>1341</v>
      </c>
    </row>
    <row r="7" spans="1:19" x14ac:dyDescent="0.3">
      <c r="A7" s="701" t="s">
        <v>4350</v>
      </c>
      <c r="B7" s="701" t="s">
        <v>1607</v>
      </c>
      <c r="C7" s="701" t="s">
        <v>1411</v>
      </c>
      <c r="D7" s="702">
        <v>1982</v>
      </c>
      <c r="E7" s="701" t="s">
        <v>3950</v>
      </c>
      <c r="F7" s="701" t="s">
        <v>3950</v>
      </c>
      <c r="G7" s="701" t="s">
        <v>1607</v>
      </c>
      <c r="H7" s="703">
        <v>30817</v>
      </c>
      <c r="I7" s="703">
        <v>30817</v>
      </c>
      <c r="J7" s="701" t="s">
        <v>1608</v>
      </c>
      <c r="K7" s="702">
        <v>32456</v>
      </c>
      <c r="L7" s="701" t="s">
        <v>1341</v>
      </c>
      <c r="M7" s="704"/>
      <c r="N7" s="701" t="s">
        <v>1613</v>
      </c>
      <c r="O7" s="705">
        <v>117381</v>
      </c>
      <c r="P7" s="701" t="s">
        <v>1608</v>
      </c>
      <c r="Q7" s="705">
        <v>163</v>
      </c>
      <c r="R7" s="701" t="s">
        <v>1341</v>
      </c>
      <c r="S7" s="701" t="s">
        <v>1341</v>
      </c>
    </row>
    <row r="8" spans="1:19" x14ac:dyDescent="0.3">
      <c r="A8" s="701" t="s">
        <v>4351</v>
      </c>
      <c r="B8" s="701" t="s">
        <v>1607</v>
      </c>
      <c r="C8" s="701" t="s">
        <v>1411</v>
      </c>
      <c r="D8" s="702">
        <v>1982</v>
      </c>
      <c r="E8" s="701" t="s">
        <v>3950</v>
      </c>
      <c r="F8" s="701" t="s">
        <v>3950</v>
      </c>
      <c r="G8" s="701" t="s">
        <v>1607</v>
      </c>
      <c r="H8" s="703">
        <v>30817</v>
      </c>
      <c r="I8" s="703">
        <v>30817</v>
      </c>
      <c r="J8" s="701" t="s">
        <v>1608</v>
      </c>
      <c r="K8" s="702">
        <v>30569</v>
      </c>
      <c r="L8" s="701" t="s">
        <v>1341</v>
      </c>
      <c r="M8" s="704"/>
      <c r="N8" s="701" t="s">
        <v>1613</v>
      </c>
      <c r="O8" s="705">
        <v>171991</v>
      </c>
      <c r="P8" s="701" t="s">
        <v>1608</v>
      </c>
      <c r="Q8" s="705">
        <v>1440</v>
      </c>
      <c r="R8" s="701" t="s">
        <v>1341</v>
      </c>
      <c r="S8" s="701" t="s">
        <v>1341</v>
      </c>
    </row>
    <row r="9" spans="1:19" x14ac:dyDescent="0.3">
      <c r="A9" s="701" t="s">
        <v>4352</v>
      </c>
      <c r="B9" s="701" t="s">
        <v>1607</v>
      </c>
      <c r="C9" s="701" t="s">
        <v>1411</v>
      </c>
      <c r="D9" s="702">
        <v>1982</v>
      </c>
      <c r="E9" s="701" t="s">
        <v>3950</v>
      </c>
      <c r="F9" s="701" t="s">
        <v>3950</v>
      </c>
      <c r="G9" s="701" t="s">
        <v>1607</v>
      </c>
      <c r="H9" s="703">
        <v>30817</v>
      </c>
      <c r="I9" s="703">
        <v>30817</v>
      </c>
      <c r="J9" s="701" t="s">
        <v>1608</v>
      </c>
      <c r="K9" s="702">
        <v>30440</v>
      </c>
      <c r="L9" s="701" t="s">
        <v>1341</v>
      </c>
      <c r="M9" s="704"/>
      <c r="N9" s="701" t="s">
        <v>1613</v>
      </c>
      <c r="O9" s="705">
        <v>180779</v>
      </c>
      <c r="P9" s="701" t="s">
        <v>1608</v>
      </c>
      <c r="Q9" s="705">
        <v>781</v>
      </c>
      <c r="R9" s="701" t="s">
        <v>1341</v>
      </c>
      <c r="S9" s="701" t="s">
        <v>1341</v>
      </c>
    </row>
    <row r="10" spans="1:19" x14ac:dyDescent="0.3">
      <c r="A10" s="701" t="s">
        <v>4367</v>
      </c>
      <c r="B10" s="701" t="s">
        <v>1607</v>
      </c>
      <c r="C10" s="701" t="s">
        <v>1411</v>
      </c>
      <c r="D10" s="702">
        <v>1983</v>
      </c>
      <c r="E10" s="701" t="s">
        <v>3950</v>
      </c>
      <c r="F10" s="701" t="s">
        <v>3950</v>
      </c>
      <c r="G10" s="701" t="s">
        <v>1607</v>
      </c>
      <c r="H10" s="703">
        <v>31180</v>
      </c>
      <c r="I10" s="703">
        <v>31180</v>
      </c>
      <c r="J10" s="701" t="s">
        <v>1608</v>
      </c>
      <c r="K10" s="702">
        <v>9646</v>
      </c>
      <c r="L10" s="701" t="s">
        <v>1341</v>
      </c>
      <c r="M10" s="704"/>
      <c r="N10" s="701" t="s">
        <v>1613</v>
      </c>
      <c r="O10" s="702">
        <v>35296</v>
      </c>
      <c r="P10" s="701" t="s">
        <v>1608</v>
      </c>
      <c r="Q10" s="702">
        <v>58</v>
      </c>
      <c r="R10" s="701" t="s">
        <v>1341</v>
      </c>
      <c r="S10" s="701" t="s">
        <v>1341</v>
      </c>
    </row>
    <row r="11" spans="1:19" x14ac:dyDescent="0.3">
      <c r="A11" s="701" t="s">
        <v>4368</v>
      </c>
      <c r="B11" s="701" t="s">
        <v>1607</v>
      </c>
      <c r="C11" s="701" t="s">
        <v>1411</v>
      </c>
      <c r="D11" s="702">
        <v>1983</v>
      </c>
      <c r="E11" s="701" t="s">
        <v>3950</v>
      </c>
      <c r="F11" s="701" t="s">
        <v>3950</v>
      </c>
      <c r="G11" s="701" t="s">
        <v>1607</v>
      </c>
      <c r="H11" s="703">
        <v>31180</v>
      </c>
      <c r="I11" s="703">
        <v>31180</v>
      </c>
      <c r="J11" s="701" t="s">
        <v>1608</v>
      </c>
      <c r="K11" s="702">
        <v>9201</v>
      </c>
      <c r="L11" s="701" t="s">
        <v>1341</v>
      </c>
      <c r="M11" s="704"/>
      <c r="N11" s="701" t="s">
        <v>1613</v>
      </c>
      <c r="O11" s="702">
        <v>35743</v>
      </c>
      <c r="P11" s="701" t="s">
        <v>1608</v>
      </c>
      <c r="Q11" s="702">
        <v>56</v>
      </c>
      <c r="R11" s="701" t="s">
        <v>1341</v>
      </c>
      <c r="S11" s="701" t="s">
        <v>1341</v>
      </c>
    </row>
    <row r="12" spans="1:19" x14ac:dyDescent="0.3">
      <c r="A12" s="701" t="s">
        <v>4369</v>
      </c>
      <c r="B12" s="701" t="s">
        <v>1607</v>
      </c>
      <c r="C12" s="701" t="s">
        <v>1411</v>
      </c>
      <c r="D12" s="702">
        <v>1983</v>
      </c>
      <c r="E12" s="701" t="s">
        <v>3950</v>
      </c>
      <c r="F12" s="701" t="s">
        <v>3950</v>
      </c>
      <c r="G12" s="701" t="s">
        <v>1607</v>
      </c>
      <c r="H12" s="703">
        <v>31180</v>
      </c>
      <c r="I12" s="703">
        <v>31180</v>
      </c>
      <c r="J12" s="701" t="s">
        <v>1608</v>
      </c>
      <c r="K12" s="702">
        <v>9438</v>
      </c>
      <c r="L12" s="701" t="s">
        <v>1341</v>
      </c>
      <c r="M12" s="704"/>
      <c r="N12" s="701" t="s">
        <v>1613</v>
      </c>
      <c r="O12" s="702">
        <v>35505</v>
      </c>
      <c r="P12" s="701" t="s">
        <v>1608</v>
      </c>
      <c r="Q12" s="702">
        <v>57</v>
      </c>
      <c r="R12" s="701" t="s">
        <v>1341</v>
      </c>
      <c r="S12" s="701" t="s">
        <v>1341</v>
      </c>
    </row>
    <row r="13" spans="1:19" x14ac:dyDescent="0.3">
      <c r="A13" s="701" t="s">
        <v>4349</v>
      </c>
      <c r="B13" s="701" t="s">
        <v>1607</v>
      </c>
      <c r="C13" s="701" t="s">
        <v>1411</v>
      </c>
      <c r="D13" s="702">
        <v>1984</v>
      </c>
      <c r="E13" s="701" t="s">
        <v>3950</v>
      </c>
      <c r="F13" s="701" t="s">
        <v>3950</v>
      </c>
      <c r="G13" s="701" t="s">
        <v>1607</v>
      </c>
      <c r="H13" s="703">
        <v>31551</v>
      </c>
      <c r="I13" s="703">
        <v>31551</v>
      </c>
      <c r="J13" s="701" t="s">
        <v>1608</v>
      </c>
      <c r="K13" s="702">
        <v>10482</v>
      </c>
      <c r="L13" s="701" t="s">
        <v>1341</v>
      </c>
      <c r="M13" s="704"/>
      <c r="N13" s="701" t="s">
        <v>1613</v>
      </c>
      <c r="O13" s="702">
        <v>87412</v>
      </c>
      <c r="P13" s="701" t="s">
        <v>1608</v>
      </c>
      <c r="Q13" s="702">
        <v>106</v>
      </c>
      <c r="R13" s="701" t="s">
        <v>1341</v>
      </c>
      <c r="S13" s="701" t="s">
        <v>1341</v>
      </c>
    </row>
    <row r="14" spans="1:19" x14ac:dyDescent="0.3">
      <c r="A14" s="701" t="s">
        <v>4372</v>
      </c>
      <c r="B14" s="701" t="s">
        <v>1607</v>
      </c>
      <c r="C14" s="701" t="s">
        <v>1411</v>
      </c>
      <c r="D14" s="702">
        <v>1984</v>
      </c>
      <c r="E14" s="701" t="s">
        <v>3950</v>
      </c>
      <c r="F14" s="701" t="s">
        <v>3950</v>
      </c>
      <c r="G14" s="701" t="s">
        <v>1607</v>
      </c>
      <c r="H14" s="703">
        <v>31551</v>
      </c>
      <c r="I14" s="703">
        <v>31551</v>
      </c>
      <c r="J14" s="701" t="s">
        <v>1608</v>
      </c>
      <c r="K14" s="702">
        <v>10516</v>
      </c>
      <c r="L14" s="701" t="s">
        <v>1341</v>
      </c>
      <c r="M14" s="704"/>
      <c r="N14" s="701" t="s">
        <v>1613</v>
      </c>
      <c r="O14" s="702">
        <v>74356</v>
      </c>
      <c r="P14" s="701" t="s">
        <v>1608</v>
      </c>
      <c r="Q14" s="702">
        <v>128</v>
      </c>
      <c r="R14" s="701" t="s">
        <v>1341</v>
      </c>
      <c r="S14" s="701" t="s">
        <v>1341</v>
      </c>
    </row>
    <row r="15" spans="1:19" x14ac:dyDescent="0.3">
      <c r="A15" s="701" t="s">
        <v>4373</v>
      </c>
      <c r="B15" s="701" t="s">
        <v>1607</v>
      </c>
      <c r="C15" s="701" t="s">
        <v>1411</v>
      </c>
      <c r="D15" s="702">
        <v>1984</v>
      </c>
      <c r="E15" s="701" t="s">
        <v>3950</v>
      </c>
      <c r="F15" s="701" t="s">
        <v>3950</v>
      </c>
      <c r="G15" s="701" t="s">
        <v>1607</v>
      </c>
      <c r="H15" s="703">
        <v>31551</v>
      </c>
      <c r="I15" s="703">
        <v>31551</v>
      </c>
      <c r="J15" s="701" t="s">
        <v>1608</v>
      </c>
      <c r="K15" s="702">
        <v>10247</v>
      </c>
      <c r="L15" s="701" t="s">
        <v>1341</v>
      </c>
      <c r="M15" s="704"/>
      <c r="N15" s="701" t="s">
        <v>1613</v>
      </c>
      <c r="O15" s="702">
        <v>64670</v>
      </c>
      <c r="P15" s="701" t="s">
        <v>1608</v>
      </c>
      <c r="Q15" s="702">
        <v>83</v>
      </c>
      <c r="R15" s="701" t="s">
        <v>1341</v>
      </c>
      <c r="S15" s="701" t="s">
        <v>1341</v>
      </c>
    </row>
    <row r="16" spans="1:19" x14ac:dyDescent="0.3">
      <c r="A16" s="701" t="s">
        <v>4380</v>
      </c>
      <c r="B16" s="701" t="s">
        <v>1607</v>
      </c>
      <c r="C16" s="701" t="s">
        <v>1411</v>
      </c>
      <c r="D16" s="702">
        <v>1984</v>
      </c>
      <c r="E16" s="701" t="s">
        <v>3950</v>
      </c>
      <c r="F16" s="701" t="s">
        <v>3950</v>
      </c>
      <c r="G16" s="701" t="s">
        <v>1607</v>
      </c>
      <c r="H16" s="703">
        <v>31551</v>
      </c>
      <c r="I16" s="703">
        <v>31551</v>
      </c>
      <c r="J16" s="701" t="s">
        <v>1608</v>
      </c>
      <c r="K16" s="702">
        <v>10580</v>
      </c>
      <c r="L16" s="701" t="s">
        <v>1341</v>
      </c>
      <c r="M16" s="704"/>
      <c r="N16" s="701" t="s">
        <v>1613</v>
      </c>
      <c r="O16" s="702">
        <v>82399</v>
      </c>
      <c r="P16" s="701" t="s">
        <v>1608</v>
      </c>
      <c r="Q16" s="702">
        <v>21</v>
      </c>
      <c r="R16" s="701" t="s">
        <v>1341</v>
      </c>
      <c r="S16" s="701" t="s">
        <v>1341</v>
      </c>
    </row>
    <row r="17" spans="1:19" x14ac:dyDescent="0.3">
      <c r="A17" s="701" t="s">
        <v>4400</v>
      </c>
      <c r="B17" s="701" t="s">
        <v>1607</v>
      </c>
      <c r="C17" s="701" t="s">
        <v>1411</v>
      </c>
      <c r="D17" s="702">
        <v>1985</v>
      </c>
      <c r="E17" s="701" t="s">
        <v>3950</v>
      </c>
      <c r="F17" s="701" t="s">
        <v>3950</v>
      </c>
      <c r="G17" s="701" t="s">
        <v>1607</v>
      </c>
      <c r="H17" s="703">
        <v>31898</v>
      </c>
      <c r="I17" s="703">
        <v>31898</v>
      </c>
      <c r="J17" s="701" t="s">
        <v>1608</v>
      </c>
      <c r="K17" s="702">
        <v>10634</v>
      </c>
      <c r="L17" s="701" t="s">
        <v>1341</v>
      </c>
      <c r="M17" s="704"/>
      <c r="N17" s="701" t="s">
        <v>1613</v>
      </c>
      <c r="O17" s="702">
        <v>69366</v>
      </c>
      <c r="P17" s="701" t="s">
        <v>1341</v>
      </c>
      <c r="Q17" s="706"/>
      <c r="R17" s="701" t="s">
        <v>1341</v>
      </c>
      <c r="S17" s="701" t="s">
        <v>1341</v>
      </c>
    </row>
    <row r="18" spans="1:19" x14ac:dyDescent="0.3">
      <c r="A18" s="701" t="s">
        <v>4401</v>
      </c>
      <c r="B18" s="701" t="s">
        <v>1607</v>
      </c>
      <c r="C18" s="701" t="s">
        <v>1411</v>
      </c>
      <c r="D18" s="702">
        <v>1985</v>
      </c>
      <c r="E18" s="701" t="s">
        <v>3950</v>
      </c>
      <c r="F18" s="701" t="s">
        <v>3950</v>
      </c>
      <c r="G18" s="701" t="s">
        <v>1607</v>
      </c>
      <c r="H18" s="703">
        <v>31898</v>
      </c>
      <c r="I18" s="703">
        <v>31898</v>
      </c>
      <c r="J18" s="701" t="s">
        <v>1608</v>
      </c>
      <c r="K18" s="702">
        <v>5382</v>
      </c>
      <c r="L18" s="701" t="s">
        <v>1341</v>
      </c>
      <c r="M18" s="704"/>
      <c r="N18" s="701" t="s">
        <v>1613</v>
      </c>
      <c r="O18" s="702">
        <v>34618</v>
      </c>
      <c r="P18" s="701" t="s">
        <v>1341</v>
      </c>
      <c r="Q18" s="706"/>
      <c r="R18" s="701" t="s">
        <v>1341</v>
      </c>
      <c r="S18" s="701" t="s">
        <v>1341</v>
      </c>
    </row>
    <row r="19" spans="1:19" x14ac:dyDescent="0.3">
      <c r="A19" s="701" t="s">
        <v>4402</v>
      </c>
      <c r="B19" s="701" t="s">
        <v>1607</v>
      </c>
      <c r="C19" s="701" t="s">
        <v>1411</v>
      </c>
      <c r="D19" s="702">
        <v>1985</v>
      </c>
      <c r="E19" s="701" t="s">
        <v>3950</v>
      </c>
      <c r="F19" s="701" t="s">
        <v>3950</v>
      </c>
      <c r="G19" s="701" t="s">
        <v>1607</v>
      </c>
      <c r="H19" s="703">
        <v>31911</v>
      </c>
      <c r="I19" s="703">
        <v>31911</v>
      </c>
      <c r="J19" s="701" t="s">
        <v>1608</v>
      </c>
      <c r="K19" s="702">
        <v>26149</v>
      </c>
      <c r="L19" s="701" t="s">
        <v>1341</v>
      </c>
      <c r="M19" s="704"/>
      <c r="N19" s="701" t="s">
        <v>1613</v>
      </c>
      <c r="O19" s="702">
        <v>280587</v>
      </c>
      <c r="P19" s="701" t="s">
        <v>1608</v>
      </c>
      <c r="Q19" s="702">
        <v>264</v>
      </c>
      <c r="R19" s="701" t="s">
        <v>1341</v>
      </c>
      <c r="S19" s="701" t="s">
        <v>1341</v>
      </c>
    </row>
    <row r="20" spans="1:19" x14ac:dyDescent="0.3">
      <c r="A20" s="701" t="s">
        <v>4425</v>
      </c>
      <c r="B20" s="701" t="s">
        <v>1607</v>
      </c>
      <c r="C20" s="701" t="s">
        <v>1411</v>
      </c>
      <c r="D20" s="702">
        <v>1986</v>
      </c>
      <c r="E20" s="701" t="s">
        <v>3950</v>
      </c>
      <c r="F20" s="701" t="s">
        <v>3950</v>
      </c>
      <c r="G20" s="701" t="s">
        <v>1607</v>
      </c>
      <c r="H20" s="703">
        <v>32251</v>
      </c>
      <c r="I20" s="703">
        <v>32251</v>
      </c>
      <c r="J20" s="701" t="s">
        <v>1608</v>
      </c>
      <c r="K20" s="702">
        <v>31107</v>
      </c>
      <c r="L20" s="701" t="s">
        <v>1341</v>
      </c>
      <c r="M20" s="704"/>
      <c r="N20" s="701" t="s">
        <v>1613</v>
      </c>
      <c r="O20" s="702">
        <v>518355</v>
      </c>
      <c r="P20" s="701" t="s">
        <v>1608</v>
      </c>
      <c r="Q20" s="702">
        <v>538</v>
      </c>
      <c r="R20" s="701" t="s">
        <v>1341</v>
      </c>
      <c r="S20" s="701" t="s">
        <v>1341</v>
      </c>
    </row>
    <row r="21" spans="1:19" x14ac:dyDescent="0.3">
      <c r="A21" s="701" t="s">
        <v>4403</v>
      </c>
      <c r="B21" s="701" t="s">
        <v>1607</v>
      </c>
      <c r="C21" s="701" t="s">
        <v>1411</v>
      </c>
      <c r="D21" s="702">
        <v>1987</v>
      </c>
      <c r="E21" s="701" t="s">
        <v>3950</v>
      </c>
      <c r="F21" s="701" t="s">
        <v>3950</v>
      </c>
      <c r="G21" s="701" t="s">
        <v>1607</v>
      </c>
      <c r="H21" s="703">
        <v>32640</v>
      </c>
      <c r="I21" s="703">
        <v>32640</v>
      </c>
      <c r="J21" s="701" t="s">
        <v>1608</v>
      </c>
      <c r="K21" s="702">
        <v>26395</v>
      </c>
      <c r="L21" s="701" t="s">
        <v>1341</v>
      </c>
      <c r="M21" s="704"/>
      <c r="N21" s="701" t="s">
        <v>1613</v>
      </c>
      <c r="O21" s="705">
        <v>230165</v>
      </c>
      <c r="P21" s="701" t="s">
        <v>1608</v>
      </c>
      <c r="Q21" s="705">
        <v>484</v>
      </c>
      <c r="R21" s="701" t="s">
        <v>1341</v>
      </c>
      <c r="S21" s="701" t="s">
        <v>1341</v>
      </c>
    </row>
    <row r="22" spans="1:19" x14ac:dyDescent="0.3">
      <c r="A22" s="701" t="s">
        <v>4404</v>
      </c>
      <c r="B22" s="701" t="s">
        <v>1607</v>
      </c>
      <c r="C22" s="701" t="s">
        <v>1411</v>
      </c>
      <c r="D22" s="702">
        <v>1987</v>
      </c>
      <c r="E22" s="701" t="s">
        <v>3950</v>
      </c>
      <c r="F22" s="701" t="s">
        <v>3950</v>
      </c>
      <c r="G22" s="701" t="s">
        <v>1607</v>
      </c>
      <c r="H22" s="703">
        <v>32640</v>
      </c>
      <c r="I22" s="703">
        <v>32640</v>
      </c>
      <c r="J22" s="701" t="s">
        <v>1608</v>
      </c>
      <c r="K22" s="702">
        <v>23701</v>
      </c>
      <c r="L22" s="701" t="s">
        <v>1341</v>
      </c>
      <c r="M22" s="704"/>
      <c r="N22" s="701" t="s">
        <v>1613</v>
      </c>
      <c r="O22" s="705">
        <v>197042</v>
      </c>
      <c r="P22" s="701" t="s">
        <v>1608</v>
      </c>
      <c r="Q22" s="705">
        <v>1594</v>
      </c>
      <c r="R22" s="701" t="s">
        <v>1341</v>
      </c>
      <c r="S22" s="701" t="s">
        <v>1341</v>
      </c>
    </row>
    <row r="23" spans="1:19" x14ac:dyDescent="0.3">
      <c r="A23" s="701" t="s">
        <v>4467</v>
      </c>
      <c r="B23" s="701" t="s">
        <v>1607</v>
      </c>
      <c r="C23" s="701" t="s">
        <v>1411</v>
      </c>
      <c r="D23" s="702">
        <v>1988</v>
      </c>
      <c r="E23" s="701" t="s">
        <v>3950</v>
      </c>
      <c r="F23" s="701" t="s">
        <v>3950</v>
      </c>
      <c r="G23" s="701" t="s">
        <v>1607</v>
      </c>
      <c r="H23" s="703">
        <v>33009</v>
      </c>
      <c r="I23" s="703">
        <v>33009</v>
      </c>
      <c r="J23" s="701" t="s">
        <v>1608</v>
      </c>
      <c r="K23" s="702">
        <v>20788</v>
      </c>
      <c r="L23" s="701" t="s">
        <v>1341</v>
      </c>
      <c r="M23" s="704"/>
      <c r="N23" s="701" t="s">
        <v>1613</v>
      </c>
      <c r="O23" s="705">
        <v>221176</v>
      </c>
      <c r="P23" s="701" t="s">
        <v>1608</v>
      </c>
      <c r="Q23" s="705">
        <v>4844</v>
      </c>
      <c r="R23" s="701" t="s">
        <v>1341</v>
      </c>
      <c r="S23" s="701" t="s">
        <v>1341</v>
      </c>
    </row>
    <row r="24" spans="1:19" x14ac:dyDescent="0.3">
      <c r="A24" s="701" t="s">
        <v>4468</v>
      </c>
      <c r="B24" s="701" t="s">
        <v>1607</v>
      </c>
      <c r="C24" s="701" t="s">
        <v>1411</v>
      </c>
      <c r="D24" s="702">
        <v>1988</v>
      </c>
      <c r="E24" s="701" t="s">
        <v>3950</v>
      </c>
      <c r="F24" s="701" t="s">
        <v>3950</v>
      </c>
      <c r="G24" s="701" t="s">
        <v>1607</v>
      </c>
      <c r="H24" s="703">
        <v>33009</v>
      </c>
      <c r="I24" s="703">
        <v>33009</v>
      </c>
      <c r="J24" s="701" t="s">
        <v>1608</v>
      </c>
      <c r="K24" s="702">
        <v>23977</v>
      </c>
      <c r="L24" s="701" t="s">
        <v>1341</v>
      </c>
      <c r="M24" s="704"/>
      <c r="N24" s="701" t="s">
        <v>1613</v>
      </c>
      <c r="O24" s="702">
        <v>268630</v>
      </c>
      <c r="P24" s="701" t="s">
        <v>1608</v>
      </c>
      <c r="Q24" s="702">
        <v>2843</v>
      </c>
      <c r="R24" s="701" t="s">
        <v>1341</v>
      </c>
      <c r="S24" s="701" t="s">
        <v>1341</v>
      </c>
    </row>
    <row r="25" spans="1:19" x14ac:dyDescent="0.3">
      <c r="A25" s="701" t="s">
        <v>4483</v>
      </c>
      <c r="B25" s="701" t="s">
        <v>1607</v>
      </c>
      <c r="C25" s="701" t="s">
        <v>1411</v>
      </c>
      <c r="D25" s="702">
        <v>1989</v>
      </c>
      <c r="E25" s="701" t="s">
        <v>3950</v>
      </c>
      <c r="F25" s="701" t="s">
        <v>3950</v>
      </c>
      <c r="G25" s="701" t="s">
        <v>1607</v>
      </c>
      <c r="H25" s="703">
        <v>33372</v>
      </c>
      <c r="I25" s="703">
        <v>33372</v>
      </c>
      <c r="J25" s="701" t="s">
        <v>1608</v>
      </c>
      <c r="K25" s="702">
        <v>28579</v>
      </c>
      <c r="L25" s="701" t="s">
        <v>1341</v>
      </c>
      <c r="M25" s="704"/>
      <c r="N25" s="701" t="s">
        <v>1613</v>
      </c>
      <c r="O25" s="702">
        <v>194155</v>
      </c>
      <c r="P25" s="701" t="s">
        <v>1608</v>
      </c>
      <c r="Q25" s="702">
        <v>2827</v>
      </c>
      <c r="R25" s="701" t="s">
        <v>1341</v>
      </c>
      <c r="S25" s="701" t="s">
        <v>1341</v>
      </c>
    </row>
    <row r="26" spans="1:19" x14ac:dyDescent="0.3">
      <c r="A26" s="701" t="s">
        <v>4484</v>
      </c>
      <c r="B26" s="701" t="s">
        <v>1607</v>
      </c>
      <c r="C26" s="701" t="s">
        <v>1411</v>
      </c>
      <c r="D26" s="702">
        <v>1989</v>
      </c>
      <c r="E26" s="701" t="s">
        <v>3950</v>
      </c>
      <c r="F26" s="701" t="s">
        <v>3950</v>
      </c>
      <c r="G26" s="701" t="s">
        <v>1607</v>
      </c>
      <c r="H26" s="703">
        <v>33372</v>
      </c>
      <c r="I26" s="703">
        <v>33372</v>
      </c>
      <c r="J26" s="701" t="s">
        <v>1608</v>
      </c>
      <c r="K26" s="702">
        <v>29727</v>
      </c>
      <c r="L26" s="701" t="s">
        <v>1341</v>
      </c>
      <c r="M26" s="704"/>
      <c r="N26" s="701" t="s">
        <v>1613</v>
      </c>
      <c r="O26" s="702">
        <v>24023</v>
      </c>
      <c r="P26" s="701" t="s">
        <v>1608</v>
      </c>
      <c r="Q26" s="705">
        <v>453</v>
      </c>
      <c r="R26" s="701" t="s">
        <v>1341</v>
      </c>
      <c r="S26" s="701" t="s">
        <v>1341</v>
      </c>
    </row>
    <row r="27" spans="1:19" x14ac:dyDescent="0.3">
      <c r="A27" s="701" t="s">
        <v>4485</v>
      </c>
      <c r="B27" s="701" t="s">
        <v>1607</v>
      </c>
      <c r="C27" s="701" t="s">
        <v>1411</v>
      </c>
      <c r="D27" s="702">
        <v>1989</v>
      </c>
      <c r="E27" s="701" t="s">
        <v>3950</v>
      </c>
      <c r="F27" s="701" t="s">
        <v>3950</v>
      </c>
      <c r="G27" s="701" t="s">
        <v>1607</v>
      </c>
      <c r="H27" s="703">
        <v>33372</v>
      </c>
      <c r="I27" s="703">
        <v>33372</v>
      </c>
      <c r="J27" s="701" t="s">
        <v>1608</v>
      </c>
      <c r="K27" s="702">
        <v>30910</v>
      </c>
      <c r="L27" s="701" t="s">
        <v>1341</v>
      </c>
      <c r="M27" s="704"/>
      <c r="N27" s="701" t="s">
        <v>1613</v>
      </c>
      <c r="O27" s="702">
        <v>123253</v>
      </c>
      <c r="P27" s="701" t="s">
        <v>1608</v>
      </c>
      <c r="Q27" s="702">
        <v>187</v>
      </c>
      <c r="R27" s="701" t="s">
        <v>1341</v>
      </c>
      <c r="S27" s="701" t="s">
        <v>1341</v>
      </c>
    </row>
    <row r="28" spans="1:19" x14ac:dyDescent="0.3">
      <c r="A28" s="701" t="s">
        <v>4502</v>
      </c>
      <c r="B28" s="701" t="s">
        <v>1607</v>
      </c>
      <c r="C28" s="701" t="s">
        <v>1411</v>
      </c>
      <c r="D28" s="702">
        <v>1990</v>
      </c>
      <c r="E28" s="701" t="s">
        <v>3950</v>
      </c>
      <c r="F28" s="701" t="s">
        <v>3950</v>
      </c>
      <c r="G28" s="701" t="s">
        <v>1607</v>
      </c>
      <c r="H28" s="703">
        <v>33739</v>
      </c>
      <c r="I28" s="703">
        <v>33739</v>
      </c>
      <c r="J28" s="701" t="s">
        <v>1608</v>
      </c>
      <c r="K28" s="702">
        <v>30762</v>
      </c>
      <c r="L28" s="701" t="s">
        <v>1341</v>
      </c>
      <c r="M28" s="704"/>
      <c r="N28" s="701" t="s">
        <v>1613</v>
      </c>
      <c r="O28" s="702">
        <v>13715</v>
      </c>
      <c r="P28" s="701" t="s">
        <v>1608</v>
      </c>
      <c r="Q28" s="705">
        <v>660</v>
      </c>
      <c r="R28" s="701" t="s">
        <v>1341</v>
      </c>
      <c r="S28" s="701" t="s">
        <v>1341</v>
      </c>
    </row>
    <row r="29" spans="1:19" x14ac:dyDescent="0.3">
      <c r="A29" s="701" t="s">
        <v>4503</v>
      </c>
      <c r="B29" s="701" t="s">
        <v>1607</v>
      </c>
      <c r="C29" s="701" t="s">
        <v>1411</v>
      </c>
      <c r="D29" s="702">
        <v>1990</v>
      </c>
      <c r="E29" s="701" t="s">
        <v>3950</v>
      </c>
      <c r="F29" s="701" t="s">
        <v>3950</v>
      </c>
      <c r="G29" s="701" t="s">
        <v>1607</v>
      </c>
      <c r="H29" s="703">
        <v>33739</v>
      </c>
      <c r="I29" s="703">
        <v>33739</v>
      </c>
      <c r="J29" s="701" t="s">
        <v>1608</v>
      </c>
      <c r="K29" s="702">
        <v>29667</v>
      </c>
      <c r="L29" s="701" t="s">
        <v>1341</v>
      </c>
      <c r="M29" s="704"/>
      <c r="N29" s="701" t="s">
        <v>1613</v>
      </c>
      <c r="O29" s="702">
        <v>100490</v>
      </c>
      <c r="P29" s="701" t="s">
        <v>1608</v>
      </c>
      <c r="Q29" s="702">
        <v>2029</v>
      </c>
      <c r="R29" s="701" t="s">
        <v>1341</v>
      </c>
      <c r="S29" s="701" t="s">
        <v>1341</v>
      </c>
    </row>
    <row r="30" spans="1:19" x14ac:dyDescent="0.3">
      <c r="A30" s="701" t="s">
        <v>4504</v>
      </c>
      <c r="B30" s="701" t="s">
        <v>1607</v>
      </c>
      <c r="C30" s="701" t="s">
        <v>1411</v>
      </c>
      <c r="D30" s="702">
        <v>1990</v>
      </c>
      <c r="E30" s="701" t="s">
        <v>3950</v>
      </c>
      <c r="F30" s="701" t="s">
        <v>3950</v>
      </c>
      <c r="G30" s="701" t="s">
        <v>1607</v>
      </c>
      <c r="H30" s="703">
        <v>33738</v>
      </c>
      <c r="I30" s="703">
        <v>33738</v>
      </c>
      <c r="J30" s="701" t="s">
        <v>1608</v>
      </c>
      <c r="K30" s="702">
        <v>29641</v>
      </c>
      <c r="L30" s="701" t="s">
        <v>1341</v>
      </c>
      <c r="M30" s="704"/>
      <c r="N30" s="701" t="s">
        <v>1613</v>
      </c>
      <c r="O30" s="702">
        <v>312722</v>
      </c>
      <c r="P30" s="701" t="s">
        <v>1608</v>
      </c>
      <c r="Q30" s="702">
        <v>667</v>
      </c>
      <c r="R30" s="701" t="s">
        <v>1341</v>
      </c>
      <c r="S30" s="701" t="s">
        <v>1341</v>
      </c>
    </row>
    <row r="31" spans="1:19" x14ac:dyDescent="0.3">
      <c r="A31" s="701" t="s">
        <v>4520</v>
      </c>
      <c r="B31" s="701" t="s">
        <v>1607</v>
      </c>
      <c r="C31" s="701" t="s">
        <v>1411</v>
      </c>
      <c r="D31" s="702">
        <v>1991</v>
      </c>
      <c r="E31" s="701" t="s">
        <v>3950</v>
      </c>
      <c r="F31" s="701" t="s">
        <v>3950</v>
      </c>
      <c r="G31" s="701" t="s">
        <v>1607</v>
      </c>
      <c r="H31" s="703">
        <v>34102</v>
      </c>
      <c r="I31" s="703">
        <v>34102</v>
      </c>
      <c r="J31" s="701" t="s">
        <v>1608</v>
      </c>
      <c r="K31" s="702">
        <v>23828</v>
      </c>
      <c r="L31" s="701" t="s">
        <v>1341</v>
      </c>
      <c r="M31" s="704"/>
      <c r="N31" s="701" t="s">
        <v>1613</v>
      </c>
      <c r="O31" s="702">
        <v>198403</v>
      </c>
      <c r="P31" s="701" t="s">
        <v>1608</v>
      </c>
      <c r="Q31" s="702">
        <v>241</v>
      </c>
      <c r="R31" s="701" t="s">
        <v>1341</v>
      </c>
      <c r="S31" s="701" t="s">
        <v>1341</v>
      </c>
    </row>
    <row r="32" spans="1:19" x14ac:dyDescent="0.3">
      <c r="A32" s="701" t="s">
        <v>4521</v>
      </c>
      <c r="B32" s="701" t="s">
        <v>1607</v>
      </c>
      <c r="C32" s="701" t="s">
        <v>1411</v>
      </c>
      <c r="D32" s="702">
        <v>1991</v>
      </c>
      <c r="E32" s="701" t="s">
        <v>3950</v>
      </c>
      <c r="F32" s="701" t="s">
        <v>3950</v>
      </c>
      <c r="G32" s="701" t="s">
        <v>1607</v>
      </c>
      <c r="H32" s="703">
        <v>34102</v>
      </c>
      <c r="I32" s="703">
        <v>34102</v>
      </c>
      <c r="J32" s="701" t="s">
        <v>1608</v>
      </c>
      <c r="K32" s="702">
        <v>25667</v>
      </c>
      <c r="L32" s="701" t="s">
        <v>1341</v>
      </c>
      <c r="M32" s="704"/>
      <c r="N32" s="701" t="s">
        <v>1613</v>
      </c>
      <c r="O32" s="702">
        <v>214512</v>
      </c>
      <c r="P32" s="701" t="s">
        <v>1608</v>
      </c>
      <c r="Q32" s="702">
        <v>338</v>
      </c>
      <c r="R32" s="701" t="s">
        <v>1341</v>
      </c>
      <c r="S32" s="701" t="s">
        <v>1341</v>
      </c>
    </row>
    <row r="33" spans="1:19" x14ac:dyDescent="0.3">
      <c r="A33" s="701" t="s">
        <v>4546</v>
      </c>
      <c r="B33" s="701" t="s">
        <v>1607</v>
      </c>
      <c r="C33" s="701" t="s">
        <v>1411</v>
      </c>
      <c r="D33" s="702">
        <v>1992</v>
      </c>
      <c r="E33" s="701" t="s">
        <v>3950</v>
      </c>
      <c r="F33" s="701" t="s">
        <v>3950</v>
      </c>
      <c r="G33" s="701" t="s">
        <v>1607</v>
      </c>
      <c r="H33" s="703">
        <v>34467</v>
      </c>
      <c r="I33" s="703">
        <v>34467</v>
      </c>
      <c r="J33" s="701" t="s">
        <v>1608</v>
      </c>
      <c r="K33" s="702">
        <v>25255</v>
      </c>
      <c r="L33" s="701" t="s">
        <v>1341</v>
      </c>
      <c r="M33" s="704"/>
      <c r="N33" s="701" t="s">
        <v>1613</v>
      </c>
      <c r="O33" s="702">
        <v>211245</v>
      </c>
      <c r="P33" s="701" t="s">
        <v>1608</v>
      </c>
      <c r="Q33" s="702">
        <v>101</v>
      </c>
      <c r="R33" s="701" t="s">
        <v>1341</v>
      </c>
      <c r="S33" s="701" t="s">
        <v>1341</v>
      </c>
    </row>
    <row r="34" spans="1:19" x14ac:dyDescent="0.3">
      <c r="A34" s="701" t="s">
        <v>4547</v>
      </c>
      <c r="B34" s="701" t="s">
        <v>1607</v>
      </c>
      <c r="C34" s="701" t="s">
        <v>1411</v>
      </c>
      <c r="D34" s="702">
        <v>1992</v>
      </c>
      <c r="E34" s="701" t="s">
        <v>3950</v>
      </c>
      <c r="F34" s="701" t="s">
        <v>3950</v>
      </c>
      <c r="G34" s="701" t="s">
        <v>1607</v>
      </c>
      <c r="H34" s="703">
        <v>34467</v>
      </c>
      <c r="I34" s="703">
        <v>34467</v>
      </c>
      <c r="J34" s="701" t="s">
        <v>1608</v>
      </c>
      <c r="K34" s="702">
        <v>24911</v>
      </c>
      <c r="L34" s="701" t="s">
        <v>1341</v>
      </c>
      <c r="M34" s="704"/>
      <c r="N34" s="701" t="s">
        <v>1613</v>
      </c>
      <c r="O34" s="702">
        <v>181780</v>
      </c>
      <c r="P34" s="701" t="s">
        <v>1608</v>
      </c>
      <c r="Q34" s="702">
        <v>100</v>
      </c>
      <c r="R34" s="701" t="s">
        <v>1341</v>
      </c>
      <c r="S34" s="701" t="s">
        <v>1341</v>
      </c>
    </row>
    <row r="35" spans="1:19" x14ac:dyDescent="0.3">
      <c r="A35" s="701" t="s">
        <v>4560</v>
      </c>
      <c r="B35" s="701" t="s">
        <v>1607</v>
      </c>
      <c r="C35" s="701" t="s">
        <v>1411</v>
      </c>
      <c r="D35" s="702">
        <v>1993</v>
      </c>
      <c r="E35" s="701" t="s">
        <v>3950</v>
      </c>
      <c r="F35" s="701" t="s">
        <v>3950</v>
      </c>
      <c r="G35" s="701" t="s">
        <v>1607</v>
      </c>
      <c r="H35" s="703">
        <v>34834</v>
      </c>
      <c r="I35" s="703">
        <v>34834</v>
      </c>
      <c r="J35" s="701" t="s">
        <v>1608</v>
      </c>
      <c r="K35" s="702">
        <v>29028</v>
      </c>
      <c r="L35" s="701" t="s">
        <v>1341</v>
      </c>
      <c r="M35" s="704"/>
      <c r="N35" s="701" t="s">
        <v>1613</v>
      </c>
      <c r="O35" s="702">
        <v>181047</v>
      </c>
      <c r="P35" s="701" t="s">
        <v>1608</v>
      </c>
      <c r="Q35" s="702">
        <v>714</v>
      </c>
      <c r="R35" s="701" t="s">
        <v>1341</v>
      </c>
      <c r="S35" s="701" t="s">
        <v>1341</v>
      </c>
    </row>
    <row r="36" spans="1:19" x14ac:dyDescent="0.3">
      <c r="A36" s="701" t="s">
        <v>4561</v>
      </c>
      <c r="B36" s="701" t="s">
        <v>1607</v>
      </c>
      <c r="C36" s="701" t="s">
        <v>1411</v>
      </c>
      <c r="D36" s="702">
        <v>1993</v>
      </c>
      <c r="E36" s="701" t="s">
        <v>3950</v>
      </c>
      <c r="F36" s="701" t="s">
        <v>3950</v>
      </c>
      <c r="G36" s="701" t="s">
        <v>1607</v>
      </c>
      <c r="H36" s="703">
        <v>34834</v>
      </c>
      <c r="I36" s="703">
        <v>34834</v>
      </c>
      <c r="J36" s="701" t="s">
        <v>1608</v>
      </c>
      <c r="K36" s="702">
        <v>19929</v>
      </c>
      <c r="L36" s="701" t="s">
        <v>1341</v>
      </c>
      <c r="M36" s="704"/>
      <c r="N36" s="701" t="s">
        <v>1613</v>
      </c>
      <c r="O36" s="702">
        <v>220711</v>
      </c>
      <c r="P36" s="701" t="s">
        <v>1608</v>
      </c>
      <c r="Q36" s="702">
        <v>469</v>
      </c>
      <c r="R36" s="701" t="s">
        <v>1341</v>
      </c>
      <c r="S36" s="701" t="s">
        <v>1341</v>
      </c>
    </row>
    <row r="37" spans="1:19" x14ac:dyDescent="0.3">
      <c r="A37" s="701" t="s">
        <v>4575</v>
      </c>
      <c r="B37" s="701" t="s">
        <v>1607</v>
      </c>
      <c r="C37" s="701" t="s">
        <v>1411</v>
      </c>
      <c r="D37" s="702">
        <v>1994</v>
      </c>
      <c r="E37" s="701" t="s">
        <v>3950</v>
      </c>
      <c r="F37" s="701" t="s">
        <v>3950</v>
      </c>
      <c r="G37" s="701" t="s">
        <v>1607</v>
      </c>
      <c r="H37" s="703">
        <v>35201</v>
      </c>
      <c r="I37" s="703">
        <v>35202</v>
      </c>
      <c r="J37" s="701" t="s">
        <v>1608</v>
      </c>
      <c r="K37" s="702">
        <v>24117</v>
      </c>
      <c r="L37" s="701" t="s">
        <v>1341</v>
      </c>
      <c r="M37" s="704"/>
      <c r="N37" s="701" t="s">
        <v>1613</v>
      </c>
      <c r="O37" s="702">
        <v>219568</v>
      </c>
      <c r="P37" s="701" t="s">
        <v>1608</v>
      </c>
      <c r="Q37" s="702">
        <v>342</v>
      </c>
      <c r="R37" s="701" t="s">
        <v>1341</v>
      </c>
      <c r="S37" s="701" t="s">
        <v>1341</v>
      </c>
    </row>
    <row r="38" spans="1:19" x14ac:dyDescent="0.3">
      <c r="A38" s="701" t="s">
        <v>4576</v>
      </c>
      <c r="B38" s="701" t="s">
        <v>1607</v>
      </c>
      <c r="C38" s="701" t="s">
        <v>1411</v>
      </c>
      <c r="D38" s="702">
        <v>1994</v>
      </c>
      <c r="E38" s="701" t="s">
        <v>3950</v>
      </c>
      <c r="F38" s="701" t="s">
        <v>3950</v>
      </c>
      <c r="G38" s="701" t="s">
        <v>1607</v>
      </c>
      <c r="H38" s="703">
        <v>35201</v>
      </c>
      <c r="I38" s="703">
        <v>35202</v>
      </c>
      <c r="J38" s="701" t="s">
        <v>1608</v>
      </c>
      <c r="K38" s="702">
        <v>26311</v>
      </c>
      <c r="L38" s="701" t="s">
        <v>1341</v>
      </c>
      <c r="M38" s="704"/>
      <c r="N38" s="701" t="s">
        <v>1613</v>
      </c>
      <c r="O38" s="702">
        <v>230651</v>
      </c>
      <c r="P38" s="701" t="s">
        <v>1608</v>
      </c>
      <c r="Q38" s="702">
        <v>293</v>
      </c>
      <c r="R38" s="701" t="s">
        <v>1341</v>
      </c>
      <c r="S38" s="701" t="s">
        <v>1341</v>
      </c>
    </row>
    <row r="39" spans="1:19" x14ac:dyDescent="0.3">
      <c r="A39" s="701" t="s">
        <v>4564</v>
      </c>
      <c r="B39" s="701" t="s">
        <v>1607</v>
      </c>
      <c r="C39" s="701" t="s">
        <v>1411</v>
      </c>
      <c r="D39" s="702">
        <v>1995</v>
      </c>
      <c r="E39" s="701" t="s">
        <v>3950</v>
      </c>
      <c r="F39" s="701" t="s">
        <v>3950</v>
      </c>
      <c r="G39" s="701" t="s">
        <v>1607</v>
      </c>
      <c r="H39" s="703">
        <v>35579</v>
      </c>
      <c r="I39" s="703">
        <v>35579</v>
      </c>
      <c r="J39" s="701" t="s">
        <v>1608</v>
      </c>
      <c r="K39" s="702">
        <v>9841</v>
      </c>
      <c r="L39" s="701" t="s">
        <v>1341</v>
      </c>
      <c r="M39" s="704"/>
      <c r="N39" s="701" t="s">
        <v>1613</v>
      </c>
      <c r="O39" s="702">
        <v>45067</v>
      </c>
      <c r="P39" s="701" t="s">
        <v>1608</v>
      </c>
      <c r="Q39" s="702">
        <v>10</v>
      </c>
      <c r="R39" s="701" t="s">
        <v>1341</v>
      </c>
      <c r="S39" s="701" t="s">
        <v>1341</v>
      </c>
    </row>
    <row r="40" spans="1:19" x14ac:dyDescent="0.3">
      <c r="A40" s="701" t="s">
        <v>4565</v>
      </c>
      <c r="B40" s="701" t="s">
        <v>1607</v>
      </c>
      <c r="C40" s="701" t="s">
        <v>1411</v>
      </c>
      <c r="D40" s="702">
        <v>1995</v>
      </c>
      <c r="E40" s="701" t="s">
        <v>3950</v>
      </c>
      <c r="F40" s="701" t="s">
        <v>3950</v>
      </c>
      <c r="G40" s="701" t="s">
        <v>1607</v>
      </c>
      <c r="H40" s="703">
        <v>35579</v>
      </c>
      <c r="I40" s="703">
        <v>35579</v>
      </c>
      <c r="J40" s="701" t="s">
        <v>1608</v>
      </c>
      <c r="K40" s="702">
        <v>9868</v>
      </c>
      <c r="L40" s="701" t="s">
        <v>1341</v>
      </c>
      <c r="M40" s="704"/>
      <c r="N40" s="701" t="s">
        <v>1613</v>
      </c>
      <c r="O40" s="702">
        <v>43821</v>
      </c>
      <c r="P40" s="701" t="s">
        <v>1608</v>
      </c>
      <c r="Q40" s="702">
        <v>10</v>
      </c>
      <c r="R40" s="701" t="s">
        <v>1341</v>
      </c>
      <c r="S40" s="701" t="s">
        <v>1341</v>
      </c>
    </row>
    <row r="41" spans="1:19" x14ac:dyDescent="0.3">
      <c r="A41" s="701" t="s">
        <v>4577</v>
      </c>
      <c r="B41" s="701" t="s">
        <v>1607</v>
      </c>
      <c r="C41" s="701" t="s">
        <v>1411</v>
      </c>
      <c r="D41" s="702">
        <v>1995</v>
      </c>
      <c r="E41" s="701" t="s">
        <v>3950</v>
      </c>
      <c r="F41" s="701" t="s">
        <v>3950</v>
      </c>
      <c r="G41" s="701" t="s">
        <v>1607</v>
      </c>
      <c r="H41" s="703">
        <v>35579</v>
      </c>
      <c r="I41" s="703">
        <v>35579</v>
      </c>
      <c r="J41" s="701" t="s">
        <v>1608</v>
      </c>
      <c r="K41" s="702">
        <v>30064</v>
      </c>
      <c r="L41" s="701" t="s">
        <v>1341</v>
      </c>
      <c r="M41" s="704"/>
      <c r="N41" s="701" t="s">
        <v>1613</v>
      </c>
      <c r="O41" s="702">
        <v>296057</v>
      </c>
      <c r="P41" s="701" t="s">
        <v>1608</v>
      </c>
      <c r="Q41" s="702">
        <v>151</v>
      </c>
      <c r="R41" s="701" t="s">
        <v>1341</v>
      </c>
      <c r="S41" s="701" t="s">
        <v>1341</v>
      </c>
    </row>
    <row r="42" spans="1:19" x14ac:dyDescent="0.3">
      <c r="A42" s="701" t="s">
        <v>4596</v>
      </c>
      <c r="B42" s="701" t="s">
        <v>1607</v>
      </c>
      <c r="C42" s="701" t="s">
        <v>1411</v>
      </c>
      <c r="D42" s="702">
        <v>1995</v>
      </c>
      <c r="E42" s="701" t="s">
        <v>3950</v>
      </c>
      <c r="F42" s="701" t="s">
        <v>3950</v>
      </c>
      <c r="G42" s="701" t="s">
        <v>1607</v>
      </c>
      <c r="H42" s="703">
        <v>35579</v>
      </c>
      <c r="I42" s="703">
        <v>35579</v>
      </c>
      <c r="J42" s="701" t="s">
        <v>1608</v>
      </c>
      <c r="K42" s="702">
        <v>9806</v>
      </c>
      <c r="L42" s="701" t="s">
        <v>1341</v>
      </c>
      <c r="M42" s="704"/>
      <c r="N42" s="701" t="s">
        <v>1613</v>
      </c>
      <c r="O42" s="702">
        <v>41894</v>
      </c>
      <c r="P42" s="701" t="s">
        <v>1608</v>
      </c>
      <c r="Q42" s="705">
        <v>20</v>
      </c>
      <c r="R42" s="701" t="s">
        <v>1341</v>
      </c>
      <c r="S42" s="701" t="s">
        <v>1341</v>
      </c>
    </row>
    <row r="43" spans="1:19" x14ac:dyDescent="0.3">
      <c r="A43" s="701" t="s">
        <v>4597</v>
      </c>
      <c r="B43" s="701" t="s">
        <v>1607</v>
      </c>
      <c r="C43" s="701" t="s">
        <v>1411</v>
      </c>
      <c r="D43" s="702">
        <v>1995</v>
      </c>
      <c r="E43" s="701" t="s">
        <v>3950</v>
      </c>
      <c r="F43" s="701" t="s">
        <v>3950</v>
      </c>
      <c r="G43" s="701" t="s">
        <v>1607</v>
      </c>
      <c r="H43" s="703">
        <v>35579</v>
      </c>
      <c r="I43" s="703">
        <v>35579</v>
      </c>
      <c r="J43" s="701" t="s">
        <v>1608</v>
      </c>
      <c r="K43" s="702">
        <v>9821</v>
      </c>
      <c r="L43" s="701" t="s">
        <v>1341</v>
      </c>
      <c r="M43" s="704"/>
      <c r="N43" s="701" t="s">
        <v>1613</v>
      </c>
      <c r="O43" s="702">
        <v>43505</v>
      </c>
      <c r="P43" s="701" t="s">
        <v>1608</v>
      </c>
      <c r="Q43" s="702">
        <v>30</v>
      </c>
      <c r="R43" s="701" t="s">
        <v>1341</v>
      </c>
      <c r="S43" s="701" t="s">
        <v>1341</v>
      </c>
    </row>
    <row r="44" spans="1:19" x14ac:dyDescent="0.3">
      <c r="A44" s="701" t="s">
        <v>4591</v>
      </c>
      <c r="B44" s="701" t="s">
        <v>1607</v>
      </c>
      <c r="C44" s="701" t="s">
        <v>1411</v>
      </c>
      <c r="D44" s="702">
        <v>1996</v>
      </c>
      <c r="E44" s="701" t="s">
        <v>3950</v>
      </c>
      <c r="F44" s="701" t="s">
        <v>3950</v>
      </c>
      <c r="G44" s="701" t="s">
        <v>1607</v>
      </c>
      <c r="H44" s="703">
        <v>35941</v>
      </c>
      <c r="I44" s="703">
        <v>35941</v>
      </c>
      <c r="J44" s="701" t="s">
        <v>1608</v>
      </c>
      <c r="K44" s="702">
        <v>46166</v>
      </c>
      <c r="L44" s="701" t="s">
        <v>1341</v>
      </c>
      <c r="M44" s="704"/>
      <c r="N44" s="701" t="s">
        <v>1613</v>
      </c>
      <c r="O44" s="702">
        <v>558737</v>
      </c>
      <c r="P44" s="701" t="s">
        <v>1608</v>
      </c>
      <c r="Q44" s="705">
        <v>5187</v>
      </c>
      <c r="R44" s="701" t="s">
        <v>1341</v>
      </c>
      <c r="S44" s="701" t="s">
        <v>1341</v>
      </c>
    </row>
    <row r="45" spans="1:19" x14ac:dyDescent="0.3">
      <c r="A45" s="701" t="s">
        <v>3949</v>
      </c>
      <c r="B45" s="701" t="s">
        <v>1607</v>
      </c>
      <c r="C45" s="701" t="s">
        <v>1411</v>
      </c>
      <c r="D45" s="702">
        <v>1997</v>
      </c>
      <c r="E45" s="701" t="s">
        <v>3950</v>
      </c>
      <c r="F45" s="701" t="s">
        <v>3950</v>
      </c>
      <c r="G45" s="701" t="s">
        <v>1341</v>
      </c>
      <c r="H45" s="703">
        <v>36299</v>
      </c>
      <c r="I45" s="703">
        <v>36299</v>
      </c>
      <c r="J45" s="701" t="s">
        <v>1608</v>
      </c>
      <c r="K45" s="702">
        <v>30243</v>
      </c>
      <c r="L45" s="701" t="s">
        <v>1341</v>
      </c>
      <c r="M45" s="704"/>
      <c r="N45" s="701" t="s">
        <v>1613</v>
      </c>
      <c r="O45" s="702">
        <v>301721</v>
      </c>
      <c r="P45" s="701" t="s">
        <v>1608</v>
      </c>
      <c r="Q45" s="705">
        <v>3891</v>
      </c>
      <c r="R45" s="701" t="s">
        <v>1341</v>
      </c>
      <c r="S45" s="701" t="s">
        <v>1341</v>
      </c>
    </row>
    <row r="46" spans="1:19" x14ac:dyDescent="0.3">
      <c r="A46" s="701" t="s">
        <v>3951</v>
      </c>
      <c r="B46" s="701" t="s">
        <v>1607</v>
      </c>
      <c r="C46" s="701" t="s">
        <v>1411</v>
      </c>
      <c r="D46" s="702">
        <v>1997</v>
      </c>
      <c r="E46" s="701" t="s">
        <v>3950</v>
      </c>
      <c r="F46" s="701" t="s">
        <v>3950</v>
      </c>
      <c r="G46" s="701" t="s">
        <v>1341</v>
      </c>
      <c r="H46" s="703">
        <v>36298</v>
      </c>
      <c r="I46" s="703">
        <v>36298</v>
      </c>
      <c r="J46" s="701" t="s">
        <v>1608</v>
      </c>
      <c r="K46" s="702">
        <v>30304</v>
      </c>
      <c r="L46" s="701" t="s">
        <v>1341</v>
      </c>
      <c r="M46" s="704"/>
      <c r="N46" s="701" t="s">
        <v>1613</v>
      </c>
      <c r="O46" s="702">
        <v>301722</v>
      </c>
      <c r="P46" s="701" t="s">
        <v>1608</v>
      </c>
      <c r="Q46" s="705">
        <v>3034</v>
      </c>
      <c r="R46" s="701" t="s">
        <v>1341</v>
      </c>
      <c r="S46" s="701" t="s">
        <v>1341</v>
      </c>
    </row>
    <row r="47" spans="1:19" x14ac:dyDescent="0.3">
      <c r="A47" s="701" t="s">
        <v>4024</v>
      </c>
      <c r="B47" s="701" t="s">
        <v>1607</v>
      </c>
      <c r="C47" s="701" t="s">
        <v>1411</v>
      </c>
      <c r="D47" s="702">
        <v>1998</v>
      </c>
      <c r="E47" s="701" t="s">
        <v>3950</v>
      </c>
      <c r="F47" s="701" t="s">
        <v>3950</v>
      </c>
      <c r="G47" s="701" t="s">
        <v>1341</v>
      </c>
      <c r="H47" s="703">
        <v>36664</v>
      </c>
      <c r="I47" s="703">
        <v>36664</v>
      </c>
      <c r="J47" s="701" t="s">
        <v>1608</v>
      </c>
      <c r="K47" s="702">
        <v>61757</v>
      </c>
      <c r="L47" s="701" t="s">
        <v>1341</v>
      </c>
      <c r="M47" s="704"/>
      <c r="N47" s="701" t="s">
        <v>1613</v>
      </c>
      <c r="O47" s="702">
        <v>645254</v>
      </c>
      <c r="P47" s="701" t="s">
        <v>1608</v>
      </c>
      <c r="Q47" s="702">
        <v>6558</v>
      </c>
      <c r="R47" s="701" t="s">
        <v>1341</v>
      </c>
      <c r="S47" s="701" t="s">
        <v>1341</v>
      </c>
    </row>
    <row r="48" spans="1:19" x14ac:dyDescent="0.3">
      <c r="A48" s="701" t="s">
        <v>3965</v>
      </c>
      <c r="B48" s="701" t="s">
        <v>1607</v>
      </c>
      <c r="C48" s="701" t="s">
        <v>1411</v>
      </c>
      <c r="D48" s="702">
        <v>1999</v>
      </c>
      <c r="E48" s="701" t="s">
        <v>3950</v>
      </c>
      <c r="F48" s="701" t="s">
        <v>3950</v>
      </c>
      <c r="G48" s="701" t="s">
        <v>1341</v>
      </c>
      <c r="H48" s="703">
        <v>37040</v>
      </c>
      <c r="I48" s="703">
        <v>37041</v>
      </c>
      <c r="J48" s="701" t="s">
        <v>1608</v>
      </c>
      <c r="K48" s="702">
        <v>10371</v>
      </c>
      <c r="L48" s="701" t="s">
        <v>1341</v>
      </c>
      <c r="M48" s="704"/>
      <c r="N48" s="701" t="s">
        <v>1613</v>
      </c>
      <c r="O48" s="702">
        <v>232531</v>
      </c>
      <c r="P48" s="701" t="s">
        <v>1608</v>
      </c>
      <c r="Q48" s="702">
        <v>1140</v>
      </c>
      <c r="R48" s="701" t="s">
        <v>1341</v>
      </c>
      <c r="S48" s="701" t="s">
        <v>1341</v>
      </c>
    </row>
    <row r="49" spans="1:19" x14ac:dyDescent="0.3">
      <c r="A49" s="701" t="s">
        <v>3966</v>
      </c>
      <c r="B49" s="701" t="s">
        <v>1607</v>
      </c>
      <c r="C49" s="701" t="s">
        <v>1411</v>
      </c>
      <c r="D49" s="702">
        <v>1999</v>
      </c>
      <c r="E49" s="701" t="s">
        <v>3950</v>
      </c>
      <c r="F49" s="701" t="s">
        <v>3950</v>
      </c>
      <c r="G49" s="701" t="s">
        <v>1341</v>
      </c>
      <c r="H49" s="703">
        <v>37041</v>
      </c>
      <c r="I49" s="703">
        <v>37041</v>
      </c>
      <c r="J49" s="701" t="s">
        <v>1608</v>
      </c>
      <c r="K49" s="702">
        <v>10420</v>
      </c>
      <c r="L49" s="701" t="s">
        <v>1341</v>
      </c>
      <c r="M49" s="704"/>
      <c r="N49" s="701" t="s">
        <v>1613</v>
      </c>
      <c r="O49" s="702">
        <v>47696</v>
      </c>
      <c r="P49" s="701" t="s">
        <v>1608</v>
      </c>
      <c r="Q49" s="702">
        <v>1145</v>
      </c>
      <c r="R49" s="701" t="s">
        <v>1341</v>
      </c>
      <c r="S49" s="701" t="s">
        <v>1341</v>
      </c>
    </row>
    <row r="50" spans="1:19" x14ac:dyDescent="0.3">
      <c r="A50" s="701" t="s">
        <v>3967</v>
      </c>
      <c r="B50" s="701" t="s">
        <v>1607</v>
      </c>
      <c r="C50" s="701" t="s">
        <v>1411</v>
      </c>
      <c r="D50" s="702">
        <v>1999</v>
      </c>
      <c r="E50" s="701" t="s">
        <v>3950</v>
      </c>
      <c r="F50" s="701" t="s">
        <v>3950</v>
      </c>
      <c r="G50" s="701" t="s">
        <v>1341</v>
      </c>
      <c r="H50" s="703">
        <v>37040</v>
      </c>
      <c r="I50" s="703">
        <v>37041</v>
      </c>
      <c r="J50" s="701" t="s">
        <v>1608</v>
      </c>
      <c r="K50" s="702">
        <v>10422</v>
      </c>
      <c r="L50" s="701" t="s">
        <v>1341</v>
      </c>
      <c r="M50" s="704"/>
      <c r="N50" s="701" t="s">
        <v>1613</v>
      </c>
      <c r="O50" s="702">
        <v>99371</v>
      </c>
      <c r="P50" s="701" t="s">
        <v>1608</v>
      </c>
      <c r="Q50" s="705">
        <v>1145</v>
      </c>
      <c r="R50" s="701" t="s">
        <v>1341</v>
      </c>
      <c r="S50" s="701" t="s">
        <v>1341</v>
      </c>
    </row>
    <row r="51" spans="1:19" x14ac:dyDescent="0.3">
      <c r="A51" s="701" t="s">
        <v>3968</v>
      </c>
      <c r="B51" s="701" t="s">
        <v>1607</v>
      </c>
      <c r="C51" s="701" t="s">
        <v>1411</v>
      </c>
      <c r="D51" s="702">
        <v>1999</v>
      </c>
      <c r="E51" s="701" t="s">
        <v>3950</v>
      </c>
      <c r="F51" s="701" t="s">
        <v>3950</v>
      </c>
      <c r="G51" s="701" t="s">
        <v>1341</v>
      </c>
      <c r="H51" s="703">
        <v>37041</v>
      </c>
      <c r="I51" s="703">
        <v>37041</v>
      </c>
      <c r="J51" s="701" t="s">
        <v>1608</v>
      </c>
      <c r="K51" s="702">
        <v>10322</v>
      </c>
      <c r="L51" s="701" t="s">
        <v>1341</v>
      </c>
      <c r="M51" s="704"/>
      <c r="N51" s="701" t="s">
        <v>1613</v>
      </c>
      <c r="O51" s="702">
        <v>45296</v>
      </c>
      <c r="P51" s="701" t="s">
        <v>1608</v>
      </c>
      <c r="Q51" s="705">
        <v>1134</v>
      </c>
      <c r="R51" s="701" t="s">
        <v>1341</v>
      </c>
      <c r="S51" s="701" t="s">
        <v>1341</v>
      </c>
    </row>
    <row r="52" spans="1:19" x14ac:dyDescent="0.3">
      <c r="A52" s="701" t="s">
        <v>3969</v>
      </c>
      <c r="B52" s="701" t="s">
        <v>1607</v>
      </c>
      <c r="C52" s="701" t="s">
        <v>1411</v>
      </c>
      <c r="D52" s="702">
        <v>1999</v>
      </c>
      <c r="E52" s="701" t="s">
        <v>3950</v>
      </c>
      <c r="F52" s="701" t="s">
        <v>3950</v>
      </c>
      <c r="G52" s="701" t="s">
        <v>1341</v>
      </c>
      <c r="H52" s="703">
        <v>37041</v>
      </c>
      <c r="I52" s="703">
        <v>37041</v>
      </c>
      <c r="J52" s="701" t="s">
        <v>1608</v>
      </c>
      <c r="K52" s="702">
        <v>10469</v>
      </c>
      <c r="L52" s="701" t="s">
        <v>1341</v>
      </c>
      <c r="M52" s="704"/>
      <c r="N52" s="701" t="s">
        <v>1613</v>
      </c>
      <c r="O52" s="702">
        <v>52361</v>
      </c>
      <c r="P52" s="701" t="s">
        <v>1608</v>
      </c>
      <c r="Q52" s="702">
        <v>1150</v>
      </c>
      <c r="R52" s="701" t="s">
        <v>1341</v>
      </c>
      <c r="S52" s="701" t="s">
        <v>1341</v>
      </c>
    </row>
    <row r="53" spans="1:19" x14ac:dyDescent="0.3">
      <c r="A53" s="701" t="s">
        <v>3970</v>
      </c>
      <c r="B53" s="701" t="s">
        <v>1607</v>
      </c>
      <c r="C53" s="701" t="s">
        <v>1411</v>
      </c>
      <c r="D53" s="702">
        <v>1999</v>
      </c>
      <c r="E53" s="701" t="s">
        <v>3950</v>
      </c>
      <c r="F53" s="701" t="s">
        <v>3950</v>
      </c>
      <c r="G53" s="701" t="s">
        <v>1341</v>
      </c>
      <c r="H53" s="703">
        <v>37040</v>
      </c>
      <c r="I53" s="703">
        <v>37040</v>
      </c>
      <c r="J53" s="701" t="s">
        <v>1608</v>
      </c>
      <c r="K53" s="702">
        <v>10395</v>
      </c>
      <c r="L53" s="701" t="s">
        <v>1341</v>
      </c>
      <c r="M53" s="704"/>
      <c r="N53" s="701" t="s">
        <v>1613</v>
      </c>
      <c r="O53" s="702">
        <v>49218</v>
      </c>
      <c r="P53" s="701" t="s">
        <v>1608</v>
      </c>
      <c r="Q53" s="705">
        <v>1142</v>
      </c>
      <c r="R53" s="701" t="s">
        <v>1341</v>
      </c>
      <c r="S53" s="701" t="s">
        <v>1341</v>
      </c>
    </row>
    <row r="54" spans="1:19" x14ac:dyDescent="0.3">
      <c r="A54" s="701" t="s">
        <v>4039</v>
      </c>
      <c r="B54" s="701" t="s">
        <v>1607</v>
      </c>
      <c r="C54" s="701" t="s">
        <v>1411</v>
      </c>
      <c r="D54" s="702">
        <v>2000</v>
      </c>
      <c r="E54" s="701" t="s">
        <v>3950</v>
      </c>
      <c r="F54" s="701" t="s">
        <v>3950</v>
      </c>
      <c r="G54" s="701" t="s">
        <v>1341</v>
      </c>
      <c r="H54" s="703">
        <v>37413</v>
      </c>
      <c r="I54" s="703">
        <v>37414</v>
      </c>
      <c r="J54" s="701" t="s">
        <v>1608</v>
      </c>
      <c r="K54" s="702">
        <v>11388</v>
      </c>
      <c r="L54" s="701" t="s">
        <v>1341</v>
      </c>
      <c r="M54" s="704"/>
      <c r="N54" s="701" t="s">
        <v>1613</v>
      </c>
      <c r="O54" s="702">
        <v>96842</v>
      </c>
      <c r="P54" s="701" t="s">
        <v>1608</v>
      </c>
      <c r="Q54" s="705">
        <v>221</v>
      </c>
      <c r="R54" s="701" t="s">
        <v>1341</v>
      </c>
      <c r="S54" s="701" t="s">
        <v>1341</v>
      </c>
    </row>
    <row r="55" spans="1:19" x14ac:dyDescent="0.3">
      <c r="A55" s="701" t="s">
        <v>4040</v>
      </c>
      <c r="B55" s="701" t="s">
        <v>1607</v>
      </c>
      <c r="C55" s="701" t="s">
        <v>1411</v>
      </c>
      <c r="D55" s="702">
        <v>2000</v>
      </c>
      <c r="E55" s="701" t="s">
        <v>3950</v>
      </c>
      <c r="F55" s="701" t="s">
        <v>3950</v>
      </c>
      <c r="G55" s="701" t="s">
        <v>1341</v>
      </c>
      <c r="H55" s="703">
        <v>37413</v>
      </c>
      <c r="I55" s="703">
        <v>37413</v>
      </c>
      <c r="J55" s="701" t="s">
        <v>1608</v>
      </c>
      <c r="K55" s="702">
        <v>11954</v>
      </c>
      <c r="L55" s="701" t="s">
        <v>1341</v>
      </c>
      <c r="M55" s="704"/>
      <c r="N55" s="701" t="s">
        <v>1613</v>
      </c>
      <c r="O55" s="702">
        <v>79355</v>
      </c>
      <c r="P55" s="701" t="s">
        <v>1608</v>
      </c>
      <c r="Q55" s="702">
        <v>232</v>
      </c>
      <c r="R55" s="701" t="s">
        <v>1341</v>
      </c>
      <c r="S55" s="701" t="s">
        <v>1341</v>
      </c>
    </row>
    <row r="56" spans="1:19" x14ac:dyDescent="0.3">
      <c r="A56" s="701" t="s">
        <v>4041</v>
      </c>
      <c r="B56" s="701" t="s">
        <v>1607</v>
      </c>
      <c r="C56" s="701" t="s">
        <v>1411</v>
      </c>
      <c r="D56" s="702">
        <v>2000</v>
      </c>
      <c r="E56" s="701" t="s">
        <v>3950</v>
      </c>
      <c r="F56" s="701" t="s">
        <v>3950</v>
      </c>
      <c r="G56" s="701" t="s">
        <v>1341</v>
      </c>
      <c r="H56" s="703">
        <v>37413</v>
      </c>
      <c r="I56" s="703">
        <v>37414</v>
      </c>
      <c r="J56" s="701" t="s">
        <v>1608</v>
      </c>
      <c r="K56" s="702">
        <v>11984</v>
      </c>
      <c r="L56" s="701" t="s">
        <v>1341</v>
      </c>
      <c r="M56" s="704"/>
      <c r="N56" s="701" t="s">
        <v>1613</v>
      </c>
      <c r="O56" s="702">
        <v>73628</v>
      </c>
      <c r="P56" s="701" t="s">
        <v>1608</v>
      </c>
      <c r="Q56" s="702">
        <v>232</v>
      </c>
      <c r="R56" s="701" t="s">
        <v>1341</v>
      </c>
      <c r="S56" s="701" t="s">
        <v>1341</v>
      </c>
    </row>
    <row r="57" spans="1:19" x14ac:dyDescent="0.3">
      <c r="A57" s="701" t="s">
        <v>4042</v>
      </c>
      <c r="B57" s="701" t="s">
        <v>1607</v>
      </c>
      <c r="C57" s="701" t="s">
        <v>1411</v>
      </c>
      <c r="D57" s="702">
        <v>2000</v>
      </c>
      <c r="E57" s="701" t="s">
        <v>3950</v>
      </c>
      <c r="F57" s="701" t="s">
        <v>3950</v>
      </c>
      <c r="G57" s="701" t="s">
        <v>1341</v>
      </c>
      <c r="H57" s="703">
        <v>37413</v>
      </c>
      <c r="I57" s="703">
        <v>37413</v>
      </c>
      <c r="J57" s="701" t="s">
        <v>1608</v>
      </c>
      <c r="K57" s="702">
        <v>11793</v>
      </c>
      <c r="L57" s="701" t="s">
        <v>1341</v>
      </c>
      <c r="M57" s="704"/>
      <c r="N57" s="701" t="s">
        <v>1613</v>
      </c>
      <c r="O57" s="702">
        <v>77412</v>
      </c>
      <c r="P57" s="701" t="s">
        <v>1608</v>
      </c>
      <c r="Q57" s="702">
        <v>228</v>
      </c>
      <c r="R57" s="701" t="s">
        <v>1341</v>
      </c>
      <c r="S57" s="701" t="s">
        <v>1341</v>
      </c>
    </row>
    <row r="58" spans="1:19" x14ac:dyDescent="0.3">
      <c r="A58" s="701" t="s">
        <v>4043</v>
      </c>
      <c r="B58" s="701" t="s">
        <v>1607</v>
      </c>
      <c r="C58" s="701" t="s">
        <v>1411</v>
      </c>
      <c r="D58" s="702">
        <v>2000</v>
      </c>
      <c r="E58" s="701" t="s">
        <v>3950</v>
      </c>
      <c r="F58" s="701" t="s">
        <v>3950</v>
      </c>
      <c r="G58" s="701" t="s">
        <v>1341</v>
      </c>
      <c r="H58" s="703">
        <v>37414</v>
      </c>
      <c r="I58" s="703">
        <v>37414</v>
      </c>
      <c r="J58" s="701" t="s">
        <v>1608</v>
      </c>
      <c r="K58" s="702">
        <v>11669</v>
      </c>
      <c r="L58" s="701" t="s">
        <v>1341</v>
      </c>
      <c r="M58" s="704"/>
      <c r="N58" s="701" t="s">
        <v>1613</v>
      </c>
      <c r="O58" s="702">
        <v>87282</v>
      </c>
      <c r="P58" s="701" t="s">
        <v>1608</v>
      </c>
      <c r="Q58" s="702">
        <v>226</v>
      </c>
      <c r="R58" s="701" t="s">
        <v>1341</v>
      </c>
      <c r="S58" s="701" t="s">
        <v>1341</v>
      </c>
    </row>
    <row r="59" spans="1:19" x14ac:dyDescent="0.3">
      <c r="A59" s="701" t="s">
        <v>4046</v>
      </c>
      <c r="B59" s="701" t="s">
        <v>1607</v>
      </c>
      <c r="C59" s="701" t="s">
        <v>1411</v>
      </c>
      <c r="D59" s="702">
        <v>2000</v>
      </c>
      <c r="E59" s="701" t="s">
        <v>3950</v>
      </c>
      <c r="F59" s="701" t="s">
        <v>3950</v>
      </c>
      <c r="G59" s="701" t="s">
        <v>1341</v>
      </c>
      <c r="H59" s="703">
        <v>37414</v>
      </c>
      <c r="I59" s="703">
        <v>37414</v>
      </c>
      <c r="J59" s="701" t="s">
        <v>1608</v>
      </c>
      <c r="K59" s="702">
        <v>11731</v>
      </c>
      <c r="L59" s="701" t="s">
        <v>1341</v>
      </c>
      <c r="M59" s="704"/>
      <c r="N59" s="701" t="s">
        <v>1613</v>
      </c>
      <c r="O59" s="702">
        <v>78836</v>
      </c>
      <c r="P59" s="701" t="s">
        <v>1608</v>
      </c>
      <c r="Q59" s="702">
        <v>227</v>
      </c>
      <c r="R59" s="701" t="s">
        <v>1341</v>
      </c>
      <c r="S59" s="701" t="s">
        <v>1341</v>
      </c>
    </row>
    <row r="60" spans="1:19" x14ac:dyDescent="0.3">
      <c r="A60" s="701" t="s">
        <v>4074</v>
      </c>
      <c r="B60" s="701" t="s">
        <v>1607</v>
      </c>
      <c r="C60" s="701" t="s">
        <v>1411</v>
      </c>
      <c r="D60" s="702">
        <v>2001</v>
      </c>
      <c r="E60" s="701" t="s">
        <v>3950</v>
      </c>
      <c r="F60" s="701" t="s">
        <v>3950</v>
      </c>
      <c r="G60" s="701" t="s">
        <v>1341</v>
      </c>
      <c r="H60" s="703">
        <v>37776</v>
      </c>
      <c r="I60" s="703">
        <v>37776</v>
      </c>
      <c r="J60" s="701" t="s">
        <v>1608</v>
      </c>
      <c r="K60" s="702">
        <v>11390</v>
      </c>
      <c r="L60" s="701" t="s">
        <v>1341</v>
      </c>
      <c r="M60" s="704"/>
      <c r="N60" s="701" t="s">
        <v>1613</v>
      </c>
      <c r="O60" s="702">
        <v>121318</v>
      </c>
      <c r="P60" s="701" t="s">
        <v>1608</v>
      </c>
      <c r="Q60" s="702">
        <v>34</v>
      </c>
      <c r="R60" s="701" t="s">
        <v>1341</v>
      </c>
      <c r="S60" s="701" t="s">
        <v>1341</v>
      </c>
    </row>
    <row r="61" spans="1:19" x14ac:dyDescent="0.3">
      <c r="A61" s="701" t="s">
        <v>4075</v>
      </c>
      <c r="B61" s="701" t="s">
        <v>1607</v>
      </c>
      <c r="C61" s="701" t="s">
        <v>1411</v>
      </c>
      <c r="D61" s="702">
        <v>2001</v>
      </c>
      <c r="E61" s="701" t="s">
        <v>3950</v>
      </c>
      <c r="F61" s="701" t="s">
        <v>3950</v>
      </c>
      <c r="G61" s="701" t="s">
        <v>1341</v>
      </c>
      <c r="H61" s="703">
        <v>37776</v>
      </c>
      <c r="I61" s="703">
        <v>37777</v>
      </c>
      <c r="J61" s="701" t="s">
        <v>1608</v>
      </c>
      <c r="K61" s="702">
        <v>11746</v>
      </c>
      <c r="L61" s="701" t="s">
        <v>1341</v>
      </c>
      <c r="M61" s="704"/>
      <c r="N61" s="701" t="s">
        <v>1613</v>
      </c>
      <c r="O61" s="702">
        <v>120781</v>
      </c>
      <c r="P61" s="701" t="s">
        <v>1608</v>
      </c>
      <c r="Q61" s="705">
        <v>35</v>
      </c>
      <c r="R61" s="701" t="s">
        <v>1341</v>
      </c>
      <c r="S61" s="701" t="s">
        <v>1341</v>
      </c>
    </row>
    <row r="62" spans="1:19" x14ac:dyDescent="0.3">
      <c r="A62" s="701" t="s">
        <v>4076</v>
      </c>
      <c r="B62" s="701" t="s">
        <v>1607</v>
      </c>
      <c r="C62" s="701" t="s">
        <v>1411</v>
      </c>
      <c r="D62" s="702">
        <v>2001</v>
      </c>
      <c r="E62" s="701" t="s">
        <v>3950</v>
      </c>
      <c r="F62" s="701" t="s">
        <v>3950</v>
      </c>
      <c r="G62" s="701" t="s">
        <v>1341</v>
      </c>
      <c r="H62" s="703">
        <v>37776</v>
      </c>
      <c r="I62" s="703">
        <v>37776</v>
      </c>
      <c r="J62" s="701" t="s">
        <v>1608</v>
      </c>
      <c r="K62" s="702">
        <v>11443</v>
      </c>
      <c r="L62" s="701" t="s">
        <v>1341</v>
      </c>
      <c r="M62" s="704"/>
      <c r="N62" s="701" t="s">
        <v>1613</v>
      </c>
      <c r="O62" s="702">
        <v>121408</v>
      </c>
      <c r="P62" s="701" t="s">
        <v>1608</v>
      </c>
      <c r="Q62" s="705">
        <v>34</v>
      </c>
      <c r="R62" s="701" t="s">
        <v>1341</v>
      </c>
      <c r="S62" s="701" t="s">
        <v>1341</v>
      </c>
    </row>
    <row r="63" spans="1:19" x14ac:dyDescent="0.3">
      <c r="A63" s="701" t="s">
        <v>4077</v>
      </c>
      <c r="B63" s="701" t="s">
        <v>1607</v>
      </c>
      <c r="C63" s="701" t="s">
        <v>1411</v>
      </c>
      <c r="D63" s="702">
        <v>2001</v>
      </c>
      <c r="E63" s="701" t="s">
        <v>3950</v>
      </c>
      <c r="F63" s="701" t="s">
        <v>3950</v>
      </c>
      <c r="G63" s="701" t="s">
        <v>1341</v>
      </c>
      <c r="H63" s="703">
        <v>37777</v>
      </c>
      <c r="I63" s="703">
        <v>37777</v>
      </c>
      <c r="J63" s="701" t="s">
        <v>1608</v>
      </c>
      <c r="K63" s="702">
        <v>11792</v>
      </c>
      <c r="L63" s="701" t="s">
        <v>1341</v>
      </c>
      <c r="M63" s="704"/>
      <c r="N63" s="701" t="s">
        <v>1613</v>
      </c>
      <c r="O63" s="702">
        <v>54671</v>
      </c>
      <c r="P63" s="701" t="s">
        <v>1608</v>
      </c>
      <c r="Q63" s="702">
        <v>35</v>
      </c>
      <c r="R63" s="701" t="s">
        <v>1341</v>
      </c>
      <c r="S63" s="701" t="s">
        <v>1341</v>
      </c>
    </row>
    <row r="64" spans="1:19" x14ac:dyDescent="0.3">
      <c r="A64" s="701" t="s">
        <v>4078</v>
      </c>
      <c r="B64" s="701" t="s">
        <v>1607</v>
      </c>
      <c r="C64" s="701" t="s">
        <v>1411</v>
      </c>
      <c r="D64" s="702">
        <v>2001</v>
      </c>
      <c r="E64" s="701" t="s">
        <v>3950</v>
      </c>
      <c r="F64" s="701" t="s">
        <v>3950</v>
      </c>
      <c r="G64" s="701" t="s">
        <v>1341</v>
      </c>
      <c r="H64" s="703">
        <v>37776</v>
      </c>
      <c r="I64" s="703">
        <v>37777</v>
      </c>
      <c r="J64" s="701" t="s">
        <v>1608</v>
      </c>
      <c r="K64" s="702">
        <v>11255</v>
      </c>
      <c r="L64" s="701" t="s">
        <v>1341</v>
      </c>
      <c r="M64" s="704"/>
      <c r="N64" s="701" t="s">
        <v>1613</v>
      </c>
      <c r="O64" s="702">
        <v>121659</v>
      </c>
      <c r="P64" s="701" t="s">
        <v>1608</v>
      </c>
      <c r="Q64" s="702">
        <v>34</v>
      </c>
      <c r="R64" s="701" t="s">
        <v>1341</v>
      </c>
      <c r="S64" s="701" t="s">
        <v>1341</v>
      </c>
    </row>
    <row r="65" spans="1:19" x14ac:dyDescent="0.3">
      <c r="A65" s="701" t="s">
        <v>4079</v>
      </c>
      <c r="B65" s="701" t="s">
        <v>1607</v>
      </c>
      <c r="C65" s="701" t="s">
        <v>1411</v>
      </c>
      <c r="D65" s="702">
        <v>2001</v>
      </c>
      <c r="E65" s="701" t="s">
        <v>3950</v>
      </c>
      <c r="F65" s="701" t="s">
        <v>3950</v>
      </c>
      <c r="G65" s="701" t="s">
        <v>1341</v>
      </c>
      <c r="H65" s="703">
        <v>37777</v>
      </c>
      <c r="I65" s="703">
        <v>37777</v>
      </c>
      <c r="J65" s="701" t="s">
        <v>1608</v>
      </c>
      <c r="K65" s="702">
        <v>11270</v>
      </c>
      <c r="L65" s="701" t="s">
        <v>1341</v>
      </c>
      <c r="M65" s="704"/>
      <c r="N65" s="701" t="s">
        <v>1613</v>
      </c>
      <c r="O65" s="702">
        <v>118618</v>
      </c>
      <c r="P65" s="701" t="s">
        <v>1608</v>
      </c>
      <c r="Q65" s="702">
        <v>34</v>
      </c>
      <c r="R65" s="701" t="s">
        <v>1341</v>
      </c>
      <c r="S65" s="701" t="s">
        <v>1341</v>
      </c>
    </row>
    <row r="66" spans="1:19" x14ac:dyDescent="0.3">
      <c r="A66" s="701" t="s">
        <v>4095</v>
      </c>
      <c r="B66" s="701" t="s">
        <v>1607</v>
      </c>
      <c r="C66" s="701" t="s">
        <v>1411</v>
      </c>
      <c r="D66" s="702">
        <v>2002</v>
      </c>
      <c r="E66" s="701" t="s">
        <v>3950</v>
      </c>
      <c r="F66" s="701" t="s">
        <v>3950</v>
      </c>
      <c r="G66" s="701" t="s">
        <v>1341</v>
      </c>
      <c r="H66" s="703">
        <v>38145</v>
      </c>
      <c r="I66" s="703">
        <v>38145</v>
      </c>
      <c r="J66" s="701" t="s">
        <v>1608</v>
      </c>
      <c r="K66" s="702">
        <v>10924</v>
      </c>
      <c r="L66" s="701" t="s">
        <v>1341</v>
      </c>
      <c r="M66" s="704"/>
      <c r="N66" s="701" t="s">
        <v>1613</v>
      </c>
      <c r="O66" s="705">
        <v>56369</v>
      </c>
      <c r="P66" s="701" t="s">
        <v>1608</v>
      </c>
      <c r="Q66" s="705">
        <v>77</v>
      </c>
      <c r="R66" s="701" t="s">
        <v>1341</v>
      </c>
      <c r="S66" s="701" t="s">
        <v>1341</v>
      </c>
    </row>
    <row r="67" spans="1:19" x14ac:dyDescent="0.3">
      <c r="A67" s="701" t="s">
        <v>4096</v>
      </c>
      <c r="B67" s="701" t="s">
        <v>1607</v>
      </c>
      <c r="C67" s="701" t="s">
        <v>1411</v>
      </c>
      <c r="D67" s="702">
        <v>2002</v>
      </c>
      <c r="E67" s="701" t="s">
        <v>3950</v>
      </c>
      <c r="F67" s="701" t="s">
        <v>3950</v>
      </c>
      <c r="G67" s="701" t="s">
        <v>1341</v>
      </c>
      <c r="H67" s="703">
        <v>38145</v>
      </c>
      <c r="I67" s="703">
        <v>38145</v>
      </c>
      <c r="J67" s="701" t="s">
        <v>1608</v>
      </c>
      <c r="K67" s="702">
        <v>11167</v>
      </c>
      <c r="L67" s="701" t="s">
        <v>1341</v>
      </c>
      <c r="M67" s="704"/>
      <c r="N67" s="701" t="s">
        <v>1613</v>
      </c>
      <c r="O67" s="705">
        <v>123536</v>
      </c>
      <c r="P67" s="701" t="s">
        <v>1608</v>
      </c>
      <c r="Q67" s="705">
        <v>79</v>
      </c>
      <c r="R67" s="701" t="s">
        <v>1341</v>
      </c>
      <c r="S67" s="701" t="s">
        <v>1341</v>
      </c>
    </row>
    <row r="68" spans="1:19" x14ac:dyDescent="0.3">
      <c r="A68" s="701" t="s">
        <v>4097</v>
      </c>
      <c r="B68" s="701" t="s">
        <v>1607</v>
      </c>
      <c r="C68" s="701" t="s">
        <v>1411</v>
      </c>
      <c r="D68" s="702">
        <v>2002</v>
      </c>
      <c r="E68" s="701" t="s">
        <v>3950</v>
      </c>
      <c r="F68" s="701" t="s">
        <v>3950</v>
      </c>
      <c r="G68" s="701" t="s">
        <v>1341</v>
      </c>
      <c r="H68" s="703">
        <v>38145</v>
      </c>
      <c r="I68" s="703">
        <v>38145</v>
      </c>
      <c r="J68" s="701" t="s">
        <v>1608</v>
      </c>
      <c r="K68" s="702">
        <v>11187</v>
      </c>
      <c r="L68" s="701" t="s">
        <v>1341</v>
      </c>
      <c r="M68" s="704"/>
      <c r="N68" s="701" t="s">
        <v>1613</v>
      </c>
      <c r="O68" s="702">
        <v>124039</v>
      </c>
      <c r="P68" s="701" t="s">
        <v>1608</v>
      </c>
      <c r="Q68" s="705">
        <v>79</v>
      </c>
      <c r="R68" s="701" t="s">
        <v>1341</v>
      </c>
      <c r="S68" s="701" t="s">
        <v>1341</v>
      </c>
    </row>
    <row r="69" spans="1:19" x14ac:dyDescent="0.3">
      <c r="A69" s="701" t="s">
        <v>4098</v>
      </c>
      <c r="B69" s="701" t="s">
        <v>1607</v>
      </c>
      <c r="C69" s="701" t="s">
        <v>1411</v>
      </c>
      <c r="D69" s="702">
        <v>2002</v>
      </c>
      <c r="E69" s="701" t="s">
        <v>3950</v>
      </c>
      <c r="F69" s="701" t="s">
        <v>3950</v>
      </c>
      <c r="G69" s="701" t="s">
        <v>1341</v>
      </c>
      <c r="H69" s="703">
        <v>38146</v>
      </c>
      <c r="I69" s="703">
        <v>38146</v>
      </c>
      <c r="J69" s="701" t="s">
        <v>1608</v>
      </c>
      <c r="K69" s="702">
        <v>11343</v>
      </c>
      <c r="L69" s="701" t="s">
        <v>1341</v>
      </c>
      <c r="M69" s="704"/>
      <c r="N69" s="701" t="s">
        <v>1613</v>
      </c>
      <c r="O69" s="705">
        <v>55743</v>
      </c>
      <c r="P69" s="701" t="s">
        <v>1608</v>
      </c>
      <c r="Q69" s="705">
        <v>80</v>
      </c>
      <c r="R69" s="701" t="s">
        <v>1341</v>
      </c>
      <c r="S69" s="701" t="s">
        <v>1341</v>
      </c>
    </row>
    <row r="70" spans="1:19" x14ac:dyDescent="0.3">
      <c r="A70" s="701" t="s">
        <v>4099</v>
      </c>
      <c r="B70" s="701" t="s">
        <v>1607</v>
      </c>
      <c r="C70" s="701" t="s">
        <v>1411</v>
      </c>
      <c r="D70" s="702">
        <v>2002</v>
      </c>
      <c r="E70" s="701" t="s">
        <v>3950</v>
      </c>
      <c r="F70" s="701" t="s">
        <v>3950</v>
      </c>
      <c r="G70" s="701" t="s">
        <v>1341</v>
      </c>
      <c r="H70" s="703">
        <v>38146</v>
      </c>
      <c r="I70" s="703">
        <v>38146</v>
      </c>
      <c r="J70" s="701" t="s">
        <v>1608</v>
      </c>
      <c r="K70" s="702">
        <v>11382</v>
      </c>
      <c r="L70" s="701" t="s">
        <v>1341</v>
      </c>
      <c r="M70" s="704"/>
      <c r="N70" s="701" t="s">
        <v>1613</v>
      </c>
      <c r="O70" s="705">
        <v>119921</v>
      </c>
      <c r="P70" s="701" t="s">
        <v>1608</v>
      </c>
      <c r="Q70" s="705">
        <v>80</v>
      </c>
      <c r="R70" s="701" t="s">
        <v>1341</v>
      </c>
      <c r="S70" s="701" t="s">
        <v>1341</v>
      </c>
    </row>
    <row r="71" spans="1:19" x14ac:dyDescent="0.3">
      <c r="A71" s="701" t="s">
        <v>4100</v>
      </c>
      <c r="B71" s="701" t="s">
        <v>1607</v>
      </c>
      <c r="C71" s="701" t="s">
        <v>1411</v>
      </c>
      <c r="D71" s="702">
        <v>2002</v>
      </c>
      <c r="E71" s="701" t="s">
        <v>3950</v>
      </c>
      <c r="F71" s="701" t="s">
        <v>3950</v>
      </c>
      <c r="G71" s="701" t="s">
        <v>1341</v>
      </c>
      <c r="H71" s="703">
        <v>38146</v>
      </c>
      <c r="I71" s="703">
        <v>38146</v>
      </c>
      <c r="J71" s="701" t="s">
        <v>1608</v>
      </c>
      <c r="K71" s="702">
        <v>11360</v>
      </c>
      <c r="L71" s="701" t="s">
        <v>1341</v>
      </c>
      <c r="M71" s="704"/>
      <c r="N71" s="701" t="s">
        <v>1613</v>
      </c>
      <c r="O71" s="705">
        <v>117841</v>
      </c>
      <c r="P71" s="701" t="s">
        <v>1608</v>
      </c>
      <c r="Q71" s="705">
        <v>80</v>
      </c>
      <c r="R71" s="701" t="s">
        <v>1341</v>
      </c>
      <c r="S71" s="701" t="s">
        <v>1341</v>
      </c>
    </row>
    <row r="72" spans="1:19" x14ac:dyDescent="0.3">
      <c r="A72" s="701" t="s">
        <v>4136</v>
      </c>
      <c r="B72" s="701" t="s">
        <v>1607</v>
      </c>
      <c r="C72" s="701" t="s">
        <v>1411</v>
      </c>
      <c r="D72" s="702">
        <v>2003</v>
      </c>
      <c r="E72" s="701" t="s">
        <v>3950</v>
      </c>
      <c r="F72" s="701" t="s">
        <v>3950</v>
      </c>
      <c r="G72" s="701" t="s">
        <v>1341</v>
      </c>
      <c r="H72" s="703">
        <v>38504</v>
      </c>
      <c r="I72" s="703">
        <v>38504</v>
      </c>
      <c r="J72" s="701" t="s">
        <v>1608</v>
      </c>
      <c r="K72" s="702">
        <v>10717</v>
      </c>
      <c r="L72" s="701" t="s">
        <v>1341</v>
      </c>
      <c r="M72" s="704"/>
      <c r="N72" s="701" t="s">
        <v>1613</v>
      </c>
      <c r="O72" s="705">
        <v>49636</v>
      </c>
      <c r="P72" s="701" t="s">
        <v>1608</v>
      </c>
      <c r="Q72" s="705">
        <v>108</v>
      </c>
      <c r="R72" s="701" t="s">
        <v>1341</v>
      </c>
      <c r="S72" s="701" t="s">
        <v>1341</v>
      </c>
    </row>
    <row r="73" spans="1:19" x14ac:dyDescent="0.3">
      <c r="A73" s="701" t="s">
        <v>4137</v>
      </c>
      <c r="B73" s="701" t="s">
        <v>1607</v>
      </c>
      <c r="C73" s="701" t="s">
        <v>1411</v>
      </c>
      <c r="D73" s="702">
        <v>2003</v>
      </c>
      <c r="E73" s="701" t="s">
        <v>3950</v>
      </c>
      <c r="F73" s="701" t="s">
        <v>3950</v>
      </c>
      <c r="G73" s="701" t="s">
        <v>1341</v>
      </c>
      <c r="H73" s="703">
        <v>38504</v>
      </c>
      <c r="I73" s="703">
        <v>38504</v>
      </c>
      <c r="J73" s="701" t="s">
        <v>1608</v>
      </c>
      <c r="K73" s="702">
        <v>10757</v>
      </c>
      <c r="L73" s="701" t="s">
        <v>1341</v>
      </c>
      <c r="M73" s="704"/>
      <c r="N73" s="701" t="s">
        <v>1613</v>
      </c>
      <c r="O73" s="702">
        <v>102297</v>
      </c>
      <c r="P73" s="701" t="s">
        <v>1608</v>
      </c>
      <c r="Q73" s="705">
        <v>109</v>
      </c>
      <c r="R73" s="701" t="s">
        <v>1341</v>
      </c>
      <c r="S73" s="701" t="s">
        <v>1341</v>
      </c>
    </row>
    <row r="74" spans="1:19" x14ac:dyDescent="0.3">
      <c r="A74" s="701" t="s">
        <v>4138</v>
      </c>
      <c r="B74" s="701" t="s">
        <v>1607</v>
      </c>
      <c r="C74" s="701" t="s">
        <v>1411</v>
      </c>
      <c r="D74" s="702">
        <v>2003</v>
      </c>
      <c r="E74" s="701" t="s">
        <v>3950</v>
      </c>
      <c r="F74" s="701" t="s">
        <v>3950</v>
      </c>
      <c r="G74" s="701" t="s">
        <v>1341</v>
      </c>
      <c r="H74" s="703">
        <v>38504</v>
      </c>
      <c r="I74" s="703">
        <v>38504</v>
      </c>
      <c r="J74" s="701" t="s">
        <v>1608</v>
      </c>
      <c r="K74" s="702">
        <v>10853</v>
      </c>
      <c r="L74" s="701" t="s">
        <v>1341</v>
      </c>
      <c r="M74" s="704"/>
      <c r="N74" s="701" t="s">
        <v>1613</v>
      </c>
      <c r="O74" s="702">
        <v>48900</v>
      </c>
      <c r="P74" s="701" t="s">
        <v>1608</v>
      </c>
      <c r="Q74" s="705">
        <v>110</v>
      </c>
      <c r="R74" s="701" t="s">
        <v>1341</v>
      </c>
      <c r="S74" s="701" t="s">
        <v>1341</v>
      </c>
    </row>
    <row r="75" spans="1:19" x14ac:dyDescent="0.3">
      <c r="A75" s="701" t="s">
        <v>4139</v>
      </c>
      <c r="B75" s="701" t="s">
        <v>1607</v>
      </c>
      <c r="C75" s="701" t="s">
        <v>1411</v>
      </c>
      <c r="D75" s="702">
        <v>2003</v>
      </c>
      <c r="E75" s="701" t="s">
        <v>3950</v>
      </c>
      <c r="F75" s="701" t="s">
        <v>3950</v>
      </c>
      <c r="G75" s="701" t="s">
        <v>1341</v>
      </c>
      <c r="H75" s="703">
        <v>38504</v>
      </c>
      <c r="I75" s="703">
        <v>38504</v>
      </c>
      <c r="J75" s="701" t="s">
        <v>1608</v>
      </c>
      <c r="K75" s="702">
        <v>10330</v>
      </c>
      <c r="L75" s="701" t="s">
        <v>1341</v>
      </c>
      <c r="M75" s="704"/>
      <c r="N75" s="701" t="s">
        <v>1613</v>
      </c>
      <c r="O75" s="702">
        <v>159377</v>
      </c>
      <c r="P75" s="701" t="s">
        <v>1608</v>
      </c>
      <c r="Q75" s="702">
        <v>104</v>
      </c>
      <c r="R75" s="701" t="s">
        <v>1341</v>
      </c>
      <c r="S75" s="701" t="s">
        <v>1341</v>
      </c>
    </row>
    <row r="76" spans="1:19" x14ac:dyDescent="0.3">
      <c r="A76" s="701" t="s">
        <v>4140</v>
      </c>
      <c r="B76" s="701" t="s">
        <v>1607</v>
      </c>
      <c r="C76" s="701" t="s">
        <v>1411</v>
      </c>
      <c r="D76" s="702">
        <v>2003</v>
      </c>
      <c r="E76" s="701" t="s">
        <v>3950</v>
      </c>
      <c r="F76" s="701" t="s">
        <v>3950</v>
      </c>
      <c r="G76" s="701" t="s">
        <v>1341</v>
      </c>
      <c r="H76" s="703">
        <v>38504</v>
      </c>
      <c r="I76" s="703">
        <v>38504</v>
      </c>
      <c r="J76" s="701" t="s">
        <v>1608</v>
      </c>
      <c r="K76" s="702">
        <v>10755</v>
      </c>
      <c r="L76" s="701" t="s">
        <v>1341</v>
      </c>
      <c r="M76" s="704"/>
      <c r="N76" s="701" t="s">
        <v>1613</v>
      </c>
      <c r="O76" s="702">
        <v>81580</v>
      </c>
      <c r="P76" s="701" t="s">
        <v>1608</v>
      </c>
      <c r="Q76" s="705">
        <v>109</v>
      </c>
      <c r="R76" s="701" t="s">
        <v>1341</v>
      </c>
      <c r="S76" s="701" t="s">
        <v>1341</v>
      </c>
    </row>
    <row r="77" spans="1:19" x14ac:dyDescent="0.3">
      <c r="A77" s="701" t="s">
        <v>4141</v>
      </c>
      <c r="B77" s="701" t="s">
        <v>1607</v>
      </c>
      <c r="C77" s="701" t="s">
        <v>1411</v>
      </c>
      <c r="D77" s="702">
        <v>2003</v>
      </c>
      <c r="E77" s="701" t="s">
        <v>3950</v>
      </c>
      <c r="F77" s="701" t="s">
        <v>3950</v>
      </c>
      <c r="G77" s="701" t="s">
        <v>1341</v>
      </c>
      <c r="H77" s="703">
        <v>38504</v>
      </c>
      <c r="I77" s="703">
        <v>38504</v>
      </c>
      <c r="J77" s="701" t="s">
        <v>1608</v>
      </c>
      <c r="K77" s="702">
        <v>10737</v>
      </c>
      <c r="L77" s="701" t="s">
        <v>1341</v>
      </c>
      <c r="M77" s="704"/>
      <c r="N77" s="701" t="s">
        <v>1613</v>
      </c>
      <c r="O77" s="702">
        <v>81313</v>
      </c>
      <c r="P77" s="701" t="s">
        <v>1608</v>
      </c>
      <c r="Q77" s="705">
        <v>108</v>
      </c>
      <c r="R77" s="701" t="s">
        <v>1341</v>
      </c>
      <c r="S77" s="701" t="s">
        <v>1341</v>
      </c>
    </row>
    <row r="78" spans="1:19" x14ac:dyDescent="0.3">
      <c r="A78" s="701" t="s">
        <v>4159</v>
      </c>
      <c r="B78" s="701" t="s">
        <v>1607</v>
      </c>
      <c r="C78" s="701" t="s">
        <v>1411</v>
      </c>
      <c r="D78" s="702">
        <v>2004</v>
      </c>
      <c r="E78" s="701" t="s">
        <v>3950</v>
      </c>
      <c r="F78" s="701" t="s">
        <v>3950</v>
      </c>
      <c r="G78" s="701" t="s">
        <v>1607</v>
      </c>
      <c r="H78" s="703">
        <v>38867</v>
      </c>
      <c r="I78" s="703">
        <v>38867</v>
      </c>
      <c r="J78" s="701" t="s">
        <v>1608</v>
      </c>
      <c r="K78" s="702">
        <v>10853</v>
      </c>
      <c r="L78" s="701" t="s">
        <v>1341</v>
      </c>
      <c r="M78" s="704"/>
      <c r="N78" s="701" t="s">
        <v>1613</v>
      </c>
      <c r="O78" s="702">
        <v>49937</v>
      </c>
      <c r="P78" s="701" t="s">
        <v>1608</v>
      </c>
      <c r="Q78" s="705">
        <v>99</v>
      </c>
      <c r="R78" s="701" t="s">
        <v>1341</v>
      </c>
      <c r="S78" s="701" t="s">
        <v>1341</v>
      </c>
    </row>
    <row r="79" spans="1:19" x14ac:dyDescent="0.3">
      <c r="A79" s="701" t="s">
        <v>4160</v>
      </c>
      <c r="B79" s="701" t="s">
        <v>1607</v>
      </c>
      <c r="C79" s="701" t="s">
        <v>1411</v>
      </c>
      <c r="D79" s="702">
        <v>2004</v>
      </c>
      <c r="E79" s="701" t="s">
        <v>3950</v>
      </c>
      <c r="F79" s="701" t="s">
        <v>3950</v>
      </c>
      <c r="G79" s="701" t="s">
        <v>1607</v>
      </c>
      <c r="H79" s="703">
        <v>38867</v>
      </c>
      <c r="I79" s="703">
        <v>38867</v>
      </c>
      <c r="J79" s="701" t="s">
        <v>1608</v>
      </c>
      <c r="K79" s="702">
        <v>11075</v>
      </c>
      <c r="L79" s="701" t="s">
        <v>1341</v>
      </c>
      <c r="M79" s="704"/>
      <c r="N79" s="701" t="s">
        <v>1613</v>
      </c>
      <c r="O79" s="702">
        <v>121645</v>
      </c>
      <c r="P79" s="701" t="s">
        <v>1608</v>
      </c>
      <c r="Q79" s="702">
        <v>101</v>
      </c>
      <c r="R79" s="701" t="s">
        <v>1341</v>
      </c>
      <c r="S79" s="701" t="s">
        <v>1341</v>
      </c>
    </row>
    <row r="80" spans="1:19" x14ac:dyDescent="0.3">
      <c r="A80" s="701" t="s">
        <v>4161</v>
      </c>
      <c r="B80" s="701" t="s">
        <v>1607</v>
      </c>
      <c r="C80" s="701" t="s">
        <v>1411</v>
      </c>
      <c r="D80" s="702">
        <v>2004</v>
      </c>
      <c r="E80" s="701" t="s">
        <v>3950</v>
      </c>
      <c r="F80" s="701" t="s">
        <v>3950</v>
      </c>
      <c r="G80" s="701" t="s">
        <v>1607</v>
      </c>
      <c r="H80" s="703">
        <v>38867</v>
      </c>
      <c r="I80" s="703">
        <v>38867</v>
      </c>
      <c r="J80" s="701" t="s">
        <v>1608</v>
      </c>
      <c r="K80" s="702">
        <v>11074</v>
      </c>
      <c r="L80" s="701" t="s">
        <v>1341</v>
      </c>
      <c r="M80" s="704"/>
      <c r="N80" s="701" t="s">
        <v>1613</v>
      </c>
      <c r="O80" s="702">
        <v>116391</v>
      </c>
      <c r="P80" s="701" t="s">
        <v>1608</v>
      </c>
      <c r="Q80" s="702">
        <v>101</v>
      </c>
      <c r="R80" s="701" t="s">
        <v>1341</v>
      </c>
      <c r="S80" s="701" t="s">
        <v>1341</v>
      </c>
    </row>
    <row r="81" spans="1:19" x14ac:dyDescent="0.3">
      <c r="A81" s="701" t="s">
        <v>4162</v>
      </c>
      <c r="B81" s="701" t="s">
        <v>1607</v>
      </c>
      <c r="C81" s="701" t="s">
        <v>1411</v>
      </c>
      <c r="D81" s="702">
        <v>2004</v>
      </c>
      <c r="E81" s="701" t="s">
        <v>3950</v>
      </c>
      <c r="F81" s="701" t="s">
        <v>3950</v>
      </c>
      <c r="G81" s="701" t="s">
        <v>1607</v>
      </c>
      <c r="H81" s="703">
        <v>38867</v>
      </c>
      <c r="I81" s="703">
        <v>38867</v>
      </c>
      <c r="J81" s="701" t="s">
        <v>1608</v>
      </c>
      <c r="K81" s="702">
        <v>11227</v>
      </c>
      <c r="L81" s="701" t="s">
        <v>1341</v>
      </c>
      <c r="M81" s="704"/>
      <c r="N81" s="701" t="s">
        <v>1613</v>
      </c>
      <c r="O81" s="702">
        <v>96498</v>
      </c>
      <c r="P81" s="701" t="s">
        <v>1608</v>
      </c>
      <c r="Q81" s="702">
        <v>102</v>
      </c>
      <c r="R81" s="701" t="s">
        <v>1341</v>
      </c>
      <c r="S81" s="701" t="s">
        <v>1341</v>
      </c>
    </row>
    <row r="82" spans="1:19" x14ac:dyDescent="0.3">
      <c r="A82" s="701" t="s">
        <v>4163</v>
      </c>
      <c r="B82" s="701" t="s">
        <v>1607</v>
      </c>
      <c r="C82" s="701" t="s">
        <v>1411</v>
      </c>
      <c r="D82" s="702">
        <v>2004</v>
      </c>
      <c r="E82" s="701" t="s">
        <v>3950</v>
      </c>
      <c r="F82" s="701" t="s">
        <v>3950</v>
      </c>
      <c r="G82" s="701" t="s">
        <v>1607</v>
      </c>
      <c r="H82" s="703">
        <v>38867</v>
      </c>
      <c r="I82" s="703">
        <v>38867</v>
      </c>
      <c r="J82" s="701" t="s">
        <v>1608</v>
      </c>
      <c r="K82" s="702">
        <v>11155</v>
      </c>
      <c r="L82" s="701" t="s">
        <v>1341</v>
      </c>
      <c r="M82" s="704"/>
      <c r="N82" s="701" t="s">
        <v>1613</v>
      </c>
      <c r="O82" s="702">
        <v>116508</v>
      </c>
      <c r="P82" s="701" t="s">
        <v>1608</v>
      </c>
      <c r="Q82" s="702">
        <v>101</v>
      </c>
      <c r="R82" s="701" t="s">
        <v>1341</v>
      </c>
      <c r="S82" s="701" t="s">
        <v>1341</v>
      </c>
    </row>
    <row r="83" spans="1:19" x14ac:dyDescent="0.3">
      <c r="A83" s="701" t="s">
        <v>4164</v>
      </c>
      <c r="B83" s="701" t="s">
        <v>1607</v>
      </c>
      <c r="C83" s="701" t="s">
        <v>1411</v>
      </c>
      <c r="D83" s="702">
        <v>2004</v>
      </c>
      <c r="E83" s="701" t="s">
        <v>3950</v>
      </c>
      <c r="F83" s="701" t="s">
        <v>3950</v>
      </c>
      <c r="G83" s="701" t="s">
        <v>1607</v>
      </c>
      <c r="H83" s="703">
        <v>38867</v>
      </c>
      <c r="I83" s="703">
        <v>38867</v>
      </c>
      <c r="J83" s="701" t="s">
        <v>1608</v>
      </c>
      <c r="K83" s="702">
        <v>10986</v>
      </c>
      <c r="L83" s="701" t="s">
        <v>1341</v>
      </c>
      <c r="M83" s="704"/>
      <c r="N83" s="701" t="s">
        <v>1613</v>
      </c>
      <c r="O83" s="702">
        <v>112857</v>
      </c>
      <c r="P83" s="701" t="s">
        <v>1608</v>
      </c>
      <c r="Q83" s="702">
        <v>100</v>
      </c>
      <c r="R83" s="701" t="s">
        <v>1341</v>
      </c>
      <c r="S83" s="701" t="s">
        <v>1341</v>
      </c>
    </row>
    <row r="84" spans="1:19" x14ac:dyDescent="0.3">
      <c r="A84" s="701" t="s">
        <v>4201</v>
      </c>
      <c r="B84" s="701" t="s">
        <v>1607</v>
      </c>
      <c r="C84" s="701" t="s">
        <v>1411</v>
      </c>
      <c r="D84" s="702">
        <v>2005</v>
      </c>
      <c r="E84" s="701" t="s">
        <v>3950</v>
      </c>
      <c r="F84" s="701" t="s">
        <v>3950</v>
      </c>
      <c r="G84" s="701" t="s">
        <v>1607</v>
      </c>
      <c r="H84" s="703">
        <v>39232</v>
      </c>
      <c r="I84" s="703">
        <v>39232</v>
      </c>
      <c r="J84" s="701" t="s">
        <v>1608</v>
      </c>
      <c r="K84" s="702">
        <v>9288</v>
      </c>
      <c r="L84" s="701" t="s">
        <v>1341</v>
      </c>
      <c r="M84" s="704"/>
      <c r="N84" s="701" t="s">
        <v>1613</v>
      </c>
      <c r="O84" s="702">
        <v>106881</v>
      </c>
      <c r="P84" s="701" t="s">
        <v>1341</v>
      </c>
      <c r="Q84" s="706"/>
      <c r="R84" s="701" t="s">
        <v>1341</v>
      </c>
      <c r="S84" s="701" t="s">
        <v>1341</v>
      </c>
    </row>
    <row r="85" spans="1:19" x14ac:dyDescent="0.3">
      <c r="A85" s="701" t="s">
        <v>4202</v>
      </c>
      <c r="B85" s="701" t="s">
        <v>1607</v>
      </c>
      <c r="C85" s="701" t="s">
        <v>1411</v>
      </c>
      <c r="D85" s="702">
        <v>2005</v>
      </c>
      <c r="E85" s="701" t="s">
        <v>3950</v>
      </c>
      <c r="F85" s="701" t="s">
        <v>3950</v>
      </c>
      <c r="G85" s="701" t="s">
        <v>1607</v>
      </c>
      <c r="H85" s="703">
        <v>39232</v>
      </c>
      <c r="I85" s="703">
        <v>39232</v>
      </c>
      <c r="J85" s="701" t="s">
        <v>1608</v>
      </c>
      <c r="K85" s="702">
        <v>9387</v>
      </c>
      <c r="L85" s="701" t="s">
        <v>1341</v>
      </c>
      <c r="M85" s="704"/>
      <c r="N85" s="701" t="s">
        <v>1613</v>
      </c>
      <c r="O85" s="702">
        <v>108124</v>
      </c>
      <c r="P85" s="701" t="s">
        <v>1341</v>
      </c>
      <c r="Q85" s="706"/>
      <c r="R85" s="701" t="s">
        <v>1341</v>
      </c>
      <c r="S85" s="701" t="s">
        <v>1341</v>
      </c>
    </row>
    <row r="86" spans="1:19" x14ac:dyDescent="0.3">
      <c r="A86" s="701" t="s">
        <v>4203</v>
      </c>
      <c r="B86" s="701" t="s">
        <v>1607</v>
      </c>
      <c r="C86" s="701" t="s">
        <v>1411</v>
      </c>
      <c r="D86" s="702">
        <v>2005</v>
      </c>
      <c r="E86" s="701" t="s">
        <v>3950</v>
      </c>
      <c r="F86" s="701" t="s">
        <v>3950</v>
      </c>
      <c r="G86" s="701" t="s">
        <v>1607</v>
      </c>
      <c r="H86" s="703">
        <v>39232</v>
      </c>
      <c r="I86" s="703">
        <v>39232</v>
      </c>
      <c r="J86" s="701" t="s">
        <v>1608</v>
      </c>
      <c r="K86" s="702">
        <v>10163</v>
      </c>
      <c r="L86" s="701" t="s">
        <v>1341</v>
      </c>
      <c r="M86" s="704"/>
      <c r="N86" s="701" t="s">
        <v>1613</v>
      </c>
      <c r="O86" s="702">
        <v>54948</v>
      </c>
      <c r="P86" s="701" t="s">
        <v>1341</v>
      </c>
      <c r="Q86" s="704"/>
      <c r="R86" s="701" t="s">
        <v>1341</v>
      </c>
      <c r="S86" s="701" t="s">
        <v>1341</v>
      </c>
    </row>
    <row r="87" spans="1:19" x14ac:dyDescent="0.3">
      <c r="A87" s="701" t="s">
        <v>4204</v>
      </c>
      <c r="B87" s="701" t="s">
        <v>1607</v>
      </c>
      <c r="C87" s="701" t="s">
        <v>1411</v>
      </c>
      <c r="D87" s="702">
        <v>2005</v>
      </c>
      <c r="E87" s="701" t="s">
        <v>3950</v>
      </c>
      <c r="F87" s="701" t="s">
        <v>3950</v>
      </c>
      <c r="G87" s="701" t="s">
        <v>1607</v>
      </c>
      <c r="H87" s="703">
        <v>39232</v>
      </c>
      <c r="I87" s="703">
        <v>39232</v>
      </c>
      <c r="J87" s="701" t="s">
        <v>1608</v>
      </c>
      <c r="K87" s="702">
        <v>9185</v>
      </c>
      <c r="L87" s="701" t="s">
        <v>1341</v>
      </c>
      <c r="M87" s="704"/>
      <c r="N87" s="701" t="s">
        <v>1613</v>
      </c>
      <c r="O87" s="702">
        <v>112573</v>
      </c>
      <c r="P87" s="701" t="s">
        <v>1341</v>
      </c>
      <c r="Q87" s="706"/>
      <c r="R87" s="701" t="s">
        <v>1341</v>
      </c>
      <c r="S87" s="701" t="s">
        <v>1341</v>
      </c>
    </row>
    <row r="88" spans="1:19" x14ac:dyDescent="0.3">
      <c r="A88" s="701" t="s">
        <v>4205</v>
      </c>
      <c r="B88" s="701" t="s">
        <v>1607</v>
      </c>
      <c r="C88" s="701" t="s">
        <v>1411</v>
      </c>
      <c r="D88" s="702">
        <v>2005</v>
      </c>
      <c r="E88" s="701" t="s">
        <v>3950</v>
      </c>
      <c r="F88" s="701" t="s">
        <v>3950</v>
      </c>
      <c r="G88" s="701" t="s">
        <v>1607</v>
      </c>
      <c r="H88" s="703">
        <v>39232</v>
      </c>
      <c r="I88" s="703">
        <v>39232</v>
      </c>
      <c r="J88" s="701" t="s">
        <v>1608</v>
      </c>
      <c r="K88" s="702">
        <v>9578</v>
      </c>
      <c r="L88" s="701" t="s">
        <v>1341</v>
      </c>
      <c r="M88" s="704"/>
      <c r="N88" s="701" t="s">
        <v>1613</v>
      </c>
      <c r="O88" s="702">
        <v>112706</v>
      </c>
      <c r="P88" s="701" t="s">
        <v>1341</v>
      </c>
      <c r="Q88" s="704"/>
      <c r="R88" s="701" t="s">
        <v>1341</v>
      </c>
      <c r="S88" s="701" t="s">
        <v>1341</v>
      </c>
    </row>
    <row r="89" spans="1:19" x14ac:dyDescent="0.3">
      <c r="A89" s="701" t="s">
        <v>4232</v>
      </c>
      <c r="B89" s="701" t="s">
        <v>1607</v>
      </c>
      <c r="C89" s="701" t="s">
        <v>1411</v>
      </c>
      <c r="D89" s="702">
        <v>2006</v>
      </c>
      <c r="E89" s="701" t="s">
        <v>3950</v>
      </c>
      <c r="F89" s="701" t="s">
        <v>3950</v>
      </c>
      <c r="G89" s="701" t="s">
        <v>1607</v>
      </c>
      <c r="H89" s="703">
        <v>39597</v>
      </c>
      <c r="I89" s="703">
        <v>39597</v>
      </c>
      <c r="J89" s="701" t="s">
        <v>1608</v>
      </c>
      <c r="K89" s="702">
        <v>9996</v>
      </c>
      <c r="L89" s="701" t="s">
        <v>1341</v>
      </c>
      <c r="M89" s="704"/>
      <c r="N89" s="701" t="s">
        <v>1613</v>
      </c>
      <c r="O89" s="702">
        <v>55204</v>
      </c>
      <c r="P89" s="701" t="s">
        <v>1341</v>
      </c>
      <c r="Q89" s="706"/>
      <c r="R89" s="701" t="s">
        <v>1341</v>
      </c>
      <c r="S89" s="701" t="s">
        <v>1341</v>
      </c>
    </row>
    <row r="90" spans="1:19" x14ac:dyDescent="0.3">
      <c r="A90" s="701" t="s">
        <v>4233</v>
      </c>
      <c r="B90" s="701" t="s">
        <v>1607</v>
      </c>
      <c r="C90" s="701" t="s">
        <v>1411</v>
      </c>
      <c r="D90" s="702">
        <v>2006</v>
      </c>
      <c r="E90" s="701" t="s">
        <v>3950</v>
      </c>
      <c r="F90" s="701" t="s">
        <v>3950</v>
      </c>
      <c r="G90" s="701" t="s">
        <v>1607</v>
      </c>
      <c r="H90" s="703">
        <v>39597</v>
      </c>
      <c r="I90" s="703">
        <v>39597</v>
      </c>
      <c r="J90" s="701" t="s">
        <v>1608</v>
      </c>
      <c r="K90" s="702">
        <v>5333</v>
      </c>
      <c r="L90" s="701" t="s">
        <v>1341</v>
      </c>
      <c r="M90" s="704"/>
      <c r="N90" s="701" t="s">
        <v>1613</v>
      </c>
      <c r="O90" s="702">
        <v>54367</v>
      </c>
      <c r="P90" s="701" t="s">
        <v>1341</v>
      </c>
      <c r="Q90" s="704"/>
      <c r="R90" s="701" t="s">
        <v>1341</v>
      </c>
      <c r="S90" s="701" t="s">
        <v>1341</v>
      </c>
    </row>
    <row r="91" spans="1:19" x14ac:dyDescent="0.3">
      <c r="A91" s="701" t="s">
        <v>4234</v>
      </c>
      <c r="B91" s="701" t="s">
        <v>1607</v>
      </c>
      <c r="C91" s="701" t="s">
        <v>1411</v>
      </c>
      <c r="D91" s="702">
        <v>2006</v>
      </c>
      <c r="E91" s="701" t="s">
        <v>3950</v>
      </c>
      <c r="F91" s="701" t="s">
        <v>3950</v>
      </c>
      <c r="G91" s="701" t="s">
        <v>1607</v>
      </c>
      <c r="H91" s="703">
        <v>39596</v>
      </c>
      <c r="I91" s="703">
        <v>39596</v>
      </c>
      <c r="J91" s="701" t="s">
        <v>1608</v>
      </c>
      <c r="K91" s="702">
        <v>4708</v>
      </c>
      <c r="L91" s="701" t="s">
        <v>1341</v>
      </c>
      <c r="M91" s="704"/>
      <c r="N91" s="701" t="s">
        <v>1613</v>
      </c>
      <c r="O91" s="702">
        <v>120052</v>
      </c>
      <c r="P91" s="701" t="s">
        <v>1341</v>
      </c>
      <c r="Q91" s="704"/>
      <c r="R91" s="701" t="s">
        <v>1341</v>
      </c>
      <c r="S91" s="701" t="s">
        <v>1341</v>
      </c>
    </row>
    <row r="92" spans="1:19" x14ac:dyDescent="0.3">
      <c r="A92" s="701" t="s">
        <v>4235</v>
      </c>
      <c r="B92" s="701" t="s">
        <v>1607</v>
      </c>
      <c r="C92" s="701" t="s">
        <v>1411</v>
      </c>
      <c r="D92" s="702">
        <v>2006</v>
      </c>
      <c r="E92" s="701" t="s">
        <v>3950</v>
      </c>
      <c r="F92" s="701" t="s">
        <v>3950</v>
      </c>
      <c r="G92" s="701" t="s">
        <v>1607</v>
      </c>
      <c r="H92" s="703">
        <v>39596</v>
      </c>
      <c r="I92" s="703">
        <v>39596</v>
      </c>
      <c r="J92" s="701" t="s">
        <v>1608</v>
      </c>
      <c r="K92" s="702">
        <v>11128</v>
      </c>
      <c r="L92" s="701" t="s">
        <v>1341</v>
      </c>
      <c r="M92" s="704"/>
      <c r="N92" s="701" t="s">
        <v>1613</v>
      </c>
      <c r="O92" s="702">
        <v>135792</v>
      </c>
      <c r="P92" s="701" t="s">
        <v>1341</v>
      </c>
      <c r="Q92" s="704"/>
      <c r="R92" s="701" t="s">
        <v>1341</v>
      </c>
      <c r="S92" s="701" t="s">
        <v>1341</v>
      </c>
    </row>
    <row r="93" spans="1:19" x14ac:dyDescent="0.3">
      <c r="A93" s="701" t="s">
        <v>4236</v>
      </c>
      <c r="B93" s="701" t="s">
        <v>1607</v>
      </c>
      <c r="C93" s="701" t="s">
        <v>1411</v>
      </c>
      <c r="D93" s="702">
        <v>2006</v>
      </c>
      <c r="E93" s="701" t="s">
        <v>3950</v>
      </c>
      <c r="F93" s="701" t="s">
        <v>3950</v>
      </c>
      <c r="G93" s="701" t="s">
        <v>1607</v>
      </c>
      <c r="H93" s="703">
        <v>39596</v>
      </c>
      <c r="I93" s="703">
        <v>39597</v>
      </c>
      <c r="J93" s="701" t="s">
        <v>1608</v>
      </c>
      <c r="K93" s="702">
        <v>11268</v>
      </c>
      <c r="L93" s="701" t="s">
        <v>1341</v>
      </c>
      <c r="M93" s="704"/>
      <c r="N93" s="701" t="s">
        <v>1613</v>
      </c>
      <c r="O93" s="702">
        <v>122507</v>
      </c>
      <c r="P93" s="701" t="s">
        <v>1341</v>
      </c>
      <c r="Q93" s="704"/>
      <c r="R93" s="701" t="s">
        <v>1341</v>
      </c>
      <c r="S93" s="701" t="s">
        <v>1341</v>
      </c>
    </row>
    <row r="94" spans="1:19" x14ac:dyDescent="0.3">
      <c r="A94" s="701" t="s">
        <v>4237</v>
      </c>
      <c r="B94" s="701" t="s">
        <v>1607</v>
      </c>
      <c r="C94" s="701" t="s">
        <v>1411</v>
      </c>
      <c r="D94" s="702">
        <v>2006</v>
      </c>
      <c r="E94" s="701" t="s">
        <v>3950</v>
      </c>
      <c r="F94" s="701" t="s">
        <v>3950</v>
      </c>
      <c r="G94" s="701" t="s">
        <v>1607</v>
      </c>
      <c r="H94" s="703">
        <v>39596</v>
      </c>
      <c r="I94" s="703">
        <v>39596</v>
      </c>
      <c r="J94" s="701" t="s">
        <v>1608</v>
      </c>
      <c r="K94" s="702">
        <v>11257</v>
      </c>
      <c r="L94" s="701" t="s">
        <v>1341</v>
      </c>
      <c r="M94" s="704"/>
      <c r="N94" s="701" t="s">
        <v>1613</v>
      </c>
      <c r="O94" s="702">
        <v>63103</v>
      </c>
      <c r="P94" s="701" t="s">
        <v>1341</v>
      </c>
      <c r="Q94" s="704"/>
      <c r="R94" s="701" t="s">
        <v>1341</v>
      </c>
      <c r="S94" s="701" t="s">
        <v>1341</v>
      </c>
    </row>
    <row r="95" spans="1:19" x14ac:dyDescent="0.3">
      <c r="A95" s="701" t="s">
        <v>4265</v>
      </c>
      <c r="B95" s="701" t="s">
        <v>1607</v>
      </c>
      <c r="C95" s="701" t="s">
        <v>1411</v>
      </c>
      <c r="D95" s="702">
        <v>2007</v>
      </c>
      <c r="E95" s="701" t="s">
        <v>3950</v>
      </c>
      <c r="F95" s="701" t="s">
        <v>3950</v>
      </c>
      <c r="G95" s="701" t="s">
        <v>1607</v>
      </c>
      <c r="H95" s="703">
        <v>39965</v>
      </c>
      <c r="I95" s="703">
        <v>39965</v>
      </c>
      <c r="J95" s="701" t="s">
        <v>1608</v>
      </c>
      <c r="K95" s="702">
        <v>5767</v>
      </c>
      <c r="L95" s="701" t="s">
        <v>1341</v>
      </c>
      <c r="M95" s="704"/>
      <c r="N95" s="701" t="s">
        <v>1613</v>
      </c>
      <c r="O95" s="702">
        <v>93491</v>
      </c>
      <c r="P95" s="701" t="s">
        <v>1608</v>
      </c>
      <c r="Q95" s="705">
        <v>12</v>
      </c>
      <c r="R95" s="701" t="s">
        <v>1341</v>
      </c>
      <c r="S95" s="701" t="s">
        <v>1341</v>
      </c>
    </row>
    <row r="96" spans="1:19" x14ac:dyDescent="0.3">
      <c r="A96" s="701" t="s">
        <v>4266</v>
      </c>
      <c r="B96" s="701" t="s">
        <v>1607</v>
      </c>
      <c r="C96" s="701" t="s">
        <v>1411</v>
      </c>
      <c r="D96" s="702">
        <v>2007</v>
      </c>
      <c r="E96" s="701" t="s">
        <v>3950</v>
      </c>
      <c r="F96" s="701" t="s">
        <v>3950</v>
      </c>
      <c r="G96" s="701" t="s">
        <v>1668</v>
      </c>
      <c r="H96" s="703">
        <v>39965</v>
      </c>
      <c r="I96" s="703">
        <v>39965</v>
      </c>
      <c r="J96" s="701" t="s">
        <v>1608</v>
      </c>
      <c r="K96" s="702">
        <v>5711</v>
      </c>
      <c r="L96" s="701" t="s">
        <v>1341</v>
      </c>
      <c r="M96" s="704"/>
      <c r="N96" s="701" t="s">
        <v>1613</v>
      </c>
      <c r="O96" s="702">
        <v>69468</v>
      </c>
      <c r="P96" s="701" t="s">
        <v>1608</v>
      </c>
      <c r="Q96" s="705">
        <v>11</v>
      </c>
      <c r="R96" s="701" t="s">
        <v>1341</v>
      </c>
      <c r="S96" s="701" t="s">
        <v>1341</v>
      </c>
    </row>
    <row r="97" spans="1:19" x14ac:dyDescent="0.3">
      <c r="A97" s="701" t="s">
        <v>4267</v>
      </c>
      <c r="B97" s="701" t="s">
        <v>1607</v>
      </c>
      <c r="C97" s="701" t="s">
        <v>1411</v>
      </c>
      <c r="D97" s="702">
        <v>2007</v>
      </c>
      <c r="E97" s="701" t="s">
        <v>3950</v>
      </c>
      <c r="F97" s="701" t="s">
        <v>3950</v>
      </c>
      <c r="G97" s="701" t="s">
        <v>1668</v>
      </c>
      <c r="H97" s="703">
        <v>39965</v>
      </c>
      <c r="I97" s="703">
        <v>39965</v>
      </c>
      <c r="J97" s="701" t="s">
        <v>1608</v>
      </c>
      <c r="K97" s="702">
        <v>4549</v>
      </c>
      <c r="L97" s="701" t="s">
        <v>1341</v>
      </c>
      <c r="M97" s="704"/>
      <c r="N97" s="701" t="s">
        <v>1613</v>
      </c>
      <c r="O97" s="702">
        <v>81952</v>
      </c>
      <c r="P97" s="701" t="s">
        <v>1608</v>
      </c>
      <c r="Q97" s="705">
        <v>9</v>
      </c>
      <c r="R97" s="701" t="s">
        <v>1341</v>
      </c>
      <c r="S97" s="701" t="s">
        <v>1341</v>
      </c>
    </row>
    <row r="98" spans="1:19" x14ac:dyDescent="0.3">
      <c r="A98" s="701" t="s">
        <v>4268</v>
      </c>
      <c r="B98" s="701" t="s">
        <v>1607</v>
      </c>
      <c r="C98" s="701" t="s">
        <v>1411</v>
      </c>
      <c r="D98" s="702">
        <v>2007</v>
      </c>
      <c r="E98" s="701" t="s">
        <v>3950</v>
      </c>
      <c r="F98" s="701" t="s">
        <v>3950</v>
      </c>
      <c r="G98" s="701" t="s">
        <v>1668</v>
      </c>
      <c r="H98" s="703">
        <v>39962</v>
      </c>
      <c r="I98" s="703">
        <v>39962</v>
      </c>
      <c r="J98" s="701" t="s">
        <v>1608</v>
      </c>
      <c r="K98" s="702">
        <v>9657</v>
      </c>
      <c r="L98" s="701" t="s">
        <v>1341</v>
      </c>
      <c r="M98" s="704"/>
      <c r="N98" s="701" t="s">
        <v>1613</v>
      </c>
      <c r="O98" s="702">
        <v>90784</v>
      </c>
      <c r="P98" s="701" t="s">
        <v>1608</v>
      </c>
      <c r="Q98" s="705">
        <v>19</v>
      </c>
      <c r="R98" s="701" t="s">
        <v>1341</v>
      </c>
      <c r="S98" s="701" t="s">
        <v>1341</v>
      </c>
    </row>
    <row r="99" spans="1:19" x14ac:dyDescent="0.3">
      <c r="A99" s="701" t="s">
        <v>4269</v>
      </c>
      <c r="B99" s="701" t="s">
        <v>1607</v>
      </c>
      <c r="C99" s="701" t="s">
        <v>1411</v>
      </c>
      <c r="D99" s="702">
        <v>2007</v>
      </c>
      <c r="E99" s="701" t="s">
        <v>3950</v>
      </c>
      <c r="F99" s="701" t="s">
        <v>3950</v>
      </c>
      <c r="G99" s="701" t="s">
        <v>1668</v>
      </c>
      <c r="H99" s="703">
        <v>39962</v>
      </c>
      <c r="I99" s="703">
        <v>39962</v>
      </c>
      <c r="J99" s="701" t="s">
        <v>1608</v>
      </c>
      <c r="K99" s="702">
        <v>10426</v>
      </c>
      <c r="L99" s="701" t="s">
        <v>1341</v>
      </c>
      <c r="M99" s="704"/>
      <c r="N99" s="701" t="s">
        <v>1613</v>
      </c>
      <c r="O99" s="705">
        <v>94283</v>
      </c>
      <c r="P99" s="701" t="s">
        <v>1608</v>
      </c>
      <c r="Q99" s="705">
        <v>21</v>
      </c>
      <c r="R99" s="701" t="s">
        <v>1341</v>
      </c>
      <c r="S99" s="701" t="s">
        <v>1341</v>
      </c>
    </row>
    <row r="100" spans="1:19" x14ac:dyDescent="0.3">
      <c r="A100" s="701" t="s">
        <v>4270</v>
      </c>
      <c r="B100" s="701" t="s">
        <v>1607</v>
      </c>
      <c r="C100" s="701" t="s">
        <v>1411</v>
      </c>
      <c r="D100" s="702">
        <v>2007</v>
      </c>
      <c r="E100" s="701" t="s">
        <v>3950</v>
      </c>
      <c r="F100" s="701" t="s">
        <v>3950</v>
      </c>
      <c r="G100" s="701" t="s">
        <v>1668</v>
      </c>
      <c r="H100" s="703">
        <v>39962</v>
      </c>
      <c r="I100" s="703">
        <v>39962</v>
      </c>
      <c r="J100" s="701" t="s">
        <v>1608</v>
      </c>
      <c r="K100" s="702">
        <v>10131</v>
      </c>
      <c r="L100" s="701" t="s">
        <v>1341</v>
      </c>
      <c r="M100" s="704"/>
      <c r="N100" s="701" t="s">
        <v>1613</v>
      </c>
      <c r="O100" s="705">
        <v>75669</v>
      </c>
      <c r="P100" s="701" t="s">
        <v>1608</v>
      </c>
      <c r="Q100" s="705">
        <v>20</v>
      </c>
      <c r="R100" s="701" t="s">
        <v>1341</v>
      </c>
      <c r="S100" s="701" t="s">
        <v>1341</v>
      </c>
    </row>
    <row r="101" spans="1:19" x14ac:dyDescent="0.3">
      <c r="A101" s="701" t="s">
        <v>4321</v>
      </c>
      <c r="B101" s="701" t="s">
        <v>1607</v>
      </c>
      <c r="C101" s="701" t="s">
        <v>1411</v>
      </c>
      <c r="D101" s="702">
        <v>2008</v>
      </c>
      <c r="E101" s="701" t="s">
        <v>3950</v>
      </c>
      <c r="F101" s="701" t="s">
        <v>3950</v>
      </c>
      <c r="G101" s="701" t="s">
        <v>1668</v>
      </c>
      <c r="H101" s="703">
        <v>40330</v>
      </c>
      <c r="I101" s="703">
        <v>40331</v>
      </c>
      <c r="J101" s="701" t="s">
        <v>1608</v>
      </c>
      <c r="K101" s="702">
        <v>11243</v>
      </c>
      <c r="L101" s="701" t="s">
        <v>1341</v>
      </c>
      <c r="M101" s="704"/>
      <c r="N101" s="701" t="s">
        <v>1613</v>
      </c>
      <c r="O101" s="705">
        <v>60678</v>
      </c>
      <c r="P101" s="701" t="s">
        <v>1608</v>
      </c>
      <c r="Q101" s="705">
        <v>79</v>
      </c>
      <c r="R101" s="701" t="s">
        <v>1341</v>
      </c>
      <c r="S101" s="701" t="s">
        <v>1341</v>
      </c>
    </row>
    <row r="102" spans="1:19" x14ac:dyDescent="0.3">
      <c r="A102" s="701" t="s">
        <v>4322</v>
      </c>
      <c r="B102" s="701" t="s">
        <v>1607</v>
      </c>
      <c r="C102" s="701" t="s">
        <v>1411</v>
      </c>
      <c r="D102" s="702">
        <v>2008</v>
      </c>
      <c r="E102" s="701" t="s">
        <v>3950</v>
      </c>
      <c r="F102" s="701" t="s">
        <v>3950</v>
      </c>
      <c r="G102" s="701" t="s">
        <v>1668</v>
      </c>
      <c r="H102" s="703">
        <v>40331</v>
      </c>
      <c r="I102" s="703">
        <v>40331</v>
      </c>
      <c r="J102" s="701" t="s">
        <v>1608</v>
      </c>
      <c r="K102" s="702">
        <v>11029</v>
      </c>
      <c r="L102" s="701" t="s">
        <v>1341</v>
      </c>
      <c r="M102" s="704"/>
      <c r="N102" s="701" t="s">
        <v>1613</v>
      </c>
      <c r="O102" s="705">
        <v>63493</v>
      </c>
      <c r="P102" s="701" t="s">
        <v>1608</v>
      </c>
      <c r="Q102" s="705">
        <v>78</v>
      </c>
      <c r="R102" s="701" t="s">
        <v>1341</v>
      </c>
      <c r="S102" s="701" t="s">
        <v>1341</v>
      </c>
    </row>
    <row r="103" spans="1:19" x14ac:dyDescent="0.3">
      <c r="A103" s="701" t="s">
        <v>4323</v>
      </c>
      <c r="B103" s="701" t="s">
        <v>1607</v>
      </c>
      <c r="C103" s="701" t="s">
        <v>1411</v>
      </c>
      <c r="D103" s="702">
        <v>2008</v>
      </c>
      <c r="E103" s="701" t="s">
        <v>3950</v>
      </c>
      <c r="F103" s="701" t="s">
        <v>3950</v>
      </c>
      <c r="G103" s="701" t="s">
        <v>1668</v>
      </c>
      <c r="H103" s="703">
        <v>40331</v>
      </c>
      <c r="I103" s="703">
        <v>40331</v>
      </c>
      <c r="J103" s="701" t="s">
        <v>1608</v>
      </c>
      <c r="K103" s="702">
        <v>11000</v>
      </c>
      <c r="L103" s="701" t="s">
        <v>1341</v>
      </c>
      <c r="M103" s="704"/>
      <c r="N103" s="701" t="s">
        <v>1613</v>
      </c>
      <c r="O103" s="702">
        <v>134022</v>
      </c>
      <c r="P103" s="701" t="s">
        <v>1608</v>
      </c>
      <c r="Q103" s="702">
        <v>78</v>
      </c>
      <c r="R103" s="701" t="s">
        <v>1341</v>
      </c>
      <c r="S103" s="701" t="s">
        <v>1341</v>
      </c>
    </row>
    <row r="104" spans="1:19" x14ac:dyDescent="0.3">
      <c r="A104" s="701" t="s">
        <v>4324</v>
      </c>
      <c r="B104" s="701" t="s">
        <v>1607</v>
      </c>
      <c r="C104" s="701" t="s">
        <v>1411</v>
      </c>
      <c r="D104" s="702">
        <v>2008</v>
      </c>
      <c r="E104" s="701" t="s">
        <v>3950</v>
      </c>
      <c r="F104" s="701" t="s">
        <v>3950</v>
      </c>
      <c r="G104" s="701" t="s">
        <v>1668</v>
      </c>
      <c r="H104" s="703">
        <v>40330</v>
      </c>
      <c r="I104" s="703">
        <v>40330</v>
      </c>
      <c r="J104" s="701" t="s">
        <v>1608</v>
      </c>
      <c r="K104" s="702">
        <v>11043</v>
      </c>
      <c r="L104" s="701" t="s">
        <v>1341</v>
      </c>
      <c r="M104" s="704"/>
      <c r="N104" s="701" t="s">
        <v>1613</v>
      </c>
      <c r="O104" s="702">
        <v>134179</v>
      </c>
      <c r="P104" s="701" t="s">
        <v>1608</v>
      </c>
      <c r="Q104" s="702">
        <v>78</v>
      </c>
      <c r="R104" s="701" t="s">
        <v>1341</v>
      </c>
      <c r="S104" s="701" t="s">
        <v>1341</v>
      </c>
    </row>
    <row r="105" spans="1:19" x14ac:dyDescent="0.3">
      <c r="A105" s="701" t="s">
        <v>4325</v>
      </c>
      <c r="B105" s="701" t="s">
        <v>1607</v>
      </c>
      <c r="C105" s="701" t="s">
        <v>1411</v>
      </c>
      <c r="D105" s="702">
        <v>2008</v>
      </c>
      <c r="E105" s="701" t="s">
        <v>3950</v>
      </c>
      <c r="F105" s="701" t="s">
        <v>3950</v>
      </c>
      <c r="G105" s="701" t="s">
        <v>1668</v>
      </c>
      <c r="H105" s="703">
        <v>40330</v>
      </c>
      <c r="I105" s="703">
        <v>40330</v>
      </c>
      <c r="J105" s="701" t="s">
        <v>1608</v>
      </c>
      <c r="K105" s="702">
        <v>11126</v>
      </c>
      <c r="L105" s="701" t="s">
        <v>1341</v>
      </c>
      <c r="M105" s="704"/>
      <c r="N105" s="701" t="s">
        <v>1613</v>
      </c>
      <c r="O105" s="702">
        <v>76496</v>
      </c>
      <c r="P105" s="701" t="s">
        <v>1608</v>
      </c>
      <c r="Q105" s="705">
        <v>78</v>
      </c>
      <c r="R105" s="701" t="s">
        <v>1341</v>
      </c>
      <c r="S105" s="701" t="s">
        <v>1341</v>
      </c>
    </row>
    <row r="106" spans="1:19" x14ac:dyDescent="0.3">
      <c r="A106" s="701" t="s">
        <v>4326</v>
      </c>
      <c r="B106" s="701" t="s">
        <v>1607</v>
      </c>
      <c r="C106" s="701" t="s">
        <v>1411</v>
      </c>
      <c r="D106" s="702">
        <v>2008</v>
      </c>
      <c r="E106" s="701" t="s">
        <v>3950</v>
      </c>
      <c r="F106" s="701" t="s">
        <v>3950</v>
      </c>
      <c r="G106" s="701" t="s">
        <v>1668</v>
      </c>
      <c r="H106" s="703">
        <v>40330</v>
      </c>
      <c r="I106" s="703">
        <v>40330</v>
      </c>
      <c r="J106" s="701" t="s">
        <v>1608</v>
      </c>
      <c r="K106" s="702">
        <v>11087</v>
      </c>
      <c r="L106" s="701" t="s">
        <v>1341</v>
      </c>
      <c r="M106" s="704"/>
      <c r="N106" s="701" t="s">
        <v>1613</v>
      </c>
      <c r="O106" s="702">
        <v>137035</v>
      </c>
      <c r="P106" s="701" t="s">
        <v>1608</v>
      </c>
      <c r="Q106" s="702">
        <v>78</v>
      </c>
      <c r="R106" s="701" t="s">
        <v>1341</v>
      </c>
      <c r="S106" s="701" t="s">
        <v>1341</v>
      </c>
    </row>
    <row r="107" spans="1:19" x14ac:dyDescent="0.3">
      <c r="A107" s="701" t="s">
        <v>4357</v>
      </c>
      <c r="B107" s="701" t="s">
        <v>1607</v>
      </c>
      <c r="C107" s="701" t="s">
        <v>1411</v>
      </c>
      <c r="D107" s="702">
        <v>2009</v>
      </c>
      <c r="E107" s="701" t="s">
        <v>3950</v>
      </c>
      <c r="F107" s="701" t="s">
        <v>3950</v>
      </c>
      <c r="G107" s="701" t="s">
        <v>1668</v>
      </c>
      <c r="H107" s="703">
        <v>40694</v>
      </c>
      <c r="I107" s="703">
        <v>40694</v>
      </c>
      <c r="J107" s="701" t="s">
        <v>1608</v>
      </c>
      <c r="K107" s="702">
        <v>10987</v>
      </c>
      <c r="L107" s="701" t="s">
        <v>1341</v>
      </c>
      <c r="M107" s="704"/>
      <c r="N107" s="701" t="s">
        <v>1613</v>
      </c>
      <c r="O107" s="702">
        <v>68686</v>
      </c>
      <c r="P107" s="701" t="s">
        <v>1608</v>
      </c>
      <c r="Q107" s="702">
        <v>77</v>
      </c>
      <c r="R107" s="701" t="s">
        <v>1341</v>
      </c>
      <c r="S107" s="701" t="s">
        <v>1341</v>
      </c>
    </row>
    <row r="108" spans="1:19" x14ac:dyDescent="0.3">
      <c r="A108" s="701" t="s">
        <v>4358</v>
      </c>
      <c r="B108" s="701" t="s">
        <v>1607</v>
      </c>
      <c r="C108" s="701" t="s">
        <v>1411</v>
      </c>
      <c r="D108" s="702">
        <v>2009</v>
      </c>
      <c r="E108" s="701" t="s">
        <v>3950</v>
      </c>
      <c r="F108" s="701" t="s">
        <v>3950</v>
      </c>
      <c r="G108" s="701" t="s">
        <v>1668</v>
      </c>
      <c r="H108" s="703">
        <v>40694</v>
      </c>
      <c r="I108" s="703">
        <v>40694</v>
      </c>
      <c r="J108" s="701" t="s">
        <v>1608</v>
      </c>
      <c r="K108" s="702">
        <v>11108</v>
      </c>
      <c r="L108" s="701" t="s">
        <v>1341</v>
      </c>
      <c r="M108" s="704"/>
      <c r="N108" s="701" t="s">
        <v>1613</v>
      </c>
      <c r="O108" s="702">
        <v>146609</v>
      </c>
      <c r="P108" s="701" t="s">
        <v>1608</v>
      </c>
      <c r="Q108" s="702">
        <v>78</v>
      </c>
      <c r="R108" s="701" t="s">
        <v>1341</v>
      </c>
      <c r="S108" s="701" t="s">
        <v>1341</v>
      </c>
    </row>
    <row r="109" spans="1:19" x14ac:dyDescent="0.3">
      <c r="A109" s="701" t="s">
        <v>4359</v>
      </c>
      <c r="B109" s="701" t="s">
        <v>1607</v>
      </c>
      <c r="C109" s="701" t="s">
        <v>1411</v>
      </c>
      <c r="D109" s="702">
        <v>2009</v>
      </c>
      <c r="E109" s="701" t="s">
        <v>3950</v>
      </c>
      <c r="F109" s="701" t="s">
        <v>3950</v>
      </c>
      <c r="G109" s="701" t="s">
        <v>1668</v>
      </c>
      <c r="H109" s="703">
        <v>40694</v>
      </c>
      <c r="I109" s="703">
        <v>40694</v>
      </c>
      <c r="J109" s="701" t="s">
        <v>1608</v>
      </c>
      <c r="K109" s="702">
        <v>11149</v>
      </c>
      <c r="L109" s="701" t="s">
        <v>1341</v>
      </c>
      <c r="M109" s="704"/>
      <c r="N109" s="701" t="s">
        <v>1613</v>
      </c>
      <c r="O109" s="702">
        <v>148189</v>
      </c>
      <c r="P109" s="701" t="s">
        <v>1608</v>
      </c>
      <c r="Q109" s="702">
        <v>79</v>
      </c>
      <c r="R109" s="701" t="s">
        <v>1341</v>
      </c>
      <c r="S109" s="701" t="s">
        <v>1341</v>
      </c>
    </row>
    <row r="110" spans="1:19" x14ac:dyDescent="0.3">
      <c r="A110" s="701" t="s">
        <v>4360</v>
      </c>
      <c r="B110" s="701" t="s">
        <v>1607</v>
      </c>
      <c r="C110" s="701" t="s">
        <v>1411</v>
      </c>
      <c r="D110" s="702">
        <v>2009</v>
      </c>
      <c r="E110" s="701" t="s">
        <v>3950</v>
      </c>
      <c r="F110" s="701" t="s">
        <v>3950</v>
      </c>
      <c r="G110" s="701" t="s">
        <v>1668</v>
      </c>
      <c r="H110" s="703">
        <v>40694</v>
      </c>
      <c r="I110" s="703">
        <v>40694</v>
      </c>
      <c r="J110" s="701" t="s">
        <v>1608</v>
      </c>
      <c r="K110" s="702">
        <v>10913</v>
      </c>
      <c r="L110" s="701" t="s">
        <v>1341</v>
      </c>
      <c r="M110" s="704"/>
      <c r="N110" s="701" t="s">
        <v>1613</v>
      </c>
      <c r="O110" s="702">
        <v>149667</v>
      </c>
      <c r="P110" s="701" t="s">
        <v>1608</v>
      </c>
      <c r="Q110" s="705">
        <v>77</v>
      </c>
      <c r="R110" s="701" t="s">
        <v>1341</v>
      </c>
      <c r="S110" s="701" t="s">
        <v>1341</v>
      </c>
    </row>
    <row r="111" spans="1:19" x14ac:dyDescent="0.3">
      <c r="A111" s="701" t="s">
        <v>4361</v>
      </c>
      <c r="B111" s="701" t="s">
        <v>1607</v>
      </c>
      <c r="C111" s="701" t="s">
        <v>1411</v>
      </c>
      <c r="D111" s="702">
        <v>2009</v>
      </c>
      <c r="E111" s="701" t="s">
        <v>3950</v>
      </c>
      <c r="F111" s="701" t="s">
        <v>3950</v>
      </c>
      <c r="G111" s="701" t="s">
        <v>1668</v>
      </c>
      <c r="H111" s="703">
        <v>40694</v>
      </c>
      <c r="I111" s="703">
        <v>40694</v>
      </c>
      <c r="J111" s="701" t="s">
        <v>1608</v>
      </c>
      <c r="K111" s="702">
        <v>11010</v>
      </c>
      <c r="L111" s="701" t="s">
        <v>1341</v>
      </c>
      <c r="M111" s="704"/>
      <c r="N111" s="701" t="s">
        <v>1613</v>
      </c>
      <c r="O111" s="702">
        <v>149118</v>
      </c>
      <c r="P111" s="701" t="s">
        <v>1608</v>
      </c>
      <c r="Q111" s="705">
        <v>78</v>
      </c>
      <c r="R111" s="701" t="s">
        <v>1341</v>
      </c>
      <c r="S111" s="701" t="s">
        <v>1341</v>
      </c>
    </row>
    <row r="112" spans="1:19" x14ac:dyDescent="0.3">
      <c r="A112" s="701" t="s">
        <v>4413</v>
      </c>
      <c r="B112" s="701" t="s">
        <v>1607</v>
      </c>
      <c r="C112" s="701" t="s">
        <v>1411</v>
      </c>
      <c r="D112" s="702">
        <v>2010</v>
      </c>
      <c r="E112" s="701" t="s">
        <v>3950</v>
      </c>
      <c r="F112" s="701" t="s">
        <v>3950</v>
      </c>
      <c r="G112" s="701" t="s">
        <v>1668</v>
      </c>
      <c r="H112" s="703">
        <v>41059</v>
      </c>
      <c r="I112" s="703">
        <v>41059</v>
      </c>
      <c r="J112" s="701" t="s">
        <v>1608</v>
      </c>
      <c r="K112" s="702">
        <v>9944</v>
      </c>
      <c r="L112" s="701" t="s">
        <v>1341</v>
      </c>
      <c r="M112" s="704"/>
      <c r="N112" s="701" t="s">
        <v>1613</v>
      </c>
      <c r="O112" s="702">
        <v>58140</v>
      </c>
      <c r="P112" s="701" t="s">
        <v>1608</v>
      </c>
      <c r="Q112" s="702">
        <v>1216</v>
      </c>
      <c r="R112" s="701" t="s">
        <v>1341</v>
      </c>
      <c r="S112" s="701" t="s">
        <v>1341</v>
      </c>
    </row>
    <row r="113" spans="1:19" x14ac:dyDescent="0.3">
      <c r="A113" s="701" t="s">
        <v>4414</v>
      </c>
      <c r="B113" s="701" t="s">
        <v>1607</v>
      </c>
      <c r="C113" s="701" t="s">
        <v>1411</v>
      </c>
      <c r="D113" s="702">
        <v>2010</v>
      </c>
      <c r="E113" s="701" t="s">
        <v>3950</v>
      </c>
      <c r="F113" s="701" t="s">
        <v>3950</v>
      </c>
      <c r="G113" s="701" t="s">
        <v>1668</v>
      </c>
      <c r="H113" s="703">
        <v>41059</v>
      </c>
      <c r="I113" s="703">
        <v>41059</v>
      </c>
      <c r="J113" s="701" t="s">
        <v>1608</v>
      </c>
      <c r="K113" s="702">
        <v>9914</v>
      </c>
      <c r="L113" s="701" t="s">
        <v>1341</v>
      </c>
      <c r="M113" s="704"/>
      <c r="N113" s="701" t="s">
        <v>1613</v>
      </c>
      <c r="O113" s="702">
        <v>128048</v>
      </c>
      <c r="P113" s="701" t="s">
        <v>1608</v>
      </c>
      <c r="Q113" s="702">
        <v>1238</v>
      </c>
      <c r="R113" s="701" t="s">
        <v>1341</v>
      </c>
      <c r="S113" s="701" t="s">
        <v>1341</v>
      </c>
    </row>
    <row r="114" spans="1:19" x14ac:dyDescent="0.3">
      <c r="A114" s="701" t="s">
        <v>4415</v>
      </c>
      <c r="B114" s="701" t="s">
        <v>1607</v>
      </c>
      <c r="C114" s="701" t="s">
        <v>1411</v>
      </c>
      <c r="D114" s="702">
        <v>2010</v>
      </c>
      <c r="E114" s="701" t="s">
        <v>3950</v>
      </c>
      <c r="F114" s="701" t="s">
        <v>3950</v>
      </c>
      <c r="G114" s="701" t="s">
        <v>1668</v>
      </c>
      <c r="H114" s="703">
        <v>41059</v>
      </c>
      <c r="I114" s="703">
        <v>41059</v>
      </c>
      <c r="J114" s="701" t="s">
        <v>1608</v>
      </c>
      <c r="K114" s="702">
        <v>9869</v>
      </c>
      <c r="L114" s="701" t="s">
        <v>1341</v>
      </c>
      <c r="M114" s="704"/>
      <c r="N114" s="701" t="s">
        <v>1613</v>
      </c>
      <c r="O114" s="702">
        <v>58174</v>
      </c>
      <c r="P114" s="701" t="s">
        <v>1608</v>
      </c>
      <c r="Q114" s="702">
        <v>1257</v>
      </c>
      <c r="R114" s="701" t="s">
        <v>1341</v>
      </c>
      <c r="S114" s="701" t="s">
        <v>1341</v>
      </c>
    </row>
    <row r="115" spans="1:19" x14ac:dyDescent="0.3">
      <c r="A115" s="701" t="s">
        <v>4416</v>
      </c>
      <c r="B115" s="701" t="s">
        <v>1607</v>
      </c>
      <c r="C115" s="701" t="s">
        <v>1411</v>
      </c>
      <c r="D115" s="702">
        <v>2010</v>
      </c>
      <c r="E115" s="701" t="s">
        <v>3950</v>
      </c>
      <c r="F115" s="701" t="s">
        <v>3950</v>
      </c>
      <c r="G115" s="701" t="s">
        <v>1668</v>
      </c>
      <c r="H115" s="703">
        <v>41059</v>
      </c>
      <c r="I115" s="703">
        <v>41060</v>
      </c>
      <c r="J115" s="701" t="s">
        <v>1608</v>
      </c>
      <c r="K115" s="702">
        <v>9013</v>
      </c>
      <c r="L115" s="701" t="s">
        <v>1341</v>
      </c>
      <c r="M115" s="704"/>
      <c r="N115" s="701" t="s">
        <v>1613</v>
      </c>
      <c r="O115" s="702">
        <v>132627</v>
      </c>
      <c r="P115" s="701" t="s">
        <v>1608</v>
      </c>
      <c r="Q115" s="702">
        <v>2060</v>
      </c>
      <c r="R115" s="701" t="s">
        <v>1341</v>
      </c>
      <c r="S115" s="701" t="s">
        <v>1341</v>
      </c>
    </row>
    <row r="116" spans="1:19" x14ac:dyDescent="0.3">
      <c r="A116" s="701" t="s">
        <v>4417</v>
      </c>
      <c r="B116" s="701" t="s">
        <v>1607</v>
      </c>
      <c r="C116" s="701" t="s">
        <v>1411</v>
      </c>
      <c r="D116" s="702">
        <v>2010</v>
      </c>
      <c r="E116" s="701" t="s">
        <v>3950</v>
      </c>
      <c r="F116" s="701" t="s">
        <v>3950</v>
      </c>
      <c r="G116" s="701" t="s">
        <v>1668</v>
      </c>
      <c r="H116" s="703">
        <v>41060</v>
      </c>
      <c r="I116" s="703">
        <v>41060</v>
      </c>
      <c r="J116" s="701" t="s">
        <v>1608</v>
      </c>
      <c r="K116" s="702">
        <v>8885</v>
      </c>
      <c r="L116" s="701" t="s">
        <v>1341</v>
      </c>
      <c r="M116" s="704"/>
      <c r="N116" s="701" t="s">
        <v>1613</v>
      </c>
      <c r="O116" s="702">
        <v>132685</v>
      </c>
      <c r="P116" s="701" t="s">
        <v>1608</v>
      </c>
      <c r="Q116" s="702">
        <v>2030</v>
      </c>
      <c r="R116" s="701" t="s">
        <v>1341</v>
      </c>
      <c r="S116" s="701" t="s">
        <v>1341</v>
      </c>
    </row>
    <row r="117" spans="1:19" x14ac:dyDescent="0.3">
      <c r="A117" s="701" t="s">
        <v>4418</v>
      </c>
      <c r="B117" s="701" t="s">
        <v>1607</v>
      </c>
      <c r="C117" s="701" t="s">
        <v>1411</v>
      </c>
      <c r="D117" s="702">
        <v>2010</v>
      </c>
      <c r="E117" s="701" t="s">
        <v>3950</v>
      </c>
      <c r="F117" s="701" t="s">
        <v>3950</v>
      </c>
      <c r="G117" s="701" t="s">
        <v>1668</v>
      </c>
      <c r="H117" s="703">
        <v>41060</v>
      </c>
      <c r="I117" s="703">
        <v>41060</v>
      </c>
      <c r="J117" s="701" t="s">
        <v>1608</v>
      </c>
      <c r="K117" s="702">
        <v>9068</v>
      </c>
      <c r="L117" s="701" t="s">
        <v>1341</v>
      </c>
      <c r="M117" s="704"/>
      <c r="N117" s="701" t="s">
        <v>1613</v>
      </c>
      <c r="O117" s="702">
        <v>52060</v>
      </c>
      <c r="P117" s="701" t="s">
        <v>1608</v>
      </c>
      <c r="Q117" s="702">
        <v>2072</v>
      </c>
      <c r="R117" s="701" t="s">
        <v>1341</v>
      </c>
      <c r="S117" s="701" t="s">
        <v>1341</v>
      </c>
    </row>
    <row r="118" spans="1:19" x14ac:dyDescent="0.3">
      <c r="A118" s="701" t="s">
        <v>4262</v>
      </c>
      <c r="B118" s="701" t="s">
        <v>1607</v>
      </c>
      <c r="C118" s="701" t="s">
        <v>1425</v>
      </c>
      <c r="D118" s="702">
        <v>1977</v>
      </c>
      <c r="E118" s="701" t="s">
        <v>3955</v>
      </c>
      <c r="F118" s="701" t="s">
        <v>3955</v>
      </c>
      <c r="G118" s="701" t="s">
        <v>1607</v>
      </c>
      <c r="H118" s="703">
        <v>28976</v>
      </c>
      <c r="I118" s="703">
        <v>28976</v>
      </c>
      <c r="J118" s="701" t="s">
        <v>1608</v>
      </c>
      <c r="K118" s="702">
        <v>10165</v>
      </c>
      <c r="L118" s="701" t="s">
        <v>1341</v>
      </c>
      <c r="M118" s="704"/>
      <c r="N118" s="701" t="s">
        <v>1613</v>
      </c>
      <c r="O118" s="702">
        <v>1</v>
      </c>
      <c r="P118" s="701" t="s">
        <v>1608</v>
      </c>
      <c r="Q118" s="702">
        <v>380</v>
      </c>
      <c r="R118" s="701" t="s">
        <v>1341</v>
      </c>
      <c r="S118" s="701" t="s">
        <v>1341</v>
      </c>
    </row>
    <row r="119" spans="1:19" x14ac:dyDescent="0.3">
      <c r="A119" s="701" t="s">
        <v>4263</v>
      </c>
      <c r="B119" s="701" t="s">
        <v>1607</v>
      </c>
      <c r="C119" s="701" t="s">
        <v>1425</v>
      </c>
      <c r="D119" s="702">
        <v>1977</v>
      </c>
      <c r="E119" s="701" t="s">
        <v>3955</v>
      </c>
      <c r="F119" s="701" t="s">
        <v>3955</v>
      </c>
      <c r="G119" s="701" t="s">
        <v>1607</v>
      </c>
      <c r="H119" s="703">
        <v>28976</v>
      </c>
      <c r="I119" s="703">
        <v>28976</v>
      </c>
      <c r="J119" s="701" t="s">
        <v>1608</v>
      </c>
      <c r="K119" s="702">
        <v>7258</v>
      </c>
      <c r="L119" s="701" t="s">
        <v>1341</v>
      </c>
      <c r="M119" s="704"/>
      <c r="N119" s="701" t="s">
        <v>1608</v>
      </c>
      <c r="O119" s="702">
        <v>318</v>
      </c>
      <c r="P119" s="701" t="s">
        <v>1341</v>
      </c>
      <c r="Q119" s="706"/>
      <c r="R119" s="701" t="s">
        <v>1341</v>
      </c>
      <c r="S119" s="701" t="s">
        <v>1341</v>
      </c>
    </row>
    <row r="120" spans="1:19" x14ac:dyDescent="0.3">
      <c r="A120" s="701" t="s">
        <v>4285</v>
      </c>
      <c r="B120" s="701" t="s">
        <v>1607</v>
      </c>
      <c r="C120" s="701" t="s">
        <v>1425</v>
      </c>
      <c r="D120" s="702">
        <v>1978</v>
      </c>
      <c r="E120" s="701" t="s">
        <v>3955</v>
      </c>
      <c r="F120" s="701" t="s">
        <v>3955</v>
      </c>
      <c r="G120" s="701" t="s">
        <v>1607</v>
      </c>
      <c r="H120" s="703">
        <v>29342</v>
      </c>
      <c r="I120" s="703">
        <v>29342</v>
      </c>
      <c r="J120" s="701" t="s">
        <v>1608</v>
      </c>
      <c r="K120" s="702">
        <v>12623</v>
      </c>
      <c r="L120" s="701" t="s">
        <v>1341</v>
      </c>
      <c r="M120" s="704"/>
      <c r="N120" s="701" t="s">
        <v>1613</v>
      </c>
      <c r="O120" s="702">
        <v>3</v>
      </c>
      <c r="P120" s="701" t="s">
        <v>1608</v>
      </c>
      <c r="Q120" s="702">
        <v>777</v>
      </c>
      <c r="R120" s="701" t="s">
        <v>1341</v>
      </c>
      <c r="S120" s="701" t="s">
        <v>1341</v>
      </c>
    </row>
    <row r="121" spans="1:19" x14ac:dyDescent="0.3">
      <c r="A121" s="701" t="s">
        <v>4286</v>
      </c>
      <c r="B121" s="701" t="s">
        <v>1607</v>
      </c>
      <c r="C121" s="701" t="s">
        <v>1425</v>
      </c>
      <c r="D121" s="702">
        <v>1978</v>
      </c>
      <c r="E121" s="701" t="s">
        <v>3955</v>
      </c>
      <c r="F121" s="701" t="s">
        <v>3955</v>
      </c>
      <c r="G121" s="701" t="s">
        <v>1607</v>
      </c>
      <c r="H121" s="703">
        <v>29342</v>
      </c>
      <c r="I121" s="703">
        <v>29342</v>
      </c>
      <c r="J121" s="701" t="s">
        <v>1608</v>
      </c>
      <c r="K121" s="702">
        <v>19485</v>
      </c>
      <c r="L121" s="701" t="s">
        <v>1341</v>
      </c>
      <c r="M121" s="704"/>
      <c r="N121" s="701" t="s">
        <v>1608</v>
      </c>
      <c r="O121" s="702">
        <v>1266</v>
      </c>
      <c r="P121" s="701" t="s">
        <v>1341</v>
      </c>
      <c r="Q121" s="706"/>
      <c r="R121" s="701" t="s">
        <v>1341</v>
      </c>
      <c r="S121" s="701" t="s">
        <v>1341</v>
      </c>
    </row>
    <row r="122" spans="1:19" x14ac:dyDescent="0.3">
      <c r="A122" s="701" t="s">
        <v>4287</v>
      </c>
      <c r="B122" s="701" t="s">
        <v>1607</v>
      </c>
      <c r="C122" s="701" t="s">
        <v>1425</v>
      </c>
      <c r="D122" s="702">
        <v>1978</v>
      </c>
      <c r="E122" s="701" t="s">
        <v>3955</v>
      </c>
      <c r="F122" s="701" t="s">
        <v>3955</v>
      </c>
      <c r="G122" s="701" t="s">
        <v>1607</v>
      </c>
      <c r="H122" s="703">
        <v>29342</v>
      </c>
      <c r="I122" s="703">
        <v>29342</v>
      </c>
      <c r="J122" s="701" t="s">
        <v>1608</v>
      </c>
      <c r="K122" s="702">
        <v>17659</v>
      </c>
      <c r="L122" s="701" t="s">
        <v>1341</v>
      </c>
      <c r="M122" s="704"/>
      <c r="N122" s="701" t="s">
        <v>1613</v>
      </c>
      <c r="O122" s="702">
        <v>3</v>
      </c>
      <c r="P122" s="701" t="s">
        <v>1608</v>
      </c>
      <c r="Q122" s="705">
        <v>1127</v>
      </c>
      <c r="R122" s="701" t="s">
        <v>1341</v>
      </c>
      <c r="S122" s="701" t="s">
        <v>1341</v>
      </c>
    </row>
    <row r="123" spans="1:19" x14ac:dyDescent="0.3">
      <c r="A123" s="701" t="s">
        <v>4288</v>
      </c>
      <c r="B123" s="701" t="s">
        <v>1607</v>
      </c>
      <c r="C123" s="701" t="s">
        <v>1425</v>
      </c>
      <c r="D123" s="702">
        <v>1978</v>
      </c>
      <c r="E123" s="701" t="s">
        <v>3955</v>
      </c>
      <c r="F123" s="701" t="s">
        <v>3955</v>
      </c>
      <c r="G123" s="701" t="s">
        <v>1607</v>
      </c>
      <c r="H123" s="703">
        <v>29342</v>
      </c>
      <c r="I123" s="703">
        <v>29342</v>
      </c>
      <c r="J123" s="701" t="s">
        <v>1608</v>
      </c>
      <c r="K123" s="702">
        <v>17947</v>
      </c>
      <c r="L123" s="701" t="s">
        <v>1341</v>
      </c>
      <c r="M123" s="704"/>
      <c r="N123" s="701" t="s">
        <v>1613</v>
      </c>
      <c r="O123" s="702">
        <v>8</v>
      </c>
      <c r="P123" s="701" t="s">
        <v>1608</v>
      </c>
      <c r="Q123" s="702">
        <v>1166</v>
      </c>
      <c r="R123" s="701" t="s">
        <v>1341</v>
      </c>
      <c r="S123" s="701" t="s">
        <v>1341</v>
      </c>
    </row>
    <row r="124" spans="1:19" x14ac:dyDescent="0.3">
      <c r="A124" s="701" t="s">
        <v>4283</v>
      </c>
      <c r="B124" s="701" t="s">
        <v>1607</v>
      </c>
      <c r="C124" s="701" t="s">
        <v>1425</v>
      </c>
      <c r="D124" s="702">
        <v>1979</v>
      </c>
      <c r="E124" s="701" t="s">
        <v>3955</v>
      </c>
      <c r="F124" s="701" t="s">
        <v>3955</v>
      </c>
      <c r="G124" s="701" t="s">
        <v>1607</v>
      </c>
      <c r="H124" s="703">
        <v>29707</v>
      </c>
      <c r="I124" s="703">
        <v>29707</v>
      </c>
      <c r="J124" s="701" t="s">
        <v>1608</v>
      </c>
      <c r="K124" s="702">
        <v>3820</v>
      </c>
      <c r="L124" s="701" t="s">
        <v>1341</v>
      </c>
      <c r="M124" s="704"/>
      <c r="N124" s="701" t="s">
        <v>1613</v>
      </c>
      <c r="O124" s="702">
        <v>1</v>
      </c>
      <c r="P124" s="701" t="s">
        <v>1608</v>
      </c>
      <c r="Q124" s="702">
        <v>244</v>
      </c>
      <c r="R124" s="701" t="s">
        <v>1341</v>
      </c>
      <c r="S124" s="701" t="s">
        <v>1341</v>
      </c>
    </row>
    <row r="125" spans="1:19" x14ac:dyDescent="0.3">
      <c r="A125" s="701" t="s">
        <v>4289</v>
      </c>
      <c r="B125" s="701" t="s">
        <v>1607</v>
      </c>
      <c r="C125" s="701" t="s">
        <v>1425</v>
      </c>
      <c r="D125" s="702">
        <v>1979</v>
      </c>
      <c r="E125" s="701" t="s">
        <v>3955</v>
      </c>
      <c r="F125" s="701" t="s">
        <v>3955</v>
      </c>
      <c r="G125" s="701" t="s">
        <v>1607</v>
      </c>
      <c r="H125" s="703">
        <v>29707</v>
      </c>
      <c r="I125" s="703">
        <v>29707</v>
      </c>
      <c r="J125" s="701" t="s">
        <v>1608</v>
      </c>
      <c r="K125" s="702">
        <v>14364</v>
      </c>
      <c r="L125" s="701" t="s">
        <v>1341</v>
      </c>
      <c r="M125" s="704"/>
      <c r="N125" s="701" t="s">
        <v>1608</v>
      </c>
      <c r="O125" s="702">
        <v>1081</v>
      </c>
      <c r="P125" s="701" t="s">
        <v>1341</v>
      </c>
      <c r="Q125" s="706"/>
      <c r="R125" s="701" t="s">
        <v>1341</v>
      </c>
      <c r="S125" s="701" t="s">
        <v>1341</v>
      </c>
    </row>
    <row r="126" spans="1:19" x14ac:dyDescent="0.3">
      <c r="A126" s="701" t="s">
        <v>4291</v>
      </c>
      <c r="B126" s="701" t="s">
        <v>1607</v>
      </c>
      <c r="C126" s="701" t="s">
        <v>1425</v>
      </c>
      <c r="D126" s="702">
        <v>1979</v>
      </c>
      <c r="E126" s="701" t="s">
        <v>3955</v>
      </c>
      <c r="F126" s="701" t="s">
        <v>3955</v>
      </c>
      <c r="G126" s="701" t="s">
        <v>1607</v>
      </c>
      <c r="H126" s="703">
        <v>29707</v>
      </c>
      <c r="I126" s="703">
        <v>29707</v>
      </c>
      <c r="J126" s="701" t="s">
        <v>1608</v>
      </c>
      <c r="K126" s="702">
        <v>14533</v>
      </c>
      <c r="L126" s="701" t="s">
        <v>1341</v>
      </c>
      <c r="M126" s="704"/>
      <c r="N126" s="701" t="s">
        <v>1608</v>
      </c>
      <c r="O126" s="702">
        <v>449</v>
      </c>
      <c r="P126" s="701" t="s">
        <v>1341</v>
      </c>
      <c r="Q126" s="706"/>
      <c r="R126" s="701" t="s">
        <v>1341</v>
      </c>
      <c r="S126" s="701" t="s">
        <v>1341</v>
      </c>
    </row>
    <row r="127" spans="1:19" x14ac:dyDescent="0.3">
      <c r="A127" s="701" t="s">
        <v>4300</v>
      </c>
      <c r="B127" s="701" t="s">
        <v>1607</v>
      </c>
      <c r="C127" s="701" t="s">
        <v>1425</v>
      </c>
      <c r="D127" s="702">
        <v>1979</v>
      </c>
      <c r="E127" s="701" t="s">
        <v>3955</v>
      </c>
      <c r="F127" s="701" t="s">
        <v>3955</v>
      </c>
      <c r="G127" s="701" t="s">
        <v>1607</v>
      </c>
      <c r="H127" s="703">
        <v>29707</v>
      </c>
      <c r="I127" s="703">
        <v>29707</v>
      </c>
      <c r="J127" s="701" t="s">
        <v>1608</v>
      </c>
      <c r="K127" s="702">
        <v>15203</v>
      </c>
      <c r="L127" s="701" t="s">
        <v>1341</v>
      </c>
      <c r="M127" s="704"/>
      <c r="N127" s="701" t="s">
        <v>1613</v>
      </c>
      <c r="O127" s="702">
        <v>1</v>
      </c>
      <c r="P127" s="701" t="s">
        <v>1608</v>
      </c>
      <c r="Q127" s="702">
        <v>154</v>
      </c>
      <c r="R127" s="701" t="s">
        <v>1341</v>
      </c>
      <c r="S127" s="701" t="s">
        <v>1341</v>
      </c>
    </row>
    <row r="128" spans="1:19" x14ac:dyDescent="0.3">
      <c r="A128" s="701" t="s">
        <v>4301</v>
      </c>
      <c r="B128" s="701" t="s">
        <v>1607</v>
      </c>
      <c r="C128" s="701" t="s">
        <v>1425</v>
      </c>
      <c r="D128" s="702">
        <v>1979</v>
      </c>
      <c r="E128" s="701" t="s">
        <v>3955</v>
      </c>
      <c r="F128" s="701" t="s">
        <v>3955</v>
      </c>
      <c r="G128" s="701" t="s">
        <v>1607</v>
      </c>
      <c r="H128" s="703">
        <v>29707</v>
      </c>
      <c r="I128" s="703">
        <v>29707</v>
      </c>
      <c r="J128" s="701" t="s">
        <v>1608</v>
      </c>
      <c r="K128" s="702">
        <v>15733</v>
      </c>
      <c r="L128" s="701" t="s">
        <v>1341</v>
      </c>
      <c r="M128" s="704"/>
      <c r="N128" s="701" t="s">
        <v>1613</v>
      </c>
      <c r="O128" s="702">
        <v>1</v>
      </c>
      <c r="P128" s="701" t="s">
        <v>1608</v>
      </c>
      <c r="Q128" s="702">
        <v>159</v>
      </c>
      <c r="R128" s="701" t="s">
        <v>1341</v>
      </c>
      <c r="S128" s="701" t="s">
        <v>1341</v>
      </c>
    </row>
    <row r="129" spans="1:19" x14ac:dyDescent="0.3">
      <c r="A129" s="701" t="s">
        <v>4290</v>
      </c>
      <c r="B129" s="701" t="s">
        <v>1607</v>
      </c>
      <c r="C129" s="701" t="s">
        <v>1425</v>
      </c>
      <c r="D129" s="702">
        <v>1980</v>
      </c>
      <c r="E129" s="701" t="s">
        <v>3955</v>
      </c>
      <c r="F129" s="701" t="s">
        <v>3955</v>
      </c>
      <c r="G129" s="701" t="s">
        <v>1607</v>
      </c>
      <c r="H129" s="703">
        <v>30088</v>
      </c>
      <c r="I129" s="703">
        <v>30088</v>
      </c>
      <c r="J129" s="701" t="s">
        <v>1608</v>
      </c>
      <c r="K129" s="702">
        <v>16463</v>
      </c>
      <c r="L129" s="701" t="s">
        <v>1341</v>
      </c>
      <c r="M129" s="704"/>
      <c r="N129" s="701" t="s">
        <v>1608</v>
      </c>
      <c r="O129" s="702">
        <v>1809</v>
      </c>
      <c r="P129" s="701" t="s">
        <v>1341</v>
      </c>
      <c r="Q129" s="706"/>
      <c r="R129" s="701" t="s">
        <v>1341</v>
      </c>
      <c r="S129" s="701" t="s">
        <v>1341</v>
      </c>
    </row>
    <row r="130" spans="1:19" x14ac:dyDescent="0.3">
      <c r="A130" s="701" t="s">
        <v>4316</v>
      </c>
      <c r="B130" s="701" t="s">
        <v>1607</v>
      </c>
      <c r="C130" s="701" t="s">
        <v>1425</v>
      </c>
      <c r="D130" s="702">
        <v>1980</v>
      </c>
      <c r="E130" s="701" t="s">
        <v>3955</v>
      </c>
      <c r="F130" s="701" t="s">
        <v>3955</v>
      </c>
      <c r="G130" s="701" t="s">
        <v>1607</v>
      </c>
      <c r="H130" s="703">
        <v>30088</v>
      </c>
      <c r="I130" s="703">
        <v>30088</v>
      </c>
      <c r="J130" s="701" t="s">
        <v>1608</v>
      </c>
      <c r="K130" s="702">
        <v>91625</v>
      </c>
      <c r="L130" s="701" t="s">
        <v>1341</v>
      </c>
      <c r="M130" s="704"/>
      <c r="N130" s="701" t="s">
        <v>1608</v>
      </c>
      <c r="O130" s="702">
        <v>8951</v>
      </c>
      <c r="P130" s="701" t="s">
        <v>1341</v>
      </c>
      <c r="Q130" s="704"/>
      <c r="R130" s="701" t="s">
        <v>1341</v>
      </c>
      <c r="S130" s="701" t="s">
        <v>1341</v>
      </c>
    </row>
    <row r="131" spans="1:19" x14ac:dyDescent="0.3">
      <c r="A131" s="701" t="s">
        <v>4332</v>
      </c>
      <c r="B131" s="701" t="s">
        <v>1607</v>
      </c>
      <c r="C131" s="701" t="s">
        <v>1425</v>
      </c>
      <c r="D131" s="702">
        <v>1981</v>
      </c>
      <c r="E131" s="701" t="s">
        <v>3955</v>
      </c>
      <c r="F131" s="701" t="s">
        <v>3955</v>
      </c>
      <c r="G131" s="701" t="s">
        <v>1607</v>
      </c>
      <c r="H131" s="703">
        <v>30452</v>
      </c>
      <c r="I131" s="703">
        <v>30452</v>
      </c>
      <c r="J131" s="701" t="s">
        <v>1608</v>
      </c>
      <c r="K131" s="702">
        <v>8341</v>
      </c>
      <c r="L131" s="701" t="s">
        <v>1341</v>
      </c>
      <c r="M131" s="704"/>
      <c r="N131" s="701" t="s">
        <v>1608</v>
      </c>
      <c r="O131" s="702">
        <v>188</v>
      </c>
      <c r="P131" s="701" t="s">
        <v>1341</v>
      </c>
      <c r="Q131" s="704"/>
      <c r="R131" s="701" t="s">
        <v>1341</v>
      </c>
      <c r="S131" s="701" t="s">
        <v>1341</v>
      </c>
    </row>
    <row r="132" spans="1:19" x14ac:dyDescent="0.3">
      <c r="A132" s="701" t="s">
        <v>4333</v>
      </c>
      <c r="B132" s="701" t="s">
        <v>1607</v>
      </c>
      <c r="C132" s="701" t="s">
        <v>1425</v>
      </c>
      <c r="D132" s="702">
        <v>1981</v>
      </c>
      <c r="E132" s="701" t="s">
        <v>3955</v>
      </c>
      <c r="F132" s="701" t="s">
        <v>3955</v>
      </c>
      <c r="G132" s="701" t="s">
        <v>1607</v>
      </c>
      <c r="H132" s="703">
        <v>30452</v>
      </c>
      <c r="I132" s="703">
        <v>30452</v>
      </c>
      <c r="J132" s="701" t="s">
        <v>1608</v>
      </c>
      <c r="K132" s="702">
        <v>15784</v>
      </c>
      <c r="L132" s="701" t="s">
        <v>1341</v>
      </c>
      <c r="M132" s="704"/>
      <c r="N132" s="701" t="s">
        <v>1613</v>
      </c>
      <c r="O132" s="702">
        <v>63368</v>
      </c>
      <c r="P132" s="701" t="s">
        <v>1608</v>
      </c>
      <c r="Q132" s="702">
        <v>1079</v>
      </c>
      <c r="R132" s="701" t="s">
        <v>1341</v>
      </c>
      <c r="S132" s="701" t="s">
        <v>1341</v>
      </c>
    </row>
    <row r="133" spans="1:19" x14ac:dyDescent="0.3">
      <c r="A133" s="701" t="s">
        <v>4334</v>
      </c>
      <c r="B133" s="701" t="s">
        <v>1607</v>
      </c>
      <c r="C133" s="701" t="s">
        <v>1425</v>
      </c>
      <c r="D133" s="702">
        <v>1981</v>
      </c>
      <c r="E133" s="701" t="s">
        <v>3955</v>
      </c>
      <c r="F133" s="701" t="s">
        <v>3955</v>
      </c>
      <c r="G133" s="701" t="s">
        <v>1607</v>
      </c>
      <c r="H133" s="703">
        <v>30452</v>
      </c>
      <c r="I133" s="703">
        <v>30452</v>
      </c>
      <c r="J133" s="701" t="s">
        <v>1608</v>
      </c>
      <c r="K133" s="702">
        <v>15882</v>
      </c>
      <c r="L133" s="701" t="s">
        <v>1341</v>
      </c>
      <c r="M133" s="704"/>
      <c r="N133" s="701" t="s">
        <v>1613</v>
      </c>
      <c r="O133" s="702">
        <v>22142</v>
      </c>
      <c r="P133" s="701" t="s">
        <v>1608</v>
      </c>
      <c r="Q133" s="702">
        <v>1122</v>
      </c>
      <c r="R133" s="701" t="s">
        <v>1341</v>
      </c>
      <c r="S133" s="701" t="s">
        <v>1341</v>
      </c>
    </row>
    <row r="134" spans="1:19" x14ac:dyDescent="0.3">
      <c r="A134" s="701" t="s">
        <v>4336</v>
      </c>
      <c r="B134" s="701" t="s">
        <v>1607</v>
      </c>
      <c r="C134" s="701" t="s">
        <v>1425</v>
      </c>
      <c r="D134" s="702">
        <v>1981</v>
      </c>
      <c r="E134" s="701" t="s">
        <v>3955</v>
      </c>
      <c r="F134" s="701" t="s">
        <v>4337</v>
      </c>
      <c r="G134" s="701" t="s">
        <v>1607</v>
      </c>
      <c r="H134" s="703">
        <v>30452</v>
      </c>
      <c r="I134" s="703">
        <v>30452</v>
      </c>
      <c r="J134" s="701" t="s">
        <v>1608</v>
      </c>
      <c r="K134" s="702">
        <v>17992</v>
      </c>
      <c r="L134" s="701" t="s">
        <v>1341</v>
      </c>
      <c r="M134" s="704"/>
      <c r="N134" s="701" t="s">
        <v>1608</v>
      </c>
      <c r="O134" s="702">
        <v>672</v>
      </c>
      <c r="P134" s="701" t="s">
        <v>1341</v>
      </c>
      <c r="Q134" s="704"/>
      <c r="R134" s="701" t="s">
        <v>1341</v>
      </c>
      <c r="S134" s="701" t="s">
        <v>1341</v>
      </c>
    </row>
    <row r="135" spans="1:19" x14ac:dyDescent="0.3">
      <c r="A135" s="701" t="s">
        <v>4374</v>
      </c>
      <c r="B135" s="701" t="s">
        <v>1607</v>
      </c>
      <c r="C135" s="701" t="s">
        <v>1425</v>
      </c>
      <c r="D135" s="702">
        <v>1984</v>
      </c>
      <c r="E135" s="701" t="s">
        <v>3955</v>
      </c>
      <c r="F135" s="701" t="s">
        <v>3955</v>
      </c>
      <c r="G135" s="701" t="s">
        <v>1607</v>
      </c>
      <c r="H135" s="703">
        <v>31548</v>
      </c>
      <c r="I135" s="703">
        <v>31548</v>
      </c>
      <c r="J135" s="701" t="s">
        <v>1608</v>
      </c>
      <c r="K135" s="702">
        <v>8827</v>
      </c>
      <c r="L135" s="701" t="s">
        <v>1341</v>
      </c>
      <c r="M135" s="704"/>
      <c r="N135" s="701" t="s">
        <v>1608</v>
      </c>
      <c r="O135" s="702">
        <v>254</v>
      </c>
      <c r="P135" s="701" t="s">
        <v>1341</v>
      </c>
      <c r="Q135" s="706"/>
      <c r="R135" s="701" t="s">
        <v>1341</v>
      </c>
      <c r="S135" s="701" t="s">
        <v>1341</v>
      </c>
    </row>
    <row r="136" spans="1:19" x14ac:dyDescent="0.3">
      <c r="A136" s="701" t="s">
        <v>4375</v>
      </c>
      <c r="B136" s="701" t="s">
        <v>1607</v>
      </c>
      <c r="C136" s="701" t="s">
        <v>1425</v>
      </c>
      <c r="D136" s="702">
        <v>1984</v>
      </c>
      <c r="E136" s="701" t="s">
        <v>3955</v>
      </c>
      <c r="F136" s="701" t="s">
        <v>3955</v>
      </c>
      <c r="G136" s="701" t="s">
        <v>1607</v>
      </c>
      <c r="H136" s="703">
        <v>31548</v>
      </c>
      <c r="I136" s="703">
        <v>31548</v>
      </c>
      <c r="J136" s="701" t="s">
        <v>1608</v>
      </c>
      <c r="K136" s="702">
        <v>10153</v>
      </c>
      <c r="L136" s="701" t="s">
        <v>1341</v>
      </c>
      <c r="M136" s="704"/>
      <c r="N136" s="701" t="s">
        <v>1608</v>
      </c>
      <c r="O136" s="702">
        <v>292</v>
      </c>
      <c r="P136" s="701" t="s">
        <v>1341</v>
      </c>
      <c r="Q136" s="704"/>
      <c r="R136" s="701" t="s">
        <v>1341</v>
      </c>
      <c r="S136" s="701" t="s">
        <v>1341</v>
      </c>
    </row>
    <row r="137" spans="1:19" x14ac:dyDescent="0.3">
      <c r="A137" s="701" t="s">
        <v>4376</v>
      </c>
      <c r="B137" s="701" t="s">
        <v>1607</v>
      </c>
      <c r="C137" s="701" t="s">
        <v>1425</v>
      </c>
      <c r="D137" s="702">
        <v>1984</v>
      </c>
      <c r="E137" s="701" t="s">
        <v>3955</v>
      </c>
      <c r="F137" s="701" t="s">
        <v>3955</v>
      </c>
      <c r="G137" s="701" t="s">
        <v>1607</v>
      </c>
      <c r="H137" s="703">
        <v>31548</v>
      </c>
      <c r="I137" s="703">
        <v>31548</v>
      </c>
      <c r="J137" s="701" t="s">
        <v>1608</v>
      </c>
      <c r="K137" s="702">
        <v>3659</v>
      </c>
      <c r="L137" s="701" t="s">
        <v>1341</v>
      </c>
      <c r="M137" s="704"/>
      <c r="N137" s="701" t="s">
        <v>1608</v>
      </c>
      <c r="O137" s="702">
        <v>105</v>
      </c>
      <c r="P137" s="701" t="s">
        <v>1341</v>
      </c>
      <c r="Q137" s="706"/>
      <c r="R137" s="701" t="s">
        <v>1341</v>
      </c>
      <c r="S137" s="701" t="s">
        <v>1341</v>
      </c>
    </row>
    <row r="138" spans="1:19" x14ac:dyDescent="0.3">
      <c r="A138" s="701" t="s">
        <v>4377</v>
      </c>
      <c r="B138" s="701" t="s">
        <v>1607</v>
      </c>
      <c r="C138" s="701" t="s">
        <v>1425</v>
      </c>
      <c r="D138" s="702">
        <v>1984</v>
      </c>
      <c r="E138" s="701" t="s">
        <v>3955</v>
      </c>
      <c r="F138" s="701" t="s">
        <v>3955</v>
      </c>
      <c r="G138" s="701" t="s">
        <v>1607</v>
      </c>
      <c r="H138" s="703">
        <v>31548</v>
      </c>
      <c r="I138" s="703">
        <v>31548</v>
      </c>
      <c r="J138" s="701" t="s">
        <v>1608</v>
      </c>
      <c r="K138" s="702">
        <v>10062</v>
      </c>
      <c r="L138" s="701" t="s">
        <v>1341</v>
      </c>
      <c r="M138" s="704"/>
      <c r="N138" s="701" t="s">
        <v>1608</v>
      </c>
      <c r="O138" s="702">
        <v>40</v>
      </c>
      <c r="P138" s="701" t="s">
        <v>1341</v>
      </c>
      <c r="Q138" s="706"/>
      <c r="R138" s="701" t="s">
        <v>1341</v>
      </c>
      <c r="S138" s="701" t="s">
        <v>1341</v>
      </c>
    </row>
    <row r="139" spans="1:19" x14ac:dyDescent="0.3">
      <c r="A139" s="701" t="s">
        <v>4378</v>
      </c>
      <c r="B139" s="701" t="s">
        <v>1607</v>
      </c>
      <c r="C139" s="701" t="s">
        <v>1425</v>
      </c>
      <c r="D139" s="702">
        <v>1984</v>
      </c>
      <c r="E139" s="701" t="s">
        <v>3955</v>
      </c>
      <c r="F139" s="701" t="s">
        <v>3955</v>
      </c>
      <c r="G139" s="701" t="s">
        <v>1607</v>
      </c>
      <c r="H139" s="703">
        <v>31548</v>
      </c>
      <c r="I139" s="703">
        <v>31548</v>
      </c>
      <c r="J139" s="701" t="s">
        <v>1608</v>
      </c>
      <c r="K139" s="702">
        <v>10279</v>
      </c>
      <c r="L139" s="701" t="s">
        <v>1341</v>
      </c>
      <c r="M139" s="704"/>
      <c r="N139" s="701" t="s">
        <v>1608</v>
      </c>
      <c r="O139" s="702">
        <v>41</v>
      </c>
      <c r="P139" s="701" t="s">
        <v>1341</v>
      </c>
      <c r="Q139" s="706"/>
      <c r="R139" s="701" t="s">
        <v>1341</v>
      </c>
      <c r="S139" s="701" t="s">
        <v>1341</v>
      </c>
    </row>
    <row r="140" spans="1:19" x14ac:dyDescent="0.3">
      <c r="A140" s="701" t="s">
        <v>4379</v>
      </c>
      <c r="B140" s="701" t="s">
        <v>1607</v>
      </c>
      <c r="C140" s="701" t="s">
        <v>1425</v>
      </c>
      <c r="D140" s="702">
        <v>1984</v>
      </c>
      <c r="E140" s="701" t="s">
        <v>3955</v>
      </c>
      <c r="F140" s="701" t="s">
        <v>3955</v>
      </c>
      <c r="G140" s="701" t="s">
        <v>1607</v>
      </c>
      <c r="H140" s="703">
        <v>31548</v>
      </c>
      <c r="I140" s="703">
        <v>31548</v>
      </c>
      <c r="J140" s="701" t="s">
        <v>1608</v>
      </c>
      <c r="K140" s="702">
        <v>2651</v>
      </c>
      <c r="L140" s="701" t="s">
        <v>1341</v>
      </c>
      <c r="M140" s="704"/>
      <c r="N140" s="701" t="s">
        <v>1608</v>
      </c>
      <c r="O140" s="702">
        <v>11</v>
      </c>
      <c r="P140" s="701" t="s">
        <v>1341</v>
      </c>
      <c r="Q140" s="704"/>
      <c r="R140" s="701" t="s">
        <v>1341</v>
      </c>
      <c r="S140" s="701" t="s">
        <v>1341</v>
      </c>
    </row>
    <row r="141" spans="1:19" x14ac:dyDescent="0.3">
      <c r="A141" s="701" t="s">
        <v>4398</v>
      </c>
      <c r="B141" s="701" t="s">
        <v>1607</v>
      </c>
      <c r="C141" s="701" t="s">
        <v>1425</v>
      </c>
      <c r="D141" s="702">
        <v>1985</v>
      </c>
      <c r="E141" s="701" t="s">
        <v>3955</v>
      </c>
      <c r="F141" s="701" t="s">
        <v>3955</v>
      </c>
      <c r="G141" s="701" t="s">
        <v>1607</v>
      </c>
      <c r="H141" s="703">
        <v>31910</v>
      </c>
      <c r="I141" s="703">
        <v>31910</v>
      </c>
      <c r="J141" s="701" t="s">
        <v>1608</v>
      </c>
      <c r="K141" s="702">
        <v>9516</v>
      </c>
      <c r="L141" s="701" t="s">
        <v>1341</v>
      </c>
      <c r="M141" s="704"/>
      <c r="N141" s="701" t="s">
        <v>1613</v>
      </c>
      <c r="O141" s="702">
        <v>31656</v>
      </c>
      <c r="P141" s="701" t="s">
        <v>1608</v>
      </c>
      <c r="Q141" s="702">
        <v>828</v>
      </c>
      <c r="R141" s="701" t="s">
        <v>1341</v>
      </c>
      <c r="S141" s="701" t="s">
        <v>1341</v>
      </c>
    </row>
    <row r="142" spans="1:19" x14ac:dyDescent="0.3">
      <c r="A142" s="701" t="s">
        <v>4405</v>
      </c>
      <c r="B142" s="701" t="s">
        <v>1607</v>
      </c>
      <c r="C142" s="701" t="s">
        <v>1425</v>
      </c>
      <c r="D142" s="702">
        <v>1986</v>
      </c>
      <c r="E142" s="701" t="s">
        <v>3955</v>
      </c>
      <c r="F142" s="701" t="s">
        <v>3955</v>
      </c>
      <c r="G142" s="701" t="s">
        <v>1607</v>
      </c>
      <c r="H142" s="703">
        <v>32279</v>
      </c>
      <c r="I142" s="703">
        <v>32279</v>
      </c>
      <c r="J142" s="701" t="s">
        <v>1608</v>
      </c>
      <c r="K142" s="702">
        <v>21945</v>
      </c>
      <c r="L142" s="701" t="s">
        <v>1341</v>
      </c>
      <c r="M142" s="704"/>
      <c r="N142" s="701" t="s">
        <v>1613</v>
      </c>
      <c r="O142" s="702">
        <v>47561</v>
      </c>
      <c r="P142" s="701" t="s">
        <v>1608</v>
      </c>
      <c r="Q142" s="702">
        <v>494</v>
      </c>
      <c r="R142" s="701" t="s">
        <v>1341</v>
      </c>
      <c r="S142" s="701" t="s">
        <v>1341</v>
      </c>
    </row>
    <row r="143" spans="1:19" x14ac:dyDescent="0.3">
      <c r="A143" s="701" t="s">
        <v>4433</v>
      </c>
      <c r="B143" s="701" t="s">
        <v>1607</v>
      </c>
      <c r="C143" s="701" t="s">
        <v>1425</v>
      </c>
      <c r="D143" s="702">
        <v>1987</v>
      </c>
      <c r="E143" s="701" t="s">
        <v>3955</v>
      </c>
      <c r="F143" s="701" t="s">
        <v>3955</v>
      </c>
      <c r="G143" s="701" t="s">
        <v>1607</v>
      </c>
      <c r="H143" s="703">
        <v>32643</v>
      </c>
      <c r="I143" s="703">
        <v>32643</v>
      </c>
      <c r="J143" s="701" t="s">
        <v>1608</v>
      </c>
      <c r="K143" s="702">
        <v>19368</v>
      </c>
      <c r="L143" s="701" t="s">
        <v>1341</v>
      </c>
      <c r="M143" s="704"/>
      <c r="N143" s="701" t="s">
        <v>1613</v>
      </c>
      <c r="O143" s="702">
        <v>21961</v>
      </c>
      <c r="P143" s="701" t="s">
        <v>1608</v>
      </c>
      <c r="Q143" s="702">
        <v>1570</v>
      </c>
      <c r="R143" s="701" t="s">
        <v>1341</v>
      </c>
      <c r="S143" s="701" t="s">
        <v>1341</v>
      </c>
    </row>
    <row r="144" spans="1:19" x14ac:dyDescent="0.3">
      <c r="A144" s="701" t="s">
        <v>4434</v>
      </c>
      <c r="B144" s="701" t="s">
        <v>1607</v>
      </c>
      <c r="C144" s="701" t="s">
        <v>1425</v>
      </c>
      <c r="D144" s="702">
        <v>1987</v>
      </c>
      <c r="E144" s="701" t="s">
        <v>3955</v>
      </c>
      <c r="F144" s="701" t="s">
        <v>3955</v>
      </c>
      <c r="G144" s="701" t="s">
        <v>1607</v>
      </c>
      <c r="H144" s="703">
        <v>32641</v>
      </c>
      <c r="I144" s="703">
        <v>32641</v>
      </c>
      <c r="J144" s="701" t="s">
        <v>1608</v>
      </c>
      <c r="K144" s="702">
        <v>14351</v>
      </c>
      <c r="L144" s="701" t="s">
        <v>1341</v>
      </c>
      <c r="M144" s="704"/>
      <c r="N144" s="701" t="s">
        <v>1608</v>
      </c>
      <c r="O144" s="702">
        <v>803</v>
      </c>
      <c r="P144" s="701" t="s">
        <v>1341</v>
      </c>
      <c r="Q144" s="706"/>
      <c r="R144" s="701" t="s">
        <v>1341</v>
      </c>
      <c r="S144" s="701" t="s">
        <v>1341</v>
      </c>
    </row>
    <row r="145" spans="1:19" x14ac:dyDescent="0.3">
      <c r="A145" s="701" t="s">
        <v>4435</v>
      </c>
      <c r="B145" s="701" t="s">
        <v>1607</v>
      </c>
      <c r="C145" s="701" t="s">
        <v>1425</v>
      </c>
      <c r="D145" s="702">
        <v>1987</v>
      </c>
      <c r="E145" s="701" t="s">
        <v>3955</v>
      </c>
      <c r="F145" s="701" t="s">
        <v>3955</v>
      </c>
      <c r="G145" s="701" t="s">
        <v>1607</v>
      </c>
      <c r="H145" s="703">
        <v>32638</v>
      </c>
      <c r="I145" s="703">
        <v>32638</v>
      </c>
      <c r="J145" s="701" t="s">
        <v>1608</v>
      </c>
      <c r="K145" s="702">
        <v>8834</v>
      </c>
      <c r="L145" s="701" t="s">
        <v>1341</v>
      </c>
      <c r="M145" s="704"/>
      <c r="N145" s="701" t="s">
        <v>1613</v>
      </c>
      <c r="O145" s="702">
        <v>17200</v>
      </c>
      <c r="P145" s="701" t="s">
        <v>1608</v>
      </c>
      <c r="Q145" s="702">
        <v>1474</v>
      </c>
      <c r="R145" s="701" t="s">
        <v>1341</v>
      </c>
      <c r="S145" s="701" t="s">
        <v>1341</v>
      </c>
    </row>
    <row r="146" spans="1:19" x14ac:dyDescent="0.3">
      <c r="A146" s="701" t="s">
        <v>4436</v>
      </c>
      <c r="B146" s="701" t="s">
        <v>1607</v>
      </c>
      <c r="C146" s="701" t="s">
        <v>1425</v>
      </c>
      <c r="D146" s="702">
        <v>1987</v>
      </c>
      <c r="E146" s="701" t="s">
        <v>3955</v>
      </c>
      <c r="F146" s="701" t="s">
        <v>3955</v>
      </c>
      <c r="G146" s="701" t="s">
        <v>1607</v>
      </c>
      <c r="H146" s="703">
        <v>32638</v>
      </c>
      <c r="I146" s="703">
        <v>32638</v>
      </c>
      <c r="J146" s="701" t="s">
        <v>1608</v>
      </c>
      <c r="K146" s="702">
        <v>8810</v>
      </c>
      <c r="L146" s="701" t="s">
        <v>1341</v>
      </c>
      <c r="M146" s="704"/>
      <c r="N146" s="701" t="s">
        <v>1613</v>
      </c>
      <c r="O146" s="702">
        <v>17153</v>
      </c>
      <c r="P146" s="701" t="s">
        <v>1608</v>
      </c>
      <c r="Q146" s="702">
        <v>1470</v>
      </c>
      <c r="R146" s="701" t="s">
        <v>1341</v>
      </c>
      <c r="S146" s="701" t="s">
        <v>1341</v>
      </c>
    </row>
    <row r="147" spans="1:19" x14ac:dyDescent="0.3">
      <c r="A147" s="701" t="s">
        <v>4437</v>
      </c>
      <c r="B147" s="701" t="s">
        <v>1607</v>
      </c>
      <c r="C147" s="701" t="s">
        <v>1425</v>
      </c>
      <c r="D147" s="702">
        <v>1987</v>
      </c>
      <c r="E147" s="701" t="s">
        <v>3955</v>
      </c>
      <c r="F147" s="701" t="s">
        <v>3955</v>
      </c>
      <c r="G147" s="701" t="s">
        <v>1607</v>
      </c>
      <c r="H147" s="703">
        <v>32638</v>
      </c>
      <c r="I147" s="703">
        <v>32638</v>
      </c>
      <c r="J147" s="701" t="s">
        <v>1608</v>
      </c>
      <c r="K147" s="702">
        <v>8957</v>
      </c>
      <c r="L147" s="701" t="s">
        <v>1341</v>
      </c>
      <c r="M147" s="704"/>
      <c r="N147" s="701" t="s">
        <v>1613</v>
      </c>
      <c r="O147" s="702">
        <v>17438</v>
      </c>
      <c r="P147" s="701" t="s">
        <v>1608</v>
      </c>
      <c r="Q147" s="702">
        <v>1495</v>
      </c>
      <c r="R147" s="701" t="s">
        <v>1341</v>
      </c>
      <c r="S147" s="701" t="s">
        <v>1341</v>
      </c>
    </row>
    <row r="148" spans="1:19" x14ac:dyDescent="0.3">
      <c r="A148" s="701" t="s">
        <v>4438</v>
      </c>
      <c r="B148" s="701" t="s">
        <v>1607</v>
      </c>
      <c r="C148" s="701" t="s">
        <v>1425</v>
      </c>
      <c r="D148" s="702">
        <v>1987</v>
      </c>
      <c r="E148" s="701" t="s">
        <v>3955</v>
      </c>
      <c r="F148" s="701" t="s">
        <v>3955</v>
      </c>
      <c r="G148" s="701" t="s">
        <v>1607</v>
      </c>
      <c r="H148" s="703">
        <v>32638</v>
      </c>
      <c r="I148" s="703">
        <v>32638</v>
      </c>
      <c r="J148" s="701" t="s">
        <v>1608</v>
      </c>
      <c r="K148" s="702">
        <v>8318</v>
      </c>
      <c r="L148" s="701" t="s">
        <v>1341</v>
      </c>
      <c r="M148" s="704"/>
      <c r="N148" s="701" t="s">
        <v>1613</v>
      </c>
      <c r="O148" s="702">
        <v>16194</v>
      </c>
      <c r="P148" s="701" t="s">
        <v>1608</v>
      </c>
      <c r="Q148" s="705">
        <v>1388</v>
      </c>
      <c r="R148" s="701" t="s">
        <v>1341</v>
      </c>
      <c r="S148" s="701" t="s">
        <v>1341</v>
      </c>
    </row>
    <row r="149" spans="1:19" x14ac:dyDescent="0.3">
      <c r="A149" s="701" t="s">
        <v>4461</v>
      </c>
      <c r="B149" s="701" t="s">
        <v>1607</v>
      </c>
      <c r="C149" s="701" t="s">
        <v>1425</v>
      </c>
      <c r="D149" s="702">
        <v>1988</v>
      </c>
      <c r="E149" s="701" t="s">
        <v>3955</v>
      </c>
      <c r="F149" s="701" t="s">
        <v>3955</v>
      </c>
      <c r="G149" s="701" t="s">
        <v>1607</v>
      </c>
      <c r="H149" s="703">
        <v>33014</v>
      </c>
      <c r="I149" s="703">
        <v>33014</v>
      </c>
      <c r="J149" s="701" t="s">
        <v>1608</v>
      </c>
      <c r="K149" s="702">
        <v>9877</v>
      </c>
      <c r="L149" s="701" t="s">
        <v>1341</v>
      </c>
      <c r="M149" s="704"/>
      <c r="N149" s="701" t="s">
        <v>1613</v>
      </c>
      <c r="O149" s="702">
        <v>32654</v>
      </c>
      <c r="P149" s="701" t="s">
        <v>1608</v>
      </c>
      <c r="Q149" s="702">
        <v>553</v>
      </c>
      <c r="R149" s="701" t="s">
        <v>1341</v>
      </c>
      <c r="S149" s="701" t="s">
        <v>1341</v>
      </c>
    </row>
    <row r="150" spans="1:19" x14ac:dyDescent="0.3">
      <c r="A150" s="701" t="s">
        <v>4462</v>
      </c>
      <c r="B150" s="701" t="s">
        <v>1607</v>
      </c>
      <c r="C150" s="701" t="s">
        <v>1425</v>
      </c>
      <c r="D150" s="702">
        <v>1988</v>
      </c>
      <c r="E150" s="701" t="s">
        <v>3955</v>
      </c>
      <c r="F150" s="701" t="s">
        <v>3955</v>
      </c>
      <c r="G150" s="701" t="s">
        <v>1607</v>
      </c>
      <c r="H150" s="703">
        <v>33014</v>
      </c>
      <c r="I150" s="703">
        <v>33014</v>
      </c>
      <c r="J150" s="701" t="s">
        <v>1608</v>
      </c>
      <c r="K150" s="702">
        <v>9716</v>
      </c>
      <c r="L150" s="701" t="s">
        <v>1341</v>
      </c>
      <c r="M150" s="704"/>
      <c r="N150" s="701" t="s">
        <v>1613</v>
      </c>
      <c r="O150" s="702">
        <v>32188</v>
      </c>
      <c r="P150" s="701" t="s">
        <v>1608</v>
      </c>
      <c r="Q150" s="702">
        <v>565</v>
      </c>
      <c r="R150" s="701" t="s">
        <v>1341</v>
      </c>
      <c r="S150" s="701" t="s">
        <v>1341</v>
      </c>
    </row>
    <row r="151" spans="1:19" x14ac:dyDescent="0.3">
      <c r="A151" s="701" t="s">
        <v>4463</v>
      </c>
      <c r="B151" s="701" t="s">
        <v>1607</v>
      </c>
      <c r="C151" s="701" t="s">
        <v>1425</v>
      </c>
      <c r="D151" s="702">
        <v>1988</v>
      </c>
      <c r="E151" s="701" t="s">
        <v>3955</v>
      </c>
      <c r="F151" s="701" t="s">
        <v>4337</v>
      </c>
      <c r="G151" s="701" t="s">
        <v>1607</v>
      </c>
      <c r="H151" s="703">
        <v>33014</v>
      </c>
      <c r="I151" s="703">
        <v>33014</v>
      </c>
      <c r="J151" s="701" t="s">
        <v>1608</v>
      </c>
      <c r="K151" s="702">
        <v>10209</v>
      </c>
      <c r="L151" s="701" t="s">
        <v>1341</v>
      </c>
      <c r="M151" s="704"/>
      <c r="N151" s="701" t="s">
        <v>1613</v>
      </c>
      <c r="O151" s="702">
        <v>4994</v>
      </c>
      <c r="P151" s="701" t="s">
        <v>1608</v>
      </c>
      <c r="Q151" s="702">
        <v>381</v>
      </c>
      <c r="R151" s="701" t="s">
        <v>1341</v>
      </c>
      <c r="S151" s="701" t="s">
        <v>1341</v>
      </c>
    </row>
    <row r="152" spans="1:19" x14ac:dyDescent="0.3">
      <c r="A152" s="701" t="s">
        <v>4464</v>
      </c>
      <c r="B152" s="701" t="s">
        <v>1607</v>
      </c>
      <c r="C152" s="701" t="s">
        <v>1425</v>
      </c>
      <c r="D152" s="702">
        <v>1988</v>
      </c>
      <c r="E152" s="701" t="s">
        <v>3955</v>
      </c>
      <c r="F152" s="701" t="s">
        <v>4337</v>
      </c>
      <c r="G152" s="701" t="s">
        <v>1607</v>
      </c>
      <c r="H152" s="703">
        <v>33014</v>
      </c>
      <c r="I152" s="703">
        <v>33014</v>
      </c>
      <c r="J152" s="701" t="s">
        <v>1608</v>
      </c>
      <c r="K152" s="702">
        <v>9853</v>
      </c>
      <c r="L152" s="701" t="s">
        <v>1341</v>
      </c>
      <c r="M152" s="704"/>
      <c r="N152" s="701" t="s">
        <v>1613</v>
      </c>
      <c r="O152" s="702">
        <v>4820</v>
      </c>
      <c r="P152" s="701" t="s">
        <v>1608</v>
      </c>
      <c r="Q152" s="702">
        <v>368</v>
      </c>
      <c r="R152" s="701" t="s">
        <v>1341</v>
      </c>
      <c r="S152" s="701" t="s">
        <v>1341</v>
      </c>
    </row>
    <row r="153" spans="1:19" x14ac:dyDescent="0.3">
      <c r="A153" s="701" t="s">
        <v>4475</v>
      </c>
      <c r="B153" s="701" t="s">
        <v>1607</v>
      </c>
      <c r="C153" s="701" t="s">
        <v>1425</v>
      </c>
      <c r="D153" s="702">
        <v>1989</v>
      </c>
      <c r="E153" s="701" t="s">
        <v>3955</v>
      </c>
      <c r="F153" s="701" t="s">
        <v>4337</v>
      </c>
      <c r="G153" s="701" t="s">
        <v>1607</v>
      </c>
      <c r="H153" s="703">
        <v>33386</v>
      </c>
      <c r="I153" s="703">
        <v>33386</v>
      </c>
      <c r="J153" s="701" t="s">
        <v>1608</v>
      </c>
      <c r="K153" s="702">
        <v>9677</v>
      </c>
      <c r="L153" s="701" t="s">
        <v>1341</v>
      </c>
      <c r="M153" s="704"/>
      <c r="N153" s="701" t="s">
        <v>1613</v>
      </c>
      <c r="O153" s="702">
        <v>8744</v>
      </c>
      <c r="P153" s="701" t="s">
        <v>1608</v>
      </c>
      <c r="Q153" s="702">
        <v>751</v>
      </c>
      <c r="R153" s="701" t="s">
        <v>1341</v>
      </c>
      <c r="S153" s="701" t="s">
        <v>1341</v>
      </c>
    </row>
    <row r="154" spans="1:19" x14ac:dyDescent="0.3">
      <c r="A154" s="701" t="s">
        <v>4476</v>
      </c>
      <c r="B154" s="701" t="s">
        <v>1607</v>
      </c>
      <c r="C154" s="701" t="s">
        <v>1425</v>
      </c>
      <c r="D154" s="702">
        <v>1989</v>
      </c>
      <c r="E154" s="701" t="s">
        <v>3955</v>
      </c>
      <c r="F154" s="701" t="s">
        <v>3955</v>
      </c>
      <c r="G154" s="701" t="s">
        <v>1607</v>
      </c>
      <c r="H154" s="703">
        <v>33373</v>
      </c>
      <c r="I154" s="703">
        <v>33373</v>
      </c>
      <c r="J154" s="701" t="s">
        <v>1608</v>
      </c>
      <c r="K154" s="702">
        <v>9601</v>
      </c>
      <c r="L154" s="701" t="s">
        <v>1341</v>
      </c>
      <c r="M154" s="704"/>
      <c r="N154" s="701" t="s">
        <v>1613</v>
      </c>
      <c r="O154" s="702">
        <v>19425</v>
      </c>
      <c r="P154" s="701" t="s">
        <v>1608</v>
      </c>
      <c r="Q154" s="702">
        <v>745</v>
      </c>
      <c r="R154" s="701" t="s">
        <v>1341</v>
      </c>
      <c r="S154" s="701" t="s">
        <v>1341</v>
      </c>
    </row>
    <row r="155" spans="1:19" x14ac:dyDescent="0.3">
      <c r="A155" s="701" t="s">
        <v>4477</v>
      </c>
      <c r="B155" s="701" t="s">
        <v>1607</v>
      </c>
      <c r="C155" s="701" t="s">
        <v>1425</v>
      </c>
      <c r="D155" s="702">
        <v>1989</v>
      </c>
      <c r="E155" s="701" t="s">
        <v>3955</v>
      </c>
      <c r="F155" s="701" t="s">
        <v>3955</v>
      </c>
      <c r="G155" s="701" t="s">
        <v>1607</v>
      </c>
      <c r="H155" s="703">
        <v>33373</v>
      </c>
      <c r="I155" s="703">
        <v>33373</v>
      </c>
      <c r="J155" s="701" t="s">
        <v>1608</v>
      </c>
      <c r="K155" s="702">
        <v>9655</v>
      </c>
      <c r="L155" s="701" t="s">
        <v>1341</v>
      </c>
      <c r="M155" s="704"/>
      <c r="N155" s="701" t="s">
        <v>1613</v>
      </c>
      <c r="O155" s="702">
        <v>19530</v>
      </c>
      <c r="P155" s="701" t="s">
        <v>1608</v>
      </c>
      <c r="Q155" s="702">
        <v>851</v>
      </c>
      <c r="R155" s="701" t="s">
        <v>1341</v>
      </c>
      <c r="S155" s="701" t="s">
        <v>1341</v>
      </c>
    </row>
    <row r="156" spans="1:19" x14ac:dyDescent="0.3">
      <c r="A156" s="701" t="s">
        <v>4478</v>
      </c>
      <c r="B156" s="701" t="s">
        <v>1607</v>
      </c>
      <c r="C156" s="701" t="s">
        <v>1425</v>
      </c>
      <c r="D156" s="702">
        <v>1989</v>
      </c>
      <c r="E156" s="701" t="s">
        <v>3955</v>
      </c>
      <c r="F156" s="701" t="s">
        <v>3955</v>
      </c>
      <c r="G156" s="701" t="s">
        <v>1607</v>
      </c>
      <c r="H156" s="703">
        <v>33386</v>
      </c>
      <c r="I156" s="703">
        <v>33386</v>
      </c>
      <c r="J156" s="701" t="s">
        <v>1608</v>
      </c>
      <c r="K156" s="702">
        <v>9343</v>
      </c>
      <c r="L156" s="701" t="s">
        <v>1341</v>
      </c>
      <c r="M156" s="704"/>
      <c r="N156" s="701" t="s">
        <v>1613</v>
      </c>
      <c r="O156" s="702">
        <v>9091</v>
      </c>
      <c r="P156" s="701" t="s">
        <v>1608</v>
      </c>
      <c r="Q156" s="705">
        <v>823</v>
      </c>
      <c r="R156" s="701" t="s">
        <v>1341</v>
      </c>
      <c r="S156" s="701" t="s">
        <v>1341</v>
      </c>
    </row>
    <row r="157" spans="1:19" x14ac:dyDescent="0.3">
      <c r="A157" s="701" t="s">
        <v>4424</v>
      </c>
      <c r="B157" s="701" t="s">
        <v>1607</v>
      </c>
      <c r="C157" s="701" t="s">
        <v>1425</v>
      </c>
      <c r="D157" s="702">
        <v>1990</v>
      </c>
      <c r="E157" s="701" t="s">
        <v>3955</v>
      </c>
      <c r="F157" s="701" t="s">
        <v>3955</v>
      </c>
      <c r="G157" s="701" t="s">
        <v>1607</v>
      </c>
      <c r="H157" s="703">
        <v>33739</v>
      </c>
      <c r="I157" s="703">
        <v>33739</v>
      </c>
      <c r="J157" s="701" t="s">
        <v>1608</v>
      </c>
      <c r="K157" s="702">
        <v>15976</v>
      </c>
      <c r="L157" s="701" t="s">
        <v>1341</v>
      </c>
      <c r="M157" s="704"/>
      <c r="N157" s="701" t="s">
        <v>1613</v>
      </c>
      <c r="O157" s="702">
        <v>43799</v>
      </c>
      <c r="P157" s="701" t="s">
        <v>1608</v>
      </c>
      <c r="Q157" s="702">
        <v>4692</v>
      </c>
      <c r="R157" s="701" t="s">
        <v>1341</v>
      </c>
      <c r="S157" s="701" t="s">
        <v>1341</v>
      </c>
    </row>
    <row r="158" spans="1:19" x14ac:dyDescent="0.3">
      <c r="A158" s="701" t="s">
        <v>4493</v>
      </c>
      <c r="B158" s="701" t="s">
        <v>1607</v>
      </c>
      <c r="C158" s="701" t="s">
        <v>1425</v>
      </c>
      <c r="D158" s="702">
        <v>1990</v>
      </c>
      <c r="E158" s="701" t="s">
        <v>3955</v>
      </c>
      <c r="F158" s="701" t="s">
        <v>3955</v>
      </c>
      <c r="G158" s="701" t="s">
        <v>1607</v>
      </c>
      <c r="H158" s="703">
        <v>33739</v>
      </c>
      <c r="I158" s="703">
        <v>33739</v>
      </c>
      <c r="J158" s="701" t="s">
        <v>1608</v>
      </c>
      <c r="K158" s="702">
        <v>8520</v>
      </c>
      <c r="L158" s="701" t="s">
        <v>1341</v>
      </c>
      <c r="M158" s="704"/>
      <c r="N158" s="701" t="s">
        <v>1613</v>
      </c>
      <c r="O158" s="702">
        <v>493</v>
      </c>
      <c r="P158" s="701" t="s">
        <v>1608</v>
      </c>
      <c r="Q158" s="702">
        <v>1551</v>
      </c>
      <c r="R158" s="701" t="s">
        <v>1341</v>
      </c>
      <c r="S158" s="701" t="s">
        <v>1341</v>
      </c>
    </row>
    <row r="159" spans="1:19" x14ac:dyDescent="0.3">
      <c r="A159" s="701" t="s">
        <v>4494</v>
      </c>
      <c r="B159" s="701" t="s">
        <v>1607</v>
      </c>
      <c r="C159" s="701" t="s">
        <v>1425</v>
      </c>
      <c r="D159" s="702">
        <v>1990</v>
      </c>
      <c r="E159" s="701" t="s">
        <v>3955</v>
      </c>
      <c r="F159" s="701" t="s">
        <v>3955</v>
      </c>
      <c r="G159" s="701" t="s">
        <v>1607</v>
      </c>
      <c r="H159" s="703">
        <v>33739</v>
      </c>
      <c r="I159" s="703">
        <v>33739</v>
      </c>
      <c r="J159" s="701" t="s">
        <v>1608</v>
      </c>
      <c r="K159" s="702">
        <v>8419</v>
      </c>
      <c r="L159" s="701" t="s">
        <v>1341</v>
      </c>
      <c r="M159" s="704"/>
      <c r="N159" s="701" t="s">
        <v>1613</v>
      </c>
      <c r="O159" s="702">
        <v>488</v>
      </c>
      <c r="P159" s="701" t="s">
        <v>1608</v>
      </c>
      <c r="Q159" s="702">
        <v>1532</v>
      </c>
      <c r="R159" s="701" t="s">
        <v>1341</v>
      </c>
      <c r="S159" s="701" t="s">
        <v>1341</v>
      </c>
    </row>
    <row r="160" spans="1:19" x14ac:dyDescent="0.3">
      <c r="A160" s="701" t="s">
        <v>4495</v>
      </c>
      <c r="B160" s="701" t="s">
        <v>1607</v>
      </c>
      <c r="C160" s="701" t="s">
        <v>1425</v>
      </c>
      <c r="D160" s="702">
        <v>1990</v>
      </c>
      <c r="E160" s="701" t="s">
        <v>3955</v>
      </c>
      <c r="F160" s="701" t="s">
        <v>3955</v>
      </c>
      <c r="G160" s="701" t="s">
        <v>1607</v>
      </c>
      <c r="H160" s="703">
        <v>33739</v>
      </c>
      <c r="I160" s="703">
        <v>33739</v>
      </c>
      <c r="J160" s="701" t="s">
        <v>1608</v>
      </c>
      <c r="K160" s="702">
        <v>6780</v>
      </c>
      <c r="L160" s="701" t="s">
        <v>1341</v>
      </c>
      <c r="M160" s="704"/>
      <c r="N160" s="701" t="s">
        <v>1613</v>
      </c>
      <c r="O160" s="702">
        <v>1181</v>
      </c>
      <c r="P160" s="701" t="s">
        <v>1608</v>
      </c>
      <c r="Q160" s="705">
        <v>2165</v>
      </c>
      <c r="R160" s="701" t="s">
        <v>1341</v>
      </c>
      <c r="S160" s="701" t="s">
        <v>1341</v>
      </c>
    </row>
    <row r="161" spans="1:19" x14ac:dyDescent="0.3">
      <c r="A161" s="701" t="s">
        <v>4496</v>
      </c>
      <c r="B161" s="701" t="s">
        <v>1607</v>
      </c>
      <c r="C161" s="701" t="s">
        <v>1425</v>
      </c>
      <c r="D161" s="702">
        <v>1990</v>
      </c>
      <c r="E161" s="701" t="s">
        <v>3955</v>
      </c>
      <c r="F161" s="701" t="s">
        <v>3955</v>
      </c>
      <c r="G161" s="701" t="s">
        <v>1607</v>
      </c>
      <c r="H161" s="703">
        <v>33739</v>
      </c>
      <c r="I161" s="703">
        <v>33739</v>
      </c>
      <c r="J161" s="701" t="s">
        <v>1608</v>
      </c>
      <c r="K161" s="702">
        <v>7287</v>
      </c>
      <c r="L161" s="701" t="s">
        <v>1341</v>
      </c>
      <c r="M161" s="704"/>
      <c r="N161" s="701" t="s">
        <v>1613</v>
      </c>
      <c r="O161" s="702">
        <v>1270</v>
      </c>
      <c r="P161" s="701" t="s">
        <v>1608</v>
      </c>
      <c r="Q161" s="702">
        <v>2327</v>
      </c>
      <c r="R161" s="701" t="s">
        <v>1341</v>
      </c>
      <c r="S161" s="701" t="s">
        <v>1341</v>
      </c>
    </row>
    <row r="162" spans="1:19" x14ac:dyDescent="0.3">
      <c r="A162" s="701" t="s">
        <v>4497</v>
      </c>
      <c r="B162" s="701" t="s">
        <v>1607</v>
      </c>
      <c r="C162" s="701" t="s">
        <v>1425</v>
      </c>
      <c r="D162" s="702">
        <v>1990</v>
      </c>
      <c r="E162" s="701" t="s">
        <v>3955</v>
      </c>
      <c r="F162" s="701" t="s">
        <v>3955</v>
      </c>
      <c r="G162" s="701" t="s">
        <v>1607</v>
      </c>
      <c r="H162" s="703">
        <v>33739</v>
      </c>
      <c r="I162" s="703">
        <v>33739</v>
      </c>
      <c r="J162" s="701" t="s">
        <v>1608</v>
      </c>
      <c r="K162" s="702">
        <v>7905</v>
      </c>
      <c r="L162" s="701" t="s">
        <v>1341</v>
      </c>
      <c r="M162" s="704"/>
      <c r="N162" s="701" t="s">
        <v>1613</v>
      </c>
      <c r="O162" s="705">
        <v>1140</v>
      </c>
      <c r="P162" s="701" t="s">
        <v>1608</v>
      </c>
      <c r="Q162" s="705">
        <v>957</v>
      </c>
      <c r="R162" s="701" t="s">
        <v>1341</v>
      </c>
      <c r="S162" s="701" t="s">
        <v>1341</v>
      </c>
    </row>
    <row r="163" spans="1:19" x14ac:dyDescent="0.3">
      <c r="A163" s="701" t="s">
        <v>4498</v>
      </c>
      <c r="B163" s="701" t="s">
        <v>1607</v>
      </c>
      <c r="C163" s="701" t="s">
        <v>1425</v>
      </c>
      <c r="D163" s="702">
        <v>1990</v>
      </c>
      <c r="E163" s="701" t="s">
        <v>3955</v>
      </c>
      <c r="F163" s="701" t="s">
        <v>3955</v>
      </c>
      <c r="G163" s="701" t="s">
        <v>1607</v>
      </c>
      <c r="H163" s="703">
        <v>33739</v>
      </c>
      <c r="I163" s="703">
        <v>33739</v>
      </c>
      <c r="J163" s="701" t="s">
        <v>1608</v>
      </c>
      <c r="K163" s="702">
        <v>8959</v>
      </c>
      <c r="L163" s="701" t="s">
        <v>1341</v>
      </c>
      <c r="M163" s="704"/>
      <c r="N163" s="701" t="s">
        <v>1613</v>
      </c>
      <c r="O163" s="702">
        <v>1293</v>
      </c>
      <c r="P163" s="701" t="s">
        <v>1608</v>
      </c>
      <c r="Q163" s="705">
        <v>1085</v>
      </c>
      <c r="R163" s="701" t="s">
        <v>1341</v>
      </c>
      <c r="S163" s="701" t="s">
        <v>1341</v>
      </c>
    </row>
    <row r="164" spans="1:19" x14ac:dyDescent="0.3">
      <c r="A164" s="701" t="s">
        <v>4506</v>
      </c>
      <c r="B164" s="701" t="s">
        <v>1607</v>
      </c>
      <c r="C164" s="701" t="s">
        <v>1425</v>
      </c>
      <c r="D164" s="702">
        <v>1991</v>
      </c>
      <c r="E164" s="701" t="s">
        <v>3955</v>
      </c>
      <c r="F164" s="701" t="s">
        <v>3955</v>
      </c>
      <c r="G164" s="701" t="s">
        <v>1607</v>
      </c>
      <c r="H164" s="703">
        <v>34102</v>
      </c>
      <c r="I164" s="703">
        <v>34102</v>
      </c>
      <c r="J164" s="701" t="s">
        <v>1608</v>
      </c>
      <c r="K164" s="702">
        <v>10561</v>
      </c>
      <c r="L164" s="701" t="s">
        <v>1341</v>
      </c>
      <c r="M164" s="704"/>
      <c r="N164" s="701" t="s">
        <v>1608</v>
      </c>
      <c r="O164" s="702">
        <v>615</v>
      </c>
      <c r="P164" s="701" t="s">
        <v>1341</v>
      </c>
      <c r="Q164" s="706"/>
      <c r="R164" s="701" t="s">
        <v>1341</v>
      </c>
      <c r="S164" s="701" t="s">
        <v>1341</v>
      </c>
    </row>
    <row r="165" spans="1:19" x14ac:dyDescent="0.3">
      <c r="A165" s="701" t="s">
        <v>4507</v>
      </c>
      <c r="B165" s="701" t="s">
        <v>1607</v>
      </c>
      <c r="C165" s="701" t="s">
        <v>1425</v>
      </c>
      <c r="D165" s="702">
        <v>1991</v>
      </c>
      <c r="E165" s="701" t="s">
        <v>3955</v>
      </c>
      <c r="F165" s="701" t="s">
        <v>3955</v>
      </c>
      <c r="G165" s="701" t="s">
        <v>1607</v>
      </c>
      <c r="H165" s="703">
        <v>34102</v>
      </c>
      <c r="I165" s="703">
        <v>34102</v>
      </c>
      <c r="J165" s="701" t="s">
        <v>1608</v>
      </c>
      <c r="K165" s="702">
        <v>7080</v>
      </c>
      <c r="L165" s="701" t="s">
        <v>1341</v>
      </c>
      <c r="M165" s="704"/>
      <c r="N165" s="701" t="s">
        <v>1608</v>
      </c>
      <c r="O165" s="702">
        <v>452</v>
      </c>
      <c r="P165" s="701" t="s">
        <v>1341</v>
      </c>
      <c r="Q165" s="706"/>
      <c r="R165" s="701" t="s">
        <v>1341</v>
      </c>
      <c r="S165" s="701" t="s">
        <v>1341</v>
      </c>
    </row>
    <row r="166" spans="1:19" x14ac:dyDescent="0.3">
      <c r="A166" s="701" t="s">
        <v>4508</v>
      </c>
      <c r="B166" s="701" t="s">
        <v>1607</v>
      </c>
      <c r="C166" s="701" t="s">
        <v>1425</v>
      </c>
      <c r="D166" s="702">
        <v>1991</v>
      </c>
      <c r="E166" s="701" t="s">
        <v>3955</v>
      </c>
      <c r="F166" s="701" t="s">
        <v>3955</v>
      </c>
      <c r="G166" s="701" t="s">
        <v>1607</v>
      </c>
      <c r="H166" s="703">
        <v>34102</v>
      </c>
      <c r="I166" s="703">
        <v>34102</v>
      </c>
      <c r="J166" s="701" t="s">
        <v>1608</v>
      </c>
      <c r="K166" s="702">
        <v>7215</v>
      </c>
      <c r="L166" s="701" t="s">
        <v>1341</v>
      </c>
      <c r="M166" s="704"/>
      <c r="N166" s="701" t="s">
        <v>1613</v>
      </c>
      <c r="O166" s="702">
        <v>1720</v>
      </c>
      <c r="P166" s="701" t="s">
        <v>1608</v>
      </c>
      <c r="Q166" s="702">
        <v>901</v>
      </c>
      <c r="R166" s="701" t="s">
        <v>1341</v>
      </c>
      <c r="S166" s="701" t="s">
        <v>1341</v>
      </c>
    </row>
    <row r="167" spans="1:19" x14ac:dyDescent="0.3">
      <c r="A167" s="701" t="s">
        <v>4509</v>
      </c>
      <c r="B167" s="701" t="s">
        <v>1607</v>
      </c>
      <c r="C167" s="701" t="s">
        <v>1425</v>
      </c>
      <c r="D167" s="702">
        <v>1991</v>
      </c>
      <c r="E167" s="701" t="s">
        <v>3955</v>
      </c>
      <c r="F167" s="701" t="s">
        <v>3955</v>
      </c>
      <c r="G167" s="701" t="s">
        <v>1607</v>
      </c>
      <c r="H167" s="703">
        <v>34102</v>
      </c>
      <c r="I167" s="703">
        <v>34102</v>
      </c>
      <c r="J167" s="701" t="s">
        <v>1608</v>
      </c>
      <c r="K167" s="702">
        <v>9614</v>
      </c>
      <c r="L167" s="701" t="s">
        <v>1341</v>
      </c>
      <c r="M167" s="704"/>
      <c r="N167" s="701" t="s">
        <v>1613</v>
      </c>
      <c r="O167" s="702">
        <v>7397</v>
      </c>
      <c r="P167" s="701" t="s">
        <v>1608</v>
      </c>
      <c r="Q167" s="702">
        <v>1200</v>
      </c>
      <c r="R167" s="701" t="s">
        <v>1341</v>
      </c>
      <c r="S167" s="701" t="s">
        <v>1341</v>
      </c>
    </row>
    <row r="168" spans="1:19" x14ac:dyDescent="0.3">
      <c r="A168" s="701" t="s">
        <v>4510</v>
      </c>
      <c r="B168" s="701" t="s">
        <v>1607</v>
      </c>
      <c r="C168" s="701" t="s">
        <v>1425</v>
      </c>
      <c r="D168" s="702">
        <v>1991</v>
      </c>
      <c r="E168" s="701" t="s">
        <v>3955</v>
      </c>
      <c r="F168" s="701" t="s">
        <v>3955</v>
      </c>
      <c r="G168" s="701" t="s">
        <v>1607</v>
      </c>
      <c r="H168" s="703">
        <v>34102</v>
      </c>
      <c r="I168" s="703">
        <v>34102</v>
      </c>
      <c r="J168" s="701" t="s">
        <v>1608</v>
      </c>
      <c r="K168" s="702">
        <v>9100</v>
      </c>
      <c r="L168" s="701" t="s">
        <v>1341</v>
      </c>
      <c r="M168" s="704"/>
      <c r="N168" s="701" t="s">
        <v>1613</v>
      </c>
      <c r="O168" s="702">
        <v>6502</v>
      </c>
      <c r="P168" s="701" t="s">
        <v>1608</v>
      </c>
      <c r="Q168" s="702">
        <v>1136</v>
      </c>
      <c r="R168" s="701" t="s">
        <v>1341</v>
      </c>
      <c r="S168" s="701" t="s">
        <v>1341</v>
      </c>
    </row>
    <row r="169" spans="1:19" x14ac:dyDescent="0.3">
      <c r="A169" s="701" t="s">
        <v>4511</v>
      </c>
      <c r="B169" s="701" t="s">
        <v>1607</v>
      </c>
      <c r="C169" s="701" t="s">
        <v>1425</v>
      </c>
      <c r="D169" s="702">
        <v>1991</v>
      </c>
      <c r="E169" s="701" t="s">
        <v>3955</v>
      </c>
      <c r="F169" s="701" t="s">
        <v>3955</v>
      </c>
      <c r="G169" s="701" t="s">
        <v>1607</v>
      </c>
      <c r="H169" s="703">
        <v>34102</v>
      </c>
      <c r="I169" s="703">
        <v>34102</v>
      </c>
      <c r="J169" s="701" t="s">
        <v>1608</v>
      </c>
      <c r="K169" s="702">
        <v>5806</v>
      </c>
      <c r="L169" s="701" t="s">
        <v>1341</v>
      </c>
      <c r="M169" s="704"/>
      <c r="N169" s="701" t="s">
        <v>1608</v>
      </c>
      <c r="O169" s="702">
        <v>242</v>
      </c>
      <c r="P169" s="701" t="s">
        <v>1341</v>
      </c>
      <c r="Q169" s="706"/>
      <c r="R169" s="701" t="s">
        <v>1341</v>
      </c>
      <c r="S169" s="701" t="s">
        <v>1341</v>
      </c>
    </row>
    <row r="170" spans="1:19" x14ac:dyDescent="0.3">
      <c r="A170" s="701" t="s">
        <v>4512</v>
      </c>
      <c r="B170" s="701" t="s">
        <v>1607</v>
      </c>
      <c r="C170" s="701" t="s">
        <v>1425</v>
      </c>
      <c r="D170" s="702">
        <v>1991</v>
      </c>
      <c r="E170" s="701" t="s">
        <v>3955</v>
      </c>
      <c r="F170" s="701" t="s">
        <v>3955</v>
      </c>
      <c r="G170" s="701" t="s">
        <v>1607</v>
      </c>
      <c r="H170" s="703">
        <v>34102</v>
      </c>
      <c r="I170" s="703">
        <v>34102</v>
      </c>
      <c r="J170" s="701" t="s">
        <v>1608</v>
      </c>
      <c r="K170" s="702">
        <v>1656</v>
      </c>
      <c r="L170" s="701" t="s">
        <v>1341</v>
      </c>
      <c r="M170" s="704"/>
      <c r="N170" s="701" t="s">
        <v>1608</v>
      </c>
      <c r="O170" s="702">
        <v>96</v>
      </c>
      <c r="P170" s="701" t="s">
        <v>1341</v>
      </c>
      <c r="Q170" s="704"/>
      <c r="R170" s="701" t="s">
        <v>1341</v>
      </c>
      <c r="S170" s="701" t="s">
        <v>1341</v>
      </c>
    </row>
    <row r="171" spans="1:19" x14ac:dyDescent="0.3">
      <c r="A171" s="701" t="s">
        <v>4537</v>
      </c>
      <c r="B171" s="701" t="s">
        <v>1607</v>
      </c>
      <c r="C171" s="701" t="s">
        <v>1425</v>
      </c>
      <c r="D171" s="702">
        <v>1992</v>
      </c>
      <c r="E171" s="701" t="s">
        <v>3955</v>
      </c>
      <c r="F171" s="701" t="s">
        <v>3955</v>
      </c>
      <c r="G171" s="701" t="s">
        <v>1607</v>
      </c>
      <c r="H171" s="703">
        <v>34464</v>
      </c>
      <c r="I171" s="703">
        <v>34464</v>
      </c>
      <c r="J171" s="701" t="s">
        <v>1608</v>
      </c>
      <c r="K171" s="702">
        <v>9785</v>
      </c>
      <c r="L171" s="701" t="s">
        <v>1341</v>
      </c>
      <c r="M171" s="704"/>
      <c r="N171" s="701" t="s">
        <v>1613</v>
      </c>
      <c r="O171" s="702">
        <v>31253</v>
      </c>
      <c r="P171" s="701" t="s">
        <v>1608</v>
      </c>
      <c r="Q171" s="702">
        <v>1003</v>
      </c>
      <c r="R171" s="701" t="s">
        <v>1341</v>
      </c>
      <c r="S171" s="701" t="s">
        <v>1341</v>
      </c>
    </row>
    <row r="172" spans="1:19" x14ac:dyDescent="0.3">
      <c r="A172" s="701" t="s">
        <v>4538</v>
      </c>
      <c r="B172" s="701" t="s">
        <v>1607</v>
      </c>
      <c r="C172" s="701" t="s">
        <v>1425</v>
      </c>
      <c r="D172" s="702">
        <v>1992</v>
      </c>
      <c r="E172" s="701" t="s">
        <v>3955</v>
      </c>
      <c r="F172" s="701" t="s">
        <v>3955</v>
      </c>
      <c r="G172" s="701" t="s">
        <v>1607</v>
      </c>
      <c r="H172" s="703">
        <v>34464</v>
      </c>
      <c r="I172" s="703">
        <v>34464</v>
      </c>
      <c r="J172" s="701" t="s">
        <v>1608</v>
      </c>
      <c r="K172" s="702">
        <v>9988</v>
      </c>
      <c r="L172" s="701" t="s">
        <v>1341</v>
      </c>
      <c r="M172" s="704"/>
      <c r="N172" s="701" t="s">
        <v>1613</v>
      </c>
      <c r="O172" s="702">
        <v>31902</v>
      </c>
      <c r="P172" s="701" t="s">
        <v>1608</v>
      </c>
      <c r="Q172" s="705">
        <v>1135</v>
      </c>
      <c r="R172" s="701" t="s">
        <v>1341</v>
      </c>
      <c r="S172" s="701" t="s">
        <v>1341</v>
      </c>
    </row>
    <row r="173" spans="1:19" x14ac:dyDescent="0.3">
      <c r="A173" s="701" t="s">
        <v>4550</v>
      </c>
      <c r="B173" s="701" t="s">
        <v>1607</v>
      </c>
      <c r="C173" s="701" t="s">
        <v>1425</v>
      </c>
      <c r="D173" s="702">
        <v>1993</v>
      </c>
      <c r="E173" s="701" t="s">
        <v>3955</v>
      </c>
      <c r="F173" s="701" t="s">
        <v>3955</v>
      </c>
      <c r="G173" s="701" t="s">
        <v>1607</v>
      </c>
      <c r="H173" s="703">
        <v>34840</v>
      </c>
      <c r="I173" s="703">
        <v>34840</v>
      </c>
      <c r="J173" s="701" t="s">
        <v>1608</v>
      </c>
      <c r="K173" s="702">
        <v>9618</v>
      </c>
      <c r="L173" s="701" t="s">
        <v>1341</v>
      </c>
      <c r="M173" s="704"/>
      <c r="N173" s="701" t="s">
        <v>1613</v>
      </c>
      <c r="O173" s="702">
        <v>39230</v>
      </c>
      <c r="P173" s="701" t="s">
        <v>1608</v>
      </c>
      <c r="Q173" s="702">
        <v>485</v>
      </c>
      <c r="R173" s="701" t="s">
        <v>1341</v>
      </c>
      <c r="S173" s="701" t="s">
        <v>1341</v>
      </c>
    </row>
    <row r="174" spans="1:19" x14ac:dyDescent="0.3">
      <c r="A174" s="701" t="s">
        <v>4551</v>
      </c>
      <c r="B174" s="701" t="s">
        <v>1607</v>
      </c>
      <c r="C174" s="701" t="s">
        <v>1425</v>
      </c>
      <c r="D174" s="702">
        <v>1993</v>
      </c>
      <c r="E174" s="701" t="s">
        <v>3955</v>
      </c>
      <c r="F174" s="701" t="s">
        <v>3955</v>
      </c>
      <c r="G174" s="701" t="s">
        <v>1607</v>
      </c>
      <c r="H174" s="703">
        <v>34840</v>
      </c>
      <c r="I174" s="703">
        <v>34840</v>
      </c>
      <c r="J174" s="701" t="s">
        <v>1608</v>
      </c>
      <c r="K174" s="702">
        <v>10148</v>
      </c>
      <c r="L174" s="701" t="s">
        <v>1341</v>
      </c>
      <c r="M174" s="704"/>
      <c r="N174" s="701" t="s">
        <v>1613</v>
      </c>
      <c r="O174" s="702">
        <v>38672</v>
      </c>
      <c r="P174" s="701" t="s">
        <v>1608</v>
      </c>
      <c r="Q174" s="705">
        <v>512</v>
      </c>
      <c r="R174" s="701" t="s">
        <v>1341</v>
      </c>
      <c r="S174" s="701" t="s">
        <v>1341</v>
      </c>
    </row>
    <row r="175" spans="1:19" x14ac:dyDescent="0.3">
      <c r="A175" s="701" t="s">
        <v>4562</v>
      </c>
      <c r="B175" s="701" t="s">
        <v>1607</v>
      </c>
      <c r="C175" s="701" t="s">
        <v>1425</v>
      </c>
      <c r="D175" s="702">
        <v>1994</v>
      </c>
      <c r="E175" s="701" t="s">
        <v>3955</v>
      </c>
      <c r="F175" s="701" t="s">
        <v>3955</v>
      </c>
      <c r="G175" s="701" t="s">
        <v>1607</v>
      </c>
      <c r="H175" s="703">
        <v>35200</v>
      </c>
      <c r="I175" s="703">
        <v>35200</v>
      </c>
      <c r="J175" s="701" t="s">
        <v>1608</v>
      </c>
      <c r="K175" s="702">
        <v>10301</v>
      </c>
      <c r="L175" s="701" t="s">
        <v>1341</v>
      </c>
      <c r="M175" s="704"/>
      <c r="N175" s="701" t="s">
        <v>1613</v>
      </c>
      <c r="O175" s="705">
        <v>29480</v>
      </c>
      <c r="P175" s="701" t="s">
        <v>1608</v>
      </c>
      <c r="Q175" s="705">
        <v>599</v>
      </c>
      <c r="R175" s="701" t="s">
        <v>1341</v>
      </c>
      <c r="S175" s="701" t="s">
        <v>1341</v>
      </c>
    </row>
    <row r="176" spans="1:19" x14ac:dyDescent="0.3">
      <c r="A176" s="701" t="s">
        <v>4563</v>
      </c>
      <c r="B176" s="701" t="s">
        <v>1607</v>
      </c>
      <c r="C176" s="701" t="s">
        <v>1425</v>
      </c>
      <c r="D176" s="702">
        <v>1994</v>
      </c>
      <c r="E176" s="701" t="s">
        <v>3955</v>
      </c>
      <c r="F176" s="701" t="s">
        <v>3955</v>
      </c>
      <c r="G176" s="701" t="s">
        <v>1607</v>
      </c>
      <c r="H176" s="703">
        <v>35200</v>
      </c>
      <c r="I176" s="703">
        <v>35200</v>
      </c>
      <c r="J176" s="701" t="s">
        <v>1608</v>
      </c>
      <c r="K176" s="702">
        <v>10310</v>
      </c>
      <c r="L176" s="701" t="s">
        <v>1341</v>
      </c>
      <c r="M176" s="704"/>
      <c r="N176" s="701" t="s">
        <v>1613</v>
      </c>
      <c r="O176" s="702">
        <v>29471</v>
      </c>
      <c r="P176" s="701" t="s">
        <v>1608</v>
      </c>
      <c r="Q176" s="702">
        <v>600</v>
      </c>
      <c r="R176" s="701" t="s">
        <v>1341</v>
      </c>
      <c r="S176" s="701" t="s">
        <v>1341</v>
      </c>
    </row>
    <row r="177" spans="1:19" x14ac:dyDescent="0.3">
      <c r="A177" s="701" t="s">
        <v>4598</v>
      </c>
      <c r="B177" s="701" t="s">
        <v>1607</v>
      </c>
      <c r="C177" s="701" t="s">
        <v>1425</v>
      </c>
      <c r="D177" s="702">
        <v>1995</v>
      </c>
      <c r="E177" s="701" t="s">
        <v>3955</v>
      </c>
      <c r="F177" s="701" t="s">
        <v>3955</v>
      </c>
      <c r="G177" s="701" t="s">
        <v>1607</v>
      </c>
      <c r="H177" s="703">
        <v>35565</v>
      </c>
      <c r="I177" s="703">
        <v>35565</v>
      </c>
      <c r="J177" s="701" t="s">
        <v>1608</v>
      </c>
      <c r="K177" s="702">
        <v>9822</v>
      </c>
      <c r="L177" s="701" t="s">
        <v>1341</v>
      </c>
      <c r="M177" s="704"/>
      <c r="N177" s="701" t="s">
        <v>1613</v>
      </c>
      <c r="O177" s="702">
        <v>36987</v>
      </c>
      <c r="P177" s="701" t="s">
        <v>1608</v>
      </c>
      <c r="Q177" s="702">
        <v>2142</v>
      </c>
      <c r="R177" s="701" t="s">
        <v>1341</v>
      </c>
      <c r="S177" s="701" t="s">
        <v>1341</v>
      </c>
    </row>
    <row r="178" spans="1:19" x14ac:dyDescent="0.3">
      <c r="A178" s="701" t="s">
        <v>4599</v>
      </c>
      <c r="B178" s="701" t="s">
        <v>1607</v>
      </c>
      <c r="C178" s="701" t="s">
        <v>1425</v>
      </c>
      <c r="D178" s="702">
        <v>1995</v>
      </c>
      <c r="E178" s="701" t="s">
        <v>3955</v>
      </c>
      <c r="F178" s="701" t="s">
        <v>3955</v>
      </c>
      <c r="G178" s="701" t="s">
        <v>1607</v>
      </c>
      <c r="H178" s="703">
        <v>35565</v>
      </c>
      <c r="I178" s="703">
        <v>35565</v>
      </c>
      <c r="J178" s="701" t="s">
        <v>1608</v>
      </c>
      <c r="K178" s="702">
        <v>9024</v>
      </c>
      <c r="L178" s="701" t="s">
        <v>1341</v>
      </c>
      <c r="M178" s="704"/>
      <c r="N178" s="701" t="s">
        <v>1613</v>
      </c>
      <c r="O178" s="702">
        <v>37960</v>
      </c>
      <c r="P178" s="701" t="s">
        <v>1608</v>
      </c>
      <c r="Q178" s="702">
        <v>1968</v>
      </c>
      <c r="R178" s="701" t="s">
        <v>1341</v>
      </c>
      <c r="S178" s="701" t="s">
        <v>1341</v>
      </c>
    </row>
    <row r="179" spans="1:19" x14ac:dyDescent="0.3">
      <c r="A179" s="701" t="s">
        <v>4610</v>
      </c>
      <c r="B179" s="701" t="s">
        <v>1607</v>
      </c>
      <c r="C179" s="701" t="s">
        <v>1425</v>
      </c>
      <c r="D179" s="702">
        <v>1996</v>
      </c>
      <c r="E179" s="701" t="s">
        <v>3955</v>
      </c>
      <c r="F179" s="701" t="s">
        <v>3955</v>
      </c>
      <c r="G179" s="701" t="s">
        <v>1607</v>
      </c>
      <c r="H179" s="703">
        <v>35930</v>
      </c>
      <c r="I179" s="703">
        <v>35930</v>
      </c>
      <c r="J179" s="701" t="s">
        <v>1608</v>
      </c>
      <c r="K179" s="702">
        <v>21499</v>
      </c>
      <c r="L179" s="701" t="s">
        <v>1341</v>
      </c>
      <c r="M179" s="704"/>
      <c r="N179" s="701" t="s">
        <v>1613</v>
      </c>
      <c r="O179" s="702">
        <v>79288</v>
      </c>
      <c r="P179" s="701" t="s">
        <v>1608</v>
      </c>
      <c r="Q179" s="702">
        <v>529</v>
      </c>
      <c r="R179" s="701" t="s">
        <v>1341</v>
      </c>
      <c r="S179" s="701" t="s">
        <v>1341</v>
      </c>
    </row>
    <row r="180" spans="1:19" x14ac:dyDescent="0.3">
      <c r="A180" s="701" t="s">
        <v>3954</v>
      </c>
      <c r="B180" s="701" t="s">
        <v>1607</v>
      </c>
      <c r="C180" s="701" t="s">
        <v>1425</v>
      </c>
      <c r="D180" s="702">
        <v>1997</v>
      </c>
      <c r="E180" s="701" t="s">
        <v>3955</v>
      </c>
      <c r="F180" s="701" t="s">
        <v>3955</v>
      </c>
      <c r="G180" s="701" t="s">
        <v>1607</v>
      </c>
      <c r="H180" s="703">
        <v>36281</v>
      </c>
      <c r="I180" s="703">
        <v>36290</v>
      </c>
      <c r="J180" s="701" t="s">
        <v>1608</v>
      </c>
      <c r="K180" s="702">
        <v>17447</v>
      </c>
      <c r="L180" s="701" t="s">
        <v>1341</v>
      </c>
      <c r="M180" s="704"/>
      <c r="N180" s="701" t="s">
        <v>1613</v>
      </c>
      <c r="O180" s="702">
        <v>31403</v>
      </c>
      <c r="P180" s="701" t="s">
        <v>1608</v>
      </c>
      <c r="Q180" s="705">
        <v>2561</v>
      </c>
      <c r="R180" s="701" t="s">
        <v>1341</v>
      </c>
      <c r="S180" s="701" t="s">
        <v>1341</v>
      </c>
    </row>
    <row r="181" spans="1:19" x14ac:dyDescent="0.3">
      <c r="A181" s="701" t="s">
        <v>4025</v>
      </c>
      <c r="B181" s="701" t="s">
        <v>1607</v>
      </c>
      <c r="C181" s="701" t="s">
        <v>1425</v>
      </c>
      <c r="D181" s="702">
        <v>1998</v>
      </c>
      <c r="E181" s="701" t="s">
        <v>3955</v>
      </c>
      <c r="F181" s="701" t="s">
        <v>3955</v>
      </c>
      <c r="G181" s="701" t="s">
        <v>1341</v>
      </c>
      <c r="H181" s="703">
        <v>36661</v>
      </c>
      <c r="I181" s="703">
        <v>36661</v>
      </c>
      <c r="J181" s="701" t="s">
        <v>1608</v>
      </c>
      <c r="K181" s="702">
        <v>16887</v>
      </c>
      <c r="L181" s="701" t="s">
        <v>1341</v>
      </c>
      <c r="M181" s="704"/>
      <c r="N181" s="701" t="s">
        <v>1613</v>
      </c>
      <c r="O181" s="705">
        <v>68580</v>
      </c>
      <c r="P181" s="701" t="s">
        <v>1608</v>
      </c>
      <c r="Q181" s="705">
        <v>4791</v>
      </c>
      <c r="R181" s="701" t="s">
        <v>1341</v>
      </c>
      <c r="S181" s="701" t="s">
        <v>1341</v>
      </c>
    </row>
    <row r="182" spans="1:19" x14ac:dyDescent="0.3">
      <c r="A182" s="701" t="s">
        <v>3960</v>
      </c>
      <c r="B182" s="701" t="s">
        <v>1607</v>
      </c>
      <c r="C182" s="701" t="s">
        <v>1425</v>
      </c>
      <c r="D182" s="702">
        <v>1999</v>
      </c>
      <c r="E182" s="701" t="s">
        <v>3955</v>
      </c>
      <c r="F182" s="701" t="s">
        <v>3955</v>
      </c>
      <c r="G182" s="701" t="s">
        <v>1341</v>
      </c>
      <c r="H182" s="703">
        <v>37028</v>
      </c>
      <c r="I182" s="703">
        <v>37028</v>
      </c>
      <c r="J182" s="701" t="s">
        <v>1608</v>
      </c>
      <c r="K182" s="702">
        <v>21589</v>
      </c>
      <c r="L182" s="701" t="s">
        <v>1341</v>
      </c>
      <c r="M182" s="704"/>
      <c r="N182" s="701" t="s">
        <v>1613</v>
      </c>
      <c r="O182" s="702">
        <v>67413</v>
      </c>
      <c r="P182" s="701" t="s">
        <v>1608</v>
      </c>
      <c r="Q182" s="702">
        <v>486</v>
      </c>
      <c r="R182" s="701" t="s">
        <v>1341</v>
      </c>
      <c r="S182" s="701" t="s">
        <v>1341</v>
      </c>
    </row>
    <row r="183" spans="1:19" x14ac:dyDescent="0.3">
      <c r="A183" s="701" t="s">
        <v>4038</v>
      </c>
      <c r="B183" s="701" t="s">
        <v>1607</v>
      </c>
      <c r="C183" s="701" t="s">
        <v>1425</v>
      </c>
      <c r="D183" s="702">
        <v>2000</v>
      </c>
      <c r="E183" s="701" t="s">
        <v>3955</v>
      </c>
      <c r="F183" s="701" t="s">
        <v>3955</v>
      </c>
      <c r="G183" s="701" t="s">
        <v>1341</v>
      </c>
      <c r="H183" s="703">
        <v>37398</v>
      </c>
      <c r="I183" s="703">
        <v>37398</v>
      </c>
      <c r="J183" s="701" t="s">
        <v>1608</v>
      </c>
      <c r="K183" s="702">
        <v>20644</v>
      </c>
      <c r="L183" s="701" t="s">
        <v>1341</v>
      </c>
      <c r="M183" s="704"/>
      <c r="N183" s="701" t="s">
        <v>1613</v>
      </c>
      <c r="O183" s="702">
        <v>73315</v>
      </c>
      <c r="P183" s="701" t="s">
        <v>1608</v>
      </c>
      <c r="Q183" s="702">
        <v>2067</v>
      </c>
      <c r="R183" s="701" t="s">
        <v>1341</v>
      </c>
      <c r="S183" s="701" t="s">
        <v>1341</v>
      </c>
    </row>
    <row r="184" spans="1:19" x14ac:dyDescent="0.3">
      <c r="A184" s="701" t="s">
        <v>4087</v>
      </c>
      <c r="B184" s="701" t="s">
        <v>1607</v>
      </c>
      <c r="C184" s="701" t="s">
        <v>1425</v>
      </c>
      <c r="D184" s="702">
        <v>2001</v>
      </c>
      <c r="E184" s="701" t="s">
        <v>3955</v>
      </c>
      <c r="F184" s="701" t="s">
        <v>3955</v>
      </c>
      <c r="G184" s="701" t="s">
        <v>1341</v>
      </c>
      <c r="H184" s="703">
        <v>37756</v>
      </c>
      <c r="I184" s="703">
        <v>37756</v>
      </c>
      <c r="J184" s="701" t="s">
        <v>1608</v>
      </c>
      <c r="K184" s="702">
        <v>19540</v>
      </c>
      <c r="L184" s="701" t="s">
        <v>1341</v>
      </c>
      <c r="M184" s="704"/>
      <c r="N184" s="701" t="s">
        <v>1613</v>
      </c>
      <c r="O184" s="702">
        <v>76109</v>
      </c>
      <c r="P184" s="701" t="s">
        <v>1608</v>
      </c>
      <c r="Q184" s="702">
        <v>1885</v>
      </c>
      <c r="R184" s="701" t="s">
        <v>1341</v>
      </c>
      <c r="S184" s="701" t="s">
        <v>1341</v>
      </c>
    </row>
    <row r="185" spans="1:19" x14ac:dyDescent="0.3">
      <c r="A185" s="701" t="s">
        <v>4112</v>
      </c>
      <c r="B185" s="701" t="s">
        <v>1607</v>
      </c>
      <c r="C185" s="701" t="s">
        <v>1425</v>
      </c>
      <c r="D185" s="702">
        <v>2002</v>
      </c>
      <c r="E185" s="701" t="s">
        <v>3955</v>
      </c>
      <c r="F185" s="701" t="s">
        <v>3955</v>
      </c>
      <c r="G185" s="701" t="s">
        <v>1341</v>
      </c>
      <c r="H185" s="703">
        <v>38121</v>
      </c>
      <c r="I185" s="703">
        <v>38121</v>
      </c>
      <c r="J185" s="701" t="s">
        <v>1608</v>
      </c>
      <c r="K185" s="702">
        <v>16098</v>
      </c>
      <c r="L185" s="701" t="s">
        <v>1341</v>
      </c>
      <c r="M185" s="704"/>
      <c r="N185" s="701" t="s">
        <v>1613</v>
      </c>
      <c r="O185" s="702">
        <v>67445</v>
      </c>
      <c r="P185" s="701" t="s">
        <v>1608</v>
      </c>
      <c r="Q185" s="702">
        <v>2405</v>
      </c>
      <c r="R185" s="701" t="s">
        <v>1341</v>
      </c>
      <c r="S185" s="701" t="s">
        <v>1341</v>
      </c>
    </row>
    <row r="186" spans="1:19" x14ac:dyDescent="0.3">
      <c r="A186" s="701" t="s">
        <v>4130</v>
      </c>
      <c r="B186" s="701" t="s">
        <v>1607</v>
      </c>
      <c r="C186" s="701" t="s">
        <v>1425</v>
      </c>
      <c r="D186" s="702">
        <v>2003</v>
      </c>
      <c r="E186" s="701" t="s">
        <v>3955</v>
      </c>
      <c r="F186" s="701" t="s">
        <v>3955</v>
      </c>
      <c r="G186" s="701" t="s">
        <v>1341</v>
      </c>
      <c r="H186" s="703">
        <v>38488</v>
      </c>
      <c r="I186" s="703">
        <v>38488</v>
      </c>
      <c r="J186" s="701" t="s">
        <v>1608</v>
      </c>
      <c r="K186" s="702">
        <v>8689</v>
      </c>
      <c r="L186" s="701" t="s">
        <v>1341</v>
      </c>
      <c r="M186" s="704"/>
      <c r="N186" s="701" t="s">
        <v>1613</v>
      </c>
      <c r="O186" s="702">
        <v>15847</v>
      </c>
      <c r="P186" s="701" t="s">
        <v>1608</v>
      </c>
      <c r="Q186" s="702">
        <v>1275</v>
      </c>
      <c r="R186" s="701" t="s">
        <v>1341</v>
      </c>
      <c r="S186" s="701" t="s">
        <v>1341</v>
      </c>
    </row>
    <row r="187" spans="1:19" x14ac:dyDescent="0.3">
      <c r="A187" s="701" t="s">
        <v>4131</v>
      </c>
      <c r="B187" s="701" t="s">
        <v>1607</v>
      </c>
      <c r="C187" s="701" t="s">
        <v>1425</v>
      </c>
      <c r="D187" s="702">
        <v>2003</v>
      </c>
      <c r="E187" s="701" t="s">
        <v>3955</v>
      </c>
      <c r="F187" s="701" t="s">
        <v>3955</v>
      </c>
      <c r="G187" s="701" t="s">
        <v>1341</v>
      </c>
      <c r="H187" s="703">
        <v>38488</v>
      </c>
      <c r="I187" s="703">
        <v>38488</v>
      </c>
      <c r="J187" s="701" t="s">
        <v>1608</v>
      </c>
      <c r="K187" s="702">
        <v>20855</v>
      </c>
      <c r="L187" s="701" t="s">
        <v>1341</v>
      </c>
      <c r="M187" s="704"/>
      <c r="N187" s="701" t="s">
        <v>1613</v>
      </c>
      <c r="O187" s="702">
        <v>30385</v>
      </c>
      <c r="P187" s="701" t="s">
        <v>1608</v>
      </c>
      <c r="Q187" s="705">
        <v>382</v>
      </c>
      <c r="R187" s="701" t="s">
        <v>1341</v>
      </c>
      <c r="S187" s="701" t="s">
        <v>1341</v>
      </c>
    </row>
    <row r="188" spans="1:19" x14ac:dyDescent="0.3">
      <c r="A188" s="701" t="s">
        <v>4177</v>
      </c>
      <c r="B188" s="701" t="s">
        <v>1607</v>
      </c>
      <c r="C188" s="701" t="s">
        <v>1425</v>
      </c>
      <c r="D188" s="702">
        <v>2004</v>
      </c>
      <c r="E188" s="701" t="s">
        <v>3955</v>
      </c>
      <c r="F188" s="701" t="s">
        <v>3955</v>
      </c>
      <c r="G188" s="701" t="s">
        <v>1341</v>
      </c>
      <c r="H188" s="703">
        <v>38852</v>
      </c>
      <c r="I188" s="703">
        <v>38852</v>
      </c>
      <c r="J188" s="701" t="s">
        <v>1608</v>
      </c>
      <c r="K188" s="702">
        <v>10531</v>
      </c>
      <c r="L188" s="701" t="s">
        <v>1341</v>
      </c>
      <c r="M188" s="704"/>
      <c r="N188" s="701" t="s">
        <v>1613</v>
      </c>
      <c r="O188" s="702">
        <v>18965</v>
      </c>
      <c r="P188" s="701" t="s">
        <v>1608</v>
      </c>
      <c r="Q188" s="702">
        <v>393</v>
      </c>
      <c r="R188" s="701" t="s">
        <v>1341</v>
      </c>
      <c r="S188" s="701" t="s">
        <v>1341</v>
      </c>
    </row>
    <row r="189" spans="1:19" x14ac:dyDescent="0.3">
      <c r="A189" s="701" t="s">
        <v>4215</v>
      </c>
      <c r="B189" s="701" t="s">
        <v>1607</v>
      </c>
      <c r="C189" s="701" t="s">
        <v>1425</v>
      </c>
      <c r="D189" s="702">
        <v>2005</v>
      </c>
      <c r="E189" s="701" t="s">
        <v>3955</v>
      </c>
      <c r="F189" s="701" t="s">
        <v>3955</v>
      </c>
      <c r="G189" s="701" t="s">
        <v>1341</v>
      </c>
      <c r="H189" s="703">
        <v>39217</v>
      </c>
      <c r="I189" s="703">
        <v>39217</v>
      </c>
      <c r="J189" s="701" t="s">
        <v>1608</v>
      </c>
      <c r="K189" s="702">
        <v>9148</v>
      </c>
      <c r="L189" s="701" t="s">
        <v>1341</v>
      </c>
      <c r="M189" s="704"/>
      <c r="N189" s="701" t="s">
        <v>1613</v>
      </c>
      <c r="O189" s="702">
        <v>44363</v>
      </c>
      <c r="P189" s="701" t="s">
        <v>1608</v>
      </c>
      <c r="Q189" s="702">
        <v>1551</v>
      </c>
      <c r="R189" s="701" t="s">
        <v>1341</v>
      </c>
      <c r="S189" s="701" t="s">
        <v>1341</v>
      </c>
    </row>
    <row r="190" spans="1:19" x14ac:dyDescent="0.3">
      <c r="A190" s="701" t="s">
        <v>4252</v>
      </c>
      <c r="B190" s="701" t="s">
        <v>1607</v>
      </c>
      <c r="C190" s="701" t="s">
        <v>1425</v>
      </c>
      <c r="D190" s="702">
        <v>2006</v>
      </c>
      <c r="E190" s="701" t="s">
        <v>3955</v>
      </c>
      <c r="F190" s="701" t="s">
        <v>3955</v>
      </c>
      <c r="G190" s="701" t="s">
        <v>1341</v>
      </c>
      <c r="H190" s="703">
        <v>39588</v>
      </c>
      <c r="I190" s="703">
        <v>39588</v>
      </c>
      <c r="J190" s="701" t="s">
        <v>1608</v>
      </c>
      <c r="K190" s="702">
        <v>10902</v>
      </c>
      <c r="L190" s="701" t="s">
        <v>1341</v>
      </c>
      <c r="M190" s="704"/>
      <c r="N190" s="701" t="s">
        <v>1613</v>
      </c>
      <c r="O190" s="702">
        <v>48920</v>
      </c>
      <c r="P190" s="701" t="s">
        <v>1608</v>
      </c>
      <c r="Q190" s="702">
        <v>77</v>
      </c>
      <c r="R190" s="701" t="s">
        <v>1341</v>
      </c>
      <c r="S190" s="701" t="s">
        <v>1341</v>
      </c>
    </row>
    <row r="191" spans="1:19" x14ac:dyDescent="0.3">
      <c r="A191" s="701" t="s">
        <v>4296</v>
      </c>
      <c r="B191" s="701" t="s">
        <v>1607</v>
      </c>
      <c r="C191" s="701" t="s">
        <v>1425</v>
      </c>
      <c r="D191" s="702">
        <v>2007</v>
      </c>
      <c r="E191" s="701" t="s">
        <v>3955</v>
      </c>
      <c r="F191" s="701" t="s">
        <v>3955</v>
      </c>
      <c r="G191" s="701" t="s">
        <v>1668</v>
      </c>
      <c r="H191" s="703">
        <v>39953</v>
      </c>
      <c r="I191" s="703">
        <v>39953</v>
      </c>
      <c r="J191" s="701" t="s">
        <v>1608</v>
      </c>
      <c r="K191" s="702">
        <v>10185</v>
      </c>
      <c r="L191" s="701" t="s">
        <v>1341</v>
      </c>
      <c r="M191" s="704"/>
      <c r="N191" s="701" t="s">
        <v>1613</v>
      </c>
      <c r="O191" s="702">
        <v>41602</v>
      </c>
      <c r="P191" s="701" t="s">
        <v>1608</v>
      </c>
      <c r="Q191" s="702">
        <v>696</v>
      </c>
      <c r="R191" s="701" t="s">
        <v>1341</v>
      </c>
      <c r="S191" s="701" t="s">
        <v>1341</v>
      </c>
    </row>
    <row r="192" spans="1:19" x14ac:dyDescent="0.3">
      <c r="A192" s="701" t="s">
        <v>4348</v>
      </c>
      <c r="B192" s="701" t="s">
        <v>1607</v>
      </c>
      <c r="C192" s="701" t="s">
        <v>1425</v>
      </c>
      <c r="D192" s="702">
        <v>2008</v>
      </c>
      <c r="E192" s="701" t="s">
        <v>3955</v>
      </c>
      <c r="F192" s="701" t="s">
        <v>3955</v>
      </c>
      <c r="G192" s="701" t="s">
        <v>1607</v>
      </c>
      <c r="H192" s="703">
        <v>40315</v>
      </c>
      <c r="I192" s="703">
        <v>40315</v>
      </c>
      <c r="J192" s="701" t="s">
        <v>1608</v>
      </c>
      <c r="K192" s="702">
        <v>8610</v>
      </c>
      <c r="L192" s="701" t="s">
        <v>1341</v>
      </c>
      <c r="M192" s="704"/>
      <c r="N192" s="701" t="s">
        <v>1613</v>
      </c>
      <c r="O192" s="702">
        <v>75863</v>
      </c>
      <c r="P192" s="701" t="s">
        <v>1608</v>
      </c>
      <c r="Q192" s="702">
        <v>1152</v>
      </c>
      <c r="R192" s="701" t="s">
        <v>1341</v>
      </c>
      <c r="S192" s="701" t="s">
        <v>1341</v>
      </c>
    </row>
    <row r="193" spans="1:19" x14ac:dyDescent="0.3">
      <c r="A193" s="701" t="s">
        <v>4397</v>
      </c>
      <c r="B193" s="701" t="s">
        <v>1607</v>
      </c>
      <c r="C193" s="701" t="s">
        <v>1425</v>
      </c>
      <c r="D193" s="702">
        <v>2009</v>
      </c>
      <c r="E193" s="701" t="s">
        <v>3955</v>
      </c>
      <c r="F193" s="701" t="s">
        <v>3955</v>
      </c>
      <c r="G193" s="701" t="s">
        <v>1668</v>
      </c>
      <c r="H193" s="703">
        <v>40687</v>
      </c>
      <c r="I193" s="703">
        <v>40688</v>
      </c>
      <c r="J193" s="701" t="s">
        <v>1608</v>
      </c>
      <c r="K193" s="702">
        <v>7345</v>
      </c>
      <c r="L193" s="701" t="s">
        <v>1341</v>
      </c>
      <c r="M193" s="704"/>
      <c r="N193" s="701" t="s">
        <v>1613</v>
      </c>
      <c r="O193" s="702">
        <v>48807</v>
      </c>
      <c r="P193" s="701" t="s">
        <v>1608</v>
      </c>
      <c r="Q193" s="702">
        <v>3393</v>
      </c>
      <c r="R193" s="701" t="s">
        <v>1341</v>
      </c>
      <c r="S193" s="701" t="s">
        <v>1341</v>
      </c>
    </row>
    <row r="194" spans="1:19" x14ac:dyDescent="0.3">
      <c r="A194" s="701" t="s">
        <v>4427</v>
      </c>
      <c r="B194" s="701" t="s">
        <v>1607</v>
      </c>
      <c r="C194" s="701" t="s">
        <v>1425</v>
      </c>
      <c r="D194" s="702">
        <v>2010</v>
      </c>
      <c r="E194" s="701" t="s">
        <v>3955</v>
      </c>
      <c r="F194" s="701" t="s">
        <v>3955</v>
      </c>
      <c r="G194" s="701" t="s">
        <v>1668</v>
      </c>
      <c r="H194" s="703">
        <v>41051</v>
      </c>
      <c r="I194" s="703">
        <v>41051</v>
      </c>
      <c r="J194" s="701" t="s">
        <v>1608</v>
      </c>
      <c r="K194" s="702">
        <v>7194</v>
      </c>
      <c r="L194" s="701" t="s">
        <v>1341</v>
      </c>
      <c r="M194" s="704"/>
      <c r="N194" s="701" t="s">
        <v>1613</v>
      </c>
      <c r="O194" s="702">
        <v>31721</v>
      </c>
      <c r="P194" s="701" t="s">
        <v>1608</v>
      </c>
      <c r="Q194" s="702">
        <v>1280</v>
      </c>
      <c r="R194" s="701" t="s">
        <v>1341</v>
      </c>
      <c r="S194" s="701" t="s">
        <v>1341</v>
      </c>
    </row>
    <row r="195" spans="1:19" x14ac:dyDescent="0.3">
      <c r="A195" s="701" t="s">
        <v>4519</v>
      </c>
      <c r="B195" s="701" t="s">
        <v>1607</v>
      </c>
      <c r="C195" s="701" t="s">
        <v>1427</v>
      </c>
      <c r="D195" s="702">
        <v>1980</v>
      </c>
      <c r="E195" s="701" t="s">
        <v>3972</v>
      </c>
      <c r="F195" s="701" t="s">
        <v>3973</v>
      </c>
      <c r="G195" s="701" t="s">
        <v>1607</v>
      </c>
      <c r="H195" s="703">
        <v>30092</v>
      </c>
      <c r="I195" s="703">
        <v>30092</v>
      </c>
      <c r="J195" s="701" t="s">
        <v>1608</v>
      </c>
      <c r="K195" s="702">
        <v>132463</v>
      </c>
      <c r="L195" s="701" t="s">
        <v>1341</v>
      </c>
      <c r="M195" s="704"/>
      <c r="N195" s="701" t="s">
        <v>1608</v>
      </c>
      <c r="O195" s="702">
        <v>13101</v>
      </c>
      <c r="P195" s="701" t="s">
        <v>1341</v>
      </c>
      <c r="Q195" s="706"/>
      <c r="R195" s="701" t="s">
        <v>1341</v>
      </c>
      <c r="S195" s="701" t="s">
        <v>1341</v>
      </c>
    </row>
    <row r="196" spans="1:19" x14ac:dyDescent="0.3">
      <c r="A196" s="701" t="s">
        <v>4356</v>
      </c>
      <c r="B196" s="701" t="s">
        <v>1607</v>
      </c>
      <c r="C196" s="701" t="s">
        <v>1427</v>
      </c>
      <c r="D196" s="702">
        <v>1983</v>
      </c>
      <c r="E196" s="701" t="s">
        <v>3972</v>
      </c>
      <c r="F196" s="701" t="s">
        <v>3973</v>
      </c>
      <c r="G196" s="701" t="s">
        <v>1607</v>
      </c>
      <c r="H196" s="703">
        <v>31188</v>
      </c>
      <c r="I196" s="703">
        <v>31188</v>
      </c>
      <c r="J196" s="701" t="s">
        <v>1608</v>
      </c>
      <c r="K196" s="702">
        <v>26710</v>
      </c>
      <c r="L196" s="701" t="s">
        <v>1341</v>
      </c>
      <c r="M196" s="704"/>
      <c r="N196" s="701" t="s">
        <v>1608</v>
      </c>
      <c r="O196" s="702">
        <v>490</v>
      </c>
      <c r="P196" s="701" t="s">
        <v>1341</v>
      </c>
      <c r="Q196" s="706"/>
      <c r="R196" s="701" t="s">
        <v>1341</v>
      </c>
      <c r="S196" s="701" t="s">
        <v>1341</v>
      </c>
    </row>
    <row r="197" spans="1:19" x14ac:dyDescent="0.3">
      <c r="A197" s="701" t="s">
        <v>3997</v>
      </c>
      <c r="B197" s="701" t="s">
        <v>1607</v>
      </c>
      <c r="C197" s="701" t="s">
        <v>1427</v>
      </c>
      <c r="D197" s="702">
        <v>1984</v>
      </c>
      <c r="E197" s="701" t="s">
        <v>3972</v>
      </c>
      <c r="F197" s="701" t="s">
        <v>3973</v>
      </c>
      <c r="G197" s="701" t="s">
        <v>1607</v>
      </c>
      <c r="H197" s="703">
        <v>31547</v>
      </c>
      <c r="I197" s="703">
        <v>31551</v>
      </c>
      <c r="J197" s="701" t="s">
        <v>1608</v>
      </c>
      <c r="K197" s="702">
        <v>10778</v>
      </c>
      <c r="L197" s="701" t="s">
        <v>1341</v>
      </c>
      <c r="M197" s="704"/>
      <c r="N197" s="701" t="s">
        <v>1613</v>
      </c>
      <c r="O197" s="702">
        <v>13032</v>
      </c>
      <c r="P197" s="701" t="s">
        <v>1608</v>
      </c>
      <c r="Q197" s="702">
        <v>220</v>
      </c>
      <c r="R197" s="701" t="s">
        <v>1341</v>
      </c>
      <c r="S197" s="701" t="s">
        <v>1341</v>
      </c>
    </row>
    <row r="198" spans="1:19" x14ac:dyDescent="0.3">
      <c r="A198" s="701" t="s">
        <v>3998</v>
      </c>
      <c r="B198" s="701" t="s">
        <v>1607</v>
      </c>
      <c r="C198" s="701" t="s">
        <v>1427</v>
      </c>
      <c r="D198" s="702">
        <v>1984</v>
      </c>
      <c r="E198" s="701" t="s">
        <v>3972</v>
      </c>
      <c r="F198" s="701" t="s">
        <v>3973</v>
      </c>
      <c r="G198" s="701" t="s">
        <v>1607</v>
      </c>
      <c r="H198" s="703">
        <v>31547</v>
      </c>
      <c r="I198" s="703">
        <v>31551</v>
      </c>
      <c r="J198" s="701" t="s">
        <v>1608</v>
      </c>
      <c r="K198" s="702">
        <v>10784</v>
      </c>
      <c r="L198" s="701" t="s">
        <v>1341</v>
      </c>
      <c r="M198" s="704"/>
      <c r="N198" s="701" t="s">
        <v>1613</v>
      </c>
      <c r="O198" s="702">
        <v>13031</v>
      </c>
      <c r="P198" s="701" t="s">
        <v>1608</v>
      </c>
      <c r="Q198" s="702">
        <v>220</v>
      </c>
      <c r="R198" s="701" t="s">
        <v>1341</v>
      </c>
      <c r="S198" s="701" t="s">
        <v>1341</v>
      </c>
    </row>
    <row r="199" spans="1:19" x14ac:dyDescent="0.3">
      <c r="A199" s="701" t="s">
        <v>3999</v>
      </c>
      <c r="B199" s="701" t="s">
        <v>1607</v>
      </c>
      <c r="C199" s="701" t="s">
        <v>1427</v>
      </c>
      <c r="D199" s="702">
        <v>1984</v>
      </c>
      <c r="E199" s="701" t="s">
        <v>3972</v>
      </c>
      <c r="F199" s="701" t="s">
        <v>3973</v>
      </c>
      <c r="G199" s="701" t="s">
        <v>1607</v>
      </c>
      <c r="H199" s="703">
        <v>31547</v>
      </c>
      <c r="I199" s="703">
        <v>31551</v>
      </c>
      <c r="J199" s="701" t="s">
        <v>1608</v>
      </c>
      <c r="K199" s="702">
        <v>10818</v>
      </c>
      <c r="L199" s="701" t="s">
        <v>1341</v>
      </c>
      <c r="M199" s="704"/>
      <c r="N199" s="701" t="s">
        <v>1613</v>
      </c>
      <c r="O199" s="702">
        <v>13091</v>
      </c>
      <c r="P199" s="701" t="s">
        <v>1608</v>
      </c>
      <c r="Q199" s="702">
        <v>221</v>
      </c>
      <c r="R199" s="701" t="s">
        <v>1341</v>
      </c>
      <c r="S199" s="701" t="s">
        <v>1341</v>
      </c>
    </row>
    <row r="200" spans="1:19" x14ac:dyDescent="0.3">
      <c r="A200" s="701" t="s">
        <v>4000</v>
      </c>
      <c r="B200" s="701" t="s">
        <v>1607</v>
      </c>
      <c r="C200" s="701" t="s">
        <v>1427</v>
      </c>
      <c r="D200" s="702">
        <v>1984</v>
      </c>
      <c r="E200" s="701" t="s">
        <v>3972</v>
      </c>
      <c r="F200" s="701" t="s">
        <v>3973</v>
      </c>
      <c r="G200" s="701" t="s">
        <v>1607</v>
      </c>
      <c r="H200" s="703">
        <v>31547</v>
      </c>
      <c r="I200" s="703">
        <v>31551</v>
      </c>
      <c r="J200" s="701" t="s">
        <v>1608</v>
      </c>
      <c r="K200" s="702">
        <v>10502</v>
      </c>
      <c r="L200" s="701" t="s">
        <v>1341</v>
      </c>
      <c r="M200" s="704"/>
      <c r="N200" s="701" t="s">
        <v>1613</v>
      </c>
      <c r="O200" s="702">
        <v>12689</v>
      </c>
      <c r="P200" s="701" t="s">
        <v>1608</v>
      </c>
      <c r="Q200" s="702">
        <v>214</v>
      </c>
      <c r="R200" s="701" t="s">
        <v>1341</v>
      </c>
      <c r="S200" s="701" t="s">
        <v>1341</v>
      </c>
    </row>
    <row r="201" spans="1:19" x14ac:dyDescent="0.3">
      <c r="A201" s="701" t="s">
        <v>4001</v>
      </c>
      <c r="B201" s="701" t="s">
        <v>1607</v>
      </c>
      <c r="C201" s="701" t="s">
        <v>1427</v>
      </c>
      <c r="D201" s="702">
        <v>1984</v>
      </c>
      <c r="E201" s="701" t="s">
        <v>3972</v>
      </c>
      <c r="F201" s="701" t="s">
        <v>3973</v>
      </c>
      <c r="G201" s="701" t="s">
        <v>1607</v>
      </c>
      <c r="H201" s="703">
        <v>31547</v>
      </c>
      <c r="I201" s="703">
        <v>31551</v>
      </c>
      <c r="J201" s="701" t="s">
        <v>1608</v>
      </c>
      <c r="K201" s="702">
        <v>10546</v>
      </c>
      <c r="L201" s="701" t="s">
        <v>1341</v>
      </c>
      <c r="M201" s="704"/>
      <c r="N201" s="701" t="s">
        <v>1613</v>
      </c>
      <c r="O201" s="702">
        <v>12739</v>
      </c>
      <c r="P201" s="701" t="s">
        <v>1608</v>
      </c>
      <c r="Q201" s="702">
        <v>215</v>
      </c>
      <c r="R201" s="701" t="s">
        <v>1341</v>
      </c>
      <c r="S201" s="701" t="s">
        <v>1341</v>
      </c>
    </row>
    <row r="202" spans="1:19" x14ac:dyDescent="0.3">
      <c r="A202" s="701" t="s">
        <v>4007</v>
      </c>
      <c r="B202" s="701" t="s">
        <v>1607</v>
      </c>
      <c r="C202" s="701" t="s">
        <v>1427</v>
      </c>
      <c r="D202" s="702">
        <v>1984</v>
      </c>
      <c r="E202" s="701" t="s">
        <v>4008</v>
      </c>
      <c r="F202" s="701" t="s">
        <v>4009</v>
      </c>
      <c r="G202" s="701" t="s">
        <v>1607</v>
      </c>
      <c r="H202" s="703">
        <v>31561</v>
      </c>
      <c r="I202" s="703">
        <v>31561</v>
      </c>
      <c r="J202" s="701" t="s">
        <v>1608</v>
      </c>
      <c r="K202" s="702">
        <v>10492</v>
      </c>
      <c r="L202" s="701" t="s">
        <v>1341</v>
      </c>
      <c r="M202" s="704"/>
      <c r="N202" s="701" t="s">
        <v>1613</v>
      </c>
      <c r="O202" s="702">
        <v>15</v>
      </c>
      <c r="P202" s="701" t="s">
        <v>1608</v>
      </c>
      <c r="Q202" s="702">
        <v>214</v>
      </c>
      <c r="R202" s="701" t="s">
        <v>1341</v>
      </c>
      <c r="S202" s="701" t="s">
        <v>1341</v>
      </c>
    </row>
    <row r="203" spans="1:19" x14ac:dyDescent="0.3">
      <c r="A203" s="701" t="s">
        <v>4010</v>
      </c>
      <c r="B203" s="701" t="s">
        <v>1607</v>
      </c>
      <c r="C203" s="701" t="s">
        <v>1427</v>
      </c>
      <c r="D203" s="702">
        <v>1984</v>
      </c>
      <c r="E203" s="701" t="s">
        <v>4008</v>
      </c>
      <c r="F203" s="701" t="s">
        <v>4009</v>
      </c>
      <c r="G203" s="701" t="s">
        <v>1607</v>
      </c>
      <c r="H203" s="703">
        <v>31561</v>
      </c>
      <c r="I203" s="703">
        <v>31561</v>
      </c>
      <c r="J203" s="701" t="s">
        <v>1608</v>
      </c>
      <c r="K203" s="702">
        <v>10307</v>
      </c>
      <c r="L203" s="701" t="s">
        <v>1341</v>
      </c>
      <c r="M203" s="704"/>
      <c r="N203" s="701" t="s">
        <v>1613</v>
      </c>
      <c r="O203" s="702">
        <v>11</v>
      </c>
      <c r="P203" s="701" t="s">
        <v>1608</v>
      </c>
      <c r="Q203" s="702">
        <v>210</v>
      </c>
      <c r="R203" s="701" t="s">
        <v>1341</v>
      </c>
      <c r="S203" s="701" t="s">
        <v>1341</v>
      </c>
    </row>
    <row r="204" spans="1:19" x14ac:dyDescent="0.3">
      <c r="A204" s="701" t="s">
        <v>4011</v>
      </c>
      <c r="B204" s="701" t="s">
        <v>1607</v>
      </c>
      <c r="C204" s="701" t="s">
        <v>1427</v>
      </c>
      <c r="D204" s="702">
        <v>1984</v>
      </c>
      <c r="E204" s="701" t="s">
        <v>4008</v>
      </c>
      <c r="F204" s="701" t="s">
        <v>4009</v>
      </c>
      <c r="G204" s="701" t="s">
        <v>1607</v>
      </c>
      <c r="H204" s="703">
        <v>31561</v>
      </c>
      <c r="I204" s="703">
        <v>31561</v>
      </c>
      <c r="J204" s="701" t="s">
        <v>1608</v>
      </c>
      <c r="K204" s="702">
        <v>8286</v>
      </c>
      <c r="L204" s="701" t="s">
        <v>1341</v>
      </c>
      <c r="M204" s="704"/>
      <c r="N204" s="701" t="s">
        <v>1613</v>
      </c>
      <c r="O204" s="702">
        <v>15</v>
      </c>
      <c r="P204" s="701" t="s">
        <v>1608</v>
      </c>
      <c r="Q204" s="702">
        <v>169</v>
      </c>
      <c r="R204" s="701" t="s">
        <v>1341</v>
      </c>
      <c r="S204" s="701" t="s">
        <v>1341</v>
      </c>
    </row>
    <row r="205" spans="1:19" x14ac:dyDescent="0.3">
      <c r="A205" s="701" t="s">
        <v>4012</v>
      </c>
      <c r="B205" s="701" t="s">
        <v>1607</v>
      </c>
      <c r="C205" s="701" t="s">
        <v>1427</v>
      </c>
      <c r="D205" s="702">
        <v>1984</v>
      </c>
      <c r="E205" s="701" t="s">
        <v>4008</v>
      </c>
      <c r="F205" s="701" t="s">
        <v>4009</v>
      </c>
      <c r="G205" s="701" t="s">
        <v>1607</v>
      </c>
      <c r="H205" s="703">
        <v>31561</v>
      </c>
      <c r="I205" s="703">
        <v>31561</v>
      </c>
      <c r="J205" s="701" t="s">
        <v>1608</v>
      </c>
      <c r="K205" s="702">
        <v>10442</v>
      </c>
      <c r="L205" s="701" t="s">
        <v>1341</v>
      </c>
      <c r="M205" s="704"/>
      <c r="N205" s="701" t="s">
        <v>1613</v>
      </c>
      <c r="O205" s="702">
        <v>15</v>
      </c>
      <c r="P205" s="701" t="s">
        <v>1608</v>
      </c>
      <c r="Q205" s="702">
        <v>213</v>
      </c>
      <c r="R205" s="701" t="s">
        <v>1341</v>
      </c>
      <c r="S205" s="701" t="s">
        <v>1341</v>
      </c>
    </row>
    <row r="206" spans="1:19" x14ac:dyDescent="0.3">
      <c r="A206" s="701" t="s">
        <v>4013</v>
      </c>
      <c r="B206" s="701" t="s">
        <v>1607</v>
      </c>
      <c r="C206" s="701" t="s">
        <v>1427</v>
      </c>
      <c r="D206" s="702">
        <v>1984</v>
      </c>
      <c r="E206" s="701" t="s">
        <v>4008</v>
      </c>
      <c r="F206" s="701" t="s">
        <v>4009</v>
      </c>
      <c r="G206" s="701" t="s">
        <v>1607</v>
      </c>
      <c r="H206" s="703">
        <v>31561</v>
      </c>
      <c r="I206" s="703">
        <v>31561</v>
      </c>
      <c r="J206" s="701" t="s">
        <v>1608</v>
      </c>
      <c r="K206" s="702">
        <v>10668</v>
      </c>
      <c r="L206" s="701" t="s">
        <v>1341</v>
      </c>
      <c r="M206" s="704"/>
      <c r="N206" s="701" t="s">
        <v>1613</v>
      </c>
      <c r="O206" s="702">
        <v>15</v>
      </c>
      <c r="P206" s="701" t="s">
        <v>1608</v>
      </c>
      <c r="Q206" s="702">
        <v>218</v>
      </c>
      <c r="R206" s="701" t="s">
        <v>1341</v>
      </c>
      <c r="S206" s="701" t="s">
        <v>1341</v>
      </c>
    </row>
    <row r="207" spans="1:19" x14ac:dyDescent="0.3">
      <c r="A207" s="701" t="s">
        <v>4391</v>
      </c>
      <c r="B207" s="701" t="s">
        <v>1607</v>
      </c>
      <c r="C207" s="701" t="s">
        <v>1427</v>
      </c>
      <c r="D207" s="702">
        <v>1985</v>
      </c>
      <c r="E207" s="701" t="s">
        <v>4008</v>
      </c>
      <c r="F207" s="701" t="s">
        <v>4009</v>
      </c>
      <c r="G207" s="701" t="s">
        <v>1607</v>
      </c>
      <c r="H207" s="703">
        <v>31923</v>
      </c>
      <c r="I207" s="703">
        <v>31928</v>
      </c>
      <c r="J207" s="701" t="s">
        <v>1608</v>
      </c>
      <c r="K207" s="702">
        <v>48138</v>
      </c>
      <c r="L207" s="701" t="s">
        <v>1341</v>
      </c>
      <c r="M207" s="704"/>
      <c r="N207" s="701" t="s">
        <v>1613</v>
      </c>
      <c r="O207" s="702">
        <v>650479</v>
      </c>
      <c r="P207" s="701" t="s">
        <v>1608</v>
      </c>
      <c r="Q207" s="702">
        <v>783</v>
      </c>
      <c r="R207" s="701" t="s">
        <v>1341</v>
      </c>
      <c r="S207" s="701" t="s">
        <v>1341</v>
      </c>
    </row>
    <row r="208" spans="1:19" x14ac:dyDescent="0.3">
      <c r="A208" s="701" t="s">
        <v>4393</v>
      </c>
      <c r="B208" s="701" t="s">
        <v>1607</v>
      </c>
      <c r="C208" s="701" t="s">
        <v>1427</v>
      </c>
      <c r="D208" s="702">
        <v>1985</v>
      </c>
      <c r="E208" s="701" t="s">
        <v>3972</v>
      </c>
      <c r="F208" s="701" t="s">
        <v>3973</v>
      </c>
      <c r="G208" s="701" t="s">
        <v>1607</v>
      </c>
      <c r="H208" s="703">
        <v>31912</v>
      </c>
      <c r="I208" s="703">
        <v>31912</v>
      </c>
      <c r="J208" s="701" t="s">
        <v>1608</v>
      </c>
      <c r="K208" s="702">
        <v>48367</v>
      </c>
      <c r="L208" s="701" t="s">
        <v>1341</v>
      </c>
      <c r="M208" s="704"/>
      <c r="N208" s="701" t="s">
        <v>1613</v>
      </c>
      <c r="O208" s="702">
        <v>48847</v>
      </c>
      <c r="P208" s="701" t="s">
        <v>1608</v>
      </c>
      <c r="Q208" s="702">
        <v>786</v>
      </c>
      <c r="R208" s="701" t="s">
        <v>1341</v>
      </c>
      <c r="S208" s="701" t="s">
        <v>1341</v>
      </c>
    </row>
    <row r="209" spans="1:19" x14ac:dyDescent="0.3">
      <c r="A209" s="701" t="s">
        <v>4411</v>
      </c>
      <c r="B209" s="701" t="s">
        <v>1607</v>
      </c>
      <c r="C209" s="701" t="s">
        <v>1427</v>
      </c>
      <c r="D209" s="702">
        <v>1985</v>
      </c>
      <c r="E209" s="701" t="s">
        <v>4008</v>
      </c>
      <c r="F209" s="701" t="s">
        <v>4009</v>
      </c>
      <c r="G209" s="701" t="s">
        <v>1607</v>
      </c>
      <c r="H209" s="703">
        <v>31938</v>
      </c>
      <c r="I209" s="703">
        <v>31938</v>
      </c>
      <c r="J209" s="701" t="s">
        <v>1608</v>
      </c>
      <c r="K209" s="702">
        <v>41399</v>
      </c>
      <c r="L209" s="701" t="s">
        <v>1341</v>
      </c>
      <c r="M209" s="704"/>
      <c r="N209" s="701" t="s">
        <v>1613</v>
      </c>
      <c r="O209" s="702">
        <v>74956</v>
      </c>
      <c r="P209" s="701" t="s">
        <v>1608</v>
      </c>
      <c r="Q209" s="702">
        <v>845</v>
      </c>
      <c r="R209" s="701" t="s">
        <v>1341</v>
      </c>
      <c r="S209" s="701" t="s">
        <v>1341</v>
      </c>
    </row>
    <row r="210" spans="1:19" x14ac:dyDescent="0.3">
      <c r="A210" s="701" t="s">
        <v>4441</v>
      </c>
      <c r="B210" s="701" t="s">
        <v>1607</v>
      </c>
      <c r="C210" s="701" t="s">
        <v>1427</v>
      </c>
      <c r="D210" s="702">
        <v>1986</v>
      </c>
      <c r="E210" s="701" t="s">
        <v>4008</v>
      </c>
      <c r="F210" s="701" t="s">
        <v>4009</v>
      </c>
      <c r="G210" s="701" t="s">
        <v>1341</v>
      </c>
      <c r="H210" s="703">
        <v>32284</v>
      </c>
      <c r="I210" s="703">
        <v>32284</v>
      </c>
      <c r="J210" s="701" t="s">
        <v>1608</v>
      </c>
      <c r="K210" s="702">
        <v>41644</v>
      </c>
      <c r="L210" s="701" t="s">
        <v>1341</v>
      </c>
      <c r="M210" s="704"/>
      <c r="N210" s="701" t="s">
        <v>1613</v>
      </c>
      <c r="O210" s="702">
        <v>352796</v>
      </c>
      <c r="P210" s="701" t="s">
        <v>1608</v>
      </c>
      <c r="Q210" s="702">
        <v>850</v>
      </c>
      <c r="R210" s="701" t="s">
        <v>1341</v>
      </c>
      <c r="S210" s="701" t="s">
        <v>1341</v>
      </c>
    </row>
    <row r="211" spans="1:19" x14ac:dyDescent="0.3">
      <c r="A211" s="701" t="s">
        <v>4444</v>
      </c>
      <c r="B211" s="701" t="s">
        <v>1607</v>
      </c>
      <c r="C211" s="701" t="s">
        <v>1427</v>
      </c>
      <c r="D211" s="702">
        <v>1986</v>
      </c>
      <c r="E211" s="701" t="s">
        <v>4008</v>
      </c>
      <c r="F211" s="701" t="s">
        <v>4009</v>
      </c>
      <c r="G211" s="701" t="s">
        <v>1341</v>
      </c>
      <c r="H211" s="703">
        <v>32284</v>
      </c>
      <c r="I211" s="703">
        <v>32284</v>
      </c>
      <c r="J211" s="701" t="s">
        <v>1608</v>
      </c>
      <c r="K211" s="702">
        <v>52353</v>
      </c>
      <c r="L211" s="701" t="s">
        <v>1341</v>
      </c>
      <c r="M211" s="704"/>
      <c r="N211" s="701" t="s">
        <v>1613</v>
      </c>
      <c r="O211" s="702">
        <v>443589</v>
      </c>
      <c r="P211" s="701" t="s">
        <v>1608</v>
      </c>
      <c r="Q211" s="702">
        <v>1068</v>
      </c>
      <c r="R211" s="701" t="s">
        <v>1341</v>
      </c>
      <c r="S211" s="701" t="s">
        <v>1341</v>
      </c>
    </row>
    <row r="212" spans="1:19" x14ac:dyDescent="0.3">
      <c r="A212" s="701" t="s">
        <v>4445</v>
      </c>
      <c r="B212" s="701" t="s">
        <v>1607</v>
      </c>
      <c r="C212" s="701" t="s">
        <v>1427</v>
      </c>
      <c r="D212" s="702">
        <v>1986</v>
      </c>
      <c r="E212" s="701" t="s">
        <v>3972</v>
      </c>
      <c r="F212" s="701" t="s">
        <v>3973</v>
      </c>
      <c r="G212" s="701" t="s">
        <v>1341</v>
      </c>
      <c r="H212" s="703">
        <v>32277</v>
      </c>
      <c r="I212" s="703">
        <v>32277</v>
      </c>
      <c r="J212" s="701" t="s">
        <v>1608</v>
      </c>
      <c r="K212" s="702">
        <v>51575</v>
      </c>
      <c r="L212" s="701" t="s">
        <v>1341</v>
      </c>
      <c r="M212" s="704"/>
      <c r="N212" s="701" t="s">
        <v>1613</v>
      </c>
      <c r="O212" s="702">
        <v>98372</v>
      </c>
      <c r="P212" s="701" t="s">
        <v>1608</v>
      </c>
      <c r="Q212" s="702">
        <v>1053</v>
      </c>
      <c r="R212" s="701" t="s">
        <v>1341</v>
      </c>
      <c r="S212" s="701" t="s">
        <v>1341</v>
      </c>
    </row>
    <row r="213" spans="1:19" x14ac:dyDescent="0.3">
      <c r="A213" s="701" t="s">
        <v>4446</v>
      </c>
      <c r="B213" s="701" t="s">
        <v>1607</v>
      </c>
      <c r="C213" s="701" t="s">
        <v>1427</v>
      </c>
      <c r="D213" s="702">
        <v>1987</v>
      </c>
      <c r="E213" s="701" t="s">
        <v>4008</v>
      </c>
      <c r="F213" s="701" t="s">
        <v>4009</v>
      </c>
      <c r="G213" s="701" t="s">
        <v>1607</v>
      </c>
      <c r="H213" s="703">
        <v>32653</v>
      </c>
      <c r="I213" s="703">
        <v>32653</v>
      </c>
      <c r="J213" s="701" t="s">
        <v>1608</v>
      </c>
      <c r="K213" s="702">
        <v>43470</v>
      </c>
      <c r="L213" s="701" t="s">
        <v>1341</v>
      </c>
      <c r="M213" s="704"/>
      <c r="N213" s="701" t="s">
        <v>1613</v>
      </c>
      <c r="O213" s="702">
        <v>306937</v>
      </c>
      <c r="P213" s="701" t="s">
        <v>1341</v>
      </c>
      <c r="Q213" s="706"/>
      <c r="R213" s="701" t="s">
        <v>1341</v>
      </c>
      <c r="S213" s="701" t="s">
        <v>1341</v>
      </c>
    </row>
    <row r="214" spans="1:19" x14ac:dyDescent="0.3">
      <c r="A214" s="701" t="s">
        <v>4447</v>
      </c>
      <c r="B214" s="701" t="s">
        <v>1607</v>
      </c>
      <c r="C214" s="701" t="s">
        <v>1427</v>
      </c>
      <c r="D214" s="702">
        <v>1987</v>
      </c>
      <c r="E214" s="701" t="s">
        <v>4008</v>
      </c>
      <c r="F214" s="701" t="s">
        <v>4009</v>
      </c>
      <c r="G214" s="701" t="s">
        <v>1607</v>
      </c>
      <c r="H214" s="703">
        <v>32653</v>
      </c>
      <c r="I214" s="703">
        <v>32653</v>
      </c>
      <c r="J214" s="701" t="s">
        <v>1608</v>
      </c>
      <c r="K214" s="702">
        <v>43677</v>
      </c>
      <c r="L214" s="701" t="s">
        <v>1341</v>
      </c>
      <c r="M214" s="704"/>
      <c r="N214" s="701" t="s">
        <v>1613</v>
      </c>
      <c r="O214" s="702">
        <v>308416</v>
      </c>
      <c r="P214" s="701" t="s">
        <v>1341</v>
      </c>
      <c r="Q214" s="706"/>
      <c r="R214" s="701" t="s">
        <v>1341</v>
      </c>
      <c r="S214" s="701" t="s">
        <v>1341</v>
      </c>
    </row>
    <row r="215" spans="1:19" x14ac:dyDescent="0.3">
      <c r="A215" s="701" t="s">
        <v>4448</v>
      </c>
      <c r="B215" s="701" t="s">
        <v>1607</v>
      </c>
      <c r="C215" s="701" t="s">
        <v>1427</v>
      </c>
      <c r="D215" s="702">
        <v>1987</v>
      </c>
      <c r="E215" s="701" t="s">
        <v>3972</v>
      </c>
      <c r="F215" s="701" t="s">
        <v>3973</v>
      </c>
      <c r="G215" s="701" t="s">
        <v>1341</v>
      </c>
      <c r="H215" s="703">
        <v>32650</v>
      </c>
      <c r="I215" s="703">
        <v>32650</v>
      </c>
      <c r="J215" s="701" t="s">
        <v>1608</v>
      </c>
      <c r="K215" s="702">
        <v>51944</v>
      </c>
      <c r="L215" s="701" t="s">
        <v>1341</v>
      </c>
      <c r="M215" s="704"/>
      <c r="N215" s="701" t="s">
        <v>1613</v>
      </c>
      <c r="O215" s="702">
        <v>3036</v>
      </c>
      <c r="P215" s="701" t="s">
        <v>1341</v>
      </c>
      <c r="Q215" s="706"/>
      <c r="R215" s="701" t="s">
        <v>1341</v>
      </c>
      <c r="S215" s="701" t="s">
        <v>1341</v>
      </c>
    </row>
    <row r="216" spans="1:19" x14ac:dyDescent="0.3">
      <c r="A216" s="701" t="s">
        <v>4452</v>
      </c>
      <c r="B216" s="701" t="s">
        <v>1607</v>
      </c>
      <c r="C216" s="701" t="s">
        <v>1427</v>
      </c>
      <c r="D216" s="702">
        <v>1988</v>
      </c>
      <c r="E216" s="701" t="s">
        <v>4008</v>
      </c>
      <c r="F216" s="701" t="s">
        <v>4009</v>
      </c>
      <c r="G216" s="701" t="s">
        <v>1607</v>
      </c>
      <c r="H216" s="703">
        <v>33022</v>
      </c>
      <c r="I216" s="703">
        <v>33022</v>
      </c>
      <c r="J216" s="701" t="s">
        <v>1608</v>
      </c>
      <c r="K216" s="702">
        <v>52785</v>
      </c>
      <c r="L216" s="701" t="s">
        <v>1341</v>
      </c>
      <c r="M216" s="704"/>
      <c r="N216" s="701" t="s">
        <v>1613</v>
      </c>
      <c r="O216" s="702">
        <v>444682</v>
      </c>
      <c r="P216" s="701" t="s">
        <v>1608</v>
      </c>
      <c r="Q216" s="702">
        <v>533</v>
      </c>
      <c r="R216" s="701" t="s">
        <v>1341</v>
      </c>
      <c r="S216" s="701" t="s">
        <v>1341</v>
      </c>
    </row>
    <row r="217" spans="1:19" x14ac:dyDescent="0.3">
      <c r="A217" s="701" t="s">
        <v>4453</v>
      </c>
      <c r="B217" s="701" t="s">
        <v>1607</v>
      </c>
      <c r="C217" s="701" t="s">
        <v>1427</v>
      </c>
      <c r="D217" s="702">
        <v>1988</v>
      </c>
      <c r="E217" s="701" t="s">
        <v>4008</v>
      </c>
      <c r="F217" s="701" t="s">
        <v>4009</v>
      </c>
      <c r="G217" s="701" t="s">
        <v>1607</v>
      </c>
      <c r="H217" s="703">
        <v>33022</v>
      </c>
      <c r="I217" s="703">
        <v>33022</v>
      </c>
      <c r="J217" s="701" t="s">
        <v>1608</v>
      </c>
      <c r="K217" s="702">
        <v>53187</v>
      </c>
      <c r="L217" s="701" t="s">
        <v>1341</v>
      </c>
      <c r="M217" s="704"/>
      <c r="N217" s="701" t="s">
        <v>1613</v>
      </c>
      <c r="O217" s="702">
        <v>453026</v>
      </c>
      <c r="P217" s="701" t="s">
        <v>1608</v>
      </c>
      <c r="Q217" s="705">
        <v>537</v>
      </c>
      <c r="R217" s="701" t="s">
        <v>1341</v>
      </c>
      <c r="S217" s="701" t="s">
        <v>1341</v>
      </c>
    </row>
    <row r="218" spans="1:19" x14ac:dyDescent="0.3">
      <c r="A218" s="701" t="s">
        <v>4454</v>
      </c>
      <c r="B218" s="701" t="s">
        <v>1607</v>
      </c>
      <c r="C218" s="701" t="s">
        <v>1427</v>
      </c>
      <c r="D218" s="702">
        <v>1988</v>
      </c>
      <c r="E218" s="701" t="s">
        <v>3972</v>
      </c>
      <c r="F218" s="701" t="s">
        <v>3973</v>
      </c>
      <c r="G218" s="701" t="s">
        <v>1607</v>
      </c>
      <c r="H218" s="703">
        <v>33008</v>
      </c>
      <c r="I218" s="703">
        <v>33008</v>
      </c>
      <c r="J218" s="701" t="s">
        <v>1608</v>
      </c>
      <c r="K218" s="702">
        <v>54560</v>
      </c>
      <c r="L218" s="701" t="s">
        <v>1341</v>
      </c>
      <c r="M218" s="704"/>
      <c r="N218" s="701" t="s">
        <v>1613</v>
      </c>
      <c r="O218" s="702">
        <v>20289</v>
      </c>
      <c r="P218" s="701" t="s">
        <v>1608</v>
      </c>
      <c r="Q218" s="702">
        <v>551</v>
      </c>
      <c r="R218" s="701" t="s">
        <v>1341</v>
      </c>
      <c r="S218" s="701" t="s">
        <v>1341</v>
      </c>
    </row>
    <row r="219" spans="1:19" x14ac:dyDescent="0.3">
      <c r="A219" s="701" t="s">
        <v>4471</v>
      </c>
      <c r="B219" s="701" t="s">
        <v>1607</v>
      </c>
      <c r="C219" s="701" t="s">
        <v>1427</v>
      </c>
      <c r="D219" s="702">
        <v>1989</v>
      </c>
      <c r="E219" s="701" t="s">
        <v>4008</v>
      </c>
      <c r="F219" s="701" t="s">
        <v>4009</v>
      </c>
      <c r="G219" s="701" t="s">
        <v>1607</v>
      </c>
      <c r="H219" s="703">
        <v>33381</v>
      </c>
      <c r="I219" s="703">
        <v>33381</v>
      </c>
      <c r="J219" s="701" t="s">
        <v>1608</v>
      </c>
      <c r="K219" s="702">
        <v>54516</v>
      </c>
      <c r="L219" s="701" t="s">
        <v>1341</v>
      </c>
      <c r="M219" s="704"/>
      <c r="N219" s="701" t="s">
        <v>1613</v>
      </c>
      <c r="O219" s="702">
        <v>494598</v>
      </c>
      <c r="P219" s="701" t="s">
        <v>1608</v>
      </c>
      <c r="Q219" s="705">
        <v>886</v>
      </c>
      <c r="R219" s="701" t="s">
        <v>1341</v>
      </c>
      <c r="S219" s="701" t="s">
        <v>1341</v>
      </c>
    </row>
    <row r="220" spans="1:19" x14ac:dyDescent="0.3">
      <c r="A220" s="701" t="s">
        <v>4472</v>
      </c>
      <c r="B220" s="701" t="s">
        <v>1607</v>
      </c>
      <c r="C220" s="701" t="s">
        <v>1427</v>
      </c>
      <c r="D220" s="702">
        <v>1989</v>
      </c>
      <c r="E220" s="701" t="s">
        <v>4008</v>
      </c>
      <c r="F220" s="701" t="s">
        <v>4009</v>
      </c>
      <c r="G220" s="701" t="s">
        <v>1607</v>
      </c>
      <c r="H220" s="703">
        <v>33381</v>
      </c>
      <c r="I220" s="703">
        <v>33381</v>
      </c>
      <c r="J220" s="701" t="s">
        <v>1608</v>
      </c>
      <c r="K220" s="702">
        <v>54486</v>
      </c>
      <c r="L220" s="701" t="s">
        <v>1341</v>
      </c>
      <c r="M220" s="704"/>
      <c r="N220" s="701" t="s">
        <v>1613</v>
      </c>
      <c r="O220" s="702">
        <v>494628</v>
      </c>
      <c r="P220" s="701" t="s">
        <v>1608</v>
      </c>
      <c r="Q220" s="705">
        <v>886</v>
      </c>
      <c r="R220" s="701" t="s">
        <v>1341</v>
      </c>
      <c r="S220" s="701" t="s">
        <v>1341</v>
      </c>
    </row>
    <row r="221" spans="1:19" x14ac:dyDescent="0.3">
      <c r="A221" s="701" t="s">
        <v>4473</v>
      </c>
      <c r="B221" s="701" t="s">
        <v>1607</v>
      </c>
      <c r="C221" s="701" t="s">
        <v>1427</v>
      </c>
      <c r="D221" s="702">
        <v>1989</v>
      </c>
      <c r="E221" s="701" t="s">
        <v>3972</v>
      </c>
      <c r="F221" s="701" t="s">
        <v>3973</v>
      </c>
      <c r="G221" s="701" t="s">
        <v>1607</v>
      </c>
      <c r="H221" s="703">
        <v>33373</v>
      </c>
      <c r="I221" s="703">
        <v>33373</v>
      </c>
      <c r="J221" s="701" t="s">
        <v>1608</v>
      </c>
      <c r="K221" s="702">
        <v>54545</v>
      </c>
      <c r="L221" s="701" t="s">
        <v>1341</v>
      </c>
      <c r="M221" s="704"/>
      <c r="N221" s="701" t="s">
        <v>1613</v>
      </c>
      <c r="O221" s="702">
        <v>18238</v>
      </c>
      <c r="P221" s="701" t="s">
        <v>1608</v>
      </c>
      <c r="Q221" s="702">
        <v>887</v>
      </c>
      <c r="R221" s="701" t="s">
        <v>1341</v>
      </c>
      <c r="S221" s="701" t="s">
        <v>1341</v>
      </c>
    </row>
    <row r="222" spans="1:19" x14ac:dyDescent="0.3">
      <c r="A222" s="701" t="s">
        <v>4488</v>
      </c>
      <c r="B222" s="701" t="s">
        <v>1607</v>
      </c>
      <c r="C222" s="701" t="s">
        <v>1427</v>
      </c>
      <c r="D222" s="702">
        <v>1990</v>
      </c>
      <c r="E222" s="701" t="s">
        <v>3972</v>
      </c>
      <c r="F222" s="701" t="s">
        <v>3973</v>
      </c>
      <c r="G222" s="701" t="s">
        <v>1607</v>
      </c>
      <c r="H222" s="703">
        <v>33738</v>
      </c>
      <c r="I222" s="703">
        <v>33738</v>
      </c>
      <c r="J222" s="701" t="s">
        <v>1608</v>
      </c>
      <c r="K222" s="702">
        <v>53581</v>
      </c>
      <c r="L222" s="701" t="s">
        <v>1341</v>
      </c>
      <c r="M222" s="704"/>
      <c r="N222" s="701" t="s">
        <v>1613</v>
      </c>
      <c r="O222" s="702">
        <v>51496</v>
      </c>
      <c r="P222" s="701" t="s">
        <v>1608</v>
      </c>
      <c r="Q222" s="702">
        <v>1093</v>
      </c>
      <c r="R222" s="701" t="s">
        <v>1341</v>
      </c>
      <c r="S222" s="701" t="s">
        <v>1341</v>
      </c>
    </row>
    <row r="223" spans="1:19" x14ac:dyDescent="0.3">
      <c r="A223" s="701" t="s">
        <v>4491</v>
      </c>
      <c r="B223" s="701" t="s">
        <v>1607</v>
      </c>
      <c r="C223" s="701" t="s">
        <v>1427</v>
      </c>
      <c r="D223" s="702">
        <v>1990</v>
      </c>
      <c r="E223" s="701" t="s">
        <v>4008</v>
      </c>
      <c r="F223" s="701" t="s">
        <v>4009</v>
      </c>
      <c r="G223" s="701" t="s">
        <v>1607</v>
      </c>
      <c r="H223" s="703">
        <v>33744</v>
      </c>
      <c r="I223" s="703">
        <v>33744</v>
      </c>
      <c r="J223" s="701" t="s">
        <v>1608</v>
      </c>
      <c r="K223" s="702">
        <v>55065</v>
      </c>
      <c r="L223" s="701" t="s">
        <v>1341</v>
      </c>
      <c r="M223" s="704"/>
      <c r="N223" s="701" t="s">
        <v>1613</v>
      </c>
      <c r="O223" s="702">
        <v>548086</v>
      </c>
      <c r="P223" s="701" t="s">
        <v>1608</v>
      </c>
      <c r="Q223" s="702">
        <v>1124</v>
      </c>
      <c r="R223" s="701" t="s">
        <v>1341</v>
      </c>
      <c r="S223" s="701" t="s">
        <v>1341</v>
      </c>
    </row>
    <row r="224" spans="1:19" x14ac:dyDescent="0.3">
      <c r="A224" s="701" t="s">
        <v>4492</v>
      </c>
      <c r="B224" s="701" t="s">
        <v>1607</v>
      </c>
      <c r="C224" s="701" t="s">
        <v>1427</v>
      </c>
      <c r="D224" s="702">
        <v>1990</v>
      </c>
      <c r="E224" s="701" t="s">
        <v>4008</v>
      </c>
      <c r="F224" s="701" t="s">
        <v>4009</v>
      </c>
      <c r="G224" s="701" t="s">
        <v>1607</v>
      </c>
      <c r="H224" s="703">
        <v>33744</v>
      </c>
      <c r="I224" s="703">
        <v>33744</v>
      </c>
      <c r="J224" s="701" t="s">
        <v>1608</v>
      </c>
      <c r="K224" s="702">
        <v>55909</v>
      </c>
      <c r="L224" s="701" t="s">
        <v>1341</v>
      </c>
      <c r="M224" s="704"/>
      <c r="N224" s="701" t="s">
        <v>1613</v>
      </c>
      <c r="O224" s="702">
        <v>556475</v>
      </c>
      <c r="P224" s="701" t="s">
        <v>1608</v>
      </c>
      <c r="Q224" s="702">
        <v>1141</v>
      </c>
      <c r="R224" s="701" t="s">
        <v>1341</v>
      </c>
      <c r="S224" s="701" t="s">
        <v>1341</v>
      </c>
    </row>
    <row r="225" spans="1:19" x14ac:dyDescent="0.3">
      <c r="A225" s="701" t="s">
        <v>4524</v>
      </c>
      <c r="B225" s="701" t="s">
        <v>1607</v>
      </c>
      <c r="C225" s="701" t="s">
        <v>1427</v>
      </c>
      <c r="D225" s="702">
        <v>1991</v>
      </c>
      <c r="E225" s="701" t="s">
        <v>3972</v>
      </c>
      <c r="F225" s="701" t="s">
        <v>3973</v>
      </c>
      <c r="G225" s="701" t="s">
        <v>1607</v>
      </c>
      <c r="H225" s="703">
        <v>34104</v>
      </c>
      <c r="I225" s="703">
        <v>34104</v>
      </c>
      <c r="J225" s="701" t="s">
        <v>1608</v>
      </c>
      <c r="K225" s="702">
        <v>53869</v>
      </c>
      <c r="L225" s="701" t="s">
        <v>1341</v>
      </c>
      <c r="M225" s="704"/>
      <c r="N225" s="701" t="s">
        <v>1613</v>
      </c>
      <c r="O225" s="702">
        <v>54255</v>
      </c>
      <c r="P225" s="701" t="s">
        <v>1608</v>
      </c>
      <c r="Q225" s="702">
        <v>876</v>
      </c>
      <c r="R225" s="701" t="s">
        <v>1341</v>
      </c>
      <c r="S225" s="701" t="s">
        <v>1341</v>
      </c>
    </row>
    <row r="226" spans="1:19" x14ac:dyDescent="0.3">
      <c r="A226" s="701" t="s">
        <v>4525</v>
      </c>
      <c r="B226" s="701" t="s">
        <v>1607</v>
      </c>
      <c r="C226" s="701" t="s">
        <v>1427</v>
      </c>
      <c r="D226" s="702">
        <v>1991</v>
      </c>
      <c r="E226" s="701" t="s">
        <v>4008</v>
      </c>
      <c r="F226" s="701" t="s">
        <v>4009</v>
      </c>
      <c r="G226" s="701" t="s">
        <v>1607</v>
      </c>
      <c r="H226" s="703">
        <v>34107</v>
      </c>
      <c r="I226" s="703">
        <v>34107</v>
      </c>
      <c r="J226" s="701" t="s">
        <v>1608</v>
      </c>
      <c r="K226" s="702">
        <v>53794</v>
      </c>
      <c r="L226" s="701" t="s">
        <v>1341</v>
      </c>
      <c r="M226" s="704"/>
      <c r="N226" s="701" t="s">
        <v>1613</v>
      </c>
      <c r="O226" s="702">
        <v>481571</v>
      </c>
      <c r="P226" s="701" t="s">
        <v>1608</v>
      </c>
      <c r="Q226" s="702">
        <v>875</v>
      </c>
      <c r="R226" s="701" t="s">
        <v>1341</v>
      </c>
      <c r="S226" s="701" t="s">
        <v>1341</v>
      </c>
    </row>
    <row r="227" spans="1:19" x14ac:dyDescent="0.3">
      <c r="A227" s="701" t="s">
        <v>4526</v>
      </c>
      <c r="B227" s="701" t="s">
        <v>1607</v>
      </c>
      <c r="C227" s="701" t="s">
        <v>1427</v>
      </c>
      <c r="D227" s="702">
        <v>1991</v>
      </c>
      <c r="E227" s="701" t="s">
        <v>4008</v>
      </c>
      <c r="F227" s="701" t="s">
        <v>4009</v>
      </c>
      <c r="G227" s="701" t="s">
        <v>1607</v>
      </c>
      <c r="H227" s="703">
        <v>34107</v>
      </c>
      <c r="I227" s="703">
        <v>34107</v>
      </c>
      <c r="J227" s="701" t="s">
        <v>1608</v>
      </c>
      <c r="K227" s="702">
        <v>53706</v>
      </c>
      <c r="L227" s="701" t="s">
        <v>1341</v>
      </c>
      <c r="M227" s="704"/>
      <c r="N227" s="701" t="s">
        <v>1613</v>
      </c>
      <c r="O227" s="702">
        <v>471881</v>
      </c>
      <c r="P227" s="701" t="s">
        <v>1608</v>
      </c>
      <c r="Q227" s="702">
        <v>873</v>
      </c>
      <c r="R227" s="701" t="s">
        <v>1341</v>
      </c>
      <c r="S227" s="701" t="s">
        <v>1341</v>
      </c>
    </row>
    <row r="228" spans="1:19" x14ac:dyDescent="0.3">
      <c r="A228" s="701" t="s">
        <v>4522</v>
      </c>
      <c r="B228" s="701" t="s">
        <v>1607</v>
      </c>
      <c r="C228" s="701" t="s">
        <v>1427</v>
      </c>
      <c r="D228" s="702">
        <v>1992</v>
      </c>
      <c r="E228" s="701" t="s">
        <v>4008</v>
      </c>
      <c r="F228" s="701" t="s">
        <v>4009</v>
      </c>
      <c r="G228" s="701" t="s">
        <v>1607</v>
      </c>
      <c r="H228" s="703">
        <v>34473</v>
      </c>
      <c r="I228" s="703">
        <v>34473</v>
      </c>
      <c r="J228" s="701" t="s">
        <v>1608</v>
      </c>
      <c r="K228" s="702">
        <v>31362</v>
      </c>
      <c r="L228" s="701" t="s">
        <v>1341</v>
      </c>
      <c r="M228" s="704"/>
      <c r="N228" s="701" t="s">
        <v>1613</v>
      </c>
      <c r="O228" s="705">
        <v>315006</v>
      </c>
      <c r="P228" s="701" t="s">
        <v>1608</v>
      </c>
      <c r="Q228" s="705">
        <v>189</v>
      </c>
      <c r="R228" s="701" t="s">
        <v>1341</v>
      </c>
      <c r="S228" s="701" t="s">
        <v>1341</v>
      </c>
    </row>
    <row r="229" spans="1:19" x14ac:dyDescent="0.3">
      <c r="A229" s="701" t="s">
        <v>4523</v>
      </c>
      <c r="B229" s="701" t="s">
        <v>1607</v>
      </c>
      <c r="C229" s="701" t="s">
        <v>1427</v>
      </c>
      <c r="D229" s="702">
        <v>1992</v>
      </c>
      <c r="E229" s="701" t="s">
        <v>4008</v>
      </c>
      <c r="F229" s="701" t="s">
        <v>4009</v>
      </c>
      <c r="G229" s="701" t="s">
        <v>1607</v>
      </c>
      <c r="H229" s="703">
        <v>34473</v>
      </c>
      <c r="I229" s="703">
        <v>34473</v>
      </c>
      <c r="J229" s="701" t="s">
        <v>1608</v>
      </c>
      <c r="K229" s="702">
        <v>41432</v>
      </c>
      <c r="L229" s="701" t="s">
        <v>1341</v>
      </c>
      <c r="M229" s="704"/>
      <c r="N229" s="701" t="s">
        <v>1613</v>
      </c>
      <c r="O229" s="702">
        <v>416155</v>
      </c>
      <c r="P229" s="701" t="s">
        <v>1608</v>
      </c>
      <c r="Q229" s="702">
        <v>250</v>
      </c>
      <c r="R229" s="701" t="s">
        <v>1341</v>
      </c>
      <c r="S229" s="701" t="s">
        <v>1341</v>
      </c>
    </row>
    <row r="230" spans="1:19" x14ac:dyDescent="0.3">
      <c r="A230" s="701" t="s">
        <v>4528</v>
      </c>
      <c r="B230" s="701" t="s">
        <v>1607</v>
      </c>
      <c r="C230" s="701" t="s">
        <v>1427</v>
      </c>
      <c r="D230" s="702">
        <v>1992</v>
      </c>
      <c r="E230" s="701" t="s">
        <v>3972</v>
      </c>
      <c r="F230" s="701" t="s">
        <v>3973</v>
      </c>
      <c r="G230" s="701" t="s">
        <v>1607</v>
      </c>
      <c r="H230" s="703">
        <v>34475</v>
      </c>
      <c r="I230" s="703">
        <v>34475</v>
      </c>
      <c r="J230" s="701" t="s">
        <v>1608</v>
      </c>
      <c r="K230" s="702">
        <v>52542</v>
      </c>
      <c r="L230" s="701" t="s">
        <v>1341</v>
      </c>
      <c r="M230" s="704"/>
      <c r="N230" s="701" t="s">
        <v>1613</v>
      </c>
      <c r="O230" s="702">
        <v>70305</v>
      </c>
      <c r="P230" s="701" t="s">
        <v>1608</v>
      </c>
      <c r="Q230" s="702">
        <v>317</v>
      </c>
      <c r="R230" s="701" t="s">
        <v>1341</v>
      </c>
      <c r="S230" s="701" t="s">
        <v>1341</v>
      </c>
    </row>
    <row r="231" spans="1:19" x14ac:dyDescent="0.3">
      <c r="A231" s="701" t="s">
        <v>4529</v>
      </c>
      <c r="B231" s="701" t="s">
        <v>1607</v>
      </c>
      <c r="C231" s="701" t="s">
        <v>1427</v>
      </c>
      <c r="D231" s="702">
        <v>1992</v>
      </c>
      <c r="E231" s="701" t="s">
        <v>4008</v>
      </c>
      <c r="F231" s="701" t="s">
        <v>4009</v>
      </c>
      <c r="G231" s="701" t="s">
        <v>1607</v>
      </c>
      <c r="H231" s="703">
        <v>34473</v>
      </c>
      <c r="I231" s="703">
        <v>34473</v>
      </c>
      <c r="J231" s="701" t="s">
        <v>1608</v>
      </c>
      <c r="K231" s="702">
        <v>10465</v>
      </c>
      <c r="L231" s="701" t="s">
        <v>1341</v>
      </c>
      <c r="M231" s="704"/>
      <c r="N231" s="701" t="s">
        <v>1613</v>
      </c>
      <c r="O231" s="702">
        <v>105112</v>
      </c>
      <c r="P231" s="701" t="s">
        <v>1608</v>
      </c>
      <c r="Q231" s="705">
        <v>63</v>
      </c>
      <c r="R231" s="701" t="s">
        <v>1341</v>
      </c>
      <c r="S231" s="701" t="s">
        <v>1341</v>
      </c>
    </row>
    <row r="232" spans="1:19" x14ac:dyDescent="0.3">
      <c r="A232" s="701" t="s">
        <v>4530</v>
      </c>
      <c r="B232" s="701" t="s">
        <v>1607</v>
      </c>
      <c r="C232" s="701" t="s">
        <v>1427</v>
      </c>
      <c r="D232" s="702">
        <v>1992</v>
      </c>
      <c r="E232" s="701" t="s">
        <v>4008</v>
      </c>
      <c r="F232" s="701" t="s">
        <v>4009</v>
      </c>
      <c r="G232" s="701" t="s">
        <v>1607</v>
      </c>
      <c r="H232" s="703">
        <v>34473</v>
      </c>
      <c r="I232" s="703">
        <v>34473</v>
      </c>
      <c r="J232" s="701" t="s">
        <v>1608</v>
      </c>
      <c r="K232" s="702">
        <v>10360</v>
      </c>
      <c r="L232" s="701" t="s">
        <v>1341</v>
      </c>
      <c r="M232" s="704"/>
      <c r="N232" s="701" t="s">
        <v>1613</v>
      </c>
      <c r="O232" s="702">
        <v>104064</v>
      </c>
      <c r="P232" s="701" t="s">
        <v>1608</v>
      </c>
      <c r="Q232" s="702">
        <v>63</v>
      </c>
      <c r="R232" s="701" t="s">
        <v>1341</v>
      </c>
      <c r="S232" s="701" t="s">
        <v>1341</v>
      </c>
    </row>
    <row r="233" spans="1:19" x14ac:dyDescent="0.3">
      <c r="A233" s="701" t="s">
        <v>4531</v>
      </c>
      <c r="B233" s="701" t="s">
        <v>1607</v>
      </c>
      <c r="C233" s="701" t="s">
        <v>1427</v>
      </c>
      <c r="D233" s="702">
        <v>1992</v>
      </c>
      <c r="E233" s="701" t="s">
        <v>4008</v>
      </c>
      <c r="F233" s="701" t="s">
        <v>4009</v>
      </c>
      <c r="G233" s="701" t="s">
        <v>1607</v>
      </c>
      <c r="H233" s="703">
        <v>34473</v>
      </c>
      <c r="I233" s="703">
        <v>34473</v>
      </c>
      <c r="J233" s="701" t="s">
        <v>1608</v>
      </c>
      <c r="K233" s="702">
        <v>10258</v>
      </c>
      <c r="L233" s="701" t="s">
        <v>1341</v>
      </c>
      <c r="M233" s="704"/>
      <c r="N233" s="701" t="s">
        <v>1613</v>
      </c>
      <c r="O233" s="702">
        <v>103035</v>
      </c>
      <c r="P233" s="701" t="s">
        <v>1608</v>
      </c>
      <c r="Q233" s="702">
        <v>62</v>
      </c>
      <c r="R233" s="701" t="s">
        <v>1341</v>
      </c>
      <c r="S233" s="701" t="s">
        <v>1341</v>
      </c>
    </row>
    <row r="234" spans="1:19" x14ac:dyDescent="0.3">
      <c r="A234" s="701" t="s">
        <v>4553</v>
      </c>
      <c r="B234" s="701" t="s">
        <v>1607</v>
      </c>
      <c r="C234" s="701" t="s">
        <v>1427</v>
      </c>
      <c r="D234" s="702">
        <v>1993</v>
      </c>
      <c r="E234" s="701" t="s">
        <v>3972</v>
      </c>
      <c r="F234" s="701" t="s">
        <v>3973</v>
      </c>
      <c r="G234" s="701" t="s">
        <v>1607</v>
      </c>
      <c r="H234" s="703">
        <v>34837</v>
      </c>
      <c r="I234" s="703">
        <v>34837</v>
      </c>
      <c r="J234" s="701" t="s">
        <v>1608</v>
      </c>
      <c r="K234" s="702">
        <v>54893</v>
      </c>
      <c r="L234" s="701" t="s">
        <v>1341</v>
      </c>
      <c r="M234" s="704"/>
      <c r="N234" s="701" t="s">
        <v>1613</v>
      </c>
      <c r="O234" s="702">
        <v>69590</v>
      </c>
      <c r="P234" s="701" t="s">
        <v>1608</v>
      </c>
      <c r="Q234" s="702">
        <v>220</v>
      </c>
      <c r="R234" s="701" t="s">
        <v>1341</v>
      </c>
      <c r="S234" s="701" t="s">
        <v>1341</v>
      </c>
    </row>
    <row r="235" spans="1:19" x14ac:dyDescent="0.3">
      <c r="A235" s="701" t="s">
        <v>4554</v>
      </c>
      <c r="B235" s="701" t="s">
        <v>1607</v>
      </c>
      <c r="C235" s="701" t="s">
        <v>1427</v>
      </c>
      <c r="D235" s="702">
        <v>1993</v>
      </c>
      <c r="E235" s="701" t="s">
        <v>4008</v>
      </c>
      <c r="F235" s="701" t="s">
        <v>4009</v>
      </c>
      <c r="G235" s="701" t="s">
        <v>1607</v>
      </c>
      <c r="H235" s="703">
        <v>34840</v>
      </c>
      <c r="I235" s="703">
        <v>34840</v>
      </c>
      <c r="J235" s="701" t="s">
        <v>1608</v>
      </c>
      <c r="K235" s="702">
        <v>11348</v>
      </c>
      <c r="L235" s="701" t="s">
        <v>1341</v>
      </c>
      <c r="M235" s="704"/>
      <c r="N235" s="701" t="s">
        <v>1613</v>
      </c>
      <c r="O235" s="702">
        <v>70528</v>
      </c>
      <c r="P235" s="701" t="s">
        <v>1608</v>
      </c>
      <c r="Q235" s="702">
        <v>46</v>
      </c>
      <c r="R235" s="701" t="s">
        <v>1341</v>
      </c>
      <c r="S235" s="701" t="s">
        <v>1341</v>
      </c>
    </row>
    <row r="236" spans="1:19" x14ac:dyDescent="0.3">
      <c r="A236" s="701" t="s">
        <v>4555</v>
      </c>
      <c r="B236" s="701" t="s">
        <v>1607</v>
      </c>
      <c r="C236" s="701" t="s">
        <v>1427</v>
      </c>
      <c r="D236" s="702">
        <v>1993</v>
      </c>
      <c r="E236" s="701" t="s">
        <v>4008</v>
      </c>
      <c r="F236" s="701" t="s">
        <v>4009</v>
      </c>
      <c r="G236" s="701" t="s">
        <v>1607</v>
      </c>
      <c r="H236" s="703">
        <v>34840</v>
      </c>
      <c r="I236" s="703">
        <v>34840</v>
      </c>
      <c r="J236" s="701" t="s">
        <v>1608</v>
      </c>
      <c r="K236" s="702">
        <v>11015</v>
      </c>
      <c r="L236" s="701" t="s">
        <v>1341</v>
      </c>
      <c r="M236" s="704"/>
      <c r="N236" s="701" t="s">
        <v>1613</v>
      </c>
      <c r="O236" s="702">
        <v>70863</v>
      </c>
      <c r="P236" s="701" t="s">
        <v>1608</v>
      </c>
      <c r="Q236" s="702">
        <v>44</v>
      </c>
      <c r="R236" s="701" t="s">
        <v>1341</v>
      </c>
      <c r="S236" s="701" t="s">
        <v>1341</v>
      </c>
    </row>
    <row r="237" spans="1:19" x14ac:dyDescent="0.3">
      <c r="A237" s="701" t="s">
        <v>4556</v>
      </c>
      <c r="B237" s="701" t="s">
        <v>1607</v>
      </c>
      <c r="C237" s="701" t="s">
        <v>1427</v>
      </c>
      <c r="D237" s="702">
        <v>1993</v>
      </c>
      <c r="E237" s="701" t="s">
        <v>4008</v>
      </c>
      <c r="F237" s="701" t="s">
        <v>4009</v>
      </c>
      <c r="G237" s="701" t="s">
        <v>1607</v>
      </c>
      <c r="H237" s="703">
        <v>34840</v>
      </c>
      <c r="I237" s="703">
        <v>34840</v>
      </c>
      <c r="J237" s="701" t="s">
        <v>1608</v>
      </c>
      <c r="K237" s="702">
        <v>10950</v>
      </c>
      <c r="L237" s="701" t="s">
        <v>1341</v>
      </c>
      <c r="M237" s="704"/>
      <c r="N237" s="701" t="s">
        <v>1613</v>
      </c>
      <c r="O237" s="702">
        <v>88207</v>
      </c>
      <c r="P237" s="701" t="s">
        <v>1608</v>
      </c>
      <c r="Q237" s="702">
        <v>44</v>
      </c>
      <c r="R237" s="701" t="s">
        <v>1341</v>
      </c>
      <c r="S237" s="701" t="s">
        <v>1341</v>
      </c>
    </row>
    <row r="238" spans="1:19" x14ac:dyDescent="0.3">
      <c r="A238" s="701" t="s">
        <v>4557</v>
      </c>
      <c r="B238" s="701" t="s">
        <v>1607</v>
      </c>
      <c r="C238" s="701" t="s">
        <v>1427</v>
      </c>
      <c r="D238" s="702">
        <v>1993</v>
      </c>
      <c r="E238" s="701" t="s">
        <v>4008</v>
      </c>
      <c r="F238" s="701" t="s">
        <v>4009</v>
      </c>
      <c r="G238" s="701" t="s">
        <v>1607</v>
      </c>
      <c r="H238" s="703">
        <v>34840</v>
      </c>
      <c r="I238" s="703">
        <v>34840</v>
      </c>
      <c r="J238" s="701" t="s">
        <v>1608</v>
      </c>
      <c r="K238" s="702">
        <v>10962</v>
      </c>
      <c r="L238" s="701" t="s">
        <v>1341</v>
      </c>
      <c r="M238" s="704"/>
      <c r="N238" s="701" t="s">
        <v>1613</v>
      </c>
      <c r="O238" s="702">
        <v>88593</v>
      </c>
      <c r="P238" s="701" t="s">
        <v>1608</v>
      </c>
      <c r="Q238" s="702">
        <v>44</v>
      </c>
      <c r="R238" s="701" t="s">
        <v>1341</v>
      </c>
      <c r="S238" s="701" t="s">
        <v>1341</v>
      </c>
    </row>
    <row r="239" spans="1:19" x14ac:dyDescent="0.3">
      <c r="A239" s="701" t="s">
        <v>4558</v>
      </c>
      <c r="B239" s="701" t="s">
        <v>1607</v>
      </c>
      <c r="C239" s="701" t="s">
        <v>1427</v>
      </c>
      <c r="D239" s="702">
        <v>1993</v>
      </c>
      <c r="E239" s="701" t="s">
        <v>3972</v>
      </c>
      <c r="F239" s="701" t="s">
        <v>3973</v>
      </c>
      <c r="G239" s="701" t="s">
        <v>1607</v>
      </c>
      <c r="H239" s="703">
        <v>34837</v>
      </c>
      <c r="I239" s="703">
        <v>34837</v>
      </c>
      <c r="J239" s="701" t="s">
        <v>1608</v>
      </c>
      <c r="K239" s="702">
        <v>11007</v>
      </c>
      <c r="L239" s="701" t="s">
        <v>1341</v>
      </c>
      <c r="M239" s="704"/>
      <c r="N239" s="701" t="s">
        <v>1613</v>
      </c>
      <c r="O239" s="702">
        <v>97869</v>
      </c>
      <c r="P239" s="701" t="s">
        <v>1608</v>
      </c>
      <c r="Q239" s="702">
        <v>44</v>
      </c>
      <c r="R239" s="701" t="s">
        <v>1341</v>
      </c>
      <c r="S239" s="701" t="s">
        <v>1341</v>
      </c>
    </row>
    <row r="240" spans="1:19" x14ac:dyDescent="0.3">
      <c r="A240" s="701" t="s">
        <v>4559</v>
      </c>
      <c r="B240" s="701" t="s">
        <v>1607</v>
      </c>
      <c r="C240" s="701" t="s">
        <v>1427</v>
      </c>
      <c r="D240" s="702">
        <v>1993</v>
      </c>
      <c r="E240" s="701" t="s">
        <v>4008</v>
      </c>
      <c r="F240" s="701" t="s">
        <v>4009</v>
      </c>
      <c r="G240" s="701" t="s">
        <v>1607</v>
      </c>
      <c r="H240" s="703">
        <v>34840</v>
      </c>
      <c r="I240" s="703">
        <v>34840</v>
      </c>
      <c r="J240" s="701" t="s">
        <v>1608</v>
      </c>
      <c r="K240" s="702">
        <v>10692</v>
      </c>
      <c r="L240" s="701" t="s">
        <v>1341</v>
      </c>
      <c r="M240" s="704"/>
      <c r="N240" s="701" t="s">
        <v>1613</v>
      </c>
      <c r="O240" s="702">
        <v>139944</v>
      </c>
      <c r="P240" s="701" t="s">
        <v>1608</v>
      </c>
      <c r="Q240" s="702">
        <v>43</v>
      </c>
      <c r="R240" s="701" t="s">
        <v>1341</v>
      </c>
      <c r="S240" s="701" t="s">
        <v>1341</v>
      </c>
    </row>
    <row r="241" spans="1:19" x14ac:dyDescent="0.3">
      <c r="A241" s="701" t="s">
        <v>4568</v>
      </c>
      <c r="B241" s="701" t="s">
        <v>1607</v>
      </c>
      <c r="C241" s="701" t="s">
        <v>1427</v>
      </c>
      <c r="D241" s="702">
        <v>1994</v>
      </c>
      <c r="E241" s="701" t="s">
        <v>3972</v>
      </c>
      <c r="F241" s="701" t="s">
        <v>3973</v>
      </c>
      <c r="G241" s="701" t="s">
        <v>1607</v>
      </c>
      <c r="H241" s="703">
        <v>35207</v>
      </c>
      <c r="I241" s="703">
        <v>35207</v>
      </c>
      <c r="J241" s="701" t="s">
        <v>1608</v>
      </c>
      <c r="K241" s="702">
        <v>10263</v>
      </c>
      <c r="L241" s="701" t="s">
        <v>1341</v>
      </c>
      <c r="M241" s="704"/>
      <c r="N241" s="701" t="s">
        <v>1613</v>
      </c>
      <c r="O241" s="702">
        <v>35500</v>
      </c>
      <c r="P241" s="701" t="s">
        <v>1341</v>
      </c>
      <c r="Q241" s="706"/>
      <c r="R241" s="701" t="s">
        <v>1341</v>
      </c>
      <c r="S241" s="701" t="s">
        <v>1341</v>
      </c>
    </row>
    <row r="242" spans="1:19" x14ac:dyDescent="0.3">
      <c r="A242" s="701" t="s">
        <v>4569</v>
      </c>
      <c r="B242" s="701" t="s">
        <v>1607</v>
      </c>
      <c r="C242" s="701" t="s">
        <v>1427</v>
      </c>
      <c r="D242" s="702">
        <v>1994</v>
      </c>
      <c r="E242" s="701" t="s">
        <v>3972</v>
      </c>
      <c r="F242" s="701" t="s">
        <v>3973</v>
      </c>
      <c r="G242" s="701" t="s">
        <v>1607</v>
      </c>
      <c r="H242" s="703">
        <v>35207</v>
      </c>
      <c r="I242" s="703">
        <v>35207</v>
      </c>
      <c r="J242" s="701" t="s">
        <v>1608</v>
      </c>
      <c r="K242" s="702">
        <v>10296</v>
      </c>
      <c r="L242" s="701" t="s">
        <v>1341</v>
      </c>
      <c r="M242" s="704"/>
      <c r="N242" s="701" t="s">
        <v>1613</v>
      </c>
      <c r="O242" s="702">
        <v>35615</v>
      </c>
      <c r="P242" s="701" t="s">
        <v>1341</v>
      </c>
      <c r="Q242" s="706"/>
      <c r="R242" s="701" t="s">
        <v>1341</v>
      </c>
      <c r="S242" s="701" t="s">
        <v>1341</v>
      </c>
    </row>
    <row r="243" spans="1:19" x14ac:dyDescent="0.3">
      <c r="A243" s="701" t="s">
        <v>4570</v>
      </c>
      <c r="B243" s="701" t="s">
        <v>1607</v>
      </c>
      <c r="C243" s="701" t="s">
        <v>1427</v>
      </c>
      <c r="D243" s="702">
        <v>1994</v>
      </c>
      <c r="E243" s="701" t="s">
        <v>3972</v>
      </c>
      <c r="F243" s="701" t="s">
        <v>3973</v>
      </c>
      <c r="G243" s="701" t="s">
        <v>1607</v>
      </c>
      <c r="H243" s="703">
        <v>35207</v>
      </c>
      <c r="I243" s="703">
        <v>35207</v>
      </c>
      <c r="J243" s="701" t="s">
        <v>1608</v>
      </c>
      <c r="K243" s="702">
        <v>10455</v>
      </c>
      <c r="L243" s="701" t="s">
        <v>1341</v>
      </c>
      <c r="M243" s="704"/>
      <c r="N243" s="701" t="s">
        <v>1613</v>
      </c>
      <c r="O243" s="702">
        <v>136852</v>
      </c>
      <c r="P243" s="701" t="s">
        <v>1341</v>
      </c>
      <c r="Q243" s="706"/>
      <c r="R243" s="701" t="s">
        <v>1341</v>
      </c>
      <c r="S243" s="701" t="s">
        <v>1341</v>
      </c>
    </row>
    <row r="244" spans="1:19" x14ac:dyDescent="0.3">
      <c r="A244" s="701" t="s">
        <v>4603</v>
      </c>
      <c r="B244" s="701" t="s">
        <v>1607</v>
      </c>
      <c r="C244" s="701" t="s">
        <v>1427</v>
      </c>
      <c r="D244" s="702">
        <v>1995</v>
      </c>
      <c r="E244" s="701" t="s">
        <v>3972</v>
      </c>
      <c r="F244" s="701" t="s">
        <v>3973</v>
      </c>
      <c r="G244" s="701" t="s">
        <v>1607</v>
      </c>
      <c r="H244" s="703">
        <v>35569</v>
      </c>
      <c r="I244" s="703">
        <v>35569</v>
      </c>
      <c r="J244" s="701" t="s">
        <v>1608</v>
      </c>
      <c r="K244" s="702">
        <v>10925</v>
      </c>
      <c r="L244" s="701" t="s">
        <v>1341</v>
      </c>
      <c r="M244" s="704"/>
      <c r="N244" s="701" t="s">
        <v>1613</v>
      </c>
      <c r="O244" s="702">
        <v>89256</v>
      </c>
      <c r="P244" s="701" t="s">
        <v>1608</v>
      </c>
      <c r="Q244" s="702">
        <v>223</v>
      </c>
      <c r="R244" s="701" t="s">
        <v>1341</v>
      </c>
      <c r="S244" s="701" t="s">
        <v>1341</v>
      </c>
    </row>
    <row r="245" spans="1:19" x14ac:dyDescent="0.3">
      <c r="A245" s="701" t="s">
        <v>4604</v>
      </c>
      <c r="B245" s="701" t="s">
        <v>1607</v>
      </c>
      <c r="C245" s="701" t="s">
        <v>1427</v>
      </c>
      <c r="D245" s="702">
        <v>1995</v>
      </c>
      <c r="E245" s="701" t="s">
        <v>3972</v>
      </c>
      <c r="F245" s="701" t="s">
        <v>3973</v>
      </c>
      <c r="G245" s="701" t="s">
        <v>1607</v>
      </c>
      <c r="H245" s="703">
        <v>35569</v>
      </c>
      <c r="I245" s="703">
        <v>35569</v>
      </c>
      <c r="J245" s="701" t="s">
        <v>1608</v>
      </c>
      <c r="K245" s="702">
        <v>10788</v>
      </c>
      <c r="L245" s="701" t="s">
        <v>1341</v>
      </c>
      <c r="M245" s="704"/>
      <c r="N245" s="701" t="s">
        <v>1613</v>
      </c>
      <c r="O245" s="702">
        <v>89395</v>
      </c>
      <c r="P245" s="701" t="s">
        <v>1608</v>
      </c>
      <c r="Q245" s="702">
        <v>220</v>
      </c>
      <c r="R245" s="701" t="s">
        <v>1341</v>
      </c>
      <c r="S245" s="701" t="s">
        <v>1341</v>
      </c>
    </row>
    <row r="246" spans="1:19" x14ac:dyDescent="0.3">
      <c r="A246" s="701" t="s">
        <v>4605</v>
      </c>
      <c r="B246" s="701" t="s">
        <v>1607</v>
      </c>
      <c r="C246" s="701" t="s">
        <v>1427</v>
      </c>
      <c r="D246" s="702">
        <v>1995</v>
      </c>
      <c r="E246" s="701" t="s">
        <v>3972</v>
      </c>
      <c r="F246" s="701" t="s">
        <v>3973</v>
      </c>
      <c r="G246" s="701" t="s">
        <v>1607</v>
      </c>
      <c r="H246" s="703">
        <v>35565</v>
      </c>
      <c r="I246" s="703">
        <v>35566</v>
      </c>
      <c r="J246" s="701" t="s">
        <v>1608</v>
      </c>
      <c r="K246" s="702">
        <v>10777</v>
      </c>
      <c r="L246" s="701" t="s">
        <v>1341</v>
      </c>
      <c r="M246" s="704"/>
      <c r="N246" s="701" t="s">
        <v>1613</v>
      </c>
      <c r="O246" s="702">
        <v>98722</v>
      </c>
      <c r="P246" s="701" t="s">
        <v>1608</v>
      </c>
      <c r="Q246" s="702">
        <v>220</v>
      </c>
      <c r="R246" s="701" t="s">
        <v>1341</v>
      </c>
      <c r="S246" s="701" t="s">
        <v>1341</v>
      </c>
    </row>
    <row r="247" spans="1:19" x14ac:dyDescent="0.3">
      <c r="A247" s="701" t="s">
        <v>4606</v>
      </c>
      <c r="B247" s="701" t="s">
        <v>1607</v>
      </c>
      <c r="C247" s="701" t="s">
        <v>1427</v>
      </c>
      <c r="D247" s="702">
        <v>1995</v>
      </c>
      <c r="E247" s="701" t="s">
        <v>3972</v>
      </c>
      <c r="F247" s="701" t="s">
        <v>3973</v>
      </c>
      <c r="G247" s="701" t="s">
        <v>1607</v>
      </c>
      <c r="H247" s="703">
        <v>35566</v>
      </c>
      <c r="I247" s="703">
        <v>35566</v>
      </c>
      <c r="J247" s="701" t="s">
        <v>1608</v>
      </c>
      <c r="K247" s="702">
        <v>10868</v>
      </c>
      <c r="L247" s="701" t="s">
        <v>1341</v>
      </c>
      <c r="M247" s="704"/>
      <c r="N247" s="701" t="s">
        <v>1613</v>
      </c>
      <c r="O247" s="702">
        <v>80385</v>
      </c>
      <c r="P247" s="701" t="s">
        <v>1608</v>
      </c>
      <c r="Q247" s="702">
        <v>222</v>
      </c>
      <c r="R247" s="701" t="s">
        <v>1341</v>
      </c>
      <c r="S247" s="701" t="s">
        <v>1341</v>
      </c>
    </row>
    <row r="248" spans="1:19" x14ac:dyDescent="0.3">
      <c r="A248" s="701" t="s">
        <v>4607</v>
      </c>
      <c r="B248" s="701" t="s">
        <v>1607</v>
      </c>
      <c r="C248" s="701" t="s">
        <v>1427</v>
      </c>
      <c r="D248" s="702">
        <v>1995</v>
      </c>
      <c r="E248" s="701" t="s">
        <v>3972</v>
      </c>
      <c r="F248" s="701" t="s">
        <v>3973</v>
      </c>
      <c r="G248" s="701" t="s">
        <v>1607</v>
      </c>
      <c r="H248" s="703">
        <v>35566</v>
      </c>
      <c r="I248" s="703">
        <v>35566</v>
      </c>
      <c r="J248" s="701" t="s">
        <v>1608</v>
      </c>
      <c r="K248" s="702">
        <v>10929</v>
      </c>
      <c r="L248" s="701" t="s">
        <v>1341</v>
      </c>
      <c r="M248" s="704"/>
      <c r="N248" s="701" t="s">
        <v>1613</v>
      </c>
      <c r="O248" s="702">
        <v>80323</v>
      </c>
      <c r="P248" s="701" t="s">
        <v>1608</v>
      </c>
      <c r="Q248" s="702">
        <v>223</v>
      </c>
      <c r="R248" s="701" t="s">
        <v>1341</v>
      </c>
      <c r="S248" s="701" t="s">
        <v>1341</v>
      </c>
    </row>
    <row r="249" spans="1:19" x14ac:dyDescent="0.3">
      <c r="A249" s="701" t="s">
        <v>4608</v>
      </c>
      <c r="B249" s="701" t="s">
        <v>1607</v>
      </c>
      <c r="C249" s="701" t="s">
        <v>1427</v>
      </c>
      <c r="D249" s="702">
        <v>1995</v>
      </c>
      <c r="E249" s="701" t="s">
        <v>3972</v>
      </c>
      <c r="F249" s="701" t="s">
        <v>3973</v>
      </c>
      <c r="G249" s="701" t="s">
        <v>1607</v>
      </c>
      <c r="H249" s="703">
        <v>35566</v>
      </c>
      <c r="I249" s="703">
        <v>35566</v>
      </c>
      <c r="J249" s="701" t="s">
        <v>1608</v>
      </c>
      <c r="K249" s="702">
        <v>10884</v>
      </c>
      <c r="L249" s="701" t="s">
        <v>1341</v>
      </c>
      <c r="M249" s="704"/>
      <c r="N249" s="701" t="s">
        <v>1613</v>
      </c>
      <c r="O249" s="702">
        <v>90741</v>
      </c>
      <c r="P249" s="701" t="s">
        <v>1608</v>
      </c>
      <c r="Q249" s="702">
        <v>222</v>
      </c>
      <c r="R249" s="701" t="s">
        <v>1341</v>
      </c>
      <c r="S249" s="701" t="s">
        <v>1341</v>
      </c>
    </row>
    <row r="250" spans="1:19" x14ac:dyDescent="0.3">
      <c r="A250" s="701" t="s">
        <v>4609</v>
      </c>
      <c r="B250" s="701" t="s">
        <v>1607</v>
      </c>
      <c r="C250" s="701" t="s">
        <v>1427</v>
      </c>
      <c r="D250" s="702">
        <v>1995</v>
      </c>
      <c r="E250" s="701" t="s">
        <v>3972</v>
      </c>
      <c r="F250" s="701" t="s">
        <v>3973</v>
      </c>
      <c r="G250" s="701" t="s">
        <v>1607</v>
      </c>
      <c r="H250" s="703">
        <v>35566</v>
      </c>
      <c r="I250" s="703">
        <v>35566</v>
      </c>
      <c r="J250" s="701" t="s">
        <v>1608</v>
      </c>
      <c r="K250" s="702">
        <v>10784</v>
      </c>
      <c r="L250" s="701" t="s">
        <v>1341</v>
      </c>
      <c r="M250" s="704"/>
      <c r="N250" s="701" t="s">
        <v>1613</v>
      </c>
      <c r="O250" s="702">
        <v>90844</v>
      </c>
      <c r="P250" s="701" t="s">
        <v>1608</v>
      </c>
      <c r="Q250" s="702">
        <v>220</v>
      </c>
      <c r="R250" s="701" t="s">
        <v>1341</v>
      </c>
      <c r="S250" s="701" t="s">
        <v>1341</v>
      </c>
    </row>
    <row r="251" spans="1:19" x14ac:dyDescent="0.3">
      <c r="A251" s="701" t="s">
        <v>4611</v>
      </c>
      <c r="B251" s="701" t="s">
        <v>1607</v>
      </c>
      <c r="C251" s="701" t="s">
        <v>1427</v>
      </c>
      <c r="D251" s="702">
        <v>1996</v>
      </c>
      <c r="E251" s="701" t="s">
        <v>3972</v>
      </c>
      <c r="F251" s="701" t="s">
        <v>3973</v>
      </c>
      <c r="G251" s="701" t="s">
        <v>1607</v>
      </c>
      <c r="H251" s="703">
        <v>35921</v>
      </c>
      <c r="I251" s="703">
        <v>35921</v>
      </c>
      <c r="J251" s="701" t="s">
        <v>1608</v>
      </c>
      <c r="K251" s="702">
        <v>10865</v>
      </c>
      <c r="L251" s="701" t="s">
        <v>1341</v>
      </c>
      <c r="M251" s="704"/>
      <c r="N251" s="701" t="s">
        <v>1613</v>
      </c>
      <c r="O251" s="702">
        <v>65019</v>
      </c>
      <c r="P251" s="701" t="s">
        <v>1608</v>
      </c>
      <c r="Q251" s="702">
        <v>44</v>
      </c>
      <c r="R251" s="701" t="s">
        <v>1341</v>
      </c>
      <c r="S251" s="701" t="s">
        <v>1341</v>
      </c>
    </row>
    <row r="252" spans="1:19" x14ac:dyDescent="0.3">
      <c r="A252" s="701" t="s">
        <v>4612</v>
      </c>
      <c r="B252" s="701" t="s">
        <v>1607</v>
      </c>
      <c r="C252" s="701" t="s">
        <v>1427</v>
      </c>
      <c r="D252" s="702">
        <v>1996</v>
      </c>
      <c r="E252" s="701" t="s">
        <v>3972</v>
      </c>
      <c r="F252" s="701" t="s">
        <v>3973</v>
      </c>
      <c r="G252" s="701" t="s">
        <v>1607</v>
      </c>
      <c r="H252" s="703">
        <v>35921</v>
      </c>
      <c r="I252" s="703">
        <v>35921</v>
      </c>
      <c r="J252" s="701" t="s">
        <v>1608</v>
      </c>
      <c r="K252" s="702">
        <v>10961</v>
      </c>
      <c r="L252" s="701" t="s">
        <v>1341</v>
      </c>
      <c r="M252" s="704"/>
      <c r="N252" s="701" t="s">
        <v>1613</v>
      </c>
      <c r="O252" s="702">
        <v>66148</v>
      </c>
      <c r="P252" s="701" t="s">
        <v>1608</v>
      </c>
      <c r="Q252" s="702">
        <v>44</v>
      </c>
      <c r="R252" s="701" t="s">
        <v>1341</v>
      </c>
      <c r="S252" s="701" t="s">
        <v>1341</v>
      </c>
    </row>
    <row r="253" spans="1:19" x14ac:dyDescent="0.3">
      <c r="A253" s="701" t="s">
        <v>4613</v>
      </c>
      <c r="B253" s="701" t="s">
        <v>1607</v>
      </c>
      <c r="C253" s="701" t="s">
        <v>1427</v>
      </c>
      <c r="D253" s="702">
        <v>1996</v>
      </c>
      <c r="E253" s="701" t="s">
        <v>3972</v>
      </c>
      <c r="F253" s="701" t="s">
        <v>3973</v>
      </c>
      <c r="G253" s="701" t="s">
        <v>1607</v>
      </c>
      <c r="H253" s="703">
        <v>35916</v>
      </c>
      <c r="I253" s="703">
        <v>35916</v>
      </c>
      <c r="J253" s="701" t="s">
        <v>1608</v>
      </c>
      <c r="K253" s="702">
        <v>10999</v>
      </c>
      <c r="L253" s="701" t="s">
        <v>1341</v>
      </c>
      <c r="M253" s="704"/>
      <c r="N253" s="701" t="s">
        <v>1613</v>
      </c>
      <c r="O253" s="702">
        <v>78408</v>
      </c>
      <c r="P253" s="701" t="s">
        <v>1608</v>
      </c>
      <c r="Q253" s="702">
        <v>44</v>
      </c>
      <c r="R253" s="701" t="s">
        <v>1341</v>
      </c>
      <c r="S253" s="701" t="s">
        <v>1341</v>
      </c>
    </row>
    <row r="254" spans="1:19" x14ac:dyDescent="0.3">
      <c r="A254" s="701" t="s">
        <v>4614</v>
      </c>
      <c r="B254" s="701" t="s">
        <v>1607</v>
      </c>
      <c r="C254" s="701" t="s">
        <v>1427</v>
      </c>
      <c r="D254" s="702">
        <v>1996</v>
      </c>
      <c r="E254" s="701" t="s">
        <v>3972</v>
      </c>
      <c r="F254" s="701" t="s">
        <v>3973</v>
      </c>
      <c r="G254" s="701" t="s">
        <v>1607</v>
      </c>
      <c r="H254" s="703">
        <v>35916</v>
      </c>
      <c r="I254" s="703">
        <v>35916</v>
      </c>
      <c r="J254" s="701" t="s">
        <v>1608</v>
      </c>
      <c r="K254" s="702">
        <v>10942</v>
      </c>
      <c r="L254" s="701" t="s">
        <v>1341</v>
      </c>
      <c r="M254" s="704"/>
      <c r="N254" s="701" t="s">
        <v>1613</v>
      </c>
      <c r="O254" s="702">
        <v>78108</v>
      </c>
      <c r="P254" s="701" t="s">
        <v>1608</v>
      </c>
      <c r="Q254" s="702">
        <v>44</v>
      </c>
      <c r="R254" s="701" t="s">
        <v>1341</v>
      </c>
      <c r="S254" s="701" t="s">
        <v>1341</v>
      </c>
    </row>
    <row r="255" spans="1:19" x14ac:dyDescent="0.3">
      <c r="A255" s="701" t="s">
        <v>4615</v>
      </c>
      <c r="B255" s="701" t="s">
        <v>1607</v>
      </c>
      <c r="C255" s="701" t="s">
        <v>1427</v>
      </c>
      <c r="D255" s="702">
        <v>1996</v>
      </c>
      <c r="E255" s="701" t="s">
        <v>3972</v>
      </c>
      <c r="F255" s="701" t="s">
        <v>3973</v>
      </c>
      <c r="G255" s="701" t="s">
        <v>1607</v>
      </c>
      <c r="H255" s="703">
        <v>35921</v>
      </c>
      <c r="I255" s="703">
        <v>35921</v>
      </c>
      <c r="J255" s="701" t="s">
        <v>1608</v>
      </c>
      <c r="K255" s="702">
        <v>10954</v>
      </c>
      <c r="L255" s="701" t="s">
        <v>1341</v>
      </c>
      <c r="M255" s="704"/>
      <c r="N255" s="701" t="s">
        <v>1613</v>
      </c>
      <c r="O255" s="702">
        <v>90802</v>
      </c>
      <c r="P255" s="701" t="s">
        <v>1608</v>
      </c>
      <c r="Q255" s="702">
        <v>44</v>
      </c>
      <c r="R255" s="701" t="s">
        <v>1341</v>
      </c>
      <c r="S255" s="701" t="s">
        <v>1341</v>
      </c>
    </row>
    <row r="256" spans="1:19" x14ac:dyDescent="0.3">
      <c r="A256" s="701" t="s">
        <v>4616</v>
      </c>
      <c r="B256" s="701" t="s">
        <v>1607</v>
      </c>
      <c r="C256" s="701" t="s">
        <v>1427</v>
      </c>
      <c r="D256" s="702">
        <v>1996</v>
      </c>
      <c r="E256" s="701" t="s">
        <v>3972</v>
      </c>
      <c r="F256" s="701" t="s">
        <v>3973</v>
      </c>
      <c r="G256" s="701" t="s">
        <v>1607</v>
      </c>
      <c r="H256" s="703">
        <v>35930</v>
      </c>
      <c r="I256" s="703">
        <v>35930</v>
      </c>
      <c r="J256" s="701" t="s">
        <v>1608</v>
      </c>
      <c r="K256" s="702">
        <v>10942</v>
      </c>
      <c r="L256" s="701" t="s">
        <v>1341</v>
      </c>
      <c r="M256" s="704"/>
      <c r="N256" s="701" t="s">
        <v>1613</v>
      </c>
      <c r="O256" s="702">
        <v>137067</v>
      </c>
      <c r="P256" s="701" t="s">
        <v>1608</v>
      </c>
      <c r="Q256" s="702">
        <v>44</v>
      </c>
      <c r="R256" s="701" t="s">
        <v>1341</v>
      </c>
      <c r="S256" s="701" t="s">
        <v>1341</v>
      </c>
    </row>
    <row r="257" spans="1:19" x14ac:dyDescent="0.3">
      <c r="A257" s="701" t="s">
        <v>4617</v>
      </c>
      <c r="B257" s="701" t="s">
        <v>1607</v>
      </c>
      <c r="C257" s="701" t="s">
        <v>1427</v>
      </c>
      <c r="D257" s="702">
        <v>1996</v>
      </c>
      <c r="E257" s="701" t="s">
        <v>3972</v>
      </c>
      <c r="F257" s="701" t="s">
        <v>3973</v>
      </c>
      <c r="G257" s="701" t="s">
        <v>1607</v>
      </c>
      <c r="H257" s="703">
        <v>35921</v>
      </c>
      <c r="I257" s="703">
        <v>35921</v>
      </c>
      <c r="J257" s="701" t="s">
        <v>1608</v>
      </c>
      <c r="K257" s="702">
        <v>10902</v>
      </c>
      <c r="L257" s="701" t="s">
        <v>1341</v>
      </c>
      <c r="M257" s="704"/>
      <c r="N257" s="701" t="s">
        <v>1613</v>
      </c>
      <c r="O257" s="702">
        <v>120906</v>
      </c>
      <c r="P257" s="701" t="s">
        <v>1608</v>
      </c>
      <c r="Q257" s="702">
        <v>44</v>
      </c>
      <c r="R257" s="701" t="s">
        <v>1341</v>
      </c>
      <c r="S257" s="701" t="s">
        <v>1341</v>
      </c>
    </row>
    <row r="258" spans="1:19" x14ac:dyDescent="0.3">
      <c r="A258" s="701" t="s">
        <v>3976</v>
      </c>
      <c r="B258" s="701" t="s">
        <v>1607</v>
      </c>
      <c r="C258" s="701" t="s">
        <v>1427</v>
      </c>
      <c r="D258" s="702">
        <v>1997</v>
      </c>
      <c r="E258" s="701" t="s">
        <v>3972</v>
      </c>
      <c r="F258" s="701" t="s">
        <v>3973</v>
      </c>
      <c r="G258" s="701" t="s">
        <v>1341</v>
      </c>
      <c r="H258" s="703">
        <v>36305</v>
      </c>
      <c r="I258" s="703">
        <v>36305</v>
      </c>
      <c r="J258" s="701" t="s">
        <v>1608</v>
      </c>
      <c r="K258" s="702">
        <v>11033</v>
      </c>
      <c r="L258" s="701" t="s">
        <v>1341</v>
      </c>
      <c r="M258" s="704"/>
      <c r="N258" s="701" t="s">
        <v>1613</v>
      </c>
      <c r="O258" s="702">
        <v>83734</v>
      </c>
      <c r="P258" s="701" t="s">
        <v>1608</v>
      </c>
      <c r="Q258" s="702">
        <v>22</v>
      </c>
      <c r="R258" s="701" t="s">
        <v>1341</v>
      </c>
      <c r="S258" s="701" t="s">
        <v>1341</v>
      </c>
    </row>
    <row r="259" spans="1:19" x14ac:dyDescent="0.3">
      <c r="A259" s="701" t="s">
        <v>3977</v>
      </c>
      <c r="B259" s="701" t="s">
        <v>1607</v>
      </c>
      <c r="C259" s="701" t="s">
        <v>1427</v>
      </c>
      <c r="D259" s="702">
        <v>1997</v>
      </c>
      <c r="E259" s="701" t="s">
        <v>3972</v>
      </c>
      <c r="F259" s="701" t="s">
        <v>3973</v>
      </c>
      <c r="G259" s="701" t="s">
        <v>1341</v>
      </c>
      <c r="H259" s="703">
        <v>36305</v>
      </c>
      <c r="I259" s="703">
        <v>36305</v>
      </c>
      <c r="J259" s="701" t="s">
        <v>1608</v>
      </c>
      <c r="K259" s="702">
        <v>11028</v>
      </c>
      <c r="L259" s="701" t="s">
        <v>1341</v>
      </c>
      <c r="M259" s="704"/>
      <c r="N259" s="701" t="s">
        <v>1613</v>
      </c>
      <c r="O259" s="702">
        <v>83738</v>
      </c>
      <c r="P259" s="701" t="s">
        <v>1608</v>
      </c>
      <c r="Q259" s="702">
        <v>22</v>
      </c>
      <c r="R259" s="701" t="s">
        <v>1341</v>
      </c>
      <c r="S259" s="701" t="s">
        <v>1341</v>
      </c>
    </row>
    <row r="260" spans="1:19" x14ac:dyDescent="0.3">
      <c r="A260" s="701" t="s">
        <v>3978</v>
      </c>
      <c r="B260" s="701" t="s">
        <v>1607</v>
      </c>
      <c r="C260" s="701" t="s">
        <v>1427</v>
      </c>
      <c r="D260" s="702">
        <v>1997</v>
      </c>
      <c r="E260" s="701" t="s">
        <v>3972</v>
      </c>
      <c r="F260" s="701" t="s">
        <v>3973</v>
      </c>
      <c r="G260" s="701" t="s">
        <v>1341</v>
      </c>
      <c r="H260" s="703">
        <v>36297</v>
      </c>
      <c r="I260" s="703">
        <v>36297</v>
      </c>
      <c r="J260" s="701" t="s">
        <v>1608</v>
      </c>
      <c r="K260" s="702">
        <v>11013</v>
      </c>
      <c r="L260" s="701" t="s">
        <v>1341</v>
      </c>
      <c r="M260" s="704"/>
      <c r="N260" s="701" t="s">
        <v>1613</v>
      </c>
      <c r="O260" s="702">
        <v>81942</v>
      </c>
      <c r="P260" s="701" t="s">
        <v>1608</v>
      </c>
      <c r="Q260" s="702">
        <v>22</v>
      </c>
      <c r="R260" s="701" t="s">
        <v>1341</v>
      </c>
      <c r="S260" s="701" t="s">
        <v>1341</v>
      </c>
    </row>
    <row r="261" spans="1:19" x14ac:dyDescent="0.3">
      <c r="A261" s="701" t="s">
        <v>3979</v>
      </c>
      <c r="B261" s="701" t="s">
        <v>1607</v>
      </c>
      <c r="C261" s="701" t="s">
        <v>1427</v>
      </c>
      <c r="D261" s="702">
        <v>1997</v>
      </c>
      <c r="E261" s="701" t="s">
        <v>3972</v>
      </c>
      <c r="F261" s="701" t="s">
        <v>3973</v>
      </c>
      <c r="G261" s="701" t="s">
        <v>1341</v>
      </c>
      <c r="H261" s="703">
        <v>36297</v>
      </c>
      <c r="I261" s="703">
        <v>36297</v>
      </c>
      <c r="J261" s="701" t="s">
        <v>1608</v>
      </c>
      <c r="K261" s="702">
        <v>10948</v>
      </c>
      <c r="L261" s="701" t="s">
        <v>1341</v>
      </c>
      <c r="M261" s="704"/>
      <c r="N261" s="701" t="s">
        <v>1613</v>
      </c>
      <c r="O261" s="702">
        <v>81635</v>
      </c>
      <c r="P261" s="701" t="s">
        <v>1608</v>
      </c>
      <c r="Q261" s="702">
        <v>22</v>
      </c>
      <c r="R261" s="701" t="s">
        <v>1341</v>
      </c>
      <c r="S261" s="701" t="s">
        <v>1341</v>
      </c>
    </row>
    <row r="262" spans="1:19" x14ac:dyDescent="0.3">
      <c r="A262" s="701" t="s">
        <v>3980</v>
      </c>
      <c r="B262" s="701" t="s">
        <v>1607</v>
      </c>
      <c r="C262" s="701" t="s">
        <v>1427</v>
      </c>
      <c r="D262" s="702">
        <v>1997</v>
      </c>
      <c r="E262" s="701" t="s">
        <v>3972</v>
      </c>
      <c r="F262" s="701" t="s">
        <v>3973</v>
      </c>
      <c r="G262" s="701" t="s">
        <v>1341</v>
      </c>
      <c r="H262" s="703">
        <v>36297</v>
      </c>
      <c r="I262" s="703">
        <v>36297</v>
      </c>
      <c r="J262" s="701" t="s">
        <v>1608</v>
      </c>
      <c r="K262" s="702">
        <v>11003</v>
      </c>
      <c r="L262" s="701" t="s">
        <v>1341</v>
      </c>
      <c r="M262" s="704"/>
      <c r="N262" s="701" t="s">
        <v>1613</v>
      </c>
      <c r="O262" s="702">
        <v>80963</v>
      </c>
      <c r="P262" s="701" t="s">
        <v>1608</v>
      </c>
      <c r="Q262" s="705">
        <v>22</v>
      </c>
      <c r="R262" s="701" t="s">
        <v>1341</v>
      </c>
      <c r="S262" s="701" t="s">
        <v>1341</v>
      </c>
    </row>
    <row r="263" spans="1:19" x14ac:dyDescent="0.3">
      <c r="A263" s="701" t="s">
        <v>3981</v>
      </c>
      <c r="B263" s="701" t="s">
        <v>1607</v>
      </c>
      <c r="C263" s="701" t="s">
        <v>1427</v>
      </c>
      <c r="D263" s="702">
        <v>1997</v>
      </c>
      <c r="E263" s="701" t="s">
        <v>3972</v>
      </c>
      <c r="F263" s="701" t="s">
        <v>3973</v>
      </c>
      <c r="G263" s="701" t="s">
        <v>1341</v>
      </c>
      <c r="H263" s="703">
        <v>36297</v>
      </c>
      <c r="I263" s="703">
        <v>36297</v>
      </c>
      <c r="J263" s="701" t="s">
        <v>1608</v>
      </c>
      <c r="K263" s="702">
        <v>10806</v>
      </c>
      <c r="L263" s="701" t="s">
        <v>1341</v>
      </c>
      <c r="M263" s="704"/>
      <c r="N263" s="701" t="s">
        <v>1613</v>
      </c>
      <c r="O263" s="702">
        <v>80428</v>
      </c>
      <c r="P263" s="701" t="s">
        <v>1608</v>
      </c>
      <c r="Q263" s="705">
        <v>22</v>
      </c>
      <c r="R263" s="701" t="s">
        <v>1341</v>
      </c>
      <c r="S263" s="701" t="s">
        <v>1341</v>
      </c>
    </row>
    <row r="264" spans="1:19" x14ac:dyDescent="0.3">
      <c r="A264" s="701" t="s">
        <v>3982</v>
      </c>
      <c r="B264" s="701" t="s">
        <v>1607</v>
      </c>
      <c r="C264" s="701" t="s">
        <v>1427</v>
      </c>
      <c r="D264" s="702">
        <v>1997</v>
      </c>
      <c r="E264" s="701" t="s">
        <v>3972</v>
      </c>
      <c r="F264" s="701" t="s">
        <v>3973</v>
      </c>
      <c r="G264" s="701" t="s">
        <v>1341</v>
      </c>
      <c r="H264" s="703">
        <v>36299</v>
      </c>
      <c r="I264" s="703">
        <v>36299</v>
      </c>
      <c r="J264" s="701" t="s">
        <v>1608</v>
      </c>
      <c r="K264" s="702">
        <v>10905</v>
      </c>
      <c r="L264" s="701" t="s">
        <v>1341</v>
      </c>
      <c r="M264" s="704"/>
      <c r="N264" s="701" t="s">
        <v>1613</v>
      </c>
      <c r="O264" s="702">
        <v>172599</v>
      </c>
      <c r="P264" s="701" t="s">
        <v>1608</v>
      </c>
      <c r="Q264" s="705">
        <v>22</v>
      </c>
      <c r="R264" s="701" t="s">
        <v>1341</v>
      </c>
      <c r="S264" s="701" t="s">
        <v>1341</v>
      </c>
    </row>
    <row r="265" spans="1:19" x14ac:dyDescent="0.3">
      <c r="A265" s="701" t="s">
        <v>4026</v>
      </c>
      <c r="B265" s="701" t="s">
        <v>1607</v>
      </c>
      <c r="C265" s="701" t="s">
        <v>1427</v>
      </c>
      <c r="D265" s="702">
        <v>1998</v>
      </c>
      <c r="E265" s="701" t="s">
        <v>3972</v>
      </c>
      <c r="F265" s="701" t="s">
        <v>3973</v>
      </c>
      <c r="G265" s="701" t="s">
        <v>1607</v>
      </c>
      <c r="H265" s="703">
        <v>36664</v>
      </c>
      <c r="I265" s="703">
        <v>36664</v>
      </c>
      <c r="J265" s="701" t="s">
        <v>1608</v>
      </c>
      <c r="K265" s="702">
        <v>11083</v>
      </c>
      <c r="L265" s="701" t="s">
        <v>1341</v>
      </c>
      <c r="M265" s="704"/>
      <c r="N265" s="701" t="s">
        <v>1613</v>
      </c>
      <c r="O265" s="702">
        <v>92135</v>
      </c>
      <c r="P265" s="701" t="s">
        <v>1608</v>
      </c>
      <c r="Q265" s="705">
        <v>67</v>
      </c>
      <c r="R265" s="701" t="s">
        <v>1341</v>
      </c>
      <c r="S265" s="701" t="s">
        <v>1341</v>
      </c>
    </row>
    <row r="266" spans="1:19" x14ac:dyDescent="0.3">
      <c r="A266" s="701" t="s">
        <v>4027</v>
      </c>
      <c r="B266" s="701" t="s">
        <v>1607</v>
      </c>
      <c r="C266" s="701" t="s">
        <v>1427</v>
      </c>
      <c r="D266" s="702">
        <v>1998</v>
      </c>
      <c r="E266" s="701" t="s">
        <v>3972</v>
      </c>
      <c r="F266" s="701" t="s">
        <v>3973</v>
      </c>
      <c r="G266" s="701" t="s">
        <v>1607</v>
      </c>
      <c r="H266" s="703">
        <v>36664</v>
      </c>
      <c r="I266" s="703">
        <v>36664</v>
      </c>
      <c r="J266" s="701" t="s">
        <v>1608</v>
      </c>
      <c r="K266" s="702">
        <v>11171</v>
      </c>
      <c r="L266" s="701" t="s">
        <v>1341</v>
      </c>
      <c r="M266" s="704"/>
      <c r="N266" s="701" t="s">
        <v>1613</v>
      </c>
      <c r="O266" s="702">
        <v>92877</v>
      </c>
      <c r="P266" s="701" t="s">
        <v>1608</v>
      </c>
      <c r="Q266" s="705">
        <v>67</v>
      </c>
      <c r="R266" s="701" t="s">
        <v>1341</v>
      </c>
      <c r="S266" s="701" t="s">
        <v>1341</v>
      </c>
    </row>
    <row r="267" spans="1:19" x14ac:dyDescent="0.3">
      <c r="A267" s="701" t="s">
        <v>4028</v>
      </c>
      <c r="B267" s="701" t="s">
        <v>1607</v>
      </c>
      <c r="C267" s="701" t="s">
        <v>1427</v>
      </c>
      <c r="D267" s="702">
        <v>1998</v>
      </c>
      <c r="E267" s="701" t="s">
        <v>3972</v>
      </c>
      <c r="F267" s="701" t="s">
        <v>3973</v>
      </c>
      <c r="G267" s="701" t="s">
        <v>1607</v>
      </c>
      <c r="H267" s="703">
        <v>36664</v>
      </c>
      <c r="I267" s="703">
        <v>36664</v>
      </c>
      <c r="J267" s="701" t="s">
        <v>1608</v>
      </c>
      <c r="K267" s="702">
        <v>10780</v>
      </c>
      <c r="L267" s="701" t="s">
        <v>1341</v>
      </c>
      <c r="M267" s="704"/>
      <c r="N267" s="701" t="s">
        <v>1613</v>
      </c>
      <c r="O267" s="702">
        <v>102229</v>
      </c>
      <c r="P267" s="701" t="s">
        <v>1608</v>
      </c>
      <c r="Q267" s="705">
        <v>65</v>
      </c>
      <c r="R267" s="701" t="s">
        <v>1341</v>
      </c>
      <c r="S267" s="701" t="s">
        <v>1341</v>
      </c>
    </row>
    <row r="268" spans="1:19" x14ac:dyDescent="0.3">
      <c r="A268" s="701" t="s">
        <v>4029</v>
      </c>
      <c r="B268" s="701" t="s">
        <v>1607</v>
      </c>
      <c r="C268" s="701" t="s">
        <v>1427</v>
      </c>
      <c r="D268" s="702">
        <v>1998</v>
      </c>
      <c r="E268" s="701" t="s">
        <v>3972</v>
      </c>
      <c r="F268" s="701" t="s">
        <v>3973</v>
      </c>
      <c r="G268" s="701" t="s">
        <v>1607</v>
      </c>
      <c r="H268" s="703">
        <v>36664</v>
      </c>
      <c r="I268" s="703">
        <v>36664</v>
      </c>
      <c r="J268" s="701" t="s">
        <v>1608</v>
      </c>
      <c r="K268" s="702">
        <v>10420</v>
      </c>
      <c r="L268" s="701" t="s">
        <v>1341</v>
      </c>
      <c r="M268" s="704"/>
      <c r="N268" s="701" t="s">
        <v>1613</v>
      </c>
      <c r="O268" s="702">
        <v>98593</v>
      </c>
      <c r="P268" s="701" t="s">
        <v>1608</v>
      </c>
      <c r="Q268" s="702">
        <v>63</v>
      </c>
      <c r="R268" s="701" t="s">
        <v>1341</v>
      </c>
      <c r="S268" s="701" t="s">
        <v>1341</v>
      </c>
    </row>
    <row r="269" spans="1:19" x14ac:dyDescent="0.3">
      <c r="A269" s="701" t="s">
        <v>4030</v>
      </c>
      <c r="B269" s="701" t="s">
        <v>1607</v>
      </c>
      <c r="C269" s="701" t="s">
        <v>1427</v>
      </c>
      <c r="D269" s="702">
        <v>1998</v>
      </c>
      <c r="E269" s="701" t="s">
        <v>3972</v>
      </c>
      <c r="F269" s="701" t="s">
        <v>3973</v>
      </c>
      <c r="G269" s="701" t="s">
        <v>1607</v>
      </c>
      <c r="H269" s="703">
        <v>36664</v>
      </c>
      <c r="I269" s="703">
        <v>36664</v>
      </c>
      <c r="J269" s="701" t="s">
        <v>1608</v>
      </c>
      <c r="K269" s="702">
        <v>10640</v>
      </c>
      <c r="L269" s="701" t="s">
        <v>1341</v>
      </c>
      <c r="M269" s="704"/>
      <c r="N269" s="701" t="s">
        <v>1613</v>
      </c>
      <c r="O269" s="702">
        <v>127896</v>
      </c>
      <c r="P269" s="701" t="s">
        <v>1608</v>
      </c>
      <c r="Q269" s="702">
        <v>64</v>
      </c>
      <c r="R269" s="701" t="s">
        <v>1341</v>
      </c>
      <c r="S269" s="701" t="s">
        <v>1341</v>
      </c>
    </row>
    <row r="270" spans="1:19" x14ac:dyDescent="0.3">
      <c r="A270" s="701" t="s">
        <v>4031</v>
      </c>
      <c r="B270" s="701" t="s">
        <v>1607</v>
      </c>
      <c r="C270" s="701" t="s">
        <v>1427</v>
      </c>
      <c r="D270" s="702">
        <v>1998</v>
      </c>
      <c r="E270" s="701" t="s">
        <v>3972</v>
      </c>
      <c r="F270" s="701" t="s">
        <v>3973</v>
      </c>
      <c r="G270" s="701" t="s">
        <v>1607</v>
      </c>
      <c r="H270" s="703">
        <v>36664</v>
      </c>
      <c r="I270" s="703">
        <v>36664</v>
      </c>
      <c r="J270" s="701" t="s">
        <v>1608</v>
      </c>
      <c r="K270" s="702">
        <v>11192</v>
      </c>
      <c r="L270" s="701" t="s">
        <v>1341</v>
      </c>
      <c r="M270" s="704"/>
      <c r="N270" s="701" t="s">
        <v>1613</v>
      </c>
      <c r="O270" s="702">
        <v>95598</v>
      </c>
      <c r="P270" s="701" t="s">
        <v>1608</v>
      </c>
      <c r="Q270" s="702">
        <v>68</v>
      </c>
      <c r="R270" s="701" t="s">
        <v>1341</v>
      </c>
      <c r="S270" s="701" t="s">
        <v>1341</v>
      </c>
    </row>
    <row r="271" spans="1:19" x14ac:dyDescent="0.3">
      <c r="A271" s="701" t="s">
        <v>4032</v>
      </c>
      <c r="B271" s="701" t="s">
        <v>1607</v>
      </c>
      <c r="C271" s="701" t="s">
        <v>1427</v>
      </c>
      <c r="D271" s="702">
        <v>1998</v>
      </c>
      <c r="E271" s="701" t="s">
        <v>3972</v>
      </c>
      <c r="F271" s="701" t="s">
        <v>3973</v>
      </c>
      <c r="G271" s="701" t="s">
        <v>1607</v>
      </c>
      <c r="H271" s="703">
        <v>36664</v>
      </c>
      <c r="I271" s="703">
        <v>36664</v>
      </c>
      <c r="J271" s="701" t="s">
        <v>1608</v>
      </c>
      <c r="K271" s="702">
        <v>10950</v>
      </c>
      <c r="L271" s="701" t="s">
        <v>1341</v>
      </c>
      <c r="M271" s="704"/>
      <c r="N271" s="701" t="s">
        <v>1613</v>
      </c>
      <c r="O271" s="702">
        <v>93726</v>
      </c>
      <c r="P271" s="701" t="s">
        <v>1608</v>
      </c>
      <c r="Q271" s="702">
        <v>66</v>
      </c>
      <c r="R271" s="701" t="s">
        <v>1341</v>
      </c>
      <c r="S271" s="701" t="s">
        <v>1341</v>
      </c>
    </row>
    <row r="272" spans="1:19" x14ac:dyDescent="0.3">
      <c r="A272" s="701" t="s">
        <v>3971</v>
      </c>
      <c r="B272" s="701" t="s">
        <v>1607</v>
      </c>
      <c r="C272" s="701" t="s">
        <v>1427</v>
      </c>
      <c r="D272" s="702">
        <v>1999</v>
      </c>
      <c r="E272" s="701" t="s">
        <v>3972</v>
      </c>
      <c r="F272" s="701" t="s">
        <v>3973</v>
      </c>
      <c r="G272" s="701" t="s">
        <v>1341</v>
      </c>
      <c r="H272" s="703">
        <v>37028</v>
      </c>
      <c r="I272" s="703">
        <v>37028</v>
      </c>
      <c r="J272" s="701" t="s">
        <v>1608</v>
      </c>
      <c r="K272" s="702">
        <v>10962</v>
      </c>
      <c r="L272" s="701" t="s">
        <v>1341</v>
      </c>
      <c r="M272" s="704"/>
      <c r="N272" s="701" t="s">
        <v>1613</v>
      </c>
      <c r="O272" s="702">
        <v>69694</v>
      </c>
      <c r="P272" s="701" t="s">
        <v>1608</v>
      </c>
      <c r="Q272" s="702">
        <v>144</v>
      </c>
      <c r="R272" s="701" t="s">
        <v>1341</v>
      </c>
      <c r="S272" s="701" t="s">
        <v>1341</v>
      </c>
    </row>
    <row r="273" spans="1:19" x14ac:dyDescent="0.3">
      <c r="A273" s="701" t="s">
        <v>3974</v>
      </c>
      <c r="B273" s="701" t="s">
        <v>1607</v>
      </c>
      <c r="C273" s="701" t="s">
        <v>1427</v>
      </c>
      <c r="D273" s="702">
        <v>1999</v>
      </c>
      <c r="E273" s="701" t="s">
        <v>3972</v>
      </c>
      <c r="F273" s="701" t="s">
        <v>3973</v>
      </c>
      <c r="G273" s="701" t="s">
        <v>1341</v>
      </c>
      <c r="H273" s="703">
        <v>37029</v>
      </c>
      <c r="I273" s="703">
        <v>37029</v>
      </c>
      <c r="J273" s="701" t="s">
        <v>1608</v>
      </c>
      <c r="K273" s="702">
        <v>11162</v>
      </c>
      <c r="L273" s="701" t="s">
        <v>1341</v>
      </c>
      <c r="M273" s="704"/>
      <c r="N273" s="701" t="s">
        <v>1613</v>
      </c>
      <c r="O273" s="702">
        <v>69213</v>
      </c>
      <c r="P273" s="701" t="s">
        <v>1608</v>
      </c>
      <c r="Q273" s="702">
        <v>147</v>
      </c>
      <c r="R273" s="701" t="s">
        <v>1341</v>
      </c>
      <c r="S273" s="701" t="s">
        <v>1341</v>
      </c>
    </row>
    <row r="274" spans="1:19" x14ac:dyDescent="0.3">
      <c r="A274" s="701" t="s">
        <v>3975</v>
      </c>
      <c r="B274" s="701" t="s">
        <v>1607</v>
      </c>
      <c r="C274" s="701" t="s">
        <v>1427</v>
      </c>
      <c r="D274" s="702">
        <v>1999</v>
      </c>
      <c r="E274" s="701" t="s">
        <v>3972</v>
      </c>
      <c r="F274" s="701" t="s">
        <v>3973</v>
      </c>
      <c r="G274" s="701" t="s">
        <v>1341</v>
      </c>
      <c r="H274" s="703">
        <v>37029</v>
      </c>
      <c r="I274" s="703">
        <v>37029</v>
      </c>
      <c r="J274" s="701" t="s">
        <v>1608</v>
      </c>
      <c r="K274" s="702">
        <v>10951</v>
      </c>
      <c r="L274" s="701" t="s">
        <v>1341</v>
      </c>
      <c r="M274" s="704"/>
      <c r="N274" s="701" t="s">
        <v>1613</v>
      </c>
      <c r="O274" s="702">
        <v>67833</v>
      </c>
      <c r="P274" s="701" t="s">
        <v>1608</v>
      </c>
      <c r="Q274" s="702">
        <v>144</v>
      </c>
      <c r="R274" s="701" t="s">
        <v>1341</v>
      </c>
      <c r="S274" s="701" t="s">
        <v>1341</v>
      </c>
    </row>
    <row r="275" spans="1:19" x14ac:dyDescent="0.3">
      <c r="A275" s="701" t="s">
        <v>3987</v>
      </c>
      <c r="B275" s="701" t="s">
        <v>1607</v>
      </c>
      <c r="C275" s="701" t="s">
        <v>1427</v>
      </c>
      <c r="D275" s="702">
        <v>1999</v>
      </c>
      <c r="E275" s="701" t="s">
        <v>3972</v>
      </c>
      <c r="F275" s="701" t="s">
        <v>3973</v>
      </c>
      <c r="G275" s="701" t="s">
        <v>1341</v>
      </c>
      <c r="H275" s="703">
        <v>37029</v>
      </c>
      <c r="I275" s="703">
        <v>37029</v>
      </c>
      <c r="J275" s="701" t="s">
        <v>1608</v>
      </c>
      <c r="K275" s="702">
        <v>10908</v>
      </c>
      <c r="L275" s="701" t="s">
        <v>1341</v>
      </c>
      <c r="M275" s="704"/>
      <c r="N275" s="701" t="s">
        <v>1613</v>
      </c>
      <c r="O275" s="702">
        <v>69400</v>
      </c>
      <c r="P275" s="701" t="s">
        <v>1608</v>
      </c>
      <c r="Q275" s="702">
        <v>144</v>
      </c>
      <c r="R275" s="701" t="s">
        <v>1341</v>
      </c>
      <c r="S275" s="701" t="s">
        <v>1341</v>
      </c>
    </row>
    <row r="276" spans="1:19" x14ac:dyDescent="0.3">
      <c r="A276" s="701" t="s">
        <v>3988</v>
      </c>
      <c r="B276" s="701" t="s">
        <v>1607</v>
      </c>
      <c r="C276" s="701" t="s">
        <v>1427</v>
      </c>
      <c r="D276" s="702">
        <v>1999</v>
      </c>
      <c r="E276" s="701" t="s">
        <v>3972</v>
      </c>
      <c r="F276" s="701" t="s">
        <v>3973</v>
      </c>
      <c r="G276" s="701" t="s">
        <v>1341</v>
      </c>
      <c r="H276" s="703">
        <v>37029</v>
      </c>
      <c r="I276" s="703">
        <v>37029</v>
      </c>
      <c r="J276" s="701" t="s">
        <v>1608</v>
      </c>
      <c r="K276" s="702">
        <v>10980</v>
      </c>
      <c r="L276" s="701" t="s">
        <v>1341</v>
      </c>
      <c r="M276" s="704"/>
      <c r="N276" s="701" t="s">
        <v>1613</v>
      </c>
      <c r="O276" s="702">
        <v>69973</v>
      </c>
      <c r="P276" s="701" t="s">
        <v>1608</v>
      </c>
      <c r="Q276" s="702">
        <v>145</v>
      </c>
      <c r="R276" s="701" t="s">
        <v>1341</v>
      </c>
      <c r="S276" s="701" t="s">
        <v>1341</v>
      </c>
    </row>
    <row r="277" spans="1:19" x14ac:dyDescent="0.3">
      <c r="A277" s="701" t="s">
        <v>3989</v>
      </c>
      <c r="B277" s="701" t="s">
        <v>1607</v>
      </c>
      <c r="C277" s="701" t="s">
        <v>1427</v>
      </c>
      <c r="D277" s="702">
        <v>1999</v>
      </c>
      <c r="E277" s="701" t="s">
        <v>3972</v>
      </c>
      <c r="F277" s="701" t="s">
        <v>3973</v>
      </c>
      <c r="G277" s="701" t="s">
        <v>1341</v>
      </c>
      <c r="H277" s="703">
        <v>37028</v>
      </c>
      <c r="I277" s="703">
        <v>37029</v>
      </c>
      <c r="J277" s="701" t="s">
        <v>1608</v>
      </c>
      <c r="K277" s="702">
        <v>10883</v>
      </c>
      <c r="L277" s="701" t="s">
        <v>1341</v>
      </c>
      <c r="M277" s="704"/>
      <c r="N277" s="701" t="s">
        <v>1613</v>
      </c>
      <c r="O277" s="702">
        <v>176124</v>
      </c>
      <c r="P277" s="701" t="s">
        <v>1608</v>
      </c>
      <c r="Q277" s="702">
        <v>143</v>
      </c>
      <c r="R277" s="701" t="s">
        <v>1341</v>
      </c>
      <c r="S277" s="701" t="s">
        <v>1341</v>
      </c>
    </row>
    <row r="278" spans="1:19" x14ac:dyDescent="0.3">
      <c r="A278" s="701" t="s">
        <v>3990</v>
      </c>
      <c r="B278" s="701" t="s">
        <v>1607</v>
      </c>
      <c r="C278" s="701" t="s">
        <v>1427</v>
      </c>
      <c r="D278" s="702">
        <v>1999</v>
      </c>
      <c r="E278" s="701" t="s">
        <v>3972</v>
      </c>
      <c r="F278" s="701" t="s">
        <v>3973</v>
      </c>
      <c r="G278" s="701" t="s">
        <v>1341</v>
      </c>
      <c r="H278" s="703">
        <v>37028</v>
      </c>
      <c r="I278" s="703">
        <v>37029</v>
      </c>
      <c r="J278" s="701" t="s">
        <v>1608</v>
      </c>
      <c r="K278" s="702">
        <v>10904</v>
      </c>
      <c r="L278" s="701" t="s">
        <v>1341</v>
      </c>
      <c r="M278" s="704"/>
      <c r="N278" s="701" t="s">
        <v>1613</v>
      </c>
      <c r="O278" s="702">
        <v>182652</v>
      </c>
      <c r="P278" s="701" t="s">
        <v>1608</v>
      </c>
      <c r="Q278" s="705">
        <v>144</v>
      </c>
      <c r="R278" s="701" t="s">
        <v>1341</v>
      </c>
      <c r="S278" s="701" t="s">
        <v>1341</v>
      </c>
    </row>
    <row r="279" spans="1:19" x14ac:dyDescent="0.3">
      <c r="A279" s="701" t="s">
        <v>4063</v>
      </c>
      <c r="B279" s="701" t="s">
        <v>1607</v>
      </c>
      <c r="C279" s="701" t="s">
        <v>1427</v>
      </c>
      <c r="D279" s="702">
        <v>2000</v>
      </c>
      <c r="E279" s="701" t="s">
        <v>3972</v>
      </c>
      <c r="F279" s="701" t="s">
        <v>3973</v>
      </c>
      <c r="G279" s="701" t="s">
        <v>1341</v>
      </c>
      <c r="H279" s="703">
        <v>37397</v>
      </c>
      <c r="I279" s="703">
        <v>37397</v>
      </c>
      <c r="J279" s="701" t="s">
        <v>1608</v>
      </c>
      <c r="K279" s="702">
        <v>11088</v>
      </c>
      <c r="L279" s="701" t="s">
        <v>1341</v>
      </c>
      <c r="M279" s="704"/>
      <c r="N279" s="701" t="s">
        <v>1613</v>
      </c>
      <c r="O279" s="702">
        <v>191637</v>
      </c>
      <c r="P279" s="701" t="s">
        <v>1608</v>
      </c>
      <c r="Q279" s="705">
        <v>462</v>
      </c>
      <c r="R279" s="701" t="s">
        <v>1341</v>
      </c>
      <c r="S279" s="701" t="s">
        <v>1341</v>
      </c>
    </row>
    <row r="280" spans="1:19" x14ac:dyDescent="0.3">
      <c r="A280" s="701" t="s">
        <v>4064</v>
      </c>
      <c r="B280" s="701" t="s">
        <v>1607</v>
      </c>
      <c r="C280" s="701" t="s">
        <v>1427</v>
      </c>
      <c r="D280" s="702">
        <v>2000</v>
      </c>
      <c r="E280" s="701" t="s">
        <v>3972</v>
      </c>
      <c r="F280" s="701" t="s">
        <v>3973</v>
      </c>
      <c r="G280" s="701" t="s">
        <v>1341</v>
      </c>
      <c r="H280" s="703">
        <v>37397</v>
      </c>
      <c r="I280" s="703">
        <v>37397</v>
      </c>
      <c r="J280" s="701" t="s">
        <v>1608</v>
      </c>
      <c r="K280" s="702">
        <v>11002</v>
      </c>
      <c r="L280" s="701" t="s">
        <v>1341</v>
      </c>
      <c r="M280" s="704"/>
      <c r="N280" s="701" t="s">
        <v>1613</v>
      </c>
      <c r="O280" s="702">
        <v>49080</v>
      </c>
      <c r="P280" s="701" t="s">
        <v>1608</v>
      </c>
      <c r="Q280" s="705">
        <v>458</v>
      </c>
      <c r="R280" s="701" t="s">
        <v>1341</v>
      </c>
      <c r="S280" s="701" t="s">
        <v>1341</v>
      </c>
    </row>
    <row r="281" spans="1:19" x14ac:dyDescent="0.3">
      <c r="A281" s="701" t="s">
        <v>4065</v>
      </c>
      <c r="B281" s="701" t="s">
        <v>1607</v>
      </c>
      <c r="C281" s="701" t="s">
        <v>1427</v>
      </c>
      <c r="D281" s="702">
        <v>2000</v>
      </c>
      <c r="E281" s="701" t="s">
        <v>3972</v>
      </c>
      <c r="F281" s="701" t="s">
        <v>3973</v>
      </c>
      <c r="G281" s="701" t="s">
        <v>1341</v>
      </c>
      <c r="H281" s="703">
        <v>37397</v>
      </c>
      <c r="I281" s="703">
        <v>37397</v>
      </c>
      <c r="J281" s="701" t="s">
        <v>1608</v>
      </c>
      <c r="K281" s="702">
        <v>10913</v>
      </c>
      <c r="L281" s="701" t="s">
        <v>1341</v>
      </c>
      <c r="M281" s="704"/>
      <c r="N281" s="701" t="s">
        <v>1613</v>
      </c>
      <c r="O281" s="702">
        <v>70132</v>
      </c>
      <c r="P281" s="701" t="s">
        <v>1608</v>
      </c>
      <c r="Q281" s="705">
        <v>455</v>
      </c>
      <c r="R281" s="701" t="s">
        <v>1341</v>
      </c>
      <c r="S281" s="701" t="s">
        <v>1341</v>
      </c>
    </row>
    <row r="282" spans="1:19" x14ac:dyDescent="0.3">
      <c r="A282" s="701" t="s">
        <v>4066</v>
      </c>
      <c r="B282" s="701" t="s">
        <v>1607</v>
      </c>
      <c r="C282" s="701" t="s">
        <v>1427</v>
      </c>
      <c r="D282" s="702">
        <v>2000</v>
      </c>
      <c r="E282" s="701" t="s">
        <v>3972</v>
      </c>
      <c r="F282" s="701" t="s">
        <v>3973</v>
      </c>
      <c r="G282" s="701" t="s">
        <v>1341</v>
      </c>
      <c r="H282" s="703">
        <v>37397</v>
      </c>
      <c r="I282" s="703">
        <v>37397</v>
      </c>
      <c r="J282" s="701" t="s">
        <v>1608</v>
      </c>
      <c r="K282" s="702">
        <v>11176</v>
      </c>
      <c r="L282" s="701" t="s">
        <v>1341</v>
      </c>
      <c r="M282" s="704"/>
      <c r="N282" s="701" t="s">
        <v>1613</v>
      </c>
      <c r="O282" s="702">
        <v>85402</v>
      </c>
      <c r="P282" s="701" t="s">
        <v>1608</v>
      </c>
      <c r="Q282" s="705">
        <v>466</v>
      </c>
      <c r="R282" s="701" t="s">
        <v>1341</v>
      </c>
      <c r="S282" s="701" t="s">
        <v>1341</v>
      </c>
    </row>
    <row r="283" spans="1:19" x14ac:dyDescent="0.3">
      <c r="A283" s="701" t="s">
        <v>4067</v>
      </c>
      <c r="B283" s="701" t="s">
        <v>1607</v>
      </c>
      <c r="C283" s="701" t="s">
        <v>1427</v>
      </c>
      <c r="D283" s="702">
        <v>2000</v>
      </c>
      <c r="E283" s="701" t="s">
        <v>3972</v>
      </c>
      <c r="F283" s="701" t="s">
        <v>3973</v>
      </c>
      <c r="G283" s="701" t="s">
        <v>1341</v>
      </c>
      <c r="H283" s="703">
        <v>37397</v>
      </c>
      <c r="I283" s="703">
        <v>37397</v>
      </c>
      <c r="J283" s="701" t="s">
        <v>1608</v>
      </c>
      <c r="K283" s="702">
        <v>11087</v>
      </c>
      <c r="L283" s="701" t="s">
        <v>1341</v>
      </c>
      <c r="M283" s="704"/>
      <c r="N283" s="701" t="s">
        <v>1613</v>
      </c>
      <c r="O283" s="705">
        <v>84722</v>
      </c>
      <c r="P283" s="701" t="s">
        <v>1608</v>
      </c>
      <c r="Q283" s="705">
        <v>462</v>
      </c>
      <c r="R283" s="701" t="s">
        <v>1341</v>
      </c>
      <c r="S283" s="701" t="s">
        <v>1341</v>
      </c>
    </row>
    <row r="284" spans="1:19" x14ac:dyDescent="0.3">
      <c r="A284" s="701" t="s">
        <v>4068</v>
      </c>
      <c r="B284" s="701" t="s">
        <v>1607</v>
      </c>
      <c r="C284" s="701" t="s">
        <v>1427</v>
      </c>
      <c r="D284" s="702">
        <v>2000</v>
      </c>
      <c r="E284" s="701" t="s">
        <v>3972</v>
      </c>
      <c r="F284" s="701" t="s">
        <v>3973</v>
      </c>
      <c r="G284" s="701" t="s">
        <v>1341</v>
      </c>
      <c r="H284" s="703">
        <v>37397</v>
      </c>
      <c r="I284" s="703">
        <v>37397</v>
      </c>
      <c r="J284" s="701" t="s">
        <v>1608</v>
      </c>
      <c r="K284" s="702">
        <v>10920</v>
      </c>
      <c r="L284" s="701" t="s">
        <v>1341</v>
      </c>
      <c r="M284" s="704"/>
      <c r="N284" s="701" t="s">
        <v>1613</v>
      </c>
      <c r="O284" s="705">
        <v>64171</v>
      </c>
      <c r="P284" s="701" t="s">
        <v>1608</v>
      </c>
      <c r="Q284" s="705">
        <v>455</v>
      </c>
      <c r="R284" s="701" t="s">
        <v>1341</v>
      </c>
      <c r="S284" s="701" t="s">
        <v>1341</v>
      </c>
    </row>
    <row r="285" spans="1:19" x14ac:dyDescent="0.3">
      <c r="A285" s="701" t="s">
        <v>4069</v>
      </c>
      <c r="B285" s="701" t="s">
        <v>1607</v>
      </c>
      <c r="C285" s="701" t="s">
        <v>1427</v>
      </c>
      <c r="D285" s="702">
        <v>2000</v>
      </c>
      <c r="E285" s="701" t="s">
        <v>3972</v>
      </c>
      <c r="F285" s="701" t="s">
        <v>3973</v>
      </c>
      <c r="G285" s="701" t="s">
        <v>1341</v>
      </c>
      <c r="H285" s="703">
        <v>37397</v>
      </c>
      <c r="I285" s="703">
        <v>37397</v>
      </c>
      <c r="J285" s="701" t="s">
        <v>1608</v>
      </c>
      <c r="K285" s="702">
        <v>10928</v>
      </c>
      <c r="L285" s="701" t="s">
        <v>1341</v>
      </c>
      <c r="M285" s="704"/>
      <c r="N285" s="701" t="s">
        <v>1613</v>
      </c>
      <c r="O285" s="702">
        <v>64163</v>
      </c>
      <c r="P285" s="701" t="s">
        <v>1608</v>
      </c>
      <c r="Q285" s="705">
        <v>455</v>
      </c>
      <c r="R285" s="701" t="s">
        <v>1341</v>
      </c>
      <c r="S285" s="701" t="s">
        <v>1341</v>
      </c>
    </row>
    <row r="286" spans="1:19" x14ac:dyDescent="0.3">
      <c r="A286" s="701" t="s">
        <v>4080</v>
      </c>
      <c r="B286" s="701" t="s">
        <v>1607</v>
      </c>
      <c r="C286" s="701" t="s">
        <v>1427</v>
      </c>
      <c r="D286" s="702">
        <v>2001</v>
      </c>
      <c r="E286" s="701" t="s">
        <v>3972</v>
      </c>
      <c r="F286" s="701" t="s">
        <v>3973</v>
      </c>
      <c r="G286" s="701" t="s">
        <v>1341</v>
      </c>
      <c r="H286" s="703">
        <v>37752</v>
      </c>
      <c r="I286" s="703">
        <v>37752</v>
      </c>
      <c r="J286" s="701" t="s">
        <v>1608</v>
      </c>
      <c r="K286" s="702">
        <v>11150</v>
      </c>
      <c r="L286" s="701" t="s">
        <v>1341</v>
      </c>
      <c r="M286" s="704"/>
      <c r="N286" s="701" t="s">
        <v>1613</v>
      </c>
      <c r="O286" s="702">
        <v>82338</v>
      </c>
      <c r="P286" s="701" t="s">
        <v>1608</v>
      </c>
      <c r="Q286" s="702">
        <v>45</v>
      </c>
      <c r="R286" s="701" t="s">
        <v>1341</v>
      </c>
      <c r="S286" s="701" t="s">
        <v>1341</v>
      </c>
    </row>
    <row r="287" spans="1:19" x14ac:dyDescent="0.3">
      <c r="A287" s="701" t="s">
        <v>4081</v>
      </c>
      <c r="B287" s="701" t="s">
        <v>1607</v>
      </c>
      <c r="C287" s="701" t="s">
        <v>1427</v>
      </c>
      <c r="D287" s="702">
        <v>2001</v>
      </c>
      <c r="E287" s="701" t="s">
        <v>3972</v>
      </c>
      <c r="F287" s="701" t="s">
        <v>3973</v>
      </c>
      <c r="G287" s="701" t="s">
        <v>1341</v>
      </c>
      <c r="H287" s="703">
        <v>37752</v>
      </c>
      <c r="I287" s="703">
        <v>37752</v>
      </c>
      <c r="J287" s="701" t="s">
        <v>1608</v>
      </c>
      <c r="K287" s="702">
        <v>11040</v>
      </c>
      <c r="L287" s="701" t="s">
        <v>1341</v>
      </c>
      <c r="M287" s="704"/>
      <c r="N287" s="701" t="s">
        <v>1613</v>
      </c>
      <c r="O287" s="702">
        <v>81333</v>
      </c>
      <c r="P287" s="701" t="s">
        <v>1608</v>
      </c>
      <c r="Q287" s="702">
        <v>44</v>
      </c>
      <c r="R287" s="701" t="s">
        <v>1341</v>
      </c>
      <c r="S287" s="701" t="s">
        <v>1341</v>
      </c>
    </row>
    <row r="288" spans="1:19" x14ac:dyDescent="0.3">
      <c r="A288" s="701" t="s">
        <v>4082</v>
      </c>
      <c r="B288" s="701" t="s">
        <v>1607</v>
      </c>
      <c r="C288" s="701" t="s">
        <v>1427</v>
      </c>
      <c r="D288" s="702">
        <v>2001</v>
      </c>
      <c r="E288" s="701" t="s">
        <v>3972</v>
      </c>
      <c r="F288" s="701" t="s">
        <v>3973</v>
      </c>
      <c r="G288" s="701" t="s">
        <v>1341</v>
      </c>
      <c r="H288" s="703">
        <v>37752</v>
      </c>
      <c r="I288" s="703">
        <v>37752</v>
      </c>
      <c r="J288" s="701" t="s">
        <v>1608</v>
      </c>
      <c r="K288" s="702">
        <v>10971</v>
      </c>
      <c r="L288" s="701" t="s">
        <v>1341</v>
      </c>
      <c r="M288" s="704"/>
      <c r="N288" s="701" t="s">
        <v>1613</v>
      </c>
      <c r="O288" s="702">
        <v>41165</v>
      </c>
      <c r="P288" s="701" t="s">
        <v>1608</v>
      </c>
      <c r="Q288" s="702">
        <v>44</v>
      </c>
      <c r="R288" s="701" t="s">
        <v>1341</v>
      </c>
      <c r="S288" s="701" t="s">
        <v>1341</v>
      </c>
    </row>
    <row r="289" spans="1:19" x14ac:dyDescent="0.3">
      <c r="A289" s="701" t="s">
        <v>4083</v>
      </c>
      <c r="B289" s="701" t="s">
        <v>1607</v>
      </c>
      <c r="C289" s="701" t="s">
        <v>1427</v>
      </c>
      <c r="D289" s="702">
        <v>2001</v>
      </c>
      <c r="E289" s="701" t="s">
        <v>3972</v>
      </c>
      <c r="F289" s="701" t="s">
        <v>3973</v>
      </c>
      <c r="G289" s="701" t="s">
        <v>1341</v>
      </c>
      <c r="H289" s="703">
        <v>37752</v>
      </c>
      <c r="I289" s="703">
        <v>37752</v>
      </c>
      <c r="J289" s="701" t="s">
        <v>1608</v>
      </c>
      <c r="K289" s="702">
        <v>11140</v>
      </c>
      <c r="L289" s="701" t="s">
        <v>1341</v>
      </c>
      <c r="M289" s="704"/>
      <c r="N289" s="701" t="s">
        <v>1613</v>
      </c>
      <c r="O289" s="702">
        <v>78806</v>
      </c>
      <c r="P289" s="701" t="s">
        <v>1608</v>
      </c>
      <c r="Q289" s="702">
        <v>45</v>
      </c>
      <c r="R289" s="701" t="s">
        <v>1341</v>
      </c>
      <c r="S289" s="701" t="s">
        <v>1341</v>
      </c>
    </row>
    <row r="290" spans="1:19" x14ac:dyDescent="0.3">
      <c r="A290" s="701" t="s">
        <v>4084</v>
      </c>
      <c r="B290" s="701" t="s">
        <v>1607</v>
      </c>
      <c r="C290" s="701" t="s">
        <v>1427</v>
      </c>
      <c r="D290" s="702">
        <v>2001</v>
      </c>
      <c r="E290" s="701" t="s">
        <v>3972</v>
      </c>
      <c r="F290" s="701" t="s">
        <v>3973</v>
      </c>
      <c r="G290" s="701" t="s">
        <v>1341</v>
      </c>
      <c r="H290" s="703">
        <v>37752</v>
      </c>
      <c r="I290" s="703">
        <v>37752</v>
      </c>
      <c r="J290" s="701" t="s">
        <v>1608</v>
      </c>
      <c r="K290" s="702">
        <v>10739</v>
      </c>
      <c r="L290" s="701" t="s">
        <v>1341</v>
      </c>
      <c r="M290" s="704"/>
      <c r="N290" s="701" t="s">
        <v>1613</v>
      </c>
      <c r="O290" s="702">
        <v>76027</v>
      </c>
      <c r="P290" s="701" t="s">
        <v>1608</v>
      </c>
      <c r="Q290" s="702">
        <v>43</v>
      </c>
      <c r="R290" s="701" t="s">
        <v>1341</v>
      </c>
      <c r="S290" s="701" t="s">
        <v>1341</v>
      </c>
    </row>
    <row r="291" spans="1:19" x14ac:dyDescent="0.3">
      <c r="A291" s="701" t="s">
        <v>4085</v>
      </c>
      <c r="B291" s="701" t="s">
        <v>1607</v>
      </c>
      <c r="C291" s="701" t="s">
        <v>1427</v>
      </c>
      <c r="D291" s="702">
        <v>2001</v>
      </c>
      <c r="E291" s="701" t="s">
        <v>3972</v>
      </c>
      <c r="F291" s="701" t="s">
        <v>3973</v>
      </c>
      <c r="G291" s="701" t="s">
        <v>1341</v>
      </c>
      <c r="H291" s="703">
        <v>37752</v>
      </c>
      <c r="I291" s="703">
        <v>37752</v>
      </c>
      <c r="J291" s="701" t="s">
        <v>1608</v>
      </c>
      <c r="K291" s="702">
        <v>10951</v>
      </c>
      <c r="L291" s="701" t="s">
        <v>1341</v>
      </c>
      <c r="M291" s="704"/>
      <c r="N291" s="701" t="s">
        <v>1613</v>
      </c>
      <c r="O291" s="702">
        <v>132505</v>
      </c>
      <c r="P291" s="701" t="s">
        <v>1608</v>
      </c>
      <c r="Q291" s="702">
        <v>44</v>
      </c>
      <c r="R291" s="701" t="s">
        <v>1341</v>
      </c>
      <c r="S291" s="701" t="s">
        <v>1341</v>
      </c>
    </row>
    <row r="292" spans="1:19" x14ac:dyDescent="0.3">
      <c r="A292" s="701" t="s">
        <v>4086</v>
      </c>
      <c r="B292" s="701" t="s">
        <v>1607</v>
      </c>
      <c r="C292" s="701" t="s">
        <v>1427</v>
      </c>
      <c r="D292" s="702">
        <v>2001</v>
      </c>
      <c r="E292" s="701" t="s">
        <v>3972</v>
      </c>
      <c r="F292" s="701" t="s">
        <v>3973</v>
      </c>
      <c r="G292" s="701" t="s">
        <v>1341</v>
      </c>
      <c r="H292" s="703">
        <v>37753</v>
      </c>
      <c r="I292" s="703">
        <v>37753</v>
      </c>
      <c r="J292" s="701" t="s">
        <v>1608</v>
      </c>
      <c r="K292" s="702">
        <v>10942</v>
      </c>
      <c r="L292" s="701" t="s">
        <v>1341</v>
      </c>
      <c r="M292" s="704"/>
      <c r="N292" s="701" t="s">
        <v>1613</v>
      </c>
      <c r="O292" s="702">
        <v>133014</v>
      </c>
      <c r="P292" s="701" t="s">
        <v>1608</v>
      </c>
      <c r="Q292" s="702">
        <v>44</v>
      </c>
      <c r="R292" s="701" t="s">
        <v>1341</v>
      </c>
      <c r="S292" s="701" t="s">
        <v>1341</v>
      </c>
    </row>
    <row r="293" spans="1:19" x14ac:dyDescent="0.3">
      <c r="A293" s="701" t="s">
        <v>4105</v>
      </c>
      <c r="B293" s="701" t="s">
        <v>1607</v>
      </c>
      <c r="C293" s="701" t="s">
        <v>1427</v>
      </c>
      <c r="D293" s="702">
        <v>2002</v>
      </c>
      <c r="E293" s="701" t="s">
        <v>3972</v>
      </c>
      <c r="F293" s="701" t="s">
        <v>3973</v>
      </c>
      <c r="G293" s="701" t="s">
        <v>1341</v>
      </c>
      <c r="H293" s="703">
        <v>38121</v>
      </c>
      <c r="I293" s="703">
        <v>38121</v>
      </c>
      <c r="J293" s="701" t="s">
        <v>1608</v>
      </c>
      <c r="K293" s="702">
        <v>10899</v>
      </c>
      <c r="L293" s="701" t="s">
        <v>1341</v>
      </c>
      <c r="M293" s="704"/>
      <c r="N293" s="701" t="s">
        <v>1613</v>
      </c>
      <c r="O293" s="702">
        <v>106502</v>
      </c>
      <c r="P293" s="701" t="s">
        <v>1608</v>
      </c>
      <c r="Q293" s="702">
        <v>99</v>
      </c>
      <c r="R293" s="701" t="s">
        <v>1341</v>
      </c>
      <c r="S293" s="701" t="s">
        <v>1341</v>
      </c>
    </row>
    <row r="294" spans="1:19" x14ac:dyDescent="0.3">
      <c r="A294" s="701" t="s">
        <v>4106</v>
      </c>
      <c r="B294" s="701" t="s">
        <v>1607</v>
      </c>
      <c r="C294" s="701" t="s">
        <v>1427</v>
      </c>
      <c r="D294" s="702">
        <v>2002</v>
      </c>
      <c r="E294" s="701" t="s">
        <v>3972</v>
      </c>
      <c r="F294" s="701" t="s">
        <v>3973</v>
      </c>
      <c r="G294" s="701" t="s">
        <v>1341</v>
      </c>
      <c r="H294" s="703">
        <v>38121</v>
      </c>
      <c r="I294" s="703">
        <v>38121</v>
      </c>
      <c r="J294" s="701" t="s">
        <v>1608</v>
      </c>
      <c r="K294" s="702">
        <v>10160</v>
      </c>
      <c r="L294" s="701" t="s">
        <v>1341</v>
      </c>
      <c r="M294" s="704"/>
      <c r="N294" s="701" t="s">
        <v>1613</v>
      </c>
      <c r="O294" s="702">
        <v>67543</v>
      </c>
      <c r="P294" s="701" t="s">
        <v>1608</v>
      </c>
      <c r="Q294" s="702">
        <v>92</v>
      </c>
      <c r="R294" s="701" t="s">
        <v>1341</v>
      </c>
      <c r="S294" s="701" t="s">
        <v>1341</v>
      </c>
    </row>
    <row r="295" spans="1:19" x14ac:dyDescent="0.3">
      <c r="A295" s="701" t="s">
        <v>4107</v>
      </c>
      <c r="B295" s="701" t="s">
        <v>1607</v>
      </c>
      <c r="C295" s="701" t="s">
        <v>1427</v>
      </c>
      <c r="D295" s="702">
        <v>2002</v>
      </c>
      <c r="E295" s="701" t="s">
        <v>3972</v>
      </c>
      <c r="F295" s="701" t="s">
        <v>3973</v>
      </c>
      <c r="G295" s="701" t="s">
        <v>1341</v>
      </c>
      <c r="H295" s="703">
        <v>38121</v>
      </c>
      <c r="I295" s="703">
        <v>38121</v>
      </c>
      <c r="J295" s="701" t="s">
        <v>1608</v>
      </c>
      <c r="K295" s="702">
        <v>10470</v>
      </c>
      <c r="L295" s="701" t="s">
        <v>1341</v>
      </c>
      <c r="M295" s="704"/>
      <c r="N295" s="701" t="s">
        <v>1613</v>
      </c>
      <c r="O295" s="702">
        <v>69440</v>
      </c>
      <c r="P295" s="701" t="s">
        <v>1608</v>
      </c>
      <c r="Q295" s="702">
        <v>95</v>
      </c>
      <c r="R295" s="701" t="s">
        <v>1341</v>
      </c>
      <c r="S295" s="701" t="s">
        <v>1341</v>
      </c>
    </row>
    <row r="296" spans="1:19" x14ac:dyDescent="0.3">
      <c r="A296" s="701" t="s">
        <v>4108</v>
      </c>
      <c r="B296" s="701" t="s">
        <v>1607</v>
      </c>
      <c r="C296" s="701" t="s">
        <v>1427</v>
      </c>
      <c r="D296" s="702">
        <v>2002</v>
      </c>
      <c r="E296" s="701" t="s">
        <v>3972</v>
      </c>
      <c r="F296" s="701" t="s">
        <v>3973</v>
      </c>
      <c r="G296" s="701" t="s">
        <v>1341</v>
      </c>
      <c r="H296" s="703">
        <v>38121</v>
      </c>
      <c r="I296" s="703">
        <v>38121</v>
      </c>
      <c r="J296" s="701" t="s">
        <v>1608</v>
      </c>
      <c r="K296" s="702">
        <v>9499</v>
      </c>
      <c r="L296" s="701" t="s">
        <v>1341</v>
      </c>
      <c r="M296" s="704"/>
      <c r="N296" s="701" t="s">
        <v>1613</v>
      </c>
      <c r="O296" s="702">
        <v>138315</v>
      </c>
      <c r="P296" s="701" t="s">
        <v>1608</v>
      </c>
      <c r="Q296" s="702">
        <v>86</v>
      </c>
      <c r="R296" s="701" t="s">
        <v>1341</v>
      </c>
      <c r="S296" s="701" t="s">
        <v>1341</v>
      </c>
    </row>
    <row r="297" spans="1:19" x14ac:dyDescent="0.3">
      <c r="A297" s="701" t="s">
        <v>4109</v>
      </c>
      <c r="B297" s="701" t="s">
        <v>1607</v>
      </c>
      <c r="C297" s="701" t="s">
        <v>1427</v>
      </c>
      <c r="D297" s="702">
        <v>2002</v>
      </c>
      <c r="E297" s="701" t="s">
        <v>3972</v>
      </c>
      <c r="F297" s="701" t="s">
        <v>3973</v>
      </c>
      <c r="G297" s="701" t="s">
        <v>1341</v>
      </c>
      <c r="H297" s="703">
        <v>38121</v>
      </c>
      <c r="I297" s="703">
        <v>38121</v>
      </c>
      <c r="J297" s="701" t="s">
        <v>1608</v>
      </c>
      <c r="K297" s="702">
        <v>8608</v>
      </c>
      <c r="L297" s="701" t="s">
        <v>1341</v>
      </c>
      <c r="M297" s="704"/>
      <c r="N297" s="701" t="s">
        <v>1613</v>
      </c>
      <c r="O297" s="702">
        <v>134314</v>
      </c>
      <c r="P297" s="701" t="s">
        <v>1608</v>
      </c>
      <c r="Q297" s="705">
        <v>78</v>
      </c>
      <c r="R297" s="701" t="s">
        <v>1341</v>
      </c>
      <c r="S297" s="701" t="s">
        <v>1341</v>
      </c>
    </row>
    <row r="298" spans="1:19" x14ac:dyDescent="0.3">
      <c r="A298" s="701" t="s">
        <v>4110</v>
      </c>
      <c r="B298" s="701" t="s">
        <v>1607</v>
      </c>
      <c r="C298" s="701" t="s">
        <v>1427</v>
      </c>
      <c r="D298" s="702">
        <v>2002</v>
      </c>
      <c r="E298" s="701" t="s">
        <v>3972</v>
      </c>
      <c r="F298" s="701" t="s">
        <v>3973</v>
      </c>
      <c r="G298" s="701" t="s">
        <v>1341</v>
      </c>
      <c r="H298" s="703">
        <v>38121</v>
      </c>
      <c r="I298" s="703">
        <v>38121</v>
      </c>
      <c r="J298" s="701" t="s">
        <v>1608</v>
      </c>
      <c r="K298" s="702">
        <v>9781</v>
      </c>
      <c r="L298" s="701" t="s">
        <v>1341</v>
      </c>
      <c r="M298" s="704"/>
      <c r="N298" s="701" t="s">
        <v>1613</v>
      </c>
      <c r="O298" s="702">
        <v>64730</v>
      </c>
      <c r="P298" s="701" t="s">
        <v>1608</v>
      </c>
      <c r="Q298" s="705">
        <v>89</v>
      </c>
      <c r="R298" s="701" t="s">
        <v>1341</v>
      </c>
      <c r="S298" s="701" t="s">
        <v>1341</v>
      </c>
    </row>
    <row r="299" spans="1:19" x14ac:dyDescent="0.3">
      <c r="A299" s="701" t="s">
        <v>4111</v>
      </c>
      <c r="B299" s="701" t="s">
        <v>1607</v>
      </c>
      <c r="C299" s="701" t="s">
        <v>1427</v>
      </c>
      <c r="D299" s="702">
        <v>2002</v>
      </c>
      <c r="E299" s="701" t="s">
        <v>3972</v>
      </c>
      <c r="F299" s="701" t="s">
        <v>3973</v>
      </c>
      <c r="G299" s="701" t="s">
        <v>1341</v>
      </c>
      <c r="H299" s="703">
        <v>38121</v>
      </c>
      <c r="I299" s="703">
        <v>38121</v>
      </c>
      <c r="J299" s="701" t="s">
        <v>1608</v>
      </c>
      <c r="K299" s="702">
        <v>9766</v>
      </c>
      <c r="L299" s="701" t="s">
        <v>1341</v>
      </c>
      <c r="M299" s="704"/>
      <c r="N299" s="701" t="s">
        <v>1613</v>
      </c>
      <c r="O299" s="702">
        <v>64745</v>
      </c>
      <c r="P299" s="701" t="s">
        <v>1608</v>
      </c>
      <c r="Q299" s="705">
        <v>89</v>
      </c>
      <c r="R299" s="701" t="s">
        <v>1341</v>
      </c>
      <c r="S299" s="701" t="s">
        <v>1341</v>
      </c>
    </row>
    <row r="300" spans="1:19" x14ac:dyDescent="0.3">
      <c r="A300" s="701" t="s">
        <v>4143</v>
      </c>
      <c r="B300" s="701" t="s">
        <v>1607</v>
      </c>
      <c r="C300" s="701" t="s">
        <v>1427</v>
      </c>
      <c r="D300" s="702">
        <v>2003</v>
      </c>
      <c r="E300" s="701" t="s">
        <v>3972</v>
      </c>
      <c r="F300" s="701" t="s">
        <v>3973</v>
      </c>
      <c r="G300" s="701" t="s">
        <v>1341</v>
      </c>
      <c r="H300" s="703">
        <v>38489</v>
      </c>
      <c r="I300" s="703">
        <v>38489</v>
      </c>
      <c r="J300" s="701" t="s">
        <v>1608</v>
      </c>
      <c r="K300" s="702">
        <v>10850</v>
      </c>
      <c r="L300" s="701" t="s">
        <v>1341</v>
      </c>
      <c r="M300" s="704"/>
      <c r="N300" s="701" t="s">
        <v>1613</v>
      </c>
      <c r="O300" s="702">
        <v>75340</v>
      </c>
      <c r="P300" s="701" t="s">
        <v>1608</v>
      </c>
      <c r="Q300" s="705">
        <v>154</v>
      </c>
      <c r="R300" s="701" t="s">
        <v>1341</v>
      </c>
      <c r="S300" s="701" t="s">
        <v>1341</v>
      </c>
    </row>
    <row r="301" spans="1:19" x14ac:dyDescent="0.3">
      <c r="A301" s="701" t="s">
        <v>4144</v>
      </c>
      <c r="B301" s="701" t="s">
        <v>1607</v>
      </c>
      <c r="C301" s="701" t="s">
        <v>1427</v>
      </c>
      <c r="D301" s="702">
        <v>2003</v>
      </c>
      <c r="E301" s="701" t="s">
        <v>3972</v>
      </c>
      <c r="F301" s="701" t="s">
        <v>3973</v>
      </c>
      <c r="G301" s="701" t="s">
        <v>1341</v>
      </c>
      <c r="H301" s="703">
        <v>38489</v>
      </c>
      <c r="I301" s="703">
        <v>38489</v>
      </c>
      <c r="J301" s="701" t="s">
        <v>1608</v>
      </c>
      <c r="K301" s="702">
        <v>10763</v>
      </c>
      <c r="L301" s="701" t="s">
        <v>1341</v>
      </c>
      <c r="M301" s="704"/>
      <c r="N301" s="701" t="s">
        <v>1613</v>
      </c>
      <c r="O301" s="702">
        <v>74740</v>
      </c>
      <c r="P301" s="701" t="s">
        <v>1608</v>
      </c>
      <c r="Q301" s="702">
        <v>153</v>
      </c>
      <c r="R301" s="701" t="s">
        <v>1341</v>
      </c>
      <c r="S301" s="701" t="s">
        <v>1341</v>
      </c>
    </row>
    <row r="302" spans="1:19" x14ac:dyDescent="0.3">
      <c r="A302" s="701" t="s">
        <v>4145</v>
      </c>
      <c r="B302" s="701" t="s">
        <v>1607</v>
      </c>
      <c r="C302" s="701" t="s">
        <v>1427</v>
      </c>
      <c r="D302" s="702">
        <v>2003</v>
      </c>
      <c r="E302" s="701" t="s">
        <v>3972</v>
      </c>
      <c r="F302" s="701" t="s">
        <v>3973</v>
      </c>
      <c r="G302" s="701" t="s">
        <v>1341</v>
      </c>
      <c r="H302" s="703">
        <v>38489</v>
      </c>
      <c r="I302" s="703">
        <v>38491</v>
      </c>
      <c r="J302" s="701" t="s">
        <v>1608</v>
      </c>
      <c r="K302" s="702">
        <v>10801</v>
      </c>
      <c r="L302" s="701" t="s">
        <v>1341</v>
      </c>
      <c r="M302" s="704"/>
      <c r="N302" s="701" t="s">
        <v>1613</v>
      </c>
      <c r="O302" s="702">
        <v>147589</v>
      </c>
      <c r="P302" s="701" t="s">
        <v>1608</v>
      </c>
      <c r="Q302" s="702">
        <v>153</v>
      </c>
      <c r="R302" s="701" t="s">
        <v>1341</v>
      </c>
      <c r="S302" s="701" t="s">
        <v>1341</v>
      </c>
    </row>
    <row r="303" spans="1:19" x14ac:dyDescent="0.3">
      <c r="A303" s="701" t="s">
        <v>4146</v>
      </c>
      <c r="B303" s="701" t="s">
        <v>1607</v>
      </c>
      <c r="C303" s="701" t="s">
        <v>1427</v>
      </c>
      <c r="D303" s="702">
        <v>2003</v>
      </c>
      <c r="E303" s="701" t="s">
        <v>3972</v>
      </c>
      <c r="F303" s="701" t="s">
        <v>3973</v>
      </c>
      <c r="G303" s="701" t="s">
        <v>1341</v>
      </c>
      <c r="H303" s="703">
        <v>38491</v>
      </c>
      <c r="I303" s="703">
        <v>38491</v>
      </c>
      <c r="J303" s="701" t="s">
        <v>1608</v>
      </c>
      <c r="K303" s="702">
        <v>10938</v>
      </c>
      <c r="L303" s="701" t="s">
        <v>1341</v>
      </c>
      <c r="M303" s="704"/>
      <c r="N303" s="701" t="s">
        <v>1613</v>
      </c>
      <c r="O303" s="702">
        <v>149364</v>
      </c>
      <c r="P303" s="701" t="s">
        <v>1608</v>
      </c>
      <c r="Q303" s="702">
        <v>155</v>
      </c>
      <c r="R303" s="701" t="s">
        <v>1341</v>
      </c>
      <c r="S303" s="701" t="s">
        <v>1341</v>
      </c>
    </row>
    <row r="304" spans="1:19" x14ac:dyDescent="0.3">
      <c r="A304" s="701" t="s">
        <v>4147</v>
      </c>
      <c r="B304" s="701" t="s">
        <v>1607</v>
      </c>
      <c r="C304" s="701" t="s">
        <v>1427</v>
      </c>
      <c r="D304" s="702">
        <v>2003</v>
      </c>
      <c r="E304" s="701" t="s">
        <v>3972</v>
      </c>
      <c r="F304" s="701" t="s">
        <v>3973</v>
      </c>
      <c r="G304" s="701" t="s">
        <v>1341</v>
      </c>
      <c r="H304" s="703">
        <v>38491</v>
      </c>
      <c r="I304" s="703">
        <v>38491</v>
      </c>
      <c r="J304" s="701" t="s">
        <v>1608</v>
      </c>
      <c r="K304" s="702">
        <v>10775</v>
      </c>
      <c r="L304" s="701" t="s">
        <v>1341</v>
      </c>
      <c r="M304" s="704"/>
      <c r="N304" s="701" t="s">
        <v>1613</v>
      </c>
      <c r="O304" s="702">
        <v>61208</v>
      </c>
      <c r="P304" s="701" t="s">
        <v>1608</v>
      </c>
      <c r="Q304" s="702">
        <v>153</v>
      </c>
      <c r="R304" s="701" t="s">
        <v>1341</v>
      </c>
      <c r="S304" s="701" t="s">
        <v>1341</v>
      </c>
    </row>
    <row r="305" spans="1:19" x14ac:dyDescent="0.3">
      <c r="A305" s="701" t="s">
        <v>4148</v>
      </c>
      <c r="B305" s="701" t="s">
        <v>1607</v>
      </c>
      <c r="C305" s="701" t="s">
        <v>1427</v>
      </c>
      <c r="D305" s="702">
        <v>2003</v>
      </c>
      <c r="E305" s="701" t="s">
        <v>3972</v>
      </c>
      <c r="F305" s="701" t="s">
        <v>3973</v>
      </c>
      <c r="G305" s="701" t="s">
        <v>1341</v>
      </c>
      <c r="H305" s="703">
        <v>38491</v>
      </c>
      <c r="I305" s="703">
        <v>38491</v>
      </c>
      <c r="J305" s="701" t="s">
        <v>1608</v>
      </c>
      <c r="K305" s="702">
        <v>10434</v>
      </c>
      <c r="L305" s="701" t="s">
        <v>1341</v>
      </c>
      <c r="M305" s="704"/>
      <c r="N305" s="701" t="s">
        <v>1613</v>
      </c>
      <c r="O305" s="702">
        <v>59282</v>
      </c>
      <c r="P305" s="701" t="s">
        <v>1608</v>
      </c>
      <c r="Q305" s="702">
        <v>148</v>
      </c>
      <c r="R305" s="701" t="s">
        <v>1341</v>
      </c>
      <c r="S305" s="701" t="s">
        <v>1341</v>
      </c>
    </row>
    <row r="306" spans="1:19" x14ac:dyDescent="0.3">
      <c r="A306" s="701" t="s">
        <v>4168</v>
      </c>
      <c r="B306" s="701" t="s">
        <v>1607</v>
      </c>
      <c r="C306" s="701" t="s">
        <v>1427</v>
      </c>
      <c r="D306" s="702">
        <v>2004</v>
      </c>
      <c r="E306" s="701" t="s">
        <v>3972</v>
      </c>
      <c r="F306" s="701" t="s">
        <v>3973</v>
      </c>
      <c r="G306" s="701" t="s">
        <v>1607</v>
      </c>
      <c r="H306" s="703">
        <v>38861</v>
      </c>
      <c r="I306" s="703">
        <v>38861</v>
      </c>
      <c r="J306" s="701" t="s">
        <v>1608</v>
      </c>
      <c r="K306" s="702">
        <v>10844</v>
      </c>
      <c r="L306" s="701" t="s">
        <v>1341</v>
      </c>
      <c r="M306" s="704"/>
      <c r="N306" s="701" t="s">
        <v>1613</v>
      </c>
      <c r="O306" s="702">
        <v>174991</v>
      </c>
      <c r="P306" s="701" t="s">
        <v>1608</v>
      </c>
      <c r="Q306" s="705">
        <v>165</v>
      </c>
      <c r="R306" s="701" t="s">
        <v>1341</v>
      </c>
      <c r="S306" s="701" t="s">
        <v>1341</v>
      </c>
    </row>
    <row r="307" spans="1:19" x14ac:dyDescent="0.3">
      <c r="A307" s="701" t="s">
        <v>4169</v>
      </c>
      <c r="B307" s="701" t="s">
        <v>1607</v>
      </c>
      <c r="C307" s="701" t="s">
        <v>1427</v>
      </c>
      <c r="D307" s="702">
        <v>2004</v>
      </c>
      <c r="E307" s="701" t="s">
        <v>3972</v>
      </c>
      <c r="F307" s="701" t="s">
        <v>3973</v>
      </c>
      <c r="G307" s="701" t="s">
        <v>1607</v>
      </c>
      <c r="H307" s="703">
        <v>38861</v>
      </c>
      <c r="I307" s="703">
        <v>38861</v>
      </c>
      <c r="J307" s="701" t="s">
        <v>1608</v>
      </c>
      <c r="K307" s="702">
        <v>10741</v>
      </c>
      <c r="L307" s="701" t="s">
        <v>1341</v>
      </c>
      <c r="M307" s="704"/>
      <c r="N307" s="701" t="s">
        <v>1613</v>
      </c>
      <c r="O307" s="702">
        <v>98785</v>
      </c>
      <c r="P307" s="701" t="s">
        <v>1608</v>
      </c>
      <c r="Q307" s="705">
        <v>164</v>
      </c>
      <c r="R307" s="701" t="s">
        <v>1341</v>
      </c>
      <c r="S307" s="701" t="s">
        <v>1341</v>
      </c>
    </row>
    <row r="308" spans="1:19" x14ac:dyDescent="0.3">
      <c r="A308" s="701" t="s">
        <v>4170</v>
      </c>
      <c r="B308" s="701" t="s">
        <v>1607</v>
      </c>
      <c r="C308" s="701" t="s">
        <v>1427</v>
      </c>
      <c r="D308" s="702">
        <v>2004</v>
      </c>
      <c r="E308" s="701" t="s">
        <v>3972</v>
      </c>
      <c r="F308" s="701" t="s">
        <v>3973</v>
      </c>
      <c r="G308" s="701" t="s">
        <v>1607</v>
      </c>
      <c r="H308" s="703">
        <v>38861</v>
      </c>
      <c r="I308" s="703">
        <v>38861</v>
      </c>
      <c r="J308" s="701" t="s">
        <v>1608</v>
      </c>
      <c r="K308" s="702">
        <v>10369</v>
      </c>
      <c r="L308" s="701" t="s">
        <v>1341</v>
      </c>
      <c r="M308" s="704"/>
      <c r="N308" s="701" t="s">
        <v>1613</v>
      </c>
      <c r="O308" s="702">
        <v>95283</v>
      </c>
      <c r="P308" s="701" t="s">
        <v>1608</v>
      </c>
      <c r="Q308" s="705">
        <v>158</v>
      </c>
      <c r="R308" s="701" t="s">
        <v>1341</v>
      </c>
      <c r="S308" s="701" t="s">
        <v>1341</v>
      </c>
    </row>
    <row r="309" spans="1:19" x14ac:dyDescent="0.3">
      <c r="A309" s="701" t="s">
        <v>4171</v>
      </c>
      <c r="B309" s="701" t="s">
        <v>1607</v>
      </c>
      <c r="C309" s="701" t="s">
        <v>1427</v>
      </c>
      <c r="D309" s="702">
        <v>2004</v>
      </c>
      <c r="E309" s="701" t="s">
        <v>3972</v>
      </c>
      <c r="F309" s="701" t="s">
        <v>3973</v>
      </c>
      <c r="G309" s="701" t="s">
        <v>1607</v>
      </c>
      <c r="H309" s="703">
        <v>38861</v>
      </c>
      <c r="I309" s="703">
        <v>38861</v>
      </c>
      <c r="J309" s="701" t="s">
        <v>1608</v>
      </c>
      <c r="K309" s="702">
        <v>11123</v>
      </c>
      <c r="L309" s="701" t="s">
        <v>1341</v>
      </c>
      <c r="M309" s="704"/>
      <c r="N309" s="701" t="s">
        <v>1613</v>
      </c>
      <c r="O309" s="702">
        <v>69003</v>
      </c>
      <c r="P309" s="701" t="s">
        <v>1608</v>
      </c>
      <c r="Q309" s="705">
        <v>169</v>
      </c>
      <c r="R309" s="701" t="s">
        <v>1341</v>
      </c>
      <c r="S309" s="701" t="s">
        <v>1341</v>
      </c>
    </row>
    <row r="310" spans="1:19" x14ac:dyDescent="0.3">
      <c r="A310" s="701" t="s">
        <v>4172</v>
      </c>
      <c r="B310" s="701" t="s">
        <v>1607</v>
      </c>
      <c r="C310" s="701" t="s">
        <v>1427</v>
      </c>
      <c r="D310" s="702">
        <v>2004</v>
      </c>
      <c r="E310" s="701" t="s">
        <v>3972</v>
      </c>
      <c r="F310" s="701" t="s">
        <v>3973</v>
      </c>
      <c r="G310" s="701" t="s">
        <v>1607</v>
      </c>
      <c r="H310" s="703">
        <v>38861</v>
      </c>
      <c r="I310" s="703">
        <v>38861</v>
      </c>
      <c r="J310" s="701" t="s">
        <v>1608</v>
      </c>
      <c r="K310" s="702">
        <v>10913</v>
      </c>
      <c r="L310" s="701" t="s">
        <v>1341</v>
      </c>
      <c r="M310" s="704"/>
      <c r="N310" s="701" t="s">
        <v>1613</v>
      </c>
      <c r="O310" s="702">
        <v>67626</v>
      </c>
      <c r="P310" s="701" t="s">
        <v>1608</v>
      </c>
      <c r="Q310" s="705">
        <v>166</v>
      </c>
      <c r="R310" s="701" t="s">
        <v>1341</v>
      </c>
      <c r="S310" s="701" t="s">
        <v>1341</v>
      </c>
    </row>
    <row r="311" spans="1:19" x14ac:dyDescent="0.3">
      <c r="A311" s="701" t="s">
        <v>4173</v>
      </c>
      <c r="B311" s="701" t="s">
        <v>1607</v>
      </c>
      <c r="C311" s="701" t="s">
        <v>1427</v>
      </c>
      <c r="D311" s="702">
        <v>2004</v>
      </c>
      <c r="E311" s="701" t="s">
        <v>3972</v>
      </c>
      <c r="F311" s="701" t="s">
        <v>3973</v>
      </c>
      <c r="G311" s="701" t="s">
        <v>1607</v>
      </c>
      <c r="H311" s="703">
        <v>38861</v>
      </c>
      <c r="I311" s="703">
        <v>38861</v>
      </c>
      <c r="J311" s="701" t="s">
        <v>1608</v>
      </c>
      <c r="K311" s="702">
        <v>10943</v>
      </c>
      <c r="L311" s="701" t="s">
        <v>1341</v>
      </c>
      <c r="M311" s="704"/>
      <c r="N311" s="701" t="s">
        <v>1613</v>
      </c>
      <c r="O311" s="702">
        <v>68640</v>
      </c>
      <c r="P311" s="701" t="s">
        <v>1608</v>
      </c>
      <c r="Q311" s="702">
        <v>167</v>
      </c>
      <c r="R311" s="701" t="s">
        <v>1341</v>
      </c>
      <c r="S311" s="701" t="s">
        <v>1341</v>
      </c>
    </row>
    <row r="312" spans="1:19" x14ac:dyDescent="0.3">
      <c r="A312" s="701" t="s">
        <v>4174</v>
      </c>
      <c r="B312" s="701" t="s">
        <v>1607</v>
      </c>
      <c r="C312" s="701" t="s">
        <v>1427</v>
      </c>
      <c r="D312" s="702">
        <v>2004</v>
      </c>
      <c r="E312" s="701" t="s">
        <v>3972</v>
      </c>
      <c r="F312" s="701" t="s">
        <v>3973</v>
      </c>
      <c r="G312" s="701" t="s">
        <v>1607</v>
      </c>
      <c r="H312" s="703">
        <v>38861</v>
      </c>
      <c r="I312" s="703">
        <v>38861</v>
      </c>
      <c r="J312" s="701" t="s">
        <v>1608</v>
      </c>
      <c r="K312" s="702">
        <v>10961</v>
      </c>
      <c r="L312" s="701" t="s">
        <v>1341</v>
      </c>
      <c r="M312" s="704"/>
      <c r="N312" s="701" t="s">
        <v>1613</v>
      </c>
      <c r="O312" s="702">
        <v>68622</v>
      </c>
      <c r="P312" s="701" t="s">
        <v>1608</v>
      </c>
      <c r="Q312" s="702">
        <v>167</v>
      </c>
      <c r="R312" s="701" t="s">
        <v>1341</v>
      </c>
      <c r="S312" s="701" t="s">
        <v>1341</v>
      </c>
    </row>
    <row r="313" spans="1:19" x14ac:dyDescent="0.3">
      <c r="A313" s="701" t="s">
        <v>4208</v>
      </c>
      <c r="B313" s="701" t="s">
        <v>1607</v>
      </c>
      <c r="C313" s="701" t="s">
        <v>1427</v>
      </c>
      <c r="D313" s="702">
        <v>2005</v>
      </c>
      <c r="E313" s="701" t="s">
        <v>3972</v>
      </c>
      <c r="F313" s="701" t="s">
        <v>3973</v>
      </c>
      <c r="G313" s="701" t="s">
        <v>1607</v>
      </c>
      <c r="H313" s="703">
        <v>39227</v>
      </c>
      <c r="I313" s="703">
        <v>39227</v>
      </c>
      <c r="J313" s="701" t="s">
        <v>1608</v>
      </c>
      <c r="K313" s="702">
        <v>11013</v>
      </c>
      <c r="L313" s="701" t="s">
        <v>1341</v>
      </c>
      <c r="M313" s="704"/>
      <c r="N313" s="701" t="s">
        <v>1613</v>
      </c>
      <c r="O313" s="702">
        <v>51876</v>
      </c>
      <c r="P313" s="701" t="s">
        <v>1608</v>
      </c>
      <c r="Q313" s="702">
        <v>111</v>
      </c>
      <c r="R313" s="701" t="s">
        <v>1341</v>
      </c>
      <c r="S313" s="701" t="s">
        <v>1341</v>
      </c>
    </row>
    <row r="314" spans="1:19" x14ac:dyDescent="0.3">
      <c r="A314" s="701" t="s">
        <v>4209</v>
      </c>
      <c r="B314" s="701" t="s">
        <v>1607</v>
      </c>
      <c r="C314" s="701" t="s">
        <v>1427</v>
      </c>
      <c r="D314" s="702">
        <v>2005</v>
      </c>
      <c r="E314" s="701" t="s">
        <v>3972</v>
      </c>
      <c r="F314" s="701" t="s">
        <v>3973</v>
      </c>
      <c r="G314" s="701" t="s">
        <v>1607</v>
      </c>
      <c r="H314" s="703">
        <v>39227</v>
      </c>
      <c r="I314" s="703">
        <v>39227</v>
      </c>
      <c r="J314" s="701" t="s">
        <v>1608</v>
      </c>
      <c r="K314" s="702">
        <v>10939</v>
      </c>
      <c r="L314" s="701" t="s">
        <v>1341</v>
      </c>
      <c r="M314" s="704"/>
      <c r="N314" s="701" t="s">
        <v>1613</v>
      </c>
      <c r="O314" s="702">
        <v>174451</v>
      </c>
      <c r="P314" s="701" t="s">
        <v>1608</v>
      </c>
      <c r="Q314" s="702">
        <v>110</v>
      </c>
      <c r="R314" s="701" t="s">
        <v>1341</v>
      </c>
      <c r="S314" s="701" t="s">
        <v>1341</v>
      </c>
    </row>
    <row r="315" spans="1:19" x14ac:dyDescent="0.3">
      <c r="A315" s="701" t="s">
        <v>4210</v>
      </c>
      <c r="B315" s="701" t="s">
        <v>1607</v>
      </c>
      <c r="C315" s="701" t="s">
        <v>1427</v>
      </c>
      <c r="D315" s="702">
        <v>2005</v>
      </c>
      <c r="E315" s="701" t="s">
        <v>3972</v>
      </c>
      <c r="F315" s="701" t="s">
        <v>3973</v>
      </c>
      <c r="G315" s="701" t="s">
        <v>1607</v>
      </c>
      <c r="H315" s="703">
        <v>39227</v>
      </c>
      <c r="I315" s="703">
        <v>39227</v>
      </c>
      <c r="J315" s="701" t="s">
        <v>1608</v>
      </c>
      <c r="K315" s="702">
        <v>10943</v>
      </c>
      <c r="L315" s="701" t="s">
        <v>1341</v>
      </c>
      <c r="M315" s="704"/>
      <c r="N315" s="701" t="s">
        <v>1613</v>
      </c>
      <c r="O315" s="702">
        <v>82359</v>
      </c>
      <c r="P315" s="701" t="s">
        <v>1608</v>
      </c>
      <c r="Q315" s="702">
        <v>111</v>
      </c>
      <c r="R315" s="701" t="s">
        <v>1341</v>
      </c>
      <c r="S315" s="701" t="s">
        <v>1341</v>
      </c>
    </row>
    <row r="316" spans="1:19" x14ac:dyDescent="0.3">
      <c r="A316" s="701" t="s">
        <v>4211</v>
      </c>
      <c r="B316" s="701" t="s">
        <v>1607</v>
      </c>
      <c r="C316" s="701" t="s">
        <v>1427</v>
      </c>
      <c r="D316" s="702">
        <v>2005</v>
      </c>
      <c r="E316" s="701" t="s">
        <v>3972</v>
      </c>
      <c r="F316" s="701" t="s">
        <v>3973</v>
      </c>
      <c r="G316" s="701" t="s">
        <v>1607</v>
      </c>
      <c r="H316" s="703">
        <v>39227</v>
      </c>
      <c r="I316" s="703">
        <v>39227</v>
      </c>
      <c r="J316" s="701" t="s">
        <v>1608</v>
      </c>
      <c r="K316" s="702">
        <v>10982</v>
      </c>
      <c r="L316" s="701" t="s">
        <v>1341</v>
      </c>
      <c r="M316" s="704"/>
      <c r="N316" s="701" t="s">
        <v>1613</v>
      </c>
      <c r="O316" s="702">
        <v>82694</v>
      </c>
      <c r="P316" s="701" t="s">
        <v>1608</v>
      </c>
      <c r="Q316" s="705">
        <v>111</v>
      </c>
      <c r="R316" s="701" t="s">
        <v>1341</v>
      </c>
      <c r="S316" s="701" t="s">
        <v>1341</v>
      </c>
    </row>
    <row r="317" spans="1:19" x14ac:dyDescent="0.3">
      <c r="A317" s="701" t="s">
        <v>4212</v>
      </c>
      <c r="B317" s="701" t="s">
        <v>1607</v>
      </c>
      <c r="C317" s="701" t="s">
        <v>1427</v>
      </c>
      <c r="D317" s="702">
        <v>2005</v>
      </c>
      <c r="E317" s="701" t="s">
        <v>3972</v>
      </c>
      <c r="F317" s="701" t="s">
        <v>3973</v>
      </c>
      <c r="G317" s="701" t="s">
        <v>1607</v>
      </c>
      <c r="H317" s="703">
        <v>39227</v>
      </c>
      <c r="I317" s="703">
        <v>39227</v>
      </c>
      <c r="J317" s="701" t="s">
        <v>1608</v>
      </c>
      <c r="K317" s="702">
        <v>11073</v>
      </c>
      <c r="L317" s="701" t="s">
        <v>1341</v>
      </c>
      <c r="M317" s="704"/>
      <c r="N317" s="701" t="s">
        <v>1613</v>
      </c>
      <c r="O317" s="702">
        <v>127815</v>
      </c>
      <c r="P317" s="701" t="s">
        <v>1608</v>
      </c>
      <c r="Q317" s="702">
        <v>112</v>
      </c>
      <c r="R317" s="701" t="s">
        <v>1341</v>
      </c>
      <c r="S317" s="701" t="s">
        <v>1341</v>
      </c>
    </row>
    <row r="318" spans="1:19" x14ac:dyDescent="0.3">
      <c r="A318" s="701" t="s">
        <v>4213</v>
      </c>
      <c r="B318" s="701" t="s">
        <v>1607</v>
      </c>
      <c r="C318" s="701" t="s">
        <v>1427</v>
      </c>
      <c r="D318" s="702">
        <v>2005</v>
      </c>
      <c r="E318" s="701" t="s">
        <v>3972</v>
      </c>
      <c r="F318" s="701" t="s">
        <v>3973</v>
      </c>
      <c r="G318" s="701" t="s">
        <v>1607</v>
      </c>
      <c r="H318" s="703">
        <v>39227</v>
      </c>
      <c r="I318" s="703">
        <v>39227</v>
      </c>
      <c r="J318" s="701" t="s">
        <v>1608</v>
      </c>
      <c r="K318" s="702">
        <v>10988</v>
      </c>
      <c r="L318" s="701" t="s">
        <v>1341</v>
      </c>
      <c r="M318" s="704"/>
      <c r="N318" s="701" t="s">
        <v>1613</v>
      </c>
      <c r="O318" s="702">
        <v>58901</v>
      </c>
      <c r="P318" s="701" t="s">
        <v>1608</v>
      </c>
      <c r="Q318" s="702">
        <v>111</v>
      </c>
      <c r="R318" s="701" t="s">
        <v>1341</v>
      </c>
      <c r="S318" s="701" t="s">
        <v>1341</v>
      </c>
    </row>
    <row r="319" spans="1:19" x14ac:dyDescent="0.3">
      <c r="A319" s="701" t="s">
        <v>4214</v>
      </c>
      <c r="B319" s="701" t="s">
        <v>1607</v>
      </c>
      <c r="C319" s="701" t="s">
        <v>1427</v>
      </c>
      <c r="D319" s="702">
        <v>2005</v>
      </c>
      <c r="E319" s="701" t="s">
        <v>3972</v>
      </c>
      <c r="F319" s="701" t="s">
        <v>3973</v>
      </c>
      <c r="G319" s="701" t="s">
        <v>1607</v>
      </c>
      <c r="H319" s="703">
        <v>39227</v>
      </c>
      <c r="I319" s="703">
        <v>39227</v>
      </c>
      <c r="J319" s="701" t="s">
        <v>1608</v>
      </c>
      <c r="K319" s="702">
        <v>10973</v>
      </c>
      <c r="L319" s="701" t="s">
        <v>1341</v>
      </c>
      <c r="M319" s="704"/>
      <c r="N319" s="701" t="s">
        <v>1613</v>
      </c>
      <c r="O319" s="702">
        <v>58916</v>
      </c>
      <c r="P319" s="701" t="s">
        <v>1608</v>
      </c>
      <c r="Q319" s="705">
        <v>111</v>
      </c>
      <c r="R319" s="701" t="s">
        <v>1341</v>
      </c>
      <c r="S319" s="701" t="s">
        <v>1341</v>
      </c>
    </row>
    <row r="320" spans="1:19" x14ac:dyDescent="0.3">
      <c r="A320" s="701" t="s">
        <v>4221</v>
      </c>
      <c r="B320" s="701" t="s">
        <v>1607</v>
      </c>
      <c r="C320" s="701" t="s">
        <v>1427</v>
      </c>
      <c r="D320" s="702">
        <v>2006</v>
      </c>
      <c r="E320" s="701" t="s">
        <v>3972</v>
      </c>
      <c r="F320" s="701" t="s">
        <v>3973</v>
      </c>
      <c r="G320" s="701" t="s">
        <v>1607</v>
      </c>
      <c r="H320" s="703">
        <v>39596</v>
      </c>
      <c r="I320" s="703">
        <v>39596</v>
      </c>
      <c r="J320" s="701" t="s">
        <v>1608</v>
      </c>
      <c r="K320" s="702">
        <v>56886</v>
      </c>
      <c r="L320" s="701" t="s">
        <v>1341</v>
      </c>
      <c r="M320" s="704"/>
      <c r="N320" s="701" t="s">
        <v>1613</v>
      </c>
      <c r="O320" s="702">
        <v>388114</v>
      </c>
      <c r="P320" s="701" t="s">
        <v>1341</v>
      </c>
      <c r="Q320" s="704"/>
      <c r="R320" s="701" t="s">
        <v>1341</v>
      </c>
      <c r="S320" s="701" t="s">
        <v>1341</v>
      </c>
    </row>
    <row r="321" spans="1:19" x14ac:dyDescent="0.3">
      <c r="A321" s="701" t="s">
        <v>4248</v>
      </c>
      <c r="B321" s="701" t="s">
        <v>1607</v>
      </c>
      <c r="C321" s="701" t="s">
        <v>1427</v>
      </c>
      <c r="D321" s="702">
        <v>2006</v>
      </c>
      <c r="E321" s="701" t="s">
        <v>3972</v>
      </c>
      <c r="F321" s="701" t="s">
        <v>3973</v>
      </c>
      <c r="G321" s="701" t="s">
        <v>1607</v>
      </c>
      <c r="H321" s="703">
        <v>39596</v>
      </c>
      <c r="I321" s="703">
        <v>39596</v>
      </c>
      <c r="J321" s="701" t="s">
        <v>1608</v>
      </c>
      <c r="K321" s="702">
        <v>11239</v>
      </c>
      <c r="L321" s="701" t="s">
        <v>1341</v>
      </c>
      <c r="M321" s="704"/>
      <c r="N321" s="701" t="s">
        <v>1613</v>
      </c>
      <c r="O321" s="702">
        <v>131761</v>
      </c>
      <c r="P321" s="701" t="s">
        <v>1341</v>
      </c>
      <c r="Q321" s="704"/>
      <c r="R321" s="701" t="s">
        <v>1341</v>
      </c>
      <c r="S321" s="701" t="s">
        <v>1341</v>
      </c>
    </row>
    <row r="322" spans="1:19" x14ac:dyDescent="0.3">
      <c r="A322" s="701" t="s">
        <v>4249</v>
      </c>
      <c r="B322" s="701" t="s">
        <v>1607</v>
      </c>
      <c r="C322" s="701" t="s">
        <v>1427</v>
      </c>
      <c r="D322" s="702">
        <v>2006</v>
      </c>
      <c r="E322" s="701" t="s">
        <v>3972</v>
      </c>
      <c r="F322" s="701" t="s">
        <v>3973</v>
      </c>
      <c r="G322" s="701" t="s">
        <v>1607</v>
      </c>
      <c r="H322" s="703">
        <v>39596</v>
      </c>
      <c r="I322" s="703">
        <v>39596</v>
      </c>
      <c r="J322" s="701" t="s">
        <v>1608</v>
      </c>
      <c r="K322" s="702">
        <v>11205</v>
      </c>
      <c r="L322" s="701" t="s">
        <v>1341</v>
      </c>
      <c r="M322" s="704"/>
      <c r="N322" s="701" t="s">
        <v>1613</v>
      </c>
      <c r="O322" s="702">
        <v>128295</v>
      </c>
      <c r="P322" s="701" t="s">
        <v>1341</v>
      </c>
      <c r="Q322" s="706"/>
      <c r="R322" s="701" t="s">
        <v>1341</v>
      </c>
      <c r="S322" s="701" t="s">
        <v>1341</v>
      </c>
    </row>
    <row r="323" spans="1:19" x14ac:dyDescent="0.3">
      <c r="A323" s="701" t="s">
        <v>4277</v>
      </c>
      <c r="B323" s="701" t="s">
        <v>1607</v>
      </c>
      <c r="C323" s="701" t="s">
        <v>1427</v>
      </c>
      <c r="D323" s="702">
        <v>2007</v>
      </c>
      <c r="E323" s="701" t="s">
        <v>3972</v>
      </c>
      <c r="F323" s="701" t="s">
        <v>3973</v>
      </c>
      <c r="G323" s="701" t="s">
        <v>1668</v>
      </c>
      <c r="H323" s="703">
        <v>39962</v>
      </c>
      <c r="I323" s="703">
        <v>39962</v>
      </c>
      <c r="J323" s="701" t="s">
        <v>1608</v>
      </c>
      <c r="K323" s="702">
        <v>10810</v>
      </c>
      <c r="L323" s="701" t="s">
        <v>1341</v>
      </c>
      <c r="M323" s="704"/>
      <c r="N323" s="701" t="s">
        <v>1613</v>
      </c>
      <c r="O323" s="702">
        <v>91724</v>
      </c>
      <c r="P323" s="701" t="s">
        <v>1608</v>
      </c>
      <c r="Q323" s="702">
        <v>198</v>
      </c>
      <c r="R323" s="701" t="s">
        <v>1341</v>
      </c>
      <c r="S323" s="701" t="s">
        <v>1341</v>
      </c>
    </row>
    <row r="324" spans="1:19" x14ac:dyDescent="0.3">
      <c r="A324" s="701" t="s">
        <v>4278</v>
      </c>
      <c r="B324" s="701" t="s">
        <v>1607</v>
      </c>
      <c r="C324" s="701" t="s">
        <v>1427</v>
      </c>
      <c r="D324" s="702">
        <v>2007</v>
      </c>
      <c r="E324" s="701" t="s">
        <v>3972</v>
      </c>
      <c r="F324" s="701" t="s">
        <v>3973</v>
      </c>
      <c r="G324" s="701" t="s">
        <v>1668</v>
      </c>
      <c r="H324" s="703">
        <v>39962</v>
      </c>
      <c r="I324" s="703">
        <v>39962</v>
      </c>
      <c r="J324" s="701" t="s">
        <v>1608</v>
      </c>
      <c r="K324" s="702">
        <v>10864</v>
      </c>
      <c r="L324" s="701" t="s">
        <v>1341</v>
      </c>
      <c r="M324" s="704"/>
      <c r="N324" s="701" t="s">
        <v>1613</v>
      </c>
      <c r="O324" s="702">
        <v>92205</v>
      </c>
      <c r="P324" s="701" t="s">
        <v>1608</v>
      </c>
      <c r="Q324" s="702">
        <v>199</v>
      </c>
      <c r="R324" s="701" t="s">
        <v>1341</v>
      </c>
      <c r="S324" s="701" t="s">
        <v>1341</v>
      </c>
    </row>
    <row r="325" spans="1:19" x14ac:dyDescent="0.3">
      <c r="A325" s="701" t="s">
        <v>4279</v>
      </c>
      <c r="B325" s="701" t="s">
        <v>1607</v>
      </c>
      <c r="C325" s="701" t="s">
        <v>1427</v>
      </c>
      <c r="D325" s="702">
        <v>2007</v>
      </c>
      <c r="E325" s="701" t="s">
        <v>3972</v>
      </c>
      <c r="F325" s="701" t="s">
        <v>3973</v>
      </c>
      <c r="G325" s="701" t="s">
        <v>1668</v>
      </c>
      <c r="H325" s="703">
        <v>39962</v>
      </c>
      <c r="I325" s="703">
        <v>39962</v>
      </c>
      <c r="J325" s="701" t="s">
        <v>1608</v>
      </c>
      <c r="K325" s="702">
        <v>10961</v>
      </c>
      <c r="L325" s="701" t="s">
        <v>1341</v>
      </c>
      <c r="M325" s="704"/>
      <c r="N325" s="701" t="s">
        <v>1613</v>
      </c>
      <c r="O325" s="702">
        <v>89570</v>
      </c>
      <c r="P325" s="701" t="s">
        <v>1608</v>
      </c>
      <c r="Q325" s="702">
        <v>201</v>
      </c>
      <c r="R325" s="701" t="s">
        <v>1341</v>
      </c>
      <c r="S325" s="701" t="s">
        <v>1341</v>
      </c>
    </row>
    <row r="326" spans="1:19" x14ac:dyDescent="0.3">
      <c r="A326" s="701" t="s">
        <v>4280</v>
      </c>
      <c r="B326" s="701" t="s">
        <v>1607</v>
      </c>
      <c r="C326" s="701" t="s">
        <v>1427</v>
      </c>
      <c r="D326" s="702">
        <v>2007</v>
      </c>
      <c r="E326" s="701" t="s">
        <v>3972</v>
      </c>
      <c r="F326" s="701" t="s">
        <v>3973</v>
      </c>
      <c r="G326" s="701" t="s">
        <v>1668</v>
      </c>
      <c r="H326" s="703">
        <v>39962</v>
      </c>
      <c r="I326" s="703">
        <v>39962</v>
      </c>
      <c r="J326" s="701" t="s">
        <v>1608</v>
      </c>
      <c r="K326" s="702">
        <v>11018</v>
      </c>
      <c r="L326" s="701" t="s">
        <v>1341</v>
      </c>
      <c r="M326" s="704"/>
      <c r="N326" s="701" t="s">
        <v>1613</v>
      </c>
      <c r="O326" s="702">
        <v>90048</v>
      </c>
      <c r="P326" s="701" t="s">
        <v>1608</v>
      </c>
      <c r="Q326" s="702">
        <v>202</v>
      </c>
      <c r="R326" s="701" t="s">
        <v>1341</v>
      </c>
      <c r="S326" s="701" t="s">
        <v>1341</v>
      </c>
    </row>
    <row r="327" spans="1:19" x14ac:dyDescent="0.3">
      <c r="A327" s="701" t="s">
        <v>4281</v>
      </c>
      <c r="B327" s="701" t="s">
        <v>1607</v>
      </c>
      <c r="C327" s="701" t="s">
        <v>1427</v>
      </c>
      <c r="D327" s="702">
        <v>2007</v>
      </c>
      <c r="E327" s="701" t="s">
        <v>3972</v>
      </c>
      <c r="F327" s="701" t="s">
        <v>3973</v>
      </c>
      <c r="G327" s="701" t="s">
        <v>1668</v>
      </c>
      <c r="H327" s="703">
        <v>39962</v>
      </c>
      <c r="I327" s="703">
        <v>39962</v>
      </c>
      <c r="J327" s="701" t="s">
        <v>1608</v>
      </c>
      <c r="K327" s="702">
        <v>11051</v>
      </c>
      <c r="L327" s="701" t="s">
        <v>1341</v>
      </c>
      <c r="M327" s="704"/>
      <c r="N327" s="701" t="s">
        <v>1613</v>
      </c>
      <c r="O327" s="702">
        <v>39746</v>
      </c>
      <c r="P327" s="701" t="s">
        <v>1608</v>
      </c>
      <c r="Q327" s="702">
        <v>203</v>
      </c>
      <c r="R327" s="701" t="s">
        <v>1341</v>
      </c>
      <c r="S327" s="701" t="s">
        <v>1341</v>
      </c>
    </row>
    <row r="328" spans="1:19" x14ac:dyDescent="0.3">
      <c r="A328" s="701" t="s">
        <v>4282</v>
      </c>
      <c r="B328" s="701" t="s">
        <v>1607</v>
      </c>
      <c r="C328" s="701" t="s">
        <v>1427</v>
      </c>
      <c r="D328" s="702">
        <v>2007</v>
      </c>
      <c r="E328" s="701" t="s">
        <v>3972</v>
      </c>
      <c r="F328" s="701" t="s">
        <v>3973</v>
      </c>
      <c r="G328" s="701" t="s">
        <v>1668</v>
      </c>
      <c r="H328" s="703">
        <v>39962</v>
      </c>
      <c r="I328" s="703">
        <v>39962</v>
      </c>
      <c r="J328" s="701" t="s">
        <v>1608</v>
      </c>
      <c r="K328" s="702">
        <v>10955</v>
      </c>
      <c r="L328" s="701" t="s">
        <v>1341</v>
      </c>
      <c r="M328" s="704"/>
      <c r="N328" s="701" t="s">
        <v>1613</v>
      </c>
      <c r="O328" s="702">
        <v>138844</v>
      </c>
      <c r="P328" s="701" t="s">
        <v>1608</v>
      </c>
      <c r="Q328" s="702">
        <v>201</v>
      </c>
      <c r="R328" s="701" t="s">
        <v>1341</v>
      </c>
      <c r="S328" s="701" t="s">
        <v>1341</v>
      </c>
    </row>
    <row r="329" spans="1:19" x14ac:dyDescent="0.3">
      <c r="A329" s="701" t="s">
        <v>4295</v>
      </c>
      <c r="B329" s="701" t="s">
        <v>1607</v>
      </c>
      <c r="C329" s="701" t="s">
        <v>1427</v>
      </c>
      <c r="D329" s="702">
        <v>2007</v>
      </c>
      <c r="E329" s="701" t="s">
        <v>3972</v>
      </c>
      <c r="F329" s="701" t="s">
        <v>3973</v>
      </c>
      <c r="G329" s="701" t="s">
        <v>1668</v>
      </c>
      <c r="H329" s="703">
        <v>39962</v>
      </c>
      <c r="I329" s="703">
        <v>39962</v>
      </c>
      <c r="J329" s="701" t="s">
        <v>1608</v>
      </c>
      <c r="K329" s="702">
        <v>10666</v>
      </c>
      <c r="L329" s="701" t="s">
        <v>1341</v>
      </c>
      <c r="M329" s="704"/>
      <c r="N329" s="701" t="s">
        <v>1613</v>
      </c>
      <c r="O329" s="702">
        <v>120139</v>
      </c>
      <c r="P329" s="701" t="s">
        <v>1608</v>
      </c>
      <c r="Q329" s="702">
        <v>195</v>
      </c>
      <c r="R329" s="701" t="s">
        <v>1341</v>
      </c>
      <c r="S329" s="701" t="s">
        <v>1341</v>
      </c>
    </row>
    <row r="330" spans="1:19" x14ac:dyDescent="0.3">
      <c r="A330" s="701" t="s">
        <v>4341</v>
      </c>
      <c r="B330" s="701" t="s">
        <v>1607</v>
      </c>
      <c r="C330" s="701" t="s">
        <v>1427</v>
      </c>
      <c r="D330" s="702">
        <v>2008</v>
      </c>
      <c r="E330" s="701" t="s">
        <v>3972</v>
      </c>
      <c r="F330" s="701" t="s">
        <v>3973</v>
      </c>
      <c r="G330" s="701" t="s">
        <v>1668</v>
      </c>
      <c r="H330" s="703">
        <v>40319</v>
      </c>
      <c r="I330" s="703">
        <v>40319</v>
      </c>
      <c r="J330" s="701" t="s">
        <v>1635</v>
      </c>
      <c r="K330" s="702">
        <v>10624</v>
      </c>
      <c r="L330" s="701" t="s">
        <v>1341</v>
      </c>
      <c r="M330" s="704"/>
      <c r="N330" s="701" t="s">
        <v>1644</v>
      </c>
      <c r="O330" s="702">
        <v>86214</v>
      </c>
      <c r="P330" s="701" t="s">
        <v>1635</v>
      </c>
      <c r="Q330" s="705">
        <v>217</v>
      </c>
      <c r="R330" s="701" t="s">
        <v>1341</v>
      </c>
      <c r="S330" s="701" t="s">
        <v>1341</v>
      </c>
    </row>
    <row r="331" spans="1:19" x14ac:dyDescent="0.3">
      <c r="A331" s="701" t="s">
        <v>4342</v>
      </c>
      <c r="B331" s="701" t="s">
        <v>1607</v>
      </c>
      <c r="C331" s="701" t="s">
        <v>1427</v>
      </c>
      <c r="D331" s="702">
        <v>2008</v>
      </c>
      <c r="E331" s="701" t="s">
        <v>3972</v>
      </c>
      <c r="F331" s="701" t="s">
        <v>3973</v>
      </c>
      <c r="G331" s="701" t="s">
        <v>1668</v>
      </c>
      <c r="H331" s="703">
        <v>40319</v>
      </c>
      <c r="I331" s="703">
        <v>40319</v>
      </c>
      <c r="J331" s="701" t="s">
        <v>1635</v>
      </c>
      <c r="K331" s="702">
        <v>10561</v>
      </c>
      <c r="L331" s="701" t="s">
        <v>1341</v>
      </c>
      <c r="M331" s="704"/>
      <c r="N331" s="701" t="s">
        <v>1644</v>
      </c>
      <c r="O331" s="702">
        <v>85708</v>
      </c>
      <c r="P331" s="701" t="s">
        <v>1635</v>
      </c>
      <c r="Q331" s="705">
        <v>216</v>
      </c>
      <c r="R331" s="701" t="s">
        <v>1341</v>
      </c>
      <c r="S331" s="701" t="s">
        <v>1341</v>
      </c>
    </row>
    <row r="332" spans="1:19" x14ac:dyDescent="0.3">
      <c r="A332" s="701" t="s">
        <v>4343</v>
      </c>
      <c r="B332" s="701" t="s">
        <v>1607</v>
      </c>
      <c r="C332" s="701" t="s">
        <v>1427</v>
      </c>
      <c r="D332" s="702">
        <v>2008</v>
      </c>
      <c r="E332" s="701" t="s">
        <v>3972</v>
      </c>
      <c r="F332" s="701" t="s">
        <v>3973</v>
      </c>
      <c r="G332" s="701" t="s">
        <v>1668</v>
      </c>
      <c r="H332" s="703">
        <v>40319</v>
      </c>
      <c r="I332" s="703">
        <v>40319</v>
      </c>
      <c r="J332" s="701" t="s">
        <v>1635</v>
      </c>
      <c r="K332" s="702">
        <v>10397</v>
      </c>
      <c r="L332" s="701" t="s">
        <v>1341</v>
      </c>
      <c r="M332" s="704"/>
      <c r="N332" s="701" t="s">
        <v>1644</v>
      </c>
      <c r="O332" s="702">
        <v>181391</v>
      </c>
      <c r="P332" s="701" t="s">
        <v>1635</v>
      </c>
      <c r="Q332" s="702">
        <v>212</v>
      </c>
      <c r="R332" s="701" t="s">
        <v>1341</v>
      </c>
      <c r="S332" s="701" t="s">
        <v>1341</v>
      </c>
    </row>
    <row r="333" spans="1:19" x14ac:dyDescent="0.3">
      <c r="A333" s="701" t="s">
        <v>4344</v>
      </c>
      <c r="B333" s="701" t="s">
        <v>1607</v>
      </c>
      <c r="C333" s="701" t="s">
        <v>1427</v>
      </c>
      <c r="D333" s="702">
        <v>2008</v>
      </c>
      <c r="E333" s="701" t="s">
        <v>3972</v>
      </c>
      <c r="F333" s="701" t="s">
        <v>3973</v>
      </c>
      <c r="G333" s="701" t="s">
        <v>1668</v>
      </c>
      <c r="H333" s="703">
        <v>40319</v>
      </c>
      <c r="I333" s="703">
        <v>40319</v>
      </c>
      <c r="J333" s="701" t="s">
        <v>1635</v>
      </c>
      <c r="K333" s="702">
        <v>10429</v>
      </c>
      <c r="L333" s="701" t="s">
        <v>1341</v>
      </c>
      <c r="M333" s="704"/>
      <c r="N333" s="701" t="s">
        <v>1644</v>
      </c>
      <c r="O333" s="702">
        <v>68358</v>
      </c>
      <c r="P333" s="701" t="s">
        <v>1635</v>
      </c>
      <c r="Q333" s="702">
        <v>213</v>
      </c>
      <c r="R333" s="701" t="s">
        <v>1341</v>
      </c>
      <c r="S333" s="701" t="s">
        <v>1341</v>
      </c>
    </row>
    <row r="334" spans="1:19" x14ac:dyDescent="0.3">
      <c r="A334" s="701" t="s">
        <v>4345</v>
      </c>
      <c r="B334" s="701" t="s">
        <v>1607</v>
      </c>
      <c r="C334" s="701" t="s">
        <v>1427</v>
      </c>
      <c r="D334" s="702">
        <v>2008</v>
      </c>
      <c r="E334" s="701" t="s">
        <v>3972</v>
      </c>
      <c r="F334" s="701" t="s">
        <v>3973</v>
      </c>
      <c r="G334" s="701" t="s">
        <v>1668</v>
      </c>
      <c r="H334" s="703">
        <v>40319</v>
      </c>
      <c r="I334" s="703">
        <v>40319</v>
      </c>
      <c r="J334" s="701" t="s">
        <v>1635</v>
      </c>
      <c r="K334" s="702">
        <v>10309</v>
      </c>
      <c r="L334" s="701" t="s">
        <v>1341</v>
      </c>
      <c r="M334" s="704"/>
      <c r="N334" s="701" t="s">
        <v>1644</v>
      </c>
      <c r="O334" s="702">
        <v>65801</v>
      </c>
      <c r="P334" s="701" t="s">
        <v>1635</v>
      </c>
      <c r="Q334" s="705">
        <v>210</v>
      </c>
      <c r="R334" s="701" t="s">
        <v>1341</v>
      </c>
      <c r="S334" s="701" t="s">
        <v>1341</v>
      </c>
    </row>
    <row r="335" spans="1:19" x14ac:dyDescent="0.3">
      <c r="A335" s="701" t="s">
        <v>4346</v>
      </c>
      <c r="B335" s="701" t="s">
        <v>1607</v>
      </c>
      <c r="C335" s="701" t="s">
        <v>1427</v>
      </c>
      <c r="D335" s="702">
        <v>2008</v>
      </c>
      <c r="E335" s="701" t="s">
        <v>3972</v>
      </c>
      <c r="F335" s="701" t="s">
        <v>3973</v>
      </c>
      <c r="G335" s="701" t="s">
        <v>1668</v>
      </c>
      <c r="H335" s="703">
        <v>40319</v>
      </c>
      <c r="I335" s="703">
        <v>40319</v>
      </c>
      <c r="J335" s="701" t="s">
        <v>1635</v>
      </c>
      <c r="K335" s="702">
        <v>10627</v>
      </c>
      <c r="L335" s="701" t="s">
        <v>1341</v>
      </c>
      <c r="M335" s="704"/>
      <c r="N335" s="701" t="s">
        <v>1644</v>
      </c>
      <c r="O335" s="702">
        <v>67836</v>
      </c>
      <c r="P335" s="701" t="s">
        <v>1635</v>
      </c>
      <c r="Q335" s="705">
        <v>217</v>
      </c>
      <c r="R335" s="701" t="s">
        <v>1341</v>
      </c>
      <c r="S335" s="701" t="s">
        <v>1341</v>
      </c>
    </row>
    <row r="336" spans="1:19" x14ac:dyDescent="0.3">
      <c r="A336" s="701" t="s">
        <v>4347</v>
      </c>
      <c r="B336" s="701" t="s">
        <v>1607</v>
      </c>
      <c r="C336" s="701" t="s">
        <v>1427</v>
      </c>
      <c r="D336" s="702">
        <v>2008</v>
      </c>
      <c r="E336" s="701" t="s">
        <v>3972</v>
      </c>
      <c r="F336" s="701" t="s">
        <v>3973</v>
      </c>
      <c r="G336" s="701" t="s">
        <v>1668</v>
      </c>
      <c r="H336" s="703">
        <v>40319</v>
      </c>
      <c r="I336" s="703">
        <v>40319</v>
      </c>
      <c r="J336" s="701" t="s">
        <v>1635</v>
      </c>
      <c r="K336" s="702">
        <v>10650</v>
      </c>
      <c r="L336" s="701" t="s">
        <v>1341</v>
      </c>
      <c r="M336" s="704"/>
      <c r="N336" s="701" t="s">
        <v>1644</v>
      </c>
      <c r="O336" s="702">
        <v>137593</v>
      </c>
      <c r="P336" s="701" t="s">
        <v>1635</v>
      </c>
      <c r="Q336" s="705">
        <v>217</v>
      </c>
      <c r="R336" s="701" t="s">
        <v>1341</v>
      </c>
      <c r="S336" s="701" t="s">
        <v>1341</v>
      </c>
    </row>
    <row r="337" spans="1:19" x14ac:dyDescent="0.3">
      <c r="A337" s="701" t="s">
        <v>4383</v>
      </c>
      <c r="B337" s="701" t="s">
        <v>1607</v>
      </c>
      <c r="C337" s="701" t="s">
        <v>1427</v>
      </c>
      <c r="D337" s="702">
        <v>2009</v>
      </c>
      <c r="E337" s="701" t="s">
        <v>3972</v>
      </c>
      <c r="F337" s="701" t="s">
        <v>3973</v>
      </c>
      <c r="G337" s="701" t="s">
        <v>1668</v>
      </c>
      <c r="H337" s="703">
        <v>40676</v>
      </c>
      <c r="I337" s="703">
        <v>40676</v>
      </c>
      <c r="J337" s="701" t="s">
        <v>1635</v>
      </c>
      <c r="K337" s="702">
        <v>10249</v>
      </c>
      <c r="L337" s="701" t="s">
        <v>1341</v>
      </c>
      <c r="M337" s="704"/>
      <c r="N337" s="701" t="s">
        <v>1644</v>
      </c>
      <c r="O337" s="702">
        <v>83704</v>
      </c>
      <c r="P337" s="701" t="s">
        <v>1635</v>
      </c>
      <c r="Q337" s="705">
        <v>701</v>
      </c>
      <c r="R337" s="701" t="s">
        <v>1341</v>
      </c>
      <c r="S337" s="701" t="s">
        <v>1341</v>
      </c>
    </row>
    <row r="338" spans="1:19" x14ac:dyDescent="0.3">
      <c r="A338" s="701" t="s">
        <v>4384</v>
      </c>
      <c r="B338" s="701" t="s">
        <v>1607</v>
      </c>
      <c r="C338" s="701" t="s">
        <v>1427</v>
      </c>
      <c r="D338" s="702">
        <v>2009</v>
      </c>
      <c r="E338" s="701" t="s">
        <v>3972</v>
      </c>
      <c r="F338" s="701" t="s">
        <v>3973</v>
      </c>
      <c r="G338" s="701" t="s">
        <v>1668</v>
      </c>
      <c r="H338" s="703">
        <v>40676</v>
      </c>
      <c r="I338" s="703">
        <v>40676</v>
      </c>
      <c r="J338" s="701" t="s">
        <v>1635</v>
      </c>
      <c r="K338" s="702">
        <v>10193</v>
      </c>
      <c r="L338" s="701" t="s">
        <v>1341</v>
      </c>
      <c r="M338" s="704"/>
      <c r="N338" s="701" t="s">
        <v>1644</v>
      </c>
      <c r="O338" s="702">
        <v>83764</v>
      </c>
      <c r="P338" s="701" t="s">
        <v>1635</v>
      </c>
      <c r="Q338" s="705">
        <v>697</v>
      </c>
      <c r="R338" s="701" t="s">
        <v>1341</v>
      </c>
      <c r="S338" s="701" t="s">
        <v>1341</v>
      </c>
    </row>
    <row r="339" spans="1:19" x14ac:dyDescent="0.3">
      <c r="A339" s="701" t="s">
        <v>4385</v>
      </c>
      <c r="B339" s="701" t="s">
        <v>1607</v>
      </c>
      <c r="C339" s="701" t="s">
        <v>1427</v>
      </c>
      <c r="D339" s="702">
        <v>2009</v>
      </c>
      <c r="E339" s="701" t="s">
        <v>3972</v>
      </c>
      <c r="F339" s="701" t="s">
        <v>3973</v>
      </c>
      <c r="G339" s="701" t="s">
        <v>1668</v>
      </c>
      <c r="H339" s="703">
        <v>40676</v>
      </c>
      <c r="I339" s="703">
        <v>40676</v>
      </c>
      <c r="J339" s="701" t="s">
        <v>1635</v>
      </c>
      <c r="K339" s="702">
        <v>10303</v>
      </c>
      <c r="L339" s="701" t="s">
        <v>1341</v>
      </c>
      <c r="M339" s="704"/>
      <c r="N339" s="701" t="s">
        <v>1644</v>
      </c>
      <c r="O339" s="702">
        <v>84529</v>
      </c>
      <c r="P339" s="701" t="s">
        <v>1635</v>
      </c>
      <c r="Q339" s="705">
        <v>705</v>
      </c>
      <c r="R339" s="701" t="s">
        <v>1341</v>
      </c>
      <c r="S339" s="701" t="s">
        <v>1341</v>
      </c>
    </row>
    <row r="340" spans="1:19" x14ac:dyDescent="0.3">
      <c r="A340" s="701" t="s">
        <v>4386</v>
      </c>
      <c r="B340" s="701" t="s">
        <v>1607</v>
      </c>
      <c r="C340" s="701" t="s">
        <v>1427</v>
      </c>
      <c r="D340" s="702">
        <v>2009</v>
      </c>
      <c r="E340" s="701" t="s">
        <v>3972</v>
      </c>
      <c r="F340" s="701" t="s">
        <v>3973</v>
      </c>
      <c r="G340" s="701" t="s">
        <v>1668</v>
      </c>
      <c r="H340" s="703">
        <v>40676</v>
      </c>
      <c r="I340" s="703">
        <v>40676</v>
      </c>
      <c r="J340" s="701" t="s">
        <v>1635</v>
      </c>
      <c r="K340" s="702">
        <v>10218</v>
      </c>
      <c r="L340" s="701" t="s">
        <v>1341</v>
      </c>
      <c r="M340" s="704"/>
      <c r="N340" s="701" t="s">
        <v>1644</v>
      </c>
      <c r="O340" s="702">
        <v>84238</v>
      </c>
      <c r="P340" s="701" t="s">
        <v>1635</v>
      </c>
      <c r="Q340" s="702">
        <v>699</v>
      </c>
      <c r="R340" s="701" t="s">
        <v>1341</v>
      </c>
      <c r="S340" s="701" t="s">
        <v>1341</v>
      </c>
    </row>
    <row r="341" spans="1:19" x14ac:dyDescent="0.3">
      <c r="A341" s="701" t="s">
        <v>4387</v>
      </c>
      <c r="B341" s="701" t="s">
        <v>1607</v>
      </c>
      <c r="C341" s="701" t="s">
        <v>1427</v>
      </c>
      <c r="D341" s="702">
        <v>2009</v>
      </c>
      <c r="E341" s="701" t="s">
        <v>3972</v>
      </c>
      <c r="F341" s="701" t="s">
        <v>3973</v>
      </c>
      <c r="G341" s="701" t="s">
        <v>1668</v>
      </c>
      <c r="H341" s="703">
        <v>40676</v>
      </c>
      <c r="I341" s="703">
        <v>40676</v>
      </c>
      <c r="J341" s="701" t="s">
        <v>1635</v>
      </c>
      <c r="K341" s="702">
        <v>10398</v>
      </c>
      <c r="L341" s="701" t="s">
        <v>1341</v>
      </c>
      <c r="M341" s="704"/>
      <c r="N341" s="701" t="s">
        <v>1644</v>
      </c>
      <c r="O341" s="702">
        <v>65891</v>
      </c>
      <c r="P341" s="701" t="s">
        <v>1635</v>
      </c>
      <c r="Q341" s="702">
        <v>711</v>
      </c>
      <c r="R341" s="701" t="s">
        <v>1341</v>
      </c>
      <c r="S341" s="701" t="s">
        <v>1341</v>
      </c>
    </row>
    <row r="342" spans="1:19" x14ac:dyDescent="0.3">
      <c r="A342" s="701" t="s">
        <v>4388</v>
      </c>
      <c r="B342" s="701" t="s">
        <v>1607</v>
      </c>
      <c r="C342" s="701" t="s">
        <v>1427</v>
      </c>
      <c r="D342" s="702">
        <v>2009</v>
      </c>
      <c r="E342" s="701" t="s">
        <v>3972</v>
      </c>
      <c r="F342" s="701" t="s">
        <v>3973</v>
      </c>
      <c r="G342" s="701" t="s">
        <v>1668</v>
      </c>
      <c r="H342" s="703">
        <v>40676</v>
      </c>
      <c r="I342" s="703">
        <v>40676</v>
      </c>
      <c r="J342" s="701" t="s">
        <v>1635</v>
      </c>
      <c r="K342" s="702">
        <v>10208</v>
      </c>
      <c r="L342" s="701" t="s">
        <v>1341</v>
      </c>
      <c r="M342" s="704"/>
      <c r="N342" s="701" t="s">
        <v>1644</v>
      </c>
      <c r="O342" s="702">
        <v>128594</v>
      </c>
      <c r="P342" s="701" t="s">
        <v>1635</v>
      </c>
      <c r="Q342" s="702">
        <v>698</v>
      </c>
      <c r="R342" s="701" t="s">
        <v>1341</v>
      </c>
      <c r="S342" s="701" t="s">
        <v>1341</v>
      </c>
    </row>
    <row r="343" spans="1:19" x14ac:dyDescent="0.3">
      <c r="A343" s="701" t="s">
        <v>4389</v>
      </c>
      <c r="B343" s="701" t="s">
        <v>1607</v>
      </c>
      <c r="C343" s="701" t="s">
        <v>1427</v>
      </c>
      <c r="D343" s="702">
        <v>2009</v>
      </c>
      <c r="E343" s="701" t="s">
        <v>3972</v>
      </c>
      <c r="F343" s="701" t="s">
        <v>3973</v>
      </c>
      <c r="G343" s="701" t="s">
        <v>1668</v>
      </c>
      <c r="H343" s="703">
        <v>40676</v>
      </c>
      <c r="I343" s="703">
        <v>40676</v>
      </c>
      <c r="J343" s="701" t="s">
        <v>1635</v>
      </c>
      <c r="K343" s="702">
        <v>10340</v>
      </c>
      <c r="L343" s="701" t="s">
        <v>1341</v>
      </c>
      <c r="M343" s="704"/>
      <c r="N343" s="701" t="s">
        <v>1644</v>
      </c>
      <c r="O343" s="702">
        <v>130453</v>
      </c>
      <c r="P343" s="701" t="s">
        <v>1635</v>
      </c>
      <c r="Q343" s="702">
        <v>707</v>
      </c>
      <c r="R343" s="701" t="s">
        <v>1341</v>
      </c>
      <c r="S343" s="701" t="s">
        <v>1341</v>
      </c>
    </row>
    <row r="344" spans="1:19" x14ac:dyDescent="0.3">
      <c r="A344" s="701" t="s">
        <v>4419</v>
      </c>
      <c r="B344" s="701" t="s">
        <v>1607</v>
      </c>
      <c r="C344" s="701" t="s">
        <v>1427</v>
      </c>
      <c r="D344" s="702">
        <v>2010</v>
      </c>
      <c r="E344" s="701" t="s">
        <v>3972</v>
      </c>
      <c r="F344" s="701" t="s">
        <v>3973</v>
      </c>
      <c r="G344" s="701" t="s">
        <v>1668</v>
      </c>
      <c r="H344" s="703">
        <v>41058</v>
      </c>
      <c r="I344" s="703">
        <v>41058</v>
      </c>
      <c r="J344" s="701" t="s">
        <v>1635</v>
      </c>
      <c r="K344" s="702">
        <v>10981</v>
      </c>
      <c r="L344" s="701" t="s">
        <v>1341</v>
      </c>
      <c r="M344" s="704"/>
      <c r="N344" s="701" t="s">
        <v>1644</v>
      </c>
      <c r="O344" s="702">
        <v>49874</v>
      </c>
      <c r="P344" s="701" t="s">
        <v>1635</v>
      </c>
      <c r="Q344" s="705">
        <v>145</v>
      </c>
      <c r="R344" s="701" t="s">
        <v>1341</v>
      </c>
      <c r="S344" s="701" t="s">
        <v>1341</v>
      </c>
    </row>
    <row r="345" spans="1:19" x14ac:dyDescent="0.3">
      <c r="A345" s="701" t="s">
        <v>4426</v>
      </c>
      <c r="B345" s="701" t="s">
        <v>1607</v>
      </c>
      <c r="C345" s="701" t="s">
        <v>1427</v>
      </c>
      <c r="D345" s="702">
        <v>2010</v>
      </c>
      <c r="E345" s="701" t="s">
        <v>3972</v>
      </c>
      <c r="F345" s="701" t="s">
        <v>3973</v>
      </c>
      <c r="G345" s="701" t="s">
        <v>1668</v>
      </c>
      <c r="H345" s="703">
        <v>41044</v>
      </c>
      <c r="I345" s="703">
        <v>41044</v>
      </c>
      <c r="J345" s="701" t="s">
        <v>1635</v>
      </c>
      <c r="K345" s="702">
        <v>11056</v>
      </c>
      <c r="L345" s="701" t="s">
        <v>1341</v>
      </c>
      <c r="M345" s="704"/>
      <c r="N345" s="701" t="s">
        <v>1644</v>
      </c>
      <c r="O345" s="702">
        <v>132798</v>
      </c>
      <c r="P345" s="701" t="s">
        <v>1635</v>
      </c>
      <c r="Q345" s="705">
        <v>146</v>
      </c>
      <c r="R345" s="701" t="s">
        <v>1341</v>
      </c>
      <c r="S345" s="701" t="s">
        <v>1341</v>
      </c>
    </row>
    <row r="346" spans="1:19" x14ac:dyDescent="0.3">
      <c r="A346" s="701" t="s">
        <v>4428</v>
      </c>
      <c r="B346" s="701" t="s">
        <v>1607</v>
      </c>
      <c r="C346" s="701" t="s">
        <v>1427</v>
      </c>
      <c r="D346" s="702">
        <v>2010</v>
      </c>
      <c r="E346" s="701" t="s">
        <v>3972</v>
      </c>
      <c r="F346" s="701" t="s">
        <v>3973</v>
      </c>
      <c r="G346" s="701" t="s">
        <v>1668</v>
      </c>
      <c r="H346" s="703">
        <v>41044</v>
      </c>
      <c r="I346" s="703">
        <v>41044</v>
      </c>
      <c r="J346" s="701" t="s">
        <v>1635</v>
      </c>
      <c r="K346" s="702">
        <v>10911</v>
      </c>
      <c r="L346" s="701" t="s">
        <v>1341</v>
      </c>
      <c r="M346" s="704"/>
      <c r="N346" s="701" t="s">
        <v>1644</v>
      </c>
      <c r="O346" s="702">
        <v>84814</v>
      </c>
      <c r="P346" s="701" t="s">
        <v>1635</v>
      </c>
      <c r="Q346" s="702">
        <v>144</v>
      </c>
      <c r="R346" s="701" t="s">
        <v>1341</v>
      </c>
      <c r="S346" s="701" t="s">
        <v>1341</v>
      </c>
    </row>
    <row r="347" spans="1:19" x14ac:dyDescent="0.3">
      <c r="A347" s="701" t="s">
        <v>4429</v>
      </c>
      <c r="B347" s="701" t="s">
        <v>1607</v>
      </c>
      <c r="C347" s="701" t="s">
        <v>1427</v>
      </c>
      <c r="D347" s="702">
        <v>2010</v>
      </c>
      <c r="E347" s="701" t="s">
        <v>3972</v>
      </c>
      <c r="F347" s="701" t="s">
        <v>3973</v>
      </c>
      <c r="G347" s="701" t="s">
        <v>1668</v>
      </c>
      <c r="H347" s="703">
        <v>41044</v>
      </c>
      <c r="I347" s="703">
        <v>41044</v>
      </c>
      <c r="J347" s="701" t="s">
        <v>1635</v>
      </c>
      <c r="K347" s="702">
        <v>10997</v>
      </c>
      <c r="L347" s="701" t="s">
        <v>1341</v>
      </c>
      <c r="M347" s="704"/>
      <c r="N347" s="701" t="s">
        <v>1644</v>
      </c>
      <c r="O347" s="702">
        <v>85489</v>
      </c>
      <c r="P347" s="701" t="s">
        <v>1635</v>
      </c>
      <c r="Q347" s="702">
        <v>145</v>
      </c>
      <c r="R347" s="701" t="s">
        <v>1341</v>
      </c>
      <c r="S347" s="701" t="s">
        <v>1341</v>
      </c>
    </row>
    <row r="348" spans="1:19" x14ac:dyDescent="0.3">
      <c r="A348" s="701" t="s">
        <v>4430</v>
      </c>
      <c r="B348" s="701" t="s">
        <v>1607</v>
      </c>
      <c r="C348" s="701" t="s">
        <v>1427</v>
      </c>
      <c r="D348" s="702">
        <v>2010</v>
      </c>
      <c r="E348" s="701" t="s">
        <v>3972</v>
      </c>
      <c r="F348" s="701" t="s">
        <v>3973</v>
      </c>
      <c r="G348" s="701" t="s">
        <v>1668</v>
      </c>
      <c r="H348" s="703">
        <v>41044</v>
      </c>
      <c r="I348" s="703">
        <v>41044</v>
      </c>
      <c r="J348" s="701" t="s">
        <v>1635</v>
      </c>
      <c r="K348" s="702">
        <v>10869</v>
      </c>
      <c r="L348" s="701" t="s">
        <v>1341</v>
      </c>
      <c r="M348" s="704"/>
      <c r="N348" s="701" t="s">
        <v>1644</v>
      </c>
      <c r="O348" s="702">
        <v>181988</v>
      </c>
      <c r="P348" s="701" t="s">
        <v>1635</v>
      </c>
      <c r="Q348" s="702">
        <v>143</v>
      </c>
      <c r="R348" s="701" t="s">
        <v>1341</v>
      </c>
      <c r="S348" s="701" t="s">
        <v>1341</v>
      </c>
    </row>
    <row r="349" spans="1:19" x14ac:dyDescent="0.3">
      <c r="A349" s="701" t="s">
        <v>4431</v>
      </c>
      <c r="B349" s="701" t="s">
        <v>1607</v>
      </c>
      <c r="C349" s="701" t="s">
        <v>1427</v>
      </c>
      <c r="D349" s="702">
        <v>2010</v>
      </c>
      <c r="E349" s="701" t="s">
        <v>3972</v>
      </c>
      <c r="F349" s="701" t="s">
        <v>3973</v>
      </c>
      <c r="G349" s="701" t="s">
        <v>1668</v>
      </c>
      <c r="H349" s="703">
        <v>41044</v>
      </c>
      <c r="I349" s="703">
        <v>41044</v>
      </c>
      <c r="J349" s="701" t="s">
        <v>1635</v>
      </c>
      <c r="K349" s="702">
        <v>10902</v>
      </c>
      <c r="L349" s="701" t="s">
        <v>1341</v>
      </c>
      <c r="M349" s="704"/>
      <c r="N349" s="701" t="s">
        <v>1644</v>
      </c>
      <c r="O349" s="702">
        <v>53649</v>
      </c>
      <c r="P349" s="701" t="s">
        <v>1635</v>
      </c>
      <c r="Q349" s="702">
        <v>144</v>
      </c>
      <c r="R349" s="701" t="s">
        <v>1341</v>
      </c>
      <c r="S349" s="701" t="s">
        <v>1341</v>
      </c>
    </row>
    <row r="350" spans="1:19" x14ac:dyDescent="0.3">
      <c r="A350" s="701" t="s">
        <v>4432</v>
      </c>
      <c r="B350" s="701" t="s">
        <v>1607</v>
      </c>
      <c r="C350" s="701" t="s">
        <v>1427</v>
      </c>
      <c r="D350" s="702">
        <v>2010</v>
      </c>
      <c r="E350" s="701" t="s">
        <v>3972</v>
      </c>
      <c r="F350" s="701" t="s">
        <v>3973</v>
      </c>
      <c r="G350" s="701" t="s">
        <v>1668</v>
      </c>
      <c r="H350" s="703">
        <v>41044</v>
      </c>
      <c r="I350" s="703">
        <v>41044</v>
      </c>
      <c r="J350" s="701" t="s">
        <v>1635</v>
      </c>
      <c r="K350" s="702">
        <v>10921</v>
      </c>
      <c r="L350" s="701" t="s">
        <v>1341</v>
      </c>
      <c r="M350" s="704"/>
      <c r="N350" s="701" t="s">
        <v>1644</v>
      </c>
      <c r="O350" s="702">
        <v>53740</v>
      </c>
      <c r="P350" s="701" t="s">
        <v>1635</v>
      </c>
      <c r="Q350" s="705">
        <v>144</v>
      </c>
      <c r="R350" s="701" t="s">
        <v>1341</v>
      </c>
      <c r="S350" s="701" t="s">
        <v>1341</v>
      </c>
    </row>
    <row r="351" spans="1:19" x14ac:dyDescent="0.3">
      <c r="A351" s="701" t="s">
        <v>3488</v>
      </c>
      <c r="B351" s="701" t="s">
        <v>1607</v>
      </c>
      <c r="C351" s="701" t="s">
        <v>1431</v>
      </c>
      <c r="D351" s="702">
        <v>1976</v>
      </c>
      <c r="E351" s="701" t="s">
        <v>3375</v>
      </c>
      <c r="F351" s="701" t="s">
        <v>3376</v>
      </c>
      <c r="G351" s="701" t="s">
        <v>1607</v>
      </c>
      <c r="H351" s="703">
        <v>28595</v>
      </c>
      <c r="I351" s="703">
        <v>28595</v>
      </c>
      <c r="J351" s="701" t="s">
        <v>1608</v>
      </c>
      <c r="K351" s="702">
        <v>4918</v>
      </c>
      <c r="L351" s="701" t="s">
        <v>1341</v>
      </c>
      <c r="M351" s="704"/>
      <c r="N351" s="701" t="s">
        <v>1608</v>
      </c>
      <c r="O351" s="702">
        <v>20</v>
      </c>
      <c r="P351" s="701" t="s">
        <v>1341</v>
      </c>
      <c r="Q351" s="704"/>
      <c r="R351" s="701" t="s">
        <v>1341</v>
      </c>
      <c r="S351" s="701" t="s">
        <v>1341</v>
      </c>
    </row>
    <row r="352" spans="1:19" x14ac:dyDescent="0.3">
      <c r="A352" s="701" t="s">
        <v>3489</v>
      </c>
      <c r="B352" s="701" t="s">
        <v>1607</v>
      </c>
      <c r="C352" s="701" t="s">
        <v>1431</v>
      </c>
      <c r="D352" s="702">
        <v>1976</v>
      </c>
      <c r="E352" s="701" t="s">
        <v>3375</v>
      </c>
      <c r="F352" s="701" t="s">
        <v>3376</v>
      </c>
      <c r="G352" s="701" t="s">
        <v>1607</v>
      </c>
      <c r="H352" s="703">
        <v>28595</v>
      </c>
      <c r="I352" s="703">
        <v>28595</v>
      </c>
      <c r="J352" s="701" t="s">
        <v>1608</v>
      </c>
      <c r="K352" s="702">
        <v>4536</v>
      </c>
      <c r="L352" s="701" t="s">
        <v>1341</v>
      </c>
      <c r="M352" s="704"/>
      <c r="N352" s="701" t="s">
        <v>1608</v>
      </c>
      <c r="O352" s="702">
        <v>18</v>
      </c>
      <c r="P352" s="701" t="s">
        <v>1341</v>
      </c>
      <c r="Q352" s="704"/>
      <c r="R352" s="701" t="s">
        <v>1341</v>
      </c>
      <c r="S352" s="701" t="s">
        <v>1341</v>
      </c>
    </row>
    <row r="353" spans="1:19" x14ac:dyDescent="0.3">
      <c r="A353" s="701" t="s">
        <v>3490</v>
      </c>
      <c r="B353" s="701" t="s">
        <v>1607</v>
      </c>
      <c r="C353" s="701" t="s">
        <v>1431</v>
      </c>
      <c r="D353" s="702">
        <v>1976</v>
      </c>
      <c r="E353" s="701" t="s">
        <v>3375</v>
      </c>
      <c r="F353" s="701" t="s">
        <v>3376</v>
      </c>
      <c r="G353" s="701" t="s">
        <v>1607</v>
      </c>
      <c r="H353" s="703">
        <v>28595</v>
      </c>
      <c r="I353" s="703">
        <v>28595</v>
      </c>
      <c r="J353" s="701" t="s">
        <v>1608</v>
      </c>
      <c r="K353" s="702">
        <v>4552</v>
      </c>
      <c r="L353" s="701" t="s">
        <v>1341</v>
      </c>
      <c r="M353" s="704"/>
      <c r="N353" s="701" t="s">
        <v>1608</v>
      </c>
      <c r="O353" s="702">
        <v>18</v>
      </c>
      <c r="P353" s="701" t="s">
        <v>1341</v>
      </c>
      <c r="Q353" s="704"/>
      <c r="R353" s="701" t="s">
        <v>1341</v>
      </c>
      <c r="S353" s="701" t="s">
        <v>1341</v>
      </c>
    </row>
    <row r="354" spans="1:19" x14ac:dyDescent="0.3">
      <c r="A354" s="701" t="s">
        <v>3491</v>
      </c>
      <c r="B354" s="701" t="s">
        <v>1607</v>
      </c>
      <c r="C354" s="701" t="s">
        <v>1431</v>
      </c>
      <c r="D354" s="702">
        <v>1976</v>
      </c>
      <c r="E354" s="701" t="s">
        <v>3375</v>
      </c>
      <c r="F354" s="701" t="s">
        <v>3376</v>
      </c>
      <c r="G354" s="701" t="s">
        <v>1607</v>
      </c>
      <c r="H354" s="703">
        <v>28625</v>
      </c>
      <c r="I354" s="703">
        <v>28625</v>
      </c>
      <c r="J354" s="701" t="s">
        <v>1608</v>
      </c>
      <c r="K354" s="702">
        <v>4472</v>
      </c>
      <c r="L354" s="701" t="s">
        <v>1341</v>
      </c>
      <c r="M354" s="704"/>
      <c r="N354" s="701" t="s">
        <v>1608</v>
      </c>
      <c r="O354" s="702">
        <v>18</v>
      </c>
      <c r="P354" s="701" t="s">
        <v>1341</v>
      </c>
      <c r="Q354" s="704"/>
      <c r="R354" s="701" t="s">
        <v>1341</v>
      </c>
      <c r="S354" s="701" t="s">
        <v>1341</v>
      </c>
    </row>
    <row r="355" spans="1:19" x14ac:dyDescent="0.3">
      <c r="A355" s="701" t="s">
        <v>3492</v>
      </c>
      <c r="B355" s="701" t="s">
        <v>1607</v>
      </c>
      <c r="C355" s="701" t="s">
        <v>1431</v>
      </c>
      <c r="D355" s="702">
        <v>1976</v>
      </c>
      <c r="E355" s="701" t="s">
        <v>3375</v>
      </c>
      <c r="F355" s="701" t="s">
        <v>3376</v>
      </c>
      <c r="G355" s="701" t="s">
        <v>1607</v>
      </c>
      <c r="H355" s="703">
        <v>28625</v>
      </c>
      <c r="I355" s="703">
        <v>28625</v>
      </c>
      <c r="J355" s="701" t="s">
        <v>1608</v>
      </c>
      <c r="K355" s="702">
        <v>4373</v>
      </c>
      <c r="L355" s="701" t="s">
        <v>1341</v>
      </c>
      <c r="M355" s="704"/>
      <c r="N355" s="701" t="s">
        <v>1608</v>
      </c>
      <c r="O355" s="702">
        <v>18</v>
      </c>
      <c r="P355" s="701" t="s">
        <v>1341</v>
      </c>
      <c r="Q355" s="704"/>
      <c r="R355" s="701" t="s">
        <v>1341</v>
      </c>
      <c r="S355" s="701" t="s">
        <v>1341</v>
      </c>
    </row>
    <row r="356" spans="1:19" x14ac:dyDescent="0.3">
      <c r="A356" s="701" t="s">
        <v>3493</v>
      </c>
      <c r="B356" s="701" t="s">
        <v>1607</v>
      </c>
      <c r="C356" s="701" t="s">
        <v>1431</v>
      </c>
      <c r="D356" s="702">
        <v>1976</v>
      </c>
      <c r="E356" s="701" t="s">
        <v>3375</v>
      </c>
      <c r="F356" s="701" t="s">
        <v>3376</v>
      </c>
      <c r="G356" s="701" t="s">
        <v>1607</v>
      </c>
      <c r="H356" s="703">
        <v>28625</v>
      </c>
      <c r="I356" s="703">
        <v>28625</v>
      </c>
      <c r="J356" s="701" t="s">
        <v>1608</v>
      </c>
      <c r="K356" s="702">
        <v>4408</v>
      </c>
      <c r="L356" s="701" t="s">
        <v>1341</v>
      </c>
      <c r="M356" s="704"/>
      <c r="N356" s="701" t="s">
        <v>1608</v>
      </c>
      <c r="O356" s="702">
        <v>18</v>
      </c>
      <c r="P356" s="701" t="s">
        <v>1341</v>
      </c>
      <c r="Q356" s="704"/>
      <c r="R356" s="701" t="s">
        <v>1341</v>
      </c>
      <c r="S356" s="701" t="s">
        <v>1341</v>
      </c>
    </row>
    <row r="357" spans="1:19" x14ac:dyDescent="0.3">
      <c r="A357" s="701" t="s">
        <v>3494</v>
      </c>
      <c r="B357" s="701" t="s">
        <v>1607</v>
      </c>
      <c r="C357" s="701" t="s">
        <v>1431</v>
      </c>
      <c r="D357" s="702">
        <v>1976</v>
      </c>
      <c r="E357" s="701" t="s">
        <v>3375</v>
      </c>
      <c r="F357" s="701" t="s">
        <v>3376</v>
      </c>
      <c r="G357" s="701" t="s">
        <v>1607</v>
      </c>
      <c r="H357" s="703">
        <v>28625</v>
      </c>
      <c r="I357" s="703">
        <v>28625</v>
      </c>
      <c r="J357" s="701" t="s">
        <v>1608</v>
      </c>
      <c r="K357" s="702">
        <v>4462</v>
      </c>
      <c r="L357" s="701" t="s">
        <v>1341</v>
      </c>
      <c r="M357" s="704"/>
      <c r="N357" s="701" t="s">
        <v>1608</v>
      </c>
      <c r="O357" s="702">
        <v>18</v>
      </c>
      <c r="P357" s="701" t="s">
        <v>1341</v>
      </c>
      <c r="Q357" s="704"/>
      <c r="R357" s="701" t="s">
        <v>1341</v>
      </c>
      <c r="S357" s="701" t="s">
        <v>1341</v>
      </c>
    </row>
    <row r="358" spans="1:19" x14ac:dyDescent="0.3">
      <c r="A358" s="701" t="s">
        <v>3495</v>
      </c>
      <c r="B358" s="701" t="s">
        <v>1607</v>
      </c>
      <c r="C358" s="701" t="s">
        <v>1431</v>
      </c>
      <c r="D358" s="702">
        <v>1976</v>
      </c>
      <c r="E358" s="701" t="s">
        <v>3375</v>
      </c>
      <c r="F358" s="701" t="s">
        <v>3376</v>
      </c>
      <c r="G358" s="701" t="s">
        <v>1607</v>
      </c>
      <c r="H358" s="703">
        <v>28656</v>
      </c>
      <c r="I358" s="703">
        <v>28656</v>
      </c>
      <c r="J358" s="701" t="s">
        <v>1608</v>
      </c>
      <c r="K358" s="702">
        <v>4184</v>
      </c>
      <c r="L358" s="701" t="s">
        <v>1341</v>
      </c>
      <c r="M358" s="704"/>
      <c r="N358" s="701" t="s">
        <v>1608</v>
      </c>
      <c r="O358" s="702">
        <v>17</v>
      </c>
      <c r="P358" s="701" t="s">
        <v>1341</v>
      </c>
      <c r="Q358" s="704"/>
      <c r="R358" s="701" t="s">
        <v>1341</v>
      </c>
      <c r="S358" s="701" t="s">
        <v>1341</v>
      </c>
    </row>
    <row r="359" spans="1:19" x14ac:dyDescent="0.3">
      <c r="A359" s="701" t="s">
        <v>3497</v>
      </c>
      <c r="B359" s="701" t="s">
        <v>1607</v>
      </c>
      <c r="C359" s="701" t="s">
        <v>1431</v>
      </c>
      <c r="D359" s="702">
        <v>1977</v>
      </c>
      <c r="E359" s="701" t="s">
        <v>3375</v>
      </c>
      <c r="F359" s="701" t="s">
        <v>3376</v>
      </c>
      <c r="G359" s="701" t="s">
        <v>1607</v>
      </c>
      <c r="H359" s="703">
        <v>28960</v>
      </c>
      <c r="I359" s="703">
        <v>28960</v>
      </c>
      <c r="J359" s="701" t="s">
        <v>1608</v>
      </c>
      <c r="K359" s="702">
        <v>5358</v>
      </c>
      <c r="L359" s="701" t="s">
        <v>1341</v>
      </c>
      <c r="M359" s="704"/>
      <c r="N359" s="701" t="s">
        <v>1608</v>
      </c>
      <c r="O359" s="702">
        <v>82</v>
      </c>
      <c r="P359" s="701" t="s">
        <v>1341</v>
      </c>
      <c r="Q359" s="706"/>
      <c r="R359" s="701" t="s">
        <v>1341</v>
      </c>
      <c r="S359" s="701" t="s">
        <v>1341</v>
      </c>
    </row>
    <row r="360" spans="1:19" x14ac:dyDescent="0.3">
      <c r="A360" s="701" t="s">
        <v>3498</v>
      </c>
      <c r="B360" s="701" t="s">
        <v>1607</v>
      </c>
      <c r="C360" s="701" t="s">
        <v>1431</v>
      </c>
      <c r="D360" s="702">
        <v>1977</v>
      </c>
      <c r="E360" s="701" t="s">
        <v>3375</v>
      </c>
      <c r="F360" s="701" t="s">
        <v>3376</v>
      </c>
      <c r="G360" s="701" t="s">
        <v>1607</v>
      </c>
      <c r="H360" s="703">
        <v>28990</v>
      </c>
      <c r="I360" s="703">
        <v>28990</v>
      </c>
      <c r="J360" s="701" t="s">
        <v>1608</v>
      </c>
      <c r="K360" s="702">
        <v>5770</v>
      </c>
      <c r="L360" s="701" t="s">
        <v>1341</v>
      </c>
      <c r="M360" s="704"/>
      <c r="N360" s="701" t="s">
        <v>1608</v>
      </c>
      <c r="O360" s="702">
        <v>76</v>
      </c>
      <c r="P360" s="701" t="s">
        <v>1341</v>
      </c>
      <c r="Q360" s="706"/>
      <c r="R360" s="701" t="s">
        <v>1341</v>
      </c>
      <c r="S360" s="701" t="s">
        <v>1341</v>
      </c>
    </row>
    <row r="361" spans="1:19" x14ac:dyDescent="0.3">
      <c r="A361" s="701" t="s">
        <v>3499</v>
      </c>
      <c r="B361" s="701" t="s">
        <v>1607</v>
      </c>
      <c r="C361" s="701" t="s">
        <v>1431</v>
      </c>
      <c r="D361" s="702">
        <v>1977</v>
      </c>
      <c r="E361" s="701" t="s">
        <v>3375</v>
      </c>
      <c r="F361" s="701" t="s">
        <v>3376</v>
      </c>
      <c r="G361" s="701" t="s">
        <v>1607</v>
      </c>
      <c r="H361" s="703">
        <v>28960</v>
      </c>
      <c r="I361" s="703">
        <v>28960</v>
      </c>
      <c r="J361" s="701" t="s">
        <v>1608</v>
      </c>
      <c r="K361" s="702">
        <v>9081</v>
      </c>
      <c r="L361" s="701" t="s">
        <v>1341</v>
      </c>
      <c r="M361" s="704"/>
      <c r="N361" s="701" t="s">
        <v>1613</v>
      </c>
      <c r="O361" s="702">
        <v>2428</v>
      </c>
      <c r="P361" s="701" t="s">
        <v>1608</v>
      </c>
      <c r="Q361" s="702">
        <v>0</v>
      </c>
      <c r="R361" s="701" t="s">
        <v>1341</v>
      </c>
      <c r="S361" s="701" t="s">
        <v>1341</v>
      </c>
    </row>
    <row r="362" spans="1:19" x14ac:dyDescent="0.3">
      <c r="A362" s="701" t="s">
        <v>3500</v>
      </c>
      <c r="B362" s="701" t="s">
        <v>1607</v>
      </c>
      <c r="C362" s="701" t="s">
        <v>1431</v>
      </c>
      <c r="D362" s="702">
        <v>1977</v>
      </c>
      <c r="E362" s="701" t="s">
        <v>3375</v>
      </c>
      <c r="F362" s="701" t="s">
        <v>3376</v>
      </c>
      <c r="G362" s="701" t="s">
        <v>1607</v>
      </c>
      <c r="H362" s="703">
        <v>28990</v>
      </c>
      <c r="I362" s="703">
        <v>28990</v>
      </c>
      <c r="J362" s="701" t="s">
        <v>1608</v>
      </c>
      <c r="K362" s="702">
        <v>10962</v>
      </c>
      <c r="L362" s="701" t="s">
        <v>1341</v>
      </c>
      <c r="M362" s="704"/>
      <c r="N362" s="701" t="s">
        <v>1608</v>
      </c>
      <c r="O362" s="702">
        <v>481</v>
      </c>
      <c r="P362" s="701" t="s">
        <v>1341</v>
      </c>
      <c r="Q362" s="706"/>
      <c r="R362" s="701" t="s">
        <v>1341</v>
      </c>
      <c r="S362" s="701" t="s">
        <v>1341</v>
      </c>
    </row>
    <row r="363" spans="1:19" x14ac:dyDescent="0.3">
      <c r="A363" s="701" t="s">
        <v>3501</v>
      </c>
      <c r="B363" s="701" t="s">
        <v>1607</v>
      </c>
      <c r="C363" s="701" t="s">
        <v>1431</v>
      </c>
      <c r="D363" s="702">
        <v>1977</v>
      </c>
      <c r="E363" s="701" t="s">
        <v>3375</v>
      </c>
      <c r="F363" s="701" t="s">
        <v>3376</v>
      </c>
      <c r="G363" s="701" t="s">
        <v>1607</v>
      </c>
      <c r="H363" s="703">
        <v>29021</v>
      </c>
      <c r="I363" s="703">
        <v>29021</v>
      </c>
      <c r="J363" s="701" t="s">
        <v>1608</v>
      </c>
      <c r="K363" s="702">
        <v>10933</v>
      </c>
      <c r="L363" s="701" t="s">
        <v>1341</v>
      </c>
      <c r="M363" s="704"/>
      <c r="N363" s="701" t="s">
        <v>1608</v>
      </c>
      <c r="O363" s="702">
        <v>257</v>
      </c>
      <c r="P363" s="701" t="s">
        <v>1341</v>
      </c>
      <c r="Q363" s="706"/>
      <c r="R363" s="701" t="s">
        <v>1341</v>
      </c>
      <c r="S363" s="701" t="s">
        <v>1341</v>
      </c>
    </row>
    <row r="364" spans="1:19" x14ac:dyDescent="0.3">
      <c r="A364" s="701" t="s">
        <v>3502</v>
      </c>
      <c r="B364" s="701" t="s">
        <v>1607</v>
      </c>
      <c r="C364" s="701" t="s">
        <v>1431</v>
      </c>
      <c r="D364" s="702">
        <v>1977</v>
      </c>
      <c r="E364" s="701" t="s">
        <v>3375</v>
      </c>
      <c r="F364" s="701" t="s">
        <v>3376</v>
      </c>
      <c r="G364" s="701" t="s">
        <v>1607</v>
      </c>
      <c r="H364" s="703">
        <v>28990</v>
      </c>
      <c r="I364" s="703">
        <v>28990</v>
      </c>
      <c r="J364" s="701" t="s">
        <v>1608</v>
      </c>
      <c r="K364" s="702">
        <v>4286</v>
      </c>
      <c r="L364" s="701" t="s">
        <v>1341</v>
      </c>
      <c r="M364" s="704"/>
      <c r="N364" s="701" t="s">
        <v>1608</v>
      </c>
      <c r="O364" s="702">
        <v>259</v>
      </c>
      <c r="P364" s="701" t="s">
        <v>1341</v>
      </c>
      <c r="Q364" s="706"/>
      <c r="R364" s="701" t="s">
        <v>1341</v>
      </c>
      <c r="S364" s="701" t="s">
        <v>1341</v>
      </c>
    </row>
    <row r="365" spans="1:19" x14ac:dyDescent="0.3">
      <c r="A365" s="701" t="s">
        <v>3504</v>
      </c>
      <c r="B365" s="701" t="s">
        <v>1607</v>
      </c>
      <c r="C365" s="701" t="s">
        <v>1431</v>
      </c>
      <c r="D365" s="702">
        <v>1978</v>
      </c>
      <c r="E365" s="701" t="s">
        <v>3375</v>
      </c>
      <c r="F365" s="701" t="s">
        <v>3376</v>
      </c>
      <c r="G365" s="701" t="s">
        <v>1607</v>
      </c>
      <c r="H365" s="703">
        <v>29356</v>
      </c>
      <c r="I365" s="703">
        <v>29356</v>
      </c>
      <c r="J365" s="701" t="s">
        <v>1608</v>
      </c>
      <c r="K365" s="702">
        <v>1657</v>
      </c>
      <c r="L365" s="701" t="s">
        <v>1341</v>
      </c>
      <c r="M365" s="704"/>
      <c r="N365" s="701" t="s">
        <v>1608</v>
      </c>
      <c r="O365" s="702">
        <v>15</v>
      </c>
      <c r="P365" s="701" t="s">
        <v>1341</v>
      </c>
      <c r="Q365" s="704"/>
      <c r="R365" s="701" t="s">
        <v>1341</v>
      </c>
      <c r="S365" s="701" t="s">
        <v>1341</v>
      </c>
    </row>
    <row r="366" spans="1:19" x14ac:dyDescent="0.3">
      <c r="A366" s="701" t="s">
        <v>3520</v>
      </c>
      <c r="B366" s="701" t="s">
        <v>1607</v>
      </c>
      <c r="C366" s="701" t="s">
        <v>1431</v>
      </c>
      <c r="D366" s="702">
        <v>1978</v>
      </c>
      <c r="E366" s="701" t="s">
        <v>3375</v>
      </c>
      <c r="F366" s="701" t="s">
        <v>3376</v>
      </c>
      <c r="G366" s="701" t="s">
        <v>1607</v>
      </c>
      <c r="H366" s="703">
        <v>29356</v>
      </c>
      <c r="I366" s="703">
        <v>29356</v>
      </c>
      <c r="J366" s="701" t="s">
        <v>1608</v>
      </c>
      <c r="K366" s="702">
        <v>4795</v>
      </c>
      <c r="L366" s="701" t="s">
        <v>1341</v>
      </c>
      <c r="M366" s="704"/>
      <c r="N366" s="701" t="s">
        <v>1608</v>
      </c>
      <c r="O366" s="702">
        <v>0</v>
      </c>
      <c r="P366" s="701" t="s">
        <v>1341</v>
      </c>
      <c r="Q366" s="706"/>
      <c r="R366" s="701" t="s">
        <v>1341</v>
      </c>
      <c r="S366" s="701" t="s">
        <v>1341</v>
      </c>
    </row>
    <row r="367" spans="1:19" x14ac:dyDescent="0.3">
      <c r="A367" s="701" t="s">
        <v>3521</v>
      </c>
      <c r="B367" s="701" t="s">
        <v>1607</v>
      </c>
      <c r="C367" s="701" t="s">
        <v>1431</v>
      </c>
      <c r="D367" s="702">
        <v>1978</v>
      </c>
      <c r="E367" s="701" t="s">
        <v>3375</v>
      </c>
      <c r="F367" s="701" t="s">
        <v>3376</v>
      </c>
      <c r="G367" s="701" t="s">
        <v>1607</v>
      </c>
      <c r="H367" s="703">
        <v>29356</v>
      </c>
      <c r="I367" s="703">
        <v>29356</v>
      </c>
      <c r="J367" s="701" t="s">
        <v>1608</v>
      </c>
      <c r="K367" s="702">
        <v>8470</v>
      </c>
      <c r="L367" s="701" t="s">
        <v>1341</v>
      </c>
      <c r="M367" s="704"/>
      <c r="N367" s="701" t="s">
        <v>1608</v>
      </c>
      <c r="O367" s="702">
        <v>0</v>
      </c>
      <c r="P367" s="701" t="s">
        <v>1341</v>
      </c>
      <c r="Q367" s="704"/>
      <c r="R367" s="701" t="s">
        <v>1341</v>
      </c>
      <c r="S367" s="701" t="s">
        <v>1341</v>
      </c>
    </row>
    <row r="368" spans="1:19" x14ac:dyDescent="0.3">
      <c r="A368" s="701" t="s">
        <v>3522</v>
      </c>
      <c r="B368" s="701" t="s">
        <v>1607</v>
      </c>
      <c r="C368" s="701" t="s">
        <v>1431</v>
      </c>
      <c r="D368" s="702">
        <v>1978</v>
      </c>
      <c r="E368" s="701" t="s">
        <v>3375</v>
      </c>
      <c r="F368" s="701" t="s">
        <v>3376</v>
      </c>
      <c r="G368" s="701" t="s">
        <v>1607</v>
      </c>
      <c r="H368" s="703">
        <v>29356</v>
      </c>
      <c r="I368" s="703">
        <v>29356</v>
      </c>
      <c r="J368" s="701" t="s">
        <v>1608</v>
      </c>
      <c r="K368" s="702">
        <v>8584</v>
      </c>
      <c r="L368" s="701" t="s">
        <v>1341</v>
      </c>
      <c r="M368" s="704"/>
      <c r="N368" s="701" t="s">
        <v>1608</v>
      </c>
      <c r="O368" s="705">
        <v>0</v>
      </c>
      <c r="P368" s="701" t="s">
        <v>1341</v>
      </c>
      <c r="Q368" s="704"/>
      <c r="R368" s="701" t="s">
        <v>1341</v>
      </c>
      <c r="S368" s="701" t="s">
        <v>1341</v>
      </c>
    </row>
    <row r="369" spans="1:19" x14ac:dyDescent="0.3">
      <c r="A369" s="701" t="s">
        <v>3523</v>
      </c>
      <c r="B369" s="701" t="s">
        <v>1607</v>
      </c>
      <c r="C369" s="701" t="s">
        <v>1431</v>
      </c>
      <c r="D369" s="702">
        <v>1978</v>
      </c>
      <c r="E369" s="701" t="s">
        <v>3375</v>
      </c>
      <c r="F369" s="701" t="s">
        <v>3376</v>
      </c>
      <c r="G369" s="701" t="s">
        <v>1607</v>
      </c>
      <c r="H369" s="703">
        <v>29356</v>
      </c>
      <c r="I369" s="703">
        <v>29356</v>
      </c>
      <c r="J369" s="701" t="s">
        <v>1608</v>
      </c>
      <c r="K369" s="702">
        <v>8158</v>
      </c>
      <c r="L369" s="701" t="s">
        <v>1341</v>
      </c>
      <c r="M369" s="704"/>
      <c r="N369" s="701" t="s">
        <v>1608</v>
      </c>
      <c r="O369" s="702">
        <v>0</v>
      </c>
      <c r="P369" s="701" t="s">
        <v>1341</v>
      </c>
      <c r="Q369" s="704"/>
      <c r="R369" s="701" t="s">
        <v>1341</v>
      </c>
      <c r="S369" s="701" t="s">
        <v>1341</v>
      </c>
    </row>
    <row r="370" spans="1:19" x14ac:dyDescent="0.3">
      <c r="A370" s="701" t="s">
        <v>3524</v>
      </c>
      <c r="B370" s="701" t="s">
        <v>1607</v>
      </c>
      <c r="C370" s="701" t="s">
        <v>1431</v>
      </c>
      <c r="D370" s="702">
        <v>1978</v>
      </c>
      <c r="E370" s="701" t="s">
        <v>3375</v>
      </c>
      <c r="F370" s="701" t="s">
        <v>3376</v>
      </c>
      <c r="G370" s="701" t="s">
        <v>1607</v>
      </c>
      <c r="H370" s="703">
        <v>29356</v>
      </c>
      <c r="I370" s="703">
        <v>29356</v>
      </c>
      <c r="J370" s="701" t="s">
        <v>1608</v>
      </c>
      <c r="K370" s="702">
        <v>1265</v>
      </c>
      <c r="L370" s="701" t="s">
        <v>1341</v>
      </c>
      <c r="M370" s="704"/>
      <c r="N370" s="701" t="s">
        <v>1608</v>
      </c>
      <c r="O370" s="702">
        <v>0</v>
      </c>
      <c r="P370" s="701" t="s">
        <v>1341</v>
      </c>
      <c r="Q370" s="704"/>
      <c r="R370" s="701" t="s">
        <v>1341</v>
      </c>
      <c r="S370" s="701" t="s">
        <v>1341</v>
      </c>
    </row>
    <row r="371" spans="1:19" x14ac:dyDescent="0.3">
      <c r="A371" s="701" t="s">
        <v>3525</v>
      </c>
      <c r="B371" s="701" t="s">
        <v>1607</v>
      </c>
      <c r="C371" s="701" t="s">
        <v>1431</v>
      </c>
      <c r="D371" s="702">
        <v>1978</v>
      </c>
      <c r="E371" s="701" t="s">
        <v>3375</v>
      </c>
      <c r="F371" s="701" t="s">
        <v>3376</v>
      </c>
      <c r="G371" s="701" t="s">
        <v>1607</v>
      </c>
      <c r="H371" s="703">
        <v>29356</v>
      </c>
      <c r="I371" s="703">
        <v>29356</v>
      </c>
      <c r="J371" s="701" t="s">
        <v>1608</v>
      </c>
      <c r="K371" s="702">
        <v>9876</v>
      </c>
      <c r="L371" s="701" t="s">
        <v>1341</v>
      </c>
      <c r="M371" s="704"/>
      <c r="N371" s="701" t="s">
        <v>1608</v>
      </c>
      <c r="O371" s="702">
        <v>89</v>
      </c>
      <c r="P371" s="701" t="s">
        <v>1341</v>
      </c>
      <c r="Q371" s="704"/>
      <c r="R371" s="701" t="s">
        <v>1341</v>
      </c>
      <c r="S371" s="701" t="s">
        <v>1341</v>
      </c>
    </row>
    <row r="372" spans="1:19" x14ac:dyDescent="0.3">
      <c r="A372" s="701" t="s">
        <v>3526</v>
      </c>
      <c r="B372" s="701" t="s">
        <v>1607</v>
      </c>
      <c r="C372" s="701" t="s">
        <v>1431</v>
      </c>
      <c r="D372" s="702">
        <v>1978</v>
      </c>
      <c r="E372" s="701" t="s">
        <v>3375</v>
      </c>
      <c r="F372" s="701" t="s">
        <v>3376</v>
      </c>
      <c r="G372" s="701" t="s">
        <v>1607</v>
      </c>
      <c r="H372" s="703">
        <v>29356</v>
      </c>
      <c r="I372" s="703">
        <v>29356</v>
      </c>
      <c r="J372" s="701" t="s">
        <v>1608</v>
      </c>
      <c r="K372" s="702">
        <v>21776</v>
      </c>
      <c r="L372" s="701" t="s">
        <v>1341</v>
      </c>
      <c r="M372" s="704"/>
      <c r="N372" s="701" t="s">
        <v>1608</v>
      </c>
      <c r="O372" s="702">
        <v>196</v>
      </c>
      <c r="P372" s="701" t="s">
        <v>1341</v>
      </c>
      <c r="Q372" s="706"/>
      <c r="R372" s="701" t="s">
        <v>1341</v>
      </c>
      <c r="S372" s="701" t="s">
        <v>1341</v>
      </c>
    </row>
    <row r="373" spans="1:19" x14ac:dyDescent="0.3">
      <c r="A373" s="701" t="s">
        <v>3527</v>
      </c>
      <c r="B373" s="701" t="s">
        <v>1607</v>
      </c>
      <c r="C373" s="701" t="s">
        <v>1431</v>
      </c>
      <c r="D373" s="702">
        <v>1978</v>
      </c>
      <c r="E373" s="701" t="s">
        <v>3375</v>
      </c>
      <c r="F373" s="701" t="s">
        <v>3376</v>
      </c>
      <c r="G373" s="701" t="s">
        <v>1607</v>
      </c>
      <c r="H373" s="703">
        <v>29356</v>
      </c>
      <c r="I373" s="703">
        <v>29356</v>
      </c>
      <c r="J373" s="701" t="s">
        <v>1608</v>
      </c>
      <c r="K373" s="702">
        <v>31367</v>
      </c>
      <c r="L373" s="701" t="s">
        <v>1341</v>
      </c>
      <c r="M373" s="704"/>
      <c r="N373" s="701" t="s">
        <v>1608</v>
      </c>
      <c r="O373" s="702">
        <v>283</v>
      </c>
      <c r="P373" s="701" t="s">
        <v>1341</v>
      </c>
      <c r="Q373" s="706"/>
      <c r="R373" s="701" t="s">
        <v>1341</v>
      </c>
      <c r="S373" s="701" t="s">
        <v>1341</v>
      </c>
    </row>
    <row r="374" spans="1:19" x14ac:dyDescent="0.3">
      <c r="A374" s="701" t="s">
        <v>3528</v>
      </c>
      <c r="B374" s="701" t="s">
        <v>1607</v>
      </c>
      <c r="C374" s="701" t="s">
        <v>1431</v>
      </c>
      <c r="D374" s="702">
        <v>1978</v>
      </c>
      <c r="E374" s="701" t="s">
        <v>3375</v>
      </c>
      <c r="F374" s="701" t="s">
        <v>3376</v>
      </c>
      <c r="G374" s="701" t="s">
        <v>1607</v>
      </c>
      <c r="H374" s="703">
        <v>29356</v>
      </c>
      <c r="I374" s="703">
        <v>29356</v>
      </c>
      <c r="J374" s="701" t="s">
        <v>1608</v>
      </c>
      <c r="K374" s="702">
        <v>28491</v>
      </c>
      <c r="L374" s="701" t="s">
        <v>1341</v>
      </c>
      <c r="M374" s="704"/>
      <c r="N374" s="701" t="s">
        <v>1608</v>
      </c>
      <c r="O374" s="702">
        <v>256</v>
      </c>
      <c r="P374" s="701" t="s">
        <v>1341</v>
      </c>
      <c r="Q374" s="706"/>
      <c r="R374" s="701" t="s">
        <v>1341</v>
      </c>
      <c r="S374" s="701" t="s">
        <v>1341</v>
      </c>
    </row>
    <row r="375" spans="1:19" x14ac:dyDescent="0.3">
      <c r="A375" s="701" t="s">
        <v>3529</v>
      </c>
      <c r="B375" s="701" t="s">
        <v>1607</v>
      </c>
      <c r="C375" s="701" t="s">
        <v>1431</v>
      </c>
      <c r="D375" s="702">
        <v>1978</v>
      </c>
      <c r="E375" s="701" t="s">
        <v>3375</v>
      </c>
      <c r="F375" s="701" t="s">
        <v>3376</v>
      </c>
      <c r="G375" s="701" t="s">
        <v>1607</v>
      </c>
      <c r="H375" s="703">
        <v>29356</v>
      </c>
      <c r="I375" s="703">
        <v>29356</v>
      </c>
      <c r="J375" s="701" t="s">
        <v>1608</v>
      </c>
      <c r="K375" s="702">
        <v>10609</v>
      </c>
      <c r="L375" s="701" t="s">
        <v>1341</v>
      </c>
      <c r="M375" s="704"/>
      <c r="N375" s="701" t="s">
        <v>1608</v>
      </c>
      <c r="O375" s="702">
        <v>95</v>
      </c>
      <c r="P375" s="701" t="s">
        <v>1341</v>
      </c>
      <c r="Q375" s="706"/>
      <c r="R375" s="701" t="s">
        <v>1341</v>
      </c>
      <c r="S375" s="701" t="s">
        <v>1341</v>
      </c>
    </row>
    <row r="376" spans="1:19" x14ac:dyDescent="0.3">
      <c r="A376" s="701" t="s">
        <v>3530</v>
      </c>
      <c r="B376" s="701" t="s">
        <v>1607</v>
      </c>
      <c r="C376" s="701" t="s">
        <v>1431</v>
      </c>
      <c r="D376" s="702">
        <v>1978</v>
      </c>
      <c r="E376" s="701" t="s">
        <v>3375</v>
      </c>
      <c r="F376" s="701" t="s">
        <v>3376</v>
      </c>
      <c r="G376" s="701" t="s">
        <v>1607</v>
      </c>
      <c r="H376" s="703">
        <v>29356</v>
      </c>
      <c r="I376" s="703">
        <v>29356</v>
      </c>
      <c r="J376" s="701" t="s">
        <v>1608</v>
      </c>
      <c r="K376" s="702">
        <v>10309</v>
      </c>
      <c r="L376" s="701" t="s">
        <v>1341</v>
      </c>
      <c r="M376" s="704"/>
      <c r="N376" s="701" t="s">
        <v>1608</v>
      </c>
      <c r="O376" s="702">
        <v>90</v>
      </c>
      <c r="P376" s="701" t="s">
        <v>1341</v>
      </c>
      <c r="Q376" s="706"/>
      <c r="R376" s="701" t="s">
        <v>1341</v>
      </c>
      <c r="S376" s="701" t="s">
        <v>1341</v>
      </c>
    </row>
    <row r="377" spans="1:19" x14ac:dyDescent="0.3">
      <c r="A377" s="701" t="s">
        <v>3531</v>
      </c>
      <c r="B377" s="701" t="s">
        <v>1607</v>
      </c>
      <c r="C377" s="701" t="s">
        <v>1431</v>
      </c>
      <c r="D377" s="702">
        <v>1978</v>
      </c>
      <c r="E377" s="701" t="s">
        <v>3375</v>
      </c>
      <c r="F377" s="701" t="s">
        <v>3376</v>
      </c>
      <c r="G377" s="701" t="s">
        <v>1607</v>
      </c>
      <c r="H377" s="703">
        <v>29356</v>
      </c>
      <c r="I377" s="703">
        <v>29356</v>
      </c>
      <c r="J377" s="701" t="s">
        <v>1608</v>
      </c>
      <c r="K377" s="702">
        <v>10085</v>
      </c>
      <c r="L377" s="701" t="s">
        <v>1341</v>
      </c>
      <c r="M377" s="704"/>
      <c r="N377" s="701" t="s">
        <v>1608</v>
      </c>
      <c r="O377" s="702">
        <v>91</v>
      </c>
      <c r="P377" s="701" t="s">
        <v>1341</v>
      </c>
      <c r="Q377" s="706"/>
      <c r="R377" s="701" t="s">
        <v>1341</v>
      </c>
      <c r="S377" s="701" t="s">
        <v>1341</v>
      </c>
    </row>
    <row r="378" spans="1:19" x14ac:dyDescent="0.3">
      <c r="A378" s="701" t="s">
        <v>3532</v>
      </c>
      <c r="B378" s="701" t="s">
        <v>1607</v>
      </c>
      <c r="C378" s="701" t="s">
        <v>1431</v>
      </c>
      <c r="D378" s="702">
        <v>1978</v>
      </c>
      <c r="E378" s="701" t="s">
        <v>3375</v>
      </c>
      <c r="F378" s="701" t="s">
        <v>3376</v>
      </c>
      <c r="G378" s="701" t="s">
        <v>1607</v>
      </c>
      <c r="H378" s="703">
        <v>29356</v>
      </c>
      <c r="I378" s="703">
        <v>29356</v>
      </c>
      <c r="J378" s="701" t="s">
        <v>1608</v>
      </c>
      <c r="K378" s="702">
        <v>10063</v>
      </c>
      <c r="L378" s="701" t="s">
        <v>1341</v>
      </c>
      <c r="M378" s="704"/>
      <c r="N378" s="701" t="s">
        <v>1608</v>
      </c>
      <c r="O378" s="702">
        <v>91</v>
      </c>
      <c r="P378" s="701" t="s">
        <v>1341</v>
      </c>
      <c r="Q378" s="706"/>
      <c r="R378" s="701" t="s">
        <v>1341</v>
      </c>
      <c r="S378" s="701" t="s">
        <v>1341</v>
      </c>
    </row>
    <row r="379" spans="1:19" x14ac:dyDescent="0.3">
      <c r="A379" s="701" t="s">
        <v>3533</v>
      </c>
      <c r="B379" s="701" t="s">
        <v>1607</v>
      </c>
      <c r="C379" s="701" t="s">
        <v>1431</v>
      </c>
      <c r="D379" s="702">
        <v>1979</v>
      </c>
      <c r="E379" s="701" t="s">
        <v>3375</v>
      </c>
      <c r="F379" s="701" t="s">
        <v>3376</v>
      </c>
      <c r="G379" s="701" t="s">
        <v>1607</v>
      </c>
      <c r="H379" s="703">
        <v>29721</v>
      </c>
      <c r="I379" s="703">
        <v>29721</v>
      </c>
      <c r="J379" s="701" t="s">
        <v>1608</v>
      </c>
      <c r="K379" s="702">
        <v>14498</v>
      </c>
      <c r="L379" s="701" t="s">
        <v>1341</v>
      </c>
      <c r="M379" s="704"/>
      <c r="N379" s="701" t="s">
        <v>1608</v>
      </c>
      <c r="O379" s="702">
        <v>1041</v>
      </c>
      <c r="P379" s="701" t="s">
        <v>1341</v>
      </c>
      <c r="Q379" s="706"/>
      <c r="R379" s="701" t="s">
        <v>1341</v>
      </c>
      <c r="S379" s="701" t="s">
        <v>1341</v>
      </c>
    </row>
    <row r="380" spans="1:19" x14ac:dyDescent="0.3">
      <c r="A380" s="701" t="s">
        <v>3534</v>
      </c>
      <c r="B380" s="701" t="s">
        <v>1607</v>
      </c>
      <c r="C380" s="701" t="s">
        <v>1431</v>
      </c>
      <c r="D380" s="702">
        <v>1979</v>
      </c>
      <c r="E380" s="701" t="s">
        <v>3375</v>
      </c>
      <c r="F380" s="701" t="s">
        <v>3376</v>
      </c>
      <c r="G380" s="701" t="s">
        <v>1607</v>
      </c>
      <c r="H380" s="703">
        <v>29721</v>
      </c>
      <c r="I380" s="703">
        <v>29721</v>
      </c>
      <c r="J380" s="701" t="s">
        <v>1608</v>
      </c>
      <c r="K380" s="702">
        <v>12805</v>
      </c>
      <c r="L380" s="701" t="s">
        <v>1341</v>
      </c>
      <c r="M380" s="704"/>
      <c r="N380" s="701" t="s">
        <v>1608</v>
      </c>
      <c r="O380" s="702">
        <v>2277</v>
      </c>
      <c r="P380" s="701" t="s">
        <v>1341</v>
      </c>
      <c r="Q380" s="706"/>
      <c r="R380" s="701" t="s">
        <v>1341</v>
      </c>
      <c r="S380" s="701" t="s">
        <v>1341</v>
      </c>
    </row>
    <row r="381" spans="1:19" x14ac:dyDescent="0.3">
      <c r="A381" s="701" t="s">
        <v>3535</v>
      </c>
      <c r="B381" s="701" t="s">
        <v>1607</v>
      </c>
      <c r="C381" s="701" t="s">
        <v>1431</v>
      </c>
      <c r="D381" s="702">
        <v>1980</v>
      </c>
      <c r="E381" s="701" t="s">
        <v>3375</v>
      </c>
      <c r="F381" s="701" t="s">
        <v>3376</v>
      </c>
      <c r="G381" s="701" t="s">
        <v>1607</v>
      </c>
      <c r="H381" s="703">
        <v>30086</v>
      </c>
      <c r="I381" s="703">
        <v>30086</v>
      </c>
      <c r="J381" s="701" t="s">
        <v>1608</v>
      </c>
      <c r="K381" s="702">
        <v>8963</v>
      </c>
      <c r="L381" s="701" t="s">
        <v>1341</v>
      </c>
      <c r="M381" s="704"/>
      <c r="N381" s="701" t="s">
        <v>1608</v>
      </c>
      <c r="O381" s="702">
        <v>45</v>
      </c>
      <c r="P381" s="701" t="s">
        <v>1341</v>
      </c>
      <c r="Q381" s="706"/>
      <c r="R381" s="701" t="s">
        <v>1341</v>
      </c>
      <c r="S381" s="701" t="s">
        <v>1341</v>
      </c>
    </row>
    <row r="382" spans="1:19" x14ac:dyDescent="0.3">
      <c r="A382" s="701" t="s">
        <v>3536</v>
      </c>
      <c r="B382" s="701" t="s">
        <v>1607</v>
      </c>
      <c r="C382" s="701" t="s">
        <v>1431</v>
      </c>
      <c r="D382" s="702">
        <v>1980</v>
      </c>
      <c r="E382" s="701" t="s">
        <v>3375</v>
      </c>
      <c r="F382" s="701" t="s">
        <v>3376</v>
      </c>
      <c r="G382" s="701" t="s">
        <v>1607</v>
      </c>
      <c r="H382" s="703">
        <v>30086</v>
      </c>
      <c r="I382" s="703">
        <v>30086</v>
      </c>
      <c r="J382" s="701" t="s">
        <v>1608</v>
      </c>
      <c r="K382" s="702">
        <v>11203</v>
      </c>
      <c r="L382" s="701" t="s">
        <v>1341</v>
      </c>
      <c r="M382" s="704"/>
      <c r="N382" s="701" t="s">
        <v>1608</v>
      </c>
      <c r="O382" s="702">
        <v>56</v>
      </c>
      <c r="P382" s="701" t="s">
        <v>1341</v>
      </c>
      <c r="Q382" s="706"/>
      <c r="R382" s="701" t="s">
        <v>1341</v>
      </c>
      <c r="S382" s="701" t="s">
        <v>1341</v>
      </c>
    </row>
    <row r="383" spans="1:19" x14ac:dyDescent="0.3">
      <c r="A383" s="701" t="s">
        <v>3537</v>
      </c>
      <c r="B383" s="701" t="s">
        <v>1607</v>
      </c>
      <c r="C383" s="701" t="s">
        <v>1431</v>
      </c>
      <c r="D383" s="702">
        <v>1981</v>
      </c>
      <c r="E383" s="701" t="s">
        <v>3375</v>
      </c>
      <c r="F383" s="701" t="s">
        <v>3376</v>
      </c>
      <c r="G383" s="701" t="s">
        <v>1607</v>
      </c>
      <c r="H383" s="703">
        <v>30451</v>
      </c>
      <c r="I383" s="703">
        <v>30451</v>
      </c>
      <c r="J383" s="701" t="s">
        <v>1608</v>
      </c>
      <c r="K383" s="702">
        <v>8678</v>
      </c>
      <c r="L383" s="701" t="s">
        <v>1341</v>
      </c>
      <c r="M383" s="704"/>
      <c r="N383" s="701" t="s">
        <v>1608</v>
      </c>
      <c r="O383" s="702">
        <v>70</v>
      </c>
      <c r="P383" s="701" t="s">
        <v>1341</v>
      </c>
      <c r="Q383" s="706"/>
      <c r="R383" s="701" t="s">
        <v>1341</v>
      </c>
      <c r="S383" s="701" t="s">
        <v>1341</v>
      </c>
    </row>
    <row r="384" spans="1:19" x14ac:dyDescent="0.3">
      <c r="A384" s="701" t="s">
        <v>3538</v>
      </c>
      <c r="B384" s="701" t="s">
        <v>1607</v>
      </c>
      <c r="C384" s="701" t="s">
        <v>1431</v>
      </c>
      <c r="D384" s="702">
        <v>1981</v>
      </c>
      <c r="E384" s="701" t="s">
        <v>3375</v>
      </c>
      <c r="F384" s="701" t="s">
        <v>3376</v>
      </c>
      <c r="G384" s="701" t="s">
        <v>1607</v>
      </c>
      <c r="H384" s="703">
        <v>30451</v>
      </c>
      <c r="I384" s="703">
        <v>30451</v>
      </c>
      <c r="J384" s="701" t="s">
        <v>1608</v>
      </c>
      <c r="K384" s="702">
        <v>13891</v>
      </c>
      <c r="L384" s="701" t="s">
        <v>1341</v>
      </c>
      <c r="M384" s="704"/>
      <c r="N384" s="701" t="s">
        <v>1608</v>
      </c>
      <c r="O384" s="702">
        <v>98</v>
      </c>
      <c r="P384" s="701" t="s">
        <v>1341</v>
      </c>
      <c r="Q384" s="704"/>
      <c r="R384" s="701" t="s">
        <v>1341</v>
      </c>
      <c r="S384" s="701" t="s">
        <v>1341</v>
      </c>
    </row>
    <row r="385" spans="1:19" x14ac:dyDescent="0.3">
      <c r="A385" s="701" t="s">
        <v>3539</v>
      </c>
      <c r="B385" s="701" t="s">
        <v>1607</v>
      </c>
      <c r="C385" s="701" t="s">
        <v>1431</v>
      </c>
      <c r="D385" s="702">
        <v>1981</v>
      </c>
      <c r="E385" s="701" t="s">
        <v>3375</v>
      </c>
      <c r="F385" s="701" t="s">
        <v>3376</v>
      </c>
      <c r="G385" s="701" t="s">
        <v>1607</v>
      </c>
      <c r="H385" s="703">
        <v>30451</v>
      </c>
      <c r="I385" s="703">
        <v>30451</v>
      </c>
      <c r="J385" s="701" t="s">
        <v>1608</v>
      </c>
      <c r="K385" s="702">
        <v>13697</v>
      </c>
      <c r="L385" s="701" t="s">
        <v>1341</v>
      </c>
      <c r="M385" s="704"/>
      <c r="N385" s="701" t="s">
        <v>1608</v>
      </c>
      <c r="O385" s="702">
        <v>57</v>
      </c>
      <c r="P385" s="701" t="s">
        <v>1341</v>
      </c>
      <c r="Q385" s="704"/>
      <c r="R385" s="701" t="s">
        <v>1341</v>
      </c>
      <c r="S385" s="701" t="s">
        <v>1341</v>
      </c>
    </row>
    <row r="386" spans="1:19" x14ac:dyDescent="0.3">
      <c r="A386" s="701" t="s">
        <v>3540</v>
      </c>
      <c r="B386" s="701" t="s">
        <v>1607</v>
      </c>
      <c r="C386" s="701" t="s">
        <v>1431</v>
      </c>
      <c r="D386" s="702">
        <v>1981</v>
      </c>
      <c r="E386" s="701" t="s">
        <v>3375</v>
      </c>
      <c r="F386" s="701" t="s">
        <v>3376</v>
      </c>
      <c r="G386" s="701" t="s">
        <v>1607</v>
      </c>
      <c r="H386" s="703">
        <v>30451</v>
      </c>
      <c r="I386" s="703">
        <v>30451</v>
      </c>
      <c r="J386" s="701" t="s">
        <v>1608</v>
      </c>
      <c r="K386" s="702">
        <v>13116</v>
      </c>
      <c r="L386" s="701" t="s">
        <v>1341</v>
      </c>
      <c r="M386" s="704"/>
      <c r="N386" s="701" t="s">
        <v>1608</v>
      </c>
      <c r="O386" s="702">
        <v>106</v>
      </c>
      <c r="P386" s="701" t="s">
        <v>1341</v>
      </c>
      <c r="Q386" s="706"/>
      <c r="R386" s="701" t="s">
        <v>1341</v>
      </c>
      <c r="S386" s="701" t="s">
        <v>1341</v>
      </c>
    </row>
    <row r="387" spans="1:19" x14ac:dyDescent="0.3">
      <c r="A387" s="701" t="s">
        <v>3541</v>
      </c>
      <c r="B387" s="701" t="s">
        <v>1607</v>
      </c>
      <c r="C387" s="701" t="s">
        <v>1431</v>
      </c>
      <c r="D387" s="702">
        <v>1981</v>
      </c>
      <c r="E387" s="701" t="s">
        <v>3375</v>
      </c>
      <c r="F387" s="701" t="s">
        <v>3376</v>
      </c>
      <c r="G387" s="701" t="s">
        <v>1607</v>
      </c>
      <c r="H387" s="703">
        <v>30451</v>
      </c>
      <c r="I387" s="703">
        <v>30451</v>
      </c>
      <c r="J387" s="701" t="s">
        <v>1608</v>
      </c>
      <c r="K387" s="702">
        <v>16530</v>
      </c>
      <c r="L387" s="701" t="s">
        <v>1341</v>
      </c>
      <c r="M387" s="704"/>
      <c r="N387" s="701" t="s">
        <v>1608</v>
      </c>
      <c r="O387" s="702">
        <v>441</v>
      </c>
      <c r="P387" s="701" t="s">
        <v>1341</v>
      </c>
      <c r="Q387" s="706"/>
      <c r="R387" s="701" t="s">
        <v>1341</v>
      </c>
      <c r="S387" s="701" t="s">
        <v>1341</v>
      </c>
    </row>
    <row r="388" spans="1:19" x14ac:dyDescent="0.3">
      <c r="A388" s="701" t="s">
        <v>3542</v>
      </c>
      <c r="B388" s="701" t="s">
        <v>1607</v>
      </c>
      <c r="C388" s="701" t="s">
        <v>1431</v>
      </c>
      <c r="D388" s="702">
        <v>1981</v>
      </c>
      <c r="E388" s="701" t="s">
        <v>3375</v>
      </c>
      <c r="F388" s="701" t="s">
        <v>3376</v>
      </c>
      <c r="G388" s="701" t="s">
        <v>1607</v>
      </c>
      <c r="H388" s="703">
        <v>30451</v>
      </c>
      <c r="I388" s="703">
        <v>30451</v>
      </c>
      <c r="J388" s="701" t="s">
        <v>1608</v>
      </c>
      <c r="K388" s="702">
        <v>13184</v>
      </c>
      <c r="L388" s="701" t="s">
        <v>1341</v>
      </c>
      <c r="M388" s="704"/>
      <c r="N388" s="701" t="s">
        <v>1608</v>
      </c>
      <c r="O388" s="702">
        <v>66</v>
      </c>
      <c r="P388" s="701" t="s">
        <v>1341</v>
      </c>
      <c r="Q388" s="706"/>
      <c r="R388" s="701" t="s">
        <v>1341</v>
      </c>
      <c r="S388" s="701" t="s">
        <v>1341</v>
      </c>
    </row>
    <row r="389" spans="1:19" x14ac:dyDescent="0.3">
      <c r="A389" s="701" t="s">
        <v>3543</v>
      </c>
      <c r="B389" s="701" t="s">
        <v>1607</v>
      </c>
      <c r="C389" s="701" t="s">
        <v>1431</v>
      </c>
      <c r="D389" s="702">
        <v>1981</v>
      </c>
      <c r="E389" s="701" t="s">
        <v>3375</v>
      </c>
      <c r="F389" s="701" t="s">
        <v>3376</v>
      </c>
      <c r="G389" s="701" t="s">
        <v>1607</v>
      </c>
      <c r="H389" s="703">
        <v>30451</v>
      </c>
      <c r="I389" s="703">
        <v>30451</v>
      </c>
      <c r="J389" s="701" t="s">
        <v>1608</v>
      </c>
      <c r="K389" s="702">
        <v>14360</v>
      </c>
      <c r="L389" s="701" t="s">
        <v>1341</v>
      </c>
      <c r="M389" s="704"/>
      <c r="N389" s="701" t="s">
        <v>1608</v>
      </c>
      <c r="O389" s="702">
        <v>72</v>
      </c>
      <c r="P389" s="701" t="s">
        <v>1341</v>
      </c>
      <c r="Q389" s="706"/>
      <c r="R389" s="701" t="s">
        <v>1341</v>
      </c>
      <c r="S389" s="701" t="s">
        <v>1341</v>
      </c>
    </row>
    <row r="390" spans="1:19" x14ac:dyDescent="0.3">
      <c r="A390" s="701" t="s">
        <v>3855</v>
      </c>
      <c r="B390" s="701" t="s">
        <v>1607</v>
      </c>
      <c r="C390" s="701" t="s">
        <v>1431</v>
      </c>
      <c r="D390" s="702">
        <v>1981</v>
      </c>
      <c r="E390" s="701" t="s">
        <v>3375</v>
      </c>
      <c r="F390" s="701" t="s">
        <v>3376</v>
      </c>
      <c r="G390" s="701" t="s">
        <v>1607</v>
      </c>
      <c r="H390" s="703">
        <v>30451</v>
      </c>
      <c r="I390" s="703">
        <v>30451</v>
      </c>
      <c r="J390" s="701" t="s">
        <v>1608</v>
      </c>
      <c r="K390" s="702">
        <v>18523</v>
      </c>
      <c r="L390" s="701" t="s">
        <v>1341</v>
      </c>
      <c r="M390" s="704"/>
      <c r="N390" s="701" t="s">
        <v>1608</v>
      </c>
      <c r="O390" s="702">
        <v>112</v>
      </c>
      <c r="P390" s="701" t="s">
        <v>1341</v>
      </c>
      <c r="Q390" s="706"/>
      <c r="R390" s="701" t="s">
        <v>1341</v>
      </c>
      <c r="S390" s="701" t="s">
        <v>1341</v>
      </c>
    </row>
    <row r="391" spans="1:19" x14ac:dyDescent="0.3">
      <c r="A391" s="701" t="s">
        <v>3856</v>
      </c>
      <c r="B391" s="701" t="s">
        <v>1607</v>
      </c>
      <c r="C391" s="701" t="s">
        <v>1431</v>
      </c>
      <c r="D391" s="702">
        <v>1981</v>
      </c>
      <c r="E391" s="701" t="s">
        <v>3375</v>
      </c>
      <c r="F391" s="701" t="s">
        <v>3376</v>
      </c>
      <c r="G391" s="701" t="s">
        <v>1607</v>
      </c>
      <c r="H391" s="703">
        <v>30451</v>
      </c>
      <c r="I391" s="703">
        <v>30451</v>
      </c>
      <c r="J391" s="701" t="s">
        <v>1608</v>
      </c>
      <c r="K391" s="702">
        <v>5037</v>
      </c>
      <c r="L391" s="701" t="s">
        <v>1341</v>
      </c>
      <c r="M391" s="704"/>
      <c r="N391" s="701" t="s">
        <v>1608</v>
      </c>
      <c r="O391" s="702">
        <v>82</v>
      </c>
      <c r="P391" s="701" t="s">
        <v>1341</v>
      </c>
      <c r="Q391" s="706"/>
      <c r="R391" s="701" t="s">
        <v>1341</v>
      </c>
      <c r="S391" s="701" t="s">
        <v>1341</v>
      </c>
    </row>
    <row r="392" spans="1:19" x14ac:dyDescent="0.3">
      <c r="A392" s="701" t="s">
        <v>3857</v>
      </c>
      <c r="B392" s="701" t="s">
        <v>1607</v>
      </c>
      <c r="C392" s="701" t="s">
        <v>1431</v>
      </c>
      <c r="D392" s="702">
        <v>1981</v>
      </c>
      <c r="E392" s="701" t="s">
        <v>3375</v>
      </c>
      <c r="F392" s="701" t="s">
        <v>3376</v>
      </c>
      <c r="G392" s="701" t="s">
        <v>1607</v>
      </c>
      <c r="H392" s="703">
        <v>30451</v>
      </c>
      <c r="I392" s="703">
        <v>30451</v>
      </c>
      <c r="J392" s="701" t="s">
        <v>1608</v>
      </c>
      <c r="K392" s="702">
        <v>2070</v>
      </c>
      <c r="L392" s="701" t="s">
        <v>1341</v>
      </c>
      <c r="M392" s="704"/>
      <c r="N392" s="701" t="s">
        <v>1608</v>
      </c>
      <c r="O392" s="702">
        <v>34</v>
      </c>
      <c r="P392" s="701" t="s">
        <v>1341</v>
      </c>
      <c r="Q392" s="704"/>
      <c r="R392" s="701" t="s">
        <v>1341</v>
      </c>
      <c r="S392" s="701" t="s">
        <v>1341</v>
      </c>
    </row>
    <row r="393" spans="1:19" x14ac:dyDescent="0.3">
      <c r="A393" s="701" t="s">
        <v>3503</v>
      </c>
      <c r="B393" s="701" t="s">
        <v>1607</v>
      </c>
      <c r="C393" s="701" t="s">
        <v>1431</v>
      </c>
      <c r="D393" s="702">
        <v>1982</v>
      </c>
      <c r="E393" s="701" t="s">
        <v>3375</v>
      </c>
      <c r="F393" s="701" t="s">
        <v>3376</v>
      </c>
      <c r="G393" s="701" t="s">
        <v>1607</v>
      </c>
      <c r="H393" s="703">
        <v>30817</v>
      </c>
      <c r="I393" s="703">
        <v>30817</v>
      </c>
      <c r="J393" s="701" t="s">
        <v>1608</v>
      </c>
      <c r="K393" s="702">
        <v>298</v>
      </c>
      <c r="L393" s="701" t="s">
        <v>1341</v>
      </c>
      <c r="M393" s="704"/>
      <c r="N393" s="701" t="s">
        <v>1608</v>
      </c>
      <c r="O393" s="702">
        <v>0</v>
      </c>
      <c r="P393" s="701" t="s">
        <v>1341</v>
      </c>
      <c r="Q393" s="706"/>
      <c r="R393" s="701" t="s">
        <v>1341</v>
      </c>
      <c r="S393" s="701" t="s">
        <v>1341</v>
      </c>
    </row>
    <row r="394" spans="1:19" x14ac:dyDescent="0.3">
      <c r="A394" s="701" t="s">
        <v>3544</v>
      </c>
      <c r="B394" s="701" t="s">
        <v>1607</v>
      </c>
      <c r="C394" s="701" t="s">
        <v>1431</v>
      </c>
      <c r="D394" s="702">
        <v>1982</v>
      </c>
      <c r="E394" s="701" t="s">
        <v>3375</v>
      </c>
      <c r="F394" s="701" t="s">
        <v>3376</v>
      </c>
      <c r="G394" s="701" t="s">
        <v>1607</v>
      </c>
      <c r="H394" s="703">
        <v>30817</v>
      </c>
      <c r="I394" s="703">
        <v>30817</v>
      </c>
      <c r="J394" s="701" t="s">
        <v>1608</v>
      </c>
      <c r="K394" s="702">
        <v>2241</v>
      </c>
      <c r="L394" s="701" t="s">
        <v>1341</v>
      </c>
      <c r="M394" s="704"/>
      <c r="N394" s="701" t="s">
        <v>1608</v>
      </c>
      <c r="O394" s="705">
        <v>0</v>
      </c>
      <c r="P394" s="701" t="s">
        <v>1341</v>
      </c>
      <c r="Q394" s="704"/>
      <c r="R394" s="701" t="s">
        <v>1341</v>
      </c>
      <c r="S394" s="701" t="s">
        <v>1341</v>
      </c>
    </row>
    <row r="395" spans="1:19" x14ac:dyDescent="0.3">
      <c r="A395" s="701" t="s">
        <v>3545</v>
      </c>
      <c r="B395" s="701" t="s">
        <v>1607</v>
      </c>
      <c r="C395" s="701" t="s">
        <v>1431</v>
      </c>
      <c r="D395" s="702">
        <v>1982</v>
      </c>
      <c r="E395" s="701" t="s">
        <v>3375</v>
      </c>
      <c r="F395" s="701" t="s">
        <v>3376</v>
      </c>
      <c r="G395" s="701" t="s">
        <v>1607</v>
      </c>
      <c r="H395" s="703">
        <v>30817</v>
      </c>
      <c r="I395" s="703">
        <v>30817</v>
      </c>
      <c r="J395" s="701" t="s">
        <v>1608</v>
      </c>
      <c r="K395" s="702">
        <v>15254</v>
      </c>
      <c r="L395" s="701" t="s">
        <v>1341</v>
      </c>
      <c r="M395" s="704"/>
      <c r="N395" s="701" t="s">
        <v>1608</v>
      </c>
      <c r="O395" s="702">
        <v>31</v>
      </c>
      <c r="P395" s="701" t="s">
        <v>1341</v>
      </c>
      <c r="Q395" s="704"/>
      <c r="R395" s="701" t="s">
        <v>1341</v>
      </c>
      <c r="S395" s="701" t="s">
        <v>1341</v>
      </c>
    </row>
    <row r="396" spans="1:19" x14ac:dyDescent="0.3">
      <c r="A396" s="701" t="s">
        <v>3546</v>
      </c>
      <c r="B396" s="701" t="s">
        <v>1607</v>
      </c>
      <c r="C396" s="701" t="s">
        <v>1431</v>
      </c>
      <c r="D396" s="702">
        <v>1982</v>
      </c>
      <c r="E396" s="701" t="s">
        <v>3375</v>
      </c>
      <c r="F396" s="701" t="s">
        <v>3376</v>
      </c>
      <c r="G396" s="701" t="s">
        <v>1607</v>
      </c>
      <c r="H396" s="703">
        <v>30817</v>
      </c>
      <c r="I396" s="703">
        <v>30817</v>
      </c>
      <c r="J396" s="701" t="s">
        <v>1608</v>
      </c>
      <c r="K396" s="702">
        <v>16086</v>
      </c>
      <c r="L396" s="701" t="s">
        <v>1341</v>
      </c>
      <c r="M396" s="704"/>
      <c r="N396" s="701" t="s">
        <v>1608</v>
      </c>
      <c r="O396" s="702">
        <v>93</v>
      </c>
      <c r="P396" s="701" t="s">
        <v>1341</v>
      </c>
      <c r="Q396" s="706"/>
      <c r="R396" s="701" t="s">
        <v>1341</v>
      </c>
      <c r="S396" s="701" t="s">
        <v>1341</v>
      </c>
    </row>
    <row r="397" spans="1:19" x14ac:dyDescent="0.3">
      <c r="A397" s="701" t="s">
        <v>3547</v>
      </c>
      <c r="B397" s="701" t="s">
        <v>1607</v>
      </c>
      <c r="C397" s="701" t="s">
        <v>1431</v>
      </c>
      <c r="D397" s="702">
        <v>1982</v>
      </c>
      <c r="E397" s="701" t="s">
        <v>3375</v>
      </c>
      <c r="F397" s="701" t="s">
        <v>3376</v>
      </c>
      <c r="G397" s="701" t="s">
        <v>1607</v>
      </c>
      <c r="H397" s="703">
        <v>30817</v>
      </c>
      <c r="I397" s="703">
        <v>30817</v>
      </c>
      <c r="J397" s="701" t="s">
        <v>1608</v>
      </c>
      <c r="K397" s="702">
        <v>15812</v>
      </c>
      <c r="L397" s="701" t="s">
        <v>1341</v>
      </c>
      <c r="M397" s="704"/>
      <c r="N397" s="701" t="s">
        <v>1608</v>
      </c>
      <c r="O397" s="702">
        <v>0</v>
      </c>
      <c r="P397" s="701" t="s">
        <v>1341</v>
      </c>
      <c r="Q397" s="706"/>
      <c r="R397" s="701" t="s">
        <v>1341</v>
      </c>
      <c r="S397" s="701" t="s">
        <v>1341</v>
      </c>
    </row>
    <row r="398" spans="1:19" x14ac:dyDescent="0.3">
      <c r="A398" s="701" t="s">
        <v>3548</v>
      </c>
      <c r="B398" s="701" t="s">
        <v>1607</v>
      </c>
      <c r="C398" s="701" t="s">
        <v>1431</v>
      </c>
      <c r="D398" s="702">
        <v>1982</v>
      </c>
      <c r="E398" s="701" t="s">
        <v>3375</v>
      </c>
      <c r="F398" s="701" t="s">
        <v>3376</v>
      </c>
      <c r="G398" s="701" t="s">
        <v>1607</v>
      </c>
      <c r="H398" s="703">
        <v>30817</v>
      </c>
      <c r="I398" s="703">
        <v>30817</v>
      </c>
      <c r="J398" s="701" t="s">
        <v>1608</v>
      </c>
      <c r="K398" s="702">
        <v>15812</v>
      </c>
      <c r="L398" s="701" t="s">
        <v>1341</v>
      </c>
      <c r="M398" s="704"/>
      <c r="N398" s="701" t="s">
        <v>1608</v>
      </c>
      <c r="O398" s="702">
        <v>63</v>
      </c>
      <c r="P398" s="701" t="s">
        <v>1341</v>
      </c>
      <c r="Q398" s="706"/>
      <c r="R398" s="701" t="s">
        <v>1341</v>
      </c>
      <c r="S398" s="701" t="s">
        <v>1341</v>
      </c>
    </row>
    <row r="399" spans="1:19" x14ac:dyDescent="0.3">
      <c r="A399" s="701" t="s">
        <v>3549</v>
      </c>
      <c r="B399" s="701" t="s">
        <v>1607</v>
      </c>
      <c r="C399" s="701" t="s">
        <v>1431</v>
      </c>
      <c r="D399" s="702">
        <v>1982</v>
      </c>
      <c r="E399" s="701" t="s">
        <v>3375</v>
      </c>
      <c r="F399" s="701" t="s">
        <v>3376</v>
      </c>
      <c r="G399" s="701" t="s">
        <v>1607</v>
      </c>
      <c r="H399" s="703">
        <v>30817</v>
      </c>
      <c r="I399" s="703">
        <v>30817</v>
      </c>
      <c r="J399" s="701" t="s">
        <v>1608</v>
      </c>
      <c r="K399" s="702">
        <v>15745</v>
      </c>
      <c r="L399" s="701" t="s">
        <v>1341</v>
      </c>
      <c r="M399" s="704"/>
      <c r="N399" s="701" t="s">
        <v>1608</v>
      </c>
      <c r="O399" s="702">
        <v>30</v>
      </c>
      <c r="P399" s="701" t="s">
        <v>1341</v>
      </c>
      <c r="Q399" s="706"/>
      <c r="R399" s="701" t="s">
        <v>1341</v>
      </c>
      <c r="S399" s="701" t="s">
        <v>1341</v>
      </c>
    </row>
    <row r="400" spans="1:19" x14ac:dyDescent="0.3">
      <c r="A400" s="701" t="s">
        <v>3550</v>
      </c>
      <c r="B400" s="701" t="s">
        <v>1607</v>
      </c>
      <c r="C400" s="701" t="s">
        <v>1431</v>
      </c>
      <c r="D400" s="702">
        <v>1982</v>
      </c>
      <c r="E400" s="701" t="s">
        <v>3375</v>
      </c>
      <c r="F400" s="701" t="s">
        <v>3376</v>
      </c>
      <c r="G400" s="701" t="s">
        <v>1607</v>
      </c>
      <c r="H400" s="703">
        <v>30817</v>
      </c>
      <c r="I400" s="703">
        <v>30817</v>
      </c>
      <c r="J400" s="701" t="s">
        <v>1608</v>
      </c>
      <c r="K400" s="702">
        <v>15721</v>
      </c>
      <c r="L400" s="701" t="s">
        <v>1341</v>
      </c>
      <c r="M400" s="704"/>
      <c r="N400" s="701" t="s">
        <v>1608</v>
      </c>
      <c r="O400" s="702">
        <v>32</v>
      </c>
      <c r="P400" s="701" t="s">
        <v>1341</v>
      </c>
      <c r="Q400" s="706"/>
      <c r="R400" s="701" t="s">
        <v>1341</v>
      </c>
      <c r="S400" s="701" t="s">
        <v>1341</v>
      </c>
    </row>
    <row r="401" spans="1:19" x14ac:dyDescent="0.3">
      <c r="A401" s="701" t="s">
        <v>3551</v>
      </c>
      <c r="B401" s="701" t="s">
        <v>1607</v>
      </c>
      <c r="C401" s="701" t="s">
        <v>1431</v>
      </c>
      <c r="D401" s="702">
        <v>1982</v>
      </c>
      <c r="E401" s="701" t="s">
        <v>3375</v>
      </c>
      <c r="F401" s="701" t="s">
        <v>3376</v>
      </c>
      <c r="G401" s="701" t="s">
        <v>1607</v>
      </c>
      <c r="H401" s="703">
        <v>30817</v>
      </c>
      <c r="I401" s="703">
        <v>30817</v>
      </c>
      <c r="J401" s="701" t="s">
        <v>1608</v>
      </c>
      <c r="K401" s="702">
        <v>9129</v>
      </c>
      <c r="L401" s="701" t="s">
        <v>1341</v>
      </c>
      <c r="M401" s="704"/>
      <c r="N401" s="701" t="s">
        <v>1608</v>
      </c>
      <c r="O401" s="702">
        <v>0</v>
      </c>
      <c r="P401" s="701" t="s">
        <v>1341</v>
      </c>
      <c r="Q401" s="704"/>
      <c r="R401" s="701" t="s">
        <v>1341</v>
      </c>
      <c r="S401" s="701" t="s">
        <v>1341</v>
      </c>
    </row>
    <row r="402" spans="1:19" x14ac:dyDescent="0.3">
      <c r="A402" s="701" t="s">
        <v>3552</v>
      </c>
      <c r="B402" s="701" t="s">
        <v>1607</v>
      </c>
      <c r="C402" s="701" t="s">
        <v>1431</v>
      </c>
      <c r="D402" s="702">
        <v>1982</v>
      </c>
      <c r="E402" s="701" t="s">
        <v>3375</v>
      </c>
      <c r="F402" s="701" t="s">
        <v>3376</v>
      </c>
      <c r="G402" s="701" t="s">
        <v>1607</v>
      </c>
      <c r="H402" s="703">
        <v>30817</v>
      </c>
      <c r="I402" s="703">
        <v>30817</v>
      </c>
      <c r="J402" s="701" t="s">
        <v>1608</v>
      </c>
      <c r="K402" s="702">
        <v>4872</v>
      </c>
      <c r="L402" s="701" t="s">
        <v>1341</v>
      </c>
      <c r="M402" s="704"/>
      <c r="N402" s="701" t="s">
        <v>1608</v>
      </c>
      <c r="O402" s="702">
        <v>34</v>
      </c>
      <c r="P402" s="701" t="s">
        <v>1341</v>
      </c>
      <c r="Q402" s="704"/>
      <c r="R402" s="701" t="s">
        <v>1341</v>
      </c>
      <c r="S402" s="701" t="s">
        <v>1341</v>
      </c>
    </row>
    <row r="403" spans="1:19" x14ac:dyDescent="0.3">
      <c r="A403" s="701" t="s">
        <v>3553</v>
      </c>
      <c r="B403" s="701" t="s">
        <v>1607</v>
      </c>
      <c r="C403" s="701" t="s">
        <v>1431</v>
      </c>
      <c r="D403" s="702">
        <v>1982</v>
      </c>
      <c r="E403" s="701" t="s">
        <v>3375</v>
      </c>
      <c r="F403" s="701" t="s">
        <v>3376</v>
      </c>
      <c r="G403" s="701" t="s">
        <v>1607</v>
      </c>
      <c r="H403" s="703">
        <v>30817</v>
      </c>
      <c r="I403" s="703">
        <v>30817</v>
      </c>
      <c r="J403" s="701" t="s">
        <v>1608</v>
      </c>
      <c r="K403" s="702">
        <v>4902</v>
      </c>
      <c r="L403" s="701" t="s">
        <v>1341</v>
      </c>
      <c r="M403" s="704"/>
      <c r="N403" s="701" t="s">
        <v>1608</v>
      </c>
      <c r="O403" s="702">
        <v>34</v>
      </c>
      <c r="P403" s="701" t="s">
        <v>1341</v>
      </c>
      <c r="Q403" s="704"/>
      <c r="R403" s="701" t="s">
        <v>1341</v>
      </c>
      <c r="S403" s="701" t="s">
        <v>1341</v>
      </c>
    </row>
    <row r="404" spans="1:19" x14ac:dyDescent="0.3">
      <c r="A404" s="701" t="s">
        <v>3554</v>
      </c>
      <c r="B404" s="701" t="s">
        <v>1607</v>
      </c>
      <c r="C404" s="701" t="s">
        <v>1431</v>
      </c>
      <c r="D404" s="702">
        <v>1982</v>
      </c>
      <c r="E404" s="701" t="s">
        <v>3375</v>
      </c>
      <c r="F404" s="701" t="s">
        <v>3376</v>
      </c>
      <c r="G404" s="701" t="s">
        <v>1607</v>
      </c>
      <c r="H404" s="703">
        <v>30817</v>
      </c>
      <c r="I404" s="703">
        <v>30817</v>
      </c>
      <c r="J404" s="701" t="s">
        <v>1608</v>
      </c>
      <c r="K404" s="702">
        <v>4835</v>
      </c>
      <c r="L404" s="701" t="s">
        <v>1341</v>
      </c>
      <c r="M404" s="704"/>
      <c r="N404" s="701" t="s">
        <v>1608</v>
      </c>
      <c r="O404" s="705">
        <v>34</v>
      </c>
      <c r="P404" s="701" t="s">
        <v>1341</v>
      </c>
      <c r="Q404" s="704"/>
      <c r="R404" s="701" t="s">
        <v>1341</v>
      </c>
      <c r="S404" s="701" t="s">
        <v>1341</v>
      </c>
    </row>
    <row r="405" spans="1:19" x14ac:dyDescent="0.3">
      <c r="A405" s="701" t="s">
        <v>3555</v>
      </c>
      <c r="B405" s="701" t="s">
        <v>1607</v>
      </c>
      <c r="C405" s="701" t="s">
        <v>1431</v>
      </c>
      <c r="D405" s="702">
        <v>1982</v>
      </c>
      <c r="E405" s="701" t="s">
        <v>3375</v>
      </c>
      <c r="F405" s="701" t="s">
        <v>3376</v>
      </c>
      <c r="G405" s="701" t="s">
        <v>1607</v>
      </c>
      <c r="H405" s="703">
        <v>30817</v>
      </c>
      <c r="I405" s="703">
        <v>30817</v>
      </c>
      <c r="J405" s="701" t="s">
        <v>1608</v>
      </c>
      <c r="K405" s="702">
        <v>4663</v>
      </c>
      <c r="L405" s="701" t="s">
        <v>1341</v>
      </c>
      <c r="M405" s="704"/>
      <c r="N405" s="701" t="s">
        <v>1608</v>
      </c>
      <c r="O405" s="705">
        <v>33</v>
      </c>
      <c r="P405" s="701" t="s">
        <v>1341</v>
      </c>
      <c r="Q405" s="704"/>
      <c r="R405" s="701" t="s">
        <v>1341</v>
      </c>
      <c r="S405" s="701" t="s">
        <v>1341</v>
      </c>
    </row>
    <row r="406" spans="1:19" x14ac:dyDescent="0.3">
      <c r="A406" s="701" t="s">
        <v>3556</v>
      </c>
      <c r="B406" s="701" t="s">
        <v>1607</v>
      </c>
      <c r="C406" s="701" t="s">
        <v>1431</v>
      </c>
      <c r="D406" s="702">
        <v>1982</v>
      </c>
      <c r="E406" s="701" t="s">
        <v>3375</v>
      </c>
      <c r="F406" s="701" t="s">
        <v>3376</v>
      </c>
      <c r="G406" s="701" t="s">
        <v>1607</v>
      </c>
      <c r="H406" s="703">
        <v>30817</v>
      </c>
      <c r="I406" s="703">
        <v>30817</v>
      </c>
      <c r="J406" s="701" t="s">
        <v>1608</v>
      </c>
      <c r="K406" s="702">
        <v>4715</v>
      </c>
      <c r="L406" s="701" t="s">
        <v>1341</v>
      </c>
      <c r="M406" s="704"/>
      <c r="N406" s="701" t="s">
        <v>1608</v>
      </c>
      <c r="O406" s="705">
        <v>33</v>
      </c>
      <c r="P406" s="701" t="s">
        <v>1341</v>
      </c>
      <c r="Q406" s="704"/>
      <c r="R406" s="701" t="s">
        <v>1341</v>
      </c>
      <c r="S406" s="701" t="s">
        <v>1341</v>
      </c>
    </row>
    <row r="407" spans="1:19" x14ac:dyDescent="0.3">
      <c r="A407" s="701" t="s">
        <v>3858</v>
      </c>
      <c r="B407" s="701" t="s">
        <v>1607</v>
      </c>
      <c r="C407" s="701" t="s">
        <v>1431</v>
      </c>
      <c r="D407" s="702">
        <v>1982</v>
      </c>
      <c r="E407" s="701" t="s">
        <v>3375</v>
      </c>
      <c r="F407" s="701" t="s">
        <v>3376</v>
      </c>
      <c r="G407" s="701" t="s">
        <v>1607</v>
      </c>
      <c r="H407" s="703">
        <v>30817</v>
      </c>
      <c r="I407" s="703">
        <v>30817</v>
      </c>
      <c r="J407" s="701" t="s">
        <v>1608</v>
      </c>
      <c r="K407" s="702">
        <v>8515</v>
      </c>
      <c r="L407" s="701" t="s">
        <v>1341</v>
      </c>
      <c r="M407" s="704"/>
      <c r="N407" s="701" t="s">
        <v>1608</v>
      </c>
      <c r="O407" s="702">
        <v>121</v>
      </c>
      <c r="P407" s="701" t="s">
        <v>1341</v>
      </c>
      <c r="Q407" s="704"/>
      <c r="R407" s="701" t="s">
        <v>1341</v>
      </c>
      <c r="S407" s="701" t="s">
        <v>1341</v>
      </c>
    </row>
    <row r="408" spans="1:19" x14ac:dyDescent="0.3">
      <c r="A408" s="701" t="s">
        <v>3859</v>
      </c>
      <c r="B408" s="701" t="s">
        <v>1607</v>
      </c>
      <c r="C408" s="701" t="s">
        <v>1431</v>
      </c>
      <c r="D408" s="702">
        <v>1982</v>
      </c>
      <c r="E408" s="701" t="s">
        <v>3375</v>
      </c>
      <c r="F408" s="701" t="s">
        <v>3376</v>
      </c>
      <c r="G408" s="701" t="s">
        <v>1607</v>
      </c>
      <c r="H408" s="703">
        <v>30817</v>
      </c>
      <c r="I408" s="703">
        <v>30817</v>
      </c>
      <c r="J408" s="701" t="s">
        <v>1608</v>
      </c>
      <c r="K408" s="702">
        <v>2909</v>
      </c>
      <c r="L408" s="701" t="s">
        <v>1341</v>
      </c>
      <c r="M408" s="704"/>
      <c r="N408" s="701" t="s">
        <v>1608</v>
      </c>
      <c r="O408" s="702">
        <v>56</v>
      </c>
      <c r="P408" s="701" t="s">
        <v>1341</v>
      </c>
      <c r="Q408" s="706"/>
      <c r="R408" s="701" t="s">
        <v>1341</v>
      </c>
      <c r="S408" s="701" t="s">
        <v>1341</v>
      </c>
    </row>
    <row r="409" spans="1:19" x14ac:dyDescent="0.3">
      <c r="A409" s="701" t="s">
        <v>3860</v>
      </c>
      <c r="B409" s="701" t="s">
        <v>1607</v>
      </c>
      <c r="C409" s="701" t="s">
        <v>1431</v>
      </c>
      <c r="D409" s="702">
        <v>1982</v>
      </c>
      <c r="E409" s="701" t="s">
        <v>3375</v>
      </c>
      <c r="F409" s="701" t="s">
        <v>3376</v>
      </c>
      <c r="G409" s="701" t="s">
        <v>1607</v>
      </c>
      <c r="H409" s="703">
        <v>30817</v>
      </c>
      <c r="I409" s="703">
        <v>30817</v>
      </c>
      <c r="J409" s="701" t="s">
        <v>1608</v>
      </c>
      <c r="K409" s="702">
        <v>21655</v>
      </c>
      <c r="L409" s="701" t="s">
        <v>1341</v>
      </c>
      <c r="M409" s="704"/>
      <c r="N409" s="701" t="s">
        <v>1608</v>
      </c>
      <c r="O409" s="702">
        <v>949</v>
      </c>
      <c r="P409" s="701" t="s">
        <v>1341</v>
      </c>
      <c r="Q409" s="706"/>
      <c r="R409" s="701" t="s">
        <v>1341</v>
      </c>
      <c r="S409" s="701" t="s">
        <v>1341</v>
      </c>
    </row>
    <row r="410" spans="1:19" x14ac:dyDescent="0.3">
      <c r="A410" s="701" t="s">
        <v>3861</v>
      </c>
      <c r="B410" s="701" t="s">
        <v>1607</v>
      </c>
      <c r="C410" s="701" t="s">
        <v>1431</v>
      </c>
      <c r="D410" s="702">
        <v>1982</v>
      </c>
      <c r="E410" s="701" t="s">
        <v>3375</v>
      </c>
      <c r="F410" s="701" t="s">
        <v>3376</v>
      </c>
      <c r="G410" s="701" t="s">
        <v>1607</v>
      </c>
      <c r="H410" s="703">
        <v>30817</v>
      </c>
      <c r="I410" s="703">
        <v>30817</v>
      </c>
      <c r="J410" s="701" t="s">
        <v>1608</v>
      </c>
      <c r="K410" s="702">
        <v>10163</v>
      </c>
      <c r="L410" s="701" t="s">
        <v>1341</v>
      </c>
      <c r="M410" s="704"/>
      <c r="N410" s="701" t="s">
        <v>1608</v>
      </c>
      <c r="O410" s="702">
        <v>446</v>
      </c>
      <c r="P410" s="701" t="s">
        <v>1341</v>
      </c>
      <c r="Q410" s="706"/>
      <c r="R410" s="701" t="s">
        <v>1341</v>
      </c>
      <c r="S410" s="701" t="s">
        <v>1341</v>
      </c>
    </row>
    <row r="411" spans="1:19" x14ac:dyDescent="0.3">
      <c r="A411" s="701" t="s">
        <v>3557</v>
      </c>
      <c r="B411" s="701" t="s">
        <v>1607</v>
      </c>
      <c r="C411" s="701" t="s">
        <v>1431</v>
      </c>
      <c r="D411" s="702">
        <v>1983</v>
      </c>
      <c r="E411" s="701" t="s">
        <v>3375</v>
      </c>
      <c r="F411" s="701" t="s">
        <v>3376</v>
      </c>
      <c r="G411" s="701" t="s">
        <v>1607</v>
      </c>
      <c r="H411" s="703">
        <v>31182</v>
      </c>
      <c r="I411" s="703">
        <v>31182</v>
      </c>
      <c r="J411" s="701" t="s">
        <v>1608</v>
      </c>
      <c r="K411" s="702">
        <v>10007</v>
      </c>
      <c r="L411" s="701" t="s">
        <v>1341</v>
      </c>
      <c r="M411" s="704"/>
      <c r="N411" s="701" t="s">
        <v>1608</v>
      </c>
      <c r="O411" s="702">
        <v>50</v>
      </c>
      <c r="P411" s="701" t="s">
        <v>1341</v>
      </c>
      <c r="Q411" s="706"/>
      <c r="R411" s="701" t="s">
        <v>1341</v>
      </c>
      <c r="S411" s="701" t="s">
        <v>1341</v>
      </c>
    </row>
    <row r="412" spans="1:19" x14ac:dyDescent="0.3">
      <c r="A412" s="701" t="s">
        <v>3558</v>
      </c>
      <c r="B412" s="701" t="s">
        <v>1607</v>
      </c>
      <c r="C412" s="701" t="s">
        <v>1431</v>
      </c>
      <c r="D412" s="702">
        <v>1983</v>
      </c>
      <c r="E412" s="701" t="s">
        <v>3375</v>
      </c>
      <c r="F412" s="701" t="s">
        <v>3376</v>
      </c>
      <c r="G412" s="701" t="s">
        <v>1607</v>
      </c>
      <c r="H412" s="703">
        <v>31182</v>
      </c>
      <c r="I412" s="703">
        <v>31182</v>
      </c>
      <c r="J412" s="701" t="s">
        <v>1608</v>
      </c>
      <c r="K412" s="702">
        <v>9932</v>
      </c>
      <c r="L412" s="701" t="s">
        <v>1341</v>
      </c>
      <c r="M412" s="704"/>
      <c r="N412" s="701" t="s">
        <v>1608</v>
      </c>
      <c r="O412" s="702">
        <v>75</v>
      </c>
      <c r="P412" s="701" t="s">
        <v>1341</v>
      </c>
      <c r="Q412" s="706"/>
      <c r="R412" s="701" t="s">
        <v>1341</v>
      </c>
      <c r="S412" s="701" t="s">
        <v>1341</v>
      </c>
    </row>
    <row r="413" spans="1:19" x14ac:dyDescent="0.3">
      <c r="A413" s="701" t="s">
        <v>3559</v>
      </c>
      <c r="B413" s="701" t="s">
        <v>1607</v>
      </c>
      <c r="C413" s="701" t="s">
        <v>1431</v>
      </c>
      <c r="D413" s="702">
        <v>1983</v>
      </c>
      <c r="E413" s="701" t="s">
        <v>3375</v>
      </c>
      <c r="F413" s="701" t="s">
        <v>3376</v>
      </c>
      <c r="G413" s="701" t="s">
        <v>1607</v>
      </c>
      <c r="H413" s="703">
        <v>31182</v>
      </c>
      <c r="I413" s="703">
        <v>31182</v>
      </c>
      <c r="J413" s="701" t="s">
        <v>1608</v>
      </c>
      <c r="K413" s="702">
        <v>9891</v>
      </c>
      <c r="L413" s="701" t="s">
        <v>1341</v>
      </c>
      <c r="M413" s="704"/>
      <c r="N413" s="701" t="s">
        <v>1608</v>
      </c>
      <c r="O413" s="702">
        <v>100</v>
      </c>
      <c r="P413" s="701" t="s">
        <v>1341</v>
      </c>
      <c r="Q413" s="704"/>
      <c r="R413" s="701" t="s">
        <v>1341</v>
      </c>
      <c r="S413" s="701" t="s">
        <v>1341</v>
      </c>
    </row>
    <row r="414" spans="1:19" x14ac:dyDescent="0.3">
      <c r="A414" s="701" t="s">
        <v>3560</v>
      </c>
      <c r="B414" s="701" t="s">
        <v>1607</v>
      </c>
      <c r="C414" s="701" t="s">
        <v>1431</v>
      </c>
      <c r="D414" s="702">
        <v>1983</v>
      </c>
      <c r="E414" s="701" t="s">
        <v>3375</v>
      </c>
      <c r="F414" s="701" t="s">
        <v>3376</v>
      </c>
      <c r="G414" s="701" t="s">
        <v>1607</v>
      </c>
      <c r="H414" s="703">
        <v>31182</v>
      </c>
      <c r="I414" s="703">
        <v>31182</v>
      </c>
      <c r="J414" s="701" t="s">
        <v>1608</v>
      </c>
      <c r="K414" s="702">
        <v>8521</v>
      </c>
      <c r="L414" s="701" t="s">
        <v>1341</v>
      </c>
      <c r="M414" s="704"/>
      <c r="N414" s="701" t="s">
        <v>1608</v>
      </c>
      <c r="O414" s="702">
        <v>895</v>
      </c>
      <c r="P414" s="701" t="s">
        <v>1341</v>
      </c>
      <c r="Q414" s="704"/>
      <c r="R414" s="701" t="s">
        <v>1341</v>
      </c>
      <c r="S414" s="701" t="s">
        <v>1341</v>
      </c>
    </row>
    <row r="415" spans="1:19" x14ac:dyDescent="0.3">
      <c r="A415" s="701" t="s">
        <v>3561</v>
      </c>
      <c r="B415" s="701" t="s">
        <v>1607</v>
      </c>
      <c r="C415" s="701" t="s">
        <v>1431</v>
      </c>
      <c r="D415" s="702">
        <v>1983</v>
      </c>
      <c r="E415" s="701" t="s">
        <v>3375</v>
      </c>
      <c r="F415" s="701" t="s">
        <v>3376</v>
      </c>
      <c r="G415" s="701" t="s">
        <v>1607</v>
      </c>
      <c r="H415" s="703">
        <v>31182</v>
      </c>
      <c r="I415" s="703">
        <v>31182</v>
      </c>
      <c r="J415" s="701" t="s">
        <v>1608</v>
      </c>
      <c r="K415" s="702">
        <v>4642</v>
      </c>
      <c r="L415" s="701" t="s">
        <v>1341</v>
      </c>
      <c r="M415" s="704"/>
      <c r="N415" s="701" t="s">
        <v>1608</v>
      </c>
      <c r="O415" s="702">
        <v>116</v>
      </c>
      <c r="P415" s="701" t="s">
        <v>1341</v>
      </c>
      <c r="Q415" s="704"/>
      <c r="R415" s="701" t="s">
        <v>1341</v>
      </c>
      <c r="S415" s="701" t="s">
        <v>1341</v>
      </c>
    </row>
    <row r="416" spans="1:19" x14ac:dyDescent="0.3">
      <c r="A416" s="701" t="s">
        <v>3562</v>
      </c>
      <c r="B416" s="701" t="s">
        <v>1607</v>
      </c>
      <c r="C416" s="701" t="s">
        <v>1431</v>
      </c>
      <c r="D416" s="702">
        <v>1983</v>
      </c>
      <c r="E416" s="701" t="s">
        <v>3375</v>
      </c>
      <c r="F416" s="701" t="s">
        <v>3376</v>
      </c>
      <c r="G416" s="701" t="s">
        <v>1607</v>
      </c>
      <c r="H416" s="703">
        <v>31182</v>
      </c>
      <c r="I416" s="703">
        <v>31182</v>
      </c>
      <c r="J416" s="701" t="s">
        <v>1608</v>
      </c>
      <c r="K416" s="702">
        <v>4811</v>
      </c>
      <c r="L416" s="701" t="s">
        <v>1341</v>
      </c>
      <c r="M416" s="704"/>
      <c r="N416" s="701" t="s">
        <v>1608</v>
      </c>
      <c r="O416" s="702">
        <v>120</v>
      </c>
      <c r="P416" s="701" t="s">
        <v>1341</v>
      </c>
      <c r="Q416" s="704"/>
      <c r="R416" s="701" t="s">
        <v>1341</v>
      </c>
      <c r="S416" s="701" t="s">
        <v>1341</v>
      </c>
    </row>
    <row r="417" spans="1:19" x14ac:dyDescent="0.3">
      <c r="A417" s="701" t="s">
        <v>3563</v>
      </c>
      <c r="B417" s="701" t="s">
        <v>1607</v>
      </c>
      <c r="C417" s="701" t="s">
        <v>1431</v>
      </c>
      <c r="D417" s="702">
        <v>1983</v>
      </c>
      <c r="E417" s="701" t="s">
        <v>3375</v>
      </c>
      <c r="F417" s="701" t="s">
        <v>3376</v>
      </c>
      <c r="G417" s="701" t="s">
        <v>1607</v>
      </c>
      <c r="H417" s="703">
        <v>31182</v>
      </c>
      <c r="I417" s="703">
        <v>31182</v>
      </c>
      <c r="J417" s="701" t="s">
        <v>1608</v>
      </c>
      <c r="K417" s="702">
        <v>4826</v>
      </c>
      <c r="L417" s="701" t="s">
        <v>1341</v>
      </c>
      <c r="M417" s="704"/>
      <c r="N417" s="701" t="s">
        <v>1608</v>
      </c>
      <c r="O417" s="702">
        <v>121</v>
      </c>
      <c r="P417" s="701" t="s">
        <v>1341</v>
      </c>
      <c r="Q417" s="704"/>
      <c r="R417" s="701" t="s">
        <v>1341</v>
      </c>
      <c r="S417" s="701" t="s">
        <v>1341</v>
      </c>
    </row>
    <row r="418" spans="1:19" x14ac:dyDescent="0.3">
      <c r="A418" s="701" t="s">
        <v>3564</v>
      </c>
      <c r="B418" s="701" t="s">
        <v>1607</v>
      </c>
      <c r="C418" s="701" t="s">
        <v>1431</v>
      </c>
      <c r="D418" s="702">
        <v>1983</v>
      </c>
      <c r="E418" s="701" t="s">
        <v>3375</v>
      </c>
      <c r="F418" s="701" t="s">
        <v>3376</v>
      </c>
      <c r="G418" s="701" t="s">
        <v>1607</v>
      </c>
      <c r="H418" s="703">
        <v>31182</v>
      </c>
      <c r="I418" s="703">
        <v>31182</v>
      </c>
      <c r="J418" s="701" t="s">
        <v>1608</v>
      </c>
      <c r="K418" s="702">
        <v>4860</v>
      </c>
      <c r="L418" s="701" t="s">
        <v>1341</v>
      </c>
      <c r="M418" s="704"/>
      <c r="N418" s="701" t="s">
        <v>1608</v>
      </c>
      <c r="O418" s="702">
        <v>24</v>
      </c>
      <c r="P418" s="701" t="s">
        <v>1341</v>
      </c>
      <c r="Q418" s="706"/>
      <c r="R418" s="701" t="s">
        <v>1341</v>
      </c>
      <c r="S418" s="701" t="s">
        <v>1341</v>
      </c>
    </row>
    <row r="419" spans="1:19" x14ac:dyDescent="0.3">
      <c r="A419" s="701" t="s">
        <v>3565</v>
      </c>
      <c r="B419" s="701" t="s">
        <v>1607</v>
      </c>
      <c r="C419" s="701" t="s">
        <v>1431</v>
      </c>
      <c r="D419" s="702">
        <v>1983</v>
      </c>
      <c r="E419" s="701" t="s">
        <v>3375</v>
      </c>
      <c r="F419" s="701" t="s">
        <v>3376</v>
      </c>
      <c r="G419" s="701" t="s">
        <v>1607</v>
      </c>
      <c r="H419" s="703">
        <v>31182</v>
      </c>
      <c r="I419" s="703">
        <v>31182</v>
      </c>
      <c r="J419" s="701" t="s">
        <v>1608</v>
      </c>
      <c r="K419" s="702">
        <v>4625</v>
      </c>
      <c r="L419" s="701" t="s">
        <v>1341</v>
      </c>
      <c r="M419" s="704"/>
      <c r="N419" s="701" t="s">
        <v>1608</v>
      </c>
      <c r="O419" s="702">
        <v>24</v>
      </c>
      <c r="P419" s="701" t="s">
        <v>1341</v>
      </c>
      <c r="Q419" s="706"/>
      <c r="R419" s="701" t="s">
        <v>1341</v>
      </c>
      <c r="S419" s="701" t="s">
        <v>1341</v>
      </c>
    </row>
    <row r="420" spans="1:19" x14ac:dyDescent="0.3">
      <c r="A420" s="701" t="s">
        <v>3566</v>
      </c>
      <c r="B420" s="701" t="s">
        <v>1607</v>
      </c>
      <c r="C420" s="701" t="s">
        <v>1431</v>
      </c>
      <c r="D420" s="702">
        <v>1983</v>
      </c>
      <c r="E420" s="701" t="s">
        <v>3375</v>
      </c>
      <c r="F420" s="701" t="s">
        <v>3376</v>
      </c>
      <c r="G420" s="701" t="s">
        <v>1607</v>
      </c>
      <c r="H420" s="703">
        <v>31182</v>
      </c>
      <c r="I420" s="703">
        <v>31182</v>
      </c>
      <c r="J420" s="701" t="s">
        <v>1608</v>
      </c>
      <c r="K420" s="702">
        <v>4763</v>
      </c>
      <c r="L420" s="701" t="s">
        <v>1341</v>
      </c>
      <c r="M420" s="704"/>
      <c r="N420" s="701" t="s">
        <v>1608</v>
      </c>
      <c r="O420" s="702">
        <v>24</v>
      </c>
      <c r="P420" s="701" t="s">
        <v>1341</v>
      </c>
      <c r="Q420" s="704"/>
      <c r="R420" s="701" t="s">
        <v>1341</v>
      </c>
      <c r="S420" s="701" t="s">
        <v>1341</v>
      </c>
    </row>
    <row r="421" spans="1:19" x14ac:dyDescent="0.3">
      <c r="A421" s="701" t="s">
        <v>3567</v>
      </c>
      <c r="B421" s="701" t="s">
        <v>1607</v>
      </c>
      <c r="C421" s="701" t="s">
        <v>1431</v>
      </c>
      <c r="D421" s="702">
        <v>1983</v>
      </c>
      <c r="E421" s="701" t="s">
        <v>3375</v>
      </c>
      <c r="F421" s="701" t="s">
        <v>3376</v>
      </c>
      <c r="G421" s="701" t="s">
        <v>1607</v>
      </c>
      <c r="H421" s="703">
        <v>31182</v>
      </c>
      <c r="I421" s="703">
        <v>31182</v>
      </c>
      <c r="J421" s="701" t="s">
        <v>1608</v>
      </c>
      <c r="K421" s="702">
        <v>4787</v>
      </c>
      <c r="L421" s="701" t="s">
        <v>1341</v>
      </c>
      <c r="M421" s="704"/>
      <c r="N421" s="701" t="s">
        <v>1608</v>
      </c>
      <c r="O421" s="702">
        <v>34</v>
      </c>
      <c r="P421" s="701" t="s">
        <v>1341</v>
      </c>
      <c r="Q421" s="704"/>
      <c r="R421" s="701" t="s">
        <v>1341</v>
      </c>
      <c r="S421" s="701" t="s">
        <v>1341</v>
      </c>
    </row>
    <row r="422" spans="1:19" x14ac:dyDescent="0.3">
      <c r="A422" s="701" t="s">
        <v>3568</v>
      </c>
      <c r="B422" s="701" t="s">
        <v>1607</v>
      </c>
      <c r="C422" s="701" t="s">
        <v>1431</v>
      </c>
      <c r="D422" s="702">
        <v>1983</v>
      </c>
      <c r="E422" s="701" t="s">
        <v>3375</v>
      </c>
      <c r="F422" s="701" t="s">
        <v>3376</v>
      </c>
      <c r="G422" s="701" t="s">
        <v>1607</v>
      </c>
      <c r="H422" s="703">
        <v>31182</v>
      </c>
      <c r="I422" s="703">
        <v>31182</v>
      </c>
      <c r="J422" s="701" t="s">
        <v>1608</v>
      </c>
      <c r="K422" s="702">
        <v>4880</v>
      </c>
      <c r="L422" s="701" t="s">
        <v>1341</v>
      </c>
      <c r="M422" s="704"/>
      <c r="N422" s="701" t="s">
        <v>1608</v>
      </c>
      <c r="O422" s="702">
        <v>34</v>
      </c>
      <c r="P422" s="701" t="s">
        <v>1341</v>
      </c>
      <c r="Q422" s="704"/>
      <c r="R422" s="701" t="s">
        <v>1341</v>
      </c>
      <c r="S422" s="701" t="s">
        <v>1341</v>
      </c>
    </row>
    <row r="423" spans="1:19" x14ac:dyDescent="0.3">
      <c r="A423" s="701" t="s">
        <v>3569</v>
      </c>
      <c r="B423" s="701" t="s">
        <v>1607</v>
      </c>
      <c r="C423" s="701" t="s">
        <v>1431</v>
      </c>
      <c r="D423" s="702">
        <v>1983</v>
      </c>
      <c r="E423" s="701" t="s">
        <v>3375</v>
      </c>
      <c r="F423" s="701" t="s">
        <v>3376</v>
      </c>
      <c r="G423" s="701" t="s">
        <v>1607</v>
      </c>
      <c r="H423" s="703">
        <v>31182</v>
      </c>
      <c r="I423" s="703">
        <v>31182</v>
      </c>
      <c r="J423" s="701" t="s">
        <v>1608</v>
      </c>
      <c r="K423" s="702">
        <v>4691</v>
      </c>
      <c r="L423" s="701" t="s">
        <v>1341</v>
      </c>
      <c r="M423" s="704"/>
      <c r="N423" s="701" t="s">
        <v>1608</v>
      </c>
      <c r="O423" s="702">
        <v>33</v>
      </c>
      <c r="P423" s="701" t="s">
        <v>1341</v>
      </c>
      <c r="Q423" s="706"/>
      <c r="R423" s="701" t="s">
        <v>1341</v>
      </c>
      <c r="S423" s="701" t="s">
        <v>1341</v>
      </c>
    </row>
    <row r="424" spans="1:19" x14ac:dyDescent="0.3">
      <c r="A424" s="701" t="s">
        <v>3570</v>
      </c>
      <c r="B424" s="701" t="s">
        <v>1607</v>
      </c>
      <c r="C424" s="701" t="s">
        <v>1431</v>
      </c>
      <c r="D424" s="702">
        <v>1983</v>
      </c>
      <c r="E424" s="701" t="s">
        <v>3375</v>
      </c>
      <c r="F424" s="701" t="s">
        <v>3376</v>
      </c>
      <c r="G424" s="701" t="s">
        <v>1607</v>
      </c>
      <c r="H424" s="703">
        <v>31182</v>
      </c>
      <c r="I424" s="703">
        <v>31182</v>
      </c>
      <c r="J424" s="701" t="s">
        <v>1608</v>
      </c>
      <c r="K424" s="702">
        <v>7885</v>
      </c>
      <c r="L424" s="701" t="s">
        <v>1341</v>
      </c>
      <c r="M424" s="704"/>
      <c r="N424" s="701" t="s">
        <v>1608</v>
      </c>
      <c r="O424" s="702">
        <v>1284</v>
      </c>
      <c r="P424" s="701" t="s">
        <v>1341</v>
      </c>
      <c r="Q424" s="706"/>
      <c r="R424" s="701" t="s">
        <v>1341</v>
      </c>
      <c r="S424" s="701" t="s">
        <v>1341</v>
      </c>
    </row>
    <row r="425" spans="1:19" x14ac:dyDescent="0.3">
      <c r="A425" s="701" t="s">
        <v>3571</v>
      </c>
      <c r="B425" s="701" t="s">
        <v>1607</v>
      </c>
      <c r="C425" s="701" t="s">
        <v>1431</v>
      </c>
      <c r="D425" s="702">
        <v>1983</v>
      </c>
      <c r="E425" s="701" t="s">
        <v>3375</v>
      </c>
      <c r="F425" s="701" t="s">
        <v>3376</v>
      </c>
      <c r="G425" s="701" t="s">
        <v>1607</v>
      </c>
      <c r="H425" s="703">
        <v>31182</v>
      </c>
      <c r="I425" s="703">
        <v>31182</v>
      </c>
      <c r="J425" s="701" t="s">
        <v>1608</v>
      </c>
      <c r="K425" s="702">
        <v>4896</v>
      </c>
      <c r="L425" s="701" t="s">
        <v>1341</v>
      </c>
      <c r="M425" s="704"/>
      <c r="N425" s="701" t="s">
        <v>1608</v>
      </c>
      <c r="O425" s="702">
        <v>15</v>
      </c>
      <c r="P425" s="701" t="s">
        <v>1341</v>
      </c>
      <c r="Q425" s="706"/>
      <c r="R425" s="701" t="s">
        <v>1341</v>
      </c>
      <c r="S425" s="701" t="s">
        <v>1341</v>
      </c>
    </row>
    <row r="426" spans="1:19" x14ac:dyDescent="0.3">
      <c r="A426" s="701" t="s">
        <v>3572</v>
      </c>
      <c r="B426" s="701" t="s">
        <v>1607</v>
      </c>
      <c r="C426" s="701" t="s">
        <v>1431</v>
      </c>
      <c r="D426" s="702">
        <v>1983</v>
      </c>
      <c r="E426" s="701" t="s">
        <v>3375</v>
      </c>
      <c r="F426" s="701" t="s">
        <v>3376</v>
      </c>
      <c r="G426" s="701" t="s">
        <v>1607</v>
      </c>
      <c r="H426" s="703">
        <v>31182</v>
      </c>
      <c r="I426" s="703">
        <v>31182</v>
      </c>
      <c r="J426" s="701" t="s">
        <v>1608</v>
      </c>
      <c r="K426" s="702">
        <v>4809</v>
      </c>
      <c r="L426" s="701" t="s">
        <v>1341</v>
      </c>
      <c r="M426" s="704"/>
      <c r="N426" s="701" t="s">
        <v>1608</v>
      </c>
      <c r="O426" s="702">
        <v>14</v>
      </c>
      <c r="P426" s="701" t="s">
        <v>1341</v>
      </c>
      <c r="Q426" s="706"/>
      <c r="R426" s="701" t="s">
        <v>1341</v>
      </c>
      <c r="S426" s="701" t="s">
        <v>1341</v>
      </c>
    </row>
    <row r="427" spans="1:19" x14ac:dyDescent="0.3">
      <c r="A427" s="701" t="s">
        <v>3573</v>
      </c>
      <c r="B427" s="701" t="s">
        <v>1607</v>
      </c>
      <c r="C427" s="701" t="s">
        <v>1431</v>
      </c>
      <c r="D427" s="702">
        <v>1983</v>
      </c>
      <c r="E427" s="701" t="s">
        <v>3375</v>
      </c>
      <c r="F427" s="701" t="s">
        <v>3376</v>
      </c>
      <c r="G427" s="701" t="s">
        <v>1607</v>
      </c>
      <c r="H427" s="703">
        <v>31182</v>
      </c>
      <c r="I427" s="703">
        <v>31182</v>
      </c>
      <c r="J427" s="701" t="s">
        <v>1608</v>
      </c>
      <c r="K427" s="702">
        <v>4603</v>
      </c>
      <c r="L427" s="701" t="s">
        <v>1341</v>
      </c>
      <c r="M427" s="704"/>
      <c r="N427" s="701" t="s">
        <v>1608</v>
      </c>
      <c r="O427" s="702">
        <v>14</v>
      </c>
      <c r="P427" s="701" t="s">
        <v>1341</v>
      </c>
      <c r="Q427" s="706"/>
      <c r="R427" s="701" t="s">
        <v>1341</v>
      </c>
      <c r="S427" s="701" t="s">
        <v>1341</v>
      </c>
    </row>
    <row r="428" spans="1:19" x14ac:dyDescent="0.3">
      <c r="A428" s="701" t="s">
        <v>3574</v>
      </c>
      <c r="B428" s="701" t="s">
        <v>1607</v>
      </c>
      <c r="C428" s="701" t="s">
        <v>1431</v>
      </c>
      <c r="D428" s="702">
        <v>1983</v>
      </c>
      <c r="E428" s="701" t="s">
        <v>3375</v>
      </c>
      <c r="F428" s="701" t="s">
        <v>3376</v>
      </c>
      <c r="G428" s="701" t="s">
        <v>1607</v>
      </c>
      <c r="H428" s="703">
        <v>31182</v>
      </c>
      <c r="I428" s="703">
        <v>31182</v>
      </c>
      <c r="J428" s="701" t="s">
        <v>1608</v>
      </c>
      <c r="K428" s="702">
        <v>4756</v>
      </c>
      <c r="L428" s="701" t="s">
        <v>1341</v>
      </c>
      <c r="M428" s="704"/>
      <c r="N428" s="701" t="s">
        <v>1608</v>
      </c>
      <c r="O428" s="702">
        <v>29</v>
      </c>
      <c r="P428" s="701" t="s">
        <v>1341</v>
      </c>
      <c r="Q428" s="704"/>
      <c r="R428" s="701" t="s">
        <v>1341</v>
      </c>
      <c r="S428" s="701" t="s">
        <v>1341</v>
      </c>
    </row>
    <row r="429" spans="1:19" x14ac:dyDescent="0.3">
      <c r="A429" s="701" t="s">
        <v>3575</v>
      </c>
      <c r="B429" s="701" t="s">
        <v>1607</v>
      </c>
      <c r="C429" s="701" t="s">
        <v>1431</v>
      </c>
      <c r="D429" s="702">
        <v>1983</v>
      </c>
      <c r="E429" s="701" t="s">
        <v>3375</v>
      </c>
      <c r="F429" s="701" t="s">
        <v>3376</v>
      </c>
      <c r="G429" s="701" t="s">
        <v>1607</v>
      </c>
      <c r="H429" s="703">
        <v>31182</v>
      </c>
      <c r="I429" s="703">
        <v>31182</v>
      </c>
      <c r="J429" s="701" t="s">
        <v>1608</v>
      </c>
      <c r="K429" s="702">
        <v>4800</v>
      </c>
      <c r="L429" s="701" t="s">
        <v>1341</v>
      </c>
      <c r="M429" s="704"/>
      <c r="N429" s="701" t="s">
        <v>1608</v>
      </c>
      <c r="O429" s="702">
        <v>29</v>
      </c>
      <c r="P429" s="701" t="s">
        <v>1341</v>
      </c>
      <c r="Q429" s="706"/>
      <c r="R429" s="701" t="s">
        <v>1341</v>
      </c>
      <c r="S429" s="701" t="s">
        <v>1341</v>
      </c>
    </row>
    <row r="430" spans="1:19" x14ac:dyDescent="0.3">
      <c r="A430" s="701" t="s">
        <v>3576</v>
      </c>
      <c r="B430" s="701" t="s">
        <v>1607</v>
      </c>
      <c r="C430" s="701" t="s">
        <v>1431</v>
      </c>
      <c r="D430" s="702">
        <v>1983</v>
      </c>
      <c r="E430" s="701" t="s">
        <v>3375</v>
      </c>
      <c r="F430" s="701" t="s">
        <v>3376</v>
      </c>
      <c r="G430" s="701" t="s">
        <v>1607</v>
      </c>
      <c r="H430" s="703">
        <v>31182</v>
      </c>
      <c r="I430" s="703">
        <v>31182</v>
      </c>
      <c r="J430" s="701" t="s">
        <v>1608</v>
      </c>
      <c r="K430" s="702">
        <v>4807</v>
      </c>
      <c r="L430" s="701" t="s">
        <v>1341</v>
      </c>
      <c r="M430" s="704"/>
      <c r="N430" s="701" t="s">
        <v>1608</v>
      </c>
      <c r="O430" s="702">
        <v>29</v>
      </c>
      <c r="P430" s="701" t="s">
        <v>1341</v>
      </c>
      <c r="Q430" s="704"/>
      <c r="R430" s="701" t="s">
        <v>1341</v>
      </c>
      <c r="S430" s="701" t="s">
        <v>1341</v>
      </c>
    </row>
    <row r="431" spans="1:19" x14ac:dyDescent="0.3">
      <c r="A431" s="701" t="s">
        <v>3577</v>
      </c>
      <c r="B431" s="701" t="s">
        <v>1607</v>
      </c>
      <c r="C431" s="701" t="s">
        <v>1431</v>
      </c>
      <c r="D431" s="702">
        <v>1983</v>
      </c>
      <c r="E431" s="701" t="s">
        <v>3375</v>
      </c>
      <c r="F431" s="701" t="s">
        <v>3376</v>
      </c>
      <c r="G431" s="701" t="s">
        <v>1607</v>
      </c>
      <c r="H431" s="703">
        <v>31182</v>
      </c>
      <c r="I431" s="703">
        <v>31182</v>
      </c>
      <c r="J431" s="701" t="s">
        <v>1608</v>
      </c>
      <c r="K431" s="702">
        <v>3531</v>
      </c>
      <c r="L431" s="701" t="s">
        <v>1341</v>
      </c>
      <c r="M431" s="704"/>
      <c r="N431" s="701" t="s">
        <v>1608</v>
      </c>
      <c r="O431" s="705">
        <v>1158</v>
      </c>
      <c r="P431" s="701" t="s">
        <v>1341</v>
      </c>
      <c r="Q431" s="704"/>
      <c r="R431" s="701" t="s">
        <v>1341</v>
      </c>
      <c r="S431" s="701" t="s">
        <v>1341</v>
      </c>
    </row>
    <row r="432" spans="1:19" x14ac:dyDescent="0.3">
      <c r="A432" s="701" t="s">
        <v>3578</v>
      </c>
      <c r="B432" s="701" t="s">
        <v>1607</v>
      </c>
      <c r="C432" s="701" t="s">
        <v>1431</v>
      </c>
      <c r="D432" s="702">
        <v>1983</v>
      </c>
      <c r="E432" s="701" t="s">
        <v>3375</v>
      </c>
      <c r="F432" s="701" t="s">
        <v>3376</v>
      </c>
      <c r="G432" s="701" t="s">
        <v>1607</v>
      </c>
      <c r="H432" s="703">
        <v>31182</v>
      </c>
      <c r="I432" s="703">
        <v>31182</v>
      </c>
      <c r="J432" s="701" t="s">
        <v>1608</v>
      </c>
      <c r="K432" s="702">
        <v>3468</v>
      </c>
      <c r="L432" s="701" t="s">
        <v>1341</v>
      </c>
      <c r="M432" s="704"/>
      <c r="N432" s="701" t="s">
        <v>1608</v>
      </c>
      <c r="O432" s="705">
        <v>1138</v>
      </c>
      <c r="P432" s="701" t="s">
        <v>1341</v>
      </c>
      <c r="Q432" s="704"/>
      <c r="R432" s="701" t="s">
        <v>1341</v>
      </c>
      <c r="S432" s="701" t="s">
        <v>1341</v>
      </c>
    </row>
    <row r="433" spans="1:19" x14ac:dyDescent="0.3">
      <c r="A433" s="701" t="s">
        <v>3579</v>
      </c>
      <c r="B433" s="701" t="s">
        <v>1607</v>
      </c>
      <c r="C433" s="701" t="s">
        <v>1431</v>
      </c>
      <c r="D433" s="702">
        <v>1983</v>
      </c>
      <c r="E433" s="701" t="s">
        <v>3375</v>
      </c>
      <c r="F433" s="701" t="s">
        <v>3376</v>
      </c>
      <c r="G433" s="701" t="s">
        <v>1607</v>
      </c>
      <c r="H433" s="703">
        <v>31182</v>
      </c>
      <c r="I433" s="703">
        <v>31182</v>
      </c>
      <c r="J433" s="701" t="s">
        <v>1608</v>
      </c>
      <c r="K433" s="702">
        <v>3835</v>
      </c>
      <c r="L433" s="701" t="s">
        <v>1341</v>
      </c>
      <c r="M433" s="704"/>
      <c r="N433" s="701" t="s">
        <v>1608</v>
      </c>
      <c r="O433" s="705">
        <v>1258</v>
      </c>
      <c r="P433" s="701" t="s">
        <v>1341</v>
      </c>
      <c r="Q433" s="704"/>
      <c r="R433" s="701" t="s">
        <v>1341</v>
      </c>
      <c r="S433" s="701" t="s">
        <v>1341</v>
      </c>
    </row>
    <row r="434" spans="1:19" x14ac:dyDescent="0.3">
      <c r="A434" s="701" t="s">
        <v>3580</v>
      </c>
      <c r="B434" s="701" t="s">
        <v>1607</v>
      </c>
      <c r="C434" s="701" t="s">
        <v>1431</v>
      </c>
      <c r="D434" s="702">
        <v>1983</v>
      </c>
      <c r="E434" s="701" t="s">
        <v>3375</v>
      </c>
      <c r="F434" s="701" t="s">
        <v>3376</v>
      </c>
      <c r="G434" s="701" t="s">
        <v>1607</v>
      </c>
      <c r="H434" s="703">
        <v>31182</v>
      </c>
      <c r="I434" s="703">
        <v>31182</v>
      </c>
      <c r="J434" s="701" t="s">
        <v>1608</v>
      </c>
      <c r="K434" s="702">
        <v>3921</v>
      </c>
      <c r="L434" s="701" t="s">
        <v>1341</v>
      </c>
      <c r="M434" s="704"/>
      <c r="N434" s="701" t="s">
        <v>1608</v>
      </c>
      <c r="O434" s="705">
        <v>1286</v>
      </c>
      <c r="P434" s="701" t="s">
        <v>1341</v>
      </c>
      <c r="Q434" s="704"/>
      <c r="R434" s="701" t="s">
        <v>1341</v>
      </c>
      <c r="S434" s="701" t="s">
        <v>1341</v>
      </c>
    </row>
    <row r="435" spans="1:19" x14ac:dyDescent="0.3">
      <c r="A435" s="701" t="s">
        <v>3581</v>
      </c>
      <c r="B435" s="701" t="s">
        <v>1607</v>
      </c>
      <c r="C435" s="701" t="s">
        <v>1431</v>
      </c>
      <c r="D435" s="702">
        <v>1983</v>
      </c>
      <c r="E435" s="701" t="s">
        <v>3375</v>
      </c>
      <c r="F435" s="701" t="s">
        <v>3376</v>
      </c>
      <c r="G435" s="701" t="s">
        <v>1607</v>
      </c>
      <c r="H435" s="703">
        <v>31182</v>
      </c>
      <c r="I435" s="703">
        <v>31182</v>
      </c>
      <c r="J435" s="701" t="s">
        <v>1608</v>
      </c>
      <c r="K435" s="702">
        <v>3456</v>
      </c>
      <c r="L435" s="701" t="s">
        <v>1341</v>
      </c>
      <c r="M435" s="704"/>
      <c r="N435" s="701" t="s">
        <v>1608</v>
      </c>
      <c r="O435" s="702">
        <v>1134</v>
      </c>
      <c r="P435" s="701" t="s">
        <v>1341</v>
      </c>
      <c r="Q435" s="706"/>
      <c r="R435" s="701" t="s">
        <v>1341</v>
      </c>
      <c r="S435" s="701" t="s">
        <v>1341</v>
      </c>
    </row>
    <row r="436" spans="1:19" x14ac:dyDescent="0.3">
      <c r="A436" s="701" t="s">
        <v>3582</v>
      </c>
      <c r="B436" s="701" t="s">
        <v>1607</v>
      </c>
      <c r="C436" s="701" t="s">
        <v>1431</v>
      </c>
      <c r="D436" s="702">
        <v>1983</v>
      </c>
      <c r="E436" s="701" t="s">
        <v>3375</v>
      </c>
      <c r="F436" s="701" t="s">
        <v>3376</v>
      </c>
      <c r="G436" s="701" t="s">
        <v>1607</v>
      </c>
      <c r="H436" s="703">
        <v>31182</v>
      </c>
      <c r="I436" s="703">
        <v>31182</v>
      </c>
      <c r="J436" s="701" t="s">
        <v>1608</v>
      </c>
      <c r="K436" s="702">
        <v>3445</v>
      </c>
      <c r="L436" s="701" t="s">
        <v>1341</v>
      </c>
      <c r="M436" s="704"/>
      <c r="N436" s="701" t="s">
        <v>1608</v>
      </c>
      <c r="O436" s="702">
        <v>1498</v>
      </c>
      <c r="P436" s="701" t="s">
        <v>1341</v>
      </c>
      <c r="Q436" s="706"/>
      <c r="R436" s="701" t="s">
        <v>1341</v>
      </c>
      <c r="S436" s="701" t="s">
        <v>1341</v>
      </c>
    </row>
    <row r="437" spans="1:19" x14ac:dyDescent="0.3">
      <c r="A437" s="701" t="s">
        <v>3583</v>
      </c>
      <c r="B437" s="701" t="s">
        <v>1607</v>
      </c>
      <c r="C437" s="701" t="s">
        <v>1431</v>
      </c>
      <c r="D437" s="702">
        <v>1983</v>
      </c>
      <c r="E437" s="701" t="s">
        <v>3375</v>
      </c>
      <c r="F437" s="701" t="s">
        <v>3376</v>
      </c>
      <c r="G437" s="701" t="s">
        <v>1607</v>
      </c>
      <c r="H437" s="703">
        <v>31182</v>
      </c>
      <c r="I437" s="703">
        <v>31182</v>
      </c>
      <c r="J437" s="701" t="s">
        <v>1608</v>
      </c>
      <c r="K437" s="702">
        <v>2734</v>
      </c>
      <c r="L437" s="701" t="s">
        <v>1341</v>
      </c>
      <c r="M437" s="704"/>
      <c r="N437" s="701" t="s">
        <v>1608</v>
      </c>
      <c r="O437" s="702">
        <v>1188</v>
      </c>
      <c r="P437" s="701" t="s">
        <v>1341</v>
      </c>
      <c r="Q437" s="706"/>
      <c r="R437" s="701" t="s">
        <v>1341</v>
      </c>
      <c r="S437" s="701" t="s">
        <v>1341</v>
      </c>
    </row>
    <row r="438" spans="1:19" x14ac:dyDescent="0.3">
      <c r="A438" s="701" t="s">
        <v>3584</v>
      </c>
      <c r="B438" s="701" t="s">
        <v>1607</v>
      </c>
      <c r="C438" s="701" t="s">
        <v>1431</v>
      </c>
      <c r="D438" s="702">
        <v>1983</v>
      </c>
      <c r="E438" s="701" t="s">
        <v>3375</v>
      </c>
      <c r="F438" s="701" t="s">
        <v>3376</v>
      </c>
      <c r="G438" s="701" t="s">
        <v>1607</v>
      </c>
      <c r="H438" s="703">
        <v>31182</v>
      </c>
      <c r="I438" s="703">
        <v>31182</v>
      </c>
      <c r="J438" s="701" t="s">
        <v>1608</v>
      </c>
      <c r="K438" s="702">
        <v>2748</v>
      </c>
      <c r="L438" s="701" t="s">
        <v>1341</v>
      </c>
      <c r="M438" s="704"/>
      <c r="N438" s="701" t="s">
        <v>1608</v>
      </c>
      <c r="O438" s="702">
        <v>1195</v>
      </c>
      <c r="P438" s="701" t="s">
        <v>1341</v>
      </c>
      <c r="Q438" s="706"/>
      <c r="R438" s="701" t="s">
        <v>1341</v>
      </c>
      <c r="S438" s="701" t="s">
        <v>1341</v>
      </c>
    </row>
    <row r="439" spans="1:19" x14ac:dyDescent="0.3">
      <c r="A439" s="701" t="s">
        <v>3585</v>
      </c>
      <c r="B439" s="701" t="s">
        <v>1607</v>
      </c>
      <c r="C439" s="701" t="s">
        <v>1431</v>
      </c>
      <c r="D439" s="702">
        <v>1983</v>
      </c>
      <c r="E439" s="701" t="s">
        <v>3375</v>
      </c>
      <c r="F439" s="701" t="s">
        <v>3376</v>
      </c>
      <c r="G439" s="701" t="s">
        <v>1607</v>
      </c>
      <c r="H439" s="703">
        <v>31182</v>
      </c>
      <c r="I439" s="703">
        <v>31182</v>
      </c>
      <c r="J439" s="701" t="s">
        <v>1608</v>
      </c>
      <c r="K439" s="702">
        <v>2781</v>
      </c>
      <c r="L439" s="701" t="s">
        <v>1341</v>
      </c>
      <c r="M439" s="704"/>
      <c r="N439" s="701" t="s">
        <v>1608</v>
      </c>
      <c r="O439" s="702">
        <v>1209</v>
      </c>
      <c r="P439" s="701" t="s">
        <v>1341</v>
      </c>
      <c r="Q439" s="704"/>
      <c r="R439" s="701" t="s">
        <v>1341</v>
      </c>
      <c r="S439" s="701" t="s">
        <v>1341</v>
      </c>
    </row>
    <row r="440" spans="1:19" x14ac:dyDescent="0.3">
      <c r="A440" s="701" t="s">
        <v>3586</v>
      </c>
      <c r="B440" s="701" t="s">
        <v>1607</v>
      </c>
      <c r="C440" s="701" t="s">
        <v>1431</v>
      </c>
      <c r="D440" s="702">
        <v>1983</v>
      </c>
      <c r="E440" s="701" t="s">
        <v>3375</v>
      </c>
      <c r="F440" s="701" t="s">
        <v>3376</v>
      </c>
      <c r="G440" s="701" t="s">
        <v>1607</v>
      </c>
      <c r="H440" s="703">
        <v>31182</v>
      </c>
      <c r="I440" s="703">
        <v>31182</v>
      </c>
      <c r="J440" s="701" t="s">
        <v>1608</v>
      </c>
      <c r="K440" s="702">
        <v>3213</v>
      </c>
      <c r="L440" s="701" t="s">
        <v>1341</v>
      </c>
      <c r="M440" s="704"/>
      <c r="N440" s="701" t="s">
        <v>1608</v>
      </c>
      <c r="O440" s="702">
        <v>1397</v>
      </c>
      <c r="P440" s="701" t="s">
        <v>1341</v>
      </c>
      <c r="Q440" s="704"/>
      <c r="R440" s="701" t="s">
        <v>1341</v>
      </c>
      <c r="S440" s="701" t="s">
        <v>1341</v>
      </c>
    </row>
    <row r="441" spans="1:19" x14ac:dyDescent="0.3">
      <c r="A441" s="701" t="s">
        <v>3587</v>
      </c>
      <c r="B441" s="701" t="s">
        <v>1607</v>
      </c>
      <c r="C441" s="701" t="s">
        <v>1431</v>
      </c>
      <c r="D441" s="702">
        <v>1983</v>
      </c>
      <c r="E441" s="701" t="s">
        <v>3375</v>
      </c>
      <c r="F441" s="701" t="s">
        <v>3376</v>
      </c>
      <c r="G441" s="701" t="s">
        <v>1607</v>
      </c>
      <c r="H441" s="703">
        <v>31182</v>
      </c>
      <c r="I441" s="703">
        <v>31182</v>
      </c>
      <c r="J441" s="701" t="s">
        <v>1608</v>
      </c>
      <c r="K441" s="702">
        <v>2956</v>
      </c>
      <c r="L441" s="701" t="s">
        <v>1341</v>
      </c>
      <c r="M441" s="704"/>
      <c r="N441" s="701" t="s">
        <v>1608</v>
      </c>
      <c r="O441" s="702">
        <v>2029</v>
      </c>
      <c r="P441" s="701" t="s">
        <v>1341</v>
      </c>
      <c r="Q441" s="704"/>
      <c r="R441" s="701" t="s">
        <v>1341</v>
      </c>
      <c r="S441" s="701" t="s">
        <v>1341</v>
      </c>
    </row>
    <row r="442" spans="1:19" x14ac:dyDescent="0.3">
      <c r="A442" s="701" t="s">
        <v>3588</v>
      </c>
      <c r="B442" s="701" t="s">
        <v>1607</v>
      </c>
      <c r="C442" s="701" t="s">
        <v>1431</v>
      </c>
      <c r="D442" s="702">
        <v>1983</v>
      </c>
      <c r="E442" s="701" t="s">
        <v>3375</v>
      </c>
      <c r="F442" s="701" t="s">
        <v>3376</v>
      </c>
      <c r="G442" s="701" t="s">
        <v>1607</v>
      </c>
      <c r="H442" s="703">
        <v>31182</v>
      </c>
      <c r="I442" s="703">
        <v>31182</v>
      </c>
      <c r="J442" s="701" t="s">
        <v>1608</v>
      </c>
      <c r="K442" s="702">
        <v>3003</v>
      </c>
      <c r="L442" s="701" t="s">
        <v>1341</v>
      </c>
      <c r="M442" s="704"/>
      <c r="N442" s="701" t="s">
        <v>1608</v>
      </c>
      <c r="O442" s="702">
        <v>2061</v>
      </c>
      <c r="P442" s="701" t="s">
        <v>1341</v>
      </c>
      <c r="Q442" s="706"/>
      <c r="R442" s="701" t="s">
        <v>1341</v>
      </c>
      <c r="S442" s="701" t="s">
        <v>1341</v>
      </c>
    </row>
    <row r="443" spans="1:19" x14ac:dyDescent="0.3">
      <c r="A443" s="701" t="s">
        <v>3589</v>
      </c>
      <c r="B443" s="701" t="s">
        <v>1607</v>
      </c>
      <c r="C443" s="701" t="s">
        <v>1431</v>
      </c>
      <c r="D443" s="702">
        <v>1983</v>
      </c>
      <c r="E443" s="701" t="s">
        <v>3375</v>
      </c>
      <c r="F443" s="701" t="s">
        <v>3376</v>
      </c>
      <c r="G443" s="701" t="s">
        <v>1607</v>
      </c>
      <c r="H443" s="703">
        <v>31182</v>
      </c>
      <c r="I443" s="703">
        <v>31182</v>
      </c>
      <c r="J443" s="701" t="s">
        <v>1608</v>
      </c>
      <c r="K443" s="702">
        <v>2884</v>
      </c>
      <c r="L443" s="701" t="s">
        <v>1341</v>
      </c>
      <c r="M443" s="704"/>
      <c r="N443" s="701" t="s">
        <v>1608</v>
      </c>
      <c r="O443" s="702">
        <v>1979</v>
      </c>
      <c r="P443" s="701" t="s">
        <v>1341</v>
      </c>
      <c r="Q443" s="704"/>
      <c r="R443" s="701" t="s">
        <v>1341</v>
      </c>
      <c r="S443" s="701" t="s">
        <v>1341</v>
      </c>
    </row>
    <row r="444" spans="1:19" x14ac:dyDescent="0.3">
      <c r="A444" s="701" t="s">
        <v>3590</v>
      </c>
      <c r="B444" s="701" t="s">
        <v>1607</v>
      </c>
      <c r="C444" s="701" t="s">
        <v>1431</v>
      </c>
      <c r="D444" s="702">
        <v>1983</v>
      </c>
      <c r="E444" s="701" t="s">
        <v>3375</v>
      </c>
      <c r="F444" s="701" t="s">
        <v>3376</v>
      </c>
      <c r="G444" s="701" t="s">
        <v>1607</v>
      </c>
      <c r="H444" s="703">
        <v>31182</v>
      </c>
      <c r="I444" s="703">
        <v>31182</v>
      </c>
      <c r="J444" s="701" t="s">
        <v>1608</v>
      </c>
      <c r="K444" s="702">
        <v>3026</v>
      </c>
      <c r="L444" s="701" t="s">
        <v>1341</v>
      </c>
      <c r="M444" s="704"/>
      <c r="N444" s="701" t="s">
        <v>1608</v>
      </c>
      <c r="O444" s="702">
        <v>2077</v>
      </c>
      <c r="P444" s="701" t="s">
        <v>1341</v>
      </c>
      <c r="Q444" s="706"/>
      <c r="R444" s="701" t="s">
        <v>1341</v>
      </c>
      <c r="S444" s="701" t="s">
        <v>1341</v>
      </c>
    </row>
    <row r="445" spans="1:19" x14ac:dyDescent="0.3">
      <c r="A445" s="701" t="s">
        <v>3591</v>
      </c>
      <c r="B445" s="701" t="s">
        <v>1607</v>
      </c>
      <c r="C445" s="701" t="s">
        <v>1431</v>
      </c>
      <c r="D445" s="702">
        <v>1983</v>
      </c>
      <c r="E445" s="701" t="s">
        <v>3375</v>
      </c>
      <c r="F445" s="701" t="s">
        <v>3376</v>
      </c>
      <c r="G445" s="701" t="s">
        <v>1607</v>
      </c>
      <c r="H445" s="703">
        <v>31182</v>
      </c>
      <c r="I445" s="703">
        <v>31182</v>
      </c>
      <c r="J445" s="701" t="s">
        <v>1608</v>
      </c>
      <c r="K445" s="702">
        <v>2944</v>
      </c>
      <c r="L445" s="701" t="s">
        <v>1341</v>
      </c>
      <c r="M445" s="704"/>
      <c r="N445" s="701" t="s">
        <v>1608</v>
      </c>
      <c r="O445" s="702">
        <v>2021</v>
      </c>
      <c r="P445" s="701" t="s">
        <v>1341</v>
      </c>
      <c r="Q445" s="706"/>
      <c r="R445" s="701" t="s">
        <v>1341</v>
      </c>
      <c r="S445" s="701" t="s">
        <v>1341</v>
      </c>
    </row>
    <row r="446" spans="1:19" x14ac:dyDescent="0.3">
      <c r="A446" s="701" t="s">
        <v>3592</v>
      </c>
      <c r="B446" s="701" t="s">
        <v>1607</v>
      </c>
      <c r="C446" s="701" t="s">
        <v>1431</v>
      </c>
      <c r="D446" s="702">
        <v>1984</v>
      </c>
      <c r="E446" s="701" t="s">
        <v>3375</v>
      </c>
      <c r="F446" s="701" t="s">
        <v>3376</v>
      </c>
      <c r="G446" s="701" t="s">
        <v>1607</v>
      </c>
      <c r="H446" s="703">
        <v>31547</v>
      </c>
      <c r="I446" s="703">
        <v>31547</v>
      </c>
      <c r="J446" s="701" t="s">
        <v>1608</v>
      </c>
      <c r="K446" s="702">
        <v>2152</v>
      </c>
      <c r="L446" s="701" t="s">
        <v>1341</v>
      </c>
      <c r="M446" s="704"/>
      <c r="N446" s="701" t="s">
        <v>1608</v>
      </c>
      <c r="O446" s="702">
        <v>9</v>
      </c>
      <c r="P446" s="701" t="s">
        <v>1341</v>
      </c>
      <c r="Q446" s="704"/>
      <c r="R446" s="701" t="s">
        <v>1341</v>
      </c>
      <c r="S446" s="701" t="s">
        <v>1341</v>
      </c>
    </row>
    <row r="447" spans="1:19" x14ac:dyDescent="0.3">
      <c r="A447" s="701" t="s">
        <v>3593</v>
      </c>
      <c r="B447" s="701" t="s">
        <v>1607</v>
      </c>
      <c r="C447" s="701" t="s">
        <v>1431</v>
      </c>
      <c r="D447" s="702">
        <v>1984</v>
      </c>
      <c r="E447" s="701" t="s">
        <v>3375</v>
      </c>
      <c r="F447" s="701" t="s">
        <v>3376</v>
      </c>
      <c r="G447" s="701" t="s">
        <v>1607</v>
      </c>
      <c r="H447" s="703">
        <v>31547</v>
      </c>
      <c r="I447" s="703">
        <v>31547</v>
      </c>
      <c r="J447" s="701" t="s">
        <v>1608</v>
      </c>
      <c r="K447" s="702">
        <v>5180</v>
      </c>
      <c r="L447" s="701" t="s">
        <v>1341</v>
      </c>
      <c r="M447" s="704"/>
      <c r="N447" s="701" t="s">
        <v>1608</v>
      </c>
      <c r="O447" s="702">
        <v>21</v>
      </c>
      <c r="P447" s="701" t="s">
        <v>1341</v>
      </c>
      <c r="Q447" s="704"/>
      <c r="R447" s="701" t="s">
        <v>1341</v>
      </c>
      <c r="S447" s="701" t="s">
        <v>1341</v>
      </c>
    </row>
    <row r="448" spans="1:19" x14ac:dyDescent="0.3">
      <c r="A448" s="701" t="s">
        <v>3594</v>
      </c>
      <c r="B448" s="701" t="s">
        <v>1607</v>
      </c>
      <c r="C448" s="701" t="s">
        <v>1431</v>
      </c>
      <c r="D448" s="702">
        <v>1984</v>
      </c>
      <c r="E448" s="701" t="s">
        <v>3375</v>
      </c>
      <c r="F448" s="701" t="s">
        <v>3376</v>
      </c>
      <c r="G448" s="701" t="s">
        <v>1607</v>
      </c>
      <c r="H448" s="703">
        <v>31547</v>
      </c>
      <c r="I448" s="703">
        <v>31547</v>
      </c>
      <c r="J448" s="701" t="s">
        <v>1608</v>
      </c>
      <c r="K448" s="702">
        <v>5112</v>
      </c>
      <c r="L448" s="701" t="s">
        <v>1341</v>
      </c>
      <c r="M448" s="704"/>
      <c r="N448" s="701" t="s">
        <v>1608</v>
      </c>
      <c r="O448" s="702">
        <v>21</v>
      </c>
      <c r="P448" s="701" t="s">
        <v>1341</v>
      </c>
      <c r="Q448" s="706"/>
      <c r="R448" s="701" t="s">
        <v>1341</v>
      </c>
      <c r="S448" s="701" t="s">
        <v>1341</v>
      </c>
    </row>
    <row r="449" spans="1:19" x14ac:dyDescent="0.3">
      <c r="A449" s="701" t="s">
        <v>3595</v>
      </c>
      <c r="B449" s="701" t="s">
        <v>1607</v>
      </c>
      <c r="C449" s="701" t="s">
        <v>1431</v>
      </c>
      <c r="D449" s="702">
        <v>1984</v>
      </c>
      <c r="E449" s="701" t="s">
        <v>3375</v>
      </c>
      <c r="F449" s="701" t="s">
        <v>3376</v>
      </c>
      <c r="G449" s="701" t="s">
        <v>1607</v>
      </c>
      <c r="H449" s="703">
        <v>31547</v>
      </c>
      <c r="I449" s="703">
        <v>31547</v>
      </c>
      <c r="J449" s="701" t="s">
        <v>1608</v>
      </c>
      <c r="K449" s="702">
        <v>5061</v>
      </c>
      <c r="L449" s="701" t="s">
        <v>1341</v>
      </c>
      <c r="M449" s="704"/>
      <c r="N449" s="701" t="s">
        <v>1608</v>
      </c>
      <c r="O449" s="702">
        <v>20</v>
      </c>
      <c r="P449" s="701" t="s">
        <v>1341</v>
      </c>
      <c r="Q449" s="706"/>
      <c r="R449" s="701" t="s">
        <v>1341</v>
      </c>
      <c r="S449" s="701" t="s">
        <v>1341</v>
      </c>
    </row>
    <row r="450" spans="1:19" x14ac:dyDescent="0.3">
      <c r="A450" s="701" t="s">
        <v>3596</v>
      </c>
      <c r="B450" s="701" t="s">
        <v>1607</v>
      </c>
      <c r="C450" s="701" t="s">
        <v>1431</v>
      </c>
      <c r="D450" s="702">
        <v>1984</v>
      </c>
      <c r="E450" s="701" t="s">
        <v>3375</v>
      </c>
      <c r="F450" s="701" t="s">
        <v>3376</v>
      </c>
      <c r="G450" s="701" t="s">
        <v>1607</v>
      </c>
      <c r="H450" s="703">
        <v>31547</v>
      </c>
      <c r="I450" s="703">
        <v>31547</v>
      </c>
      <c r="J450" s="701" t="s">
        <v>1608</v>
      </c>
      <c r="K450" s="702">
        <v>5066</v>
      </c>
      <c r="L450" s="701" t="s">
        <v>1341</v>
      </c>
      <c r="M450" s="704"/>
      <c r="N450" s="701" t="s">
        <v>1608</v>
      </c>
      <c r="O450" s="702">
        <v>20</v>
      </c>
      <c r="P450" s="701" t="s">
        <v>1341</v>
      </c>
      <c r="Q450" s="706"/>
      <c r="R450" s="701" t="s">
        <v>1341</v>
      </c>
      <c r="S450" s="701" t="s">
        <v>1341</v>
      </c>
    </row>
    <row r="451" spans="1:19" x14ac:dyDescent="0.3">
      <c r="A451" s="701" t="s">
        <v>3597</v>
      </c>
      <c r="B451" s="701" t="s">
        <v>1607</v>
      </c>
      <c r="C451" s="701" t="s">
        <v>1431</v>
      </c>
      <c r="D451" s="702">
        <v>1984</v>
      </c>
      <c r="E451" s="701" t="s">
        <v>3375</v>
      </c>
      <c r="F451" s="701" t="s">
        <v>3376</v>
      </c>
      <c r="G451" s="701" t="s">
        <v>1607</v>
      </c>
      <c r="H451" s="703">
        <v>31547</v>
      </c>
      <c r="I451" s="703">
        <v>31547</v>
      </c>
      <c r="J451" s="701" t="s">
        <v>1608</v>
      </c>
      <c r="K451" s="702">
        <v>4867</v>
      </c>
      <c r="L451" s="701" t="s">
        <v>1341</v>
      </c>
      <c r="M451" s="704"/>
      <c r="N451" s="701" t="s">
        <v>1608</v>
      </c>
      <c r="O451" s="702">
        <v>77</v>
      </c>
      <c r="P451" s="701" t="s">
        <v>1341</v>
      </c>
      <c r="Q451" s="704"/>
      <c r="R451" s="701" t="s">
        <v>1341</v>
      </c>
      <c r="S451" s="701" t="s">
        <v>1341</v>
      </c>
    </row>
    <row r="452" spans="1:19" x14ac:dyDescent="0.3">
      <c r="A452" s="701" t="s">
        <v>3598</v>
      </c>
      <c r="B452" s="701" t="s">
        <v>1607</v>
      </c>
      <c r="C452" s="701" t="s">
        <v>1431</v>
      </c>
      <c r="D452" s="702">
        <v>1984</v>
      </c>
      <c r="E452" s="701" t="s">
        <v>3375</v>
      </c>
      <c r="F452" s="701" t="s">
        <v>3376</v>
      </c>
      <c r="G452" s="701" t="s">
        <v>1607</v>
      </c>
      <c r="H452" s="703">
        <v>31547</v>
      </c>
      <c r="I452" s="703">
        <v>31547</v>
      </c>
      <c r="J452" s="701" t="s">
        <v>1608</v>
      </c>
      <c r="K452" s="702">
        <v>4868</v>
      </c>
      <c r="L452" s="701" t="s">
        <v>1341</v>
      </c>
      <c r="M452" s="704"/>
      <c r="N452" s="701" t="s">
        <v>1608</v>
      </c>
      <c r="O452" s="702">
        <v>77</v>
      </c>
      <c r="P452" s="701" t="s">
        <v>1341</v>
      </c>
      <c r="Q452" s="704"/>
      <c r="R452" s="701" t="s">
        <v>1341</v>
      </c>
      <c r="S452" s="701" t="s">
        <v>1341</v>
      </c>
    </row>
    <row r="453" spans="1:19" x14ac:dyDescent="0.3">
      <c r="A453" s="701" t="s">
        <v>3599</v>
      </c>
      <c r="B453" s="701" t="s">
        <v>1607</v>
      </c>
      <c r="C453" s="701" t="s">
        <v>1431</v>
      </c>
      <c r="D453" s="702">
        <v>1984</v>
      </c>
      <c r="E453" s="701" t="s">
        <v>3375</v>
      </c>
      <c r="F453" s="701" t="s">
        <v>3376</v>
      </c>
      <c r="G453" s="701" t="s">
        <v>1607</v>
      </c>
      <c r="H453" s="703">
        <v>31547</v>
      </c>
      <c r="I453" s="703">
        <v>31547</v>
      </c>
      <c r="J453" s="701" t="s">
        <v>1608</v>
      </c>
      <c r="K453" s="702">
        <v>4884</v>
      </c>
      <c r="L453" s="701" t="s">
        <v>1341</v>
      </c>
      <c r="M453" s="704"/>
      <c r="N453" s="701" t="s">
        <v>1608</v>
      </c>
      <c r="O453" s="702">
        <v>77</v>
      </c>
      <c r="P453" s="701" t="s">
        <v>1341</v>
      </c>
      <c r="Q453" s="704"/>
      <c r="R453" s="701" t="s">
        <v>1341</v>
      </c>
      <c r="S453" s="701" t="s">
        <v>1341</v>
      </c>
    </row>
    <row r="454" spans="1:19" x14ac:dyDescent="0.3">
      <c r="A454" s="701" t="s">
        <v>3600</v>
      </c>
      <c r="B454" s="701" t="s">
        <v>1607</v>
      </c>
      <c r="C454" s="701" t="s">
        <v>1431</v>
      </c>
      <c r="D454" s="702">
        <v>1984</v>
      </c>
      <c r="E454" s="701" t="s">
        <v>3375</v>
      </c>
      <c r="F454" s="701" t="s">
        <v>3376</v>
      </c>
      <c r="G454" s="701" t="s">
        <v>1607</v>
      </c>
      <c r="H454" s="703">
        <v>31547</v>
      </c>
      <c r="I454" s="703">
        <v>31547</v>
      </c>
      <c r="J454" s="701" t="s">
        <v>1608</v>
      </c>
      <c r="K454" s="702">
        <v>4938</v>
      </c>
      <c r="L454" s="701" t="s">
        <v>1341</v>
      </c>
      <c r="M454" s="704"/>
      <c r="N454" s="701" t="s">
        <v>1608</v>
      </c>
      <c r="O454" s="702">
        <v>78</v>
      </c>
      <c r="P454" s="701" t="s">
        <v>1341</v>
      </c>
      <c r="Q454" s="706"/>
      <c r="R454" s="701" t="s">
        <v>1341</v>
      </c>
      <c r="S454" s="701" t="s">
        <v>1341</v>
      </c>
    </row>
    <row r="455" spans="1:19" x14ac:dyDescent="0.3">
      <c r="A455" s="701" t="s">
        <v>3601</v>
      </c>
      <c r="B455" s="701" t="s">
        <v>1607</v>
      </c>
      <c r="C455" s="701" t="s">
        <v>1431</v>
      </c>
      <c r="D455" s="702">
        <v>1984</v>
      </c>
      <c r="E455" s="701" t="s">
        <v>3375</v>
      </c>
      <c r="F455" s="701" t="s">
        <v>3376</v>
      </c>
      <c r="G455" s="701" t="s">
        <v>1607</v>
      </c>
      <c r="H455" s="703">
        <v>31547</v>
      </c>
      <c r="I455" s="703">
        <v>31547</v>
      </c>
      <c r="J455" s="701" t="s">
        <v>1608</v>
      </c>
      <c r="K455" s="702">
        <v>4865</v>
      </c>
      <c r="L455" s="701" t="s">
        <v>1341</v>
      </c>
      <c r="M455" s="704"/>
      <c r="N455" s="701" t="s">
        <v>1608</v>
      </c>
      <c r="O455" s="702">
        <v>76</v>
      </c>
      <c r="P455" s="701" t="s">
        <v>1341</v>
      </c>
      <c r="Q455" s="706"/>
      <c r="R455" s="701" t="s">
        <v>1341</v>
      </c>
      <c r="S455" s="701" t="s">
        <v>1341</v>
      </c>
    </row>
    <row r="456" spans="1:19" x14ac:dyDescent="0.3">
      <c r="A456" s="701" t="s">
        <v>3602</v>
      </c>
      <c r="B456" s="701" t="s">
        <v>1607</v>
      </c>
      <c r="C456" s="701" t="s">
        <v>1431</v>
      </c>
      <c r="D456" s="702">
        <v>1984</v>
      </c>
      <c r="E456" s="701" t="s">
        <v>3375</v>
      </c>
      <c r="F456" s="701" t="s">
        <v>3376</v>
      </c>
      <c r="G456" s="701" t="s">
        <v>1607</v>
      </c>
      <c r="H456" s="703">
        <v>31547</v>
      </c>
      <c r="I456" s="703">
        <v>31547</v>
      </c>
      <c r="J456" s="701" t="s">
        <v>1608</v>
      </c>
      <c r="K456" s="702">
        <v>3858</v>
      </c>
      <c r="L456" s="701" t="s">
        <v>1341</v>
      </c>
      <c r="M456" s="704"/>
      <c r="N456" s="701" t="s">
        <v>1608</v>
      </c>
      <c r="O456" s="702">
        <v>161</v>
      </c>
      <c r="P456" s="701" t="s">
        <v>1341</v>
      </c>
      <c r="Q456" s="706"/>
      <c r="R456" s="701" t="s">
        <v>1341</v>
      </c>
      <c r="S456" s="701" t="s">
        <v>1341</v>
      </c>
    </row>
    <row r="457" spans="1:19" x14ac:dyDescent="0.3">
      <c r="A457" s="701" t="s">
        <v>3603</v>
      </c>
      <c r="B457" s="701" t="s">
        <v>1607</v>
      </c>
      <c r="C457" s="701" t="s">
        <v>1431</v>
      </c>
      <c r="D457" s="702">
        <v>1984</v>
      </c>
      <c r="E457" s="701" t="s">
        <v>3375</v>
      </c>
      <c r="F457" s="701" t="s">
        <v>3376</v>
      </c>
      <c r="G457" s="701" t="s">
        <v>1607</v>
      </c>
      <c r="H457" s="703">
        <v>31547</v>
      </c>
      <c r="I457" s="703">
        <v>31547</v>
      </c>
      <c r="J457" s="701" t="s">
        <v>1608</v>
      </c>
      <c r="K457" s="702">
        <v>3835</v>
      </c>
      <c r="L457" s="701" t="s">
        <v>1341</v>
      </c>
      <c r="M457" s="704"/>
      <c r="N457" s="701" t="s">
        <v>1608</v>
      </c>
      <c r="O457" s="702">
        <v>159</v>
      </c>
      <c r="P457" s="701" t="s">
        <v>1341</v>
      </c>
      <c r="Q457" s="704"/>
      <c r="R457" s="701" t="s">
        <v>1341</v>
      </c>
      <c r="S457" s="701" t="s">
        <v>1341</v>
      </c>
    </row>
    <row r="458" spans="1:19" x14ac:dyDescent="0.3">
      <c r="A458" s="701" t="s">
        <v>3604</v>
      </c>
      <c r="B458" s="701" t="s">
        <v>1607</v>
      </c>
      <c r="C458" s="701" t="s">
        <v>1431</v>
      </c>
      <c r="D458" s="702">
        <v>1984</v>
      </c>
      <c r="E458" s="701" t="s">
        <v>3375</v>
      </c>
      <c r="F458" s="701" t="s">
        <v>3376</v>
      </c>
      <c r="G458" s="701" t="s">
        <v>1607</v>
      </c>
      <c r="H458" s="703">
        <v>31547</v>
      </c>
      <c r="I458" s="703">
        <v>31547</v>
      </c>
      <c r="J458" s="701" t="s">
        <v>1608</v>
      </c>
      <c r="K458" s="702">
        <v>4889</v>
      </c>
      <c r="L458" s="701" t="s">
        <v>1341</v>
      </c>
      <c r="M458" s="704"/>
      <c r="N458" s="701" t="s">
        <v>1608</v>
      </c>
      <c r="O458" s="702">
        <v>204</v>
      </c>
      <c r="P458" s="701" t="s">
        <v>1341</v>
      </c>
      <c r="Q458" s="706"/>
      <c r="R458" s="701" t="s">
        <v>1341</v>
      </c>
      <c r="S458" s="701" t="s">
        <v>1341</v>
      </c>
    </row>
    <row r="459" spans="1:19" x14ac:dyDescent="0.3">
      <c r="A459" s="701" t="s">
        <v>3605</v>
      </c>
      <c r="B459" s="701" t="s">
        <v>1607</v>
      </c>
      <c r="C459" s="701" t="s">
        <v>1431</v>
      </c>
      <c r="D459" s="702">
        <v>1984</v>
      </c>
      <c r="E459" s="701" t="s">
        <v>3375</v>
      </c>
      <c r="F459" s="701" t="s">
        <v>3376</v>
      </c>
      <c r="G459" s="701" t="s">
        <v>1607</v>
      </c>
      <c r="H459" s="703">
        <v>31547</v>
      </c>
      <c r="I459" s="703">
        <v>31547</v>
      </c>
      <c r="J459" s="701" t="s">
        <v>1608</v>
      </c>
      <c r="K459" s="702">
        <v>3900</v>
      </c>
      <c r="L459" s="701" t="s">
        <v>1341</v>
      </c>
      <c r="M459" s="704"/>
      <c r="N459" s="701" t="s">
        <v>1608</v>
      </c>
      <c r="O459" s="702">
        <v>163</v>
      </c>
      <c r="P459" s="701" t="s">
        <v>1341</v>
      </c>
      <c r="Q459" s="704"/>
      <c r="R459" s="701" t="s">
        <v>1341</v>
      </c>
      <c r="S459" s="701" t="s">
        <v>1341</v>
      </c>
    </row>
    <row r="460" spans="1:19" x14ac:dyDescent="0.3">
      <c r="A460" s="701" t="s">
        <v>3606</v>
      </c>
      <c r="B460" s="701" t="s">
        <v>1607</v>
      </c>
      <c r="C460" s="701" t="s">
        <v>1431</v>
      </c>
      <c r="D460" s="702">
        <v>1984</v>
      </c>
      <c r="E460" s="701" t="s">
        <v>3375</v>
      </c>
      <c r="F460" s="701" t="s">
        <v>3376</v>
      </c>
      <c r="G460" s="701" t="s">
        <v>1607</v>
      </c>
      <c r="H460" s="703">
        <v>31547</v>
      </c>
      <c r="I460" s="703">
        <v>31547</v>
      </c>
      <c r="J460" s="701" t="s">
        <v>1608</v>
      </c>
      <c r="K460" s="702">
        <v>2630</v>
      </c>
      <c r="L460" s="701" t="s">
        <v>1341</v>
      </c>
      <c r="M460" s="704"/>
      <c r="N460" s="701" t="s">
        <v>1608</v>
      </c>
      <c r="O460" s="702">
        <v>110</v>
      </c>
      <c r="P460" s="701" t="s">
        <v>1341</v>
      </c>
      <c r="Q460" s="706"/>
      <c r="R460" s="701" t="s">
        <v>1341</v>
      </c>
      <c r="S460" s="701" t="s">
        <v>1341</v>
      </c>
    </row>
    <row r="461" spans="1:19" x14ac:dyDescent="0.3">
      <c r="A461" s="701" t="s">
        <v>3607</v>
      </c>
      <c r="B461" s="701" t="s">
        <v>1607</v>
      </c>
      <c r="C461" s="701" t="s">
        <v>1431</v>
      </c>
      <c r="D461" s="702">
        <v>1984</v>
      </c>
      <c r="E461" s="701" t="s">
        <v>3375</v>
      </c>
      <c r="F461" s="701" t="s">
        <v>3376</v>
      </c>
      <c r="G461" s="701" t="s">
        <v>1607</v>
      </c>
      <c r="H461" s="703">
        <v>31547</v>
      </c>
      <c r="I461" s="703">
        <v>31547</v>
      </c>
      <c r="J461" s="701" t="s">
        <v>1608</v>
      </c>
      <c r="K461" s="702">
        <v>4857</v>
      </c>
      <c r="L461" s="701" t="s">
        <v>1341</v>
      </c>
      <c r="M461" s="704"/>
      <c r="N461" s="701" t="s">
        <v>1608</v>
      </c>
      <c r="O461" s="702">
        <v>19</v>
      </c>
      <c r="P461" s="701" t="s">
        <v>1341</v>
      </c>
      <c r="Q461" s="704"/>
      <c r="R461" s="701" t="s">
        <v>1341</v>
      </c>
      <c r="S461" s="701" t="s">
        <v>1341</v>
      </c>
    </row>
    <row r="462" spans="1:19" x14ac:dyDescent="0.3">
      <c r="A462" s="701" t="s">
        <v>3608</v>
      </c>
      <c r="B462" s="701" t="s">
        <v>1607</v>
      </c>
      <c r="C462" s="701" t="s">
        <v>1431</v>
      </c>
      <c r="D462" s="702">
        <v>1984</v>
      </c>
      <c r="E462" s="701" t="s">
        <v>3375</v>
      </c>
      <c r="F462" s="701" t="s">
        <v>3376</v>
      </c>
      <c r="G462" s="701" t="s">
        <v>1607</v>
      </c>
      <c r="H462" s="703">
        <v>31547</v>
      </c>
      <c r="I462" s="703">
        <v>31547</v>
      </c>
      <c r="J462" s="701" t="s">
        <v>1608</v>
      </c>
      <c r="K462" s="702">
        <v>4742</v>
      </c>
      <c r="L462" s="701" t="s">
        <v>1341</v>
      </c>
      <c r="M462" s="704"/>
      <c r="N462" s="701" t="s">
        <v>1608</v>
      </c>
      <c r="O462" s="702">
        <v>19</v>
      </c>
      <c r="P462" s="701" t="s">
        <v>1341</v>
      </c>
      <c r="Q462" s="704"/>
      <c r="R462" s="701" t="s">
        <v>1341</v>
      </c>
      <c r="S462" s="701" t="s">
        <v>1341</v>
      </c>
    </row>
    <row r="463" spans="1:19" x14ac:dyDescent="0.3">
      <c r="A463" s="701" t="s">
        <v>3609</v>
      </c>
      <c r="B463" s="701" t="s">
        <v>1607</v>
      </c>
      <c r="C463" s="701" t="s">
        <v>1431</v>
      </c>
      <c r="D463" s="702">
        <v>1984</v>
      </c>
      <c r="E463" s="701" t="s">
        <v>3375</v>
      </c>
      <c r="F463" s="701" t="s">
        <v>3376</v>
      </c>
      <c r="G463" s="701" t="s">
        <v>1607</v>
      </c>
      <c r="H463" s="703">
        <v>31547</v>
      </c>
      <c r="I463" s="703">
        <v>31547</v>
      </c>
      <c r="J463" s="701" t="s">
        <v>1608</v>
      </c>
      <c r="K463" s="702">
        <v>4771</v>
      </c>
      <c r="L463" s="701" t="s">
        <v>1341</v>
      </c>
      <c r="M463" s="704"/>
      <c r="N463" s="701" t="s">
        <v>1608</v>
      </c>
      <c r="O463" s="702">
        <v>19</v>
      </c>
      <c r="P463" s="701" t="s">
        <v>1341</v>
      </c>
      <c r="Q463" s="706"/>
      <c r="R463" s="701" t="s">
        <v>1341</v>
      </c>
      <c r="S463" s="701" t="s">
        <v>1341</v>
      </c>
    </row>
    <row r="464" spans="1:19" x14ac:dyDescent="0.3">
      <c r="A464" s="701" t="s">
        <v>3610</v>
      </c>
      <c r="B464" s="701" t="s">
        <v>1607</v>
      </c>
      <c r="C464" s="701" t="s">
        <v>1431</v>
      </c>
      <c r="D464" s="702">
        <v>1984</v>
      </c>
      <c r="E464" s="701" t="s">
        <v>3375</v>
      </c>
      <c r="F464" s="701" t="s">
        <v>3376</v>
      </c>
      <c r="G464" s="701" t="s">
        <v>1607</v>
      </c>
      <c r="H464" s="703">
        <v>31547</v>
      </c>
      <c r="I464" s="703">
        <v>31547</v>
      </c>
      <c r="J464" s="701" t="s">
        <v>1608</v>
      </c>
      <c r="K464" s="702">
        <v>5450</v>
      </c>
      <c r="L464" s="701" t="s">
        <v>1341</v>
      </c>
      <c r="M464" s="704"/>
      <c r="N464" s="701" t="s">
        <v>1608</v>
      </c>
      <c r="O464" s="702">
        <v>22</v>
      </c>
      <c r="P464" s="701" t="s">
        <v>1341</v>
      </c>
      <c r="Q464" s="704"/>
      <c r="R464" s="701" t="s">
        <v>1341</v>
      </c>
      <c r="S464" s="701" t="s">
        <v>1341</v>
      </c>
    </row>
    <row r="465" spans="1:19" x14ac:dyDescent="0.3">
      <c r="A465" s="701" t="s">
        <v>3611</v>
      </c>
      <c r="B465" s="701" t="s">
        <v>1607</v>
      </c>
      <c r="C465" s="701" t="s">
        <v>1431</v>
      </c>
      <c r="D465" s="702">
        <v>1984</v>
      </c>
      <c r="E465" s="701" t="s">
        <v>3375</v>
      </c>
      <c r="F465" s="701" t="s">
        <v>3376</v>
      </c>
      <c r="G465" s="701" t="s">
        <v>1607</v>
      </c>
      <c r="H465" s="703">
        <v>31547</v>
      </c>
      <c r="I465" s="703">
        <v>31547</v>
      </c>
      <c r="J465" s="701" t="s">
        <v>1608</v>
      </c>
      <c r="K465" s="702">
        <v>4752</v>
      </c>
      <c r="L465" s="701" t="s">
        <v>1341</v>
      </c>
      <c r="M465" s="704"/>
      <c r="N465" s="701" t="s">
        <v>1608</v>
      </c>
      <c r="O465" s="705">
        <v>20</v>
      </c>
      <c r="P465" s="701" t="s">
        <v>1341</v>
      </c>
      <c r="Q465" s="704"/>
      <c r="R465" s="701" t="s">
        <v>1341</v>
      </c>
      <c r="S465" s="701" t="s">
        <v>1341</v>
      </c>
    </row>
    <row r="466" spans="1:19" x14ac:dyDescent="0.3">
      <c r="A466" s="701" t="s">
        <v>3612</v>
      </c>
      <c r="B466" s="701" t="s">
        <v>1607</v>
      </c>
      <c r="C466" s="701" t="s">
        <v>1431</v>
      </c>
      <c r="D466" s="702">
        <v>1984</v>
      </c>
      <c r="E466" s="701" t="s">
        <v>3375</v>
      </c>
      <c r="F466" s="701" t="s">
        <v>3376</v>
      </c>
      <c r="G466" s="701" t="s">
        <v>1607</v>
      </c>
      <c r="H466" s="703">
        <v>31547</v>
      </c>
      <c r="I466" s="703">
        <v>31547</v>
      </c>
      <c r="J466" s="701" t="s">
        <v>1608</v>
      </c>
      <c r="K466" s="702">
        <v>4560</v>
      </c>
      <c r="L466" s="701" t="s">
        <v>1341</v>
      </c>
      <c r="M466" s="704"/>
      <c r="N466" s="701" t="s">
        <v>1608</v>
      </c>
      <c r="O466" s="702">
        <v>255</v>
      </c>
      <c r="P466" s="701" t="s">
        <v>1341</v>
      </c>
      <c r="Q466" s="704"/>
      <c r="R466" s="701" t="s">
        <v>1341</v>
      </c>
      <c r="S466" s="701" t="s">
        <v>1341</v>
      </c>
    </row>
    <row r="467" spans="1:19" x14ac:dyDescent="0.3">
      <c r="A467" s="701" t="s">
        <v>3613</v>
      </c>
      <c r="B467" s="701" t="s">
        <v>1607</v>
      </c>
      <c r="C467" s="701" t="s">
        <v>1431</v>
      </c>
      <c r="D467" s="702">
        <v>1984</v>
      </c>
      <c r="E467" s="701" t="s">
        <v>3375</v>
      </c>
      <c r="F467" s="701" t="s">
        <v>3376</v>
      </c>
      <c r="G467" s="701" t="s">
        <v>1607</v>
      </c>
      <c r="H467" s="703">
        <v>31547</v>
      </c>
      <c r="I467" s="703">
        <v>31547</v>
      </c>
      <c r="J467" s="701" t="s">
        <v>1608</v>
      </c>
      <c r="K467" s="702">
        <v>4640</v>
      </c>
      <c r="L467" s="701" t="s">
        <v>1341</v>
      </c>
      <c r="M467" s="704"/>
      <c r="N467" s="701" t="s">
        <v>1608</v>
      </c>
      <c r="O467" s="702">
        <v>260</v>
      </c>
      <c r="P467" s="701" t="s">
        <v>1341</v>
      </c>
      <c r="Q467" s="706"/>
      <c r="R467" s="701" t="s">
        <v>1341</v>
      </c>
      <c r="S467" s="701" t="s">
        <v>1341</v>
      </c>
    </row>
    <row r="468" spans="1:19" x14ac:dyDescent="0.3">
      <c r="A468" s="701" t="s">
        <v>3614</v>
      </c>
      <c r="B468" s="701" t="s">
        <v>1607</v>
      </c>
      <c r="C468" s="701" t="s">
        <v>1431</v>
      </c>
      <c r="D468" s="702">
        <v>1984</v>
      </c>
      <c r="E468" s="701" t="s">
        <v>3375</v>
      </c>
      <c r="F468" s="701" t="s">
        <v>3376</v>
      </c>
      <c r="G468" s="701" t="s">
        <v>1607</v>
      </c>
      <c r="H468" s="703">
        <v>31547</v>
      </c>
      <c r="I468" s="703">
        <v>31547</v>
      </c>
      <c r="J468" s="701" t="s">
        <v>1608</v>
      </c>
      <c r="K468" s="702">
        <v>4833</v>
      </c>
      <c r="L468" s="701" t="s">
        <v>1341</v>
      </c>
      <c r="M468" s="704"/>
      <c r="N468" s="701" t="s">
        <v>1608</v>
      </c>
      <c r="O468" s="702">
        <v>271</v>
      </c>
      <c r="P468" s="701" t="s">
        <v>1341</v>
      </c>
      <c r="Q468" s="706"/>
      <c r="R468" s="701" t="s">
        <v>1341</v>
      </c>
      <c r="S468" s="701" t="s">
        <v>1341</v>
      </c>
    </row>
    <row r="469" spans="1:19" x14ac:dyDescent="0.3">
      <c r="A469" s="701" t="s">
        <v>3615</v>
      </c>
      <c r="B469" s="701" t="s">
        <v>1607</v>
      </c>
      <c r="C469" s="701" t="s">
        <v>1431</v>
      </c>
      <c r="D469" s="702">
        <v>1984</v>
      </c>
      <c r="E469" s="701" t="s">
        <v>3375</v>
      </c>
      <c r="F469" s="701" t="s">
        <v>3376</v>
      </c>
      <c r="G469" s="701" t="s">
        <v>1607</v>
      </c>
      <c r="H469" s="703">
        <v>31547</v>
      </c>
      <c r="I469" s="703">
        <v>31547</v>
      </c>
      <c r="J469" s="701" t="s">
        <v>1608</v>
      </c>
      <c r="K469" s="702">
        <v>4776</v>
      </c>
      <c r="L469" s="701" t="s">
        <v>1341</v>
      </c>
      <c r="M469" s="704"/>
      <c r="N469" s="701" t="s">
        <v>1608</v>
      </c>
      <c r="O469" s="702">
        <v>267</v>
      </c>
      <c r="P469" s="701" t="s">
        <v>1341</v>
      </c>
      <c r="Q469" s="706"/>
      <c r="R469" s="701" t="s">
        <v>1341</v>
      </c>
      <c r="S469" s="701" t="s">
        <v>1341</v>
      </c>
    </row>
    <row r="470" spans="1:19" x14ac:dyDescent="0.3">
      <c r="A470" s="701" t="s">
        <v>3616</v>
      </c>
      <c r="B470" s="701" t="s">
        <v>1607</v>
      </c>
      <c r="C470" s="701" t="s">
        <v>1431</v>
      </c>
      <c r="D470" s="702">
        <v>1984</v>
      </c>
      <c r="E470" s="701" t="s">
        <v>3375</v>
      </c>
      <c r="F470" s="701" t="s">
        <v>3376</v>
      </c>
      <c r="G470" s="701" t="s">
        <v>1607</v>
      </c>
      <c r="H470" s="703">
        <v>31547</v>
      </c>
      <c r="I470" s="703">
        <v>31547</v>
      </c>
      <c r="J470" s="701" t="s">
        <v>1608</v>
      </c>
      <c r="K470" s="702">
        <v>4649</v>
      </c>
      <c r="L470" s="701" t="s">
        <v>1341</v>
      </c>
      <c r="M470" s="704"/>
      <c r="N470" s="701" t="s">
        <v>1608</v>
      </c>
      <c r="O470" s="702">
        <v>260</v>
      </c>
      <c r="P470" s="701" t="s">
        <v>1341</v>
      </c>
      <c r="Q470" s="704"/>
      <c r="R470" s="701" t="s">
        <v>1341</v>
      </c>
      <c r="S470" s="701" t="s">
        <v>1341</v>
      </c>
    </row>
    <row r="471" spans="1:19" x14ac:dyDescent="0.3">
      <c r="A471" s="701" t="s">
        <v>3617</v>
      </c>
      <c r="B471" s="701" t="s">
        <v>1607</v>
      </c>
      <c r="C471" s="701" t="s">
        <v>1431</v>
      </c>
      <c r="D471" s="702">
        <v>1984</v>
      </c>
      <c r="E471" s="701" t="s">
        <v>3375</v>
      </c>
      <c r="F471" s="701" t="s">
        <v>3376</v>
      </c>
      <c r="G471" s="701" t="s">
        <v>1607</v>
      </c>
      <c r="H471" s="703">
        <v>31547</v>
      </c>
      <c r="I471" s="703">
        <v>31547</v>
      </c>
      <c r="J471" s="701" t="s">
        <v>1608</v>
      </c>
      <c r="K471" s="702">
        <v>4790</v>
      </c>
      <c r="L471" s="701" t="s">
        <v>1341</v>
      </c>
      <c r="M471" s="704"/>
      <c r="N471" s="701" t="s">
        <v>1608</v>
      </c>
      <c r="O471" s="702">
        <v>19</v>
      </c>
      <c r="P471" s="701" t="s">
        <v>1341</v>
      </c>
      <c r="Q471" s="704"/>
      <c r="R471" s="701" t="s">
        <v>1341</v>
      </c>
      <c r="S471" s="701" t="s">
        <v>1341</v>
      </c>
    </row>
    <row r="472" spans="1:19" x14ac:dyDescent="0.3">
      <c r="A472" s="701" t="s">
        <v>3618</v>
      </c>
      <c r="B472" s="701" t="s">
        <v>1607</v>
      </c>
      <c r="C472" s="701" t="s">
        <v>1431</v>
      </c>
      <c r="D472" s="702">
        <v>1984</v>
      </c>
      <c r="E472" s="701" t="s">
        <v>3375</v>
      </c>
      <c r="F472" s="701" t="s">
        <v>3376</v>
      </c>
      <c r="G472" s="701" t="s">
        <v>1607</v>
      </c>
      <c r="H472" s="703">
        <v>31547</v>
      </c>
      <c r="I472" s="703">
        <v>31547</v>
      </c>
      <c r="J472" s="701" t="s">
        <v>1608</v>
      </c>
      <c r="K472" s="702">
        <v>4840</v>
      </c>
      <c r="L472" s="701" t="s">
        <v>1341</v>
      </c>
      <c r="M472" s="704"/>
      <c r="N472" s="701" t="s">
        <v>1608</v>
      </c>
      <c r="O472" s="702">
        <v>19</v>
      </c>
      <c r="P472" s="701" t="s">
        <v>1341</v>
      </c>
      <c r="Q472" s="704"/>
      <c r="R472" s="701" t="s">
        <v>1341</v>
      </c>
      <c r="S472" s="701" t="s">
        <v>1341</v>
      </c>
    </row>
    <row r="473" spans="1:19" x14ac:dyDescent="0.3">
      <c r="A473" s="701" t="s">
        <v>3619</v>
      </c>
      <c r="B473" s="701" t="s">
        <v>1607</v>
      </c>
      <c r="C473" s="701" t="s">
        <v>1431</v>
      </c>
      <c r="D473" s="702">
        <v>1984</v>
      </c>
      <c r="E473" s="701" t="s">
        <v>3375</v>
      </c>
      <c r="F473" s="701" t="s">
        <v>3376</v>
      </c>
      <c r="G473" s="701" t="s">
        <v>1607</v>
      </c>
      <c r="H473" s="703">
        <v>31547</v>
      </c>
      <c r="I473" s="703">
        <v>31547</v>
      </c>
      <c r="J473" s="701" t="s">
        <v>1608</v>
      </c>
      <c r="K473" s="702">
        <v>5111</v>
      </c>
      <c r="L473" s="701" t="s">
        <v>1341</v>
      </c>
      <c r="M473" s="704"/>
      <c r="N473" s="701" t="s">
        <v>1608</v>
      </c>
      <c r="O473" s="702">
        <v>21</v>
      </c>
      <c r="P473" s="701" t="s">
        <v>1341</v>
      </c>
      <c r="Q473" s="704"/>
      <c r="R473" s="701" t="s">
        <v>1341</v>
      </c>
      <c r="S473" s="701" t="s">
        <v>1341</v>
      </c>
    </row>
    <row r="474" spans="1:19" x14ac:dyDescent="0.3">
      <c r="A474" s="701" t="s">
        <v>3620</v>
      </c>
      <c r="B474" s="701" t="s">
        <v>1607</v>
      </c>
      <c r="C474" s="701" t="s">
        <v>1431</v>
      </c>
      <c r="D474" s="702">
        <v>1984</v>
      </c>
      <c r="E474" s="701" t="s">
        <v>3375</v>
      </c>
      <c r="F474" s="701" t="s">
        <v>3376</v>
      </c>
      <c r="G474" s="701" t="s">
        <v>1607</v>
      </c>
      <c r="H474" s="703">
        <v>31547</v>
      </c>
      <c r="I474" s="703">
        <v>31547</v>
      </c>
      <c r="J474" s="701" t="s">
        <v>1608</v>
      </c>
      <c r="K474" s="702">
        <v>4802</v>
      </c>
      <c r="L474" s="701" t="s">
        <v>1341</v>
      </c>
      <c r="M474" s="704"/>
      <c r="N474" s="701" t="s">
        <v>1608</v>
      </c>
      <c r="O474" s="702">
        <v>19</v>
      </c>
      <c r="P474" s="701" t="s">
        <v>1341</v>
      </c>
      <c r="Q474" s="704"/>
      <c r="R474" s="701" t="s">
        <v>1341</v>
      </c>
      <c r="S474" s="701" t="s">
        <v>1341</v>
      </c>
    </row>
    <row r="475" spans="1:19" x14ac:dyDescent="0.3">
      <c r="A475" s="701" t="s">
        <v>3621</v>
      </c>
      <c r="B475" s="701" t="s">
        <v>1607</v>
      </c>
      <c r="C475" s="701" t="s">
        <v>1431</v>
      </c>
      <c r="D475" s="702">
        <v>1984</v>
      </c>
      <c r="E475" s="701" t="s">
        <v>3375</v>
      </c>
      <c r="F475" s="701" t="s">
        <v>3376</v>
      </c>
      <c r="G475" s="701" t="s">
        <v>1607</v>
      </c>
      <c r="H475" s="703">
        <v>31547</v>
      </c>
      <c r="I475" s="703">
        <v>31547</v>
      </c>
      <c r="J475" s="701" t="s">
        <v>1608</v>
      </c>
      <c r="K475" s="702">
        <v>4841</v>
      </c>
      <c r="L475" s="701" t="s">
        <v>1341</v>
      </c>
      <c r="M475" s="704"/>
      <c r="N475" s="701" t="s">
        <v>1608</v>
      </c>
      <c r="O475" s="702">
        <v>20</v>
      </c>
      <c r="P475" s="701" t="s">
        <v>1341</v>
      </c>
      <c r="Q475" s="704"/>
      <c r="R475" s="701" t="s">
        <v>1341</v>
      </c>
      <c r="S475" s="701" t="s">
        <v>1341</v>
      </c>
    </row>
    <row r="476" spans="1:19" x14ac:dyDescent="0.3">
      <c r="A476" s="701" t="s">
        <v>3622</v>
      </c>
      <c r="B476" s="701" t="s">
        <v>1607</v>
      </c>
      <c r="C476" s="701" t="s">
        <v>1431</v>
      </c>
      <c r="D476" s="702">
        <v>1984</v>
      </c>
      <c r="E476" s="701" t="s">
        <v>3375</v>
      </c>
      <c r="F476" s="701" t="s">
        <v>3376</v>
      </c>
      <c r="G476" s="701" t="s">
        <v>1607</v>
      </c>
      <c r="H476" s="703">
        <v>31547</v>
      </c>
      <c r="I476" s="703">
        <v>31547</v>
      </c>
      <c r="J476" s="701" t="s">
        <v>1608</v>
      </c>
      <c r="K476" s="702">
        <v>4513</v>
      </c>
      <c r="L476" s="701" t="s">
        <v>1341</v>
      </c>
      <c r="M476" s="704"/>
      <c r="N476" s="701" t="s">
        <v>1608</v>
      </c>
      <c r="O476" s="702">
        <v>0</v>
      </c>
      <c r="P476" s="701" t="s">
        <v>1341</v>
      </c>
      <c r="Q476" s="704"/>
      <c r="R476" s="701" t="s">
        <v>1341</v>
      </c>
      <c r="S476" s="701" t="s">
        <v>1341</v>
      </c>
    </row>
    <row r="477" spans="1:19" x14ac:dyDescent="0.3">
      <c r="A477" s="701" t="s">
        <v>3623</v>
      </c>
      <c r="B477" s="701" t="s">
        <v>1607</v>
      </c>
      <c r="C477" s="701" t="s">
        <v>1431</v>
      </c>
      <c r="D477" s="702">
        <v>1984</v>
      </c>
      <c r="E477" s="701" t="s">
        <v>3375</v>
      </c>
      <c r="F477" s="701" t="s">
        <v>3376</v>
      </c>
      <c r="G477" s="701" t="s">
        <v>1607</v>
      </c>
      <c r="H477" s="703">
        <v>31547</v>
      </c>
      <c r="I477" s="703">
        <v>31547</v>
      </c>
      <c r="J477" s="701" t="s">
        <v>1608</v>
      </c>
      <c r="K477" s="702">
        <v>4461</v>
      </c>
      <c r="L477" s="701" t="s">
        <v>1341</v>
      </c>
      <c r="M477" s="704"/>
      <c r="N477" s="701" t="s">
        <v>1608</v>
      </c>
      <c r="O477" s="702">
        <v>0</v>
      </c>
      <c r="P477" s="701" t="s">
        <v>1341</v>
      </c>
      <c r="Q477" s="704"/>
      <c r="R477" s="701" t="s">
        <v>1341</v>
      </c>
      <c r="S477" s="701" t="s">
        <v>1341</v>
      </c>
    </row>
    <row r="478" spans="1:19" x14ac:dyDescent="0.3">
      <c r="A478" s="701" t="s">
        <v>3624</v>
      </c>
      <c r="B478" s="701" t="s">
        <v>1607</v>
      </c>
      <c r="C478" s="701" t="s">
        <v>1431</v>
      </c>
      <c r="D478" s="702">
        <v>1984</v>
      </c>
      <c r="E478" s="701" t="s">
        <v>3375</v>
      </c>
      <c r="F478" s="701" t="s">
        <v>3376</v>
      </c>
      <c r="G478" s="701" t="s">
        <v>1607</v>
      </c>
      <c r="H478" s="703">
        <v>31547</v>
      </c>
      <c r="I478" s="703">
        <v>31547</v>
      </c>
      <c r="J478" s="701" t="s">
        <v>1608</v>
      </c>
      <c r="K478" s="702">
        <v>4607</v>
      </c>
      <c r="L478" s="701" t="s">
        <v>1341</v>
      </c>
      <c r="M478" s="704"/>
      <c r="N478" s="701" t="s">
        <v>1608</v>
      </c>
      <c r="O478" s="702">
        <v>0</v>
      </c>
      <c r="P478" s="701" t="s">
        <v>1341</v>
      </c>
      <c r="Q478" s="704"/>
      <c r="R478" s="701" t="s">
        <v>1341</v>
      </c>
      <c r="S478" s="701" t="s">
        <v>1341</v>
      </c>
    </row>
    <row r="479" spans="1:19" x14ac:dyDescent="0.3">
      <c r="A479" s="701" t="s">
        <v>3625</v>
      </c>
      <c r="B479" s="701" t="s">
        <v>1607</v>
      </c>
      <c r="C479" s="701" t="s">
        <v>1431</v>
      </c>
      <c r="D479" s="702">
        <v>1984</v>
      </c>
      <c r="E479" s="701" t="s">
        <v>3375</v>
      </c>
      <c r="F479" s="701" t="s">
        <v>3376</v>
      </c>
      <c r="G479" s="701" t="s">
        <v>1607</v>
      </c>
      <c r="H479" s="703">
        <v>31547</v>
      </c>
      <c r="I479" s="703">
        <v>31547</v>
      </c>
      <c r="J479" s="701" t="s">
        <v>1608</v>
      </c>
      <c r="K479" s="702">
        <v>4353</v>
      </c>
      <c r="L479" s="701" t="s">
        <v>1341</v>
      </c>
      <c r="M479" s="704"/>
      <c r="N479" s="701" t="s">
        <v>1608</v>
      </c>
      <c r="O479" s="702">
        <v>0</v>
      </c>
      <c r="P479" s="701" t="s">
        <v>1341</v>
      </c>
      <c r="Q479" s="704"/>
      <c r="R479" s="701" t="s">
        <v>1341</v>
      </c>
      <c r="S479" s="701" t="s">
        <v>1341</v>
      </c>
    </row>
    <row r="480" spans="1:19" x14ac:dyDescent="0.3">
      <c r="A480" s="701" t="s">
        <v>3626</v>
      </c>
      <c r="B480" s="701" t="s">
        <v>1607</v>
      </c>
      <c r="C480" s="701" t="s">
        <v>1431</v>
      </c>
      <c r="D480" s="702">
        <v>1984</v>
      </c>
      <c r="E480" s="701" t="s">
        <v>3375</v>
      </c>
      <c r="F480" s="701" t="s">
        <v>3376</v>
      </c>
      <c r="G480" s="701" t="s">
        <v>1607</v>
      </c>
      <c r="H480" s="703">
        <v>31547</v>
      </c>
      <c r="I480" s="703">
        <v>31547</v>
      </c>
      <c r="J480" s="701" t="s">
        <v>1608</v>
      </c>
      <c r="K480" s="702">
        <v>4453</v>
      </c>
      <c r="L480" s="701" t="s">
        <v>1341</v>
      </c>
      <c r="M480" s="704"/>
      <c r="N480" s="701" t="s">
        <v>1608</v>
      </c>
      <c r="O480" s="702">
        <v>0</v>
      </c>
      <c r="P480" s="701" t="s">
        <v>1341</v>
      </c>
      <c r="Q480" s="704"/>
      <c r="R480" s="701" t="s">
        <v>1341</v>
      </c>
      <c r="S480" s="701" t="s">
        <v>1341</v>
      </c>
    </row>
    <row r="481" spans="1:19" x14ac:dyDescent="0.3">
      <c r="A481" s="701" t="s">
        <v>3627</v>
      </c>
      <c r="B481" s="701" t="s">
        <v>1607</v>
      </c>
      <c r="C481" s="701" t="s">
        <v>1431</v>
      </c>
      <c r="D481" s="702">
        <v>1984</v>
      </c>
      <c r="E481" s="701" t="s">
        <v>3375</v>
      </c>
      <c r="F481" s="701" t="s">
        <v>3376</v>
      </c>
      <c r="G481" s="701" t="s">
        <v>1607</v>
      </c>
      <c r="H481" s="703">
        <v>31547</v>
      </c>
      <c r="I481" s="703">
        <v>31547</v>
      </c>
      <c r="J481" s="701" t="s">
        <v>1608</v>
      </c>
      <c r="K481" s="702">
        <v>3557</v>
      </c>
      <c r="L481" s="701" t="s">
        <v>1341</v>
      </c>
      <c r="M481" s="704"/>
      <c r="N481" s="701" t="s">
        <v>1608</v>
      </c>
      <c r="O481" s="702">
        <v>51</v>
      </c>
      <c r="P481" s="701" t="s">
        <v>1341</v>
      </c>
      <c r="Q481" s="704"/>
      <c r="R481" s="701" t="s">
        <v>1341</v>
      </c>
      <c r="S481" s="701" t="s">
        <v>1341</v>
      </c>
    </row>
    <row r="482" spans="1:19" x14ac:dyDescent="0.3">
      <c r="A482" s="701" t="s">
        <v>3628</v>
      </c>
      <c r="B482" s="701" t="s">
        <v>1607</v>
      </c>
      <c r="C482" s="701" t="s">
        <v>1431</v>
      </c>
      <c r="D482" s="702">
        <v>1984</v>
      </c>
      <c r="E482" s="701" t="s">
        <v>3375</v>
      </c>
      <c r="F482" s="701" t="s">
        <v>3376</v>
      </c>
      <c r="G482" s="701" t="s">
        <v>1607</v>
      </c>
      <c r="H482" s="703">
        <v>31547</v>
      </c>
      <c r="I482" s="703">
        <v>31547</v>
      </c>
      <c r="J482" s="701" t="s">
        <v>1608</v>
      </c>
      <c r="K482" s="702">
        <v>3478</v>
      </c>
      <c r="L482" s="701" t="s">
        <v>1341</v>
      </c>
      <c r="M482" s="704"/>
      <c r="N482" s="701" t="s">
        <v>1608</v>
      </c>
      <c r="O482" s="702">
        <v>50</v>
      </c>
      <c r="P482" s="701" t="s">
        <v>1341</v>
      </c>
      <c r="Q482" s="706"/>
      <c r="R482" s="701" t="s">
        <v>1341</v>
      </c>
      <c r="S482" s="701" t="s">
        <v>1341</v>
      </c>
    </row>
    <row r="483" spans="1:19" x14ac:dyDescent="0.3">
      <c r="A483" s="701" t="s">
        <v>3629</v>
      </c>
      <c r="B483" s="701" t="s">
        <v>1607</v>
      </c>
      <c r="C483" s="701" t="s">
        <v>1431</v>
      </c>
      <c r="D483" s="702">
        <v>1984</v>
      </c>
      <c r="E483" s="701" t="s">
        <v>3375</v>
      </c>
      <c r="F483" s="701" t="s">
        <v>3376</v>
      </c>
      <c r="G483" s="701" t="s">
        <v>1607</v>
      </c>
      <c r="H483" s="703">
        <v>31547</v>
      </c>
      <c r="I483" s="703">
        <v>31547</v>
      </c>
      <c r="J483" s="701" t="s">
        <v>1608</v>
      </c>
      <c r="K483" s="702">
        <v>3500</v>
      </c>
      <c r="L483" s="701" t="s">
        <v>1341</v>
      </c>
      <c r="M483" s="704"/>
      <c r="N483" s="701" t="s">
        <v>1608</v>
      </c>
      <c r="O483" s="702">
        <v>49</v>
      </c>
      <c r="P483" s="701" t="s">
        <v>1341</v>
      </c>
      <c r="Q483" s="706"/>
      <c r="R483" s="701" t="s">
        <v>1341</v>
      </c>
      <c r="S483" s="701" t="s">
        <v>1341</v>
      </c>
    </row>
    <row r="484" spans="1:19" x14ac:dyDescent="0.3">
      <c r="A484" s="701" t="s">
        <v>3630</v>
      </c>
      <c r="B484" s="701" t="s">
        <v>1607</v>
      </c>
      <c r="C484" s="701" t="s">
        <v>1431</v>
      </c>
      <c r="D484" s="702">
        <v>1984</v>
      </c>
      <c r="E484" s="701" t="s">
        <v>3375</v>
      </c>
      <c r="F484" s="701" t="s">
        <v>3376</v>
      </c>
      <c r="G484" s="701" t="s">
        <v>1607</v>
      </c>
      <c r="H484" s="703">
        <v>31547</v>
      </c>
      <c r="I484" s="703">
        <v>31547</v>
      </c>
      <c r="J484" s="701" t="s">
        <v>1608</v>
      </c>
      <c r="K484" s="702">
        <v>4342</v>
      </c>
      <c r="L484" s="701" t="s">
        <v>1341</v>
      </c>
      <c r="M484" s="704"/>
      <c r="N484" s="701" t="s">
        <v>1608</v>
      </c>
      <c r="O484" s="702">
        <v>0</v>
      </c>
      <c r="P484" s="701" t="s">
        <v>1341</v>
      </c>
      <c r="Q484" s="706"/>
      <c r="R484" s="701" t="s">
        <v>1341</v>
      </c>
      <c r="S484" s="701" t="s">
        <v>1341</v>
      </c>
    </row>
    <row r="485" spans="1:19" x14ac:dyDescent="0.3">
      <c r="A485" s="701" t="s">
        <v>3631</v>
      </c>
      <c r="B485" s="701" t="s">
        <v>1607</v>
      </c>
      <c r="C485" s="701" t="s">
        <v>1431</v>
      </c>
      <c r="D485" s="702">
        <v>1984</v>
      </c>
      <c r="E485" s="701" t="s">
        <v>3375</v>
      </c>
      <c r="F485" s="701" t="s">
        <v>3376</v>
      </c>
      <c r="G485" s="701" t="s">
        <v>1607</v>
      </c>
      <c r="H485" s="703">
        <v>31547</v>
      </c>
      <c r="I485" s="703">
        <v>31547</v>
      </c>
      <c r="J485" s="701" t="s">
        <v>1608</v>
      </c>
      <c r="K485" s="702">
        <v>4355</v>
      </c>
      <c r="L485" s="701" t="s">
        <v>1341</v>
      </c>
      <c r="M485" s="704"/>
      <c r="N485" s="701" t="s">
        <v>1608</v>
      </c>
      <c r="O485" s="702">
        <v>0</v>
      </c>
      <c r="P485" s="701" t="s">
        <v>1341</v>
      </c>
      <c r="Q485" s="706"/>
      <c r="R485" s="701" t="s">
        <v>1341</v>
      </c>
      <c r="S485" s="701" t="s">
        <v>1341</v>
      </c>
    </row>
    <row r="486" spans="1:19" x14ac:dyDescent="0.3">
      <c r="A486" s="701" t="s">
        <v>3632</v>
      </c>
      <c r="B486" s="701" t="s">
        <v>1607</v>
      </c>
      <c r="C486" s="701" t="s">
        <v>1431</v>
      </c>
      <c r="D486" s="702">
        <v>1984</v>
      </c>
      <c r="E486" s="701" t="s">
        <v>3375</v>
      </c>
      <c r="F486" s="701" t="s">
        <v>3376</v>
      </c>
      <c r="G486" s="701" t="s">
        <v>1607</v>
      </c>
      <c r="H486" s="703">
        <v>31547</v>
      </c>
      <c r="I486" s="703">
        <v>31547</v>
      </c>
      <c r="J486" s="701" t="s">
        <v>1608</v>
      </c>
      <c r="K486" s="702">
        <v>4404</v>
      </c>
      <c r="L486" s="701" t="s">
        <v>1341</v>
      </c>
      <c r="M486" s="704"/>
      <c r="N486" s="701" t="s">
        <v>1608</v>
      </c>
      <c r="O486" s="702">
        <v>0</v>
      </c>
      <c r="P486" s="701" t="s">
        <v>1341</v>
      </c>
      <c r="Q486" s="706"/>
      <c r="R486" s="701" t="s">
        <v>1341</v>
      </c>
      <c r="S486" s="701" t="s">
        <v>1341</v>
      </c>
    </row>
    <row r="487" spans="1:19" x14ac:dyDescent="0.3">
      <c r="A487" s="701" t="s">
        <v>3633</v>
      </c>
      <c r="B487" s="701" t="s">
        <v>1607</v>
      </c>
      <c r="C487" s="701" t="s">
        <v>1431</v>
      </c>
      <c r="D487" s="702">
        <v>1984</v>
      </c>
      <c r="E487" s="701" t="s">
        <v>3375</v>
      </c>
      <c r="F487" s="701" t="s">
        <v>3376</v>
      </c>
      <c r="G487" s="701" t="s">
        <v>1607</v>
      </c>
      <c r="H487" s="703">
        <v>31547</v>
      </c>
      <c r="I487" s="703">
        <v>31547</v>
      </c>
      <c r="J487" s="701" t="s">
        <v>1608</v>
      </c>
      <c r="K487" s="702">
        <v>3595</v>
      </c>
      <c r="L487" s="701" t="s">
        <v>1341</v>
      </c>
      <c r="M487" s="704"/>
      <c r="N487" s="701" t="s">
        <v>1608</v>
      </c>
      <c r="O487" s="702">
        <v>0</v>
      </c>
      <c r="P487" s="701" t="s">
        <v>1341</v>
      </c>
      <c r="Q487" s="706"/>
      <c r="R487" s="701" t="s">
        <v>1341</v>
      </c>
      <c r="S487" s="701" t="s">
        <v>1341</v>
      </c>
    </row>
    <row r="488" spans="1:19" x14ac:dyDescent="0.3">
      <c r="A488" s="701" t="s">
        <v>3634</v>
      </c>
      <c r="B488" s="701" t="s">
        <v>1607</v>
      </c>
      <c r="C488" s="701" t="s">
        <v>1431</v>
      </c>
      <c r="D488" s="702">
        <v>1984</v>
      </c>
      <c r="E488" s="701" t="s">
        <v>3375</v>
      </c>
      <c r="F488" s="701" t="s">
        <v>3376</v>
      </c>
      <c r="G488" s="701" t="s">
        <v>1607</v>
      </c>
      <c r="H488" s="703">
        <v>31547</v>
      </c>
      <c r="I488" s="703">
        <v>31547</v>
      </c>
      <c r="J488" s="701" t="s">
        <v>1608</v>
      </c>
      <c r="K488" s="702">
        <v>3736</v>
      </c>
      <c r="L488" s="701" t="s">
        <v>1341</v>
      </c>
      <c r="M488" s="704"/>
      <c r="N488" s="701" t="s">
        <v>1608</v>
      </c>
      <c r="O488" s="702">
        <v>0</v>
      </c>
      <c r="P488" s="701" t="s">
        <v>1341</v>
      </c>
      <c r="Q488" s="706"/>
      <c r="R488" s="701" t="s">
        <v>1341</v>
      </c>
      <c r="S488" s="701" t="s">
        <v>1341</v>
      </c>
    </row>
    <row r="489" spans="1:19" x14ac:dyDescent="0.3">
      <c r="A489" s="701" t="s">
        <v>3635</v>
      </c>
      <c r="B489" s="701" t="s">
        <v>1607</v>
      </c>
      <c r="C489" s="701" t="s">
        <v>1431</v>
      </c>
      <c r="D489" s="702">
        <v>1984</v>
      </c>
      <c r="E489" s="701" t="s">
        <v>3375</v>
      </c>
      <c r="F489" s="701" t="s">
        <v>3376</v>
      </c>
      <c r="G489" s="701" t="s">
        <v>1607</v>
      </c>
      <c r="H489" s="703">
        <v>31547</v>
      </c>
      <c r="I489" s="703">
        <v>31547</v>
      </c>
      <c r="J489" s="701" t="s">
        <v>1608</v>
      </c>
      <c r="K489" s="702">
        <v>3374</v>
      </c>
      <c r="L489" s="701" t="s">
        <v>1341</v>
      </c>
      <c r="M489" s="704"/>
      <c r="N489" s="701" t="s">
        <v>1608</v>
      </c>
      <c r="O489" s="702">
        <v>0</v>
      </c>
      <c r="P489" s="701" t="s">
        <v>1341</v>
      </c>
      <c r="Q489" s="706"/>
      <c r="R489" s="701" t="s">
        <v>1341</v>
      </c>
      <c r="S489" s="701" t="s">
        <v>1341</v>
      </c>
    </row>
    <row r="490" spans="1:19" x14ac:dyDescent="0.3">
      <c r="A490" s="701" t="s">
        <v>3636</v>
      </c>
      <c r="B490" s="701" t="s">
        <v>1607</v>
      </c>
      <c r="C490" s="701" t="s">
        <v>1431</v>
      </c>
      <c r="D490" s="702">
        <v>1984</v>
      </c>
      <c r="E490" s="701" t="s">
        <v>3375</v>
      </c>
      <c r="F490" s="701" t="s">
        <v>3376</v>
      </c>
      <c r="G490" s="701" t="s">
        <v>1607</v>
      </c>
      <c r="H490" s="703">
        <v>31547</v>
      </c>
      <c r="I490" s="703">
        <v>31547</v>
      </c>
      <c r="J490" s="701" t="s">
        <v>1608</v>
      </c>
      <c r="K490" s="702">
        <v>4055</v>
      </c>
      <c r="L490" s="701" t="s">
        <v>1341</v>
      </c>
      <c r="M490" s="704"/>
      <c r="N490" s="701" t="s">
        <v>1608</v>
      </c>
      <c r="O490" s="702">
        <v>54</v>
      </c>
      <c r="P490" s="701" t="s">
        <v>1341</v>
      </c>
      <c r="Q490" s="706"/>
      <c r="R490" s="701" t="s">
        <v>1341</v>
      </c>
      <c r="S490" s="701" t="s">
        <v>1341</v>
      </c>
    </row>
    <row r="491" spans="1:19" x14ac:dyDescent="0.3">
      <c r="A491" s="701" t="s">
        <v>3637</v>
      </c>
      <c r="B491" s="701" t="s">
        <v>1607</v>
      </c>
      <c r="C491" s="701" t="s">
        <v>1431</v>
      </c>
      <c r="D491" s="702">
        <v>1984</v>
      </c>
      <c r="E491" s="701" t="s">
        <v>3375</v>
      </c>
      <c r="F491" s="701" t="s">
        <v>3376</v>
      </c>
      <c r="G491" s="701" t="s">
        <v>1607</v>
      </c>
      <c r="H491" s="703">
        <v>31547</v>
      </c>
      <c r="I491" s="703">
        <v>31547</v>
      </c>
      <c r="J491" s="701" t="s">
        <v>1608</v>
      </c>
      <c r="K491" s="702">
        <v>3904</v>
      </c>
      <c r="L491" s="701" t="s">
        <v>1341</v>
      </c>
      <c r="M491" s="704"/>
      <c r="N491" s="701" t="s">
        <v>1608</v>
      </c>
      <c r="O491" s="702">
        <v>51</v>
      </c>
      <c r="P491" s="701" t="s">
        <v>1341</v>
      </c>
      <c r="Q491" s="706"/>
      <c r="R491" s="701" t="s">
        <v>1341</v>
      </c>
      <c r="S491" s="701" t="s">
        <v>1341</v>
      </c>
    </row>
    <row r="492" spans="1:19" x14ac:dyDescent="0.3">
      <c r="A492" s="701" t="s">
        <v>3639</v>
      </c>
      <c r="B492" s="701" t="s">
        <v>1607</v>
      </c>
      <c r="C492" s="701" t="s">
        <v>1431</v>
      </c>
      <c r="D492" s="702">
        <v>1984</v>
      </c>
      <c r="E492" s="701" t="s">
        <v>3375</v>
      </c>
      <c r="F492" s="701" t="s">
        <v>3376</v>
      </c>
      <c r="G492" s="701" t="s">
        <v>1607</v>
      </c>
      <c r="H492" s="703">
        <v>31547</v>
      </c>
      <c r="I492" s="703">
        <v>31547</v>
      </c>
      <c r="J492" s="701" t="s">
        <v>1608</v>
      </c>
      <c r="K492" s="702">
        <v>755</v>
      </c>
      <c r="L492" s="701" t="s">
        <v>1341</v>
      </c>
      <c r="M492" s="704"/>
      <c r="N492" s="701" t="s">
        <v>1608</v>
      </c>
      <c r="O492" s="702">
        <v>31</v>
      </c>
      <c r="P492" s="701" t="s">
        <v>1341</v>
      </c>
      <c r="Q492" s="706"/>
      <c r="R492" s="701" t="s">
        <v>1341</v>
      </c>
      <c r="S492" s="701" t="s">
        <v>1341</v>
      </c>
    </row>
    <row r="493" spans="1:19" x14ac:dyDescent="0.3">
      <c r="A493" s="701" t="s">
        <v>3640</v>
      </c>
      <c r="B493" s="701" t="s">
        <v>1607</v>
      </c>
      <c r="C493" s="701" t="s">
        <v>1431</v>
      </c>
      <c r="D493" s="702">
        <v>1985</v>
      </c>
      <c r="E493" s="701" t="s">
        <v>3375</v>
      </c>
      <c r="F493" s="701" t="s">
        <v>3376</v>
      </c>
      <c r="G493" s="701" t="s">
        <v>1607</v>
      </c>
      <c r="H493" s="703">
        <v>31912</v>
      </c>
      <c r="I493" s="703">
        <v>31912</v>
      </c>
      <c r="J493" s="701" t="s">
        <v>1608</v>
      </c>
      <c r="K493" s="702">
        <v>5256</v>
      </c>
      <c r="L493" s="701" t="s">
        <v>1341</v>
      </c>
      <c r="M493" s="704"/>
      <c r="N493" s="701" t="s">
        <v>1608</v>
      </c>
      <c r="O493" s="702">
        <v>53</v>
      </c>
      <c r="P493" s="701" t="s">
        <v>1341</v>
      </c>
      <c r="Q493" s="704"/>
      <c r="R493" s="701" t="s">
        <v>1341</v>
      </c>
      <c r="S493" s="701" t="s">
        <v>1341</v>
      </c>
    </row>
    <row r="494" spans="1:19" x14ac:dyDescent="0.3">
      <c r="A494" s="701" t="s">
        <v>3641</v>
      </c>
      <c r="B494" s="701" t="s">
        <v>1607</v>
      </c>
      <c r="C494" s="701" t="s">
        <v>1431</v>
      </c>
      <c r="D494" s="702">
        <v>1985</v>
      </c>
      <c r="E494" s="701" t="s">
        <v>3375</v>
      </c>
      <c r="F494" s="701" t="s">
        <v>3376</v>
      </c>
      <c r="G494" s="701" t="s">
        <v>1607</v>
      </c>
      <c r="H494" s="703">
        <v>31912</v>
      </c>
      <c r="I494" s="703">
        <v>31912</v>
      </c>
      <c r="J494" s="701" t="s">
        <v>1608</v>
      </c>
      <c r="K494" s="702">
        <v>5193</v>
      </c>
      <c r="L494" s="701" t="s">
        <v>1341</v>
      </c>
      <c r="M494" s="704"/>
      <c r="N494" s="701" t="s">
        <v>1608</v>
      </c>
      <c r="O494" s="702">
        <v>52</v>
      </c>
      <c r="P494" s="701" t="s">
        <v>1341</v>
      </c>
      <c r="Q494" s="706"/>
      <c r="R494" s="701" t="s">
        <v>1341</v>
      </c>
      <c r="S494" s="701" t="s">
        <v>1341</v>
      </c>
    </row>
    <row r="495" spans="1:19" x14ac:dyDescent="0.3">
      <c r="A495" s="701" t="s">
        <v>3642</v>
      </c>
      <c r="B495" s="701" t="s">
        <v>1607</v>
      </c>
      <c r="C495" s="701" t="s">
        <v>1431</v>
      </c>
      <c r="D495" s="702">
        <v>1985</v>
      </c>
      <c r="E495" s="701" t="s">
        <v>3375</v>
      </c>
      <c r="F495" s="701" t="s">
        <v>3376</v>
      </c>
      <c r="G495" s="701" t="s">
        <v>1607</v>
      </c>
      <c r="H495" s="703">
        <v>31912</v>
      </c>
      <c r="I495" s="703">
        <v>31912</v>
      </c>
      <c r="J495" s="701" t="s">
        <v>1608</v>
      </c>
      <c r="K495" s="702">
        <v>5171</v>
      </c>
      <c r="L495" s="701" t="s">
        <v>1341</v>
      </c>
      <c r="M495" s="704"/>
      <c r="N495" s="701" t="s">
        <v>1608</v>
      </c>
      <c r="O495" s="702">
        <v>52</v>
      </c>
      <c r="P495" s="701" t="s">
        <v>1341</v>
      </c>
      <c r="Q495" s="706"/>
      <c r="R495" s="701" t="s">
        <v>1341</v>
      </c>
      <c r="S495" s="701" t="s">
        <v>1341</v>
      </c>
    </row>
    <row r="496" spans="1:19" x14ac:dyDescent="0.3">
      <c r="A496" s="701" t="s">
        <v>3643</v>
      </c>
      <c r="B496" s="701" t="s">
        <v>1607</v>
      </c>
      <c r="C496" s="701" t="s">
        <v>1431</v>
      </c>
      <c r="D496" s="702">
        <v>1985</v>
      </c>
      <c r="E496" s="701" t="s">
        <v>3375</v>
      </c>
      <c r="F496" s="701" t="s">
        <v>3376</v>
      </c>
      <c r="G496" s="701" t="s">
        <v>1607</v>
      </c>
      <c r="H496" s="703">
        <v>31912</v>
      </c>
      <c r="I496" s="703">
        <v>31912</v>
      </c>
      <c r="J496" s="701" t="s">
        <v>1608</v>
      </c>
      <c r="K496" s="702">
        <v>4920</v>
      </c>
      <c r="L496" s="701" t="s">
        <v>1341</v>
      </c>
      <c r="M496" s="704"/>
      <c r="N496" s="701" t="s">
        <v>1608</v>
      </c>
      <c r="O496" s="702">
        <v>51</v>
      </c>
      <c r="P496" s="701" t="s">
        <v>1341</v>
      </c>
      <c r="Q496" s="706"/>
      <c r="R496" s="701" t="s">
        <v>1341</v>
      </c>
      <c r="S496" s="701" t="s">
        <v>1341</v>
      </c>
    </row>
    <row r="497" spans="1:19" x14ac:dyDescent="0.3">
      <c r="A497" s="701" t="s">
        <v>3644</v>
      </c>
      <c r="B497" s="701" t="s">
        <v>1607</v>
      </c>
      <c r="C497" s="701" t="s">
        <v>1431</v>
      </c>
      <c r="D497" s="702">
        <v>1985</v>
      </c>
      <c r="E497" s="701" t="s">
        <v>3375</v>
      </c>
      <c r="F497" s="701" t="s">
        <v>3376</v>
      </c>
      <c r="G497" s="701" t="s">
        <v>1607</v>
      </c>
      <c r="H497" s="703">
        <v>31912</v>
      </c>
      <c r="I497" s="703">
        <v>31912</v>
      </c>
      <c r="J497" s="701" t="s">
        <v>1608</v>
      </c>
      <c r="K497" s="702">
        <v>5268</v>
      </c>
      <c r="L497" s="701" t="s">
        <v>1341</v>
      </c>
      <c r="M497" s="704"/>
      <c r="N497" s="701" t="s">
        <v>1608</v>
      </c>
      <c r="O497" s="702">
        <v>53</v>
      </c>
      <c r="P497" s="701" t="s">
        <v>1341</v>
      </c>
      <c r="Q497" s="706"/>
      <c r="R497" s="701" t="s">
        <v>1341</v>
      </c>
      <c r="S497" s="701" t="s">
        <v>1341</v>
      </c>
    </row>
    <row r="498" spans="1:19" x14ac:dyDescent="0.3">
      <c r="A498" s="701" t="s">
        <v>3645</v>
      </c>
      <c r="B498" s="701" t="s">
        <v>1607</v>
      </c>
      <c r="C498" s="701" t="s">
        <v>1431</v>
      </c>
      <c r="D498" s="702">
        <v>1985</v>
      </c>
      <c r="E498" s="701" t="s">
        <v>3375</v>
      </c>
      <c r="F498" s="701" t="s">
        <v>3376</v>
      </c>
      <c r="G498" s="701" t="s">
        <v>1607</v>
      </c>
      <c r="H498" s="703">
        <v>31912</v>
      </c>
      <c r="I498" s="703">
        <v>31912</v>
      </c>
      <c r="J498" s="701" t="s">
        <v>1608</v>
      </c>
      <c r="K498" s="702">
        <v>5168</v>
      </c>
      <c r="L498" s="701" t="s">
        <v>1341</v>
      </c>
      <c r="M498" s="704"/>
      <c r="N498" s="701" t="s">
        <v>1608</v>
      </c>
      <c r="O498" s="702">
        <v>20</v>
      </c>
      <c r="P498" s="701" t="s">
        <v>1341</v>
      </c>
      <c r="Q498" s="706"/>
      <c r="R498" s="701" t="s">
        <v>1341</v>
      </c>
      <c r="S498" s="701" t="s">
        <v>1341</v>
      </c>
    </row>
    <row r="499" spans="1:19" x14ac:dyDescent="0.3">
      <c r="A499" s="701" t="s">
        <v>3646</v>
      </c>
      <c r="B499" s="701" t="s">
        <v>1607</v>
      </c>
      <c r="C499" s="701" t="s">
        <v>1431</v>
      </c>
      <c r="D499" s="702">
        <v>1985</v>
      </c>
      <c r="E499" s="701" t="s">
        <v>3375</v>
      </c>
      <c r="F499" s="701" t="s">
        <v>3376</v>
      </c>
      <c r="G499" s="701" t="s">
        <v>1607</v>
      </c>
      <c r="H499" s="703">
        <v>31912</v>
      </c>
      <c r="I499" s="703">
        <v>31912</v>
      </c>
      <c r="J499" s="701" t="s">
        <v>1608</v>
      </c>
      <c r="K499" s="702">
        <v>4936</v>
      </c>
      <c r="L499" s="701" t="s">
        <v>1341</v>
      </c>
      <c r="M499" s="704"/>
      <c r="N499" s="701" t="s">
        <v>1608</v>
      </c>
      <c r="O499" s="702">
        <v>20</v>
      </c>
      <c r="P499" s="701" t="s">
        <v>1341</v>
      </c>
      <c r="Q499" s="704"/>
      <c r="R499" s="701" t="s">
        <v>1341</v>
      </c>
      <c r="S499" s="701" t="s">
        <v>1341</v>
      </c>
    </row>
    <row r="500" spans="1:19" x14ac:dyDescent="0.3">
      <c r="A500" s="701" t="s">
        <v>3647</v>
      </c>
      <c r="B500" s="701" t="s">
        <v>1607</v>
      </c>
      <c r="C500" s="701" t="s">
        <v>1431</v>
      </c>
      <c r="D500" s="702">
        <v>1985</v>
      </c>
      <c r="E500" s="701" t="s">
        <v>3375</v>
      </c>
      <c r="F500" s="701" t="s">
        <v>3376</v>
      </c>
      <c r="G500" s="701" t="s">
        <v>1607</v>
      </c>
      <c r="H500" s="703">
        <v>31912</v>
      </c>
      <c r="I500" s="703">
        <v>31912</v>
      </c>
      <c r="J500" s="701" t="s">
        <v>1608</v>
      </c>
      <c r="K500" s="702">
        <v>5196</v>
      </c>
      <c r="L500" s="701" t="s">
        <v>1341</v>
      </c>
      <c r="M500" s="704"/>
      <c r="N500" s="701" t="s">
        <v>1608</v>
      </c>
      <c r="O500" s="702">
        <v>21</v>
      </c>
      <c r="P500" s="701" t="s">
        <v>1341</v>
      </c>
      <c r="Q500" s="706"/>
      <c r="R500" s="701" t="s">
        <v>1341</v>
      </c>
      <c r="S500" s="701" t="s">
        <v>1341</v>
      </c>
    </row>
    <row r="501" spans="1:19" x14ac:dyDescent="0.3">
      <c r="A501" s="701" t="s">
        <v>3648</v>
      </c>
      <c r="B501" s="701" t="s">
        <v>1607</v>
      </c>
      <c r="C501" s="701" t="s">
        <v>1431</v>
      </c>
      <c r="D501" s="702">
        <v>1985</v>
      </c>
      <c r="E501" s="701" t="s">
        <v>3375</v>
      </c>
      <c r="F501" s="701" t="s">
        <v>3376</v>
      </c>
      <c r="G501" s="701" t="s">
        <v>1607</v>
      </c>
      <c r="H501" s="703">
        <v>31912</v>
      </c>
      <c r="I501" s="703">
        <v>31912</v>
      </c>
      <c r="J501" s="701" t="s">
        <v>1608</v>
      </c>
      <c r="K501" s="702">
        <v>5024</v>
      </c>
      <c r="L501" s="701" t="s">
        <v>1341</v>
      </c>
      <c r="M501" s="704"/>
      <c r="N501" s="701" t="s">
        <v>1608</v>
      </c>
      <c r="O501" s="702">
        <v>20</v>
      </c>
      <c r="P501" s="701" t="s">
        <v>1341</v>
      </c>
      <c r="Q501" s="706"/>
      <c r="R501" s="701" t="s">
        <v>1341</v>
      </c>
      <c r="S501" s="701" t="s">
        <v>1341</v>
      </c>
    </row>
    <row r="502" spans="1:19" x14ac:dyDescent="0.3">
      <c r="A502" s="701" t="s">
        <v>3649</v>
      </c>
      <c r="B502" s="701" t="s">
        <v>1607</v>
      </c>
      <c r="C502" s="701" t="s">
        <v>1431</v>
      </c>
      <c r="D502" s="702">
        <v>1985</v>
      </c>
      <c r="E502" s="701" t="s">
        <v>3375</v>
      </c>
      <c r="F502" s="701" t="s">
        <v>3376</v>
      </c>
      <c r="G502" s="701" t="s">
        <v>1607</v>
      </c>
      <c r="H502" s="703">
        <v>31912</v>
      </c>
      <c r="I502" s="703">
        <v>31912</v>
      </c>
      <c r="J502" s="701" t="s">
        <v>1608</v>
      </c>
      <c r="K502" s="702">
        <v>5133</v>
      </c>
      <c r="L502" s="701" t="s">
        <v>1341</v>
      </c>
      <c r="M502" s="704"/>
      <c r="N502" s="701" t="s">
        <v>1608</v>
      </c>
      <c r="O502" s="702">
        <v>21</v>
      </c>
      <c r="P502" s="701" t="s">
        <v>1341</v>
      </c>
      <c r="Q502" s="706"/>
      <c r="R502" s="701" t="s">
        <v>1341</v>
      </c>
      <c r="S502" s="701" t="s">
        <v>1341</v>
      </c>
    </row>
    <row r="503" spans="1:19" x14ac:dyDescent="0.3">
      <c r="A503" s="701" t="s">
        <v>3650</v>
      </c>
      <c r="B503" s="701" t="s">
        <v>1607</v>
      </c>
      <c r="C503" s="701" t="s">
        <v>1431</v>
      </c>
      <c r="D503" s="702">
        <v>1985</v>
      </c>
      <c r="E503" s="701" t="s">
        <v>3375</v>
      </c>
      <c r="F503" s="701" t="s">
        <v>3376</v>
      </c>
      <c r="G503" s="701" t="s">
        <v>1607</v>
      </c>
      <c r="H503" s="703">
        <v>31912</v>
      </c>
      <c r="I503" s="703">
        <v>31912</v>
      </c>
      <c r="J503" s="701" t="s">
        <v>1608</v>
      </c>
      <c r="K503" s="702">
        <v>5171</v>
      </c>
      <c r="L503" s="701" t="s">
        <v>1341</v>
      </c>
      <c r="M503" s="704"/>
      <c r="N503" s="701" t="s">
        <v>1608</v>
      </c>
      <c r="O503" s="702">
        <v>0</v>
      </c>
      <c r="P503" s="701" t="s">
        <v>1341</v>
      </c>
      <c r="Q503" s="704"/>
      <c r="R503" s="701" t="s">
        <v>1341</v>
      </c>
      <c r="S503" s="701" t="s">
        <v>1341</v>
      </c>
    </row>
    <row r="504" spans="1:19" x14ac:dyDescent="0.3">
      <c r="A504" s="701" t="s">
        <v>3651</v>
      </c>
      <c r="B504" s="701" t="s">
        <v>1607</v>
      </c>
      <c r="C504" s="701" t="s">
        <v>1431</v>
      </c>
      <c r="D504" s="702">
        <v>1985</v>
      </c>
      <c r="E504" s="701" t="s">
        <v>3375</v>
      </c>
      <c r="F504" s="701" t="s">
        <v>3376</v>
      </c>
      <c r="G504" s="701" t="s">
        <v>1607</v>
      </c>
      <c r="H504" s="703">
        <v>31912</v>
      </c>
      <c r="I504" s="703">
        <v>31912</v>
      </c>
      <c r="J504" s="701" t="s">
        <v>1608</v>
      </c>
      <c r="K504" s="702">
        <v>5135</v>
      </c>
      <c r="L504" s="701" t="s">
        <v>1341</v>
      </c>
      <c r="M504" s="704"/>
      <c r="N504" s="701" t="s">
        <v>1608</v>
      </c>
      <c r="O504" s="702">
        <v>0</v>
      </c>
      <c r="P504" s="701" t="s">
        <v>1341</v>
      </c>
      <c r="Q504" s="704"/>
      <c r="R504" s="701" t="s">
        <v>1341</v>
      </c>
      <c r="S504" s="701" t="s">
        <v>1341</v>
      </c>
    </row>
    <row r="505" spans="1:19" x14ac:dyDescent="0.3">
      <c r="A505" s="701" t="s">
        <v>3652</v>
      </c>
      <c r="B505" s="701" t="s">
        <v>1607</v>
      </c>
      <c r="C505" s="701" t="s">
        <v>1431</v>
      </c>
      <c r="D505" s="702">
        <v>1985</v>
      </c>
      <c r="E505" s="701" t="s">
        <v>3375</v>
      </c>
      <c r="F505" s="701" t="s">
        <v>3376</v>
      </c>
      <c r="G505" s="701" t="s">
        <v>1607</v>
      </c>
      <c r="H505" s="703">
        <v>31912</v>
      </c>
      <c r="I505" s="703">
        <v>31912</v>
      </c>
      <c r="J505" s="701" t="s">
        <v>1608</v>
      </c>
      <c r="K505" s="702">
        <v>5225</v>
      </c>
      <c r="L505" s="701" t="s">
        <v>1341</v>
      </c>
      <c r="M505" s="704"/>
      <c r="N505" s="701" t="s">
        <v>1608</v>
      </c>
      <c r="O505" s="702">
        <v>0</v>
      </c>
      <c r="P505" s="701" t="s">
        <v>1341</v>
      </c>
      <c r="Q505" s="706"/>
      <c r="R505" s="701" t="s">
        <v>1341</v>
      </c>
      <c r="S505" s="701" t="s">
        <v>1341</v>
      </c>
    </row>
    <row r="506" spans="1:19" x14ac:dyDescent="0.3">
      <c r="A506" s="701" t="s">
        <v>3653</v>
      </c>
      <c r="B506" s="701" t="s">
        <v>1607</v>
      </c>
      <c r="C506" s="701" t="s">
        <v>1431</v>
      </c>
      <c r="D506" s="702">
        <v>1985</v>
      </c>
      <c r="E506" s="701" t="s">
        <v>3375</v>
      </c>
      <c r="F506" s="701" t="s">
        <v>3376</v>
      </c>
      <c r="G506" s="701" t="s">
        <v>1607</v>
      </c>
      <c r="H506" s="703">
        <v>31912</v>
      </c>
      <c r="I506" s="703">
        <v>31912</v>
      </c>
      <c r="J506" s="701" t="s">
        <v>1608</v>
      </c>
      <c r="K506" s="702">
        <v>5215</v>
      </c>
      <c r="L506" s="701" t="s">
        <v>1341</v>
      </c>
      <c r="M506" s="704"/>
      <c r="N506" s="701" t="s">
        <v>1608</v>
      </c>
      <c r="O506" s="702">
        <v>0</v>
      </c>
      <c r="P506" s="701" t="s">
        <v>1341</v>
      </c>
      <c r="Q506" s="706"/>
      <c r="R506" s="701" t="s">
        <v>1341</v>
      </c>
      <c r="S506" s="701" t="s">
        <v>1341</v>
      </c>
    </row>
    <row r="507" spans="1:19" x14ac:dyDescent="0.3">
      <c r="A507" s="701" t="s">
        <v>3654</v>
      </c>
      <c r="B507" s="701" t="s">
        <v>1607</v>
      </c>
      <c r="C507" s="701" t="s">
        <v>1431</v>
      </c>
      <c r="D507" s="702">
        <v>1985</v>
      </c>
      <c r="E507" s="701" t="s">
        <v>3375</v>
      </c>
      <c r="F507" s="701" t="s">
        <v>3376</v>
      </c>
      <c r="G507" s="701" t="s">
        <v>1607</v>
      </c>
      <c r="H507" s="703">
        <v>31912</v>
      </c>
      <c r="I507" s="703">
        <v>31912</v>
      </c>
      <c r="J507" s="701" t="s">
        <v>1608</v>
      </c>
      <c r="K507" s="702">
        <v>5455</v>
      </c>
      <c r="L507" s="701" t="s">
        <v>1341</v>
      </c>
      <c r="M507" s="704"/>
      <c r="N507" s="701" t="s">
        <v>1608</v>
      </c>
      <c r="O507" s="702">
        <v>0</v>
      </c>
      <c r="P507" s="701" t="s">
        <v>1341</v>
      </c>
      <c r="Q507" s="706"/>
      <c r="R507" s="701" t="s">
        <v>1341</v>
      </c>
      <c r="S507" s="701" t="s">
        <v>1341</v>
      </c>
    </row>
    <row r="508" spans="1:19" x14ac:dyDescent="0.3">
      <c r="A508" s="701" t="s">
        <v>3655</v>
      </c>
      <c r="B508" s="701" t="s">
        <v>1607</v>
      </c>
      <c r="C508" s="701" t="s">
        <v>1431</v>
      </c>
      <c r="D508" s="702">
        <v>1985</v>
      </c>
      <c r="E508" s="701" t="s">
        <v>3375</v>
      </c>
      <c r="F508" s="701" t="s">
        <v>3376</v>
      </c>
      <c r="G508" s="701" t="s">
        <v>1607</v>
      </c>
      <c r="H508" s="703">
        <v>31912</v>
      </c>
      <c r="I508" s="703">
        <v>31912</v>
      </c>
      <c r="J508" s="701" t="s">
        <v>1608</v>
      </c>
      <c r="K508" s="702">
        <v>5086</v>
      </c>
      <c r="L508" s="701" t="s">
        <v>1341</v>
      </c>
      <c r="M508" s="704"/>
      <c r="N508" s="701" t="s">
        <v>1608</v>
      </c>
      <c r="O508" s="702">
        <v>0</v>
      </c>
      <c r="P508" s="701" t="s">
        <v>1341</v>
      </c>
      <c r="Q508" s="706"/>
      <c r="R508" s="701" t="s">
        <v>1341</v>
      </c>
      <c r="S508" s="701" t="s">
        <v>1341</v>
      </c>
    </row>
    <row r="509" spans="1:19" x14ac:dyDescent="0.3">
      <c r="A509" s="701" t="s">
        <v>3656</v>
      </c>
      <c r="B509" s="701" t="s">
        <v>1607</v>
      </c>
      <c r="C509" s="701" t="s">
        <v>1431</v>
      </c>
      <c r="D509" s="702">
        <v>1985</v>
      </c>
      <c r="E509" s="701" t="s">
        <v>3375</v>
      </c>
      <c r="F509" s="701" t="s">
        <v>3376</v>
      </c>
      <c r="G509" s="701" t="s">
        <v>1607</v>
      </c>
      <c r="H509" s="703">
        <v>31912</v>
      </c>
      <c r="I509" s="703">
        <v>31912</v>
      </c>
      <c r="J509" s="701" t="s">
        <v>1608</v>
      </c>
      <c r="K509" s="702">
        <v>5474</v>
      </c>
      <c r="L509" s="701" t="s">
        <v>1341</v>
      </c>
      <c r="M509" s="704"/>
      <c r="N509" s="701" t="s">
        <v>1608</v>
      </c>
      <c r="O509" s="702">
        <v>0</v>
      </c>
      <c r="P509" s="701" t="s">
        <v>1341</v>
      </c>
      <c r="Q509" s="706"/>
      <c r="R509" s="701" t="s">
        <v>1341</v>
      </c>
      <c r="S509" s="701" t="s">
        <v>1341</v>
      </c>
    </row>
    <row r="510" spans="1:19" x14ac:dyDescent="0.3">
      <c r="A510" s="701" t="s">
        <v>3657</v>
      </c>
      <c r="B510" s="701" t="s">
        <v>1607</v>
      </c>
      <c r="C510" s="701" t="s">
        <v>1431</v>
      </c>
      <c r="D510" s="702">
        <v>1985</v>
      </c>
      <c r="E510" s="701" t="s">
        <v>3375</v>
      </c>
      <c r="F510" s="701" t="s">
        <v>3376</v>
      </c>
      <c r="G510" s="701" t="s">
        <v>1607</v>
      </c>
      <c r="H510" s="703">
        <v>31912</v>
      </c>
      <c r="I510" s="703">
        <v>31912</v>
      </c>
      <c r="J510" s="701" t="s">
        <v>1608</v>
      </c>
      <c r="K510" s="702">
        <v>5261</v>
      </c>
      <c r="L510" s="701" t="s">
        <v>1341</v>
      </c>
      <c r="M510" s="704"/>
      <c r="N510" s="701" t="s">
        <v>1608</v>
      </c>
      <c r="O510" s="702">
        <v>0</v>
      </c>
      <c r="P510" s="701" t="s">
        <v>1341</v>
      </c>
      <c r="Q510" s="706"/>
      <c r="R510" s="701" t="s">
        <v>1341</v>
      </c>
      <c r="S510" s="701" t="s">
        <v>1341</v>
      </c>
    </row>
    <row r="511" spans="1:19" x14ac:dyDescent="0.3">
      <c r="A511" s="701" t="s">
        <v>3658</v>
      </c>
      <c r="B511" s="701" t="s">
        <v>1607</v>
      </c>
      <c r="C511" s="701" t="s">
        <v>1431</v>
      </c>
      <c r="D511" s="702">
        <v>1985</v>
      </c>
      <c r="E511" s="701" t="s">
        <v>3375</v>
      </c>
      <c r="F511" s="701" t="s">
        <v>3376</v>
      </c>
      <c r="G511" s="701" t="s">
        <v>1607</v>
      </c>
      <c r="H511" s="703">
        <v>31912</v>
      </c>
      <c r="I511" s="703">
        <v>31912</v>
      </c>
      <c r="J511" s="701" t="s">
        <v>1608</v>
      </c>
      <c r="K511" s="702">
        <v>5169</v>
      </c>
      <c r="L511" s="701" t="s">
        <v>1341</v>
      </c>
      <c r="M511" s="704"/>
      <c r="N511" s="701" t="s">
        <v>1608</v>
      </c>
      <c r="O511" s="702">
        <v>0</v>
      </c>
      <c r="P511" s="701" t="s">
        <v>1341</v>
      </c>
      <c r="Q511" s="706"/>
      <c r="R511" s="701" t="s">
        <v>1341</v>
      </c>
      <c r="S511" s="701" t="s">
        <v>1341</v>
      </c>
    </row>
    <row r="512" spans="1:19" x14ac:dyDescent="0.3">
      <c r="A512" s="701" t="s">
        <v>3659</v>
      </c>
      <c r="B512" s="701" t="s">
        <v>1607</v>
      </c>
      <c r="C512" s="701" t="s">
        <v>1431</v>
      </c>
      <c r="D512" s="702">
        <v>1985</v>
      </c>
      <c r="E512" s="701" t="s">
        <v>3375</v>
      </c>
      <c r="F512" s="701" t="s">
        <v>3376</v>
      </c>
      <c r="G512" s="701" t="s">
        <v>1607</v>
      </c>
      <c r="H512" s="703">
        <v>31912</v>
      </c>
      <c r="I512" s="703">
        <v>31912</v>
      </c>
      <c r="J512" s="701" t="s">
        <v>1608</v>
      </c>
      <c r="K512" s="702">
        <v>5262</v>
      </c>
      <c r="L512" s="701" t="s">
        <v>1341</v>
      </c>
      <c r="M512" s="704"/>
      <c r="N512" s="701" t="s">
        <v>1608</v>
      </c>
      <c r="O512" s="702">
        <v>0</v>
      </c>
      <c r="P512" s="701" t="s">
        <v>1341</v>
      </c>
      <c r="Q512" s="706"/>
      <c r="R512" s="701" t="s">
        <v>1341</v>
      </c>
      <c r="S512" s="701" t="s">
        <v>1341</v>
      </c>
    </row>
    <row r="513" spans="1:19" x14ac:dyDescent="0.3">
      <c r="A513" s="701" t="s">
        <v>3660</v>
      </c>
      <c r="B513" s="701" t="s">
        <v>1607</v>
      </c>
      <c r="C513" s="701" t="s">
        <v>1431</v>
      </c>
      <c r="D513" s="702">
        <v>1985</v>
      </c>
      <c r="E513" s="701" t="s">
        <v>3375</v>
      </c>
      <c r="F513" s="701" t="s">
        <v>3376</v>
      </c>
      <c r="G513" s="701" t="s">
        <v>1607</v>
      </c>
      <c r="H513" s="703">
        <v>31912</v>
      </c>
      <c r="I513" s="703">
        <v>31912</v>
      </c>
      <c r="J513" s="701" t="s">
        <v>1608</v>
      </c>
      <c r="K513" s="702">
        <v>5019</v>
      </c>
      <c r="L513" s="701" t="s">
        <v>1341</v>
      </c>
      <c r="M513" s="704"/>
      <c r="N513" s="701" t="s">
        <v>1608</v>
      </c>
      <c r="O513" s="702">
        <v>21</v>
      </c>
      <c r="P513" s="701" t="s">
        <v>1341</v>
      </c>
      <c r="Q513" s="706"/>
      <c r="R513" s="701" t="s">
        <v>1341</v>
      </c>
      <c r="S513" s="701" t="s">
        <v>1341</v>
      </c>
    </row>
    <row r="514" spans="1:19" x14ac:dyDescent="0.3">
      <c r="A514" s="701" t="s">
        <v>3661</v>
      </c>
      <c r="B514" s="701" t="s">
        <v>1607</v>
      </c>
      <c r="C514" s="701" t="s">
        <v>1431</v>
      </c>
      <c r="D514" s="702">
        <v>1985</v>
      </c>
      <c r="E514" s="701" t="s">
        <v>3375</v>
      </c>
      <c r="F514" s="701" t="s">
        <v>3376</v>
      </c>
      <c r="G514" s="701" t="s">
        <v>1607</v>
      </c>
      <c r="H514" s="703">
        <v>31912</v>
      </c>
      <c r="I514" s="703">
        <v>31912</v>
      </c>
      <c r="J514" s="701" t="s">
        <v>1608</v>
      </c>
      <c r="K514" s="702">
        <v>5236</v>
      </c>
      <c r="L514" s="701" t="s">
        <v>1341</v>
      </c>
      <c r="M514" s="704"/>
      <c r="N514" s="701" t="s">
        <v>1608</v>
      </c>
      <c r="O514" s="702">
        <v>21</v>
      </c>
      <c r="P514" s="701" t="s">
        <v>1341</v>
      </c>
      <c r="Q514" s="704"/>
      <c r="R514" s="701" t="s">
        <v>1341</v>
      </c>
      <c r="S514" s="701" t="s">
        <v>1341</v>
      </c>
    </row>
    <row r="515" spans="1:19" x14ac:dyDescent="0.3">
      <c r="A515" s="701" t="s">
        <v>3662</v>
      </c>
      <c r="B515" s="701" t="s">
        <v>1607</v>
      </c>
      <c r="C515" s="701" t="s">
        <v>1431</v>
      </c>
      <c r="D515" s="702">
        <v>1985</v>
      </c>
      <c r="E515" s="701" t="s">
        <v>3375</v>
      </c>
      <c r="F515" s="701" t="s">
        <v>3376</v>
      </c>
      <c r="G515" s="701" t="s">
        <v>1607</v>
      </c>
      <c r="H515" s="703">
        <v>31912</v>
      </c>
      <c r="I515" s="703">
        <v>31912</v>
      </c>
      <c r="J515" s="701" t="s">
        <v>1608</v>
      </c>
      <c r="K515" s="702">
        <v>5678</v>
      </c>
      <c r="L515" s="701" t="s">
        <v>1341</v>
      </c>
      <c r="M515" s="704"/>
      <c r="N515" s="701" t="s">
        <v>1608</v>
      </c>
      <c r="O515" s="702">
        <v>22</v>
      </c>
      <c r="P515" s="701" t="s">
        <v>1341</v>
      </c>
      <c r="Q515" s="704"/>
      <c r="R515" s="701" t="s">
        <v>1341</v>
      </c>
      <c r="S515" s="701" t="s">
        <v>1341</v>
      </c>
    </row>
    <row r="516" spans="1:19" x14ac:dyDescent="0.3">
      <c r="A516" s="701" t="s">
        <v>3663</v>
      </c>
      <c r="B516" s="701" t="s">
        <v>1607</v>
      </c>
      <c r="C516" s="701" t="s">
        <v>1431</v>
      </c>
      <c r="D516" s="702">
        <v>1985</v>
      </c>
      <c r="E516" s="701" t="s">
        <v>3375</v>
      </c>
      <c r="F516" s="701" t="s">
        <v>3376</v>
      </c>
      <c r="G516" s="701" t="s">
        <v>1607</v>
      </c>
      <c r="H516" s="703">
        <v>31912</v>
      </c>
      <c r="I516" s="703">
        <v>31912</v>
      </c>
      <c r="J516" s="701" t="s">
        <v>1608</v>
      </c>
      <c r="K516" s="702">
        <v>4968</v>
      </c>
      <c r="L516" s="701" t="s">
        <v>1341</v>
      </c>
      <c r="M516" s="704"/>
      <c r="N516" s="701" t="s">
        <v>1608</v>
      </c>
      <c r="O516" s="702">
        <v>0</v>
      </c>
      <c r="P516" s="701" t="s">
        <v>1341</v>
      </c>
      <c r="Q516" s="704"/>
      <c r="R516" s="701" t="s">
        <v>1341</v>
      </c>
      <c r="S516" s="701" t="s">
        <v>1341</v>
      </c>
    </row>
    <row r="517" spans="1:19" x14ac:dyDescent="0.3">
      <c r="A517" s="701" t="s">
        <v>3664</v>
      </c>
      <c r="B517" s="701" t="s">
        <v>1607</v>
      </c>
      <c r="C517" s="701" t="s">
        <v>1431</v>
      </c>
      <c r="D517" s="702">
        <v>1985</v>
      </c>
      <c r="E517" s="701" t="s">
        <v>3375</v>
      </c>
      <c r="F517" s="701" t="s">
        <v>3376</v>
      </c>
      <c r="G517" s="701" t="s">
        <v>1607</v>
      </c>
      <c r="H517" s="703">
        <v>31912</v>
      </c>
      <c r="I517" s="703">
        <v>31912</v>
      </c>
      <c r="J517" s="701" t="s">
        <v>1608</v>
      </c>
      <c r="K517" s="702">
        <v>5092</v>
      </c>
      <c r="L517" s="701" t="s">
        <v>1341</v>
      </c>
      <c r="M517" s="704"/>
      <c r="N517" s="701" t="s">
        <v>1608</v>
      </c>
      <c r="O517" s="702">
        <v>0</v>
      </c>
      <c r="P517" s="701" t="s">
        <v>1341</v>
      </c>
      <c r="Q517" s="706"/>
      <c r="R517" s="701" t="s">
        <v>1341</v>
      </c>
      <c r="S517" s="701" t="s">
        <v>1341</v>
      </c>
    </row>
    <row r="518" spans="1:19" x14ac:dyDescent="0.3">
      <c r="A518" s="701" t="s">
        <v>3665</v>
      </c>
      <c r="B518" s="701" t="s">
        <v>1607</v>
      </c>
      <c r="C518" s="701" t="s">
        <v>1431</v>
      </c>
      <c r="D518" s="702">
        <v>1985</v>
      </c>
      <c r="E518" s="701" t="s">
        <v>3375</v>
      </c>
      <c r="F518" s="701" t="s">
        <v>3376</v>
      </c>
      <c r="G518" s="701" t="s">
        <v>1607</v>
      </c>
      <c r="H518" s="703">
        <v>31912</v>
      </c>
      <c r="I518" s="703">
        <v>31912</v>
      </c>
      <c r="J518" s="701" t="s">
        <v>1608</v>
      </c>
      <c r="K518" s="702">
        <v>5087</v>
      </c>
      <c r="L518" s="701" t="s">
        <v>1341</v>
      </c>
      <c r="M518" s="704"/>
      <c r="N518" s="701" t="s">
        <v>1608</v>
      </c>
      <c r="O518" s="702">
        <v>0</v>
      </c>
      <c r="P518" s="701" t="s">
        <v>1341</v>
      </c>
      <c r="Q518" s="706"/>
      <c r="R518" s="701" t="s">
        <v>1341</v>
      </c>
      <c r="S518" s="701" t="s">
        <v>1341</v>
      </c>
    </row>
    <row r="519" spans="1:19" x14ac:dyDescent="0.3">
      <c r="A519" s="701" t="s">
        <v>3685</v>
      </c>
      <c r="B519" s="701" t="s">
        <v>1607</v>
      </c>
      <c r="C519" s="701" t="s">
        <v>1431</v>
      </c>
      <c r="D519" s="702">
        <v>1985</v>
      </c>
      <c r="E519" s="701" t="s">
        <v>3375</v>
      </c>
      <c r="F519" s="701" t="s">
        <v>3376</v>
      </c>
      <c r="G519" s="701" t="s">
        <v>1607</v>
      </c>
      <c r="H519" s="703">
        <v>31912</v>
      </c>
      <c r="I519" s="703">
        <v>31912</v>
      </c>
      <c r="J519" s="701" t="s">
        <v>1608</v>
      </c>
      <c r="K519" s="702">
        <v>25980</v>
      </c>
      <c r="L519" s="701" t="s">
        <v>1341</v>
      </c>
      <c r="M519" s="704"/>
      <c r="N519" s="701" t="s">
        <v>1608</v>
      </c>
      <c r="O519" s="702">
        <v>104</v>
      </c>
      <c r="P519" s="701" t="s">
        <v>1341</v>
      </c>
      <c r="Q519" s="706"/>
      <c r="R519" s="701" t="s">
        <v>1341</v>
      </c>
      <c r="S519" s="701" t="s">
        <v>1341</v>
      </c>
    </row>
    <row r="520" spans="1:19" x14ac:dyDescent="0.3">
      <c r="A520" s="701" t="s">
        <v>3686</v>
      </c>
      <c r="B520" s="701" t="s">
        <v>1607</v>
      </c>
      <c r="C520" s="701" t="s">
        <v>1431</v>
      </c>
      <c r="D520" s="702">
        <v>1985</v>
      </c>
      <c r="E520" s="701" t="s">
        <v>3375</v>
      </c>
      <c r="F520" s="701" t="s">
        <v>3376</v>
      </c>
      <c r="G520" s="701" t="s">
        <v>1607</v>
      </c>
      <c r="H520" s="703">
        <v>31912</v>
      </c>
      <c r="I520" s="703">
        <v>31912</v>
      </c>
      <c r="J520" s="701" t="s">
        <v>1608</v>
      </c>
      <c r="K520" s="702">
        <v>25409</v>
      </c>
      <c r="L520" s="701" t="s">
        <v>1341</v>
      </c>
      <c r="M520" s="704"/>
      <c r="N520" s="701" t="s">
        <v>1608</v>
      </c>
      <c r="O520" s="702">
        <v>128</v>
      </c>
      <c r="P520" s="701" t="s">
        <v>1341</v>
      </c>
      <c r="Q520" s="704"/>
      <c r="R520" s="701" t="s">
        <v>1341</v>
      </c>
      <c r="S520" s="701" t="s">
        <v>1341</v>
      </c>
    </row>
    <row r="521" spans="1:19" x14ac:dyDescent="0.3">
      <c r="A521" s="701" t="s">
        <v>3687</v>
      </c>
      <c r="B521" s="701" t="s">
        <v>1607</v>
      </c>
      <c r="C521" s="701" t="s">
        <v>1431</v>
      </c>
      <c r="D521" s="702">
        <v>1985</v>
      </c>
      <c r="E521" s="701" t="s">
        <v>3375</v>
      </c>
      <c r="F521" s="701" t="s">
        <v>3376</v>
      </c>
      <c r="G521" s="701" t="s">
        <v>1607</v>
      </c>
      <c r="H521" s="703">
        <v>31912</v>
      </c>
      <c r="I521" s="703">
        <v>31912</v>
      </c>
      <c r="J521" s="701" t="s">
        <v>1608</v>
      </c>
      <c r="K521" s="702">
        <v>11576</v>
      </c>
      <c r="L521" s="701" t="s">
        <v>1341</v>
      </c>
      <c r="M521" s="704"/>
      <c r="N521" s="701" t="s">
        <v>1608</v>
      </c>
      <c r="O521" s="702">
        <v>224</v>
      </c>
      <c r="P521" s="701" t="s">
        <v>1341</v>
      </c>
      <c r="Q521" s="704"/>
      <c r="R521" s="701" t="s">
        <v>1341</v>
      </c>
      <c r="S521" s="701" t="s">
        <v>1341</v>
      </c>
    </row>
    <row r="522" spans="1:19" x14ac:dyDescent="0.3">
      <c r="A522" s="701" t="s">
        <v>3688</v>
      </c>
      <c r="B522" s="701" t="s">
        <v>1607</v>
      </c>
      <c r="C522" s="701" t="s">
        <v>1431</v>
      </c>
      <c r="D522" s="702">
        <v>1985</v>
      </c>
      <c r="E522" s="701" t="s">
        <v>3375</v>
      </c>
      <c r="F522" s="701" t="s">
        <v>3376</v>
      </c>
      <c r="G522" s="701" t="s">
        <v>1607</v>
      </c>
      <c r="H522" s="703">
        <v>31912</v>
      </c>
      <c r="I522" s="703">
        <v>31912</v>
      </c>
      <c r="J522" s="701" t="s">
        <v>1608</v>
      </c>
      <c r="K522" s="702">
        <v>12949</v>
      </c>
      <c r="L522" s="701" t="s">
        <v>1341</v>
      </c>
      <c r="M522" s="704"/>
      <c r="N522" s="701" t="s">
        <v>1608</v>
      </c>
      <c r="O522" s="702">
        <v>638</v>
      </c>
      <c r="P522" s="701" t="s">
        <v>1341</v>
      </c>
      <c r="Q522" s="706"/>
      <c r="R522" s="701" t="s">
        <v>1341</v>
      </c>
      <c r="S522" s="701" t="s">
        <v>1341</v>
      </c>
    </row>
    <row r="523" spans="1:19" x14ac:dyDescent="0.3">
      <c r="A523" s="701" t="s">
        <v>3666</v>
      </c>
      <c r="B523" s="701" t="s">
        <v>1607</v>
      </c>
      <c r="C523" s="701" t="s">
        <v>1431</v>
      </c>
      <c r="D523" s="702">
        <v>1986</v>
      </c>
      <c r="E523" s="701" t="s">
        <v>3375</v>
      </c>
      <c r="F523" s="701" t="s">
        <v>3376</v>
      </c>
      <c r="G523" s="701" t="s">
        <v>1607</v>
      </c>
      <c r="H523" s="703">
        <v>32279</v>
      </c>
      <c r="I523" s="703">
        <v>32279</v>
      </c>
      <c r="J523" s="701" t="s">
        <v>1608</v>
      </c>
      <c r="K523" s="702">
        <v>5748</v>
      </c>
      <c r="L523" s="701" t="s">
        <v>1341</v>
      </c>
      <c r="M523" s="704"/>
      <c r="N523" s="701" t="s">
        <v>1608</v>
      </c>
      <c r="O523" s="702">
        <v>0</v>
      </c>
      <c r="P523" s="701" t="s">
        <v>1341</v>
      </c>
      <c r="Q523" s="706"/>
      <c r="R523" s="701" t="s">
        <v>1341</v>
      </c>
      <c r="S523" s="701" t="s">
        <v>1341</v>
      </c>
    </row>
    <row r="524" spans="1:19" x14ac:dyDescent="0.3">
      <c r="A524" s="701" t="s">
        <v>3667</v>
      </c>
      <c r="B524" s="701" t="s">
        <v>1607</v>
      </c>
      <c r="C524" s="701" t="s">
        <v>1431</v>
      </c>
      <c r="D524" s="702">
        <v>1986</v>
      </c>
      <c r="E524" s="701" t="s">
        <v>3375</v>
      </c>
      <c r="F524" s="701" t="s">
        <v>3376</v>
      </c>
      <c r="G524" s="701" t="s">
        <v>1607</v>
      </c>
      <c r="H524" s="703">
        <v>32279</v>
      </c>
      <c r="I524" s="703">
        <v>32279</v>
      </c>
      <c r="J524" s="701" t="s">
        <v>1608</v>
      </c>
      <c r="K524" s="702">
        <v>6179</v>
      </c>
      <c r="L524" s="701" t="s">
        <v>1341</v>
      </c>
      <c r="M524" s="704"/>
      <c r="N524" s="701" t="s">
        <v>1608</v>
      </c>
      <c r="O524" s="702">
        <v>94</v>
      </c>
      <c r="P524" s="701" t="s">
        <v>1341</v>
      </c>
      <c r="Q524" s="706"/>
      <c r="R524" s="701" t="s">
        <v>1341</v>
      </c>
      <c r="S524" s="701" t="s">
        <v>1341</v>
      </c>
    </row>
    <row r="525" spans="1:19" x14ac:dyDescent="0.3">
      <c r="A525" s="701" t="s">
        <v>3668</v>
      </c>
      <c r="B525" s="701" t="s">
        <v>1607</v>
      </c>
      <c r="C525" s="701" t="s">
        <v>1431</v>
      </c>
      <c r="D525" s="702">
        <v>1986</v>
      </c>
      <c r="E525" s="701" t="s">
        <v>3375</v>
      </c>
      <c r="F525" s="701" t="s">
        <v>3376</v>
      </c>
      <c r="G525" s="701" t="s">
        <v>1607</v>
      </c>
      <c r="H525" s="703">
        <v>32279</v>
      </c>
      <c r="I525" s="703">
        <v>32279</v>
      </c>
      <c r="J525" s="701" t="s">
        <v>1608</v>
      </c>
      <c r="K525" s="702">
        <v>6268</v>
      </c>
      <c r="L525" s="701" t="s">
        <v>1341</v>
      </c>
      <c r="M525" s="704"/>
      <c r="N525" s="701" t="s">
        <v>1608</v>
      </c>
      <c r="O525" s="702">
        <v>31</v>
      </c>
      <c r="P525" s="701" t="s">
        <v>1341</v>
      </c>
      <c r="Q525" s="706"/>
      <c r="R525" s="701" t="s">
        <v>1341</v>
      </c>
      <c r="S525" s="701" t="s">
        <v>1341</v>
      </c>
    </row>
    <row r="526" spans="1:19" x14ac:dyDescent="0.3">
      <c r="A526" s="701" t="s">
        <v>3669</v>
      </c>
      <c r="B526" s="701" t="s">
        <v>1607</v>
      </c>
      <c r="C526" s="701" t="s">
        <v>1431</v>
      </c>
      <c r="D526" s="702">
        <v>1986</v>
      </c>
      <c r="E526" s="701" t="s">
        <v>3375</v>
      </c>
      <c r="F526" s="701" t="s">
        <v>3376</v>
      </c>
      <c r="G526" s="701" t="s">
        <v>1607</v>
      </c>
      <c r="H526" s="703">
        <v>32279</v>
      </c>
      <c r="I526" s="703">
        <v>32279</v>
      </c>
      <c r="J526" s="701" t="s">
        <v>1608</v>
      </c>
      <c r="K526" s="702">
        <v>5992</v>
      </c>
      <c r="L526" s="701" t="s">
        <v>1341</v>
      </c>
      <c r="M526" s="704"/>
      <c r="N526" s="701" t="s">
        <v>1608</v>
      </c>
      <c r="O526" s="702">
        <v>0</v>
      </c>
      <c r="P526" s="701" t="s">
        <v>1341</v>
      </c>
      <c r="Q526" s="706"/>
      <c r="R526" s="701" t="s">
        <v>1341</v>
      </c>
      <c r="S526" s="701" t="s">
        <v>1341</v>
      </c>
    </row>
    <row r="527" spans="1:19" x14ac:dyDescent="0.3">
      <c r="A527" s="701" t="s">
        <v>3670</v>
      </c>
      <c r="B527" s="701" t="s">
        <v>1607</v>
      </c>
      <c r="C527" s="701" t="s">
        <v>1431</v>
      </c>
      <c r="D527" s="702">
        <v>1986</v>
      </c>
      <c r="E527" s="701" t="s">
        <v>3375</v>
      </c>
      <c r="F527" s="701" t="s">
        <v>3376</v>
      </c>
      <c r="G527" s="701" t="s">
        <v>1607</v>
      </c>
      <c r="H527" s="703">
        <v>32279</v>
      </c>
      <c r="I527" s="703">
        <v>32279</v>
      </c>
      <c r="J527" s="701" t="s">
        <v>1608</v>
      </c>
      <c r="K527" s="702">
        <v>6504</v>
      </c>
      <c r="L527" s="701" t="s">
        <v>1341</v>
      </c>
      <c r="M527" s="704"/>
      <c r="N527" s="701" t="s">
        <v>1608</v>
      </c>
      <c r="O527" s="702">
        <v>0</v>
      </c>
      <c r="P527" s="701" t="s">
        <v>1341</v>
      </c>
      <c r="Q527" s="706"/>
      <c r="R527" s="701" t="s">
        <v>1341</v>
      </c>
      <c r="S527" s="701" t="s">
        <v>1341</v>
      </c>
    </row>
    <row r="528" spans="1:19" x14ac:dyDescent="0.3">
      <c r="A528" s="701" t="s">
        <v>3671</v>
      </c>
      <c r="B528" s="701" t="s">
        <v>1607</v>
      </c>
      <c r="C528" s="701" t="s">
        <v>1431</v>
      </c>
      <c r="D528" s="702">
        <v>1986</v>
      </c>
      <c r="E528" s="701" t="s">
        <v>3375</v>
      </c>
      <c r="F528" s="701" t="s">
        <v>3376</v>
      </c>
      <c r="G528" s="701" t="s">
        <v>1607</v>
      </c>
      <c r="H528" s="703">
        <v>32279</v>
      </c>
      <c r="I528" s="703">
        <v>32279</v>
      </c>
      <c r="J528" s="701" t="s">
        <v>1608</v>
      </c>
      <c r="K528" s="702">
        <v>5694</v>
      </c>
      <c r="L528" s="701" t="s">
        <v>1341</v>
      </c>
      <c r="M528" s="704"/>
      <c r="N528" s="701" t="s">
        <v>1608</v>
      </c>
      <c r="O528" s="702">
        <v>0</v>
      </c>
      <c r="P528" s="701" t="s">
        <v>1341</v>
      </c>
      <c r="Q528" s="706"/>
      <c r="R528" s="701" t="s">
        <v>1341</v>
      </c>
      <c r="S528" s="701" t="s">
        <v>1341</v>
      </c>
    </row>
    <row r="529" spans="1:19" x14ac:dyDescent="0.3">
      <c r="A529" s="701" t="s">
        <v>3672</v>
      </c>
      <c r="B529" s="701" t="s">
        <v>1607</v>
      </c>
      <c r="C529" s="701" t="s">
        <v>1431</v>
      </c>
      <c r="D529" s="702">
        <v>1986</v>
      </c>
      <c r="E529" s="701" t="s">
        <v>3375</v>
      </c>
      <c r="F529" s="701" t="s">
        <v>3376</v>
      </c>
      <c r="G529" s="701" t="s">
        <v>1607</v>
      </c>
      <c r="H529" s="703">
        <v>32279</v>
      </c>
      <c r="I529" s="703">
        <v>32279</v>
      </c>
      <c r="J529" s="701" t="s">
        <v>1608</v>
      </c>
      <c r="K529" s="702">
        <v>6669</v>
      </c>
      <c r="L529" s="701" t="s">
        <v>1341</v>
      </c>
      <c r="M529" s="704"/>
      <c r="N529" s="701" t="s">
        <v>1608</v>
      </c>
      <c r="O529" s="702">
        <v>0</v>
      </c>
      <c r="P529" s="701" t="s">
        <v>1341</v>
      </c>
      <c r="Q529" s="706"/>
      <c r="R529" s="701" t="s">
        <v>1341</v>
      </c>
      <c r="S529" s="701" t="s">
        <v>1341</v>
      </c>
    </row>
    <row r="530" spans="1:19" x14ac:dyDescent="0.3">
      <c r="A530" s="701" t="s">
        <v>3673</v>
      </c>
      <c r="B530" s="701" t="s">
        <v>1607</v>
      </c>
      <c r="C530" s="701" t="s">
        <v>1431</v>
      </c>
      <c r="D530" s="702">
        <v>1986</v>
      </c>
      <c r="E530" s="701" t="s">
        <v>3375</v>
      </c>
      <c r="F530" s="701" t="s">
        <v>3376</v>
      </c>
      <c r="G530" s="701" t="s">
        <v>1607</v>
      </c>
      <c r="H530" s="703">
        <v>32279</v>
      </c>
      <c r="I530" s="703">
        <v>32279</v>
      </c>
      <c r="J530" s="701" t="s">
        <v>1608</v>
      </c>
      <c r="K530" s="702">
        <v>6637</v>
      </c>
      <c r="L530" s="701" t="s">
        <v>1341</v>
      </c>
      <c r="M530" s="704"/>
      <c r="N530" s="701" t="s">
        <v>1608</v>
      </c>
      <c r="O530" s="702">
        <v>0</v>
      </c>
      <c r="P530" s="701" t="s">
        <v>1341</v>
      </c>
      <c r="Q530" s="706"/>
      <c r="R530" s="701" t="s">
        <v>1341</v>
      </c>
      <c r="S530" s="701" t="s">
        <v>1341</v>
      </c>
    </row>
    <row r="531" spans="1:19" x14ac:dyDescent="0.3">
      <c r="A531" s="701" t="s">
        <v>3689</v>
      </c>
      <c r="B531" s="701" t="s">
        <v>1607</v>
      </c>
      <c r="C531" s="701" t="s">
        <v>1431</v>
      </c>
      <c r="D531" s="702">
        <v>1986</v>
      </c>
      <c r="E531" s="701" t="s">
        <v>3375</v>
      </c>
      <c r="F531" s="701" t="s">
        <v>3376</v>
      </c>
      <c r="G531" s="701" t="s">
        <v>1607</v>
      </c>
      <c r="H531" s="703">
        <v>32279</v>
      </c>
      <c r="I531" s="703">
        <v>32279</v>
      </c>
      <c r="J531" s="701" t="s">
        <v>1608</v>
      </c>
      <c r="K531" s="702">
        <v>23407</v>
      </c>
      <c r="L531" s="701" t="s">
        <v>1341</v>
      </c>
      <c r="M531" s="704"/>
      <c r="N531" s="701" t="s">
        <v>1608</v>
      </c>
      <c r="O531" s="702">
        <v>0</v>
      </c>
      <c r="P531" s="701" t="s">
        <v>1341</v>
      </c>
      <c r="Q531" s="706"/>
      <c r="R531" s="701" t="s">
        <v>1341</v>
      </c>
      <c r="S531" s="701" t="s">
        <v>1341</v>
      </c>
    </row>
    <row r="532" spans="1:19" x14ac:dyDescent="0.3">
      <c r="A532" s="701" t="s">
        <v>3690</v>
      </c>
      <c r="B532" s="701" t="s">
        <v>1607</v>
      </c>
      <c r="C532" s="701" t="s">
        <v>1431</v>
      </c>
      <c r="D532" s="702">
        <v>1986</v>
      </c>
      <c r="E532" s="701" t="s">
        <v>3375</v>
      </c>
      <c r="F532" s="701" t="s">
        <v>3376</v>
      </c>
      <c r="G532" s="701" t="s">
        <v>1607</v>
      </c>
      <c r="H532" s="703">
        <v>32279</v>
      </c>
      <c r="I532" s="703">
        <v>32279</v>
      </c>
      <c r="J532" s="701" t="s">
        <v>1608</v>
      </c>
      <c r="K532" s="702">
        <v>23466</v>
      </c>
      <c r="L532" s="701" t="s">
        <v>1341</v>
      </c>
      <c r="M532" s="704"/>
      <c r="N532" s="701" t="s">
        <v>1608</v>
      </c>
      <c r="O532" s="702">
        <v>0</v>
      </c>
      <c r="P532" s="701" t="s">
        <v>1341</v>
      </c>
      <c r="Q532" s="706"/>
      <c r="R532" s="701" t="s">
        <v>1341</v>
      </c>
      <c r="S532" s="701" t="s">
        <v>1341</v>
      </c>
    </row>
    <row r="533" spans="1:19" x14ac:dyDescent="0.3">
      <c r="A533" s="701" t="s">
        <v>3691</v>
      </c>
      <c r="B533" s="701" t="s">
        <v>1607</v>
      </c>
      <c r="C533" s="701" t="s">
        <v>1431</v>
      </c>
      <c r="D533" s="702">
        <v>1986</v>
      </c>
      <c r="E533" s="701" t="s">
        <v>3375</v>
      </c>
      <c r="F533" s="701" t="s">
        <v>3376</v>
      </c>
      <c r="G533" s="701" t="s">
        <v>1607</v>
      </c>
      <c r="H533" s="703">
        <v>32279</v>
      </c>
      <c r="I533" s="703">
        <v>32279</v>
      </c>
      <c r="J533" s="701" t="s">
        <v>1608</v>
      </c>
      <c r="K533" s="702">
        <v>12764</v>
      </c>
      <c r="L533" s="701" t="s">
        <v>1341</v>
      </c>
      <c r="M533" s="704"/>
      <c r="N533" s="701" t="s">
        <v>1608</v>
      </c>
      <c r="O533" s="702">
        <v>103</v>
      </c>
      <c r="P533" s="701" t="s">
        <v>1341</v>
      </c>
      <c r="Q533" s="706"/>
      <c r="R533" s="701" t="s">
        <v>1341</v>
      </c>
      <c r="S533" s="701" t="s">
        <v>1341</v>
      </c>
    </row>
    <row r="534" spans="1:19" x14ac:dyDescent="0.3">
      <c r="A534" s="701" t="s">
        <v>3692</v>
      </c>
      <c r="B534" s="701" t="s">
        <v>1607</v>
      </c>
      <c r="C534" s="701" t="s">
        <v>1431</v>
      </c>
      <c r="D534" s="702">
        <v>1986</v>
      </c>
      <c r="E534" s="701" t="s">
        <v>3375</v>
      </c>
      <c r="F534" s="701" t="s">
        <v>3376</v>
      </c>
      <c r="G534" s="701" t="s">
        <v>1607</v>
      </c>
      <c r="H534" s="703">
        <v>32279</v>
      </c>
      <c r="I534" s="703">
        <v>32279</v>
      </c>
      <c r="J534" s="701" t="s">
        <v>1608</v>
      </c>
      <c r="K534" s="702">
        <v>11680</v>
      </c>
      <c r="L534" s="701" t="s">
        <v>1341</v>
      </c>
      <c r="M534" s="704"/>
      <c r="N534" s="701" t="s">
        <v>1608</v>
      </c>
      <c r="O534" s="702">
        <v>251</v>
      </c>
      <c r="P534" s="701" t="s">
        <v>1341</v>
      </c>
      <c r="Q534" s="706"/>
      <c r="R534" s="701" t="s">
        <v>1341</v>
      </c>
      <c r="S534" s="701" t="s">
        <v>1341</v>
      </c>
    </row>
    <row r="535" spans="1:19" x14ac:dyDescent="0.3">
      <c r="A535" s="701" t="s">
        <v>3693</v>
      </c>
      <c r="B535" s="701" t="s">
        <v>1607</v>
      </c>
      <c r="C535" s="701" t="s">
        <v>1431</v>
      </c>
      <c r="D535" s="702">
        <v>1986</v>
      </c>
      <c r="E535" s="701" t="s">
        <v>3375</v>
      </c>
      <c r="F535" s="701" t="s">
        <v>3376</v>
      </c>
      <c r="G535" s="701" t="s">
        <v>1607</v>
      </c>
      <c r="H535" s="703">
        <v>32279</v>
      </c>
      <c r="I535" s="703">
        <v>32279</v>
      </c>
      <c r="J535" s="701" t="s">
        <v>1608</v>
      </c>
      <c r="K535" s="702">
        <v>10016</v>
      </c>
      <c r="L535" s="701" t="s">
        <v>1341</v>
      </c>
      <c r="M535" s="704"/>
      <c r="N535" s="701" t="s">
        <v>1608</v>
      </c>
      <c r="O535" s="702">
        <v>111</v>
      </c>
      <c r="P535" s="701" t="s">
        <v>1341</v>
      </c>
      <c r="Q535" s="706"/>
      <c r="R535" s="701" t="s">
        <v>1341</v>
      </c>
      <c r="S535" s="701" t="s">
        <v>1341</v>
      </c>
    </row>
    <row r="536" spans="1:19" x14ac:dyDescent="0.3">
      <c r="A536" s="701" t="s">
        <v>3694</v>
      </c>
      <c r="B536" s="701" t="s">
        <v>1607</v>
      </c>
      <c r="C536" s="701" t="s">
        <v>1431</v>
      </c>
      <c r="D536" s="702">
        <v>1986</v>
      </c>
      <c r="E536" s="701" t="s">
        <v>3375</v>
      </c>
      <c r="F536" s="701" t="s">
        <v>3376</v>
      </c>
      <c r="G536" s="701" t="s">
        <v>1607</v>
      </c>
      <c r="H536" s="703">
        <v>32279</v>
      </c>
      <c r="I536" s="703">
        <v>32279</v>
      </c>
      <c r="J536" s="701" t="s">
        <v>1608</v>
      </c>
      <c r="K536" s="702">
        <v>10080</v>
      </c>
      <c r="L536" s="701" t="s">
        <v>1341</v>
      </c>
      <c r="M536" s="704"/>
      <c r="N536" s="701" t="s">
        <v>1608</v>
      </c>
      <c r="O536" s="702">
        <v>0</v>
      </c>
      <c r="P536" s="701" t="s">
        <v>1341</v>
      </c>
      <c r="Q536" s="706"/>
      <c r="R536" s="701" t="s">
        <v>1341</v>
      </c>
      <c r="S536" s="701" t="s">
        <v>1341</v>
      </c>
    </row>
    <row r="537" spans="1:19" x14ac:dyDescent="0.3">
      <c r="A537" s="701" t="s">
        <v>3803</v>
      </c>
      <c r="B537" s="701" t="s">
        <v>1607</v>
      </c>
      <c r="C537" s="701" t="s">
        <v>1431</v>
      </c>
      <c r="D537" s="702">
        <v>1986</v>
      </c>
      <c r="E537" s="701" t="s">
        <v>3375</v>
      </c>
      <c r="F537" s="701" t="s">
        <v>3376</v>
      </c>
      <c r="G537" s="701" t="s">
        <v>1607</v>
      </c>
      <c r="H537" s="703">
        <v>32279</v>
      </c>
      <c r="I537" s="703">
        <v>32279</v>
      </c>
      <c r="J537" s="701" t="s">
        <v>1608</v>
      </c>
      <c r="K537" s="702">
        <v>13268</v>
      </c>
      <c r="L537" s="701" t="s">
        <v>1341</v>
      </c>
      <c r="M537" s="704"/>
      <c r="N537" s="701" t="s">
        <v>1608</v>
      </c>
      <c r="O537" s="702">
        <v>120</v>
      </c>
      <c r="P537" s="701" t="s">
        <v>1341</v>
      </c>
      <c r="Q537" s="706"/>
      <c r="R537" s="701" t="s">
        <v>1341</v>
      </c>
      <c r="S537" s="701" t="s">
        <v>1341</v>
      </c>
    </row>
    <row r="538" spans="1:19" x14ac:dyDescent="0.3">
      <c r="A538" s="701" t="s">
        <v>3804</v>
      </c>
      <c r="B538" s="701" t="s">
        <v>1607</v>
      </c>
      <c r="C538" s="701" t="s">
        <v>1431</v>
      </c>
      <c r="D538" s="702">
        <v>1986</v>
      </c>
      <c r="E538" s="701" t="s">
        <v>3375</v>
      </c>
      <c r="F538" s="701" t="s">
        <v>3376</v>
      </c>
      <c r="G538" s="701" t="s">
        <v>1607</v>
      </c>
      <c r="H538" s="703">
        <v>32279</v>
      </c>
      <c r="I538" s="703">
        <v>32279</v>
      </c>
      <c r="J538" s="701" t="s">
        <v>1608</v>
      </c>
      <c r="K538" s="702">
        <v>23338</v>
      </c>
      <c r="L538" s="701" t="s">
        <v>1341</v>
      </c>
      <c r="M538" s="704"/>
      <c r="N538" s="701" t="s">
        <v>1608</v>
      </c>
      <c r="O538" s="702">
        <v>0</v>
      </c>
      <c r="P538" s="701" t="s">
        <v>1341</v>
      </c>
      <c r="Q538" s="706"/>
      <c r="R538" s="701" t="s">
        <v>1341</v>
      </c>
      <c r="S538" s="701" t="s">
        <v>1341</v>
      </c>
    </row>
    <row r="539" spans="1:19" x14ac:dyDescent="0.3">
      <c r="A539" s="701" t="s">
        <v>3806</v>
      </c>
      <c r="B539" s="701" t="s">
        <v>1607</v>
      </c>
      <c r="C539" s="701" t="s">
        <v>1431</v>
      </c>
      <c r="D539" s="702">
        <v>1986</v>
      </c>
      <c r="E539" s="701" t="s">
        <v>3375</v>
      </c>
      <c r="F539" s="701" t="s">
        <v>3376</v>
      </c>
      <c r="G539" s="701" t="s">
        <v>1607</v>
      </c>
      <c r="H539" s="703">
        <v>32279</v>
      </c>
      <c r="I539" s="703">
        <v>32279</v>
      </c>
      <c r="J539" s="701" t="s">
        <v>1608</v>
      </c>
      <c r="K539" s="702">
        <v>24327</v>
      </c>
      <c r="L539" s="701" t="s">
        <v>1341</v>
      </c>
      <c r="M539" s="704"/>
      <c r="N539" s="701" t="s">
        <v>1608</v>
      </c>
      <c r="O539" s="702">
        <v>0</v>
      </c>
      <c r="P539" s="701" t="s">
        <v>1341</v>
      </c>
      <c r="Q539" s="704"/>
      <c r="R539" s="701" t="s">
        <v>1341</v>
      </c>
      <c r="S539" s="701" t="s">
        <v>1341</v>
      </c>
    </row>
    <row r="540" spans="1:19" x14ac:dyDescent="0.3">
      <c r="A540" s="701" t="s">
        <v>3809</v>
      </c>
      <c r="B540" s="701" t="s">
        <v>1607</v>
      </c>
      <c r="C540" s="701" t="s">
        <v>1431</v>
      </c>
      <c r="D540" s="702">
        <v>1986</v>
      </c>
      <c r="E540" s="701" t="s">
        <v>3375</v>
      </c>
      <c r="F540" s="701" t="s">
        <v>3376</v>
      </c>
      <c r="G540" s="701" t="s">
        <v>1607</v>
      </c>
      <c r="H540" s="703">
        <v>32279</v>
      </c>
      <c r="I540" s="703">
        <v>32279</v>
      </c>
      <c r="J540" s="701" t="s">
        <v>1608</v>
      </c>
      <c r="K540" s="702">
        <v>13132</v>
      </c>
      <c r="L540" s="701" t="s">
        <v>1341</v>
      </c>
      <c r="M540" s="704"/>
      <c r="N540" s="701" t="s">
        <v>1608</v>
      </c>
      <c r="O540" s="702">
        <v>0</v>
      </c>
      <c r="P540" s="701" t="s">
        <v>1341</v>
      </c>
      <c r="Q540" s="706"/>
      <c r="R540" s="701" t="s">
        <v>1341</v>
      </c>
      <c r="S540" s="701" t="s">
        <v>1341</v>
      </c>
    </row>
    <row r="541" spans="1:19" x14ac:dyDescent="0.3">
      <c r="A541" s="701" t="s">
        <v>3811</v>
      </c>
      <c r="B541" s="701" t="s">
        <v>1607</v>
      </c>
      <c r="C541" s="701" t="s">
        <v>1431</v>
      </c>
      <c r="D541" s="702">
        <v>1986</v>
      </c>
      <c r="E541" s="701" t="s">
        <v>3375</v>
      </c>
      <c r="F541" s="701" t="s">
        <v>3376</v>
      </c>
      <c r="G541" s="701" t="s">
        <v>1607</v>
      </c>
      <c r="H541" s="703">
        <v>32279</v>
      </c>
      <c r="I541" s="703">
        <v>32279</v>
      </c>
      <c r="J541" s="701" t="s">
        <v>1608</v>
      </c>
      <c r="K541" s="702">
        <v>11114</v>
      </c>
      <c r="L541" s="701" t="s">
        <v>1341</v>
      </c>
      <c r="M541" s="704"/>
      <c r="N541" s="701" t="s">
        <v>1608</v>
      </c>
      <c r="O541" s="702">
        <v>0</v>
      </c>
      <c r="P541" s="701" t="s">
        <v>1341</v>
      </c>
      <c r="Q541" s="706"/>
      <c r="R541" s="701" t="s">
        <v>1341</v>
      </c>
      <c r="S541" s="701" t="s">
        <v>1341</v>
      </c>
    </row>
    <row r="542" spans="1:19" x14ac:dyDescent="0.3">
      <c r="A542" s="701" t="s">
        <v>3812</v>
      </c>
      <c r="B542" s="701" t="s">
        <v>1607</v>
      </c>
      <c r="C542" s="701" t="s">
        <v>1431</v>
      </c>
      <c r="D542" s="702">
        <v>1986</v>
      </c>
      <c r="E542" s="701" t="s">
        <v>3375</v>
      </c>
      <c r="F542" s="701" t="s">
        <v>3376</v>
      </c>
      <c r="G542" s="701" t="s">
        <v>1607</v>
      </c>
      <c r="H542" s="703">
        <v>32279</v>
      </c>
      <c r="I542" s="703">
        <v>32279</v>
      </c>
      <c r="J542" s="701" t="s">
        <v>1608</v>
      </c>
      <c r="K542" s="702">
        <v>10029</v>
      </c>
      <c r="L542" s="701" t="s">
        <v>1341</v>
      </c>
      <c r="M542" s="704"/>
      <c r="N542" s="701" t="s">
        <v>1608</v>
      </c>
      <c r="O542" s="702">
        <v>71</v>
      </c>
      <c r="P542" s="701" t="s">
        <v>1341</v>
      </c>
      <c r="Q542" s="704"/>
      <c r="R542" s="701" t="s">
        <v>1341</v>
      </c>
      <c r="S542" s="701" t="s">
        <v>1341</v>
      </c>
    </row>
    <row r="543" spans="1:19" x14ac:dyDescent="0.3">
      <c r="A543" s="701" t="s">
        <v>3815</v>
      </c>
      <c r="B543" s="701" t="s">
        <v>1607</v>
      </c>
      <c r="C543" s="701" t="s">
        <v>1431</v>
      </c>
      <c r="D543" s="702">
        <v>1986</v>
      </c>
      <c r="E543" s="701" t="s">
        <v>3375</v>
      </c>
      <c r="F543" s="701" t="s">
        <v>3376</v>
      </c>
      <c r="G543" s="701" t="s">
        <v>1607</v>
      </c>
      <c r="H543" s="703">
        <v>32279</v>
      </c>
      <c r="I543" s="703">
        <v>32279</v>
      </c>
      <c r="J543" s="701" t="s">
        <v>1608</v>
      </c>
      <c r="K543" s="702">
        <v>4570</v>
      </c>
      <c r="L543" s="701" t="s">
        <v>1341</v>
      </c>
      <c r="M543" s="704"/>
      <c r="N543" s="701" t="s">
        <v>1608</v>
      </c>
      <c r="O543" s="702">
        <v>0</v>
      </c>
      <c r="P543" s="701" t="s">
        <v>1341</v>
      </c>
      <c r="Q543" s="704"/>
      <c r="R543" s="701" t="s">
        <v>1341</v>
      </c>
      <c r="S543" s="701" t="s">
        <v>1341</v>
      </c>
    </row>
    <row r="544" spans="1:19" x14ac:dyDescent="0.3">
      <c r="A544" s="701" t="s">
        <v>3862</v>
      </c>
      <c r="B544" s="701" t="s">
        <v>1607</v>
      </c>
      <c r="C544" s="701" t="s">
        <v>1431</v>
      </c>
      <c r="D544" s="702">
        <v>1986</v>
      </c>
      <c r="E544" s="701" t="s">
        <v>3375</v>
      </c>
      <c r="F544" s="701" t="s">
        <v>3376</v>
      </c>
      <c r="G544" s="701" t="s">
        <v>1607</v>
      </c>
      <c r="H544" s="703">
        <v>32279</v>
      </c>
      <c r="I544" s="703">
        <v>32279</v>
      </c>
      <c r="J544" s="701" t="s">
        <v>1608</v>
      </c>
      <c r="K544" s="702">
        <v>5858</v>
      </c>
      <c r="L544" s="701" t="s">
        <v>1341</v>
      </c>
      <c r="M544" s="704"/>
      <c r="N544" s="701" t="s">
        <v>1608</v>
      </c>
      <c r="O544" s="702">
        <v>0</v>
      </c>
      <c r="P544" s="701" t="s">
        <v>1341</v>
      </c>
      <c r="Q544" s="706"/>
      <c r="R544" s="701" t="s">
        <v>1341</v>
      </c>
      <c r="S544" s="701" t="s">
        <v>1341</v>
      </c>
    </row>
    <row r="545" spans="1:19" x14ac:dyDescent="0.3">
      <c r="A545" s="701" t="s">
        <v>3863</v>
      </c>
      <c r="B545" s="701" t="s">
        <v>1607</v>
      </c>
      <c r="C545" s="701" t="s">
        <v>1431</v>
      </c>
      <c r="D545" s="702">
        <v>1986</v>
      </c>
      <c r="E545" s="701" t="s">
        <v>3375</v>
      </c>
      <c r="F545" s="701" t="s">
        <v>3376</v>
      </c>
      <c r="G545" s="701" t="s">
        <v>1607</v>
      </c>
      <c r="H545" s="703">
        <v>32279</v>
      </c>
      <c r="I545" s="703">
        <v>32279</v>
      </c>
      <c r="J545" s="701" t="s">
        <v>1608</v>
      </c>
      <c r="K545" s="702">
        <v>5687</v>
      </c>
      <c r="L545" s="701" t="s">
        <v>1341</v>
      </c>
      <c r="M545" s="704"/>
      <c r="N545" s="701" t="s">
        <v>1608</v>
      </c>
      <c r="O545" s="702">
        <v>0</v>
      </c>
      <c r="P545" s="701" t="s">
        <v>1341</v>
      </c>
      <c r="Q545" s="704"/>
      <c r="R545" s="701" t="s">
        <v>1341</v>
      </c>
      <c r="S545" s="701" t="s">
        <v>1341</v>
      </c>
    </row>
    <row r="546" spans="1:19" x14ac:dyDescent="0.3">
      <c r="A546" s="701" t="s">
        <v>3864</v>
      </c>
      <c r="B546" s="701" t="s">
        <v>1607</v>
      </c>
      <c r="C546" s="701" t="s">
        <v>1431</v>
      </c>
      <c r="D546" s="702">
        <v>1986</v>
      </c>
      <c r="E546" s="701" t="s">
        <v>3375</v>
      </c>
      <c r="F546" s="701" t="s">
        <v>3376</v>
      </c>
      <c r="G546" s="701" t="s">
        <v>1607</v>
      </c>
      <c r="H546" s="703">
        <v>32279</v>
      </c>
      <c r="I546" s="703">
        <v>32279</v>
      </c>
      <c r="J546" s="701" t="s">
        <v>1608</v>
      </c>
      <c r="K546" s="702">
        <v>5178</v>
      </c>
      <c r="L546" s="701" t="s">
        <v>1341</v>
      </c>
      <c r="M546" s="704"/>
      <c r="N546" s="701" t="s">
        <v>1608</v>
      </c>
      <c r="O546" s="702">
        <v>0</v>
      </c>
      <c r="P546" s="701" t="s">
        <v>1341</v>
      </c>
      <c r="Q546" s="706"/>
      <c r="R546" s="701" t="s">
        <v>1341</v>
      </c>
      <c r="S546" s="701" t="s">
        <v>1341</v>
      </c>
    </row>
    <row r="547" spans="1:19" x14ac:dyDescent="0.3">
      <c r="A547" s="701" t="s">
        <v>3865</v>
      </c>
      <c r="B547" s="701" t="s">
        <v>1607</v>
      </c>
      <c r="C547" s="701" t="s">
        <v>1431</v>
      </c>
      <c r="D547" s="702">
        <v>1986</v>
      </c>
      <c r="E547" s="701" t="s">
        <v>3375</v>
      </c>
      <c r="F547" s="701" t="s">
        <v>3376</v>
      </c>
      <c r="G547" s="701" t="s">
        <v>1607</v>
      </c>
      <c r="H547" s="703">
        <v>32279</v>
      </c>
      <c r="I547" s="703">
        <v>32279</v>
      </c>
      <c r="J547" s="701" t="s">
        <v>1608</v>
      </c>
      <c r="K547" s="702">
        <v>5151</v>
      </c>
      <c r="L547" s="701" t="s">
        <v>1341</v>
      </c>
      <c r="M547" s="704"/>
      <c r="N547" s="701" t="s">
        <v>1608</v>
      </c>
      <c r="O547" s="702">
        <v>0</v>
      </c>
      <c r="P547" s="701" t="s">
        <v>1341</v>
      </c>
      <c r="Q547" s="706"/>
      <c r="R547" s="701" t="s">
        <v>1341</v>
      </c>
      <c r="S547" s="701" t="s">
        <v>1341</v>
      </c>
    </row>
    <row r="548" spans="1:19" x14ac:dyDescent="0.3">
      <c r="A548" s="701" t="s">
        <v>3866</v>
      </c>
      <c r="B548" s="701" t="s">
        <v>1607</v>
      </c>
      <c r="C548" s="701" t="s">
        <v>1431</v>
      </c>
      <c r="D548" s="702">
        <v>1986</v>
      </c>
      <c r="E548" s="701" t="s">
        <v>3375</v>
      </c>
      <c r="F548" s="701" t="s">
        <v>3376</v>
      </c>
      <c r="G548" s="701" t="s">
        <v>1607</v>
      </c>
      <c r="H548" s="703">
        <v>32279</v>
      </c>
      <c r="I548" s="703">
        <v>32279</v>
      </c>
      <c r="J548" s="701" t="s">
        <v>1608</v>
      </c>
      <c r="K548" s="702">
        <v>5690</v>
      </c>
      <c r="L548" s="701" t="s">
        <v>1341</v>
      </c>
      <c r="M548" s="704"/>
      <c r="N548" s="701" t="s">
        <v>1608</v>
      </c>
      <c r="O548" s="702">
        <v>0</v>
      </c>
      <c r="P548" s="701" t="s">
        <v>1341</v>
      </c>
      <c r="Q548" s="706"/>
      <c r="R548" s="701" t="s">
        <v>1341</v>
      </c>
      <c r="S548" s="701" t="s">
        <v>1341</v>
      </c>
    </row>
    <row r="549" spans="1:19" x14ac:dyDescent="0.3">
      <c r="A549" s="701" t="s">
        <v>3867</v>
      </c>
      <c r="B549" s="701" t="s">
        <v>1607</v>
      </c>
      <c r="C549" s="701" t="s">
        <v>1431</v>
      </c>
      <c r="D549" s="702">
        <v>1986</v>
      </c>
      <c r="E549" s="701" t="s">
        <v>3375</v>
      </c>
      <c r="F549" s="701" t="s">
        <v>3376</v>
      </c>
      <c r="G549" s="701" t="s">
        <v>1607</v>
      </c>
      <c r="H549" s="703">
        <v>32279</v>
      </c>
      <c r="I549" s="703">
        <v>32279</v>
      </c>
      <c r="J549" s="701" t="s">
        <v>1608</v>
      </c>
      <c r="K549" s="702">
        <v>5352</v>
      </c>
      <c r="L549" s="701" t="s">
        <v>1341</v>
      </c>
      <c r="M549" s="704"/>
      <c r="N549" s="701" t="s">
        <v>1608</v>
      </c>
      <c r="O549" s="702">
        <v>16</v>
      </c>
      <c r="P549" s="701" t="s">
        <v>1341</v>
      </c>
      <c r="Q549" s="706"/>
      <c r="R549" s="701" t="s">
        <v>1341</v>
      </c>
      <c r="S549" s="701" t="s">
        <v>1341</v>
      </c>
    </row>
    <row r="550" spans="1:19" x14ac:dyDescent="0.3">
      <c r="A550" s="701" t="s">
        <v>3868</v>
      </c>
      <c r="B550" s="701" t="s">
        <v>1607</v>
      </c>
      <c r="C550" s="701" t="s">
        <v>1431</v>
      </c>
      <c r="D550" s="702">
        <v>1986</v>
      </c>
      <c r="E550" s="701" t="s">
        <v>3375</v>
      </c>
      <c r="F550" s="701" t="s">
        <v>3376</v>
      </c>
      <c r="G550" s="701" t="s">
        <v>1607</v>
      </c>
      <c r="H550" s="703">
        <v>32279</v>
      </c>
      <c r="I550" s="703">
        <v>32279</v>
      </c>
      <c r="J550" s="701" t="s">
        <v>1608</v>
      </c>
      <c r="K550" s="702">
        <v>6470</v>
      </c>
      <c r="L550" s="701" t="s">
        <v>1341</v>
      </c>
      <c r="M550" s="704"/>
      <c r="N550" s="701" t="s">
        <v>1608</v>
      </c>
      <c r="O550" s="702">
        <v>0</v>
      </c>
      <c r="P550" s="701" t="s">
        <v>1341</v>
      </c>
      <c r="Q550" s="706"/>
      <c r="R550" s="701" t="s">
        <v>1341</v>
      </c>
      <c r="S550" s="701" t="s">
        <v>1341</v>
      </c>
    </row>
    <row r="551" spans="1:19" x14ac:dyDescent="0.3">
      <c r="A551" s="701" t="s">
        <v>3869</v>
      </c>
      <c r="B551" s="701" t="s">
        <v>1607</v>
      </c>
      <c r="C551" s="701" t="s">
        <v>1431</v>
      </c>
      <c r="D551" s="702">
        <v>1986</v>
      </c>
      <c r="E551" s="701" t="s">
        <v>3375</v>
      </c>
      <c r="F551" s="701" t="s">
        <v>3376</v>
      </c>
      <c r="G551" s="701" t="s">
        <v>1607</v>
      </c>
      <c r="H551" s="703">
        <v>32279</v>
      </c>
      <c r="I551" s="703">
        <v>32279</v>
      </c>
      <c r="J551" s="701" t="s">
        <v>1608</v>
      </c>
      <c r="K551" s="702">
        <v>6047</v>
      </c>
      <c r="L551" s="701" t="s">
        <v>1341</v>
      </c>
      <c r="M551" s="704"/>
      <c r="N551" s="701" t="s">
        <v>1608</v>
      </c>
      <c r="O551" s="702">
        <v>0</v>
      </c>
      <c r="P551" s="701" t="s">
        <v>1341</v>
      </c>
      <c r="Q551" s="706"/>
      <c r="R551" s="701" t="s">
        <v>1341</v>
      </c>
      <c r="S551" s="701" t="s">
        <v>1341</v>
      </c>
    </row>
    <row r="552" spans="1:19" x14ac:dyDescent="0.3">
      <c r="A552" s="701" t="s">
        <v>3674</v>
      </c>
      <c r="B552" s="701" t="s">
        <v>1607</v>
      </c>
      <c r="C552" s="701" t="s">
        <v>1431</v>
      </c>
      <c r="D552" s="702">
        <v>1987</v>
      </c>
      <c r="E552" s="701" t="s">
        <v>3375</v>
      </c>
      <c r="F552" s="701" t="s">
        <v>3376</v>
      </c>
      <c r="G552" s="701" t="s">
        <v>1607</v>
      </c>
      <c r="H552" s="703">
        <v>32643</v>
      </c>
      <c r="I552" s="703">
        <v>32643</v>
      </c>
      <c r="J552" s="701" t="s">
        <v>1608</v>
      </c>
      <c r="K552" s="702">
        <v>4022</v>
      </c>
      <c r="L552" s="701" t="s">
        <v>1341</v>
      </c>
      <c r="M552" s="704"/>
      <c r="N552" s="701" t="s">
        <v>1608</v>
      </c>
      <c r="O552" s="702">
        <v>0</v>
      </c>
      <c r="P552" s="701" t="s">
        <v>1341</v>
      </c>
      <c r="Q552" s="706"/>
      <c r="R552" s="701" t="s">
        <v>1341</v>
      </c>
      <c r="S552" s="701" t="s">
        <v>1341</v>
      </c>
    </row>
    <row r="553" spans="1:19" x14ac:dyDescent="0.3">
      <c r="A553" s="701" t="s">
        <v>3675</v>
      </c>
      <c r="B553" s="701" t="s">
        <v>1607</v>
      </c>
      <c r="C553" s="701" t="s">
        <v>1431</v>
      </c>
      <c r="D553" s="702">
        <v>1987</v>
      </c>
      <c r="E553" s="701" t="s">
        <v>3375</v>
      </c>
      <c r="F553" s="701" t="s">
        <v>3376</v>
      </c>
      <c r="G553" s="701" t="s">
        <v>1607</v>
      </c>
      <c r="H553" s="703">
        <v>32643</v>
      </c>
      <c r="I553" s="703">
        <v>32643</v>
      </c>
      <c r="J553" s="701" t="s">
        <v>1608</v>
      </c>
      <c r="K553" s="702">
        <v>3706</v>
      </c>
      <c r="L553" s="701" t="s">
        <v>1341</v>
      </c>
      <c r="M553" s="704"/>
      <c r="N553" s="701" t="s">
        <v>1608</v>
      </c>
      <c r="O553" s="702">
        <v>0</v>
      </c>
      <c r="P553" s="701" t="s">
        <v>1341</v>
      </c>
      <c r="Q553" s="706"/>
      <c r="R553" s="701" t="s">
        <v>1341</v>
      </c>
      <c r="S553" s="701" t="s">
        <v>1341</v>
      </c>
    </row>
    <row r="554" spans="1:19" x14ac:dyDescent="0.3">
      <c r="A554" s="701" t="s">
        <v>3676</v>
      </c>
      <c r="B554" s="701" t="s">
        <v>1607</v>
      </c>
      <c r="C554" s="701" t="s">
        <v>1431</v>
      </c>
      <c r="D554" s="702">
        <v>1987</v>
      </c>
      <c r="E554" s="701" t="s">
        <v>3375</v>
      </c>
      <c r="F554" s="701" t="s">
        <v>3376</v>
      </c>
      <c r="G554" s="701" t="s">
        <v>1607</v>
      </c>
      <c r="H554" s="703">
        <v>32643</v>
      </c>
      <c r="I554" s="703">
        <v>32643</v>
      </c>
      <c r="J554" s="701" t="s">
        <v>1608</v>
      </c>
      <c r="K554" s="702">
        <v>3397</v>
      </c>
      <c r="L554" s="701" t="s">
        <v>1341</v>
      </c>
      <c r="M554" s="704"/>
      <c r="N554" s="701" t="s">
        <v>1608</v>
      </c>
      <c r="O554" s="702">
        <v>14</v>
      </c>
      <c r="P554" s="701" t="s">
        <v>1341</v>
      </c>
      <c r="Q554" s="706"/>
      <c r="R554" s="701" t="s">
        <v>1341</v>
      </c>
      <c r="S554" s="701" t="s">
        <v>1341</v>
      </c>
    </row>
    <row r="555" spans="1:19" x14ac:dyDescent="0.3">
      <c r="A555" s="701" t="s">
        <v>3677</v>
      </c>
      <c r="B555" s="701" t="s">
        <v>1607</v>
      </c>
      <c r="C555" s="701" t="s">
        <v>1431</v>
      </c>
      <c r="D555" s="702">
        <v>1987</v>
      </c>
      <c r="E555" s="701" t="s">
        <v>3375</v>
      </c>
      <c r="F555" s="701" t="s">
        <v>3376</v>
      </c>
      <c r="G555" s="701" t="s">
        <v>1607</v>
      </c>
      <c r="H555" s="703">
        <v>32643</v>
      </c>
      <c r="I555" s="703">
        <v>32643</v>
      </c>
      <c r="J555" s="701" t="s">
        <v>1608</v>
      </c>
      <c r="K555" s="702">
        <v>3698</v>
      </c>
      <c r="L555" s="701" t="s">
        <v>1341</v>
      </c>
      <c r="M555" s="704"/>
      <c r="N555" s="701" t="s">
        <v>1608</v>
      </c>
      <c r="O555" s="702">
        <v>91</v>
      </c>
      <c r="P555" s="701" t="s">
        <v>1341</v>
      </c>
      <c r="Q555" s="706"/>
      <c r="R555" s="701" t="s">
        <v>1341</v>
      </c>
      <c r="S555" s="701" t="s">
        <v>1341</v>
      </c>
    </row>
    <row r="556" spans="1:19" x14ac:dyDescent="0.3">
      <c r="A556" s="701" t="s">
        <v>3678</v>
      </c>
      <c r="B556" s="701" t="s">
        <v>1607</v>
      </c>
      <c r="C556" s="701" t="s">
        <v>1431</v>
      </c>
      <c r="D556" s="702">
        <v>1987</v>
      </c>
      <c r="E556" s="701" t="s">
        <v>3375</v>
      </c>
      <c r="F556" s="701" t="s">
        <v>3376</v>
      </c>
      <c r="G556" s="701" t="s">
        <v>1607</v>
      </c>
      <c r="H556" s="703">
        <v>32643</v>
      </c>
      <c r="I556" s="703">
        <v>32643</v>
      </c>
      <c r="J556" s="701" t="s">
        <v>1608</v>
      </c>
      <c r="K556" s="702">
        <v>3909</v>
      </c>
      <c r="L556" s="701" t="s">
        <v>1341</v>
      </c>
      <c r="M556" s="704"/>
      <c r="N556" s="701" t="s">
        <v>1608</v>
      </c>
      <c r="O556" s="702">
        <v>183</v>
      </c>
      <c r="P556" s="701" t="s">
        <v>1341</v>
      </c>
      <c r="Q556" s="704"/>
      <c r="R556" s="701" t="s">
        <v>1341</v>
      </c>
      <c r="S556" s="701" t="s">
        <v>1341</v>
      </c>
    </row>
    <row r="557" spans="1:19" x14ac:dyDescent="0.3">
      <c r="A557" s="701" t="s">
        <v>3679</v>
      </c>
      <c r="B557" s="701" t="s">
        <v>1607</v>
      </c>
      <c r="C557" s="701" t="s">
        <v>1431</v>
      </c>
      <c r="D557" s="702">
        <v>1987</v>
      </c>
      <c r="E557" s="701" t="s">
        <v>3375</v>
      </c>
      <c r="F557" s="701" t="s">
        <v>3376</v>
      </c>
      <c r="G557" s="701" t="s">
        <v>1607</v>
      </c>
      <c r="H557" s="703">
        <v>32643</v>
      </c>
      <c r="I557" s="703">
        <v>32643</v>
      </c>
      <c r="J557" s="701" t="s">
        <v>1608</v>
      </c>
      <c r="K557" s="702">
        <v>3003</v>
      </c>
      <c r="L557" s="701" t="s">
        <v>1341</v>
      </c>
      <c r="M557" s="704"/>
      <c r="N557" s="701" t="s">
        <v>1608</v>
      </c>
      <c r="O557" s="702">
        <v>0</v>
      </c>
      <c r="P557" s="701" t="s">
        <v>1341</v>
      </c>
      <c r="Q557" s="704"/>
      <c r="R557" s="701" t="s">
        <v>1341</v>
      </c>
      <c r="S557" s="701" t="s">
        <v>1341</v>
      </c>
    </row>
    <row r="558" spans="1:19" x14ac:dyDescent="0.3">
      <c r="A558" s="701" t="s">
        <v>3680</v>
      </c>
      <c r="B558" s="701" t="s">
        <v>1607</v>
      </c>
      <c r="C558" s="701" t="s">
        <v>1431</v>
      </c>
      <c r="D558" s="702">
        <v>1987</v>
      </c>
      <c r="E558" s="701" t="s">
        <v>3375</v>
      </c>
      <c r="F558" s="701" t="s">
        <v>3376</v>
      </c>
      <c r="G558" s="701" t="s">
        <v>1607</v>
      </c>
      <c r="H558" s="703">
        <v>32643</v>
      </c>
      <c r="I558" s="703">
        <v>32643</v>
      </c>
      <c r="J558" s="701" t="s">
        <v>1608</v>
      </c>
      <c r="K558" s="702">
        <v>3285</v>
      </c>
      <c r="L558" s="701" t="s">
        <v>1341</v>
      </c>
      <c r="M558" s="704"/>
      <c r="N558" s="701" t="s">
        <v>1608</v>
      </c>
      <c r="O558" s="702">
        <v>26</v>
      </c>
      <c r="P558" s="701" t="s">
        <v>1341</v>
      </c>
      <c r="Q558" s="704"/>
      <c r="R558" s="701" t="s">
        <v>1341</v>
      </c>
      <c r="S558" s="701" t="s">
        <v>1341</v>
      </c>
    </row>
    <row r="559" spans="1:19" x14ac:dyDescent="0.3">
      <c r="A559" s="701" t="s">
        <v>3681</v>
      </c>
      <c r="B559" s="701" t="s">
        <v>1607</v>
      </c>
      <c r="C559" s="701" t="s">
        <v>1431</v>
      </c>
      <c r="D559" s="702">
        <v>1987</v>
      </c>
      <c r="E559" s="701" t="s">
        <v>3375</v>
      </c>
      <c r="F559" s="701" t="s">
        <v>3376</v>
      </c>
      <c r="G559" s="701" t="s">
        <v>1607</v>
      </c>
      <c r="H559" s="703">
        <v>32643</v>
      </c>
      <c r="I559" s="703">
        <v>32643</v>
      </c>
      <c r="J559" s="701" t="s">
        <v>1608</v>
      </c>
      <c r="K559" s="702">
        <v>2054</v>
      </c>
      <c r="L559" s="701" t="s">
        <v>1341</v>
      </c>
      <c r="M559" s="704"/>
      <c r="N559" s="701" t="s">
        <v>1608</v>
      </c>
      <c r="O559" s="702">
        <v>24</v>
      </c>
      <c r="P559" s="701" t="s">
        <v>1341</v>
      </c>
      <c r="Q559" s="704"/>
      <c r="R559" s="701" t="s">
        <v>1341</v>
      </c>
      <c r="S559" s="701" t="s">
        <v>1341</v>
      </c>
    </row>
    <row r="560" spans="1:19" x14ac:dyDescent="0.3">
      <c r="A560" s="701" t="s">
        <v>3682</v>
      </c>
      <c r="B560" s="701" t="s">
        <v>1607</v>
      </c>
      <c r="C560" s="701" t="s">
        <v>1431</v>
      </c>
      <c r="D560" s="702">
        <v>1987</v>
      </c>
      <c r="E560" s="701" t="s">
        <v>3375</v>
      </c>
      <c r="F560" s="701" t="s">
        <v>3376</v>
      </c>
      <c r="G560" s="701" t="s">
        <v>1607</v>
      </c>
      <c r="H560" s="703">
        <v>32643</v>
      </c>
      <c r="I560" s="703">
        <v>32643</v>
      </c>
      <c r="J560" s="701" t="s">
        <v>1608</v>
      </c>
      <c r="K560" s="702">
        <v>2033</v>
      </c>
      <c r="L560" s="701" t="s">
        <v>1341</v>
      </c>
      <c r="M560" s="704"/>
      <c r="N560" s="701" t="s">
        <v>1608</v>
      </c>
      <c r="O560" s="702">
        <v>0</v>
      </c>
      <c r="P560" s="701" t="s">
        <v>1341</v>
      </c>
      <c r="Q560" s="706"/>
      <c r="R560" s="701" t="s">
        <v>1341</v>
      </c>
      <c r="S560" s="701" t="s">
        <v>1341</v>
      </c>
    </row>
    <row r="561" spans="1:19" x14ac:dyDescent="0.3">
      <c r="A561" s="701" t="s">
        <v>3696</v>
      </c>
      <c r="B561" s="701" t="s">
        <v>1607</v>
      </c>
      <c r="C561" s="701" t="s">
        <v>1431</v>
      </c>
      <c r="D561" s="702">
        <v>1987</v>
      </c>
      <c r="E561" s="701" t="s">
        <v>3375</v>
      </c>
      <c r="F561" s="701" t="s">
        <v>3376</v>
      </c>
      <c r="G561" s="701" t="s">
        <v>1607</v>
      </c>
      <c r="H561" s="703">
        <v>32643</v>
      </c>
      <c r="I561" s="703">
        <v>32643</v>
      </c>
      <c r="J561" s="701" t="s">
        <v>1608</v>
      </c>
      <c r="K561" s="702">
        <v>12748</v>
      </c>
      <c r="L561" s="701" t="s">
        <v>1341</v>
      </c>
      <c r="M561" s="704"/>
      <c r="N561" s="701" t="s">
        <v>1608</v>
      </c>
      <c r="O561" s="702">
        <v>206</v>
      </c>
      <c r="P561" s="701" t="s">
        <v>1341</v>
      </c>
      <c r="Q561" s="706"/>
      <c r="R561" s="701" t="s">
        <v>1341</v>
      </c>
      <c r="S561" s="701" t="s">
        <v>1341</v>
      </c>
    </row>
    <row r="562" spans="1:19" x14ac:dyDescent="0.3">
      <c r="A562" s="701" t="s">
        <v>3697</v>
      </c>
      <c r="B562" s="701" t="s">
        <v>1607</v>
      </c>
      <c r="C562" s="701" t="s">
        <v>1431</v>
      </c>
      <c r="D562" s="702">
        <v>1987</v>
      </c>
      <c r="E562" s="701" t="s">
        <v>3375</v>
      </c>
      <c r="F562" s="701" t="s">
        <v>3376</v>
      </c>
      <c r="G562" s="701" t="s">
        <v>1607</v>
      </c>
      <c r="H562" s="703">
        <v>32643</v>
      </c>
      <c r="I562" s="703">
        <v>32643</v>
      </c>
      <c r="J562" s="701" t="s">
        <v>1608</v>
      </c>
      <c r="K562" s="702">
        <v>8403</v>
      </c>
      <c r="L562" s="701" t="s">
        <v>1341</v>
      </c>
      <c r="M562" s="704"/>
      <c r="N562" s="701" t="s">
        <v>1608</v>
      </c>
      <c r="O562" s="702">
        <v>62</v>
      </c>
      <c r="P562" s="701" t="s">
        <v>1341</v>
      </c>
      <c r="Q562" s="706"/>
      <c r="R562" s="701" t="s">
        <v>1341</v>
      </c>
      <c r="S562" s="701" t="s">
        <v>1341</v>
      </c>
    </row>
    <row r="563" spans="1:19" x14ac:dyDescent="0.3">
      <c r="A563" s="701" t="s">
        <v>3698</v>
      </c>
      <c r="B563" s="701" t="s">
        <v>1607</v>
      </c>
      <c r="C563" s="701" t="s">
        <v>1431</v>
      </c>
      <c r="D563" s="702">
        <v>1987</v>
      </c>
      <c r="E563" s="701" t="s">
        <v>3375</v>
      </c>
      <c r="F563" s="701" t="s">
        <v>3376</v>
      </c>
      <c r="G563" s="701" t="s">
        <v>1607</v>
      </c>
      <c r="H563" s="703">
        <v>32643</v>
      </c>
      <c r="I563" s="703">
        <v>32643</v>
      </c>
      <c r="J563" s="701" t="s">
        <v>1608</v>
      </c>
      <c r="K563" s="702">
        <v>8236</v>
      </c>
      <c r="L563" s="701" t="s">
        <v>1341</v>
      </c>
      <c r="M563" s="704"/>
      <c r="N563" s="701" t="s">
        <v>1608</v>
      </c>
      <c r="O563" s="702">
        <v>91</v>
      </c>
      <c r="P563" s="701" t="s">
        <v>1341</v>
      </c>
      <c r="Q563" s="706"/>
      <c r="R563" s="701" t="s">
        <v>1341</v>
      </c>
      <c r="S563" s="701" t="s">
        <v>1341</v>
      </c>
    </row>
    <row r="564" spans="1:19" x14ac:dyDescent="0.3">
      <c r="A564" s="701" t="s">
        <v>3816</v>
      </c>
      <c r="B564" s="701" t="s">
        <v>1607</v>
      </c>
      <c r="C564" s="701" t="s">
        <v>1431</v>
      </c>
      <c r="D564" s="702">
        <v>1987</v>
      </c>
      <c r="E564" s="701" t="s">
        <v>3375</v>
      </c>
      <c r="F564" s="701" t="s">
        <v>3376</v>
      </c>
      <c r="G564" s="701" t="s">
        <v>1607</v>
      </c>
      <c r="H564" s="703">
        <v>32643</v>
      </c>
      <c r="I564" s="703">
        <v>32643</v>
      </c>
      <c r="J564" s="701" t="s">
        <v>1608</v>
      </c>
      <c r="K564" s="702">
        <v>19919</v>
      </c>
      <c r="L564" s="701" t="s">
        <v>1341</v>
      </c>
      <c r="M564" s="704"/>
      <c r="N564" s="701" t="s">
        <v>1608</v>
      </c>
      <c r="O564" s="705">
        <v>161</v>
      </c>
      <c r="P564" s="701" t="s">
        <v>1341</v>
      </c>
      <c r="Q564" s="704"/>
      <c r="R564" s="701" t="s">
        <v>1341</v>
      </c>
      <c r="S564" s="701" t="s">
        <v>1341</v>
      </c>
    </row>
    <row r="565" spans="1:19" x14ac:dyDescent="0.3">
      <c r="A565" s="701" t="s">
        <v>3818</v>
      </c>
      <c r="B565" s="701" t="s">
        <v>1607</v>
      </c>
      <c r="C565" s="701" t="s">
        <v>1431</v>
      </c>
      <c r="D565" s="702">
        <v>1987</v>
      </c>
      <c r="E565" s="701" t="s">
        <v>3375</v>
      </c>
      <c r="F565" s="701" t="s">
        <v>3376</v>
      </c>
      <c r="G565" s="701" t="s">
        <v>1607</v>
      </c>
      <c r="H565" s="703">
        <v>32643</v>
      </c>
      <c r="I565" s="703">
        <v>32643</v>
      </c>
      <c r="J565" s="701" t="s">
        <v>1608</v>
      </c>
      <c r="K565" s="702">
        <v>13074</v>
      </c>
      <c r="L565" s="701" t="s">
        <v>1341</v>
      </c>
      <c r="M565" s="704"/>
      <c r="N565" s="701" t="s">
        <v>1608</v>
      </c>
      <c r="O565" s="702">
        <v>211</v>
      </c>
      <c r="P565" s="701" t="s">
        <v>1341</v>
      </c>
      <c r="Q565" s="704"/>
      <c r="R565" s="701" t="s">
        <v>1341</v>
      </c>
      <c r="S565" s="701" t="s">
        <v>1341</v>
      </c>
    </row>
    <row r="566" spans="1:19" x14ac:dyDescent="0.3">
      <c r="A566" s="701" t="s">
        <v>3821</v>
      </c>
      <c r="B566" s="701" t="s">
        <v>1607</v>
      </c>
      <c r="C566" s="701" t="s">
        <v>1431</v>
      </c>
      <c r="D566" s="702">
        <v>1987</v>
      </c>
      <c r="E566" s="701" t="s">
        <v>3375</v>
      </c>
      <c r="F566" s="701" t="s">
        <v>3376</v>
      </c>
      <c r="G566" s="701" t="s">
        <v>1607</v>
      </c>
      <c r="H566" s="703">
        <v>32643</v>
      </c>
      <c r="I566" s="703">
        <v>32643</v>
      </c>
      <c r="J566" s="701" t="s">
        <v>1608</v>
      </c>
      <c r="K566" s="702">
        <v>8103</v>
      </c>
      <c r="L566" s="701" t="s">
        <v>1341</v>
      </c>
      <c r="M566" s="704"/>
      <c r="N566" s="701" t="s">
        <v>1608</v>
      </c>
      <c r="O566" s="702">
        <v>0</v>
      </c>
      <c r="P566" s="701" t="s">
        <v>1341</v>
      </c>
      <c r="Q566" s="704"/>
      <c r="R566" s="701" t="s">
        <v>1341</v>
      </c>
      <c r="S566" s="701" t="s">
        <v>1341</v>
      </c>
    </row>
    <row r="567" spans="1:19" x14ac:dyDescent="0.3">
      <c r="A567" s="701" t="s">
        <v>3822</v>
      </c>
      <c r="B567" s="701" t="s">
        <v>1607</v>
      </c>
      <c r="C567" s="701" t="s">
        <v>1431</v>
      </c>
      <c r="D567" s="702">
        <v>1987</v>
      </c>
      <c r="E567" s="701" t="s">
        <v>3375</v>
      </c>
      <c r="F567" s="701" t="s">
        <v>3376</v>
      </c>
      <c r="G567" s="701" t="s">
        <v>1607</v>
      </c>
      <c r="H567" s="703">
        <v>32643</v>
      </c>
      <c r="I567" s="703">
        <v>32643</v>
      </c>
      <c r="J567" s="701" t="s">
        <v>1608</v>
      </c>
      <c r="K567" s="702">
        <v>8256</v>
      </c>
      <c r="L567" s="701" t="s">
        <v>1341</v>
      </c>
      <c r="M567" s="704"/>
      <c r="N567" s="701" t="s">
        <v>1608</v>
      </c>
      <c r="O567" s="702">
        <v>59</v>
      </c>
      <c r="P567" s="701" t="s">
        <v>1341</v>
      </c>
      <c r="Q567" s="704"/>
      <c r="R567" s="701" t="s">
        <v>1341</v>
      </c>
      <c r="S567" s="701" t="s">
        <v>1341</v>
      </c>
    </row>
    <row r="568" spans="1:19" x14ac:dyDescent="0.3">
      <c r="A568" s="701" t="s">
        <v>3870</v>
      </c>
      <c r="B568" s="701" t="s">
        <v>1607</v>
      </c>
      <c r="C568" s="701" t="s">
        <v>1431</v>
      </c>
      <c r="D568" s="702">
        <v>1987</v>
      </c>
      <c r="E568" s="701" t="s">
        <v>3375</v>
      </c>
      <c r="F568" s="701" t="s">
        <v>3376</v>
      </c>
      <c r="G568" s="701" t="s">
        <v>1607</v>
      </c>
      <c r="H568" s="703">
        <v>32643</v>
      </c>
      <c r="I568" s="703">
        <v>32643</v>
      </c>
      <c r="J568" s="701" t="s">
        <v>1608</v>
      </c>
      <c r="K568" s="702">
        <v>3496</v>
      </c>
      <c r="L568" s="701" t="s">
        <v>1341</v>
      </c>
      <c r="M568" s="704"/>
      <c r="N568" s="701" t="s">
        <v>1608</v>
      </c>
      <c r="O568" s="702">
        <v>0</v>
      </c>
      <c r="P568" s="701" t="s">
        <v>1341</v>
      </c>
      <c r="Q568" s="704"/>
      <c r="R568" s="701" t="s">
        <v>1341</v>
      </c>
      <c r="S568" s="701" t="s">
        <v>1341</v>
      </c>
    </row>
    <row r="569" spans="1:19" x14ac:dyDescent="0.3">
      <c r="A569" s="701" t="s">
        <v>3871</v>
      </c>
      <c r="B569" s="701" t="s">
        <v>1607</v>
      </c>
      <c r="C569" s="701" t="s">
        <v>1431</v>
      </c>
      <c r="D569" s="702">
        <v>1987</v>
      </c>
      <c r="E569" s="701" t="s">
        <v>3375</v>
      </c>
      <c r="F569" s="701" t="s">
        <v>3376</v>
      </c>
      <c r="G569" s="701" t="s">
        <v>1607</v>
      </c>
      <c r="H569" s="703">
        <v>32643</v>
      </c>
      <c r="I569" s="703">
        <v>32643</v>
      </c>
      <c r="J569" s="701" t="s">
        <v>1608</v>
      </c>
      <c r="K569" s="702">
        <v>3714</v>
      </c>
      <c r="L569" s="701" t="s">
        <v>1341</v>
      </c>
      <c r="M569" s="704"/>
      <c r="N569" s="701" t="s">
        <v>1608</v>
      </c>
      <c r="O569" s="702">
        <v>30</v>
      </c>
      <c r="P569" s="701" t="s">
        <v>1341</v>
      </c>
      <c r="Q569" s="704"/>
      <c r="R569" s="701" t="s">
        <v>1341</v>
      </c>
      <c r="S569" s="701" t="s">
        <v>1341</v>
      </c>
    </row>
    <row r="570" spans="1:19" x14ac:dyDescent="0.3">
      <c r="A570" s="701" t="s">
        <v>3872</v>
      </c>
      <c r="B570" s="701" t="s">
        <v>1607</v>
      </c>
      <c r="C570" s="701" t="s">
        <v>1431</v>
      </c>
      <c r="D570" s="702">
        <v>1987</v>
      </c>
      <c r="E570" s="701" t="s">
        <v>3375</v>
      </c>
      <c r="F570" s="701" t="s">
        <v>3376</v>
      </c>
      <c r="G570" s="701" t="s">
        <v>1607</v>
      </c>
      <c r="H570" s="703">
        <v>32643</v>
      </c>
      <c r="I570" s="703">
        <v>32643</v>
      </c>
      <c r="J570" s="701" t="s">
        <v>1608</v>
      </c>
      <c r="K570" s="702">
        <v>4037</v>
      </c>
      <c r="L570" s="701" t="s">
        <v>1341</v>
      </c>
      <c r="M570" s="704"/>
      <c r="N570" s="701" t="s">
        <v>1608</v>
      </c>
      <c r="O570" s="702">
        <v>0</v>
      </c>
      <c r="P570" s="701" t="s">
        <v>1341</v>
      </c>
      <c r="Q570" s="704"/>
      <c r="R570" s="701" t="s">
        <v>1341</v>
      </c>
      <c r="S570" s="701" t="s">
        <v>1341</v>
      </c>
    </row>
    <row r="571" spans="1:19" x14ac:dyDescent="0.3">
      <c r="A571" s="701" t="s">
        <v>3873</v>
      </c>
      <c r="B571" s="701" t="s">
        <v>1607</v>
      </c>
      <c r="C571" s="701" t="s">
        <v>1431</v>
      </c>
      <c r="D571" s="702">
        <v>1987</v>
      </c>
      <c r="E571" s="701" t="s">
        <v>3375</v>
      </c>
      <c r="F571" s="701" t="s">
        <v>3376</v>
      </c>
      <c r="G571" s="701" t="s">
        <v>1607</v>
      </c>
      <c r="H571" s="703">
        <v>32643</v>
      </c>
      <c r="I571" s="703">
        <v>32643</v>
      </c>
      <c r="J571" s="701" t="s">
        <v>1608</v>
      </c>
      <c r="K571" s="702">
        <v>5081</v>
      </c>
      <c r="L571" s="701" t="s">
        <v>1341</v>
      </c>
      <c r="M571" s="704"/>
      <c r="N571" s="701" t="s">
        <v>1608</v>
      </c>
      <c r="O571" s="702">
        <v>0</v>
      </c>
      <c r="P571" s="701" t="s">
        <v>1341</v>
      </c>
      <c r="Q571" s="704"/>
      <c r="R571" s="701" t="s">
        <v>1341</v>
      </c>
      <c r="S571" s="701" t="s">
        <v>1341</v>
      </c>
    </row>
    <row r="572" spans="1:19" x14ac:dyDescent="0.3">
      <c r="A572" s="701" t="s">
        <v>3874</v>
      </c>
      <c r="B572" s="701" t="s">
        <v>1607</v>
      </c>
      <c r="C572" s="701" t="s">
        <v>1431</v>
      </c>
      <c r="D572" s="702">
        <v>1987</v>
      </c>
      <c r="E572" s="701" t="s">
        <v>3375</v>
      </c>
      <c r="F572" s="701" t="s">
        <v>3376</v>
      </c>
      <c r="G572" s="701" t="s">
        <v>1607</v>
      </c>
      <c r="H572" s="703">
        <v>32643</v>
      </c>
      <c r="I572" s="703">
        <v>32643</v>
      </c>
      <c r="J572" s="701" t="s">
        <v>1608</v>
      </c>
      <c r="K572" s="702">
        <v>5278</v>
      </c>
      <c r="L572" s="701" t="s">
        <v>1341</v>
      </c>
      <c r="M572" s="704"/>
      <c r="N572" s="701" t="s">
        <v>1608</v>
      </c>
      <c r="O572" s="702">
        <v>96</v>
      </c>
      <c r="P572" s="701" t="s">
        <v>1341</v>
      </c>
      <c r="Q572" s="704"/>
      <c r="R572" s="701" t="s">
        <v>1341</v>
      </c>
      <c r="S572" s="701" t="s">
        <v>1341</v>
      </c>
    </row>
    <row r="573" spans="1:19" x14ac:dyDescent="0.3">
      <c r="A573" s="701" t="s">
        <v>3875</v>
      </c>
      <c r="B573" s="701" t="s">
        <v>1607</v>
      </c>
      <c r="C573" s="701" t="s">
        <v>1431</v>
      </c>
      <c r="D573" s="702">
        <v>1987</v>
      </c>
      <c r="E573" s="701" t="s">
        <v>3375</v>
      </c>
      <c r="F573" s="701" t="s">
        <v>3376</v>
      </c>
      <c r="G573" s="701" t="s">
        <v>1607</v>
      </c>
      <c r="H573" s="703">
        <v>32643</v>
      </c>
      <c r="I573" s="703">
        <v>32643</v>
      </c>
      <c r="J573" s="701" t="s">
        <v>1608</v>
      </c>
      <c r="K573" s="702">
        <v>3399</v>
      </c>
      <c r="L573" s="701" t="s">
        <v>1341</v>
      </c>
      <c r="M573" s="704"/>
      <c r="N573" s="701" t="s">
        <v>1608</v>
      </c>
      <c r="O573" s="702">
        <v>0</v>
      </c>
      <c r="P573" s="701" t="s">
        <v>1341</v>
      </c>
      <c r="Q573" s="704"/>
      <c r="R573" s="701" t="s">
        <v>1341</v>
      </c>
      <c r="S573" s="701" t="s">
        <v>1341</v>
      </c>
    </row>
    <row r="574" spans="1:19" x14ac:dyDescent="0.3">
      <c r="A574" s="701" t="s">
        <v>3876</v>
      </c>
      <c r="B574" s="701" t="s">
        <v>1607</v>
      </c>
      <c r="C574" s="701" t="s">
        <v>1431</v>
      </c>
      <c r="D574" s="702">
        <v>1987</v>
      </c>
      <c r="E574" s="701" t="s">
        <v>3375</v>
      </c>
      <c r="F574" s="701" t="s">
        <v>3376</v>
      </c>
      <c r="G574" s="701" t="s">
        <v>1607</v>
      </c>
      <c r="H574" s="703">
        <v>32643</v>
      </c>
      <c r="I574" s="703">
        <v>32643</v>
      </c>
      <c r="J574" s="701" t="s">
        <v>1608</v>
      </c>
      <c r="K574" s="702">
        <v>3427</v>
      </c>
      <c r="L574" s="701" t="s">
        <v>1341</v>
      </c>
      <c r="M574" s="704"/>
      <c r="N574" s="701" t="s">
        <v>1608</v>
      </c>
      <c r="O574" s="702">
        <v>0</v>
      </c>
      <c r="P574" s="701" t="s">
        <v>1341</v>
      </c>
      <c r="Q574" s="704"/>
      <c r="R574" s="701" t="s">
        <v>1341</v>
      </c>
      <c r="S574" s="701" t="s">
        <v>1341</v>
      </c>
    </row>
    <row r="575" spans="1:19" x14ac:dyDescent="0.3">
      <c r="A575" s="701" t="s">
        <v>3877</v>
      </c>
      <c r="B575" s="701" t="s">
        <v>1607</v>
      </c>
      <c r="C575" s="701" t="s">
        <v>1431</v>
      </c>
      <c r="D575" s="702">
        <v>1987</v>
      </c>
      <c r="E575" s="701" t="s">
        <v>3375</v>
      </c>
      <c r="F575" s="701" t="s">
        <v>3376</v>
      </c>
      <c r="G575" s="701" t="s">
        <v>1607</v>
      </c>
      <c r="H575" s="703">
        <v>32643</v>
      </c>
      <c r="I575" s="703">
        <v>32643</v>
      </c>
      <c r="J575" s="701" t="s">
        <v>1608</v>
      </c>
      <c r="K575" s="702">
        <v>2271</v>
      </c>
      <c r="L575" s="701" t="s">
        <v>1341</v>
      </c>
      <c r="M575" s="704"/>
      <c r="N575" s="701" t="s">
        <v>1608</v>
      </c>
      <c r="O575" s="702">
        <v>0</v>
      </c>
      <c r="P575" s="701" t="s">
        <v>1341</v>
      </c>
      <c r="Q575" s="704"/>
      <c r="R575" s="701" t="s">
        <v>1341</v>
      </c>
      <c r="S575" s="701" t="s">
        <v>1341</v>
      </c>
    </row>
    <row r="576" spans="1:19" x14ac:dyDescent="0.3">
      <c r="A576" s="701" t="s">
        <v>3878</v>
      </c>
      <c r="B576" s="701" t="s">
        <v>1607</v>
      </c>
      <c r="C576" s="701" t="s">
        <v>1431</v>
      </c>
      <c r="D576" s="702">
        <v>1987</v>
      </c>
      <c r="E576" s="701" t="s">
        <v>3375</v>
      </c>
      <c r="F576" s="701" t="s">
        <v>3376</v>
      </c>
      <c r="G576" s="701" t="s">
        <v>1607</v>
      </c>
      <c r="H576" s="703">
        <v>32643</v>
      </c>
      <c r="I576" s="703">
        <v>32643</v>
      </c>
      <c r="J576" s="701" t="s">
        <v>1608</v>
      </c>
      <c r="K576" s="702">
        <v>2284</v>
      </c>
      <c r="L576" s="701" t="s">
        <v>1341</v>
      </c>
      <c r="M576" s="704"/>
      <c r="N576" s="701" t="s">
        <v>1608</v>
      </c>
      <c r="O576" s="702">
        <v>0</v>
      </c>
      <c r="P576" s="701" t="s">
        <v>1341</v>
      </c>
      <c r="Q576" s="704"/>
      <c r="R576" s="701" t="s">
        <v>1341</v>
      </c>
      <c r="S576" s="701" t="s">
        <v>1341</v>
      </c>
    </row>
    <row r="577" spans="1:19" x14ac:dyDescent="0.3">
      <c r="A577" s="701" t="s">
        <v>3374</v>
      </c>
      <c r="B577" s="701" t="s">
        <v>1607</v>
      </c>
      <c r="C577" s="701" t="s">
        <v>1431</v>
      </c>
      <c r="D577" s="702">
        <v>1988</v>
      </c>
      <c r="E577" s="701" t="s">
        <v>3375</v>
      </c>
      <c r="F577" s="701" t="s">
        <v>3376</v>
      </c>
      <c r="G577" s="701" t="s">
        <v>1607</v>
      </c>
      <c r="H577" s="703">
        <v>33008</v>
      </c>
      <c r="I577" s="703">
        <v>33008</v>
      </c>
      <c r="J577" s="701" t="s">
        <v>1608</v>
      </c>
      <c r="K577" s="702">
        <v>12424</v>
      </c>
      <c r="L577" s="701" t="s">
        <v>1341</v>
      </c>
      <c r="M577" s="704"/>
      <c r="N577" s="701" t="s">
        <v>1608</v>
      </c>
      <c r="O577" s="702">
        <v>62</v>
      </c>
      <c r="P577" s="701" t="s">
        <v>1341</v>
      </c>
      <c r="Q577" s="704"/>
      <c r="R577" s="701" t="s">
        <v>1341</v>
      </c>
      <c r="S577" s="701" t="s">
        <v>1341</v>
      </c>
    </row>
    <row r="578" spans="1:19" x14ac:dyDescent="0.3">
      <c r="A578" s="701" t="s">
        <v>3377</v>
      </c>
      <c r="B578" s="701" t="s">
        <v>1607</v>
      </c>
      <c r="C578" s="701" t="s">
        <v>1431</v>
      </c>
      <c r="D578" s="702">
        <v>1988</v>
      </c>
      <c r="E578" s="701" t="s">
        <v>3375</v>
      </c>
      <c r="F578" s="701" t="s">
        <v>3376</v>
      </c>
      <c r="G578" s="701" t="s">
        <v>1607</v>
      </c>
      <c r="H578" s="703">
        <v>33008</v>
      </c>
      <c r="I578" s="703">
        <v>33008</v>
      </c>
      <c r="J578" s="701" t="s">
        <v>1608</v>
      </c>
      <c r="K578" s="702">
        <v>12293</v>
      </c>
      <c r="L578" s="701" t="s">
        <v>1341</v>
      </c>
      <c r="M578" s="704"/>
      <c r="N578" s="701" t="s">
        <v>1608</v>
      </c>
      <c r="O578" s="702">
        <v>187</v>
      </c>
      <c r="P578" s="701" t="s">
        <v>1341</v>
      </c>
      <c r="Q578" s="704"/>
      <c r="R578" s="701" t="s">
        <v>1341</v>
      </c>
      <c r="S578" s="701" t="s">
        <v>1341</v>
      </c>
    </row>
    <row r="579" spans="1:19" x14ac:dyDescent="0.3">
      <c r="A579" s="701" t="s">
        <v>3379</v>
      </c>
      <c r="B579" s="701" t="s">
        <v>1607</v>
      </c>
      <c r="C579" s="701" t="s">
        <v>1431</v>
      </c>
      <c r="D579" s="702">
        <v>1988</v>
      </c>
      <c r="E579" s="701" t="s">
        <v>3375</v>
      </c>
      <c r="F579" s="701" t="s">
        <v>3376</v>
      </c>
      <c r="G579" s="701" t="s">
        <v>1607</v>
      </c>
      <c r="H579" s="703">
        <v>33008</v>
      </c>
      <c r="I579" s="703">
        <v>33008</v>
      </c>
      <c r="J579" s="701" t="s">
        <v>1608</v>
      </c>
      <c r="K579" s="702">
        <v>12363</v>
      </c>
      <c r="L579" s="701" t="s">
        <v>1341</v>
      </c>
      <c r="M579" s="704"/>
      <c r="N579" s="701" t="s">
        <v>1608</v>
      </c>
      <c r="O579" s="702">
        <v>113</v>
      </c>
      <c r="P579" s="701" t="s">
        <v>1341</v>
      </c>
      <c r="Q579" s="704"/>
      <c r="R579" s="701" t="s">
        <v>1341</v>
      </c>
      <c r="S579" s="701" t="s">
        <v>1341</v>
      </c>
    </row>
    <row r="580" spans="1:19" x14ac:dyDescent="0.3">
      <c r="A580" s="701" t="s">
        <v>3380</v>
      </c>
      <c r="B580" s="701" t="s">
        <v>1607</v>
      </c>
      <c r="C580" s="701" t="s">
        <v>1431</v>
      </c>
      <c r="D580" s="702">
        <v>1988</v>
      </c>
      <c r="E580" s="701" t="s">
        <v>3375</v>
      </c>
      <c r="F580" s="701" t="s">
        <v>3376</v>
      </c>
      <c r="G580" s="701" t="s">
        <v>1607</v>
      </c>
      <c r="H580" s="703">
        <v>33008</v>
      </c>
      <c r="I580" s="703">
        <v>33008</v>
      </c>
      <c r="J580" s="701" t="s">
        <v>1608</v>
      </c>
      <c r="K580" s="702">
        <v>12359</v>
      </c>
      <c r="L580" s="701" t="s">
        <v>1341</v>
      </c>
      <c r="M580" s="704"/>
      <c r="N580" s="701" t="s">
        <v>1608</v>
      </c>
      <c r="O580" s="702">
        <v>125</v>
      </c>
      <c r="P580" s="701" t="s">
        <v>1341</v>
      </c>
      <c r="Q580" s="704"/>
      <c r="R580" s="701" t="s">
        <v>1341</v>
      </c>
      <c r="S580" s="701" t="s">
        <v>1341</v>
      </c>
    </row>
    <row r="581" spans="1:19" x14ac:dyDescent="0.3">
      <c r="A581" s="701" t="s">
        <v>3383</v>
      </c>
      <c r="B581" s="701" t="s">
        <v>1607</v>
      </c>
      <c r="C581" s="701" t="s">
        <v>1431</v>
      </c>
      <c r="D581" s="702">
        <v>1988</v>
      </c>
      <c r="E581" s="701" t="s">
        <v>3375</v>
      </c>
      <c r="F581" s="701" t="s">
        <v>3376</v>
      </c>
      <c r="G581" s="701" t="s">
        <v>1607</v>
      </c>
      <c r="H581" s="703">
        <v>33008</v>
      </c>
      <c r="I581" s="703">
        <v>33008</v>
      </c>
      <c r="J581" s="701" t="s">
        <v>1608</v>
      </c>
      <c r="K581" s="702">
        <v>12431</v>
      </c>
      <c r="L581" s="701" t="s">
        <v>1341</v>
      </c>
      <c r="M581" s="704"/>
      <c r="N581" s="701" t="s">
        <v>1608</v>
      </c>
      <c r="O581" s="702">
        <v>62</v>
      </c>
      <c r="P581" s="701" t="s">
        <v>1341</v>
      </c>
      <c r="Q581" s="704"/>
      <c r="R581" s="701" t="s">
        <v>1341</v>
      </c>
      <c r="S581" s="701" t="s">
        <v>1341</v>
      </c>
    </row>
    <row r="582" spans="1:19" x14ac:dyDescent="0.3">
      <c r="A582" s="701" t="s">
        <v>3416</v>
      </c>
      <c r="B582" s="701" t="s">
        <v>1607</v>
      </c>
      <c r="C582" s="701" t="s">
        <v>1431</v>
      </c>
      <c r="D582" s="702">
        <v>1988</v>
      </c>
      <c r="E582" s="701" t="s">
        <v>3375</v>
      </c>
      <c r="F582" s="701" t="s">
        <v>3376</v>
      </c>
      <c r="G582" s="701" t="s">
        <v>1607</v>
      </c>
      <c r="H582" s="703">
        <v>33008</v>
      </c>
      <c r="I582" s="703">
        <v>33008</v>
      </c>
      <c r="J582" s="701" t="s">
        <v>1608</v>
      </c>
      <c r="K582" s="702">
        <v>11789</v>
      </c>
      <c r="L582" s="701" t="s">
        <v>1341</v>
      </c>
      <c r="M582" s="704"/>
      <c r="N582" s="701" t="s">
        <v>1608</v>
      </c>
      <c r="O582" s="702">
        <v>24</v>
      </c>
      <c r="P582" s="701" t="s">
        <v>1341</v>
      </c>
      <c r="Q582" s="704"/>
      <c r="R582" s="701" t="s">
        <v>1341</v>
      </c>
      <c r="S582" s="701" t="s">
        <v>1341</v>
      </c>
    </row>
    <row r="583" spans="1:19" x14ac:dyDescent="0.3">
      <c r="A583" s="701" t="s">
        <v>3417</v>
      </c>
      <c r="B583" s="701" t="s">
        <v>1607</v>
      </c>
      <c r="C583" s="701" t="s">
        <v>1431</v>
      </c>
      <c r="D583" s="702">
        <v>1988</v>
      </c>
      <c r="E583" s="701" t="s">
        <v>3375</v>
      </c>
      <c r="F583" s="701" t="s">
        <v>3376</v>
      </c>
      <c r="G583" s="701" t="s">
        <v>1607</v>
      </c>
      <c r="H583" s="703">
        <v>33008</v>
      </c>
      <c r="I583" s="703">
        <v>33008</v>
      </c>
      <c r="J583" s="701" t="s">
        <v>1608</v>
      </c>
      <c r="K583" s="702">
        <v>11574</v>
      </c>
      <c r="L583" s="701" t="s">
        <v>1341</v>
      </c>
      <c r="M583" s="704"/>
      <c r="N583" s="701" t="s">
        <v>1608</v>
      </c>
      <c r="O583" s="702">
        <v>129</v>
      </c>
      <c r="P583" s="701" t="s">
        <v>1341</v>
      </c>
      <c r="Q583" s="704"/>
      <c r="R583" s="701" t="s">
        <v>1341</v>
      </c>
      <c r="S583" s="701" t="s">
        <v>1341</v>
      </c>
    </row>
    <row r="584" spans="1:19" x14ac:dyDescent="0.3">
      <c r="A584" s="701" t="s">
        <v>3638</v>
      </c>
      <c r="B584" s="701" t="s">
        <v>1607</v>
      </c>
      <c r="C584" s="701" t="s">
        <v>1431</v>
      </c>
      <c r="D584" s="702">
        <v>1988</v>
      </c>
      <c r="E584" s="701" t="s">
        <v>3375</v>
      </c>
      <c r="F584" s="701" t="s">
        <v>3376</v>
      </c>
      <c r="G584" s="701" t="s">
        <v>1607</v>
      </c>
      <c r="H584" s="703">
        <v>33008</v>
      </c>
      <c r="I584" s="703">
        <v>33008</v>
      </c>
      <c r="J584" s="701" t="s">
        <v>1608</v>
      </c>
      <c r="K584" s="702">
        <v>3458</v>
      </c>
      <c r="L584" s="701" t="s">
        <v>1341</v>
      </c>
      <c r="M584" s="704"/>
      <c r="N584" s="701" t="s">
        <v>1608</v>
      </c>
      <c r="O584" s="702">
        <v>0</v>
      </c>
      <c r="P584" s="701" t="s">
        <v>1341</v>
      </c>
      <c r="Q584" s="704"/>
      <c r="R584" s="701" t="s">
        <v>1341</v>
      </c>
      <c r="S584" s="701" t="s">
        <v>1341</v>
      </c>
    </row>
    <row r="585" spans="1:19" x14ac:dyDescent="0.3">
      <c r="A585" s="701" t="s">
        <v>3700</v>
      </c>
      <c r="B585" s="701" t="s">
        <v>1607</v>
      </c>
      <c r="C585" s="701" t="s">
        <v>1431</v>
      </c>
      <c r="D585" s="702">
        <v>1988</v>
      </c>
      <c r="E585" s="701" t="s">
        <v>3375</v>
      </c>
      <c r="F585" s="701" t="s">
        <v>3376</v>
      </c>
      <c r="G585" s="701" t="s">
        <v>1607</v>
      </c>
      <c r="H585" s="703">
        <v>33008</v>
      </c>
      <c r="I585" s="703">
        <v>33008</v>
      </c>
      <c r="J585" s="701" t="s">
        <v>1608</v>
      </c>
      <c r="K585" s="702">
        <v>12212</v>
      </c>
      <c r="L585" s="701" t="s">
        <v>1341</v>
      </c>
      <c r="M585" s="704"/>
      <c r="N585" s="701" t="s">
        <v>1608</v>
      </c>
      <c r="O585" s="702">
        <v>249</v>
      </c>
      <c r="P585" s="701" t="s">
        <v>1341</v>
      </c>
      <c r="Q585" s="704"/>
      <c r="R585" s="701" t="s">
        <v>1341</v>
      </c>
      <c r="S585" s="701" t="s">
        <v>1341</v>
      </c>
    </row>
    <row r="586" spans="1:19" x14ac:dyDescent="0.3">
      <c r="A586" s="701" t="s">
        <v>3701</v>
      </c>
      <c r="B586" s="701" t="s">
        <v>1607</v>
      </c>
      <c r="C586" s="701" t="s">
        <v>1431</v>
      </c>
      <c r="D586" s="702">
        <v>1988</v>
      </c>
      <c r="E586" s="701" t="s">
        <v>3375</v>
      </c>
      <c r="F586" s="701" t="s">
        <v>3376</v>
      </c>
      <c r="G586" s="701" t="s">
        <v>1607</v>
      </c>
      <c r="H586" s="703">
        <v>33008</v>
      </c>
      <c r="I586" s="703">
        <v>33008</v>
      </c>
      <c r="J586" s="701" t="s">
        <v>1608</v>
      </c>
      <c r="K586" s="702">
        <v>11866</v>
      </c>
      <c r="L586" s="701" t="s">
        <v>1341</v>
      </c>
      <c r="M586" s="704"/>
      <c r="N586" s="701" t="s">
        <v>1608</v>
      </c>
      <c r="O586" s="702">
        <v>533</v>
      </c>
      <c r="P586" s="701" t="s">
        <v>1341</v>
      </c>
      <c r="Q586" s="704"/>
      <c r="R586" s="701" t="s">
        <v>1341</v>
      </c>
      <c r="S586" s="701" t="s">
        <v>1341</v>
      </c>
    </row>
    <row r="587" spans="1:19" x14ac:dyDescent="0.3">
      <c r="A587" s="701" t="s">
        <v>3702</v>
      </c>
      <c r="B587" s="701" t="s">
        <v>1607</v>
      </c>
      <c r="C587" s="701" t="s">
        <v>1431</v>
      </c>
      <c r="D587" s="702">
        <v>1988</v>
      </c>
      <c r="E587" s="701" t="s">
        <v>3375</v>
      </c>
      <c r="F587" s="701" t="s">
        <v>3376</v>
      </c>
      <c r="G587" s="701" t="s">
        <v>1607</v>
      </c>
      <c r="H587" s="703">
        <v>33008</v>
      </c>
      <c r="I587" s="703">
        <v>33008</v>
      </c>
      <c r="J587" s="701" t="s">
        <v>1608</v>
      </c>
      <c r="K587" s="702">
        <v>7822</v>
      </c>
      <c r="L587" s="701" t="s">
        <v>1341</v>
      </c>
      <c r="M587" s="704"/>
      <c r="N587" s="701" t="s">
        <v>1608</v>
      </c>
      <c r="O587" s="702">
        <v>343</v>
      </c>
      <c r="P587" s="701" t="s">
        <v>1341</v>
      </c>
      <c r="Q587" s="704"/>
      <c r="R587" s="701" t="s">
        <v>1341</v>
      </c>
      <c r="S587" s="701" t="s">
        <v>1341</v>
      </c>
    </row>
    <row r="588" spans="1:19" x14ac:dyDescent="0.3">
      <c r="A588" s="701" t="s">
        <v>3703</v>
      </c>
      <c r="B588" s="701" t="s">
        <v>1607</v>
      </c>
      <c r="C588" s="701" t="s">
        <v>1431</v>
      </c>
      <c r="D588" s="702">
        <v>1988</v>
      </c>
      <c r="E588" s="701" t="s">
        <v>3375</v>
      </c>
      <c r="F588" s="701" t="s">
        <v>3376</v>
      </c>
      <c r="G588" s="701" t="s">
        <v>1607</v>
      </c>
      <c r="H588" s="703">
        <v>33008</v>
      </c>
      <c r="I588" s="703">
        <v>33008</v>
      </c>
      <c r="J588" s="701" t="s">
        <v>1608</v>
      </c>
      <c r="K588" s="702">
        <v>4293</v>
      </c>
      <c r="L588" s="701" t="s">
        <v>1341</v>
      </c>
      <c r="M588" s="704"/>
      <c r="N588" s="701" t="s">
        <v>1608</v>
      </c>
      <c r="O588" s="702">
        <v>162</v>
      </c>
      <c r="P588" s="701" t="s">
        <v>1341</v>
      </c>
      <c r="Q588" s="704"/>
      <c r="R588" s="701" t="s">
        <v>1341</v>
      </c>
      <c r="S588" s="701" t="s">
        <v>1341</v>
      </c>
    </row>
    <row r="589" spans="1:19" x14ac:dyDescent="0.3">
      <c r="A589" s="701" t="s">
        <v>3827</v>
      </c>
      <c r="B589" s="701" t="s">
        <v>1607</v>
      </c>
      <c r="C589" s="701" t="s">
        <v>1431</v>
      </c>
      <c r="D589" s="702">
        <v>1988</v>
      </c>
      <c r="E589" s="701" t="s">
        <v>3375</v>
      </c>
      <c r="F589" s="701" t="s">
        <v>3376</v>
      </c>
      <c r="G589" s="701" t="s">
        <v>1607</v>
      </c>
      <c r="H589" s="703">
        <v>33008</v>
      </c>
      <c r="I589" s="703">
        <v>33008</v>
      </c>
      <c r="J589" s="701" t="s">
        <v>1608</v>
      </c>
      <c r="K589" s="702">
        <v>11807</v>
      </c>
      <c r="L589" s="701" t="s">
        <v>1341</v>
      </c>
      <c r="M589" s="704"/>
      <c r="N589" s="701" t="s">
        <v>1608</v>
      </c>
      <c r="O589" s="702">
        <v>569</v>
      </c>
      <c r="P589" s="701" t="s">
        <v>1341</v>
      </c>
      <c r="Q589" s="704"/>
      <c r="R589" s="701" t="s">
        <v>1341</v>
      </c>
      <c r="S589" s="701" t="s">
        <v>1341</v>
      </c>
    </row>
    <row r="590" spans="1:19" x14ac:dyDescent="0.3">
      <c r="A590" s="701" t="s">
        <v>3828</v>
      </c>
      <c r="B590" s="701" t="s">
        <v>1607</v>
      </c>
      <c r="C590" s="701" t="s">
        <v>1431</v>
      </c>
      <c r="D590" s="702">
        <v>1988</v>
      </c>
      <c r="E590" s="701" t="s">
        <v>3375</v>
      </c>
      <c r="F590" s="701" t="s">
        <v>3376</v>
      </c>
      <c r="G590" s="701" t="s">
        <v>1607</v>
      </c>
      <c r="H590" s="703">
        <v>33008</v>
      </c>
      <c r="I590" s="703">
        <v>33008</v>
      </c>
      <c r="J590" s="701" t="s">
        <v>1608</v>
      </c>
      <c r="K590" s="702">
        <v>12127</v>
      </c>
      <c r="L590" s="701" t="s">
        <v>1341</v>
      </c>
      <c r="M590" s="704"/>
      <c r="N590" s="701" t="s">
        <v>1608</v>
      </c>
      <c r="O590" s="702">
        <v>368</v>
      </c>
      <c r="P590" s="701" t="s">
        <v>1341</v>
      </c>
      <c r="Q590" s="704"/>
      <c r="R590" s="701" t="s">
        <v>1341</v>
      </c>
      <c r="S590" s="701" t="s">
        <v>1341</v>
      </c>
    </row>
    <row r="591" spans="1:19" x14ac:dyDescent="0.3">
      <c r="A591" s="701" t="s">
        <v>3879</v>
      </c>
      <c r="B591" s="701" t="s">
        <v>1607</v>
      </c>
      <c r="C591" s="701" t="s">
        <v>1431</v>
      </c>
      <c r="D591" s="702">
        <v>1988</v>
      </c>
      <c r="E591" s="701" t="s">
        <v>3375</v>
      </c>
      <c r="F591" s="701" t="s">
        <v>3376</v>
      </c>
      <c r="G591" s="701" t="s">
        <v>1607</v>
      </c>
      <c r="H591" s="703">
        <v>33008</v>
      </c>
      <c r="I591" s="703">
        <v>33008</v>
      </c>
      <c r="J591" s="701" t="s">
        <v>1608</v>
      </c>
      <c r="K591" s="702">
        <v>9668</v>
      </c>
      <c r="L591" s="701" t="s">
        <v>1341</v>
      </c>
      <c r="M591" s="704"/>
      <c r="N591" s="701" t="s">
        <v>1608</v>
      </c>
      <c r="O591" s="702">
        <v>0</v>
      </c>
      <c r="P591" s="701" t="s">
        <v>1341</v>
      </c>
      <c r="Q591" s="704"/>
      <c r="R591" s="701" t="s">
        <v>1341</v>
      </c>
      <c r="S591" s="701" t="s">
        <v>1341</v>
      </c>
    </row>
    <row r="592" spans="1:19" x14ac:dyDescent="0.3">
      <c r="A592" s="701" t="s">
        <v>3880</v>
      </c>
      <c r="B592" s="701" t="s">
        <v>1607</v>
      </c>
      <c r="C592" s="701" t="s">
        <v>1431</v>
      </c>
      <c r="D592" s="702">
        <v>1988</v>
      </c>
      <c r="E592" s="701" t="s">
        <v>3375</v>
      </c>
      <c r="F592" s="701" t="s">
        <v>3376</v>
      </c>
      <c r="G592" s="701" t="s">
        <v>1607</v>
      </c>
      <c r="H592" s="703">
        <v>33008</v>
      </c>
      <c r="I592" s="703">
        <v>33008</v>
      </c>
      <c r="J592" s="701" t="s">
        <v>1608</v>
      </c>
      <c r="K592" s="702">
        <v>4000</v>
      </c>
      <c r="L592" s="701" t="s">
        <v>1341</v>
      </c>
      <c r="M592" s="704"/>
      <c r="N592" s="701" t="s">
        <v>1608</v>
      </c>
      <c r="O592" s="702">
        <v>53</v>
      </c>
      <c r="P592" s="701" t="s">
        <v>1341</v>
      </c>
      <c r="Q592" s="704"/>
      <c r="R592" s="701" t="s">
        <v>1341</v>
      </c>
      <c r="S592" s="701" t="s">
        <v>1341</v>
      </c>
    </row>
    <row r="593" spans="1:19" x14ac:dyDescent="0.3">
      <c r="A593" s="701" t="s">
        <v>3881</v>
      </c>
      <c r="B593" s="701" t="s">
        <v>1607</v>
      </c>
      <c r="C593" s="701" t="s">
        <v>1431</v>
      </c>
      <c r="D593" s="702">
        <v>1988</v>
      </c>
      <c r="E593" s="701" t="s">
        <v>3375</v>
      </c>
      <c r="F593" s="701" t="s">
        <v>3376</v>
      </c>
      <c r="G593" s="701" t="s">
        <v>1607</v>
      </c>
      <c r="H593" s="703">
        <v>33008</v>
      </c>
      <c r="I593" s="703">
        <v>33008</v>
      </c>
      <c r="J593" s="701" t="s">
        <v>1608</v>
      </c>
      <c r="K593" s="702">
        <v>4080</v>
      </c>
      <c r="L593" s="701" t="s">
        <v>1341</v>
      </c>
      <c r="M593" s="704"/>
      <c r="N593" s="701" t="s">
        <v>1608</v>
      </c>
      <c r="O593" s="702">
        <v>0</v>
      </c>
      <c r="P593" s="701" t="s">
        <v>1341</v>
      </c>
      <c r="Q593" s="704"/>
      <c r="R593" s="701" t="s">
        <v>1341</v>
      </c>
      <c r="S593" s="701" t="s">
        <v>1341</v>
      </c>
    </row>
    <row r="594" spans="1:19" x14ac:dyDescent="0.3">
      <c r="A594" s="701" t="s">
        <v>3418</v>
      </c>
      <c r="B594" s="701" t="s">
        <v>1607</v>
      </c>
      <c r="C594" s="701" t="s">
        <v>1431</v>
      </c>
      <c r="D594" s="702">
        <v>1989</v>
      </c>
      <c r="E594" s="701" t="s">
        <v>3375</v>
      </c>
      <c r="F594" s="701" t="s">
        <v>3376</v>
      </c>
      <c r="G594" s="701" t="s">
        <v>1607</v>
      </c>
      <c r="H594" s="703">
        <v>33373</v>
      </c>
      <c r="I594" s="703">
        <v>33373</v>
      </c>
      <c r="J594" s="701" t="s">
        <v>1608</v>
      </c>
      <c r="K594" s="702">
        <v>12840</v>
      </c>
      <c r="L594" s="701" t="s">
        <v>1341</v>
      </c>
      <c r="M594" s="704"/>
      <c r="N594" s="701" t="s">
        <v>1608</v>
      </c>
      <c r="O594" s="702">
        <v>52</v>
      </c>
      <c r="P594" s="701" t="s">
        <v>1341</v>
      </c>
      <c r="Q594" s="704"/>
      <c r="R594" s="701" t="s">
        <v>1341</v>
      </c>
      <c r="S594" s="701" t="s">
        <v>1341</v>
      </c>
    </row>
    <row r="595" spans="1:19" x14ac:dyDescent="0.3">
      <c r="A595" s="701" t="s">
        <v>3419</v>
      </c>
      <c r="B595" s="701" t="s">
        <v>1607</v>
      </c>
      <c r="C595" s="701" t="s">
        <v>1431</v>
      </c>
      <c r="D595" s="702">
        <v>1989</v>
      </c>
      <c r="E595" s="701" t="s">
        <v>3375</v>
      </c>
      <c r="F595" s="701" t="s">
        <v>3376</v>
      </c>
      <c r="G595" s="701" t="s">
        <v>1607</v>
      </c>
      <c r="H595" s="703">
        <v>33373</v>
      </c>
      <c r="I595" s="703">
        <v>33373</v>
      </c>
      <c r="J595" s="701" t="s">
        <v>1608</v>
      </c>
      <c r="K595" s="702">
        <v>12340</v>
      </c>
      <c r="L595" s="701" t="s">
        <v>1341</v>
      </c>
      <c r="M595" s="704"/>
      <c r="N595" s="701" t="s">
        <v>1608</v>
      </c>
      <c r="O595" s="702">
        <v>175</v>
      </c>
      <c r="P595" s="701" t="s">
        <v>1341</v>
      </c>
      <c r="Q595" s="704"/>
      <c r="R595" s="701" t="s">
        <v>1341</v>
      </c>
      <c r="S595" s="701" t="s">
        <v>1341</v>
      </c>
    </row>
    <row r="596" spans="1:19" x14ac:dyDescent="0.3">
      <c r="A596" s="701" t="s">
        <v>3420</v>
      </c>
      <c r="B596" s="701" t="s">
        <v>1607</v>
      </c>
      <c r="C596" s="701" t="s">
        <v>1431</v>
      </c>
      <c r="D596" s="702">
        <v>1989</v>
      </c>
      <c r="E596" s="701" t="s">
        <v>3375</v>
      </c>
      <c r="F596" s="701" t="s">
        <v>3376</v>
      </c>
      <c r="G596" s="701" t="s">
        <v>1607</v>
      </c>
      <c r="H596" s="703">
        <v>33373</v>
      </c>
      <c r="I596" s="703">
        <v>33373</v>
      </c>
      <c r="J596" s="701" t="s">
        <v>1608</v>
      </c>
      <c r="K596" s="702">
        <v>12478</v>
      </c>
      <c r="L596" s="701" t="s">
        <v>1341</v>
      </c>
      <c r="M596" s="704"/>
      <c r="N596" s="701" t="s">
        <v>1608</v>
      </c>
      <c r="O596" s="702">
        <v>63</v>
      </c>
      <c r="P596" s="701" t="s">
        <v>1341</v>
      </c>
      <c r="Q596" s="704"/>
      <c r="R596" s="701" t="s">
        <v>1341</v>
      </c>
      <c r="S596" s="701" t="s">
        <v>1341</v>
      </c>
    </row>
    <row r="597" spans="1:19" x14ac:dyDescent="0.3">
      <c r="A597" s="701" t="s">
        <v>3421</v>
      </c>
      <c r="B597" s="701" t="s">
        <v>1607</v>
      </c>
      <c r="C597" s="701" t="s">
        <v>1431</v>
      </c>
      <c r="D597" s="702">
        <v>1989</v>
      </c>
      <c r="E597" s="701" t="s">
        <v>3375</v>
      </c>
      <c r="F597" s="701" t="s">
        <v>3376</v>
      </c>
      <c r="G597" s="701" t="s">
        <v>1607</v>
      </c>
      <c r="H597" s="703">
        <v>33373</v>
      </c>
      <c r="I597" s="703">
        <v>33373</v>
      </c>
      <c r="J597" s="701" t="s">
        <v>1608</v>
      </c>
      <c r="K597" s="702">
        <v>12629</v>
      </c>
      <c r="L597" s="701" t="s">
        <v>1341</v>
      </c>
      <c r="M597" s="704"/>
      <c r="N597" s="701" t="s">
        <v>1608</v>
      </c>
      <c r="O597" s="702">
        <v>51</v>
      </c>
      <c r="P597" s="701" t="s">
        <v>1341</v>
      </c>
      <c r="Q597" s="704"/>
      <c r="R597" s="701" t="s">
        <v>1341</v>
      </c>
      <c r="S597" s="701" t="s">
        <v>1341</v>
      </c>
    </row>
    <row r="598" spans="1:19" x14ac:dyDescent="0.3">
      <c r="A598" s="701" t="s">
        <v>3422</v>
      </c>
      <c r="B598" s="701" t="s">
        <v>1607</v>
      </c>
      <c r="C598" s="701" t="s">
        <v>1431</v>
      </c>
      <c r="D598" s="702">
        <v>1989</v>
      </c>
      <c r="E598" s="701" t="s">
        <v>3375</v>
      </c>
      <c r="F598" s="701" t="s">
        <v>3376</v>
      </c>
      <c r="G598" s="701" t="s">
        <v>1607</v>
      </c>
      <c r="H598" s="703">
        <v>33373</v>
      </c>
      <c r="I598" s="703">
        <v>33373</v>
      </c>
      <c r="J598" s="701" t="s">
        <v>1608</v>
      </c>
      <c r="K598" s="702">
        <v>4802</v>
      </c>
      <c r="L598" s="701" t="s">
        <v>1341</v>
      </c>
      <c r="M598" s="704"/>
      <c r="N598" s="701" t="s">
        <v>1608</v>
      </c>
      <c r="O598" s="702">
        <v>24</v>
      </c>
      <c r="P598" s="701" t="s">
        <v>1341</v>
      </c>
      <c r="Q598" s="704"/>
      <c r="R598" s="701" t="s">
        <v>1341</v>
      </c>
      <c r="S598" s="701" t="s">
        <v>1341</v>
      </c>
    </row>
    <row r="599" spans="1:19" x14ac:dyDescent="0.3">
      <c r="A599" s="701" t="s">
        <v>3423</v>
      </c>
      <c r="B599" s="701" t="s">
        <v>1607</v>
      </c>
      <c r="C599" s="701" t="s">
        <v>1431</v>
      </c>
      <c r="D599" s="702">
        <v>1989</v>
      </c>
      <c r="E599" s="701" t="s">
        <v>3375</v>
      </c>
      <c r="F599" s="701" t="s">
        <v>3376</v>
      </c>
      <c r="G599" s="701" t="s">
        <v>1607</v>
      </c>
      <c r="H599" s="703">
        <v>33373</v>
      </c>
      <c r="I599" s="703">
        <v>33373</v>
      </c>
      <c r="J599" s="701" t="s">
        <v>1608</v>
      </c>
      <c r="K599" s="702">
        <v>4350</v>
      </c>
      <c r="L599" s="701" t="s">
        <v>1341</v>
      </c>
      <c r="M599" s="704"/>
      <c r="N599" s="701" t="s">
        <v>1608</v>
      </c>
      <c r="O599" s="702">
        <v>71</v>
      </c>
      <c r="P599" s="701" t="s">
        <v>1341</v>
      </c>
      <c r="Q599" s="704"/>
      <c r="R599" s="701" t="s">
        <v>1341</v>
      </c>
      <c r="S599" s="701" t="s">
        <v>1341</v>
      </c>
    </row>
    <row r="600" spans="1:19" x14ac:dyDescent="0.3">
      <c r="A600" s="701" t="s">
        <v>3424</v>
      </c>
      <c r="B600" s="701" t="s">
        <v>1607</v>
      </c>
      <c r="C600" s="701" t="s">
        <v>1431</v>
      </c>
      <c r="D600" s="702">
        <v>1989</v>
      </c>
      <c r="E600" s="701" t="s">
        <v>3375</v>
      </c>
      <c r="F600" s="701" t="s">
        <v>3376</v>
      </c>
      <c r="G600" s="701" t="s">
        <v>1607</v>
      </c>
      <c r="H600" s="703">
        <v>33373</v>
      </c>
      <c r="I600" s="703">
        <v>33373</v>
      </c>
      <c r="J600" s="701" t="s">
        <v>1608</v>
      </c>
      <c r="K600" s="702">
        <v>4740</v>
      </c>
      <c r="L600" s="701" t="s">
        <v>1341</v>
      </c>
      <c r="M600" s="704"/>
      <c r="N600" s="701" t="s">
        <v>1608</v>
      </c>
      <c r="O600" s="702">
        <v>38</v>
      </c>
      <c r="P600" s="701" t="s">
        <v>1341</v>
      </c>
      <c r="Q600" s="704"/>
      <c r="R600" s="701" t="s">
        <v>1341</v>
      </c>
      <c r="S600" s="701" t="s">
        <v>1341</v>
      </c>
    </row>
    <row r="601" spans="1:19" x14ac:dyDescent="0.3">
      <c r="A601" s="701" t="s">
        <v>3425</v>
      </c>
      <c r="B601" s="701" t="s">
        <v>1607</v>
      </c>
      <c r="C601" s="701" t="s">
        <v>1431</v>
      </c>
      <c r="D601" s="702">
        <v>1989</v>
      </c>
      <c r="E601" s="701" t="s">
        <v>3375</v>
      </c>
      <c r="F601" s="701" t="s">
        <v>3376</v>
      </c>
      <c r="G601" s="701" t="s">
        <v>1607</v>
      </c>
      <c r="H601" s="703">
        <v>33373</v>
      </c>
      <c r="I601" s="703">
        <v>33373</v>
      </c>
      <c r="J601" s="701" t="s">
        <v>1608</v>
      </c>
      <c r="K601" s="702">
        <v>7701</v>
      </c>
      <c r="L601" s="701" t="s">
        <v>1341</v>
      </c>
      <c r="M601" s="704"/>
      <c r="N601" s="701" t="s">
        <v>1608</v>
      </c>
      <c r="O601" s="702">
        <v>78</v>
      </c>
      <c r="P601" s="701" t="s">
        <v>1341</v>
      </c>
      <c r="Q601" s="704"/>
      <c r="R601" s="701" t="s">
        <v>1341</v>
      </c>
      <c r="S601" s="701" t="s">
        <v>1341</v>
      </c>
    </row>
    <row r="602" spans="1:19" x14ac:dyDescent="0.3">
      <c r="A602" s="701" t="s">
        <v>3426</v>
      </c>
      <c r="B602" s="701" t="s">
        <v>1607</v>
      </c>
      <c r="C602" s="701" t="s">
        <v>1431</v>
      </c>
      <c r="D602" s="702">
        <v>1989</v>
      </c>
      <c r="E602" s="701" t="s">
        <v>3375</v>
      </c>
      <c r="F602" s="701" t="s">
        <v>3376</v>
      </c>
      <c r="G602" s="701" t="s">
        <v>1607</v>
      </c>
      <c r="H602" s="703">
        <v>33373</v>
      </c>
      <c r="I602" s="703">
        <v>33373</v>
      </c>
      <c r="J602" s="701" t="s">
        <v>1608</v>
      </c>
      <c r="K602" s="702">
        <v>7998</v>
      </c>
      <c r="L602" s="701" t="s">
        <v>1341</v>
      </c>
      <c r="M602" s="704"/>
      <c r="N602" s="701" t="s">
        <v>1608</v>
      </c>
      <c r="O602" s="702">
        <v>0</v>
      </c>
      <c r="P602" s="701" t="s">
        <v>1341</v>
      </c>
      <c r="Q602" s="704"/>
      <c r="R602" s="701" t="s">
        <v>1341</v>
      </c>
      <c r="S602" s="701" t="s">
        <v>1341</v>
      </c>
    </row>
    <row r="603" spans="1:19" x14ac:dyDescent="0.3">
      <c r="A603" s="701" t="s">
        <v>3684</v>
      </c>
      <c r="B603" s="701" t="s">
        <v>1607</v>
      </c>
      <c r="C603" s="701" t="s">
        <v>1431</v>
      </c>
      <c r="D603" s="702">
        <v>1989</v>
      </c>
      <c r="E603" s="701" t="s">
        <v>3375</v>
      </c>
      <c r="F603" s="701" t="s">
        <v>3376</v>
      </c>
      <c r="G603" s="701" t="s">
        <v>1607</v>
      </c>
      <c r="H603" s="703">
        <v>33373</v>
      </c>
      <c r="I603" s="703">
        <v>33373</v>
      </c>
      <c r="J603" s="701" t="s">
        <v>1608</v>
      </c>
      <c r="K603" s="702">
        <v>3773</v>
      </c>
      <c r="L603" s="701" t="s">
        <v>1341</v>
      </c>
      <c r="M603" s="704"/>
      <c r="N603" s="701" t="s">
        <v>1608</v>
      </c>
      <c r="O603" s="702">
        <v>0</v>
      </c>
      <c r="P603" s="701" t="s">
        <v>1341</v>
      </c>
      <c r="Q603" s="704"/>
      <c r="R603" s="701" t="s">
        <v>1341</v>
      </c>
      <c r="S603" s="701" t="s">
        <v>1341</v>
      </c>
    </row>
    <row r="604" spans="1:19" x14ac:dyDescent="0.3">
      <c r="A604" s="701" t="s">
        <v>3704</v>
      </c>
      <c r="B604" s="701" t="s">
        <v>1607</v>
      </c>
      <c r="C604" s="701" t="s">
        <v>1431</v>
      </c>
      <c r="D604" s="702">
        <v>1989</v>
      </c>
      <c r="E604" s="701" t="s">
        <v>3375</v>
      </c>
      <c r="F604" s="701" t="s">
        <v>3376</v>
      </c>
      <c r="G604" s="701" t="s">
        <v>1607</v>
      </c>
      <c r="H604" s="703">
        <v>33373</v>
      </c>
      <c r="I604" s="703">
        <v>33373</v>
      </c>
      <c r="J604" s="701" t="s">
        <v>1608</v>
      </c>
      <c r="K604" s="702">
        <v>12396</v>
      </c>
      <c r="L604" s="701" t="s">
        <v>1341</v>
      </c>
      <c r="M604" s="704"/>
      <c r="N604" s="701" t="s">
        <v>1608</v>
      </c>
      <c r="O604" s="702">
        <v>113</v>
      </c>
      <c r="P604" s="701" t="s">
        <v>1341</v>
      </c>
      <c r="Q604" s="704"/>
      <c r="R604" s="701" t="s">
        <v>1341</v>
      </c>
      <c r="S604" s="701" t="s">
        <v>1341</v>
      </c>
    </row>
    <row r="605" spans="1:19" x14ac:dyDescent="0.3">
      <c r="A605" s="701" t="s">
        <v>3705</v>
      </c>
      <c r="B605" s="701" t="s">
        <v>1607</v>
      </c>
      <c r="C605" s="701" t="s">
        <v>1431</v>
      </c>
      <c r="D605" s="702">
        <v>1989</v>
      </c>
      <c r="E605" s="701" t="s">
        <v>3375</v>
      </c>
      <c r="F605" s="701" t="s">
        <v>3376</v>
      </c>
      <c r="G605" s="701" t="s">
        <v>1607</v>
      </c>
      <c r="H605" s="703">
        <v>33373</v>
      </c>
      <c r="I605" s="703">
        <v>33373</v>
      </c>
      <c r="J605" s="701" t="s">
        <v>1608</v>
      </c>
      <c r="K605" s="702">
        <v>12499</v>
      </c>
      <c r="L605" s="701" t="s">
        <v>1341</v>
      </c>
      <c r="M605" s="704"/>
      <c r="N605" s="701" t="s">
        <v>1608</v>
      </c>
      <c r="O605" s="702">
        <v>88</v>
      </c>
      <c r="P605" s="701" t="s">
        <v>1341</v>
      </c>
      <c r="Q605" s="704"/>
      <c r="R605" s="701" t="s">
        <v>1341</v>
      </c>
      <c r="S605" s="701" t="s">
        <v>1341</v>
      </c>
    </row>
    <row r="606" spans="1:19" x14ac:dyDescent="0.3">
      <c r="A606" s="701" t="s">
        <v>3706</v>
      </c>
      <c r="B606" s="701" t="s">
        <v>1607</v>
      </c>
      <c r="C606" s="701" t="s">
        <v>1431</v>
      </c>
      <c r="D606" s="702">
        <v>1989</v>
      </c>
      <c r="E606" s="701" t="s">
        <v>3375</v>
      </c>
      <c r="F606" s="701" t="s">
        <v>3376</v>
      </c>
      <c r="G606" s="701" t="s">
        <v>1607</v>
      </c>
      <c r="H606" s="703">
        <v>33373</v>
      </c>
      <c r="I606" s="703">
        <v>33373</v>
      </c>
      <c r="J606" s="701" t="s">
        <v>1608</v>
      </c>
      <c r="K606" s="702">
        <v>4102</v>
      </c>
      <c r="L606" s="701" t="s">
        <v>1341</v>
      </c>
      <c r="M606" s="704"/>
      <c r="N606" s="701" t="s">
        <v>1608</v>
      </c>
      <c r="O606" s="702">
        <v>62</v>
      </c>
      <c r="P606" s="701" t="s">
        <v>1341</v>
      </c>
      <c r="Q606" s="704"/>
      <c r="R606" s="701" t="s">
        <v>1341</v>
      </c>
      <c r="S606" s="701" t="s">
        <v>1341</v>
      </c>
    </row>
    <row r="607" spans="1:19" x14ac:dyDescent="0.3">
      <c r="A607" s="701" t="s">
        <v>3707</v>
      </c>
      <c r="B607" s="701" t="s">
        <v>1607</v>
      </c>
      <c r="C607" s="701" t="s">
        <v>1431</v>
      </c>
      <c r="D607" s="702">
        <v>1989</v>
      </c>
      <c r="E607" s="701" t="s">
        <v>3375</v>
      </c>
      <c r="F607" s="701" t="s">
        <v>3376</v>
      </c>
      <c r="G607" s="701" t="s">
        <v>1607</v>
      </c>
      <c r="H607" s="703">
        <v>33373</v>
      </c>
      <c r="I607" s="703">
        <v>33373</v>
      </c>
      <c r="J607" s="701" t="s">
        <v>1608</v>
      </c>
      <c r="K607" s="702">
        <v>4074</v>
      </c>
      <c r="L607" s="701" t="s">
        <v>1341</v>
      </c>
      <c r="M607" s="704"/>
      <c r="N607" s="701" t="s">
        <v>1608</v>
      </c>
      <c r="O607" s="702">
        <v>41</v>
      </c>
      <c r="P607" s="701" t="s">
        <v>1341</v>
      </c>
      <c r="Q607" s="704"/>
      <c r="R607" s="701" t="s">
        <v>1341</v>
      </c>
      <c r="S607" s="701" t="s">
        <v>1341</v>
      </c>
    </row>
    <row r="608" spans="1:19" x14ac:dyDescent="0.3">
      <c r="A608" s="701" t="s">
        <v>3708</v>
      </c>
      <c r="B608" s="701" t="s">
        <v>1607</v>
      </c>
      <c r="C608" s="701" t="s">
        <v>1431</v>
      </c>
      <c r="D608" s="702">
        <v>1989</v>
      </c>
      <c r="E608" s="701" t="s">
        <v>3375</v>
      </c>
      <c r="F608" s="701" t="s">
        <v>3376</v>
      </c>
      <c r="G608" s="701" t="s">
        <v>1607</v>
      </c>
      <c r="H608" s="703">
        <v>33373</v>
      </c>
      <c r="I608" s="703">
        <v>33373</v>
      </c>
      <c r="J608" s="701" t="s">
        <v>1608</v>
      </c>
      <c r="K608" s="702">
        <v>4025</v>
      </c>
      <c r="L608" s="701" t="s">
        <v>1341</v>
      </c>
      <c r="M608" s="704"/>
      <c r="N608" s="701" t="s">
        <v>1608</v>
      </c>
      <c r="O608" s="702">
        <v>124</v>
      </c>
      <c r="P608" s="701" t="s">
        <v>1341</v>
      </c>
      <c r="Q608" s="704"/>
      <c r="R608" s="701" t="s">
        <v>1341</v>
      </c>
      <c r="S608" s="701" t="s">
        <v>1341</v>
      </c>
    </row>
    <row r="609" spans="1:19" x14ac:dyDescent="0.3">
      <c r="A609" s="701" t="s">
        <v>3709</v>
      </c>
      <c r="B609" s="701" t="s">
        <v>1607</v>
      </c>
      <c r="C609" s="701" t="s">
        <v>1431</v>
      </c>
      <c r="D609" s="702">
        <v>1989</v>
      </c>
      <c r="E609" s="701" t="s">
        <v>3375</v>
      </c>
      <c r="F609" s="701" t="s">
        <v>3376</v>
      </c>
      <c r="G609" s="701" t="s">
        <v>1607</v>
      </c>
      <c r="H609" s="703">
        <v>33367</v>
      </c>
      <c r="I609" s="703">
        <v>33367</v>
      </c>
      <c r="J609" s="701" t="s">
        <v>1608</v>
      </c>
      <c r="K609" s="702">
        <v>3627</v>
      </c>
      <c r="L609" s="701" t="s">
        <v>1341</v>
      </c>
      <c r="M609" s="704"/>
      <c r="N609" s="701" t="s">
        <v>1608</v>
      </c>
      <c r="O609" s="702">
        <v>37</v>
      </c>
      <c r="P609" s="701" t="s">
        <v>1341</v>
      </c>
      <c r="Q609" s="704"/>
      <c r="R609" s="701" t="s">
        <v>1341</v>
      </c>
      <c r="S609" s="701" t="s">
        <v>1341</v>
      </c>
    </row>
    <row r="610" spans="1:19" x14ac:dyDescent="0.3">
      <c r="A610" s="701" t="s">
        <v>3710</v>
      </c>
      <c r="B610" s="701" t="s">
        <v>1607</v>
      </c>
      <c r="C610" s="701" t="s">
        <v>1431</v>
      </c>
      <c r="D610" s="702">
        <v>1989</v>
      </c>
      <c r="E610" s="701" t="s">
        <v>3375</v>
      </c>
      <c r="F610" s="701" t="s">
        <v>3376</v>
      </c>
      <c r="G610" s="701" t="s">
        <v>1607</v>
      </c>
      <c r="H610" s="703">
        <v>33368</v>
      </c>
      <c r="I610" s="703">
        <v>33368</v>
      </c>
      <c r="J610" s="701" t="s">
        <v>1608</v>
      </c>
      <c r="K610" s="702">
        <v>12168</v>
      </c>
      <c r="L610" s="701" t="s">
        <v>1341</v>
      </c>
      <c r="M610" s="704"/>
      <c r="N610" s="701" t="s">
        <v>1608</v>
      </c>
      <c r="O610" s="702">
        <v>286</v>
      </c>
      <c r="P610" s="701" t="s">
        <v>1341</v>
      </c>
      <c r="Q610" s="704"/>
      <c r="R610" s="701" t="s">
        <v>1341</v>
      </c>
      <c r="S610" s="701" t="s">
        <v>1341</v>
      </c>
    </row>
    <row r="611" spans="1:19" x14ac:dyDescent="0.3">
      <c r="A611" s="701" t="s">
        <v>3711</v>
      </c>
      <c r="B611" s="701" t="s">
        <v>1607</v>
      </c>
      <c r="C611" s="701" t="s">
        <v>1431</v>
      </c>
      <c r="D611" s="702">
        <v>1989</v>
      </c>
      <c r="E611" s="701" t="s">
        <v>3375</v>
      </c>
      <c r="F611" s="701" t="s">
        <v>3376</v>
      </c>
      <c r="G611" s="701" t="s">
        <v>1607</v>
      </c>
      <c r="H611" s="703">
        <v>33367</v>
      </c>
      <c r="I611" s="703">
        <v>33367</v>
      </c>
      <c r="J611" s="701" t="s">
        <v>1608</v>
      </c>
      <c r="K611" s="702">
        <v>10818</v>
      </c>
      <c r="L611" s="701" t="s">
        <v>1341</v>
      </c>
      <c r="M611" s="704"/>
      <c r="N611" s="701" t="s">
        <v>1608</v>
      </c>
      <c r="O611" s="702">
        <v>335</v>
      </c>
      <c r="P611" s="701" t="s">
        <v>1341</v>
      </c>
      <c r="Q611" s="704"/>
      <c r="R611" s="701" t="s">
        <v>1341</v>
      </c>
      <c r="S611" s="701" t="s">
        <v>1341</v>
      </c>
    </row>
    <row r="612" spans="1:19" x14ac:dyDescent="0.3">
      <c r="A612" s="701" t="s">
        <v>3712</v>
      </c>
      <c r="B612" s="701" t="s">
        <v>1607</v>
      </c>
      <c r="C612" s="701" t="s">
        <v>1431</v>
      </c>
      <c r="D612" s="702">
        <v>1989</v>
      </c>
      <c r="E612" s="701" t="s">
        <v>3375</v>
      </c>
      <c r="F612" s="701" t="s">
        <v>3376</v>
      </c>
      <c r="G612" s="701" t="s">
        <v>1607</v>
      </c>
      <c r="H612" s="703">
        <v>33367</v>
      </c>
      <c r="I612" s="703">
        <v>33367</v>
      </c>
      <c r="J612" s="701" t="s">
        <v>1608</v>
      </c>
      <c r="K612" s="702">
        <v>2990</v>
      </c>
      <c r="L612" s="701" t="s">
        <v>1341</v>
      </c>
      <c r="M612" s="704"/>
      <c r="N612" s="701" t="s">
        <v>1608</v>
      </c>
      <c r="O612" s="702">
        <v>9</v>
      </c>
      <c r="P612" s="701" t="s">
        <v>1341</v>
      </c>
      <c r="Q612" s="704"/>
      <c r="R612" s="701" t="s">
        <v>1341</v>
      </c>
      <c r="S612" s="701" t="s">
        <v>1341</v>
      </c>
    </row>
    <row r="613" spans="1:19" x14ac:dyDescent="0.3">
      <c r="A613" s="701" t="s">
        <v>3713</v>
      </c>
      <c r="B613" s="701" t="s">
        <v>1607</v>
      </c>
      <c r="C613" s="701" t="s">
        <v>1431</v>
      </c>
      <c r="D613" s="702">
        <v>1989</v>
      </c>
      <c r="E613" s="701" t="s">
        <v>3375</v>
      </c>
      <c r="F613" s="701" t="s">
        <v>3376</v>
      </c>
      <c r="G613" s="701" t="s">
        <v>1607</v>
      </c>
      <c r="H613" s="703">
        <v>33374</v>
      </c>
      <c r="I613" s="703">
        <v>33374</v>
      </c>
      <c r="J613" s="701" t="s">
        <v>1608</v>
      </c>
      <c r="K613" s="702">
        <v>9076</v>
      </c>
      <c r="L613" s="701" t="s">
        <v>1341</v>
      </c>
      <c r="M613" s="704"/>
      <c r="N613" s="701" t="s">
        <v>1608</v>
      </c>
      <c r="O613" s="702">
        <v>0</v>
      </c>
      <c r="P613" s="701" t="s">
        <v>1341</v>
      </c>
      <c r="Q613" s="704"/>
      <c r="R613" s="701" t="s">
        <v>1341</v>
      </c>
      <c r="S613" s="701" t="s">
        <v>1341</v>
      </c>
    </row>
    <row r="614" spans="1:19" x14ac:dyDescent="0.3">
      <c r="A614" s="701" t="s">
        <v>3714</v>
      </c>
      <c r="B614" s="701" t="s">
        <v>1607</v>
      </c>
      <c r="C614" s="701" t="s">
        <v>1431</v>
      </c>
      <c r="D614" s="702">
        <v>1989</v>
      </c>
      <c r="E614" s="701" t="s">
        <v>3375</v>
      </c>
      <c r="F614" s="701" t="s">
        <v>3376</v>
      </c>
      <c r="G614" s="701" t="s">
        <v>1607</v>
      </c>
      <c r="H614" s="703">
        <v>33372</v>
      </c>
      <c r="I614" s="703">
        <v>33372</v>
      </c>
      <c r="J614" s="701" t="s">
        <v>1608</v>
      </c>
      <c r="K614" s="702">
        <v>8528</v>
      </c>
      <c r="L614" s="701" t="s">
        <v>1341</v>
      </c>
      <c r="M614" s="704"/>
      <c r="N614" s="701" t="s">
        <v>1608</v>
      </c>
      <c r="O614" s="702">
        <v>77</v>
      </c>
      <c r="P614" s="701" t="s">
        <v>1341</v>
      </c>
      <c r="Q614" s="704"/>
      <c r="R614" s="701" t="s">
        <v>1341</v>
      </c>
      <c r="S614" s="701" t="s">
        <v>1341</v>
      </c>
    </row>
    <row r="615" spans="1:19" x14ac:dyDescent="0.3">
      <c r="A615" s="701" t="s">
        <v>3715</v>
      </c>
      <c r="B615" s="701" t="s">
        <v>1607</v>
      </c>
      <c r="C615" s="701" t="s">
        <v>1431</v>
      </c>
      <c r="D615" s="702">
        <v>1989</v>
      </c>
      <c r="E615" s="701" t="s">
        <v>3375</v>
      </c>
      <c r="F615" s="701" t="s">
        <v>3376</v>
      </c>
      <c r="G615" s="701" t="s">
        <v>1607</v>
      </c>
      <c r="H615" s="703">
        <v>33372</v>
      </c>
      <c r="I615" s="703">
        <v>33372</v>
      </c>
      <c r="J615" s="701" t="s">
        <v>1608</v>
      </c>
      <c r="K615" s="702">
        <v>8557</v>
      </c>
      <c r="L615" s="701" t="s">
        <v>1341</v>
      </c>
      <c r="M615" s="704"/>
      <c r="N615" s="701" t="s">
        <v>1608</v>
      </c>
      <c r="O615" s="702">
        <v>43</v>
      </c>
      <c r="P615" s="701" t="s">
        <v>1341</v>
      </c>
      <c r="Q615" s="704"/>
      <c r="R615" s="701" t="s">
        <v>1341</v>
      </c>
      <c r="S615" s="701" t="s">
        <v>1341</v>
      </c>
    </row>
    <row r="616" spans="1:19" x14ac:dyDescent="0.3">
      <c r="A616" s="701" t="s">
        <v>3716</v>
      </c>
      <c r="B616" s="701" t="s">
        <v>1607</v>
      </c>
      <c r="C616" s="701" t="s">
        <v>1431</v>
      </c>
      <c r="D616" s="702">
        <v>1989</v>
      </c>
      <c r="E616" s="701" t="s">
        <v>3375</v>
      </c>
      <c r="F616" s="701" t="s">
        <v>3376</v>
      </c>
      <c r="G616" s="701" t="s">
        <v>1607</v>
      </c>
      <c r="H616" s="703">
        <v>33374</v>
      </c>
      <c r="I616" s="703">
        <v>33374</v>
      </c>
      <c r="J616" s="701" t="s">
        <v>1608</v>
      </c>
      <c r="K616" s="702">
        <v>8423</v>
      </c>
      <c r="L616" s="701" t="s">
        <v>1341</v>
      </c>
      <c r="M616" s="704"/>
      <c r="N616" s="701" t="s">
        <v>1608</v>
      </c>
      <c r="O616" s="702">
        <v>85</v>
      </c>
      <c r="P616" s="701" t="s">
        <v>1341</v>
      </c>
      <c r="Q616" s="704"/>
      <c r="R616" s="701" t="s">
        <v>1341</v>
      </c>
      <c r="S616" s="701" t="s">
        <v>1341</v>
      </c>
    </row>
    <row r="617" spans="1:19" x14ac:dyDescent="0.3">
      <c r="A617" s="701" t="s">
        <v>3427</v>
      </c>
      <c r="B617" s="701" t="s">
        <v>1607</v>
      </c>
      <c r="C617" s="701" t="s">
        <v>1431</v>
      </c>
      <c r="D617" s="702">
        <v>1990</v>
      </c>
      <c r="E617" s="701" t="s">
        <v>3375</v>
      </c>
      <c r="F617" s="701" t="s">
        <v>3376</v>
      </c>
      <c r="G617" s="701" t="s">
        <v>1607</v>
      </c>
      <c r="H617" s="703">
        <v>33742</v>
      </c>
      <c r="I617" s="703">
        <v>33742</v>
      </c>
      <c r="J617" s="701" t="s">
        <v>1608</v>
      </c>
      <c r="K617" s="702">
        <v>16093</v>
      </c>
      <c r="L617" s="701" t="s">
        <v>1341</v>
      </c>
      <c r="M617" s="704"/>
      <c r="N617" s="701" t="s">
        <v>1608</v>
      </c>
      <c r="O617" s="702">
        <v>1100</v>
      </c>
      <c r="P617" s="701" t="s">
        <v>1341</v>
      </c>
      <c r="Q617" s="704"/>
      <c r="R617" s="701" t="s">
        <v>1341</v>
      </c>
      <c r="S617" s="701" t="s">
        <v>1341</v>
      </c>
    </row>
    <row r="618" spans="1:19" x14ac:dyDescent="0.3">
      <c r="A618" s="701" t="s">
        <v>3428</v>
      </c>
      <c r="B618" s="701" t="s">
        <v>1607</v>
      </c>
      <c r="C618" s="701" t="s">
        <v>1431</v>
      </c>
      <c r="D618" s="702">
        <v>1990</v>
      </c>
      <c r="E618" s="701" t="s">
        <v>3375</v>
      </c>
      <c r="F618" s="701" t="s">
        <v>3376</v>
      </c>
      <c r="G618" s="701" t="s">
        <v>1607</v>
      </c>
      <c r="H618" s="703">
        <v>33742</v>
      </c>
      <c r="I618" s="703">
        <v>33742</v>
      </c>
      <c r="J618" s="701" t="s">
        <v>1608</v>
      </c>
      <c r="K618" s="702">
        <v>16581</v>
      </c>
      <c r="L618" s="701" t="s">
        <v>1341</v>
      </c>
      <c r="M618" s="704"/>
      <c r="N618" s="701" t="s">
        <v>1608</v>
      </c>
      <c r="O618" s="702">
        <v>655</v>
      </c>
      <c r="P618" s="701" t="s">
        <v>1341</v>
      </c>
      <c r="Q618" s="704"/>
      <c r="R618" s="701" t="s">
        <v>1341</v>
      </c>
      <c r="S618" s="701" t="s">
        <v>1341</v>
      </c>
    </row>
    <row r="619" spans="1:19" x14ac:dyDescent="0.3">
      <c r="A619" s="701" t="s">
        <v>3429</v>
      </c>
      <c r="B619" s="701" t="s">
        <v>1607</v>
      </c>
      <c r="C619" s="701" t="s">
        <v>1431</v>
      </c>
      <c r="D619" s="702">
        <v>1990</v>
      </c>
      <c r="E619" s="701" t="s">
        <v>3375</v>
      </c>
      <c r="F619" s="701" t="s">
        <v>3376</v>
      </c>
      <c r="G619" s="701" t="s">
        <v>1607</v>
      </c>
      <c r="H619" s="703">
        <v>33742</v>
      </c>
      <c r="I619" s="703">
        <v>33742</v>
      </c>
      <c r="J619" s="701" t="s">
        <v>1608</v>
      </c>
      <c r="K619" s="702">
        <v>15771</v>
      </c>
      <c r="L619" s="701" t="s">
        <v>1341</v>
      </c>
      <c r="M619" s="704"/>
      <c r="N619" s="701" t="s">
        <v>1608</v>
      </c>
      <c r="O619" s="702">
        <v>1617</v>
      </c>
      <c r="P619" s="701" t="s">
        <v>1341</v>
      </c>
      <c r="Q619" s="704"/>
      <c r="R619" s="701" t="s">
        <v>1341</v>
      </c>
      <c r="S619" s="701" t="s">
        <v>1341</v>
      </c>
    </row>
    <row r="620" spans="1:19" x14ac:dyDescent="0.3">
      <c r="A620" s="701" t="s">
        <v>3430</v>
      </c>
      <c r="B620" s="701" t="s">
        <v>1607</v>
      </c>
      <c r="C620" s="701" t="s">
        <v>1431</v>
      </c>
      <c r="D620" s="702">
        <v>1990</v>
      </c>
      <c r="E620" s="701" t="s">
        <v>3375</v>
      </c>
      <c r="F620" s="701" t="s">
        <v>3376</v>
      </c>
      <c r="G620" s="701" t="s">
        <v>1607</v>
      </c>
      <c r="H620" s="703">
        <v>33742</v>
      </c>
      <c r="I620" s="703">
        <v>33742</v>
      </c>
      <c r="J620" s="701" t="s">
        <v>1608</v>
      </c>
      <c r="K620" s="702">
        <v>8449</v>
      </c>
      <c r="L620" s="701" t="s">
        <v>1341</v>
      </c>
      <c r="M620" s="704"/>
      <c r="N620" s="701" t="s">
        <v>1608</v>
      </c>
      <c r="O620" s="702">
        <v>172</v>
      </c>
      <c r="P620" s="701" t="s">
        <v>1341</v>
      </c>
      <c r="Q620" s="704"/>
      <c r="R620" s="701" t="s">
        <v>1341</v>
      </c>
      <c r="S620" s="701" t="s">
        <v>1341</v>
      </c>
    </row>
    <row r="621" spans="1:19" x14ac:dyDescent="0.3">
      <c r="A621" s="701" t="s">
        <v>3431</v>
      </c>
      <c r="B621" s="701" t="s">
        <v>1607</v>
      </c>
      <c r="C621" s="701" t="s">
        <v>1431</v>
      </c>
      <c r="D621" s="702">
        <v>1990</v>
      </c>
      <c r="E621" s="701" t="s">
        <v>3375</v>
      </c>
      <c r="F621" s="701" t="s">
        <v>3376</v>
      </c>
      <c r="G621" s="701" t="s">
        <v>1607</v>
      </c>
      <c r="H621" s="703">
        <v>33742</v>
      </c>
      <c r="I621" s="703">
        <v>33742</v>
      </c>
      <c r="J621" s="701" t="s">
        <v>1608</v>
      </c>
      <c r="K621" s="702">
        <v>9062</v>
      </c>
      <c r="L621" s="701" t="s">
        <v>1341</v>
      </c>
      <c r="M621" s="704"/>
      <c r="N621" s="701" t="s">
        <v>1608</v>
      </c>
      <c r="O621" s="702">
        <v>251</v>
      </c>
      <c r="P621" s="701" t="s">
        <v>1341</v>
      </c>
      <c r="Q621" s="704"/>
      <c r="R621" s="701" t="s">
        <v>1341</v>
      </c>
      <c r="S621" s="701" t="s">
        <v>1341</v>
      </c>
    </row>
    <row r="622" spans="1:19" x14ac:dyDescent="0.3">
      <c r="A622" s="701" t="s">
        <v>3469</v>
      </c>
      <c r="B622" s="701" t="s">
        <v>1607</v>
      </c>
      <c r="C622" s="701" t="s">
        <v>1431</v>
      </c>
      <c r="D622" s="702">
        <v>1990</v>
      </c>
      <c r="E622" s="701" t="s">
        <v>3375</v>
      </c>
      <c r="F622" s="701" t="s">
        <v>3376</v>
      </c>
      <c r="G622" s="701" t="s">
        <v>1607</v>
      </c>
      <c r="H622" s="703">
        <v>33742</v>
      </c>
      <c r="I622" s="703">
        <v>33742</v>
      </c>
      <c r="J622" s="701" t="s">
        <v>1608</v>
      </c>
      <c r="K622" s="702">
        <v>9094</v>
      </c>
      <c r="L622" s="701" t="s">
        <v>1341</v>
      </c>
      <c r="M622" s="704"/>
      <c r="N622" s="701" t="s">
        <v>1608</v>
      </c>
      <c r="O622" s="702">
        <v>320</v>
      </c>
      <c r="P622" s="701" t="s">
        <v>1341</v>
      </c>
      <c r="Q622" s="704"/>
      <c r="R622" s="701" t="s">
        <v>1341</v>
      </c>
      <c r="S622" s="701" t="s">
        <v>1341</v>
      </c>
    </row>
    <row r="623" spans="1:19" x14ac:dyDescent="0.3">
      <c r="A623" s="701" t="s">
        <v>3496</v>
      </c>
      <c r="B623" s="701" t="s">
        <v>1607</v>
      </c>
      <c r="C623" s="701" t="s">
        <v>1431</v>
      </c>
      <c r="D623" s="702">
        <v>1990</v>
      </c>
      <c r="E623" s="701" t="s">
        <v>3375</v>
      </c>
      <c r="F623" s="701" t="s">
        <v>3376</v>
      </c>
      <c r="G623" s="701" t="s">
        <v>1607</v>
      </c>
      <c r="H623" s="703">
        <v>33742</v>
      </c>
      <c r="I623" s="703">
        <v>33742</v>
      </c>
      <c r="J623" s="701" t="s">
        <v>1608</v>
      </c>
      <c r="K623" s="702">
        <v>24763</v>
      </c>
      <c r="L623" s="701" t="s">
        <v>1341</v>
      </c>
      <c r="M623" s="704"/>
      <c r="N623" s="701" t="s">
        <v>1608</v>
      </c>
      <c r="O623" s="702">
        <v>792</v>
      </c>
      <c r="P623" s="701" t="s">
        <v>1341</v>
      </c>
      <c r="Q623" s="704"/>
      <c r="R623" s="701" t="s">
        <v>1341</v>
      </c>
      <c r="S623" s="701" t="s">
        <v>1341</v>
      </c>
    </row>
    <row r="624" spans="1:19" x14ac:dyDescent="0.3">
      <c r="A624" s="701" t="s">
        <v>3717</v>
      </c>
      <c r="B624" s="701" t="s">
        <v>1607</v>
      </c>
      <c r="C624" s="701" t="s">
        <v>1431</v>
      </c>
      <c r="D624" s="702">
        <v>1990</v>
      </c>
      <c r="E624" s="701" t="s">
        <v>3375</v>
      </c>
      <c r="F624" s="701" t="s">
        <v>3376</v>
      </c>
      <c r="G624" s="701" t="s">
        <v>1607</v>
      </c>
      <c r="H624" s="703">
        <v>33742</v>
      </c>
      <c r="I624" s="703">
        <v>33742</v>
      </c>
      <c r="J624" s="701" t="s">
        <v>1608</v>
      </c>
      <c r="K624" s="702">
        <v>4928</v>
      </c>
      <c r="L624" s="701" t="s">
        <v>1341</v>
      </c>
      <c r="M624" s="704"/>
      <c r="N624" s="701" t="s">
        <v>1613</v>
      </c>
      <c r="O624" s="702">
        <v>1603</v>
      </c>
      <c r="P624" s="701" t="s">
        <v>1608</v>
      </c>
      <c r="Q624" s="705">
        <v>0</v>
      </c>
      <c r="R624" s="701" t="s">
        <v>1341</v>
      </c>
      <c r="S624" s="701" t="s">
        <v>1341</v>
      </c>
    </row>
    <row r="625" spans="1:19" x14ac:dyDescent="0.3">
      <c r="A625" s="701" t="s">
        <v>3718</v>
      </c>
      <c r="B625" s="701" t="s">
        <v>1607</v>
      </c>
      <c r="C625" s="701" t="s">
        <v>1431</v>
      </c>
      <c r="D625" s="702">
        <v>1990</v>
      </c>
      <c r="E625" s="701" t="s">
        <v>3375</v>
      </c>
      <c r="F625" s="701" t="s">
        <v>3376</v>
      </c>
      <c r="G625" s="701" t="s">
        <v>1607</v>
      </c>
      <c r="H625" s="703">
        <v>33742</v>
      </c>
      <c r="I625" s="703">
        <v>33742</v>
      </c>
      <c r="J625" s="701" t="s">
        <v>1608</v>
      </c>
      <c r="K625" s="702">
        <v>4149</v>
      </c>
      <c r="L625" s="701" t="s">
        <v>1341</v>
      </c>
      <c r="M625" s="704"/>
      <c r="N625" s="701" t="s">
        <v>1608</v>
      </c>
      <c r="O625" s="702">
        <v>216</v>
      </c>
      <c r="P625" s="701" t="s">
        <v>1613</v>
      </c>
      <c r="Q625" s="705">
        <v>1403</v>
      </c>
      <c r="R625" s="701" t="s">
        <v>1341</v>
      </c>
      <c r="S625" s="701" t="s">
        <v>1341</v>
      </c>
    </row>
    <row r="626" spans="1:19" x14ac:dyDescent="0.3">
      <c r="A626" s="701" t="s">
        <v>3719</v>
      </c>
      <c r="B626" s="701" t="s">
        <v>1607</v>
      </c>
      <c r="C626" s="701" t="s">
        <v>1431</v>
      </c>
      <c r="D626" s="702">
        <v>1990</v>
      </c>
      <c r="E626" s="701" t="s">
        <v>3375</v>
      </c>
      <c r="F626" s="701" t="s">
        <v>3376</v>
      </c>
      <c r="G626" s="701" t="s">
        <v>1607</v>
      </c>
      <c r="H626" s="703">
        <v>33742</v>
      </c>
      <c r="I626" s="703">
        <v>33742</v>
      </c>
      <c r="J626" s="701" t="s">
        <v>1608</v>
      </c>
      <c r="K626" s="702">
        <v>4216</v>
      </c>
      <c r="L626" s="701" t="s">
        <v>1341</v>
      </c>
      <c r="M626" s="704"/>
      <c r="N626" s="701" t="s">
        <v>1608</v>
      </c>
      <c r="O626" s="702">
        <v>217</v>
      </c>
      <c r="P626" s="701" t="s">
        <v>1613</v>
      </c>
      <c r="Q626" s="705">
        <v>1863</v>
      </c>
      <c r="R626" s="701" t="s">
        <v>1341</v>
      </c>
      <c r="S626" s="701" t="s">
        <v>1341</v>
      </c>
    </row>
    <row r="627" spans="1:19" x14ac:dyDescent="0.3">
      <c r="A627" s="701" t="s">
        <v>3720</v>
      </c>
      <c r="B627" s="701" t="s">
        <v>1607</v>
      </c>
      <c r="C627" s="701" t="s">
        <v>1431</v>
      </c>
      <c r="D627" s="702">
        <v>1990</v>
      </c>
      <c r="E627" s="701" t="s">
        <v>3375</v>
      </c>
      <c r="F627" s="701" t="s">
        <v>3376</v>
      </c>
      <c r="G627" s="701" t="s">
        <v>1607</v>
      </c>
      <c r="H627" s="703">
        <v>33742</v>
      </c>
      <c r="I627" s="703">
        <v>33742</v>
      </c>
      <c r="J627" s="701" t="s">
        <v>1608</v>
      </c>
      <c r="K627" s="702">
        <v>15841</v>
      </c>
      <c r="L627" s="701" t="s">
        <v>1341</v>
      </c>
      <c r="M627" s="704"/>
      <c r="N627" s="701" t="s">
        <v>1608</v>
      </c>
      <c r="O627" s="702">
        <v>626</v>
      </c>
      <c r="P627" s="701" t="s">
        <v>1341</v>
      </c>
      <c r="Q627" s="704"/>
      <c r="R627" s="701" t="s">
        <v>1341</v>
      </c>
      <c r="S627" s="701" t="s">
        <v>1341</v>
      </c>
    </row>
    <row r="628" spans="1:19" x14ac:dyDescent="0.3">
      <c r="A628" s="701" t="s">
        <v>3721</v>
      </c>
      <c r="B628" s="701" t="s">
        <v>1607</v>
      </c>
      <c r="C628" s="701" t="s">
        <v>1431</v>
      </c>
      <c r="D628" s="702">
        <v>1990</v>
      </c>
      <c r="E628" s="701" t="s">
        <v>3375</v>
      </c>
      <c r="F628" s="701" t="s">
        <v>3376</v>
      </c>
      <c r="G628" s="701" t="s">
        <v>1607</v>
      </c>
      <c r="H628" s="703">
        <v>33742</v>
      </c>
      <c r="I628" s="703">
        <v>33742</v>
      </c>
      <c r="J628" s="701" t="s">
        <v>1608</v>
      </c>
      <c r="K628" s="702">
        <v>15557</v>
      </c>
      <c r="L628" s="701" t="s">
        <v>1341</v>
      </c>
      <c r="M628" s="704"/>
      <c r="N628" s="701" t="s">
        <v>1608</v>
      </c>
      <c r="O628" s="702">
        <v>514</v>
      </c>
      <c r="P628" s="701" t="s">
        <v>1341</v>
      </c>
      <c r="Q628" s="704"/>
      <c r="R628" s="701" t="s">
        <v>1341</v>
      </c>
      <c r="S628" s="701" t="s">
        <v>1341</v>
      </c>
    </row>
    <row r="629" spans="1:19" x14ac:dyDescent="0.3">
      <c r="A629" s="701" t="s">
        <v>3722</v>
      </c>
      <c r="B629" s="701" t="s">
        <v>1607</v>
      </c>
      <c r="C629" s="701" t="s">
        <v>1431</v>
      </c>
      <c r="D629" s="702">
        <v>1990</v>
      </c>
      <c r="E629" s="701" t="s">
        <v>3375</v>
      </c>
      <c r="F629" s="701" t="s">
        <v>3376</v>
      </c>
      <c r="G629" s="701" t="s">
        <v>1607</v>
      </c>
      <c r="H629" s="703">
        <v>33742</v>
      </c>
      <c r="I629" s="703">
        <v>33742</v>
      </c>
      <c r="J629" s="701" t="s">
        <v>1608</v>
      </c>
      <c r="K629" s="702">
        <v>14308</v>
      </c>
      <c r="L629" s="701" t="s">
        <v>1341</v>
      </c>
      <c r="M629" s="704"/>
      <c r="N629" s="701" t="s">
        <v>1608</v>
      </c>
      <c r="O629" s="702">
        <v>550</v>
      </c>
      <c r="P629" s="701" t="s">
        <v>1341</v>
      </c>
      <c r="Q629" s="704"/>
      <c r="R629" s="701" t="s">
        <v>1341</v>
      </c>
      <c r="S629" s="701" t="s">
        <v>1341</v>
      </c>
    </row>
    <row r="630" spans="1:19" x14ac:dyDescent="0.3">
      <c r="A630" s="701" t="s">
        <v>3723</v>
      </c>
      <c r="B630" s="701" t="s">
        <v>1607</v>
      </c>
      <c r="C630" s="701" t="s">
        <v>1431</v>
      </c>
      <c r="D630" s="702">
        <v>1990</v>
      </c>
      <c r="E630" s="701" t="s">
        <v>3375</v>
      </c>
      <c r="F630" s="701" t="s">
        <v>3376</v>
      </c>
      <c r="G630" s="701" t="s">
        <v>1607</v>
      </c>
      <c r="H630" s="703">
        <v>33742</v>
      </c>
      <c r="I630" s="703">
        <v>33742</v>
      </c>
      <c r="J630" s="701" t="s">
        <v>1608</v>
      </c>
      <c r="K630" s="702">
        <v>13053</v>
      </c>
      <c r="L630" s="701" t="s">
        <v>1341</v>
      </c>
      <c r="M630" s="704"/>
      <c r="N630" s="701" t="s">
        <v>1608</v>
      </c>
      <c r="O630" s="702">
        <v>983</v>
      </c>
      <c r="P630" s="701" t="s">
        <v>1341</v>
      </c>
      <c r="Q630" s="704"/>
      <c r="R630" s="701" t="s">
        <v>1341</v>
      </c>
      <c r="S630" s="701" t="s">
        <v>1341</v>
      </c>
    </row>
    <row r="631" spans="1:19" x14ac:dyDescent="0.3">
      <c r="A631" s="701" t="s">
        <v>3724</v>
      </c>
      <c r="B631" s="701" t="s">
        <v>1607</v>
      </c>
      <c r="C631" s="701" t="s">
        <v>1431</v>
      </c>
      <c r="D631" s="702">
        <v>1990</v>
      </c>
      <c r="E631" s="701" t="s">
        <v>3375</v>
      </c>
      <c r="F631" s="701" t="s">
        <v>3376</v>
      </c>
      <c r="G631" s="701" t="s">
        <v>1607</v>
      </c>
      <c r="H631" s="703">
        <v>33742</v>
      </c>
      <c r="I631" s="703">
        <v>33742</v>
      </c>
      <c r="J631" s="701" t="s">
        <v>1608</v>
      </c>
      <c r="K631" s="702">
        <v>4851</v>
      </c>
      <c r="L631" s="701" t="s">
        <v>1341</v>
      </c>
      <c r="M631" s="704"/>
      <c r="N631" s="701" t="s">
        <v>1608</v>
      </c>
      <c r="O631" s="702">
        <v>186</v>
      </c>
      <c r="P631" s="701" t="s">
        <v>1341</v>
      </c>
      <c r="Q631" s="704"/>
      <c r="R631" s="701" t="s">
        <v>1341</v>
      </c>
      <c r="S631" s="701" t="s">
        <v>1341</v>
      </c>
    </row>
    <row r="632" spans="1:19" x14ac:dyDescent="0.3">
      <c r="A632" s="701" t="s">
        <v>3725</v>
      </c>
      <c r="B632" s="701" t="s">
        <v>1607</v>
      </c>
      <c r="C632" s="701" t="s">
        <v>1431</v>
      </c>
      <c r="D632" s="702">
        <v>1990</v>
      </c>
      <c r="E632" s="701" t="s">
        <v>3375</v>
      </c>
      <c r="F632" s="701" t="s">
        <v>3376</v>
      </c>
      <c r="G632" s="701" t="s">
        <v>1607</v>
      </c>
      <c r="H632" s="703">
        <v>33742</v>
      </c>
      <c r="I632" s="703">
        <v>33742</v>
      </c>
      <c r="J632" s="701" t="s">
        <v>1608</v>
      </c>
      <c r="K632" s="702">
        <v>4951</v>
      </c>
      <c r="L632" s="701" t="s">
        <v>1341</v>
      </c>
      <c r="M632" s="704"/>
      <c r="N632" s="701" t="s">
        <v>1608</v>
      </c>
      <c r="O632" s="702">
        <v>169</v>
      </c>
      <c r="P632" s="701" t="s">
        <v>1341</v>
      </c>
      <c r="Q632" s="704"/>
      <c r="R632" s="701" t="s">
        <v>1341</v>
      </c>
      <c r="S632" s="701" t="s">
        <v>1341</v>
      </c>
    </row>
    <row r="633" spans="1:19" x14ac:dyDescent="0.3">
      <c r="A633" s="701" t="s">
        <v>3726</v>
      </c>
      <c r="B633" s="701" t="s">
        <v>1607</v>
      </c>
      <c r="C633" s="701" t="s">
        <v>1431</v>
      </c>
      <c r="D633" s="702">
        <v>1990</v>
      </c>
      <c r="E633" s="701" t="s">
        <v>3375</v>
      </c>
      <c r="F633" s="701" t="s">
        <v>3376</v>
      </c>
      <c r="G633" s="701" t="s">
        <v>1607</v>
      </c>
      <c r="H633" s="703">
        <v>33741</v>
      </c>
      <c r="I633" s="703">
        <v>33741</v>
      </c>
      <c r="J633" s="701" t="s">
        <v>1608</v>
      </c>
      <c r="K633" s="702">
        <v>3940</v>
      </c>
      <c r="L633" s="701" t="s">
        <v>1341</v>
      </c>
      <c r="M633" s="704"/>
      <c r="N633" s="701" t="s">
        <v>1608</v>
      </c>
      <c r="O633" s="702">
        <v>36</v>
      </c>
      <c r="P633" s="701" t="s">
        <v>1341</v>
      </c>
      <c r="Q633" s="704"/>
      <c r="R633" s="701" t="s">
        <v>1341</v>
      </c>
      <c r="S633" s="701" t="s">
        <v>1341</v>
      </c>
    </row>
    <row r="634" spans="1:19" x14ac:dyDescent="0.3">
      <c r="A634" s="701" t="s">
        <v>3727</v>
      </c>
      <c r="B634" s="701" t="s">
        <v>1607</v>
      </c>
      <c r="C634" s="701" t="s">
        <v>1431</v>
      </c>
      <c r="D634" s="702">
        <v>1990</v>
      </c>
      <c r="E634" s="701" t="s">
        <v>3375</v>
      </c>
      <c r="F634" s="701" t="s">
        <v>3376</v>
      </c>
      <c r="G634" s="701" t="s">
        <v>1607</v>
      </c>
      <c r="H634" s="703">
        <v>33741</v>
      </c>
      <c r="I634" s="703">
        <v>33741</v>
      </c>
      <c r="J634" s="701" t="s">
        <v>1608</v>
      </c>
      <c r="K634" s="702">
        <v>9711</v>
      </c>
      <c r="L634" s="701" t="s">
        <v>1341</v>
      </c>
      <c r="M634" s="704"/>
      <c r="N634" s="701" t="s">
        <v>1608</v>
      </c>
      <c r="O634" s="702">
        <v>218</v>
      </c>
      <c r="P634" s="701" t="s">
        <v>1613</v>
      </c>
      <c r="Q634" s="705">
        <v>94</v>
      </c>
      <c r="R634" s="701" t="s">
        <v>1341</v>
      </c>
      <c r="S634" s="701" t="s">
        <v>1341</v>
      </c>
    </row>
    <row r="635" spans="1:19" x14ac:dyDescent="0.3">
      <c r="A635" s="701" t="s">
        <v>3728</v>
      </c>
      <c r="B635" s="701" t="s">
        <v>1607</v>
      </c>
      <c r="C635" s="701" t="s">
        <v>1431</v>
      </c>
      <c r="D635" s="702">
        <v>1990</v>
      </c>
      <c r="E635" s="701" t="s">
        <v>3375</v>
      </c>
      <c r="F635" s="701" t="s">
        <v>3376</v>
      </c>
      <c r="G635" s="701" t="s">
        <v>1607</v>
      </c>
      <c r="H635" s="703">
        <v>33743</v>
      </c>
      <c r="I635" s="703">
        <v>33743</v>
      </c>
      <c r="J635" s="701" t="s">
        <v>1608</v>
      </c>
      <c r="K635" s="702">
        <v>4071</v>
      </c>
      <c r="L635" s="701" t="s">
        <v>1341</v>
      </c>
      <c r="M635" s="704"/>
      <c r="N635" s="701" t="s">
        <v>1608</v>
      </c>
      <c r="O635" s="702">
        <v>37</v>
      </c>
      <c r="P635" s="701" t="s">
        <v>1341</v>
      </c>
      <c r="Q635" s="704"/>
      <c r="R635" s="701" t="s">
        <v>1341</v>
      </c>
      <c r="S635" s="701" t="s">
        <v>1341</v>
      </c>
    </row>
    <row r="636" spans="1:19" x14ac:dyDescent="0.3">
      <c r="A636" s="701" t="s">
        <v>3729</v>
      </c>
      <c r="B636" s="701" t="s">
        <v>1607</v>
      </c>
      <c r="C636" s="701" t="s">
        <v>1431</v>
      </c>
      <c r="D636" s="702">
        <v>1990</v>
      </c>
      <c r="E636" s="701" t="s">
        <v>3375</v>
      </c>
      <c r="F636" s="701" t="s">
        <v>3376</v>
      </c>
      <c r="G636" s="701" t="s">
        <v>1607</v>
      </c>
      <c r="H636" s="703">
        <v>33743</v>
      </c>
      <c r="I636" s="703">
        <v>33743</v>
      </c>
      <c r="J636" s="701" t="s">
        <v>1608</v>
      </c>
      <c r="K636" s="702">
        <v>10044</v>
      </c>
      <c r="L636" s="701" t="s">
        <v>1341</v>
      </c>
      <c r="M636" s="704"/>
      <c r="N636" s="701" t="s">
        <v>1608</v>
      </c>
      <c r="O636" s="702">
        <v>50</v>
      </c>
      <c r="P636" s="701" t="s">
        <v>1613</v>
      </c>
      <c r="Q636" s="705">
        <v>5934</v>
      </c>
      <c r="R636" s="701" t="s">
        <v>1341</v>
      </c>
      <c r="S636" s="701" t="s">
        <v>1341</v>
      </c>
    </row>
    <row r="637" spans="1:19" x14ac:dyDescent="0.3">
      <c r="A637" s="701" t="s">
        <v>3730</v>
      </c>
      <c r="B637" s="701" t="s">
        <v>1607</v>
      </c>
      <c r="C637" s="701" t="s">
        <v>1431</v>
      </c>
      <c r="D637" s="702">
        <v>1990</v>
      </c>
      <c r="E637" s="701" t="s">
        <v>3375</v>
      </c>
      <c r="F637" s="701" t="s">
        <v>3376</v>
      </c>
      <c r="G637" s="701" t="s">
        <v>1607</v>
      </c>
      <c r="H637" s="703">
        <v>33741</v>
      </c>
      <c r="I637" s="703">
        <v>33741</v>
      </c>
      <c r="J637" s="701" t="s">
        <v>1608</v>
      </c>
      <c r="K637" s="702">
        <v>3474</v>
      </c>
      <c r="L637" s="701" t="s">
        <v>1341</v>
      </c>
      <c r="M637" s="704"/>
      <c r="N637" s="701" t="s">
        <v>1608</v>
      </c>
      <c r="O637" s="702">
        <v>67</v>
      </c>
      <c r="P637" s="701" t="s">
        <v>1341</v>
      </c>
      <c r="Q637" s="704"/>
      <c r="R637" s="701" t="s">
        <v>1341</v>
      </c>
      <c r="S637" s="701" t="s">
        <v>1341</v>
      </c>
    </row>
    <row r="638" spans="1:19" x14ac:dyDescent="0.3">
      <c r="A638" s="701" t="s">
        <v>3731</v>
      </c>
      <c r="B638" s="701" t="s">
        <v>1607</v>
      </c>
      <c r="C638" s="701" t="s">
        <v>1431</v>
      </c>
      <c r="D638" s="702">
        <v>1990</v>
      </c>
      <c r="E638" s="701" t="s">
        <v>3375</v>
      </c>
      <c r="F638" s="701" t="s">
        <v>3376</v>
      </c>
      <c r="G638" s="701" t="s">
        <v>1607</v>
      </c>
      <c r="H638" s="703">
        <v>33741</v>
      </c>
      <c r="I638" s="703">
        <v>33741</v>
      </c>
      <c r="J638" s="701" t="s">
        <v>1608</v>
      </c>
      <c r="K638" s="702">
        <v>10476</v>
      </c>
      <c r="L638" s="701" t="s">
        <v>1341</v>
      </c>
      <c r="M638" s="704"/>
      <c r="N638" s="701" t="s">
        <v>1608</v>
      </c>
      <c r="O638" s="702">
        <v>95</v>
      </c>
      <c r="P638" s="701" t="s">
        <v>1613</v>
      </c>
      <c r="Q638" s="705">
        <v>2750</v>
      </c>
      <c r="R638" s="701" t="s">
        <v>1341</v>
      </c>
      <c r="S638" s="701" t="s">
        <v>1341</v>
      </c>
    </row>
    <row r="639" spans="1:19" x14ac:dyDescent="0.3">
      <c r="A639" s="701" t="s">
        <v>3732</v>
      </c>
      <c r="B639" s="701" t="s">
        <v>1607</v>
      </c>
      <c r="C639" s="701" t="s">
        <v>1431</v>
      </c>
      <c r="D639" s="702">
        <v>1990</v>
      </c>
      <c r="E639" s="701" t="s">
        <v>3375</v>
      </c>
      <c r="F639" s="701" t="s">
        <v>3376</v>
      </c>
      <c r="G639" s="701" t="s">
        <v>1607</v>
      </c>
      <c r="H639" s="703">
        <v>33743</v>
      </c>
      <c r="I639" s="703">
        <v>33743</v>
      </c>
      <c r="J639" s="701" t="s">
        <v>1608</v>
      </c>
      <c r="K639" s="702">
        <v>4704</v>
      </c>
      <c r="L639" s="701" t="s">
        <v>1341</v>
      </c>
      <c r="M639" s="704"/>
      <c r="N639" s="701" t="s">
        <v>1608</v>
      </c>
      <c r="O639" s="702">
        <v>43</v>
      </c>
      <c r="P639" s="701" t="s">
        <v>1341</v>
      </c>
      <c r="Q639" s="704"/>
      <c r="R639" s="701" t="s">
        <v>1341</v>
      </c>
      <c r="S639" s="701" t="s">
        <v>1341</v>
      </c>
    </row>
    <row r="640" spans="1:19" x14ac:dyDescent="0.3">
      <c r="A640" s="701" t="s">
        <v>3733</v>
      </c>
      <c r="B640" s="701" t="s">
        <v>1607</v>
      </c>
      <c r="C640" s="701" t="s">
        <v>1431</v>
      </c>
      <c r="D640" s="702">
        <v>1990</v>
      </c>
      <c r="E640" s="701" t="s">
        <v>3375</v>
      </c>
      <c r="F640" s="701" t="s">
        <v>3376</v>
      </c>
      <c r="G640" s="701" t="s">
        <v>1607</v>
      </c>
      <c r="H640" s="703">
        <v>33743</v>
      </c>
      <c r="I640" s="703">
        <v>33743</v>
      </c>
      <c r="J640" s="701" t="s">
        <v>1608</v>
      </c>
      <c r="K640" s="702">
        <v>10329</v>
      </c>
      <c r="L640" s="701" t="s">
        <v>1341</v>
      </c>
      <c r="M640" s="704"/>
      <c r="N640" s="701" t="s">
        <v>1608</v>
      </c>
      <c r="O640" s="702">
        <v>147</v>
      </c>
      <c r="P640" s="701" t="s">
        <v>1613</v>
      </c>
      <c r="Q640" s="705">
        <v>2964</v>
      </c>
      <c r="R640" s="701" t="s">
        <v>1341</v>
      </c>
      <c r="S640" s="701" t="s">
        <v>1341</v>
      </c>
    </row>
    <row r="641" spans="1:19" x14ac:dyDescent="0.3">
      <c r="A641" s="701" t="s">
        <v>3883</v>
      </c>
      <c r="B641" s="701" t="s">
        <v>1607</v>
      </c>
      <c r="C641" s="701" t="s">
        <v>1431</v>
      </c>
      <c r="D641" s="702">
        <v>1990</v>
      </c>
      <c r="E641" s="701" t="s">
        <v>3375</v>
      </c>
      <c r="F641" s="701" t="s">
        <v>3376</v>
      </c>
      <c r="G641" s="701" t="s">
        <v>1607</v>
      </c>
      <c r="H641" s="703">
        <v>33742</v>
      </c>
      <c r="I641" s="703">
        <v>33742</v>
      </c>
      <c r="J641" s="701" t="s">
        <v>1608</v>
      </c>
      <c r="K641" s="702">
        <v>5409</v>
      </c>
      <c r="L641" s="701" t="s">
        <v>1341</v>
      </c>
      <c r="M641" s="704"/>
      <c r="N641" s="701" t="s">
        <v>1608</v>
      </c>
      <c r="O641" s="702">
        <v>445</v>
      </c>
      <c r="P641" s="701" t="s">
        <v>1341</v>
      </c>
      <c r="Q641" s="704"/>
      <c r="R641" s="701" t="s">
        <v>1341</v>
      </c>
      <c r="S641" s="701" t="s">
        <v>1341</v>
      </c>
    </row>
    <row r="642" spans="1:19" x14ac:dyDescent="0.3">
      <c r="A642" s="701" t="s">
        <v>3884</v>
      </c>
      <c r="B642" s="701" t="s">
        <v>1607</v>
      </c>
      <c r="C642" s="701" t="s">
        <v>1431</v>
      </c>
      <c r="D642" s="702">
        <v>1990</v>
      </c>
      <c r="E642" s="701" t="s">
        <v>3375</v>
      </c>
      <c r="F642" s="701" t="s">
        <v>3376</v>
      </c>
      <c r="G642" s="701" t="s">
        <v>1607</v>
      </c>
      <c r="H642" s="703">
        <v>33742</v>
      </c>
      <c r="I642" s="703">
        <v>33742</v>
      </c>
      <c r="J642" s="701" t="s">
        <v>1608</v>
      </c>
      <c r="K642" s="702">
        <v>5523</v>
      </c>
      <c r="L642" s="701" t="s">
        <v>1341</v>
      </c>
      <c r="M642" s="704"/>
      <c r="N642" s="701" t="s">
        <v>1608</v>
      </c>
      <c r="O642" s="702">
        <v>67</v>
      </c>
      <c r="P642" s="701" t="s">
        <v>1341</v>
      </c>
      <c r="Q642" s="704"/>
      <c r="R642" s="701" t="s">
        <v>1341</v>
      </c>
      <c r="S642" s="701" t="s">
        <v>1341</v>
      </c>
    </row>
    <row r="643" spans="1:19" x14ac:dyDescent="0.3">
      <c r="A643" s="701" t="s">
        <v>3432</v>
      </c>
      <c r="B643" s="701" t="s">
        <v>1607</v>
      </c>
      <c r="C643" s="701" t="s">
        <v>1431</v>
      </c>
      <c r="D643" s="702">
        <v>1991</v>
      </c>
      <c r="E643" s="701" t="s">
        <v>3375</v>
      </c>
      <c r="F643" s="701" t="s">
        <v>3376</v>
      </c>
      <c r="G643" s="701" t="s">
        <v>1607</v>
      </c>
      <c r="H643" s="703">
        <v>34107</v>
      </c>
      <c r="I643" s="703">
        <v>34107</v>
      </c>
      <c r="J643" s="701" t="s">
        <v>1608</v>
      </c>
      <c r="K643" s="702">
        <v>4136</v>
      </c>
      <c r="L643" s="701" t="s">
        <v>1341</v>
      </c>
      <c r="M643" s="704"/>
      <c r="N643" s="701" t="s">
        <v>1608</v>
      </c>
      <c r="O643" s="702">
        <v>171</v>
      </c>
      <c r="P643" s="701" t="s">
        <v>1341</v>
      </c>
      <c r="Q643" s="704"/>
      <c r="R643" s="701" t="s">
        <v>1341</v>
      </c>
      <c r="S643" s="701" t="s">
        <v>1341</v>
      </c>
    </row>
    <row r="644" spans="1:19" x14ac:dyDescent="0.3">
      <c r="A644" s="701" t="s">
        <v>3734</v>
      </c>
      <c r="B644" s="701" t="s">
        <v>1607</v>
      </c>
      <c r="C644" s="701" t="s">
        <v>1431</v>
      </c>
      <c r="D644" s="702">
        <v>1991</v>
      </c>
      <c r="E644" s="701" t="s">
        <v>3375</v>
      </c>
      <c r="F644" s="701" t="s">
        <v>3376</v>
      </c>
      <c r="G644" s="701" t="s">
        <v>1607</v>
      </c>
      <c r="H644" s="703">
        <v>34107</v>
      </c>
      <c r="I644" s="703">
        <v>34107</v>
      </c>
      <c r="J644" s="701" t="s">
        <v>1608</v>
      </c>
      <c r="K644" s="702">
        <v>15356</v>
      </c>
      <c r="L644" s="701" t="s">
        <v>1341</v>
      </c>
      <c r="M644" s="704"/>
      <c r="N644" s="701" t="s">
        <v>1608</v>
      </c>
      <c r="O644" s="702">
        <v>231</v>
      </c>
      <c r="P644" s="701" t="s">
        <v>1341</v>
      </c>
      <c r="Q644" s="704"/>
      <c r="R644" s="701" t="s">
        <v>1341</v>
      </c>
      <c r="S644" s="701" t="s">
        <v>1341</v>
      </c>
    </row>
    <row r="645" spans="1:19" x14ac:dyDescent="0.3">
      <c r="A645" s="701" t="s">
        <v>3735</v>
      </c>
      <c r="B645" s="701" t="s">
        <v>1607</v>
      </c>
      <c r="C645" s="701" t="s">
        <v>1431</v>
      </c>
      <c r="D645" s="702">
        <v>1991</v>
      </c>
      <c r="E645" s="701" t="s">
        <v>3375</v>
      </c>
      <c r="F645" s="701" t="s">
        <v>3376</v>
      </c>
      <c r="G645" s="701" t="s">
        <v>1607</v>
      </c>
      <c r="H645" s="703">
        <v>34107</v>
      </c>
      <c r="I645" s="703">
        <v>34107</v>
      </c>
      <c r="J645" s="701" t="s">
        <v>1608</v>
      </c>
      <c r="K645" s="702">
        <v>13249</v>
      </c>
      <c r="L645" s="701" t="s">
        <v>1341</v>
      </c>
      <c r="M645" s="704"/>
      <c r="N645" s="701" t="s">
        <v>1608</v>
      </c>
      <c r="O645" s="702">
        <v>932</v>
      </c>
      <c r="P645" s="701" t="s">
        <v>1341</v>
      </c>
      <c r="Q645" s="704"/>
      <c r="R645" s="701" t="s">
        <v>1341</v>
      </c>
      <c r="S645" s="701" t="s">
        <v>1341</v>
      </c>
    </row>
    <row r="646" spans="1:19" x14ac:dyDescent="0.3">
      <c r="A646" s="701" t="s">
        <v>3736</v>
      </c>
      <c r="B646" s="701" t="s">
        <v>1607</v>
      </c>
      <c r="C646" s="701" t="s">
        <v>1431</v>
      </c>
      <c r="D646" s="702">
        <v>1991</v>
      </c>
      <c r="E646" s="701" t="s">
        <v>3375</v>
      </c>
      <c r="F646" s="701" t="s">
        <v>3376</v>
      </c>
      <c r="G646" s="701" t="s">
        <v>1607</v>
      </c>
      <c r="H646" s="703">
        <v>34107</v>
      </c>
      <c r="I646" s="703">
        <v>34107</v>
      </c>
      <c r="J646" s="701" t="s">
        <v>1608</v>
      </c>
      <c r="K646" s="702">
        <v>14091</v>
      </c>
      <c r="L646" s="701" t="s">
        <v>1341</v>
      </c>
      <c r="M646" s="704"/>
      <c r="N646" s="701" t="s">
        <v>1608</v>
      </c>
      <c r="O646" s="702">
        <v>675</v>
      </c>
      <c r="P646" s="701" t="s">
        <v>1341</v>
      </c>
      <c r="Q646" s="704"/>
      <c r="R646" s="701" t="s">
        <v>1341</v>
      </c>
      <c r="S646" s="701" t="s">
        <v>1341</v>
      </c>
    </row>
    <row r="647" spans="1:19" x14ac:dyDescent="0.3">
      <c r="A647" s="701" t="s">
        <v>3882</v>
      </c>
      <c r="B647" s="701" t="s">
        <v>1607</v>
      </c>
      <c r="C647" s="701" t="s">
        <v>1431</v>
      </c>
      <c r="D647" s="702">
        <v>1991</v>
      </c>
      <c r="E647" s="701" t="s">
        <v>3375</v>
      </c>
      <c r="F647" s="701" t="s">
        <v>3376</v>
      </c>
      <c r="G647" s="701" t="s">
        <v>1607</v>
      </c>
      <c r="H647" s="703">
        <v>34107</v>
      </c>
      <c r="I647" s="703">
        <v>34107</v>
      </c>
      <c r="J647" s="701" t="s">
        <v>1608</v>
      </c>
      <c r="K647" s="702">
        <v>10669</v>
      </c>
      <c r="L647" s="701" t="s">
        <v>1341</v>
      </c>
      <c r="M647" s="704"/>
      <c r="N647" s="701" t="s">
        <v>1608</v>
      </c>
      <c r="O647" s="702">
        <v>0</v>
      </c>
      <c r="P647" s="701" t="s">
        <v>1341</v>
      </c>
      <c r="Q647" s="704"/>
      <c r="R647" s="701" t="s">
        <v>1341</v>
      </c>
      <c r="S647" s="701" t="s">
        <v>1341</v>
      </c>
    </row>
    <row r="648" spans="1:19" x14ac:dyDescent="0.3">
      <c r="A648" s="701" t="s">
        <v>3885</v>
      </c>
      <c r="B648" s="701" t="s">
        <v>1607</v>
      </c>
      <c r="C648" s="701" t="s">
        <v>1431</v>
      </c>
      <c r="D648" s="702">
        <v>1991</v>
      </c>
      <c r="E648" s="701" t="s">
        <v>3375</v>
      </c>
      <c r="F648" s="701" t="s">
        <v>3376</v>
      </c>
      <c r="G648" s="701" t="s">
        <v>1607</v>
      </c>
      <c r="H648" s="703">
        <v>34107</v>
      </c>
      <c r="I648" s="703">
        <v>34107</v>
      </c>
      <c r="J648" s="701" t="s">
        <v>1608</v>
      </c>
      <c r="K648" s="702">
        <v>10789</v>
      </c>
      <c r="L648" s="701" t="s">
        <v>1341</v>
      </c>
      <c r="M648" s="704"/>
      <c r="N648" s="701" t="s">
        <v>1608</v>
      </c>
      <c r="O648" s="702">
        <v>738</v>
      </c>
      <c r="P648" s="701" t="s">
        <v>1341</v>
      </c>
      <c r="Q648" s="704"/>
      <c r="R648" s="701" t="s">
        <v>1341</v>
      </c>
      <c r="S648" s="701" t="s">
        <v>1341</v>
      </c>
    </row>
    <row r="649" spans="1:19" x14ac:dyDescent="0.3">
      <c r="A649" s="701" t="s">
        <v>3887</v>
      </c>
      <c r="B649" s="701" t="s">
        <v>1607</v>
      </c>
      <c r="C649" s="701" t="s">
        <v>1431</v>
      </c>
      <c r="D649" s="702">
        <v>1991</v>
      </c>
      <c r="E649" s="701" t="s">
        <v>3375</v>
      </c>
      <c r="F649" s="701" t="s">
        <v>3376</v>
      </c>
      <c r="G649" s="701" t="s">
        <v>1607</v>
      </c>
      <c r="H649" s="703">
        <v>34107</v>
      </c>
      <c r="I649" s="703">
        <v>34107</v>
      </c>
      <c r="J649" s="701" t="s">
        <v>1608</v>
      </c>
      <c r="K649" s="702">
        <v>11521</v>
      </c>
      <c r="L649" s="701" t="s">
        <v>1341</v>
      </c>
      <c r="M649" s="704"/>
      <c r="N649" s="701" t="s">
        <v>1608</v>
      </c>
      <c r="O649" s="702">
        <v>781</v>
      </c>
      <c r="P649" s="701" t="s">
        <v>1341</v>
      </c>
      <c r="Q649" s="704"/>
      <c r="R649" s="701" t="s">
        <v>1341</v>
      </c>
      <c r="S649" s="701" t="s">
        <v>1341</v>
      </c>
    </row>
    <row r="650" spans="1:19" x14ac:dyDescent="0.3">
      <c r="A650" s="701" t="s">
        <v>3888</v>
      </c>
      <c r="B650" s="701" t="s">
        <v>1607</v>
      </c>
      <c r="C650" s="701" t="s">
        <v>1431</v>
      </c>
      <c r="D650" s="702">
        <v>1991</v>
      </c>
      <c r="E650" s="701" t="s">
        <v>3375</v>
      </c>
      <c r="F650" s="701" t="s">
        <v>3376</v>
      </c>
      <c r="G650" s="701" t="s">
        <v>1607</v>
      </c>
      <c r="H650" s="703">
        <v>34107</v>
      </c>
      <c r="I650" s="703">
        <v>34107</v>
      </c>
      <c r="J650" s="701" t="s">
        <v>1608</v>
      </c>
      <c r="K650" s="702">
        <v>3700</v>
      </c>
      <c r="L650" s="701" t="s">
        <v>1341</v>
      </c>
      <c r="M650" s="704"/>
      <c r="N650" s="701" t="s">
        <v>1608</v>
      </c>
      <c r="O650" s="702">
        <v>176</v>
      </c>
      <c r="P650" s="701" t="s">
        <v>1341</v>
      </c>
      <c r="Q650" s="704"/>
      <c r="R650" s="701" t="s">
        <v>1341</v>
      </c>
      <c r="S650" s="701" t="s">
        <v>1341</v>
      </c>
    </row>
    <row r="651" spans="1:19" x14ac:dyDescent="0.3">
      <c r="A651" s="701" t="s">
        <v>3889</v>
      </c>
      <c r="B651" s="701" t="s">
        <v>1607</v>
      </c>
      <c r="C651" s="701" t="s">
        <v>1431</v>
      </c>
      <c r="D651" s="702">
        <v>1991</v>
      </c>
      <c r="E651" s="701" t="s">
        <v>3375</v>
      </c>
      <c r="F651" s="701" t="s">
        <v>3376</v>
      </c>
      <c r="G651" s="701" t="s">
        <v>1607</v>
      </c>
      <c r="H651" s="703">
        <v>34107</v>
      </c>
      <c r="I651" s="703">
        <v>34107</v>
      </c>
      <c r="J651" s="701" t="s">
        <v>1608</v>
      </c>
      <c r="K651" s="702">
        <v>3690</v>
      </c>
      <c r="L651" s="701" t="s">
        <v>1341</v>
      </c>
      <c r="M651" s="704"/>
      <c r="N651" s="701" t="s">
        <v>1608</v>
      </c>
      <c r="O651" s="702">
        <v>0</v>
      </c>
      <c r="P651" s="701" t="s">
        <v>1341</v>
      </c>
      <c r="Q651" s="704"/>
      <c r="R651" s="701" t="s">
        <v>1341</v>
      </c>
      <c r="S651" s="701" t="s">
        <v>1341</v>
      </c>
    </row>
    <row r="652" spans="1:19" x14ac:dyDescent="0.3">
      <c r="A652" s="701" t="s">
        <v>3890</v>
      </c>
      <c r="B652" s="701" t="s">
        <v>1607</v>
      </c>
      <c r="C652" s="701" t="s">
        <v>1431</v>
      </c>
      <c r="D652" s="702">
        <v>1991</v>
      </c>
      <c r="E652" s="701" t="s">
        <v>3375</v>
      </c>
      <c r="F652" s="701" t="s">
        <v>3376</v>
      </c>
      <c r="G652" s="701" t="s">
        <v>1607</v>
      </c>
      <c r="H652" s="703">
        <v>34107</v>
      </c>
      <c r="I652" s="703">
        <v>34107</v>
      </c>
      <c r="J652" s="701" t="s">
        <v>1608</v>
      </c>
      <c r="K652" s="702">
        <v>15221</v>
      </c>
      <c r="L652" s="701" t="s">
        <v>1341</v>
      </c>
      <c r="M652" s="704"/>
      <c r="N652" s="701" t="s">
        <v>1608</v>
      </c>
      <c r="O652" s="702">
        <v>751</v>
      </c>
      <c r="P652" s="701" t="s">
        <v>1613</v>
      </c>
      <c r="Q652" s="705">
        <v>4662</v>
      </c>
      <c r="R652" s="701" t="s">
        <v>1341</v>
      </c>
      <c r="S652" s="701" t="s">
        <v>1341</v>
      </c>
    </row>
    <row r="653" spans="1:19" x14ac:dyDescent="0.3">
      <c r="A653" s="701" t="s">
        <v>3891</v>
      </c>
      <c r="B653" s="701" t="s">
        <v>1607</v>
      </c>
      <c r="C653" s="701" t="s">
        <v>1431</v>
      </c>
      <c r="D653" s="702">
        <v>1991</v>
      </c>
      <c r="E653" s="701" t="s">
        <v>3375</v>
      </c>
      <c r="F653" s="701" t="s">
        <v>3376</v>
      </c>
      <c r="G653" s="701" t="s">
        <v>1607</v>
      </c>
      <c r="H653" s="703">
        <v>34107</v>
      </c>
      <c r="I653" s="703">
        <v>34107</v>
      </c>
      <c r="J653" s="701" t="s">
        <v>1608</v>
      </c>
      <c r="K653" s="702">
        <v>15881</v>
      </c>
      <c r="L653" s="701" t="s">
        <v>1341</v>
      </c>
      <c r="M653" s="704"/>
      <c r="N653" s="701" t="s">
        <v>1608</v>
      </c>
      <c r="O653" s="702">
        <v>160</v>
      </c>
      <c r="P653" s="701" t="s">
        <v>1613</v>
      </c>
      <c r="Q653" s="705">
        <v>4662</v>
      </c>
      <c r="R653" s="701" t="s">
        <v>1341</v>
      </c>
      <c r="S653" s="701" t="s">
        <v>1341</v>
      </c>
    </row>
    <row r="654" spans="1:19" x14ac:dyDescent="0.3">
      <c r="A654" s="701" t="s">
        <v>3892</v>
      </c>
      <c r="B654" s="701" t="s">
        <v>1607</v>
      </c>
      <c r="C654" s="701" t="s">
        <v>1431</v>
      </c>
      <c r="D654" s="702">
        <v>1991</v>
      </c>
      <c r="E654" s="701" t="s">
        <v>3375</v>
      </c>
      <c r="F654" s="701" t="s">
        <v>3376</v>
      </c>
      <c r="G654" s="701" t="s">
        <v>1607</v>
      </c>
      <c r="H654" s="703">
        <v>34108</v>
      </c>
      <c r="I654" s="703">
        <v>34108</v>
      </c>
      <c r="J654" s="701" t="s">
        <v>1608</v>
      </c>
      <c r="K654" s="702">
        <v>10407</v>
      </c>
      <c r="L654" s="701" t="s">
        <v>1341</v>
      </c>
      <c r="M654" s="704"/>
      <c r="N654" s="701" t="s">
        <v>1608</v>
      </c>
      <c r="O654" s="702">
        <v>422</v>
      </c>
      <c r="P654" s="701" t="s">
        <v>1341</v>
      </c>
      <c r="Q654" s="704"/>
      <c r="R654" s="701" t="s">
        <v>1341</v>
      </c>
      <c r="S654" s="701" t="s">
        <v>1341</v>
      </c>
    </row>
    <row r="655" spans="1:19" x14ac:dyDescent="0.3">
      <c r="A655" s="701" t="s">
        <v>3893</v>
      </c>
      <c r="B655" s="701" t="s">
        <v>1607</v>
      </c>
      <c r="C655" s="701" t="s">
        <v>1431</v>
      </c>
      <c r="D655" s="702">
        <v>1991</v>
      </c>
      <c r="E655" s="701" t="s">
        <v>3375</v>
      </c>
      <c r="F655" s="701" t="s">
        <v>3376</v>
      </c>
      <c r="G655" s="701" t="s">
        <v>1607</v>
      </c>
      <c r="H655" s="703">
        <v>34108</v>
      </c>
      <c r="I655" s="703">
        <v>34108</v>
      </c>
      <c r="J655" s="701" t="s">
        <v>1608</v>
      </c>
      <c r="K655" s="702">
        <v>9728</v>
      </c>
      <c r="L655" s="701" t="s">
        <v>1341</v>
      </c>
      <c r="M655" s="704"/>
      <c r="N655" s="701" t="s">
        <v>1608</v>
      </c>
      <c r="O655" s="702">
        <v>0</v>
      </c>
      <c r="P655" s="701" t="s">
        <v>1341</v>
      </c>
      <c r="Q655" s="704"/>
      <c r="R655" s="701" t="s">
        <v>1341</v>
      </c>
      <c r="S655" s="701" t="s">
        <v>1341</v>
      </c>
    </row>
    <row r="656" spans="1:19" x14ac:dyDescent="0.3">
      <c r="A656" s="701" t="s">
        <v>3894</v>
      </c>
      <c r="B656" s="701" t="s">
        <v>1607</v>
      </c>
      <c r="C656" s="701" t="s">
        <v>1431</v>
      </c>
      <c r="D656" s="702">
        <v>1991</v>
      </c>
      <c r="E656" s="701" t="s">
        <v>3375</v>
      </c>
      <c r="F656" s="701" t="s">
        <v>3376</v>
      </c>
      <c r="G656" s="701" t="s">
        <v>1607</v>
      </c>
      <c r="H656" s="703">
        <v>34108</v>
      </c>
      <c r="I656" s="703">
        <v>34108</v>
      </c>
      <c r="J656" s="701" t="s">
        <v>1608</v>
      </c>
      <c r="K656" s="702">
        <v>9193</v>
      </c>
      <c r="L656" s="701" t="s">
        <v>1341</v>
      </c>
      <c r="M656" s="704"/>
      <c r="N656" s="701" t="s">
        <v>1608</v>
      </c>
      <c r="O656" s="702">
        <v>692</v>
      </c>
      <c r="P656" s="701" t="s">
        <v>1341</v>
      </c>
      <c r="Q656" s="704"/>
      <c r="R656" s="701" t="s">
        <v>1341</v>
      </c>
      <c r="S656" s="701" t="s">
        <v>1341</v>
      </c>
    </row>
    <row r="657" spans="1:19" x14ac:dyDescent="0.3">
      <c r="A657" s="701" t="s">
        <v>3895</v>
      </c>
      <c r="B657" s="701" t="s">
        <v>1607</v>
      </c>
      <c r="C657" s="701" t="s">
        <v>1431</v>
      </c>
      <c r="D657" s="702">
        <v>1991</v>
      </c>
      <c r="E657" s="701" t="s">
        <v>3375</v>
      </c>
      <c r="F657" s="701" t="s">
        <v>3376</v>
      </c>
      <c r="G657" s="701" t="s">
        <v>1607</v>
      </c>
      <c r="H657" s="703">
        <v>34108</v>
      </c>
      <c r="I657" s="703">
        <v>34108</v>
      </c>
      <c r="J657" s="701" t="s">
        <v>1608</v>
      </c>
      <c r="K657" s="702">
        <v>9783</v>
      </c>
      <c r="L657" s="701" t="s">
        <v>1341</v>
      </c>
      <c r="M657" s="704"/>
      <c r="N657" s="701" t="s">
        <v>1608</v>
      </c>
      <c r="O657" s="702">
        <v>0</v>
      </c>
      <c r="P657" s="701" t="s">
        <v>1341</v>
      </c>
      <c r="Q657" s="704"/>
      <c r="R657" s="701" t="s">
        <v>1341</v>
      </c>
      <c r="S657" s="701" t="s">
        <v>1341</v>
      </c>
    </row>
    <row r="658" spans="1:19" x14ac:dyDescent="0.3">
      <c r="A658" s="701" t="s">
        <v>3896</v>
      </c>
      <c r="B658" s="701" t="s">
        <v>1607</v>
      </c>
      <c r="C658" s="701" t="s">
        <v>1431</v>
      </c>
      <c r="D658" s="702">
        <v>1991</v>
      </c>
      <c r="E658" s="701" t="s">
        <v>3375</v>
      </c>
      <c r="F658" s="701" t="s">
        <v>3376</v>
      </c>
      <c r="G658" s="701" t="s">
        <v>1607</v>
      </c>
      <c r="H658" s="703">
        <v>34106</v>
      </c>
      <c r="I658" s="703">
        <v>34106</v>
      </c>
      <c r="J658" s="701" t="s">
        <v>1608</v>
      </c>
      <c r="K658" s="702">
        <v>11285</v>
      </c>
      <c r="L658" s="701" t="s">
        <v>1341</v>
      </c>
      <c r="M658" s="704"/>
      <c r="N658" s="701" t="s">
        <v>1608</v>
      </c>
      <c r="O658" s="702">
        <v>361</v>
      </c>
      <c r="P658" s="701" t="s">
        <v>1341</v>
      </c>
      <c r="Q658" s="704"/>
      <c r="R658" s="701" t="s">
        <v>1341</v>
      </c>
      <c r="S658" s="701" t="s">
        <v>1341</v>
      </c>
    </row>
    <row r="659" spans="1:19" x14ac:dyDescent="0.3">
      <c r="A659" s="701" t="s">
        <v>3897</v>
      </c>
      <c r="B659" s="701" t="s">
        <v>1607</v>
      </c>
      <c r="C659" s="701" t="s">
        <v>1431</v>
      </c>
      <c r="D659" s="702">
        <v>1991</v>
      </c>
      <c r="E659" s="701" t="s">
        <v>3375</v>
      </c>
      <c r="F659" s="701" t="s">
        <v>3376</v>
      </c>
      <c r="G659" s="701" t="s">
        <v>1607</v>
      </c>
      <c r="H659" s="703">
        <v>34106</v>
      </c>
      <c r="I659" s="703">
        <v>34106</v>
      </c>
      <c r="J659" s="701" t="s">
        <v>1608</v>
      </c>
      <c r="K659" s="702">
        <v>10201</v>
      </c>
      <c r="L659" s="701" t="s">
        <v>1341</v>
      </c>
      <c r="M659" s="704"/>
      <c r="N659" s="701" t="s">
        <v>1608</v>
      </c>
      <c r="O659" s="702">
        <v>0</v>
      </c>
      <c r="P659" s="701" t="s">
        <v>1341</v>
      </c>
      <c r="Q659" s="704"/>
      <c r="R659" s="701" t="s">
        <v>1341</v>
      </c>
      <c r="S659" s="701" t="s">
        <v>1341</v>
      </c>
    </row>
    <row r="660" spans="1:19" x14ac:dyDescent="0.3">
      <c r="A660" s="701" t="s">
        <v>3898</v>
      </c>
      <c r="B660" s="701" t="s">
        <v>1607</v>
      </c>
      <c r="C660" s="701" t="s">
        <v>1431</v>
      </c>
      <c r="D660" s="702">
        <v>1991</v>
      </c>
      <c r="E660" s="701" t="s">
        <v>3375</v>
      </c>
      <c r="F660" s="701" t="s">
        <v>3376</v>
      </c>
      <c r="G660" s="701" t="s">
        <v>1607</v>
      </c>
      <c r="H660" s="703">
        <v>34106</v>
      </c>
      <c r="I660" s="703">
        <v>34106</v>
      </c>
      <c r="J660" s="701" t="s">
        <v>1608</v>
      </c>
      <c r="K660" s="702">
        <v>9586</v>
      </c>
      <c r="L660" s="701" t="s">
        <v>1341</v>
      </c>
      <c r="M660" s="704"/>
      <c r="N660" s="701" t="s">
        <v>1608</v>
      </c>
      <c r="O660" s="702">
        <v>431</v>
      </c>
      <c r="P660" s="701" t="s">
        <v>1341</v>
      </c>
      <c r="Q660" s="704"/>
      <c r="R660" s="701" t="s">
        <v>1341</v>
      </c>
      <c r="S660" s="701" t="s">
        <v>1341</v>
      </c>
    </row>
    <row r="661" spans="1:19" x14ac:dyDescent="0.3">
      <c r="A661" s="701" t="s">
        <v>3899</v>
      </c>
      <c r="B661" s="701" t="s">
        <v>1607</v>
      </c>
      <c r="C661" s="701" t="s">
        <v>1431</v>
      </c>
      <c r="D661" s="702">
        <v>1991</v>
      </c>
      <c r="E661" s="701" t="s">
        <v>3375</v>
      </c>
      <c r="F661" s="701" t="s">
        <v>3376</v>
      </c>
      <c r="G661" s="701" t="s">
        <v>1607</v>
      </c>
      <c r="H661" s="703">
        <v>34106</v>
      </c>
      <c r="I661" s="703">
        <v>34106</v>
      </c>
      <c r="J661" s="701" t="s">
        <v>1608</v>
      </c>
      <c r="K661" s="702">
        <v>10475</v>
      </c>
      <c r="L661" s="701" t="s">
        <v>1341</v>
      </c>
      <c r="M661" s="704"/>
      <c r="N661" s="701" t="s">
        <v>1608</v>
      </c>
      <c r="O661" s="702">
        <v>63</v>
      </c>
      <c r="P661" s="701" t="s">
        <v>1341</v>
      </c>
      <c r="Q661" s="704"/>
      <c r="R661" s="701" t="s">
        <v>1341</v>
      </c>
      <c r="S661" s="701" t="s">
        <v>1341</v>
      </c>
    </row>
    <row r="662" spans="1:19" x14ac:dyDescent="0.3">
      <c r="A662" s="701" t="s">
        <v>3433</v>
      </c>
      <c r="B662" s="701" t="s">
        <v>1607</v>
      </c>
      <c r="C662" s="701" t="s">
        <v>1431</v>
      </c>
      <c r="D662" s="702">
        <v>1992</v>
      </c>
      <c r="E662" s="701" t="s">
        <v>3375</v>
      </c>
      <c r="F662" s="701" t="s">
        <v>3376</v>
      </c>
      <c r="G662" s="701" t="s">
        <v>1607</v>
      </c>
      <c r="H662" s="703">
        <v>34470</v>
      </c>
      <c r="I662" s="703">
        <v>34470</v>
      </c>
      <c r="J662" s="701" t="s">
        <v>1608</v>
      </c>
      <c r="K662" s="702">
        <v>3940</v>
      </c>
      <c r="L662" s="701" t="s">
        <v>1341</v>
      </c>
      <c r="M662" s="704"/>
      <c r="N662" s="701" t="s">
        <v>1608</v>
      </c>
      <c r="O662" s="702">
        <v>0</v>
      </c>
      <c r="P662" s="701" t="s">
        <v>1341</v>
      </c>
      <c r="Q662" s="704"/>
      <c r="R662" s="701" t="s">
        <v>1341</v>
      </c>
      <c r="S662" s="701" t="s">
        <v>1341</v>
      </c>
    </row>
    <row r="663" spans="1:19" x14ac:dyDescent="0.3">
      <c r="A663" s="701" t="s">
        <v>3434</v>
      </c>
      <c r="B663" s="701" t="s">
        <v>1607</v>
      </c>
      <c r="C663" s="701" t="s">
        <v>1431</v>
      </c>
      <c r="D663" s="702">
        <v>1992</v>
      </c>
      <c r="E663" s="701" t="s">
        <v>3375</v>
      </c>
      <c r="F663" s="701" t="s">
        <v>3376</v>
      </c>
      <c r="G663" s="701" t="s">
        <v>1607</v>
      </c>
      <c r="H663" s="703">
        <v>34470</v>
      </c>
      <c r="I663" s="703">
        <v>34470</v>
      </c>
      <c r="J663" s="701" t="s">
        <v>1608</v>
      </c>
      <c r="K663" s="702">
        <v>4996</v>
      </c>
      <c r="L663" s="701" t="s">
        <v>1341</v>
      </c>
      <c r="M663" s="704"/>
      <c r="N663" s="701" t="s">
        <v>1608</v>
      </c>
      <c r="O663" s="702">
        <v>0</v>
      </c>
      <c r="P663" s="701" t="s">
        <v>1341</v>
      </c>
      <c r="Q663" s="704"/>
      <c r="R663" s="701" t="s">
        <v>1341</v>
      </c>
      <c r="S663" s="701" t="s">
        <v>1341</v>
      </c>
    </row>
    <row r="664" spans="1:19" x14ac:dyDescent="0.3">
      <c r="A664" s="701" t="s">
        <v>3435</v>
      </c>
      <c r="B664" s="701" t="s">
        <v>1607</v>
      </c>
      <c r="C664" s="701" t="s">
        <v>1431</v>
      </c>
      <c r="D664" s="702">
        <v>1992</v>
      </c>
      <c r="E664" s="701" t="s">
        <v>3375</v>
      </c>
      <c r="F664" s="701" t="s">
        <v>3376</v>
      </c>
      <c r="G664" s="701" t="s">
        <v>1607</v>
      </c>
      <c r="H664" s="703">
        <v>34470</v>
      </c>
      <c r="I664" s="703">
        <v>34470</v>
      </c>
      <c r="J664" s="701" t="s">
        <v>1608</v>
      </c>
      <c r="K664" s="702">
        <v>5011</v>
      </c>
      <c r="L664" s="701" t="s">
        <v>1341</v>
      </c>
      <c r="M664" s="704"/>
      <c r="N664" s="701" t="s">
        <v>1608</v>
      </c>
      <c r="O664" s="702">
        <v>26</v>
      </c>
      <c r="P664" s="701" t="s">
        <v>1341</v>
      </c>
      <c r="Q664" s="704"/>
      <c r="R664" s="701" t="s">
        <v>1341</v>
      </c>
      <c r="S664" s="701" t="s">
        <v>1341</v>
      </c>
    </row>
    <row r="665" spans="1:19" x14ac:dyDescent="0.3">
      <c r="A665" s="701" t="s">
        <v>3436</v>
      </c>
      <c r="B665" s="701" t="s">
        <v>1607</v>
      </c>
      <c r="C665" s="701" t="s">
        <v>1431</v>
      </c>
      <c r="D665" s="702">
        <v>1992</v>
      </c>
      <c r="E665" s="701" t="s">
        <v>3375</v>
      </c>
      <c r="F665" s="701" t="s">
        <v>3376</v>
      </c>
      <c r="G665" s="701" t="s">
        <v>1607</v>
      </c>
      <c r="H665" s="703">
        <v>34470</v>
      </c>
      <c r="I665" s="703">
        <v>34470</v>
      </c>
      <c r="J665" s="701" t="s">
        <v>1608</v>
      </c>
      <c r="K665" s="702">
        <v>5024</v>
      </c>
      <c r="L665" s="701" t="s">
        <v>1341</v>
      </c>
      <c r="M665" s="704"/>
      <c r="N665" s="701" t="s">
        <v>1608</v>
      </c>
      <c r="O665" s="702">
        <v>0</v>
      </c>
      <c r="P665" s="701" t="s">
        <v>1341</v>
      </c>
      <c r="Q665" s="704"/>
      <c r="R665" s="701" t="s">
        <v>1341</v>
      </c>
      <c r="S665" s="701" t="s">
        <v>1341</v>
      </c>
    </row>
    <row r="666" spans="1:19" x14ac:dyDescent="0.3">
      <c r="A666" s="701" t="s">
        <v>3437</v>
      </c>
      <c r="B666" s="701" t="s">
        <v>1607</v>
      </c>
      <c r="C666" s="701" t="s">
        <v>1431</v>
      </c>
      <c r="D666" s="702">
        <v>1992</v>
      </c>
      <c r="E666" s="701" t="s">
        <v>3375</v>
      </c>
      <c r="F666" s="701" t="s">
        <v>3376</v>
      </c>
      <c r="G666" s="701" t="s">
        <v>1607</v>
      </c>
      <c r="H666" s="703">
        <v>34470</v>
      </c>
      <c r="I666" s="703">
        <v>34470</v>
      </c>
      <c r="J666" s="701" t="s">
        <v>1608</v>
      </c>
      <c r="K666" s="702">
        <v>7395</v>
      </c>
      <c r="L666" s="701" t="s">
        <v>1341</v>
      </c>
      <c r="M666" s="704"/>
      <c r="N666" s="701" t="s">
        <v>1608</v>
      </c>
      <c r="O666" s="702">
        <v>39</v>
      </c>
      <c r="P666" s="701" t="s">
        <v>1341</v>
      </c>
      <c r="Q666" s="704"/>
      <c r="R666" s="701" t="s">
        <v>1341</v>
      </c>
      <c r="S666" s="701" t="s">
        <v>1341</v>
      </c>
    </row>
    <row r="667" spans="1:19" x14ac:dyDescent="0.3">
      <c r="A667" s="701" t="s">
        <v>3737</v>
      </c>
      <c r="B667" s="701" t="s">
        <v>1607</v>
      </c>
      <c r="C667" s="701" t="s">
        <v>1431</v>
      </c>
      <c r="D667" s="702">
        <v>1992</v>
      </c>
      <c r="E667" s="701" t="s">
        <v>3375</v>
      </c>
      <c r="F667" s="701" t="s">
        <v>3376</v>
      </c>
      <c r="G667" s="701" t="s">
        <v>1607</v>
      </c>
      <c r="H667" s="703">
        <v>34470</v>
      </c>
      <c r="I667" s="703">
        <v>34470</v>
      </c>
      <c r="J667" s="701" t="s">
        <v>1608</v>
      </c>
      <c r="K667" s="702">
        <v>8575</v>
      </c>
      <c r="L667" s="701" t="s">
        <v>1341</v>
      </c>
      <c r="M667" s="704"/>
      <c r="N667" s="701" t="s">
        <v>1608</v>
      </c>
      <c r="O667" s="702">
        <v>44</v>
      </c>
      <c r="P667" s="701" t="s">
        <v>1341</v>
      </c>
      <c r="Q667" s="704"/>
      <c r="R667" s="701" t="s">
        <v>1341</v>
      </c>
      <c r="S667" s="701" t="s">
        <v>1341</v>
      </c>
    </row>
    <row r="668" spans="1:19" x14ac:dyDescent="0.3">
      <c r="A668" s="701" t="s">
        <v>3738</v>
      </c>
      <c r="B668" s="701" t="s">
        <v>1607</v>
      </c>
      <c r="C668" s="701" t="s">
        <v>1431</v>
      </c>
      <c r="D668" s="702">
        <v>1992</v>
      </c>
      <c r="E668" s="701" t="s">
        <v>3375</v>
      </c>
      <c r="F668" s="701" t="s">
        <v>3376</v>
      </c>
      <c r="G668" s="701" t="s">
        <v>1607</v>
      </c>
      <c r="H668" s="703">
        <v>34470</v>
      </c>
      <c r="I668" s="703">
        <v>34470</v>
      </c>
      <c r="J668" s="701" t="s">
        <v>1608</v>
      </c>
      <c r="K668" s="702">
        <v>10851</v>
      </c>
      <c r="L668" s="701" t="s">
        <v>1341</v>
      </c>
      <c r="M668" s="704"/>
      <c r="N668" s="701" t="s">
        <v>1608</v>
      </c>
      <c r="O668" s="702">
        <v>265</v>
      </c>
      <c r="P668" s="701" t="s">
        <v>1341</v>
      </c>
      <c r="Q668" s="704"/>
      <c r="R668" s="701" t="s">
        <v>1341</v>
      </c>
      <c r="S668" s="701" t="s">
        <v>1341</v>
      </c>
    </row>
    <row r="669" spans="1:19" x14ac:dyDescent="0.3">
      <c r="A669" s="701" t="s">
        <v>3739</v>
      </c>
      <c r="B669" s="701" t="s">
        <v>1607</v>
      </c>
      <c r="C669" s="701" t="s">
        <v>1431</v>
      </c>
      <c r="D669" s="702">
        <v>1992</v>
      </c>
      <c r="E669" s="701" t="s">
        <v>3375</v>
      </c>
      <c r="F669" s="701" t="s">
        <v>3376</v>
      </c>
      <c r="G669" s="701" t="s">
        <v>1607</v>
      </c>
      <c r="H669" s="703">
        <v>34470</v>
      </c>
      <c r="I669" s="703">
        <v>34470</v>
      </c>
      <c r="J669" s="701" t="s">
        <v>1608</v>
      </c>
      <c r="K669" s="702">
        <v>10118</v>
      </c>
      <c r="L669" s="701" t="s">
        <v>1341</v>
      </c>
      <c r="M669" s="704"/>
      <c r="N669" s="701" t="s">
        <v>1608</v>
      </c>
      <c r="O669" s="702">
        <v>434</v>
      </c>
      <c r="P669" s="701" t="s">
        <v>1341</v>
      </c>
      <c r="Q669" s="704"/>
      <c r="R669" s="701" t="s">
        <v>1341</v>
      </c>
      <c r="S669" s="701" t="s">
        <v>1341</v>
      </c>
    </row>
    <row r="670" spans="1:19" x14ac:dyDescent="0.3">
      <c r="A670" s="701" t="s">
        <v>3740</v>
      </c>
      <c r="B670" s="701" t="s">
        <v>1607</v>
      </c>
      <c r="C670" s="701" t="s">
        <v>1431</v>
      </c>
      <c r="D670" s="702">
        <v>1992</v>
      </c>
      <c r="E670" s="701" t="s">
        <v>3375</v>
      </c>
      <c r="F670" s="701" t="s">
        <v>3376</v>
      </c>
      <c r="G670" s="701" t="s">
        <v>1607</v>
      </c>
      <c r="H670" s="703">
        <v>34470</v>
      </c>
      <c r="I670" s="703">
        <v>34470</v>
      </c>
      <c r="J670" s="701" t="s">
        <v>1608</v>
      </c>
      <c r="K670" s="702">
        <v>7474</v>
      </c>
      <c r="L670" s="701" t="s">
        <v>1341</v>
      </c>
      <c r="M670" s="704"/>
      <c r="N670" s="701" t="s">
        <v>1608</v>
      </c>
      <c r="O670" s="702">
        <v>155</v>
      </c>
      <c r="P670" s="701" t="s">
        <v>1341</v>
      </c>
      <c r="Q670" s="704"/>
      <c r="R670" s="701" t="s">
        <v>1341</v>
      </c>
      <c r="S670" s="701" t="s">
        <v>1341</v>
      </c>
    </row>
    <row r="671" spans="1:19" x14ac:dyDescent="0.3">
      <c r="A671" s="701" t="s">
        <v>3741</v>
      </c>
      <c r="B671" s="701" t="s">
        <v>1607</v>
      </c>
      <c r="C671" s="701" t="s">
        <v>1431</v>
      </c>
      <c r="D671" s="702">
        <v>1992</v>
      </c>
      <c r="E671" s="701" t="s">
        <v>3375</v>
      </c>
      <c r="F671" s="701" t="s">
        <v>3376</v>
      </c>
      <c r="G671" s="701" t="s">
        <v>1607</v>
      </c>
      <c r="H671" s="703">
        <v>34470</v>
      </c>
      <c r="I671" s="703">
        <v>34470</v>
      </c>
      <c r="J671" s="701" t="s">
        <v>1608</v>
      </c>
      <c r="K671" s="702">
        <v>4994</v>
      </c>
      <c r="L671" s="701" t="s">
        <v>1341</v>
      </c>
      <c r="M671" s="704"/>
      <c r="N671" s="701" t="s">
        <v>1608</v>
      </c>
      <c r="O671" s="702">
        <v>241</v>
      </c>
      <c r="P671" s="701" t="s">
        <v>1341</v>
      </c>
      <c r="Q671" s="704"/>
      <c r="R671" s="701" t="s">
        <v>1341</v>
      </c>
      <c r="S671" s="701" t="s">
        <v>1341</v>
      </c>
    </row>
    <row r="672" spans="1:19" x14ac:dyDescent="0.3">
      <c r="A672" s="701" t="s">
        <v>3742</v>
      </c>
      <c r="B672" s="701" t="s">
        <v>1607</v>
      </c>
      <c r="C672" s="701" t="s">
        <v>1431</v>
      </c>
      <c r="D672" s="702">
        <v>1992</v>
      </c>
      <c r="E672" s="701" t="s">
        <v>3375</v>
      </c>
      <c r="F672" s="701" t="s">
        <v>3376</v>
      </c>
      <c r="G672" s="701" t="s">
        <v>1607</v>
      </c>
      <c r="H672" s="703">
        <v>34470</v>
      </c>
      <c r="I672" s="703">
        <v>34470</v>
      </c>
      <c r="J672" s="701" t="s">
        <v>1608</v>
      </c>
      <c r="K672" s="702">
        <v>4999</v>
      </c>
      <c r="L672" s="701" t="s">
        <v>1341</v>
      </c>
      <c r="M672" s="704"/>
      <c r="N672" s="701" t="s">
        <v>1608</v>
      </c>
      <c r="O672" s="702">
        <v>263</v>
      </c>
      <c r="P672" s="701" t="s">
        <v>1341</v>
      </c>
      <c r="Q672" s="704"/>
      <c r="R672" s="701" t="s">
        <v>1341</v>
      </c>
      <c r="S672" s="701" t="s">
        <v>1341</v>
      </c>
    </row>
    <row r="673" spans="1:19" x14ac:dyDescent="0.3">
      <c r="A673" s="701" t="s">
        <v>3900</v>
      </c>
      <c r="B673" s="701" t="s">
        <v>1607</v>
      </c>
      <c r="C673" s="701" t="s">
        <v>1431</v>
      </c>
      <c r="D673" s="702">
        <v>1992</v>
      </c>
      <c r="E673" s="701" t="s">
        <v>3375</v>
      </c>
      <c r="F673" s="701" t="s">
        <v>3376</v>
      </c>
      <c r="G673" s="701" t="s">
        <v>1607</v>
      </c>
      <c r="H673" s="703">
        <v>34470</v>
      </c>
      <c r="I673" s="703">
        <v>34470</v>
      </c>
      <c r="J673" s="701" t="s">
        <v>1608</v>
      </c>
      <c r="K673" s="702">
        <v>8516</v>
      </c>
      <c r="L673" s="701" t="s">
        <v>1341</v>
      </c>
      <c r="M673" s="704"/>
      <c r="N673" s="701" t="s">
        <v>1608</v>
      </c>
      <c r="O673" s="702">
        <v>1796</v>
      </c>
      <c r="P673" s="701" t="s">
        <v>1341</v>
      </c>
      <c r="Q673" s="704"/>
      <c r="R673" s="701" t="s">
        <v>1341</v>
      </c>
      <c r="S673" s="701" t="s">
        <v>1341</v>
      </c>
    </row>
    <row r="674" spans="1:19" x14ac:dyDescent="0.3">
      <c r="A674" s="701" t="s">
        <v>3901</v>
      </c>
      <c r="B674" s="701" t="s">
        <v>1607</v>
      </c>
      <c r="C674" s="701" t="s">
        <v>1431</v>
      </c>
      <c r="D674" s="702">
        <v>1992</v>
      </c>
      <c r="E674" s="701" t="s">
        <v>3375</v>
      </c>
      <c r="F674" s="701" t="s">
        <v>3376</v>
      </c>
      <c r="G674" s="701" t="s">
        <v>1607</v>
      </c>
      <c r="H674" s="703">
        <v>34470</v>
      </c>
      <c r="I674" s="703">
        <v>34470</v>
      </c>
      <c r="J674" s="701" t="s">
        <v>1608</v>
      </c>
      <c r="K674" s="702">
        <v>9742</v>
      </c>
      <c r="L674" s="701" t="s">
        <v>1341</v>
      </c>
      <c r="M674" s="704"/>
      <c r="N674" s="701" t="s">
        <v>1608</v>
      </c>
      <c r="O674" s="702">
        <v>583</v>
      </c>
      <c r="P674" s="701" t="s">
        <v>1341</v>
      </c>
      <c r="Q674" s="704"/>
      <c r="R674" s="701" t="s">
        <v>1341</v>
      </c>
      <c r="S674" s="701" t="s">
        <v>1341</v>
      </c>
    </row>
    <row r="675" spans="1:19" x14ac:dyDescent="0.3">
      <c r="A675" s="701" t="s">
        <v>3902</v>
      </c>
      <c r="B675" s="701" t="s">
        <v>1607</v>
      </c>
      <c r="C675" s="701" t="s">
        <v>1431</v>
      </c>
      <c r="D675" s="702">
        <v>1992</v>
      </c>
      <c r="E675" s="701" t="s">
        <v>3375</v>
      </c>
      <c r="F675" s="701" t="s">
        <v>3376</v>
      </c>
      <c r="G675" s="701" t="s">
        <v>1607</v>
      </c>
      <c r="H675" s="703">
        <v>34470</v>
      </c>
      <c r="I675" s="703">
        <v>34470</v>
      </c>
      <c r="J675" s="701" t="s">
        <v>1608</v>
      </c>
      <c r="K675" s="702">
        <v>10138</v>
      </c>
      <c r="L675" s="701" t="s">
        <v>1341</v>
      </c>
      <c r="M675" s="704"/>
      <c r="N675" s="701" t="s">
        <v>1608</v>
      </c>
      <c r="O675" s="702">
        <v>238</v>
      </c>
      <c r="P675" s="701" t="s">
        <v>1341</v>
      </c>
      <c r="Q675" s="704"/>
      <c r="R675" s="701" t="s">
        <v>1341</v>
      </c>
      <c r="S675" s="701" t="s">
        <v>1341</v>
      </c>
    </row>
    <row r="676" spans="1:19" x14ac:dyDescent="0.3">
      <c r="A676" s="701" t="s">
        <v>3903</v>
      </c>
      <c r="B676" s="701" t="s">
        <v>1607</v>
      </c>
      <c r="C676" s="701" t="s">
        <v>1431</v>
      </c>
      <c r="D676" s="702">
        <v>1992</v>
      </c>
      <c r="E676" s="701" t="s">
        <v>3375</v>
      </c>
      <c r="F676" s="701" t="s">
        <v>3376</v>
      </c>
      <c r="G676" s="701" t="s">
        <v>1607</v>
      </c>
      <c r="H676" s="703">
        <v>34470</v>
      </c>
      <c r="I676" s="703">
        <v>34470</v>
      </c>
      <c r="J676" s="701" t="s">
        <v>1608</v>
      </c>
      <c r="K676" s="702">
        <v>10065</v>
      </c>
      <c r="L676" s="701" t="s">
        <v>1341</v>
      </c>
      <c r="M676" s="704"/>
      <c r="N676" s="701" t="s">
        <v>1608</v>
      </c>
      <c r="O676" s="702">
        <v>387</v>
      </c>
      <c r="P676" s="701" t="s">
        <v>1341</v>
      </c>
      <c r="Q676" s="704"/>
      <c r="R676" s="701" t="s">
        <v>1341</v>
      </c>
      <c r="S676" s="701" t="s">
        <v>1341</v>
      </c>
    </row>
    <row r="677" spans="1:19" x14ac:dyDescent="0.3">
      <c r="A677" s="701" t="s">
        <v>3904</v>
      </c>
      <c r="B677" s="701" t="s">
        <v>1607</v>
      </c>
      <c r="C677" s="701" t="s">
        <v>1431</v>
      </c>
      <c r="D677" s="702">
        <v>1992</v>
      </c>
      <c r="E677" s="701" t="s">
        <v>3375</v>
      </c>
      <c r="F677" s="701" t="s">
        <v>3376</v>
      </c>
      <c r="G677" s="701" t="s">
        <v>1607</v>
      </c>
      <c r="H677" s="703">
        <v>34470</v>
      </c>
      <c r="I677" s="703">
        <v>34470</v>
      </c>
      <c r="J677" s="701" t="s">
        <v>1608</v>
      </c>
      <c r="K677" s="702">
        <v>8913</v>
      </c>
      <c r="L677" s="701" t="s">
        <v>1341</v>
      </c>
      <c r="M677" s="704"/>
      <c r="N677" s="701" t="s">
        <v>1608</v>
      </c>
      <c r="O677" s="702">
        <v>1122</v>
      </c>
      <c r="P677" s="701" t="s">
        <v>1341</v>
      </c>
      <c r="Q677" s="704"/>
      <c r="R677" s="701" t="s">
        <v>1341</v>
      </c>
      <c r="S677" s="701" t="s">
        <v>1341</v>
      </c>
    </row>
    <row r="678" spans="1:19" x14ac:dyDescent="0.3">
      <c r="A678" s="701" t="s">
        <v>3905</v>
      </c>
      <c r="B678" s="701" t="s">
        <v>1607</v>
      </c>
      <c r="C678" s="701" t="s">
        <v>1431</v>
      </c>
      <c r="D678" s="702">
        <v>1992</v>
      </c>
      <c r="E678" s="701" t="s">
        <v>3375</v>
      </c>
      <c r="F678" s="701" t="s">
        <v>3376</v>
      </c>
      <c r="G678" s="701" t="s">
        <v>1607</v>
      </c>
      <c r="H678" s="703">
        <v>34470</v>
      </c>
      <c r="I678" s="703">
        <v>34470</v>
      </c>
      <c r="J678" s="701" t="s">
        <v>1608</v>
      </c>
      <c r="K678" s="702">
        <v>11629</v>
      </c>
      <c r="L678" s="701" t="s">
        <v>1341</v>
      </c>
      <c r="M678" s="704"/>
      <c r="N678" s="701" t="s">
        <v>1608</v>
      </c>
      <c r="O678" s="702">
        <v>53</v>
      </c>
      <c r="P678" s="701" t="s">
        <v>1341</v>
      </c>
      <c r="Q678" s="704"/>
      <c r="R678" s="701" t="s">
        <v>1341</v>
      </c>
      <c r="S678" s="701" t="s">
        <v>1341</v>
      </c>
    </row>
    <row r="679" spans="1:19" x14ac:dyDescent="0.3">
      <c r="A679" s="701" t="s">
        <v>3906</v>
      </c>
      <c r="B679" s="701" t="s">
        <v>1607</v>
      </c>
      <c r="C679" s="701" t="s">
        <v>1431</v>
      </c>
      <c r="D679" s="702">
        <v>1992</v>
      </c>
      <c r="E679" s="701" t="s">
        <v>3375</v>
      </c>
      <c r="F679" s="701" t="s">
        <v>3376</v>
      </c>
      <c r="G679" s="701" t="s">
        <v>1607</v>
      </c>
      <c r="H679" s="703">
        <v>34470</v>
      </c>
      <c r="I679" s="703">
        <v>34470</v>
      </c>
      <c r="J679" s="701" t="s">
        <v>1608</v>
      </c>
      <c r="K679" s="702">
        <v>12208</v>
      </c>
      <c r="L679" s="701" t="s">
        <v>1341</v>
      </c>
      <c r="M679" s="704"/>
      <c r="N679" s="701" t="s">
        <v>1608</v>
      </c>
      <c r="O679" s="702">
        <v>179</v>
      </c>
      <c r="P679" s="701" t="s">
        <v>1341</v>
      </c>
      <c r="Q679" s="704"/>
      <c r="R679" s="701" t="s">
        <v>1341</v>
      </c>
      <c r="S679" s="701" t="s">
        <v>1341</v>
      </c>
    </row>
    <row r="680" spans="1:19" x14ac:dyDescent="0.3">
      <c r="A680" s="701" t="s">
        <v>3388</v>
      </c>
      <c r="B680" s="701" t="s">
        <v>1607</v>
      </c>
      <c r="C680" s="701" t="s">
        <v>1431</v>
      </c>
      <c r="D680" s="702">
        <v>1993</v>
      </c>
      <c r="E680" s="701" t="s">
        <v>3375</v>
      </c>
      <c r="F680" s="701" t="s">
        <v>3376</v>
      </c>
      <c r="G680" s="701" t="s">
        <v>1607</v>
      </c>
      <c r="H680" s="703">
        <v>34833</v>
      </c>
      <c r="I680" s="703">
        <v>34833</v>
      </c>
      <c r="J680" s="701" t="s">
        <v>1608</v>
      </c>
      <c r="K680" s="702">
        <v>11990</v>
      </c>
      <c r="L680" s="701" t="s">
        <v>1341</v>
      </c>
      <c r="M680" s="704"/>
      <c r="N680" s="701" t="s">
        <v>1608</v>
      </c>
      <c r="O680" s="702">
        <v>1199</v>
      </c>
      <c r="P680" s="701" t="s">
        <v>1341</v>
      </c>
      <c r="Q680" s="704"/>
      <c r="R680" s="701" t="s">
        <v>1341</v>
      </c>
      <c r="S680" s="701" t="s">
        <v>1341</v>
      </c>
    </row>
    <row r="681" spans="1:19" x14ac:dyDescent="0.3">
      <c r="A681" s="701" t="s">
        <v>3389</v>
      </c>
      <c r="B681" s="701" t="s">
        <v>1607</v>
      </c>
      <c r="C681" s="701" t="s">
        <v>1431</v>
      </c>
      <c r="D681" s="702">
        <v>1993</v>
      </c>
      <c r="E681" s="701" t="s">
        <v>3375</v>
      </c>
      <c r="F681" s="701" t="s">
        <v>3376</v>
      </c>
      <c r="G681" s="701" t="s">
        <v>1607</v>
      </c>
      <c r="H681" s="703">
        <v>34833</v>
      </c>
      <c r="I681" s="703">
        <v>34833</v>
      </c>
      <c r="J681" s="701" t="s">
        <v>1608</v>
      </c>
      <c r="K681" s="702">
        <v>12948</v>
      </c>
      <c r="L681" s="701" t="s">
        <v>1341</v>
      </c>
      <c r="M681" s="704"/>
      <c r="N681" s="701" t="s">
        <v>1608</v>
      </c>
      <c r="O681" s="702">
        <v>234</v>
      </c>
      <c r="P681" s="701" t="s">
        <v>1341</v>
      </c>
      <c r="Q681" s="704"/>
      <c r="R681" s="701" t="s">
        <v>1341</v>
      </c>
      <c r="S681" s="701" t="s">
        <v>1341</v>
      </c>
    </row>
    <row r="682" spans="1:19" x14ac:dyDescent="0.3">
      <c r="A682" s="701" t="s">
        <v>3390</v>
      </c>
      <c r="B682" s="701" t="s">
        <v>1607</v>
      </c>
      <c r="C682" s="701" t="s">
        <v>1431</v>
      </c>
      <c r="D682" s="702">
        <v>1993</v>
      </c>
      <c r="E682" s="701" t="s">
        <v>3375</v>
      </c>
      <c r="F682" s="701" t="s">
        <v>3376</v>
      </c>
      <c r="G682" s="701" t="s">
        <v>1607</v>
      </c>
      <c r="H682" s="703">
        <v>34833</v>
      </c>
      <c r="I682" s="703">
        <v>34833</v>
      </c>
      <c r="J682" s="701" t="s">
        <v>1608</v>
      </c>
      <c r="K682" s="702">
        <v>12336</v>
      </c>
      <c r="L682" s="701" t="s">
        <v>1341</v>
      </c>
      <c r="M682" s="704"/>
      <c r="N682" s="701" t="s">
        <v>1608</v>
      </c>
      <c r="O682" s="702">
        <v>740</v>
      </c>
      <c r="P682" s="701" t="s">
        <v>1341</v>
      </c>
      <c r="Q682" s="704"/>
      <c r="R682" s="701" t="s">
        <v>1341</v>
      </c>
      <c r="S682" s="701" t="s">
        <v>1341</v>
      </c>
    </row>
    <row r="683" spans="1:19" x14ac:dyDescent="0.3">
      <c r="A683" s="701" t="s">
        <v>3391</v>
      </c>
      <c r="B683" s="701" t="s">
        <v>1607</v>
      </c>
      <c r="C683" s="701" t="s">
        <v>1431</v>
      </c>
      <c r="D683" s="702">
        <v>1993</v>
      </c>
      <c r="E683" s="701" t="s">
        <v>3375</v>
      </c>
      <c r="F683" s="701" t="s">
        <v>3376</v>
      </c>
      <c r="G683" s="701" t="s">
        <v>1607</v>
      </c>
      <c r="H683" s="703">
        <v>34833</v>
      </c>
      <c r="I683" s="703">
        <v>34833</v>
      </c>
      <c r="J683" s="701" t="s">
        <v>1608</v>
      </c>
      <c r="K683" s="702">
        <v>12679</v>
      </c>
      <c r="L683" s="701" t="s">
        <v>1341</v>
      </c>
      <c r="M683" s="704"/>
      <c r="N683" s="701" t="s">
        <v>1608</v>
      </c>
      <c r="O683" s="702">
        <v>472</v>
      </c>
      <c r="P683" s="701" t="s">
        <v>1341</v>
      </c>
      <c r="Q683" s="704"/>
      <c r="R683" s="701" t="s">
        <v>1341</v>
      </c>
      <c r="S683" s="701" t="s">
        <v>1341</v>
      </c>
    </row>
    <row r="684" spans="1:19" x14ac:dyDescent="0.3">
      <c r="A684" s="701" t="s">
        <v>3392</v>
      </c>
      <c r="B684" s="701" t="s">
        <v>1607</v>
      </c>
      <c r="C684" s="701" t="s">
        <v>1431</v>
      </c>
      <c r="D684" s="702">
        <v>1993</v>
      </c>
      <c r="E684" s="701" t="s">
        <v>3375</v>
      </c>
      <c r="F684" s="701" t="s">
        <v>3376</v>
      </c>
      <c r="G684" s="701" t="s">
        <v>1607</v>
      </c>
      <c r="H684" s="703">
        <v>34833</v>
      </c>
      <c r="I684" s="703">
        <v>34833</v>
      </c>
      <c r="J684" s="701" t="s">
        <v>1608</v>
      </c>
      <c r="K684" s="702">
        <v>13111</v>
      </c>
      <c r="L684" s="701" t="s">
        <v>1341</v>
      </c>
      <c r="M684" s="704"/>
      <c r="N684" s="701" t="s">
        <v>1608</v>
      </c>
      <c r="O684" s="702">
        <v>360</v>
      </c>
      <c r="P684" s="701" t="s">
        <v>1341</v>
      </c>
      <c r="Q684" s="704"/>
      <c r="R684" s="701" t="s">
        <v>1341</v>
      </c>
      <c r="S684" s="701" t="s">
        <v>1341</v>
      </c>
    </row>
    <row r="685" spans="1:19" x14ac:dyDescent="0.3">
      <c r="A685" s="701" t="s">
        <v>3393</v>
      </c>
      <c r="B685" s="701" t="s">
        <v>1607</v>
      </c>
      <c r="C685" s="701" t="s">
        <v>1431</v>
      </c>
      <c r="D685" s="702">
        <v>1993</v>
      </c>
      <c r="E685" s="701" t="s">
        <v>3375</v>
      </c>
      <c r="F685" s="701" t="s">
        <v>3376</v>
      </c>
      <c r="G685" s="701" t="s">
        <v>1607</v>
      </c>
      <c r="H685" s="703">
        <v>34833</v>
      </c>
      <c r="I685" s="703">
        <v>34833</v>
      </c>
      <c r="J685" s="701" t="s">
        <v>1608</v>
      </c>
      <c r="K685" s="702">
        <v>13029</v>
      </c>
      <c r="L685" s="701" t="s">
        <v>1341</v>
      </c>
      <c r="M685" s="704"/>
      <c r="N685" s="701" t="s">
        <v>1608</v>
      </c>
      <c r="O685" s="702">
        <v>0</v>
      </c>
      <c r="P685" s="701" t="s">
        <v>1341</v>
      </c>
      <c r="Q685" s="704"/>
      <c r="R685" s="701" t="s">
        <v>1341</v>
      </c>
      <c r="S685" s="701" t="s">
        <v>1341</v>
      </c>
    </row>
    <row r="686" spans="1:19" x14ac:dyDescent="0.3">
      <c r="A686" s="701" t="s">
        <v>3699</v>
      </c>
      <c r="B686" s="701" t="s">
        <v>1607</v>
      </c>
      <c r="C686" s="701" t="s">
        <v>1431</v>
      </c>
      <c r="D686" s="702">
        <v>1993</v>
      </c>
      <c r="E686" s="701" t="s">
        <v>3375</v>
      </c>
      <c r="F686" s="701" t="s">
        <v>3376</v>
      </c>
      <c r="G686" s="701" t="s">
        <v>1607</v>
      </c>
      <c r="H686" s="703">
        <v>34833</v>
      </c>
      <c r="I686" s="703">
        <v>34833</v>
      </c>
      <c r="J686" s="701" t="s">
        <v>1608</v>
      </c>
      <c r="K686" s="702">
        <v>7629</v>
      </c>
      <c r="L686" s="701" t="s">
        <v>1341</v>
      </c>
      <c r="M686" s="704"/>
      <c r="N686" s="701" t="s">
        <v>1608</v>
      </c>
      <c r="O686" s="702">
        <v>911</v>
      </c>
      <c r="P686" s="701" t="s">
        <v>1341</v>
      </c>
      <c r="Q686" s="704"/>
      <c r="R686" s="701" t="s">
        <v>1341</v>
      </c>
      <c r="S686" s="701" t="s">
        <v>1341</v>
      </c>
    </row>
    <row r="687" spans="1:19" x14ac:dyDescent="0.3">
      <c r="A687" s="701" t="s">
        <v>3743</v>
      </c>
      <c r="B687" s="701" t="s">
        <v>1607</v>
      </c>
      <c r="C687" s="701" t="s">
        <v>1431</v>
      </c>
      <c r="D687" s="702">
        <v>1993</v>
      </c>
      <c r="E687" s="701" t="s">
        <v>3375</v>
      </c>
      <c r="F687" s="701" t="s">
        <v>3376</v>
      </c>
      <c r="G687" s="701" t="s">
        <v>1607</v>
      </c>
      <c r="H687" s="703">
        <v>34833</v>
      </c>
      <c r="I687" s="703">
        <v>34833</v>
      </c>
      <c r="J687" s="701" t="s">
        <v>1608</v>
      </c>
      <c r="K687" s="702">
        <v>12508</v>
      </c>
      <c r="L687" s="701" t="s">
        <v>1341</v>
      </c>
      <c r="M687" s="704"/>
      <c r="N687" s="701" t="s">
        <v>1608</v>
      </c>
      <c r="O687" s="702">
        <v>1011</v>
      </c>
      <c r="P687" s="701" t="s">
        <v>1341</v>
      </c>
      <c r="Q687" s="704"/>
      <c r="R687" s="701" t="s">
        <v>1341</v>
      </c>
      <c r="S687" s="701" t="s">
        <v>1341</v>
      </c>
    </row>
    <row r="688" spans="1:19" x14ac:dyDescent="0.3">
      <c r="A688" s="701" t="s">
        <v>3744</v>
      </c>
      <c r="B688" s="701" t="s">
        <v>1607</v>
      </c>
      <c r="C688" s="701" t="s">
        <v>1431</v>
      </c>
      <c r="D688" s="702">
        <v>1993</v>
      </c>
      <c r="E688" s="701" t="s">
        <v>3375</v>
      </c>
      <c r="F688" s="701" t="s">
        <v>3376</v>
      </c>
      <c r="G688" s="701" t="s">
        <v>1607</v>
      </c>
      <c r="H688" s="703">
        <v>34833</v>
      </c>
      <c r="I688" s="703">
        <v>34833</v>
      </c>
      <c r="J688" s="701" t="s">
        <v>1608</v>
      </c>
      <c r="K688" s="702">
        <v>11614</v>
      </c>
      <c r="L688" s="701" t="s">
        <v>1341</v>
      </c>
      <c r="M688" s="704"/>
      <c r="N688" s="701" t="s">
        <v>1608</v>
      </c>
      <c r="O688" s="702">
        <v>1854</v>
      </c>
      <c r="P688" s="701" t="s">
        <v>1341</v>
      </c>
      <c r="Q688" s="704"/>
      <c r="R688" s="701" t="s">
        <v>1341</v>
      </c>
      <c r="S688" s="701" t="s">
        <v>1341</v>
      </c>
    </row>
    <row r="689" spans="1:19" x14ac:dyDescent="0.3">
      <c r="A689" s="701" t="s">
        <v>3800</v>
      </c>
      <c r="B689" s="701" t="s">
        <v>1607</v>
      </c>
      <c r="C689" s="701" t="s">
        <v>1431</v>
      </c>
      <c r="D689" s="702">
        <v>1993</v>
      </c>
      <c r="E689" s="701" t="s">
        <v>3375</v>
      </c>
      <c r="F689" s="701" t="s">
        <v>3376</v>
      </c>
      <c r="G689" s="701" t="s">
        <v>1607</v>
      </c>
      <c r="H689" s="703">
        <v>34834</v>
      </c>
      <c r="I689" s="703">
        <v>34834</v>
      </c>
      <c r="J689" s="701" t="s">
        <v>1608</v>
      </c>
      <c r="K689" s="702">
        <v>6812</v>
      </c>
      <c r="L689" s="701" t="s">
        <v>1341</v>
      </c>
      <c r="M689" s="704"/>
      <c r="N689" s="701" t="s">
        <v>1608</v>
      </c>
      <c r="O689" s="702">
        <v>34</v>
      </c>
      <c r="P689" s="701" t="s">
        <v>1341</v>
      </c>
      <c r="Q689" s="704"/>
      <c r="R689" s="701" t="s">
        <v>1341</v>
      </c>
      <c r="S689" s="701" t="s">
        <v>1341</v>
      </c>
    </row>
    <row r="690" spans="1:19" x14ac:dyDescent="0.3">
      <c r="A690" s="701" t="s">
        <v>3801</v>
      </c>
      <c r="B690" s="701" t="s">
        <v>1607</v>
      </c>
      <c r="C690" s="701" t="s">
        <v>1431</v>
      </c>
      <c r="D690" s="702">
        <v>1993</v>
      </c>
      <c r="E690" s="701" t="s">
        <v>3375</v>
      </c>
      <c r="F690" s="701" t="s">
        <v>3376</v>
      </c>
      <c r="G690" s="701" t="s">
        <v>1607</v>
      </c>
      <c r="H690" s="703">
        <v>34834</v>
      </c>
      <c r="I690" s="703">
        <v>34834</v>
      </c>
      <c r="J690" s="701" t="s">
        <v>1608</v>
      </c>
      <c r="K690" s="702">
        <v>7954</v>
      </c>
      <c r="L690" s="701" t="s">
        <v>1341</v>
      </c>
      <c r="M690" s="704"/>
      <c r="N690" s="701" t="s">
        <v>1608</v>
      </c>
      <c r="O690" s="702">
        <v>39</v>
      </c>
      <c r="P690" s="701" t="s">
        <v>1341</v>
      </c>
      <c r="Q690" s="704"/>
      <c r="R690" s="701" t="s">
        <v>1341</v>
      </c>
      <c r="S690" s="701" t="s">
        <v>1341</v>
      </c>
    </row>
    <row r="691" spans="1:19" x14ac:dyDescent="0.3">
      <c r="A691" s="701" t="s">
        <v>3854</v>
      </c>
      <c r="B691" s="701" t="s">
        <v>1607</v>
      </c>
      <c r="C691" s="701" t="s">
        <v>1431</v>
      </c>
      <c r="D691" s="702">
        <v>1993</v>
      </c>
      <c r="E691" s="701" t="s">
        <v>3375</v>
      </c>
      <c r="F691" s="701" t="s">
        <v>3376</v>
      </c>
      <c r="G691" s="701" t="s">
        <v>1607</v>
      </c>
      <c r="H691" s="703">
        <v>34834</v>
      </c>
      <c r="I691" s="703">
        <v>34834</v>
      </c>
      <c r="J691" s="701" t="s">
        <v>1608</v>
      </c>
      <c r="K691" s="702">
        <v>7762</v>
      </c>
      <c r="L691" s="701" t="s">
        <v>1341</v>
      </c>
      <c r="M691" s="704"/>
      <c r="N691" s="701" t="s">
        <v>1608</v>
      </c>
      <c r="O691" s="702">
        <v>70</v>
      </c>
      <c r="P691" s="701" t="s">
        <v>1341</v>
      </c>
      <c r="Q691" s="704"/>
      <c r="R691" s="701" t="s">
        <v>1341</v>
      </c>
      <c r="S691" s="701" t="s">
        <v>1341</v>
      </c>
    </row>
    <row r="692" spans="1:19" x14ac:dyDescent="0.3">
      <c r="A692" s="701" t="s">
        <v>3907</v>
      </c>
      <c r="B692" s="701" t="s">
        <v>1607</v>
      </c>
      <c r="C692" s="701" t="s">
        <v>1431</v>
      </c>
      <c r="D692" s="702">
        <v>1993</v>
      </c>
      <c r="E692" s="701" t="s">
        <v>3375</v>
      </c>
      <c r="F692" s="701" t="s">
        <v>3376</v>
      </c>
      <c r="G692" s="701" t="s">
        <v>1607</v>
      </c>
      <c r="H692" s="703">
        <v>34833</v>
      </c>
      <c r="I692" s="703">
        <v>34833</v>
      </c>
      <c r="J692" s="701" t="s">
        <v>1608</v>
      </c>
      <c r="K692" s="702">
        <v>11802</v>
      </c>
      <c r="L692" s="701" t="s">
        <v>1341</v>
      </c>
      <c r="M692" s="704"/>
      <c r="N692" s="701" t="s">
        <v>1608</v>
      </c>
      <c r="O692" s="702">
        <v>1422</v>
      </c>
      <c r="P692" s="701" t="s">
        <v>1341</v>
      </c>
      <c r="Q692" s="704"/>
      <c r="R692" s="701" t="s">
        <v>1341</v>
      </c>
      <c r="S692" s="701" t="s">
        <v>1341</v>
      </c>
    </row>
    <row r="693" spans="1:19" x14ac:dyDescent="0.3">
      <c r="A693" s="701" t="s">
        <v>3908</v>
      </c>
      <c r="B693" s="701" t="s">
        <v>1607</v>
      </c>
      <c r="C693" s="701" t="s">
        <v>1431</v>
      </c>
      <c r="D693" s="702">
        <v>1993</v>
      </c>
      <c r="E693" s="701" t="s">
        <v>3375</v>
      </c>
      <c r="F693" s="701" t="s">
        <v>3376</v>
      </c>
      <c r="G693" s="701" t="s">
        <v>1607</v>
      </c>
      <c r="H693" s="703">
        <v>34833</v>
      </c>
      <c r="I693" s="703">
        <v>34833</v>
      </c>
      <c r="J693" s="701" t="s">
        <v>1608</v>
      </c>
      <c r="K693" s="702">
        <v>11559</v>
      </c>
      <c r="L693" s="701" t="s">
        <v>1341</v>
      </c>
      <c r="M693" s="704"/>
      <c r="N693" s="701" t="s">
        <v>1608</v>
      </c>
      <c r="O693" s="702">
        <v>1659</v>
      </c>
      <c r="P693" s="701" t="s">
        <v>1341</v>
      </c>
      <c r="Q693" s="704"/>
      <c r="R693" s="701" t="s">
        <v>1341</v>
      </c>
      <c r="S693" s="701" t="s">
        <v>1341</v>
      </c>
    </row>
    <row r="694" spans="1:19" x14ac:dyDescent="0.3">
      <c r="A694" s="701" t="s">
        <v>3909</v>
      </c>
      <c r="B694" s="701" t="s">
        <v>1607</v>
      </c>
      <c r="C694" s="701" t="s">
        <v>1431</v>
      </c>
      <c r="D694" s="702">
        <v>1993</v>
      </c>
      <c r="E694" s="701" t="s">
        <v>3375</v>
      </c>
      <c r="F694" s="701" t="s">
        <v>3376</v>
      </c>
      <c r="G694" s="701" t="s">
        <v>1607</v>
      </c>
      <c r="H694" s="703">
        <v>34834</v>
      </c>
      <c r="I694" s="703">
        <v>34834</v>
      </c>
      <c r="J694" s="701" t="s">
        <v>1608</v>
      </c>
      <c r="K694" s="702">
        <v>6091</v>
      </c>
      <c r="L694" s="701" t="s">
        <v>1341</v>
      </c>
      <c r="M694" s="704"/>
      <c r="N694" s="701" t="s">
        <v>1608</v>
      </c>
      <c r="O694" s="702">
        <v>55</v>
      </c>
      <c r="P694" s="701" t="s">
        <v>1341</v>
      </c>
      <c r="Q694" s="704"/>
      <c r="R694" s="701" t="s">
        <v>1341</v>
      </c>
      <c r="S694" s="701" t="s">
        <v>1341</v>
      </c>
    </row>
    <row r="695" spans="1:19" x14ac:dyDescent="0.3">
      <c r="A695" s="701" t="s">
        <v>3910</v>
      </c>
      <c r="B695" s="701" t="s">
        <v>1607</v>
      </c>
      <c r="C695" s="701" t="s">
        <v>1431</v>
      </c>
      <c r="D695" s="702">
        <v>1993</v>
      </c>
      <c r="E695" s="701" t="s">
        <v>3375</v>
      </c>
      <c r="F695" s="701" t="s">
        <v>3376</v>
      </c>
      <c r="G695" s="701" t="s">
        <v>1607</v>
      </c>
      <c r="H695" s="703">
        <v>34832</v>
      </c>
      <c r="I695" s="703">
        <v>34832</v>
      </c>
      <c r="J695" s="701" t="s">
        <v>1608</v>
      </c>
      <c r="K695" s="702">
        <v>7607</v>
      </c>
      <c r="L695" s="701" t="s">
        <v>1341</v>
      </c>
      <c r="M695" s="704"/>
      <c r="N695" s="701" t="s">
        <v>1608</v>
      </c>
      <c r="O695" s="702">
        <v>66</v>
      </c>
      <c r="P695" s="701" t="s">
        <v>1341</v>
      </c>
      <c r="Q695" s="704"/>
      <c r="R695" s="701" t="s">
        <v>1341</v>
      </c>
      <c r="S695" s="701" t="s">
        <v>1341</v>
      </c>
    </row>
    <row r="696" spans="1:19" x14ac:dyDescent="0.3">
      <c r="A696" s="701" t="s">
        <v>3911</v>
      </c>
      <c r="B696" s="701" t="s">
        <v>1607</v>
      </c>
      <c r="C696" s="701" t="s">
        <v>1431</v>
      </c>
      <c r="D696" s="702">
        <v>1993</v>
      </c>
      <c r="E696" s="701" t="s">
        <v>3375</v>
      </c>
      <c r="F696" s="701" t="s">
        <v>3376</v>
      </c>
      <c r="G696" s="701" t="s">
        <v>1607</v>
      </c>
      <c r="H696" s="703">
        <v>34832</v>
      </c>
      <c r="I696" s="703">
        <v>34832</v>
      </c>
      <c r="J696" s="701" t="s">
        <v>1608</v>
      </c>
      <c r="K696" s="702">
        <v>3765</v>
      </c>
      <c r="L696" s="701" t="s">
        <v>1341</v>
      </c>
      <c r="M696" s="704"/>
      <c r="N696" s="701" t="s">
        <v>1608</v>
      </c>
      <c r="O696" s="702">
        <v>33</v>
      </c>
      <c r="P696" s="701" t="s">
        <v>1341</v>
      </c>
      <c r="Q696" s="704"/>
      <c r="R696" s="701" t="s">
        <v>1341</v>
      </c>
      <c r="S696" s="701" t="s">
        <v>1341</v>
      </c>
    </row>
    <row r="697" spans="1:19" x14ac:dyDescent="0.3">
      <c r="A697" s="701" t="s">
        <v>3912</v>
      </c>
      <c r="B697" s="701" t="s">
        <v>1607</v>
      </c>
      <c r="C697" s="701" t="s">
        <v>1431</v>
      </c>
      <c r="D697" s="702">
        <v>1993</v>
      </c>
      <c r="E697" s="701" t="s">
        <v>3375</v>
      </c>
      <c r="F697" s="701" t="s">
        <v>3376</v>
      </c>
      <c r="G697" s="701" t="s">
        <v>1607</v>
      </c>
      <c r="H697" s="703">
        <v>34832</v>
      </c>
      <c r="I697" s="703">
        <v>34832</v>
      </c>
      <c r="J697" s="701" t="s">
        <v>1608</v>
      </c>
      <c r="K697" s="702">
        <v>8008</v>
      </c>
      <c r="L697" s="701" t="s">
        <v>1341</v>
      </c>
      <c r="M697" s="704"/>
      <c r="N697" s="701" t="s">
        <v>1608</v>
      </c>
      <c r="O697" s="702">
        <v>60</v>
      </c>
      <c r="P697" s="701" t="s">
        <v>1341</v>
      </c>
      <c r="Q697" s="704"/>
      <c r="R697" s="701" t="s">
        <v>1341</v>
      </c>
      <c r="S697" s="701" t="s">
        <v>1341</v>
      </c>
    </row>
    <row r="698" spans="1:19" x14ac:dyDescent="0.3">
      <c r="A698" s="701" t="s">
        <v>3913</v>
      </c>
      <c r="B698" s="701" t="s">
        <v>1607</v>
      </c>
      <c r="C698" s="701" t="s">
        <v>1431</v>
      </c>
      <c r="D698" s="702">
        <v>1993</v>
      </c>
      <c r="E698" s="701" t="s">
        <v>3375</v>
      </c>
      <c r="F698" s="701" t="s">
        <v>3376</v>
      </c>
      <c r="G698" s="701" t="s">
        <v>1607</v>
      </c>
      <c r="H698" s="703">
        <v>34832</v>
      </c>
      <c r="I698" s="703">
        <v>34832</v>
      </c>
      <c r="J698" s="701" t="s">
        <v>1608</v>
      </c>
      <c r="K698" s="702">
        <v>5458</v>
      </c>
      <c r="L698" s="701" t="s">
        <v>1341</v>
      </c>
      <c r="M698" s="704"/>
      <c r="N698" s="701" t="s">
        <v>1608</v>
      </c>
      <c r="O698" s="702">
        <v>41</v>
      </c>
      <c r="P698" s="701" t="s">
        <v>1341</v>
      </c>
      <c r="Q698" s="704"/>
      <c r="R698" s="701" t="s">
        <v>1341</v>
      </c>
      <c r="S698" s="701" t="s">
        <v>1341</v>
      </c>
    </row>
    <row r="699" spans="1:19" x14ac:dyDescent="0.3">
      <c r="A699" s="701" t="s">
        <v>3395</v>
      </c>
      <c r="B699" s="701" t="s">
        <v>1607</v>
      </c>
      <c r="C699" s="701" t="s">
        <v>1431</v>
      </c>
      <c r="D699" s="702">
        <v>1994</v>
      </c>
      <c r="E699" s="701" t="s">
        <v>3375</v>
      </c>
      <c r="F699" s="701" t="s">
        <v>3376</v>
      </c>
      <c r="G699" s="701" t="s">
        <v>1607</v>
      </c>
      <c r="H699" s="703">
        <v>35202</v>
      </c>
      <c r="I699" s="703">
        <v>35202</v>
      </c>
      <c r="J699" s="701" t="s">
        <v>1608</v>
      </c>
      <c r="K699" s="702">
        <v>10875</v>
      </c>
      <c r="L699" s="701" t="s">
        <v>1341</v>
      </c>
      <c r="M699" s="704"/>
      <c r="N699" s="701" t="s">
        <v>1608</v>
      </c>
      <c r="O699" s="702">
        <v>453</v>
      </c>
      <c r="P699" s="701" t="s">
        <v>1341</v>
      </c>
      <c r="Q699" s="704"/>
      <c r="R699" s="701" t="s">
        <v>1341</v>
      </c>
      <c r="S699" s="701" t="s">
        <v>1341</v>
      </c>
    </row>
    <row r="700" spans="1:19" x14ac:dyDescent="0.3">
      <c r="A700" s="701" t="s">
        <v>3396</v>
      </c>
      <c r="B700" s="701" t="s">
        <v>1607</v>
      </c>
      <c r="C700" s="701" t="s">
        <v>1431</v>
      </c>
      <c r="D700" s="702">
        <v>1994</v>
      </c>
      <c r="E700" s="701" t="s">
        <v>3375</v>
      </c>
      <c r="F700" s="701" t="s">
        <v>3376</v>
      </c>
      <c r="G700" s="701" t="s">
        <v>1607</v>
      </c>
      <c r="H700" s="703">
        <v>35202</v>
      </c>
      <c r="I700" s="703">
        <v>35202</v>
      </c>
      <c r="J700" s="701" t="s">
        <v>1608</v>
      </c>
      <c r="K700" s="702">
        <v>10120</v>
      </c>
      <c r="L700" s="701" t="s">
        <v>1341</v>
      </c>
      <c r="M700" s="704"/>
      <c r="N700" s="701" t="s">
        <v>1608</v>
      </c>
      <c r="O700" s="702">
        <v>164</v>
      </c>
      <c r="P700" s="701" t="s">
        <v>1341</v>
      </c>
      <c r="Q700" s="704"/>
      <c r="R700" s="701" t="s">
        <v>1341</v>
      </c>
      <c r="S700" s="701" t="s">
        <v>1341</v>
      </c>
    </row>
    <row r="701" spans="1:19" x14ac:dyDescent="0.3">
      <c r="A701" s="701" t="s">
        <v>3397</v>
      </c>
      <c r="B701" s="701" t="s">
        <v>1607</v>
      </c>
      <c r="C701" s="701" t="s">
        <v>1431</v>
      </c>
      <c r="D701" s="702">
        <v>1994</v>
      </c>
      <c r="E701" s="701" t="s">
        <v>3375</v>
      </c>
      <c r="F701" s="701" t="s">
        <v>3376</v>
      </c>
      <c r="G701" s="701" t="s">
        <v>1607</v>
      </c>
      <c r="H701" s="703">
        <v>35202</v>
      </c>
      <c r="I701" s="703">
        <v>35202</v>
      </c>
      <c r="J701" s="701" t="s">
        <v>1608</v>
      </c>
      <c r="K701" s="702">
        <v>10786</v>
      </c>
      <c r="L701" s="701" t="s">
        <v>1341</v>
      </c>
      <c r="M701" s="704"/>
      <c r="N701" s="701" t="s">
        <v>1608</v>
      </c>
      <c r="O701" s="702">
        <v>270</v>
      </c>
      <c r="P701" s="701" t="s">
        <v>1341</v>
      </c>
      <c r="Q701" s="704"/>
      <c r="R701" s="701" t="s">
        <v>1341</v>
      </c>
      <c r="S701" s="701" t="s">
        <v>1341</v>
      </c>
    </row>
    <row r="702" spans="1:19" x14ac:dyDescent="0.3">
      <c r="A702" s="701" t="s">
        <v>3398</v>
      </c>
      <c r="B702" s="701" t="s">
        <v>1607</v>
      </c>
      <c r="C702" s="701" t="s">
        <v>1431</v>
      </c>
      <c r="D702" s="702">
        <v>1994</v>
      </c>
      <c r="E702" s="701" t="s">
        <v>3375</v>
      </c>
      <c r="F702" s="701" t="s">
        <v>3376</v>
      </c>
      <c r="G702" s="701" t="s">
        <v>1607</v>
      </c>
      <c r="H702" s="703">
        <v>35202</v>
      </c>
      <c r="I702" s="703">
        <v>35202</v>
      </c>
      <c r="J702" s="701" t="s">
        <v>1608</v>
      </c>
      <c r="K702" s="702">
        <v>10939</v>
      </c>
      <c r="L702" s="701" t="s">
        <v>1341</v>
      </c>
      <c r="M702" s="704"/>
      <c r="N702" s="701" t="s">
        <v>1608</v>
      </c>
      <c r="O702" s="702">
        <v>88</v>
      </c>
      <c r="P702" s="701" t="s">
        <v>1341</v>
      </c>
      <c r="Q702" s="704"/>
      <c r="R702" s="701" t="s">
        <v>1341</v>
      </c>
      <c r="S702" s="701" t="s">
        <v>1341</v>
      </c>
    </row>
    <row r="703" spans="1:19" x14ac:dyDescent="0.3">
      <c r="A703" s="701" t="s">
        <v>3747</v>
      </c>
      <c r="B703" s="701" t="s">
        <v>1607</v>
      </c>
      <c r="C703" s="701" t="s">
        <v>1431</v>
      </c>
      <c r="D703" s="702">
        <v>1994</v>
      </c>
      <c r="E703" s="701" t="s">
        <v>3375</v>
      </c>
      <c r="F703" s="701" t="s">
        <v>3376</v>
      </c>
      <c r="G703" s="701" t="s">
        <v>1607</v>
      </c>
      <c r="H703" s="703">
        <v>35202</v>
      </c>
      <c r="I703" s="703">
        <v>35202</v>
      </c>
      <c r="J703" s="701" t="s">
        <v>1608</v>
      </c>
      <c r="K703" s="702">
        <v>14732</v>
      </c>
      <c r="L703" s="701" t="s">
        <v>1341</v>
      </c>
      <c r="M703" s="704"/>
      <c r="N703" s="701" t="s">
        <v>1608</v>
      </c>
      <c r="O703" s="702">
        <v>176</v>
      </c>
      <c r="P703" s="701" t="s">
        <v>1341</v>
      </c>
      <c r="Q703" s="706"/>
      <c r="R703" s="701" t="s">
        <v>1341</v>
      </c>
      <c r="S703" s="701" t="s">
        <v>1341</v>
      </c>
    </row>
    <row r="704" spans="1:19" x14ac:dyDescent="0.3">
      <c r="A704" s="701" t="s">
        <v>3748</v>
      </c>
      <c r="B704" s="701" t="s">
        <v>1607</v>
      </c>
      <c r="C704" s="701" t="s">
        <v>1431</v>
      </c>
      <c r="D704" s="702">
        <v>1994</v>
      </c>
      <c r="E704" s="701" t="s">
        <v>3375</v>
      </c>
      <c r="F704" s="701" t="s">
        <v>3376</v>
      </c>
      <c r="G704" s="701" t="s">
        <v>1607</v>
      </c>
      <c r="H704" s="703">
        <v>35202</v>
      </c>
      <c r="I704" s="703">
        <v>35202</v>
      </c>
      <c r="J704" s="701" t="s">
        <v>1608</v>
      </c>
      <c r="K704" s="702">
        <v>14506</v>
      </c>
      <c r="L704" s="701" t="s">
        <v>1341</v>
      </c>
      <c r="M704" s="704"/>
      <c r="N704" s="701" t="s">
        <v>1608</v>
      </c>
      <c r="O704" s="702">
        <v>154</v>
      </c>
      <c r="P704" s="701" t="s">
        <v>1341</v>
      </c>
      <c r="Q704" s="704"/>
      <c r="R704" s="701" t="s">
        <v>1341</v>
      </c>
      <c r="S704" s="701" t="s">
        <v>1341</v>
      </c>
    </row>
    <row r="705" spans="1:19" x14ac:dyDescent="0.3">
      <c r="A705" s="701" t="s">
        <v>3749</v>
      </c>
      <c r="B705" s="701" t="s">
        <v>1607</v>
      </c>
      <c r="C705" s="701" t="s">
        <v>1431</v>
      </c>
      <c r="D705" s="702">
        <v>1994</v>
      </c>
      <c r="E705" s="701" t="s">
        <v>3375</v>
      </c>
      <c r="F705" s="701" t="s">
        <v>3376</v>
      </c>
      <c r="G705" s="701" t="s">
        <v>1607</v>
      </c>
      <c r="H705" s="703">
        <v>35201</v>
      </c>
      <c r="I705" s="703">
        <v>35201</v>
      </c>
      <c r="J705" s="701" t="s">
        <v>1608</v>
      </c>
      <c r="K705" s="702">
        <v>2907</v>
      </c>
      <c r="L705" s="701" t="s">
        <v>1341</v>
      </c>
      <c r="M705" s="704"/>
      <c r="N705" s="701" t="s">
        <v>1608</v>
      </c>
      <c r="O705" s="702">
        <v>45</v>
      </c>
      <c r="P705" s="701" t="s">
        <v>1341</v>
      </c>
      <c r="Q705" s="704"/>
      <c r="R705" s="701" t="s">
        <v>1341</v>
      </c>
      <c r="S705" s="701" t="s">
        <v>1341</v>
      </c>
    </row>
    <row r="706" spans="1:19" x14ac:dyDescent="0.3">
      <c r="A706" s="701" t="s">
        <v>3750</v>
      </c>
      <c r="B706" s="701" t="s">
        <v>1607</v>
      </c>
      <c r="C706" s="701" t="s">
        <v>1431</v>
      </c>
      <c r="D706" s="702">
        <v>1994</v>
      </c>
      <c r="E706" s="701" t="s">
        <v>3375</v>
      </c>
      <c r="F706" s="701" t="s">
        <v>3376</v>
      </c>
      <c r="G706" s="701" t="s">
        <v>1607</v>
      </c>
      <c r="H706" s="703">
        <v>35201</v>
      </c>
      <c r="I706" s="703">
        <v>35201</v>
      </c>
      <c r="J706" s="701" t="s">
        <v>1608</v>
      </c>
      <c r="K706" s="702">
        <v>479</v>
      </c>
      <c r="L706" s="701" t="s">
        <v>1341</v>
      </c>
      <c r="M706" s="704"/>
      <c r="N706" s="701" t="s">
        <v>1608</v>
      </c>
      <c r="O706" s="702">
        <v>7</v>
      </c>
      <c r="P706" s="701" t="s">
        <v>1341</v>
      </c>
      <c r="Q706" s="704"/>
      <c r="R706" s="701" t="s">
        <v>1341</v>
      </c>
      <c r="S706" s="701" t="s">
        <v>1341</v>
      </c>
    </row>
    <row r="707" spans="1:19" x14ac:dyDescent="0.3">
      <c r="A707" s="701" t="s">
        <v>3751</v>
      </c>
      <c r="B707" s="701" t="s">
        <v>1607</v>
      </c>
      <c r="C707" s="701" t="s">
        <v>1431</v>
      </c>
      <c r="D707" s="702">
        <v>1994</v>
      </c>
      <c r="E707" s="701" t="s">
        <v>3375</v>
      </c>
      <c r="F707" s="701" t="s">
        <v>3376</v>
      </c>
      <c r="G707" s="701" t="s">
        <v>1607</v>
      </c>
      <c r="H707" s="703">
        <v>35203</v>
      </c>
      <c r="I707" s="703">
        <v>35203</v>
      </c>
      <c r="J707" s="701" t="s">
        <v>1608</v>
      </c>
      <c r="K707" s="702">
        <v>3449</v>
      </c>
      <c r="L707" s="701" t="s">
        <v>1341</v>
      </c>
      <c r="M707" s="704"/>
      <c r="N707" s="701" t="s">
        <v>1608</v>
      </c>
      <c r="O707" s="702">
        <v>102</v>
      </c>
      <c r="P707" s="701" t="s">
        <v>1341</v>
      </c>
      <c r="Q707" s="704"/>
      <c r="R707" s="701" t="s">
        <v>1341</v>
      </c>
      <c r="S707" s="701" t="s">
        <v>1341</v>
      </c>
    </row>
    <row r="708" spans="1:19" x14ac:dyDescent="0.3">
      <c r="A708" s="701" t="s">
        <v>3752</v>
      </c>
      <c r="B708" s="701" t="s">
        <v>1607</v>
      </c>
      <c r="C708" s="701" t="s">
        <v>1431</v>
      </c>
      <c r="D708" s="702">
        <v>1994</v>
      </c>
      <c r="E708" s="701" t="s">
        <v>3375</v>
      </c>
      <c r="F708" s="701" t="s">
        <v>3376</v>
      </c>
      <c r="G708" s="701" t="s">
        <v>1607</v>
      </c>
      <c r="H708" s="703">
        <v>35203</v>
      </c>
      <c r="I708" s="703">
        <v>35203</v>
      </c>
      <c r="J708" s="701" t="s">
        <v>1608</v>
      </c>
      <c r="K708" s="702">
        <v>817</v>
      </c>
      <c r="L708" s="701" t="s">
        <v>1341</v>
      </c>
      <c r="M708" s="704"/>
      <c r="N708" s="701" t="s">
        <v>1608</v>
      </c>
      <c r="O708" s="702">
        <v>24</v>
      </c>
      <c r="P708" s="701" t="s">
        <v>1341</v>
      </c>
      <c r="Q708" s="704"/>
      <c r="R708" s="701" t="s">
        <v>1341</v>
      </c>
      <c r="S708" s="701" t="s">
        <v>1341</v>
      </c>
    </row>
    <row r="709" spans="1:19" x14ac:dyDescent="0.3">
      <c r="A709" s="701" t="s">
        <v>3753</v>
      </c>
      <c r="B709" s="701" t="s">
        <v>1607</v>
      </c>
      <c r="C709" s="701" t="s">
        <v>1431</v>
      </c>
      <c r="D709" s="702">
        <v>1994</v>
      </c>
      <c r="E709" s="701" t="s">
        <v>3375</v>
      </c>
      <c r="F709" s="701" t="s">
        <v>3376</v>
      </c>
      <c r="G709" s="701" t="s">
        <v>1607</v>
      </c>
      <c r="H709" s="703">
        <v>35201</v>
      </c>
      <c r="I709" s="703">
        <v>35201</v>
      </c>
      <c r="J709" s="701" t="s">
        <v>1608</v>
      </c>
      <c r="K709" s="702">
        <v>3451</v>
      </c>
      <c r="L709" s="701" t="s">
        <v>1341</v>
      </c>
      <c r="M709" s="704"/>
      <c r="N709" s="701" t="s">
        <v>1608</v>
      </c>
      <c r="O709" s="702">
        <v>230</v>
      </c>
      <c r="P709" s="701" t="s">
        <v>1341</v>
      </c>
      <c r="Q709" s="704"/>
      <c r="R709" s="701" t="s">
        <v>1341</v>
      </c>
      <c r="S709" s="701" t="s">
        <v>1341</v>
      </c>
    </row>
    <row r="710" spans="1:19" x14ac:dyDescent="0.3">
      <c r="A710" s="701" t="s">
        <v>3754</v>
      </c>
      <c r="B710" s="701" t="s">
        <v>1607</v>
      </c>
      <c r="C710" s="701" t="s">
        <v>1431</v>
      </c>
      <c r="D710" s="702">
        <v>1994</v>
      </c>
      <c r="E710" s="701" t="s">
        <v>3375</v>
      </c>
      <c r="F710" s="701" t="s">
        <v>3376</v>
      </c>
      <c r="G710" s="701" t="s">
        <v>1607</v>
      </c>
      <c r="H710" s="703">
        <v>35201</v>
      </c>
      <c r="I710" s="703">
        <v>35201</v>
      </c>
      <c r="J710" s="701" t="s">
        <v>1608</v>
      </c>
      <c r="K710" s="702">
        <v>1421</v>
      </c>
      <c r="L710" s="701" t="s">
        <v>1341</v>
      </c>
      <c r="M710" s="704"/>
      <c r="N710" s="701" t="s">
        <v>1608</v>
      </c>
      <c r="O710" s="702">
        <v>95</v>
      </c>
      <c r="P710" s="701" t="s">
        <v>1341</v>
      </c>
      <c r="Q710" s="704"/>
      <c r="R710" s="701" t="s">
        <v>1341</v>
      </c>
      <c r="S710" s="701" t="s">
        <v>1341</v>
      </c>
    </row>
    <row r="711" spans="1:19" x14ac:dyDescent="0.3">
      <c r="A711" s="701" t="s">
        <v>3755</v>
      </c>
      <c r="B711" s="701" t="s">
        <v>1607</v>
      </c>
      <c r="C711" s="701" t="s">
        <v>1431</v>
      </c>
      <c r="D711" s="702">
        <v>1994</v>
      </c>
      <c r="E711" s="701" t="s">
        <v>3375</v>
      </c>
      <c r="F711" s="701" t="s">
        <v>3376</v>
      </c>
      <c r="G711" s="701" t="s">
        <v>1607</v>
      </c>
      <c r="H711" s="703">
        <v>35203</v>
      </c>
      <c r="I711" s="703">
        <v>35203</v>
      </c>
      <c r="J711" s="701" t="s">
        <v>1608</v>
      </c>
      <c r="K711" s="702">
        <v>5469</v>
      </c>
      <c r="L711" s="701" t="s">
        <v>1341</v>
      </c>
      <c r="M711" s="704"/>
      <c r="N711" s="701" t="s">
        <v>1608</v>
      </c>
      <c r="O711" s="702">
        <v>145</v>
      </c>
      <c r="P711" s="701" t="s">
        <v>1341</v>
      </c>
      <c r="Q711" s="704"/>
      <c r="R711" s="701" t="s">
        <v>1341</v>
      </c>
      <c r="S711" s="701" t="s">
        <v>1341</v>
      </c>
    </row>
    <row r="712" spans="1:19" x14ac:dyDescent="0.3">
      <c r="A712" s="701" t="s">
        <v>3756</v>
      </c>
      <c r="B712" s="701" t="s">
        <v>1607</v>
      </c>
      <c r="C712" s="701" t="s">
        <v>1431</v>
      </c>
      <c r="D712" s="702">
        <v>1994</v>
      </c>
      <c r="E712" s="701" t="s">
        <v>3375</v>
      </c>
      <c r="F712" s="701" t="s">
        <v>3376</v>
      </c>
      <c r="G712" s="701" t="s">
        <v>1607</v>
      </c>
      <c r="H712" s="703">
        <v>35203</v>
      </c>
      <c r="I712" s="703">
        <v>35203</v>
      </c>
      <c r="J712" s="701" t="s">
        <v>1608</v>
      </c>
      <c r="K712" s="702">
        <v>1153</v>
      </c>
      <c r="L712" s="701" t="s">
        <v>1341</v>
      </c>
      <c r="M712" s="704"/>
      <c r="N712" s="701" t="s">
        <v>1608</v>
      </c>
      <c r="O712" s="702">
        <v>30</v>
      </c>
      <c r="P712" s="701" t="s">
        <v>1341</v>
      </c>
      <c r="Q712" s="704"/>
      <c r="R712" s="701" t="s">
        <v>1341</v>
      </c>
      <c r="S712" s="701" t="s">
        <v>1341</v>
      </c>
    </row>
    <row r="713" spans="1:19" x14ac:dyDescent="0.3">
      <c r="A713" s="701" t="s">
        <v>3807</v>
      </c>
      <c r="B713" s="701" t="s">
        <v>1607</v>
      </c>
      <c r="C713" s="701" t="s">
        <v>1431</v>
      </c>
      <c r="D713" s="702">
        <v>1994</v>
      </c>
      <c r="E713" s="701" t="s">
        <v>3375</v>
      </c>
      <c r="F713" s="701" t="s">
        <v>3376</v>
      </c>
      <c r="G713" s="701" t="s">
        <v>1607</v>
      </c>
      <c r="H713" s="703">
        <v>35202</v>
      </c>
      <c r="I713" s="703">
        <v>35202</v>
      </c>
      <c r="J713" s="701" t="s">
        <v>1608</v>
      </c>
      <c r="K713" s="702">
        <v>14312</v>
      </c>
      <c r="L713" s="701" t="s">
        <v>1341</v>
      </c>
      <c r="M713" s="704"/>
      <c r="N713" s="701" t="s">
        <v>1608</v>
      </c>
      <c r="O713" s="702">
        <v>534</v>
      </c>
      <c r="P713" s="701" t="s">
        <v>1341</v>
      </c>
      <c r="Q713" s="704"/>
      <c r="R713" s="701" t="s">
        <v>1341</v>
      </c>
      <c r="S713" s="701" t="s">
        <v>1341</v>
      </c>
    </row>
    <row r="714" spans="1:19" x14ac:dyDescent="0.3">
      <c r="A714" s="701" t="s">
        <v>3808</v>
      </c>
      <c r="B714" s="701" t="s">
        <v>1607</v>
      </c>
      <c r="C714" s="701" t="s">
        <v>1431</v>
      </c>
      <c r="D714" s="702">
        <v>1994</v>
      </c>
      <c r="E714" s="701" t="s">
        <v>3375</v>
      </c>
      <c r="F714" s="701" t="s">
        <v>3376</v>
      </c>
      <c r="G714" s="701" t="s">
        <v>1607</v>
      </c>
      <c r="H714" s="703">
        <v>35202</v>
      </c>
      <c r="I714" s="703">
        <v>35202</v>
      </c>
      <c r="J714" s="701" t="s">
        <v>1608</v>
      </c>
      <c r="K714" s="702">
        <v>13914</v>
      </c>
      <c r="L714" s="701" t="s">
        <v>1341</v>
      </c>
      <c r="M714" s="704"/>
      <c r="N714" s="701" t="s">
        <v>1608</v>
      </c>
      <c r="O714" s="702">
        <v>854</v>
      </c>
      <c r="P714" s="701" t="s">
        <v>1341</v>
      </c>
      <c r="Q714" s="704"/>
      <c r="R714" s="701" t="s">
        <v>1341</v>
      </c>
      <c r="S714" s="701" t="s">
        <v>1341</v>
      </c>
    </row>
    <row r="715" spans="1:19" x14ac:dyDescent="0.3">
      <c r="A715" s="701" t="s">
        <v>3810</v>
      </c>
      <c r="B715" s="701" t="s">
        <v>1607</v>
      </c>
      <c r="C715" s="701" t="s">
        <v>1431</v>
      </c>
      <c r="D715" s="702">
        <v>1994</v>
      </c>
      <c r="E715" s="701" t="s">
        <v>3375</v>
      </c>
      <c r="F715" s="701" t="s">
        <v>3376</v>
      </c>
      <c r="G715" s="701" t="s">
        <v>1607</v>
      </c>
      <c r="H715" s="703">
        <v>35202</v>
      </c>
      <c r="I715" s="703">
        <v>35202</v>
      </c>
      <c r="J715" s="701" t="s">
        <v>1608</v>
      </c>
      <c r="K715" s="702">
        <v>14248</v>
      </c>
      <c r="L715" s="701" t="s">
        <v>1341</v>
      </c>
      <c r="M715" s="704"/>
      <c r="N715" s="701" t="s">
        <v>1608</v>
      </c>
      <c r="O715" s="702">
        <v>597</v>
      </c>
      <c r="P715" s="701" t="s">
        <v>1341</v>
      </c>
      <c r="Q715" s="704"/>
      <c r="R715" s="701" t="s">
        <v>1341</v>
      </c>
      <c r="S715" s="701" t="s">
        <v>1341</v>
      </c>
    </row>
    <row r="716" spans="1:19" x14ac:dyDescent="0.3">
      <c r="A716" s="701" t="s">
        <v>3813</v>
      </c>
      <c r="B716" s="701" t="s">
        <v>1607</v>
      </c>
      <c r="C716" s="701" t="s">
        <v>1431</v>
      </c>
      <c r="D716" s="702">
        <v>1994</v>
      </c>
      <c r="E716" s="701" t="s">
        <v>3375</v>
      </c>
      <c r="F716" s="701" t="s">
        <v>3376</v>
      </c>
      <c r="G716" s="701" t="s">
        <v>1607</v>
      </c>
      <c r="H716" s="703">
        <v>35202</v>
      </c>
      <c r="I716" s="703">
        <v>35202</v>
      </c>
      <c r="J716" s="701" t="s">
        <v>1608</v>
      </c>
      <c r="K716" s="702">
        <v>14090</v>
      </c>
      <c r="L716" s="701" t="s">
        <v>1341</v>
      </c>
      <c r="M716" s="704"/>
      <c r="N716" s="701" t="s">
        <v>1608</v>
      </c>
      <c r="O716" s="702">
        <v>600</v>
      </c>
      <c r="P716" s="701" t="s">
        <v>1341</v>
      </c>
      <c r="Q716" s="704"/>
      <c r="R716" s="701" t="s">
        <v>1341</v>
      </c>
      <c r="S716" s="701" t="s">
        <v>1341</v>
      </c>
    </row>
    <row r="717" spans="1:19" x14ac:dyDescent="0.3">
      <c r="A717" s="701" t="s">
        <v>3399</v>
      </c>
      <c r="B717" s="701" t="s">
        <v>1607</v>
      </c>
      <c r="C717" s="701" t="s">
        <v>1431</v>
      </c>
      <c r="D717" s="702">
        <v>1995</v>
      </c>
      <c r="E717" s="701" t="s">
        <v>3375</v>
      </c>
      <c r="F717" s="701" t="s">
        <v>3376</v>
      </c>
      <c r="G717" s="701" t="s">
        <v>1607</v>
      </c>
      <c r="H717" s="703">
        <v>35566</v>
      </c>
      <c r="I717" s="703">
        <v>35566</v>
      </c>
      <c r="J717" s="701" t="s">
        <v>1608</v>
      </c>
      <c r="K717" s="702">
        <v>14394</v>
      </c>
      <c r="L717" s="701" t="s">
        <v>1341</v>
      </c>
      <c r="M717" s="704"/>
      <c r="N717" s="701" t="s">
        <v>1608</v>
      </c>
      <c r="O717" s="702">
        <v>2732</v>
      </c>
      <c r="P717" s="701" t="s">
        <v>1341</v>
      </c>
      <c r="Q717" s="704"/>
      <c r="R717" s="701" t="s">
        <v>1341</v>
      </c>
      <c r="S717" s="701" t="s">
        <v>1341</v>
      </c>
    </row>
    <row r="718" spans="1:19" x14ac:dyDescent="0.3">
      <c r="A718" s="701" t="s">
        <v>3400</v>
      </c>
      <c r="B718" s="701" t="s">
        <v>1607</v>
      </c>
      <c r="C718" s="701" t="s">
        <v>1431</v>
      </c>
      <c r="D718" s="702">
        <v>1995</v>
      </c>
      <c r="E718" s="701" t="s">
        <v>3375</v>
      </c>
      <c r="F718" s="701" t="s">
        <v>3376</v>
      </c>
      <c r="G718" s="701" t="s">
        <v>1607</v>
      </c>
      <c r="H718" s="703">
        <v>35566</v>
      </c>
      <c r="I718" s="703">
        <v>35566</v>
      </c>
      <c r="J718" s="701" t="s">
        <v>1608</v>
      </c>
      <c r="K718" s="702">
        <v>14540</v>
      </c>
      <c r="L718" s="701" t="s">
        <v>1341</v>
      </c>
      <c r="M718" s="704"/>
      <c r="N718" s="701" t="s">
        <v>1608</v>
      </c>
      <c r="O718" s="702">
        <v>158</v>
      </c>
      <c r="P718" s="701" t="s">
        <v>1341</v>
      </c>
      <c r="Q718" s="704"/>
      <c r="R718" s="701" t="s">
        <v>1341</v>
      </c>
      <c r="S718" s="701" t="s">
        <v>1341</v>
      </c>
    </row>
    <row r="719" spans="1:19" x14ac:dyDescent="0.3">
      <c r="A719" s="701" t="s">
        <v>3401</v>
      </c>
      <c r="B719" s="701" t="s">
        <v>1607</v>
      </c>
      <c r="C719" s="701" t="s">
        <v>1431</v>
      </c>
      <c r="D719" s="702">
        <v>1995</v>
      </c>
      <c r="E719" s="701" t="s">
        <v>3375</v>
      </c>
      <c r="F719" s="701" t="s">
        <v>3376</v>
      </c>
      <c r="G719" s="701" t="s">
        <v>1607</v>
      </c>
      <c r="H719" s="703">
        <v>35566</v>
      </c>
      <c r="I719" s="703">
        <v>35566</v>
      </c>
      <c r="J719" s="701" t="s">
        <v>1608</v>
      </c>
      <c r="K719" s="702">
        <v>14970</v>
      </c>
      <c r="L719" s="701" t="s">
        <v>1341</v>
      </c>
      <c r="M719" s="704"/>
      <c r="N719" s="701" t="s">
        <v>1608</v>
      </c>
      <c r="O719" s="702">
        <v>494</v>
      </c>
      <c r="P719" s="701" t="s">
        <v>1341</v>
      </c>
      <c r="Q719" s="704"/>
      <c r="R719" s="701" t="s">
        <v>1341</v>
      </c>
      <c r="S719" s="701" t="s">
        <v>1341</v>
      </c>
    </row>
    <row r="720" spans="1:19" x14ac:dyDescent="0.3">
      <c r="A720" s="701" t="s">
        <v>3683</v>
      </c>
      <c r="B720" s="701" t="s">
        <v>1607</v>
      </c>
      <c r="C720" s="701" t="s">
        <v>1431</v>
      </c>
      <c r="D720" s="702">
        <v>1995</v>
      </c>
      <c r="E720" s="701" t="s">
        <v>3375</v>
      </c>
      <c r="F720" s="701" t="s">
        <v>3376</v>
      </c>
      <c r="G720" s="701" t="s">
        <v>1607</v>
      </c>
      <c r="H720" s="703">
        <v>35567</v>
      </c>
      <c r="I720" s="703">
        <v>35567</v>
      </c>
      <c r="J720" s="701" t="s">
        <v>1608</v>
      </c>
      <c r="K720" s="702">
        <v>1269</v>
      </c>
      <c r="L720" s="701" t="s">
        <v>1341</v>
      </c>
      <c r="M720" s="704"/>
      <c r="N720" s="701" t="s">
        <v>1608</v>
      </c>
      <c r="O720" s="702">
        <v>0</v>
      </c>
      <c r="P720" s="701" t="s">
        <v>1341</v>
      </c>
      <c r="Q720" s="704"/>
      <c r="R720" s="701" t="s">
        <v>1341</v>
      </c>
      <c r="S720" s="701" t="s">
        <v>1341</v>
      </c>
    </row>
    <row r="721" spans="1:19" x14ac:dyDescent="0.3">
      <c r="A721" s="701" t="s">
        <v>3745</v>
      </c>
      <c r="B721" s="701" t="s">
        <v>1607</v>
      </c>
      <c r="C721" s="701" t="s">
        <v>1431</v>
      </c>
      <c r="D721" s="702">
        <v>1995</v>
      </c>
      <c r="E721" s="701" t="s">
        <v>3375</v>
      </c>
      <c r="F721" s="701" t="s">
        <v>3376</v>
      </c>
      <c r="G721" s="701" t="s">
        <v>1607</v>
      </c>
      <c r="H721" s="703">
        <v>35565</v>
      </c>
      <c r="I721" s="703">
        <v>35565</v>
      </c>
      <c r="J721" s="701" t="s">
        <v>1608</v>
      </c>
      <c r="K721" s="702">
        <v>15499</v>
      </c>
      <c r="L721" s="701" t="s">
        <v>1341</v>
      </c>
      <c r="M721" s="704"/>
      <c r="N721" s="701" t="s">
        <v>1608</v>
      </c>
      <c r="O721" s="702">
        <v>285</v>
      </c>
      <c r="P721" s="701" t="s">
        <v>1341</v>
      </c>
      <c r="Q721" s="704"/>
      <c r="R721" s="701" t="s">
        <v>1341</v>
      </c>
      <c r="S721" s="701" t="s">
        <v>1341</v>
      </c>
    </row>
    <row r="722" spans="1:19" x14ac:dyDescent="0.3">
      <c r="A722" s="701" t="s">
        <v>3746</v>
      </c>
      <c r="B722" s="701" t="s">
        <v>1607</v>
      </c>
      <c r="C722" s="701" t="s">
        <v>1431</v>
      </c>
      <c r="D722" s="702">
        <v>1995</v>
      </c>
      <c r="E722" s="701" t="s">
        <v>3375</v>
      </c>
      <c r="F722" s="701" t="s">
        <v>3376</v>
      </c>
      <c r="G722" s="701" t="s">
        <v>1607</v>
      </c>
      <c r="H722" s="703">
        <v>35565</v>
      </c>
      <c r="I722" s="703">
        <v>35565</v>
      </c>
      <c r="J722" s="701" t="s">
        <v>1608</v>
      </c>
      <c r="K722" s="702">
        <v>11748</v>
      </c>
      <c r="L722" s="701" t="s">
        <v>1341</v>
      </c>
      <c r="M722" s="704"/>
      <c r="N722" s="701" t="s">
        <v>1608</v>
      </c>
      <c r="O722" s="702">
        <v>79</v>
      </c>
      <c r="P722" s="701" t="s">
        <v>1341</v>
      </c>
      <c r="Q722" s="704"/>
      <c r="R722" s="701" t="s">
        <v>1341</v>
      </c>
      <c r="S722" s="701" t="s">
        <v>1341</v>
      </c>
    </row>
    <row r="723" spans="1:19" x14ac:dyDescent="0.3">
      <c r="A723" s="701" t="s">
        <v>3757</v>
      </c>
      <c r="B723" s="701" t="s">
        <v>1607</v>
      </c>
      <c r="C723" s="701" t="s">
        <v>1431</v>
      </c>
      <c r="D723" s="702">
        <v>1995</v>
      </c>
      <c r="E723" s="701" t="s">
        <v>3375</v>
      </c>
      <c r="F723" s="701" t="s">
        <v>3376</v>
      </c>
      <c r="G723" s="701" t="s">
        <v>1607</v>
      </c>
      <c r="H723" s="703">
        <v>35567</v>
      </c>
      <c r="I723" s="703">
        <v>35567</v>
      </c>
      <c r="J723" s="701" t="s">
        <v>1608</v>
      </c>
      <c r="K723" s="702">
        <v>1002</v>
      </c>
      <c r="L723" s="701" t="s">
        <v>1341</v>
      </c>
      <c r="M723" s="704"/>
      <c r="N723" s="701" t="s">
        <v>1608</v>
      </c>
      <c r="O723" s="702">
        <v>0</v>
      </c>
      <c r="P723" s="701" t="s">
        <v>1341</v>
      </c>
      <c r="Q723" s="704"/>
      <c r="R723" s="701" t="s">
        <v>1341</v>
      </c>
      <c r="S723" s="701" t="s">
        <v>1341</v>
      </c>
    </row>
    <row r="724" spans="1:19" x14ac:dyDescent="0.3">
      <c r="A724" s="701" t="s">
        <v>3758</v>
      </c>
      <c r="B724" s="701" t="s">
        <v>1607</v>
      </c>
      <c r="C724" s="701" t="s">
        <v>1431</v>
      </c>
      <c r="D724" s="702">
        <v>1995</v>
      </c>
      <c r="E724" s="701" t="s">
        <v>3375</v>
      </c>
      <c r="F724" s="701" t="s">
        <v>3376</v>
      </c>
      <c r="G724" s="701" t="s">
        <v>1607</v>
      </c>
      <c r="H724" s="703">
        <v>35567</v>
      </c>
      <c r="I724" s="703">
        <v>35567</v>
      </c>
      <c r="J724" s="701" t="s">
        <v>1608</v>
      </c>
      <c r="K724" s="702">
        <v>11589</v>
      </c>
      <c r="L724" s="701" t="s">
        <v>1341</v>
      </c>
      <c r="M724" s="704"/>
      <c r="N724" s="701" t="s">
        <v>1608</v>
      </c>
      <c r="O724" s="702">
        <v>0</v>
      </c>
      <c r="P724" s="701" t="s">
        <v>1341</v>
      </c>
      <c r="Q724" s="704"/>
      <c r="R724" s="701" t="s">
        <v>1341</v>
      </c>
      <c r="S724" s="701" t="s">
        <v>1341</v>
      </c>
    </row>
    <row r="725" spans="1:19" x14ac:dyDescent="0.3">
      <c r="A725" s="701" t="s">
        <v>3759</v>
      </c>
      <c r="B725" s="701" t="s">
        <v>1607</v>
      </c>
      <c r="C725" s="701" t="s">
        <v>1431</v>
      </c>
      <c r="D725" s="702">
        <v>1995</v>
      </c>
      <c r="E725" s="701" t="s">
        <v>3375</v>
      </c>
      <c r="F725" s="701" t="s">
        <v>3376</v>
      </c>
      <c r="G725" s="701" t="s">
        <v>1607</v>
      </c>
      <c r="H725" s="703">
        <v>35565</v>
      </c>
      <c r="I725" s="703">
        <v>35565</v>
      </c>
      <c r="J725" s="701" t="s">
        <v>1608</v>
      </c>
      <c r="K725" s="702">
        <v>1295</v>
      </c>
      <c r="L725" s="701" t="s">
        <v>1341</v>
      </c>
      <c r="M725" s="704"/>
      <c r="N725" s="701" t="s">
        <v>1608</v>
      </c>
      <c r="O725" s="702">
        <v>24</v>
      </c>
      <c r="P725" s="701" t="s">
        <v>1341</v>
      </c>
      <c r="Q725" s="704"/>
      <c r="R725" s="701" t="s">
        <v>1341</v>
      </c>
      <c r="S725" s="701" t="s">
        <v>1341</v>
      </c>
    </row>
    <row r="726" spans="1:19" x14ac:dyDescent="0.3">
      <c r="A726" s="701" t="s">
        <v>3760</v>
      </c>
      <c r="B726" s="701" t="s">
        <v>1607</v>
      </c>
      <c r="C726" s="701" t="s">
        <v>1431</v>
      </c>
      <c r="D726" s="702">
        <v>1995</v>
      </c>
      <c r="E726" s="701" t="s">
        <v>3375</v>
      </c>
      <c r="F726" s="701" t="s">
        <v>3376</v>
      </c>
      <c r="G726" s="701" t="s">
        <v>1607</v>
      </c>
      <c r="H726" s="703">
        <v>35565</v>
      </c>
      <c r="I726" s="703">
        <v>35565</v>
      </c>
      <c r="J726" s="701" t="s">
        <v>1608</v>
      </c>
      <c r="K726" s="702">
        <v>1339</v>
      </c>
      <c r="L726" s="701" t="s">
        <v>1341</v>
      </c>
      <c r="M726" s="704"/>
      <c r="N726" s="701" t="s">
        <v>1608</v>
      </c>
      <c r="O726" s="702">
        <v>9</v>
      </c>
      <c r="P726" s="701" t="s">
        <v>1341</v>
      </c>
      <c r="Q726" s="704"/>
      <c r="R726" s="701" t="s">
        <v>1341</v>
      </c>
      <c r="S726" s="701" t="s">
        <v>1341</v>
      </c>
    </row>
    <row r="727" spans="1:19" x14ac:dyDescent="0.3">
      <c r="A727" s="701" t="s">
        <v>3778</v>
      </c>
      <c r="B727" s="701" t="s">
        <v>1607</v>
      </c>
      <c r="C727" s="701" t="s">
        <v>1431</v>
      </c>
      <c r="D727" s="702">
        <v>1995</v>
      </c>
      <c r="E727" s="701" t="s">
        <v>3375</v>
      </c>
      <c r="F727" s="701" t="s">
        <v>3376</v>
      </c>
      <c r="G727" s="701" t="s">
        <v>1607</v>
      </c>
      <c r="H727" s="703">
        <v>35566</v>
      </c>
      <c r="I727" s="703">
        <v>35566</v>
      </c>
      <c r="J727" s="701" t="s">
        <v>1608</v>
      </c>
      <c r="K727" s="702">
        <v>15553</v>
      </c>
      <c r="L727" s="701" t="s">
        <v>1341</v>
      </c>
      <c r="M727" s="704"/>
      <c r="N727" s="701" t="s">
        <v>1608</v>
      </c>
      <c r="O727" s="702">
        <v>159</v>
      </c>
      <c r="P727" s="701" t="s">
        <v>1341</v>
      </c>
      <c r="Q727" s="704"/>
      <c r="R727" s="701" t="s">
        <v>1341</v>
      </c>
      <c r="S727" s="701" t="s">
        <v>1341</v>
      </c>
    </row>
    <row r="728" spans="1:19" x14ac:dyDescent="0.3">
      <c r="A728" s="701" t="s">
        <v>3779</v>
      </c>
      <c r="B728" s="701" t="s">
        <v>1607</v>
      </c>
      <c r="C728" s="701" t="s">
        <v>1431</v>
      </c>
      <c r="D728" s="702">
        <v>1995</v>
      </c>
      <c r="E728" s="701" t="s">
        <v>3375</v>
      </c>
      <c r="F728" s="701" t="s">
        <v>3376</v>
      </c>
      <c r="G728" s="701" t="s">
        <v>1607</v>
      </c>
      <c r="H728" s="703">
        <v>35566</v>
      </c>
      <c r="I728" s="703">
        <v>35566</v>
      </c>
      <c r="J728" s="701" t="s">
        <v>1608</v>
      </c>
      <c r="K728" s="702">
        <v>7747</v>
      </c>
      <c r="L728" s="701" t="s">
        <v>1341</v>
      </c>
      <c r="M728" s="704"/>
      <c r="N728" s="701" t="s">
        <v>1608</v>
      </c>
      <c r="O728" s="702">
        <v>0</v>
      </c>
      <c r="P728" s="701" t="s">
        <v>1341</v>
      </c>
      <c r="Q728" s="704"/>
      <c r="R728" s="701" t="s">
        <v>1341</v>
      </c>
      <c r="S728" s="701" t="s">
        <v>1341</v>
      </c>
    </row>
    <row r="729" spans="1:19" x14ac:dyDescent="0.3">
      <c r="A729" s="701" t="s">
        <v>3780</v>
      </c>
      <c r="B729" s="701" t="s">
        <v>1607</v>
      </c>
      <c r="C729" s="701" t="s">
        <v>1431</v>
      </c>
      <c r="D729" s="702">
        <v>1995</v>
      </c>
      <c r="E729" s="701" t="s">
        <v>3375</v>
      </c>
      <c r="F729" s="701" t="s">
        <v>3376</v>
      </c>
      <c r="G729" s="701" t="s">
        <v>1607</v>
      </c>
      <c r="H729" s="703">
        <v>35566</v>
      </c>
      <c r="I729" s="703">
        <v>35566</v>
      </c>
      <c r="J729" s="701" t="s">
        <v>1608</v>
      </c>
      <c r="K729" s="702">
        <v>14632</v>
      </c>
      <c r="L729" s="701" t="s">
        <v>1341</v>
      </c>
      <c r="M729" s="704"/>
      <c r="N729" s="701" t="s">
        <v>1608</v>
      </c>
      <c r="O729" s="702">
        <v>227</v>
      </c>
      <c r="P729" s="701" t="s">
        <v>1341</v>
      </c>
      <c r="Q729" s="704"/>
      <c r="R729" s="701" t="s">
        <v>1341</v>
      </c>
      <c r="S729" s="701" t="s">
        <v>1341</v>
      </c>
    </row>
    <row r="730" spans="1:19" x14ac:dyDescent="0.3">
      <c r="A730" s="701" t="s">
        <v>3781</v>
      </c>
      <c r="B730" s="701" t="s">
        <v>1607</v>
      </c>
      <c r="C730" s="701" t="s">
        <v>1431</v>
      </c>
      <c r="D730" s="702">
        <v>1995</v>
      </c>
      <c r="E730" s="701" t="s">
        <v>3375</v>
      </c>
      <c r="F730" s="701" t="s">
        <v>3376</v>
      </c>
      <c r="G730" s="701" t="s">
        <v>1607</v>
      </c>
      <c r="H730" s="703">
        <v>35566</v>
      </c>
      <c r="I730" s="703">
        <v>35566</v>
      </c>
      <c r="J730" s="701" t="s">
        <v>1608</v>
      </c>
      <c r="K730" s="702">
        <v>16218</v>
      </c>
      <c r="L730" s="701" t="s">
        <v>1341</v>
      </c>
      <c r="M730" s="704"/>
      <c r="N730" s="701" t="s">
        <v>1608</v>
      </c>
      <c r="O730" s="702">
        <v>96</v>
      </c>
      <c r="P730" s="701" t="s">
        <v>1341</v>
      </c>
      <c r="Q730" s="704"/>
      <c r="R730" s="701" t="s">
        <v>1341</v>
      </c>
      <c r="S730" s="701" t="s">
        <v>1341</v>
      </c>
    </row>
    <row r="731" spans="1:19" x14ac:dyDescent="0.3">
      <c r="A731" s="701" t="s">
        <v>3782</v>
      </c>
      <c r="B731" s="701" t="s">
        <v>1607</v>
      </c>
      <c r="C731" s="701" t="s">
        <v>1431</v>
      </c>
      <c r="D731" s="702">
        <v>1995</v>
      </c>
      <c r="E731" s="701" t="s">
        <v>3375</v>
      </c>
      <c r="F731" s="701" t="s">
        <v>3376</v>
      </c>
      <c r="G731" s="701" t="s">
        <v>1607</v>
      </c>
      <c r="H731" s="703">
        <v>35567</v>
      </c>
      <c r="I731" s="703">
        <v>35567</v>
      </c>
      <c r="J731" s="701" t="s">
        <v>1608</v>
      </c>
      <c r="K731" s="702">
        <v>6645</v>
      </c>
      <c r="L731" s="701" t="s">
        <v>1341</v>
      </c>
      <c r="M731" s="704"/>
      <c r="N731" s="701" t="s">
        <v>1608</v>
      </c>
      <c r="O731" s="702">
        <v>0</v>
      </c>
      <c r="P731" s="701" t="s">
        <v>1341</v>
      </c>
      <c r="Q731" s="704"/>
      <c r="R731" s="701" t="s">
        <v>1341</v>
      </c>
      <c r="S731" s="701" t="s">
        <v>1341</v>
      </c>
    </row>
    <row r="732" spans="1:19" x14ac:dyDescent="0.3">
      <c r="A732" s="701" t="s">
        <v>3814</v>
      </c>
      <c r="B732" s="701" t="s">
        <v>1607</v>
      </c>
      <c r="C732" s="701" t="s">
        <v>1431</v>
      </c>
      <c r="D732" s="702">
        <v>1995</v>
      </c>
      <c r="E732" s="701" t="s">
        <v>3375</v>
      </c>
      <c r="F732" s="701" t="s">
        <v>3376</v>
      </c>
      <c r="G732" s="701" t="s">
        <v>1607</v>
      </c>
      <c r="H732" s="703">
        <v>35566</v>
      </c>
      <c r="I732" s="703">
        <v>35566</v>
      </c>
      <c r="J732" s="701" t="s">
        <v>1608</v>
      </c>
      <c r="K732" s="702">
        <v>16418</v>
      </c>
      <c r="L732" s="701" t="s">
        <v>1341</v>
      </c>
      <c r="M732" s="704"/>
      <c r="N732" s="701" t="s">
        <v>1608</v>
      </c>
      <c r="O732" s="702">
        <v>1212</v>
      </c>
      <c r="P732" s="701" t="s">
        <v>1341</v>
      </c>
      <c r="Q732" s="704"/>
      <c r="R732" s="701" t="s">
        <v>1341</v>
      </c>
      <c r="S732" s="701" t="s">
        <v>1341</v>
      </c>
    </row>
    <row r="733" spans="1:19" x14ac:dyDescent="0.3">
      <c r="A733" s="701" t="s">
        <v>3817</v>
      </c>
      <c r="B733" s="701" t="s">
        <v>1607</v>
      </c>
      <c r="C733" s="701" t="s">
        <v>1431</v>
      </c>
      <c r="D733" s="702">
        <v>1995</v>
      </c>
      <c r="E733" s="701" t="s">
        <v>3375</v>
      </c>
      <c r="F733" s="701" t="s">
        <v>3376</v>
      </c>
      <c r="G733" s="701" t="s">
        <v>1607</v>
      </c>
      <c r="H733" s="703">
        <v>35566</v>
      </c>
      <c r="I733" s="703">
        <v>35566</v>
      </c>
      <c r="J733" s="701" t="s">
        <v>1608</v>
      </c>
      <c r="K733" s="702">
        <v>14545</v>
      </c>
      <c r="L733" s="701" t="s">
        <v>1341</v>
      </c>
      <c r="M733" s="704"/>
      <c r="N733" s="701" t="s">
        <v>1608</v>
      </c>
      <c r="O733" s="702">
        <v>148</v>
      </c>
      <c r="P733" s="701" t="s">
        <v>1341</v>
      </c>
      <c r="Q733" s="704"/>
      <c r="R733" s="701" t="s">
        <v>1341</v>
      </c>
      <c r="S733" s="701" t="s">
        <v>1341</v>
      </c>
    </row>
    <row r="734" spans="1:19" x14ac:dyDescent="0.3">
      <c r="A734" s="701" t="s">
        <v>3819</v>
      </c>
      <c r="B734" s="701" t="s">
        <v>1607</v>
      </c>
      <c r="C734" s="701" t="s">
        <v>1431</v>
      </c>
      <c r="D734" s="702">
        <v>1995</v>
      </c>
      <c r="E734" s="701" t="s">
        <v>3375</v>
      </c>
      <c r="F734" s="701" t="s">
        <v>3376</v>
      </c>
      <c r="G734" s="701" t="s">
        <v>1607</v>
      </c>
      <c r="H734" s="703">
        <v>35566</v>
      </c>
      <c r="I734" s="703">
        <v>35566</v>
      </c>
      <c r="J734" s="701" t="s">
        <v>1608</v>
      </c>
      <c r="K734" s="702">
        <v>17036</v>
      </c>
      <c r="L734" s="701" t="s">
        <v>1341</v>
      </c>
      <c r="M734" s="704"/>
      <c r="N734" s="701" t="s">
        <v>1608</v>
      </c>
      <c r="O734" s="702">
        <v>174</v>
      </c>
      <c r="P734" s="701" t="s">
        <v>1341</v>
      </c>
      <c r="Q734" s="704"/>
      <c r="R734" s="701" t="s">
        <v>1341</v>
      </c>
      <c r="S734" s="701" t="s">
        <v>1341</v>
      </c>
    </row>
    <row r="735" spans="1:19" x14ac:dyDescent="0.3">
      <c r="A735" s="701" t="s">
        <v>3695</v>
      </c>
      <c r="B735" s="701" t="s">
        <v>1607</v>
      </c>
      <c r="C735" s="701" t="s">
        <v>1431</v>
      </c>
      <c r="D735" s="702">
        <v>1996</v>
      </c>
      <c r="E735" s="701" t="s">
        <v>3375</v>
      </c>
      <c r="F735" s="701" t="s">
        <v>3376</v>
      </c>
      <c r="G735" s="701" t="s">
        <v>1607</v>
      </c>
      <c r="H735" s="703">
        <v>35930</v>
      </c>
      <c r="I735" s="703">
        <v>35930</v>
      </c>
      <c r="J735" s="701" t="s">
        <v>1608</v>
      </c>
      <c r="K735" s="702">
        <v>17149</v>
      </c>
      <c r="L735" s="701" t="s">
        <v>1341</v>
      </c>
      <c r="M735" s="704"/>
      <c r="N735" s="701" t="s">
        <v>1608</v>
      </c>
      <c r="O735" s="702">
        <v>1471</v>
      </c>
      <c r="P735" s="701" t="s">
        <v>1341</v>
      </c>
      <c r="Q735" s="704"/>
      <c r="R735" s="701" t="s">
        <v>1341</v>
      </c>
      <c r="S735" s="701" t="s">
        <v>1341</v>
      </c>
    </row>
    <row r="736" spans="1:19" x14ac:dyDescent="0.3">
      <c r="A736" s="701" t="s">
        <v>3774</v>
      </c>
      <c r="B736" s="701" t="s">
        <v>1607</v>
      </c>
      <c r="C736" s="701" t="s">
        <v>1431</v>
      </c>
      <c r="D736" s="702">
        <v>1996</v>
      </c>
      <c r="E736" s="701" t="s">
        <v>3375</v>
      </c>
      <c r="F736" s="701" t="s">
        <v>3376</v>
      </c>
      <c r="G736" s="701" t="s">
        <v>1607</v>
      </c>
      <c r="H736" s="703">
        <v>35930</v>
      </c>
      <c r="I736" s="703">
        <v>35930</v>
      </c>
      <c r="J736" s="701" t="s">
        <v>1608</v>
      </c>
      <c r="K736" s="702">
        <v>10298</v>
      </c>
      <c r="L736" s="701" t="s">
        <v>1341</v>
      </c>
      <c r="M736" s="704"/>
      <c r="N736" s="701" t="s">
        <v>1608</v>
      </c>
      <c r="O736" s="702">
        <v>884</v>
      </c>
      <c r="P736" s="701" t="s">
        <v>1341</v>
      </c>
      <c r="Q736" s="704"/>
      <c r="R736" s="701" t="s">
        <v>1341</v>
      </c>
      <c r="S736" s="701" t="s">
        <v>1341</v>
      </c>
    </row>
    <row r="737" spans="1:19" x14ac:dyDescent="0.3">
      <c r="A737" s="701" t="s">
        <v>3802</v>
      </c>
      <c r="B737" s="701" t="s">
        <v>1607</v>
      </c>
      <c r="C737" s="701" t="s">
        <v>1431</v>
      </c>
      <c r="D737" s="702">
        <v>1996</v>
      </c>
      <c r="E737" s="701" t="s">
        <v>3375</v>
      </c>
      <c r="F737" s="701" t="s">
        <v>3376</v>
      </c>
      <c r="G737" s="701" t="s">
        <v>1607</v>
      </c>
      <c r="H737" s="703">
        <v>35930</v>
      </c>
      <c r="I737" s="703">
        <v>35930</v>
      </c>
      <c r="J737" s="701" t="s">
        <v>1608</v>
      </c>
      <c r="K737" s="702">
        <v>12223</v>
      </c>
      <c r="L737" s="701" t="s">
        <v>1341</v>
      </c>
      <c r="M737" s="704"/>
      <c r="N737" s="701" t="s">
        <v>1608</v>
      </c>
      <c r="O737" s="702">
        <v>288</v>
      </c>
      <c r="P737" s="701" t="s">
        <v>1341</v>
      </c>
      <c r="Q737" s="704"/>
      <c r="R737" s="701" t="s">
        <v>1341</v>
      </c>
      <c r="S737" s="701" t="s">
        <v>1341</v>
      </c>
    </row>
    <row r="738" spans="1:19" x14ac:dyDescent="0.3">
      <c r="A738" s="701" t="s">
        <v>3805</v>
      </c>
      <c r="B738" s="701" t="s">
        <v>1607</v>
      </c>
      <c r="C738" s="701" t="s">
        <v>1431</v>
      </c>
      <c r="D738" s="702">
        <v>1996</v>
      </c>
      <c r="E738" s="701" t="s">
        <v>3375</v>
      </c>
      <c r="F738" s="701" t="s">
        <v>3376</v>
      </c>
      <c r="G738" s="701" t="s">
        <v>1607</v>
      </c>
      <c r="H738" s="703">
        <v>35930</v>
      </c>
      <c r="I738" s="703">
        <v>35930</v>
      </c>
      <c r="J738" s="701" t="s">
        <v>1608</v>
      </c>
      <c r="K738" s="702">
        <v>6924</v>
      </c>
      <c r="L738" s="701" t="s">
        <v>1341</v>
      </c>
      <c r="M738" s="704"/>
      <c r="N738" s="701" t="s">
        <v>1608</v>
      </c>
      <c r="O738" s="702">
        <v>164</v>
      </c>
      <c r="P738" s="701" t="s">
        <v>1341</v>
      </c>
      <c r="Q738" s="704"/>
      <c r="R738" s="701" t="s">
        <v>1341</v>
      </c>
      <c r="S738" s="701" t="s">
        <v>1341</v>
      </c>
    </row>
    <row r="739" spans="1:19" x14ac:dyDescent="0.3">
      <c r="A739" s="701" t="s">
        <v>3824</v>
      </c>
      <c r="B739" s="701" t="s">
        <v>1607</v>
      </c>
      <c r="C739" s="701" t="s">
        <v>1431</v>
      </c>
      <c r="D739" s="702">
        <v>1996</v>
      </c>
      <c r="E739" s="701" t="s">
        <v>3375</v>
      </c>
      <c r="F739" s="701" t="s">
        <v>3376</v>
      </c>
      <c r="G739" s="701" t="s">
        <v>1607</v>
      </c>
      <c r="H739" s="703">
        <v>35930</v>
      </c>
      <c r="I739" s="703">
        <v>35930</v>
      </c>
      <c r="J739" s="701" t="s">
        <v>1608</v>
      </c>
      <c r="K739" s="702">
        <v>7931</v>
      </c>
      <c r="L739" s="701" t="s">
        <v>1341</v>
      </c>
      <c r="M739" s="704"/>
      <c r="N739" s="701" t="s">
        <v>1608</v>
      </c>
      <c r="O739" s="702">
        <v>2224</v>
      </c>
      <c r="P739" s="701" t="s">
        <v>1341</v>
      </c>
      <c r="Q739" s="704"/>
      <c r="R739" s="701" t="s">
        <v>1341</v>
      </c>
      <c r="S739" s="701" t="s">
        <v>1341</v>
      </c>
    </row>
    <row r="740" spans="1:19" x14ac:dyDescent="0.3">
      <c r="A740" s="701" t="s">
        <v>3825</v>
      </c>
      <c r="B740" s="701" t="s">
        <v>1607</v>
      </c>
      <c r="C740" s="701" t="s">
        <v>1431</v>
      </c>
      <c r="D740" s="702">
        <v>1996</v>
      </c>
      <c r="E740" s="701" t="s">
        <v>3375</v>
      </c>
      <c r="F740" s="701" t="s">
        <v>3376</v>
      </c>
      <c r="G740" s="701" t="s">
        <v>1607</v>
      </c>
      <c r="H740" s="703">
        <v>35930</v>
      </c>
      <c r="I740" s="703">
        <v>35930</v>
      </c>
      <c r="J740" s="701" t="s">
        <v>1608</v>
      </c>
      <c r="K740" s="702">
        <v>7349</v>
      </c>
      <c r="L740" s="701" t="s">
        <v>1341</v>
      </c>
      <c r="M740" s="704"/>
      <c r="N740" s="701" t="s">
        <v>1608</v>
      </c>
      <c r="O740" s="702">
        <v>428</v>
      </c>
      <c r="P740" s="701" t="s">
        <v>1341</v>
      </c>
      <c r="Q740" s="704"/>
      <c r="R740" s="701" t="s">
        <v>1341</v>
      </c>
      <c r="S740" s="701" t="s">
        <v>1341</v>
      </c>
    </row>
    <row r="741" spans="1:19" x14ac:dyDescent="0.3">
      <c r="A741" s="701" t="s">
        <v>3826</v>
      </c>
      <c r="B741" s="701" t="s">
        <v>1607</v>
      </c>
      <c r="C741" s="701" t="s">
        <v>1431</v>
      </c>
      <c r="D741" s="702">
        <v>1996</v>
      </c>
      <c r="E741" s="701" t="s">
        <v>3375</v>
      </c>
      <c r="F741" s="701" t="s">
        <v>3376</v>
      </c>
      <c r="G741" s="701" t="s">
        <v>1607</v>
      </c>
      <c r="H741" s="703">
        <v>35930</v>
      </c>
      <c r="I741" s="703">
        <v>35930</v>
      </c>
      <c r="J741" s="701" t="s">
        <v>1608</v>
      </c>
      <c r="K741" s="702">
        <v>8687</v>
      </c>
      <c r="L741" s="701" t="s">
        <v>1341</v>
      </c>
      <c r="M741" s="704"/>
      <c r="N741" s="701" t="s">
        <v>1608</v>
      </c>
      <c r="O741" s="702">
        <v>604</v>
      </c>
      <c r="P741" s="701" t="s">
        <v>1341</v>
      </c>
      <c r="Q741" s="704"/>
      <c r="R741" s="701" t="s">
        <v>1341</v>
      </c>
      <c r="S741" s="701" t="s">
        <v>1341</v>
      </c>
    </row>
    <row r="742" spans="1:19" x14ac:dyDescent="0.3">
      <c r="A742" s="701" t="s">
        <v>3829</v>
      </c>
      <c r="B742" s="701" t="s">
        <v>1607</v>
      </c>
      <c r="C742" s="701" t="s">
        <v>1431</v>
      </c>
      <c r="D742" s="702">
        <v>1996</v>
      </c>
      <c r="E742" s="701" t="s">
        <v>3375</v>
      </c>
      <c r="F742" s="701" t="s">
        <v>3376</v>
      </c>
      <c r="G742" s="701" t="s">
        <v>1607</v>
      </c>
      <c r="H742" s="703">
        <v>35930</v>
      </c>
      <c r="I742" s="703">
        <v>35930</v>
      </c>
      <c r="J742" s="701" t="s">
        <v>1608</v>
      </c>
      <c r="K742" s="702">
        <v>9633</v>
      </c>
      <c r="L742" s="701" t="s">
        <v>1341</v>
      </c>
      <c r="M742" s="704"/>
      <c r="N742" s="701" t="s">
        <v>1608</v>
      </c>
      <c r="O742" s="702">
        <v>703</v>
      </c>
      <c r="P742" s="701" t="s">
        <v>1341</v>
      </c>
      <c r="Q742" s="704"/>
      <c r="R742" s="701" t="s">
        <v>1341</v>
      </c>
      <c r="S742" s="701" t="s">
        <v>1341</v>
      </c>
    </row>
    <row r="743" spans="1:19" x14ac:dyDescent="0.3">
      <c r="A743" s="701" t="s">
        <v>3830</v>
      </c>
      <c r="B743" s="701" t="s">
        <v>1607</v>
      </c>
      <c r="C743" s="701" t="s">
        <v>1431</v>
      </c>
      <c r="D743" s="702">
        <v>1996</v>
      </c>
      <c r="E743" s="701" t="s">
        <v>3375</v>
      </c>
      <c r="F743" s="701" t="s">
        <v>3376</v>
      </c>
      <c r="G743" s="701" t="s">
        <v>1607</v>
      </c>
      <c r="H743" s="703">
        <v>35930</v>
      </c>
      <c r="I743" s="703">
        <v>35930</v>
      </c>
      <c r="J743" s="701" t="s">
        <v>1608</v>
      </c>
      <c r="K743" s="702">
        <v>7033</v>
      </c>
      <c r="L743" s="701" t="s">
        <v>1341</v>
      </c>
      <c r="M743" s="704"/>
      <c r="N743" s="701" t="s">
        <v>1608</v>
      </c>
      <c r="O743" s="702">
        <v>1972</v>
      </c>
      <c r="P743" s="701" t="s">
        <v>1341</v>
      </c>
      <c r="Q743" s="704"/>
      <c r="R743" s="701" t="s">
        <v>1341</v>
      </c>
      <c r="S743" s="701" t="s">
        <v>1341</v>
      </c>
    </row>
    <row r="744" spans="1:19" x14ac:dyDescent="0.3">
      <c r="A744" s="701" t="s">
        <v>3886</v>
      </c>
      <c r="B744" s="701" t="s">
        <v>1607</v>
      </c>
      <c r="C744" s="701" t="s">
        <v>1431</v>
      </c>
      <c r="D744" s="702">
        <v>1996</v>
      </c>
      <c r="E744" s="701" t="s">
        <v>3375</v>
      </c>
      <c r="F744" s="701" t="s">
        <v>3376</v>
      </c>
      <c r="G744" s="701" t="s">
        <v>1607</v>
      </c>
      <c r="H744" s="703">
        <v>35930</v>
      </c>
      <c r="I744" s="703">
        <v>35930</v>
      </c>
      <c r="J744" s="701" t="s">
        <v>1608</v>
      </c>
      <c r="K744" s="702">
        <v>11509</v>
      </c>
      <c r="L744" s="701" t="s">
        <v>1341</v>
      </c>
      <c r="M744" s="704"/>
      <c r="N744" s="701" t="s">
        <v>1608</v>
      </c>
      <c r="O744" s="702">
        <v>235</v>
      </c>
      <c r="P744" s="701" t="s">
        <v>1341</v>
      </c>
      <c r="Q744" s="704"/>
      <c r="R744" s="701" t="s">
        <v>1341</v>
      </c>
      <c r="S744" s="701" t="s">
        <v>1341</v>
      </c>
    </row>
    <row r="745" spans="1:19" x14ac:dyDescent="0.3">
      <c r="A745" s="701" t="s">
        <v>3384</v>
      </c>
      <c r="B745" s="701" t="s">
        <v>1607</v>
      </c>
      <c r="C745" s="701" t="s">
        <v>1431</v>
      </c>
      <c r="D745" s="702">
        <v>1997</v>
      </c>
      <c r="E745" s="701" t="s">
        <v>3375</v>
      </c>
      <c r="F745" s="701" t="s">
        <v>3376</v>
      </c>
      <c r="G745" s="701" t="s">
        <v>1607</v>
      </c>
      <c r="H745" s="703">
        <v>36297</v>
      </c>
      <c r="I745" s="703">
        <v>36297</v>
      </c>
      <c r="J745" s="701" t="s">
        <v>1608</v>
      </c>
      <c r="K745" s="702">
        <v>13114</v>
      </c>
      <c r="L745" s="701" t="s">
        <v>1341</v>
      </c>
      <c r="M745" s="704"/>
      <c r="N745" s="701" t="s">
        <v>1608</v>
      </c>
      <c r="O745" s="702">
        <v>406</v>
      </c>
      <c r="P745" s="701" t="s">
        <v>1341</v>
      </c>
      <c r="Q745" s="704"/>
      <c r="R745" s="701" t="s">
        <v>1341</v>
      </c>
      <c r="S745" s="701" t="s">
        <v>1341</v>
      </c>
    </row>
    <row r="746" spans="1:19" x14ac:dyDescent="0.3">
      <c r="A746" s="701" t="s">
        <v>3394</v>
      </c>
      <c r="B746" s="701" t="s">
        <v>1607</v>
      </c>
      <c r="C746" s="701" t="s">
        <v>1431</v>
      </c>
      <c r="D746" s="702">
        <v>1997</v>
      </c>
      <c r="E746" s="701" t="s">
        <v>3375</v>
      </c>
      <c r="F746" s="701" t="s">
        <v>3376</v>
      </c>
      <c r="G746" s="701" t="s">
        <v>1607</v>
      </c>
      <c r="H746" s="703">
        <v>36297</v>
      </c>
      <c r="I746" s="703">
        <v>36297</v>
      </c>
      <c r="J746" s="701" t="s">
        <v>1608</v>
      </c>
      <c r="K746" s="702">
        <v>11747</v>
      </c>
      <c r="L746" s="701" t="s">
        <v>1341</v>
      </c>
      <c r="M746" s="704"/>
      <c r="N746" s="701" t="s">
        <v>1608</v>
      </c>
      <c r="O746" s="702">
        <v>363</v>
      </c>
      <c r="P746" s="701" t="s">
        <v>1341</v>
      </c>
      <c r="Q746" s="704"/>
      <c r="R746" s="701" t="s">
        <v>1341</v>
      </c>
      <c r="S746" s="701" t="s">
        <v>1341</v>
      </c>
    </row>
    <row r="747" spans="1:19" x14ac:dyDescent="0.3">
      <c r="A747" s="701" t="s">
        <v>3405</v>
      </c>
      <c r="B747" s="701" t="s">
        <v>1607</v>
      </c>
      <c r="C747" s="701" t="s">
        <v>1431</v>
      </c>
      <c r="D747" s="702">
        <v>1997</v>
      </c>
      <c r="E747" s="701" t="s">
        <v>3375</v>
      </c>
      <c r="F747" s="701" t="s">
        <v>3376</v>
      </c>
      <c r="G747" s="701" t="s">
        <v>1607</v>
      </c>
      <c r="H747" s="703">
        <v>36297</v>
      </c>
      <c r="I747" s="703">
        <v>36297</v>
      </c>
      <c r="J747" s="701" t="s">
        <v>1608</v>
      </c>
      <c r="K747" s="702">
        <v>11231</v>
      </c>
      <c r="L747" s="701" t="s">
        <v>1341</v>
      </c>
      <c r="M747" s="704"/>
      <c r="N747" s="701" t="s">
        <v>1608</v>
      </c>
      <c r="O747" s="702">
        <v>591</v>
      </c>
      <c r="P747" s="701" t="s">
        <v>1341</v>
      </c>
      <c r="Q747" s="704"/>
      <c r="R747" s="701" t="s">
        <v>1341</v>
      </c>
      <c r="S747" s="701" t="s">
        <v>1341</v>
      </c>
    </row>
    <row r="748" spans="1:19" x14ac:dyDescent="0.3">
      <c r="A748" s="701" t="s">
        <v>3406</v>
      </c>
      <c r="B748" s="701" t="s">
        <v>1607</v>
      </c>
      <c r="C748" s="701" t="s">
        <v>1431</v>
      </c>
      <c r="D748" s="702">
        <v>1997</v>
      </c>
      <c r="E748" s="701" t="s">
        <v>3375</v>
      </c>
      <c r="F748" s="701" t="s">
        <v>3376</v>
      </c>
      <c r="G748" s="701" t="s">
        <v>1607</v>
      </c>
      <c r="H748" s="703">
        <v>36297</v>
      </c>
      <c r="I748" s="703">
        <v>36297</v>
      </c>
      <c r="J748" s="701" t="s">
        <v>1608</v>
      </c>
      <c r="K748" s="702">
        <v>11051</v>
      </c>
      <c r="L748" s="701" t="s">
        <v>1341</v>
      </c>
      <c r="M748" s="704"/>
      <c r="N748" s="701" t="s">
        <v>1608</v>
      </c>
      <c r="O748" s="702">
        <v>582</v>
      </c>
      <c r="P748" s="701" t="s">
        <v>1341</v>
      </c>
      <c r="Q748" s="704"/>
      <c r="R748" s="701" t="s">
        <v>1341</v>
      </c>
      <c r="S748" s="701" t="s">
        <v>1341</v>
      </c>
    </row>
    <row r="749" spans="1:19" x14ac:dyDescent="0.3">
      <c r="A749" s="701" t="s">
        <v>3407</v>
      </c>
      <c r="B749" s="701" t="s">
        <v>1607</v>
      </c>
      <c r="C749" s="701" t="s">
        <v>1431</v>
      </c>
      <c r="D749" s="702">
        <v>1997</v>
      </c>
      <c r="E749" s="701" t="s">
        <v>3375</v>
      </c>
      <c r="F749" s="701" t="s">
        <v>3376</v>
      </c>
      <c r="G749" s="701" t="s">
        <v>1607</v>
      </c>
      <c r="H749" s="703">
        <v>36297</v>
      </c>
      <c r="I749" s="703">
        <v>36297</v>
      </c>
      <c r="J749" s="701" t="s">
        <v>1608</v>
      </c>
      <c r="K749" s="702">
        <v>4890</v>
      </c>
      <c r="L749" s="701" t="s">
        <v>1341</v>
      </c>
      <c r="M749" s="704"/>
      <c r="N749" s="701" t="s">
        <v>1608</v>
      </c>
      <c r="O749" s="702">
        <v>257</v>
      </c>
      <c r="P749" s="701" t="s">
        <v>1341</v>
      </c>
      <c r="Q749" s="704"/>
      <c r="R749" s="701" t="s">
        <v>1341</v>
      </c>
      <c r="S749" s="701" t="s">
        <v>1341</v>
      </c>
    </row>
    <row r="750" spans="1:19" x14ac:dyDescent="0.3">
      <c r="A750" s="701" t="s">
        <v>3775</v>
      </c>
      <c r="B750" s="701" t="s">
        <v>1607</v>
      </c>
      <c r="C750" s="701" t="s">
        <v>1431</v>
      </c>
      <c r="D750" s="702">
        <v>1997</v>
      </c>
      <c r="E750" s="701" t="s">
        <v>3375</v>
      </c>
      <c r="F750" s="701" t="s">
        <v>3376</v>
      </c>
      <c r="G750" s="701" t="s">
        <v>1607</v>
      </c>
      <c r="H750" s="703">
        <v>36297</v>
      </c>
      <c r="I750" s="703">
        <v>36297</v>
      </c>
      <c r="J750" s="701" t="s">
        <v>1608</v>
      </c>
      <c r="K750" s="702">
        <v>10785</v>
      </c>
      <c r="L750" s="701" t="s">
        <v>1341</v>
      </c>
      <c r="M750" s="704"/>
      <c r="N750" s="701" t="s">
        <v>1608</v>
      </c>
      <c r="O750" s="702">
        <v>449</v>
      </c>
      <c r="P750" s="701" t="s">
        <v>1341</v>
      </c>
      <c r="Q750" s="704"/>
      <c r="R750" s="701" t="s">
        <v>1341</v>
      </c>
      <c r="S750" s="701" t="s">
        <v>1341</v>
      </c>
    </row>
    <row r="751" spans="1:19" x14ac:dyDescent="0.3">
      <c r="A751" s="701" t="s">
        <v>3776</v>
      </c>
      <c r="B751" s="701" t="s">
        <v>1607</v>
      </c>
      <c r="C751" s="701" t="s">
        <v>1431</v>
      </c>
      <c r="D751" s="702">
        <v>1997</v>
      </c>
      <c r="E751" s="701" t="s">
        <v>3375</v>
      </c>
      <c r="F751" s="701" t="s">
        <v>3376</v>
      </c>
      <c r="G751" s="701" t="s">
        <v>1607</v>
      </c>
      <c r="H751" s="703">
        <v>36297</v>
      </c>
      <c r="I751" s="703">
        <v>36297</v>
      </c>
      <c r="J751" s="701" t="s">
        <v>1608</v>
      </c>
      <c r="K751" s="702">
        <v>10591</v>
      </c>
      <c r="L751" s="701" t="s">
        <v>1341</v>
      </c>
      <c r="M751" s="704"/>
      <c r="N751" s="701" t="s">
        <v>1608</v>
      </c>
      <c r="O751" s="702">
        <v>441</v>
      </c>
      <c r="P751" s="701" t="s">
        <v>1341</v>
      </c>
      <c r="Q751" s="704"/>
      <c r="R751" s="701" t="s">
        <v>1341</v>
      </c>
      <c r="S751" s="701" t="s">
        <v>1341</v>
      </c>
    </row>
    <row r="752" spans="1:19" x14ac:dyDescent="0.3">
      <c r="A752" s="701" t="s">
        <v>3777</v>
      </c>
      <c r="B752" s="701" t="s">
        <v>1607</v>
      </c>
      <c r="C752" s="701" t="s">
        <v>1431</v>
      </c>
      <c r="D752" s="702">
        <v>1997</v>
      </c>
      <c r="E752" s="701" t="s">
        <v>3375</v>
      </c>
      <c r="F752" s="701" t="s">
        <v>3376</v>
      </c>
      <c r="G752" s="701" t="s">
        <v>1607</v>
      </c>
      <c r="H752" s="703">
        <v>36297</v>
      </c>
      <c r="I752" s="703">
        <v>36297</v>
      </c>
      <c r="J752" s="701" t="s">
        <v>1608</v>
      </c>
      <c r="K752" s="702">
        <v>4265</v>
      </c>
      <c r="L752" s="701" t="s">
        <v>1341</v>
      </c>
      <c r="M752" s="704"/>
      <c r="N752" s="701" t="s">
        <v>1608</v>
      </c>
      <c r="O752" s="702">
        <v>178</v>
      </c>
      <c r="P752" s="701" t="s">
        <v>1341</v>
      </c>
      <c r="Q752" s="704"/>
      <c r="R752" s="701" t="s">
        <v>1341</v>
      </c>
      <c r="S752" s="701" t="s">
        <v>1341</v>
      </c>
    </row>
    <row r="753" spans="1:19" x14ac:dyDescent="0.3">
      <c r="A753" s="701" t="s">
        <v>3820</v>
      </c>
      <c r="B753" s="701" t="s">
        <v>1607</v>
      </c>
      <c r="C753" s="701" t="s">
        <v>1431</v>
      </c>
      <c r="D753" s="702">
        <v>1997</v>
      </c>
      <c r="E753" s="701" t="s">
        <v>3375</v>
      </c>
      <c r="F753" s="701" t="s">
        <v>3376</v>
      </c>
      <c r="G753" s="701" t="s">
        <v>1607</v>
      </c>
      <c r="H753" s="703">
        <v>36297</v>
      </c>
      <c r="I753" s="703">
        <v>36297</v>
      </c>
      <c r="J753" s="701" t="s">
        <v>1608</v>
      </c>
      <c r="K753" s="702">
        <v>12339</v>
      </c>
      <c r="L753" s="701" t="s">
        <v>1341</v>
      </c>
      <c r="M753" s="704"/>
      <c r="N753" s="701" t="s">
        <v>1608</v>
      </c>
      <c r="O753" s="702">
        <v>788</v>
      </c>
      <c r="P753" s="701" t="s">
        <v>1341</v>
      </c>
      <c r="Q753" s="704"/>
      <c r="R753" s="701" t="s">
        <v>1341</v>
      </c>
      <c r="S753" s="701" t="s">
        <v>1341</v>
      </c>
    </row>
    <row r="754" spans="1:19" x14ac:dyDescent="0.3">
      <c r="A754" s="701" t="s">
        <v>3823</v>
      </c>
      <c r="B754" s="701" t="s">
        <v>1607</v>
      </c>
      <c r="C754" s="701" t="s">
        <v>1431</v>
      </c>
      <c r="D754" s="702">
        <v>1997</v>
      </c>
      <c r="E754" s="701" t="s">
        <v>3375</v>
      </c>
      <c r="F754" s="701" t="s">
        <v>3376</v>
      </c>
      <c r="G754" s="701" t="s">
        <v>1607</v>
      </c>
      <c r="H754" s="703">
        <v>36297</v>
      </c>
      <c r="I754" s="703">
        <v>36297</v>
      </c>
      <c r="J754" s="701" t="s">
        <v>1608</v>
      </c>
      <c r="K754" s="702">
        <v>11705</v>
      </c>
      <c r="L754" s="701" t="s">
        <v>1341</v>
      </c>
      <c r="M754" s="704"/>
      <c r="N754" s="701" t="s">
        <v>1608</v>
      </c>
      <c r="O754" s="702">
        <v>747</v>
      </c>
      <c r="P754" s="701" t="s">
        <v>1341</v>
      </c>
      <c r="Q754" s="704"/>
      <c r="R754" s="701" t="s">
        <v>1341</v>
      </c>
      <c r="S754" s="701" t="s">
        <v>1341</v>
      </c>
    </row>
    <row r="755" spans="1:19" x14ac:dyDescent="0.3">
      <c r="A755" s="701" t="s">
        <v>3408</v>
      </c>
      <c r="B755" s="701" t="s">
        <v>1607</v>
      </c>
      <c r="C755" s="701" t="s">
        <v>1431</v>
      </c>
      <c r="D755" s="702">
        <v>1998</v>
      </c>
      <c r="E755" s="701" t="s">
        <v>3375</v>
      </c>
      <c r="F755" s="701" t="s">
        <v>3376</v>
      </c>
      <c r="G755" s="701" t="s">
        <v>1607</v>
      </c>
      <c r="H755" s="703">
        <v>36664</v>
      </c>
      <c r="I755" s="703">
        <v>36664</v>
      </c>
      <c r="J755" s="701" t="s">
        <v>1608</v>
      </c>
      <c r="K755" s="702">
        <v>15376</v>
      </c>
      <c r="L755" s="701" t="s">
        <v>1341</v>
      </c>
      <c r="M755" s="704"/>
      <c r="N755" s="701" t="s">
        <v>1608</v>
      </c>
      <c r="O755" s="702">
        <v>741</v>
      </c>
      <c r="P755" s="701" t="s">
        <v>1341</v>
      </c>
      <c r="Q755" s="704"/>
      <c r="R755" s="701" t="s">
        <v>1341</v>
      </c>
      <c r="S755" s="701" t="s">
        <v>1341</v>
      </c>
    </row>
    <row r="756" spans="1:19" x14ac:dyDescent="0.3">
      <c r="A756" s="701" t="s">
        <v>3409</v>
      </c>
      <c r="B756" s="701" t="s">
        <v>1607</v>
      </c>
      <c r="C756" s="701" t="s">
        <v>1431</v>
      </c>
      <c r="D756" s="702">
        <v>1998</v>
      </c>
      <c r="E756" s="701" t="s">
        <v>3375</v>
      </c>
      <c r="F756" s="701" t="s">
        <v>3376</v>
      </c>
      <c r="G756" s="701" t="s">
        <v>1607</v>
      </c>
      <c r="H756" s="703">
        <v>36664</v>
      </c>
      <c r="I756" s="703">
        <v>36664</v>
      </c>
      <c r="J756" s="701" t="s">
        <v>1608</v>
      </c>
      <c r="K756" s="702">
        <v>16121</v>
      </c>
      <c r="L756" s="701" t="s">
        <v>1341</v>
      </c>
      <c r="M756" s="704"/>
      <c r="N756" s="701" t="s">
        <v>1608</v>
      </c>
      <c r="O756" s="702">
        <v>322</v>
      </c>
      <c r="P756" s="701" t="s">
        <v>1341</v>
      </c>
      <c r="Q756" s="704"/>
      <c r="R756" s="701" t="s">
        <v>1341</v>
      </c>
      <c r="S756" s="701" t="s">
        <v>1341</v>
      </c>
    </row>
    <row r="757" spans="1:19" x14ac:dyDescent="0.3">
      <c r="A757" s="701" t="s">
        <v>3410</v>
      </c>
      <c r="B757" s="701" t="s">
        <v>1607</v>
      </c>
      <c r="C757" s="701" t="s">
        <v>1431</v>
      </c>
      <c r="D757" s="702">
        <v>1998</v>
      </c>
      <c r="E757" s="701" t="s">
        <v>3375</v>
      </c>
      <c r="F757" s="701" t="s">
        <v>3376</v>
      </c>
      <c r="G757" s="701" t="s">
        <v>1607</v>
      </c>
      <c r="H757" s="703">
        <v>36664</v>
      </c>
      <c r="I757" s="703">
        <v>36664</v>
      </c>
      <c r="J757" s="701" t="s">
        <v>1608</v>
      </c>
      <c r="K757" s="702">
        <v>16698</v>
      </c>
      <c r="L757" s="701" t="s">
        <v>1341</v>
      </c>
      <c r="M757" s="704"/>
      <c r="N757" s="701" t="s">
        <v>1608</v>
      </c>
      <c r="O757" s="702">
        <v>341</v>
      </c>
      <c r="P757" s="701" t="s">
        <v>1341</v>
      </c>
      <c r="Q757" s="704"/>
      <c r="R757" s="701" t="s">
        <v>1341</v>
      </c>
      <c r="S757" s="701" t="s">
        <v>1341</v>
      </c>
    </row>
    <row r="758" spans="1:19" x14ac:dyDescent="0.3">
      <c r="A758" s="701" t="s">
        <v>3411</v>
      </c>
      <c r="B758" s="701" t="s">
        <v>1607</v>
      </c>
      <c r="C758" s="701" t="s">
        <v>1431</v>
      </c>
      <c r="D758" s="702">
        <v>1998</v>
      </c>
      <c r="E758" s="701" t="s">
        <v>3375</v>
      </c>
      <c r="F758" s="701" t="s">
        <v>3376</v>
      </c>
      <c r="G758" s="701" t="s">
        <v>1607</v>
      </c>
      <c r="H758" s="703">
        <v>36664</v>
      </c>
      <c r="I758" s="703">
        <v>36664</v>
      </c>
      <c r="J758" s="701" t="s">
        <v>1608</v>
      </c>
      <c r="K758" s="702">
        <v>17384</v>
      </c>
      <c r="L758" s="701" t="s">
        <v>1341</v>
      </c>
      <c r="M758" s="704"/>
      <c r="N758" s="701" t="s">
        <v>1608</v>
      </c>
      <c r="O758" s="702">
        <v>355</v>
      </c>
      <c r="P758" s="701" t="s">
        <v>1341</v>
      </c>
      <c r="Q758" s="704"/>
      <c r="R758" s="701" t="s">
        <v>1341</v>
      </c>
      <c r="S758" s="701" t="s">
        <v>1341</v>
      </c>
    </row>
    <row r="759" spans="1:19" x14ac:dyDescent="0.3">
      <c r="A759" s="701" t="s">
        <v>3831</v>
      </c>
      <c r="B759" s="701" t="s">
        <v>1607</v>
      </c>
      <c r="C759" s="701" t="s">
        <v>1431</v>
      </c>
      <c r="D759" s="702">
        <v>1998</v>
      </c>
      <c r="E759" s="701" t="s">
        <v>3375</v>
      </c>
      <c r="F759" s="701" t="s">
        <v>3376</v>
      </c>
      <c r="G759" s="701" t="s">
        <v>1607</v>
      </c>
      <c r="H759" s="703">
        <v>36664</v>
      </c>
      <c r="I759" s="703">
        <v>36664</v>
      </c>
      <c r="J759" s="701" t="s">
        <v>1608</v>
      </c>
      <c r="K759" s="702">
        <v>17506</v>
      </c>
      <c r="L759" s="701" t="s">
        <v>1341</v>
      </c>
      <c r="M759" s="704"/>
      <c r="N759" s="701" t="s">
        <v>1608</v>
      </c>
      <c r="O759" s="702">
        <v>258</v>
      </c>
      <c r="P759" s="701" t="s">
        <v>1341</v>
      </c>
      <c r="Q759" s="704"/>
      <c r="R759" s="701" t="s">
        <v>1341</v>
      </c>
      <c r="S759" s="701" t="s">
        <v>1341</v>
      </c>
    </row>
    <row r="760" spans="1:19" x14ac:dyDescent="0.3">
      <c r="A760" s="701" t="s">
        <v>3832</v>
      </c>
      <c r="B760" s="701" t="s">
        <v>1607</v>
      </c>
      <c r="C760" s="701" t="s">
        <v>1431</v>
      </c>
      <c r="D760" s="702">
        <v>1998</v>
      </c>
      <c r="E760" s="701" t="s">
        <v>3375</v>
      </c>
      <c r="F760" s="701" t="s">
        <v>3376</v>
      </c>
      <c r="G760" s="701" t="s">
        <v>1607</v>
      </c>
      <c r="H760" s="703">
        <v>36664</v>
      </c>
      <c r="I760" s="703">
        <v>36664</v>
      </c>
      <c r="J760" s="701" t="s">
        <v>1608</v>
      </c>
      <c r="K760" s="702">
        <v>18027</v>
      </c>
      <c r="L760" s="701" t="s">
        <v>1341</v>
      </c>
      <c r="M760" s="704"/>
      <c r="N760" s="701" t="s">
        <v>1608</v>
      </c>
      <c r="O760" s="702">
        <v>0</v>
      </c>
      <c r="P760" s="701" t="s">
        <v>1341</v>
      </c>
      <c r="Q760" s="704"/>
      <c r="R760" s="701" t="s">
        <v>1341</v>
      </c>
      <c r="S760" s="701" t="s">
        <v>1341</v>
      </c>
    </row>
    <row r="761" spans="1:19" x14ac:dyDescent="0.3">
      <c r="A761" s="701" t="s">
        <v>3833</v>
      </c>
      <c r="B761" s="701" t="s">
        <v>1607</v>
      </c>
      <c r="C761" s="701" t="s">
        <v>1431</v>
      </c>
      <c r="D761" s="702">
        <v>1998</v>
      </c>
      <c r="E761" s="701" t="s">
        <v>3375</v>
      </c>
      <c r="F761" s="701" t="s">
        <v>3376</v>
      </c>
      <c r="G761" s="701" t="s">
        <v>1607</v>
      </c>
      <c r="H761" s="703">
        <v>36664</v>
      </c>
      <c r="I761" s="703">
        <v>36664</v>
      </c>
      <c r="J761" s="701" t="s">
        <v>1608</v>
      </c>
      <c r="K761" s="702">
        <v>17582</v>
      </c>
      <c r="L761" s="701" t="s">
        <v>1341</v>
      </c>
      <c r="M761" s="704"/>
      <c r="N761" s="701" t="s">
        <v>1608</v>
      </c>
      <c r="O761" s="702">
        <v>359</v>
      </c>
      <c r="P761" s="701" t="s">
        <v>1341</v>
      </c>
      <c r="Q761" s="704"/>
      <c r="R761" s="701" t="s">
        <v>1341</v>
      </c>
      <c r="S761" s="701" t="s">
        <v>1341</v>
      </c>
    </row>
    <row r="762" spans="1:19" x14ac:dyDescent="0.3">
      <c r="A762" s="701" t="s">
        <v>3834</v>
      </c>
      <c r="B762" s="701" t="s">
        <v>1607</v>
      </c>
      <c r="C762" s="701" t="s">
        <v>1431</v>
      </c>
      <c r="D762" s="702">
        <v>1998</v>
      </c>
      <c r="E762" s="701" t="s">
        <v>3375</v>
      </c>
      <c r="F762" s="701" t="s">
        <v>3376</v>
      </c>
      <c r="G762" s="701" t="s">
        <v>1607</v>
      </c>
      <c r="H762" s="703">
        <v>36664</v>
      </c>
      <c r="I762" s="703">
        <v>36664</v>
      </c>
      <c r="J762" s="701" t="s">
        <v>1608</v>
      </c>
      <c r="K762" s="702">
        <v>12765</v>
      </c>
      <c r="L762" s="701" t="s">
        <v>1341</v>
      </c>
      <c r="M762" s="704"/>
      <c r="N762" s="701" t="s">
        <v>1608</v>
      </c>
      <c r="O762" s="702">
        <v>261</v>
      </c>
      <c r="P762" s="701" t="s">
        <v>1341</v>
      </c>
      <c r="Q762" s="704"/>
      <c r="R762" s="701" t="s">
        <v>1341</v>
      </c>
      <c r="S762" s="701" t="s">
        <v>1341</v>
      </c>
    </row>
    <row r="763" spans="1:19" x14ac:dyDescent="0.3">
      <c r="A763" s="701" t="s">
        <v>3783</v>
      </c>
      <c r="B763" s="701" t="s">
        <v>1607</v>
      </c>
      <c r="C763" s="701" t="s">
        <v>1431</v>
      </c>
      <c r="D763" s="702">
        <v>1999</v>
      </c>
      <c r="E763" s="701" t="s">
        <v>3375</v>
      </c>
      <c r="F763" s="701" t="s">
        <v>3376</v>
      </c>
      <c r="G763" s="701" t="s">
        <v>1607</v>
      </c>
      <c r="H763" s="703">
        <v>37029</v>
      </c>
      <c r="I763" s="703">
        <v>37029</v>
      </c>
      <c r="J763" s="701" t="s">
        <v>1608</v>
      </c>
      <c r="K763" s="702">
        <v>13113</v>
      </c>
      <c r="L763" s="701" t="s">
        <v>1341</v>
      </c>
      <c r="M763" s="704"/>
      <c r="N763" s="701" t="s">
        <v>1608</v>
      </c>
      <c r="O763" s="702">
        <v>575</v>
      </c>
      <c r="P763" s="701" t="s">
        <v>1341</v>
      </c>
      <c r="Q763" s="704"/>
      <c r="R763" s="701" t="s">
        <v>1341</v>
      </c>
      <c r="S763" s="701" t="s">
        <v>1341</v>
      </c>
    </row>
    <row r="764" spans="1:19" x14ac:dyDescent="0.3">
      <c r="A764" s="701" t="s">
        <v>3784</v>
      </c>
      <c r="B764" s="701" t="s">
        <v>1607</v>
      </c>
      <c r="C764" s="701" t="s">
        <v>1431</v>
      </c>
      <c r="D764" s="702">
        <v>1999</v>
      </c>
      <c r="E764" s="701" t="s">
        <v>3375</v>
      </c>
      <c r="F764" s="701" t="s">
        <v>3376</v>
      </c>
      <c r="G764" s="701" t="s">
        <v>1607</v>
      </c>
      <c r="H764" s="703">
        <v>37029</v>
      </c>
      <c r="I764" s="703">
        <v>37029</v>
      </c>
      <c r="J764" s="701" t="s">
        <v>1608</v>
      </c>
      <c r="K764" s="702">
        <v>13593</v>
      </c>
      <c r="L764" s="701" t="s">
        <v>1341</v>
      </c>
      <c r="M764" s="704"/>
      <c r="N764" s="701" t="s">
        <v>1608</v>
      </c>
      <c r="O764" s="702">
        <v>596</v>
      </c>
      <c r="P764" s="701" t="s">
        <v>1341</v>
      </c>
      <c r="Q764" s="704"/>
      <c r="R764" s="701" t="s">
        <v>1341</v>
      </c>
      <c r="S764" s="701" t="s">
        <v>1341</v>
      </c>
    </row>
    <row r="765" spans="1:19" x14ac:dyDescent="0.3">
      <c r="A765" s="701" t="s">
        <v>3785</v>
      </c>
      <c r="B765" s="701" t="s">
        <v>1607</v>
      </c>
      <c r="C765" s="701" t="s">
        <v>1431</v>
      </c>
      <c r="D765" s="702">
        <v>1999</v>
      </c>
      <c r="E765" s="701" t="s">
        <v>3375</v>
      </c>
      <c r="F765" s="701" t="s">
        <v>3376</v>
      </c>
      <c r="G765" s="701" t="s">
        <v>1607</v>
      </c>
      <c r="H765" s="703">
        <v>37029</v>
      </c>
      <c r="I765" s="703">
        <v>37029</v>
      </c>
      <c r="J765" s="701" t="s">
        <v>1608</v>
      </c>
      <c r="K765" s="702">
        <v>13781</v>
      </c>
      <c r="L765" s="701" t="s">
        <v>1341</v>
      </c>
      <c r="M765" s="704"/>
      <c r="N765" s="701" t="s">
        <v>1608</v>
      </c>
      <c r="O765" s="702">
        <v>411</v>
      </c>
      <c r="P765" s="701" t="s">
        <v>1341</v>
      </c>
      <c r="Q765" s="704"/>
      <c r="R765" s="701" t="s">
        <v>1341</v>
      </c>
      <c r="S765" s="701" t="s">
        <v>1341</v>
      </c>
    </row>
    <row r="766" spans="1:19" x14ac:dyDescent="0.3">
      <c r="A766" s="701" t="s">
        <v>3835</v>
      </c>
      <c r="B766" s="701" t="s">
        <v>1607</v>
      </c>
      <c r="C766" s="701" t="s">
        <v>1431</v>
      </c>
      <c r="D766" s="702">
        <v>1999</v>
      </c>
      <c r="E766" s="701" t="s">
        <v>3375</v>
      </c>
      <c r="F766" s="701" t="s">
        <v>3376</v>
      </c>
      <c r="G766" s="701" t="s">
        <v>1607</v>
      </c>
      <c r="H766" s="703">
        <v>37029</v>
      </c>
      <c r="I766" s="703">
        <v>37029</v>
      </c>
      <c r="J766" s="701" t="s">
        <v>1608</v>
      </c>
      <c r="K766" s="702">
        <v>13865</v>
      </c>
      <c r="L766" s="701" t="s">
        <v>1341</v>
      </c>
      <c r="M766" s="704"/>
      <c r="N766" s="701" t="s">
        <v>1608</v>
      </c>
      <c r="O766" s="702">
        <v>355</v>
      </c>
      <c r="P766" s="701" t="s">
        <v>1341</v>
      </c>
      <c r="Q766" s="704"/>
      <c r="R766" s="701" t="s">
        <v>1341</v>
      </c>
      <c r="S766" s="701" t="s">
        <v>1341</v>
      </c>
    </row>
    <row r="767" spans="1:19" x14ac:dyDescent="0.3">
      <c r="A767" s="701" t="s">
        <v>3836</v>
      </c>
      <c r="B767" s="701" t="s">
        <v>1607</v>
      </c>
      <c r="C767" s="701" t="s">
        <v>1431</v>
      </c>
      <c r="D767" s="702">
        <v>1999</v>
      </c>
      <c r="E767" s="701" t="s">
        <v>3375</v>
      </c>
      <c r="F767" s="701" t="s">
        <v>3376</v>
      </c>
      <c r="G767" s="701" t="s">
        <v>1607</v>
      </c>
      <c r="H767" s="703">
        <v>37029</v>
      </c>
      <c r="I767" s="703">
        <v>37029</v>
      </c>
      <c r="J767" s="701" t="s">
        <v>1608</v>
      </c>
      <c r="K767" s="702">
        <v>13180</v>
      </c>
      <c r="L767" s="701" t="s">
        <v>1341</v>
      </c>
      <c r="M767" s="704"/>
      <c r="N767" s="701" t="s">
        <v>1608</v>
      </c>
      <c r="O767" s="702">
        <v>338</v>
      </c>
      <c r="P767" s="701" t="s">
        <v>1341</v>
      </c>
      <c r="Q767" s="704"/>
      <c r="R767" s="701" t="s">
        <v>1341</v>
      </c>
      <c r="S767" s="701" t="s">
        <v>1341</v>
      </c>
    </row>
    <row r="768" spans="1:19" x14ac:dyDescent="0.3">
      <c r="A768" s="701" t="s">
        <v>3837</v>
      </c>
      <c r="B768" s="701" t="s">
        <v>1607</v>
      </c>
      <c r="C768" s="701" t="s">
        <v>1431</v>
      </c>
      <c r="D768" s="702">
        <v>1999</v>
      </c>
      <c r="E768" s="701" t="s">
        <v>3375</v>
      </c>
      <c r="F768" s="701" t="s">
        <v>3376</v>
      </c>
      <c r="G768" s="701" t="s">
        <v>1607</v>
      </c>
      <c r="H768" s="703">
        <v>37029</v>
      </c>
      <c r="I768" s="703">
        <v>37029</v>
      </c>
      <c r="J768" s="701" t="s">
        <v>1608</v>
      </c>
      <c r="K768" s="702">
        <v>13090</v>
      </c>
      <c r="L768" s="701" t="s">
        <v>1341</v>
      </c>
      <c r="M768" s="704"/>
      <c r="N768" s="701" t="s">
        <v>1608</v>
      </c>
      <c r="O768" s="702">
        <v>254</v>
      </c>
      <c r="P768" s="701" t="s">
        <v>1341</v>
      </c>
      <c r="Q768" s="704"/>
      <c r="R768" s="701" t="s">
        <v>1341</v>
      </c>
      <c r="S768" s="701" t="s">
        <v>1341</v>
      </c>
    </row>
    <row r="769" spans="1:19" x14ac:dyDescent="0.3">
      <c r="A769" s="701" t="s">
        <v>3838</v>
      </c>
      <c r="B769" s="701" t="s">
        <v>1607</v>
      </c>
      <c r="C769" s="701" t="s">
        <v>1431</v>
      </c>
      <c r="D769" s="702">
        <v>1999</v>
      </c>
      <c r="E769" s="701" t="s">
        <v>3375</v>
      </c>
      <c r="F769" s="701" t="s">
        <v>3376</v>
      </c>
      <c r="G769" s="701" t="s">
        <v>1607</v>
      </c>
      <c r="H769" s="703">
        <v>37029</v>
      </c>
      <c r="I769" s="703">
        <v>37029</v>
      </c>
      <c r="J769" s="701" t="s">
        <v>1608</v>
      </c>
      <c r="K769" s="702">
        <v>12180</v>
      </c>
      <c r="L769" s="701" t="s">
        <v>1341</v>
      </c>
      <c r="M769" s="704"/>
      <c r="N769" s="701" t="s">
        <v>1608</v>
      </c>
      <c r="O769" s="702">
        <v>236</v>
      </c>
      <c r="P769" s="701" t="s">
        <v>1341</v>
      </c>
      <c r="Q769" s="704"/>
      <c r="R769" s="701" t="s">
        <v>1341</v>
      </c>
      <c r="S769" s="701" t="s">
        <v>1341</v>
      </c>
    </row>
    <row r="770" spans="1:19" x14ac:dyDescent="0.3">
      <c r="A770" s="701" t="s">
        <v>3839</v>
      </c>
      <c r="B770" s="701" t="s">
        <v>1607</v>
      </c>
      <c r="C770" s="701" t="s">
        <v>1431</v>
      </c>
      <c r="D770" s="702">
        <v>1999</v>
      </c>
      <c r="E770" s="701" t="s">
        <v>3375</v>
      </c>
      <c r="F770" s="701" t="s">
        <v>3376</v>
      </c>
      <c r="G770" s="701" t="s">
        <v>1607</v>
      </c>
      <c r="H770" s="703">
        <v>37029</v>
      </c>
      <c r="I770" s="703">
        <v>37029</v>
      </c>
      <c r="J770" s="701" t="s">
        <v>1608</v>
      </c>
      <c r="K770" s="702">
        <v>12874</v>
      </c>
      <c r="L770" s="701" t="s">
        <v>1341</v>
      </c>
      <c r="M770" s="704"/>
      <c r="N770" s="701" t="s">
        <v>1608</v>
      </c>
      <c r="O770" s="702">
        <v>385</v>
      </c>
      <c r="P770" s="701" t="s">
        <v>1341</v>
      </c>
      <c r="Q770" s="704"/>
      <c r="R770" s="701" t="s">
        <v>1341</v>
      </c>
      <c r="S770" s="701" t="s">
        <v>1341</v>
      </c>
    </row>
    <row r="771" spans="1:19" x14ac:dyDescent="0.3">
      <c r="A771" s="701" t="s">
        <v>3761</v>
      </c>
      <c r="B771" s="701" t="s">
        <v>1607</v>
      </c>
      <c r="C771" s="701" t="s">
        <v>1431</v>
      </c>
      <c r="D771" s="702">
        <v>2001</v>
      </c>
      <c r="E771" s="701" t="s">
        <v>3375</v>
      </c>
      <c r="F771" s="701" t="s">
        <v>3376</v>
      </c>
      <c r="G771" s="701" t="s">
        <v>1607</v>
      </c>
      <c r="H771" s="703">
        <v>37760</v>
      </c>
      <c r="I771" s="703">
        <v>37760</v>
      </c>
      <c r="J771" s="701" t="s">
        <v>1608</v>
      </c>
      <c r="K771" s="702">
        <v>3284</v>
      </c>
      <c r="L771" s="701" t="s">
        <v>1341</v>
      </c>
      <c r="M771" s="704"/>
      <c r="N771" s="701" t="s">
        <v>1608</v>
      </c>
      <c r="O771" s="702">
        <v>163</v>
      </c>
      <c r="P771" s="701" t="s">
        <v>1341</v>
      </c>
      <c r="Q771" s="704"/>
      <c r="R771" s="701" t="s">
        <v>1341</v>
      </c>
      <c r="S771" s="701" t="s">
        <v>1341</v>
      </c>
    </row>
    <row r="772" spans="1:19" x14ac:dyDescent="0.3">
      <c r="A772" s="701" t="s">
        <v>3762</v>
      </c>
      <c r="B772" s="701" t="s">
        <v>1607</v>
      </c>
      <c r="C772" s="701" t="s">
        <v>1431</v>
      </c>
      <c r="D772" s="702">
        <v>2001</v>
      </c>
      <c r="E772" s="701" t="s">
        <v>3375</v>
      </c>
      <c r="F772" s="701" t="s">
        <v>3376</v>
      </c>
      <c r="G772" s="701" t="s">
        <v>1607</v>
      </c>
      <c r="H772" s="703">
        <v>37760</v>
      </c>
      <c r="I772" s="703">
        <v>37760</v>
      </c>
      <c r="J772" s="701" t="s">
        <v>1608</v>
      </c>
      <c r="K772" s="702">
        <v>25355</v>
      </c>
      <c r="L772" s="701" t="s">
        <v>1341</v>
      </c>
      <c r="M772" s="704"/>
      <c r="N772" s="701" t="s">
        <v>1608</v>
      </c>
      <c r="O772" s="702">
        <v>117</v>
      </c>
      <c r="P772" s="701" t="s">
        <v>1341</v>
      </c>
      <c r="Q772" s="704"/>
      <c r="R772" s="701" t="s">
        <v>1341</v>
      </c>
      <c r="S772" s="701" t="s">
        <v>1341</v>
      </c>
    </row>
    <row r="773" spans="1:19" x14ac:dyDescent="0.3">
      <c r="A773" s="701" t="s">
        <v>3840</v>
      </c>
      <c r="B773" s="701" t="s">
        <v>1607</v>
      </c>
      <c r="C773" s="701" t="s">
        <v>1431</v>
      </c>
      <c r="D773" s="702">
        <v>2001</v>
      </c>
      <c r="E773" s="701" t="s">
        <v>3375</v>
      </c>
      <c r="F773" s="701" t="s">
        <v>3376</v>
      </c>
      <c r="G773" s="701" t="s">
        <v>1607</v>
      </c>
      <c r="H773" s="703">
        <v>37760</v>
      </c>
      <c r="I773" s="703">
        <v>37760</v>
      </c>
      <c r="J773" s="701" t="s">
        <v>1608</v>
      </c>
      <c r="K773" s="702">
        <v>25047</v>
      </c>
      <c r="L773" s="701" t="s">
        <v>1341</v>
      </c>
      <c r="M773" s="704"/>
      <c r="N773" s="701" t="s">
        <v>1608</v>
      </c>
      <c r="O773" s="702">
        <v>118</v>
      </c>
      <c r="P773" s="701" t="s">
        <v>1341</v>
      </c>
      <c r="Q773" s="704"/>
      <c r="R773" s="701" t="s">
        <v>1341</v>
      </c>
      <c r="S773" s="701" t="s">
        <v>1341</v>
      </c>
    </row>
    <row r="774" spans="1:19" x14ac:dyDescent="0.3">
      <c r="A774" s="701" t="s">
        <v>3841</v>
      </c>
      <c r="B774" s="701" t="s">
        <v>1607</v>
      </c>
      <c r="C774" s="701" t="s">
        <v>1431</v>
      </c>
      <c r="D774" s="702">
        <v>2001</v>
      </c>
      <c r="E774" s="701" t="s">
        <v>3375</v>
      </c>
      <c r="F774" s="701" t="s">
        <v>3376</v>
      </c>
      <c r="G774" s="701" t="s">
        <v>1607</v>
      </c>
      <c r="H774" s="703">
        <v>37760</v>
      </c>
      <c r="I774" s="703">
        <v>37760</v>
      </c>
      <c r="J774" s="701" t="s">
        <v>1608</v>
      </c>
      <c r="K774" s="702">
        <v>25451</v>
      </c>
      <c r="L774" s="701" t="s">
        <v>1341</v>
      </c>
      <c r="M774" s="704"/>
      <c r="N774" s="701" t="s">
        <v>1608</v>
      </c>
      <c r="O774" s="702">
        <v>0</v>
      </c>
      <c r="P774" s="701" t="s">
        <v>1341</v>
      </c>
      <c r="Q774" s="704"/>
      <c r="R774" s="701" t="s">
        <v>1341</v>
      </c>
      <c r="S774" s="701" t="s">
        <v>1341</v>
      </c>
    </row>
    <row r="775" spans="1:19" x14ac:dyDescent="0.3">
      <c r="A775" s="701" t="s">
        <v>3842</v>
      </c>
      <c r="B775" s="701" t="s">
        <v>1607</v>
      </c>
      <c r="C775" s="701" t="s">
        <v>1431</v>
      </c>
      <c r="D775" s="702">
        <v>2001</v>
      </c>
      <c r="E775" s="701" t="s">
        <v>3375</v>
      </c>
      <c r="F775" s="701" t="s">
        <v>3376</v>
      </c>
      <c r="G775" s="701" t="s">
        <v>1607</v>
      </c>
      <c r="H775" s="703">
        <v>37760</v>
      </c>
      <c r="I775" s="703">
        <v>37760</v>
      </c>
      <c r="J775" s="701" t="s">
        <v>1608</v>
      </c>
      <c r="K775" s="702">
        <v>25076</v>
      </c>
      <c r="L775" s="701" t="s">
        <v>1341</v>
      </c>
      <c r="M775" s="704"/>
      <c r="N775" s="701" t="s">
        <v>1608</v>
      </c>
      <c r="O775" s="702">
        <v>111</v>
      </c>
      <c r="P775" s="701" t="s">
        <v>1341</v>
      </c>
      <c r="Q775" s="704"/>
      <c r="R775" s="701" t="s">
        <v>1341</v>
      </c>
      <c r="S775" s="701" t="s">
        <v>1341</v>
      </c>
    </row>
    <row r="776" spans="1:19" x14ac:dyDescent="0.3">
      <c r="A776" s="701" t="s">
        <v>3843</v>
      </c>
      <c r="B776" s="701" t="s">
        <v>1607</v>
      </c>
      <c r="C776" s="701" t="s">
        <v>1431</v>
      </c>
      <c r="D776" s="702">
        <v>2001</v>
      </c>
      <c r="E776" s="701" t="s">
        <v>3375</v>
      </c>
      <c r="F776" s="701" t="s">
        <v>3376</v>
      </c>
      <c r="G776" s="701" t="s">
        <v>1607</v>
      </c>
      <c r="H776" s="703">
        <v>37760</v>
      </c>
      <c r="I776" s="703">
        <v>37760</v>
      </c>
      <c r="J776" s="701" t="s">
        <v>1608</v>
      </c>
      <c r="K776" s="702">
        <v>24532</v>
      </c>
      <c r="L776" s="701" t="s">
        <v>1341</v>
      </c>
      <c r="M776" s="704"/>
      <c r="N776" s="701" t="s">
        <v>1608</v>
      </c>
      <c r="O776" s="702">
        <v>447</v>
      </c>
      <c r="P776" s="701" t="s">
        <v>1341</v>
      </c>
      <c r="Q776" s="704"/>
      <c r="R776" s="701" t="s">
        <v>1341</v>
      </c>
      <c r="S776" s="701" t="s">
        <v>1341</v>
      </c>
    </row>
    <row r="777" spans="1:19" x14ac:dyDescent="0.3">
      <c r="A777" s="701" t="s">
        <v>3844</v>
      </c>
      <c r="B777" s="701" t="s">
        <v>1607</v>
      </c>
      <c r="C777" s="701" t="s">
        <v>1431</v>
      </c>
      <c r="D777" s="702">
        <v>2001</v>
      </c>
      <c r="E777" s="701" t="s">
        <v>3375</v>
      </c>
      <c r="F777" s="701" t="s">
        <v>3376</v>
      </c>
      <c r="G777" s="701" t="s">
        <v>1607</v>
      </c>
      <c r="H777" s="703">
        <v>37760</v>
      </c>
      <c r="I777" s="703">
        <v>37760</v>
      </c>
      <c r="J777" s="701" t="s">
        <v>1608</v>
      </c>
      <c r="K777" s="702">
        <v>24957</v>
      </c>
      <c r="L777" s="701" t="s">
        <v>1341</v>
      </c>
      <c r="M777" s="704"/>
      <c r="N777" s="701" t="s">
        <v>1608</v>
      </c>
      <c r="O777" s="702">
        <v>211</v>
      </c>
      <c r="P777" s="701" t="s">
        <v>1341</v>
      </c>
      <c r="Q777" s="704"/>
      <c r="R777" s="701" t="s">
        <v>1341</v>
      </c>
      <c r="S777" s="701" t="s">
        <v>1341</v>
      </c>
    </row>
    <row r="778" spans="1:19" x14ac:dyDescent="0.3">
      <c r="A778" s="701" t="s">
        <v>3845</v>
      </c>
      <c r="B778" s="701" t="s">
        <v>1607</v>
      </c>
      <c r="C778" s="701" t="s">
        <v>1431</v>
      </c>
      <c r="D778" s="702">
        <v>2001</v>
      </c>
      <c r="E778" s="701" t="s">
        <v>3375</v>
      </c>
      <c r="F778" s="701" t="s">
        <v>3376</v>
      </c>
      <c r="G778" s="701" t="s">
        <v>1607</v>
      </c>
      <c r="H778" s="703">
        <v>37760</v>
      </c>
      <c r="I778" s="703">
        <v>37760</v>
      </c>
      <c r="J778" s="701" t="s">
        <v>1608</v>
      </c>
      <c r="K778" s="702">
        <v>24891</v>
      </c>
      <c r="L778" s="701" t="s">
        <v>1341</v>
      </c>
      <c r="M778" s="704"/>
      <c r="N778" s="701" t="s">
        <v>1608</v>
      </c>
      <c r="O778" s="702">
        <v>239</v>
      </c>
      <c r="P778" s="701" t="s">
        <v>1341</v>
      </c>
      <c r="Q778" s="704"/>
      <c r="R778" s="701" t="s">
        <v>1341</v>
      </c>
      <c r="S778" s="701" t="s">
        <v>1341</v>
      </c>
    </row>
    <row r="779" spans="1:19" x14ac:dyDescent="0.3">
      <c r="A779" s="701" t="s">
        <v>3914</v>
      </c>
      <c r="B779" s="701" t="s">
        <v>1607</v>
      </c>
      <c r="C779" s="701" t="s">
        <v>1431</v>
      </c>
      <c r="D779" s="702">
        <v>2001</v>
      </c>
      <c r="E779" s="701" t="s">
        <v>3375</v>
      </c>
      <c r="F779" s="701" t="s">
        <v>3376</v>
      </c>
      <c r="G779" s="701" t="s">
        <v>1607</v>
      </c>
      <c r="H779" s="703">
        <v>37760</v>
      </c>
      <c r="I779" s="703">
        <v>37760</v>
      </c>
      <c r="J779" s="701" t="s">
        <v>1608</v>
      </c>
      <c r="K779" s="702">
        <v>7445</v>
      </c>
      <c r="L779" s="701" t="s">
        <v>1341</v>
      </c>
      <c r="M779" s="704"/>
      <c r="N779" s="701" t="s">
        <v>1608</v>
      </c>
      <c r="O779" s="702">
        <v>22</v>
      </c>
      <c r="P779" s="701" t="s">
        <v>1341</v>
      </c>
      <c r="Q779" s="704"/>
      <c r="R779" s="701" t="s">
        <v>1341</v>
      </c>
      <c r="S779" s="701" t="s">
        <v>1341</v>
      </c>
    </row>
    <row r="780" spans="1:19" x14ac:dyDescent="0.3">
      <c r="A780" s="701" t="s">
        <v>3915</v>
      </c>
      <c r="B780" s="701" t="s">
        <v>1607</v>
      </c>
      <c r="C780" s="701" t="s">
        <v>1431</v>
      </c>
      <c r="D780" s="702">
        <v>2001</v>
      </c>
      <c r="E780" s="701" t="s">
        <v>3375</v>
      </c>
      <c r="F780" s="701" t="s">
        <v>3376</v>
      </c>
      <c r="G780" s="701" t="s">
        <v>1607</v>
      </c>
      <c r="H780" s="703">
        <v>37760</v>
      </c>
      <c r="I780" s="703">
        <v>37760</v>
      </c>
      <c r="J780" s="701" t="s">
        <v>1608</v>
      </c>
      <c r="K780" s="702">
        <v>7556</v>
      </c>
      <c r="L780" s="701" t="s">
        <v>1341</v>
      </c>
      <c r="M780" s="704"/>
      <c r="N780" s="701" t="s">
        <v>1608</v>
      </c>
      <c r="O780" s="702">
        <v>33</v>
      </c>
      <c r="P780" s="701" t="s">
        <v>1341</v>
      </c>
      <c r="Q780" s="704"/>
      <c r="R780" s="701" t="s">
        <v>1341</v>
      </c>
      <c r="S780" s="701" t="s">
        <v>1341</v>
      </c>
    </row>
    <row r="781" spans="1:19" x14ac:dyDescent="0.3">
      <c r="A781" s="701" t="s">
        <v>3378</v>
      </c>
      <c r="B781" s="701" t="s">
        <v>1607</v>
      </c>
      <c r="C781" s="701" t="s">
        <v>1431</v>
      </c>
      <c r="D781" s="702">
        <v>2002</v>
      </c>
      <c r="E781" s="701" t="s">
        <v>3375</v>
      </c>
      <c r="F781" s="701" t="s">
        <v>3376</v>
      </c>
      <c r="G781" s="701" t="s">
        <v>1607</v>
      </c>
      <c r="H781" s="703">
        <v>38121</v>
      </c>
      <c r="I781" s="703">
        <v>38121</v>
      </c>
      <c r="J781" s="701" t="s">
        <v>1608</v>
      </c>
      <c r="K781" s="702">
        <v>19336</v>
      </c>
      <c r="L781" s="701" t="s">
        <v>1341</v>
      </c>
      <c r="M781" s="704"/>
      <c r="N781" s="701" t="s">
        <v>1608</v>
      </c>
      <c r="O781" s="702">
        <v>66</v>
      </c>
      <c r="P781" s="701" t="s">
        <v>1341</v>
      </c>
      <c r="Q781" s="704"/>
      <c r="R781" s="701" t="s">
        <v>1341</v>
      </c>
      <c r="S781" s="701" t="s">
        <v>1341</v>
      </c>
    </row>
    <row r="782" spans="1:19" x14ac:dyDescent="0.3">
      <c r="A782" s="701" t="s">
        <v>3381</v>
      </c>
      <c r="B782" s="701" t="s">
        <v>1607</v>
      </c>
      <c r="C782" s="701" t="s">
        <v>1431</v>
      </c>
      <c r="D782" s="702">
        <v>2002</v>
      </c>
      <c r="E782" s="701" t="s">
        <v>3375</v>
      </c>
      <c r="F782" s="701" t="s">
        <v>3376</v>
      </c>
      <c r="G782" s="701" t="s">
        <v>1607</v>
      </c>
      <c r="H782" s="703">
        <v>38121</v>
      </c>
      <c r="I782" s="703">
        <v>38121</v>
      </c>
      <c r="J782" s="701" t="s">
        <v>1608</v>
      </c>
      <c r="K782" s="702">
        <v>19400</v>
      </c>
      <c r="L782" s="701" t="s">
        <v>1341</v>
      </c>
      <c r="M782" s="704"/>
      <c r="N782" s="701" t="s">
        <v>1608</v>
      </c>
      <c r="O782" s="702">
        <v>218</v>
      </c>
      <c r="P782" s="701" t="s">
        <v>1341</v>
      </c>
      <c r="Q782" s="704"/>
      <c r="R782" s="701" t="s">
        <v>1341</v>
      </c>
      <c r="S782" s="701" t="s">
        <v>1341</v>
      </c>
    </row>
    <row r="783" spans="1:19" x14ac:dyDescent="0.3">
      <c r="A783" s="701" t="s">
        <v>3382</v>
      </c>
      <c r="B783" s="701" t="s">
        <v>1607</v>
      </c>
      <c r="C783" s="701" t="s">
        <v>1431</v>
      </c>
      <c r="D783" s="702">
        <v>2002</v>
      </c>
      <c r="E783" s="701" t="s">
        <v>3375</v>
      </c>
      <c r="F783" s="701" t="s">
        <v>3376</v>
      </c>
      <c r="G783" s="701" t="s">
        <v>1607</v>
      </c>
      <c r="H783" s="703">
        <v>38121</v>
      </c>
      <c r="I783" s="703">
        <v>38121</v>
      </c>
      <c r="J783" s="701" t="s">
        <v>1608</v>
      </c>
      <c r="K783" s="702">
        <v>20025</v>
      </c>
      <c r="L783" s="701" t="s">
        <v>1341</v>
      </c>
      <c r="M783" s="704"/>
      <c r="N783" s="701" t="s">
        <v>1608</v>
      </c>
      <c r="O783" s="702">
        <v>0</v>
      </c>
      <c r="P783" s="701" t="s">
        <v>1341</v>
      </c>
      <c r="Q783" s="704"/>
      <c r="R783" s="701" t="s">
        <v>1341</v>
      </c>
      <c r="S783" s="701" t="s">
        <v>1341</v>
      </c>
    </row>
    <row r="784" spans="1:19" x14ac:dyDescent="0.3">
      <c r="A784" s="701" t="s">
        <v>3385</v>
      </c>
      <c r="B784" s="701" t="s">
        <v>1607</v>
      </c>
      <c r="C784" s="701" t="s">
        <v>1431</v>
      </c>
      <c r="D784" s="702">
        <v>2002</v>
      </c>
      <c r="E784" s="701" t="s">
        <v>3375</v>
      </c>
      <c r="F784" s="701" t="s">
        <v>3376</v>
      </c>
      <c r="G784" s="701" t="s">
        <v>1607</v>
      </c>
      <c r="H784" s="703">
        <v>38121</v>
      </c>
      <c r="I784" s="703">
        <v>38121</v>
      </c>
      <c r="J784" s="701" t="s">
        <v>1608</v>
      </c>
      <c r="K784" s="702">
        <v>19604</v>
      </c>
      <c r="L784" s="701" t="s">
        <v>1341</v>
      </c>
      <c r="M784" s="704"/>
      <c r="N784" s="701" t="s">
        <v>1608</v>
      </c>
      <c r="O784" s="702">
        <v>0</v>
      </c>
      <c r="P784" s="701" t="s">
        <v>1341</v>
      </c>
      <c r="Q784" s="704"/>
      <c r="R784" s="701" t="s">
        <v>1341</v>
      </c>
      <c r="S784" s="701" t="s">
        <v>1341</v>
      </c>
    </row>
    <row r="785" spans="1:19" x14ac:dyDescent="0.3">
      <c r="A785" s="701" t="s">
        <v>3386</v>
      </c>
      <c r="B785" s="701" t="s">
        <v>1607</v>
      </c>
      <c r="C785" s="701" t="s">
        <v>1431</v>
      </c>
      <c r="D785" s="702">
        <v>2002</v>
      </c>
      <c r="E785" s="701" t="s">
        <v>3375</v>
      </c>
      <c r="F785" s="701" t="s">
        <v>3376</v>
      </c>
      <c r="G785" s="701" t="s">
        <v>1607</v>
      </c>
      <c r="H785" s="703">
        <v>38121</v>
      </c>
      <c r="I785" s="703">
        <v>38121</v>
      </c>
      <c r="J785" s="701" t="s">
        <v>1608</v>
      </c>
      <c r="K785" s="702">
        <v>19156</v>
      </c>
      <c r="L785" s="701" t="s">
        <v>1341</v>
      </c>
      <c r="M785" s="704"/>
      <c r="N785" s="701" t="s">
        <v>1608</v>
      </c>
      <c r="O785" s="702">
        <v>54</v>
      </c>
      <c r="P785" s="701" t="s">
        <v>1341</v>
      </c>
      <c r="Q785" s="704"/>
      <c r="R785" s="701" t="s">
        <v>1341</v>
      </c>
      <c r="S785" s="701" t="s">
        <v>1341</v>
      </c>
    </row>
    <row r="786" spans="1:19" x14ac:dyDescent="0.3">
      <c r="A786" s="701" t="s">
        <v>3387</v>
      </c>
      <c r="B786" s="701" t="s">
        <v>1607</v>
      </c>
      <c r="C786" s="701" t="s">
        <v>1431</v>
      </c>
      <c r="D786" s="702">
        <v>2002</v>
      </c>
      <c r="E786" s="701" t="s">
        <v>3375</v>
      </c>
      <c r="F786" s="701" t="s">
        <v>3376</v>
      </c>
      <c r="G786" s="701" t="s">
        <v>1607</v>
      </c>
      <c r="H786" s="703">
        <v>38121</v>
      </c>
      <c r="I786" s="703">
        <v>38121</v>
      </c>
      <c r="J786" s="701" t="s">
        <v>1608</v>
      </c>
      <c r="K786" s="702">
        <v>19154</v>
      </c>
      <c r="L786" s="701" t="s">
        <v>1341</v>
      </c>
      <c r="M786" s="704"/>
      <c r="N786" s="701" t="s">
        <v>1608</v>
      </c>
      <c r="O786" s="702">
        <v>0</v>
      </c>
      <c r="P786" s="701" t="s">
        <v>1341</v>
      </c>
      <c r="Q786" s="704"/>
      <c r="R786" s="701" t="s">
        <v>1341</v>
      </c>
      <c r="S786" s="701" t="s">
        <v>1341</v>
      </c>
    </row>
    <row r="787" spans="1:19" x14ac:dyDescent="0.3">
      <c r="A787" s="701" t="s">
        <v>3763</v>
      </c>
      <c r="B787" s="701" t="s">
        <v>1607</v>
      </c>
      <c r="C787" s="701" t="s">
        <v>1431</v>
      </c>
      <c r="D787" s="702">
        <v>2002</v>
      </c>
      <c r="E787" s="701" t="s">
        <v>3375</v>
      </c>
      <c r="F787" s="701" t="s">
        <v>3376</v>
      </c>
      <c r="G787" s="701" t="s">
        <v>1607</v>
      </c>
      <c r="H787" s="703">
        <v>38121</v>
      </c>
      <c r="I787" s="703">
        <v>38121</v>
      </c>
      <c r="J787" s="701" t="s">
        <v>1608</v>
      </c>
      <c r="K787" s="702">
        <v>18961</v>
      </c>
      <c r="L787" s="701" t="s">
        <v>1341</v>
      </c>
      <c r="M787" s="704"/>
      <c r="N787" s="701" t="s">
        <v>1608</v>
      </c>
      <c r="O787" s="702">
        <v>0</v>
      </c>
      <c r="P787" s="701" t="s">
        <v>1341</v>
      </c>
      <c r="Q787" s="704"/>
      <c r="R787" s="701" t="s">
        <v>1341</v>
      </c>
      <c r="S787" s="701" t="s">
        <v>1341</v>
      </c>
    </row>
    <row r="788" spans="1:19" x14ac:dyDescent="0.3">
      <c r="A788" s="701" t="s">
        <v>3764</v>
      </c>
      <c r="B788" s="701" t="s">
        <v>1607</v>
      </c>
      <c r="C788" s="701" t="s">
        <v>1431</v>
      </c>
      <c r="D788" s="702">
        <v>2002</v>
      </c>
      <c r="E788" s="701" t="s">
        <v>3375</v>
      </c>
      <c r="F788" s="701" t="s">
        <v>3376</v>
      </c>
      <c r="G788" s="701" t="s">
        <v>1607</v>
      </c>
      <c r="H788" s="703">
        <v>38121</v>
      </c>
      <c r="I788" s="703">
        <v>38121</v>
      </c>
      <c r="J788" s="701" t="s">
        <v>1608</v>
      </c>
      <c r="K788" s="702">
        <v>14936</v>
      </c>
      <c r="L788" s="701" t="s">
        <v>1341</v>
      </c>
      <c r="M788" s="704"/>
      <c r="N788" s="701" t="s">
        <v>1608</v>
      </c>
      <c r="O788" s="702">
        <v>90</v>
      </c>
      <c r="P788" s="701" t="s">
        <v>1341</v>
      </c>
      <c r="Q788" s="704"/>
      <c r="R788" s="701" t="s">
        <v>1341</v>
      </c>
      <c r="S788" s="701" t="s">
        <v>1341</v>
      </c>
    </row>
    <row r="789" spans="1:19" x14ac:dyDescent="0.3">
      <c r="A789" s="701" t="s">
        <v>3917</v>
      </c>
      <c r="B789" s="701" t="s">
        <v>1607</v>
      </c>
      <c r="C789" s="701" t="s">
        <v>1431</v>
      </c>
      <c r="D789" s="702">
        <v>2002</v>
      </c>
      <c r="E789" s="701" t="s">
        <v>3375</v>
      </c>
      <c r="F789" s="701" t="s">
        <v>3376</v>
      </c>
      <c r="G789" s="701" t="s">
        <v>1607</v>
      </c>
      <c r="H789" s="703">
        <v>38122</v>
      </c>
      <c r="I789" s="703">
        <v>38122</v>
      </c>
      <c r="J789" s="701" t="s">
        <v>1608</v>
      </c>
      <c r="K789" s="702">
        <v>7103</v>
      </c>
      <c r="L789" s="701" t="s">
        <v>1341</v>
      </c>
      <c r="M789" s="704"/>
      <c r="N789" s="701" t="s">
        <v>1608</v>
      </c>
      <c r="O789" s="702">
        <v>162</v>
      </c>
      <c r="P789" s="701" t="s">
        <v>1341</v>
      </c>
      <c r="Q789" s="704"/>
      <c r="R789" s="701" t="s">
        <v>1341</v>
      </c>
      <c r="S789" s="701" t="s">
        <v>1341</v>
      </c>
    </row>
    <row r="790" spans="1:19" x14ac:dyDescent="0.3">
      <c r="A790" s="701" t="s">
        <v>3412</v>
      </c>
      <c r="B790" s="701" t="s">
        <v>1607</v>
      </c>
      <c r="C790" s="701" t="s">
        <v>1431</v>
      </c>
      <c r="D790" s="702">
        <v>2003</v>
      </c>
      <c r="E790" s="701" t="s">
        <v>3375</v>
      </c>
      <c r="F790" s="701" t="s">
        <v>3376</v>
      </c>
      <c r="G790" s="701" t="s">
        <v>1607</v>
      </c>
      <c r="H790" s="703">
        <v>38491</v>
      </c>
      <c r="I790" s="703">
        <v>38491</v>
      </c>
      <c r="J790" s="701" t="s">
        <v>1608</v>
      </c>
      <c r="K790" s="702">
        <v>19976</v>
      </c>
      <c r="L790" s="701" t="s">
        <v>1341</v>
      </c>
      <c r="M790" s="704"/>
      <c r="N790" s="701" t="s">
        <v>1608</v>
      </c>
      <c r="O790" s="702">
        <v>483</v>
      </c>
      <c r="P790" s="701" t="s">
        <v>1341</v>
      </c>
      <c r="Q790" s="704"/>
      <c r="R790" s="701" t="s">
        <v>1341</v>
      </c>
      <c r="S790" s="701" t="s">
        <v>1341</v>
      </c>
    </row>
    <row r="791" spans="1:19" x14ac:dyDescent="0.3">
      <c r="A791" s="701" t="s">
        <v>3413</v>
      </c>
      <c r="B791" s="701" t="s">
        <v>1607</v>
      </c>
      <c r="C791" s="701" t="s">
        <v>1431</v>
      </c>
      <c r="D791" s="702">
        <v>2003</v>
      </c>
      <c r="E791" s="701" t="s">
        <v>3375</v>
      </c>
      <c r="F791" s="701" t="s">
        <v>3376</v>
      </c>
      <c r="G791" s="701" t="s">
        <v>1607</v>
      </c>
      <c r="H791" s="703">
        <v>38491</v>
      </c>
      <c r="I791" s="703">
        <v>38491</v>
      </c>
      <c r="J791" s="701" t="s">
        <v>1608</v>
      </c>
      <c r="K791" s="702">
        <v>18976</v>
      </c>
      <c r="L791" s="701" t="s">
        <v>1341</v>
      </c>
      <c r="M791" s="704"/>
      <c r="N791" s="701" t="s">
        <v>1608</v>
      </c>
      <c r="O791" s="702">
        <v>409</v>
      </c>
      <c r="P791" s="701" t="s">
        <v>1341</v>
      </c>
      <c r="Q791" s="704"/>
      <c r="R791" s="701" t="s">
        <v>1341</v>
      </c>
      <c r="S791" s="701" t="s">
        <v>1341</v>
      </c>
    </row>
    <row r="792" spans="1:19" x14ac:dyDescent="0.3">
      <c r="A792" s="701" t="s">
        <v>3765</v>
      </c>
      <c r="B792" s="701" t="s">
        <v>1607</v>
      </c>
      <c r="C792" s="701" t="s">
        <v>1431</v>
      </c>
      <c r="D792" s="702">
        <v>2003</v>
      </c>
      <c r="E792" s="701" t="s">
        <v>3375</v>
      </c>
      <c r="F792" s="701" t="s">
        <v>3376</v>
      </c>
      <c r="G792" s="701" t="s">
        <v>1607</v>
      </c>
      <c r="H792" s="703">
        <v>38491</v>
      </c>
      <c r="I792" s="703">
        <v>38491</v>
      </c>
      <c r="J792" s="701" t="s">
        <v>1608</v>
      </c>
      <c r="K792" s="702">
        <v>19592</v>
      </c>
      <c r="L792" s="701" t="s">
        <v>1341</v>
      </c>
      <c r="M792" s="704"/>
      <c r="N792" s="701" t="s">
        <v>1608</v>
      </c>
      <c r="O792" s="702">
        <v>206</v>
      </c>
      <c r="P792" s="701" t="s">
        <v>1341</v>
      </c>
      <c r="Q792" s="704"/>
      <c r="R792" s="701" t="s">
        <v>1341</v>
      </c>
      <c r="S792" s="701" t="s">
        <v>1341</v>
      </c>
    </row>
    <row r="793" spans="1:19" x14ac:dyDescent="0.3">
      <c r="A793" s="701" t="s">
        <v>3766</v>
      </c>
      <c r="B793" s="701" t="s">
        <v>1607</v>
      </c>
      <c r="C793" s="701" t="s">
        <v>1431</v>
      </c>
      <c r="D793" s="702">
        <v>2003</v>
      </c>
      <c r="E793" s="701" t="s">
        <v>3375</v>
      </c>
      <c r="F793" s="701" t="s">
        <v>3376</v>
      </c>
      <c r="G793" s="701" t="s">
        <v>1607</v>
      </c>
      <c r="H793" s="703">
        <v>38491</v>
      </c>
      <c r="I793" s="703">
        <v>38491</v>
      </c>
      <c r="J793" s="701" t="s">
        <v>1608</v>
      </c>
      <c r="K793" s="702">
        <v>19778</v>
      </c>
      <c r="L793" s="701" t="s">
        <v>1341</v>
      </c>
      <c r="M793" s="704"/>
      <c r="N793" s="701" t="s">
        <v>1608</v>
      </c>
      <c r="O793" s="702">
        <v>377</v>
      </c>
      <c r="P793" s="701" t="s">
        <v>1341</v>
      </c>
      <c r="Q793" s="704"/>
      <c r="R793" s="701" t="s">
        <v>1341</v>
      </c>
      <c r="S793" s="701" t="s">
        <v>1341</v>
      </c>
    </row>
    <row r="794" spans="1:19" x14ac:dyDescent="0.3">
      <c r="A794" s="701" t="s">
        <v>3767</v>
      </c>
      <c r="B794" s="701" t="s">
        <v>1607</v>
      </c>
      <c r="C794" s="701" t="s">
        <v>1431</v>
      </c>
      <c r="D794" s="702">
        <v>2003</v>
      </c>
      <c r="E794" s="701" t="s">
        <v>3375</v>
      </c>
      <c r="F794" s="701" t="s">
        <v>3376</v>
      </c>
      <c r="G794" s="701" t="s">
        <v>1607</v>
      </c>
      <c r="H794" s="703">
        <v>38491</v>
      </c>
      <c r="I794" s="703">
        <v>38491</v>
      </c>
      <c r="J794" s="701" t="s">
        <v>1608</v>
      </c>
      <c r="K794" s="702">
        <v>18677</v>
      </c>
      <c r="L794" s="701" t="s">
        <v>1341</v>
      </c>
      <c r="M794" s="704"/>
      <c r="N794" s="701" t="s">
        <v>1608</v>
      </c>
      <c r="O794" s="702">
        <v>528</v>
      </c>
      <c r="P794" s="701" t="s">
        <v>1341</v>
      </c>
      <c r="Q794" s="704"/>
      <c r="R794" s="701" t="s">
        <v>1341</v>
      </c>
      <c r="S794" s="701" t="s">
        <v>1341</v>
      </c>
    </row>
    <row r="795" spans="1:19" x14ac:dyDescent="0.3">
      <c r="A795" s="701" t="s">
        <v>3768</v>
      </c>
      <c r="B795" s="701" t="s">
        <v>1607</v>
      </c>
      <c r="C795" s="701" t="s">
        <v>1431</v>
      </c>
      <c r="D795" s="702">
        <v>2003</v>
      </c>
      <c r="E795" s="701" t="s">
        <v>3375</v>
      </c>
      <c r="F795" s="701" t="s">
        <v>3376</v>
      </c>
      <c r="G795" s="701" t="s">
        <v>1607</v>
      </c>
      <c r="H795" s="703">
        <v>38491</v>
      </c>
      <c r="I795" s="703">
        <v>38491</v>
      </c>
      <c r="J795" s="701" t="s">
        <v>1608</v>
      </c>
      <c r="K795" s="702">
        <v>19754</v>
      </c>
      <c r="L795" s="701" t="s">
        <v>1341</v>
      </c>
      <c r="M795" s="704"/>
      <c r="N795" s="701" t="s">
        <v>1608</v>
      </c>
      <c r="O795" s="702">
        <v>279</v>
      </c>
      <c r="P795" s="701" t="s">
        <v>1341</v>
      </c>
      <c r="Q795" s="704"/>
      <c r="R795" s="701" t="s">
        <v>1341</v>
      </c>
      <c r="S795" s="701" t="s">
        <v>1341</v>
      </c>
    </row>
    <row r="796" spans="1:19" x14ac:dyDescent="0.3">
      <c r="A796" s="701" t="s">
        <v>3770</v>
      </c>
      <c r="B796" s="701" t="s">
        <v>1607</v>
      </c>
      <c r="C796" s="701" t="s">
        <v>1431</v>
      </c>
      <c r="D796" s="702">
        <v>2003</v>
      </c>
      <c r="E796" s="701" t="s">
        <v>3375</v>
      </c>
      <c r="F796" s="701" t="s">
        <v>3376</v>
      </c>
      <c r="G796" s="701" t="s">
        <v>1607</v>
      </c>
      <c r="H796" s="703">
        <v>38491</v>
      </c>
      <c r="I796" s="703">
        <v>38491</v>
      </c>
      <c r="J796" s="701" t="s">
        <v>1608</v>
      </c>
      <c r="K796" s="702">
        <v>7898</v>
      </c>
      <c r="L796" s="701" t="s">
        <v>1341</v>
      </c>
      <c r="M796" s="704"/>
      <c r="N796" s="701" t="s">
        <v>1608</v>
      </c>
      <c r="O796" s="702">
        <v>213</v>
      </c>
      <c r="P796" s="701" t="s">
        <v>1341</v>
      </c>
      <c r="Q796" s="704"/>
      <c r="R796" s="701" t="s">
        <v>1341</v>
      </c>
      <c r="S796" s="701" t="s">
        <v>1341</v>
      </c>
    </row>
    <row r="797" spans="1:19" x14ac:dyDescent="0.3">
      <c r="A797" s="701" t="s">
        <v>3771</v>
      </c>
      <c r="B797" s="701" t="s">
        <v>1607</v>
      </c>
      <c r="C797" s="701" t="s">
        <v>1431</v>
      </c>
      <c r="D797" s="702">
        <v>2003</v>
      </c>
      <c r="E797" s="701" t="s">
        <v>3375</v>
      </c>
      <c r="F797" s="701" t="s">
        <v>3376</v>
      </c>
      <c r="G797" s="701" t="s">
        <v>1607</v>
      </c>
      <c r="H797" s="703">
        <v>38491</v>
      </c>
      <c r="I797" s="703">
        <v>38491</v>
      </c>
      <c r="J797" s="701" t="s">
        <v>1608</v>
      </c>
      <c r="K797" s="702">
        <v>6225</v>
      </c>
      <c r="L797" s="701" t="s">
        <v>1341</v>
      </c>
      <c r="M797" s="704"/>
      <c r="N797" s="701" t="s">
        <v>1608</v>
      </c>
      <c r="O797" s="702">
        <v>321</v>
      </c>
      <c r="P797" s="701" t="s">
        <v>1341</v>
      </c>
      <c r="Q797" s="704"/>
      <c r="R797" s="701" t="s">
        <v>1341</v>
      </c>
      <c r="S797" s="701" t="s">
        <v>1341</v>
      </c>
    </row>
    <row r="798" spans="1:19" x14ac:dyDescent="0.3">
      <c r="A798" s="701" t="s">
        <v>3772</v>
      </c>
      <c r="B798" s="701" t="s">
        <v>1607</v>
      </c>
      <c r="C798" s="701" t="s">
        <v>1431</v>
      </c>
      <c r="D798" s="702">
        <v>2003</v>
      </c>
      <c r="E798" s="701" t="s">
        <v>3375</v>
      </c>
      <c r="F798" s="701" t="s">
        <v>3376</v>
      </c>
      <c r="G798" s="701" t="s">
        <v>1607</v>
      </c>
      <c r="H798" s="703">
        <v>38491</v>
      </c>
      <c r="I798" s="703">
        <v>38491</v>
      </c>
      <c r="J798" s="701" t="s">
        <v>1608</v>
      </c>
      <c r="K798" s="702">
        <v>8360</v>
      </c>
      <c r="L798" s="701" t="s">
        <v>1341</v>
      </c>
      <c r="M798" s="704"/>
      <c r="N798" s="701" t="s">
        <v>1608</v>
      </c>
      <c r="O798" s="702">
        <v>82</v>
      </c>
      <c r="P798" s="701" t="s">
        <v>1341</v>
      </c>
      <c r="Q798" s="704"/>
      <c r="R798" s="701" t="s">
        <v>1341</v>
      </c>
      <c r="S798" s="701" t="s">
        <v>1341</v>
      </c>
    </row>
    <row r="799" spans="1:19" x14ac:dyDescent="0.3">
      <c r="A799" s="701" t="s">
        <v>3773</v>
      </c>
      <c r="B799" s="701" t="s">
        <v>1607</v>
      </c>
      <c r="C799" s="701" t="s">
        <v>1431</v>
      </c>
      <c r="D799" s="702">
        <v>2003</v>
      </c>
      <c r="E799" s="701" t="s">
        <v>3375</v>
      </c>
      <c r="F799" s="701" t="s">
        <v>3376</v>
      </c>
      <c r="G799" s="701" t="s">
        <v>1607</v>
      </c>
      <c r="H799" s="703">
        <v>38491</v>
      </c>
      <c r="I799" s="703">
        <v>38491</v>
      </c>
      <c r="J799" s="701" t="s">
        <v>1608</v>
      </c>
      <c r="K799" s="702">
        <v>5223</v>
      </c>
      <c r="L799" s="701" t="s">
        <v>1341</v>
      </c>
      <c r="M799" s="704"/>
      <c r="N799" s="701" t="s">
        <v>1608</v>
      </c>
      <c r="O799" s="702">
        <v>62</v>
      </c>
      <c r="P799" s="701" t="s">
        <v>1341</v>
      </c>
      <c r="Q799" s="704"/>
      <c r="R799" s="701" t="s">
        <v>1341</v>
      </c>
      <c r="S799" s="701" t="s">
        <v>1341</v>
      </c>
    </row>
    <row r="800" spans="1:19" x14ac:dyDescent="0.3">
      <c r="A800" s="701" t="s">
        <v>3916</v>
      </c>
      <c r="B800" s="701" t="s">
        <v>1607</v>
      </c>
      <c r="C800" s="701" t="s">
        <v>1431</v>
      </c>
      <c r="D800" s="702">
        <v>2003</v>
      </c>
      <c r="E800" s="701" t="s">
        <v>3375</v>
      </c>
      <c r="F800" s="701" t="s">
        <v>3376</v>
      </c>
      <c r="G800" s="701" t="s">
        <v>1607</v>
      </c>
      <c r="H800" s="703">
        <v>38491</v>
      </c>
      <c r="I800" s="703">
        <v>38491</v>
      </c>
      <c r="J800" s="701" t="s">
        <v>1608</v>
      </c>
      <c r="K800" s="702">
        <v>9944</v>
      </c>
      <c r="L800" s="701" t="s">
        <v>1341</v>
      </c>
      <c r="M800" s="704"/>
      <c r="N800" s="701" t="s">
        <v>1608</v>
      </c>
      <c r="O800" s="702">
        <v>47</v>
      </c>
      <c r="P800" s="701" t="s">
        <v>1341</v>
      </c>
      <c r="Q800" s="704"/>
      <c r="R800" s="701" t="s">
        <v>1341</v>
      </c>
      <c r="S800" s="701" t="s">
        <v>1341</v>
      </c>
    </row>
    <row r="801" spans="1:19" x14ac:dyDescent="0.3">
      <c r="A801" s="701" t="s">
        <v>3918</v>
      </c>
      <c r="B801" s="701" t="s">
        <v>1607</v>
      </c>
      <c r="C801" s="701" t="s">
        <v>1431</v>
      </c>
      <c r="D801" s="702">
        <v>2003</v>
      </c>
      <c r="E801" s="701" t="s">
        <v>3375</v>
      </c>
      <c r="F801" s="701" t="s">
        <v>3376</v>
      </c>
      <c r="G801" s="701" t="s">
        <v>1607</v>
      </c>
      <c r="H801" s="703">
        <v>38491</v>
      </c>
      <c r="I801" s="703">
        <v>38491</v>
      </c>
      <c r="J801" s="701" t="s">
        <v>1608</v>
      </c>
      <c r="K801" s="702">
        <v>9420</v>
      </c>
      <c r="L801" s="701" t="s">
        <v>1341</v>
      </c>
      <c r="M801" s="704"/>
      <c r="N801" s="701" t="s">
        <v>1608</v>
      </c>
      <c r="O801" s="702">
        <v>0</v>
      </c>
      <c r="P801" s="701" t="s">
        <v>1341</v>
      </c>
      <c r="Q801" s="704"/>
      <c r="R801" s="701" t="s">
        <v>1341</v>
      </c>
      <c r="S801" s="701" t="s">
        <v>1341</v>
      </c>
    </row>
    <row r="802" spans="1:19" x14ac:dyDescent="0.3">
      <c r="A802" s="701" t="s">
        <v>3402</v>
      </c>
      <c r="B802" s="701" t="s">
        <v>1607</v>
      </c>
      <c r="C802" s="701" t="s">
        <v>1431</v>
      </c>
      <c r="D802" s="702">
        <v>2004</v>
      </c>
      <c r="E802" s="701" t="s">
        <v>3375</v>
      </c>
      <c r="F802" s="701" t="s">
        <v>3376</v>
      </c>
      <c r="G802" s="701" t="s">
        <v>1607</v>
      </c>
      <c r="H802" s="703">
        <v>38852</v>
      </c>
      <c r="I802" s="703">
        <v>38852</v>
      </c>
      <c r="J802" s="701" t="s">
        <v>1608</v>
      </c>
      <c r="K802" s="702">
        <v>15199</v>
      </c>
      <c r="L802" s="701" t="s">
        <v>1341</v>
      </c>
      <c r="M802" s="704"/>
      <c r="N802" s="701" t="s">
        <v>1608</v>
      </c>
      <c r="O802" s="702">
        <v>673</v>
      </c>
      <c r="P802" s="701" t="s">
        <v>1341</v>
      </c>
      <c r="Q802" s="704"/>
      <c r="R802" s="701" t="s">
        <v>1341</v>
      </c>
      <c r="S802" s="701" t="s">
        <v>1341</v>
      </c>
    </row>
    <row r="803" spans="1:19" x14ac:dyDescent="0.3">
      <c r="A803" s="701" t="s">
        <v>3403</v>
      </c>
      <c r="B803" s="701" t="s">
        <v>1607</v>
      </c>
      <c r="C803" s="701" t="s">
        <v>1431</v>
      </c>
      <c r="D803" s="702">
        <v>2004</v>
      </c>
      <c r="E803" s="701" t="s">
        <v>3375</v>
      </c>
      <c r="F803" s="701" t="s">
        <v>3376</v>
      </c>
      <c r="G803" s="701" t="s">
        <v>1607</v>
      </c>
      <c r="H803" s="703">
        <v>38852</v>
      </c>
      <c r="I803" s="703">
        <v>38852</v>
      </c>
      <c r="J803" s="701" t="s">
        <v>1608</v>
      </c>
      <c r="K803" s="702">
        <v>15392</v>
      </c>
      <c r="L803" s="701" t="s">
        <v>1341</v>
      </c>
      <c r="M803" s="704"/>
      <c r="N803" s="701" t="s">
        <v>1608</v>
      </c>
      <c r="O803" s="702">
        <v>618</v>
      </c>
      <c r="P803" s="701" t="s">
        <v>1341</v>
      </c>
      <c r="Q803" s="704"/>
      <c r="R803" s="701" t="s">
        <v>1341</v>
      </c>
      <c r="S803" s="701" t="s">
        <v>1341</v>
      </c>
    </row>
    <row r="804" spans="1:19" x14ac:dyDescent="0.3">
      <c r="A804" s="701" t="s">
        <v>3404</v>
      </c>
      <c r="B804" s="701" t="s">
        <v>1607</v>
      </c>
      <c r="C804" s="701" t="s">
        <v>1431</v>
      </c>
      <c r="D804" s="702">
        <v>2004</v>
      </c>
      <c r="E804" s="701" t="s">
        <v>3375</v>
      </c>
      <c r="F804" s="701" t="s">
        <v>3376</v>
      </c>
      <c r="G804" s="701" t="s">
        <v>1607</v>
      </c>
      <c r="H804" s="703">
        <v>38852</v>
      </c>
      <c r="I804" s="703">
        <v>38852</v>
      </c>
      <c r="J804" s="701" t="s">
        <v>1608</v>
      </c>
      <c r="K804" s="702">
        <v>14529</v>
      </c>
      <c r="L804" s="701" t="s">
        <v>1341</v>
      </c>
      <c r="M804" s="704"/>
      <c r="N804" s="701" t="s">
        <v>1608</v>
      </c>
      <c r="O804" s="702">
        <v>1351</v>
      </c>
      <c r="P804" s="701" t="s">
        <v>1341</v>
      </c>
      <c r="Q804" s="704"/>
      <c r="R804" s="701" t="s">
        <v>1341</v>
      </c>
      <c r="S804" s="701" t="s">
        <v>1341</v>
      </c>
    </row>
    <row r="805" spans="1:19" x14ac:dyDescent="0.3">
      <c r="A805" s="701" t="s">
        <v>3414</v>
      </c>
      <c r="B805" s="701" t="s">
        <v>1607</v>
      </c>
      <c r="C805" s="701" t="s">
        <v>1431</v>
      </c>
      <c r="D805" s="702">
        <v>2004</v>
      </c>
      <c r="E805" s="701" t="s">
        <v>3375</v>
      </c>
      <c r="F805" s="701" t="s">
        <v>3376</v>
      </c>
      <c r="G805" s="701" t="s">
        <v>1607</v>
      </c>
      <c r="H805" s="703">
        <v>38852</v>
      </c>
      <c r="I805" s="703">
        <v>38852</v>
      </c>
      <c r="J805" s="701" t="s">
        <v>1608</v>
      </c>
      <c r="K805" s="702">
        <v>9970</v>
      </c>
      <c r="L805" s="701" t="s">
        <v>1341</v>
      </c>
      <c r="M805" s="704"/>
      <c r="N805" s="701" t="s">
        <v>1608</v>
      </c>
      <c r="O805" s="702">
        <v>464</v>
      </c>
      <c r="P805" s="701" t="s">
        <v>1341</v>
      </c>
      <c r="Q805" s="704"/>
      <c r="R805" s="701" t="s">
        <v>1341</v>
      </c>
      <c r="S805" s="701" t="s">
        <v>1341</v>
      </c>
    </row>
    <row r="806" spans="1:19" x14ac:dyDescent="0.3">
      <c r="A806" s="701" t="s">
        <v>3415</v>
      </c>
      <c r="B806" s="701" t="s">
        <v>1607</v>
      </c>
      <c r="C806" s="701" t="s">
        <v>1431</v>
      </c>
      <c r="D806" s="702">
        <v>2004</v>
      </c>
      <c r="E806" s="701" t="s">
        <v>3375</v>
      </c>
      <c r="F806" s="701" t="s">
        <v>3376</v>
      </c>
      <c r="G806" s="701" t="s">
        <v>1607</v>
      </c>
      <c r="H806" s="703">
        <v>38852</v>
      </c>
      <c r="I806" s="703">
        <v>38852</v>
      </c>
      <c r="J806" s="701" t="s">
        <v>1608</v>
      </c>
      <c r="K806" s="702">
        <v>9584</v>
      </c>
      <c r="L806" s="701" t="s">
        <v>1341</v>
      </c>
      <c r="M806" s="704"/>
      <c r="N806" s="701" t="s">
        <v>1608</v>
      </c>
      <c r="O806" s="702">
        <v>936</v>
      </c>
      <c r="P806" s="701" t="s">
        <v>1341</v>
      </c>
      <c r="Q806" s="704"/>
      <c r="R806" s="701" t="s">
        <v>1341</v>
      </c>
      <c r="S806" s="701" t="s">
        <v>1341</v>
      </c>
    </row>
    <row r="807" spans="1:19" x14ac:dyDescent="0.3">
      <c r="A807" s="701" t="s">
        <v>3846</v>
      </c>
      <c r="B807" s="701" t="s">
        <v>1607</v>
      </c>
      <c r="C807" s="701" t="s">
        <v>1431</v>
      </c>
      <c r="D807" s="702">
        <v>2004</v>
      </c>
      <c r="E807" s="701" t="s">
        <v>3375</v>
      </c>
      <c r="F807" s="701" t="s">
        <v>3376</v>
      </c>
      <c r="G807" s="701" t="s">
        <v>1607</v>
      </c>
      <c r="H807" s="703">
        <v>38852</v>
      </c>
      <c r="I807" s="703">
        <v>38852</v>
      </c>
      <c r="J807" s="701" t="s">
        <v>1608</v>
      </c>
      <c r="K807" s="702">
        <v>6932</v>
      </c>
      <c r="L807" s="701" t="s">
        <v>1341</v>
      </c>
      <c r="M807" s="704"/>
      <c r="N807" s="701" t="s">
        <v>1608</v>
      </c>
      <c r="O807" s="702">
        <v>269</v>
      </c>
      <c r="P807" s="701" t="s">
        <v>1341</v>
      </c>
      <c r="Q807" s="704"/>
      <c r="R807" s="701" t="s">
        <v>1341</v>
      </c>
      <c r="S807" s="701" t="s">
        <v>1341</v>
      </c>
    </row>
    <row r="808" spans="1:19" x14ac:dyDescent="0.3">
      <c r="A808" s="701" t="s">
        <v>3847</v>
      </c>
      <c r="B808" s="701" t="s">
        <v>1607</v>
      </c>
      <c r="C808" s="701" t="s">
        <v>1431</v>
      </c>
      <c r="D808" s="702">
        <v>2004</v>
      </c>
      <c r="E808" s="701" t="s">
        <v>3375</v>
      </c>
      <c r="F808" s="701" t="s">
        <v>3376</v>
      </c>
      <c r="G808" s="701" t="s">
        <v>1607</v>
      </c>
      <c r="H808" s="703">
        <v>38852</v>
      </c>
      <c r="I808" s="703">
        <v>38852</v>
      </c>
      <c r="J808" s="701" t="s">
        <v>1608</v>
      </c>
      <c r="K808" s="702">
        <v>6726</v>
      </c>
      <c r="L808" s="701" t="s">
        <v>1341</v>
      </c>
      <c r="M808" s="704"/>
      <c r="N808" s="701" t="s">
        <v>1608</v>
      </c>
      <c r="O808" s="702">
        <v>610</v>
      </c>
      <c r="P808" s="701" t="s">
        <v>1341</v>
      </c>
      <c r="Q808" s="704"/>
      <c r="R808" s="701" t="s">
        <v>1341</v>
      </c>
      <c r="S808" s="701" t="s">
        <v>1341</v>
      </c>
    </row>
    <row r="809" spans="1:19" x14ac:dyDescent="0.3">
      <c r="A809" s="701" t="s">
        <v>3451</v>
      </c>
      <c r="B809" s="701" t="s">
        <v>1607</v>
      </c>
      <c r="C809" s="701" t="s">
        <v>1431</v>
      </c>
      <c r="D809" s="702">
        <v>2005</v>
      </c>
      <c r="E809" s="701" t="s">
        <v>3375</v>
      </c>
      <c r="F809" s="701" t="s">
        <v>3376</v>
      </c>
      <c r="G809" s="701" t="s">
        <v>1607</v>
      </c>
      <c r="H809" s="703">
        <v>39217</v>
      </c>
      <c r="I809" s="703">
        <v>39217</v>
      </c>
      <c r="J809" s="701" t="s">
        <v>1608</v>
      </c>
      <c r="K809" s="702">
        <v>23233</v>
      </c>
      <c r="L809" s="701" t="s">
        <v>1341</v>
      </c>
      <c r="M809" s="704"/>
      <c r="N809" s="701" t="s">
        <v>1608</v>
      </c>
      <c r="O809" s="702">
        <v>106</v>
      </c>
      <c r="P809" s="701" t="s">
        <v>1341</v>
      </c>
      <c r="Q809" s="704"/>
      <c r="R809" s="701" t="s">
        <v>1341</v>
      </c>
      <c r="S809" s="701" t="s">
        <v>1341</v>
      </c>
    </row>
    <row r="810" spans="1:19" x14ac:dyDescent="0.3">
      <c r="A810" s="701" t="s">
        <v>3452</v>
      </c>
      <c r="B810" s="701" t="s">
        <v>1607</v>
      </c>
      <c r="C810" s="701" t="s">
        <v>1431</v>
      </c>
      <c r="D810" s="702">
        <v>2005</v>
      </c>
      <c r="E810" s="701" t="s">
        <v>3375</v>
      </c>
      <c r="F810" s="701" t="s">
        <v>3376</v>
      </c>
      <c r="G810" s="701" t="s">
        <v>1607</v>
      </c>
      <c r="H810" s="703">
        <v>39217</v>
      </c>
      <c r="I810" s="703">
        <v>39217</v>
      </c>
      <c r="J810" s="701" t="s">
        <v>1608</v>
      </c>
      <c r="K810" s="702">
        <v>24565</v>
      </c>
      <c r="L810" s="701" t="s">
        <v>1341</v>
      </c>
      <c r="M810" s="704"/>
      <c r="N810" s="701" t="s">
        <v>1608</v>
      </c>
      <c r="O810" s="702">
        <v>58</v>
      </c>
      <c r="P810" s="701" t="s">
        <v>1341</v>
      </c>
      <c r="Q810" s="704"/>
      <c r="R810" s="701" t="s">
        <v>1341</v>
      </c>
      <c r="S810" s="701" t="s">
        <v>1341</v>
      </c>
    </row>
    <row r="811" spans="1:19" x14ac:dyDescent="0.3">
      <c r="A811" s="701" t="s">
        <v>3794</v>
      </c>
      <c r="B811" s="701" t="s">
        <v>1607</v>
      </c>
      <c r="C811" s="701" t="s">
        <v>1431</v>
      </c>
      <c r="D811" s="702">
        <v>2005</v>
      </c>
      <c r="E811" s="701" t="s">
        <v>3375</v>
      </c>
      <c r="F811" s="701" t="s">
        <v>3376</v>
      </c>
      <c r="G811" s="701" t="s">
        <v>1607</v>
      </c>
      <c r="H811" s="703">
        <v>39217</v>
      </c>
      <c r="I811" s="703">
        <v>39217</v>
      </c>
      <c r="J811" s="701" t="s">
        <v>1608</v>
      </c>
      <c r="K811" s="702">
        <v>18111</v>
      </c>
      <c r="L811" s="701" t="s">
        <v>1341</v>
      </c>
      <c r="M811" s="704"/>
      <c r="N811" s="701" t="s">
        <v>1608</v>
      </c>
      <c r="O811" s="702">
        <v>166</v>
      </c>
      <c r="P811" s="701" t="s">
        <v>1341</v>
      </c>
      <c r="Q811" s="704"/>
      <c r="R811" s="701" t="s">
        <v>1341</v>
      </c>
      <c r="S811" s="701" t="s">
        <v>1341</v>
      </c>
    </row>
    <row r="812" spans="1:19" x14ac:dyDescent="0.3">
      <c r="A812" s="701" t="s">
        <v>3505</v>
      </c>
      <c r="B812" s="701" t="s">
        <v>1607</v>
      </c>
      <c r="C812" s="701" t="s">
        <v>1431</v>
      </c>
      <c r="D812" s="702">
        <v>2005</v>
      </c>
      <c r="E812" s="701" t="s">
        <v>3375</v>
      </c>
      <c r="F812" s="701" t="s">
        <v>3376</v>
      </c>
      <c r="G812" s="701" t="s">
        <v>1607</v>
      </c>
      <c r="H812" s="703">
        <v>39217</v>
      </c>
      <c r="I812" s="703">
        <v>39217</v>
      </c>
      <c r="J812" s="701" t="s">
        <v>3471</v>
      </c>
      <c r="K812" s="702">
        <v>23638</v>
      </c>
      <c r="L812" s="701" t="s">
        <v>1341</v>
      </c>
      <c r="M812" s="704"/>
      <c r="N812" s="701" t="s">
        <v>3471</v>
      </c>
      <c r="O812" s="702">
        <v>100</v>
      </c>
      <c r="P812" s="701" t="s">
        <v>1341</v>
      </c>
      <c r="Q812" s="704"/>
      <c r="R812" s="701" t="s">
        <v>1341</v>
      </c>
      <c r="S812" s="701" t="s">
        <v>1341</v>
      </c>
    </row>
    <row r="813" spans="1:19" x14ac:dyDescent="0.3">
      <c r="A813" s="701" t="s">
        <v>3506</v>
      </c>
      <c r="B813" s="701" t="s">
        <v>1607</v>
      </c>
      <c r="C813" s="701" t="s">
        <v>1431</v>
      </c>
      <c r="D813" s="702">
        <v>2005</v>
      </c>
      <c r="E813" s="701" t="s">
        <v>3375</v>
      </c>
      <c r="F813" s="701" t="s">
        <v>3376</v>
      </c>
      <c r="G813" s="701" t="s">
        <v>1607</v>
      </c>
      <c r="H813" s="703">
        <v>39217</v>
      </c>
      <c r="I813" s="703">
        <v>39217</v>
      </c>
      <c r="J813" s="701" t="s">
        <v>3471</v>
      </c>
      <c r="K813" s="702">
        <v>25854</v>
      </c>
      <c r="L813" s="701" t="s">
        <v>1341</v>
      </c>
      <c r="M813" s="704"/>
      <c r="N813" s="701" t="s">
        <v>3471</v>
      </c>
      <c r="O813" s="702">
        <v>80</v>
      </c>
      <c r="P813" s="701" t="s">
        <v>1341</v>
      </c>
      <c r="Q813" s="704"/>
      <c r="R813" s="701" t="s">
        <v>1341</v>
      </c>
      <c r="S813" s="701" t="s">
        <v>1341</v>
      </c>
    </row>
    <row r="814" spans="1:19" x14ac:dyDescent="0.3">
      <c r="A814" s="701" t="s">
        <v>3795</v>
      </c>
      <c r="B814" s="701" t="s">
        <v>1607</v>
      </c>
      <c r="C814" s="701" t="s">
        <v>1431</v>
      </c>
      <c r="D814" s="702">
        <v>2005</v>
      </c>
      <c r="E814" s="701" t="s">
        <v>3375</v>
      </c>
      <c r="F814" s="701" t="s">
        <v>3376</v>
      </c>
      <c r="G814" s="701" t="s">
        <v>1607</v>
      </c>
      <c r="H814" s="703">
        <v>39217</v>
      </c>
      <c r="I814" s="703">
        <v>39217</v>
      </c>
      <c r="J814" s="701" t="s">
        <v>3796</v>
      </c>
      <c r="K814" s="702">
        <v>17764</v>
      </c>
      <c r="L814" s="701" t="s">
        <v>1341</v>
      </c>
      <c r="M814" s="704"/>
      <c r="N814" s="701" t="s">
        <v>3796</v>
      </c>
      <c r="O814" s="702">
        <v>147</v>
      </c>
      <c r="P814" s="701" t="s">
        <v>1341</v>
      </c>
      <c r="Q814" s="704"/>
      <c r="R814" s="701" t="s">
        <v>1341</v>
      </c>
      <c r="S814" s="701" t="s">
        <v>1341</v>
      </c>
    </row>
    <row r="815" spans="1:19" x14ac:dyDescent="0.3">
      <c r="A815" s="701" t="s">
        <v>3511</v>
      </c>
      <c r="B815" s="701" t="s">
        <v>1607</v>
      </c>
      <c r="C815" s="701" t="s">
        <v>1431</v>
      </c>
      <c r="D815" s="702">
        <v>2006</v>
      </c>
      <c r="E815" s="701" t="s">
        <v>3375</v>
      </c>
      <c r="F815" s="701" t="s">
        <v>3376</v>
      </c>
      <c r="G815" s="701" t="s">
        <v>1607</v>
      </c>
      <c r="H815" s="703">
        <v>39582</v>
      </c>
      <c r="I815" s="703">
        <v>39582</v>
      </c>
      <c r="J815" s="701" t="s">
        <v>2115</v>
      </c>
      <c r="K815" s="702">
        <v>6104</v>
      </c>
      <c r="L815" s="701" t="s">
        <v>1341</v>
      </c>
      <c r="M815" s="704"/>
      <c r="N815" s="701" t="s">
        <v>2115</v>
      </c>
      <c r="O815" s="702">
        <v>18</v>
      </c>
      <c r="P815" s="701" t="s">
        <v>1341</v>
      </c>
      <c r="Q815" s="704"/>
      <c r="R815" s="701" t="s">
        <v>1341</v>
      </c>
      <c r="S815" s="701" t="s">
        <v>1341</v>
      </c>
    </row>
    <row r="816" spans="1:19" x14ac:dyDescent="0.3">
      <c r="A816" s="701" t="s">
        <v>3512</v>
      </c>
      <c r="B816" s="701" t="s">
        <v>1607</v>
      </c>
      <c r="C816" s="701" t="s">
        <v>1431</v>
      </c>
      <c r="D816" s="702">
        <v>2006</v>
      </c>
      <c r="E816" s="701" t="s">
        <v>3375</v>
      </c>
      <c r="F816" s="701" t="s">
        <v>3376</v>
      </c>
      <c r="G816" s="701" t="s">
        <v>1607</v>
      </c>
      <c r="H816" s="703">
        <v>39582</v>
      </c>
      <c r="I816" s="703">
        <v>39582</v>
      </c>
      <c r="J816" s="701" t="s">
        <v>2115</v>
      </c>
      <c r="K816" s="702">
        <v>6053</v>
      </c>
      <c r="L816" s="701" t="s">
        <v>1341</v>
      </c>
      <c r="M816" s="704"/>
      <c r="N816" s="701" t="s">
        <v>2115</v>
      </c>
      <c r="O816" s="702">
        <v>0</v>
      </c>
      <c r="P816" s="701" t="s">
        <v>1341</v>
      </c>
      <c r="Q816" s="704"/>
      <c r="R816" s="701" t="s">
        <v>1341</v>
      </c>
      <c r="S816" s="701" t="s">
        <v>1341</v>
      </c>
    </row>
    <row r="817" spans="1:19" x14ac:dyDescent="0.3">
      <c r="A817" s="701" t="s">
        <v>3513</v>
      </c>
      <c r="B817" s="701" t="s">
        <v>1607</v>
      </c>
      <c r="C817" s="701" t="s">
        <v>1431</v>
      </c>
      <c r="D817" s="702">
        <v>2006</v>
      </c>
      <c r="E817" s="701" t="s">
        <v>3375</v>
      </c>
      <c r="F817" s="701" t="s">
        <v>3376</v>
      </c>
      <c r="G817" s="701" t="s">
        <v>1607</v>
      </c>
      <c r="H817" s="703">
        <v>39582</v>
      </c>
      <c r="I817" s="703">
        <v>39582</v>
      </c>
      <c r="J817" s="701" t="s">
        <v>2115</v>
      </c>
      <c r="K817" s="702">
        <v>6076</v>
      </c>
      <c r="L817" s="701" t="s">
        <v>1341</v>
      </c>
      <c r="M817" s="704"/>
      <c r="N817" s="701" t="s">
        <v>2115</v>
      </c>
      <c r="O817" s="702">
        <v>0</v>
      </c>
      <c r="P817" s="701" t="s">
        <v>1341</v>
      </c>
      <c r="Q817" s="704"/>
      <c r="R817" s="701" t="s">
        <v>1341</v>
      </c>
      <c r="S817" s="701" t="s">
        <v>1341</v>
      </c>
    </row>
    <row r="818" spans="1:19" x14ac:dyDescent="0.3">
      <c r="A818" s="701" t="s">
        <v>3514</v>
      </c>
      <c r="B818" s="701" t="s">
        <v>1607</v>
      </c>
      <c r="C818" s="701" t="s">
        <v>1431</v>
      </c>
      <c r="D818" s="702">
        <v>2006</v>
      </c>
      <c r="E818" s="701" t="s">
        <v>3375</v>
      </c>
      <c r="F818" s="701" t="s">
        <v>3376</v>
      </c>
      <c r="G818" s="701" t="s">
        <v>1607</v>
      </c>
      <c r="H818" s="703">
        <v>39582</v>
      </c>
      <c r="I818" s="703">
        <v>39582</v>
      </c>
      <c r="J818" s="701" t="s">
        <v>2115</v>
      </c>
      <c r="K818" s="702">
        <v>6087</v>
      </c>
      <c r="L818" s="701" t="s">
        <v>1341</v>
      </c>
      <c r="M818" s="704"/>
      <c r="N818" s="701" t="s">
        <v>2115</v>
      </c>
      <c r="O818" s="702">
        <v>0</v>
      </c>
      <c r="P818" s="701" t="s">
        <v>1341</v>
      </c>
      <c r="Q818" s="704"/>
      <c r="R818" s="701" t="s">
        <v>1341</v>
      </c>
      <c r="S818" s="701" t="s">
        <v>1341</v>
      </c>
    </row>
    <row r="819" spans="1:19" x14ac:dyDescent="0.3">
      <c r="A819" s="701" t="s">
        <v>3515</v>
      </c>
      <c r="B819" s="701" t="s">
        <v>1607</v>
      </c>
      <c r="C819" s="701" t="s">
        <v>1431</v>
      </c>
      <c r="D819" s="702">
        <v>2006</v>
      </c>
      <c r="E819" s="701" t="s">
        <v>3375</v>
      </c>
      <c r="F819" s="701" t="s">
        <v>3376</v>
      </c>
      <c r="G819" s="701" t="s">
        <v>1607</v>
      </c>
      <c r="H819" s="703">
        <v>39582</v>
      </c>
      <c r="I819" s="703">
        <v>39582</v>
      </c>
      <c r="J819" s="701" t="s">
        <v>2115</v>
      </c>
      <c r="K819" s="702">
        <v>6073</v>
      </c>
      <c r="L819" s="701" t="s">
        <v>1341</v>
      </c>
      <c r="M819" s="704"/>
      <c r="N819" s="701" t="s">
        <v>2115</v>
      </c>
      <c r="O819" s="702">
        <v>18</v>
      </c>
      <c r="P819" s="701" t="s">
        <v>1341</v>
      </c>
      <c r="Q819" s="704"/>
      <c r="R819" s="701" t="s">
        <v>1341</v>
      </c>
      <c r="S819" s="701" t="s">
        <v>1341</v>
      </c>
    </row>
    <row r="820" spans="1:19" x14ac:dyDescent="0.3">
      <c r="A820" s="701" t="s">
        <v>3516</v>
      </c>
      <c r="B820" s="701" t="s">
        <v>1607</v>
      </c>
      <c r="C820" s="701" t="s">
        <v>1431</v>
      </c>
      <c r="D820" s="702">
        <v>2006</v>
      </c>
      <c r="E820" s="701" t="s">
        <v>3375</v>
      </c>
      <c r="F820" s="701" t="s">
        <v>3376</v>
      </c>
      <c r="G820" s="701" t="s">
        <v>1607</v>
      </c>
      <c r="H820" s="703">
        <v>39582</v>
      </c>
      <c r="I820" s="703">
        <v>39582</v>
      </c>
      <c r="J820" s="701" t="s">
        <v>2115</v>
      </c>
      <c r="K820" s="702">
        <v>6096</v>
      </c>
      <c r="L820" s="701" t="s">
        <v>1341</v>
      </c>
      <c r="M820" s="704"/>
      <c r="N820" s="701" t="s">
        <v>2115</v>
      </c>
      <c r="O820" s="702">
        <v>0</v>
      </c>
      <c r="P820" s="701" t="s">
        <v>1341</v>
      </c>
      <c r="Q820" s="704"/>
      <c r="R820" s="701" t="s">
        <v>1341</v>
      </c>
      <c r="S820" s="701" t="s">
        <v>1341</v>
      </c>
    </row>
    <row r="821" spans="1:19" x14ac:dyDescent="0.3">
      <c r="A821" s="701" t="s">
        <v>3517</v>
      </c>
      <c r="B821" s="701" t="s">
        <v>1607</v>
      </c>
      <c r="C821" s="701" t="s">
        <v>1431</v>
      </c>
      <c r="D821" s="702">
        <v>2006</v>
      </c>
      <c r="E821" s="701" t="s">
        <v>3375</v>
      </c>
      <c r="F821" s="701" t="s">
        <v>3376</v>
      </c>
      <c r="G821" s="701" t="s">
        <v>1607</v>
      </c>
      <c r="H821" s="703">
        <v>39582</v>
      </c>
      <c r="I821" s="703">
        <v>39582</v>
      </c>
      <c r="J821" s="701" t="s">
        <v>2115</v>
      </c>
      <c r="K821" s="702">
        <v>6084</v>
      </c>
      <c r="L821" s="701" t="s">
        <v>1341</v>
      </c>
      <c r="M821" s="704"/>
      <c r="N821" s="701" t="s">
        <v>2115</v>
      </c>
      <c r="O821" s="702">
        <v>0</v>
      </c>
      <c r="P821" s="701" t="s">
        <v>1341</v>
      </c>
      <c r="Q821" s="704"/>
      <c r="R821" s="701" t="s">
        <v>1341</v>
      </c>
      <c r="S821" s="701" t="s">
        <v>1341</v>
      </c>
    </row>
    <row r="822" spans="1:19" x14ac:dyDescent="0.3">
      <c r="A822" s="701" t="s">
        <v>3518</v>
      </c>
      <c r="B822" s="701" t="s">
        <v>1607</v>
      </c>
      <c r="C822" s="701" t="s">
        <v>1431</v>
      </c>
      <c r="D822" s="702">
        <v>2006</v>
      </c>
      <c r="E822" s="701" t="s">
        <v>3375</v>
      </c>
      <c r="F822" s="701" t="s">
        <v>3376</v>
      </c>
      <c r="G822" s="701" t="s">
        <v>1607</v>
      </c>
      <c r="H822" s="703">
        <v>39582</v>
      </c>
      <c r="I822" s="703">
        <v>39582</v>
      </c>
      <c r="J822" s="701" t="s">
        <v>2115</v>
      </c>
      <c r="K822" s="702">
        <v>6132</v>
      </c>
      <c r="L822" s="701" t="s">
        <v>1341</v>
      </c>
      <c r="M822" s="704"/>
      <c r="N822" s="701" t="s">
        <v>2115</v>
      </c>
      <c r="O822" s="702">
        <v>0</v>
      </c>
      <c r="P822" s="701" t="s">
        <v>1341</v>
      </c>
      <c r="Q822" s="704"/>
      <c r="R822" s="701" t="s">
        <v>1341</v>
      </c>
      <c r="S822" s="701" t="s">
        <v>1341</v>
      </c>
    </row>
    <row r="823" spans="1:19" x14ac:dyDescent="0.3">
      <c r="A823" s="701" t="s">
        <v>3519</v>
      </c>
      <c r="B823" s="701" t="s">
        <v>1607</v>
      </c>
      <c r="C823" s="701" t="s">
        <v>1431</v>
      </c>
      <c r="D823" s="702">
        <v>2006</v>
      </c>
      <c r="E823" s="701" t="s">
        <v>3375</v>
      </c>
      <c r="F823" s="701" t="s">
        <v>3376</v>
      </c>
      <c r="G823" s="701" t="s">
        <v>1607</v>
      </c>
      <c r="H823" s="703">
        <v>39582</v>
      </c>
      <c r="I823" s="703">
        <v>39582</v>
      </c>
      <c r="J823" s="701" t="s">
        <v>2115</v>
      </c>
      <c r="K823" s="702">
        <v>6059</v>
      </c>
      <c r="L823" s="701" t="s">
        <v>1341</v>
      </c>
      <c r="M823" s="704"/>
      <c r="N823" s="701" t="s">
        <v>2115</v>
      </c>
      <c r="O823" s="702">
        <v>61</v>
      </c>
      <c r="P823" s="701" t="s">
        <v>1341</v>
      </c>
      <c r="Q823" s="704"/>
      <c r="R823" s="701" t="s">
        <v>1341</v>
      </c>
      <c r="S823" s="701" t="s">
        <v>1341</v>
      </c>
    </row>
    <row r="824" spans="1:19" x14ac:dyDescent="0.3">
      <c r="A824" s="701" t="s">
        <v>3923</v>
      </c>
      <c r="B824" s="701" t="s">
        <v>1607</v>
      </c>
      <c r="C824" s="701" t="s">
        <v>1431</v>
      </c>
      <c r="D824" s="702">
        <v>2006</v>
      </c>
      <c r="E824" s="701" t="s">
        <v>3375</v>
      </c>
      <c r="F824" s="701" t="s">
        <v>3376</v>
      </c>
      <c r="G824" s="701" t="s">
        <v>1607</v>
      </c>
      <c r="H824" s="703">
        <v>39582</v>
      </c>
      <c r="I824" s="703">
        <v>39582</v>
      </c>
      <c r="J824" s="701" t="s">
        <v>3924</v>
      </c>
      <c r="K824" s="702">
        <v>6360</v>
      </c>
      <c r="L824" s="701" t="s">
        <v>1341</v>
      </c>
      <c r="M824" s="704"/>
      <c r="N824" s="701" t="s">
        <v>3924</v>
      </c>
      <c r="O824" s="702">
        <v>0</v>
      </c>
      <c r="P824" s="701" t="s">
        <v>1341</v>
      </c>
      <c r="Q824" s="704"/>
      <c r="R824" s="701" t="s">
        <v>1341</v>
      </c>
      <c r="S824" s="701" t="s">
        <v>1341</v>
      </c>
    </row>
    <row r="825" spans="1:19" x14ac:dyDescent="0.3">
      <c r="A825" s="701" t="s">
        <v>3925</v>
      </c>
      <c r="B825" s="701" t="s">
        <v>1607</v>
      </c>
      <c r="C825" s="701" t="s">
        <v>1431</v>
      </c>
      <c r="D825" s="702">
        <v>2006</v>
      </c>
      <c r="E825" s="701" t="s">
        <v>3375</v>
      </c>
      <c r="F825" s="701" t="s">
        <v>3376</v>
      </c>
      <c r="G825" s="701" t="s">
        <v>1607</v>
      </c>
      <c r="H825" s="703">
        <v>39582</v>
      </c>
      <c r="I825" s="703">
        <v>39582</v>
      </c>
      <c r="J825" s="701" t="s">
        <v>3924</v>
      </c>
      <c r="K825" s="702">
        <v>5827</v>
      </c>
      <c r="L825" s="701" t="s">
        <v>1341</v>
      </c>
      <c r="M825" s="704"/>
      <c r="N825" s="701" t="s">
        <v>3924</v>
      </c>
      <c r="O825" s="702">
        <v>0</v>
      </c>
      <c r="P825" s="701" t="s">
        <v>1341</v>
      </c>
      <c r="Q825" s="704"/>
      <c r="R825" s="701" t="s">
        <v>1341</v>
      </c>
      <c r="S825" s="701" t="s">
        <v>1341</v>
      </c>
    </row>
    <row r="826" spans="1:19" x14ac:dyDescent="0.3">
      <c r="A826" s="701" t="s">
        <v>3457</v>
      </c>
      <c r="B826" s="701" t="s">
        <v>1607</v>
      </c>
      <c r="C826" s="701" t="s">
        <v>1431</v>
      </c>
      <c r="D826" s="702">
        <v>2006</v>
      </c>
      <c r="E826" s="701" t="s">
        <v>3375</v>
      </c>
      <c r="F826" s="701" t="s">
        <v>3376</v>
      </c>
      <c r="G826" s="701" t="s">
        <v>1607</v>
      </c>
      <c r="H826" s="703">
        <v>39582</v>
      </c>
      <c r="I826" s="703">
        <v>39582</v>
      </c>
      <c r="J826" s="701" t="s">
        <v>1608</v>
      </c>
      <c r="K826" s="702">
        <v>6146</v>
      </c>
      <c r="L826" s="701" t="s">
        <v>1341</v>
      </c>
      <c r="M826" s="704"/>
      <c r="N826" s="701" t="s">
        <v>1608</v>
      </c>
      <c r="O826" s="702">
        <v>0</v>
      </c>
      <c r="P826" s="701" t="s">
        <v>1341</v>
      </c>
      <c r="Q826" s="704"/>
      <c r="R826" s="701" t="s">
        <v>1341</v>
      </c>
      <c r="S826" s="701" t="s">
        <v>1341</v>
      </c>
    </row>
    <row r="827" spans="1:19" x14ac:dyDescent="0.3">
      <c r="A827" s="701" t="s">
        <v>3458</v>
      </c>
      <c r="B827" s="701" t="s">
        <v>1607</v>
      </c>
      <c r="C827" s="701" t="s">
        <v>1431</v>
      </c>
      <c r="D827" s="702">
        <v>2006</v>
      </c>
      <c r="E827" s="701" t="s">
        <v>3375</v>
      </c>
      <c r="F827" s="701" t="s">
        <v>3376</v>
      </c>
      <c r="G827" s="701" t="s">
        <v>1607</v>
      </c>
      <c r="H827" s="703">
        <v>39582</v>
      </c>
      <c r="I827" s="703">
        <v>39582</v>
      </c>
      <c r="J827" s="701" t="s">
        <v>1608</v>
      </c>
      <c r="K827" s="702">
        <v>6062</v>
      </c>
      <c r="L827" s="701" t="s">
        <v>1341</v>
      </c>
      <c r="M827" s="704"/>
      <c r="N827" s="701" t="s">
        <v>1608</v>
      </c>
      <c r="O827" s="702">
        <v>0</v>
      </c>
      <c r="P827" s="701" t="s">
        <v>1341</v>
      </c>
      <c r="Q827" s="704"/>
      <c r="R827" s="701" t="s">
        <v>1341</v>
      </c>
      <c r="S827" s="701" t="s">
        <v>1341</v>
      </c>
    </row>
    <row r="828" spans="1:19" x14ac:dyDescent="0.3">
      <c r="A828" s="701" t="s">
        <v>3459</v>
      </c>
      <c r="B828" s="701" t="s">
        <v>1607</v>
      </c>
      <c r="C828" s="701" t="s">
        <v>1431</v>
      </c>
      <c r="D828" s="702">
        <v>2006</v>
      </c>
      <c r="E828" s="701" t="s">
        <v>3375</v>
      </c>
      <c r="F828" s="701" t="s">
        <v>3376</v>
      </c>
      <c r="G828" s="701" t="s">
        <v>1607</v>
      </c>
      <c r="H828" s="703">
        <v>39582</v>
      </c>
      <c r="I828" s="703">
        <v>39582</v>
      </c>
      <c r="J828" s="701" t="s">
        <v>1608</v>
      </c>
      <c r="K828" s="702">
        <v>6096</v>
      </c>
      <c r="L828" s="701" t="s">
        <v>1341</v>
      </c>
      <c r="M828" s="704"/>
      <c r="N828" s="701" t="s">
        <v>1608</v>
      </c>
      <c r="O828" s="702">
        <v>0</v>
      </c>
      <c r="P828" s="701" t="s">
        <v>1341</v>
      </c>
      <c r="Q828" s="704"/>
      <c r="R828" s="701" t="s">
        <v>1341</v>
      </c>
      <c r="S828" s="701" t="s">
        <v>1341</v>
      </c>
    </row>
    <row r="829" spans="1:19" x14ac:dyDescent="0.3">
      <c r="A829" s="701" t="s">
        <v>3460</v>
      </c>
      <c r="B829" s="701" t="s">
        <v>1607</v>
      </c>
      <c r="C829" s="701" t="s">
        <v>1431</v>
      </c>
      <c r="D829" s="702">
        <v>2006</v>
      </c>
      <c r="E829" s="701" t="s">
        <v>3375</v>
      </c>
      <c r="F829" s="701" t="s">
        <v>3376</v>
      </c>
      <c r="G829" s="701" t="s">
        <v>1607</v>
      </c>
      <c r="H829" s="703">
        <v>39582</v>
      </c>
      <c r="I829" s="703">
        <v>39582</v>
      </c>
      <c r="J829" s="701" t="s">
        <v>1608</v>
      </c>
      <c r="K829" s="702">
        <v>6078</v>
      </c>
      <c r="L829" s="701" t="s">
        <v>1341</v>
      </c>
      <c r="M829" s="704"/>
      <c r="N829" s="701" t="s">
        <v>1608</v>
      </c>
      <c r="O829" s="702">
        <v>0</v>
      </c>
      <c r="P829" s="701" t="s">
        <v>1341</v>
      </c>
      <c r="Q829" s="704"/>
      <c r="R829" s="701" t="s">
        <v>1341</v>
      </c>
      <c r="S829" s="701" t="s">
        <v>1341</v>
      </c>
    </row>
    <row r="830" spans="1:19" x14ac:dyDescent="0.3">
      <c r="A830" s="701" t="s">
        <v>3461</v>
      </c>
      <c r="B830" s="701" t="s">
        <v>1607</v>
      </c>
      <c r="C830" s="701" t="s">
        <v>1431</v>
      </c>
      <c r="D830" s="702">
        <v>2006</v>
      </c>
      <c r="E830" s="701" t="s">
        <v>3375</v>
      </c>
      <c r="F830" s="701" t="s">
        <v>3376</v>
      </c>
      <c r="G830" s="701" t="s">
        <v>1607</v>
      </c>
      <c r="H830" s="703">
        <v>39582</v>
      </c>
      <c r="I830" s="703">
        <v>39582</v>
      </c>
      <c r="J830" s="701" t="s">
        <v>1608</v>
      </c>
      <c r="K830" s="702">
        <v>6090</v>
      </c>
      <c r="L830" s="701" t="s">
        <v>1341</v>
      </c>
      <c r="M830" s="704"/>
      <c r="N830" s="701" t="s">
        <v>1608</v>
      </c>
      <c r="O830" s="702">
        <v>0</v>
      </c>
      <c r="P830" s="701" t="s">
        <v>1341</v>
      </c>
      <c r="Q830" s="704"/>
      <c r="R830" s="701" t="s">
        <v>1341</v>
      </c>
      <c r="S830" s="701" t="s">
        <v>1341</v>
      </c>
    </row>
    <row r="831" spans="1:19" x14ac:dyDescent="0.3">
      <c r="A831" s="701" t="s">
        <v>3462</v>
      </c>
      <c r="B831" s="701" t="s">
        <v>1607</v>
      </c>
      <c r="C831" s="701" t="s">
        <v>1431</v>
      </c>
      <c r="D831" s="702">
        <v>2006</v>
      </c>
      <c r="E831" s="701" t="s">
        <v>3375</v>
      </c>
      <c r="F831" s="701" t="s">
        <v>3376</v>
      </c>
      <c r="G831" s="701" t="s">
        <v>1607</v>
      </c>
      <c r="H831" s="703">
        <v>39582</v>
      </c>
      <c r="I831" s="703">
        <v>39582</v>
      </c>
      <c r="J831" s="701" t="s">
        <v>1608</v>
      </c>
      <c r="K831" s="702">
        <v>6034</v>
      </c>
      <c r="L831" s="701" t="s">
        <v>1341</v>
      </c>
      <c r="M831" s="704"/>
      <c r="N831" s="701" t="s">
        <v>1608</v>
      </c>
      <c r="O831" s="702">
        <v>41</v>
      </c>
      <c r="P831" s="701" t="s">
        <v>1341</v>
      </c>
      <c r="Q831" s="704"/>
      <c r="R831" s="701" t="s">
        <v>1341</v>
      </c>
      <c r="S831" s="701" t="s">
        <v>1341</v>
      </c>
    </row>
    <row r="832" spans="1:19" x14ac:dyDescent="0.3">
      <c r="A832" s="701" t="s">
        <v>3463</v>
      </c>
      <c r="B832" s="701" t="s">
        <v>1607</v>
      </c>
      <c r="C832" s="701" t="s">
        <v>1431</v>
      </c>
      <c r="D832" s="702">
        <v>2006</v>
      </c>
      <c r="E832" s="701" t="s">
        <v>3375</v>
      </c>
      <c r="F832" s="701" t="s">
        <v>3376</v>
      </c>
      <c r="G832" s="701" t="s">
        <v>1607</v>
      </c>
      <c r="H832" s="703">
        <v>39582</v>
      </c>
      <c r="I832" s="703">
        <v>39582</v>
      </c>
      <c r="J832" s="701" t="s">
        <v>1608</v>
      </c>
      <c r="K832" s="702">
        <v>6047</v>
      </c>
      <c r="L832" s="701" t="s">
        <v>1341</v>
      </c>
      <c r="M832" s="704"/>
      <c r="N832" s="701" t="s">
        <v>1608</v>
      </c>
      <c r="O832" s="702">
        <v>19</v>
      </c>
      <c r="P832" s="701" t="s">
        <v>1341</v>
      </c>
      <c r="Q832" s="704"/>
      <c r="R832" s="701" t="s">
        <v>1341</v>
      </c>
      <c r="S832" s="701" t="s">
        <v>1341</v>
      </c>
    </row>
    <row r="833" spans="1:19" x14ac:dyDescent="0.3">
      <c r="A833" s="701" t="s">
        <v>3464</v>
      </c>
      <c r="B833" s="701" t="s">
        <v>1607</v>
      </c>
      <c r="C833" s="701" t="s">
        <v>1431</v>
      </c>
      <c r="D833" s="702">
        <v>2006</v>
      </c>
      <c r="E833" s="701" t="s">
        <v>3375</v>
      </c>
      <c r="F833" s="701" t="s">
        <v>3376</v>
      </c>
      <c r="G833" s="701" t="s">
        <v>1607</v>
      </c>
      <c r="H833" s="703">
        <v>39582</v>
      </c>
      <c r="I833" s="703">
        <v>39582</v>
      </c>
      <c r="J833" s="701" t="s">
        <v>1608</v>
      </c>
      <c r="K833" s="702">
        <v>6207</v>
      </c>
      <c r="L833" s="701" t="s">
        <v>1341</v>
      </c>
      <c r="M833" s="704"/>
      <c r="N833" s="701" t="s">
        <v>1608</v>
      </c>
      <c r="O833" s="702">
        <v>0</v>
      </c>
      <c r="P833" s="701" t="s">
        <v>1341</v>
      </c>
      <c r="Q833" s="704"/>
      <c r="R833" s="701" t="s">
        <v>1341</v>
      </c>
      <c r="S833" s="701" t="s">
        <v>1341</v>
      </c>
    </row>
    <row r="834" spans="1:19" x14ac:dyDescent="0.3">
      <c r="A834" s="701" t="s">
        <v>3465</v>
      </c>
      <c r="B834" s="701" t="s">
        <v>1607</v>
      </c>
      <c r="C834" s="701" t="s">
        <v>1431</v>
      </c>
      <c r="D834" s="702">
        <v>2006</v>
      </c>
      <c r="E834" s="701" t="s">
        <v>3375</v>
      </c>
      <c r="F834" s="701" t="s">
        <v>3376</v>
      </c>
      <c r="G834" s="701" t="s">
        <v>1607</v>
      </c>
      <c r="H834" s="703">
        <v>39582</v>
      </c>
      <c r="I834" s="703">
        <v>39582</v>
      </c>
      <c r="J834" s="701" t="s">
        <v>1608</v>
      </c>
      <c r="K834" s="702">
        <v>6055</v>
      </c>
      <c r="L834" s="701" t="s">
        <v>1341</v>
      </c>
      <c r="M834" s="704"/>
      <c r="N834" s="701" t="s">
        <v>1608</v>
      </c>
      <c r="O834" s="702">
        <v>30</v>
      </c>
      <c r="P834" s="701" t="s">
        <v>1341</v>
      </c>
      <c r="Q834" s="704"/>
      <c r="R834" s="701" t="s">
        <v>1341</v>
      </c>
      <c r="S834" s="701" t="s">
        <v>1341</v>
      </c>
    </row>
    <row r="835" spans="1:19" x14ac:dyDescent="0.3">
      <c r="A835" s="701" t="s">
        <v>3797</v>
      </c>
      <c r="B835" s="701" t="s">
        <v>1607</v>
      </c>
      <c r="C835" s="701" t="s">
        <v>1431</v>
      </c>
      <c r="D835" s="702">
        <v>2006</v>
      </c>
      <c r="E835" s="701" t="s">
        <v>3375</v>
      </c>
      <c r="F835" s="701" t="s">
        <v>3376</v>
      </c>
      <c r="G835" s="701" t="s">
        <v>1607</v>
      </c>
      <c r="H835" s="703">
        <v>39582</v>
      </c>
      <c r="I835" s="703">
        <v>39582</v>
      </c>
      <c r="J835" s="701" t="s">
        <v>1608</v>
      </c>
      <c r="K835" s="702">
        <v>6068</v>
      </c>
      <c r="L835" s="701" t="s">
        <v>1341</v>
      </c>
      <c r="M835" s="704"/>
      <c r="N835" s="701" t="s">
        <v>1608</v>
      </c>
      <c r="O835" s="702">
        <v>0</v>
      </c>
      <c r="P835" s="701" t="s">
        <v>1341</v>
      </c>
      <c r="Q835" s="704"/>
      <c r="R835" s="701" t="s">
        <v>1341</v>
      </c>
      <c r="S835" s="701" t="s">
        <v>1341</v>
      </c>
    </row>
    <row r="836" spans="1:19" x14ac:dyDescent="0.3">
      <c r="A836" s="701" t="s">
        <v>3798</v>
      </c>
      <c r="B836" s="701" t="s">
        <v>1607</v>
      </c>
      <c r="C836" s="701" t="s">
        <v>1431</v>
      </c>
      <c r="D836" s="702">
        <v>2006</v>
      </c>
      <c r="E836" s="701" t="s">
        <v>3375</v>
      </c>
      <c r="F836" s="701" t="s">
        <v>3376</v>
      </c>
      <c r="G836" s="701" t="s">
        <v>1607</v>
      </c>
      <c r="H836" s="703">
        <v>39582</v>
      </c>
      <c r="I836" s="703">
        <v>39582</v>
      </c>
      <c r="J836" s="701" t="s">
        <v>1608</v>
      </c>
      <c r="K836" s="702">
        <v>5991</v>
      </c>
      <c r="L836" s="701" t="s">
        <v>1341</v>
      </c>
      <c r="M836" s="704"/>
      <c r="N836" s="701" t="s">
        <v>1608</v>
      </c>
      <c r="O836" s="702">
        <v>26</v>
      </c>
      <c r="P836" s="701" t="s">
        <v>1341</v>
      </c>
      <c r="Q836" s="704"/>
      <c r="R836" s="701" t="s">
        <v>1341</v>
      </c>
      <c r="S836" s="701" t="s">
        <v>1341</v>
      </c>
    </row>
    <row r="837" spans="1:19" x14ac:dyDescent="0.3">
      <c r="A837" s="701" t="s">
        <v>3799</v>
      </c>
      <c r="B837" s="701" t="s">
        <v>1607</v>
      </c>
      <c r="C837" s="701" t="s">
        <v>1431</v>
      </c>
      <c r="D837" s="702">
        <v>2006</v>
      </c>
      <c r="E837" s="701" t="s">
        <v>3375</v>
      </c>
      <c r="F837" s="701" t="s">
        <v>3376</v>
      </c>
      <c r="G837" s="701" t="s">
        <v>1607</v>
      </c>
      <c r="H837" s="703">
        <v>39582</v>
      </c>
      <c r="I837" s="703">
        <v>39582</v>
      </c>
      <c r="J837" s="701" t="s">
        <v>1608</v>
      </c>
      <c r="K837" s="702">
        <v>5995</v>
      </c>
      <c r="L837" s="701" t="s">
        <v>1341</v>
      </c>
      <c r="M837" s="704"/>
      <c r="N837" s="701" t="s">
        <v>1608</v>
      </c>
      <c r="O837" s="702">
        <v>22</v>
      </c>
      <c r="P837" s="701" t="s">
        <v>1341</v>
      </c>
      <c r="Q837" s="704"/>
      <c r="R837" s="701" t="s">
        <v>1341</v>
      </c>
      <c r="S837" s="701" t="s">
        <v>1341</v>
      </c>
    </row>
    <row r="838" spans="1:19" x14ac:dyDescent="0.3">
      <c r="A838" s="701" t="s">
        <v>3470</v>
      </c>
      <c r="B838" s="701" t="s">
        <v>1607</v>
      </c>
      <c r="C838" s="701" t="s">
        <v>1431</v>
      </c>
      <c r="D838" s="702">
        <v>2006</v>
      </c>
      <c r="E838" s="701" t="s">
        <v>3375</v>
      </c>
      <c r="F838" s="701" t="s">
        <v>3376</v>
      </c>
      <c r="G838" s="701" t="s">
        <v>1607</v>
      </c>
      <c r="H838" s="703">
        <v>39582</v>
      </c>
      <c r="I838" s="703">
        <v>39582</v>
      </c>
      <c r="J838" s="701" t="s">
        <v>3471</v>
      </c>
      <c r="K838" s="702">
        <v>6048</v>
      </c>
      <c r="L838" s="701" t="s">
        <v>1341</v>
      </c>
      <c r="M838" s="704"/>
      <c r="N838" s="701" t="s">
        <v>3471</v>
      </c>
      <c r="O838" s="702">
        <v>19</v>
      </c>
      <c r="P838" s="701" t="s">
        <v>1341</v>
      </c>
      <c r="Q838" s="704"/>
      <c r="R838" s="701" t="s">
        <v>1341</v>
      </c>
      <c r="S838" s="701" t="s">
        <v>1341</v>
      </c>
    </row>
    <row r="839" spans="1:19" x14ac:dyDescent="0.3">
      <c r="A839" s="701" t="s">
        <v>3472</v>
      </c>
      <c r="B839" s="701" t="s">
        <v>1607</v>
      </c>
      <c r="C839" s="701" t="s">
        <v>1431</v>
      </c>
      <c r="D839" s="702">
        <v>2006</v>
      </c>
      <c r="E839" s="701" t="s">
        <v>3375</v>
      </c>
      <c r="F839" s="701" t="s">
        <v>3376</v>
      </c>
      <c r="G839" s="701" t="s">
        <v>1607</v>
      </c>
      <c r="H839" s="703">
        <v>39582</v>
      </c>
      <c r="I839" s="703">
        <v>39582</v>
      </c>
      <c r="J839" s="701" t="s">
        <v>3471</v>
      </c>
      <c r="K839" s="702">
        <v>6170</v>
      </c>
      <c r="L839" s="701" t="s">
        <v>1341</v>
      </c>
      <c r="M839" s="704"/>
      <c r="N839" s="701" t="s">
        <v>3471</v>
      </c>
      <c r="O839" s="702">
        <v>0</v>
      </c>
      <c r="P839" s="701" t="s">
        <v>1341</v>
      </c>
      <c r="Q839" s="704"/>
      <c r="R839" s="701" t="s">
        <v>1341</v>
      </c>
      <c r="S839" s="701" t="s">
        <v>1341</v>
      </c>
    </row>
    <row r="840" spans="1:19" x14ac:dyDescent="0.3">
      <c r="A840" s="701" t="s">
        <v>3473</v>
      </c>
      <c r="B840" s="701" t="s">
        <v>1607</v>
      </c>
      <c r="C840" s="701" t="s">
        <v>1431</v>
      </c>
      <c r="D840" s="702">
        <v>2006</v>
      </c>
      <c r="E840" s="701" t="s">
        <v>3375</v>
      </c>
      <c r="F840" s="701" t="s">
        <v>3376</v>
      </c>
      <c r="G840" s="701" t="s">
        <v>1607</v>
      </c>
      <c r="H840" s="703">
        <v>39582</v>
      </c>
      <c r="I840" s="703">
        <v>39582</v>
      </c>
      <c r="J840" s="701" t="s">
        <v>3471</v>
      </c>
      <c r="K840" s="702">
        <v>6089</v>
      </c>
      <c r="L840" s="701" t="s">
        <v>1341</v>
      </c>
      <c r="M840" s="704"/>
      <c r="N840" s="701" t="s">
        <v>3471</v>
      </c>
      <c r="O840" s="702">
        <v>0</v>
      </c>
      <c r="P840" s="701" t="s">
        <v>1341</v>
      </c>
      <c r="Q840" s="704"/>
      <c r="R840" s="701" t="s">
        <v>1341</v>
      </c>
      <c r="S840" s="701" t="s">
        <v>1341</v>
      </c>
    </row>
    <row r="841" spans="1:19" x14ac:dyDescent="0.3">
      <c r="A841" s="701" t="s">
        <v>3474</v>
      </c>
      <c r="B841" s="701" t="s">
        <v>1607</v>
      </c>
      <c r="C841" s="701" t="s">
        <v>1431</v>
      </c>
      <c r="D841" s="702">
        <v>2006</v>
      </c>
      <c r="E841" s="701" t="s">
        <v>3375</v>
      </c>
      <c r="F841" s="701" t="s">
        <v>3376</v>
      </c>
      <c r="G841" s="701" t="s">
        <v>1607</v>
      </c>
      <c r="H841" s="703">
        <v>39582</v>
      </c>
      <c r="I841" s="703">
        <v>39582</v>
      </c>
      <c r="J841" s="701" t="s">
        <v>3471</v>
      </c>
      <c r="K841" s="702">
        <v>6077</v>
      </c>
      <c r="L841" s="701" t="s">
        <v>1341</v>
      </c>
      <c r="M841" s="704"/>
      <c r="N841" s="701" t="s">
        <v>3471</v>
      </c>
      <c r="O841" s="702">
        <v>18</v>
      </c>
      <c r="P841" s="701" t="s">
        <v>1341</v>
      </c>
      <c r="Q841" s="704"/>
      <c r="R841" s="701" t="s">
        <v>1341</v>
      </c>
      <c r="S841" s="701" t="s">
        <v>1341</v>
      </c>
    </row>
    <row r="842" spans="1:19" x14ac:dyDescent="0.3">
      <c r="A842" s="701" t="s">
        <v>3475</v>
      </c>
      <c r="B842" s="701" t="s">
        <v>1607</v>
      </c>
      <c r="C842" s="701" t="s">
        <v>1431</v>
      </c>
      <c r="D842" s="702">
        <v>2006</v>
      </c>
      <c r="E842" s="701" t="s">
        <v>3375</v>
      </c>
      <c r="F842" s="701" t="s">
        <v>3376</v>
      </c>
      <c r="G842" s="701" t="s">
        <v>1607</v>
      </c>
      <c r="H842" s="703">
        <v>39582</v>
      </c>
      <c r="I842" s="703">
        <v>39582</v>
      </c>
      <c r="J842" s="701" t="s">
        <v>3471</v>
      </c>
      <c r="K842" s="702">
        <v>6098</v>
      </c>
      <c r="L842" s="701" t="s">
        <v>1341</v>
      </c>
      <c r="M842" s="704"/>
      <c r="N842" s="701" t="s">
        <v>3471</v>
      </c>
      <c r="O842" s="702">
        <v>0</v>
      </c>
      <c r="P842" s="701" t="s">
        <v>1341</v>
      </c>
      <c r="Q842" s="704"/>
      <c r="R842" s="701" t="s">
        <v>1341</v>
      </c>
      <c r="S842" s="701" t="s">
        <v>1341</v>
      </c>
    </row>
    <row r="843" spans="1:19" x14ac:dyDescent="0.3">
      <c r="A843" s="701" t="s">
        <v>3476</v>
      </c>
      <c r="B843" s="701" t="s">
        <v>1607</v>
      </c>
      <c r="C843" s="701" t="s">
        <v>1431</v>
      </c>
      <c r="D843" s="702">
        <v>2006</v>
      </c>
      <c r="E843" s="701" t="s">
        <v>3375</v>
      </c>
      <c r="F843" s="701" t="s">
        <v>3376</v>
      </c>
      <c r="G843" s="701" t="s">
        <v>1607</v>
      </c>
      <c r="H843" s="703">
        <v>39582</v>
      </c>
      <c r="I843" s="703">
        <v>39582</v>
      </c>
      <c r="J843" s="701" t="s">
        <v>3471</v>
      </c>
      <c r="K843" s="702">
        <v>6087</v>
      </c>
      <c r="L843" s="701" t="s">
        <v>1341</v>
      </c>
      <c r="M843" s="704"/>
      <c r="N843" s="701" t="s">
        <v>3471</v>
      </c>
      <c r="O843" s="702">
        <v>0</v>
      </c>
      <c r="P843" s="701" t="s">
        <v>1341</v>
      </c>
      <c r="Q843" s="704"/>
      <c r="R843" s="701" t="s">
        <v>1341</v>
      </c>
      <c r="S843" s="701" t="s">
        <v>1341</v>
      </c>
    </row>
    <row r="844" spans="1:19" x14ac:dyDescent="0.3">
      <c r="A844" s="701" t="s">
        <v>3477</v>
      </c>
      <c r="B844" s="701" t="s">
        <v>1607</v>
      </c>
      <c r="C844" s="701" t="s">
        <v>1431</v>
      </c>
      <c r="D844" s="702">
        <v>2006</v>
      </c>
      <c r="E844" s="701" t="s">
        <v>3375</v>
      </c>
      <c r="F844" s="701" t="s">
        <v>3376</v>
      </c>
      <c r="G844" s="701" t="s">
        <v>1607</v>
      </c>
      <c r="H844" s="703">
        <v>39582</v>
      </c>
      <c r="I844" s="703">
        <v>39582</v>
      </c>
      <c r="J844" s="701" t="s">
        <v>3471</v>
      </c>
      <c r="K844" s="702">
        <v>6076</v>
      </c>
      <c r="L844" s="701" t="s">
        <v>1341</v>
      </c>
      <c r="M844" s="704"/>
      <c r="N844" s="701" t="s">
        <v>3471</v>
      </c>
      <c r="O844" s="702">
        <v>19</v>
      </c>
      <c r="P844" s="701" t="s">
        <v>1341</v>
      </c>
      <c r="Q844" s="704"/>
      <c r="R844" s="701" t="s">
        <v>1341</v>
      </c>
      <c r="S844" s="701" t="s">
        <v>1341</v>
      </c>
    </row>
    <row r="845" spans="1:19" x14ac:dyDescent="0.3">
      <c r="A845" s="701" t="s">
        <v>3478</v>
      </c>
      <c r="B845" s="701" t="s">
        <v>1607</v>
      </c>
      <c r="C845" s="701" t="s">
        <v>1431</v>
      </c>
      <c r="D845" s="702">
        <v>2006</v>
      </c>
      <c r="E845" s="701" t="s">
        <v>3375</v>
      </c>
      <c r="F845" s="701" t="s">
        <v>3376</v>
      </c>
      <c r="G845" s="701" t="s">
        <v>1607</v>
      </c>
      <c r="H845" s="703">
        <v>39582</v>
      </c>
      <c r="I845" s="703">
        <v>39582</v>
      </c>
      <c r="J845" s="701" t="s">
        <v>3471</v>
      </c>
      <c r="K845" s="702">
        <v>6067</v>
      </c>
      <c r="L845" s="701" t="s">
        <v>1341</v>
      </c>
      <c r="M845" s="704"/>
      <c r="N845" s="701" t="s">
        <v>3471</v>
      </c>
      <c r="O845" s="702">
        <v>27</v>
      </c>
      <c r="P845" s="701" t="s">
        <v>1341</v>
      </c>
      <c r="Q845" s="704"/>
      <c r="R845" s="701" t="s">
        <v>1341</v>
      </c>
      <c r="S845" s="701" t="s">
        <v>1341</v>
      </c>
    </row>
    <row r="846" spans="1:19" x14ac:dyDescent="0.3">
      <c r="A846" s="701" t="s">
        <v>3479</v>
      </c>
      <c r="B846" s="701" t="s">
        <v>1607</v>
      </c>
      <c r="C846" s="701" t="s">
        <v>1431</v>
      </c>
      <c r="D846" s="702">
        <v>2006</v>
      </c>
      <c r="E846" s="701" t="s">
        <v>3375</v>
      </c>
      <c r="F846" s="701" t="s">
        <v>3376</v>
      </c>
      <c r="G846" s="701" t="s">
        <v>1607</v>
      </c>
      <c r="H846" s="703">
        <v>39582</v>
      </c>
      <c r="I846" s="703">
        <v>39582</v>
      </c>
      <c r="J846" s="701" t="s">
        <v>3471</v>
      </c>
      <c r="K846" s="702">
        <v>6077</v>
      </c>
      <c r="L846" s="701" t="s">
        <v>1341</v>
      </c>
      <c r="M846" s="704"/>
      <c r="N846" s="701" t="s">
        <v>3471</v>
      </c>
      <c r="O846" s="702">
        <v>15</v>
      </c>
      <c r="P846" s="701" t="s">
        <v>1341</v>
      </c>
      <c r="Q846" s="704"/>
      <c r="R846" s="701" t="s">
        <v>1341</v>
      </c>
      <c r="S846" s="701" t="s">
        <v>1341</v>
      </c>
    </row>
    <row r="847" spans="1:19" x14ac:dyDescent="0.3">
      <c r="A847" s="701" t="s">
        <v>3848</v>
      </c>
      <c r="B847" s="701" t="s">
        <v>1607</v>
      </c>
      <c r="C847" s="701" t="s">
        <v>1431</v>
      </c>
      <c r="D847" s="702">
        <v>2006</v>
      </c>
      <c r="E847" s="701" t="s">
        <v>3375</v>
      </c>
      <c r="F847" s="701" t="s">
        <v>3376</v>
      </c>
      <c r="G847" s="701" t="s">
        <v>1607</v>
      </c>
      <c r="H847" s="703">
        <v>39582</v>
      </c>
      <c r="I847" s="703">
        <v>39582</v>
      </c>
      <c r="J847" s="701" t="s">
        <v>3796</v>
      </c>
      <c r="K847" s="702">
        <v>5991</v>
      </c>
      <c r="L847" s="701" t="s">
        <v>1341</v>
      </c>
      <c r="M847" s="704"/>
      <c r="N847" s="701" t="s">
        <v>3796</v>
      </c>
      <c r="O847" s="702">
        <v>0</v>
      </c>
      <c r="P847" s="701" t="s">
        <v>1341</v>
      </c>
      <c r="Q847" s="704"/>
      <c r="R847" s="701" t="s">
        <v>1341</v>
      </c>
      <c r="S847" s="701" t="s">
        <v>1341</v>
      </c>
    </row>
    <row r="848" spans="1:19" x14ac:dyDescent="0.3">
      <c r="A848" s="701" t="s">
        <v>3849</v>
      </c>
      <c r="B848" s="701" t="s">
        <v>1607</v>
      </c>
      <c r="C848" s="701" t="s">
        <v>1431</v>
      </c>
      <c r="D848" s="702">
        <v>2006</v>
      </c>
      <c r="E848" s="701" t="s">
        <v>3375</v>
      </c>
      <c r="F848" s="701" t="s">
        <v>3376</v>
      </c>
      <c r="G848" s="701" t="s">
        <v>1607</v>
      </c>
      <c r="H848" s="703">
        <v>39582</v>
      </c>
      <c r="I848" s="703">
        <v>39582</v>
      </c>
      <c r="J848" s="701" t="s">
        <v>3796</v>
      </c>
      <c r="K848" s="702">
        <v>5755</v>
      </c>
      <c r="L848" s="701" t="s">
        <v>1341</v>
      </c>
      <c r="M848" s="704"/>
      <c r="N848" s="701" t="s">
        <v>3796</v>
      </c>
      <c r="O848" s="702">
        <v>0</v>
      </c>
      <c r="P848" s="701" t="s">
        <v>1341</v>
      </c>
      <c r="Q848" s="704"/>
      <c r="R848" s="701" t="s">
        <v>1341</v>
      </c>
      <c r="S848" s="701" t="s">
        <v>1341</v>
      </c>
    </row>
    <row r="849" spans="1:19" x14ac:dyDescent="0.3">
      <c r="A849" s="701" t="s">
        <v>3850</v>
      </c>
      <c r="B849" s="701" t="s">
        <v>1607</v>
      </c>
      <c r="C849" s="701" t="s">
        <v>1431</v>
      </c>
      <c r="D849" s="702">
        <v>2006</v>
      </c>
      <c r="E849" s="701" t="s">
        <v>3375</v>
      </c>
      <c r="F849" s="701" t="s">
        <v>3376</v>
      </c>
      <c r="G849" s="701" t="s">
        <v>1607</v>
      </c>
      <c r="H849" s="703">
        <v>39582</v>
      </c>
      <c r="I849" s="703">
        <v>39582</v>
      </c>
      <c r="J849" s="701" t="s">
        <v>3796</v>
      </c>
      <c r="K849" s="702">
        <v>6024</v>
      </c>
      <c r="L849" s="701" t="s">
        <v>1341</v>
      </c>
      <c r="M849" s="704"/>
      <c r="N849" s="701" t="s">
        <v>3796</v>
      </c>
      <c r="O849" s="702">
        <v>0</v>
      </c>
      <c r="P849" s="701" t="s">
        <v>1341</v>
      </c>
      <c r="Q849" s="704"/>
      <c r="R849" s="701" t="s">
        <v>1341</v>
      </c>
      <c r="S849" s="701" t="s">
        <v>1341</v>
      </c>
    </row>
    <row r="850" spans="1:19" x14ac:dyDescent="0.3">
      <c r="A850" s="701" t="s">
        <v>3438</v>
      </c>
      <c r="B850" s="701" t="s">
        <v>1607</v>
      </c>
      <c r="C850" s="701" t="s">
        <v>1431</v>
      </c>
      <c r="D850" s="702">
        <v>2007</v>
      </c>
      <c r="E850" s="701" t="s">
        <v>3375</v>
      </c>
      <c r="F850" s="701" t="s">
        <v>3376</v>
      </c>
      <c r="G850" s="701" t="s">
        <v>1607</v>
      </c>
      <c r="H850" s="703">
        <v>39948</v>
      </c>
      <c r="I850" s="703">
        <v>39948</v>
      </c>
      <c r="J850" s="701" t="s">
        <v>1608</v>
      </c>
      <c r="K850" s="702">
        <v>15494</v>
      </c>
      <c r="L850" s="701" t="s">
        <v>1341</v>
      </c>
      <c r="M850" s="704"/>
      <c r="N850" s="701" t="s">
        <v>1608</v>
      </c>
      <c r="O850" s="702">
        <v>0</v>
      </c>
      <c r="P850" s="701" t="s">
        <v>1341</v>
      </c>
      <c r="Q850" s="704"/>
      <c r="R850" s="701" t="s">
        <v>1341</v>
      </c>
      <c r="S850" s="701" t="s">
        <v>1341</v>
      </c>
    </row>
    <row r="851" spans="1:19" x14ac:dyDescent="0.3">
      <c r="A851" s="701" t="s">
        <v>3439</v>
      </c>
      <c r="B851" s="701" t="s">
        <v>1607</v>
      </c>
      <c r="C851" s="701" t="s">
        <v>1431</v>
      </c>
      <c r="D851" s="702">
        <v>2007</v>
      </c>
      <c r="E851" s="701" t="s">
        <v>3375</v>
      </c>
      <c r="F851" s="701" t="s">
        <v>3376</v>
      </c>
      <c r="G851" s="701" t="s">
        <v>1607</v>
      </c>
      <c r="H851" s="703">
        <v>39948</v>
      </c>
      <c r="I851" s="703">
        <v>39948</v>
      </c>
      <c r="J851" s="701" t="s">
        <v>1608</v>
      </c>
      <c r="K851" s="702">
        <v>15394</v>
      </c>
      <c r="L851" s="701" t="s">
        <v>1341</v>
      </c>
      <c r="M851" s="704"/>
      <c r="N851" s="701" t="s">
        <v>1608</v>
      </c>
      <c r="O851" s="702">
        <v>0</v>
      </c>
      <c r="P851" s="701" t="s">
        <v>1341</v>
      </c>
      <c r="Q851" s="704"/>
      <c r="R851" s="701" t="s">
        <v>1341</v>
      </c>
      <c r="S851" s="701" t="s">
        <v>1341</v>
      </c>
    </row>
    <row r="852" spans="1:19" x14ac:dyDescent="0.3">
      <c r="A852" s="701" t="s">
        <v>3440</v>
      </c>
      <c r="B852" s="701" t="s">
        <v>1607</v>
      </c>
      <c r="C852" s="701" t="s">
        <v>1431</v>
      </c>
      <c r="D852" s="702">
        <v>2007</v>
      </c>
      <c r="E852" s="701" t="s">
        <v>3375</v>
      </c>
      <c r="F852" s="701" t="s">
        <v>3376</v>
      </c>
      <c r="G852" s="701" t="s">
        <v>1607</v>
      </c>
      <c r="H852" s="703">
        <v>39948</v>
      </c>
      <c r="I852" s="703">
        <v>39948</v>
      </c>
      <c r="J852" s="701" t="s">
        <v>1608</v>
      </c>
      <c r="K852" s="702">
        <v>15300</v>
      </c>
      <c r="L852" s="701" t="s">
        <v>1341</v>
      </c>
      <c r="M852" s="704"/>
      <c r="N852" s="701" t="s">
        <v>1608</v>
      </c>
      <c r="O852" s="702">
        <v>100</v>
      </c>
      <c r="P852" s="701" t="s">
        <v>1341</v>
      </c>
      <c r="Q852" s="704"/>
      <c r="R852" s="701" t="s">
        <v>1341</v>
      </c>
      <c r="S852" s="701" t="s">
        <v>1341</v>
      </c>
    </row>
    <row r="853" spans="1:19" x14ac:dyDescent="0.3">
      <c r="A853" s="701" t="s">
        <v>3441</v>
      </c>
      <c r="B853" s="701" t="s">
        <v>1607</v>
      </c>
      <c r="C853" s="701" t="s">
        <v>1431</v>
      </c>
      <c r="D853" s="702">
        <v>2007</v>
      </c>
      <c r="E853" s="701" t="s">
        <v>3375</v>
      </c>
      <c r="F853" s="701" t="s">
        <v>3376</v>
      </c>
      <c r="G853" s="701" t="s">
        <v>1607</v>
      </c>
      <c r="H853" s="703">
        <v>39948</v>
      </c>
      <c r="I853" s="703">
        <v>39948</v>
      </c>
      <c r="J853" s="701" t="s">
        <v>1608</v>
      </c>
      <c r="K853" s="702">
        <v>15318</v>
      </c>
      <c r="L853" s="701" t="s">
        <v>1341</v>
      </c>
      <c r="M853" s="704"/>
      <c r="N853" s="701" t="s">
        <v>1608</v>
      </c>
      <c r="O853" s="702">
        <v>0</v>
      </c>
      <c r="P853" s="701" t="s">
        <v>1341</v>
      </c>
      <c r="Q853" s="704"/>
      <c r="R853" s="701" t="s">
        <v>1341</v>
      </c>
      <c r="S853" s="701" t="s">
        <v>1341</v>
      </c>
    </row>
    <row r="854" spans="1:19" x14ac:dyDescent="0.3">
      <c r="A854" s="701" t="s">
        <v>3442</v>
      </c>
      <c r="B854" s="701" t="s">
        <v>1607</v>
      </c>
      <c r="C854" s="701" t="s">
        <v>1431</v>
      </c>
      <c r="D854" s="702">
        <v>2007</v>
      </c>
      <c r="E854" s="701" t="s">
        <v>3375</v>
      </c>
      <c r="F854" s="701" t="s">
        <v>3376</v>
      </c>
      <c r="G854" s="701" t="s">
        <v>1607</v>
      </c>
      <c r="H854" s="703">
        <v>39948</v>
      </c>
      <c r="I854" s="703">
        <v>39948</v>
      </c>
      <c r="J854" s="701" t="s">
        <v>1608</v>
      </c>
      <c r="K854" s="702">
        <v>15584</v>
      </c>
      <c r="L854" s="701" t="s">
        <v>1341</v>
      </c>
      <c r="M854" s="704"/>
      <c r="N854" s="701" t="s">
        <v>1608</v>
      </c>
      <c r="O854" s="702">
        <v>51</v>
      </c>
      <c r="P854" s="701" t="s">
        <v>1341</v>
      </c>
      <c r="Q854" s="704"/>
      <c r="R854" s="701" t="s">
        <v>1341</v>
      </c>
      <c r="S854" s="701" t="s">
        <v>1341</v>
      </c>
    </row>
    <row r="855" spans="1:19" x14ac:dyDescent="0.3">
      <c r="A855" s="701" t="s">
        <v>3443</v>
      </c>
      <c r="B855" s="701" t="s">
        <v>1607</v>
      </c>
      <c r="C855" s="701" t="s">
        <v>1431</v>
      </c>
      <c r="D855" s="702">
        <v>2007</v>
      </c>
      <c r="E855" s="701" t="s">
        <v>3375</v>
      </c>
      <c r="F855" s="701" t="s">
        <v>3376</v>
      </c>
      <c r="G855" s="701" t="s">
        <v>1607</v>
      </c>
      <c r="H855" s="703">
        <v>39948</v>
      </c>
      <c r="I855" s="703">
        <v>39948</v>
      </c>
      <c r="J855" s="701" t="s">
        <v>1608</v>
      </c>
      <c r="K855" s="702">
        <v>15495</v>
      </c>
      <c r="L855" s="701" t="s">
        <v>1341</v>
      </c>
      <c r="M855" s="704"/>
      <c r="N855" s="701" t="s">
        <v>1608</v>
      </c>
      <c r="O855" s="702">
        <v>0</v>
      </c>
      <c r="P855" s="701" t="s">
        <v>1341</v>
      </c>
      <c r="Q855" s="704"/>
      <c r="R855" s="701" t="s">
        <v>1341</v>
      </c>
      <c r="S855" s="701" t="s">
        <v>1341</v>
      </c>
    </row>
    <row r="856" spans="1:19" x14ac:dyDescent="0.3">
      <c r="A856" s="701" t="s">
        <v>3444</v>
      </c>
      <c r="B856" s="701" t="s">
        <v>1607</v>
      </c>
      <c r="C856" s="701" t="s">
        <v>1431</v>
      </c>
      <c r="D856" s="702">
        <v>2007</v>
      </c>
      <c r="E856" s="701" t="s">
        <v>3375</v>
      </c>
      <c r="F856" s="701" t="s">
        <v>3376</v>
      </c>
      <c r="G856" s="701" t="s">
        <v>1607</v>
      </c>
      <c r="H856" s="703">
        <v>39948</v>
      </c>
      <c r="I856" s="703">
        <v>39948</v>
      </c>
      <c r="J856" s="701" t="s">
        <v>1608</v>
      </c>
      <c r="K856" s="702">
        <v>15502</v>
      </c>
      <c r="L856" s="701" t="s">
        <v>1341</v>
      </c>
      <c r="M856" s="704"/>
      <c r="N856" s="701" t="s">
        <v>1608</v>
      </c>
      <c r="O856" s="702">
        <v>53</v>
      </c>
      <c r="P856" s="701" t="s">
        <v>1341</v>
      </c>
      <c r="Q856" s="704"/>
      <c r="R856" s="701" t="s">
        <v>1341</v>
      </c>
      <c r="S856" s="701" t="s">
        <v>1341</v>
      </c>
    </row>
    <row r="857" spans="1:19" x14ac:dyDescent="0.3">
      <c r="A857" s="701" t="s">
        <v>3445</v>
      </c>
      <c r="B857" s="701" t="s">
        <v>1607</v>
      </c>
      <c r="C857" s="701" t="s">
        <v>1431</v>
      </c>
      <c r="D857" s="702">
        <v>2007</v>
      </c>
      <c r="E857" s="701" t="s">
        <v>3375</v>
      </c>
      <c r="F857" s="701" t="s">
        <v>3376</v>
      </c>
      <c r="G857" s="701" t="s">
        <v>1607</v>
      </c>
      <c r="H857" s="703">
        <v>39948</v>
      </c>
      <c r="I857" s="703">
        <v>39948</v>
      </c>
      <c r="J857" s="701" t="s">
        <v>1608</v>
      </c>
      <c r="K857" s="702">
        <v>15297</v>
      </c>
      <c r="L857" s="701" t="s">
        <v>1341</v>
      </c>
      <c r="M857" s="704"/>
      <c r="N857" s="701" t="s">
        <v>1608</v>
      </c>
      <c r="O857" s="702">
        <v>112</v>
      </c>
      <c r="P857" s="701" t="s">
        <v>1341</v>
      </c>
      <c r="Q857" s="704"/>
      <c r="R857" s="701" t="s">
        <v>1341</v>
      </c>
      <c r="S857" s="701" t="s">
        <v>1341</v>
      </c>
    </row>
    <row r="858" spans="1:19" x14ac:dyDescent="0.3">
      <c r="A858" s="701" t="s">
        <v>3446</v>
      </c>
      <c r="B858" s="701" t="s">
        <v>1607</v>
      </c>
      <c r="C858" s="701" t="s">
        <v>1431</v>
      </c>
      <c r="D858" s="702">
        <v>2007</v>
      </c>
      <c r="E858" s="701" t="s">
        <v>3375</v>
      </c>
      <c r="F858" s="701" t="s">
        <v>3376</v>
      </c>
      <c r="G858" s="701" t="s">
        <v>1607</v>
      </c>
      <c r="H858" s="703">
        <v>39948</v>
      </c>
      <c r="I858" s="703">
        <v>39948</v>
      </c>
      <c r="J858" s="701" t="s">
        <v>1608</v>
      </c>
      <c r="K858" s="702">
        <v>15321</v>
      </c>
      <c r="L858" s="701" t="s">
        <v>1341</v>
      </c>
      <c r="M858" s="704"/>
      <c r="N858" s="701" t="s">
        <v>1608</v>
      </c>
      <c r="O858" s="702">
        <v>51</v>
      </c>
      <c r="P858" s="701" t="s">
        <v>1341</v>
      </c>
      <c r="Q858" s="704"/>
      <c r="R858" s="701" t="s">
        <v>1341</v>
      </c>
      <c r="S858" s="701" t="s">
        <v>1341</v>
      </c>
    </row>
    <row r="859" spans="1:19" x14ac:dyDescent="0.3">
      <c r="A859" s="701" t="s">
        <v>3447</v>
      </c>
      <c r="B859" s="701" t="s">
        <v>1607</v>
      </c>
      <c r="C859" s="701" t="s">
        <v>1431</v>
      </c>
      <c r="D859" s="702">
        <v>2007</v>
      </c>
      <c r="E859" s="701" t="s">
        <v>3375</v>
      </c>
      <c r="F859" s="701" t="s">
        <v>3376</v>
      </c>
      <c r="G859" s="701" t="s">
        <v>1607</v>
      </c>
      <c r="H859" s="703">
        <v>39948</v>
      </c>
      <c r="I859" s="703">
        <v>39948</v>
      </c>
      <c r="J859" s="701" t="s">
        <v>1608</v>
      </c>
      <c r="K859" s="702">
        <v>15429</v>
      </c>
      <c r="L859" s="701" t="s">
        <v>1341</v>
      </c>
      <c r="M859" s="704"/>
      <c r="N859" s="701" t="s">
        <v>1608</v>
      </c>
      <c r="O859" s="702">
        <v>0</v>
      </c>
      <c r="P859" s="701" t="s">
        <v>1341</v>
      </c>
      <c r="Q859" s="704"/>
      <c r="R859" s="701" t="s">
        <v>1341</v>
      </c>
      <c r="S859" s="701" t="s">
        <v>1341</v>
      </c>
    </row>
    <row r="860" spans="1:19" x14ac:dyDescent="0.3">
      <c r="A860" s="701" t="s">
        <v>3769</v>
      </c>
      <c r="B860" s="701" t="s">
        <v>1607</v>
      </c>
      <c r="C860" s="701" t="s">
        <v>1431</v>
      </c>
      <c r="D860" s="702">
        <v>2007</v>
      </c>
      <c r="E860" s="701" t="s">
        <v>3375</v>
      </c>
      <c r="F860" s="701" t="s">
        <v>3376</v>
      </c>
      <c r="G860" s="701" t="s">
        <v>1607</v>
      </c>
      <c r="H860" s="703">
        <v>39948</v>
      </c>
      <c r="I860" s="703">
        <v>39948</v>
      </c>
      <c r="J860" s="701" t="s">
        <v>1608</v>
      </c>
      <c r="K860" s="702">
        <v>18182</v>
      </c>
      <c r="L860" s="701" t="s">
        <v>1341</v>
      </c>
      <c r="M860" s="704"/>
      <c r="N860" s="701" t="s">
        <v>1608</v>
      </c>
      <c r="O860" s="702">
        <v>0</v>
      </c>
      <c r="P860" s="701" t="s">
        <v>1341</v>
      </c>
      <c r="Q860" s="704"/>
      <c r="R860" s="701" t="s">
        <v>1341</v>
      </c>
      <c r="S860" s="701" t="s">
        <v>1341</v>
      </c>
    </row>
    <row r="861" spans="1:19" x14ac:dyDescent="0.3">
      <c r="A861" s="701" t="s">
        <v>3786</v>
      </c>
      <c r="B861" s="701" t="s">
        <v>1607</v>
      </c>
      <c r="C861" s="701" t="s">
        <v>1431</v>
      </c>
      <c r="D861" s="702">
        <v>2007</v>
      </c>
      <c r="E861" s="701" t="s">
        <v>3375</v>
      </c>
      <c r="F861" s="701" t="s">
        <v>3376</v>
      </c>
      <c r="G861" s="701" t="s">
        <v>1607</v>
      </c>
      <c r="H861" s="703">
        <v>39948</v>
      </c>
      <c r="I861" s="703">
        <v>39948</v>
      </c>
      <c r="J861" s="701" t="s">
        <v>1608</v>
      </c>
      <c r="K861" s="702">
        <v>18129</v>
      </c>
      <c r="L861" s="701" t="s">
        <v>1341</v>
      </c>
      <c r="M861" s="704"/>
      <c r="N861" s="701" t="s">
        <v>1608</v>
      </c>
      <c r="O861" s="702">
        <v>97</v>
      </c>
      <c r="P861" s="701" t="s">
        <v>1341</v>
      </c>
      <c r="Q861" s="704"/>
      <c r="R861" s="701" t="s">
        <v>1341</v>
      </c>
      <c r="S861" s="701" t="s">
        <v>1341</v>
      </c>
    </row>
    <row r="862" spans="1:19" x14ac:dyDescent="0.3">
      <c r="A862" s="701" t="s">
        <v>3787</v>
      </c>
      <c r="B862" s="701" t="s">
        <v>1607</v>
      </c>
      <c r="C862" s="701" t="s">
        <v>1431</v>
      </c>
      <c r="D862" s="702">
        <v>2007</v>
      </c>
      <c r="E862" s="701" t="s">
        <v>3375</v>
      </c>
      <c r="F862" s="701" t="s">
        <v>3376</v>
      </c>
      <c r="G862" s="701" t="s">
        <v>1607</v>
      </c>
      <c r="H862" s="703">
        <v>39948</v>
      </c>
      <c r="I862" s="703">
        <v>39948</v>
      </c>
      <c r="J862" s="701" t="s">
        <v>1608</v>
      </c>
      <c r="K862" s="702">
        <v>18171</v>
      </c>
      <c r="L862" s="701" t="s">
        <v>1341</v>
      </c>
      <c r="M862" s="704"/>
      <c r="N862" s="701" t="s">
        <v>1608</v>
      </c>
      <c r="O862" s="702">
        <v>137</v>
      </c>
      <c r="P862" s="701" t="s">
        <v>1341</v>
      </c>
      <c r="Q862" s="704"/>
      <c r="R862" s="701" t="s">
        <v>1341</v>
      </c>
      <c r="S862" s="701" t="s">
        <v>1341</v>
      </c>
    </row>
    <row r="863" spans="1:19" x14ac:dyDescent="0.3">
      <c r="A863" s="701" t="s">
        <v>3466</v>
      </c>
      <c r="B863" s="701" t="s">
        <v>1607</v>
      </c>
      <c r="C863" s="701" t="s">
        <v>1431</v>
      </c>
      <c r="D863" s="702">
        <v>2008</v>
      </c>
      <c r="E863" s="701" t="s">
        <v>3375</v>
      </c>
      <c r="F863" s="701" t="s">
        <v>3376</v>
      </c>
      <c r="G863" s="701" t="s">
        <v>1607</v>
      </c>
      <c r="H863" s="703">
        <v>40316</v>
      </c>
      <c r="I863" s="703">
        <v>40316</v>
      </c>
      <c r="J863" s="701" t="s">
        <v>1608</v>
      </c>
      <c r="K863" s="702">
        <v>18170</v>
      </c>
      <c r="L863" s="701" t="s">
        <v>1341</v>
      </c>
      <c r="M863" s="704"/>
      <c r="N863" s="701" t="s">
        <v>1608</v>
      </c>
      <c r="O863" s="702">
        <v>55</v>
      </c>
      <c r="P863" s="701" t="s">
        <v>1341</v>
      </c>
      <c r="Q863" s="704"/>
      <c r="R863" s="701" t="s">
        <v>1341</v>
      </c>
      <c r="S863" s="701" t="s">
        <v>1341</v>
      </c>
    </row>
    <row r="864" spans="1:19" x14ac:dyDescent="0.3">
      <c r="A864" s="701" t="s">
        <v>3467</v>
      </c>
      <c r="B864" s="701" t="s">
        <v>1607</v>
      </c>
      <c r="C864" s="701" t="s">
        <v>1431</v>
      </c>
      <c r="D864" s="702">
        <v>2008</v>
      </c>
      <c r="E864" s="701" t="s">
        <v>3375</v>
      </c>
      <c r="F864" s="701" t="s">
        <v>3376</v>
      </c>
      <c r="G864" s="701" t="s">
        <v>1607</v>
      </c>
      <c r="H864" s="703">
        <v>40316</v>
      </c>
      <c r="I864" s="703">
        <v>40316</v>
      </c>
      <c r="J864" s="701" t="s">
        <v>1608</v>
      </c>
      <c r="K864" s="702">
        <v>18236</v>
      </c>
      <c r="L864" s="701" t="s">
        <v>1341</v>
      </c>
      <c r="M864" s="704"/>
      <c r="N864" s="701" t="s">
        <v>1608</v>
      </c>
      <c r="O864" s="702">
        <v>92</v>
      </c>
      <c r="P864" s="701" t="s">
        <v>1341</v>
      </c>
      <c r="Q864" s="704"/>
      <c r="R864" s="701" t="s">
        <v>1341</v>
      </c>
      <c r="S864" s="701" t="s">
        <v>1341</v>
      </c>
    </row>
    <row r="865" spans="1:19" x14ac:dyDescent="0.3">
      <c r="A865" s="701" t="s">
        <v>3468</v>
      </c>
      <c r="B865" s="701" t="s">
        <v>1607</v>
      </c>
      <c r="C865" s="701" t="s">
        <v>1431</v>
      </c>
      <c r="D865" s="702">
        <v>2008</v>
      </c>
      <c r="E865" s="701" t="s">
        <v>3375</v>
      </c>
      <c r="F865" s="701" t="s">
        <v>3376</v>
      </c>
      <c r="G865" s="701" t="s">
        <v>1607</v>
      </c>
      <c r="H865" s="703">
        <v>40316</v>
      </c>
      <c r="I865" s="703">
        <v>40316</v>
      </c>
      <c r="J865" s="701" t="s">
        <v>1608</v>
      </c>
      <c r="K865" s="702">
        <v>18028</v>
      </c>
      <c r="L865" s="701" t="s">
        <v>1341</v>
      </c>
      <c r="M865" s="704"/>
      <c r="N865" s="701" t="s">
        <v>1608</v>
      </c>
      <c r="O865" s="702">
        <v>238</v>
      </c>
      <c r="P865" s="701" t="s">
        <v>1341</v>
      </c>
      <c r="Q865" s="704"/>
      <c r="R865" s="701" t="s">
        <v>1341</v>
      </c>
      <c r="S865" s="701" t="s">
        <v>1341</v>
      </c>
    </row>
    <row r="866" spans="1:19" x14ac:dyDescent="0.3">
      <c r="A866" s="701" t="s">
        <v>3480</v>
      </c>
      <c r="B866" s="701" t="s">
        <v>1607</v>
      </c>
      <c r="C866" s="701" t="s">
        <v>1431</v>
      </c>
      <c r="D866" s="702">
        <v>2008</v>
      </c>
      <c r="E866" s="701" t="s">
        <v>3375</v>
      </c>
      <c r="F866" s="701" t="s">
        <v>3376</v>
      </c>
      <c r="G866" s="701" t="s">
        <v>1607</v>
      </c>
      <c r="H866" s="703">
        <v>40316</v>
      </c>
      <c r="I866" s="703">
        <v>40316</v>
      </c>
      <c r="J866" s="701" t="s">
        <v>1608</v>
      </c>
      <c r="K866" s="702">
        <v>17958</v>
      </c>
      <c r="L866" s="701" t="s">
        <v>1341</v>
      </c>
      <c r="M866" s="704"/>
      <c r="N866" s="701" t="s">
        <v>1608</v>
      </c>
      <c r="O866" s="702">
        <v>108</v>
      </c>
      <c r="P866" s="701" t="s">
        <v>1341</v>
      </c>
      <c r="Q866" s="704"/>
      <c r="R866" s="701" t="s">
        <v>1341</v>
      </c>
      <c r="S866" s="701" t="s">
        <v>1341</v>
      </c>
    </row>
    <row r="867" spans="1:19" x14ac:dyDescent="0.3">
      <c r="A867" s="701" t="s">
        <v>3481</v>
      </c>
      <c r="B867" s="701" t="s">
        <v>1607</v>
      </c>
      <c r="C867" s="701" t="s">
        <v>1431</v>
      </c>
      <c r="D867" s="702">
        <v>2008</v>
      </c>
      <c r="E867" s="701" t="s">
        <v>3375</v>
      </c>
      <c r="F867" s="701" t="s">
        <v>3376</v>
      </c>
      <c r="G867" s="701" t="s">
        <v>1607</v>
      </c>
      <c r="H867" s="703">
        <v>40316</v>
      </c>
      <c r="I867" s="703">
        <v>40316</v>
      </c>
      <c r="J867" s="701" t="s">
        <v>1608</v>
      </c>
      <c r="K867" s="702">
        <v>18003</v>
      </c>
      <c r="L867" s="701" t="s">
        <v>1341</v>
      </c>
      <c r="M867" s="704"/>
      <c r="N867" s="701" t="s">
        <v>1608</v>
      </c>
      <c r="O867" s="702">
        <v>163</v>
      </c>
      <c r="P867" s="701" t="s">
        <v>1341</v>
      </c>
      <c r="Q867" s="704"/>
      <c r="R867" s="701" t="s">
        <v>1341</v>
      </c>
      <c r="S867" s="701" t="s">
        <v>1341</v>
      </c>
    </row>
    <row r="868" spans="1:19" x14ac:dyDescent="0.3">
      <c r="A868" s="701" t="s">
        <v>3482</v>
      </c>
      <c r="B868" s="701" t="s">
        <v>1607</v>
      </c>
      <c r="C868" s="701" t="s">
        <v>1431</v>
      </c>
      <c r="D868" s="702">
        <v>2008</v>
      </c>
      <c r="E868" s="701" t="s">
        <v>3375</v>
      </c>
      <c r="F868" s="701" t="s">
        <v>3376</v>
      </c>
      <c r="G868" s="701" t="s">
        <v>1607</v>
      </c>
      <c r="H868" s="703">
        <v>40316</v>
      </c>
      <c r="I868" s="703">
        <v>40316</v>
      </c>
      <c r="J868" s="701" t="s">
        <v>1608</v>
      </c>
      <c r="K868" s="702">
        <v>17978</v>
      </c>
      <c r="L868" s="701" t="s">
        <v>1341</v>
      </c>
      <c r="M868" s="704"/>
      <c r="N868" s="701" t="s">
        <v>1608</v>
      </c>
      <c r="O868" s="702">
        <v>219</v>
      </c>
      <c r="P868" s="701" t="s">
        <v>1341</v>
      </c>
      <c r="Q868" s="704"/>
      <c r="R868" s="701" t="s">
        <v>1341</v>
      </c>
      <c r="S868" s="701" t="s">
        <v>1341</v>
      </c>
    </row>
    <row r="869" spans="1:19" x14ac:dyDescent="0.3">
      <c r="A869" s="701" t="s">
        <v>3507</v>
      </c>
      <c r="B869" s="701" t="s">
        <v>1607</v>
      </c>
      <c r="C869" s="701" t="s">
        <v>1431</v>
      </c>
      <c r="D869" s="702">
        <v>2008</v>
      </c>
      <c r="E869" s="701" t="s">
        <v>3375</v>
      </c>
      <c r="F869" s="701" t="s">
        <v>3376</v>
      </c>
      <c r="G869" s="701" t="s">
        <v>1607</v>
      </c>
      <c r="H869" s="703">
        <v>40316</v>
      </c>
      <c r="I869" s="703">
        <v>40316</v>
      </c>
      <c r="J869" s="701" t="s">
        <v>1608</v>
      </c>
      <c r="K869" s="702">
        <v>18183</v>
      </c>
      <c r="L869" s="701" t="s">
        <v>1341</v>
      </c>
      <c r="M869" s="704"/>
      <c r="N869" s="701" t="s">
        <v>1608</v>
      </c>
      <c r="O869" s="702">
        <v>110</v>
      </c>
      <c r="P869" s="701" t="s">
        <v>1341</v>
      </c>
      <c r="Q869" s="704"/>
      <c r="R869" s="701" t="s">
        <v>1341</v>
      </c>
      <c r="S869" s="701" t="s">
        <v>1341</v>
      </c>
    </row>
    <row r="870" spans="1:19" x14ac:dyDescent="0.3">
      <c r="A870" s="701" t="s">
        <v>3508</v>
      </c>
      <c r="B870" s="701" t="s">
        <v>1607</v>
      </c>
      <c r="C870" s="701" t="s">
        <v>1431</v>
      </c>
      <c r="D870" s="702">
        <v>2008</v>
      </c>
      <c r="E870" s="701" t="s">
        <v>3375</v>
      </c>
      <c r="F870" s="701" t="s">
        <v>3376</v>
      </c>
      <c r="G870" s="701" t="s">
        <v>1607</v>
      </c>
      <c r="H870" s="703">
        <v>40316</v>
      </c>
      <c r="I870" s="703">
        <v>40316</v>
      </c>
      <c r="J870" s="701" t="s">
        <v>1608</v>
      </c>
      <c r="K870" s="702">
        <v>18266</v>
      </c>
      <c r="L870" s="701" t="s">
        <v>1341</v>
      </c>
      <c r="M870" s="704"/>
      <c r="N870" s="701" t="s">
        <v>1608</v>
      </c>
      <c r="O870" s="702">
        <v>92</v>
      </c>
      <c r="P870" s="701" t="s">
        <v>1341</v>
      </c>
      <c r="Q870" s="704"/>
      <c r="R870" s="701" t="s">
        <v>1341</v>
      </c>
      <c r="S870" s="701" t="s">
        <v>1341</v>
      </c>
    </row>
    <row r="871" spans="1:19" x14ac:dyDescent="0.3">
      <c r="A871" s="701" t="s">
        <v>3509</v>
      </c>
      <c r="B871" s="701" t="s">
        <v>1607</v>
      </c>
      <c r="C871" s="701" t="s">
        <v>1431</v>
      </c>
      <c r="D871" s="702">
        <v>2008</v>
      </c>
      <c r="E871" s="701" t="s">
        <v>3375</v>
      </c>
      <c r="F871" s="701" t="s">
        <v>3376</v>
      </c>
      <c r="G871" s="701" t="s">
        <v>1607</v>
      </c>
      <c r="H871" s="703">
        <v>40316</v>
      </c>
      <c r="I871" s="703">
        <v>40316</v>
      </c>
      <c r="J871" s="701" t="s">
        <v>1608</v>
      </c>
      <c r="K871" s="702">
        <v>18278</v>
      </c>
      <c r="L871" s="701" t="s">
        <v>1341</v>
      </c>
      <c r="M871" s="704"/>
      <c r="N871" s="701" t="s">
        <v>1608</v>
      </c>
      <c r="O871" s="702">
        <v>0</v>
      </c>
      <c r="P871" s="701" t="s">
        <v>1341</v>
      </c>
      <c r="Q871" s="704"/>
      <c r="R871" s="701" t="s">
        <v>1341</v>
      </c>
      <c r="S871" s="701" t="s">
        <v>1341</v>
      </c>
    </row>
    <row r="872" spans="1:19" x14ac:dyDescent="0.3">
      <c r="A872" s="701" t="s">
        <v>3788</v>
      </c>
      <c r="B872" s="701" t="s">
        <v>1607</v>
      </c>
      <c r="C872" s="701" t="s">
        <v>1431</v>
      </c>
      <c r="D872" s="702">
        <v>2008</v>
      </c>
      <c r="E872" s="701" t="s">
        <v>3375</v>
      </c>
      <c r="F872" s="701" t="s">
        <v>3376</v>
      </c>
      <c r="G872" s="701" t="s">
        <v>1607</v>
      </c>
      <c r="H872" s="703">
        <v>40316</v>
      </c>
      <c r="I872" s="703">
        <v>40316</v>
      </c>
      <c r="J872" s="701" t="s">
        <v>1608</v>
      </c>
      <c r="K872" s="702">
        <v>18200</v>
      </c>
      <c r="L872" s="701" t="s">
        <v>1341</v>
      </c>
      <c r="M872" s="704"/>
      <c r="N872" s="701" t="s">
        <v>1608</v>
      </c>
      <c r="O872" s="702">
        <v>221</v>
      </c>
      <c r="P872" s="701" t="s">
        <v>1341</v>
      </c>
      <c r="Q872" s="704"/>
      <c r="R872" s="701" t="s">
        <v>1341</v>
      </c>
      <c r="S872" s="701" t="s">
        <v>1341</v>
      </c>
    </row>
    <row r="873" spans="1:19" x14ac:dyDescent="0.3">
      <c r="A873" s="701" t="s">
        <v>3789</v>
      </c>
      <c r="B873" s="701" t="s">
        <v>1607</v>
      </c>
      <c r="C873" s="701" t="s">
        <v>1431</v>
      </c>
      <c r="D873" s="702">
        <v>2008</v>
      </c>
      <c r="E873" s="701" t="s">
        <v>3375</v>
      </c>
      <c r="F873" s="701" t="s">
        <v>3376</v>
      </c>
      <c r="G873" s="701" t="s">
        <v>1607</v>
      </c>
      <c r="H873" s="703">
        <v>40316</v>
      </c>
      <c r="I873" s="703">
        <v>40316</v>
      </c>
      <c r="J873" s="701" t="s">
        <v>1608</v>
      </c>
      <c r="K873" s="702">
        <v>18314</v>
      </c>
      <c r="L873" s="701" t="s">
        <v>1341</v>
      </c>
      <c r="M873" s="704"/>
      <c r="N873" s="701" t="s">
        <v>1608</v>
      </c>
      <c r="O873" s="702">
        <v>185</v>
      </c>
      <c r="P873" s="701" t="s">
        <v>1341</v>
      </c>
      <c r="Q873" s="704"/>
      <c r="R873" s="701" t="s">
        <v>1341</v>
      </c>
      <c r="S873" s="701" t="s">
        <v>1341</v>
      </c>
    </row>
    <row r="874" spans="1:19" x14ac:dyDescent="0.3">
      <c r="A874" s="701" t="s">
        <v>3919</v>
      </c>
      <c r="B874" s="701" t="s">
        <v>1607</v>
      </c>
      <c r="C874" s="701" t="s">
        <v>1431</v>
      </c>
      <c r="D874" s="702">
        <v>2008</v>
      </c>
      <c r="E874" s="701" t="s">
        <v>3375</v>
      </c>
      <c r="F874" s="701" t="s">
        <v>3376</v>
      </c>
      <c r="G874" s="701" t="s">
        <v>1607</v>
      </c>
      <c r="H874" s="703">
        <v>40316</v>
      </c>
      <c r="I874" s="703">
        <v>40316</v>
      </c>
      <c r="J874" s="701" t="s">
        <v>1608</v>
      </c>
      <c r="K874" s="702">
        <v>18145</v>
      </c>
      <c r="L874" s="701" t="s">
        <v>1341</v>
      </c>
      <c r="M874" s="704"/>
      <c r="N874" s="701" t="s">
        <v>1608</v>
      </c>
      <c r="O874" s="702">
        <v>110</v>
      </c>
      <c r="P874" s="701" t="s">
        <v>1341</v>
      </c>
      <c r="Q874" s="704"/>
      <c r="R874" s="701" t="s">
        <v>1341</v>
      </c>
      <c r="S874" s="701" t="s">
        <v>1341</v>
      </c>
    </row>
    <row r="875" spans="1:19" x14ac:dyDescent="0.3">
      <c r="A875" s="701" t="s">
        <v>3920</v>
      </c>
      <c r="B875" s="701" t="s">
        <v>1607</v>
      </c>
      <c r="C875" s="701" t="s">
        <v>1431</v>
      </c>
      <c r="D875" s="702">
        <v>2008</v>
      </c>
      <c r="E875" s="701" t="s">
        <v>3375</v>
      </c>
      <c r="F875" s="701" t="s">
        <v>3376</v>
      </c>
      <c r="G875" s="701" t="s">
        <v>1607</v>
      </c>
      <c r="H875" s="703">
        <v>40316</v>
      </c>
      <c r="I875" s="703">
        <v>40316</v>
      </c>
      <c r="J875" s="701" t="s">
        <v>1608</v>
      </c>
      <c r="K875" s="702">
        <v>18053</v>
      </c>
      <c r="L875" s="701" t="s">
        <v>1341</v>
      </c>
      <c r="M875" s="704"/>
      <c r="N875" s="701" t="s">
        <v>1608</v>
      </c>
      <c r="O875" s="702">
        <v>295</v>
      </c>
      <c r="P875" s="701" t="s">
        <v>1341</v>
      </c>
      <c r="Q875" s="704"/>
      <c r="R875" s="701" t="s">
        <v>1341</v>
      </c>
      <c r="S875" s="701" t="s">
        <v>1341</v>
      </c>
    </row>
    <row r="876" spans="1:19" x14ac:dyDescent="0.3">
      <c r="A876" s="701" t="s">
        <v>3448</v>
      </c>
      <c r="B876" s="701" t="s">
        <v>1607</v>
      </c>
      <c r="C876" s="701" t="s">
        <v>1431</v>
      </c>
      <c r="D876" s="702">
        <v>2009</v>
      </c>
      <c r="E876" s="701" t="s">
        <v>3375</v>
      </c>
      <c r="F876" s="701" t="s">
        <v>3376</v>
      </c>
      <c r="G876" s="701" t="s">
        <v>1341</v>
      </c>
      <c r="H876" s="703">
        <v>40679</v>
      </c>
      <c r="I876" s="703">
        <v>40679</v>
      </c>
      <c r="J876" s="701" t="s">
        <v>1608</v>
      </c>
      <c r="K876" s="702">
        <v>15324</v>
      </c>
      <c r="L876" s="701" t="s">
        <v>1341</v>
      </c>
      <c r="M876" s="704"/>
      <c r="N876" s="701" t="s">
        <v>1608</v>
      </c>
      <c r="O876" s="702">
        <v>329</v>
      </c>
      <c r="P876" s="701" t="s">
        <v>1341</v>
      </c>
      <c r="Q876" s="704"/>
      <c r="R876" s="701" t="s">
        <v>1341</v>
      </c>
      <c r="S876" s="701" t="s">
        <v>1341</v>
      </c>
    </row>
    <row r="877" spans="1:19" x14ac:dyDescent="0.3">
      <c r="A877" s="701" t="s">
        <v>3449</v>
      </c>
      <c r="B877" s="701" t="s">
        <v>1607</v>
      </c>
      <c r="C877" s="701" t="s">
        <v>1431</v>
      </c>
      <c r="D877" s="702">
        <v>2009</v>
      </c>
      <c r="E877" s="701" t="s">
        <v>3375</v>
      </c>
      <c r="F877" s="701" t="s">
        <v>3376</v>
      </c>
      <c r="G877" s="701" t="s">
        <v>1341</v>
      </c>
      <c r="H877" s="703">
        <v>40679</v>
      </c>
      <c r="I877" s="703">
        <v>40679</v>
      </c>
      <c r="J877" s="701" t="s">
        <v>1608</v>
      </c>
      <c r="K877" s="702">
        <v>14987</v>
      </c>
      <c r="L877" s="701" t="s">
        <v>1341</v>
      </c>
      <c r="M877" s="704"/>
      <c r="N877" s="701" t="s">
        <v>1608</v>
      </c>
      <c r="O877" s="702">
        <v>353</v>
      </c>
      <c r="P877" s="701" t="s">
        <v>1341</v>
      </c>
      <c r="Q877" s="704"/>
      <c r="R877" s="701" t="s">
        <v>1341</v>
      </c>
      <c r="S877" s="701" t="s">
        <v>1341</v>
      </c>
    </row>
    <row r="878" spans="1:19" x14ac:dyDescent="0.3">
      <c r="A878" s="701" t="s">
        <v>3450</v>
      </c>
      <c r="B878" s="701" t="s">
        <v>1607</v>
      </c>
      <c r="C878" s="701" t="s">
        <v>1431</v>
      </c>
      <c r="D878" s="702">
        <v>2009</v>
      </c>
      <c r="E878" s="701" t="s">
        <v>3375</v>
      </c>
      <c r="F878" s="701" t="s">
        <v>3376</v>
      </c>
      <c r="G878" s="701" t="s">
        <v>1341</v>
      </c>
      <c r="H878" s="703">
        <v>40679</v>
      </c>
      <c r="I878" s="703">
        <v>40679</v>
      </c>
      <c r="J878" s="701" t="s">
        <v>1608</v>
      </c>
      <c r="K878" s="702">
        <v>15246</v>
      </c>
      <c r="L878" s="701" t="s">
        <v>1341</v>
      </c>
      <c r="M878" s="704"/>
      <c r="N878" s="701" t="s">
        <v>1608</v>
      </c>
      <c r="O878" s="702">
        <v>359</v>
      </c>
      <c r="P878" s="701" t="s">
        <v>1341</v>
      </c>
      <c r="Q878" s="704"/>
      <c r="R878" s="701" t="s">
        <v>1341</v>
      </c>
      <c r="S878" s="701" t="s">
        <v>1341</v>
      </c>
    </row>
    <row r="879" spans="1:19" x14ac:dyDescent="0.3">
      <c r="A879" s="701" t="s">
        <v>3483</v>
      </c>
      <c r="B879" s="701" t="s">
        <v>1607</v>
      </c>
      <c r="C879" s="701" t="s">
        <v>1431</v>
      </c>
      <c r="D879" s="702">
        <v>2009</v>
      </c>
      <c r="E879" s="701" t="s">
        <v>3375</v>
      </c>
      <c r="F879" s="701" t="s">
        <v>3376</v>
      </c>
      <c r="G879" s="701" t="s">
        <v>1341</v>
      </c>
      <c r="H879" s="703">
        <v>40679</v>
      </c>
      <c r="I879" s="703">
        <v>40679</v>
      </c>
      <c r="J879" s="701" t="s">
        <v>1608</v>
      </c>
      <c r="K879" s="702">
        <v>15357</v>
      </c>
      <c r="L879" s="701" t="s">
        <v>1341</v>
      </c>
      <c r="M879" s="704"/>
      <c r="N879" s="701" t="s">
        <v>1608</v>
      </c>
      <c r="O879" s="702">
        <v>250</v>
      </c>
      <c r="P879" s="701" t="s">
        <v>1341</v>
      </c>
      <c r="Q879" s="704"/>
      <c r="R879" s="701" t="s">
        <v>1341</v>
      </c>
      <c r="S879" s="701" t="s">
        <v>1341</v>
      </c>
    </row>
    <row r="880" spans="1:19" x14ac:dyDescent="0.3">
      <c r="A880" s="701" t="s">
        <v>3484</v>
      </c>
      <c r="B880" s="701" t="s">
        <v>1607</v>
      </c>
      <c r="C880" s="701" t="s">
        <v>1431</v>
      </c>
      <c r="D880" s="702">
        <v>2009</v>
      </c>
      <c r="E880" s="701" t="s">
        <v>3375</v>
      </c>
      <c r="F880" s="701" t="s">
        <v>3376</v>
      </c>
      <c r="G880" s="701" t="s">
        <v>1341</v>
      </c>
      <c r="H880" s="703">
        <v>40679</v>
      </c>
      <c r="I880" s="703">
        <v>40679</v>
      </c>
      <c r="J880" s="701" t="s">
        <v>1608</v>
      </c>
      <c r="K880" s="702">
        <v>15232</v>
      </c>
      <c r="L880" s="701" t="s">
        <v>1341</v>
      </c>
      <c r="M880" s="704"/>
      <c r="N880" s="701" t="s">
        <v>1608</v>
      </c>
      <c r="O880" s="702">
        <v>375</v>
      </c>
      <c r="P880" s="701" t="s">
        <v>1341</v>
      </c>
      <c r="Q880" s="704"/>
      <c r="R880" s="701" t="s">
        <v>1341</v>
      </c>
      <c r="S880" s="701" t="s">
        <v>1341</v>
      </c>
    </row>
    <row r="881" spans="1:19" x14ac:dyDescent="0.3">
      <c r="A881" s="701" t="s">
        <v>3485</v>
      </c>
      <c r="B881" s="701" t="s">
        <v>1607</v>
      </c>
      <c r="C881" s="701" t="s">
        <v>1431</v>
      </c>
      <c r="D881" s="702">
        <v>2009</v>
      </c>
      <c r="E881" s="701" t="s">
        <v>3375</v>
      </c>
      <c r="F881" s="701" t="s">
        <v>3376</v>
      </c>
      <c r="G881" s="701" t="s">
        <v>1341</v>
      </c>
      <c r="H881" s="703">
        <v>40679</v>
      </c>
      <c r="I881" s="703">
        <v>40679</v>
      </c>
      <c r="J881" s="701" t="s">
        <v>1608</v>
      </c>
      <c r="K881" s="702">
        <v>15415</v>
      </c>
      <c r="L881" s="701" t="s">
        <v>1341</v>
      </c>
      <c r="M881" s="704"/>
      <c r="N881" s="701" t="s">
        <v>1608</v>
      </c>
      <c r="O881" s="702">
        <v>171</v>
      </c>
      <c r="P881" s="701" t="s">
        <v>1341</v>
      </c>
      <c r="Q881" s="704"/>
      <c r="R881" s="701" t="s">
        <v>1341</v>
      </c>
      <c r="S881" s="701" t="s">
        <v>1341</v>
      </c>
    </row>
    <row r="882" spans="1:19" x14ac:dyDescent="0.3">
      <c r="A882" s="701" t="s">
        <v>3510</v>
      </c>
      <c r="B882" s="701" t="s">
        <v>1607</v>
      </c>
      <c r="C882" s="701" t="s">
        <v>1431</v>
      </c>
      <c r="D882" s="702">
        <v>2009</v>
      </c>
      <c r="E882" s="701" t="s">
        <v>3375</v>
      </c>
      <c r="F882" s="701" t="s">
        <v>3376</v>
      </c>
      <c r="G882" s="701" t="s">
        <v>1341</v>
      </c>
      <c r="H882" s="703">
        <v>40679</v>
      </c>
      <c r="I882" s="703">
        <v>40679</v>
      </c>
      <c r="J882" s="701" t="s">
        <v>1608</v>
      </c>
      <c r="K882" s="702">
        <v>15509</v>
      </c>
      <c r="L882" s="701" t="s">
        <v>1341</v>
      </c>
      <c r="M882" s="704"/>
      <c r="N882" s="701" t="s">
        <v>1608</v>
      </c>
      <c r="O882" s="702">
        <v>119</v>
      </c>
      <c r="P882" s="701" t="s">
        <v>1341</v>
      </c>
      <c r="Q882" s="704"/>
      <c r="R882" s="701" t="s">
        <v>1341</v>
      </c>
      <c r="S882" s="701" t="s">
        <v>1341</v>
      </c>
    </row>
    <row r="883" spans="1:19" x14ac:dyDescent="0.3">
      <c r="A883" s="701" t="s">
        <v>3790</v>
      </c>
      <c r="B883" s="701" t="s">
        <v>1607</v>
      </c>
      <c r="C883" s="701" t="s">
        <v>1431</v>
      </c>
      <c r="D883" s="702">
        <v>2009</v>
      </c>
      <c r="E883" s="701" t="s">
        <v>3375</v>
      </c>
      <c r="F883" s="701" t="s">
        <v>3376</v>
      </c>
      <c r="G883" s="701" t="s">
        <v>1341</v>
      </c>
      <c r="H883" s="703">
        <v>40679</v>
      </c>
      <c r="I883" s="703">
        <v>40679</v>
      </c>
      <c r="J883" s="701" t="s">
        <v>1608</v>
      </c>
      <c r="K883" s="702">
        <v>15270</v>
      </c>
      <c r="L883" s="701" t="s">
        <v>1341</v>
      </c>
      <c r="M883" s="704"/>
      <c r="N883" s="701" t="s">
        <v>1608</v>
      </c>
      <c r="O883" s="702">
        <v>359</v>
      </c>
      <c r="P883" s="701" t="s">
        <v>1341</v>
      </c>
      <c r="Q883" s="704"/>
      <c r="R883" s="701" t="s">
        <v>1341</v>
      </c>
      <c r="S883" s="701" t="s">
        <v>1341</v>
      </c>
    </row>
    <row r="884" spans="1:19" x14ac:dyDescent="0.3">
      <c r="A884" s="701" t="s">
        <v>3791</v>
      </c>
      <c r="B884" s="701" t="s">
        <v>1607</v>
      </c>
      <c r="C884" s="701" t="s">
        <v>1431</v>
      </c>
      <c r="D884" s="702">
        <v>2009</v>
      </c>
      <c r="E884" s="701" t="s">
        <v>3375</v>
      </c>
      <c r="F884" s="701" t="s">
        <v>3376</v>
      </c>
      <c r="G884" s="701" t="s">
        <v>1341</v>
      </c>
      <c r="H884" s="703">
        <v>40679</v>
      </c>
      <c r="I884" s="703">
        <v>40679</v>
      </c>
      <c r="J884" s="701" t="s">
        <v>1608</v>
      </c>
      <c r="K884" s="702">
        <v>15420</v>
      </c>
      <c r="L884" s="701" t="s">
        <v>1341</v>
      </c>
      <c r="M884" s="704"/>
      <c r="N884" s="701" t="s">
        <v>1608</v>
      </c>
      <c r="O884" s="702">
        <v>156</v>
      </c>
      <c r="P884" s="701" t="s">
        <v>1341</v>
      </c>
      <c r="Q884" s="704"/>
      <c r="R884" s="701" t="s">
        <v>1341</v>
      </c>
      <c r="S884" s="701" t="s">
        <v>1341</v>
      </c>
    </row>
    <row r="885" spans="1:19" x14ac:dyDescent="0.3">
      <c r="A885" s="701" t="s">
        <v>3792</v>
      </c>
      <c r="B885" s="701" t="s">
        <v>1607</v>
      </c>
      <c r="C885" s="701" t="s">
        <v>1431</v>
      </c>
      <c r="D885" s="702">
        <v>2009</v>
      </c>
      <c r="E885" s="701" t="s">
        <v>3375</v>
      </c>
      <c r="F885" s="701" t="s">
        <v>3376</v>
      </c>
      <c r="G885" s="701" t="s">
        <v>1341</v>
      </c>
      <c r="H885" s="703">
        <v>40679</v>
      </c>
      <c r="I885" s="703">
        <v>40679</v>
      </c>
      <c r="J885" s="701" t="s">
        <v>1608</v>
      </c>
      <c r="K885" s="702">
        <v>15311</v>
      </c>
      <c r="L885" s="701" t="s">
        <v>1341</v>
      </c>
      <c r="M885" s="704"/>
      <c r="N885" s="701" t="s">
        <v>1608</v>
      </c>
      <c r="O885" s="702">
        <v>265</v>
      </c>
      <c r="P885" s="701" t="s">
        <v>1341</v>
      </c>
      <c r="Q885" s="704"/>
      <c r="R885" s="701" t="s">
        <v>1341</v>
      </c>
      <c r="S885" s="701" t="s">
        <v>1341</v>
      </c>
    </row>
    <row r="886" spans="1:19" x14ac:dyDescent="0.3">
      <c r="A886" s="701" t="s">
        <v>3793</v>
      </c>
      <c r="B886" s="701" t="s">
        <v>1607</v>
      </c>
      <c r="C886" s="701" t="s">
        <v>1431</v>
      </c>
      <c r="D886" s="702">
        <v>2009</v>
      </c>
      <c r="E886" s="701" t="s">
        <v>3375</v>
      </c>
      <c r="F886" s="701" t="s">
        <v>3376</v>
      </c>
      <c r="G886" s="701" t="s">
        <v>1341</v>
      </c>
      <c r="H886" s="703">
        <v>40679</v>
      </c>
      <c r="I886" s="703">
        <v>40679</v>
      </c>
      <c r="J886" s="701" t="s">
        <v>1608</v>
      </c>
      <c r="K886" s="702">
        <v>15670</v>
      </c>
      <c r="L886" s="701" t="s">
        <v>1341</v>
      </c>
      <c r="M886" s="704"/>
      <c r="N886" s="701" t="s">
        <v>1608</v>
      </c>
      <c r="O886" s="702">
        <v>153</v>
      </c>
      <c r="P886" s="701" t="s">
        <v>1341</v>
      </c>
      <c r="Q886" s="704"/>
      <c r="R886" s="701" t="s">
        <v>1341</v>
      </c>
      <c r="S886" s="701" t="s">
        <v>1341</v>
      </c>
    </row>
    <row r="887" spans="1:19" x14ac:dyDescent="0.3">
      <c r="A887" s="701" t="s">
        <v>3922</v>
      </c>
      <c r="B887" s="701" t="s">
        <v>1607</v>
      </c>
      <c r="C887" s="701" t="s">
        <v>1431</v>
      </c>
      <c r="D887" s="702">
        <v>2009</v>
      </c>
      <c r="E887" s="701" t="s">
        <v>3375</v>
      </c>
      <c r="F887" s="701" t="s">
        <v>3376</v>
      </c>
      <c r="G887" s="701" t="s">
        <v>1341</v>
      </c>
      <c r="H887" s="703">
        <v>40679</v>
      </c>
      <c r="I887" s="703">
        <v>40679</v>
      </c>
      <c r="J887" s="701" t="s">
        <v>1608</v>
      </c>
      <c r="K887" s="702">
        <v>15714</v>
      </c>
      <c r="L887" s="701" t="s">
        <v>1341</v>
      </c>
      <c r="M887" s="704"/>
      <c r="N887" s="701" t="s">
        <v>1608</v>
      </c>
      <c r="O887" s="702">
        <v>191</v>
      </c>
      <c r="P887" s="701" t="s">
        <v>1341</v>
      </c>
      <c r="Q887" s="704"/>
      <c r="R887" s="701" t="s">
        <v>1341</v>
      </c>
      <c r="S887" s="701" t="s">
        <v>1341</v>
      </c>
    </row>
    <row r="888" spans="1:19" x14ac:dyDescent="0.3">
      <c r="A888" s="701" t="s">
        <v>3453</v>
      </c>
      <c r="B888" s="701" t="s">
        <v>1607</v>
      </c>
      <c r="C888" s="701" t="s">
        <v>1431</v>
      </c>
      <c r="D888" s="702">
        <v>2010</v>
      </c>
      <c r="E888" s="701" t="s">
        <v>3375</v>
      </c>
      <c r="F888" s="701" t="s">
        <v>3376</v>
      </c>
      <c r="G888" s="701" t="s">
        <v>1341</v>
      </c>
      <c r="H888" s="703">
        <v>41051</v>
      </c>
      <c r="I888" s="703">
        <v>41051</v>
      </c>
      <c r="J888" s="701" t="s">
        <v>1608</v>
      </c>
      <c r="K888" s="702">
        <v>14981</v>
      </c>
      <c r="L888" s="701" t="s">
        <v>1341</v>
      </c>
      <c r="M888" s="704"/>
      <c r="N888" s="701" t="s">
        <v>1608</v>
      </c>
      <c r="O888" s="702">
        <v>463</v>
      </c>
      <c r="P888" s="701" t="s">
        <v>1341</v>
      </c>
      <c r="Q888" s="704"/>
      <c r="R888" s="701" t="s">
        <v>1341</v>
      </c>
      <c r="S888" s="701" t="s">
        <v>1341</v>
      </c>
    </row>
    <row r="889" spans="1:19" x14ac:dyDescent="0.3">
      <c r="A889" s="701" t="s">
        <v>3454</v>
      </c>
      <c r="B889" s="701" t="s">
        <v>1607</v>
      </c>
      <c r="C889" s="701" t="s">
        <v>1431</v>
      </c>
      <c r="D889" s="702">
        <v>2010</v>
      </c>
      <c r="E889" s="701" t="s">
        <v>3375</v>
      </c>
      <c r="F889" s="701" t="s">
        <v>3376</v>
      </c>
      <c r="G889" s="701" t="s">
        <v>1341</v>
      </c>
      <c r="H889" s="703">
        <v>41051</v>
      </c>
      <c r="I889" s="703">
        <v>41051</v>
      </c>
      <c r="J889" s="701" t="s">
        <v>1608</v>
      </c>
      <c r="K889" s="702">
        <v>14893</v>
      </c>
      <c r="L889" s="701" t="s">
        <v>1341</v>
      </c>
      <c r="M889" s="704"/>
      <c r="N889" s="701" t="s">
        <v>1608</v>
      </c>
      <c r="O889" s="702">
        <v>621</v>
      </c>
      <c r="P889" s="701" t="s">
        <v>1341</v>
      </c>
      <c r="Q889" s="704"/>
      <c r="R889" s="701" t="s">
        <v>1341</v>
      </c>
      <c r="S889" s="701" t="s">
        <v>1341</v>
      </c>
    </row>
    <row r="890" spans="1:19" x14ac:dyDescent="0.3">
      <c r="A890" s="701" t="s">
        <v>3455</v>
      </c>
      <c r="B890" s="701" t="s">
        <v>1607</v>
      </c>
      <c r="C890" s="701" t="s">
        <v>1431</v>
      </c>
      <c r="D890" s="702">
        <v>2010</v>
      </c>
      <c r="E890" s="701" t="s">
        <v>3375</v>
      </c>
      <c r="F890" s="701" t="s">
        <v>3376</v>
      </c>
      <c r="G890" s="701" t="s">
        <v>1341</v>
      </c>
      <c r="H890" s="703">
        <v>41051</v>
      </c>
      <c r="I890" s="703">
        <v>41051</v>
      </c>
      <c r="J890" s="701" t="s">
        <v>1608</v>
      </c>
      <c r="K890" s="702">
        <v>13758</v>
      </c>
      <c r="L890" s="701" t="s">
        <v>1341</v>
      </c>
      <c r="M890" s="704"/>
      <c r="N890" s="701" t="s">
        <v>1608</v>
      </c>
      <c r="O890" s="702">
        <v>1246</v>
      </c>
      <c r="P890" s="701" t="s">
        <v>1341</v>
      </c>
      <c r="Q890" s="704"/>
      <c r="R890" s="701" t="s">
        <v>1341</v>
      </c>
      <c r="S890" s="701" t="s">
        <v>1341</v>
      </c>
    </row>
    <row r="891" spans="1:19" x14ac:dyDescent="0.3">
      <c r="A891" s="701" t="s">
        <v>3456</v>
      </c>
      <c r="B891" s="701" t="s">
        <v>1607</v>
      </c>
      <c r="C891" s="701" t="s">
        <v>1431</v>
      </c>
      <c r="D891" s="702">
        <v>2010</v>
      </c>
      <c r="E891" s="701" t="s">
        <v>3375</v>
      </c>
      <c r="F891" s="701" t="s">
        <v>3376</v>
      </c>
      <c r="G891" s="701" t="s">
        <v>1341</v>
      </c>
      <c r="H891" s="703">
        <v>41051</v>
      </c>
      <c r="I891" s="703">
        <v>41051</v>
      </c>
      <c r="J891" s="701" t="s">
        <v>1608</v>
      </c>
      <c r="K891" s="702">
        <v>13850</v>
      </c>
      <c r="L891" s="701" t="s">
        <v>1341</v>
      </c>
      <c r="M891" s="704"/>
      <c r="N891" s="701" t="s">
        <v>1608</v>
      </c>
      <c r="O891" s="702">
        <v>1011</v>
      </c>
      <c r="P891" s="701" t="s">
        <v>1341</v>
      </c>
      <c r="Q891" s="704"/>
      <c r="R891" s="701" t="s">
        <v>1341</v>
      </c>
      <c r="S891" s="701" t="s">
        <v>1341</v>
      </c>
    </row>
    <row r="892" spans="1:19" x14ac:dyDescent="0.3">
      <c r="A892" s="701" t="s">
        <v>3486</v>
      </c>
      <c r="B892" s="701" t="s">
        <v>1607</v>
      </c>
      <c r="C892" s="701" t="s">
        <v>1431</v>
      </c>
      <c r="D892" s="702">
        <v>2010</v>
      </c>
      <c r="E892" s="701" t="s">
        <v>3375</v>
      </c>
      <c r="F892" s="701" t="s">
        <v>3376</v>
      </c>
      <c r="G892" s="701" t="s">
        <v>1341</v>
      </c>
      <c r="H892" s="703">
        <v>41051</v>
      </c>
      <c r="I892" s="703">
        <v>41051</v>
      </c>
      <c r="J892" s="701" t="s">
        <v>1608</v>
      </c>
      <c r="K892" s="702">
        <v>14646</v>
      </c>
      <c r="L892" s="701" t="s">
        <v>1341</v>
      </c>
      <c r="M892" s="704"/>
      <c r="N892" s="701" t="s">
        <v>1608</v>
      </c>
      <c r="O892" s="702">
        <v>515</v>
      </c>
      <c r="P892" s="701" t="s">
        <v>1341</v>
      </c>
      <c r="Q892" s="704"/>
      <c r="R892" s="701" t="s">
        <v>1341</v>
      </c>
      <c r="S892" s="701" t="s">
        <v>1341</v>
      </c>
    </row>
    <row r="893" spans="1:19" x14ac:dyDescent="0.3">
      <c r="A893" s="701" t="s">
        <v>3487</v>
      </c>
      <c r="B893" s="701" t="s">
        <v>1607</v>
      </c>
      <c r="C893" s="701" t="s">
        <v>1431</v>
      </c>
      <c r="D893" s="702">
        <v>2010</v>
      </c>
      <c r="E893" s="701" t="s">
        <v>3375</v>
      </c>
      <c r="F893" s="701" t="s">
        <v>3376</v>
      </c>
      <c r="G893" s="701" t="s">
        <v>1341</v>
      </c>
      <c r="H893" s="703">
        <v>41051</v>
      </c>
      <c r="I893" s="703">
        <v>41051</v>
      </c>
      <c r="J893" s="701" t="s">
        <v>1608</v>
      </c>
      <c r="K893" s="702">
        <v>15142</v>
      </c>
      <c r="L893" s="701" t="s">
        <v>1341</v>
      </c>
      <c r="M893" s="704"/>
      <c r="N893" s="701" t="s">
        <v>1608</v>
      </c>
      <c r="O893" s="702">
        <v>246</v>
      </c>
      <c r="P893" s="701" t="s">
        <v>1341</v>
      </c>
      <c r="Q893" s="704"/>
      <c r="R893" s="701" t="s">
        <v>1341</v>
      </c>
      <c r="S893" s="701" t="s">
        <v>1341</v>
      </c>
    </row>
    <row r="894" spans="1:19" x14ac:dyDescent="0.3">
      <c r="A894" s="701" t="s">
        <v>3851</v>
      </c>
      <c r="B894" s="701" t="s">
        <v>1607</v>
      </c>
      <c r="C894" s="701" t="s">
        <v>1431</v>
      </c>
      <c r="D894" s="702">
        <v>2010</v>
      </c>
      <c r="E894" s="701" t="s">
        <v>3375</v>
      </c>
      <c r="F894" s="701" t="s">
        <v>3376</v>
      </c>
      <c r="G894" s="701" t="s">
        <v>1341</v>
      </c>
      <c r="H894" s="703">
        <v>41051</v>
      </c>
      <c r="I894" s="703">
        <v>41051</v>
      </c>
      <c r="J894" s="701" t="s">
        <v>1608</v>
      </c>
      <c r="K894" s="702">
        <v>14612</v>
      </c>
      <c r="L894" s="701" t="s">
        <v>1341</v>
      </c>
      <c r="M894" s="704"/>
      <c r="N894" s="701" t="s">
        <v>1608</v>
      </c>
      <c r="O894" s="702">
        <v>405</v>
      </c>
      <c r="P894" s="701" t="s">
        <v>1341</v>
      </c>
      <c r="Q894" s="704"/>
      <c r="R894" s="701" t="s">
        <v>1341</v>
      </c>
      <c r="S894" s="701" t="s">
        <v>1341</v>
      </c>
    </row>
    <row r="895" spans="1:19" x14ac:dyDescent="0.3">
      <c r="A895" s="701" t="s">
        <v>3852</v>
      </c>
      <c r="B895" s="701" t="s">
        <v>1607</v>
      </c>
      <c r="C895" s="701" t="s">
        <v>1431</v>
      </c>
      <c r="D895" s="702">
        <v>2010</v>
      </c>
      <c r="E895" s="701" t="s">
        <v>3375</v>
      </c>
      <c r="F895" s="701" t="s">
        <v>3376</v>
      </c>
      <c r="G895" s="701" t="s">
        <v>1341</v>
      </c>
      <c r="H895" s="703">
        <v>41051</v>
      </c>
      <c r="I895" s="703">
        <v>41051</v>
      </c>
      <c r="J895" s="701" t="s">
        <v>1608</v>
      </c>
      <c r="K895" s="702">
        <v>14681</v>
      </c>
      <c r="L895" s="701" t="s">
        <v>1341</v>
      </c>
      <c r="M895" s="704"/>
      <c r="N895" s="701" t="s">
        <v>1608</v>
      </c>
      <c r="O895" s="702">
        <v>346</v>
      </c>
      <c r="P895" s="701" t="s">
        <v>1341</v>
      </c>
      <c r="Q895" s="704"/>
      <c r="R895" s="701" t="s">
        <v>1341</v>
      </c>
      <c r="S895" s="701" t="s">
        <v>1341</v>
      </c>
    </row>
    <row r="896" spans="1:19" x14ac:dyDescent="0.3">
      <c r="A896" s="701" t="s">
        <v>3853</v>
      </c>
      <c r="B896" s="701" t="s">
        <v>1607</v>
      </c>
      <c r="C896" s="701" t="s">
        <v>1431</v>
      </c>
      <c r="D896" s="702">
        <v>2010</v>
      </c>
      <c r="E896" s="701" t="s">
        <v>3375</v>
      </c>
      <c r="F896" s="701" t="s">
        <v>3376</v>
      </c>
      <c r="G896" s="701" t="s">
        <v>1341</v>
      </c>
      <c r="H896" s="703">
        <v>41051</v>
      </c>
      <c r="I896" s="703">
        <v>41051</v>
      </c>
      <c r="J896" s="701" t="s">
        <v>1608</v>
      </c>
      <c r="K896" s="702">
        <v>14668</v>
      </c>
      <c r="L896" s="701" t="s">
        <v>1341</v>
      </c>
      <c r="M896" s="704"/>
      <c r="N896" s="701" t="s">
        <v>1608</v>
      </c>
      <c r="O896" s="702">
        <v>345</v>
      </c>
      <c r="P896" s="701" t="s">
        <v>1341</v>
      </c>
      <c r="Q896" s="704"/>
      <c r="R896" s="701" t="s">
        <v>1341</v>
      </c>
      <c r="S896" s="701" t="s">
        <v>1341</v>
      </c>
    </row>
    <row r="897" spans="1:19" x14ac:dyDescent="0.3">
      <c r="A897" s="701" t="s">
        <v>3921</v>
      </c>
      <c r="B897" s="701" t="s">
        <v>1607</v>
      </c>
      <c r="C897" s="701" t="s">
        <v>1431</v>
      </c>
      <c r="D897" s="702">
        <v>2010</v>
      </c>
      <c r="E897" s="701" t="s">
        <v>3375</v>
      </c>
      <c r="F897" s="701" t="s">
        <v>3376</v>
      </c>
      <c r="G897" s="701" t="s">
        <v>1341</v>
      </c>
      <c r="H897" s="703">
        <v>41051</v>
      </c>
      <c r="I897" s="703">
        <v>41051</v>
      </c>
      <c r="J897" s="701" t="s">
        <v>1608</v>
      </c>
      <c r="K897" s="702">
        <v>13665</v>
      </c>
      <c r="L897" s="701" t="s">
        <v>1341</v>
      </c>
      <c r="M897" s="704"/>
      <c r="N897" s="701" t="s">
        <v>1608</v>
      </c>
      <c r="O897" s="702">
        <v>322</v>
      </c>
      <c r="P897" s="701" t="s">
        <v>1341</v>
      </c>
      <c r="Q897" s="704"/>
      <c r="R897" s="701" t="s">
        <v>1341</v>
      </c>
      <c r="S897" s="701" t="s">
        <v>1341</v>
      </c>
    </row>
    <row r="898" spans="1:19" x14ac:dyDescent="0.3">
      <c r="A898" s="701" t="s">
        <v>8306</v>
      </c>
      <c r="B898" s="701" t="s">
        <v>1607</v>
      </c>
      <c r="C898" s="701" t="s">
        <v>1433</v>
      </c>
      <c r="D898" s="702">
        <v>1981</v>
      </c>
      <c r="E898" s="701" t="s">
        <v>3972</v>
      </c>
      <c r="F898" s="701" t="s">
        <v>3927</v>
      </c>
      <c r="G898" s="701" t="s">
        <v>1607</v>
      </c>
      <c r="H898" s="703">
        <v>30437</v>
      </c>
      <c r="I898" s="703">
        <v>30437</v>
      </c>
      <c r="J898" s="701" t="s">
        <v>1608</v>
      </c>
      <c r="K898" s="702">
        <v>94723</v>
      </c>
      <c r="L898" s="701" t="s">
        <v>1341</v>
      </c>
      <c r="M898" s="704"/>
      <c r="N898" s="701" t="s">
        <v>1608</v>
      </c>
      <c r="O898" s="702">
        <v>1933</v>
      </c>
      <c r="P898" s="701" t="s">
        <v>1341</v>
      </c>
      <c r="Q898" s="704"/>
      <c r="R898" s="701" t="s">
        <v>1341</v>
      </c>
      <c r="S898" s="701" t="s">
        <v>1341</v>
      </c>
    </row>
    <row r="899" spans="1:19" x14ac:dyDescent="0.3">
      <c r="A899" s="701" t="s">
        <v>8307</v>
      </c>
      <c r="B899" s="701" t="s">
        <v>1607</v>
      </c>
      <c r="C899" s="701" t="s">
        <v>1433</v>
      </c>
      <c r="D899" s="702">
        <v>1981</v>
      </c>
      <c r="E899" s="701" t="s">
        <v>3972</v>
      </c>
      <c r="F899" s="701" t="s">
        <v>3927</v>
      </c>
      <c r="G899" s="701" t="s">
        <v>1607</v>
      </c>
      <c r="H899" s="703">
        <v>30437</v>
      </c>
      <c r="I899" s="703">
        <v>30437</v>
      </c>
      <c r="J899" s="701" t="s">
        <v>1608</v>
      </c>
      <c r="K899" s="702">
        <v>37737</v>
      </c>
      <c r="L899" s="701" t="s">
        <v>1341</v>
      </c>
      <c r="M899" s="704"/>
      <c r="N899" s="701" t="s">
        <v>1608</v>
      </c>
      <c r="O899" s="702">
        <v>770</v>
      </c>
      <c r="P899" s="701" t="s">
        <v>1341</v>
      </c>
      <c r="Q899" s="704"/>
      <c r="R899" s="701" t="s">
        <v>1341</v>
      </c>
      <c r="S899" s="701" t="s">
        <v>1341</v>
      </c>
    </row>
    <row r="900" spans="1:19" x14ac:dyDescent="0.3">
      <c r="A900" s="701" t="s">
        <v>4338</v>
      </c>
      <c r="B900" s="701" t="s">
        <v>1607</v>
      </c>
      <c r="C900" s="701" t="s">
        <v>1433</v>
      </c>
      <c r="D900" s="702">
        <v>1982</v>
      </c>
      <c r="E900" s="701" t="s">
        <v>3972</v>
      </c>
      <c r="F900" s="701" t="s">
        <v>3927</v>
      </c>
      <c r="G900" s="701" t="s">
        <v>1607</v>
      </c>
      <c r="H900" s="703">
        <v>30834</v>
      </c>
      <c r="I900" s="703">
        <v>30834</v>
      </c>
      <c r="J900" s="701" t="s">
        <v>1608</v>
      </c>
      <c r="K900" s="702">
        <v>20063</v>
      </c>
      <c r="L900" s="701" t="s">
        <v>1341</v>
      </c>
      <c r="M900" s="704"/>
      <c r="N900" s="701" t="s">
        <v>1613</v>
      </c>
      <c r="O900" s="702">
        <v>50349</v>
      </c>
      <c r="P900" s="701" t="s">
        <v>1608</v>
      </c>
      <c r="Q900" s="705">
        <v>244</v>
      </c>
      <c r="R900" s="701" t="s">
        <v>1341</v>
      </c>
      <c r="S900" s="701" t="s">
        <v>1341</v>
      </c>
    </row>
    <row r="901" spans="1:19" x14ac:dyDescent="0.3">
      <c r="A901" s="701" t="s">
        <v>4354</v>
      </c>
      <c r="B901" s="701" t="s">
        <v>1607</v>
      </c>
      <c r="C901" s="701" t="s">
        <v>1433</v>
      </c>
      <c r="D901" s="702">
        <v>1982</v>
      </c>
      <c r="E901" s="701" t="s">
        <v>3972</v>
      </c>
      <c r="F901" s="701" t="s">
        <v>3927</v>
      </c>
      <c r="G901" s="701" t="s">
        <v>1607</v>
      </c>
      <c r="H901" s="703">
        <v>30834</v>
      </c>
      <c r="I901" s="703">
        <v>30834</v>
      </c>
      <c r="J901" s="701" t="s">
        <v>1608</v>
      </c>
      <c r="K901" s="702">
        <v>10335</v>
      </c>
      <c r="L901" s="701" t="s">
        <v>1341</v>
      </c>
      <c r="M901" s="704"/>
      <c r="N901" s="701" t="s">
        <v>1613</v>
      </c>
      <c r="O901" s="702">
        <v>25714</v>
      </c>
      <c r="P901" s="701" t="s">
        <v>1341</v>
      </c>
      <c r="Q901" s="704"/>
      <c r="R901" s="701" t="s">
        <v>1341</v>
      </c>
      <c r="S901" s="701" t="s">
        <v>1341</v>
      </c>
    </row>
    <row r="902" spans="1:19" x14ac:dyDescent="0.3">
      <c r="A902" s="701" t="s">
        <v>4355</v>
      </c>
      <c r="B902" s="701" t="s">
        <v>1607</v>
      </c>
      <c r="C902" s="701" t="s">
        <v>1433</v>
      </c>
      <c r="D902" s="702">
        <v>1982</v>
      </c>
      <c r="E902" s="701" t="s">
        <v>3972</v>
      </c>
      <c r="F902" s="701" t="s">
        <v>3927</v>
      </c>
      <c r="G902" s="701" t="s">
        <v>1607</v>
      </c>
      <c r="H902" s="703">
        <v>30834</v>
      </c>
      <c r="I902" s="703">
        <v>30834</v>
      </c>
      <c r="J902" s="701" t="s">
        <v>1608</v>
      </c>
      <c r="K902" s="702">
        <v>10790</v>
      </c>
      <c r="L902" s="701" t="s">
        <v>1341</v>
      </c>
      <c r="M902" s="704"/>
      <c r="N902" s="701" t="s">
        <v>1613</v>
      </c>
      <c r="O902" s="702">
        <v>26559</v>
      </c>
      <c r="P902" s="701" t="s">
        <v>1608</v>
      </c>
      <c r="Q902" s="705">
        <v>142</v>
      </c>
      <c r="R902" s="701" t="s">
        <v>1341</v>
      </c>
      <c r="S902" s="701" t="s">
        <v>1341</v>
      </c>
    </row>
    <row r="903" spans="1:19" x14ac:dyDescent="0.3">
      <c r="A903" s="701" t="s">
        <v>3996</v>
      </c>
      <c r="B903" s="701" t="s">
        <v>1607</v>
      </c>
      <c r="C903" s="701" t="s">
        <v>1433</v>
      </c>
      <c r="D903" s="702">
        <v>1983</v>
      </c>
      <c r="E903" s="701" t="s">
        <v>3927</v>
      </c>
      <c r="F903" s="701" t="s">
        <v>3927</v>
      </c>
      <c r="G903" s="701" t="s">
        <v>1607</v>
      </c>
      <c r="H903" s="703">
        <v>31198</v>
      </c>
      <c r="I903" s="703">
        <v>31198</v>
      </c>
      <c r="J903" s="701" t="s">
        <v>1608</v>
      </c>
      <c r="K903" s="702">
        <v>31560</v>
      </c>
      <c r="L903" s="701" t="s">
        <v>1341</v>
      </c>
      <c r="M903" s="704"/>
      <c r="N903" s="701" t="s">
        <v>1613</v>
      </c>
      <c r="O903" s="702">
        <v>99985</v>
      </c>
      <c r="P903" s="701" t="s">
        <v>1608</v>
      </c>
      <c r="Q903" s="705">
        <v>159</v>
      </c>
      <c r="R903" s="701" t="s">
        <v>1341</v>
      </c>
      <c r="S903" s="701" t="s">
        <v>1341</v>
      </c>
    </row>
    <row r="904" spans="1:19" x14ac:dyDescent="0.3">
      <c r="A904" s="701" t="s">
        <v>4366</v>
      </c>
      <c r="B904" s="701" t="s">
        <v>1607</v>
      </c>
      <c r="C904" s="701" t="s">
        <v>1433</v>
      </c>
      <c r="D904" s="702">
        <v>1983</v>
      </c>
      <c r="E904" s="701" t="s">
        <v>3972</v>
      </c>
      <c r="F904" s="701" t="s">
        <v>3927</v>
      </c>
      <c r="G904" s="701" t="s">
        <v>1607</v>
      </c>
      <c r="H904" s="703">
        <v>31198</v>
      </c>
      <c r="I904" s="703">
        <v>31198</v>
      </c>
      <c r="J904" s="701" t="s">
        <v>1608</v>
      </c>
      <c r="K904" s="702">
        <v>30158</v>
      </c>
      <c r="L904" s="701" t="s">
        <v>1341</v>
      </c>
      <c r="M904" s="704"/>
      <c r="N904" s="701" t="s">
        <v>1613</v>
      </c>
      <c r="O904" s="702">
        <v>69548</v>
      </c>
      <c r="P904" s="701" t="s">
        <v>1608</v>
      </c>
      <c r="Q904" s="705">
        <v>522</v>
      </c>
      <c r="R904" s="701" t="s">
        <v>1341</v>
      </c>
      <c r="S904" s="701" t="s">
        <v>1341</v>
      </c>
    </row>
    <row r="905" spans="1:19" x14ac:dyDescent="0.3">
      <c r="A905" s="701" t="s">
        <v>4002</v>
      </c>
      <c r="B905" s="701" t="s">
        <v>1607</v>
      </c>
      <c r="C905" s="701" t="s">
        <v>1433</v>
      </c>
      <c r="D905" s="702">
        <v>1984</v>
      </c>
      <c r="E905" s="701" t="s">
        <v>3927</v>
      </c>
      <c r="F905" s="701" t="s">
        <v>3927</v>
      </c>
      <c r="G905" s="701" t="s">
        <v>1607</v>
      </c>
      <c r="H905" s="703">
        <v>31566</v>
      </c>
      <c r="I905" s="703">
        <v>31566</v>
      </c>
      <c r="J905" s="701" t="s">
        <v>1608</v>
      </c>
      <c r="K905" s="702">
        <v>9923</v>
      </c>
      <c r="L905" s="701" t="s">
        <v>1341</v>
      </c>
      <c r="M905" s="704"/>
      <c r="N905" s="701" t="s">
        <v>1613</v>
      </c>
      <c r="O905" s="702">
        <v>220334</v>
      </c>
      <c r="P905" s="701" t="s">
        <v>1608</v>
      </c>
      <c r="Q905" s="705">
        <v>203</v>
      </c>
      <c r="R905" s="701" t="s">
        <v>1341</v>
      </c>
      <c r="S905" s="701" t="s">
        <v>1341</v>
      </c>
    </row>
    <row r="906" spans="1:19" x14ac:dyDescent="0.3">
      <c r="A906" s="701" t="s">
        <v>4003</v>
      </c>
      <c r="B906" s="701" t="s">
        <v>1607</v>
      </c>
      <c r="C906" s="701" t="s">
        <v>1433</v>
      </c>
      <c r="D906" s="702">
        <v>1984</v>
      </c>
      <c r="E906" s="701" t="s">
        <v>3927</v>
      </c>
      <c r="F906" s="701" t="s">
        <v>3927</v>
      </c>
      <c r="G906" s="701" t="s">
        <v>1607</v>
      </c>
      <c r="H906" s="703">
        <v>31566</v>
      </c>
      <c r="I906" s="703">
        <v>31566</v>
      </c>
      <c r="J906" s="701" t="s">
        <v>1608</v>
      </c>
      <c r="K906" s="702">
        <v>8408</v>
      </c>
      <c r="L906" s="701" t="s">
        <v>1341</v>
      </c>
      <c r="M906" s="704"/>
      <c r="N906" s="701" t="s">
        <v>1613</v>
      </c>
      <c r="O906" s="702">
        <v>167798</v>
      </c>
      <c r="P906" s="701" t="s">
        <v>1608</v>
      </c>
      <c r="Q906" s="705">
        <v>172</v>
      </c>
      <c r="R906" s="701" t="s">
        <v>1341</v>
      </c>
      <c r="S906" s="701" t="s">
        <v>1341</v>
      </c>
    </row>
    <row r="907" spans="1:19" x14ac:dyDescent="0.3">
      <c r="A907" s="701" t="s">
        <v>4004</v>
      </c>
      <c r="B907" s="701" t="s">
        <v>1607</v>
      </c>
      <c r="C907" s="701" t="s">
        <v>1433</v>
      </c>
      <c r="D907" s="702">
        <v>1984</v>
      </c>
      <c r="E907" s="701" t="s">
        <v>3927</v>
      </c>
      <c r="F907" s="701" t="s">
        <v>3927</v>
      </c>
      <c r="G907" s="701" t="s">
        <v>1607</v>
      </c>
      <c r="H907" s="703">
        <v>31566</v>
      </c>
      <c r="I907" s="703">
        <v>31566</v>
      </c>
      <c r="J907" s="701" t="s">
        <v>1608</v>
      </c>
      <c r="K907" s="702">
        <v>7992</v>
      </c>
      <c r="L907" s="701" t="s">
        <v>1341</v>
      </c>
      <c r="M907" s="704"/>
      <c r="N907" s="701" t="s">
        <v>1613</v>
      </c>
      <c r="O907" s="702">
        <v>159284</v>
      </c>
      <c r="P907" s="701" t="s">
        <v>1608</v>
      </c>
      <c r="Q907" s="705">
        <v>163</v>
      </c>
      <c r="R907" s="701" t="s">
        <v>1341</v>
      </c>
      <c r="S907" s="701" t="s">
        <v>1341</v>
      </c>
    </row>
    <row r="908" spans="1:19" x14ac:dyDescent="0.3">
      <c r="A908" s="701" t="s">
        <v>4005</v>
      </c>
      <c r="B908" s="701" t="s">
        <v>1607</v>
      </c>
      <c r="C908" s="701" t="s">
        <v>1433</v>
      </c>
      <c r="D908" s="702">
        <v>1984</v>
      </c>
      <c r="E908" s="701" t="s">
        <v>3927</v>
      </c>
      <c r="F908" s="701" t="s">
        <v>3927</v>
      </c>
      <c r="G908" s="701" t="s">
        <v>1607</v>
      </c>
      <c r="H908" s="703">
        <v>31566</v>
      </c>
      <c r="I908" s="703">
        <v>31566</v>
      </c>
      <c r="J908" s="701" t="s">
        <v>1608</v>
      </c>
      <c r="K908" s="702">
        <v>10337</v>
      </c>
      <c r="L908" s="701" t="s">
        <v>1341</v>
      </c>
      <c r="M908" s="704"/>
      <c r="N908" s="701" t="s">
        <v>1613</v>
      </c>
      <c r="O908" s="702">
        <v>168772</v>
      </c>
      <c r="P908" s="701" t="s">
        <v>1608</v>
      </c>
      <c r="Q908" s="705">
        <v>211</v>
      </c>
      <c r="R908" s="701" t="s">
        <v>1341</v>
      </c>
      <c r="S908" s="701" t="s">
        <v>1341</v>
      </c>
    </row>
    <row r="909" spans="1:19" x14ac:dyDescent="0.3">
      <c r="A909" s="701" t="s">
        <v>4006</v>
      </c>
      <c r="B909" s="701" t="s">
        <v>1607</v>
      </c>
      <c r="C909" s="701" t="s">
        <v>1433</v>
      </c>
      <c r="D909" s="702">
        <v>1984</v>
      </c>
      <c r="E909" s="701" t="s">
        <v>3927</v>
      </c>
      <c r="F909" s="701" t="s">
        <v>3927</v>
      </c>
      <c r="G909" s="701" t="s">
        <v>1607</v>
      </c>
      <c r="H909" s="703">
        <v>31566</v>
      </c>
      <c r="I909" s="703">
        <v>31566</v>
      </c>
      <c r="J909" s="701" t="s">
        <v>1608</v>
      </c>
      <c r="K909" s="702">
        <v>10185</v>
      </c>
      <c r="L909" s="701" t="s">
        <v>1341</v>
      </c>
      <c r="M909" s="704"/>
      <c r="N909" s="701" t="s">
        <v>1613</v>
      </c>
      <c r="O909" s="702">
        <v>166082</v>
      </c>
      <c r="P909" s="701" t="s">
        <v>1608</v>
      </c>
      <c r="Q909" s="705">
        <v>208</v>
      </c>
      <c r="R909" s="701" t="s">
        <v>1341</v>
      </c>
      <c r="S909" s="701" t="s">
        <v>1341</v>
      </c>
    </row>
    <row r="910" spans="1:19" x14ac:dyDescent="0.3">
      <c r="A910" s="701" t="s">
        <v>4392</v>
      </c>
      <c r="B910" s="701" t="s">
        <v>1607</v>
      </c>
      <c r="C910" s="701" t="s">
        <v>1433</v>
      </c>
      <c r="D910" s="702">
        <v>1985</v>
      </c>
      <c r="E910" s="701" t="s">
        <v>3927</v>
      </c>
      <c r="F910" s="701" t="s">
        <v>3927</v>
      </c>
      <c r="G910" s="701" t="s">
        <v>1607</v>
      </c>
      <c r="H910" s="703">
        <v>31931</v>
      </c>
      <c r="I910" s="703">
        <v>31931</v>
      </c>
      <c r="J910" s="701" t="s">
        <v>1608</v>
      </c>
      <c r="K910" s="702">
        <v>47412</v>
      </c>
      <c r="L910" s="701" t="s">
        <v>1341</v>
      </c>
      <c r="M910" s="704"/>
      <c r="N910" s="701" t="s">
        <v>1613</v>
      </c>
      <c r="O910" s="702">
        <v>305479</v>
      </c>
      <c r="P910" s="701" t="s">
        <v>1608</v>
      </c>
      <c r="Q910" s="705">
        <v>382</v>
      </c>
      <c r="R910" s="701" t="s">
        <v>1341</v>
      </c>
      <c r="S910" s="701" t="s">
        <v>1341</v>
      </c>
    </row>
    <row r="911" spans="1:19" x14ac:dyDescent="0.3">
      <c r="A911" s="701" t="s">
        <v>4394</v>
      </c>
      <c r="B911" s="701" t="s">
        <v>1607</v>
      </c>
      <c r="C911" s="701" t="s">
        <v>1433</v>
      </c>
      <c r="D911" s="702">
        <v>1985</v>
      </c>
      <c r="E911" s="701" t="s">
        <v>3927</v>
      </c>
      <c r="F911" s="701" t="s">
        <v>3927</v>
      </c>
      <c r="G911" s="701" t="s">
        <v>1607</v>
      </c>
      <c r="H911" s="703">
        <v>31931</v>
      </c>
      <c r="I911" s="703">
        <v>31931</v>
      </c>
      <c r="J911" s="701" t="s">
        <v>1608</v>
      </c>
      <c r="K911" s="702">
        <v>9443</v>
      </c>
      <c r="L911" s="701" t="s">
        <v>1341</v>
      </c>
      <c r="M911" s="704"/>
      <c r="N911" s="701" t="s">
        <v>1613</v>
      </c>
      <c r="O911" s="702">
        <v>144143</v>
      </c>
      <c r="P911" s="701" t="s">
        <v>1608</v>
      </c>
      <c r="Q911" s="705">
        <v>76</v>
      </c>
      <c r="R911" s="701" t="s">
        <v>1341</v>
      </c>
      <c r="S911" s="701" t="s">
        <v>1341</v>
      </c>
    </row>
    <row r="912" spans="1:19" x14ac:dyDescent="0.3">
      <c r="A912" s="701" t="s">
        <v>4395</v>
      </c>
      <c r="B912" s="701" t="s">
        <v>1607</v>
      </c>
      <c r="C912" s="701" t="s">
        <v>1433</v>
      </c>
      <c r="D912" s="702">
        <v>1985</v>
      </c>
      <c r="E912" s="701" t="s">
        <v>3927</v>
      </c>
      <c r="F912" s="701" t="s">
        <v>3927</v>
      </c>
      <c r="G912" s="701" t="s">
        <v>1607</v>
      </c>
      <c r="H912" s="703">
        <v>31931</v>
      </c>
      <c r="I912" s="703">
        <v>31931</v>
      </c>
      <c r="J912" s="701" t="s">
        <v>1608</v>
      </c>
      <c r="K912" s="702">
        <v>7049</v>
      </c>
      <c r="L912" s="701" t="s">
        <v>1341</v>
      </c>
      <c r="M912" s="704"/>
      <c r="N912" s="701" t="s">
        <v>1613</v>
      </c>
      <c r="O912" s="702">
        <v>149094</v>
      </c>
      <c r="P912" s="701" t="s">
        <v>1608</v>
      </c>
      <c r="Q912" s="705">
        <v>57</v>
      </c>
      <c r="R912" s="701" t="s">
        <v>1341</v>
      </c>
      <c r="S912" s="701" t="s">
        <v>1341</v>
      </c>
    </row>
    <row r="913" spans="1:19" x14ac:dyDescent="0.3">
      <c r="A913" s="701" t="s">
        <v>4396</v>
      </c>
      <c r="B913" s="701" t="s">
        <v>1607</v>
      </c>
      <c r="C913" s="701" t="s">
        <v>1433</v>
      </c>
      <c r="D913" s="702">
        <v>1985</v>
      </c>
      <c r="E913" s="701" t="s">
        <v>3927</v>
      </c>
      <c r="F913" s="701" t="s">
        <v>3927</v>
      </c>
      <c r="G913" s="701" t="s">
        <v>1607</v>
      </c>
      <c r="H913" s="703">
        <v>31931</v>
      </c>
      <c r="I913" s="703">
        <v>31931</v>
      </c>
      <c r="J913" s="701" t="s">
        <v>1608</v>
      </c>
      <c r="K913" s="702">
        <v>9148</v>
      </c>
      <c r="L913" s="701" t="s">
        <v>1341</v>
      </c>
      <c r="M913" s="704"/>
      <c r="N913" s="701" t="s">
        <v>1613</v>
      </c>
      <c r="O913" s="702">
        <v>58820</v>
      </c>
      <c r="P913" s="701" t="s">
        <v>1608</v>
      </c>
      <c r="Q913" s="705">
        <v>74</v>
      </c>
      <c r="R913" s="701" t="s">
        <v>1341</v>
      </c>
      <c r="S913" s="701" t="s">
        <v>1341</v>
      </c>
    </row>
    <row r="914" spans="1:19" x14ac:dyDescent="0.3">
      <c r="A914" s="701" t="s">
        <v>4420</v>
      </c>
      <c r="B914" s="701" t="s">
        <v>1607</v>
      </c>
      <c r="C914" s="701" t="s">
        <v>1433</v>
      </c>
      <c r="D914" s="702">
        <v>1986</v>
      </c>
      <c r="E914" s="701" t="s">
        <v>3927</v>
      </c>
      <c r="F914" s="701" t="s">
        <v>3927</v>
      </c>
      <c r="G914" s="701" t="s">
        <v>1607</v>
      </c>
      <c r="H914" s="703">
        <v>32295</v>
      </c>
      <c r="I914" s="703">
        <v>32295</v>
      </c>
      <c r="J914" s="701" t="s">
        <v>1608</v>
      </c>
      <c r="K914" s="702">
        <v>10487</v>
      </c>
      <c r="L914" s="701" t="s">
        <v>1341</v>
      </c>
      <c r="M914" s="704"/>
      <c r="N914" s="701" t="s">
        <v>1613</v>
      </c>
      <c r="O914" s="702">
        <v>104123</v>
      </c>
      <c r="P914" s="701" t="s">
        <v>1341</v>
      </c>
      <c r="Q914" s="704"/>
      <c r="R914" s="701" t="s">
        <v>1341</v>
      </c>
      <c r="S914" s="701" t="s">
        <v>1341</v>
      </c>
    </row>
    <row r="915" spans="1:19" x14ac:dyDescent="0.3">
      <c r="A915" s="701" t="s">
        <v>4421</v>
      </c>
      <c r="B915" s="701" t="s">
        <v>1607</v>
      </c>
      <c r="C915" s="701" t="s">
        <v>1433</v>
      </c>
      <c r="D915" s="702">
        <v>1986</v>
      </c>
      <c r="E915" s="701" t="s">
        <v>3927</v>
      </c>
      <c r="F915" s="701" t="s">
        <v>3927</v>
      </c>
      <c r="G915" s="701" t="s">
        <v>1607</v>
      </c>
      <c r="H915" s="703">
        <v>32295</v>
      </c>
      <c r="I915" s="703">
        <v>32295</v>
      </c>
      <c r="J915" s="701" t="s">
        <v>1608</v>
      </c>
      <c r="K915" s="702">
        <v>10744</v>
      </c>
      <c r="L915" s="701" t="s">
        <v>1341</v>
      </c>
      <c r="M915" s="704"/>
      <c r="N915" s="701" t="s">
        <v>1613</v>
      </c>
      <c r="O915" s="702">
        <v>101146</v>
      </c>
      <c r="P915" s="701" t="s">
        <v>1341</v>
      </c>
      <c r="Q915" s="704"/>
      <c r="R915" s="701" t="s">
        <v>1341</v>
      </c>
      <c r="S915" s="701" t="s">
        <v>1341</v>
      </c>
    </row>
    <row r="916" spans="1:19" x14ac:dyDescent="0.3">
      <c r="A916" s="701" t="s">
        <v>4442</v>
      </c>
      <c r="B916" s="701" t="s">
        <v>1607</v>
      </c>
      <c r="C916" s="701" t="s">
        <v>1433</v>
      </c>
      <c r="D916" s="702">
        <v>1986</v>
      </c>
      <c r="E916" s="701" t="s">
        <v>3927</v>
      </c>
      <c r="F916" s="701" t="s">
        <v>3927</v>
      </c>
      <c r="G916" s="701" t="s">
        <v>1607</v>
      </c>
      <c r="H916" s="703">
        <v>32270</v>
      </c>
      <c r="I916" s="703">
        <v>32270</v>
      </c>
      <c r="J916" s="701" t="s">
        <v>1608</v>
      </c>
      <c r="K916" s="702">
        <v>40890</v>
      </c>
      <c r="L916" s="701" t="s">
        <v>1341</v>
      </c>
      <c r="M916" s="704"/>
      <c r="N916" s="701" t="s">
        <v>1613</v>
      </c>
      <c r="O916" s="702">
        <v>273910</v>
      </c>
      <c r="P916" s="701" t="s">
        <v>1341</v>
      </c>
      <c r="Q916" s="704"/>
      <c r="R916" s="701" t="s">
        <v>1341</v>
      </c>
      <c r="S916" s="701" t="s">
        <v>1341</v>
      </c>
    </row>
    <row r="917" spans="1:19" x14ac:dyDescent="0.3">
      <c r="A917" s="701" t="s">
        <v>4443</v>
      </c>
      <c r="B917" s="701" t="s">
        <v>1607</v>
      </c>
      <c r="C917" s="701" t="s">
        <v>1433</v>
      </c>
      <c r="D917" s="702">
        <v>1986</v>
      </c>
      <c r="E917" s="701" t="s">
        <v>3927</v>
      </c>
      <c r="F917" s="701" t="s">
        <v>3927</v>
      </c>
      <c r="G917" s="701" t="s">
        <v>1607</v>
      </c>
      <c r="H917" s="703">
        <v>32270</v>
      </c>
      <c r="I917" s="703">
        <v>32270</v>
      </c>
      <c r="J917" s="701" t="s">
        <v>1608</v>
      </c>
      <c r="K917" s="702">
        <v>41802</v>
      </c>
      <c r="L917" s="701" t="s">
        <v>1341</v>
      </c>
      <c r="M917" s="704"/>
      <c r="N917" s="701" t="s">
        <v>1613</v>
      </c>
      <c r="O917" s="702">
        <v>125098</v>
      </c>
      <c r="P917" s="701" t="s">
        <v>1341</v>
      </c>
      <c r="Q917" s="704"/>
      <c r="R917" s="701" t="s">
        <v>1341</v>
      </c>
      <c r="S917" s="701" t="s">
        <v>1341</v>
      </c>
    </row>
    <row r="918" spans="1:19" x14ac:dyDescent="0.3">
      <c r="A918" s="701" t="s">
        <v>4439</v>
      </c>
      <c r="B918" s="701" t="s">
        <v>1607</v>
      </c>
      <c r="C918" s="701" t="s">
        <v>1433</v>
      </c>
      <c r="D918" s="702">
        <v>1987</v>
      </c>
      <c r="E918" s="701" t="s">
        <v>3927</v>
      </c>
      <c r="F918" s="701" t="s">
        <v>3927</v>
      </c>
      <c r="G918" s="701" t="s">
        <v>1607</v>
      </c>
      <c r="H918" s="703">
        <v>32642</v>
      </c>
      <c r="I918" s="703">
        <v>32642</v>
      </c>
      <c r="J918" s="701" t="s">
        <v>1608</v>
      </c>
      <c r="K918" s="702">
        <v>9408</v>
      </c>
      <c r="L918" s="701" t="s">
        <v>1341</v>
      </c>
      <c r="M918" s="704"/>
      <c r="N918" s="701" t="s">
        <v>1613</v>
      </c>
      <c r="O918" s="702">
        <v>65737</v>
      </c>
      <c r="P918" s="701" t="s">
        <v>1341</v>
      </c>
      <c r="Q918" s="704"/>
      <c r="R918" s="701" t="s">
        <v>1341</v>
      </c>
      <c r="S918" s="701" t="s">
        <v>1341</v>
      </c>
    </row>
    <row r="919" spans="1:19" x14ac:dyDescent="0.3">
      <c r="A919" s="701" t="s">
        <v>4440</v>
      </c>
      <c r="B919" s="701" t="s">
        <v>1607</v>
      </c>
      <c r="C919" s="701" t="s">
        <v>1433</v>
      </c>
      <c r="D919" s="702">
        <v>1987</v>
      </c>
      <c r="E919" s="701" t="s">
        <v>3927</v>
      </c>
      <c r="F919" s="701" t="s">
        <v>3927</v>
      </c>
      <c r="G919" s="701" t="s">
        <v>1607</v>
      </c>
      <c r="H919" s="703">
        <v>32642</v>
      </c>
      <c r="I919" s="703">
        <v>32642</v>
      </c>
      <c r="J919" s="701" t="s">
        <v>1608</v>
      </c>
      <c r="K919" s="702">
        <v>9930</v>
      </c>
      <c r="L919" s="701" t="s">
        <v>1341</v>
      </c>
      <c r="M919" s="704"/>
      <c r="N919" s="701" t="s">
        <v>1613</v>
      </c>
      <c r="O919" s="702">
        <v>69385</v>
      </c>
      <c r="P919" s="701" t="s">
        <v>1341</v>
      </c>
      <c r="Q919" s="704"/>
      <c r="R919" s="701" t="s">
        <v>1341</v>
      </c>
      <c r="S919" s="701" t="s">
        <v>1341</v>
      </c>
    </row>
    <row r="920" spans="1:19" x14ac:dyDescent="0.3">
      <c r="A920" s="701" t="s">
        <v>4449</v>
      </c>
      <c r="B920" s="701" t="s">
        <v>1607</v>
      </c>
      <c r="C920" s="701" t="s">
        <v>1433</v>
      </c>
      <c r="D920" s="702">
        <v>1987</v>
      </c>
      <c r="E920" s="701" t="s">
        <v>3927</v>
      </c>
      <c r="F920" s="701" t="s">
        <v>3927</v>
      </c>
      <c r="G920" s="701" t="s">
        <v>1607</v>
      </c>
      <c r="H920" s="703">
        <v>32628</v>
      </c>
      <c r="I920" s="703">
        <v>32628</v>
      </c>
      <c r="J920" s="701" t="s">
        <v>1608</v>
      </c>
      <c r="K920" s="702">
        <v>43085</v>
      </c>
      <c r="L920" s="701" t="s">
        <v>1341</v>
      </c>
      <c r="M920" s="704"/>
      <c r="N920" s="701" t="s">
        <v>1613</v>
      </c>
      <c r="O920" s="702">
        <v>231115</v>
      </c>
      <c r="P920" s="701" t="s">
        <v>1341</v>
      </c>
      <c r="Q920" s="704"/>
      <c r="R920" s="701" t="s">
        <v>1341</v>
      </c>
      <c r="S920" s="701" t="s">
        <v>1341</v>
      </c>
    </row>
    <row r="921" spans="1:19" x14ac:dyDescent="0.3">
      <c r="A921" s="701" t="s">
        <v>4450</v>
      </c>
      <c r="B921" s="701" t="s">
        <v>1607</v>
      </c>
      <c r="C921" s="701" t="s">
        <v>1433</v>
      </c>
      <c r="D921" s="702">
        <v>1987</v>
      </c>
      <c r="E921" s="701" t="s">
        <v>3927</v>
      </c>
      <c r="F921" s="701" t="s">
        <v>3927</v>
      </c>
      <c r="G921" s="701" t="s">
        <v>1607</v>
      </c>
      <c r="H921" s="703">
        <v>32628</v>
      </c>
      <c r="I921" s="703">
        <v>32628</v>
      </c>
      <c r="J921" s="701" t="s">
        <v>1608</v>
      </c>
      <c r="K921" s="702">
        <v>21460</v>
      </c>
      <c r="L921" s="701" t="s">
        <v>1341</v>
      </c>
      <c r="M921" s="704"/>
      <c r="N921" s="701" t="s">
        <v>1613</v>
      </c>
      <c r="O921" s="702">
        <v>240940</v>
      </c>
      <c r="P921" s="701" t="s">
        <v>1341</v>
      </c>
      <c r="Q921" s="706"/>
      <c r="R921" s="701" t="s">
        <v>1341</v>
      </c>
      <c r="S921" s="701" t="s">
        <v>1341</v>
      </c>
    </row>
    <row r="922" spans="1:19" x14ac:dyDescent="0.3">
      <c r="A922" s="701" t="s">
        <v>4455</v>
      </c>
      <c r="B922" s="701" t="s">
        <v>1607</v>
      </c>
      <c r="C922" s="701" t="s">
        <v>1433</v>
      </c>
      <c r="D922" s="702">
        <v>1988</v>
      </c>
      <c r="E922" s="701" t="s">
        <v>3927</v>
      </c>
      <c r="F922" s="701" t="s">
        <v>3927</v>
      </c>
      <c r="G922" s="701" t="s">
        <v>1607</v>
      </c>
      <c r="H922" s="703">
        <v>32999</v>
      </c>
      <c r="I922" s="703">
        <v>32999</v>
      </c>
      <c r="J922" s="701" t="s">
        <v>1608</v>
      </c>
      <c r="K922" s="702">
        <v>51994</v>
      </c>
      <c r="L922" s="701" t="s">
        <v>1341</v>
      </c>
      <c r="M922" s="704"/>
      <c r="N922" s="701" t="s">
        <v>1613</v>
      </c>
      <c r="O922" s="702">
        <v>392481</v>
      </c>
      <c r="P922" s="701" t="s">
        <v>1608</v>
      </c>
      <c r="Q922" s="702">
        <v>525</v>
      </c>
      <c r="R922" s="701" t="s">
        <v>1341</v>
      </c>
      <c r="S922" s="701" t="s">
        <v>1341</v>
      </c>
    </row>
    <row r="923" spans="1:19" x14ac:dyDescent="0.3">
      <c r="A923" s="701" t="s">
        <v>4456</v>
      </c>
      <c r="B923" s="701" t="s">
        <v>1607</v>
      </c>
      <c r="C923" s="701" t="s">
        <v>1433</v>
      </c>
      <c r="D923" s="702">
        <v>1988</v>
      </c>
      <c r="E923" s="701" t="s">
        <v>3927</v>
      </c>
      <c r="F923" s="701" t="s">
        <v>3927</v>
      </c>
      <c r="G923" s="701" t="s">
        <v>1607</v>
      </c>
      <c r="H923" s="703">
        <v>32999</v>
      </c>
      <c r="I923" s="703">
        <v>32999</v>
      </c>
      <c r="J923" s="701" t="s">
        <v>1608</v>
      </c>
      <c r="K923" s="702">
        <v>51016</v>
      </c>
      <c r="L923" s="701" t="s">
        <v>1341</v>
      </c>
      <c r="M923" s="704"/>
      <c r="N923" s="701" t="s">
        <v>1613</v>
      </c>
      <c r="O923" s="702">
        <v>683469</v>
      </c>
      <c r="P923" s="701" t="s">
        <v>1608</v>
      </c>
      <c r="Q923" s="702">
        <v>515</v>
      </c>
      <c r="R923" s="701" t="s">
        <v>1341</v>
      </c>
      <c r="S923" s="701" t="s">
        <v>1341</v>
      </c>
    </row>
    <row r="924" spans="1:19" x14ac:dyDescent="0.3">
      <c r="A924" s="701" t="s">
        <v>4457</v>
      </c>
      <c r="B924" s="701" t="s">
        <v>1607</v>
      </c>
      <c r="C924" s="701" t="s">
        <v>1433</v>
      </c>
      <c r="D924" s="702">
        <v>1988</v>
      </c>
      <c r="E924" s="701" t="s">
        <v>3927</v>
      </c>
      <c r="F924" s="701" t="s">
        <v>3927</v>
      </c>
      <c r="G924" s="701" t="s">
        <v>1607</v>
      </c>
      <c r="H924" s="703">
        <v>32975</v>
      </c>
      <c r="I924" s="703">
        <v>32989</v>
      </c>
      <c r="J924" s="701" t="s">
        <v>1608</v>
      </c>
      <c r="K924" s="702">
        <v>8914</v>
      </c>
      <c r="L924" s="701" t="s">
        <v>1341</v>
      </c>
      <c r="M924" s="704"/>
      <c r="N924" s="701" t="s">
        <v>1613</v>
      </c>
      <c r="O924" s="702">
        <v>98406</v>
      </c>
      <c r="P924" s="701" t="s">
        <v>1608</v>
      </c>
      <c r="Q924" s="705">
        <v>90</v>
      </c>
      <c r="R924" s="701" t="s">
        <v>1341</v>
      </c>
      <c r="S924" s="701" t="s">
        <v>1341</v>
      </c>
    </row>
    <row r="925" spans="1:19" x14ac:dyDescent="0.3">
      <c r="A925" s="701" t="s">
        <v>4458</v>
      </c>
      <c r="B925" s="701" t="s">
        <v>1607</v>
      </c>
      <c r="C925" s="701" t="s">
        <v>1433</v>
      </c>
      <c r="D925" s="702">
        <v>1988</v>
      </c>
      <c r="E925" s="701" t="s">
        <v>3927</v>
      </c>
      <c r="F925" s="701" t="s">
        <v>3927</v>
      </c>
      <c r="G925" s="701" t="s">
        <v>1607</v>
      </c>
      <c r="H925" s="703">
        <v>32975</v>
      </c>
      <c r="I925" s="703">
        <v>32989</v>
      </c>
      <c r="J925" s="701" t="s">
        <v>1608</v>
      </c>
      <c r="K925" s="702">
        <v>9758</v>
      </c>
      <c r="L925" s="701" t="s">
        <v>1341</v>
      </c>
      <c r="M925" s="704"/>
      <c r="N925" s="701" t="s">
        <v>1613</v>
      </c>
      <c r="O925" s="702">
        <v>107733</v>
      </c>
      <c r="P925" s="701" t="s">
        <v>1608</v>
      </c>
      <c r="Q925" s="705">
        <v>99</v>
      </c>
      <c r="R925" s="701" t="s">
        <v>1341</v>
      </c>
      <c r="S925" s="701" t="s">
        <v>1341</v>
      </c>
    </row>
    <row r="926" spans="1:19" x14ac:dyDescent="0.3">
      <c r="A926" s="701" t="s">
        <v>4459</v>
      </c>
      <c r="B926" s="701" t="s">
        <v>1607</v>
      </c>
      <c r="C926" s="701" t="s">
        <v>1433</v>
      </c>
      <c r="D926" s="702">
        <v>1988</v>
      </c>
      <c r="E926" s="701" t="s">
        <v>3927</v>
      </c>
      <c r="F926" s="701" t="s">
        <v>3927</v>
      </c>
      <c r="G926" s="701" t="s">
        <v>1607</v>
      </c>
      <c r="H926" s="703">
        <v>33014</v>
      </c>
      <c r="I926" s="703">
        <v>33014</v>
      </c>
      <c r="J926" s="701" t="s">
        <v>1608</v>
      </c>
      <c r="K926" s="702">
        <v>10233</v>
      </c>
      <c r="L926" s="701" t="s">
        <v>1341</v>
      </c>
      <c r="M926" s="704"/>
      <c r="N926" s="701" t="s">
        <v>1613</v>
      </c>
      <c r="O926" s="702">
        <v>91264</v>
      </c>
      <c r="P926" s="701" t="s">
        <v>1608</v>
      </c>
      <c r="Q926" s="705">
        <v>103</v>
      </c>
      <c r="R926" s="701" t="s">
        <v>1341</v>
      </c>
      <c r="S926" s="701" t="s">
        <v>1341</v>
      </c>
    </row>
    <row r="927" spans="1:19" x14ac:dyDescent="0.3">
      <c r="A927" s="701" t="s">
        <v>4460</v>
      </c>
      <c r="B927" s="701" t="s">
        <v>1607</v>
      </c>
      <c r="C927" s="701" t="s">
        <v>1433</v>
      </c>
      <c r="D927" s="702">
        <v>1988</v>
      </c>
      <c r="E927" s="701" t="s">
        <v>3927</v>
      </c>
      <c r="F927" s="701" t="s">
        <v>3927</v>
      </c>
      <c r="G927" s="701" t="s">
        <v>1607</v>
      </c>
      <c r="H927" s="703">
        <v>33014</v>
      </c>
      <c r="I927" s="703">
        <v>33014</v>
      </c>
      <c r="J927" s="701" t="s">
        <v>1608</v>
      </c>
      <c r="K927" s="702">
        <v>10208</v>
      </c>
      <c r="L927" s="701" t="s">
        <v>1341</v>
      </c>
      <c r="M927" s="704"/>
      <c r="N927" s="701" t="s">
        <v>1613</v>
      </c>
      <c r="O927" s="702">
        <v>91089</v>
      </c>
      <c r="P927" s="701" t="s">
        <v>1608</v>
      </c>
      <c r="Q927" s="705">
        <v>103</v>
      </c>
      <c r="R927" s="701" t="s">
        <v>1341</v>
      </c>
      <c r="S927" s="701" t="s">
        <v>1341</v>
      </c>
    </row>
    <row r="928" spans="1:19" x14ac:dyDescent="0.3">
      <c r="A928" s="701" t="s">
        <v>4451</v>
      </c>
      <c r="B928" s="701" t="s">
        <v>1607</v>
      </c>
      <c r="C928" s="701" t="s">
        <v>1433</v>
      </c>
      <c r="D928" s="702">
        <v>1989</v>
      </c>
      <c r="E928" s="701" t="s">
        <v>3927</v>
      </c>
      <c r="F928" s="701" t="s">
        <v>3927</v>
      </c>
      <c r="G928" s="701" t="s">
        <v>1607</v>
      </c>
      <c r="H928" s="703">
        <v>33371</v>
      </c>
      <c r="I928" s="703">
        <v>33371</v>
      </c>
      <c r="J928" s="701" t="s">
        <v>1608</v>
      </c>
      <c r="K928" s="702">
        <v>22976</v>
      </c>
      <c r="L928" s="701" t="s">
        <v>1341</v>
      </c>
      <c r="M928" s="704"/>
      <c r="N928" s="701" t="s">
        <v>1613</v>
      </c>
      <c r="O928" s="702">
        <v>94110</v>
      </c>
      <c r="P928" s="701" t="s">
        <v>1608</v>
      </c>
      <c r="Q928" s="705">
        <v>139</v>
      </c>
      <c r="R928" s="701" t="s">
        <v>1341</v>
      </c>
      <c r="S928" s="701" t="s">
        <v>1341</v>
      </c>
    </row>
    <row r="929" spans="1:19" x14ac:dyDescent="0.3">
      <c r="A929" s="701" t="s">
        <v>4469</v>
      </c>
      <c r="B929" s="701" t="s">
        <v>1607</v>
      </c>
      <c r="C929" s="701" t="s">
        <v>1433</v>
      </c>
      <c r="D929" s="702">
        <v>1989</v>
      </c>
      <c r="E929" s="701" t="s">
        <v>3927</v>
      </c>
      <c r="F929" s="701" t="s">
        <v>3927</v>
      </c>
      <c r="G929" s="701" t="s">
        <v>1607</v>
      </c>
      <c r="H929" s="703">
        <v>33371</v>
      </c>
      <c r="I929" s="703">
        <v>33371</v>
      </c>
      <c r="J929" s="701" t="s">
        <v>1608</v>
      </c>
      <c r="K929" s="702">
        <v>11203</v>
      </c>
      <c r="L929" s="701" t="s">
        <v>1341</v>
      </c>
      <c r="M929" s="704"/>
      <c r="N929" s="701" t="s">
        <v>1613</v>
      </c>
      <c r="O929" s="702">
        <v>65425</v>
      </c>
      <c r="P929" s="701" t="s">
        <v>1608</v>
      </c>
      <c r="Q929" s="705">
        <v>68</v>
      </c>
      <c r="R929" s="701" t="s">
        <v>1341</v>
      </c>
      <c r="S929" s="701" t="s">
        <v>1341</v>
      </c>
    </row>
    <row r="930" spans="1:19" x14ac:dyDescent="0.3">
      <c r="A930" s="701" t="s">
        <v>4470</v>
      </c>
      <c r="B930" s="701" t="s">
        <v>1607</v>
      </c>
      <c r="C930" s="701" t="s">
        <v>1433</v>
      </c>
      <c r="D930" s="702">
        <v>1989</v>
      </c>
      <c r="E930" s="701" t="s">
        <v>3927</v>
      </c>
      <c r="F930" s="701" t="s">
        <v>3927</v>
      </c>
      <c r="G930" s="701" t="s">
        <v>1607</v>
      </c>
      <c r="H930" s="703">
        <v>33371</v>
      </c>
      <c r="I930" s="703">
        <v>33371</v>
      </c>
      <c r="J930" s="701" t="s">
        <v>1608</v>
      </c>
      <c r="K930" s="702">
        <v>11249</v>
      </c>
      <c r="L930" s="701" t="s">
        <v>1341</v>
      </c>
      <c r="M930" s="704"/>
      <c r="N930" s="701" t="s">
        <v>1613</v>
      </c>
      <c r="O930" s="702">
        <v>65687</v>
      </c>
      <c r="P930" s="701" t="s">
        <v>1608</v>
      </c>
      <c r="Q930" s="705">
        <v>68</v>
      </c>
      <c r="R930" s="701" t="s">
        <v>1341</v>
      </c>
      <c r="S930" s="701" t="s">
        <v>1341</v>
      </c>
    </row>
    <row r="931" spans="1:19" x14ac:dyDescent="0.3">
      <c r="A931" s="701" t="s">
        <v>4474</v>
      </c>
      <c r="B931" s="701" t="s">
        <v>1607</v>
      </c>
      <c r="C931" s="701" t="s">
        <v>1433</v>
      </c>
      <c r="D931" s="702">
        <v>1989</v>
      </c>
      <c r="E931" s="701" t="s">
        <v>3927</v>
      </c>
      <c r="F931" s="701" t="s">
        <v>3927</v>
      </c>
      <c r="G931" s="701" t="s">
        <v>1607</v>
      </c>
      <c r="H931" s="703">
        <v>33371</v>
      </c>
      <c r="I931" s="703">
        <v>33371</v>
      </c>
      <c r="J931" s="701" t="s">
        <v>1608</v>
      </c>
      <c r="K931" s="702">
        <v>22976</v>
      </c>
      <c r="L931" s="701" t="s">
        <v>1341</v>
      </c>
      <c r="M931" s="704"/>
      <c r="N931" s="701" t="s">
        <v>1613</v>
      </c>
      <c r="O931" s="702">
        <v>94110</v>
      </c>
      <c r="P931" s="701" t="s">
        <v>1608</v>
      </c>
      <c r="Q931" s="702">
        <v>139</v>
      </c>
      <c r="R931" s="701" t="s">
        <v>1341</v>
      </c>
      <c r="S931" s="701" t="s">
        <v>1341</v>
      </c>
    </row>
    <row r="932" spans="1:19" x14ac:dyDescent="0.3">
      <c r="A932" s="701" t="s">
        <v>4486</v>
      </c>
      <c r="B932" s="701" t="s">
        <v>1607</v>
      </c>
      <c r="C932" s="701" t="s">
        <v>1433</v>
      </c>
      <c r="D932" s="702">
        <v>1990</v>
      </c>
      <c r="E932" s="701" t="s">
        <v>3927</v>
      </c>
      <c r="F932" s="701" t="s">
        <v>3927</v>
      </c>
      <c r="G932" s="701" t="s">
        <v>1607</v>
      </c>
      <c r="H932" s="703">
        <v>33732</v>
      </c>
      <c r="I932" s="703">
        <v>33732</v>
      </c>
      <c r="J932" s="701" t="s">
        <v>1608</v>
      </c>
      <c r="K932" s="702">
        <v>31263</v>
      </c>
      <c r="L932" s="701" t="s">
        <v>1341</v>
      </c>
      <c r="M932" s="704"/>
      <c r="N932" s="701" t="s">
        <v>1613</v>
      </c>
      <c r="O932" s="702">
        <v>61499</v>
      </c>
      <c r="P932" s="701" t="s">
        <v>1608</v>
      </c>
      <c r="Q932" s="705">
        <v>638</v>
      </c>
      <c r="R932" s="701" t="s">
        <v>1341</v>
      </c>
      <c r="S932" s="701" t="s">
        <v>1341</v>
      </c>
    </row>
    <row r="933" spans="1:19" x14ac:dyDescent="0.3">
      <c r="A933" s="701" t="s">
        <v>4487</v>
      </c>
      <c r="B933" s="701" t="s">
        <v>1607</v>
      </c>
      <c r="C933" s="701" t="s">
        <v>1433</v>
      </c>
      <c r="D933" s="702">
        <v>1990</v>
      </c>
      <c r="E933" s="701" t="s">
        <v>3927</v>
      </c>
      <c r="F933" s="701" t="s">
        <v>3927</v>
      </c>
      <c r="G933" s="701" t="s">
        <v>1607</v>
      </c>
      <c r="H933" s="703">
        <v>33732</v>
      </c>
      <c r="I933" s="703">
        <v>33732</v>
      </c>
      <c r="J933" s="701" t="s">
        <v>1608</v>
      </c>
      <c r="K933" s="702">
        <v>31363</v>
      </c>
      <c r="L933" s="701" t="s">
        <v>1341</v>
      </c>
      <c r="M933" s="704"/>
      <c r="N933" s="701" t="s">
        <v>1613</v>
      </c>
      <c r="O933" s="702">
        <v>77797</v>
      </c>
      <c r="P933" s="701" t="s">
        <v>1608</v>
      </c>
      <c r="Q933" s="702">
        <v>640</v>
      </c>
      <c r="R933" s="701" t="s">
        <v>1341</v>
      </c>
      <c r="S933" s="701" t="s">
        <v>1341</v>
      </c>
    </row>
    <row r="934" spans="1:19" x14ac:dyDescent="0.3">
      <c r="A934" s="701" t="s">
        <v>4489</v>
      </c>
      <c r="B934" s="701" t="s">
        <v>1607</v>
      </c>
      <c r="C934" s="701" t="s">
        <v>1433</v>
      </c>
      <c r="D934" s="702">
        <v>1990</v>
      </c>
      <c r="E934" s="701" t="s">
        <v>3927</v>
      </c>
      <c r="F934" s="701" t="s">
        <v>3927</v>
      </c>
      <c r="G934" s="701" t="s">
        <v>1607</v>
      </c>
      <c r="H934" s="703">
        <v>33732</v>
      </c>
      <c r="I934" s="703">
        <v>33751</v>
      </c>
      <c r="J934" s="701" t="s">
        <v>1608</v>
      </c>
      <c r="K934" s="702">
        <v>10252</v>
      </c>
      <c r="L934" s="701" t="s">
        <v>1341</v>
      </c>
      <c r="M934" s="704"/>
      <c r="N934" s="701" t="s">
        <v>1613</v>
      </c>
      <c r="O934" s="702">
        <v>249257</v>
      </c>
      <c r="P934" s="701" t="s">
        <v>1608</v>
      </c>
      <c r="Q934" s="705">
        <v>209</v>
      </c>
      <c r="R934" s="701" t="s">
        <v>1341</v>
      </c>
      <c r="S934" s="701" t="s">
        <v>1341</v>
      </c>
    </row>
    <row r="935" spans="1:19" x14ac:dyDescent="0.3">
      <c r="A935" s="701" t="s">
        <v>4490</v>
      </c>
      <c r="B935" s="701" t="s">
        <v>1607</v>
      </c>
      <c r="C935" s="701" t="s">
        <v>1433</v>
      </c>
      <c r="D935" s="702">
        <v>1990</v>
      </c>
      <c r="E935" s="701" t="s">
        <v>3927</v>
      </c>
      <c r="F935" s="701" t="s">
        <v>3927</v>
      </c>
      <c r="G935" s="701" t="s">
        <v>1607</v>
      </c>
      <c r="H935" s="703">
        <v>33732</v>
      </c>
      <c r="I935" s="703">
        <v>33751</v>
      </c>
      <c r="J935" s="701" t="s">
        <v>1608</v>
      </c>
      <c r="K935" s="702">
        <v>10464</v>
      </c>
      <c r="L935" s="701" t="s">
        <v>1341</v>
      </c>
      <c r="M935" s="704"/>
      <c r="N935" s="701" t="s">
        <v>1613</v>
      </c>
      <c r="O935" s="702">
        <v>254874</v>
      </c>
      <c r="P935" s="701" t="s">
        <v>1608</v>
      </c>
      <c r="Q935" s="702">
        <v>214</v>
      </c>
      <c r="R935" s="701" t="s">
        <v>1341</v>
      </c>
      <c r="S935" s="701" t="s">
        <v>1341</v>
      </c>
    </row>
    <row r="936" spans="1:19" x14ac:dyDescent="0.3">
      <c r="A936" s="701" t="s">
        <v>4513</v>
      </c>
      <c r="B936" s="701" t="s">
        <v>1607</v>
      </c>
      <c r="C936" s="701" t="s">
        <v>1433</v>
      </c>
      <c r="D936" s="702">
        <v>1991</v>
      </c>
      <c r="E936" s="701" t="s">
        <v>3927</v>
      </c>
      <c r="F936" s="701" t="s">
        <v>3927</v>
      </c>
      <c r="G936" s="701" t="s">
        <v>1607</v>
      </c>
      <c r="H936" s="703">
        <v>34102</v>
      </c>
      <c r="I936" s="703">
        <v>34102</v>
      </c>
      <c r="J936" s="701" t="s">
        <v>1608</v>
      </c>
      <c r="K936" s="702">
        <v>4215</v>
      </c>
      <c r="L936" s="701" t="s">
        <v>1341</v>
      </c>
      <c r="M936" s="704"/>
      <c r="N936" s="701" t="s">
        <v>1613</v>
      </c>
      <c r="O936" s="702">
        <v>34631</v>
      </c>
      <c r="P936" s="701" t="s">
        <v>1608</v>
      </c>
      <c r="Q936" s="705">
        <v>69</v>
      </c>
      <c r="R936" s="701" t="s">
        <v>1341</v>
      </c>
      <c r="S936" s="701" t="s">
        <v>1341</v>
      </c>
    </row>
    <row r="937" spans="1:19" x14ac:dyDescent="0.3">
      <c r="A937" s="701" t="s">
        <v>4514</v>
      </c>
      <c r="B937" s="701" t="s">
        <v>1607</v>
      </c>
      <c r="C937" s="701" t="s">
        <v>1433</v>
      </c>
      <c r="D937" s="702">
        <v>1991</v>
      </c>
      <c r="E937" s="701" t="s">
        <v>3927</v>
      </c>
      <c r="F937" s="701" t="s">
        <v>3927</v>
      </c>
      <c r="G937" s="701" t="s">
        <v>1607</v>
      </c>
      <c r="H937" s="703">
        <v>34102</v>
      </c>
      <c r="I937" s="703">
        <v>34102</v>
      </c>
      <c r="J937" s="701" t="s">
        <v>1608</v>
      </c>
      <c r="K937" s="702">
        <v>4616</v>
      </c>
      <c r="L937" s="701" t="s">
        <v>1341</v>
      </c>
      <c r="M937" s="704"/>
      <c r="N937" s="701" t="s">
        <v>1613</v>
      </c>
      <c r="O937" s="702">
        <v>41294</v>
      </c>
      <c r="P937" s="701" t="s">
        <v>1608</v>
      </c>
      <c r="Q937" s="702">
        <v>75</v>
      </c>
      <c r="R937" s="701" t="s">
        <v>1341</v>
      </c>
      <c r="S937" s="701" t="s">
        <v>1341</v>
      </c>
    </row>
    <row r="938" spans="1:19" x14ac:dyDescent="0.3">
      <c r="A938" s="701" t="s">
        <v>4515</v>
      </c>
      <c r="B938" s="701" t="s">
        <v>1607</v>
      </c>
      <c r="C938" s="701" t="s">
        <v>1433</v>
      </c>
      <c r="D938" s="702">
        <v>1991</v>
      </c>
      <c r="E938" s="701" t="s">
        <v>3927</v>
      </c>
      <c r="F938" s="701" t="s">
        <v>3927</v>
      </c>
      <c r="G938" s="701" t="s">
        <v>1607</v>
      </c>
      <c r="H938" s="703">
        <v>34114</v>
      </c>
      <c r="I938" s="703">
        <v>34114</v>
      </c>
      <c r="J938" s="701" t="s">
        <v>1608</v>
      </c>
      <c r="K938" s="702">
        <v>10077</v>
      </c>
      <c r="L938" s="701" t="s">
        <v>1341</v>
      </c>
      <c r="M938" s="704"/>
      <c r="N938" s="701" t="s">
        <v>1613</v>
      </c>
      <c r="O938" s="702">
        <v>64364</v>
      </c>
      <c r="P938" s="701" t="s">
        <v>1608</v>
      </c>
      <c r="Q938" s="705">
        <v>164</v>
      </c>
      <c r="R938" s="701" t="s">
        <v>1341</v>
      </c>
      <c r="S938" s="701" t="s">
        <v>1341</v>
      </c>
    </row>
    <row r="939" spans="1:19" x14ac:dyDescent="0.3">
      <c r="A939" s="701" t="s">
        <v>4516</v>
      </c>
      <c r="B939" s="701" t="s">
        <v>1607</v>
      </c>
      <c r="C939" s="701" t="s">
        <v>1433</v>
      </c>
      <c r="D939" s="702">
        <v>1991</v>
      </c>
      <c r="E939" s="701" t="s">
        <v>3927</v>
      </c>
      <c r="F939" s="701" t="s">
        <v>3927</v>
      </c>
      <c r="G939" s="701" t="s">
        <v>1607</v>
      </c>
      <c r="H939" s="703">
        <v>34114</v>
      </c>
      <c r="I939" s="703">
        <v>34114</v>
      </c>
      <c r="J939" s="701" t="s">
        <v>1608</v>
      </c>
      <c r="K939" s="702">
        <v>9477</v>
      </c>
      <c r="L939" s="701" t="s">
        <v>1341</v>
      </c>
      <c r="M939" s="704"/>
      <c r="N939" s="701" t="s">
        <v>1613</v>
      </c>
      <c r="O939" s="702">
        <v>60544</v>
      </c>
      <c r="P939" s="701" t="s">
        <v>1608</v>
      </c>
      <c r="Q939" s="705">
        <v>154</v>
      </c>
      <c r="R939" s="701" t="s">
        <v>1341</v>
      </c>
      <c r="S939" s="701" t="s">
        <v>1341</v>
      </c>
    </row>
    <row r="940" spans="1:19" x14ac:dyDescent="0.3">
      <c r="A940" s="701" t="s">
        <v>4517</v>
      </c>
      <c r="B940" s="701" t="s">
        <v>1607</v>
      </c>
      <c r="C940" s="701" t="s">
        <v>1433</v>
      </c>
      <c r="D940" s="702">
        <v>1991</v>
      </c>
      <c r="E940" s="701" t="s">
        <v>3927</v>
      </c>
      <c r="F940" s="701" t="s">
        <v>3927</v>
      </c>
      <c r="G940" s="701" t="s">
        <v>1607</v>
      </c>
      <c r="H940" s="703">
        <v>34114</v>
      </c>
      <c r="I940" s="703">
        <v>34114</v>
      </c>
      <c r="J940" s="701" t="s">
        <v>1608</v>
      </c>
      <c r="K940" s="702">
        <v>9650</v>
      </c>
      <c r="L940" s="701" t="s">
        <v>1341</v>
      </c>
      <c r="M940" s="704"/>
      <c r="N940" s="701" t="s">
        <v>1613</v>
      </c>
      <c r="O940" s="702">
        <v>63269</v>
      </c>
      <c r="P940" s="701" t="s">
        <v>1608</v>
      </c>
      <c r="Q940" s="705">
        <v>157</v>
      </c>
      <c r="R940" s="701" t="s">
        <v>1341</v>
      </c>
      <c r="S940" s="701" t="s">
        <v>1341</v>
      </c>
    </row>
    <row r="941" spans="1:19" x14ac:dyDescent="0.3">
      <c r="A941" s="701" t="s">
        <v>4518</v>
      </c>
      <c r="B941" s="701" t="s">
        <v>1607</v>
      </c>
      <c r="C941" s="701" t="s">
        <v>1433</v>
      </c>
      <c r="D941" s="702">
        <v>1991</v>
      </c>
      <c r="E941" s="701" t="s">
        <v>3927</v>
      </c>
      <c r="F941" s="701" t="s">
        <v>3927</v>
      </c>
      <c r="G941" s="701" t="s">
        <v>1607</v>
      </c>
      <c r="H941" s="703">
        <v>34114</v>
      </c>
      <c r="I941" s="703">
        <v>34114</v>
      </c>
      <c r="J941" s="701" t="s">
        <v>1608</v>
      </c>
      <c r="K941" s="702">
        <v>9824</v>
      </c>
      <c r="L941" s="701" t="s">
        <v>1341</v>
      </c>
      <c r="M941" s="704"/>
      <c r="N941" s="701" t="s">
        <v>1613</v>
      </c>
      <c r="O941" s="702">
        <v>64634</v>
      </c>
      <c r="P941" s="701" t="s">
        <v>1608</v>
      </c>
      <c r="Q941" s="705">
        <v>160</v>
      </c>
      <c r="R941" s="701" t="s">
        <v>1341</v>
      </c>
      <c r="S941" s="701" t="s">
        <v>1341</v>
      </c>
    </row>
    <row r="942" spans="1:19" x14ac:dyDescent="0.3">
      <c r="A942" s="701" t="s">
        <v>4527</v>
      </c>
      <c r="B942" s="701" t="s">
        <v>1607</v>
      </c>
      <c r="C942" s="701" t="s">
        <v>1433</v>
      </c>
      <c r="D942" s="702">
        <v>1992</v>
      </c>
      <c r="E942" s="701" t="s">
        <v>3927</v>
      </c>
      <c r="F942" s="701" t="s">
        <v>3927</v>
      </c>
      <c r="G942" s="701" t="s">
        <v>1607</v>
      </c>
      <c r="H942" s="703">
        <v>34474</v>
      </c>
      <c r="I942" s="703">
        <v>34474</v>
      </c>
      <c r="J942" s="701" t="s">
        <v>1608</v>
      </c>
      <c r="K942" s="702">
        <v>50831</v>
      </c>
      <c r="L942" s="701" t="s">
        <v>1341</v>
      </c>
      <c r="M942" s="704"/>
      <c r="N942" s="701" t="s">
        <v>1613</v>
      </c>
      <c r="O942" s="702">
        <v>163842</v>
      </c>
      <c r="P942" s="701" t="s">
        <v>1608</v>
      </c>
      <c r="Q942" s="705">
        <v>307</v>
      </c>
      <c r="R942" s="701" t="s">
        <v>1341</v>
      </c>
      <c r="S942" s="701" t="s">
        <v>1341</v>
      </c>
    </row>
    <row r="943" spans="1:19" x14ac:dyDescent="0.3">
      <c r="A943" s="701" t="s">
        <v>4566</v>
      </c>
      <c r="B943" s="701" t="s">
        <v>1607</v>
      </c>
      <c r="C943" s="701" t="s">
        <v>1433</v>
      </c>
      <c r="D943" s="702">
        <v>1994</v>
      </c>
      <c r="E943" s="701" t="s">
        <v>3927</v>
      </c>
      <c r="F943" s="701" t="s">
        <v>3927</v>
      </c>
      <c r="G943" s="701" t="s">
        <v>1607</v>
      </c>
      <c r="H943" s="703">
        <v>35219</v>
      </c>
      <c r="I943" s="703">
        <v>35219</v>
      </c>
      <c r="J943" s="701" t="s">
        <v>1608</v>
      </c>
      <c r="K943" s="702">
        <v>10840</v>
      </c>
      <c r="L943" s="701" t="s">
        <v>1341</v>
      </c>
      <c r="M943" s="704"/>
      <c r="N943" s="701" t="s">
        <v>1613</v>
      </c>
      <c r="O943" s="702">
        <v>92364</v>
      </c>
      <c r="P943" s="701" t="s">
        <v>1341</v>
      </c>
      <c r="Q943" s="704"/>
      <c r="R943" s="701" t="s">
        <v>1341</v>
      </c>
      <c r="S943" s="701" t="s">
        <v>1341</v>
      </c>
    </row>
    <row r="944" spans="1:19" x14ac:dyDescent="0.3">
      <c r="A944" s="701" t="s">
        <v>4567</v>
      </c>
      <c r="B944" s="701" t="s">
        <v>1607</v>
      </c>
      <c r="C944" s="701" t="s">
        <v>1433</v>
      </c>
      <c r="D944" s="702">
        <v>1994</v>
      </c>
      <c r="E944" s="701" t="s">
        <v>3927</v>
      </c>
      <c r="F944" s="701" t="s">
        <v>3927</v>
      </c>
      <c r="G944" s="701" t="s">
        <v>1607</v>
      </c>
      <c r="H944" s="703">
        <v>35219</v>
      </c>
      <c r="I944" s="703">
        <v>35219</v>
      </c>
      <c r="J944" s="701" t="s">
        <v>1608</v>
      </c>
      <c r="K944" s="702">
        <v>6842</v>
      </c>
      <c r="L944" s="701" t="s">
        <v>1341</v>
      </c>
      <c r="M944" s="704"/>
      <c r="N944" s="701" t="s">
        <v>1613</v>
      </c>
      <c r="O944" s="702">
        <v>64278</v>
      </c>
      <c r="P944" s="701" t="s">
        <v>1341</v>
      </c>
      <c r="Q944" s="704"/>
      <c r="R944" s="701" t="s">
        <v>1341</v>
      </c>
      <c r="S944" s="701" t="s">
        <v>1341</v>
      </c>
    </row>
    <row r="945" spans="1:19" x14ac:dyDescent="0.3">
      <c r="A945" s="701" t="s">
        <v>4571</v>
      </c>
      <c r="B945" s="701" t="s">
        <v>1607</v>
      </c>
      <c r="C945" s="701" t="s">
        <v>1433</v>
      </c>
      <c r="D945" s="702">
        <v>1994</v>
      </c>
      <c r="E945" s="701" t="s">
        <v>3927</v>
      </c>
      <c r="F945" s="701" t="s">
        <v>3927</v>
      </c>
      <c r="G945" s="701" t="s">
        <v>1607</v>
      </c>
      <c r="H945" s="703">
        <v>35219</v>
      </c>
      <c r="I945" s="703">
        <v>35219</v>
      </c>
      <c r="J945" s="701" t="s">
        <v>1608</v>
      </c>
      <c r="K945" s="702">
        <v>10712</v>
      </c>
      <c r="L945" s="701" t="s">
        <v>1341</v>
      </c>
      <c r="M945" s="704"/>
      <c r="N945" s="701" t="s">
        <v>1613</v>
      </c>
      <c r="O945" s="702">
        <v>82909</v>
      </c>
      <c r="P945" s="701" t="s">
        <v>1341</v>
      </c>
      <c r="Q945" s="704"/>
      <c r="R945" s="701" t="s">
        <v>1341</v>
      </c>
      <c r="S945" s="701" t="s">
        <v>1341</v>
      </c>
    </row>
    <row r="946" spans="1:19" x14ac:dyDescent="0.3">
      <c r="A946" s="701" t="s">
        <v>4572</v>
      </c>
      <c r="B946" s="701" t="s">
        <v>1607</v>
      </c>
      <c r="C946" s="701" t="s">
        <v>1433</v>
      </c>
      <c r="D946" s="702">
        <v>1994</v>
      </c>
      <c r="E946" s="701" t="s">
        <v>3927</v>
      </c>
      <c r="F946" s="701" t="s">
        <v>3927</v>
      </c>
      <c r="G946" s="701" t="s">
        <v>1607</v>
      </c>
      <c r="H946" s="703">
        <v>35219</v>
      </c>
      <c r="I946" s="703">
        <v>35219</v>
      </c>
      <c r="J946" s="701" t="s">
        <v>1608</v>
      </c>
      <c r="K946" s="702">
        <v>10635</v>
      </c>
      <c r="L946" s="701" t="s">
        <v>1341</v>
      </c>
      <c r="M946" s="704"/>
      <c r="N946" s="701" t="s">
        <v>1613</v>
      </c>
      <c r="O946" s="702">
        <v>82240</v>
      </c>
      <c r="P946" s="701" t="s">
        <v>1341</v>
      </c>
      <c r="Q946" s="704"/>
      <c r="R946" s="701" t="s">
        <v>1341</v>
      </c>
      <c r="S946" s="701" t="s">
        <v>1341</v>
      </c>
    </row>
    <row r="947" spans="1:19" x14ac:dyDescent="0.3">
      <c r="A947" s="701" t="s">
        <v>4573</v>
      </c>
      <c r="B947" s="701" t="s">
        <v>1607</v>
      </c>
      <c r="C947" s="701" t="s">
        <v>1433</v>
      </c>
      <c r="D947" s="702">
        <v>1994</v>
      </c>
      <c r="E947" s="701" t="s">
        <v>3927</v>
      </c>
      <c r="F947" s="701" t="s">
        <v>3927</v>
      </c>
      <c r="G947" s="701" t="s">
        <v>1607</v>
      </c>
      <c r="H947" s="703">
        <v>35219</v>
      </c>
      <c r="I947" s="703">
        <v>35219</v>
      </c>
      <c r="J947" s="701" t="s">
        <v>1608</v>
      </c>
      <c r="K947" s="702">
        <v>10607</v>
      </c>
      <c r="L947" s="701" t="s">
        <v>1341</v>
      </c>
      <c r="M947" s="704"/>
      <c r="N947" s="701" t="s">
        <v>1613</v>
      </c>
      <c r="O947" s="702">
        <v>85232</v>
      </c>
      <c r="P947" s="701" t="s">
        <v>1341</v>
      </c>
      <c r="Q947" s="704"/>
      <c r="R947" s="701" t="s">
        <v>1341</v>
      </c>
      <c r="S947" s="701" t="s">
        <v>1341</v>
      </c>
    </row>
    <row r="948" spans="1:19" x14ac:dyDescent="0.3">
      <c r="A948" s="701" t="s">
        <v>4574</v>
      </c>
      <c r="B948" s="701" t="s">
        <v>1607</v>
      </c>
      <c r="C948" s="701" t="s">
        <v>1433</v>
      </c>
      <c r="D948" s="702">
        <v>1994</v>
      </c>
      <c r="E948" s="701" t="s">
        <v>3927</v>
      </c>
      <c r="F948" s="701" t="s">
        <v>3927</v>
      </c>
      <c r="G948" s="701" t="s">
        <v>1607</v>
      </c>
      <c r="H948" s="703">
        <v>35219</v>
      </c>
      <c r="I948" s="703">
        <v>35219</v>
      </c>
      <c r="J948" s="701" t="s">
        <v>1608</v>
      </c>
      <c r="K948" s="702">
        <v>11041</v>
      </c>
      <c r="L948" s="701" t="s">
        <v>1341</v>
      </c>
      <c r="M948" s="704"/>
      <c r="N948" s="701" t="s">
        <v>1613</v>
      </c>
      <c r="O948" s="702">
        <v>89109</v>
      </c>
      <c r="P948" s="701" t="s">
        <v>1341</v>
      </c>
      <c r="Q948" s="704"/>
      <c r="R948" s="701" t="s">
        <v>1341</v>
      </c>
      <c r="S948" s="701" t="s">
        <v>1341</v>
      </c>
    </row>
    <row r="949" spans="1:19" x14ac:dyDescent="0.3">
      <c r="A949" s="701" t="s">
        <v>4548</v>
      </c>
      <c r="B949" s="701" t="s">
        <v>1607</v>
      </c>
      <c r="C949" s="701" t="s">
        <v>1433</v>
      </c>
      <c r="D949" s="702">
        <v>1995</v>
      </c>
      <c r="E949" s="701" t="s">
        <v>3953</v>
      </c>
      <c r="F949" s="701" t="s">
        <v>3927</v>
      </c>
      <c r="G949" s="701" t="s">
        <v>1607</v>
      </c>
      <c r="H949" s="703">
        <v>35582</v>
      </c>
      <c r="I949" s="703">
        <v>35582</v>
      </c>
      <c r="J949" s="701" t="s">
        <v>1608</v>
      </c>
      <c r="K949" s="702">
        <v>15175</v>
      </c>
      <c r="L949" s="701" t="s">
        <v>1341</v>
      </c>
      <c r="M949" s="704"/>
      <c r="N949" s="701" t="s">
        <v>1613</v>
      </c>
      <c r="O949" s="702">
        <v>153946</v>
      </c>
      <c r="P949" s="701" t="s">
        <v>1608</v>
      </c>
      <c r="Q949" s="705">
        <v>262</v>
      </c>
      <c r="R949" s="701" t="s">
        <v>1341</v>
      </c>
      <c r="S949" s="701" t="s">
        <v>1341</v>
      </c>
    </row>
    <row r="950" spans="1:19" x14ac:dyDescent="0.3">
      <c r="A950" s="701" t="s">
        <v>4549</v>
      </c>
      <c r="B950" s="701" t="s">
        <v>1607</v>
      </c>
      <c r="C950" s="701" t="s">
        <v>1433</v>
      </c>
      <c r="D950" s="702">
        <v>1995</v>
      </c>
      <c r="E950" s="701" t="s">
        <v>3953</v>
      </c>
      <c r="F950" s="701" t="s">
        <v>3927</v>
      </c>
      <c r="G950" s="701" t="s">
        <v>1607</v>
      </c>
      <c r="H950" s="703">
        <v>35582</v>
      </c>
      <c r="I950" s="703">
        <v>35582</v>
      </c>
      <c r="J950" s="701" t="s">
        <v>1608</v>
      </c>
      <c r="K950" s="702">
        <v>15533</v>
      </c>
      <c r="L950" s="701" t="s">
        <v>1341</v>
      </c>
      <c r="M950" s="704"/>
      <c r="N950" s="701" t="s">
        <v>1613</v>
      </c>
      <c r="O950" s="702">
        <v>153804</v>
      </c>
      <c r="P950" s="701" t="s">
        <v>1608</v>
      </c>
      <c r="Q950" s="705">
        <v>47</v>
      </c>
      <c r="R950" s="701" t="s">
        <v>1341</v>
      </c>
      <c r="S950" s="701" t="s">
        <v>1341</v>
      </c>
    </row>
    <row r="951" spans="1:19" x14ac:dyDescent="0.3">
      <c r="A951" s="701" t="s">
        <v>4600</v>
      </c>
      <c r="B951" s="701" t="s">
        <v>1607</v>
      </c>
      <c r="C951" s="701" t="s">
        <v>1433</v>
      </c>
      <c r="D951" s="702">
        <v>1995</v>
      </c>
      <c r="E951" s="701" t="s">
        <v>3927</v>
      </c>
      <c r="F951" s="701" t="s">
        <v>3927</v>
      </c>
      <c r="G951" s="701" t="s">
        <v>1607</v>
      </c>
      <c r="H951" s="703">
        <v>35566</v>
      </c>
      <c r="I951" s="703">
        <v>35566</v>
      </c>
      <c r="J951" s="701" t="s">
        <v>1608</v>
      </c>
      <c r="K951" s="702">
        <v>33</v>
      </c>
      <c r="L951" s="701" t="s">
        <v>1341</v>
      </c>
      <c r="M951" s="704"/>
      <c r="N951" s="701" t="s">
        <v>1613</v>
      </c>
      <c r="O951" s="702">
        <v>298</v>
      </c>
      <c r="P951" s="701" t="s">
        <v>1341</v>
      </c>
      <c r="Q951" s="704"/>
      <c r="R951" s="701" t="s">
        <v>1341</v>
      </c>
      <c r="S951" s="701" t="s">
        <v>1341</v>
      </c>
    </row>
    <row r="952" spans="1:19" x14ac:dyDescent="0.3">
      <c r="A952" s="701" t="s">
        <v>4601</v>
      </c>
      <c r="B952" s="701" t="s">
        <v>1607</v>
      </c>
      <c r="C952" s="701" t="s">
        <v>1433</v>
      </c>
      <c r="D952" s="702">
        <v>1995</v>
      </c>
      <c r="E952" s="701" t="s">
        <v>3927</v>
      </c>
      <c r="F952" s="701" t="s">
        <v>3927</v>
      </c>
      <c r="G952" s="701" t="s">
        <v>1607</v>
      </c>
      <c r="H952" s="703">
        <v>35566</v>
      </c>
      <c r="I952" s="703">
        <v>35566</v>
      </c>
      <c r="J952" s="701" t="s">
        <v>1608</v>
      </c>
      <c r="K952" s="702">
        <v>33</v>
      </c>
      <c r="L952" s="701" t="s">
        <v>1341</v>
      </c>
      <c r="M952" s="704"/>
      <c r="N952" s="701" t="s">
        <v>1613</v>
      </c>
      <c r="O952" s="702">
        <v>297</v>
      </c>
      <c r="P952" s="701" t="s">
        <v>1341</v>
      </c>
      <c r="Q952" s="704"/>
      <c r="R952" s="701" t="s">
        <v>1341</v>
      </c>
      <c r="S952" s="701" t="s">
        <v>1341</v>
      </c>
    </row>
    <row r="953" spans="1:19" x14ac:dyDescent="0.3">
      <c r="A953" s="701" t="s">
        <v>4602</v>
      </c>
      <c r="B953" s="701" t="s">
        <v>1607</v>
      </c>
      <c r="C953" s="701" t="s">
        <v>1433</v>
      </c>
      <c r="D953" s="702">
        <v>1995</v>
      </c>
      <c r="E953" s="701" t="s">
        <v>3927</v>
      </c>
      <c r="F953" s="701" t="s">
        <v>3927</v>
      </c>
      <c r="G953" s="701" t="s">
        <v>1607</v>
      </c>
      <c r="H953" s="703">
        <v>35566</v>
      </c>
      <c r="I953" s="703">
        <v>35566</v>
      </c>
      <c r="J953" s="701" t="s">
        <v>1608</v>
      </c>
      <c r="K953" s="702">
        <v>33</v>
      </c>
      <c r="L953" s="701" t="s">
        <v>1341</v>
      </c>
      <c r="M953" s="704"/>
      <c r="N953" s="701" t="s">
        <v>1613</v>
      </c>
      <c r="O953" s="702">
        <v>297</v>
      </c>
      <c r="P953" s="701" t="s">
        <v>1341</v>
      </c>
      <c r="Q953" s="704"/>
      <c r="R953" s="701" t="s">
        <v>1341</v>
      </c>
      <c r="S953" s="701" t="s">
        <v>1341</v>
      </c>
    </row>
    <row r="954" spans="1:19" x14ac:dyDescent="0.3">
      <c r="A954" s="701" t="s">
        <v>4578</v>
      </c>
      <c r="B954" s="701" t="s">
        <v>1607</v>
      </c>
      <c r="C954" s="701" t="s">
        <v>1433</v>
      </c>
      <c r="D954" s="702">
        <v>1996</v>
      </c>
      <c r="E954" s="701" t="s">
        <v>3927</v>
      </c>
      <c r="F954" s="701" t="s">
        <v>3927</v>
      </c>
      <c r="G954" s="701" t="s">
        <v>1607</v>
      </c>
      <c r="H954" s="703">
        <v>35919</v>
      </c>
      <c r="I954" s="703">
        <v>35919</v>
      </c>
      <c r="J954" s="701" t="s">
        <v>1608</v>
      </c>
      <c r="K954" s="702">
        <v>7130</v>
      </c>
      <c r="L954" s="701" t="s">
        <v>1341</v>
      </c>
      <c r="M954" s="704"/>
      <c r="N954" s="701" t="s">
        <v>1613</v>
      </c>
      <c r="O954" s="702">
        <v>27240</v>
      </c>
      <c r="P954" s="701" t="s">
        <v>1608</v>
      </c>
      <c r="Q954" s="705">
        <v>29</v>
      </c>
      <c r="R954" s="701" t="s">
        <v>1341</v>
      </c>
      <c r="S954" s="701" t="s">
        <v>1341</v>
      </c>
    </row>
    <row r="955" spans="1:19" x14ac:dyDescent="0.3">
      <c r="A955" s="701" t="s">
        <v>4579</v>
      </c>
      <c r="B955" s="701" t="s">
        <v>1607</v>
      </c>
      <c r="C955" s="701" t="s">
        <v>1433</v>
      </c>
      <c r="D955" s="702">
        <v>1996</v>
      </c>
      <c r="E955" s="701" t="s">
        <v>3927</v>
      </c>
      <c r="F955" s="701" t="s">
        <v>3927</v>
      </c>
      <c r="G955" s="701" t="s">
        <v>1607</v>
      </c>
      <c r="H955" s="703">
        <v>35919</v>
      </c>
      <c r="I955" s="703">
        <v>35919</v>
      </c>
      <c r="J955" s="701" t="s">
        <v>1608</v>
      </c>
      <c r="K955" s="702">
        <v>7198</v>
      </c>
      <c r="L955" s="701" t="s">
        <v>1341</v>
      </c>
      <c r="M955" s="704"/>
      <c r="N955" s="701" t="s">
        <v>1613</v>
      </c>
      <c r="O955" s="702">
        <v>27449</v>
      </c>
      <c r="P955" s="701" t="s">
        <v>1608</v>
      </c>
      <c r="Q955" s="705">
        <v>29</v>
      </c>
      <c r="R955" s="701" t="s">
        <v>1341</v>
      </c>
      <c r="S955" s="701" t="s">
        <v>1341</v>
      </c>
    </row>
    <row r="956" spans="1:19" x14ac:dyDescent="0.3">
      <c r="A956" s="701" t="s">
        <v>4580</v>
      </c>
      <c r="B956" s="701" t="s">
        <v>1607</v>
      </c>
      <c r="C956" s="701" t="s">
        <v>1433</v>
      </c>
      <c r="D956" s="702">
        <v>1996</v>
      </c>
      <c r="E956" s="701" t="s">
        <v>3927</v>
      </c>
      <c r="F956" s="701" t="s">
        <v>3927</v>
      </c>
      <c r="G956" s="701" t="s">
        <v>1607</v>
      </c>
      <c r="H956" s="703">
        <v>35919</v>
      </c>
      <c r="I956" s="703">
        <v>35919</v>
      </c>
      <c r="J956" s="701" t="s">
        <v>1608</v>
      </c>
      <c r="K956" s="702">
        <v>5049</v>
      </c>
      <c r="L956" s="701" t="s">
        <v>1341</v>
      </c>
      <c r="M956" s="704"/>
      <c r="N956" s="701" t="s">
        <v>1613</v>
      </c>
      <c r="O956" s="702">
        <v>63966</v>
      </c>
      <c r="P956" s="701" t="s">
        <v>1608</v>
      </c>
      <c r="Q956" s="705">
        <v>20</v>
      </c>
      <c r="R956" s="701" t="s">
        <v>1341</v>
      </c>
      <c r="S956" s="701" t="s">
        <v>1341</v>
      </c>
    </row>
    <row r="957" spans="1:19" x14ac:dyDescent="0.3">
      <c r="A957" s="701" t="s">
        <v>4618</v>
      </c>
      <c r="B957" s="701" t="s">
        <v>1607</v>
      </c>
      <c r="C957" s="701" t="s">
        <v>1433</v>
      </c>
      <c r="D957" s="702">
        <v>1996</v>
      </c>
      <c r="E957" s="701" t="s">
        <v>3953</v>
      </c>
      <c r="F957" s="701" t="s">
        <v>3927</v>
      </c>
      <c r="G957" s="701" t="s">
        <v>1607</v>
      </c>
      <c r="H957" s="703">
        <v>35941</v>
      </c>
      <c r="I957" s="703">
        <v>35941</v>
      </c>
      <c r="J957" s="701" t="s">
        <v>1608</v>
      </c>
      <c r="K957" s="702">
        <v>34541</v>
      </c>
      <c r="L957" s="701" t="s">
        <v>1341</v>
      </c>
      <c r="M957" s="704"/>
      <c r="N957" s="701" t="s">
        <v>1613</v>
      </c>
      <c r="O957" s="702">
        <v>364346</v>
      </c>
      <c r="P957" s="701" t="s">
        <v>1608</v>
      </c>
      <c r="Q957" s="705">
        <v>5391</v>
      </c>
      <c r="R957" s="701" t="s">
        <v>1341</v>
      </c>
      <c r="S957" s="701" t="s">
        <v>1341</v>
      </c>
    </row>
    <row r="958" spans="1:19" x14ac:dyDescent="0.3">
      <c r="A958" s="701" t="s">
        <v>3926</v>
      </c>
      <c r="B958" s="701" t="s">
        <v>1607</v>
      </c>
      <c r="C958" s="701" t="s">
        <v>1433</v>
      </c>
      <c r="D958" s="702">
        <v>1997</v>
      </c>
      <c r="E958" s="701" t="s">
        <v>3927</v>
      </c>
      <c r="F958" s="701" t="s">
        <v>3928</v>
      </c>
      <c r="G958" s="701" t="s">
        <v>1607</v>
      </c>
      <c r="H958" s="703">
        <v>36077</v>
      </c>
      <c r="I958" s="703">
        <v>36077</v>
      </c>
      <c r="J958" s="701" t="s">
        <v>1608</v>
      </c>
      <c r="K958" s="702">
        <v>8878</v>
      </c>
      <c r="L958" s="701" t="s">
        <v>1341</v>
      </c>
      <c r="M958" s="704"/>
      <c r="N958" s="701" t="s">
        <v>1613</v>
      </c>
      <c r="O958" s="702">
        <v>19885</v>
      </c>
      <c r="P958" s="701" t="s">
        <v>1608</v>
      </c>
      <c r="Q958" s="705">
        <v>1064</v>
      </c>
      <c r="R958" s="701" t="s">
        <v>1341</v>
      </c>
      <c r="S958" s="701" t="s">
        <v>1341</v>
      </c>
    </row>
    <row r="959" spans="1:19" x14ac:dyDescent="0.3">
      <c r="A959" s="701" t="s">
        <v>3952</v>
      </c>
      <c r="B959" s="701" t="s">
        <v>1607</v>
      </c>
      <c r="C959" s="701" t="s">
        <v>1433</v>
      </c>
      <c r="D959" s="702">
        <v>1997</v>
      </c>
      <c r="E959" s="701" t="s">
        <v>3953</v>
      </c>
      <c r="F959" s="701" t="s">
        <v>3927</v>
      </c>
      <c r="G959" s="701" t="s">
        <v>1341</v>
      </c>
      <c r="H959" s="703">
        <v>36315</v>
      </c>
      <c r="I959" s="703">
        <v>36315</v>
      </c>
      <c r="J959" s="701" t="s">
        <v>1608</v>
      </c>
      <c r="K959" s="702">
        <v>39980</v>
      </c>
      <c r="L959" s="701" t="s">
        <v>1341</v>
      </c>
      <c r="M959" s="704"/>
      <c r="N959" s="701" t="s">
        <v>1613</v>
      </c>
      <c r="O959" s="702">
        <v>302362</v>
      </c>
      <c r="P959" s="701" t="s">
        <v>1608</v>
      </c>
      <c r="Q959" s="705">
        <v>4992</v>
      </c>
      <c r="R959" s="701" t="s">
        <v>1341</v>
      </c>
      <c r="S959" s="701" t="s">
        <v>1341</v>
      </c>
    </row>
    <row r="960" spans="1:19" x14ac:dyDescent="0.3">
      <c r="A960" s="701" t="s">
        <v>3983</v>
      </c>
      <c r="B960" s="701" t="s">
        <v>1607</v>
      </c>
      <c r="C960" s="701" t="s">
        <v>1433</v>
      </c>
      <c r="D960" s="702">
        <v>1997</v>
      </c>
      <c r="E960" s="701" t="s">
        <v>3927</v>
      </c>
      <c r="F960" s="701" t="s">
        <v>3927</v>
      </c>
      <c r="G960" s="701" t="s">
        <v>1341</v>
      </c>
      <c r="H960" s="703">
        <v>36292</v>
      </c>
      <c r="I960" s="703">
        <v>36292</v>
      </c>
      <c r="J960" s="701" t="s">
        <v>1608</v>
      </c>
      <c r="K960" s="702">
        <v>10520</v>
      </c>
      <c r="L960" s="701" t="s">
        <v>1341</v>
      </c>
      <c r="M960" s="704"/>
      <c r="N960" s="701" t="s">
        <v>1613</v>
      </c>
      <c r="O960" s="702">
        <v>78367</v>
      </c>
      <c r="P960" s="701" t="s">
        <v>1608</v>
      </c>
      <c r="Q960" s="705">
        <v>193</v>
      </c>
      <c r="R960" s="701" t="s">
        <v>1341</v>
      </c>
      <c r="S960" s="701" t="s">
        <v>1341</v>
      </c>
    </row>
    <row r="961" spans="1:19" x14ac:dyDescent="0.3">
      <c r="A961" s="701" t="s">
        <v>3984</v>
      </c>
      <c r="B961" s="701" t="s">
        <v>1607</v>
      </c>
      <c r="C961" s="701" t="s">
        <v>1433</v>
      </c>
      <c r="D961" s="702">
        <v>1997</v>
      </c>
      <c r="E961" s="701" t="s">
        <v>3927</v>
      </c>
      <c r="F961" s="701" t="s">
        <v>3927</v>
      </c>
      <c r="G961" s="701" t="s">
        <v>1341</v>
      </c>
      <c r="H961" s="703">
        <v>36292</v>
      </c>
      <c r="I961" s="703">
        <v>36292</v>
      </c>
      <c r="J961" s="701" t="s">
        <v>1608</v>
      </c>
      <c r="K961" s="702">
        <v>10639</v>
      </c>
      <c r="L961" s="701" t="s">
        <v>1341</v>
      </c>
      <c r="M961" s="704"/>
      <c r="N961" s="701" t="s">
        <v>1613</v>
      </c>
      <c r="O961" s="702">
        <v>94219</v>
      </c>
      <c r="P961" s="701" t="s">
        <v>1608</v>
      </c>
      <c r="Q961" s="705">
        <v>195</v>
      </c>
      <c r="R961" s="701" t="s">
        <v>1341</v>
      </c>
      <c r="S961" s="701" t="s">
        <v>1341</v>
      </c>
    </row>
    <row r="962" spans="1:19" x14ac:dyDescent="0.3">
      <c r="A962" s="701" t="s">
        <v>3929</v>
      </c>
      <c r="B962" s="701" t="s">
        <v>1607</v>
      </c>
      <c r="C962" s="701" t="s">
        <v>1433</v>
      </c>
      <c r="D962" s="702">
        <v>1998</v>
      </c>
      <c r="E962" s="701" t="s">
        <v>3927</v>
      </c>
      <c r="F962" s="701" t="s">
        <v>3928</v>
      </c>
      <c r="G962" s="701" t="s">
        <v>1607</v>
      </c>
      <c r="H962" s="703">
        <v>36452</v>
      </c>
      <c r="I962" s="703">
        <v>36452</v>
      </c>
      <c r="J962" s="701" t="s">
        <v>1608</v>
      </c>
      <c r="K962" s="702">
        <v>11999</v>
      </c>
      <c r="L962" s="701" t="s">
        <v>1341</v>
      </c>
      <c r="M962" s="704"/>
      <c r="N962" s="701" t="s">
        <v>1613</v>
      </c>
      <c r="O962" s="702">
        <v>79911</v>
      </c>
      <c r="P962" s="701" t="s">
        <v>1608</v>
      </c>
      <c r="Q962" s="705">
        <v>24</v>
      </c>
      <c r="R962" s="701" t="s">
        <v>1341</v>
      </c>
      <c r="S962" s="701" t="s">
        <v>1341</v>
      </c>
    </row>
    <row r="963" spans="1:19" x14ac:dyDescent="0.3">
      <c r="A963" s="701" t="s">
        <v>3930</v>
      </c>
      <c r="B963" s="701" t="s">
        <v>1607</v>
      </c>
      <c r="C963" s="701" t="s">
        <v>1433</v>
      </c>
      <c r="D963" s="702">
        <v>1998</v>
      </c>
      <c r="E963" s="701" t="s">
        <v>3927</v>
      </c>
      <c r="F963" s="701" t="s">
        <v>3928</v>
      </c>
      <c r="G963" s="701" t="s">
        <v>1607</v>
      </c>
      <c r="H963" s="703">
        <v>36452</v>
      </c>
      <c r="I963" s="703">
        <v>36452</v>
      </c>
      <c r="J963" s="701" t="s">
        <v>1608</v>
      </c>
      <c r="K963" s="702">
        <v>11815</v>
      </c>
      <c r="L963" s="701" t="s">
        <v>1341</v>
      </c>
      <c r="M963" s="704"/>
      <c r="N963" s="701" t="s">
        <v>1613</v>
      </c>
      <c r="O963" s="702">
        <v>78727</v>
      </c>
      <c r="P963" s="701" t="s">
        <v>1608</v>
      </c>
      <c r="Q963" s="705">
        <v>24</v>
      </c>
      <c r="R963" s="701" t="s">
        <v>1341</v>
      </c>
      <c r="S963" s="701" t="s">
        <v>1341</v>
      </c>
    </row>
    <row r="964" spans="1:19" x14ac:dyDescent="0.3">
      <c r="A964" s="701" t="s">
        <v>3931</v>
      </c>
      <c r="B964" s="701" t="s">
        <v>1607</v>
      </c>
      <c r="C964" s="701" t="s">
        <v>1433</v>
      </c>
      <c r="D964" s="702">
        <v>1998</v>
      </c>
      <c r="E964" s="701" t="s">
        <v>3927</v>
      </c>
      <c r="F964" s="701" t="s">
        <v>3928</v>
      </c>
      <c r="G964" s="701" t="s">
        <v>1607</v>
      </c>
      <c r="H964" s="703">
        <v>36452</v>
      </c>
      <c r="I964" s="703">
        <v>36452</v>
      </c>
      <c r="J964" s="701" t="s">
        <v>1608</v>
      </c>
      <c r="K964" s="702">
        <v>11879</v>
      </c>
      <c r="L964" s="701" t="s">
        <v>1341</v>
      </c>
      <c r="M964" s="704"/>
      <c r="N964" s="701" t="s">
        <v>1613</v>
      </c>
      <c r="O964" s="702">
        <v>79210</v>
      </c>
      <c r="P964" s="701" t="s">
        <v>1608</v>
      </c>
      <c r="Q964" s="705">
        <v>24</v>
      </c>
      <c r="R964" s="701" t="s">
        <v>1341</v>
      </c>
      <c r="S964" s="701" t="s">
        <v>1341</v>
      </c>
    </row>
    <row r="965" spans="1:19" x14ac:dyDescent="0.3">
      <c r="A965" s="701" t="s">
        <v>4023</v>
      </c>
      <c r="B965" s="701" t="s">
        <v>1607</v>
      </c>
      <c r="C965" s="701" t="s">
        <v>1433</v>
      </c>
      <c r="D965" s="702">
        <v>1998</v>
      </c>
      <c r="E965" s="701" t="s">
        <v>3953</v>
      </c>
      <c r="F965" s="701" t="s">
        <v>3927</v>
      </c>
      <c r="G965" s="701" t="s">
        <v>1341</v>
      </c>
      <c r="H965" s="703">
        <v>36678</v>
      </c>
      <c r="I965" s="703">
        <v>36678</v>
      </c>
      <c r="J965" s="701" t="s">
        <v>1608</v>
      </c>
      <c r="K965" s="702">
        <v>44326</v>
      </c>
      <c r="L965" s="701" t="s">
        <v>1341</v>
      </c>
      <c r="M965" s="704"/>
      <c r="N965" s="701" t="s">
        <v>1613</v>
      </c>
      <c r="O965" s="702">
        <v>376619</v>
      </c>
      <c r="P965" s="701" t="s">
        <v>1608</v>
      </c>
      <c r="Q965" s="705">
        <v>858</v>
      </c>
      <c r="R965" s="701" t="s">
        <v>1341</v>
      </c>
      <c r="S965" s="701" t="s">
        <v>1341</v>
      </c>
    </row>
    <row r="966" spans="1:19" x14ac:dyDescent="0.3">
      <c r="A966" s="701" t="s">
        <v>3932</v>
      </c>
      <c r="B966" s="701" t="s">
        <v>1607</v>
      </c>
      <c r="C966" s="701" t="s">
        <v>1433</v>
      </c>
      <c r="D966" s="702">
        <v>1999</v>
      </c>
      <c r="E966" s="701" t="s">
        <v>3927</v>
      </c>
      <c r="F966" s="701" t="s">
        <v>3928</v>
      </c>
      <c r="G966" s="701" t="s">
        <v>1341</v>
      </c>
      <c r="H966" s="703">
        <v>36818</v>
      </c>
      <c r="I966" s="703">
        <v>36818</v>
      </c>
      <c r="J966" s="701" t="s">
        <v>1608</v>
      </c>
      <c r="K966" s="702">
        <v>11975</v>
      </c>
      <c r="L966" s="701" t="s">
        <v>1341</v>
      </c>
      <c r="M966" s="704"/>
      <c r="N966" s="701" t="s">
        <v>1613</v>
      </c>
      <c r="O966" s="702">
        <v>113702</v>
      </c>
      <c r="P966" s="701" t="s">
        <v>1608</v>
      </c>
      <c r="Q966" s="705">
        <v>121</v>
      </c>
      <c r="R966" s="701" t="s">
        <v>1341</v>
      </c>
      <c r="S966" s="701" t="s">
        <v>1341</v>
      </c>
    </row>
    <row r="967" spans="1:19" x14ac:dyDescent="0.3">
      <c r="A967" s="701" t="s">
        <v>3933</v>
      </c>
      <c r="B967" s="701" t="s">
        <v>1607</v>
      </c>
      <c r="C967" s="701" t="s">
        <v>1433</v>
      </c>
      <c r="D967" s="702">
        <v>1999</v>
      </c>
      <c r="E967" s="701" t="s">
        <v>3927</v>
      </c>
      <c r="F967" s="701" t="s">
        <v>3928</v>
      </c>
      <c r="G967" s="701" t="s">
        <v>1341</v>
      </c>
      <c r="H967" s="703">
        <v>36818</v>
      </c>
      <c r="I967" s="703">
        <v>36818</v>
      </c>
      <c r="J967" s="701" t="s">
        <v>1608</v>
      </c>
      <c r="K967" s="702">
        <v>20176</v>
      </c>
      <c r="L967" s="701" t="s">
        <v>1341</v>
      </c>
      <c r="M967" s="704"/>
      <c r="N967" s="701" t="s">
        <v>1613</v>
      </c>
      <c r="O967" s="702">
        <v>102520</v>
      </c>
      <c r="P967" s="701" t="s">
        <v>1608</v>
      </c>
      <c r="Q967" s="705">
        <v>204</v>
      </c>
      <c r="R967" s="701" t="s">
        <v>1341</v>
      </c>
      <c r="S967" s="701" t="s">
        <v>1341</v>
      </c>
    </row>
    <row r="968" spans="1:19" x14ac:dyDescent="0.3">
      <c r="A968" s="701" t="s">
        <v>3961</v>
      </c>
      <c r="B968" s="701" t="s">
        <v>1607</v>
      </c>
      <c r="C968" s="701" t="s">
        <v>1433</v>
      </c>
      <c r="D968" s="702">
        <v>1999</v>
      </c>
      <c r="E968" s="701" t="s">
        <v>3953</v>
      </c>
      <c r="F968" s="701" t="s">
        <v>3927</v>
      </c>
      <c r="G968" s="701" t="s">
        <v>1341</v>
      </c>
      <c r="H968" s="703">
        <v>37043</v>
      </c>
      <c r="I968" s="703">
        <v>37043</v>
      </c>
      <c r="J968" s="701" t="s">
        <v>1608</v>
      </c>
      <c r="K968" s="702">
        <v>10671</v>
      </c>
      <c r="L968" s="701" t="s">
        <v>1341</v>
      </c>
      <c r="M968" s="704"/>
      <c r="N968" s="701" t="s">
        <v>1613</v>
      </c>
      <c r="O968" s="702">
        <v>95325</v>
      </c>
      <c r="P968" s="701" t="s">
        <v>1608</v>
      </c>
      <c r="Q968" s="705">
        <v>645</v>
      </c>
      <c r="R968" s="701" t="s">
        <v>1341</v>
      </c>
      <c r="S968" s="701" t="s">
        <v>1341</v>
      </c>
    </row>
    <row r="969" spans="1:19" x14ac:dyDescent="0.3">
      <c r="A969" s="701" t="s">
        <v>3962</v>
      </c>
      <c r="B969" s="701" t="s">
        <v>1607</v>
      </c>
      <c r="C969" s="701" t="s">
        <v>1433</v>
      </c>
      <c r="D969" s="702">
        <v>1999</v>
      </c>
      <c r="E969" s="701" t="s">
        <v>3953</v>
      </c>
      <c r="F969" s="701" t="s">
        <v>3927</v>
      </c>
      <c r="G969" s="701" t="s">
        <v>1341</v>
      </c>
      <c r="H969" s="703">
        <v>37043</v>
      </c>
      <c r="I969" s="703">
        <v>37043</v>
      </c>
      <c r="J969" s="701" t="s">
        <v>1608</v>
      </c>
      <c r="K969" s="702">
        <v>9968</v>
      </c>
      <c r="L969" s="701" t="s">
        <v>1341</v>
      </c>
      <c r="M969" s="704"/>
      <c r="N969" s="701" t="s">
        <v>1613</v>
      </c>
      <c r="O969" s="702">
        <v>89509</v>
      </c>
      <c r="P969" s="701" t="s">
        <v>1608</v>
      </c>
      <c r="Q969" s="705">
        <v>603</v>
      </c>
      <c r="R969" s="701" t="s">
        <v>1341</v>
      </c>
      <c r="S969" s="701" t="s">
        <v>1341</v>
      </c>
    </row>
    <row r="970" spans="1:19" x14ac:dyDescent="0.3">
      <c r="A970" s="701" t="s">
        <v>3963</v>
      </c>
      <c r="B970" s="701" t="s">
        <v>1607</v>
      </c>
      <c r="C970" s="701" t="s">
        <v>1433</v>
      </c>
      <c r="D970" s="702">
        <v>1999</v>
      </c>
      <c r="E970" s="701" t="s">
        <v>3953</v>
      </c>
      <c r="F970" s="701" t="s">
        <v>3927</v>
      </c>
      <c r="G970" s="701" t="s">
        <v>1341</v>
      </c>
      <c r="H970" s="703">
        <v>37043</v>
      </c>
      <c r="I970" s="703">
        <v>37043</v>
      </c>
      <c r="J970" s="701" t="s">
        <v>1608</v>
      </c>
      <c r="K970" s="702">
        <v>10361</v>
      </c>
      <c r="L970" s="701" t="s">
        <v>1341</v>
      </c>
      <c r="M970" s="704"/>
      <c r="N970" s="701" t="s">
        <v>1613</v>
      </c>
      <c r="O970" s="702">
        <v>91768</v>
      </c>
      <c r="P970" s="701" t="s">
        <v>1608</v>
      </c>
      <c r="Q970" s="705">
        <v>626</v>
      </c>
      <c r="R970" s="701" t="s">
        <v>1341</v>
      </c>
      <c r="S970" s="701" t="s">
        <v>1341</v>
      </c>
    </row>
    <row r="971" spans="1:19" x14ac:dyDescent="0.3">
      <c r="A971" s="701" t="s">
        <v>3964</v>
      </c>
      <c r="B971" s="701" t="s">
        <v>1607</v>
      </c>
      <c r="C971" s="701" t="s">
        <v>1433</v>
      </c>
      <c r="D971" s="702">
        <v>1999</v>
      </c>
      <c r="E971" s="701" t="s">
        <v>3953</v>
      </c>
      <c r="F971" s="701" t="s">
        <v>3927</v>
      </c>
      <c r="G971" s="701" t="s">
        <v>1341</v>
      </c>
      <c r="H971" s="703">
        <v>37043</v>
      </c>
      <c r="I971" s="703">
        <v>37043</v>
      </c>
      <c r="J971" s="701" t="s">
        <v>1608</v>
      </c>
      <c r="K971" s="702">
        <v>10960</v>
      </c>
      <c r="L971" s="701" t="s">
        <v>1341</v>
      </c>
      <c r="M971" s="704"/>
      <c r="N971" s="701" t="s">
        <v>1613</v>
      </c>
      <c r="O971" s="702">
        <v>95389</v>
      </c>
      <c r="P971" s="701" t="s">
        <v>1608</v>
      </c>
      <c r="Q971" s="705">
        <v>504</v>
      </c>
      <c r="R971" s="701" t="s">
        <v>1341</v>
      </c>
      <c r="S971" s="701" t="s">
        <v>1341</v>
      </c>
    </row>
    <row r="972" spans="1:19" x14ac:dyDescent="0.3">
      <c r="A972" s="701" t="s">
        <v>3934</v>
      </c>
      <c r="B972" s="701" t="s">
        <v>1607</v>
      </c>
      <c r="C972" s="701" t="s">
        <v>1433</v>
      </c>
      <c r="D972" s="702">
        <v>2000</v>
      </c>
      <c r="E972" s="701" t="s">
        <v>3927</v>
      </c>
      <c r="F972" s="701" t="s">
        <v>3928</v>
      </c>
      <c r="G972" s="701" t="s">
        <v>1341</v>
      </c>
      <c r="H972" s="703">
        <v>37114</v>
      </c>
      <c r="I972" s="703">
        <v>37181</v>
      </c>
      <c r="J972" s="701" t="s">
        <v>1608</v>
      </c>
      <c r="K972" s="702">
        <v>10616</v>
      </c>
      <c r="L972" s="701" t="s">
        <v>1341</v>
      </c>
      <c r="M972" s="704"/>
      <c r="N972" s="701" t="s">
        <v>1613</v>
      </c>
      <c r="O972" s="702">
        <v>64638</v>
      </c>
      <c r="P972" s="701" t="s">
        <v>1608</v>
      </c>
      <c r="Q972" s="705">
        <v>107</v>
      </c>
      <c r="R972" s="701" t="s">
        <v>1341</v>
      </c>
      <c r="S972" s="701" t="s">
        <v>1341</v>
      </c>
    </row>
    <row r="973" spans="1:19" x14ac:dyDescent="0.3">
      <c r="A973" s="701" t="s">
        <v>3935</v>
      </c>
      <c r="B973" s="701" t="s">
        <v>1607</v>
      </c>
      <c r="C973" s="701" t="s">
        <v>1433</v>
      </c>
      <c r="D973" s="702">
        <v>2000</v>
      </c>
      <c r="E973" s="701" t="s">
        <v>3927</v>
      </c>
      <c r="F973" s="701" t="s">
        <v>3928</v>
      </c>
      <c r="G973" s="701" t="s">
        <v>1341</v>
      </c>
      <c r="H973" s="703">
        <v>37114</v>
      </c>
      <c r="I973" s="703">
        <v>37181</v>
      </c>
      <c r="J973" s="701" t="s">
        <v>1608</v>
      </c>
      <c r="K973" s="702">
        <v>10538</v>
      </c>
      <c r="L973" s="701" t="s">
        <v>1341</v>
      </c>
      <c r="M973" s="704"/>
      <c r="N973" s="701" t="s">
        <v>1613</v>
      </c>
      <c r="O973" s="702">
        <v>64116</v>
      </c>
      <c r="P973" s="701" t="s">
        <v>1608</v>
      </c>
      <c r="Q973" s="705">
        <v>106</v>
      </c>
      <c r="R973" s="701" t="s">
        <v>1341</v>
      </c>
      <c r="S973" s="701" t="s">
        <v>1341</v>
      </c>
    </row>
    <row r="974" spans="1:19" x14ac:dyDescent="0.3">
      <c r="A974" s="701" t="s">
        <v>3936</v>
      </c>
      <c r="B974" s="701" t="s">
        <v>1607</v>
      </c>
      <c r="C974" s="701" t="s">
        <v>1433</v>
      </c>
      <c r="D974" s="702">
        <v>2000</v>
      </c>
      <c r="E974" s="701" t="s">
        <v>3927</v>
      </c>
      <c r="F974" s="701" t="s">
        <v>3928</v>
      </c>
      <c r="G974" s="701" t="s">
        <v>1341</v>
      </c>
      <c r="H974" s="703">
        <v>37114</v>
      </c>
      <c r="I974" s="703">
        <v>37181</v>
      </c>
      <c r="J974" s="701" t="s">
        <v>1608</v>
      </c>
      <c r="K974" s="702">
        <v>10748</v>
      </c>
      <c r="L974" s="701" t="s">
        <v>1341</v>
      </c>
      <c r="M974" s="704"/>
      <c r="N974" s="701" t="s">
        <v>1613</v>
      </c>
      <c r="O974" s="702">
        <v>139243</v>
      </c>
      <c r="P974" s="701" t="s">
        <v>1608</v>
      </c>
      <c r="Q974" s="705">
        <v>109</v>
      </c>
      <c r="R974" s="701" t="s">
        <v>1341</v>
      </c>
      <c r="S974" s="701" t="s">
        <v>1341</v>
      </c>
    </row>
    <row r="975" spans="1:19" x14ac:dyDescent="0.3">
      <c r="A975" s="701" t="s">
        <v>4047</v>
      </c>
      <c r="B975" s="701" t="s">
        <v>1607</v>
      </c>
      <c r="C975" s="701" t="s">
        <v>1433</v>
      </c>
      <c r="D975" s="702">
        <v>2000</v>
      </c>
      <c r="E975" s="701" t="s">
        <v>3953</v>
      </c>
      <c r="F975" s="701" t="s">
        <v>3927</v>
      </c>
      <c r="G975" s="701" t="s">
        <v>1341</v>
      </c>
      <c r="H975" s="703">
        <v>37414</v>
      </c>
      <c r="I975" s="703">
        <v>37414</v>
      </c>
      <c r="J975" s="701" t="s">
        <v>1608</v>
      </c>
      <c r="K975" s="702">
        <v>11315</v>
      </c>
      <c r="L975" s="701" t="s">
        <v>1341</v>
      </c>
      <c r="M975" s="704"/>
      <c r="N975" s="701" t="s">
        <v>1613</v>
      </c>
      <c r="O975" s="702">
        <v>102255</v>
      </c>
      <c r="P975" s="701" t="s">
        <v>1608</v>
      </c>
      <c r="Q975" s="705">
        <v>219</v>
      </c>
      <c r="R975" s="701" t="s">
        <v>1341</v>
      </c>
      <c r="S975" s="701" t="s">
        <v>1341</v>
      </c>
    </row>
    <row r="976" spans="1:19" x14ac:dyDescent="0.3">
      <c r="A976" s="701" t="s">
        <v>4048</v>
      </c>
      <c r="B976" s="701" t="s">
        <v>1607</v>
      </c>
      <c r="C976" s="701" t="s">
        <v>1433</v>
      </c>
      <c r="D976" s="702">
        <v>2000</v>
      </c>
      <c r="E976" s="701" t="s">
        <v>3953</v>
      </c>
      <c r="F976" s="701" t="s">
        <v>3927</v>
      </c>
      <c r="G976" s="701" t="s">
        <v>1341</v>
      </c>
      <c r="H976" s="703">
        <v>37414</v>
      </c>
      <c r="I976" s="703">
        <v>37414</v>
      </c>
      <c r="J976" s="701" t="s">
        <v>1608</v>
      </c>
      <c r="K976" s="702">
        <v>11833</v>
      </c>
      <c r="L976" s="701" t="s">
        <v>1341</v>
      </c>
      <c r="M976" s="704"/>
      <c r="N976" s="701" t="s">
        <v>1613</v>
      </c>
      <c r="O976" s="702">
        <v>104033</v>
      </c>
      <c r="P976" s="701" t="s">
        <v>1608</v>
      </c>
      <c r="Q976" s="705">
        <v>229</v>
      </c>
      <c r="R976" s="701" t="s">
        <v>1341</v>
      </c>
      <c r="S976" s="701" t="s">
        <v>1341</v>
      </c>
    </row>
    <row r="977" spans="1:19" x14ac:dyDescent="0.3">
      <c r="A977" s="701" t="s">
        <v>4049</v>
      </c>
      <c r="B977" s="701" t="s">
        <v>1607</v>
      </c>
      <c r="C977" s="701" t="s">
        <v>1433</v>
      </c>
      <c r="D977" s="702">
        <v>2000</v>
      </c>
      <c r="E977" s="701" t="s">
        <v>3953</v>
      </c>
      <c r="F977" s="701" t="s">
        <v>3927</v>
      </c>
      <c r="G977" s="701" t="s">
        <v>1341</v>
      </c>
      <c r="H977" s="703">
        <v>37414</v>
      </c>
      <c r="I977" s="703">
        <v>37414</v>
      </c>
      <c r="J977" s="701" t="s">
        <v>1608</v>
      </c>
      <c r="K977" s="702">
        <v>11519</v>
      </c>
      <c r="L977" s="701" t="s">
        <v>1341</v>
      </c>
      <c r="M977" s="704"/>
      <c r="N977" s="701" t="s">
        <v>1613</v>
      </c>
      <c r="O977" s="702">
        <v>99409</v>
      </c>
      <c r="P977" s="701" t="s">
        <v>1608</v>
      </c>
      <c r="Q977" s="705">
        <v>223</v>
      </c>
      <c r="R977" s="701" t="s">
        <v>1341</v>
      </c>
      <c r="S977" s="701" t="s">
        <v>1341</v>
      </c>
    </row>
    <row r="978" spans="1:19" x14ac:dyDescent="0.3">
      <c r="A978" s="701" t="s">
        <v>4050</v>
      </c>
      <c r="B978" s="701" t="s">
        <v>1607</v>
      </c>
      <c r="C978" s="701" t="s">
        <v>1433</v>
      </c>
      <c r="D978" s="702">
        <v>2000</v>
      </c>
      <c r="E978" s="701" t="s">
        <v>3953</v>
      </c>
      <c r="F978" s="701" t="s">
        <v>3927</v>
      </c>
      <c r="G978" s="701" t="s">
        <v>1341</v>
      </c>
      <c r="H978" s="703">
        <v>37414</v>
      </c>
      <c r="I978" s="703">
        <v>37414</v>
      </c>
      <c r="J978" s="701" t="s">
        <v>1608</v>
      </c>
      <c r="K978" s="702">
        <v>12063</v>
      </c>
      <c r="L978" s="701" t="s">
        <v>1341</v>
      </c>
      <c r="M978" s="704"/>
      <c r="N978" s="701" t="s">
        <v>1613</v>
      </c>
      <c r="O978" s="702">
        <v>99312</v>
      </c>
      <c r="P978" s="701" t="s">
        <v>1608</v>
      </c>
      <c r="Q978" s="705">
        <v>234</v>
      </c>
      <c r="R978" s="701" t="s">
        <v>1341</v>
      </c>
      <c r="S978" s="701" t="s">
        <v>1341</v>
      </c>
    </row>
    <row r="979" spans="1:19" x14ac:dyDescent="0.3">
      <c r="A979" s="701" t="s">
        <v>3937</v>
      </c>
      <c r="B979" s="701" t="s">
        <v>1607</v>
      </c>
      <c r="C979" s="701" t="s">
        <v>1433</v>
      </c>
      <c r="D979" s="702">
        <v>2001</v>
      </c>
      <c r="E979" s="701" t="s">
        <v>3927</v>
      </c>
      <c r="F979" s="701" t="s">
        <v>3928</v>
      </c>
      <c r="G979" s="701" t="s">
        <v>1341</v>
      </c>
      <c r="H979" s="703">
        <v>37544</v>
      </c>
      <c r="I979" s="703">
        <v>37544</v>
      </c>
      <c r="J979" s="701" t="s">
        <v>1608</v>
      </c>
      <c r="K979" s="702">
        <v>10709</v>
      </c>
      <c r="L979" s="701" t="s">
        <v>1341</v>
      </c>
      <c r="M979" s="704"/>
      <c r="N979" s="701" t="s">
        <v>1613</v>
      </c>
      <c r="O979" s="702">
        <v>53956</v>
      </c>
      <c r="P979" s="701" t="s">
        <v>1608</v>
      </c>
      <c r="Q979" s="705">
        <v>54</v>
      </c>
      <c r="R979" s="701" t="s">
        <v>1341</v>
      </c>
      <c r="S979" s="701" t="s">
        <v>1341</v>
      </c>
    </row>
    <row r="980" spans="1:19" x14ac:dyDescent="0.3">
      <c r="A980" s="701" t="s">
        <v>3938</v>
      </c>
      <c r="B980" s="701" t="s">
        <v>1607</v>
      </c>
      <c r="C980" s="701" t="s">
        <v>1433</v>
      </c>
      <c r="D980" s="702">
        <v>2001</v>
      </c>
      <c r="E980" s="701" t="s">
        <v>3927</v>
      </c>
      <c r="F980" s="701" t="s">
        <v>3928</v>
      </c>
      <c r="G980" s="701" t="s">
        <v>1341</v>
      </c>
      <c r="H980" s="703">
        <v>37544</v>
      </c>
      <c r="I980" s="703">
        <v>37544</v>
      </c>
      <c r="J980" s="701" t="s">
        <v>1608</v>
      </c>
      <c r="K980" s="702">
        <v>10798</v>
      </c>
      <c r="L980" s="701" t="s">
        <v>1341</v>
      </c>
      <c r="M980" s="704"/>
      <c r="N980" s="701" t="s">
        <v>1613</v>
      </c>
      <c r="O980" s="702">
        <v>54586</v>
      </c>
      <c r="P980" s="701" t="s">
        <v>1608</v>
      </c>
      <c r="Q980" s="705">
        <v>54</v>
      </c>
      <c r="R980" s="701" t="s">
        <v>1341</v>
      </c>
      <c r="S980" s="701" t="s">
        <v>1341</v>
      </c>
    </row>
    <row r="981" spans="1:19" x14ac:dyDescent="0.3">
      <c r="A981" s="701" t="s">
        <v>3939</v>
      </c>
      <c r="B981" s="701" t="s">
        <v>1607</v>
      </c>
      <c r="C981" s="701" t="s">
        <v>1433</v>
      </c>
      <c r="D981" s="702">
        <v>2001</v>
      </c>
      <c r="E981" s="701" t="s">
        <v>3927</v>
      </c>
      <c r="F981" s="701" t="s">
        <v>3928</v>
      </c>
      <c r="G981" s="701" t="s">
        <v>1341</v>
      </c>
      <c r="H981" s="703">
        <v>37544</v>
      </c>
      <c r="I981" s="703">
        <v>37544</v>
      </c>
      <c r="J981" s="701" t="s">
        <v>1608</v>
      </c>
      <c r="K981" s="702">
        <v>11005</v>
      </c>
      <c r="L981" s="701" t="s">
        <v>1341</v>
      </c>
      <c r="M981" s="704"/>
      <c r="N981" s="701" t="s">
        <v>1613</v>
      </c>
      <c r="O981" s="702">
        <v>116372</v>
      </c>
      <c r="P981" s="701" t="s">
        <v>1608</v>
      </c>
      <c r="Q981" s="705">
        <v>55</v>
      </c>
      <c r="R981" s="701" t="s">
        <v>1341</v>
      </c>
      <c r="S981" s="701" t="s">
        <v>1341</v>
      </c>
    </row>
    <row r="982" spans="1:19" x14ac:dyDescent="0.3">
      <c r="A982" s="701" t="s">
        <v>4070</v>
      </c>
      <c r="B982" s="701" t="s">
        <v>1607</v>
      </c>
      <c r="C982" s="701" t="s">
        <v>1433</v>
      </c>
      <c r="D982" s="702">
        <v>2001</v>
      </c>
      <c r="E982" s="701" t="s">
        <v>3953</v>
      </c>
      <c r="F982" s="701" t="s">
        <v>3927</v>
      </c>
      <c r="G982" s="701" t="s">
        <v>1341</v>
      </c>
      <c r="H982" s="703">
        <v>37764</v>
      </c>
      <c r="I982" s="703">
        <v>37764</v>
      </c>
      <c r="J982" s="701" t="s">
        <v>1608</v>
      </c>
      <c r="K982" s="702">
        <v>11484</v>
      </c>
      <c r="L982" s="701" t="s">
        <v>1341</v>
      </c>
      <c r="M982" s="704"/>
      <c r="N982" s="701" t="s">
        <v>1613</v>
      </c>
      <c r="O982" s="702">
        <v>138986</v>
      </c>
      <c r="P982" s="701" t="s">
        <v>1608</v>
      </c>
      <c r="Q982" s="705">
        <v>35</v>
      </c>
      <c r="R982" s="701" t="s">
        <v>1341</v>
      </c>
      <c r="S982" s="701" t="s">
        <v>1341</v>
      </c>
    </row>
    <row r="983" spans="1:19" x14ac:dyDescent="0.3">
      <c r="A983" s="701" t="s">
        <v>4071</v>
      </c>
      <c r="B983" s="701" t="s">
        <v>1607</v>
      </c>
      <c r="C983" s="701" t="s">
        <v>1433</v>
      </c>
      <c r="D983" s="702">
        <v>2001</v>
      </c>
      <c r="E983" s="701" t="s">
        <v>3953</v>
      </c>
      <c r="F983" s="701" t="s">
        <v>3927</v>
      </c>
      <c r="G983" s="701" t="s">
        <v>1341</v>
      </c>
      <c r="H983" s="703">
        <v>37764</v>
      </c>
      <c r="I983" s="703">
        <v>37764</v>
      </c>
      <c r="J983" s="701" t="s">
        <v>1608</v>
      </c>
      <c r="K983" s="702">
        <v>11502</v>
      </c>
      <c r="L983" s="701" t="s">
        <v>1341</v>
      </c>
      <c r="M983" s="704"/>
      <c r="N983" s="701" t="s">
        <v>1613</v>
      </c>
      <c r="O983" s="702">
        <v>138969</v>
      </c>
      <c r="P983" s="701" t="s">
        <v>1608</v>
      </c>
      <c r="Q983" s="705">
        <v>35</v>
      </c>
      <c r="R983" s="701" t="s">
        <v>1341</v>
      </c>
      <c r="S983" s="701" t="s">
        <v>1341</v>
      </c>
    </row>
    <row r="984" spans="1:19" x14ac:dyDescent="0.3">
      <c r="A984" s="701" t="s">
        <v>4072</v>
      </c>
      <c r="B984" s="701" t="s">
        <v>1607</v>
      </c>
      <c r="C984" s="701" t="s">
        <v>1433</v>
      </c>
      <c r="D984" s="702">
        <v>2001</v>
      </c>
      <c r="E984" s="701" t="s">
        <v>3953</v>
      </c>
      <c r="F984" s="701" t="s">
        <v>3927</v>
      </c>
      <c r="G984" s="701" t="s">
        <v>1341</v>
      </c>
      <c r="H984" s="703">
        <v>37764</v>
      </c>
      <c r="I984" s="703">
        <v>37764</v>
      </c>
      <c r="J984" s="701" t="s">
        <v>1608</v>
      </c>
      <c r="K984" s="702">
        <v>11714</v>
      </c>
      <c r="L984" s="701" t="s">
        <v>1341</v>
      </c>
      <c r="M984" s="704"/>
      <c r="N984" s="701" t="s">
        <v>1613</v>
      </c>
      <c r="O984" s="702">
        <v>141876</v>
      </c>
      <c r="P984" s="701" t="s">
        <v>1608</v>
      </c>
      <c r="Q984" s="705">
        <v>35</v>
      </c>
      <c r="R984" s="701" t="s">
        <v>1341</v>
      </c>
      <c r="S984" s="701" t="s">
        <v>1341</v>
      </c>
    </row>
    <row r="985" spans="1:19" x14ac:dyDescent="0.3">
      <c r="A985" s="701" t="s">
        <v>4073</v>
      </c>
      <c r="B985" s="701" t="s">
        <v>1607</v>
      </c>
      <c r="C985" s="701" t="s">
        <v>1433</v>
      </c>
      <c r="D985" s="702">
        <v>2001</v>
      </c>
      <c r="E985" s="701" t="s">
        <v>3953</v>
      </c>
      <c r="F985" s="701" t="s">
        <v>3927</v>
      </c>
      <c r="G985" s="701" t="s">
        <v>1341</v>
      </c>
      <c r="H985" s="703">
        <v>37764</v>
      </c>
      <c r="I985" s="703">
        <v>37764</v>
      </c>
      <c r="J985" s="701" t="s">
        <v>1608</v>
      </c>
      <c r="K985" s="702">
        <v>11617</v>
      </c>
      <c r="L985" s="701" t="s">
        <v>1341</v>
      </c>
      <c r="M985" s="704"/>
      <c r="N985" s="701" t="s">
        <v>1613</v>
      </c>
      <c r="O985" s="702">
        <v>54178</v>
      </c>
      <c r="P985" s="701" t="s">
        <v>1608</v>
      </c>
      <c r="Q985" s="705">
        <v>35</v>
      </c>
      <c r="R985" s="701" t="s">
        <v>1341</v>
      </c>
      <c r="S985" s="701" t="s">
        <v>1341</v>
      </c>
    </row>
    <row r="986" spans="1:19" x14ac:dyDescent="0.3">
      <c r="A986" s="701" t="s">
        <v>3940</v>
      </c>
      <c r="B986" s="701" t="s">
        <v>1607</v>
      </c>
      <c r="C986" s="701" t="s">
        <v>1433</v>
      </c>
      <c r="D986" s="702">
        <v>2002</v>
      </c>
      <c r="E986" s="701" t="s">
        <v>3927</v>
      </c>
      <c r="F986" s="701" t="s">
        <v>3928</v>
      </c>
      <c r="G986" s="701" t="s">
        <v>1341</v>
      </c>
      <c r="H986" s="703">
        <v>37825</v>
      </c>
      <c r="I986" s="703">
        <v>37825</v>
      </c>
      <c r="J986" s="701" t="s">
        <v>1608</v>
      </c>
      <c r="K986" s="702">
        <v>7890</v>
      </c>
      <c r="L986" s="701" t="s">
        <v>1341</v>
      </c>
      <c r="M986" s="704"/>
      <c r="N986" s="701" t="s">
        <v>1613</v>
      </c>
      <c r="O986" s="702">
        <v>52192</v>
      </c>
      <c r="P986" s="701" t="s">
        <v>1608</v>
      </c>
      <c r="Q986" s="705">
        <v>2437</v>
      </c>
      <c r="R986" s="701" t="s">
        <v>1341</v>
      </c>
      <c r="S986" s="701" t="s">
        <v>1341</v>
      </c>
    </row>
    <row r="987" spans="1:19" x14ac:dyDescent="0.3">
      <c r="A987" s="701" t="s">
        <v>4101</v>
      </c>
      <c r="B987" s="701" t="s">
        <v>1607</v>
      </c>
      <c r="C987" s="701" t="s">
        <v>1433</v>
      </c>
      <c r="D987" s="702">
        <v>2002</v>
      </c>
      <c r="E987" s="701" t="s">
        <v>3953</v>
      </c>
      <c r="F987" s="701" t="s">
        <v>3927</v>
      </c>
      <c r="G987" s="701" t="s">
        <v>1341</v>
      </c>
      <c r="H987" s="703">
        <v>38129</v>
      </c>
      <c r="I987" s="703">
        <v>38129</v>
      </c>
      <c r="J987" s="701" t="s">
        <v>1608</v>
      </c>
      <c r="K987" s="702">
        <v>11353</v>
      </c>
      <c r="L987" s="701" t="s">
        <v>1341</v>
      </c>
      <c r="M987" s="704"/>
      <c r="N987" s="701" t="s">
        <v>1613</v>
      </c>
      <c r="O987" s="702">
        <v>165008</v>
      </c>
      <c r="P987" s="701" t="s">
        <v>1608</v>
      </c>
      <c r="Q987" s="705">
        <v>80</v>
      </c>
      <c r="R987" s="701" t="s">
        <v>1341</v>
      </c>
      <c r="S987" s="701" t="s">
        <v>1341</v>
      </c>
    </row>
    <row r="988" spans="1:19" x14ac:dyDescent="0.3">
      <c r="A988" s="701" t="s">
        <v>4102</v>
      </c>
      <c r="B988" s="701" t="s">
        <v>1607</v>
      </c>
      <c r="C988" s="701" t="s">
        <v>1433</v>
      </c>
      <c r="D988" s="702">
        <v>2002</v>
      </c>
      <c r="E988" s="701" t="s">
        <v>3953</v>
      </c>
      <c r="F988" s="701" t="s">
        <v>3927</v>
      </c>
      <c r="G988" s="701" t="s">
        <v>1341</v>
      </c>
      <c r="H988" s="703">
        <v>38129</v>
      </c>
      <c r="I988" s="703">
        <v>38129</v>
      </c>
      <c r="J988" s="701" t="s">
        <v>1608</v>
      </c>
      <c r="K988" s="702">
        <v>11421</v>
      </c>
      <c r="L988" s="701" t="s">
        <v>1341</v>
      </c>
      <c r="M988" s="704"/>
      <c r="N988" s="701" t="s">
        <v>1613</v>
      </c>
      <c r="O988" s="702">
        <v>77947</v>
      </c>
      <c r="P988" s="701" t="s">
        <v>1608</v>
      </c>
      <c r="Q988" s="705">
        <v>81</v>
      </c>
      <c r="R988" s="701" t="s">
        <v>1341</v>
      </c>
      <c r="S988" s="701" t="s">
        <v>1341</v>
      </c>
    </row>
    <row r="989" spans="1:19" x14ac:dyDescent="0.3">
      <c r="A989" s="701" t="s">
        <v>4103</v>
      </c>
      <c r="B989" s="701" t="s">
        <v>1607</v>
      </c>
      <c r="C989" s="701" t="s">
        <v>1433</v>
      </c>
      <c r="D989" s="702">
        <v>2002</v>
      </c>
      <c r="E989" s="701" t="s">
        <v>3953</v>
      </c>
      <c r="F989" s="701" t="s">
        <v>3927</v>
      </c>
      <c r="G989" s="701" t="s">
        <v>1341</v>
      </c>
      <c r="H989" s="703">
        <v>38129</v>
      </c>
      <c r="I989" s="703">
        <v>38129</v>
      </c>
      <c r="J989" s="701" t="s">
        <v>1608</v>
      </c>
      <c r="K989" s="702">
        <v>11308</v>
      </c>
      <c r="L989" s="701" t="s">
        <v>1341</v>
      </c>
      <c r="M989" s="704"/>
      <c r="N989" s="701" t="s">
        <v>1613</v>
      </c>
      <c r="O989" s="702">
        <v>77348</v>
      </c>
      <c r="P989" s="701" t="s">
        <v>1608</v>
      </c>
      <c r="Q989" s="705">
        <v>80</v>
      </c>
      <c r="R989" s="701" t="s">
        <v>1341</v>
      </c>
      <c r="S989" s="701" t="s">
        <v>1341</v>
      </c>
    </row>
    <row r="990" spans="1:19" x14ac:dyDescent="0.3">
      <c r="A990" s="701" t="s">
        <v>4104</v>
      </c>
      <c r="B990" s="701" t="s">
        <v>1607</v>
      </c>
      <c r="C990" s="701" t="s">
        <v>1433</v>
      </c>
      <c r="D990" s="702">
        <v>2002</v>
      </c>
      <c r="E990" s="701" t="s">
        <v>3953</v>
      </c>
      <c r="F990" s="701" t="s">
        <v>3927</v>
      </c>
      <c r="G990" s="701" t="s">
        <v>1341</v>
      </c>
      <c r="H990" s="703">
        <v>38129</v>
      </c>
      <c r="I990" s="703">
        <v>38129</v>
      </c>
      <c r="J990" s="701" t="s">
        <v>1608</v>
      </c>
      <c r="K990" s="702">
        <v>9803</v>
      </c>
      <c r="L990" s="701" t="s">
        <v>1341</v>
      </c>
      <c r="M990" s="704"/>
      <c r="N990" s="701" t="s">
        <v>1613</v>
      </c>
      <c r="O990" s="702">
        <v>126921</v>
      </c>
      <c r="P990" s="701" t="s">
        <v>1608</v>
      </c>
      <c r="Q990" s="705">
        <v>516</v>
      </c>
      <c r="R990" s="701" t="s">
        <v>1341</v>
      </c>
      <c r="S990" s="701" t="s">
        <v>1341</v>
      </c>
    </row>
    <row r="991" spans="1:19" x14ac:dyDescent="0.3">
      <c r="A991" s="701" t="s">
        <v>4132</v>
      </c>
      <c r="B991" s="701" t="s">
        <v>1607</v>
      </c>
      <c r="C991" s="701" t="s">
        <v>1433</v>
      </c>
      <c r="D991" s="702">
        <v>2003</v>
      </c>
      <c r="E991" s="701" t="s">
        <v>3953</v>
      </c>
      <c r="F991" s="701" t="s">
        <v>3927</v>
      </c>
      <c r="G991" s="701" t="s">
        <v>1341</v>
      </c>
      <c r="H991" s="703">
        <v>38503</v>
      </c>
      <c r="I991" s="703">
        <v>38503</v>
      </c>
      <c r="J991" s="701" t="s">
        <v>1608</v>
      </c>
      <c r="K991" s="702">
        <v>11052</v>
      </c>
      <c r="L991" s="701" t="s">
        <v>1341</v>
      </c>
      <c r="M991" s="704"/>
      <c r="N991" s="701" t="s">
        <v>1613</v>
      </c>
      <c r="O991" s="702">
        <v>174729</v>
      </c>
      <c r="P991" s="701" t="s">
        <v>1608</v>
      </c>
      <c r="Q991" s="705">
        <v>112</v>
      </c>
      <c r="R991" s="701" t="s">
        <v>1341</v>
      </c>
      <c r="S991" s="701" t="s">
        <v>1341</v>
      </c>
    </row>
    <row r="992" spans="1:19" x14ac:dyDescent="0.3">
      <c r="A992" s="701" t="s">
        <v>4133</v>
      </c>
      <c r="B992" s="701" t="s">
        <v>1607</v>
      </c>
      <c r="C992" s="701" t="s">
        <v>1433</v>
      </c>
      <c r="D992" s="702">
        <v>2003</v>
      </c>
      <c r="E992" s="701" t="s">
        <v>3953</v>
      </c>
      <c r="F992" s="701" t="s">
        <v>3927</v>
      </c>
      <c r="G992" s="701" t="s">
        <v>1341</v>
      </c>
      <c r="H992" s="703">
        <v>38503</v>
      </c>
      <c r="I992" s="703">
        <v>38503</v>
      </c>
      <c r="J992" s="701" t="s">
        <v>1608</v>
      </c>
      <c r="K992" s="702">
        <v>10166</v>
      </c>
      <c r="L992" s="701" t="s">
        <v>1341</v>
      </c>
      <c r="M992" s="704"/>
      <c r="N992" s="701" t="s">
        <v>1613</v>
      </c>
      <c r="O992" s="702">
        <v>57959</v>
      </c>
      <c r="P992" s="701" t="s">
        <v>1608</v>
      </c>
      <c r="Q992" s="705">
        <v>103</v>
      </c>
      <c r="R992" s="701" t="s">
        <v>1341</v>
      </c>
      <c r="S992" s="701" t="s">
        <v>1341</v>
      </c>
    </row>
    <row r="993" spans="1:19" x14ac:dyDescent="0.3">
      <c r="A993" s="701" t="s">
        <v>4134</v>
      </c>
      <c r="B993" s="701" t="s">
        <v>1607</v>
      </c>
      <c r="C993" s="701" t="s">
        <v>1433</v>
      </c>
      <c r="D993" s="702">
        <v>2003</v>
      </c>
      <c r="E993" s="701" t="s">
        <v>3953</v>
      </c>
      <c r="F993" s="701" t="s">
        <v>3927</v>
      </c>
      <c r="G993" s="701" t="s">
        <v>1341</v>
      </c>
      <c r="H993" s="703">
        <v>38503</v>
      </c>
      <c r="I993" s="703">
        <v>38503</v>
      </c>
      <c r="J993" s="701" t="s">
        <v>1608</v>
      </c>
      <c r="K993" s="702">
        <v>10497</v>
      </c>
      <c r="L993" s="701" t="s">
        <v>1341</v>
      </c>
      <c r="M993" s="704"/>
      <c r="N993" s="701" t="s">
        <v>1613</v>
      </c>
      <c r="O993" s="702">
        <v>59926</v>
      </c>
      <c r="P993" s="701" t="s">
        <v>1608</v>
      </c>
      <c r="Q993" s="705">
        <v>106</v>
      </c>
      <c r="R993" s="701" t="s">
        <v>1341</v>
      </c>
      <c r="S993" s="701" t="s">
        <v>1341</v>
      </c>
    </row>
    <row r="994" spans="1:19" x14ac:dyDescent="0.3">
      <c r="A994" s="701" t="s">
        <v>4135</v>
      </c>
      <c r="B994" s="701" t="s">
        <v>1607</v>
      </c>
      <c r="C994" s="701" t="s">
        <v>1433</v>
      </c>
      <c r="D994" s="702">
        <v>2003</v>
      </c>
      <c r="E994" s="701" t="s">
        <v>3953</v>
      </c>
      <c r="F994" s="701" t="s">
        <v>3927</v>
      </c>
      <c r="G994" s="701" t="s">
        <v>1341</v>
      </c>
      <c r="H994" s="703">
        <v>38503</v>
      </c>
      <c r="I994" s="703">
        <v>38503</v>
      </c>
      <c r="J994" s="701" t="s">
        <v>1608</v>
      </c>
      <c r="K994" s="702">
        <v>10520</v>
      </c>
      <c r="L994" s="701" t="s">
        <v>1341</v>
      </c>
      <c r="M994" s="704"/>
      <c r="N994" s="701" t="s">
        <v>1613</v>
      </c>
      <c r="O994" s="702">
        <v>59903</v>
      </c>
      <c r="P994" s="701" t="s">
        <v>1608</v>
      </c>
      <c r="Q994" s="705">
        <v>106</v>
      </c>
      <c r="R994" s="701" t="s">
        <v>1341</v>
      </c>
      <c r="S994" s="701" t="s">
        <v>1341</v>
      </c>
    </row>
    <row r="995" spans="1:19" x14ac:dyDescent="0.3">
      <c r="A995" s="701" t="s">
        <v>4142</v>
      </c>
      <c r="B995" s="701" t="s">
        <v>1607</v>
      </c>
      <c r="C995" s="701" t="s">
        <v>1433</v>
      </c>
      <c r="D995" s="702">
        <v>2003</v>
      </c>
      <c r="E995" s="701" t="s">
        <v>3927</v>
      </c>
      <c r="F995" s="701" t="s">
        <v>3927</v>
      </c>
      <c r="G995" s="701" t="s">
        <v>1341</v>
      </c>
      <c r="H995" s="703">
        <v>38503</v>
      </c>
      <c r="I995" s="703">
        <v>38503</v>
      </c>
      <c r="J995" s="701" t="s">
        <v>1608</v>
      </c>
      <c r="K995" s="702">
        <v>10973</v>
      </c>
      <c r="L995" s="701" t="s">
        <v>1341</v>
      </c>
      <c r="M995" s="704"/>
      <c r="N995" s="701" t="s">
        <v>1613</v>
      </c>
      <c r="O995" s="702">
        <v>78322</v>
      </c>
      <c r="P995" s="701" t="s">
        <v>1608</v>
      </c>
      <c r="Q995" s="705">
        <v>156</v>
      </c>
      <c r="R995" s="701" t="s">
        <v>1341</v>
      </c>
      <c r="S995" s="701" t="s">
        <v>1341</v>
      </c>
    </row>
    <row r="996" spans="1:19" x14ac:dyDescent="0.3">
      <c r="A996" s="701" t="s">
        <v>4149</v>
      </c>
      <c r="B996" s="701" t="s">
        <v>1607</v>
      </c>
      <c r="C996" s="701" t="s">
        <v>1433</v>
      </c>
      <c r="D996" s="702">
        <v>2004</v>
      </c>
      <c r="E996" s="701" t="s">
        <v>3953</v>
      </c>
      <c r="F996" s="701" t="s">
        <v>3927</v>
      </c>
      <c r="G996" s="701" t="s">
        <v>1607</v>
      </c>
      <c r="H996" s="703">
        <v>38868</v>
      </c>
      <c r="I996" s="703">
        <v>38868</v>
      </c>
      <c r="J996" s="701" t="s">
        <v>1608</v>
      </c>
      <c r="K996" s="702">
        <v>11041</v>
      </c>
      <c r="L996" s="701" t="s">
        <v>1341</v>
      </c>
      <c r="M996" s="704"/>
      <c r="N996" s="701" t="s">
        <v>1613</v>
      </c>
      <c r="O996" s="702">
        <v>132459</v>
      </c>
      <c r="P996" s="701" t="s">
        <v>1608</v>
      </c>
      <c r="Q996" s="705">
        <v>100</v>
      </c>
      <c r="R996" s="701" t="s">
        <v>1341</v>
      </c>
      <c r="S996" s="701" t="s">
        <v>1341</v>
      </c>
    </row>
    <row r="997" spans="1:19" x14ac:dyDescent="0.3">
      <c r="A997" s="701" t="s">
        <v>4165</v>
      </c>
      <c r="B997" s="701" t="s">
        <v>1607</v>
      </c>
      <c r="C997" s="701" t="s">
        <v>1433</v>
      </c>
      <c r="D997" s="702">
        <v>2004</v>
      </c>
      <c r="E997" s="701" t="s">
        <v>3953</v>
      </c>
      <c r="F997" s="701" t="s">
        <v>3927</v>
      </c>
      <c r="G997" s="701" t="s">
        <v>1607</v>
      </c>
      <c r="H997" s="703">
        <v>38868</v>
      </c>
      <c r="I997" s="703">
        <v>38868</v>
      </c>
      <c r="J997" s="701" t="s">
        <v>1608</v>
      </c>
      <c r="K997" s="702">
        <v>11095</v>
      </c>
      <c r="L997" s="701" t="s">
        <v>1341</v>
      </c>
      <c r="M997" s="704"/>
      <c r="N997" s="701" t="s">
        <v>1613</v>
      </c>
      <c r="O997" s="702">
        <v>75961</v>
      </c>
      <c r="P997" s="701" t="s">
        <v>1608</v>
      </c>
      <c r="Q997" s="705">
        <v>101</v>
      </c>
      <c r="R997" s="701" t="s">
        <v>1341</v>
      </c>
      <c r="S997" s="701" t="s">
        <v>1341</v>
      </c>
    </row>
    <row r="998" spans="1:19" x14ac:dyDescent="0.3">
      <c r="A998" s="701" t="s">
        <v>4166</v>
      </c>
      <c r="B998" s="701" t="s">
        <v>1607</v>
      </c>
      <c r="C998" s="701" t="s">
        <v>1433</v>
      </c>
      <c r="D998" s="702">
        <v>2004</v>
      </c>
      <c r="E998" s="701" t="s">
        <v>3953</v>
      </c>
      <c r="F998" s="701" t="s">
        <v>3927</v>
      </c>
      <c r="G998" s="701" t="s">
        <v>1607</v>
      </c>
      <c r="H998" s="703">
        <v>38868</v>
      </c>
      <c r="I998" s="703">
        <v>38868</v>
      </c>
      <c r="J998" s="701" t="s">
        <v>1608</v>
      </c>
      <c r="K998" s="702">
        <v>11054</v>
      </c>
      <c r="L998" s="701" t="s">
        <v>1341</v>
      </c>
      <c r="M998" s="704"/>
      <c r="N998" s="701" t="s">
        <v>1613</v>
      </c>
      <c r="O998" s="702">
        <v>75676</v>
      </c>
      <c r="P998" s="701" t="s">
        <v>1608</v>
      </c>
      <c r="Q998" s="705">
        <v>100</v>
      </c>
      <c r="R998" s="701" t="s">
        <v>1341</v>
      </c>
      <c r="S998" s="701" t="s">
        <v>1341</v>
      </c>
    </row>
    <row r="999" spans="1:19" x14ac:dyDescent="0.3">
      <c r="A999" s="701" t="s">
        <v>4167</v>
      </c>
      <c r="B999" s="701" t="s">
        <v>1607</v>
      </c>
      <c r="C999" s="701" t="s">
        <v>1433</v>
      </c>
      <c r="D999" s="702">
        <v>2004</v>
      </c>
      <c r="E999" s="701" t="s">
        <v>3953</v>
      </c>
      <c r="F999" s="701" t="s">
        <v>3927</v>
      </c>
      <c r="G999" s="701" t="s">
        <v>1607</v>
      </c>
      <c r="H999" s="703">
        <v>38868</v>
      </c>
      <c r="I999" s="703">
        <v>38868</v>
      </c>
      <c r="J999" s="701" t="s">
        <v>1608</v>
      </c>
      <c r="K999" s="702">
        <v>11119</v>
      </c>
      <c r="L999" s="701" t="s">
        <v>1341</v>
      </c>
      <c r="M999" s="704"/>
      <c r="N999" s="701" t="s">
        <v>1613</v>
      </c>
      <c r="O999" s="702">
        <v>76124</v>
      </c>
      <c r="P999" s="701" t="s">
        <v>1608</v>
      </c>
      <c r="Q999" s="705">
        <v>101</v>
      </c>
      <c r="R999" s="701" t="s">
        <v>1341</v>
      </c>
      <c r="S999" s="701" t="s">
        <v>1341</v>
      </c>
    </row>
    <row r="1000" spans="1:19" x14ac:dyDescent="0.3">
      <c r="A1000" s="701" t="s">
        <v>4175</v>
      </c>
      <c r="B1000" s="701" t="s">
        <v>1607</v>
      </c>
      <c r="C1000" s="701" t="s">
        <v>1433</v>
      </c>
      <c r="D1000" s="702">
        <v>2004</v>
      </c>
      <c r="E1000" s="701" t="s">
        <v>3927</v>
      </c>
      <c r="F1000" s="701" t="s">
        <v>3927</v>
      </c>
      <c r="G1000" s="701" t="s">
        <v>1607</v>
      </c>
      <c r="H1000" s="703">
        <v>38868</v>
      </c>
      <c r="I1000" s="703">
        <v>38868</v>
      </c>
      <c r="J1000" s="701" t="s">
        <v>1608</v>
      </c>
      <c r="K1000" s="702">
        <v>10886</v>
      </c>
      <c r="L1000" s="701" t="s">
        <v>1341</v>
      </c>
      <c r="M1000" s="704"/>
      <c r="N1000" s="701" t="s">
        <v>1613</v>
      </c>
      <c r="O1000" s="702">
        <v>113657</v>
      </c>
      <c r="P1000" s="701" t="s">
        <v>1608</v>
      </c>
      <c r="Q1000" s="705">
        <v>166</v>
      </c>
      <c r="R1000" s="701" t="s">
        <v>1341</v>
      </c>
      <c r="S1000" s="701" t="s">
        <v>1341</v>
      </c>
    </row>
    <row r="1001" spans="1:19" x14ac:dyDescent="0.3">
      <c r="A1001" s="701" t="s">
        <v>4176</v>
      </c>
      <c r="B1001" s="701" t="s">
        <v>1607</v>
      </c>
      <c r="C1001" s="701" t="s">
        <v>1433</v>
      </c>
      <c r="D1001" s="702">
        <v>2004</v>
      </c>
      <c r="E1001" s="701" t="s">
        <v>3927</v>
      </c>
      <c r="F1001" s="701" t="s">
        <v>3927</v>
      </c>
      <c r="G1001" s="701" t="s">
        <v>1607</v>
      </c>
      <c r="H1001" s="703">
        <v>38868</v>
      </c>
      <c r="I1001" s="703">
        <v>38868</v>
      </c>
      <c r="J1001" s="701" t="s">
        <v>1608</v>
      </c>
      <c r="K1001" s="702">
        <v>10885</v>
      </c>
      <c r="L1001" s="701" t="s">
        <v>1341</v>
      </c>
      <c r="M1001" s="704"/>
      <c r="N1001" s="701" t="s">
        <v>1613</v>
      </c>
      <c r="O1001" s="702">
        <v>113658</v>
      </c>
      <c r="P1001" s="701" t="s">
        <v>1608</v>
      </c>
      <c r="Q1001" s="705">
        <v>166</v>
      </c>
      <c r="R1001" s="701" t="s">
        <v>1341</v>
      </c>
      <c r="S1001" s="701" t="s">
        <v>1341</v>
      </c>
    </row>
    <row r="1002" spans="1:19" x14ac:dyDescent="0.3">
      <c r="A1002" s="701" t="s">
        <v>4197</v>
      </c>
      <c r="B1002" s="701" t="s">
        <v>1607</v>
      </c>
      <c r="C1002" s="701" t="s">
        <v>1433</v>
      </c>
      <c r="D1002" s="702">
        <v>2005</v>
      </c>
      <c r="E1002" s="701" t="s">
        <v>3953</v>
      </c>
      <c r="F1002" s="701" t="s">
        <v>3927</v>
      </c>
      <c r="G1002" s="701" t="s">
        <v>1607</v>
      </c>
      <c r="H1002" s="703">
        <v>39233</v>
      </c>
      <c r="I1002" s="703">
        <v>39233</v>
      </c>
      <c r="J1002" s="701" t="s">
        <v>1608</v>
      </c>
      <c r="K1002" s="702">
        <v>11076</v>
      </c>
      <c r="L1002" s="701" t="s">
        <v>1341</v>
      </c>
      <c r="M1002" s="704"/>
      <c r="N1002" s="701" t="s">
        <v>1613</v>
      </c>
      <c r="O1002" s="702">
        <v>111509</v>
      </c>
      <c r="P1002" s="701" t="s">
        <v>1608</v>
      </c>
      <c r="Q1002" s="705">
        <v>67</v>
      </c>
      <c r="R1002" s="701" t="s">
        <v>1341</v>
      </c>
      <c r="S1002" s="701" t="s">
        <v>1341</v>
      </c>
    </row>
    <row r="1003" spans="1:19" x14ac:dyDescent="0.3">
      <c r="A1003" s="701" t="s">
        <v>4198</v>
      </c>
      <c r="B1003" s="701" t="s">
        <v>1607</v>
      </c>
      <c r="C1003" s="701" t="s">
        <v>1433</v>
      </c>
      <c r="D1003" s="702">
        <v>2005</v>
      </c>
      <c r="E1003" s="701" t="s">
        <v>3953</v>
      </c>
      <c r="F1003" s="701" t="s">
        <v>3927</v>
      </c>
      <c r="G1003" s="701" t="s">
        <v>1607</v>
      </c>
      <c r="H1003" s="703">
        <v>39233</v>
      </c>
      <c r="I1003" s="703">
        <v>39233</v>
      </c>
      <c r="J1003" s="701" t="s">
        <v>1608</v>
      </c>
      <c r="K1003" s="702">
        <v>8719</v>
      </c>
      <c r="L1003" s="701" t="s">
        <v>1341</v>
      </c>
      <c r="M1003" s="704"/>
      <c r="N1003" s="701" t="s">
        <v>1613</v>
      </c>
      <c r="O1003" s="702">
        <v>65724</v>
      </c>
      <c r="P1003" s="701" t="s">
        <v>1608</v>
      </c>
      <c r="Q1003" s="705">
        <v>53</v>
      </c>
      <c r="R1003" s="701" t="s">
        <v>1341</v>
      </c>
      <c r="S1003" s="701" t="s">
        <v>1341</v>
      </c>
    </row>
    <row r="1004" spans="1:19" x14ac:dyDescent="0.3">
      <c r="A1004" s="701" t="s">
        <v>4199</v>
      </c>
      <c r="B1004" s="701" t="s">
        <v>1607</v>
      </c>
      <c r="C1004" s="701" t="s">
        <v>1433</v>
      </c>
      <c r="D1004" s="702">
        <v>2005</v>
      </c>
      <c r="E1004" s="701" t="s">
        <v>3953</v>
      </c>
      <c r="F1004" s="701" t="s">
        <v>3927</v>
      </c>
      <c r="G1004" s="701" t="s">
        <v>1607</v>
      </c>
      <c r="H1004" s="703">
        <v>39233</v>
      </c>
      <c r="I1004" s="703">
        <v>39233</v>
      </c>
      <c r="J1004" s="701" t="s">
        <v>1608</v>
      </c>
      <c r="K1004" s="702">
        <v>8739</v>
      </c>
      <c r="L1004" s="701" t="s">
        <v>1341</v>
      </c>
      <c r="M1004" s="704"/>
      <c r="N1004" s="701" t="s">
        <v>1613</v>
      </c>
      <c r="O1004" s="702">
        <v>65874</v>
      </c>
      <c r="P1004" s="701" t="s">
        <v>1608</v>
      </c>
      <c r="Q1004" s="705">
        <v>53</v>
      </c>
      <c r="R1004" s="701" t="s">
        <v>1341</v>
      </c>
      <c r="S1004" s="701" t="s">
        <v>1341</v>
      </c>
    </row>
    <row r="1005" spans="1:19" x14ac:dyDescent="0.3">
      <c r="A1005" s="701" t="s">
        <v>4200</v>
      </c>
      <c r="B1005" s="701" t="s">
        <v>1607</v>
      </c>
      <c r="C1005" s="701" t="s">
        <v>1433</v>
      </c>
      <c r="D1005" s="702">
        <v>2005</v>
      </c>
      <c r="E1005" s="701" t="s">
        <v>3953</v>
      </c>
      <c r="F1005" s="701" t="s">
        <v>3927</v>
      </c>
      <c r="G1005" s="701" t="s">
        <v>1607</v>
      </c>
      <c r="H1005" s="703">
        <v>39233</v>
      </c>
      <c r="I1005" s="703">
        <v>39233</v>
      </c>
      <c r="J1005" s="701" t="s">
        <v>1608</v>
      </c>
      <c r="K1005" s="702">
        <v>9025</v>
      </c>
      <c r="L1005" s="701" t="s">
        <v>1341</v>
      </c>
      <c r="M1005" s="704"/>
      <c r="N1005" s="701" t="s">
        <v>1613</v>
      </c>
      <c r="O1005" s="702">
        <v>68025</v>
      </c>
      <c r="P1005" s="701" t="s">
        <v>1608</v>
      </c>
      <c r="Q1005" s="705">
        <v>54</v>
      </c>
      <c r="R1005" s="701" t="s">
        <v>1341</v>
      </c>
      <c r="S1005" s="701" t="s">
        <v>1341</v>
      </c>
    </row>
    <row r="1006" spans="1:19" x14ac:dyDescent="0.3">
      <c r="A1006" s="701" t="s">
        <v>4206</v>
      </c>
      <c r="B1006" s="701" t="s">
        <v>1607</v>
      </c>
      <c r="C1006" s="701" t="s">
        <v>1433</v>
      </c>
      <c r="D1006" s="702">
        <v>2005</v>
      </c>
      <c r="E1006" s="701" t="s">
        <v>3927</v>
      </c>
      <c r="F1006" s="701" t="s">
        <v>3927</v>
      </c>
      <c r="G1006" s="701" t="s">
        <v>1607</v>
      </c>
      <c r="H1006" s="703">
        <v>39233</v>
      </c>
      <c r="I1006" s="703">
        <v>39233</v>
      </c>
      <c r="J1006" s="701" t="s">
        <v>1608</v>
      </c>
      <c r="K1006" s="702">
        <v>11047</v>
      </c>
      <c r="L1006" s="701" t="s">
        <v>1341</v>
      </c>
      <c r="M1006" s="704"/>
      <c r="N1006" s="701" t="s">
        <v>1613</v>
      </c>
      <c r="O1006" s="702">
        <v>107949</v>
      </c>
      <c r="P1006" s="701" t="s">
        <v>1608</v>
      </c>
      <c r="Q1006" s="705">
        <v>112</v>
      </c>
      <c r="R1006" s="701" t="s">
        <v>1341</v>
      </c>
      <c r="S1006" s="701" t="s">
        <v>1341</v>
      </c>
    </row>
    <row r="1007" spans="1:19" x14ac:dyDescent="0.3">
      <c r="A1007" s="701" t="s">
        <v>4207</v>
      </c>
      <c r="B1007" s="701" t="s">
        <v>1607</v>
      </c>
      <c r="C1007" s="701" t="s">
        <v>1433</v>
      </c>
      <c r="D1007" s="702">
        <v>2005</v>
      </c>
      <c r="E1007" s="701" t="s">
        <v>3927</v>
      </c>
      <c r="F1007" s="701" t="s">
        <v>3927</v>
      </c>
      <c r="G1007" s="701" t="s">
        <v>1607</v>
      </c>
      <c r="H1007" s="703">
        <v>39233</v>
      </c>
      <c r="I1007" s="703">
        <v>39233</v>
      </c>
      <c r="J1007" s="701" t="s">
        <v>1608</v>
      </c>
      <c r="K1007" s="702">
        <v>11009</v>
      </c>
      <c r="L1007" s="701" t="s">
        <v>1341</v>
      </c>
      <c r="M1007" s="704"/>
      <c r="N1007" s="701" t="s">
        <v>1613</v>
      </c>
      <c r="O1007" s="702">
        <v>107520</v>
      </c>
      <c r="P1007" s="701" t="s">
        <v>1608</v>
      </c>
      <c r="Q1007" s="705">
        <v>111</v>
      </c>
      <c r="R1007" s="701" t="s">
        <v>1341</v>
      </c>
      <c r="S1007" s="701" t="s">
        <v>1341</v>
      </c>
    </row>
    <row r="1008" spans="1:19" x14ac:dyDescent="0.3">
      <c r="A1008" s="701" t="s">
        <v>4228</v>
      </c>
      <c r="B1008" s="701" t="s">
        <v>1607</v>
      </c>
      <c r="C1008" s="701" t="s">
        <v>1433</v>
      </c>
      <c r="D1008" s="702">
        <v>2006</v>
      </c>
      <c r="E1008" s="701" t="s">
        <v>3953</v>
      </c>
      <c r="F1008" s="701" t="s">
        <v>3927</v>
      </c>
      <c r="G1008" s="701" t="s">
        <v>1607</v>
      </c>
      <c r="H1008" s="703">
        <v>39599</v>
      </c>
      <c r="I1008" s="703">
        <v>39599</v>
      </c>
      <c r="J1008" s="701" t="s">
        <v>1608</v>
      </c>
      <c r="K1008" s="702">
        <v>10932</v>
      </c>
      <c r="L1008" s="701" t="s">
        <v>1341</v>
      </c>
      <c r="M1008" s="704"/>
      <c r="N1008" s="701" t="s">
        <v>1613</v>
      </c>
      <c r="O1008" s="702">
        <v>87935</v>
      </c>
      <c r="P1008" s="701" t="s">
        <v>1608</v>
      </c>
      <c r="Q1008" s="705">
        <v>133</v>
      </c>
      <c r="R1008" s="701" t="s">
        <v>1341</v>
      </c>
      <c r="S1008" s="701" t="s">
        <v>1341</v>
      </c>
    </row>
    <row r="1009" spans="1:19" x14ac:dyDescent="0.3">
      <c r="A1009" s="701" t="s">
        <v>4229</v>
      </c>
      <c r="B1009" s="701" t="s">
        <v>1607</v>
      </c>
      <c r="C1009" s="701" t="s">
        <v>1433</v>
      </c>
      <c r="D1009" s="702">
        <v>2006</v>
      </c>
      <c r="E1009" s="701" t="s">
        <v>3953</v>
      </c>
      <c r="F1009" s="701" t="s">
        <v>3927</v>
      </c>
      <c r="G1009" s="701" t="s">
        <v>1607</v>
      </c>
      <c r="H1009" s="703">
        <v>39599</v>
      </c>
      <c r="I1009" s="703">
        <v>39599</v>
      </c>
      <c r="J1009" s="701" t="s">
        <v>1608</v>
      </c>
      <c r="K1009" s="702">
        <v>10721</v>
      </c>
      <c r="L1009" s="701" t="s">
        <v>1341</v>
      </c>
      <c r="M1009" s="704"/>
      <c r="N1009" s="701" t="s">
        <v>1613</v>
      </c>
      <c r="O1009" s="702">
        <v>82149</v>
      </c>
      <c r="P1009" s="701" t="s">
        <v>1608</v>
      </c>
      <c r="Q1009" s="705">
        <v>130</v>
      </c>
      <c r="R1009" s="701" t="s">
        <v>1341</v>
      </c>
      <c r="S1009" s="701" t="s">
        <v>1341</v>
      </c>
    </row>
    <row r="1010" spans="1:19" x14ac:dyDescent="0.3">
      <c r="A1010" s="701" t="s">
        <v>4230</v>
      </c>
      <c r="B1010" s="701" t="s">
        <v>1607</v>
      </c>
      <c r="C1010" s="701" t="s">
        <v>1433</v>
      </c>
      <c r="D1010" s="702">
        <v>2006</v>
      </c>
      <c r="E1010" s="701" t="s">
        <v>3953</v>
      </c>
      <c r="F1010" s="701" t="s">
        <v>3927</v>
      </c>
      <c r="G1010" s="701" t="s">
        <v>1607</v>
      </c>
      <c r="H1010" s="703">
        <v>39599</v>
      </c>
      <c r="I1010" s="703">
        <v>39599</v>
      </c>
      <c r="J1010" s="701" t="s">
        <v>1608</v>
      </c>
      <c r="K1010" s="702">
        <v>11070</v>
      </c>
      <c r="L1010" s="701" t="s">
        <v>1341</v>
      </c>
      <c r="M1010" s="704"/>
      <c r="N1010" s="701" t="s">
        <v>1613</v>
      </c>
      <c r="O1010" s="702">
        <v>86796</v>
      </c>
      <c r="P1010" s="701" t="s">
        <v>1608</v>
      </c>
      <c r="Q1010" s="705">
        <v>134</v>
      </c>
      <c r="R1010" s="701" t="s">
        <v>1341</v>
      </c>
      <c r="S1010" s="701" t="s">
        <v>1341</v>
      </c>
    </row>
    <row r="1011" spans="1:19" x14ac:dyDescent="0.3">
      <c r="A1011" s="701" t="s">
        <v>4231</v>
      </c>
      <c r="B1011" s="701" t="s">
        <v>1607</v>
      </c>
      <c r="C1011" s="701" t="s">
        <v>1433</v>
      </c>
      <c r="D1011" s="702">
        <v>2006</v>
      </c>
      <c r="E1011" s="701" t="s">
        <v>3953</v>
      </c>
      <c r="F1011" s="701" t="s">
        <v>3927</v>
      </c>
      <c r="G1011" s="701" t="s">
        <v>1607</v>
      </c>
      <c r="H1011" s="703">
        <v>39599</v>
      </c>
      <c r="I1011" s="703">
        <v>39599</v>
      </c>
      <c r="J1011" s="701" t="s">
        <v>1608</v>
      </c>
      <c r="K1011" s="702">
        <v>11092</v>
      </c>
      <c r="L1011" s="701" t="s">
        <v>1341</v>
      </c>
      <c r="M1011" s="704"/>
      <c r="N1011" s="701" t="s">
        <v>1613</v>
      </c>
      <c r="O1011" s="702">
        <v>87773</v>
      </c>
      <c r="P1011" s="701" t="s">
        <v>1608</v>
      </c>
      <c r="Q1011" s="705">
        <v>135</v>
      </c>
      <c r="R1011" s="701" t="s">
        <v>1341</v>
      </c>
      <c r="S1011" s="701" t="s">
        <v>1341</v>
      </c>
    </row>
    <row r="1012" spans="1:19" x14ac:dyDescent="0.3">
      <c r="A1012" s="701" t="s">
        <v>4250</v>
      </c>
      <c r="B1012" s="701" t="s">
        <v>1607</v>
      </c>
      <c r="C1012" s="701" t="s">
        <v>1433</v>
      </c>
      <c r="D1012" s="702">
        <v>2006</v>
      </c>
      <c r="E1012" s="701" t="s">
        <v>3927</v>
      </c>
      <c r="F1012" s="701" t="s">
        <v>3927</v>
      </c>
      <c r="G1012" s="701" t="s">
        <v>1607</v>
      </c>
      <c r="H1012" s="703">
        <v>39599</v>
      </c>
      <c r="I1012" s="703">
        <v>39599</v>
      </c>
      <c r="J1012" s="701" t="s">
        <v>1608</v>
      </c>
      <c r="K1012" s="702">
        <v>11115</v>
      </c>
      <c r="L1012" s="701" t="s">
        <v>1341</v>
      </c>
      <c r="M1012" s="704"/>
      <c r="N1012" s="701" t="s">
        <v>1613</v>
      </c>
      <c r="O1012" s="702">
        <v>114885</v>
      </c>
      <c r="P1012" s="701" t="s">
        <v>1341</v>
      </c>
      <c r="Q1012" s="704"/>
      <c r="R1012" s="701" t="s">
        <v>1341</v>
      </c>
      <c r="S1012" s="701" t="s">
        <v>1341</v>
      </c>
    </row>
    <row r="1013" spans="1:19" x14ac:dyDescent="0.3">
      <c r="A1013" s="701" t="s">
        <v>4251</v>
      </c>
      <c r="B1013" s="701" t="s">
        <v>1607</v>
      </c>
      <c r="C1013" s="701" t="s">
        <v>1433</v>
      </c>
      <c r="D1013" s="702">
        <v>2006</v>
      </c>
      <c r="E1013" s="701" t="s">
        <v>3927</v>
      </c>
      <c r="F1013" s="701" t="s">
        <v>3927</v>
      </c>
      <c r="G1013" s="701" t="s">
        <v>1607</v>
      </c>
      <c r="H1013" s="703">
        <v>39599</v>
      </c>
      <c r="I1013" s="703">
        <v>39599</v>
      </c>
      <c r="J1013" s="701" t="s">
        <v>1608</v>
      </c>
      <c r="K1013" s="702">
        <v>11177</v>
      </c>
      <c r="L1013" s="701" t="s">
        <v>1341</v>
      </c>
      <c r="M1013" s="704"/>
      <c r="N1013" s="701" t="s">
        <v>1613</v>
      </c>
      <c r="O1013" s="702">
        <v>114823</v>
      </c>
      <c r="P1013" s="701" t="s">
        <v>1341</v>
      </c>
      <c r="Q1013" s="704"/>
      <c r="R1013" s="701" t="s">
        <v>1341</v>
      </c>
      <c r="S1013" s="701" t="s">
        <v>1341</v>
      </c>
    </row>
    <row r="1014" spans="1:19" x14ac:dyDescent="0.3">
      <c r="A1014" s="701" t="s">
        <v>4271</v>
      </c>
      <c r="B1014" s="701" t="s">
        <v>1607</v>
      </c>
      <c r="C1014" s="701" t="s">
        <v>1433</v>
      </c>
      <c r="D1014" s="702">
        <v>2007</v>
      </c>
      <c r="E1014" s="701" t="s">
        <v>3953</v>
      </c>
      <c r="F1014" s="701" t="s">
        <v>3927</v>
      </c>
      <c r="G1014" s="701" t="s">
        <v>1668</v>
      </c>
      <c r="H1014" s="703">
        <v>39965</v>
      </c>
      <c r="I1014" s="703">
        <v>39965</v>
      </c>
      <c r="J1014" s="701" t="s">
        <v>1608</v>
      </c>
      <c r="K1014" s="702">
        <v>10462</v>
      </c>
      <c r="L1014" s="701" t="s">
        <v>1341</v>
      </c>
      <c r="M1014" s="704"/>
      <c r="N1014" s="701" t="s">
        <v>1613</v>
      </c>
      <c r="O1014" s="702">
        <v>90543</v>
      </c>
      <c r="P1014" s="701" t="s">
        <v>1608</v>
      </c>
      <c r="Q1014" s="705">
        <v>95</v>
      </c>
      <c r="R1014" s="701" t="s">
        <v>1341</v>
      </c>
      <c r="S1014" s="701" t="s">
        <v>1341</v>
      </c>
    </row>
    <row r="1015" spans="1:19" x14ac:dyDescent="0.3">
      <c r="A1015" s="701" t="s">
        <v>4272</v>
      </c>
      <c r="B1015" s="701" t="s">
        <v>1607</v>
      </c>
      <c r="C1015" s="701" t="s">
        <v>1433</v>
      </c>
      <c r="D1015" s="702">
        <v>2007</v>
      </c>
      <c r="E1015" s="701" t="s">
        <v>3953</v>
      </c>
      <c r="F1015" s="701" t="s">
        <v>3927</v>
      </c>
      <c r="G1015" s="701" t="s">
        <v>1668</v>
      </c>
      <c r="H1015" s="703">
        <v>39965</v>
      </c>
      <c r="I1015" s="703">
        <v>39965</v>
      </c>
      <c r="J1015" s="701" t="s">
        <v>1608</v>
      </c>
      <c r="K1015" s="702">
        <v>10538</v>
      </c>
      <c r="L1015" s="701" t="s">
        <v>1341</v>
      </c>
      <c r="M1015" s="704"/>
      <c r="N1015" s="701" t="s">
        <v>1613</v>
      </c>
      <c r="O1015" s="702">
        <v>90766</v>
      </c>
      <c r="P1015" s="701" t="s">
        <v>1608</v>
      </c>
      <c r="Q1015" s="705">
        <v>96</v>
      </c>
      <c r="R1015" s="701" t="s">
        <v>1341</v>
      </c>
      <c r="S1015" s="701" t="s">
        <v>1341</v>
      </c>
    </row>
    <row r="1016" spans="1:19" x14ac:dyDescent="0.3">
      <c r="A1016" s="701" t="s">
        <v>4273</v>
      </c>
      <c r="B1016" s="701" t="s">
        <v>1607</v>
      </c>
      <c r="C1016" s="701" t="s">
        <v>1433</v>
      </c>
      <c r="D1016" s="702">
        <v>2007</v>
      </c>
      <c r="E1016" s="701" t="s">
        <v>3953</v>
      </c>
      <c r="F1016" s="701" t="s">
        <v>3927</v>
      </c>
      <c r="G1016" s="701" t="s">
        <v>1668</v>
      </c>
      <c r="H1016" s="703">
        <v>39965</v>
      </c>
      <c r="I1016" s="703">
        <v>39965</v>
      </c>
      <c r="J1016" s="701" t="s">
        <v>1608</v>
      </c>
      <c r="K1016" s="702">
        <v>10707</v>
      </c>
      <c r="L1016" s="701" t="s">
        <v>1341</v>
      </c>
      <c r="M1016" s="704"/>
      <c r="N1016" s="701" t="s">
        <v>1613</v>
      </c>
      <c r="O1016" s="702">
        <v>90396</v>
      </c>
      <c r="P1016" s="701" t="s">
        <v>1608</v>
      </c>
      <c r="Q1016" s="705">
        <v>97</v>
      </c>
      <c r="R1016" s="701" t="s">
        <v>1341</v>
      </c>
      <c r="S1016" s="701" t="s">
        <v>1341</v>
      </c>
    </row>
    <row r="1017" spans="1:19" x14ac:dyDescent="0.3">
      <c r="A1017" s="701" t="s">
        <v>4274</v>
      </c>
      <c r="B1017" s="701" t="s">
        <v>1607</v>
      </c>
      <c r="C1017" s="701" t="s">
        <v>1433</v>
      </c>
      <c r="D1017" s="702">
        <v>2007</v>
      </c>
      <c r="E1017" s="701" t="s">
        <v>3953</v>
      </c>
      <c r="F1017" s="701" t="s">
        <v>3927</v>
      </c>
      <c r="G1017" s="701" t="s">
        <v>1668</v>
      </c>
      <c r="H1017" s="703">
        <v>39965</v>
      </c>
      <c r="I1017" s="703">
        <v>39965</v>
      </c>
      <c r="J1017" s="701" t="s">
        <v>1608</v>
      </c>
      <c r="K1017" s="702">
        <v>10622</v>
      </c>
      <c r="L1017" s="701" t="s">
        <v>1341</v>
      </c>
      <c r="M1017" s="704"/>
      <c r="N1017" s="701" t="s">
        <v>1613</v>
      </c>
      <c r="O1017" s="702">
        <v>90982</v>
      </c>
      <c r="P1017" s="701" t="s">
        <v>1608</v>
      </c>
      <c r="Q1017" s="705">
        <v>96</v>
      </c>
      <c r="R1017" s="701" t="s">
        <v>1341</v>
      </c>
      <c r="S1017" s="701" t="s">
        <v>1341</v>
      </c>
    </row>
    <row r="1018" spans="1:19" x14ac:dyDescent="0.3">
      <c r="A1018" s="701" t="s">
        <v>4275</v>
      </c>
      <c r="B1018" s="701" t="s">
        <v>1607</v>
      </c>
      <c r="C1018" s="701" t="s">
        <v>1433</v>
      </c>
      <c r="D1018" s="702">
        <v>2007</v>
      </c>
      <c r="E1018" s="701" t="s">
        <v>3927</v>
      </c>
      <c r="F1018" s="701" t="s">
        <v>3927</v>
      </c>
      <c r="G1018" s="701" t="s">
        <v>1668</v>
      </c>
      <c r="H1018" s="703">
        <v>39965</v>
      </c>
      <c r="I1018" s="703">
        <v>39965</v>
      </c>
      <c r="J1018" s="701" t="s">
        <v>1608</v>
      </c>
      <c r="K1018" s="702">
        <v>10925</v>
      </c>
      <c r="L1018" s="701" t="s">
        <v>1341</v>
      </c>
      <c r="M1018" s="704"/>
      <c r="N1018" s="701" t="s">
        <v>1613</v>
      </c>
      <c r="O1018" s="702">
        <v>107722</v>
      </c>
      <c r="P1018" s="701" t="s">
        <v>1608</v>
      </c>
      <c r="Q1018" s="705">
        <v>200</v>
      </c>
      <c r="R1018" s="701" t="s">
        <v>1341</v>
      </c>
      <c r="S1018" s="701" t="s">
        <v>1341</v>
      </c>
    </row>
    <row r="1019" spans="1:19" x14ac:dyDescent="0.3">
      <c r="A1019" s="701" t="s">
        <v>4276</v>
      </c>
      <c r="B1019" s="701" t="s">
        <v>1607</v>
      </c>
      <c r="C1019" s="701" t="s">
        <v>1433</v>
      </c>
      <c r="D1019" s="702">
        <v>2007</v>
      </c>
      <c r="E1019" s="701" t="s">
        <v>3927</v>
      </c>
      <c r="F1019" s="701" t="s">
        <v>3927</v>
      </c>
      <c r="G1019" s="701" t="s">
        <v>1668</v>
      </c>
      <c r="H1019" s="703">
        <v>39965</v>
      </c>
      <c r="I1019" s="703">
        <v>39965</v>
      </c>
      <c r="J1019" s="701" t="s">
        <v>1608</v>
      </c>
      <c r="K1019" s="702">
        <v>11019</v>
      </c>
      <c r="L1019" s="701" t="s">
        <v>1341</v>
      </c>
      <c r="M1019" s="704"/>
      <c r="N1019" s="701" t="s">
        <v>1613</v>
      </c>
      <c r="O1019" s="702">
        <v>114617</v>
      </c>
      <c r="P1019" s="701" t="s">
        <v>1608</v>
      </c>
      <c r="Q1019" s="705">
        <v>202</v>
      </c>
      <c r="R1019" s="701" t="s">
        <v>1341</v>
      </c>
      <c r="S1019" s="701" t="s">
        <v>1341</v>
      </c>
    </row>
    <row r="1020" spans="1:19" x14ac:dyDescent="0.3">
      <c r="A1020" s="701" t="s">
        <v>4327</v>
      </c>
      <c r="B1020" s="701" t="s">
        <v>1607</v>
      </c>
      <c r="C1020" s="701" t="s">
        <v>1433</v>
      </c>
      <c r="D1020" s="702">
        <v>2008</v>
      </c>
      <c r="E1020" s="701" t="s">
        <v>3953</v>
      </c>
      <c r="F1020" s="701" t="s">
        <v>3927</v>
      </c>
      <c r="G1020" s="701" t="s">
        <v>1668</v>
      </c>
      <c r="H1020" s="703">
        <v>40323</v>
      </c>
      <c r="I1020" s="703">
        <v>40323</v>
      </c>
      <c r="J1020" s="701" t="s">
        <v>1635</v>
      </c>
      <c r="K1020" s="702">
        <v>10951</v>
      </c>
      <c r="L1020" s="701" t="s">
        <v>1341</v>
      </c>
      <c r="M1020" s="704"/>
      <c r="N1020" s="701" t="s">
        <v>1644</v>
      </c>
      <c r="O1020" s="702">
        <v>94911</v>
      </c>
      <c r="P1020" s="701" t="s">
        <v>1635</v>
      </c>
      <c r="Q1020" s="705">
        <v>77</v>
      </c>
      <c r="R1020" s="701" t="s">
        <v>1341</v>
      </c>
      <c r="S1020" s="701" t="s">
        <v>1341</v>
      </c>
    </row>
    <row r="1021" spans="1:19" x14ac:dyDescent="0.3">
      <c r="A1021" s="701" t="s">
        <v>4328</v>
      </c>
      <c r="B1021" s="701" t="s">
        <v>1607</v>
      </c>
      <c r="C1021" s="701" t="s">
        <v>1433</v>
      </c>
      <c r="D1021" s="702">
        <v>2008</v>
      </c>
      <c r="E1021" s="701" t="s">
        <v>3953</v>
      </c>
      <c r="F1021" s="701" t="s">
        <v>3927</v>
      </c>
      <c r="G1021" s="701" t="s">
        <v>1668</v>
      </c>
      <c r="H1021" s="703">
        <v>40323</v>
      </c>
      <c r="I1021" s="703">
        <v>40323</v>
      </c>
      <c r="J1021" s="701" t="s">
        <v>1635</v>
      </c>
      <c r="K1021" s="702">
        <v>10992</v>
      </c>
      <c r="L1021" s="701" t="s">
        <v>1341</v>
      </c>
      <c r="M1021" s="704"/>
      <c r="N1021" s="701" t="s">
        <v>1644</v>
      </c>
      <c r="O1021" s="702">
        <v>94946</v>
      </c>
      <c r="P1021" s="701" t="s">
        <v>1635</v>
      </c>
      <c r="Q1021" s="705">
        <v>77</v>
      </c>
      <c r="R1021" s="701" t="s">
        <v>1341</v>
      </c>
      <c r="S1021" s="701" t="s">
        <v>1341</v>
      </c>
    </row>
    <row r="1022" spans="1:19" x14ac:dyDescent="0.3">
      <c r="A1022" s="701" t="s">
        <v>4329</v>
      </c>
      <c r="B1022" s="701" t="s">
        <v>1607</v>
      </c>
      <c r="C1022" s="701" t="s">
        <v>1433</v>
      </c>
      <c r="D1022" s="702">
        <v>2008</v>
      </c>
      <c r="E1022" s="701" t="s">
        <v>3953</v>
      </c>
      <c r="F1022" s="701" t="s">
        <v>3927</v>
      </c>
      <c r="G1022" s="701" t="s">
        <v>1668</v>
      </c>
      <c r="H1022" s="703">
        <v>40323</v>
      </c>
      <c r="I1022" s="703">
        <v>40323</v>
      </c>
      <c r="J1022" s="701" t="s">
        <v>1635</v>
      </c>
      <c r="K1022" s="702">
        <v>10978</v>
      </c>
      <c r="L1022" s="701" t="s">
        <v>1341</v>
      </c>
      <c r="M1022" s="704"/>
      <c r="N1022" s="701" t="s">
        <v>1644</v>
      </c>
      <c r="O1022" s="702">
        <v>94658</v>
      </c>
      <c r="P1022" s="701" t="s">
        <v>1635</v>
      </c>
      <c r="Q1022" s="705">
        <v>77</v>
      </c>
      <c r="R1022" s="701" t="s">
        <v>1341</v>
      </c>
      <c r="S1022" s="701" t="s">
        <v>1341</v>
      </c>
    </row>
    <row r="1023" spans="1:19" x14ac:dyDescent="0.3">
      <c r="A1023" s="701" t="s">
        <v>4330</v>
      </c>
      <c r="B1023" s="701" t="s">
        <v>1607</v>
      </c>
      <c r="C1023" s="701" t="s">
        <v>1433</v>
      </c>
      <c r="D1023" s="702">
        <v>2008</v>
      </c>
      <c r="E1023" s="701" t="s">
        <v>3953</v>
      </c>
      <c r="F1023" s="701" t="s">
        <v>3927</v>
      </c>
      <c r="G1023" s="701" t="s">
        <v>1668</v>
      </c>
      <c r="H1023" s="703">
        <v>40323</v>
      </c>
      <c r="I1023" s="703">
        <v>40323</v>
      </c>
      <c r="J1023" s="701" t="s">
        <v>1635</v>
      </c>
      <c r="K1023" s="702">
        <v>11017</v>
      </c>
      <c r="L1023" s="701" t="s">
        <v>1341</v>
      </c>
      <c r="M1023" s="704"/>
      <c r="N1023" s="701" t="s">
        <v>1644</v>
      </c>
      <c r="O1023" s="702">
        <v>95118</v>
      </c>
      <c r="P1023" s="701" t="s">
        <v>1635</v>
      </c>
      <c r="Q1023" s="705">
        <v>78</v>
      </c>
      <c r="R1023" s="701" t="s">
        <v>1341</v>
      </c>
      <c r="S1023" s="701" t="s">
        <v>1341</v>
      </c>
    </row>
    <row r="1024" spans="1:19" x14ac:dyDescent="0.3">
      <c r="A1024" s="701" t="s">
        <v>4339</v>
      </c>
      <c r="B1024" s="701" t="s">
        <v>1607</v>
      </c>
      <c r="C1024" s="701" t="s">
        <v>1433</v>
      </c>
      <c r="D1024" s="702">
        <v>2008</v>
      </c>
      <c r="E1024" s="701" t="s">
        <v>3927</v>
      </c>
      <c r="F1024" s="701" t="s">
        <v>3927</v>
      </c>
      <c r="G1024" s="701" t="s">
        <v>1668</v>
      </c>
      <c r="H1024" s="703">
        <v>40323</v>
      </c>
      <c r="I1024" s="703">
        <v>40323</v>
      </c>
      <c r="J1024" s="701" t="s">
        <v>1635</v>
      </c>
      <c r="K1024" s="702">
        <v>10948</v>
      </c>
      <c r="L1024" s="701" t="s">
        <v>1341</v>
      </c>
      <c r="M1024" s="704"/>
      <c r="N1024" s="701" t="s">
        <v>1644</v>
      </c>
      <c r="O1024" s="702">
        <v>113346</v>
      </c>
      <c r="P1024" s="701" t="s">
        <v>1635</v>
      </c>
      <c r="Q1024" s="705">
        <v>223</v>
      </c>
      <c r="R1024" s="701" t="s">
        <v>1341</v>
      </c>
      <c r="S1024" s="701" t="s">
        <v>1341</v>
      </c>
    </row>
    <row r="1025" spans="1:19" x14ac:dyDescent="0.3">
      <c r="A1025" s="701" t="s">
        <v>4340</v>
      </c>
      <c r="B1025" s="701" t="s">
        <v>1607</v>
      </c>
      <c r="C1025" s="701" t="s">
        <v>1433</v>
      </c>
      <c r="D1025" s="702">
        <v>2008</v>
      </c>
      <c r="E1025" s="701" t="s">
        <v>3927</v>
      </c>
      <c r="F1025" s="701" t="s">
        <v>3927</v>
      </c>
      <c r="G1025" s="701" t="s">
        <v>1668</v>
      </c>
      <c r="H1025" s="703">
        <v>40323</v>
      </c>
      <c r="I1025" s="703">
        <v>40323</v>
      </c>
      <c r="J1025" s="701" t="s">
        <v>1635</v>
      </c>
      <c r="K1025" s="702">
        <v>10810</v>
      </c>
      <c r="L1025" s="701" t="s">
        <v>1341</v>
      </c>
      <c r="M1025" s="704"/>
      <c r="N1025" s="701" t="s">
        <v>1644</v>
      </c>
      <c r="O1025" s="702">
        <v>111922</v>
      </c>
      <c r="P1025" s="701" t="s">
        <v>1635</v>
      </c>
      <c r="Q1025" s="705">
        <v>221</v>
      </c>
      <c r="R1025" s="701" t="s">
        <v>1341</v>
      </c>
      <c r="S1025" s="701" t="s">
        <v>1341</v>
      </c>
    </row>
    <row r="1026" spans="1:19" x14ac:dyDescent="0.3">
      <c r="A1026" s="701" t="s">
        <v>4362</v>
      </c>
      <c r="B1026" s="701" t="s">
        <v>1607</v>
      </c>
      <c r="C1026" s="701" t="s">
        <v>1433</v>
      </c>
      <c r="D1026" s="702">
        <v>2009</v>
      </c>
      <c r="E1026" s="701" t="s">
        <v>3953</v>
      </c>
      <c r="F1026" s="701" t="s">
        <v>3927</v>
      </c>
      <c r="G1026" s="701" t="s">
        <v>1668</v>
      </c>
      <c r="H1026" s="703">
        <v>40694</v>
      </c>
      <c r="I1026" s="703">
        <v>40694</v>
      </c>
      <c r="J1026" s="701" t="s">
        <v>1635</v>
      </c>
      <c r="K1026" s="702">
        <v>10904</v>
      </c>
      <c r="L1026" s="701" t="s">
        <v>1341</v>
      </c>
      <c r="M1026" s="704"/>
      <c r="N1026" s="701" t="s">
        <v>1644</v>
      </c>
      <c r="O1026" s="702">
        <v>105066</v>
      </c>
      <c r="P1026" s="701" t="s">
        <v>1635</v>
      </c>
      <c r="Q1026" s="705">
        <v>280</v>
      </c>
      <c r="R1026" s="701" t="s">
        <v>1341</v>
      </c>
      <c r="S1026" s="701" t="s">
        <v>1341</v>
      </c>
    </row>
    <row r="1027" spans="1:19" x14ac:dyDescent="0.3">
      <c r="A1027" s="701" t="s">
        <v>4363</v>
      </c>
      <c r="B1027" s="701" t="s">
        <v>1607</v>
      </c>
      <c r="C1027" s="701" t="s">
        <v>1433</v>
      </c>
      <c r="D1027" s="702">
        <v>2009</v>
      </c>
      <c r="E1027" s="701" t="s">
        <v>3953</v>
      </c>
      <c r="F1027" s="701" t="s">
        <v>3927</v>
      </c>
      <c r="G1027" s="701" t="s">
        <v>1668</v>
      </c>
      <c r="H1027" s="703">
        <v>40694</v>
      </c>
      <c r="I1027" s="703">
        <v>40694</v>
      </c>
      <c r="J1027" s="701" t="s">
        <v>1635</v>
      </c>
      <c r="K1027" s="702">
        <v>10885</v>
      </c>
      <c r="L1027" s="701" t="s">
        <v>1341</v>
      </c>
      <c r="M1027" s="704"/>
      <c r="N1027" s="701" t="s">
        <v>1644</v>
      </c>
      <c r="O1027" s="702">
        <v>105086</v>
      </c>
      <c r="P1027" s="701" t="s">
        <v>1635</v>
      </c>
      <c r="Q1027" s="705">
        <v>279</v>
      </c>
      <c r="R1027" s="701" t="s">
        <v>1341</v>
      </c>
      <c r="S1027" s="701" t="s">
        <v>1341</v>
      </c>
    </row>
    <row r="1028" spans="1:19" x14ac:dyDescent="0.3">
      <c r="A1028" s="701" t="s">
        <v>4364</v>
      </c>
      <c r="B1028" s="701" t="s">
        <v>1607</v>
      </c>
      <c r="C1028" s="701" t="s">
        <v>1433</v>
      </c>
      <c r="D1028" s="702">
        <v>2009</v>
      </c>
      <c r="E1028" s="701" t="s">
        <v>3953</v>
      </c>
      <c r="F1028" s="701" t="s">
        <v>3927</v>
      </c>
      <c r="G1028" s="701" t="s">
        <v>1668</v>
      </c>
      <c r="H1028" s="703">
        <v>40694</v>
      </c>
      <c r="I1028" s="703">
        <v>40694</v>
      </c>
      <c r="J1028" s="701" t="s">
        <v>1635</v>
      </c>
      <c r="K1028" s="702">
        <v>11312</v>
      </c>
      <c r="L1028" s="701" t="s">
        <v>1341</v>
      </c>
      <c r="M1028" s="704"/>
      <c r="N1028" s="701" t="s">
        <v>1644</v>
      </c>
      <c r="O1028" s="702">
        <v>106995</v>
      </c>
      <c r="P1028" s="701" t="s">
        <v>1635</v>
      </c>
      <c r="Q1028" s="705">
        <v>290</v>
      </c>
      <c r="R1028" s="701" t="s">
        <v>1341</v>
      </c>
      <c r="S1028" s="701" t="s">
        <v>1341</v>
      </c>
    </row>
    <row r="1029" spans="1:19" x14ac:dyDescent="0.3">
      <c r="A1029" s="701" t="s">
        <v>4365</v>
      </c>
      <c r="B1029" s="701" t="s">
        <v>1607</v>
      </c>
      <c r="C1029" s="701" t="s">
        <v>1433</v>
      </c>
      <c r="D1029" s="702">
        <v>2009</v>
      </c>
      <c r="E1029" s="701" t="s">
        <v>3953</v>
      </c>
      <c r="F1029" s="701" t="s">
        <v>3927</v>
      </c>
      <c r="G1029" s="701" t="s">
        <v>1668</v>
      </c>
      <c r="H1029" s="703">
        <v>40694</v>
      </c>
      <c r="I1029" s="703">
        <v>40694</v>
      </c>
      <c r="J1029" s="701" t="s">
        <v>1635</v>
      </c>
      <c r="K1029" s="702">
        <v>10904</v>
      </c>
      <c r="L1029" s="701" t="s">
        <v>1341</v>
      </c>
      <c r="M1029" s="704"/>
      <c r="N1029" s="701" t="s">
        <v>1644</v>
      </c>
      <c r="O1029" s="702">
        <v>103219</v>
      </c>
      <c r="P1029" s="701" t="s">
        <v>1635</v>
      </c>
      <c r="Q1029" s="705">
        <v>280</v>
      </c>
      <c r="R1029" s="701" t="s">
        <v>1341</v>
      </c>
      <c r="S1029" s="701" t="s">
        <v>1341</v>
      </c>
    </row>
    <row r="1030" spans="1:19" x14ac:dyDescent="0.3">
      <c r="A1030" s="701" t="s">
        <v>4381</v>
      </c>
      <c r="B1030" s="701" t="s">
        <v>1607</v>
      </c>
      <c r="C1030" s="701" t="s">
        <v>1433</v>
      </c>
      <c r="D1030" s="702">
        <v>2009</v>
      </c>
      <c r="E1030" s="701" t="s">
        <v>3972</v>
      </c>
      <c r="F1030" s="701" t="s">
        <v>3927</v>
      </c>
      <c r="G1030" s="701" t="s">
        <v>1668</v>
      </c>
      <c r="H1030" s="703">
        <v>40694</v>
      </c>
      <c r="I1030" s="703">
        <v>40694</v>
      </c>
      <c r="J1030" s="701" t="s">
        <v>1635</v>
      </c>
      <c r="K1030" s="702">
        <v>10294</v>
      </c>
      <c r="L1030" s="701" t="s">
        <v>1341</v>
      </c>
      <c r="M1030" s="704"/>
      <c r="N1030" s="701" t="s">
        <v>1644</v>
      </c>
      <c r="O1030" s="702">
        <v>109754</v>
      </c>
      <c r="P1030" s="701" t="s">
        <v>1635</v>
      </c>
      <c r="Q1030" s="705">
        <v>704</v>
      </c>
      <c r="R1030" s="701" t="s">
        <v>1341</v>
      </c>
      <c r="S1030" s="701" t="s">
        <v>1341</v>
      </c>
    </row>
    <row r="1031" spans="1:19" x14ac:dyDescent="0.3">
      <c r="A1031" s="701" t="s">
        <v>4382</v>
      </c>
      <c r="B1031" s="701" t="s">
        <v>1607</v>
      </c>
      <c r="C1031" s="701" t="s">
        <v>1433</v>
      </c>
      <c r="D1031" s="702">
        <v>2009</v>
      </c>
      <c r="E1031" s="701" t="s">
        <v>3972</v>
      </c>
      <c r="F1031" s="701" t="s">
        <v>3927</v>
      </c>
      <c r="G1031" s="701" t="s">
        <v>1668</v>
      </c>
      <c r="H1031" s="703">
        <v>40694</v>
      </c>
      <c r="I1031" s="703">
        <v>40694</v>
      </c>
      <c r="J1031" s="701" t="s">
        <v>1635</v>
      </c>
      <c r="K1031" s="702">
        <v>9979</v>
      </c>
      <c r="L1031" s="701" t="s">
        <v>1341</v>
      </c>
      <c r="M1031" s="704"/>
      <c r="N1031" s="701" t="s">
        <v>1644</v>
      </c>
      <c r="O1031" s="702">
        <v>112087</v>
      </c>
      <c r="P1031" s="701" t="s">
        <v>1635</v>
      </c>
      <c r="Q1031" s="705">
        <v>682</v>
      </c>
      <c r="R1031" s="701" t="s">
        <v>1341</v>
      </c>
      <c r="S1031" s="701" t="s">
        <v>1341</v>
      </c>
    </row>
    <row r="1032" spans="1:19" x14ac:dyDescent="0.3">
      <c r="A1032" s="701" t="s">
        <v>4390</v>
      </c>
      <c r="B1032" s="701" t="s">
        <v>1607</v>
      </c>
      <c r="C1032" s="701" t="s">
        <v>1433</v>
      </c>
      <c r="D1032" s="702">
        <v>2010</v>
      </c>
      <c r="E1032" s="701" t="s">
        <v>3927</v>
      </c>
      <c r="F1032" s="701" t="s">
        <v>3927</v>
      </c>
      <c r="G1032" s="701" t="s">
        <v>1668</v>
      </c>
      <c r="H1032" s="703">
        <v>41058</v>
      </c>
      <c r="I1032" s="703">
        <v>41058</v>
      </c>
      <c r="J1032" s="701" t="s">
        <v>1608</v>
      </c>
      <c r="K1032" s="702">
        <v>10968</v>
      </c>
      <c r="L1032" s="701" t="s">
        <v>1341</v>
      </c>
      <c r="M1032" s="704"/>
      <c r="N1032" s="701" t="s">
        <v>1613</v>
      </c>
      <c r="O1032" s="702">
        <v>112772</v>
      </c>
      <c r="P1032" s="701" t="s">
        <v>1608</v>
      </c>
      <c r="Q1032" s="705">
        <v>44</v>
      </c>
      <c r="R1032" s="701" t="s">
        <v>1341</v>
      </c>
      <c r="S1032" s="701" t="s">
        <v>1341</v>
      </c>
    </row>
    <row r="1033" spans="1:19" x14ac:dyDescent="0.3">
      <c r="A1033" s="701" t="s">
        <v>4406</v>
      </c>
      <c r="B1033" s="701" t="s">
        <v>1607</v>
      </c>
      <c r="C1033" s="701" t="s">
        <v>1433</v>
      </c>
      <c r="D1033" s="702">
        <v>2010</v>
      </c>
      <c r="E1033" s="701" t="s">
        <v>3927</v>
      </c>
      <c r="F1033" s="701" t="s">
        <v>3927</v>
      </c>
      <c r="G1033" s="701" t="s">
        <v>1668</v>
      </c>
      <c r="H1033" s="703">
        <v>41058</v>
      </c>
      <c r="I1033" s="703">
        <v>41058</v>
      </c>
      <c r="J1033" s="701" t="s">
        <v>1608</v>
      </c>
      <c r="K1033" s="702">
        <v>11075</v>
      </c>
      <c r="L1033" s="701" t="s">
        <v>1341</v>
      </c>
      <c r="M1033" s="704"/>
      <c r="N1033" s="701" t="s">
        <v>1613</v>
      </c>
      <c r="O1033" s="702">
        <v>113847</v>
      </c>
      <c r="P1033" s="701" t="s">
        <v>1608</v>
      </c>
      <c r="Q1033" s="705">
        <v>44</v>
      </c>
      <c r="R1033" s="701" t="s">
        <v>1341</v>
      </c>
      <c r="S1033" s="701" t="s">
        <v>1341</v>
      </c>
    </row>
    <row r="1034" spans="1:19" x14ac:dyDescent="0.3">
      <c r="A1034" s="701" t="s">
        <v>4407</v>
      </c>
      <c r="B1034" s="701" t="s">
        <v>1607</v>
      </c>
      <c r="C1034" s="701" t="s">
        <v>1433</v>
      </c>
      <c r="D1034" s="702">
        <v>2010</v>
      </c>
      <c r="E1034" s="701" t="s">
        <v>3950</v>
      </c>
      <c r="F1034" s="701" t="s">
        <v>3927</v>
      </c>
      <c r="G1034" s="701" t="s">
        <v>1668</v>
      </c>
      <c r="H1034" s="703">
        <v>41058</v>
      </c>
      <c r="I1034" s="703">
        <v>41058</v>
      </c>
      <c r="J1034" s="701" t="s">
        <v>1635</v>
      </c>
      <c r="K1034" s="702">
        <v>10629</v>
      </c>
      <c r="L1034" s="701" t="s">
        <v>1341</v>
      </c>
      <c r="M1034" s="704"/>
      <c r="N1034" s="701" t="s">
        <v>1644</v>
      </c>
      <c r="O1034" s="702">
        <v>108886</v>
      </c>
      <c r="P1034" s="701" t="s">
        <v>1635</v>
      </c>
      <c r="Q1034" s="705">
        <v>512</v>
      </c>
      <c r="R1034" s="701" t="s">
        <v>1341</v>
      </c>
      <c r="S1034" s="701" t="s">
        <v>1341</v>
      </c>
    </row>
    <row r="1035" spans="1:19" x14ac:dyDescent="0.3">
      <c r="A1035" s="701" t="s">
        <v>4408</v>
      </c>
      <c r="B1035" s="701" t="s">
        <v>1607</v>
      </c>
      <c r="C1035" s="701" t="s">
        <v>1433</v>
      </c>
      <c r="D1035" s="702">
        <v>2010</v>
      </c>
      <c r="E1035" s="701" t="s">
        <v>3950</v>
      </c>
      <c r="F1035" s="701" t="s">
        <v>3927</v>
      </c>
      <c r="G1035" s="701" t="s">
        <v>1668</v>
      </c>
      <c r="H1035" s="703">
        <v>41058</v>
      </c>
      <c r="I1035" s="703">
        <v>41058</v>
      </c>
      <c r="J1035" s="701" t="s">
        <v>1635</v>
      </c>
      <c r="K1035" s="702">
        <v>10572</v>
      </c>
      <c r="L1035" s="701" t="s">
        <v>1341</v>
      </c>
      <c r="M1035" s="704"/>
      <c r="N1035" s="701" t="s">
        <v>1644</v>
      </c>
      <c r="O1035" s="702">
        <v>108361</v>
      </c>
      <c r="P1035" s="701" t="s">
        <v>1635</v>
      </c>
      <c r="Q1035" s="705">
        <v>510</v>
      </c>
      <c r="R1035" s="701" t="s">
        <v>1341</v>
      </c>
      <c r="S1035" s="701" t="s">
        <v>1341</v>
      </c>
    </row>
    <row r="1036" spans="1:19" x14ac:dyDescent="0.3">
      <c r="A1036" s="701" t="s">
        <v>4409</v>
      </c>
      <c r="B1036" s="701" t="s">
        <v>1607</v>
      </c>
      <c r="C1036" s="701" t="s">
        <v>1433</v>
      </c>
      <c r="D1036" s="702">
        <v>2010</v>
      </c>
      <c r="E1036" s="701" t="s">
        <v>3950</v>
      </c>
      <c r="F1036" s="701" t="s">
        <v>3927</v>
      </c>
      <c r="G1036" s="701" t="s">
        <v>1668</v>
      </c>
      <c r="H1036" s="703">
        <v>41058</v>
      </c>
      <c r="I1036" s="703">
        <v>41058</v>
      </c>
      <c r="J1036" s="701" t="s">
        <v>1635</v>
      </c>
      <c r="K1036" s="702">
        <v>10601</v>
      </c>
      <c r="L1036" s="701" t="s">
        <v>1341</v>
      </c>
      <c r="M1036" s="704"/>
      <c r="N1036" s="701" t="s">
        <v>1644</v>
      </c>
      <c r="O1036" s="702">
        <v>108427</v>
      </c>
      <c r="P1036" s="701" t="s">
        <v>1635</v>
      </c>
      <c r="Q1036" s="705">
        <v>511</v>
      </c>
      <c r="R1036" s="701" t="s">
        <v>1341</v>
      </c>
      <c r="S1036" s="701" t="s">
        <v>1341</v>
      </c>
    </row>
    <row r="1037" spans="1:19" x14ac:dyDescent="0.3">
      <c r="A1037" s="701" t="s">
        <v>4410</v>
      </c>
      <c r="B1037" s="701" t="s">
        <v>1607</v>
      </c>
      <c r="C1037" s="701" t="s">
        <v>1433</v>
      </c>
      <c r="D1037" s="702">
        <v>2010</v>
      </c>
      <c r="E1037" s="701" t="s">
        <v>3950</v>
      </c>
      <c r="F1037" s="701" t="s">
        <v>3927</v>
      </c>
      <c r="G1037" s="701" t="s">
        <v>1668</v>
      </c>
      <c r="H1037" s="703">
        <v>41058</v>
      </c>
      <c r="I1037" s="703">
        <v>41058</v>
      </c>
      <c r="J1037" s="701" t="s">
        <v>1635</v>
      </c>
      <c r="K1037" s="702">
        <v>10507</v>
      </c>
      <c r="L1037" s="701" t="s">
        <v>1341</v>
      </c>
      <c r="M1037" s="704"/>
      <c r="N1037" s="701" t="s">
        <v>1644</v>
      </c>
      <c r="O1037" s="702">
        <v>107377</v>
      </c>
      <c r="P1037" s="701" t="s">
        <v>1635</v>
      </c>
      <c r="Q1037" s="705">
        <v>507</v>
      </c>
      <c r="R1037" s="701" t="s">
        <v>1341</v>
      </c>
      <c r="S1037" s="701" t="s">
        <v>1341</v>
      </c>
    </row>
    <row r="1038" spans="1:19" x14ac:dyDescent="0.3">
      <c r="A1038" s="701" t="s">
        <v>3163</v>
      </c>
      <c r="B1038" s="701" t="s">
        <v>1607</v>
      </c>
      <c r="C1038" s="701" t="s">
        <v>1445</v>
      </c>
      <c r="D1038" s="702">
        <v>1986</v>
      </c>
      <c r="E1038" s="701" t="s">
        <v>2792</v>
      </c>
      <c r="F1038" s="701" t="s">
        <v>2793</v>
      </c>
      <c r="G1038" s="701" t="s">
        <v>1668</v>
      </c>
      <c r="H1038" s="703">
        <v>31929</v>
      </c>
      <c r="I1038" s="703">
        <v>31932</v>
      </c>
      <c r="J1038" s="701" t="s">
        <v>1608</v>
      </c>
      <c r="K1038" s="702">
        <v>26188</v>
      </c>
      <c r="L1038" s="701" t="s">
        <v>1341</v>
      </c>
      <c r="M1038" s="704"/>
      <c r="N1038" s="701" t="s">
        <v>1341</v>
      </c>
      <c r="O1038" s="706"/>
      <c r="P1038" s="701" t="s">
        <v>1341</v>
      </c>
      <c r="Q1038" s="704"/>
      <c r="R1038" s="701" t="s">
        <v>1341</v>
      </c>
      <c r="S1038" s="701" t="s">
        <v>1341</v>
      </c>
    </row>
    <row r="1039" spans="1:19" x14ac:dyDescent="0.3">
      <c r="A1039" s="701" t="s">
        <v>3164</v>
      </c>
      <c r="B1039" s="701" t="s">
        <v>1607</v>
      </c>
      <c r="C1039" s="701" t="s">
        <v>1445</v>
      </c>
      <c r="D1039" s="702">
        <v>1986</v>
      </c>
      <c r="E1039" s="701" t="s">
        <v>2792</v>
      </c>
      <c r="F1039" s="701" t="s">
        <v>2797</v>
      </c>
      <c r="G1039" s="701" t="s">
        <v>1668</v>
      </c>
      <c r="H1039" s="703">
        <v>31929</v>
      </c>
      <c r="I1039" s="703">
        <v>31932</v>
      </c>
      <c r="J1039" s="701" t="s">
        <v>1608</v>
      </c>
      <c r="K1039" s="702">
        <v>25920</v>
      </c>
      <c r="L1039" s="701" t="s">
        <v>1341</v>
      </c>
      <c r="M1039" s="704"/>
      <c r="N1039" s="701" t="s">
        <v>1608</v>
      </c>
      <c r="O1039" s="702">
        <v>334</v>
      </c>
      <c r="P1039" s="701" t="s">
        <v>1341</v>
      </c>
      <c r="Q1039" s="704"/>
      <c r="R1039" s="701" t="s">
        <v>1341</v>
      </c>
      <c r="S1039" s="701" t="s">
        <v>1341</v>
      </c>
    </row>
    <row r="1040" spans="1:19" x14ac:dyDescent="0.3">
      <c r="A1040" s="701" t="s">
        <v>3165</v>
      </c>
      <c r="B1040" s="701" t="s">
        <v>1607</v>
      </c>
      <c r="C1040" s="701" t="s">
        <v>1445</v>
      </c>
      <c r="D1040" s="702">
        <v>1986</v>
      </c>
      <c r="E1040" s="701" t="s">
        <v>2792</v>
      </c>
      <c r="F1040" s="701" t="s">
        <v>2793</v>
      </c>
      <c r="G1040" s="701" t="s">
        <v>1668</v>
      </c>
      <c r="H1040" s="703">
        <v>31929</v>
      </c>
      <c r="I1040" s="703">
        <v>31933</v>
      </c>
      <c r="J1040" s="701" t="s">
        <v>1608</v>
      </c>
      <c r="K1040" s="702">
        <v>25682</v>
      </c>
      <c r="L1040" s="701" t="s">
        <v>1341</v>
      </c>
      <c r="M1040" s="704"/>
      <c r="N1040" s="701" t="s">
        <v>1608</v>
      </c>
      <c r="O1040" s="702">
        <v>707</v>
      </c>
      <c r="P1040" s="701" t="s">
        <v>1341</v>
      </c>
      <c r="Q1040" s="704"/>
      <c r="R1040" s="701" t="s">
        <v>1341</v>
      </c>
      <c r="S1040" s="701" t="s">
        <v>1341</v>
      </c>
    </row>
    <row r="1041" spans="1:19" x14ac:dyDescent="0.3">
      <c r="A1041" s="701" t="s">
        <v>3166</v>
      </c>
      <c r="B1041" s="701" t="s">
        <v>1607</v>
      </c>
      <c r="C1041" s="701" t="s">
        <v>1445</v>
      </c>
      <c r="D1041" s="702">
        <v>1986</v>
      </c>
      <c r="E1041" s="701" t="s">
        <v>2792</v>
      </c>
      <c r="F1041" s="701" t="s">
        <v>2797</v>
      </c>
      <c r="G1041" s="701" t="s">
        <v>1668</v>
      </c>
      <c r="H1041" s="703">
        <v>31929</v>
      </c>
      <c r="I1041" s="703">
        <v>31933</v>
      </c>
      <c r="J1041" s="701" t="s">
        <v>1608</v>
      </c>
      <c r="K1041" s="702">
        <v>26631</v>
      </c>
      <c r="L1041" s="701" t="s">
        <v>1341</v>
      </c>
      <c r="M1041" s="704"/>
      <c r="N1041" s="701" t="s">
        <v>1608</v>
      </c>
      <c r="O1041" s="702">
        <v>420</v>
      </c>
      <c r="P1041" s="701" t="s">
        <v>1341</v>
      </c>
      <c r="Q1041" s="704"/>
      <c r="R1041" s="701" t="s">
        <v>1341</v>
      </c>
      <c r="S1041" s="701" t="s">
        <v>1341</v>
      </c>
    </row>
    <row r="1042" spans="1:19" x14ac:dyDescent="0.3">
      <c r="A1042" s="701" t="s">
        <v>3167</v>
      </c>
      <c r="B1042" s="701" t="s">
        <v>1607</v>
      </c>
      <c r="C1042" s="701" t="s">
        <v>1445</v>
      </c>
      <c r="D1042" s="702">
        <v>1986</v>
      </c>
      <c r="E1042" s="701" t="s">
        <v>2792</v>
      </c>
      <c r="F1042" s="701" t="s">
        <v>2793</v>
      </c>
      <c r="G1042" s="701" t="s">
        <v>1668</v>
      </c>
      <c r="H1042" s="703">
        <v>31929</v>
      </c>
      <c r="I1042" s="703">
        <v>31932</v>
      </c>
      <c r="J1042" s="701" t="s">
        <v>1608</v>
      </c>
      <c r="K1042" s="702">
        <v>26325</v>
      </c>
      <c r="L1042" s="701" t="s">
        <v>1341</v>
      </c>
      <c r="M1042" s="704"/>
      <c r="N1042" s="701" t="s">
        <v>1613</v>
      </c>
      <c r="O1042" s="702">
        <v>404796</v>
      </c>
      <c r="P1042" s="701" t="s">
        <v>1608</v>
      </c>
      <c r="Q1042" s="705">
        <v>663</v>
      </c>
      <c r="R1042" s="701" t="s">
        <v>1341</v>
      </c>
      <c r="S1042" s="701" t="s">
        <v>1341</v>
      </c>
    </row>
    <row r="1043" spans="1:19" x14ac:dyDescent="0.3">
      <c r="A1043" s="701" t="s">
        <v>3168</v>
      </c>
      <c r="B1043" s="701" t="s">
        <v>1607</v>
      </c>
      <c r="C1043" s="701" t="s">
        <v>1445</v>
      </c>
      <c r="D1043" s="702">
        <v>1986</v>
      </c>
      <c r="E1043" s="701" t="s">
        <v>2792</v>
      </c>
      <c r="F1043" s="701" t="s">
        <v>2797</v>
      </c>
      <c r="G1043" s="701" t="s">
        <v>1668</v>
      </c>
      <c r="H1043" s="703">
        <v>31929</v>
      </c>
      <c r="I1043" s="703">
        <v>31932</v>
      </c>
      <c r="J1043" s="701" t="s">
        <v>1608</v>
      </c>
      <c r="K1043" s="702">
        <v>25926</v>
      </c>
      <c r="L1043" s="701" t="s">
        <v>1341</v>
      </c>
      <c r="M1043" s="704"/>
      <c r="N1043" s="701" t="s">
        <v>1613</v>
      </c>
      <c r="O1043" s="702">
        <v>350675</v>
      </c>
      <c r="P1043" s="701" t="s">
        <v>1608</v>
      </c>
      <c r="Q1043" s="705">
        <v>681</v>
      </c>
      <c r="R1043" s="701" t="s">
        <v>1341</v>
      </c>
      <c r="S1043" s="701" t="s">
        <v>1341</v>
      </c>
    </row>
    <row r="1044" spans="1:19" x14ac:dyDescent="0.3">
      <c r="A1044" s="701" t="s">
        <v>3169</v>
      </c>
      <c r="B1044" s="701" t="s">
        <v>1607</v>
      </c>
      <c r="C1044" s="701" t="s">
        <v>1445</v>
      </c>
      <c r="D1044" s="702">
        <v>1986</v>
      </c>
      <c r="E1044" s="701" t="s">
        <v>2792</v>
      </c>
      <c r="F1044" s="701" t="s">
        <v>2793</v>
      </c>
      <c r="G1044" s="701" t="s">
        <v>1668</v>
      </c>
      <c r="H1044" s="703">
        <v>31933</v>
      </c>
      <c r="I1044" s="703">
        <v>31934</v>
      </c>
      <c r="J1044" s="701" t="s">
        <v>1608</v>
      </c>
      <c r="K1044" s="702">
        <v>26046</v>
      </c>
      <c r="L1044" s="701" t="s">
        <v>1341</v>
      </c>
      <c r="M1044" s="704"/>
      <c r="N1044" s="701" t="s">
        <v>1613</v>
      </c>
      <c r="O1044" s="702">
        <v>400505</v>
      </c>
      <c r="P1044" s="701" t="s">
        <v>1608</v>
      </c>
      <c r="Q1044" s="705">
        <v>808</v>
      </c>
      <c r="R1044" s="701" t="s">
        <v>1341</v>
      </c>
      <c r="S1044" s="701" t="s">
        <v>1341</v>
      </c>
    </row>
    <row r="1045" spans="1:19" x14ac:dyDescent="0.3">
      <c r="A1045" s="701" t="s">
        <v>3170</v>
      </c>
      <c r="B1045" s="701" t="s">
        <v>1607</v>
      </c>
      <c r="C1045" s="701" t="s">
        <v>1445</v>
      </c>
      <c r="D1045" s="702">
        <v>1986</v>
      </c>
      <c r="E1045" s="701" t="s">
        <v>2792</v>
      </c>
      <c r="F1045" s="701" t="s">
        <v>2797</v>
      </c>
      <c r="G1045" s="701" t="s">
        <v>1668</v>
      </c>
      <c r="H1045" s="703">
        <v>31933</v>
      </c>
      <c r="I1045" s="703">
        <v>31934</v>
      </c>
      <c r="J1045" s="701" t="s">
        <v>1608</v>
      </c>
      <c r="K1045" s="702">
        <v>26288</v>
      </c>
      <c r="L1045" s="701" t="s">
        <v>1341</v>
      </c>
      <c r="M1045" s="704"/>
      <c r="N1045" s="701" t="s">
        <v>1613</v>
      </c>
      <c r="O1045" s="702">
        <v>446313</v>
      </c>
      <c r="P1045" s="701" t="s">
        <v>1608</v>
      </c>
      <c r="Q1045" s="705">
        <v>428</v>
      </c>
      <c r="R1045" s="701" t="s">
        <v>1341</v>
      </c>
      <c r="S1045" s="701" t="s">
        <v>1341</v>
      </c>
    </row>
    <row r="1046" spans="1:19" x14ac:dyDescent="0.3">
      <c r="A1046" s="701" t="s">
        <v>3291</v>
      </c>
      <c r="B1046" s="701" t="s">
        <v>1607</v>
      </c>
      <c r="C1046" s="701" t="s">
        <v>1445</v>
      </c>
      <c r="D1046" s="702">
        <v>1987</v>
      </c>
      <c r="E1046" s="701" t="s">
        <v>2792</v>
      </c>
      <c r="F1046" s="701" t="s">
        <v>2797</v>
      </c>
      <c r="G1046" s="701" t="s">
        <v>1668</v>
      </c>
      <c r="H1046" s="703">
        <v>32301</v>
      </c>
      <c r="I1046" s="703">
        <v>32302</v>
      </c>
      <c r="J1046" s="701" t="s">
        <v>1608</v>
      </c>
      <c r="K1046" s="702">
        <v>25118</v>
      </c>
      <c r="L1046" s="701" t="s">
        <v>1341</v>
      </c>
      <c r="M1046" s="704"/>
      <c r="N1046" s="701" t="s">
        <v>1613</v>
      </c>
      <c r="O1046" s="702">
        <v>825416</v>
      </c>
      <c r="P1046" s="701" t="s">
        <v>1608</v>
      </c>
      <c r="Q1046" s="705">
        <v>1047</v>
      </c>
      <c r="R1046" s="701" t="s">
        <v>1341</v>
      </c>
      <c r="S1046" s="701" t="s">
        <v>1341</v>
      </c>
    </row>
    <row r="1047" spans="1:19" x14ac:dyDescent="0.3">
      <c r="A1047" s="701" t="s">
        <v>3292</v>
      </c>
      <c r="B1047" s="701" t="s">
        <v>1607</v>
      </c>
      <c r="C1047" s="701" t="s">
        <v>1445</v>
      </c>
      <c r="D1047" s="702">
        <v>1987</v>
      </c>
      <c r="E1047" s="701" t="s">
        <v>2792</v>
      </c>
      <c r="F1047" s="701" t="s">
        <v>2797</v>
      </c>
      <c r="G1047" s="701" t="s">
        <v>1668</v>
      </c>
      <c r="H1047" s="703">
        <v>32301</v>
      </c>
      <c r="I1047" s="703">
        <v>32302</v>
      </c>
      <c r="J1047" s="701" t="s">
        <v>1608</v>
      </c>
      <c r="K1047" s="702">
        <v>26259</v>
      </c>
      <c r="L1047" s="701" t="s">
        <v>1341</v>
      </c>
      <c r="M1047" s="704"/>
      <c r="N1047" s="701" t="s">
        <v>1613</v>
      </c>
      <c r="O1047" s="702">
        <v>25632</v>
      </c>
      <c r="P1047" s="701" t="s">
        <v>1608</v>
      </c>
      <c r="Q1047" s="705">
        <v>536</v>
      </c>
      <c r="R1047" s="701" t="s">
        <v>1341</v>
      </c>
      <c r="S1047" s="701" t="s">
        <v>1341</v>
      </c>
    </row>
    <row r="1048" spans="1:19" x14ac:dyDescent="0.3">
      <c r="A1048" s="701" t="s">
        <v>3293</v>
      </c>
      <c r="B1048" s="701" t="s">
        <v>1607</v>
      </c>
      <c r="C1048" s="701" t="s">
        <v>1445</v>
      </c>
      <c r="D1048" s="702">
        <v>1987</v>
      </c>
      <c r="E1048" s="701" t="s">
        <v>2792</v>
      </c>
      <c r="F1048" s="701" t="s">
        <v>2797</v>
      </c>
      <c r="G1048" s="701" t="s">
        <v>1668</v>
      </c>
      <c r="H1048" s="703">
        <v>32301</v>
      </c>
      <c r="I1048" s="703">
        <v>32302</v>
      </c>
      <c r="J1048" s="701" t="s">
        <v>1608</v>
      </c>
      <c r="K1048" s="702">
        <v>27288</v>
      </c>
      <c r="L1048" s="701" t="s">
        <v>1341</v>
      </c>
      <c r="M1048" s="704"/>
      <c r="N1048" s="701" t="s">
        <v>1613</v>
      </c>
      <c r="O1048" s="702">
        <v>25632</v>
      </c>
      <c r="P1048" s="701" t="s">
        <v>1608</v>
      </c>
      <c r="Q1048" s="705">
        <v>1437</v>
      </c>
      <c r="R1048" s="701" t="s">
        <v>1341</v>
      </c>
      <c r="S1048" s="701" t="s">
        <v>1341</v>
      </c>
    </row>
    <row r="1049" spans="1:19" x14ac:dyDescent="0.3">
      <c r="A1049" s="701" t="s">
        <v>3298</v>
      </c>
      <c r="B1049" s="701" t="s">
        <v>1607</v>
      </c>
      <c r="C1049" s="701" t="s">
        <v>1445</v>
      </c>
      <c r="D1049" s="702">
        <v>1987</v>
      </c>
      <c r="E1049" s="701" t="s">
        <v>2792</v>
      </c>
      <c r="F1049" s="701" t="s">
        <v>2793</v>
      </c>
      <c r="G1049" s="701" t="s">
        <v>1668</v>
      </c>
      <c r="H1049" s="703">
        <v>32301</v>
      </c>
      <c r="I1049" s="703">
        <v>32302</v>
      </c>
      <c r="J1049" s="701" t="s">
        <v>1608</v>
      </c>
      <c r="K1049" s="702">
        <v>75514</v>
      </c>
      <c r="L1049" s="701" t="s">
        <v>1341</v>
      </c>
      <c r="M1049" s="704"/>
      <c r="N1049" s="701" t="s">
        <v>1613</v>
      </c>
      <c r="O1049" s="702">
        <v>919311</v>
      </c>
      <c r="P1049" s="701" t="s">
        <v>1608</v>
      </c>
      <c r="Q1049" s="705">
        <v>7333</v>
      </c>
      <c r="R1049" s="701" t="s">
        <v>1341</v>
      </c>
      <c r="S1049" s="701" t="s">
        <v>1341</v>
      </c>
    </row>
    <row r="1050" spans="1:19" x14ac:dyDescent="0.3">
      <c r="A1050" s="701" t="s">
        <v>3322</v>
      </c>
      <c r="B1050" s="701" t="s">
        <v>1607</v>
      </c>
      <c r="C1050" s="701" t="s">
        <v>1445</v>
      </c>
      <c r="D1050" s="702">
        <v>1988</v>
      </c>
      <c r="E1050" s="701" t="s">
        <v>2792</v>
      </c>
      <c r="F1050" s="701" t="s">
        <v>2797</v>
      </c>
      <c r="G1050" s="701" t="s">
        <v>1668</v>
      </c>
      <c r="H1050" s="703">
        <v>32664</v>
      </c>
      <c r="I1050" s="703">
        <v>32665</v>
      </c>
      <c r="J1050" s="701" t="s">
        <v>1608</v>
      </c>
      <c r="K1050" s="702">
        <v>27143</v>
      </c>
      <c r="L1050" s="701" t="s">
        <v>1341</v>
      </c>
      <c r="M1050" s="704"/>
      <c r="N1050" s="701" t="s">
        <v>1613</v>
      </c>
      <c r="O1050" s="702">
        <v>887777</v>
      </c>
      <c r="P1050" s="701" t="s">
        <v>1608</v>
      </c>
      <c r="Q1050" s="705">
        <v>475</v>
      </c>
      <c r="R1050" s="701" t="s">
        <v>1341</v>
      </c>
      <c r="S1050" s="701" t="s">
        <v>1341</v>
      </c>
    </row>
    <row r="1051" spans="1:19" x14ac:dyDescent="0.3">
      <c r="A1051" s="701" t="s">
        <v>3323</v>
      </c>
      <c r="B1051" s="701" t="s">
        <v>1607</v>
      </c>
      <c r="C1051" s="701" t="s">
        <v>1445</v>
      </c>
      <c r="D1051" s="702">
        <v>1988</v>
      </c>
      <c r="E1051" s="701" t="s">
        <v>2792</v>
      </c>
      <c r="F1051" s="701" t="s">
        <v>2797</v>
      </c>
      <c r="G1051" s="701" t="s">
        <v>1668</v>
      </c>
      <c r="H1051" s="703">
        <v>32664</v>
      </c>
      <c r="I1051" s="703">
        <v>32665</v>
      </c>
      <c r="J1051" s="701" t="s">
        <v>1608</v>
      </c>
      <c r="K1051" s="702">
        <v>25595</v>
      </c>
      <c r="L1051" s="701" t="s">
        <v>1341</v>
      </c>
      <c r="M1051" s="704"/>
      <c r="N1051" s="701" t="s">
        <v>1613</v>
      </c>
      <c r="O1051" s="702">
        <v>23816</v>
      </c>
      <c r="P1051" s="701" t="s">
        <v>1608</v>
      </c>
      <c r="Q1051" s="705">
        <v>758</v>
      </c>
      <c r="R1051" s="701" t="s">
        <v>1341</v>
      </c>
      <c r="S1051" s="701" t="s">
        <v>1341</v>
      </c>
    </row>
    <row r="1052" spans="1:19" x14ac:dyDescent="0.3">
      <c r="A1052" s="701" t="s">
        <v>3324</v>
      </c>
      <c r="B1052" s="701" t="s">
        <v>1607</v>
      </c>
      <c r="C1052" s="701" t="s">
        <v>1445</v>
      </c>
      <c r="D1052" s="702">
        <v>1988</v>
      </c>
      <c r="E1052" s="701" t="s">
        <v>2792</v>
      </c>
      <c r="F1052" s="701" t="s">
        <v>2797</v>
      </c>
      <c r="G1052" s="701" t="s">
        <v>1668</v>
      </c>
      <c r="H1052" s="703">
        <v>32664</v>
      </c>
      <c r="I1052" s="703">
        <v>32665</v>
      </c>
      <c r="J1052" s="701" t="s">
        <v>1608</v>
      </c>
      <c r="K1052" s="702">
        <v>26470</v>
      </c>
      <c r="L1052" s="701" t="s">
        <v>1341</v>
      </c>
      <c r="M1052" s="704"/>
      <c r="N1052" s="701" t="s">
        <v>1613</v>
      </c>
      <c r="O1052" s="702">
        <v>21862</v>
      </c>
      <c r="P1052" s="701" t="s">
        <v>1608</v>
      </c>
      <c r="Q1052" s="705">
        <v>786</v>
      </c>
      <c r="R1052" s="701" t="s">
        <v>1341</v>
      </c>
      <c r="S1052" s="701" t="s">
        <v>1341</v>
      </c>
    </row>
    <row r="1053" spans="1:19" x14ac:dyDescent="0.3">
      <c r="A1053" s="701" t="s">
        <v>3325</v>
      </c>
      <c r="B1053" s="701" t="s">
        <v>1607</v>
      </c>
      <c r="C1053" s="701" t="s">
        <v>1445</v>
      </c>
      <c r="D1053" s="702">
        <v>1988</v>
      </c>
      <c r="E1053" s="701" t="s">
        <v>2792</v>
      </c>
      <c r="F1053" s="701" t="s">
        <v>2793</v>
      </c>
      <c r="G1053" s="701" t="s">
        <v>1668</v>
      </c>
      <c r="H1053" s="703">
        <v>32664</v>
      </c>
      <c r="I1053" s="703">
        <v>32665</v>
      </c>
      <c r="J1053" s="701" t="s">
        <v>1608</v>
      </c>
      <c r="K1053" s="702">
        <v>27549</v>
      </c>
      <c r="L1053" s="701" t="s">
        <v>1341</v>
      </c>
      <c r="M1053" s="704"/>
      <c r="N1053" s="701" t="s">
        <v>1613</v>
      </c>
      <c r="O1053" s="702">
        <v>303856</v>
      </c>
      <c r="P1053" s="701" t="s">
        <v>1608</v>
      </c>
      <c r="Q1053" s="705">
        <v>292</v>
      </c>
      <c r="R1053" s="701" t="s">
        <v>1341</v>
      </c>
      <c r="S1053" s="701" t="s">
        <v>1341</v>
      </c>
    </row>
    <row r="1054" spans="1:19" x14ac:dyDescent="0.3">
      <c r="A1054" s="701" t="s">
        <v>3326</v>
      </c>
      <c r="B1054" s="701" t="s">
        <v>1607</v>
      </c>
      <c r="C1054" s="701" t="s">
        <v>1445</v>
      </c>
      <c r="D1054" s="702">
        <v>1988</v>
      </c>
      <c r="E1054" s="701" t="s">
        <v>2792</v>
      </c>
      <c r="F1054" s="701" t="s">
        <v>2793</v>
      </c>
      <c r="G1054" s="701" t="s">
        <v>1668</v>
      </c>
      <c r="H1054" s="703">
        <v>32664</v>
      </c>
      <c r="I1054" s="703">
        <v>32665</v>
      </c>
      <c r="J1054" s="701" t="s">
        <v>1608</v>
      </c>
      <c r="K1054" s="702">
        <v>27406</v>
      </c>
      <c r="L1054" s="701" t="s">
        <v>1341</v>
      </c>
      <c r="M1054" s="704"/>
      <c r="N1054" s="701" t="s">
        <v>1613</v>
      </c>
      <c r="O1054" s="702">
        <v>302279</v>
      </c>
      <c r="P1054" s="701" t="s">
        <v>1608</v>
      </c>
      <c r="Q1054" s="705">
        <v>318</v>
      </c>
      <c r="R1054" s="701" t="s">
        <v>1341</v>
      </c>
      <c r="S1054" s="701" t="s">
        <v>1341</v>
      </c>
    </row>
    <row r="1055" spans="1:19" x14ac:dyDescent="0.3">
      <c r="A1055" s="701" t="s">
        <v>3327</v>
      </c>
      <c r="B1055" s="701" t="s">
        <v>1607</v>
      </c>
      <c r="C1055" s="701" t="s">
        <v>1445</v>
      </c>
      <c r="D1055" s="702">
        <v>1988</v>
      </c>
      <c r="E1055" s="701" t="s">
        <v>2792</v>
      </c>
      <c r="F1055" s="701" t="s">
        <v>2793</v>
      </c>
      <c r="G1055" s="701" t="s">
        <v>1668</v>
      </c>
      <c r="H1055" s="703">
        <v>32664</v>
      </c>
      <c r="I1055" s="703">
        <v>32665</v>
      </c>
      <c r="J1055" s="701" t="s">
        <v>1608</v>
      </c>
      <c r="K1055" s="702">
        <v>25092</v>
      </c>
      <c r="L1055" s="701" t="s">
        <v>1341</v>
      </c>
      <c r="M1055" s="704"/>
      <c r="N1055" s="701" t="s">
        <v>1613</v>
      </c>
      <c r="O1055" s="702">
        <v>276756</v>
      </c>
      <c r="P1055" s="701" t="s">
        <v>1608</v>
      </c>
      <c r="Q1055" s="705">
        <v>2123</v>
      </c>
      <c r="R1055" s="701" t="s">
        <v>1341</v>
      </c>
      <c r="S1055" s="701" t="s">
        <v>1341</v>
      </c>
    </row>
    <row r="1056" spans="1:19" x14ac:dyDescent="0.3">
      <c r="A1056" s="701" t="s">
        <v>2791</v>
      </c>
      <c r="B1056" s="701" t="s">
        <v>1607</v>
      </c>
      <c r="C1056" s="701" t="s">
        <v>1445</v>
      </c>
      <c r="D1056" s="702">
        <v>1989</v>
      </c>
      <c r="E1056" s="701" t="s">
        <v>2792</v>
      </c>
      <c r="F1056" s="701" t="s">
        <v>2793</v>
      </c>
      <c r="G1056" s="701" t="s">
        <v>1668</v>
      </c>
      <c r="H1056" s="703">
        <v>33031</v>
      </c>
      <c r="I1056" s="703">
        <v>33032</v>
      </c>
      <c r="J1056" s="701" t="s">
        <v>1608</v>
      </c>
      <c r="K1056" s="702">
        <v>24544</v>
      </c>
      <c r="L1056" s="701" t="s">
        <v>1341</v>
      </c>
      <c r="M1056" s="704"/>
      <c r="N1056" s="701" t="s">
        <v>1613</v>
      </c>
      <c r="O1056" s="702">
        <v>343408</v>
      </c>
      <c r="P1056" s="701" t="s">
        <v>1608</v>
      </c>
      <c r="Q1056" s="705">
        <v>2134</v>
      </c>
      <c r="R1056" s="701" t="s">
        <v>1341</v>
      </c>
      <c r="S1056" s="701" t="s">
        <v>1341</v>
      </c>
    </row>
    <row r="1057" spans="1:19" x14ac:dyDescent="0.3">
      <c r="A1057" s="701" t="s">
        <v>2794</v>
      </c>
      <c r="B1057" s="701" t="s">
        <v>1607</v>
      </c>
      <c r="C1057" s="701" t="s">
        <v>1445</v>
      </c>
      <c r="D1057" s="702">
        <v>1989</v>
      </c>
      <c r="E1057" s="701" t="s">
        <v>2792</v>
      </c>
      <c r="F1057" s="701" t="s">
        <v>2793</v>
      </c>
      <c r="G1057" s="701" t="s">
        <v>1668</v>
      </c>
      <c r="H1057" s="703">
        <v>33031</v>
      </c>
      <c r="I1057" s="703">
        <v>33032</v>
      </c>
      <c r="J1057" s="701" t="s">
        <v>1608</v>
      </c>
      <c r="K1057" s="702">
        <v>23906</v>
      </c>
      <c r="L1057" s="701" t="s">
        <v>1341</v>
      </c>
      <c r="M1057" s="704"/>
      <c r="N1057" s="701" t="s">
        <v>1613</v>
      </c>
      <c r="O1057" s="702">
        <v>334482</v>
      </c>
      <c r="P1057" s="701" t="s">
        <v>1608</v>
      </c>
      <c r="Q1057" s="705">
        <v>2079</v>
      </c>
      <c r="R1057" s="701" t="s">
        <v>1341</v>
      </c>
      <c r="S1057" s="701" t="s">
        <v>1341</v>
      </c>
    </row>
    <row r="1058" spans="1:19" x14ac:dyDescent="0.3">
      <c r="A1058" s="701" t="s">
        <v>2795</v>
      </c>
      <c r="B1058" s="701" t="s">
        <v>1607</v>
      </c>
      <c r="C1058" s="701" t="s">
        <v>1445</v>
      </c>
      <c r="D1058" s="702">
        <v>1989</v>
      </c>
      <c r="E1058" s="701" t="s">
        <v>2792</v>
      </c>
      <c r="F1058" s="701" t="s">
        <v>2793</v>
      </c>
      <c r="G1058" s="701" t="s">
        <v>1668</v>
      </c>
      <c r="H1058" s="703">
        <v>33031</v>
      </c>
      <c r="I1058" s="703">
        <v>33032</v>
      </c>
      <c r="J1058" s="701" t="s">
        <v>1608</v>
      </c>
      <c r="K1058" s="702">
        <v>24174</v>
      </c>
      <c r="L1058" s="701" t="s">
        <v>1341</v>
      </c>
      <c r="M1058" s="704"/>
      <c r="N1058" s="701" t="s">
        <v>1613</v>
      </c>
      <c r="O1058" s="702">
        <v>338231</v>
      </c>
      <c r="P1058" s="701" t="s">
        <v>1608</v>
      </c>
      <c r="Q1058" s="705">
        <v>2102</v>
      </c>
      <c r="R1058" s="701" t="s">
        <v>1341</v>
      </c>
      <c r="S1058" s="701" t="s">
        <v>1341</v>
      </c>
    </row>
    <row r="1059" spans="1:19" x14ac:dyDescent="0.3">
      <c r="A1059" s="701" t="s">
        <v>2796</v>
      </c>
      <c r="B1059" s="701" t="s">
        <v>1607</v>
      </c>
      <c r="C1059" s="701" t="s">
        <v>1445</v>
      </c>
      <c r="D1059" s="702">
        <v>1989</v>
      </c>
      <c r="E1059" s="701" t="s">
        <v>2792</v>
      </c>
      <c r="F1059" s="701" t="s">
        <v>2797</v>
      </c>
      <c r="G1059" s="701" t="s">
        <v>1668</v>
      </c>
      <c r="H1059" s="703">
        <v>33031</v>
      </c>
      <c r="I1059" s="703">
        <v>33031</v>
      </c>
      <c r="J1059" s="701" t="s">
        <v>1608</v>
      </c>
      <c r="K1059" s="702">
        <v>25310</v>
      </c>
      <c r="L1059" s="701" t="s">
        <v>1341</v>
      </c>
      <c r="M1059" s="704"/>
      <c r="N1059" s="701" t="s">
        <v>1613</v>
      </c>
      <c r="O1059" s="702">
        <v>303371</v>
      </c>
      <c r="P1059" s="701" t="s">
        <v>1608</v>
      </c>
      <c r="Q1059" s="705">
        <v>1615</v>
      </c>
      <c r="R1059" s="701" t="s">
        <v>1341</v>
      </c>
      <c r="S1059" s="701" t="s">
        <v>1341</v>
      </c>
    </row>
    <row r="1060" spans="1:19" x14ac:dyDescent="0.3">
      <c r="A1060" s="701" t="s">
        <v>2798</v>
      </c>
      <c r="B1060" s="701" t="s">
        <v>1607</v>
      </c>
      <c r="C1060" s="701" t="s">
        <v>1445</v>
      </c>
      <c r="D1060" s="702">
        <v>1989</v>
      </c>
      <c r="E1060" s="701" t="s">
        <v>2792</v>
      </c>
      <c r="F1060" s="701" t="s">
        <v>2797</v>
      </c>
      <c r="G1060" s="701" t="s">
        <v>1668</v>
      </c>
      <c r="H1060" s="703">
        <v>33031</v>
      </c>
      <c r="I1060" s="703">
        <v>33031</v>
      </c>
      <c r="J1060" s="701" t="s">
        <v>1608</v>
      </c>
      <c r="K1060" s="702">
        <v>24780</v>
      </c>
      <c r="L1060" s="701" t="s">
        <v>1341</v>
      </c>
      <c r="M1060" s="704"/>
      <c r="N1060" s="701" t="s">
        <v>1613</v>
      </c>
      <c r="O1060" s="702">
        <v>297019</v>
      </c>
      <c r="P1060" s="701" t="s">
        <v>1608</v>
      </c>
      <c r="Q1060" s="705">
        <v>2451</v>
      </c>
      <c r="R1060" s="701" t="s">
        <v>1341</v>
      </c>
      <c r="S1060" s="701" t="s">
        <v>1341</v>
      </c>
    </row>
    <row r="1061" spans="1:19" x14ac:dyDescent="0.3">
      <c r="A1061" s="701" t="s">
        <v>2799</v>
      </c>
      <c r="B1061" s="701" t="s">
        <v>1607</v>
      </c>
      <c r="C1061" s="701" t="s">
        <v>1445</v>
      </c>
      <c r="D1061" s="702">
        <v>1989</v>
      </c>
      <c r="E1061" s="701" t="s">
        <v>2792</v>
      </c>
      <c r="F1061" s="701" t="s">
        <v>2797</v>
      </c>
      <c r="G1061" s="701" t="s">
        <v>1668</v>
      </c>
      <c r="H1061" s="703">
        <v>33031</v>
      </c>
      <c r="I1061" s="703">
        <v>33031</v>
      </c>
      <c r="J1061" s="701" t="s">
        <v>1608</v>
      </c>
      <c r="K1061" s="702">
        <v>25012</v>
      </c>
      <c r="L1061" s="701" t="s">
        <v>1341</v>
      </c>
      <c r="M1061" s="704"/>
      <c r="N1061" s="701" t="s">
        <v>1613</v>
      </c>
      <c r="O1061" s="702">
        <v>299799</v>
      </c>
      <c r="P1061" s="701" t="s">
        <v>1608</v>
      </c>
      <c r="Q1061" s="705">
        <v>1596</v>
      </c>
      <c r="R1061" s="701" t="s">
        <v>1341</v>
      </c>
      <c r="S1061" s="701" t="s">
        <v>1341</v>
      </c>
    </row>
    <row r="1062" spans="1:19" x14ac:dyDescent="0.3">
      <c r="A1062" s="701" t="s">
        <v>2905</v>
      </c>
      <c r="B1062" s="701" t="s">
        <v>1607</v>
      </c>
      <c r="C1062" s="701" t="s">
        <v>1445</v>
      </c>
      <c r="D1062" s="702">
        <v>1990</v>
      </c>
      <c r="E1062" s="701" t="s">
        <v>2792</v>
      </c>
      <c r="F1062" s="701" t="s">
        <v>2793</v>
      </c>
      <c r="G1062" s="701" t="s">
        <v>1668</v>
      </c>
      <c r="H1062" s="703">
        <v>33393</v>
      </c>
      <c r="I1062" s="703">
        <v>33402</v>
      </c>
      <c r="J1062" s="701" t="s">
        <v>1608</v>
      </c>
      <c r="K1062" s="702">
        <v>23746</v>
      </c>
      <c r="L1062" s="701" t="s">
        <v>1341</v>
      </c>
      <c r="M1062" s="704"/>
      <c r="N1062" s="701" t="s">
        <v>1613</v>
      </c>
      <c r="O1062" s="702">
        <v>341118</v>
      </c>
      <c r="P1062" s="701" t="s">
        <v>1608</v>
      </c>
      <c r="Q1062" s="705">
        <v>1787</v>
      </c>
      <c r="R1062" s="701" t="s">
        <v>1341</v>
      </c>
      <c r="S1062" s="701" t="s">
        <v>1341</v>
      </c>
    </row>
    <row r="1063" spans="1:19" x14ac:dyDescent="0.3">
      <c r="A1063" s="701" t="s">
        <v>2906</v>
      </c>
      <c r="B1063" s="701" t="s">
        <v>1607</v>
      </c>
      <c r="C1063" s="701" t="s">
        <v>1445</v>
      </c>
      <c r="D1063" s="702">
        <v>1990</v>
      </c>
      <c r="E1063" s="701" t="s">
        <v>2792</v>
      </c>
      <c r="F1063" s="701" t="s">
        <v>2793</v>
      </c>
      <c r="G1063" s="701" t="s">
        <v>1668</v>
      </c>
      <c r="H1063" s="703">
        <v>33393</v>
      </c>
      <c r="I1063" s="703">
        <v>33402</v>
      </c>
      <c r="J1063" s="701" t="s">
        <v>1608</v>
      </c>
      <c r="K1063" s="702">
        <v>22532</v>
      </c>
      <c r="L1063" s="701" t="s">
        <v>1341</v>
      </c>
      <c r="M1063" s="704"/>
      <c r="N1063" s="701" t="s">
        <v>1613</v>
      </c>
      <c r="O1063" s="702">
        <v>323679</v>
      </c>
      <c r="P1063" s="701" t="s">
        <v>1608</v>
      </c>
      <c r="Q1063" s="705">
        <v>3072</v>
      </c>
      <c r="R1063" s="701" t="s">
        <v>1341</v>
      </c>
      <c r="S1063" s="701" t="s">
        <v>1341</v>
      </c>
    </row>
    <row r="1064" spans="1:19" x14ac:dyDescent="0.3">
      <c r="A1064" s="701" t="s">
        <v>2907</v>
      </c>
      <c r="B1064" s="701" t="s">
        <v>1607</v>
      </c>
      <c r="C1064" s="701" t="s">
        <v>1445</v>
      </c>
      <c r="D1064" s="702">
        <v>1990</v>
      </c>
      <c r="E1064" s="701" t="s">
        <v>2792</v>
      </c>
      <c r="F1064" s="701" t="s">
        <v>2793</v>
      </c>
      <c r="G1064" s="701" t="s">
        <v>1668</v>
      </c>
      <c r="H1064" s="703">
        <v>33393</v>
      </c>
      <c r="I1064" s="703">
        <v>33402</v>
      </c>
      <c r="J1064" s="701" t="s">
        <v>1608</v>
      </c>
      <c r="K1064" s="702">
        <v>24576</v>
      </c>
      <c r="L1064" s="701" t="s">
        <v>1341</v>
      </c>
      <c r="M1064" s="704"/>
      <c r="N1064" s="701" t="s">
        <v>1613</v>
      </c>
      <c r="O1064" s="702">
        <v>353041</v>
      </c>
      <c r="P1064" s="701" t="s">
        <v>1608</v>
      </c>
      <c r="Q1064" s="705">
        <v>1850</v>
      </c>
      <c r="R1064" s="701" t="s">
        <v>1341</v>
      </c>
      <c r="S1064" s="701" t="s">
        <v>1341</v>
      </c>
    </row>
    <row r="1065" spans="1:19" x14ac:dyDescent="0.3">
      <c r="A1065" s="701" t="s">
        <v>2912</v>
      </c>
      <c r="B1065" s="701" t="s">
        <v>1607</v>
      </c>
      <c r="C1065" s="701" t="s">
        <v>1445</v>
      </c>
      <c r="D1065" s="702">
        <v>1990</v>
      </c>
      <c r="E1065" s="701" t="s">
        <v>2792</v>
      </c>
      <c r="F1065" s="701" t="s">
        <v>2797</v>
      </c>
      <c r="G1065" s="701" t="s">
        <v>1668</v>
      </c>
      <c r="H1065" s="703">
        <v>33393</v>
      </c>
      <c r="I1065" s="703">
        <v>33401</v>
      </c>
      <c r="J1065" s="701" t="s">
        <v>1608</v>
      </c>
      <c r="K1065" s="702">
        <v>22021</v>
      </c>
      <c r="L1065" s="701" t="s">
        <v>1341</v>
      </c>
      <c r="M1065" s="704"/>
      <c r="N1065" s="701" t="s">
        <v>1613</v>
      </c>
      <c r="O1065" s="702">
        <v>328414</v>
      </c>
      <c r="P1065" s="701" t="s">
        <v>1608</v>
      </c>
      <c r="Q1065" s="705">
        <v>4510</v>
      </c>
      <c r="R1065" s="701" t="s">
        <v>1341</v>
      </c>
      <c r="S1065" s="701" t="s">
        <v>1341</v>
      </c>
    </row>
    <row r="1066" spans="1:19" x14ac:dyDescent="0.3">
      <c r="A1066" s="701" t="s">
        <v>2913</v>
      </c>
      <c r="B1066" s="701" t="s">
        <v>1607</v>
      </c>
      <c r="C1066" s="701" t="s">
        <v>1445</v>
      </c>
      <c r="D1066" s="702">
        <v>1990</v>
      </c>
      <c r="E1066" s="701" t="s">
        <v>2792</v>
      </c>
      <c r="F1066" s="701" t="s">
        <v>2797</v>
      </c>
      <c r="G1066" s="701" t="s">
        <v>1668</v>
      </c>
      <c r="H1066" s="703">
        <v>33393</v>
      </c>
      <c r="I1066" s="703">
        <v>33401</v>
      </c>
      <c r="J1066" s="701" t="s">
        <v>1608</v>
      </c>
      <c r="K1066" s="702">
        <v>25368</v>
      </c>
      <c r="L1066" s="701" t="s">
        <v>1341</v>
      </c>
      <c r="M1066" s="704"/>
      <c r="N1066" s="701" t="s">
        <v>1613</v>
      </c>
      <c r="O1066" s="702">
        <v>378330</v>
      </c>
      <c r="P1066" s="701" t="s">
        <v>1608</v>
      </c>
      <c r="Q1066" s="705">
        <v>1619</v>
      </c>
      <c r="R1066" s="701" t="s">
        <v>1341</v>
      </c>
      <c r="S1066" s="701" t="s">
        <v>1341</v>
      </c>
    </row>
    <row r="1067" spans="1:19" x14ac:dyDescent="0.3">
      <c r="A1067" s="701" t="s">
        <v>2914</v>
      </c>
      <c r="B1067" s="701" t="s">
        <v>1607</v>
      </c>
      <c r="C1067" s="701" t="s">
        <v>1445</v>
      </c>
      <c r="D1067" s="702">
        <v>1990</v>
      </c>
      <c r="E1067" s="701" t="s">
        <v>2792</v>
      </c>
      <c r="F1067" s="701" t="s">
        <v>2797</v>
      </c>
      <c r="G1067" s="701" t="s">
        <v>1668</v>
      </c>
      <c r="H1067" s="703">
        <v>33393</v>
      </c>
      <c r="I1067" s="703">
        <v>33401</v>
      </c>
      <c r="J1067" s="701" t="s">
        <v>1608</v>
      </c>
      <c r="K1067" s="702">
        <v>18955</v>
      </c>
      <c r="L1067" s="701" t="s">
        <v>1341</v>
      </c>
      <c r="M1067" s="704"/>
      <c r="N1067" s="701" t="s">
        <v>1613</v>
      </c>
      <c r="O1067" s="702">
        <v>282688</v>
      </c>
      <c r="P1067" s="701" t="s">
        <v>1608</v>
      </c>
      <c r="Q1067" s="705">
        <v>7371</v>
      </c>
      <c r="R1067" s="701" t="s">
        <v>1341</v>
      </c>
      <c r="S1067" s="701" t="s">
        <v>1341</v>
      </c>
    </row>
    <row r="1068" spans="1:19" x14ac:dyDescent="0.3">
      <c r="A1068" s="701" t="s">
        <v>5783</v>
      </c>
      <c r="B1068" s="701" t="s">
        <v>1607</v>
      </c>
      <c r="C1068" s="701" t="s">
        <v>1445</v>
      </c>
      <c r="D1068" s="702">
        <v>1991</v>
      </c>
      <c r="E1068" s="701" t="s">
        <v>2792</v>
      </c>
      <c r="F1068" s="701" t="s">
        <v>2793</v>
      </c>
      <c r="G1068" s="701" t="s">
        <v>1668</v>
      </c>
      <c r="H1068" s="703">
        <v>33764</v>
      </c>
      <c r="I1068" s="703">
        <v>33765</v>
      </c>
      <c r="J1068" s="701" t="s">
        <v>1608</v>
      </c>
      <c r="K1068" s="702">
        <v>85114</v>
      </c>
      <c r="L1068" s="701" t="s">
        <v>1341</v>
      </c>
      <c r="M1068" s="704"/>
      <c r="N1068" s="701" t="s">
        <v>1613</v>
      </c>
      <c r="O1068" s="702">
        <v>1012853</v>
      </c>
      <c r="P1068" s="701" t="s">
        <v>1608</v>
      </c>
      <c r="Q1068" s="705">
        <v>2932</v>
      </c>
      <c r="R1068" s="701" t="s">
        <v>1341</v>
      </c>
      <c r="S1068" s="701" t="s">
        <v>1341</v>
      </c>
    </row>
    <row r="1069" spans="1:19" x14ac:dyDescent="0.3">
      <c r="A1069" s="701" t="s">
        <v>5878</v>
      </c>
      <c r="B1069" s="701" t="s">
        <v>1607</v>
      </c>
      <c r="C1069" s="701" t="s">
        <v>1445</v>
      </c>
      <c r="D1069" s="702">
        <v>1991</v>
      </c>
      <c r="E1069" s="701" t="s">
        <v>2792</v>
      </c>
      <c r="F1069" s="701" t="s">
        <v>2797</v>
      </c>
      <c r="G1069" s="701" t="s">
        <v>1668</v>
      </c>
      <c r="H1069" s="703">
        <v>33725</v>
      </c>
      <c r="I1069" s="703">
        <v>33751</v>
      </c>
      <c r="J1069" s="701" t="s">
        <v>1608</v>
      </c>
      <c r="K1069" s="702">
        <v>58645</v>
      </c>
      <c r="L1069" s="701" t="s">
        <v>1341</v>
      </c>
      <c r="M1069" s="704"/>
      <c r="N1069" s="701" t="s">
        <v>1613</v>
      </c>
      <c r="O1069" s="702">
        <v>199940</v>
      </c>
      <c r="P1069" s="701" t="s">
        <v>1341</v>
      </c>
      <c r="Q1069" s="704"/>
      <c r="R1069" s="701" t="s">
        <v>1341</v>
      </c>
      <c r="S1069" s="701" t="s">
        <v>1341</v>
      </c>
    </row>
    <row r="1070" spans="1:19" x14ac:dyDescent="0.3">
      <c r="A1070" s="701" t="s">
        <v>5879</v>
      </c>
      <c r="B1070" s="701" t="s">
        <v>1607</v>
      </c>
      <c r="C1070" s="701" t="s">
        <v>1445</v>
      </c>
      <c r="D1070" s="702">
        <v>1991</v>
      </c>
      <c r="E1070" s="701" t="s">
        <v>2792</v>
      </c>
      <c r="F1070" s="701" t="s">
        <v>2797</v>
      </c>
      <c r="G1070" s="701" t="s">
        <v>1668</v>
      </c>
      <c r="H1070" s="703">
        <v>33764</v>
      </c>
      <c r="I1070" s="703">
        <v>33765</v>
      </c>
      <c r="J1070" s="701" t="s">
        <v>1608</v>
      </c>
      <c r="K1070" s="702">
        <v>57377</v>
      </c>
      <c r="L1070" s="701" t="s">
        <v>1341</v>
      </c>
      <c r="M1070" s="704"/>
      <c r="N1070" s="701" t="s">
        <v>1613</v>
      </c>
      <c r="O1070" s="702">
        <v>419647</v>
      </c>
      <c r="P1070" s="701" t="s">
        <v>1608</v>
      </c>
      <c r="Q1070" s="705">
        <v>1979</v>
      </c>
      <c r="R1070" s="701" t="s">
        <v>1341</v>
      </c>
      <c r="S1070" s="701" t="s">
        <v>1341</v>
      </c>
    </row>
    <row r="1071" spans="1:19" x14ac:dyDescent="0.3">
      <c r="A1071" s="701" t="s">
        <v>6014</v>
      </c>
      <c r="B1071" s="701" t="s">
        <v>1607</v>
      </c>
      <c r="C1071" s="701" t="s">
        <v>1445</v>
      </c>
      <c r="D1071" s="702">
        <v>1992</v>
      </c>
      <c r="E1071" s="701" t="s">
        <v>2792</v>
      </c>
      <c r="F1071" s="701" t="s">
        <v>2797</v>
      </c>
      <c r="G1071" s="701" t="s">
        <v>1668</v>
      </c>
      <c r="H1071" s="703">
        <v>34129</v>
      </c>
      <c r="I1071" s="703">
        <v>34130</v>
      </c>
      <c r="J1071" s="701" t="s">
        <v>1608</v>
      </c>
      <c r="K1071" s="702">
        <v>61002</v>
      </c>
      <c r="L1071" s="701" t="s">
        <v>1341</v>
      </c>
      <c r="M1071" s="704"/>
      <c r="N1071" s="701" t="s">
        <v>1613</v>
      </c>
      <c r="O1071" s="702">
        <v>457557</v>
      </c>
      <c r="P1071" s="701" t="s">
        <v>1341</v>
      </c>
      <c r="Q1071" s="704"/>
      <c r="R1071" s="701" t="s">
        <v>1341</v>
      </c>
      <c r="S1071" s="701" t="s">
        <v>1341</v>
      </c>
    </row>
    <row r="1072" spans="1:19" x14ac:dyDescent="0.3">
      <c r="A1072" s="701" t="s">
        <v>6015</v>
      </c>
      <c r="B1072" s="701" t="s">
        <v>1607</v>
      </c>
      <c r="C1072" s="701" t="s">
        <v>1445</v>
      </c>
      <c r="D1072" s="702">
        <v>1992</v>
      </c>
      <c r="E1072" s="701" t="s">
        <v>2792</v>
      </c>
      <c r="F1072" s="701" t="s">
        <v>2797</v>
      </c>
      <c r="G1072" s="701" t="s">
        <v>1668</v>
      </c>
      <c r="H1072" s="703">
        <v>34129</v>
      </c>
      <c r="I1072" s="703">
        <v>34130</v>
      </c>
      <c r="J1072" s="701" t="s">
        <v>1608</v>
      </c>
      <c r="K1072" s="702">
        <v>57949</v>
      </c>
      <c r="L1072" s="701" t="s">
        <v>1341</v>
      </c>
      <c r="M1072" s="704"/>
      <c r="N1072" s="701" t="s">
        <v>1613</v>
      </c>
      <c r="O1072" s="702">
        <v>434658</v>
      </c>
      <c r="P1072" s="701" t="s">
        <v>1608</v>
      </c>
      <c r="Q1072" s="705">
        <v>2415</v>
      </c>
      <c r="R1072" s="701" t="s">
        <v>1341</v>
      </c>
      <c r="S1072" s="701" t="s">
        <v>1341</v>
      </c>
    </row>
    <row r="1073" spans="1:19" x14ac:dyDescent="0.3">
      <c r="A1073" s="701" t="s">
        <v>6016</v>
      </c>
      <c r="B1073" s="701" t="s">
        <v>1607</v>
      </c>
      <c r="C1073" s="701" t="s">
        <v>1445</v>
      </c>
      <c r="D1073" s="702">
        <v>1992</v>
      </c>
      <c r="E1073" s="701" t="s">
        <v>2792</v>
      </c>
      <c r="F1073" s="701" t="s">
        <v>2793</v>
      </c>
      <c r="G1073" s="701" t="s">
        <v>1668</v>
      </c>
      <c r="H1073" s="703">
        <v>34129</v>
      </c>
      <c r="I1073" s="703">
        <v>34130</v>
      </c>
      <c r="J1073" s="701" t="s">
        <v>1608</v>
      </c>
      <c r="K1073" s="702">
        <v>54413</v>
      </c>
      <c r="L1073" s="701" t="s">
        <v>1341</v>
      </c>
      <c r="M1073" s="704"/>
      <c r="N1073" s="701" t="s">
        <v>1613</v>
      </c>
      <c r="O1073" s="702">
        <v>707329</v>
      </c>
      <c r="P1073" s="701" t="s">
        <v>1608</v>
      </c>
      <c r="Q1073" s="705">
        <v>4925</v>
      </c>
      <c r="R1073" s="701" t="s">
        <v>1341</v>
      </c>
      <c r="S1073" s="701" t="s">
        <v>1341</v>
      </c>
    </row>
    <row r="1074" spans="1:19" x14ac:dyDescent="0.3">
      <c r="A1074" s="701" t="s">
        <v>6023</v>
      </c>
      <c r="B1074" s="701" t="s">
        <v>1607</v>
      </c>
      <c r="C1074" s="701" t="s">
        <v>1445</v>
      </c>
      <c r="D1074" s="702">
        <v>1993</v>
      </c>
      <c r="E1074" s="701" t="s">
        <v>2792</v>
      </c>
      <c r="F1074" s="701" t="s">
        <v>2793</v>
      </c>
      <c r="G1074" s="701" t="s">
        <v>1668</v>
      </c>
      <c r="H1074" s="703">
        <v>34498</v>
      </c>
      <c r="I1074" s="703">
        <v>34499</v>
      </c>
      <c r="J1074" s="701" t="s">
        <v>1608</v>
      </c>
      <c r="K1074" s="702">
        <v>59245</v>
      </c>
      <c r="L1074" s="701" t="s">
        <v>1341</v>
      </c>
      <c r="M1074" s="704"/>
      <c r="N1074" s="701" t="s">
        <v>1613</v>
      </c>
      <c r="O1074" s="702">
        <v>751178</v>
      </c>
      <c r="P1074" s="701" t="s">
        <v>1341</v>
      </c>
      <c r="Q1074" s="704"/>
      <c r="R1074" s="701" t="s">
        <v>1341</v>
      </c>
      <c r="S1074" s="701" t="s">
        <v>1341</v>
      </c>
    </row>
    <row r="1075" spans="1:19" x14ac:dyDescent="0.3">
      <c r="A1075" s="701" t="s">
        <v>6024</v>
      </c>
      <c r="B1075" s="701" t="s">
        <v>1607</v>
      </c>
      <c r="C1075" s="701" t="s">
        <v>1445</v>
      </c>
      <c r="D1075" s="702">
        <v>1993</v>
      </c>
      <c r="E1075" s="701" t="s">
        <v>2792</v>
      </c>
      <c r="F1075" s="701" t="s">
        <v>2797</v>
      </c>
      <c r="G1075" s="701" t="s">
        <v>1668</v>
      </c>
      <c r="H1075" s="703">
        <v>34497</v>
      </c>
      <c r="I1075" s="703">
        <v>34499</v>
      </c>
      <c r="J1075" s="701" t="s">
        <v>1608</v>
      </c>
      <c r="K1075" s="702">
        <v>58496</v>
      </c>
      <c r="L1075" s="701" t="s">
        <v>1341</v>
      </c>
      <c r="M1075" s="704"/>
      <c r="N1075" s="701" t="s">
        <v>1613</v>
      </c>
      <c r="O1075" s="702">
        <v>784823</v>
      </c>
      <c r="P1075" s="701" t="s">
        <v>1608</v>
      </c>
      <c r="Q1075" s="705">
        <v>591</v>
      </c>
      <c r="R1075" s="701" t="s">
        <v>1341</v>
      </c>
      <c r="S1075" s="701" t="s">
        <v>1341</v>
      </c>
    </row>
    <row r="1076" spans="1:19" x14ac:dyDescent="0.3">
      <c r="A1076" s="701" t="s">
        <v>6018</v>
      </c>
      <c r="B1076" s="701" t="s">
        <v>1607</v>
      </c>
      <c r="C1076" s="701" t="s">
        <v>1445</v>
      </c>
      <c r="D1076" s="702">
        <v>1994</v>
      </c>
      <c r="E1076" s="701" t="s">
        <v>2792</v>
      </c>
      <c r="F1076" s="701" t="s">
        <v>2809</v>
      </c>
      <c r="G1076" s="701" t="s">
        <v>1668</v>
      </c>
      <c r="H1076" s="703">
        <v>34856</v>
      </c>
      <c r="I1076" s="703">
        <v>34857</v>
      </c>
      <c r="J1076" s="701" t="s">
        <v>1608</v>
      </c>
      <c r="K1076" s="702">
        <v>58670</v>
      </c>
      <c r="L1076" s="701" t="s">
        <v>1341</v>
      </c>
      <c r="M1076" s="704"/>
      <c r="N1076" s="701" t="s">
        <v>1613</v>
      </c>
      <c r="O1076" s="702">
        <v>841279</v>
      </c>
      <c r="P1076" s="701" t="s">
        <v>1608</v>
      </c>
      <c r="Q1076" s="705">
        <v>684</v>
      </c>
      <c r="R1076" s="701" t="s">
        <v>1341</v>
      </c>
      <c r="S1076" s="701" t="s">
        <v>1341</v>
      </c>
    </row>
    <row r="1077" spans="1:19" x14ac:dyDescent="0.3">
      <c r="A1077" s="701" t="s">
        <v>6019</v>
      </c>
      <c r="B1077" s="701" t="s">
        <v>1607</v>
      </c>
      <c r="C1077" s="701" t="s">
        <v>1445</v>
      </c>
      <c r="D1077" s="702">
        <v>1994</v>
      </c>
      <c r="E1077" s="701" t="s">
        <v>2792</v>
      </c>
      <c r="F1077" s="701" t="s">
        <v>2793</v>
      </c>
      <c r="G1077" s="701" t="s">
        <v>1668</v>
      </c>
      <c r="H1077" s="703">
        <v>34856</v>
      </c>
      <c r="I1077" s="703">
        <v>34857</v>
      </c>
      <c r="J1077" s="701" t="s">
        <v>1608</v>
      </c>
      <c r="K1077" s="702">
        <v>50844</v>
      </c>
      <c r="L1077" s="701" t="s">
        <v>1341</v>
      </c>
      <c r="M1077" s="704"/>
      <c r="N1077" s="701" t="s">
        <v>1613</v>
      </c>
      <c r="O1077" s="702">
        <v>651953</v>
      </c>
      <c r="P1077" s="701" t="s">
        <v>1608</v>
      </c>
      <c r="Q1077" s="705">
        <v>4573</v>
      </c>
      <c r="R1077" s="701" t="s">
        <v>1341</v>
      </c>
      <c r="S1077" s="701" t="s">
        <v>1341</v>
      </c>
    </row>
    <row r="1078" spans="1:19" x14ac:dyDescent="0.3">
      <c r="A1078" s="701" t="s">
        <v>6465</v>
      </c>
      <c r="B1078" s="701" t="s">
        <v>1607</v>
      </c>
      <c r="C1078" s="701" t="s">
        <v>1445</v>
      </c>
      <c r="D1078" s="702">
        <v>1995</v>
      </c>
      <c r="E1078" s="701" t="s">
        <v>2792</v>
      </c>
      <c r="F1078" s="701" t="s">
        <v>2793</v>
      </c>
      <c r="G1078" s="701" t="s">
        <v>1668</v>
      </c>
      <c r="H1078" s="703">
        <v>35223</v>
      </c>
      <c r="I1078" s="703">
        <v>35227</v>
      </c>
      <c r="J1078" s="701" t="s">
        <v>1608</v>
      </c>
      <c r="K1078" s="702">
        <v>88051</v>
      </c>
      <c r="L1078" s="701" t="s">
        <v>1341</v>
      </c>
      <c r="M1078" s="704"/>
      <c r="N1078" s="701" t="s">
        <v>1613</v>
      </c>
      <c r="O1078" s="702">
        <v>894060</v>
      </c>
      <c r="P1078" s="701" t="s">
        <v>1608</v>
      </c>
      <c r="Q1078" s="705">
        <v>1276</v>
      </c>
      <c r="R1078" s="701" t="s">
        <v>1341</v>
      </c>
      <c r="S1078" s="701" t="s">
        <v>1341</v>
      </c>
    </row>
    <row r="1079" spans="1:19" x14ac:dyDescent="0.3">
      <c r="A1079" s="701" t="s">
        <v>6466</v>
      </c>
      <c r="B1079" s="701" t="s">
        <v>1607</v>
      </c>
      <c r="C1079" s="701" t="s">
        <v>1445</v>
      </c>
      <c r="D1079" s="702">
        <v>1995</v>
      </c>
      <c r="E1079" s="701" t="s">
        <v>2792</v>
      </c>
      <c r="F1079" s="701" t="s">
        <v>2809</v>
      </c>
      <c r="G1079" s="701" t="s">
        <v>1668</v>
      </c>
      <c r="H1079" s="703">
        <v>35222</v>
      </c>
      <c r="I1079" s="703">
        <v>35223</v>
      </c>
      <c r="J1079" s="701" t="s">
        <v>1608</v>
      </c>
      <c r="K1079" s="702">
        <v>87497</v>
      </c>
      <c r="L1079" s="701" t="s">
        <v>1341</v>
      </c>
      <c r="M1079" s="704"/>
      <c r="N1079" s="701" t="s">
        <v>1613</v>
      </c>
      <c r="O1079" s="702">
        <v>903784</v>
      </c>
      <c r="P1079" s="701" t="s">
        <v>1608</v>
      </c>
      <c r="Q1079" s="705">
        <v>1182</v>
      </c>
      <c r="R1079" s="701" t="s">
        <v>1341</v>
      </c>
      <c r="S1079" s="701" t="s">
        <v>1341</v>
      </c>
    </row>
    <row r="1080" spans="1:19" x14ac:dyDescent="0.3">
      <c r="A1080" s="701" t="s">
        <v>6368</v>
      </c>
      <c r="B1080" s="701" t="s">
        <v>1607</v>
      </c>
      <c r="C1080" s="701" t="s">
        <v>1445</v>
      </c>
      <c r="D1080" s="702">
        <v>1996</v>
      </c>
      <c r="E1080" s="701" t="s">
        <v>2792</v>
      </c>
      <c r="F1080" s="701" t="s">
        <v>2793</v>
      </c>
      <c r="G1080" s="701" t="s">
        <v>1668</v>
      </c>
      <c r="H1080" s="703">
        <v>35590</v>
      </c>
      <c r="I1080" s="703">
        <v>35594</v>
      </c>
      <c r="J1080" s="701" t="s">
        <v>1608</v>
      </c>
      <c r="K1080" s="702">
        <v>26312</v>
      </c>
      <c r="L1080" s="701" t="s">
        <v>1341</v>
      </c>
      <c r="M1080" s="704"/>
      <c r="N1080" s="701" t="s">
        <v>1613</v>
      </c>
      <c r="O1080" s="702">
        <v>349120</v>
      </c>
      <c r="P1080" s="701" t="s">
        <v>1608</v>
      </c>
      <c r="Q1080" s="705">
        <v>3419</v>
      </c>
      <c r="R1080" s="701" t="s">
        <v>1341</v>
      </c>
      <c r="S1080" s="701" t="s">
        <v>1341</v>
      </c>
    </row>
    <row r="1081" spans="1:19" x14ac:dyDescent="0.3">
      <c r="A1081" s="701" t="s">
        <v>6369</v>
      </c>
      <c r="B1081" s="701" t="s">
        <v>1607</v>
      </c>
      <c r="C1081" s="701" t="s">
        <v>1445</v>
      </c>
      <c r="D1081" s="702">
        <v>1996</v>
      </c>
      <c r="E1081" s="701" t="s">
        <v>2792</v>
      </c>
      <c r="F1081" s="701" t="s">
        <v>2793</v>
      </c>
      <c r="G1081" s="701" t="s">
        <v>1668</v>
      </c>
      <c r="H1081" s="703">
        <v>35590</v>
      </c>
      <c r="I1081" s="703">
        <v>35594</v>
      </c>
      <c r="J1081" s="701" t="s">
        <v>1608</v>
      </c>
      <c r="K1081" s="702">
        <v>25022</v>
      </c>
      <c r="L1081" s="701" t="s">
        <v>1341</v>
      </c>
      <c r="M1081" s="704"/>
      <c r="N1081" s="701" t="s">
        <v>1613</v>
      </c>
      <c r="O1081" s="702">
        <v>331999</v>
      </c>
      <c r="P1081" s="701" t="s">
        <v>1608</v>
      </c>
      <c r="Q1081" s="705">
        <v>3251</v>
      </c>
      <c r="R1081" s="701" t="s">
        <v>1341</v>
      </c>
      <c r="S1081" s="701" t="s">
        <v>1341</v>
      </c>
    </row>
    <row r="1082" spans="1:19" x14ac:dyDescent="0.3">
      <c r="A1082" s="701" t="s">
        <v>6370</v>
      </c>
      <c r="B1082" s="701" t="s">
        <v>1607</v>
      </c>
      <c r="C1082" s="701" t="s">
        <v>1445</v>
      </c>
      <c r="D1082" s="702">
        <v>1996</v>
      </c>
      <c r="E1082" s="701" t="s">
        <v>2792</v>
      </c>
      <c r="F1082" s="701" t="s">
        <v>2793</v>
      </c>
      <c r="G1082" s="701" t="s">
        <v>1668</v>
      </c>
      <c r="H1082" s="703">
        <v>35590</v>
      </c>
      <c r="I1082" s="703">
        <v>35594</v>
      </c>
      <c r="J1082" s="701" t="s">
        <v>1608</v>
      </c>
      <c r="K1082" s="702">
        <v>22961</v>
      </c>
      <c r="L1082" s="701" t="s">
        <v>1341</v>
      </c>
      <c r="M1082" s="704"/>
      <c r="N1082" s="701" t="s">
        <v>1613</v>
      </c>
      <c r="O1082" s="702">
        <v>304662</v>
      </c>
      <c r="P1082" s="701" t="s">
        <v>1608</v>
      </c>
      <c r="Q1082" s="705">
        <v>2984</v>
      </c>
      <c r="R1082" s="701" t="s">
        <v>1341</v>
      </c>
      <c r="S1082" s="701" t="s">
        <v>1341</v>
      </c>
    </row>
    <row r="1083" spans="1:19" x14ac:dyDescent="0.3">
      <c r="A1083" s="701" t="s">
        <v>6371</v>
      </c>
      <c r="B1083" s="701" t="s">
        <v>1607</v>
      </c>
      <c r="C1083" s="701" t="s">
        <v>1445</v>
      </c>
      <c r="D1083" s="702">
        <v>1996</v>
      </c>
      <c r="E1083" s="701" t="s">
        <v>2792</v>
      </c>
      <c r="F1083" s="701" t="s">
        <v>2809</v>
      </c>
      <c r="G1083" s="701" t="s">
        <v>1668</v>
      </c>
      <c r="H1083" s="703">
        <v>35590</v>
      </c>
      <c r="I1083" s="703">
        <v>35594</v>
      </c>
      <c r="J1083" s="701" t="s">
        <v>1608</v>
      </c>
      <c r="K1083" s="702">
        <v>24773</v>
      </c>
      <c r="L1083" s="701" t="s">
        <v>1341</v>
      </c>
      <c r="M1083" s="704"/>
      <c r="N1083" s="701" t="s">
        <v>1613</v>
      </c>
      <c r="O1083" s="702">
        <v>340983</v>
      </c>
      <c r="P1083" s="701" t="s">
        <v>1608</v>
      </c>
      <c r="Q1083" s="705">
        <v>2301</v>
      </c>
      <c r="R1083" s="701" t="s">
        <v>1341</v>
      </c>
      <c r="S1083" s="701" t="s">
        <v>1341</v>
      </c>
    </row>
    <row r="1084" spans="1:19" x14ac:dyDescent="0.3">
      <c r="A1084" s="701" t="s">
        <v>6372</v>
      </c>
      <c r="B1084" s="701" t="s">
        <v>1607</v>
      </c>
      <c r="C1084" s="701" t="s">
        <v>1445</v>
      </c>
      <c r="D1084" s="702">
        <v>1996</v>
      </c>
      <c r="E1084" s="701" t="s">
        <v>2792</v>
      </c>
      <c r="F1084" s="701" t="s">
        <v>2809</v>
      </c>
      <c r="G1084" s="701" t="s">
        <v>1668</v>
      </c>
      <c r="H1084" s="703">
        <v>35590</v>
      </c>
      <c r="I1084" s="703">
        <v>35594</v>
      </c>
      <c r="J1084" s="701" t="s">
        <v>1608</v>
      </c>
      <c r="K1084" s="702">
        <v>22796</v>
      </c>
      <c r="L1084" s="701" t="s">
        <v>1341</v>
      </c>
      <c r="M1084" s="704"/>
      <c r="N1084" s="701" t="s">
        <v>1613</v>
      </c>
      <c r="O1084" s="702">
        <v>313779</v>
      </c>
      <c r="P1084" s="701" t="s">
        <v>1608</v>
      </c>
      <c r="Q1084" s="705">
        <v>2118</v>
      </c>
      <c r="R1084" s="701" t="s">
        <v>1341</v>
      </c>
      <c r="S1084" s="701" t="s">
        <v>1341</v>
      </c>
    </row>
    <row r="1085" spans="1:19" x14ac:dyDescent="0.3">
      <c r="A1085" s="701" t="s">
        <v>6373</v>
      </c>
      <c r="B1085" s="701" t="s">
        <v>1607</v>
      </c>
      <c r="C1085" s="701" t="s">
        <v>1445</v>
      </c>
      <c r="D1085" s="702">
        <v>1996</v>
      </c>
      <c r="E1085" s="701" t="s">
        <v>2792</v>
      </c>
      <c r="F1085" s="701" t="s">
        <v>2809</v>
      </c>
      <c r="G1085" s="701" t="s">
        <v>1668</v>
      </c>
      <c r="H1085" s="703">
        <v>35590</v>
      </c>
      <c r="I1085" s="703">
        <v>35594</v>
      </c>
      <c r="J1085" s="701" t="s">
        <v>1608</v>
      </c>
      <c r="K1085" s="702">
        <v>22897</v>
      </c>
      <c r="L1085" s="701" t="s">
        <v>1341</v>
      </c>
      <c r="M1085" s="704"/>
      <c r="N1085" s="701" t="s">
        <v>1613</v>
      </c>
      <c r="O1085" s="702">
        <v>315164</v>
      </c>
      <c r="P1085" s="701" t="s">
        <v>1608</v>
      </c>
      <c r="Q1085" s="705">
        <v>2127</v>
      </c>
      <c r="R1085" s="701" t="s">
        <v>1341</v>
      </c>
      <c r="S1085" s="701" t="s">
        <v>1341</v>
      </c>
    </row>
    <row r="1086" spans="1:19" x14ac:dyDescent="0.3">
      <c r="A1086" s="701" t="s">
        <v>6456</v>
      </c>
      <c r="B1086" s="701" t="s">
        <v>1607</v>
      </c>
      <c r="C1086" s="701" t="s">
        <v>1445</v>
      </c>
      <c r="D1086" s="702">
        <v>1997</v>
      </c>
      <c r="E1086" s="701" t="s">
        <v>2792</v>
      </c>
      <c r="F1086" s="701" t="s">
        <v>2793</v>
      </c>
      <c r="G1086" s="701" t="s">
        <v>1668</v>
      </c>
      <c r="H1086" s="703">
        <v>35955</v>
      </c>
      <c r="I1086" s="703">
        <v>35956</v>
      </c>
      <c r="J1086" s="701" t="s">
        <v>1608</v>
      </c>
      <c r="K1086" s="702">
        <v>29580</v>
      </c>
      <c r="L1086" s="701" t="s">
        <v>1341</v>
      </c>
      <c r="M1086" s="704"/>
      <c r="N1086" s="701" t="s">
        <v>1613</v>
      </c>
      <c r="O1086" s="702">
        <v>283347</v>
      </c>
      <c r="P1086" s="701" t="s">
        <v>1608</v>
      </c>
      <c r="Q1086" s="705">
        <v>604</v>
      </c>
      <c r="R1086" s="701" t="s">
        <v>1341</v>
      </c>
      <c r="S1086" s="701" t="s">
        <v>1341</v>
      </c>
    </row>
    <row r="1087" spans="1:19" x14ac:dyDescent="0.3">
      <c r="A1087" s="701" t="s">
        <v>6457</v>
      </c>
      <c r="B1087" s="701" t="s">
        <v>1607</v>
      </c>
      <c r="C1087" s="701" t="s">
        <v>1445</v>
      </c>
      <c r="D1087" s="702">
        <v>1997</v>
      </c>
      <c r="E1087" s="701" t="s">
        <v>2792</v>
      </c>
      <c r="F1087" s="701" t="s">
        <v>2793</v>
      </c>
      <c r="G1087" s="701" t="s">
        <v>1668</v>
      </c>
      <c r="H1087" s="703">
        <v>35955</v>
      </c>
      <c r="I1087" s="703">
        <v>35956</v>
      </c>
      <c r="J1087" s="701" t="s">
        <v>1608</v>
      </c>
      <c r="K1087" s="702">
        <v>29042</v>
      </c>
      <c r="L1087" s="701" t="s">
        <v>1341</v>
      </c>
      <c r="M1087" s="704"/>
      <c r="N1087" s="701" t="s">
        <v>1613</v>
      </c>
      <c r="O1087" s="702">
        <v>278193</v>
      </c>
      <c r="P1087" s="701" t="s">
        <v>1608</v>
      </c>
      <c r="Q1087" s="705">
        <v>593</v>
      </c>
      <c r="R1087" s="701" t="s">
        <v>1341</v>
      </c>
      <c r="S1087" s="701" t="s">
        <v>1341</v>
      </c>
    </row>
    <row r="1088" spans="1:19" x14ac:dyDescent="0.3">
      <c r="A1088" s="701" t="s">
        <v>6458</v>
      </c>
      <c r="B1088" s="701" t="s">
        <v>1607</v>
      </c>
      <c r="C1088" s="701" t="s">
        <v>1445</v>
      </c>
      <c r="D1088" s="702">
        <v>1997</v>
      </c>
      <c r="E1088" s="701" t="s">
        <v>2792</v>
      </c>
      <c r="F1088" s="701" t="s">
        <v>2793</v>
      </c>
      <c r="G1088" s="701" t="s">
        <v>1668</v>
      </c>
      <c r="H1088" s="703">
        <v>35955</v>
      </c>
      <c r="I1088" s="703">
        <v>35956</v>
      </c>
      <c r="J1088" s="701" t="s">
        <v>1608</v>
      </c>
      <c r="K1088" s="702">
        <v>28067</v>
      </c>
      <c r="L1088" s="701" t="s">
        <v>1341</v>
      </c>
      <c r="M1088" s="704"/>
      <c r="N1088" s="701" t="s">
        <v>1613</v>
      </c>
      <c r="O1088" s="702">
        <v>268853</v>
      </c>
      <c r="P1088" s="701" t="s">
        <v>1608</v>
      </c>
      <c r="Q1088" s="705">
        <v>573</v>
      </c>
      <c r="R1088" s="701" t="s">
        <v>1341</v>
      </c>
      <c r="S1088" s="701" t="s">
        <v>1341</v>
      </c>
    </row>
    <row r="1089" spans="1:19" x14ac:dyDescent="0.3">
      <c r="A1089" s="701" t="s">
        <v>6459</v>
      </c>
      <c r="B1089" s="701" t="s">
        <v>1607</v>
      </c>
      <c r="C1089" s="701" t="s">
        <v>1445</v>
      </c>
      <c r="D1089" s="702">
        <v>1997</v>
      </c>
      <c r="E1089" s="701" t="s">
        <v>2792</v>
      </c>
      <c r="F1089" s="701" t="s">
        <v>2797</v>
      </c>
      <c r="G1089" s="701" t="s">
        <v>1668</v>
      </c>
      <c r="H1089" s="703">
        <v>35955</v>
      </c>
      <c r="I1089" s="703">
        <v>35956</v>
      </c>
      <c r="J1089" s="701" t="s">
        <v>1608</v>
      </c>
      <c r="K1089" s="702">
        <v>29935</v>
      </c>
      <c r="L1089" s="701" t="s">
        <v>1341</v>
      </c>
      <c r="M1089" s="704"/>
      <c r="N1089" s="701" t="s">
        <v>1613</v>
      </c>
      <c r="O1089" s="702">
        <v>317059</v>
      </c>
      <c r="P1089" s="701" t="s">
        <v>1608</v>
      </c>
      <c r="Q1089" s="705">
        <v>768</v>
      </c>
      <c r="R1089" s="701" t="s">
        <v>1341</v>
      </c>
      <c r="S1089" s="701" t="s">
        <v>1341</v>
      </c>
    </row>
    <row r="1090" spans="1:19" x14ac:dyDescent="0.3">
      <c r="A1090" s="701" t="s">
        <v>6460</v>
      </c>
      <c r="B1090" s="701" t="s">
        <v>1607</v>
      </c>
      <c r="C1090" s="701" t="s">
        <v>1445</v>
      </c>
      <c r="D1090" s="702">
        <v>1997</v>
      </c>
      <c r="E1090" s="701" t="s">
        <v>2792</v>
      </c>
      <c r="F1090" s="701" t="s">
        <v>2797</v>
      </c>
      <c r="G1090" s="701" t="s">
        <v>1668</v>
      </c>
      <c r="H1090" s="703">
        <v>35955</v>
      </c>
      <c r="I1090" s="703">
        <v>35956</v>
      </c>
      <c r="J1090" s="701" t="s">
        <v>1608</v>
      </c>
      <c r="K1090" s="702">
        <v>24267</v>
      </c>
      <c r="L1090" s="701" t="s">
        <v>1341</v>
      </c>
      <c r="M1090" s="704"/>
      <c r="N1090" s="701" t="s">
        <v>1613</v>
      </c>
      <c r="O1090" s="702">
        <v>257020</v>
      </c>
      <c r="P1090" s="701" t="s">
        <v>1608</v>
      </c>
      <c r="Q1090" s="705">
        <v>622</v>
      </c>
      <c r="R1090" s="701" t="s">
        <v>1341</v>
      </c>
      <c r="S1090" s="701" t="s">
        <v>1341</v>
      </c>
    </row>
    <row r="1091" spans="1:19" x14ac:dyDescent="0.3">
      <c r="A1091" s="701" t="s">
        <v>6461</v>
      </c>
      <c r="B1091" s="701" t="s">
        <v>1607</v>
      </c>
      <c r="C1091" s="701" t="s">
        <v>1445</v>
      </c>
      <c r="D1091" s="702">
        <v>1997</v>
      </c>
      <c r="E1091" s="701" t="s">
        <v>2792</v>
      </c>
      <c r="F1091" s="701" t="s">
        <v>2797</v>
      </c>
      <c r="G1091" s="701" t="s">
        <v>1668</v>
      </c>
      <c r="H1091" s="703">
        <v>35955</v>
      </c>
      <c r="I1091" s="703">
        <v>35956</v>
      </c>
      <c r="J1091" s="701" t="s">
        <v>1608</v>
      </c>
      <c r="K1091" s="702">
        <v>25226</v>
      </c>
      <c r="L1091" s="701" t="s">
        <v>1341</v>
      </c>
      <c r="M1091" s="704"/>
      <c r="N1091" s="701" t="s">
        <v>1613</v>
      </c>
      <c r="O1091" s="702">
        <v>267182</v>
      </c>
      <c r="P1091" s="701" t="s">
        <v>1608</v>
      </c>
      <c r="Q1091" s="705">
        <v>647</v>
      </c>
      <c r="R1091" s="701" t="s">
        <v>1341</v>
      </c>
      <c r="S1091" s="701" t="s">
        <v>1341</v>
      </c>
    </row>
    <row r="1092" spans="1:19" x14ac:dyDescent="0.3">
      <c r="A1092" s="701" t="s">
        <v>6543</v>
      </c>
      <c r="B1092" s="701" t="s">
        <v>1607</v>
      </c>
      <c r="C1092" s="701" t="s">
        <v>1445</v>
      </c>
      <c r="D1092" s="702">
        <v>1998</v>
      </c>
      <c r="E1092" s="701" t="s">
        <v>2792</v>
      </c>
      <c r="F1092" s="701" t="s">
        <v>2797</v>
      </c>
      <c r="G1092" s="701" t="s">
        <v>1668</v>
      </c>
      <c r="H1092" s="703">
        <v>36319</v>
      </c>
      <c r="I1092" s="703">
        <v>36320</v>
      </c>
      <c r="J1092" s="701" t="s">
        <v>1608</v>
      </c>
      <c r="K1092" s="702">
        <v>27193</v>
      </c>
      <c r="L1092" s="701" t="s">
        <v>1341</v>
      </c>
      <c r="M1092" s="704"/>
      <c r="N1092" s="701" t="s">
        <v>1613</v>
      </c>
      <c r="O1092" s="702">
        <v>150089</v>
      </c>
      <c r="P1092" s="701" t="s">
        <v>1341</v>
      </c>
      <c r="Q1092" s="704"/>
      <c r="R1092" s="701" t="s">
        <v>1341</v>
      </c>
      <c r="S1092" s="701" t="s">
        <v>1341</v>
      </c>
    </row>
    <row r="1093" spans="1:19" x14ac:dyDescent="0.3">
      <c r="A1093" s="701" t="s">
        <v>6544</v>
      </c>
      <c r="B1093" s="701" t="s">
        <v>1607</v>
      </c>
      <c r="C1093" s="701" t="s">
        <v>1445</v>
      </c>
      <c r="D1093" s="702">
        <v>1998</v>
      </c>
      <c r="E1093" s="701" t="s">
        <v>2792</v>
      </c>
      <c r="F1093" s="701" t="s">
        <v>2797</v>
      </c>
      <c r="G1093" s="701" t="s">
        <v>1668</v>
      </c>
      <c r="H1093" s="703">
        <v>36319</v>
      </c>
      <c r="I1093" s="703">
        <v>36320</v>
      </c>
      <c r="J1093" s="701" t="s">
        <v>1608</v>
      </c>
      <c r="K1093" s="702">
        <v>25725</v>
      </c>
      <c r="L1093" s="701" t="s">
        <v>1341</v>
      </c>
      <c r="M1093" s="704"/>
      <c r="N1093" s="701" t="s">
        <v>1613</v>
      </c>
      <c r="O1093" s="702">
        <v>141986</v>
      </c>
      <c r="P1093" s="701" t="s">
        <v>1341</v>
      </c>
      <c r="Q1093" s="706"/>
      <c r="R1093" s="701" t="s">
        <v>1341</v>
      </c>
      <c r="S1093" s="701" t="s">
        <v>1341</v>
      </c>
    </row>
    <row r="1094" spans="1:19" x14ac:dyDescent="0.3">
      <c r="A1094" s="701" t="s">
        <v>6545</v>
      </c>
      <c r="B1094" s="701" t="s">
        <v>1607</v>
      </c>
      <c r="C1094" s="701" t="s">
        <v>1445</v>
      </c>
      <c r="D1094" s="702">
        <v>1998</v>
      </c>
      <c r="E1094" s="701" t="s">
        <v>2792</v>
      </c>
      <c r="F1094" s="701" t="s">
        <v>2797</v>
      </c>
      <c r="G1094" s="701" t="s">
        <v>1668</v>
      </c>
      <c r="H1094" s="703">
        <v>36319</v>
      </c>
      <c r="I1094" s="703">
        <v>36320</v>
      </c>
      <c r="J1094" s="701" t="s">
        <v>1608</v>
      </c>
      <c r="K1094" s="702">
        <v>25281</v>
      </c>
      <c r="L1094" s="701" t="s">
        <v>1341</v>
      </c>
      <c r="M1094" s="704"/>
      <c r="N1094" s="701" t="s">
        <v>1613</v>
      </c>
      <c r="O1094" s="702">
        <v>139535</v>
      </c>
      <c r="P1094" s="701" t="s">
        <v>1341</v>
      </c>
      <c r="Q1094" s="706"/>
      <c r="R1094" s="701" t="s">
        <v>1341</v>
      </c>
      <c r="S1094" s="701" t="s">
        <v>1341</v>
      </c>
    </row>
    <row r="1095" spans="1:19" x14ac:dyDescent="0.3">
      <c r="A1095" s="701" t="s">
        <v>6546</v>
      </c>
      <c r="B1095" s="701" t="s">
        <v>1607</v>
      </c>
      <c r="C1095" s="701" t="s">
        <v>1445</v>
      </c>
      <c r="D1095" s="702">
        <v>1998</v>
      </c>
      <c r="E1095" s="701" t="s">
        <v>2792</v>
      </c>
      <c r="F1095" s="701" t="s">
        <v>2793</v>
      </c>
      <c r="G1095" s="701" t="s">
        <v>1668</v>
      </c>
      <c r="H1095" s="703">
        <v>36319</v>
      </c>
      <c r="I1095" s="703">
        <v>36320</v>
      </c>
      <c r="J1095" s="701" t="s">
        <v>1608</v>
      </c>
      <c r="K1095" s="702">
        <v>25500</v>
      </c>
      <c r="L1095" s="701" t="s">
        <v>1341</v>
      </c>
      <c r="M1095" s="704"/>
      <c r="N1095" s="701" t="s">
        <v>1613</v>
      </c>
      <c r="O1095" s="702">
        <v>141901</v>
      </c>
      <c r="P1095" s="701" t="s">
        <v>1608</v>
      </c>
      <c r="Q1095" s="705">
        <v>383</v>
      </c>
      <c r="R1095" s="701" t="s">
        <v>1341</v>
      </c>
      <c r="S1095" s="701" t="s">
        <v>1341</v>
      </c>
    </row>
    <row r="1096" spans="1:19" x14ac:dyDescent="0.3">
      <c r="A1096" s="701" t="s">
        <v>6547</v>
      </c>
      <c r="B1096" s="701" t="s">
        <v>1607</v>
      </c>
      <c r="C1096" s="701" t="s">
        <v>1445</v>
      </c>
      <c r="D1096" s="702">
        <v>1998</v>
      </c>
      <c r="E1096" s="701" t="s">
        <v>2792</v>
      </c>
      <c r="F1096" s="701" t="s">
        <v>2793</v>
      </c>
      <c r="G1096" s="701" t="s">
        <v>1668</v>
      </c>
      <c r="H1096" s="703">
        <v>36319</v>
      </c>
      <c r="I1096" s="703">
        <v>36320</v>
      </c>
      <c r="J1096" s="701" t="s">
        <v>1608</v>
      </c>
      <c r="K1096" s="702">
        <v>26541</v>
      </c>
      <c r="L1096" s="701" t="s">
        <v>1341</v>
      </c>
      <c r="M1096" s="704"/>
      <c r="N1096" s="701" t="s">
        <v>1613</v>
      </c>
      <c r="O1096" s="702">
        <v>147597</v>
      </c>
      <c r="P1096" s="701" t="s">
        <v>1608</v>
      </c>
      <c r="Q1096" s="705">
        <v>381</v>
      </c>
      <c r="R1096" s="701" t="s">
        <v>1341</v>
      </c>
      <c r="S1096" s="701" t="s">
        <v>1341</v>
      </c>
    </row>
    <row r="1097" spans="1:19" x14ac:dyDescent="0.3">
      <c r="A1097" s="701" t="s">
        <v>6548</v>
      </c>
      <c r="B1097" s="701" t="s">
        <v>1607</v>
      </c>
      <c r="C1097" s="701" t="s">
        <v>1445</v>
      </c>
      <c r="D1097" s="702">
        <v>1998</v>
      </c>
      <c r="E1097" s="701" t="s">
        <v>2792</v>
      </c>
      <c r="F1097" s="701" t="s">
        <v>2793</v>
      </c>
      <c r="G1097" s="701" t="s">
        <v>1668</v>
      </c>
      <c r="H1097" s="703">
        <v>36319</v>
      </c>
      <c r="I1097" s="703">
        <v>36320</v>
      </c>
      <c r="J1097" s="701" t="s">
        <v>1608</v>
      </c>
      <c r="K1097" s="702">
        <v>25317</v>
      </c>
      <c r="L1097" s="701" t="s">
        <v>1341</v>
      </c>
      <c r="M1097" s="704"/>
      <c r="N1097" s="701" t="s">
        <v>1613</v>
      </c>
      <c r="O1097" s="702">
        <v>140886</v>
      </c>
      <c r="P1097" s="701" t="s">
        <v>1608</v>
      </c>
      <c r="Q1097" s="705">
        <v>381</v>
      </c>
      <c r="R1097" s="701" t="s">
        <v>1341</v>
      </c>
      <c r="S1097" s="701" t="s">
        <v>1341</v>
      </c>
    </row>
    <row r="1098" spans="1:19" x14ac:dyDescent="0.3">
      <c r="A1098" s="701" t="s">
        <v>6606</v>
      </c>
      <c r="B1098" s="701" t="s">
        <v>1607</v>
      </c>
      <c r="C1098" s="701" t="s">
        <v>1445</v>
      </c>
      <c r="D1098" s="702">
        <v>1999</v>
      </c>
      <c r="E1098" s="701" t="s">
        <v>2792</v>
      </c>
      <c r="F1098" s="701" t="s">
        <v>2797</v>
      </c>
      <c r="G1098" s="701" t="s">
        <v>1668</v>
      </c>
      <c r="H1098" s="703">
        <v>36682</v>
      </c>
      <c r="I1098" s="703">
        <v>36683</v>
      </c>
      <c r="J1098" s="701" t="s">
        <v>1608</v>
      </c>
      <c r="K1098" s="702">
        <v>26315</v>
      </c>
      <c r="L1098" s="701" t="s">
        <v>1341</v>
      </c>
      <c r="M1098" s="704"/>
      <c r="N1098" s="701" t="s">
        <v>1613</v>
      </c>
      <c r="O1098" s="702">
        <v>348097</v>
      </c>
      <c r="P1098" s="701" t="s">
        <v>1608</v>
      </c>
      <c r="Q1098" s="705">
        <v>266</v>
      </c>
      <c r="R1098" s="701" t="s">
        <v>1341</v>
      </c>
      <c r="S1098" s="701" t="s">
        <v>1341</v>
      </c>
    </row>
    <row r="1099" spans="1:19" x14ac:dyDescent="0.3">
      <c r="A1099" s="701" t="s">
        <v>6607</v>
      </c>
      <c r="B1099" s="701" t="s">
        <v>1607</v>
      </c>
      <c r="C1099" s="701" t="s">
        <v>1445</v>
      </c>
      <c r="D1099" s="702">
        <v>1999</v>
      </c>
      <c r="E1099" s="701" t="s">
        <v>2792</v>
      </c>
      <c r="F1099" s="701" t="s">
        <v>2797</v>
      </c>
      <c r="G1099" s="701" t="s">
        <v>1668</v>
      </c>
      <c r="H1099" s="703">
        <v>36682</v>
      </c>
      <c r="I1099" s="703">
        <v>36683</v>
      </c>
      <c r="J1099" s="701" t="s">
        <v>1608</v>
      </c>
      <c r="K1099" s="702">
        <v>24789</v>
      </c>
      <c r="L1099" s="701" t="s">
        <v>1341</v>
      </c>
      <c r="M1099" s="704"/>
      <c r="N1099" s="701" t="s">
        <v>1613</v>
      </c>
      <c r="O1099" s="702">
        <v>327904</v>
      </c>
      <c r="P1099" s="701" t="s">
        <v>1608</v>
      </c>
      <c r="Q1099" s="705">
        <v>250</v>
      </c>
      <c r="R1099" s="701" t="s">
        <v>1341</v>
      </c>
      <c r="S1099" s="701" t="s">
        <v>1341</v>
      </c>
    </row>
    <row r="1100" spans="1:19" x14ac:dyDescent="0.3">
      <c r="A1100" s="701" t="s">
        <v>6608</v>
      </c>
      <c r="B1100" s="701" t="s">
        <v>1607</v>
      </c>
      <c r="C1100" s="701" t="s">
        <v>1445</v>
      </c>
      <c r="D1100" s="702">
        <v>1999</v>
      </c>
      <c r="E1100" s="701" t="s">
        <v>2792</v>
      </c>
      <c r="F1100" s="701" t="s">
        <v>2797</v>
      </c>
      <c r="G1100" s="701" t="s">
        <v>1668</v>
      </c>
      <c r="H1100" s="703">
        <v>36682</v>
      </c>
      <c r="I1100" s="703">
        <v>36683</v>
      </c>
      <c r="J1100" s="701" t="s">
        <v>1608</v>
      </c>
      <c r="K1100" s="702">
        <v>19315</v>
      </c>
      <c r="L1100" s="701" t="s">
        <v>1341</v>
      </c>
      <c r="M1100" s="704"/>
      <c r="N1100" s="701" t="s">
        <v>1613</v>
      </c>
      <c r="O1100" s="702">
        <v>255498</v>
      </c>
      <c r="P1100" s="701" t="s">
        <v>1608</v>
      </c>
      <c r="Q1100" s="705">
        <v>195</v>
      </c>
      <c r="R1100" s="701" t="s">
        <v>1341</v>
      </c>
      <c r="S1100" s="701" t="s">
        <v>1341</v>
      </c>
    </row>
    <row r="1101" spans="1:19" x14ac:dyDescent="0.3">
      <c r="A1101" s="701" t="s">
        <v>6609</v>
      </c>
      <c r="B1101" s="701" t="s">
        <v>1607</v>
      </c>
      <c r="C1101" s="701" t="s">
        <v>1445</v>
      </c>
      <c r="D1101" s="702">
        <v>1999</v>
      </c>
      <c r="E1101" s="701" t="s">
        <v>2792</v>
      </c>
      <c r="F1101" s="701" t="s">
        <v>2793</v>
      </c>
      <c r="G1101" s="701" t="s">
        <v>1668</v>
      </c>
      <c r="H1101" s="703">
        <v>36682</v>
      </c>
      <c r="I1101" s="703">
        <v>36683</v>
      </c>
      <c r="J1101" s="701" t="s">
        <v>1608</v>
      </c>
      <c r="K1101" s="702">
        <v>28858</v>
      </c>
      <c r="L1101" s="701" t="s">
        <v>1341</v>
      </c>
      <c r="M1101" s="704"/>
      <c r="N1101" s="701" t="s">
        <v>1613</v>
      </c>
      <c r="O1101" s="702">
        <v>334696</v>
      </c>
      <c r="P1101" s="701" t="s">
        <v>1608</v>
      </c>
      <c r="Q1101" s="705">
        <v>893</v>
      </c>
      <c r="R1101" s="701" t="s">
        <v>1341</v>
      </c>
      <c r="S1101" s="701" t="s">
        <v>1341</v>
      </c>
    </row>
    <row r="1102" spans="1:19" x14ac:dyDescent="0.3">
      <c r="A1102" s="701" t="s">
        <v>6610</v>
      </c>
      <c r="B1102" s="701" t="s">
        <v>1607</v>
      </c>
      <c r="C1102" s="701" t="s">
        <v>1445</v>
      </c>
      <c r="D1102" s="702">
        <v>1999</v>
      </c>
      <c r="E1102" s="701" t="s">
        <v>2792</v>
      </c>
      <c r="F1102" s="701" t="s">
        <v>2793</v>
      </c>
      <c r="G1102" s="701" t="s">
        <v>1668</v>
      </c>
      <c r="H1102" s="703">
        <v>36682</v>
      </c>
      <c r="I1102" s="703">
        <v>36683</v>
      </c>
      <c r="J1102" s="701" t="s">
        <v>1608</v>
      </c>
      <c r="K1102" s="702">
        <v>26514</v>
      </c>
      <c r="L1102" s="701" t="s">
        <v>1341</v>
      </c>
      <c r="M1102" s="704"/>
      <c r="N1102" s="701" t="s">
        <v>1613</v>
      </c>
      <c r="O1102" s="702">
        <v>307505</v>
      </c>
      <c r="P1102" s="701" t="s">
        <v>1608</v>
      </c>
      <c r="Q1102" s="705">
        <v>820</v>
      </c>
      <c r="R1102" s="701" t="s">
        <v>1341</v>
      </c>
      <c r="S1102" s="701" t="s">
        <v>1341</v>
      </c>
    </row>
    <row r="1103" spans="1:19" x14ac:dyDescent="0.3">
      <c r="A1103" s="701" t="s">
        <v>6611</v>
      </c>
      <c r="B1103" s="701" t="s">
        <v>1607</v>
      </c>
      <c r="C1103" s="701" t="s">
        <v>1445</v>
      </c>
      <c r="D1103" s="702">
        <v>1999</v>
      </c>
      <c r="E1103" s="701" t="s">
        <v>2792</v>
      </c>
      <c r="F1103" s="701" t="s">
        <v>2793</v>
      </c>
      <c r="G1103" s="701" t="s">
        <v>1668</v>
      </c>
      <c r="H1103" s="703">
        <v>36682</v>
      </c>
      <c r="I1103" s="703">
        <v>36683</v>
      </c>
      <c r="J1103" s="701" t="s">
        <v>1608</v>
      </c>
      <c r="K1103" s="702">
        <v>21912</v>
      </c>
      <c r="L1103" s="701" t="s">
        <v>1341</v>
      </c>
      <c r="M1103" s="704"/>
      <c r="N1103" s="701" t="s">
        <v>1613</v>
      </c>
      <c r="O1103" s="702">
        <v>254136</v>
      </c>
      <c r="P1103" s="701" t="s">
        <v>1608</v>
      </c>
      <c r="Q1103" s="705">
        <v>678</v>
      </c>
      <c r="R1103" s="701" t="s">
        <v>1341</v>
      </c>
      <c r="S1103" s="701" t="s">
        <v>1341</v>
      </c>
    </row>
    <row r="1104" spans="1:19" x14ac:dyDescent="0.3">
      <c r="A1104" s="701" t="s">
        <v>6727</v>
      </c>
      <c r="B1104" s="701" t="s">
        <v>1607</v>
      </c>
      <c r="C1104" s="701" t="s">
        <v>1445</v>
      </c>
      <c r="D1104" s="702">
        <v>2000</v>
      </c>
      <c r="E1104" s="701" t="s">
        <v>2792</v>
      </c>
      <c r="F1104" s="701" t="s">
        <v>2797</v>
      </c>
      <c r="G1104" s="701" t="s">
        <v>1668</v>
      </c>
      <c r="H1104" s="703">
        <v>37047</v>
      </c>
      <c r="I1104" s="703">
        <v>37047</v>
      </c>
      <c r="J1104" s="701" t="s">
        <v>1608</v>
      </c>
      <c r="K1104" s="702">
        <v>27699</v>
      </c>
      <c r="L1104" s="701" t="s">
        <v>1341</v>
      </c>
      <c r="M1104" s="704"/>
      <c r="N1104" s="701" t="s">
        <v>1613</v>
      </c>
      <c r="O1104" s="702">
        <v>304560</v>
      </c>
      <c r="P1104" s="701" t="s">
        <v>1608</v>
      </c>
      <c r="Q1104" s="705">
        <v>1612</v>
      </c>
      <c r="R1104" s="701" t="s">
        <v>1341</v>
      </c>
      <c r="S1104" s="701" t="s">
        <v>1341</v>
      </c>
    </row>
    <row r="1105" spans="1:19" x14ac:dyDescent="0.3">
      <c r="A1105" s="701" t="s">
        <v>6728</v>
      </c>
      <c r="B1105" s="701" t="s">
        <v>1607</v>
      </c>
      <c r="C1105" s="701" t="s">
        <v>1445</v>
      </c>
      <c r="D1105" s="702">
        <v>2000</v>
      </c>
      <c r="E1105" s="701" t="s">
        <v>2792</v>
      </c>
      <c r="F1105" s="701" t="s">
        <v>2797</v>
      </c>
      <c r="G1105" s="701" t="s">
        <v>1668</v>
      </c>
      <c r="H1105" s="703">
        <v>37047</v>
      </c>
      <c r="I1105" s="703">
        <v>37047</v>
      </c>
      <c r="J1105" s="701" t="s">
        <v>1608</v>
      </c>
      <c r="K1105" s="702">
        <v>27160</v>
      </c>
      <c r="L1105" s="701" t="s">
        <v>1341</v>
      </c>
      <c r="M1105" s="704"/>
      <c r="N1105" s="701" t="s">
        <v>1613</v>
      </c>
      <c r="O1105" s="702">
        <v>298638</v>
      </c>
      <c r="P1105" s="701" t="s">
        <v>1608</v>
      </c>
      <c r="Q1105" s="705">
        <v>1581</v>
      </c>
      <c r="R1105" s="701" t="s">
        <v>1341</v>
      </c>
      <c r="S1105" s="701" t="s">
        <v>1341</v>
      </c>
    </row>
    <row r="1106" spans="1:19" x14ac:dyDescent="0.3">
      <c r="A1106" s="701" t="s">
        <v>6729</v>
      </c>
      <c r="B1106" s="701" t="s">
        <v>1607</v>
      </c>
      <c r="C1106" s="701" t="s">
        <v>1445</v>
      </c>
      <c r="D1106" s="702">
        <v>2000</v>
      </c>
      <c r="E1106" s="701" t="s">
        <v>2792</v>
      </c>
      <c r="F1106" s="701" t="s">
        <v>2797</v>
      </c>
      <c r="G1106" s="701" t="s">
        <v>1668</v>
      </c>
      <c r="H1106" s="703">
        <v>37047</v>
      </c>
      <c r="I1106" s="703">
        <v>37047</v>
      </c>
      <c r="J1106" s="701" t="s">
        <v>1608</v>
      </c>
      <c r="K1106" s="702">
        <v>19665</v>
      </c>
      <c r="L1106" s="701" t="s">
        <v>1341</v>
      </c>
      <c r="M1106" s="704"/>
      <c r="N1106" s="701" t="s">
        <v>1613</v>
      </c>
      <c r="O1106" s="702">
        <v>216229</v>
      </c>
      <c r="P1106" s="701" t="s">
        <v>1608</v>
      </c>
      <c r="Q1106" s="705">
        <v>1145</v>
      </c>
      <c r="R1106" s="701" t="s">
        <v>1341</v>
      </c>
      <c r="S1106" s="701" t="s">
        <v>1341</v>
      </c>
    </row>
    <row r="1107" spans="1:19" x14ac:dyDescent="0.3">
      <c r="A1107" s="701" t="s">
        <v>6730</v>
      </c>
      <c r="B1107" s="701" t="s">
        <v>1607</v>
      </c>
      <c r="C1107" s="701" t="s">
        <v>1445</v>
      </c>
      <c r="D1107" s="702">
        <v>2000</v>
      </c>
      <c r="E1107" s="701" t="s">
        <v>2792</v>
      </c>
      <c r="F1107" s="701" t="s">
        <v>2793</v>
      </c>
      <c r="G1107" s="701" t="s">
        <v>1668</v>
      </c>
      <c r="H1107" s="703">
        <v>37047</v>
      </c>
      <c r="I1107" s="703">
        <v>37047</v>
      </c>
      <c r="J1107" s="701" t="s">
        <v>1608</v>
      </c>
      <c r="K1107" s="702">
        <v>25390</v>
      </c>
      <c r="L1107" s="701" t="s">
        <v>1341</v>
      </c>
      <c r="M1107" s="704"/>
      <c r="N1107" s="701" t="s">
        <v>1613</v>
      </c>
      <c r="O1107" s="702">
        <v>294324</v>
      </c>
      <c r="P1107" s="701" t="s">
        <v>1608</v>
      </c>
      <c r="Q1107" s="705">
        <v>785</v>
      </c>
      <c r="R1107" s="701" t="s">
        <v>1341</v>
      </c>
      <c r="S1107" s="701" t="s">
        <v>1341</v>
      </c>
    </row>
    <row r="1108" spans="1:19" x14ac:dyDescent="0.3">
      <c r="A1108" s="701" t="s">
        <v>6731</v>
      </c>
      <c r="B1108" s="701" t="s">
        <v>1607</v>
      </c>
      <c r="C1108" s="701" t="s">
        <v>1445</v>
      </c>
      <c r="D1108" s="702">
        <v>2000</v>
      </c>
      <c r="E1108" s="701" t="s">
        <v>2792</v>
      </c>
      <c r="F1108" s="701" t="s">
        <v>2793</v>
      </c>
      <c r="G1108" s="701" t="s">
        <v>1668</v>
      </c>
      <c r="H1108" s="703">
        <v>37047</v>
      </c>
      <c r="I1108" s="703">
        <v>37047</v>
      </c>
      <c r="J1108" s="701" t="s">
        <v>1608</v>
      </c>
      <c r="K1108" s="702">
        <v>25100</v>
      </c>
      <c r="L1108" s="701" t="s">
        <v>1341</v>
      </c>
      <c r="M1108" s="704"/>
      <c r="N1108" s="701" t="s">
        <v>1613</v>
      </c>
      <c r="O1108" s="702">
        <v>290961</v>
      </c>
      <c r="P1108" s="701" t="s">
        <v>1608</v>
      </c>
      <c r="Q1108" s="705">
        <v>776</v>
      </c>
      <c r="R1108" s="701" t="s">
        <v>1341</v>
      </c>
      <c r="S1108" s="701" t="s">
        <v>1341</v>
      </c>
    </row>
    <row r="1109" spans="1:19" x14ac:dyDescent="0.3">
      <c r="A1109" s="701" t="s">
        <v>6732</v>
      </c>
      <c r="B1109" s="701" t="s">
        <v>1607</v>
      </c>
      <c r="C1109" s="701" t="s">
        <v>1445</v>
      </c>
      <c r="D1109" s="702">
        <v>2000</v>
      </c>
      <c r="E1109" s="701" t="s">
        <v>2792</v>
      </c>
      <c r="F1109" s="701" t="s">
        <v>2793</v>
      </c>
      <c r="G1109" s="701" t="s">
        <v>1668</v>
      </c>
      <c r="H1109" s="703">
        <v>37047</v>
      </c>
      <c r="I1109" s="703">
        <v>37047</v>
      </c>
      <c r="J1109" s="701" t="s">
        <v>1608</v>
      </c>
      <c r="K1109" s="702">
        <v>25320</v>
      </c>
      <c r="L1109" s="701" t="s">
        <v>1341</v>
      </c>
      <c r="M1109" s="704"/>
      <c r="N1109" s="701" t="s">
        <v>1613</v>
      </c>
      <c r="O1109" s="702">
        <v>293514</v>
      </c>
      <c r="P1109" s="701" t="s">
        <v>1608</v>
      </c>
      <c r="Q1109" s="705">
        <v>783</v>
      </c>
      <c r="R1109" s="701" t="s">
        <v>1341</v>
      </c>
      <c r="S1109" s="701" t="s">
        <v>1341</v>
      </c>
    </row>
    <row r="1110" spans="1:19" x14ac:dyDescent="0.3">
      <c r="A1110" s="701" t="s">
        <v>6688</v>
      </c>
      <c r="B1110" s="701" t="s">
        <v>1607</v>
      </c>
      <c r="C1110" s="701" t="s">
        <v>1445</v>
      </c>
      <c r="D1110" s="702">
        <v>2001</v>
      </c>
      <c r="E1110" s="701" t="s">
        <v>2792</v>
      </c>
      <c r="F1110" s="701" t="s">
        <v>2793</v>
      </c>
      <c r="G1110" s="701" t="s">
        <v>1668</v>
      </c>
      <c r="H1110" s="703">
        <v>37412</v>
      </c>
      <c r="I1110" s="703">
        <v>37412</v>
      </c>
      <c r="J1110" s="701" t="s">
        <v>1608</v>
      </c>
      <c r="K1110" s="702">
        <v>26640</v>
      </c>
      <c r="L1110" s="701" t="s">
        <v>1341</v>
      </c>
      <c r="M1110" s="704"/>
      <c r="N1110" s="701" t="s">
        <v>1613</v>
      </c>
      <c r="O1110" s="702">
        <v>320535</v>
      </c>
      <c r="P1110" s="701" t="s">
        <v>1608</v>
      </c>
      <c r="Q1110" s="705">
        <v>519</v>
      </c>
      <c r="R1110" s="701" t="s">
        <v>1341</v>
      </c>
      <c r="S1110" s="701" t="s">
        <v>1341</v>
      </c>
    </row>
    <row r="1111" spans="1:19" x14ac:dyDescent="0.3">
      <c r="A1111" s="701" t="s">
        <v>6689</v>
      </c>
      <c r="B1111" s="701" t="s">
        <v>1607</v>
      </c>
      <c r="C1111" s="701" t="s">
        <v>1445</v>
      </c>
      <c r="D1111" s="702">
        <v>2001</v>
      </c>
      <c r="E1111" s="701" t="s">
        <v>2792</v>
      </c>
      <c r="F1111" s="701" t="s">
        <v>2793</v>
      </c>
      <c r="G1111" s="701" t="s">
        <v>1668</v>
      </c>
      <c r="H1111" s="703">
        <v>37412</v>
      </c>
      <c r="I1111" s="703">
        <v>37412</v>
      </c>
      <c r="J1111" s="701" t="s">
        <v>1608</v>
      </c>
      <c r="K1111" s="702">
        <v>23281</v>
      </c>
      <c r="L1111" s="701" t="s">
        <v>1341</v>
      </c>
      <c r="M1111" s="704"/>
      <c r="N1111" s="701" t="s">
        <v>1613</v>
      </c>
      <c r="O1111" s="702">
        <v>280372</v>
      </c>
      <c r="P1111" s="701" t="s">
        <v>1608</v>
      </c>
      <c r="Q1111" s="705">
        <v>475</v>
      </c>
      <c r="R1111" s="701" t="s">
        <v>1341</v>
      </c>
      <c r="S1111" s="701" t="s">
        <v>1341</v>
      </c>
    </row>
    <row r="1112" spans="1:19" x14ac:dyDescent="0.3">
      <c r="A1112" s="701" t="s">
        <v>6690</v>
      </c>
      <c r="B1112" s="701" t="s">
        <v>1607</v>
      </c>
      <c r="C1112" s="701" t="s">
        <v>1445</v>
      </c>
      <c r="D1112" s="702">
        <v>2001</v>
      </c>
      <c r="E1112" s="701" t="s">
        <v>2792</v>
      </c>
      <c r="F1112" s="701" t="s">
        <v>2793</v>
      </c>
      <c r="G1112" s="701" t="s">
        <v>1668</v>
      </c>
      <c r="H1112" s="703">
        <v>37412</v>
      </c>
      <c r="I1112" s="703">
        <v>37412</v>
      </c>
      <c r="J1112" s="701" t="s">
        <v>1608</v>
      </c>
      <c r="K1112" s="702">
        <v>23877</v>
      </c>
      <c r="L1112" s="701" t="s">
        <v>1341</v>
      </c>
      <c r="M1112" s="704"/>
      <c r="N1112" s="701" t="s">
        <v>1613</v>
      </c>
      <c r="O1112" s="702">
        <v>287548</v>
      </c>
      <c r="P1112" s="701" t="s">
        <v>1608</v>
      </c>
      <c r="Q1112" s="705">
        <v>487</v>
      </c>
      <c r="R1112" s="701" t="s">
        <v>1341</v>
      </c>
      <c r="S1112" s="701" t="s">
        <v>1341</v>
      </c>
    </row>
    <row r="1113" spans="1:19" x14ac:dyDescent="0.3">
      <c r="A1113" s="701" t="s">
        <v>6691</v>
      </c>
      <c r="B1113" s="701" t="s">
        <v>1607</v>
      </c>
      <c r="C1113" s="701" t="s">
        <v>1445</v>
      </c>
      <c r="D1113" s="702">
        <v>2001</v>
      </c>
      <c r="E1113" s="701" t="s">
        <v>2792</v>
      </c>
      <c r="F1113" s="701" t="s">
        <v>2797</v>
      </c>
      <c r="G1113" s="701" t="s">
        <v>1668</v>
      </c>
      <c r="H1113" s="703">
        <v>37412</v>
      </c>
      <c r="I1113" s="703">
        <v>37412</v>
      </c>
      <c r="J1113" s="701" t="s">
        <v>1608</v>
      </c>
      <c r="K1113" s="702">
        <v>26839</v>
      </c>
      <c r="L1113" s="701" t="s">
        <v>1341</v>
      </c>
      <c r="M1113" s="704"/>
      <c r="N1113" s="701" t="s">
        <v>1613</v>
      </c>
      <c r="O1113" s="702">
        <v>312272</v>
      </c>
      <c r="P1113" s="701" t="s">
        <v>1608</v>
      </c>
      <c r="Q1113" s="705">
        <v>688</v>
      </c>
      <c r="R1113" s="701" t="s">
        <v>1341</v>
      </c>
      <c r="S1113" s="701" t="s">
        <v>1341</v>
      </c>
    </row>
    <row r="1114" spans="1:19" x14ac:dyDescent="0.3">
      <c r="A1114" s="701" t="s">
        <v>6692</v>
      </c>
      <c r="B1114" s="701" t="s">
        <v>1607</v>
      </c>
      <c r="C1114" s="701" t="s">
        <v>1445</v>
      </c>
      <c r="D1114" s="702">
        <v>2001</v>
      </c>
      <c r="E1114" s="701" t="s">
        <v>2792</v>
      </c>
      <c r="F1114" s="701" t="s">
        <v>2797</v>
      </c>
      <c r="G1114" s="701" t="s">
        <v>1668</v>
      </c>
      <c r="H1114" s="703">
        <v>37412</v>
      </c>
      <c r="I1114" s="703">
        <v>37412</v>
      </c>
      <c r="J1114" s="701" t="s">
        <v>1608</v>
      </c>
      <c r="K1114" s="702">
        <v>25083</v>
      </c>
      <c r="L1114" s="701" t="s">
        <v>1341</v>
      </c>
      <c r="M1114" s="704"/>
      <c r="N1114" s="701" t="s">
        <v>1613</v>
      </c>
      <c r="O1114" s="702">
        <v>291841</v>
      </c>
      <c r="P1114" s="701" t="s">
        <v>1608</v>
      </c>
      <c r="Q1114" s="705">
        <v>643</v>
      </c>
      <c r="R1114" s="701" t="s">
        <v>1341</v>
      </c>
      <c r="S1114" s="701" t="s">
        <v>1341</v>
      </c>
    </row>
    <row r="1115" spans="1:19" x14ac:dyDescent="0.3">
      <c r="A1115" s="701" t="s">
        <v>6693</v>
      </c>
      <c r="B1115" s="701" t="s">
        <v>1607</v>
      </c>
      <c r="C1115" s="701" t="s">
        <v>1445</v>
      </c>
      <c r="D1115" s="702">
        <v>2001</v>
      </c>
      <c r="E1115" s="701" t="s">
        <v>2792</v>
      </c>
      <c r="F1115" s="701" t="s">
        <v>2797</v>
      </c>
      <c r="G1115" s="701" t="s">
        <v>1668</v>
      </c>
      <c r="H1115" s="703">
        <v>37412</v>
      </c>
      <c r="I1115" s="703">
        <v>37412</v>
      </c>
      <c r="J1115" s="701" t="s">
        <v>1608</v>
      </c>
      <c r="K1115" s="702">
        <v>23404</v>
      </c>
      <c r="L1115" s="701" t="s">
        <v>1341</v>
      </c>
      <c r="M1115" s="704"/>
      <c r="N1115" s="701" t="s">
        <v>1613</v>
      </c>
      <c r="O1115" s="702">
        <v>272307</v>
      </c>
      <c r="P1115" s="701" t="s">
        <v>1608</v>
      </c>
      <c r="Q1115" s="705">
        <v>600</v>
      </c>
      <c r="R1115" s="701" t="s">
        <v>1341</v>
      </c>
      <c r="S1115" s="701" t="s">
        <v>1341</v>
      </c>
    </row>
    <row r="1116" spans="1:19" x14ac:dyDescent="0.3">
      <c r="A1116" s="701" t="s">
        <v>6753</v>
      </c>
      <c r="B1116" s="701" t="s">
        <v>1607</v>
      </c>
      <c r="C1116" s="701" t="s">
        <v>1445</v>
      </c>
      <c r="D1116" s="702">
        <v>2002</v>
      </c>
      <c r="E1116" s="701" t="s">
        <v>2792</v>
      </c>
      <c r="F1116" s="701" t="s">
        <v>2797</v>
      </c>
      <c r="G1116" s="701" t="s">
        <v>1668</v>
      </c>
      <c r="H1116" s="703">
        <v>37775</v>
      </c>
      <c r="I1116" s="703">
        <v>37775</v>
      </c>
      <c r="J1116" s="701" t="s">
        <v>1608</v>
      </c>
      <c r="K1116" s="702">
        <v>25924</v>
      </c>
      <c r="L1116" s="701" t="s">
        <v>1341</v>
      </c>
      <c r="M1116" s="704"/>
      <c r="N1116" s="701" t="s">
        <v>1613</v>
      </c>
      <c r="O1116" s="702">
        <v>290570</v>
      </c>
      <c r="P1116" s="701" t="s">
        <v>1608</v>
      </c>
      <c r="Q1116" s="705">
        <v>665</v>
      </c>
      <c r="R1116" s="701" t="s">
        <v>1341</v>
      </c>
      <c r="S1116" s="701" t="s">
        <v>1341</v>
      </c>
    </row>
    <row r="1117" spans="1:19" x14ac:dyDescent="0.3">
      <c r="A1117" s="701" t="s">
        <v>6754</v>
      </c>
      <c r="B1117" s="701" t="s">
        <v>1607</v>
      </c>
      <c r="C1117" s="701" t="s">
        <v>1445</v>
      </c>
      <c r="D1117" s="702">
        <v>2002</v>
      </c>
      <c r="E1117" s="701" t="s">
        <v>2792</v>
      </c>
      <c r="F1117" s="701" t="s">
        <v>2797</v>
      </c>
      <c r="G1117" s="701" t="s">
        <v>1668</v>
      </c>
      <c r="H1117" s="703">
        <v>37775</v>
      </c>
      <c r="I1117" s="703">
        <v>37775</v>
      </c>
      <c r="J1117" s="701" t="s">
        <v>1608</v>
      </c>
      <c r="K1117" s="702">
        <v>28237</v>
      </c>
      <c r="L1117" s="701" t="s">
        <v>1341</v>
      </c>
      <c r="M1117" s="704"/>
      <c r="N1117" s="701" t="s">
        <v>1613</v>
      </c>
      <c r="O1117" s="702">
        <v>316491</v>
      </c>
      <c r="P1117" s="701" t="s">
        <v>1608</v>
      </c>
      <c r="Q1117" s="705">
        <v>724</v>
      </c>
      <c r="R1117" s="701" t="s">
        <v>1341</v>
      </c>
      <c r="S1117" s="701" t="s">
        <v>1341</v>
      </c>
    </row>
    <row r="1118" spans="1:19" x14ac:dyDescent="0.3">
      <c r="A1118" s="701" t="s">
        <v>6755</v>
      </c>
      <c r="B1118" s="701" t="s">
        <v>1607</v>
      </c>
      <c r="C1118" s="701" t="s">
        <v>1445</v>
      </c>
      <c r="D1118" s="702">
        <v>2002</v>
      </c>
      <c r="E1118" s="701" t="s">
        <v>2792</v>
      </c>
      <c r="F1118" s="701" t="s">
        <v>2797</v>
      </c>
      <c r="G1118" s="701" t="s">
        <v>1668</v>
      </c>
      <c r="H1118" s="703">
        <v>37775</v>
      </c>
      <c r="I1118" s="703">
        <v>37775</v>
      </c>
      <c r="J1118" s="701" t="s">
        <v>1608</v>
      </c>
      <c r="K1118" s="702">
        <v>27870</v>
      </c>
      <c r="L1118" s="701" t="s">
        <v>1341</v>
      </c>
      <c r="M1118" s="704"/>
      <c r="N1118" s="701" t="s">
        <v>1613</v>
      </c>
      <c r="O1118" s="702">
        <v>312382</v>
      </c>
      <c r="P1118" s="701" t="s">
        <v>1608</v>
      </c>
      <c r="Q1118" s="705">
        <v>715</v>
      </c>
      <c r="R1118" s="701" t="s">
        <v>1341</v>
      </c>
      <c r="S1118" s="701" t="s">
        <v>1341</v>
      </c>
    </row>
    <row r="1119" spans="1:19" x14ac:dyDescent="0.3">
      <c r="A1119" s="701" t="s">
        <v>6756</v>
      </c>
      <c r="B1119" s="701" t="s">
        <v>1607</v>
      </c>
      <c r="C1119" s="701" t="s">
        <v>1445</v>
      </c>
      <c r="D1119" s="702">
        <v>2002</v>
      </c>
      <c r="E1119" s="701" t="s">
        <v>2792</v>
      </c>
      <c r="F1119" s="701" t="s">
        <v>2793</v>
      </c>
      <c r="G1119" s="701" t="s">
        <v>1668</v>
      </c>
      <c r="H1119" s="703">
        <v>37775</v>
      </c>
      <c r="I1119" s="703">
        <v>37776</v>
      </c>
      <c r="J1119" s="701" t="s">
        <v>1608</v>
      </c>
      <c r="K1119" s="702">
        <v>25075</v>
      </c>
      <c r="L1119" s="701" t="s">
        <v>1341</v>
      </c>
      <c r="M1119" s="704"/>
      <c r="N1119" s="701" t="s">
        <v>1613</v>
      </c>
      <c r="O1119" s="702">
        <v>286287</v>
      </c>
      <c r="P1119" s="701" t="s">
        <v>1608</v>
      </c>
      <c r="Q1119" s="705">
        <v>724</v>
      </c>
      <c r="R1119" s="701" t="s">
        <v>1341</v>
      </c>
      <c r="S1119" s="701" t="s">
        <v>1341</v>
      </c>
    </row>
    <row r="1120" spans="1:19" x14ac:dyDescent="0.3">
      <c r="A1120" s="701" t="s">
        <v>6757</v>
      </c>
      <c r="B1120" s="701" t="s">
        <v>1607</v>
      </c>
      <c r="C1120" s="701" t="s">
        <v>1445</v>
      </c>
      <c r="D1120" s="702">
        <v>2002</v>
      </c>
      <c r="E1120" s="701" t="s">
        <v>2792</v>
      </c>
      <c r="F1120" s="701" t="s">
        <v>2793</v>
      </c>
      <c r="G1120" s="701" t="s">
        <v>1668</v>
      </c>
      <c r="H1120" s="703">
        <v>37775</v>
      </c>
      <c r="I1120" s="703">
        <v>37776</v>
      </c>
      <c r="J1120" s="701" t="s">
        <v>1608</v>
      </c>
      <c r="K1120" s="702">
        <v>26316</v>
      </c>
      <c r="L1120" s="701" t="s">
        <v>1341</v>
      </c>
      <c r="M1120" s="704"/>
      <c r="N1120" s="701" t="s">
        <v>1613</v>
      </c>
      <c r="O1120" s="702">
        <v>297995</v>
      </c>
      <c r="P1120" s="701" t="s">
        <v>1608</v>
      </c>
      <c r="Q1120" s="705">
        <v>538</v>
      </c>
      <c r="R1120" s="701" t="s">
        <v>1341</v>
      </c>
      <c r="S1120" s="701" t="s">
        <v>1341</v>
      </c>
    </row>
    <row r="1121" spans="1:19" x14ac:dyDescent="0.3">
      <c r="A1121" s="701" t="s">
        <v>6758</v>
      </c>
      <c r="B1121" s="701" t="s">
        <v>1607</v>
      </c>
      <c r="C1121" s="701" t="s">
        <v>1445</v>
      </c>
      <c r="D1121" s="702">
        <v>2002</v>
      </c>
      <c r="E1121" s="701" t="s">
        <v>2792</v>
      </c>
      <c r="F1121" s="701" t="s">
        <v>2793</v>
      </c>
      <c r="G1121" s="701" t="s">
        <v>1668</v>
      </c>
      <c r="H1121" s="703">
        <v>37775</v>
      </c>
      <c r="I1121" s="703">
        <v>37776</v>
      </c>
      <c r="J1121" s="701" t="s">
        <v>1608</v>
      </c>
      <c r="K1121" s="702">
        <v>27859</v>
      </c>
      <c r="L1121" s="701" t="s">
        <v>1341</v>
      </c>
      <c r="M1121" s="704"/>
      <c r="N1121" s="701" t="s">
        <v>1613</v>
      </c>
      <c r="O1121" s="702">
        <v>315461</v>
      </c>
      <c r="P1121" s="701" t="s">
        <v>1608</v>
      </c>
      <c r="Q1121" s="705">
        <v>569</v>
      </c>
      <c r="R1121" s="701" t="s">
        <v>1341</v>
      </c>
      <c r="S1121" s="701" t="s">
        <v>1341</v>
      </c>
    </row>
    <row r="1122" spans="1:19" x14ac:dyDescent="0.3">
      <c r="A1122" s="701" t="s">
        <v>6858</v>
      </c>
      <c r="B1122" s="701" t="s">
        <v>1607</v>
      </c>
      <c r="C1122" s="701" t="s">
        <v>1445</v>
      </c>
      <c r="D1122" s="702">
        <v>2005</v>
      </c>
      <c r="E1122" s="701" t="s">
        <v>2792</v>
      </c>
      <c r="F1122" s="701" t="s">
        <v>2797</v>
      </c>
      <c r="G1122" s="701" t="s">
        <v>1668</v>
      </c>
      <c r="H1122" s="703">
        <v>38874</v>
      </c>
      <c r="I1122" s="703">
        <v>38874</v>
      </c>
      <c r="J1122" s="701" t="s">
        <v>1608</v>
      </c>
      <c r="K1122" s="702">
        <v>26178</v>
      </c>
      <c r="L1122" s="701" t="s">
        <v>1341</v>
      </c>
      <c r="M1122" s="704"/>
      <c r="N1122" s="701" t="s">
        <v>1613</v>
      </c>
      <c r="O1122" s="702">
        <v>216912</v>
      </c>
      <c r="P1122" s="701" t="s">
        <v>1341</v>
      </c>
      <c r="Q1122" s="704"/>
      <c r="R1122" s="701" t="s">
        <v>1341</v>
      </c>
      <c r="S1122" s="701" t="s">
        <v>1341</v>
      </c>
    </row>
    <row r="1123" spans="1:19" x14ac:dyDescent="0.3">
      <c r="A1123" s="701" t="s">
        <v>6859</v>
      </c>
      <c r="B1123" s="701" t="s">
        <v>1607</v>
      </c>
      <c r="C1123" s="701" t="s">
        <v>1445</v>
      </c>
      <c r="D1123" s="702">
        <v>2005</v>
      </c>
      <c r="E1123" s="701" t="s">
        <v>2792</v>
      </c>
      <c r="F1123" s="701" t="s">
        <v>2797</v>
      </c>
      <c r="G1123" s="701" t="s">
        <v>1668</v>
      </c>
      <c r="H1123" s="703">
        <v>38874</v>
      </c>
      <c r="I1123" s="703">
        <v>38874</v>
      </c>
      <c r="J1123" s="701" t="s">
        <v>1608</v>
      </c>
      <c r="K1123" s="702">
        <v>27706</v>
      </c>
      <c r="L1123" s="701" t="s">
        <v>1341</v>
      </c>
      <c r="M1123" s="704"/>
      <c r="N1123" s="701" t="s">
        <v>1613</v>
      </c>
      <c r="O1123" s="702">
        <v>235464</v>
      </c>
      <c r="P1123" s="701" t="s">
        <v>1608</v>
      </c>
      <c r="Q1123" s="705">
        <v>710</v>
      </c>
      <c r="R1123" s="701" t="s">
        <v>1341</v>
      </c>
      <c r="S1123" s="701" t="s">
        <v>1341</v>
      </c>
    </row>
    <row r="1124" spans="1:19" x14ac:dyDescent="0.3">
      <c r="A1124" s="701" t="s">
        <v>6860</v>
      </c>
      <c r="B1124" s="701" t="s">
        <v>1607</v>
      </c>
      <c r="C1124" s="701" t="s">
        <v>1445</v>
      </c>
      <c r="D1124" s="702">
        <v>2005</v>
      </c>
      <c r="E1124" s="701" t="s">
        <v>2792</v>
      </c>
      <c r="F1124" s="701" t="s">
        <v>2797</v>
      </c>
      <c r="G1124" s="701" t="s">
        <v>1668</v>
      </c>
      <c r="H1124" s="703">
        <v>38874</v>
      </c>
      <c r="I1124" s="703">
        <v>38874</v>
      </c>
      <c r="J1124" s="701" t="s">
        <v>1608</v>
      </c>
      <c r="K1124" s="702">
        <v>29214</v>
      </c>
      <c r="L1124" s="701" t="s">
        <v>1341</v>
      </c>
      <c r="M1124" s="704"/>
      <c r="N1124" s="701" t="s">
        <v>1613</v>
      </c>
      <c r="O1124" s="702">
        <v>248276</v>
      </c>
      <c r="P1124" s="701" t="s">
        <v>1608</v>
      </c>
      <c r="Q1124" s="705">
        <v>750</v>
      </c>
      <c r="R1124" s="701" t="s">
        <v>1341</v>
      </c>
      <c r="S1124" s="701" t="s">
        <v>1341</v>
      </c>
    </row>
    <row r="1125" spans="1:19" x14ac:dyDescent="0.3">
      <c r="A1125" s="701" t="s">
        <v>6874</v>
      </c>
      <c r="B1125" s="701" t="s">
        <v>1607</v>
      </c>
      <c r="C1125" s="701" t="s">
        <v>1445</v>
      </c>
      <c r="D1125" s="702">
        <v>2005</v>
      </c>
      <c r="E1125" s="701" t="s">
        <v>2792</v>
      </c>
      <c r="F1125" s="701" t="s">
        <v>2793</v>
      </c>
      <c r="G1125" s="701" t="s">
        <v>1668</v>
      </c>
      <c r="H1125" s="703">
        <v>38874</v>
      </c>
      <c r="I1125" s="703">
        <v>38874</v>
      </c>
      <c r="J1125" s="701" t="s">
        <v>1608</v>
      </c>
      <c r="K1125" s="702">
        <v>25061</v>
      </c>
      <c r="L1125" s="701" t="s">
        <v>1341</v>
      </c>
      <c r="M1125" s="704"/>
      <c r="N1125" s="701" t="s">
        <v>1613</v>
      </c>
      <c r="O1125" s="702">
        <v>298678</v>
      </c>
      <c r="P1125" s="701" t="s">
        <v>1608</v>
      </c>
      <c r="Q1125" s="705">
        <v>382</v>
      </c>
      <c r="R1125" s="701" t="s">
        <v>1341</v>
      </c>
      <c r="S1125" s="701" t="s">
        <v>1341</v>
      </c>
    </row>
    <row r="1126" spans="1:19" x14ac:dyDescent="0.3">
      <c r="A1126" s="701" t="s">
        <v>6876</v>
      </c>
      <c r="B1126" s="701" t="s">
        <v>1607</v>
      </c>
      <c r="C1126" s="701" t="s">
        <v>1445</v>
      </c>
      <c r="D1126" s="702">
        <v>2005</v>
      </c>
      <c r="E1126" s="701" t="s">
        <v>2792</v>
      </c>
      <c r="F1126" s="701" t="s">
        <v>2793</v>
      </c>
      <c r="G1126" s="701" t="s">
        <v>1668</v>
      </c>
      <c r="H1126" s="703">
        <v>38874</v>
      </c>
      <c r="I1126" s="703">
        <v>38874</v>
      </c>
      <c r="J1126" s="701" t="s">
        <v>1608</v>
      </c>
      <c r="K1126" s="702">
        <v>25470</v>
      </c>
      <c r="L1126" s="701" t="s">
        <v>1341</v>
      </c>
      <c r="M1126" s="704"/>
      <c r="N1126" s="701" t="s">
        <v>1613</v>
      </c>
      <c r="O1126" s="702">
        <v>303544</v>
      </c>
      <c r="P1126" s="701" t="s">
        <v>1608</v>
      </c>
      <c r="Q1126" s="705">
        <v>388</v>
      </c>
      <c r="R1126" s="701" t="s">
        <v>1341</v>
      </c>
      <c r="S1126" s="701" t="s">
        <v>1341</v>
      </c>
    </row>
    <row r="1127" spans="1:19" x14ac:dyDescent="0.3">
      <c r="A1127" s="701" t="s">
        <v>6877</v>
      </c>
      <c r="B1127" s="701" t="s">
        <v>1607</v>
      </c>
      <c r="C1127" s="701" t="s">
        <v>1445</v>
      </c>
      <c r="D1127" s="702">
        <v>2005</v>
      </c>
      <c r="E1127" s="701" t="s">
        <v>2792</v>
      </c>
      <c r="F1127" s="701" t="s">
        <v>2793</v>
      </c>
      <c r="G1127" s="701" t="s">
        <v>1668</v>
      </c>
      <c r="H1127" s="703">
        <v>38874</v>
      </c>
      <c r="I1127" s="703">
        <v>38874</v>
      </c>
      <c r="J1127" s="701" t="s">
        <v>1608</v>
      </c>
      <c r="K1127" s="702">
        <v>25521</v>
      </c>
      <c r="L1127" s="701" t="s">
        <v>1341</v>
      </c>
      <c r="M1127" s="704"/>
      <c r="N1127" s="701" t="s">
        <v>1613</v>
      </c>
      <c r="O1127" s="702">
        <v>304154</v>
      </c>
      <c r="P1127" s="701" t="s">
        <v>1608</v>
      </c>
      <c r="Q1127" s="705">
        <v>389</v>
      </c>
      <c r="R1127" s="701" t="s">
        <v>1341</v>
      </c>
      <c r="S1127" s="701" t="s">
        <v>1341</v>
      </c>
    </row>
    <row r="1128" spans="1:19" x14ac:dyDescent="0.3">
      <c r="A1128" s="701" t="s">
        <v>6964</v>
      </c>
      <c r="B1128" s="701" t="s">
        <v>1607</v>
      </c>
      <c r="C1128" s="701" t="s">
        <v>1445</v>
      </c>
      <c r="D1128" s="702">
        <v>2006</v>
      </c>
      <c r="E1128" s="701" t="s">
        <v>2792</v>
      </c>
      <c r="F1128" s="701" t="s">
        <v>2797</v>
      </c>
      <c r="G1128" s="701" t="s">
        <v>1668</v>
      </c>
      <c r="H1128" s="703">
        <v>39244</v>
      </c>
      <c r="I1128" s="703">
        <v>39244</v>
      </c>
      <c r="J1128" s="701" t="s">
        <v>1608</v>
      </c>
      <c r="K1128" s="702">
        <v>25638</v>
      </c>
      <c r="L1128" s="701" t="s">
        <v>1341</v>
      </c>
      <c r="M1128" s="704"/>
      <c r="N1128" s="701" t="s">
        <v>1613</v>
      </c>
      <c r="O1128" s="702">
        <v>297216</v>
      </c>
      <c r="P1128" s="701" t="s">
        <v>1341</v>
      </c>
      <c r="Q1128" s="706"/>
      <c r="R1128" s="701" t="s">
        <v>1341</v>
      </c>
      <c r="S1128" s="701" t="s">
        <v>1341</v>
      </c>
    </row>
    <row r="1129" spans="1:19" x14ac:dyDescent="0.3">
      <c r="A1129" s="701" t="s">
        <v>6965</v>
      </c>
      <c r="B1129" s="701" t="s">
        <v>1607</v>
      </c>
      <c r="C1129" s="701" t="s">
        <v>1445</v>
      </c>
      <c r="D1129" s="702">
        <v>2006</v>
      </c>
      <c r="E1129" s="701" t="s">
        <v>2792</v>
      </c>
      <c r="F1129" s="701" t="s">
        <v>2797</v>
      </c>
      <c r="G1129" s="701" t="s">
        <v>1668</v>
      </c>
      <c r="H1129" s="703">
        <v>39244</v>
      </c>
      <c r="I1129" s="703">
        <v>39244</v>
      </c>
      <c r="J1129" s="701" t="s">
        <v>1608</v>
      </c>
      <c r="K1129" s="702">
        <v>27757</v>
      </c>
      <c r="L1129" s="701" t="s">
        <v>1341</v>
      </c>
      <c r="M1129" s="704"/>
      <c r="N1129" s="701" t="s">
        <v>1613</v>
      </c>
      <c r="O1129" s="702">
        <v>321780</v>
      </c>
      <c r="P1129" s="701" t="s">
        <v>1341</v>
      </c>
      <c r="Q1129" s="706"/>
      <c r="R1129" s="701" t="s">
        <v>1341</v>
      </c>
      <c r="S1129" s="701" t="s">
        <v>1341</v>
      </c>
    </row>
    <row r="1130" spans="1:19" x14ac:dyDescent="0.3">
      <c r="A1130" s="701" t="s">
        <v>6966</v>
      </c>
      <c r="B1130" s="701" t="s">
        <v>1607</v>
      </c>
      <c r="C1130" s="701" t="s">
        <v>1445</v>
      </c>
      <c r="D1130" s="702">
        <v>2006</v>
      </c>
      <c r="E1130" s="701" t="s">
        <v>2792</v>
      </c>
      <c r="F1130" s="701" t="s">
        <v>2797</v>
      </c>
      <c r="G1130" s="701" t="s">
        <v>1668</v>
      </c>
      <c r="H1130" s="703">
        <v>39244</v>
      </c>
      <c r="I1130" s="703">
        <v>39244</v>
      </c>
      <c r="J1130" s="701" t="s">
        <v>1608</v>
      </c>
      <c r="K1130" s="702">
        <v>22605</v>
      </c>
      <c r="L1130" s="701" t="s">
        <v>1341</v>
      </c>
      <c r="M1130" s="704"/>
      <c r="N1130" s="701" t="s">
        <v>1613</v>
      </c>
      <c r="O1130" s="702">
        <v>262048</v>
      </c>
      <c r="P1130" s="701" t="s">
        <v>1341</v>
      </c>
      <c r="Q1130" s="706"/>
      <c r="R1130" s="701" t="s">
        <v>1341</v>
      </c>
      <c r="S1130" s="701" t="s">
        <v>1341</v>
      </c>
    </row>
    <row r="1131" spans="1:19" x14ac:dyDescent="0.3">
      <c r="A1131" s="701" t="s">
        <v>6967</v>
      </c>
      <c r="B1131" s="701" t="s">
        <v>1607</v>
      </c>
      <c r="C1131" s="701" t="s">
        <v>1445</v>
      </c>
      <c r="D1131" s="702">
        <v>2006</v>
      </c>
      <c r="E1131" s="701" t="s">
        <v>2792</v>
      </c>
      <c r="F1131" s="701" t="s">
        <v>2793</v>
      </c>
      <c r="G1131" s="701" t="s">
        <v>1668</v>
      </c>
      <c r="H1131" s="703">
        <v>39246</v>
      </c>
      <c r="I1131" s="703">
        <v>39246</v>
      </c>
      <c r="J1131" s="701" t="s">
        <v>1608</v>
      </c>
      <c r="K1131" s="702">
        <v>29276</v>
      </c>
      <c r="L1131" s="701" t="s">
        <v>1341</v>
      </c>
      <c r="M1131" s="704"/>
      <c r="N1131" s="701" t="s">
        <v>1613</v>
      </c>
      <c r="O1131" s="702">
        <v>347718</v>
      </c>
      <c r="P1131" s="701" t="s">
        <v>1608</v>
      </c>
      <c r="Q1131" s="702">
        <v>905</v>
      </c>
      <c r="R1131" s="701" t="s">
        <v>1341</v>
      </c>
      <c r="S1131" s="701" t="s">
        <v>1341</v>
      </c>
    </row>
    <row r="1132" spans="1:19" x14ac:dyDescent="0.3">
      <c r="A1132" s="701" t="s">
        <v>6968</v>
      </c>
      <c r="B1132" s="701" t="s">
        <v>1607</v>
      </c>
      <c r="C1132" s="701" t="s">
        <v>1445</v>
      </c>
      <c r="D1132" s="702">
        <v>2006</v>
      </c>
      <c r="E1132" s="701" t="s">
        <v>2792</v>
      </c>
      <c r="F1132" s="701" t="s">
        <v>2793</v>
      </c>
      <c r="G1132" s="701" t="s">
        <v>1668</v>
      </c>
      <c r="H1132" s="703">
        <v>39246</v>
      </c>
      <c r="I1132" s="703">
        <v>39246</v>
      </c>
      <c r="J1132" s="701" t="s">
        <v>1608</v>
      </c>
      <c r="K1132" s="702">
        <v>21291</v>
      </c>
      <c r="L1132" s="701" t="s">
        <v>1341</v>
      </c>
      <c r="M1132" s="704"/>
      <c r="N1132" s="701" t="s">
        <v>1613</v>
      </c>
      <c r="O1132" s="702">
        <v>252877</v>
      </c>
      <c r="P1132" s="701" t="s">
        <v>1608</v>
      </c>
      <c r="Q1132" s="702">
        <v>658</v>
      </c>
      <c r="R1132" s="701" t="s">
        <v>1341</v>
      </c>
      <c r="S1132" s="701" t="s">
        <v>1341</v>
      </c>
    </row>
    <row r="1133" spans="1:19" x14ac:dyDescent="0.3">
      <c r="A1133" s="701" t="s">
        <v>6969</v>
      </c>
      <c r="B1133" s="701" t="s">
        <v>1607</v>
      </c>
      <c r="C1133" s="701" t="s">
        <v>1445</v>
      </c>
      <c r="D1133" s="702">
        <v>2006</v>
      </c>
      <c r="E1133" s="701" t="s">
        <v>2792</v>
      </c>
      <c r="F1133" s="701" t="s">
        <v>2793</v>
      </c>
      <c r="G1133" s="701" t="s">
        <v>1668</v>
      </c>
      <c r="H1133" s="703">
        <v>39246</v>
      </c>
      <c r="I1133" s="703">
        <v>39246</v>
      </c>
      <c r="J1133" s="701" t="s">
        <v>1608</v>
      </c>
      <c r="K1133" s="702">
        <v>26200</v>
      </c>
      <c r="L1133" s="701" t="s">
        <v>1341</v>
      </c>
      <c r="M1133" s="704"/>
      <c r="N1133" s="701" t="s">
        <v>1613</v>
      </c>
      <c r="O1133" s="702">
        <v>311179</v>
      </c>
      <c r="P1133" s="701" t="s">
        <v>1608</v>
      </c>
      <c r="Q1133" s="702">
        <v>810</v>
      </c>
      <c r="R1133" s="701" t="s">
        <v>1341</v>
      </c>
      <c r="S1133" s="701" t="s">
        <v>1341</v>
      </c>
    </row>
    <row r="1134" spans="1:19" x14ac:dyDescent="0.3">
      <c r="A1134" s="701" t="s">
        <v>5732</v>
      </c>
      <c r="B1134" s="701" t="s">
        <v>1607</v>
      </c>
      <c r="C1134" s="701" t="s">
        <v>1445</v>
      </c>
      <c r="D1134" s="702">
        <v>2007</v>
      </c>
      <c r="E1134" s="701" t="s">
        <v>2792</v>
      </c>
      <c r="F1134" s="701" t="s">
        <v>2797</v>
      </c>
      <c r="G1134" s="701" t="s">
        <v>1668</v>
      </c>
      <c r="H1134" s="703">
        <v>39605</v>
      </c>
      <c r="I1134" s="703">
        <v>39605</v>
      </c>
      <c r="J1134" s="701" t="s">
        <v>1608</v>
      </c>
      <c r="K1134" s="702">
        <v>22537</v>
      </c>
      <c r="L1134" s="701" t="s">
        <v>1341</v>
      </c>
      <c r="M1134" s="704"/>
      <c r="N1134" s="701" t="s">
        <v>1613</v>
      </c>
      <c r="O1134" s="702">
        <v>208216</v>
      </c>
      <c r="P1134" s="701" t="s">
        <v>1608</v>
      </c>
      <c r="Q1134" s="702">
        <v>460</v>
      </c>
      <c r="R1134" s="701" t="s">
        <v>1341</v>
      </c>
      <c r="S1134" s="701" t="s">
        <v>1341</v>
      </c>
    </row>
    <row r="1135" spans="1:19" x14ac:dyDescent="0.3">
      <c r="A1135" s="701" t="s">
        <v>5733</v>
      </c>
      <c r="B1135" s="701" t="s">
        <v>1607</v>
      </c>
      <c r="C1135" s="701" t="s">
        <v>1445</v>
      </c>
      <c r="D1135" s="702">
        <v>2007</v>
      </c>
      <c r="E1135" s="701" t="s">
        <v>2792</v>
      </c>
      <c r="F1135" s="701" t="s">
        <v>2793</v>
      </c>
      <c r="G1135" s="701" t="s">
        <v>1668</v>
      </c>
      <c r="H1135" s="703">
        <v>39605</v>
      </c>
      <c r="I1135" s="703">
        <v>39605</v>
      </c>
      <c r="J1135" s="701" t="s">
        <v>1608</v>
      </c>
      <c r="K1135" s="702">
        <v>25053</v>
      </c>
      <c r="L1135" s="701" t="s">
        <v>1341</v>
      </c>
      <c r="M1135" s="704"/>
      <c r="N1135" s="701" t="s">
        <v>1613</v>
      </c>
      <c r="O1135" s="702">
        <v>282770</v>
      </c>
      <c r="P1135" s="701" t="s">
        <v>1608</v>
      </c>
      <c r="Q1135" s="702">
        <v>253</v>
      </c>
      <c r="R1135" s="701" t="s">
        <v>1341</v>
      </c>
      <c r="S1135" s="701" t="s">
        <v>1341</v>
      </c>
    </row>
    <row r="1136" spans="1:19" x14ac:dyDescent="0.3">
      <c r="A1136" s="701" t="s">
        <v>5734</v>
      </c>
      <c r="B1136" s="701" t="s">
        <v>1607</v>
      </c>
      <c r="C1136" s="701" t="s">
        <v>1445</v>
      </c>
      <c r="D1136" s="702">
        <v>2007</v>
      </c>
      <c r="E1136" s="701" t="s">
        <v>2792</v>
      </c>
      <c r="F1136" s="701" t="s">
        <v>2793</v>
      </c>
      <c r="G1136" s="701" t="s">
        <v>1668</v>
      </c>
      <c r="H1136" s="703">
        <v>39605</v>
      </c>
      <c r="I1136" s="703">
        <v>39605</v>
      </c>
      <c r="J1136" s="701" t="s">
        <v>1608</v>
      </c>
      <c r="K1136" s="702">
        <v>26362</v>
      </c>
      <c r="L1136" s="701" t="s">
        <v>1341</v>
      </c>
      <c r="M1136" s="704"/>
      <c r="N1136" s="701" t="s">
        <v>1613</v>
      </c>
      <c r="O1136" s="702">
        <v>297543</v>
      </c>
      <c r="P1136" s="701" t="s">
        <v>1608</v>
      </c>
      <c r="Q1136" s="702">
        <v>266</v>
      </c>
      <c r="R1136" s="701" t="s">
        <v>1341</v>
      </c>
      <c r="S1136" s="701" t="s">
        <v>1341</v>
      </c>
    </row>
    <row r="1137" spans="1:19" x14ac:dyDescent="0.3">
      <c r="A1137" s="701" t="s">
        <v>5735</v>
      </c>
      <c r="B1137" s="701" t="s">
        <v>1607</v>
      </c>
      <c r="C1137" s="701" t="s">
        <v>1445</v>
      </c>
      <c r="D1137" s="702">
        <v>2007</v>
      </c>
      <c r="E1137" s="701" t="s">
        <v>2792</v>
      </c>
      <c r="F1137" s="701" t="s">
        <v>2793</v>
      </c>
      <c r="G1137" s="701" t="s">
        <v>1668</v>
      </c>
      <c r="H1137" s="703">
        <v>39605</v>
      </c>
      <c r="I1137" s="703">
        <v>39605</v>
      </c>
      <c r="J1137" s="701" t="s">
        <v>1608</v>
      </c>
      <c r="K1137" s="702">
        <v>22654</v>
      </c>
      <c r="L1137" s="701" t="s">
        <v>1341</v>
      </c>
      <c r="M1137" s="704"/>
      <c r="N1137" s="701" t="s">
        <v>1613</v>
      </c>
      <c r="O1137" s="702">
        <v>255686</v>
      </c>
      <c r="P1137" s="701" t="s">
        <v>1608</v>
      </c>
      <c r="Q1137" s="702">
        <v>229</v>
      </c>
      <c r="R1137" s="701" t="s">
        <v>1341</v>
      </c>
      <c r="S1137" s="701" t="s">
        <v>1341</v>
      </c>
    </row>
    <row r="1138" spans="1:19" x14ac:dyDescent="0.3">
      <c r="A1138" s="701" t="s">
        <v>6992</v>
      </c>
      <c r="B1138" s="701" t="s">
        <v>1607</v>
      </c>
      <c r="C1138" s="701" t="s">
        <v>1445</v>
      </c>
      <c r="D1138" s="702">
        <v>2007</v>
      </c>
      <c r="E1138" s="701" t="s">
        <v>2792</v>
      </c>
      <c r="F1138" s="701" t="s">
        <v>2797</v>
      </c>
      <c r="G1138" s="701" t="s">
        <v>1668</v>
      </c>
      <c r="H1138" s="703">
        <v>39605</v>
      </c>
      <c r="I1138" s="703">
        <v>39605</v>
      </c>
      <c r="J1138" s="701" t="s">
        <v>1608</v>
      </c>
      <c r="K1138" s="702">
        <v>28372</v>
      </c>
      <c r="L1138" s="701" t="s">
        <v>1341</v>
      </c>
      <c r="M1138" s="704"/>
      <c r="N1138" s="701" t="s">
        <v>1613</v>
      </c>
      <c r="O1138" s="702">
        <v>262127</v>
      </c>
      <c r="P1138" s="701" t="s">
        <v>1608</v>
      </c>
      <c r="Q1138" s="702">
        <v>579</v>
      </c>
      <c r="R1138" s="701" t="s">
        <v>1341</v>
      </c>
      <c r="S1138" s="701" t="s">
        <v>1341</v>
      </c>
    </row>
    <row r="1139" spans="1:19" x14ac:dyDescent="0.3">
      <c r="A1139" s="701" t="s">
        <v>6993</v>
      </c>
      <c r="B1139" s="701" t="s">
        <v>1607</v>
      </c>
      <c r="C1139" s="701" t="s">
        <v>1445</v>
      </c>
      <c r="D1139" s="702">
        <v>2007</v>
      </c>
      <c r="E1139" s="701" t="s">
        <v>2792</v>
      </c>
      <c r="F1139" s="701" t="s">
        <v>2797</v>
      </c>
      <c r="G1139" s="701" t="s">
        <v>1668</v>
      </c>
      <c r="H1139" s="703">
        <v>39605</v>
      </c>
      <c r="I1139" s="703">
        <v>39605</v>
      </c>
      <c r="J1139" s="701" t="s">
        <v>1608</v>
      </c>
      <c r="K1139" s="702">
        <v>26471</v>
      </c>
      <c r="L1139" s="701" t="s">
        <v>1341</v>
      </c>
      <c r="M1139" s="704"/>
      <c r="N1139" s="701" t="s">
        <v>1613</v>
      </c>
      <c r="O1139" s="702">
        <v>244567</v>
      </c>
      <c r="P1139" s="701" t="s">
        <v>1608</v>
      </c>
      <c r="Q1139" s="702">
        <v>540</v>
      </c>
      <c r="R1139" s="701" t="s">
        <v>1341</v>
      </c>
      <c r="S1139" s="701" t="s">
        <v>1341</v>
      </c>
    </row>
    <row r="1140" spans="1:19" x14ac:dyDescent="0.3">
      <c r="A1140" s="701" t="s">
        <v>5808</v>
      </c>
      <c r="B1140" s="701" t="s">
        <v>1607</v>
      </c>
      <c r="C1140" s="701" t="s">
        <v>1445</v>
      </c>
      <c r="D1140" s="702">
        <v>2008</v>
      </c>
      <c r="E1140" s="701" t="s">
        <v>2792</v>
      </c>
      <c r="F1140" s="701" t="s">
        <v>2797</v>
      </c>
      <c r="G1140" s="701" t="s">
        <v>1668</v>
      </c>
      <c r="H1140" s="703">
        <v>39974</v>
      </c>
      <c r="I1140" s="703">
        <v>39974</v>
      </c>
      <c r="J1140" s="701" t="s">
        <v>1608</v>
      </c>
      <c r="K1140" s="702">
        <v>48028</v>
      </c>
      <c r="L1140" s="701" t="s">
        <v>1341</v>
      </c>
      <c r="M1140" s="704"/>
      <c r="N1140" s="701" t="s">
        <v>1613</v>
      </c>
      <c r="O1140" s="702">
        <v>550861</v>
      </c>
      <c r="P1140" s="701" t="s">
        <v>1608</v>
      </c>
      <c r="Q1140" s="702">
        <v>4462</v>
      </c>
      <c r="R1140" s="701" t="s">
        <v>1341</v>
      </c>
      <c r="S1140" s="701" t="s">
        <v>1341</v>
      </c>
    </row>
    <row r="1141" spans="1:19" x14ac:dyDescent="0.3">
      <c r="A1141" s="701" t="s">
        <v>5809</v>
      </c>
      <c r="B1141" s="701" t="s">
        <v>1607</v>
      </c>
      <c r="C1141" s="701" t="s">
        <v>1445</v>
      </c>
      <c r="D1141" s="702">
        <v>2008</v>
      </c>
      <c r="E1141" s="701" t="s">
        <v>2792</v>
      </c>
      <c r="F1141" s="701" t="s">
        <v>2793</v>
      </c>
      <c r="G1141" s="701" t="s">
        <v>1668</v>
      </c>
      <c r="H1141" s="703">
        <v>39974</v>
      </c>
      <c r="I1141" s="703">
        <v>39974</v>
      </c>
      <c r="J1141" s="701" t="s">
        <v>1608</v>
      </c>
      <c r="K1141" s="702">
        <v>53331</v>
      </c>
      <c r="L1141" s="701" t="s">
        <v>1341</v>
      </c>
      <c r="M1141" s="704"/>
      <c r="N1141" s="701" t="s">
        <v>1613</v>
      </c>
      <c r="O1141" s="705">
        <v>449263</v>
      </c>
      <c r="P1141" s="701" t="s">
        <v>1608</v>
      </c>
      <c r="Q1141" s="705">
        <v>1333</v>
      </c>
      <c r="R1141" s="701" t="s">
        <v>1341</v>
      </c>
      <c r="S1141" s="701" t="s">
        <v>1341</v>
      </c>
    </row>
    <row r="1142" spans="1:19" x14ac:dyDescent="0.3">
      <c r="A1142" s="701" t="s">
        <v>5919</v>
      </c>
      <c r="B1142" s="701" t="s">
        <v>1607</v>
      </c>
      <c r="C1142" s="701" t="s">
        <v>1445</v>
      </c>
      <c r="D1142" s="702">
        <v>2008</v>
      </c>
      <c r="E1142" s="701" t="s">
        <v>2792</v>
      </c>
      <c r="F1142" s="701" t="s">
        <v>2793</v>
      </c>
      <c r="G1142" s="701" t="s">
        <v>1668</v>
      </c>
      <c r="H1142" s="703">
        <v>39974</v>
      </c>
      <c r="I1142" s="703">
        <v>39974</v>
      </c>
      <c r="J1142" s="701" t="s">
        <v>1608</v>
      </c>
      <c r="K1142" s="702">
        <v>26589</v>
      </c>
      <c r="L1142" s="701" t="s">
        <v>1341</v>
      </c>
      <c r="M1142" s="704"/>
      <c r="N1142" s="701" t="s">
        <v>1613</v>
      </c>
      <c r="O1142" s="702">
        <v>229728</v>
      </c>
      <c r="P1142" s="701" t="s">
        <v>1608</v>
      </c>
      <c r="Q1142" s="705">
        <v>665</v>
      </c>
      <c r="R1142" s="701" t="s">
        <v>1341</v>
      </c>
      <c r="S1142" s="701" t="s">
        <v>1341</v>
      </c>
    </row>
    <row r="1143" spans="1:19" x14ac:dyDescent="0.3">
      <c r="A1143" s="701" t="s">
        <v>5953</v>
      </c>
      <c r="B1143" s="701" t="s">
        <v>1607</v>
      </c>
      <c r="C1143" s="701" t="s">
        <v>1445</v>
      </c>
      <c r="D1143" s="702">
        <v>2009</v>
      </c>
      <c r="E1143" s="701" t="s">
        <v>2792</v>
      </c>
      <c r="F1143" s="701" t="s">
        <v>2797</v>
      </c>
      <c r="G1143" s="701" t="s">
        <v>1668</v>
      </c>
      <c r="H1143" s="703">
        <v>40336</v>
      </c>
      <c r="I1143" s="703">
        <v>40336</v>
      </c>
      <c r="J1143" s="701" t="s">
        <v>1608</v>
      </c>
      <c r="K1143" s="702">
        <v>25920</v>
      </c>
      <c r="L1143" s="701" t="s">
        <v>1341</v>
      </c>
      <c r="M1143" s="704"/>
      <c r="N1143" s="701" t="s">
        <v>1613</v>
      </c>
      <c r="O1143" s="702">
        <v>95578</v>
      </c>
      <c r="P1143" s="701" t="s">
        <v>1341</v>
      </c>
      <c r="Q1143" s="704"/>
      <c r="R1143" s="701" t="s">
        <v>1341</v>
      </c>
      <c r="S1143" s="701" t="s">
        <v>1341</v>
      </c>
    </row>
    <row r="1144" spans="1:19" x14ac:dyDescent="0.3">
      <c r="A1144" s="701" t="s">
        <v>5954</v>
      </c>
      <c r="B1144" s="701" t="s">
        <v>1607</v>
      </c>
      <c r="C1144" s="701" t="s">
        <v>1445</v>
      </c>
      <c r="D1144" s="702">
        <v>2009</v>
      </c>
      <c r="E1144" s="701" t="s">
        <v>2792</v>
      </c>
      <c r="F1144" s="701" t="s">
        <v>2797</v>
      </c>
      <c r="G1144" s="701" t="s">
        <v>1668</v>
      </c>
      <c r="H1144" s="703">
        <v>40336</v>
      </c>
      <c r="I1144" s="703">
        <v>40336</v>
      </c>
      <c r="J1144" s="701" t="s">
        <v>1608</v>
      </c>
      <c r="K1144" s="702">
        <v>26917</v>
      </c>
      <c r="L1144" s="701" t="s">
        <v>1341</v>
      </c>
      <c r="M1144" s="704"/>
      <c r="N1144" s="701" t="s">
        <v>1613</v>
      </c>
      <c r="O1144" s="705">
        <v>99255</v>
      </c>
      <c r="P1144" s="701" t="s">
        <v>1341</v>
      </c>
      <c r="Q1144" s="704"/>
      <c r="R1144" s="701" t="s">
        <v>1341</v>
      </c>
      <c r="S1144" s="701" t="s">
        <v>1341</v>
      </c>
    </row>
    <row r="1145" spans="1:19" x14ac:dyDescent="0.3">
      <c r="A1145" s="701" t="s">
        <v>5955</v>
      </c>
      <c r="B1145" s="701" t="s">
        <v>1607</v>
      </c>
      <c r="C1145" s="701" t="s">
        <v>1445</v>
      </c>
      <c r="D1145" s="702">
        <v>2009</v>
      </c>
      <c r="E1145" s="701" t="s">
        <v>2792</v>
      </c>
      <c r="F1145" s="701" t="s">
        <v>2797</v>
      </c>
      <c r="G1145" s="701" t="s">
        <v>1668</v>
      </c>
      <c r="H1145" s="703">
        <v>40336</v>
      </c>
      <c r="I1145" s="703">
        <v>40336</v>
      </c>
      <c r="J1145" s="701" t="s">
        <v>1608</v>
      </c>
      <c r="K1145" s="702">
        <v>26376</v>
      </c>
      <c r="L1145" s="701" t="s">
        <v>1341</v>
      </c>
      <c r="M1145" s="704"/>
      <c r="N1145" s="701" t="s">
        <v>1613</v>
      </c>
      <c r="O1145" s="705">
        <v>97262</v>
      </c>
      <c r="P1145" s="701" t="s">
        <v>1341</v>
      </c>
      <c r="Q1145" s="704"/>
      <c r="R1145" s="701" t="s">
        <v>1341</v>
      </c>
      <c r="S1145" s="701" t="s">
        <v>1341</v>
      </c>
    </row>
    <row r="1146" spans="1:19" x14ac:dyDescent="0.3">
      <c r="A1146" s="701" t="s">
        <v>5956</v>
      </c>
      <c r="B1146" s="701" t="s">
        <v>1607</v>
      </c>
      <c r="C1146" s="701" t="s">
        <v>1445</v>
      </c>
      <c r="D1146" s="702">
        <v>2009</v>
      </c>
      <c r="E1146" s="701" t="s">
        <v>2792</v>
      </c>
      <c r="F1146" s="701" t="s">
        <v>2797</v>
      </c>
      <c r="G1146" s="701" t="s">
        <v>1668</v>
      </c>
      <c r="H1146" s="703">
        <v>40336</v>
      </c>
      <c r="I1146" s="703">
        <v>40336</v>
      </c>
      <c r="J1146" s="701" t="s">
        <v>1608</v>
      </c>
      <c r="K1146" s="702">
        <v>25995</v>
      </c>
      <c r="L1146" s="701" t="s">
        <v>1341</v>
      </c>
      <c r="M1146" s="704"/>
      <c r="N1146" s="701" t="s">
        <v>1613</v>
      </c>
      <c r="O1146" s="705">
        <v>95857</v>
      </c>
      <c r="P1146" s="701" t="s">
        <v>1341</v>
      </c>
      <c r="Q1146" s="704"/>
      <c r="R1146" s="701" t="s">
        <v>1341</v>
      </c>
      <c r="S1146" s="701" t="s">
        <v>1341</v>
      </c>
    </row>
    <row r="1147" spans="1:19" x14ac:dyDescent="0.3">
      <c r="A1147" s="701" t="s">
        <v>5957</v>
      </c>
      <c r="B1147" s="701" t="s">
        <v>1607</v>
      </c>
      <c r="C1147" s="701" t="s">
        <v>1445</v>
      </c>
      <c r="D1147" s="702">
        <v>2009</v>
      </c>
      <c r="E1147" s="701" t="s">
        <v>2792</v>
      </c>
      <c r="F1147" s="701" t="s">
        <v>2797</v>
      </c>
      <c r="G1147" s="701" t="s">
        <v>1668</v>
      </c>
      <c r="H1147" s="703">
        <v>40336</v>
      </c>
      <c r="I1147" s="703">
        <v>40336</v>
      </c>
      <c r="J1147" s="701" t="s">
        <v>1608</v>
      </c>
      <c r="K1147" s="702">
        <v>26872</v>
      </c>
      <c r="L1147" s="701" t="s">
        <v>1341</v>
      </c>
      <c r="M1147" s="704"/>
      <c r="N1147" s="701" t="s">
        <v>1613</v>
      </c>
      <c r="O1147" s="702">
        <v>99090</v>
      </c>
      <c r="P1147" s="701" t="s">
        <v>1341</v>
      </c>
      <c r="Q1147" s="706"/>
      <c r="R1147" s="701" t="s">
        <v>1341</v>
      </c>
      <c r="S1147" s="701" t="s">
        <v>1341</v>
      </c>
    </row>
    <row r="1148" spans="1:19" x14ac:dyDescent="0.3">
      <c r="A1148" s="701" t="s">
        <v>5958</v>
      </c>
      <c r="B1148" s="701" t="s">
        <v>1607</v>
      </c>
      <c r="C1148" s="701" t="s">
        <v>1445</v>
      </c>
      <c r="D1148" s="702">
        <v>2009</v>
      </c>
      <c r="E1148" s="701" t="s">
        <v>2792</v>
      </c>
      <c r="F1148" s="701" t="s">
        <v>2793</v>
      </c>
      <c r="G1148" s="701" t="s">
        <v>1668</v>
      </c>
      <c r="H1148" s="703">
        <v>40336</v>
      </c>
      <c r="I1148" s="703">
        <v>40336</v>
      </c>
      <c r="J1148" s="701" t="s">
        <v>1608</v>
      </c>
      <c r="K1148" s="702">
        <v>25783</v>
      </c>
      <c r="L1148" s="701" t="s">
        <v>1341</v>
      </c>
      <c r="M1148" s="704"/>
      <c r="N1148" s="701" t="s">
        <v>1613</v>
      </c>
      <c r="O1148" s="702">
        <v>98892</v>
      </c>
      <c r="P1148" s="701" t="s">
        <v>1608</v>
      </c>
      <c r="Q1148" s="702">
        <v>526</v>
      </c>
      <c r="R1148" s="701" t="s">
        <v>1341</v>
      </c>
      <c r="S1148" s="701" t="s">
        <v>1341</v>
      </c>
    </row>
    <row r="1149" spans="1:19" x14ac:dyDescent="0.3">
      <c r="A1149" s="701" t="s">
        <v>5959</v>
      </c>
      <c r="B1149" s="701" t="s">
        <v>1607</v>
      </c>
      <c r="C1149" s="701" t="s">
        <v>1445</v>
      </c>
      <c r="D1149" s="702">
        <v>2009</v>
      </c>
      <c r="E1149" s="701" t="s">
        <v>2792</v>
      </c>
      <c r="F1149" s="701" t="s">
        <v>2793</v>
      </c>
      <c r="G1149" s="701" t="s">
        <v>1668</v>
      </c>
      <c r="H1149" s="703">
        <v>40336</v>
      </c>
      <c r="I1149" s="703">
        <v>40336</v>
      </c>
      <c r="J1149" s="701" t="s">
        <v>1608</v>
      </c>
      <c r="K1149" s="702">
        <v>26072</v>
      </c>
      <c r="L1149" s="701" t="s">
        <v>1341</v>
      </c>
      <c r="M1149" s="704"/>
      <c r="N1149" s="701" t="s">
        <v>1613</v>
      </c>
      <c r="O1149" s="702">
        <v>100770</v>
      </c>
      <c r="P1149" s="701" t="s">
        <v>1608</v>
      </c>
      <c r="Q1149" s="702">
        <v>737</v>
      </c>
      <c r="R1149" s="701" t="s">
        <v>1341</v>
      </c>
      <c r="S1149" s="701" t="s">
        <v>1341</v>
      </c>
    </row>
    <row r="1150" spans="1:19" x14ac:dyDescent="0.3">
      <c r="A1150" s="701" t="s">
        <v>5960</v>
      </c>
      <c r="B1150" s="701" t="s">
        <v>1607</v>
      </c>
      <c r="C1150" s="701" t="s">
        <v>1445</v>
      </c>
      <c r="D1150" s="702">
        <v>2009</v>
      </c>
      <c r="E1150" s="701" t="s">
        <v>2792</v>
      </c>
      <c r="F1150" s="701" t="s">
        <v>2793</v>
      </c>
      <c r="G1150" s="701" t="s">
        <v>1668</v>
      </c>
      <c r="H1150" s="703">
        <v>40336</v>
      </c>
      <c r="I1150" s="703">
        <v>40336</v>
      </c>
      <c r="J1150" s="701" t="s">
        <v>1608</v>
      </c>
      <c r="K1150" s="702">
        <v>25319</v>
      </c>
      <c r="L1150" s="701" t="s">
        <v>1341</v>
      </c>
      <c r="M1150" s="704"/>
      <c r="N1150" s="701" t="s">
        <v>1613</v>
      </c>
      <c r="O1150" s="702">
        <v>97862</v>
      </c>
      <c r="P1150" s="701" t="s">
        <v>1608</v>
      </c>
      <c r="Q1150" s="702">
        <v>716</v>
      </c>
      <c r="R1150" s="701" t="s">
        <v>1341</v>
      </c>
      <c r="S1150" s="701" t="s">
        <v>1341</v>
      </c>
    </row>
    <row r="1151" spans="1:19" x14ac:dyDescent="0.3">
      <c r="A1151" s="701" t="s">
        <v>5961</v>
      </c>
      <c r="B1151" s="701" t="s">
        <v>1607</v>
      </c>
      <c r="C1151" s="701" t="s">
        <v>1445</v>
      </c>
      <c r="D1151" s="702">
        <v>2009</v>
      </c>
      <c r="E1151" s="701" t="s">
        <v>2792</v>
      </c>
      <c r="F1151" s="701" t="s">
        <v>2793</v>
      </c>
      <c r="G1151" s="701" t="s">
        <v>1668</v>
      </c>
      <c r="H1151" s="703">
        <v>40336</v>
      </c>
      <c r="I1151" s="703">
        <v>40336</v>
      </c>
      <c r="J1151" s="701" t="s">
        <v>1608</v>
      </c>
      <c r="K1151" s="702">
        <v>25563</v>
      </c>
      <c r="L1151" s="701" t="s">
        <v>1341</v>
      </c>
      <c r="M1151" s="704"/>
      <c r="N1151" s="701" t="s">
        <v>1613</v>
      </c>
      <c r="O1151" s="705">
        <v>98804</v>
      </c>
      <c r="P1151" s="701" t="s">
        <v>1608</v>
      </c>
      <c r="Q1151" s="705">
        <v>723</v>
      </c>
      <c r="R1151" s="701" t="s">
        <v>1341</v>
      </c>
      <c r="S1151" s="701" t="s">
        <v>1341</v>
      </c>
    </row>
    <row r="1152" spans="1:19" x14ac:dyDescent="0.3">
      <c r="A1152" s="701" t="s">
        <v>5962</v>
      </c>
      <c r="B1152" s="701" t="s">
        <v>1607</v>
      </c>
      <c r="C1152" s="701" t="s">
        <v>1445</v>
      </c>
      <c r="D1152" s="702">
        <v>2009</v>
      </c>
      <c r="E1152" s="701" t="s">
        <v>2792</v>
      </c>
      <c r="F1152" s="701" t="s">
        <v>2793</v>
      </c>
      <c r="G1152" s="701" t="s">
        <v>1668</v>
      </c>
      <c r="H1152" s="703">
        <v>40336</v>
      </c>
      <c r="I1152" s="703">
        <v>40336</v>
      </c>
      <c r="J1152" s="701" t="s">
        <v>1608</v>
      </c>
      <c r="K1152" s="702">
        <v>25708</v>
      </c>
      <c r="L1152" s="701" t="s">
        <v>1341</v>
      </c>
      <c r="M1152" s="704"/>
      <c r="N1152" s="701" t="s">
        <v>1613</v>
      </c>
      <c r="O1152" s="705">
        <v>99366</v>
      </c>
      <c r="P1152" s="701" t="s">
        <v>1608</v>
      </c>
      <c r="Q1152" s="705">
        <v>727</v>
      </c>
      <c r="R1152" s="701" t="s">
        <v>1341</v>
      </c>
      <c r="S1152" s="701" t="s">
        <v>1341</v>
      </c>
    </row>
    <row r="1153" spans="1:19" x14ac:dyDescent="0.3">
      <c r="A1153" s="701" t="s">
        <v>5995</v>
      </c>
      <c r="B1153" s="701" t="s">
        <v>1607</v>
      </c>
      <c r="C1153" s="701" t="s">
        <v>1445</v>
      </c>
      <c r="D1153" s="702">
        <v>2009</v>
      </c>
      <c r="E1153" s="701" t="s">
        <v>2792</v>
      </c>
      <c r="F1153" s="701" t="s">
        <v>2797</v>
      </c>
      <c r="G1153" s="701" t="s">
        <v>1668</v>
      </c>
      <c r="H1153" s="703">
        <v>40336</v>
      </c>
      <c r="I1153" s="703">
        <v>40336</v>
      </c>
      <c r="J1153" s="701" t="s">
        <v>1608</v>
      </c>
      <c r="K1153" s="702">
        <v>26131</v>
      </c>
      <c r="L1153" s="701" t="s">
        <v>1341</v>
      </c>
      <c r="M1153" s="704"/>
      <c r="N1153" s="701" t="s">
        <v>1613</v>
      </c>
      <c r="O1153" s="702">
        <v>96356</v>
      </c>
      <c r="P1153" s="701" t="s">
        <v>1341</v>
      </c>
      <c r="Q1153" s="706"/>
      <c r="R1153" s="701" t="s">
        <v>1341</v>
      </c>
      <c r="S1153" s="701" t="s">
        <v>1341</v>
      </c>
    </row>
    <row r="1154" spans="1:19" x14ac:dyDescent="0.3">
      <c r="A1154" s="701" t="s">
        <v>5996</v>
      </c>
      <c r="B1154" s="701" t="s">
        <v>1607</v>
      </c>
      <c r="C1154" s="701" t="s">
        <v>1445</v>
      </c>
      <c r="D1154" s="702">
        <v>2009</v>
      </c>
      <c r="E1154" s="701" t="s">
        <v>2792</v>
      </c>
      <c r="F1154" s="701" t="s">
        <v>2797</v>
      </c>
      <c r="G1154" s="701" t="s">
        <v>1668</v>
      </c>
      <c r="H1154" s="703">
        <v>40336</v>
      </c>
      <c r="I1154" s="703">
        <v>40336</v>
      </c>
      <c r="J1154" s="701" t="s">
        <v>1608</v>
      </c>
      <c r="K1154" s="702">
        <v>26080</v>
      </c>
      <c r="L1154" s="701" t="s">
        <v>1341</v>
      </c>
      <c r="M1154" s="704"/>
      <c r="N1154" s="701" t="s">
        <v>1613</v>
      </c>
      <c r="O1154" s="702">
        <v>96171</v>
      </c>
      <c r="P1154" s="701" t="s">
        <v>1341</v>
      </c>
      <c r="Q1154" s="706"/>
      <c r="R1154" s="701" t="s">
        <v>1341</v>
      </c>
      <c r="S1154" s="701" t="s">
        <v>1341</v>
      </c>
    </row>
    <row r="1155" spans="1:19" x14ac:dyDescent="0.3">
      <c r="A1155" s="701" t="s">
        <v>5997</v>
      </c>
      <c r="B1155" s="701" t="s">
        <v>1607</v>
      </c>
      <c r="C1155" s="701" t="s">
        <v>1445</v>
      </c>
      <c r="D1155" s="702">
        <v>2009</v>
      </c>
      <c r="E1155" s="701" t="s">
        <v>2792</v>
      </c>
      <c r="F1155" s="701" t="s">
        <v>2793</v>
      </c>
      <c r="G1155" s="701" t="s">
        <v>1668</v>
      </c>
      <c r="H1155" s="703">
        <v>40336</v>
      </c>
      <c r="I1155" s="703">
        <v>40336</v>
      </c>
      <c r="J1155" s="701" t="s">
        <v>1608</v>
      </c>
      <c r="K1155" s="702">
        <v>24635</v>
      </c>
      <c r="L1155" s="701" t="s">
        <v>1341</v>
      </c>
      <c r="M1155" s="704"/>
      <c r="N1155" s="701" t="s">
        <v>1613</v>
      </c>
      <c r="O1155" s="702">
        <v>94490</v>
      </c>
      <c r="P1155" s="701" t="s">
        <v>1608</v>
      </c>
      <c r="Q1155" s="702">
        <v>503</v>
      </c>
      <c r="R1155" s="701" t="s">
        <v>1341</v>
      </c>
      <c r="S1155" s="701" t="s">
        <v>1341</v>
      </c>
    </row>
    <row r="1156" spans="1:19" x14ac:dyDescent="0.3">
      <c r="A1156" s="701" t="s">
        <v>5998</v>
      </c>
      <c r="B1156" s="701" t="s">
        <v>1607</v>
      </c>
      <c r="C1156" s="701" t="s">
        <v>1445</v>
      </c>
      <c r="D1156" s="702">
        <v>2009</v>
      </c>
      <c r="E1156" s="701" t="s">
        <v>2792</v>
      </c>
      <c r="F1156" s="701" t="s">
        <v>2793</v>
      </c>
      <c r="G1156" s="701" t="s">
        <v>1668</v>
      </c>
      <c r="H1156" s="703">
        <v>40336</v>
      </c>
      <c r="I1156" s="703">
        <v>40336</v>
      </c>
      <c r="J1156" s="701" t="s">
        <v>1608</v>
      </c>
      <c r="K1156" s="702">
        <v>25319</v>
      </c>
      <c r="L1156" s="701" t="s">
        <v>1341</v>
      </c>
      <c r="M1156" s="704"/>
      <c r="N1156" s="701" t="s">
        <v>1613</v>
      </c>
      <c r="O1156" s="702">
        <v>97112</v>
      </c>
      <c r="P1156" s="701" t="s">
        <v>1608</v>
      </c>
      <c r="Q1156" s="702">
        <v>517</v>
      </c>
      <c r="R1156" s="701" t="s">
        <v>1341</v>
      </c>
      <c r="S1156" s="701" t="s">
        <v>1341</v>
      </c>
    </row>
    <row r="1157" spans="1:19" x14ac:dyDescent="0.3">
      <c r="A1157" s="701" t="s">
        <v>5999</v>
      </c>
      <c r="B1157" s="701" t="s">
        <v>1607</v>
      </c>
      <c r="C1157" s="701" t="s">
        <v>1445</v>
      </c>
      <c r="D1157" s="702">
        <v>2009</v>
      </c>
      <c r="E1157" s="701" t="s">
        <v>2792</v>
      </c>
      <c r="F1157" s="701" t="s">
        <v>2793</v>
      </c>
      <c r="G1157" s="701" t="s">
        <v>1668</v>
      </c>
      <c r="H1157" s="703">
        <v>40336</v>
      </c>
      <c r="I1157" s="703">
        <v>40336</v>
      </c>
      <c r="J1157" s="701" t="s">
        <v>1608</v>
      </c>
      <c r="K1157" s="702">
        <v>26152</v>
      </c>
      <c r="L1157" s="701" t="s">
        <v>1341</v>
      </c>
      <c r="M1157" s="704"/>
      <c r="N1157" s="701" t="s">
        <v>1613</v>
      </c>
      <c r="O1157" s="702">
        <v>100309</v>
      </c>
      <c r="P1157" s="701" t="s">
        <v>1608</v>
      </c>
      <c r="Q1157" s="702">
        <v>534</v>
      </c>
      <c r="R1157" s="701" t="s">
        <v>1341</v>
      </c>
      <c r="S1157" s="701" t="s">
        <v>1341</v>
      </c>
    </row>
    <row r="1158" spans="1:19" x14ac:dyDescent="0.3">
      <c r="A1158" s="701" t="s">
        <v>6986</v>
      </c>
      <c r="B1158" s="701" t="s">
        <v>1607</v>
      </c>
      <c r="C1158" s="701" t="s">
        <v>1445</v>
      </c>
      <c r="D1158" s="702">
        <v>2009</v>
      </c>
      <c r="E1158" s="701" t="s">
        <v>2792</v>
      </c>
      <c r="F1158" s="701" t="s">
        <v>2797</v>
      </c>
      <c r="G1158" s="701" t="s">
        <v>1668</v>
      </c>
      <c r="H1158" s="703">
        <v>40336</v>
      </c>
      <c r="I1158" s="703">
        <v>40336</v>
      </c>
      <c r="J1158" s="701" t="s">
        <v>1608</v>
      </c>
      <c r="K1158" s="702">
        <v>26265</v>
      </c>
      <c r="L1158" s="701" t="s">
        <v>1341</v>
      </c>
      <c r="M1158" s="704"/>
      <c r="N1158" s="701" t="s">
        <v>1613</v>
      </c>
      <c r="O1158" s="702">
        <v>96853</v>
      </c>
      <c r="P1158" s="701" t="s">
        <v>1341</v>
      </c>
      <c r="Q1158" s="706"/>
      <c r="R1158" s="701" t="s">
        <v>1341</v>
      </c>
      <c r="S1158" s="701" t="s">
        <v>1341</v>
      </c>
    </row>
    <row r="1159" spans="1:19" x14ac:dyDescent="0.3">
      <c r="A1159" s="701" t="s">
        <v>6006</v>
      </c>
      <c r="B1159" s="701" t="s">
        <v>1607</v>
      </c>
      <c r="C1159" s="701" t="s">
        <v>1445</v>
      </c>
      <c r="D1159" s="702">
        <v>2010</v>
      </c>
      <c r="E1159" s="701" t="s">
        <v>2792</v>
      </c>
      <c r="F1159" s="701" t="s">
        <v>2797</v>
      </c>
      <c r="G1159" s="701" t="s">
        <v>1668</v>
      </c>
      <c r="H1159" s="703">
        <v>40709</v>
      </c>
      <c r="I1159" s="703">
        <v>40709</v>
      </c>
      <c r="J1159" s="701" t="s">
        <v>1608</v>
      </c>
      <c r="K1159" s="702">
        <v>27329</v>
      </c>
      <c r="L1159" s="701" t="s">
        <v>1341</v>
      </c>
      <c r="M1159" s="704"/>
      <c r="N1159" s="701" t="s">
        <v>1613</v>
      </c>
      <c r="O1159" s="702">
        <v>107943</v>
      </c>
      <c r="P1159" s="701" t="s">
        <v>1608</v>
      </c>
      <c r="Q1159" s="702">
        <v>845</v>
      </c>
      <c r="R1159" s="701" t="s">
        <v>1341</v>
      </c>
      <c r="S1159" s="701" t="s">
        <v>1341</v>
      </c>
    </row>
    <row r="1160" spans="1:19" x14ac:dyDescent="0.3">
      <c r="A1160" s="701" t="s">
        <v>6007</v>
      </c>
      <c r="B1160" s="701" t="s">
        <v>1607</v>
      </c>
      <c r="C1160" s="701" t="s">
        <v>1445</v>
      </c>
      <c r="D1160" s="702">
        <v>2010</v>
      </c>
      <c r="E1160" s="701" t="s">
        <v>2792</v>
      </c>
      <c r="F1160" s="701" t="s">
        <v>2793</v>
      </c>
      <c r="G1160" s="701" t="s">
        <v>1668</v>
      </c>
      <c r="H1160" s="703">
        <v>40709</v>
      </c>
      <c r="I1160" s="703">
        <v>40709</v>
      </c>
      <c r="J1160" s="701" t="s">
        <v>1608</v>
      </c>
      <c r="K1160" s="702">
        <v>27567</v>
      </c>
      <c r="L1160" s="701" t="s">
        <v>1341</v>
      </c>
      <c r="M1160" s="704"/>
      <c r="N1160" s="701" t="s">
        <v>1613</v>
      </c>
      <c r="O1160" s="702">
        <v>102444</v>
      </c>
      <c r="P1160" s="701" t="s">
        <v>1608</v>
      </c>
      <c r="Q1160" s="702">
        <v>1249</v>
      </c>
      <c r="R1160" s="701" t="s">
        <v>1341</v>
      </c>
      <c r="S1160" s="701" t="s">
        <v>1341</v>
      </c>
    </row>
    <row r="1161" spans="1:19" x14ac:dyDescent="0.3">
      <c r="A1161" s="701" t="s">
        <v>6110</v>
      </c>
      <c r="B1161" s="701" t="s">
        <v>1607</v>
      </c>
      <c r="C1161" s="701" t="s">
        <v>1445</v>
      </c>
      <c r="D1161" s="702">
        <v>2010</v>
      </c>
      <c r="E1161" s="701" t="s">
        <v>2792</v>
      </c>
      <c r="F1161" s="701" t="s">
        <v>2797</v>
      </c>
      <c r="G1161" s="701" t="s">
        <v>1668</v>
      </c>
      <c r="H1161" s="703">
        <v>40709</v>
      </c>
      <c r="I1161" s="703">
        <v>40709</v>
      </c>
      <c r="J1161" s="701" t="s">
        <v>1608</v>
      </c>
      <c r="K1161" s="702">
        <v>49816</v>
      </c>
      <c r="L1161" s="701" t="s">
        <v>1341</v>
      </c>
      <c r="M1161" s="704"/>
      <c r="N1161" s="701" t="s">
        <v>1613</v>
      </c>
      <c r="O1161" s="702">
        <v>196764</v>
      </c>
      <c r="P1161" s="701" t="s">
        <v>1608</v>
      </c>
      <c r="Q1161" s="702">
        <v>1541</v>
      </c>
      <c r="R1161" s="701" t="s">
        <v>1341</v>
      </c>
      <c r="S1161" s="701" t="s">
        <v>1341</v>
      </c>
    </row>
    <row r="1162" spans="1:19" x14ac:dyDescent="0.3">
      <c r="A1162" s="701" t="s">
        <v>6111</v>
      </c>
      <c r="B1162" s="701" t="s">
        <v>1607</v>
      </c>
      <c r="C1162" s="701" t="s">
        <v>1445</v>
      </c>
      <c r="D1162" s="702">
        <v>2010</v>
      </c>
      <c r="E1162" s="701" t="s">
        <v>2792</v>
      </c>
      <c r="F1162" s="701" t="s">
        <v>2797</v>
      </c>
      <c r="G1162" s="701" t="s">
        <v>1668</v>
      </c>
      <c r="H1162" s="703">
        <v>40709</v>
      </c>
      <c r="I1162" s="703">
        <v>40709</v>
      </c>
      <c r="J1162" s="701" t="s">
        <v>1608</v>
      </c>
      <c r="K1162" s="702">
        <v>49838</v>
      </c>
      <c r="L1162" s="701" t="s">
        <v>1341</v>
      </c>
      <c r="M1162" s="704"/>
      <c r="N1162" s="701" t="s">
        <v>1613</v>
      </c>
      <c r="O1162" s="702">
        <v>196848</v>
      </c>
      <c r="P1162" s="701" t="s">
        <v>1608</v>
      </c>
      <c r="Q1162" s="702">
        <v>1541</v>
      </c>
      <c r="R1162" s="701" t="s">
        <v>1341</v>
      </c>
      <c r="S1162" s="701" t="s">
        <v>1341</v>
      </c>
    </row>
    <row r="1163" spans="1:19" x14ac:dyDescent="0.3">
      <c r="A1163" s="701" t="s">
        <v>6112</v>
      </c>
      <c r="B1163" s="701" t="s">
        <v>1607</v>
      </c>
      <c r="C1163" s="701" t="s">
        <v>1445</v>
      </c>
      <c r="D1163" s="702">
        <v>2010</v>
      </c>
      <c r="E1163" s="701" t="s">
        <v>2792</v>
      </c>
      <c r="F1163" s="701" t="s">
        <v>2793</v>
      </c>
      <c r="G1163" s="701" t="s">
        <v>1668</v>
      </c>
      <c r="H1163" s="703">
        <v>40709</v>
      </c>
      <c r="I1163" s="703">
        <v>40709</v>
      </c>
      <c r="J1163" s="701" t="s">
        <v>1608</v>
      </c>
      <c r="K1163" s="702">
        <v>50720</v>
      </c>
      <c r="L1163" s="701" t="s">
        <v>1341</v>
      </c>
      <c r="M1163" s="704"/>
      <c r="N1163" s="701" t="s">
        <v>1613</v>
      </c>
      <c r="O1163" s="702">
        <v>188483</v>
      </c>
      <c r="P1163" s="701" t="s">
        <v>1608</v>
      </c>
      <c r="Q1163" s="702">
        <v>2297</v>
      </c>
      <c r="R1163" s="701" t="s">
        <v>1341</v>
      </c>
      <c r="S1163" s="701" t="s">
        <v>1341</v>
      </c>
    </row>
    <row r="1164" spans="1:19" x14ac:dyDescent="0.3">
      <c r="A1164" s="701" t="s">
        <v>6113</v>
      </c>
      <c r="B1164" s="701" t="s">
        <v>1607</v>
      </c>
      <c r="C1164" s="701" t="s">
        <v>1445</v>
      </c>
      <c r="D1164" s="702">
        <v>2010</v>
      </c>
      <c r="E1164" s="701" t="s">
        <v>2792</v>
      </c>
      <c r="F1164" s="701" t="s">
        <v>2793</v>
      </c>
      <c r="G1164" s="701" t="s">
        <v>1668</v>
      </c>
      <c r="H1164" s="703">
        <v>40709</v>
      </c>
      <c r="I1164" s="703">
        <v>40709</v>
      </c>
      <c r="J1164" s="701" t="s">
        <v>1608</v>
      </c>
      <c r="K1164" s="702">
        <v>48307</v>
      </c>
      <c r="L1164" s="701" t="s">
        <v>1341</v>
      </c>
      <c r="M1164" s="704"/>
      <c r="N1164" s="701" t="s">
        <v>1613</v>
      </c>
      <c r="O1164" s="702">
        <v>179517</v>
      </c>
      <c r="P1164" s="701" t="s">
        <v>1608</v>
      </c>
      <c r="Q1164" s="702">
        <v>2188</v>
      </c>
      <c r="R1164" s="701" t="s">
        <v>1341</v>
      </c>
      <c r="S1164" s="701" t="s">
        <v>1341</v>
      </c>
    </row>
    <row r="1165" spans="1:19" x14ac:dyDescent="0.3">
      <c r="A1165" s="701" t="s">
        <v>6189</v>
      </c>
      <c r="B1165" s="701" t="s">
        <v>1607</v>
      </c>
      <c r="C1165" s="701" t="s">
        <v>1445</v>
      </c>
      <c r="D1165" s="702">
        <v>2010</v>
      </c>
      <c r="E1165" s="701" t="s">
        <v>2792</v>
      </c>
      <c r="F1165" s="701" t="s">
        <v>2797</v>
      </c>
      <c r="G1165" s="701" t="s">
        <v>1668</v>
      </c>
      <c r="H1165" s="703">
        <v>40709</v>
      </c>
      <c r="I1165" s="703">
        <v>40709</v>
      </c>
      <c r="J1165" s="701" t="s">
        <v>1608</v>
      </c>
      <c r="K1165" s="702">
        <v>73171</v>
      </c>
      <c r="L1165" s="701" t="s">
        <v>1341</v>
      </c>
      <c r="M1165" s="704"/>
      <c r="N1165" s="701" t="s">
        <v>1613</v>
      </c>
      <c r="O1165" s="702">
        <v>289010</v>
      </c>
      <c r="P1165" s="701" t="s">
        <v>1608</v>
      </c>
      <c r="Q1165" s="702">
        <v>2263</v>
      </c>
      <c r="R1165" s="701" t="s">
        <v>1341</v>
      </c>
      <c r="S1165" s="701" t="s">
        <v>1341</v>
      </c>
    </row>
    <row r="1166" spans="1:19" x14ac:dyDescent="0.3">
      <c r="A1166" s="701" t="s">
        <v>6190</v>
      </c>
      <c r="B1166" s="701" t="s">
        <v>1607</v>
      </c>
      <c r="C1166" s="701" t="s">
        <v>1445</v>
      </c>
      <c r="D1166" s="702">
        <v>2010</v>
      </c>
      <c r="E1166" s="701" t="s">
        <v>2792</v>
      </c>
      <c r="F1166" s="701" t="s">
        <v>2793</v>
      </c>
      <c r="G1166" s="701" t="s">
        <v>1668</v>
      </c>
      <c r="H1166" s="703">
        <v>40709</v>
      </c>
      <c r="I1166" s="703">
        <v>40709</v>
      </c>
      <c r="J1166" s="701" t="s">
        <v>1608</v>
      </c>
      <c r="K1166" s="702">
        <v>75444</v>
      </c>
      <c r="L1166" s="701" t="s">
        <v>1341</v>
      </c>
      <c r="M1166" s="704"/>
      <c r="N1166" s="701" t="s">
        <v>1613</v>
      </c>
      <c r="O1166" s="702">
        <v>280357</v>
      </c>
      <c r="P1166" s="701" t="s">
        <v>1608</v>
      </c>
      <c r="Q1166" s="702">
        <v>3417</v>
      </c>
      <c r="R1166" s="701" t="s">
        <v>1341</v>
      </c>
      <c r="S1166" s="701" t="s">
        <v>1341</v>
      </c>
    </row>
    <row r="1167" spans="1:19" x14ac:dyDescent="0.3">
      <c r="A1167" s="701" t="s">
        <v>5975</v>
      </c>
      <c r="B1167" s="701" t="s">
        <v>1607</v>
      </c>
      <c r="C1167" s="701" t="s">
        <v>1445</v>
      </c>
      <c r="D1167" s="702">
        <v>2011</v>
      </c>
      <c r="E1167" s="701" t="s">
        <v>2792</v>
      </c>
      <c r="F1167" s="701" t="s">
        <v>2797</v>
      </c>
      <c r="G1167" s="701" t="s">
        <v>1668</v>
      </c>
      <c r="H1167" s="703">
        <v>41072</v>
      </c>
      <c r="I1167" s="703">
        <v>41072</v>
      </c>
      <c r="J1167" s="701" t="s">
        <v>1608</v>
      </c>
      <c r="K1167" s="702">
        <v>24732</v>
      </c>
      <c r="L1167" s="701" t="s">
        <v>1341</v>
      </c>
      <c r="M1167" s="704"/>
      <c r="N1167" s="701" t="s">
        <v>1613</v>
      </c>
      <c r="O1167" s="702">
        <v>83675</v>
      </c>
      <c r="P1167" s="701" t="s">
        <v>1608</v>
      </c>
      <c r="Q1167" s="702">
        <v>897</v>
      </c>
      <c r="R1167" s="701" t="s">
        <v>1341</v>
      </c>
      <c r="S1167" s="701" t="s">
        <v>1341</v>
      </c>
    </row>
    <row r="1168" spans="1:19" x14ac:dyDescent="0.3">
      <c r="A1168" s="701" t="s">
        <v>5976</v>
      </c>
      <c r="B1168" s="701" t="s">
        <v>1607</v>
      </c>
      <c r="C1168" s="701" t="s">
        <v>1445</v>
      </c>
      <c r="D1168" s="702">
        <v>2011</v>
      </c>
      <c r="E1168" s="701" t="s">
        <v>2792</v>
      </c>
      <c r="F1168" s="701" t="s">
        <v>2797</v>
      </c>
      <c r="G1168" s="701" t="s">
        <v>1668</v>
      </c>
      <c r="H1168" s="703">
        <v>41072</v>
      </c>
      <c r="I1168" s="703">
        <v>41072</v>
      </c>
      <c r="J1168" s="701" t="s">
        <v>1608</v>
      </c>
      <c r="K1168" s="702">
        <v>24625</v>
      </c>
      <c r="L1168" s="701" t="s">
        <v>1341</v>
      </c>
      <c r="M1168" s="704"/>
      <c r="N1168" s="701" t="s">
        <v>1613</v>
      </c>
      <c r="O1168" s="702">
        <v>83314</v>
      </c>
      <c r="P1168" s="701" t="s">
        <v>1608</v>
      </c>
      <c r="Q1168" s="702">
        <v>893</v>
      </c>
      <c r="R1168" s="701" t="s">
        <v>1341</v>
      </c>
      <c r="S1168" s="701" t="s">
        <v>1341</v>
      </c>
    </row>
    <row r="1169" spans="1:19" x14ac:dyDescent="0.3">
      <c r="A1169" s="701" t="s">
        <v>5977</v>
      </c>
      <c r="B1169" s="701" t="s">
        <v>1607</v>
      </c>
      <c r="C1169" s="701" t="s">
        <v>1445</v>
      </c>
      <c r="D1169" s="702">
        <v>2011</v>
      </c>
      <c r="E1169" s="701" t="s">
        <v>2792</v>
      </c>
      <c r="F1169" s="701" t="s">
        <v>2797</v>
      </c>
      <c r="G1169" s="701" t="s">
        <v>1668</v>
      </c>
      <c r="H1169" s="703">
        <v>41072</v>
      </c>
      <c r="I1169" s="703">
        <v>41072</v>
      </c>
      <c r="J1169" s="701" t="s">
        <v>1608</v>
      </c>
      <c r="K1169" s="702">
        <v>24865</v>
      </c>
      <c r="L1169" s="701" t="s">
        <v>1341</v>
      </c>
      <c r="M1169" s="704"/>
      <c r="N1169" s="701" t="s">
        <v>1613</v>
      </c>
      <c r="O1169" s="702">
        <v>84127</v>
      </c>
      <c r="P1169" s="701" t="s">
        <v>1608</v>
      </c>
      <c r="Q1169" s="702">
        <v>902</v>
      </c>
      <c r="R1169" s="701" t="s">
        <v>1341</v>
      </c>
      <c r="S1169" s="701" t="s">
        <v>1341</v>
      </c>
    </row>
    <row r="1170" spans="1:19" x14ac:dyDescent="0.3">
      <c r="A1170" s="701" t="s">
        <v>5978</v>
      </c>
      <c r="B1170" s="701" t="s">
        <v>1607</v>
      </c>
      <c r="C1170" s="701" t="s">
        <v>1445</v>
      </c>
      <c r="D1170" s="702">
        <v>2011</v>
      </c>
      <c r="E1170" s="701" t="s">
        <v>2792</v>
      </c>
      <c r="F1170" s="701" t="s">
        <v>2793</v>
      </c>
      <c r="G1170" s="701" t="s">
        <v>1668</v>
      </c>
      <c r="H1170" s="703">
        <v>41072</v>
      </c>
      <c r="I1170" s="703">
        <v>41072</v>
      </c>
      <c r="J1170" s="701" t="s">
        <v>1608</v>
      </c>
      <c r="K1170" s="702">
        <v>25081</v>
      </c>
      <c r="L1170" s="701" t="s">
        <v>1341</v>
      </c>
      <c r="M1170" s="704"/>
      <c r="N1170" s="701" t="s">
        <v>1613</v>
      </c>
      <c r="O1170" s="702">
        <v>79004</v>
      </c>
      <c r="P1170" s="701" t="s">
        <v>1608</v>
      </c>
      <c r="Q1170" s="702">
        <v>251</v>
      </c>
      <c r="R1170" s="701" t="s">
        <v>1341</v>
      </c>
      <c r="S1170" s="701" t="s">
        <v>1341</v>
      </c>
    </row>
    <row r="1171" spans="1:19" x14ac:dyDescent="0.3">
      <c r="A1171" s="701" t="s">
        <v>5979</v>
      </c>
      <c r="B1171" s="701" t="s">
        <v>1607</v>
      </c>
      <c r="C1171" s="701" t="s">
        <v>1445</v>
      </c>
      <c r="D1171" s="702">
        <v>2011</v>
      </c>
      <c r="E1171" s="701" t="s">
        <v>2792</v>
      </c>
      <c r="F1171" s="701" t="s">
        <v>2793</v>
      </c>
      <c r="G1171" s="701" t="s">
        <v>1668</v>
      </c>
      <c r="H1171" s="703">
        <v>41072</v>
      </c>
      <c r="I1171" s="703">
        <v>41072</v>
      </c>
      <c r="J1171" s="701" t="s">
        <v>1608</v>
      </c>
      <c r="K1171" s="702">
        <v>24898</v>
      </c>
      <c r="L1171" s="701" t="s">
        <v>1341</v>
      </c>
      <c r="M1171" s="704"/>
      <c r="N1171" s="701" t="s">
        <v>1613</v>
      </c>
      <c r="O1171" s="702">
        <v>78425</v>
      </c>
      <c r="P1171" s="701" t="s">
        <v>1608</v>
      </c>
      <c r="Q1171" s="702">
        <v>249</v>
      </c>
      <c r="R1171" s="701" t="s">
        <v>1341</v>
      </c>
      <c r="S1171" s="701" t="s">
        <v>1341</v>
      </c>
    </row>
    <row r="1172" spans="1:19" x14ac:dyDescent="0.3">
      <c r="A1172" s="701" t="s">
        <v>5980</v>
      </c>
      <c r="B1172" s="701" t="s">
        <v>1607</v>
      </c>
      <c r="C1172" s="701" t="s">
        <v>1445</v>
      </c>
      <c r="D1172" s="702">
        <v>2011</v>
      </c>
      <c r="E1172" s="701" t="s">
        <v>2792</v>
      </c>
      <c r="F1172" s="701" t="s">
        <v>2793</v>
      </c>
      <c r="G1172" s="701" t="s">
        <v>1668</v>
      </c>
      <c r="H1172" s="703">
        <v>41072</v>
      </c>
      <c r="I1172" s="703">
        <v>41072</v>
      </c>
      <c r="J1172" s="701" t="s">
        <v>1608</v>
      </c>
      <c r="K1172" s="702">
        <v>25202</v>
      </c>
      <c r="L1172" s="701" t="s">
        <v>1341</v>
      </c>
      <c r="M1172" s="704"/>
      <c r="N1172" s="701" t="s">
        <v>1613</v>
      </c>
      <c r="O1172" s="702">
        <v>79383</v>
      </c>
      <c r="P1172" s="701" t="s">
        <v>1608</v>
      </c>
      <c r="Q1172" s="702">
        <v>252</v>
      </c>
      <c r="R1172" s="701" t="s">
        <v>1341</v>
      </c>
      <c r="S1172" s="701" t="s">
        <v>1341</v>
      </c>
    </row>
    <row r="1173" spans="1:19" x14ac:dyDescent="0.3">
      <c r="A1173" s="701" t="s">
        <v>6284</v>
      </c>
      <c r="B1173" s="701" t="s">
        <v>1607</v>
      </c>
      <c r="C1173" s="701" t="s">
        <v>1445</v>
      </c>
      <c r="D1173" s="702">
        <v>2011</v>
      </c>
      <c r="E1173" s="701" t="s">
        <v>2792</v>
      </c>
      <c r="F1173" s="701" t="s">
        <v>2797</v>
      </c>
      <c r="G1173" s="701" t="s">
        <v>1668</v>
      </c>
      <c r="H1173" s="703">
        <v>41072</v>
      </c>
      <c r="I1173" s="703">
        <v>41072</v>
      </c>
      <c r="J1173" s="701" t="s">
        <v>1608</v>
      </c>
      <c r="K1173" s="702">
        <v>49386</v>
      </c>
      <c r="L1173" s="701" t="s">
        <v>1341</v>
      </c>
      <c r="M1173" s="704"/>
      <c r="N1173" s="701" t="s">
        <v>1613</v>
      </c>
      <c r="O1173" s="702">
        <v>167087</v>
      </c>
      <c r="P1173" s="701" t="s">
        <v>1608</v>
      </c>
      <c r="Q1173" s="702">
        <v>1791</v>
      </c>
      <c r="R1173" s="701" t="s">
        <v>1341</v>
      </c>
      <c r="S1173" s="701" t="s">
        <v>1341</v>
      </c>
    </row>
    <row r="1174" spans="1:19" x14ac:dyDescent="0.3">
      <c r="A1174" s="701" t="s">
        <v>6285</v>
      </c>
      <c r="B1174" s="701" t="s">
        <v>1607</v>
      </c>
      <c r="C1174" s="701" t="s">
        <v>1445</v>
      </c>
      <c r="D1174" s="702">
        <v>2011</v>
      </c>
      <c r="E1174" s="701" t="s">
        <v>2792</v>
      </c>
      <c r="F1174" s="701" t="s">
        <v>2793</v>
      </c>
      <c r="G1174" s="701" t="s">
        <v>1668</v>
      </c>
      <c r="H1174" s="703">
        <v>41072</v>
      </c>
      <c r="I1174" s="703">
        <v>41072</v>
      </c>
      <c r="J1174" s="701" t="s">
        <v>1608</v>
      </c>
      <c r="K1174" s="702">
        <v>51845</v>
      </c>
      <c r="L1174" s="701" t="s">
        <v>1341</v>
      </c>
      <c r="M1174" s="704"/>
      <c r="N1174" s="701" t="s">
        <v>1613</v>
      </c>
      <c r="O1174" s="702">
        <v>163306</v>
      </c>
      <c r="P1174" s="701" t="s">
        <v>1608</v>
      </c>
      <c r="Q1174" s="702">
        <v>518</v>
      </c>
      <c r="R1174" s="701" t="s">
        <v>1341</v>
      </c>
      <c r="S1174" s="701" t="s">
        <v>1341</v>
      </c>
    </row>
    <row r="1175" spans="1:19" x14ac:dyDescent="0.3">
      <c r="A1175" s="701" t="s">
        <v>6321</v>
      </c>
      <c r="B1175" s="701" t="s">
        <v>1607</v>
      </c>
      <c r="C1175" s="701" t="s">
        <v>1445</v>
      </c>
      <c r="D1175" s="702">
        <v>2011</v>
      </c>
      <c r="E1175" s="701" t="s">
        <v>2792</v>
      </c>
      <c r="F1175" s="701" t="s">
        <v>2797</v>
      </c>
      <c r="G1175" s="701" t="s">
        <v>1668</v>
      </c>
      <c r="H1175" s="703">
        <v>41072</v>
      </c>
      <c r="I1175" s="703">
        <v>41072</v>
      </c>
      <c r="J1175" s="701" t="s">
        <v>1608</v>
      </c>
      <c r="K1175" s="702">
        <v>27260</v>
      </c>
      <c r="L1175" s="701" t="s">
        <v>1341</v>
      </c>
      <c r="M1175" s="704"/>
      <c r="N1175" s="701" t="s">
        <v>1613</v>
      </c>
      <c r="O1175" s="702">
        <v>92228</v>
      </c>
      <c r="P1175" s="701" t="s">
        <v>1608</v>
      </c>
      <c r="Q1175" s="702">
        <v>989</v>
      </c>
      <c r="R1175" s="701" t="s">
        <v>1341</v>
      </c>
      <c r="S1175" s="701" t="s">
        <v>1341</v>
      </c>
    </row>
    <row r="1176" spans="1:19" x14ac:dyDescent="0.3">
      <c r="A1176" s="701" t="s">
        <v>6322</v>
      </c>
      <c r="B1176" s="701" t="s">
        <v>1607</v>
      </c>
      <c r="C1176" s="701" t="s">
        <v>1445</v>
      </c>
      <c r="D1176" s="702">
        <v>2011</v>
      </c>
      <c r="E1176" s="701" t="s">
        <v>2792</v>
      </c>
      <c r="F1176" s="701" t="s">
        <v>2797</v>
      </c>
      <c r="G1176" s="701" t="s">
        <v>1668</v>
      </c>
      <c r="H1176" s="703">
        <v>41072</v>
      </c>
      <c r="I1176" s="703">
        <v>41072</v>
      </c>
      <c r="J1176" s="701" t="s">
        <v>1608</v>
      </c>
      <c r="K1176" s="702">
        <v>25616</v>
      </c>
      <c r="L1176" s="701" t="s">
        <v>1341</v>
      </c>
      <c r="M1176" s="704"/>
      <c r="N1176" s="701" t="s">
        <v>1613</v>
      </c>
      <c r="O1176" s="705">
        <v>86668</v>
      </c>
      <c r="P1176" s="701" t="s">
        <v>1608</v>
      </c>
      <c r="Q1176" s="705">
        <v>929</v>
      </c>
      <c r="R1176" s="701" t="s">
        <v>1341</v>
      </c>
      <c r="S1176" s="701" t="s">
        <v>1341</v>
      </c>
    </row>
    <row r="1177" spans="1:19" x14ac:dyDescent="0.3">
      <c r="A1177" s="701" t="s">
        <v>6323</v>
      </c>
      <c r="B1177" s="701" t="s">
        <v>1607</v>
      </c>
      <c r="C1177" s="701" t="s">
        <v>1445</v>
      </c>
      <c r="D1177" s="702">
        <v>2011</v>
      </c>
      <c r="E1177" s="701" t="s">
        <v>2792</v>
      </c>
      <c r="F1177" s="701" t="s">
        <v>2797</v>
      </c>
      <c r="G1177" s="701" t="s">
        <v>1668</v>
      </c>
      <c r="H1177" s="703">
        <v>41072</v>
      </c>
      <c r="I1177" s="703">
        <v>41072</v>
      </c>
      <c r="J1177" s="701" t="s">
        <v>1608</v>
      </c>
      <c r="K1177" s="702">
        <v>24583</v>
      </c>
      <c r="L1177" s="701" t="s">
        <v>1341</v>
      </c>
      <c r="M1177" s="704"/>
      <c r="N1177" s="701" t="s">
        <v>1613</v>
      </c>
      <c r="O1177" s="705">
        <v>83172</v>
      </c>
      <c r="P1177" s="701" t="s">
        <v>1608</v>
      </c>
      <c r="Q1177" s="705">
        <v>892</v>
      </c>
      <c r="R1177" s="701" t="s">
        <v>1341</v>
      </c>
      <c r="S1177" s="701" t="s">
        <v>1341</v>
      </c>
    </row>
    <row r="1178" spans="1:19" x14ac:dyDescent="0.3">
      <c r="A1178" s="701" t="s">
        <v>6324</v>
      </c>
      <c r="B1178" s="701" t="s">
        <v>1607</v>
      </c>
      <c r="C1178" s="701" t="s">
        <v>1445</v>
      </c>
      <c r="D1178" s="702">
        <v>2011</v>
      </c>
      <c r="E1178" s="701" t="s">
        <v>2792</v>
      </c>
      <c r="F1178" s="701" t="s">
        <v>2793</v>
      </c>
      <c r="G1178" s="701" t="s">
        <v>1668</v>
      </c>
      <c r="H1178" s="703">
        <v>41072</v>
      </c>
      <c r="I1178" s="703">
        <v>41072</v>
      </c>
      <c r="J1178" s="701" t="s">
        <v>1608</v>
      </c>
      <c r="K1178" s="702">
        <v>25112</v>
      </c>
      <c r="L1178" s="701" t="s">
        <v>1341</v>
      </c>
      <c r="M1178" s="704"/>
      <c r="N1178" s="701" t="s">
        <v>1613</v>
      </c>
      <c r="O1178" s="702">
        <v>79101</v>
      </c>
      <c r="P1178" s="701" t="s">
        <v>1608</v>
      </c>
      <c r="Q1178" s="702">
        <v>251</v>
      </c>
      <c r="R1178" s="701" t="s">
        <v>1341</v>
      </c>
      <c r="S1178" s="701" t="s">
        <v>1341</v>
      </c>
    </row>
    <row r="1179" spans="1:19" x14ac:dyDescent="0.3">
      <c r="A1179" s="701" t="s">
        <v>6325</v>
      </c>
      <c r="B1179" s="701" t="s">
        <v>1607</v>
      </c>
      <c r="C1179" s="701" t="s">
        <v>1445</v>
      </c>
      <c r="D1179" s="702">
        <v>2011</v>
      </c>
      <c r="E1179" s="701" t="s">
        <v>2792</v>
      </c>
      <c r="F1179" s="701" t="s">
        <v>2793</v>
      </c>
      <c r="G1179" s="701" t="s">
        <v>1668</v>
      </c>
      <c r="H1179" s="703">
        <v>41072</v>
      </c>
      <c r="I1179" s="703">
        <v>41072</v>
      </c>
      <c r="J1179" s="701" t="s">
        <v>1608</v>
      </c>
      <c r="K1179" s="702">
        <v>25536</v>
      </c>
      <c r="L1179" s="701" t="s">
        <v>1341</v>
      </c>
      <c r="M1179" s="704"/>
      <c r="N1179" s="701" t="s">
        <v>1613</v>
      </c>
      <c r="O1179" s="702">
        <v>80437</v>
      </c>
      <c r="P1179" s="701" t="s">
        <v>1608</v>
      </c>
      <c r="Q1179" s="702">
        <v>255</v>
      </c>
      <c r="R1179" s="701" t="s">
        <v>1341</v>
      </c>
      <c r="S1179" s="701" t="s">
        <v>1341</v>
      </c>
    </row>
    <row r="1180" spans="1:19" x14ac:dyDescent="0.3">
      <c r="A1180" s="701" t="s">
        <v>6326</v>
      </c>
      <c r="B1180" s="701" t="s">
        <v>1607</v>
      </c>
      <c r="C1180" s="701" t="s">
        <v>1445</v>
      </c>
      <c r="D1180" s="702">
        <v>2011</v>
      </c>
      <c r="E1180" s="701" t="s">
        <v>2792</v>
      </c>
      <c r="F1180" s="701" t="s">
        <v>2793</v>
      </c>
      <c r="G1180" s="701" t="s">
        <v>1668</v>
      </c>
      <c r="H1180" s="703">
        <v>41072</v>
      </c>
      <c r="I1180" s="703">
        <v>41072</v>
      </c>
      <c r="J1180" s="701" t="s">
        <v>1608</v>
      </c>
      <c r="K1180" s="702">
        <v>25293</v>
      </c>
      <c r="L1180" s="701" t="s">
        <v>1341</v>
      </c>
      <c r="M1180" s="704"/>
      <c r="N1180" s="701" t="s">
        <v>1613</v>
      </c>
      <c r="O1180" s="702">
        <v>79670</v>
      </c>
      <c r="P1180" s="701" t="s">
        <v>1608</v>
      </c>
      <c r="Q1180" s="702">
        <v>253</v>
      </c>
      <c r="R1180" s="701" t="s">
        <v>1341</v>
      </c>
      <c r="S1180" s="701" t="s">
        <v>1341</v>
      </c>
    </row>
    <row r="1181" spans="1:19" x14ac:dyDescent="0.3">
      <c r="A1181" s="701" t="s">
        <v>2808</v>
      </c>
      <c r="B1181" s="701" t="s">
        <v>1607</v>
      </c>
      <c r="C1181" s="701" t="s">
        <v>1449</v>
      </c>
      <c r="D1181" s="702">
        <v>1990</v>
      </c>
      <c r="E1181" s="701" t="s">
        <v>2792</v>
      </c>
      <c r="F1181" s="701" t="s">
        <v>2809</v>
      </c>
      <c r="G1181" s="701" t="s">
        <v>1668</v>
      </c>
      <c r="H1181" s="703">
        <v>33704</v>
      </c>
      <c r="I1181" s="703">
        <v>33705</v>
      </c>
      <c r="J1181" s="701" t="s">
        <v>1608</v>
      </c>
      <c r="K1181" s="702">
        <v>26297</v>
      </c>
      <c r="L1181" s="701" t="s">
        <v>1341</v>
      </c>
      <c r="M1181" s="704"/>
      <c r="N1181" s="701" t="s">
        <v>1613</v>
      </c>
      <c r="O1181" s="702">
        <v>31195</v>
      </c>
      <c r="P1181" s="701" t="s">
        <v>1608</v>
      </c>
      <c r="Q1181" s="702">
        <v>482</v>
      </c>
      <c r="R1181" s="701" t="s">
        <v>1341</v>
      </c>
      <c r="S1181" s="701" t="s">
        <v>1341</v>
      </c>
    </row>
    <row r="1182" spans="1:19" x14ac:dyDescent="0.3">
      <c r="A1182" s="701" t="s">
        <v>5775</v>
      </c>
      <c r="B1182" s="701" t="s">
        <v>1607</v>
      </c>
      <c r="C1182" s="701" t="s">
        <v>1449</v>
      </c>
      <c r="D1182" s="702">
        <v>1991</v>
      </c>
      <c r="E1182" s="701" t="s">
        <v>2792</v>
      </c>
      <c r="F1182" s="701" t="s">
        <v>2797</v>
      </c>
      <c r="G1182" s="701" t="s">
        <v>1668</v>
      </c>
      <c r="H1182" s="703">
        <v>34060</v>
      </c>
      <c r="I1182" s="703">
        <v>34074</v>
      </c>
      <c r="J1182" s="701" t="s">
        <v>1608</v>
      </c>
      <c r="K1182" s="702">
        <v>53468</v>
      </c>
      <c r="L1182" s="701" t="s">
        <v>1341</v>
      </c>
      <c r="M1182" s="704"/>
      <c r="N1182" s="701" t="s">
        <v>1613</v>
      </c>
      <c r="O1182" s="705">
        <v>290645</v>
      </c>
      <c r="P1182" s="701" t="s">
        <v>1608</v>
      </c>
      <c r="Q1182" s="705">
        <v>5288</v>
      </c>
      <c r="R1182" s="701" t="s">
        <v>1341</v>
      </c>
      <c r="S1182" s="701" t="s">
        <v>1341</v>
      </c>
    </row>
    <row r="1183" spans="1:19" x14ac:dyDescent="0.3">
      <c r="A1183" s="701" t="s">
        <v>5904</v>
      </c>
      <c r="B1183" s="701" t="s">
        <v>1607</v>
      </c>
      <c r="C1183" s="701" t="s">
        <v>1449</v>
      </c>
      <c r="D1183" s="702">
        <v>1992</v>
      </c>
      <c r="E1183" s="701" t="s">
        <v>2792</v>
      </c>
      <c r="F1183" s="701" t="s">
        <v>2797</v>
      </c>
      <c r="G1183" s="701" t="s">
        <v>1668</v>
      </c>
      <c r="H1183" s="703">
        <v>34425</v>
      </c>
      <c r="I1183" s="703">
        <v>34436</v>
      </c>
      <c r="J1183" s="701" t="s">
        <v>1608</v>
      </c>
      <c r="K1183" s="702">
        <v>22564</v>
      </c>
      <c r="L1183" s="701" t="s">
        <v>1341</v>
      </c>
      <c r="M1183" s="704"/>
      <c r="N1183" s="701" t="s">
        <v>1613</v>
      </c>
      <c r="O1183" s="705">
        <v>148455</v>
      </c>
      <c r="P1183" s="701" t="s">
        <v>1608</v>
      </c>
      <c r="Q1183" s="705">
        <v>5710</v>
      </c>
      <c r="R1183" s="701" t="s">
        <v>1341</v>
      </c>
      <c r="S1183" s="701" t="s">
        <v>1341</v>
      </c>
    </row>
    <row r="1184" spans="1:19" x14ac:dyDescent="0.3">
      <c r="A1184" s="701" t="s">
        <v>5905</v>
      </c>
      <c r="B1184" s="701" t="s">
        <v>1607</v>
      </c>
      <c r="C1184" s="701" t="s">
        <v>1449</v>
      </c>
      <c r="D1184" s="702">
        <v>1992</v>
      </c>
      <c r="E1184" s="701" t="s">
        <v>2792</v>
      </c>
      <c r="F1184" s="701" t="s">
        <v>2797</v>
      </c>
      <c r="G1184" s="701" t="s">
        <v>1668</v>
      </c>
      <c r="H1184" s="703">
        <v>34425</v>
      </c>
      <c r="I1184" s="703">
        <v>34436</v>
      </c>
      <c r="J1184" s="701" t="s">
        <v>1608</v>
      </c>
      <c r="K1184" s="702">
        <v>22560</v>
      </c>
      <c r="L1184" s="701" t="s">
        <v>1341</v>
      </c>
      <c r="M1184" s="704"/>
      <c r="N1184" s="701" t="s">
        <v>1613</v>
      </c>
      <c r="O1184" s="705">
        <v>148455</v>
      </c>
      <c r="P1184" s="701" t="s">
        <v>1608</v>
      </c>
      <c r="Q1184" s="705">
        <v>5709</v>
      </c>
      <c r="R1184" s="701" t="s">
        <v>1341</v>
      </c>
      <c r="S1184" s="701" t="s">
        <v>1341</v>
      </c>
    </row>
    <row r="1185" spans="1:19" x14ac:dyDescent="0.3">
      <c r="A1185" s="701" t="s">
        <v>6025</v>
      </c>
      <c r="B1185" s="701" t="s">
        <v>1607</v>
      </c>
      <c r="C1185" s="701" t="s">
        <v>1449</v>
      </c>
      <c r="D1185" s="702">
        <v>1993</v>
      </c>
      <c r="E1185" s="701" t="s">
        <v>2792</v>
      </c>
      <c r="F1185" s="701" t="s">
        <v>2809</v>
      </c>
      <c r="G1185" s="701" t="s">
        <v>1668</v>
      </c>
      <c r="H1185" s="703">
        <v>34830</v>
      </c>
      <c r="I1185" s="703">
        <v>34831</v>
      </c>
      <c r="J1185" s="701" t="s">
        <v>1608</v>
      </c>
      <c r="K1185" s="702">
        <v>56041</v>
      </c>
      <c r="L1185" s="701" t="s">
        <v>1341</v>
      </c>
      <c r="M1185" s="704"/>
      <c r="N1185" s="701" t="s">
        <v>1613</v>
      </c>
      <c r="O1185" s="705">
        <v>294890</v>
      </c>
      <c r="P1185" s="701" t="s">
        <v>1608</v>
      </c>
      <c r="Q1185" s="705">
        <v>2335</v>
      </c>
      <c r="R1185" s="701" t="s">
        <v>1341</v>
      </c>
      <c r="S1185" s="701" t="s">
        <v>1341</v>
      </c>
    </row>
    <row r="1186" spans="1:19" x14ac:dyDescent="0.3">
      <c r="A1186" s="701" t="s">
        <v>5761</v>
      </c>
      <c r="B1186" s="701" t="s">
        <v>1607</v>
      </c>
      <c r="C1186" s="701" t="s">
        <v>1449</v>
      </c>
      <c r="D1186" s="702">
        <v>2007</v>
      </c>
      <c r="E1186" s="701" t="s">
        <v>2792</v>
      </c>
      <c r="F1186" s="701" t="s">
        <v>2797</v>
      </c>
      <c r="G1186" s="701" t="s">
        <v>1668</v>
      </c>
      <c r="H1186" s="703">
        <v>39965</v>
      </c>
      <c r="I1186" s="703">
        <v>39965</v>
      </c>
      <c r="J1186" s="701" t="s">
        <v>1608</v>
      </c>
      <c r="K1186" s="702">
        <v>54748</v>
      </c>
      <c r="L1186" s="701" t="s">
        <v>1341</v>
      </c>
      <c r="M1186" s="704"/>
      <c r="N1186" s="701" t="s">
        <v>1613</v>
      </c>
      <c r="O1186" s="705">
        <v>143404</v>
      </c>
      <c r="P1186" s="701" t="s">
        <v>1608</v>
      </c>
      <c r="Q1186" s="705">
        <v>740</v>
      </c>
      <c r="R1186" s="701" t="s">
        <v>1341</v>
      </c>
      <c r="S1186" s="701" t="s">
        <v>1341</v>
      </c>
    </row>
    <row r="1187" spans="1:19" x14ac:dyDescent="0.3">
      <c r="A1187" s="701" t="s">
        <v>5762</v>
      </c>
      <c r="B1187" s="701" t="s">
        <v>1607</v>
      </c>
      <c r="C1187" s="701" t="s">
        <v>1449</v>
      </c>
      <c r="D1187" s="702">
        <v>2007</v>
      </c>
      <c r="E1187" s="701" t="s">
        <v>2792</v>
      </c>
      <c r="F1187" s="701" t="s">
        <v>2793</v>
      </c>
      <c r="G1187" s="701" t="s">
        <v>1668</v>
      </c>
      <c r="H1187" s="703">
        <v>39965</v>
      </c>
      <c r="I1187" s="703">
        <v>39965</v>
      </c>
      <c r="J1187" s="701" t="s">
        <v>1608</v>
      </c>
      <c r="K1187" s="702">
        <v>57069</v>
      </c>
      <c r="L1187" s="701" t="s">
        <v>1341</v>
      </c>
      <c r="M1187" s="704"/>
      <c r="N1187" s="701" t="s">
        <v>1613</v>
      </c>
      <c r="O1187" s="702">
        <v>141470</v>
      </c>
      <c r="P1187" s="701" t="s">
        <v>1608</v>
      </c>
      <c r="Q1187" s="702">
        <v>771</v>
      </c>
      <c r="R1187" s="701" t="s">
        <v>1341</v>
      </c>
      <c r="S1187" s="701" t="s">
        <v>1341</v>
      </c>
    </row>
    <row r="1188" spans="1:19" x14ac:dyDescent="0.3">
      <c r="A1188" s="701" t="s">
        <v>5739</v>
      </c>
      <c r="B1188" s="701" t="s">
        <v>1607</v>
      </c>
      <c r="C1188" s="701" t="s">
        <v>1449</v>
      </c>
      <c r="D1188" s="702">
        <v>2008</v>
      </c>
      <c r="E1188" s="701" t="s">
        <v>2792</v>
      </c>
      <c r="F1188" s="701" t="s">
        <v>2797</v>
      </c>
      <c r="G1188" s="701" t="s">
        <v>1668</v>
      </c>
      <c r="H1188" s="703">
        <v>40324</v>
      </c>
      <c r="I1188" s="703">
        <v>40324</v>
      </c>
      <c r="J1188" s="701" t="s">
        <v>1608</v>
      </c>
      <c r="K1188" s="702">
        <v>56665</v>
      </c>
      <c r="L1188" s="701" t="s">
        <v>1341</v>
      </c>
      <c r="M1188" s="704"/>
      <c r="N1188" s="701" t="s">
        <v>1613</v>
      </c>
      <c r="O1188" s="702">
        <v>91132</v>
      </c>
      <c r="P1188" s="701" t="s">
        <v>1608</v>
      </c>
      <c r="Q1188" s="702">
        <v>1389</v>
      </c>
      <c r="R1188" s="701" t="s">
        <v>1341</v>
      </c>
      <c r="S1188" s="701" t="s">
        <v>1341</v>
      </c>
    </row>
    <row r="1189" spans="1:19" x14ac:dyDescent="0.3">
      <c r="A1189" s="701" t="s">
        <v>5763</v>
      </c>
      <c r="B1189" s="701" t="s">
        <v>1607</v>
      </c>
      <c r="C1189" s="701" t="s">
        <v>1449</v>
      </c>
      <c r="D1189" s="702">
        <v>2008</v>
      </c>
      <c r="E1189" s="701" t="s">
        <v>2792</v>
      </c>
      <c r="F1189" s="701" t="s">
        <v>2797</v>
      </c>
      <c r="G1189" s="701" t="s">
        <v>1668</v>
      </c>
      <c r="H1189" s="703">
        <v>40324</v>
      </c>
      <c r="I1189" s="703">
        <v>40324</v>
      </c>
      <c r="J1189" s="701" t="s">
        <v>1608</v>
      </c>
      <c r="K1189" s="702">
        <v>54929</v>
      </c>
      <c r="L1189" s="701" t="s">
        <v>1341</v>
      </c>
      <c r="M1189" s="704"/>
      <c r="N1189" s="701" t="s">
        <v>1613</v>
      </c>
      <c r="O1189" s="702">
        <v>88339</v>
      </c>
      <c r="P1189" s="701" t="s">
        <v>1608</v>
      </c>
      <c r="Q1189" s="702">
        <v>1346</v>
      </c>
      <c r="R1189" s="701" t="s">
        <v>1341</v>
      </c>
      <c r="S1189" s="701" t="s">
        <v>1341</v>
      </c>
    </row>
    <row r="1190" spans="1:19" x14ac:dyDescent="0.3">
      <c r="A1190" s="701" t="s">
        <v>6167</v>
      </c>
      <c r="B1190" s="701" t="s">
        <v>1607</v>
      </c>
      <c r="C1190" s="701" t="s">
        <v>1449</v>
      </c>
      <c r="D1190" s="702">
        <v>2009</v>
      </c>
      <c r="E1190" s="701" t="s">
        <v>2792</v>
      </c>
      <c r="F1190" s="701" t="s">
        <v>2793</v>
      </c>
      <c r="G1190" s="701" t="s">
        <v>1668</v>
      </c>
      <c r="H1190" s="703">
        <v>40696</v>
      </c>
      <c r="I1190" s="703">
        <v>40696</v>
      </c>
      <c r="J1190" s="701" t="s">
        <v>1608</v>
      </c>
      <c r="K1190" s="702">
        <v>49881</v>
      </c>
      <c r="L1190" s="701" t="s">
        <v>1341</v>
      </c>
      <c r="M1190" s="704"/>
      <c r="N1190" s="701" t="s">
        <v>1613</v>
      </c>
      <c r="O1190" s="702">
        <v>90357</v>
      </c>
      <c r="P1190" s="701" t="s">
        <v>1608</v>
      </c>
      <c r="Q1190" s="702">
        <v>8802</v>
      </c>
      <c r="R1190" s="701" t="s">
        <v>1341</v>
      </c>
      <c r="S1190" s="701" t="s">
        <v>1341</v>
      </c>
    </row>
    <row r="1191" spans="1:19" x14ac:dyDescent="0.3">
      <c r="A1191" s="701" t="s">
        <v>6168</v>
      </c>
      <c r="B1191" s="701" t="s">
        <v>1607</v>
      </c>
      <c r="C1191" s="701" t="s">
        <v>1449</v>
      </c>
      <c r="D1191" s="702">
        <v>2009</v>
      </c>
      <c r="E1191" s="701" t="s">
        <v>2792</v>
      </c>
      <c r="F1191" s="701" t="s">
        <v>2797</v>
      </c>
      <c r="G1191" s="701" t="s">
        <v>1668</v>
      </c>
      <c r="H1191" s="703">
        <v>40696</v>
      </c>
      <c r="I1191" s="703">
        <v>40696</v>
      </c>
      <c r="J1191" s="701" t="s">
        <v>1608</v>
      </c>
      <c r="K1191" s="702">
        <v>53264</v>
      </c>
      <c r="L1191" s="701" t="s">
        <v>1341</v>
      </c>
      <c r="M1191" s="704"/>
      <c r="N1191" s="701" t="s">
        <v>1613</v>
      </c>
      <c r="O1191" s="702">
        <v>91174</v>
      </c>
      <c r="P1191" s="701" t="s">
        <v>1608</v>
      </c>
      <c r="Q1191" s="702">
        <v>4632</v>
      </c>
      <c r="R1191" s="701" t="s">
        <v>1341</v>
      </c>
      <c r="S1191" s="701" t="s">
        <v>1341</v>
      </c>
    </row>
    <row r="1192" spans="1:19" x14ac:dyDescent="0.3">
      <c r="A1192" s="701" t="s">
        <v>6204</v>
      </c>
      <c r="B1192" s="701" t="s">
        <v>1607</v>
      </c>
      <c r="C1192" s="701" t="s">
        <v>1449</v>
      </c>
      <c r="D1192" s="702">
        <v>2010</v>
      </c>
      <c r="E1192" s="701" t="s">
        <v>2792</v>
      </c>
      <c r="F1192" s="701" t="s">
        <v>2797</v>
      </c>
      <c r="G1192" s="701" t="s">
        <v>1668</v>
      </c>
      <c r="H1192" s="703">
        <v>41066</v>
      </c>
      <c r="I1192" s="703">
        <v>41066</v>
      </c>
      <c r="J1192" s="701" t="s">
        <v>1608</v>
      </c>
      <c r="K1192" s="702">
        <v>57323</v>
      </c>
      <c r="L1192" s="701" t="s">
        <v>1341</v>
      </c>
      <c r="M1192" s="704"/>
      <c r="N1192" s="701" t="s">
        <v>1613</v>
      </c>
      <c r="O1192" s="702">
        <v>88026</v>
      </c>
      <c r="P1192" s="701" t="s">
        <v>1608</v>
      </c>
      <c r="Q1192" s="702">
        <v>873</v>
      </c>
      <c r="R1192" s="701" t="s">
        <v>1341</v>
      </c>
      <c r="S1192" s="701" t="s">
        <v>1341</v>
      </c>
    </row>
    <row r="1193" spans="1:19" x14ac:dyDescent="0.3">
      <c r="A1193" s="701" t="s">
        <v>6205</v>
      </c>
      <c r="B1193" s="701" t="s">
        <v>1607</v>
      </c>
      <c r="C1193" s="701" t="s">
        <v>1449</v>
      </c>
      <c r="D1193" s="702">
        <v>2010</v>
      </c>
      <c r="E1193" s="701" t="s">
        <v>2792</v>
      </c>
      <c r="F1193" s="701" t="s">
        <v>2793</v>
      </c>
      <c r="G1193" s="701" t="s">
        <v>1668</v>
      </c>
      <c r="H1193" s="703">
        <v>41066</v>
      </c>
      <c r="I1193" s="703">
        <v>41066</v>
      </c>
      <c r="J1193" s="701" t="s">
        <v>1608</v>
      </c>
      <c r="K1193" s="702">
        <v>49531</v>
      </c>
      <c r="L1193" s="701" t="s">
        <v>1341</v>
      </c>
      <c r="M1193" s="704"/>
      <c r="N1193" s="701" t="s">
        <v>1613</v>
      </c>
      <c r="O1193" s="702">
        <v>90792</v>
      </c>
      <c r="P1193" s="701" t="s">
        <v>1608</v>
      </c>
      <c r="Q1193" s="702">
        <v>8063</v>
      </c>
      <c r="R1193" s="701" t="s">
        <v>1341</v>
      </c>
      <c r="S1193" s="701" t="s">
        <v>1341</v>
      </c>
    </row>
    <row r="1194" spans="1:19" x14ac:dyDescent="0.3">
      <c r="A1194" s="701" t="s">
        <v>5992</v>
      </c>
      <c r="B1194" s="701" t="s">
        <v>1607</v>
      </c>
      <c r="C1194" s="701" t="s">
        <v>1449</v>
      </c>
      <c r="D1194" s="702">
        <v>2011</v>
      </c>
      <c r="E1194" s="701" t="s">
        <v>2792</v>
      </c>
      <c r="F1194" s="701" t="s">
        <v>2797</v>
      </c>
      <c r="G1194" s="701" t="s">
        <v>1668</v>
      </c>
      <c r="H1194" s="703">
        <v>41423</v>
      </c>
      <c r="I1194" s="703">
        <v>41423</v>
      </c>
      <c r="J1194" s="701" t="s">
        <v>1608</v>
      </c>
      <c r="K1194" s="702">
        <v>8856</v>
      </c>
      <c r="L1194" s="701" t="s">
        <v>1341</v>
      </c>
      <c r="M1194" s="704"/>
      <c r="N1194" s="701" t="s">
        <v>1613</v>
      </c>
      <c r="O1194" s="702">
        <v>15477</v>
      </c>
      <c r="P1194" s="701" t="s">
        <v>1608</v>
      </c>
      <c r="Q1194" s="702">
        <v>925</v>
      </c>
      <c r="R1194" s="701" t="s">
        <v>1341</v>
      </c>
      <c r="S1194" s="701" t="s">
        <v>1341</v>
      </c>
    </row>
    <row r="1195" spans="1:19" x14ac:dyDescent="0.3">
      <c r="A1195" s="701" t="s">
        <v>5993</v>
      </c>
      <c r="B1195" s="701" t="s">
        <v>1607</v>
      </c>
      <c r="C1195" s="701" t="s">
        <v>1449</v>
      </c>
      <c r="D1195" s="702">
        <v>2011</v>
      </c>
      <c r="E1195" s="701" t="s">
        <v>2792</v>
      </c>
      <c r="F1195" s="701" t="s">
        <v>2797</v>
      </c>
      <c r="G1195" s="701" t="s">
        <v>1668</v>
      </c>
      <c r="H1195" s="703">
        <v>41423</v>
      </c>
      <c r="I1195" s="703">
        <v>41423</v>
      </c>
      <c r="J1195" s="701" t="s">
        <v>1608</v>
      </c>
      <c r="K1195" s="702">
        <v>9706</v>
      </c>
      <c r="L1195" s="701" t="s">
        <v>1341</v>
      </c>
      <c r="M1195" s="704"/>
      <c r="N1195" s="701" t="s">
        <v>1613</v>
      </c>
      <c r="O1195" s="702">
        <v>16963</v>
      </c>
      <c r="P1195" s="701" t="s">
        <v>1608</v>
      </c>
      <c r="Q1195" s="702">
        <v>1013</v>
      </c>
      <c r="R1195" s="701" t="s">
        <v>1341</v>
      </c>
      <c r="S1195" s="701" t="s">
        <v>1341</v>
      </c>
    </row>
    <row r="1196" spans="1:19" x14ac:dyDescent="0.3">
      <c r="A1196" s="701" t="s">
        <v>5994</v>
      </c>
      <c r="B1196" s="701" t="s">
        <v>1607</v>
      </c>
      <c r="C1196" s="701" t="s">
        <v>1449</v>
      </c>
      <c r="D1196" s="702">
        <v>2011</v>
      </c>
      <c r="E1196" s="701" t="s">
        <v>2792</v>
      </c>
      <c r="F1196" s="701" t="s">
        <v>2793</v>
      </c>
      <c r="G1196" s="701" t="s">
        <v>1668</v>
      </c>
      <c r="H1196" s="703">
        <v>41423</v>
      </c>
      <c r="I1196" s="703">
        <v>41423</v>
      </c>
      <c r="J1196" s="701" t="s">
        <v>1608</v>
      </c>
      <c r="K1196" s="702">
        <v>9403</v>
      </c>
      <c r="L1196" s="701" t="s">
        <v>1341</v>
      </c>
      <c r="M1196" s="704"/>
      <c r="N1196" s="701" t="s">
        <v>1613</v>
      </c>
      <c r="O1196" s="702">
        <v>16074</v>
      </c>
      <c r="P1196" s="701" t="s">
        <v>1608</v>
      </c>
      <c r="Q1196" s="702">
        <v>982</v>
      </c>
      <c r="R1196" s="701" t="s">
        <v>1341</v>
      </c>
      <c r="S1196" s="701" t="s">
        <v>1341</v>
      </c>
    </row>
    <row r="1197" spans="1:19" x14ac:dyDescent="0.3">
      <c r="A1197" s="701" t="s">
        <v>2874</v>
      </c>
      <c r="B1197" s="701" t="s">
        <v>1607</v>
      </c>
      <c r="C1197" s="701" t="s">
        <v>1403</v>
      </c>
      <c r="D1197" s="702">
        <v>1973</v>
      </c>
      <c r="E1197" s="701" t="s">
        <v>1670</v>
      </c>
      <c r="F1197" s="701" t="s">
        <v>1671</v>
      </c>
      <c r="G1197" s="701" t="s">
        <v>1612</v>
      </c>
      <c r="H1197" s="703">
        <v>27211</v>
      </c>
      <c r="I1197" s="703">
        <v>27221</v>
      </c>
      <c r="J1197" s="701" t="s">
        <v>1608</v>
      </c>
      <c r="K1197" s="702">
        <v>19316</v>
      </c>
      <c r="L1197" s="701" t="s">
        <v>1341</v>
      </c>
      <c r="M1197" s="704"/>
      <c r="N1197" s="701" t="s">
        <v>1613</v>
      </c>
      <c r="O1197" s="702">
        <v>57129</v>
      </c>
      <c r="P1197" s="701" t="s">
        <v>1608</v>
      </c>
      <c r="Q1197" s="702">
        <v>50</v>
      </c>
      <c r="R1197" s="701" t="s">
        <v>1341</v>
      </c>
      <c r="S1197" s="701" t="s">
        <v>1341</v>
      </c>
    </row>
    <row r="1198" spans="1:19" x14ac:dyDescent="0.3">
      <c r="A1198" s="701" t="s">
        <v>8317</v>
      </c>
      <c r="B1198" s="701" t="s">
        <v>1607</v>
      </c>
      <c r="C1198" s="701" t="s">
        <v>1403</v>
      </c>
      <c r="D1198" s="702">
        <v>1973</v>
      </c>
      <c r="E1198" s="701" t="s">
        <v>1670</v>
      </c>
      <c r="F1198" s="701" t="s">
        <v>1671</v>
      </c>
      <c r="G1198" s="701" t="s">
        <v>1612</v>
      </c>
      <c r="H1198" s="703">
        <v>27181</v>
      </c>
      <c r="I1198" s="703">
        <v>27193</v>
      </c>
      <c r="J1198" s="701" t="s">
        <v>1608</v>
      </c>
      <c r="K1198" s="702">
        <v>19499</v>
      </c>
      <c r="L1198" s="701" t="s">
        <v>1341</v>
      </c>
      <c r="M1198" s="704"/>
      <c r="N1198" s="701" t="s">
        <v>1613</v>
      </c>
      <c r="O1198" s="702">
        <v>96489</v>
      </c>
      <c r="P1198" s="701" t="s">
        <v>1608</v>
      </c>
      <c r="Q1198" s="702">
        <v>768</v>
      </c>
      <c r="R1198" s="701" t="s">
        <v>1341</v>
      </c>
      <c r="S1198" s="701" t="s">
        <v>1341</v>
      </c>
    </row>
    <row r="1199" spans="1:19" x14ac:dyDescent="0.3">
      <c r="A1199" s="701" t="s">
        <v>8318</v>
      </c>
      <c r="B1199" s="701" t="s">
        <v>1607</v>
      </c>
      <c r="C1199" s="701" t="s">
        <v>1403</v>
      </c>
      <c r="D1199" s="702">
        <v>1973</v>
      </c>
      <c r="E1199" s="701" t="s">
        <v>1670</v>
      </c>
      <c r="F1199" s="701" t="s">
        <v>1671</v>
      </c>
      <c r="G1199" s="701" t="s">
        <v>1612</v>
      </c>
      <c r="H1199" s="703">
        <v>27181</v>
      </c>
      <c r="I1199" s="703">
        <v>27207</v>
      </c>
      <c r="J1199" s="701" t="s">
        <v>1608</v>
      </c>
      <c r="K1199" s="702">
        <v>17189</v>
      </c>
      <c r="L1199" s="701" t="s">
        <v>1341</v>
      </c>
      <c r="M1199" s="704"/>
      <c r="N1199" s="701" t="s">
        <v>1613</v>
      </c>
      <c r="O1199" s="702">
        <v>64714</v>
      </c>
      <c r="P1199" s="701" t="s">
        <v>1608</v>
      </c>
      <c r="Q1199" s="702">
        <v>950</v>
      </c>
      <c r="R1199" s="701" t="s">
        <v>1341</v>
      </c>
      <c r="S1199" s="701" t="s">
        <v>1341</v>
      </c>
    </row>
    <row r="1200" spans="1:19" x14ac:dyDescent="0.3">
      <c r="A1200" s="701" t="s">
        <v>8319</v>
      </c>
      <c r="B1200" s="701" t="s">
        <v>1607</v>
      </c>
      <c r="C1200" s="701" t="s">
        <v>1403</v>
      </c>
      <c r="D1200" s="702">
        <v>1973</v>
      </c>
      <c r="E1200" s="701" t="s">
        <v>1670</v>
      </c>
      <c r="F1200" s="701" t="s">
        <v>1671</v>
      </c>
      <c r="G1200" s="701" t="s">
        <v>1612</v>
      </c>
      <c r="H1200" s="703">
        <v>27181</v>
      </c>
      <c r="I1200" s="703">
        <v>27207</v>
      </c>
      <c r="J1200" s="701" t="s">
        <v>1608</v>
      </c>
      <c r="K1200" s="702">
        <v>20317</v>
      </c>
      <c r="L1200" s="701" t="s">
        <v>1341</v>
      </c>
      <c r="M1200" s="704"/>
      <c r="N1200" s="701" t="s">
        <v>1613</v>
      </c>
      <c r="O1200" s="702">
        <v>47856</v>
      </c>
      <c r="P1200" s="701" t="s">
        <v>1608</v>
      </c>
      <c r="Q1200" s="702">
        <v>225</v>
      </c>
      <c r="R1200" s="701" t="s">
        <v>1341</v>
      </c>
      <c r="S1200" s="701" t="s">
        <v>1341</v>
      </c>
    </row>
    <row r="1201" spans="1:19" x14ac:dyDescent="0.3">
      <c r="A1201" s="701" t="s">
        <v>2870</v>
      </c>
      <c r="B1201" s="701" t="s">
        <v>1607</v>
      </c>
      <c r="C1201" s="701" t="s">
        <v>1403</v>
      </c>
      <c r="D1201" s="702">
        <v>1974</v>
      </c>
      <c r="E1201" s="701" t="s">
        <v>1670</v>
      </c>
      <c r="F1201" s="701" t="s">
        <v>1671</v>
      </c>
      <c r="G1201" s="701" t="s">
        <v>1612</v>
      </c>
      <c r="H1201" s="703">
        <v>27546</v>
      </c>
      <c r="I1201" s="703">
        <v>27565</v>
      </c>
      <c r="J1201" s="701" t="s">
        <v>1608</v>
      </c>
      <c r="K1201" s="702">
        <v>100390</v>
      </c>
      <c r="L1201" s="701" t="s">
        <v>1341</v>
      </c>
      <c r="M1201" s="704"/>
      <c r="N1201" s="701" t="s">
        <v>1613</v>
      </c>
      <c r="O1201" s="702">
        <v>130181</v>
      </c>
      <c r="P1201" s="701" t="s">
        <v>1341</v>
      </c>
      <c r="Q1201" s="706"/>
      <c r="R1201" s="701" t="s">
        <v>1341</v>
      </c>
      <c r="S1201" s="701" t="s">
        <v>1341</v>
      </c>
    </row>
    <row r="1202" spans="1:19" x14ac:dyDescent="0.3">
      <c r="A1202" s="701" t="s">
        <v>2788</v>
      </c>
      <c r="B1202" s="701" t="s">
        <v>1607</v>
      </c>
      <c r="C1202" s="701" t="s">
        <v>1403</v>
      </c>
      <c r="D1202" s="702">
        <v>1975</v>
      </c>
      <c r="E1202" s="701" t="s">
        <v>1670</v>
      </c>
      <c r="F1202" s="701" t="s">
        <v>1671</v>
      </c>
      <c r="G1202" s="701" t="s">
        <v>1612</v>
      </c>
      <c r="H1202" s="703">
        <v>27912</v>
      </c>
      <c r="I1202" s="703">
        <v>27922</v>
      </c>
      <c r="J1202" s="701" t="s">
        <v>1608</v>
      </c>
      <c r="K1202" s="702">
        <v>94701</v>
      </c>
      <c r="L1202" s="701" t="s">
        <v>1341</v>
      </c>
      <c r="M1202" s="704"/>
      <c r="N1202" s="701" t="s">
        <v>1613</v>
      </c>
      <c r="O1202" s="702">
        <v>735871</v>
      </c>
      <c r="P1202" s="701" t="s">
        <v>1608</v>
      </c>
      <c r="Q1202" s="702">
        <v>6045</v>
      </c>
      <c r="R1202" s="701" t="s">
        <v>1341</v>
      </c>
      <c r="S1202" s="701" t="s">
        <v>1341</v>
      </c>
    </row>
    <row r="1203" spans="1:19" x14ac:dyDescent="0.3">
      <c r="A1203" s="701" t="s">
        <v>2937</v>
      </c>
      <c r="B1203" s="701" t="s">
        <v>1607</v>
      </c>
      <c r="C1203" s="701" t="s">
        <v>1403</v>
      </c>
      <c r="D1203" s="702">
        <v>1976</v>
      </c>
      <c r="E1203" s="701" t="s">
        <v>1670</v>
      </c>
      <c r="F1203" s="701" t="s">
        <v>1671</v>
      </c>
      <c r="G1203" s="701" t="s">
        <v>1612</v>
      </c>
      <c r="H1203" s="703">
        <v>28277</v>
      </c>
      <c r="I1203" s="703">
        <v>28277</v>
      </c>
      <c r="J1203" s="701" t="s">
        <v>1608</v>
      </c>
      <c r="K1203" s="702">
        <v>101474</v>
      </c>
      <c r="L1203" s="701" t="s">
        <v>1341</v>
      </c>
      <c r="M1203" s="704"/>
      <c r="N1203" s="701" t="s">
        <v>1613</v>
      </c>
      <c r="O1203" s="702">
        <v>669519</v>
      </c>
      <c r="P1203" s="701" t="s">
        <v>1608</v>
      </c>
      <c r="Q1203" s="705">
        <v>1232</v>
      </c>
      <c r="R1203" s="701" t="s">
        <v>1341</v>
      </c>
      <c r="S1203" s="701" t="s">
        <v>1341</v>
      </c>
    </row>
    <row r="1204" spans="1:19" x14ac:dyDescent="0.3">
      <c r="A1204" s="701" t="s">
        <v>2938</v>
      </c>
      <c r="B1204" s="701" t="s">
        <v>1607</v>
      </c>
      <c r="C1204" s="701" t="s">
        <v>1403</v>
      </c>
      <c r="D1204" s="702">
        <v>1977</v>
      </c>
      <c r="E1204" s="701" t="s">
        <v>1670</v>
      </c>
      <c r="F1204" s="701" t="s">
        <v>1671</v>
      </c>
      <c r="G1204" s="701" t="s">
        <v>1612</v>
      </c>
      <c r="H1204" s="703">
        <v>28642</v>
      </c>
      <c r="I1204" s="703">
        <v>28643</v>
      </c>
      <c r="J1204" s="701" t="s">
        <v>1608</v>
      </c>
      <c r="K1204" s="702">
        <v>77775</v>
      </c>
      <c r="L1204" s="701" t="s">
        <v>1341</v>
      </c>
      <c r="M1204" s="704"/>
      <c r="N1204" s="701" t="s">
        <v>1613</v>
      </c>
      <c r="O1204" s="705">
        <v>1595825</v>
      </c>
      <c r="P1204" s="701" t="s">
        <v>1608</v>
      </c>
      <c r="Q1204" s="705">
        <v>1663</v>
      </c>
      <c r="R1204" s="701" t="s">
        <v>1341</v>
      </c>
      <c r="S1204" s="701" t="s">
        <v>1341</v>
      </c>
    </row>
    <row r="1205" spans="1:19" x14ac:dyDescent="0.3">
      <c r="A1205" s="701" t="s">
        <v>2939</v>
      </c>
      <c r="B1205" s="701" t="s">
        <v>1607</v>
      </c>
      <c r="C1205" s="701" t="s">
        <v>1403</v>
      </c>
      <c r="D1205" s="702">
        <v>1977</v>
      </c>
      <c r="E1205" s="701" t="s">
        <v>1670</v>
      </c>
      <c r="F1205" s="701" t="s">
        <v>1671</v>
      </c>
      <c r="G1205" s="701" t="s">
        <v>1612</v>
      </c>
      <c r="H1205" s="703">
        <v>28642</v>
      </c>
      <c r="I1205" s="703">
        <v>28643</v>
      </c>
      <c r="J1205" s="701" t="s">
        <v>1608</v>
      </c>
      <c r="K1205" s="702">
        <v>79317</v>
      </c>
      <c r="L1205" s="701" t="s">
        <v>1341</v>
      </c>
      <c r="M1205" s="704"/>
      <c r="N1205" s="701" t="s">
        <v>1613</v>
      </c>
      <c r="O1205" s="705">
        <v>1051346</v>
      </c>
      <c r="P1205" s="701" t="s">
        <v>1608</v>
      </c>
      <c r="Q1205" s="705">
        <v>399</v>
      </c>
      <c r="R1205" s="701" t="s">
        <v>1341</v>
      </c>
      <c r="S1205" s="701" t="s">
        <v>1341</v>
      </c>
    </row>
    <row r="1206" spans="1:19" x14ac:dyDescent="0.3">
      <c r="A1206" s="701" t="s">
        <v>2925</v>
      </c>
      <c r="B1206" s="701" t="s">
        <v>1607</v>
      </c>
      <c r="C1206" s="701" t="s">
        <v>1403</v>
      </c>
      <c r="D1206" s="702">
        <v>1978</v>
      </c>
      <c r="E1206" s="701" t="s">
        <v>1670</v>
      </c>
      <c r="F1206" s="701" t="s">
        <v>1671</v>
      </c>
      <c r="G1206" s="701" t="s">
        <v>1612</v>
      </c>
      <c r="H1206" s="703">
        <v>29007</v>
      </c>
      <c r="I1206" s="703">
        <v>29010</v>
      </c>
      <c r="J1206" s="701" t="s">
        <v>1608</v>
      </c>
      <c r="K1206" s="702">
        <v>72216</v>
      </c>
      <c r="L1206" s="701" t="s">
        <v>1341</v>
      </c>
      <c r="M1206" s="704"/>
      <c r="N1206" s="701" t="s">
        <v>1613</v>
      </c>
      <c r="O1206" s="705">
        <v>559143</v>
      </c>
      <c r="P1206" s="701" t="s">
        <v>1608</v>
      </c>
      <c r="Q1206" s="705">
        <v>3205</v>
      </c>
      <c r="R1206" s="701" t="s">
        <v>1341</v>
      </c>
      <c r="S1206" s="701" t="s">
        <v>1341</v>
      </c>
    </row>
    <row r="1207" spans="1:19" x14ac:dyDescent="0.3">
      <c r="A1207" s="701" t="s">
        <v>2926</v>
      </c>
      <c r="B1207" s="701" t="s">
        <v>1607</v>
      </c>
      <c r="C1207" s="701" t="s">
        <v>1403</v>
      </c>
      <c r="D1207" s="702">
        <v>1978</v>
      </c>
      <c r="E1207" s="701" t="s">
        <v>1670</v>
      </c>
      <c r="F1207" s="701" t="s">
        <v>1671</v>
      </c>
      <c r="G1207" s="701" t="s">
        <v>1612</v>
      </c>
      <c r="H1207" s="703">
        <v>29007</v>
      </c>
      <c r="I1207" s="703">
        <v>29010</v>
      </c>
      <c r="J1207" s="701" t="s">
        <v>1608</v>
      </c>
      <c r="K1207" s="702">
        <v>73545</v>
      </c>
      <c r="L1207" s="701" t="s">
        <v>1341</v>
      </c>
      <c r="M1207" s="704"/>
      <c r="N1207" s="701" t="s">
        <v>1613</v>
      </c>
      <c r="O1207" s="705">
        <v>696416</v>
      </c>
      <c r="P1207" s="701" t="s">
        <v>1608</v>
      </c>
      <c r="Q1207" s="705">
        <v>1654</v>
      </c>
      <c r="R1207" s="701" t="s">
        <v>1341</v>
      </c>
      <c r="S1207" s="701" t="s">
        <v>1341</v>
      </c>
    </row>
    <row r="1208" spans="1:19" x14ac:dyDescent="0.3">
      <c r="A1208" s="701" t="s">
        <v>2933</v>
      </c>
      <c r="B1208" s="701" t="s">
        <v>1607</v>
      </c>
      <c r="C1208" s="701" t="s">
        <v>1403</v>
      </c>
      <c r="D1208" s="702">
        <v>1978</v>
      </c>
      <c r="E1208" s="701" t="s">
        <v>1670</v>
      </c>
      <c r="F1208" s="701" t="s">
        <v>1671</v>
      </c>
      <c r="G1208" s="701" t="s">
        <v>1612</v>
      </c>
      <c r="H1208" s="703">
        <v>29007</v>
      </c>
      <c r="I1208" s="703">
        <v>29010</v>
      </c>
      <c r="J1208" s="701" t="s">
        <v>1608</v>
      </c>
      <c r="K1208" s="702">
        <v>74952</v>
      </c>
      <c r="L1208" s="701" t="s">
        <v>1341</v>
      </c>
      <c r="M1208" s="704"/>
      <c r="N1208" s="701" t="s">
        <v>1613</v>
      </c>
      <c r="O1208" s="705">
        <v>1072125</v>
      </c>
      <c r="P1208" s="701" t="s">
        <v>1608</v>
      </c>
      <c r="Q1208" s="705">
        <v>834</v>
      </c>
      <c r="R1208" s="701" t="s">
        <v>1341</v>
      </c>
      <c r="S1208" s="701" t="s">
        <v>1341</v>
      </c>
    </row>
    <row r="1209" spans="1:19" x14ac:dyDescent="0.3">
      <c r="A1209" s="701" t="s">
        <v>2953</v>
      </c>
      <c r="B1209" s="701" t="s">
        <v>1607</v>
      </c>
      <c r="C1209" s="701" t="s">
        <v>1403</v>
      </c>
      <c r="D1209" s="702">
        <v>1979</v>
      </c>
      <c r="E1209" s="701" t="s">
        <v>1670</v>
      </c>
      <c r="F1209" s="701" t="s">
        <v>1671</v>
      </c>
      <c r="G1209" s="701" t="s">
        <v>1612</v>
      </c>
      <c r="H1209" s="703">
        <v>29373</v>
      </c>
      <c r="I1209" s="703">
        <v>29384</v>
      </c>
      <c r="J1209" s="701" t="s">
        <v>1608</v>
      </c>
      <c r="K1209" s="702">
        <v>81433</v>
      </c>
      <c r="L1209" s="701" t="s">
        <v>1341</v>
      </c>
      <c r="M1209" s="704"/>
      <c r="N1209" s="701" t="s">
        <v>1613</v>
      </c>
      <c r="O1209" s="705">
        <v>849518</v>
      </c>
      <c r="P1209" s="701" t="s">
        <v>1608</v>
      </c>
      <c r="Q1209" s="705">
        <v>4286</v>
      </c>
      <c r="R1209" s="701" t="s">
        <v>1341</v>
      </c>
      <c r="S1209" s="701" t="s">
        <v>1341</v>
      </c>
    </row>
    <row r="1210" spans="1:19" x14ac:dyDescent="0.3">
      <c r="A1210" s="701" t="s">
        <v>2954</v>
      </c>
      <c r="B1210" s="701" t="s">
        <v>1607</v>
      </c>
      <c r="C1210" s="701" t="s">
        <v>1403</v>
      </c>
      <c r="D1210" s="702">
        <v>1979</v>
      </c>
      <c r="E1210" s="701" t="s">
        <v>1670</v>
      </c>
      <c r="F1210" s="701" t="s">
        <v>1671</v>
      </c>
      <c r="G1210" s="701" t="s">
        <v>1612</v>
      </c>
      <c r="H1210" s="703">
        <v>29373</v>
      </c>
      <c r="I1210" s="703">
        <v>29384</v>
      </c>
      <c r="J1210" s="701" t="s">
        <v>1608</v>
      </c>
      <c r="K1210" s="702">
        <v>83054</v>
      </c>
      <c r="L1210" s="701" t="s">
        <v>1341</v>
      </c>
      <c r="M1210" s="704"/>
      <c r="N1210" s="701" t="s">
        <v>1613</v>
      </c>
      <c r="O1210" s="705">
        <v>826829</v>
      </c>
      <c r="P1210" s="701" t="s">
        <v>1608</v>
      </c>
      <c r="Q1210" s="705">
        <v>2569</v>
      </c>
      <c r="R1210" s="701" t="s">
        <v>1341</v>
      </c>
      <c r="S1210" s="701" t="s">
        <v>1341</v>
      </c>
    </row>
    <row r="1211" spans="1:19" x14ac:dyDescent="0.3">
      <c r="A1211" s="701" t="s">
        <v>2955</v>
      </c>
      <c r="B1211" s="701" t="s">
        <v>1607</v>
      </c>
      <c r="C1211" s="701" t="s">
        <v>1403</v>
      </c>
      <c r="D1211" s="702">
        <v>1979</v>
      </c>
      <c r="E1211" s="701" t="s">
        <v>1670</v>
      </c>
      <c r="F1211" s="701" t="s">
        <v>1671</v>
      </c>
      <c r="G1211" s="701" t="s">
        <v>1612</v>
      </c>
      <c r="H1211" s="703">
        <v>29373</v>
      </c>
      <c r="I1211" s="703">
        <v>29384</v>
      </c>
      <c r="J1211" s="701" t="s">
        <v>1608</v>
      </c>
      <c r="K1211" s="702">
        <v>85090</v>
      </c>
      <c r="L1211" s="701" t="s">
        <v>1341</v>
      </c>
      <c r="M1211" s="704"/>
      <c r="N1211" s="701" t="s">
        <v>1613</v>
      </c>
      <c r="O1211" s="702">
        <v>960244</v>
      </c>
      <c r="P1211" s="701" t="s">
        <v>1608</v>
      </c>
      <c r="Q1211" s="702">
        <v>2904</v>
      </c>
      <c r="R1211" s="701" t="s">
        <v>1341</v>
      </c>
      <c r="S1211" s="701" t="s">
        <v>1341</v>
      </c>
    </row>
    <row r="1212" spans="1:19" x14ac:dyDescent="0.3">
      <c r="A1212" s="701" t="s">
        <v>2951</v>
      </c>
      <c r="B1212" s="701" t="s">
        <v>1607</v>
      </c>
      <c r="C1212" s="701" t="s">
        <v>1403</v>
      </c>
      <c r="D1212" s="702">
        <v>1980</v>
      </c>
      <c r="E1212" s="701" t="s">
        <v>1670</v>
      </c>
      <c r="F1212" s="701" t="s">
        <v>1671</v>
      </c>
      <c r="G1212" s="701" t="s">
        <v>1612</v>
      </c>
      <c r="H1212" s="703">
        <v>29707</v>
      </c>
      <c r="I1212" s="703">
        <v>29717</v>
      </c>
      <c r="J1212" s="701" t="s">
        <v>1608</v>
      </c>
      <c r="K1212" s="702">
        <v>60323</v>
      </c>
      <c r="L1212" s="701" t="s">
        <v>1341</v>
      </c>
      <c r="M1212" s="704"/>
      <c r="N1212" s="701" t="s">
        <v>1608</v>
      </c>
      <c r="O1212" s="702">
        <v>2710</v>
      </c>
      <c r="P1212" s="701" t="s">
        <v>1341</v>
      </c>
      <c r="Q1212" s="706"/>
      <c r="R1212" s="701" t="s">
        <v>1341</v>
      </c>
      <c r="S1212" s="701" t="s">
        <v>1341</v>
      </c>
    </row>
    <row r="1213" spans="1:19" x14ac:dyDescent="0.3">
      <c r="A1213" s="701" t="s">
        <v>2966</v>
      </c>
      <c r="B1213" s="701" t="s">
        <v>1607</v>
      </c>
      <c r="C1213" s="701" t="s">
        <v>1403</v>
      </c>
      <c r="D1213" s="702">
        <v>1980</v>
      </c>
      <c r="E1213" s="701" t="s">
        <v>1670</v>
      </c>
      <c r="F1213" s="701" t="s">
        <v>1671</v>
      </c>
      <c r="G1213" s="701" t="s">
        <v>1612</v>
      </c>
      <c r="H1213" s="703">
        <v>29738</v>
      </c>
      <c r="I1213" s="703">
        <v>29742</v>
      </c>
      <c r="J1213" s="701" t="s">
        <v>1608</v>
      </c>
      <c r="K1213" s="702">
        <v>60762</v>
      </c>
      <c r="L1213" s="701" t="s">
        <v>1341</v>
      </c>
      <c r="M1213" s="704"/>
      <c r="N1213" s="701" t="s">
        <v>1613</v>
      </c>
      <c r="O1213" s="702">
        <v>4208940</v>
      </c>
      <c r="P1213" s="701" t="s">
        <v>1608</v>
      </c>
      <c r="Q1213" s="702">
        <v>2667</v>
      </c>
      <c r="R1213" s="701" t="s">
        <v>1341</v>
      </c>
      <c r="S1213" s="701" t="s">
        <v>1341</v>
      </c>
    </row>
    <row r="1214" spans="1:19" x14ac:dyDescent="0.3">
      <c r="A1214" s="701" t="s">
        <v>2978</v>
      </c>
      <c r="B1214" s="701" t="s">
        <v>1607</v>
      </c>
      <c r="C1214" s="701" t="s">
        <v>1403</v>
      </c>
      <c r="D1214" s="702">
        <v>1981</v>
      </c>
      <c r="E1214" s="701" t="s">
        <v>1670</v>
      </c>
      <c r="F1214" s="701" t="s">
        <v>1671</v>
      </c>
      <c r="G1214" s="701" t="s">
        <v>1612</v>
      </c>
      <c r="H1214" s="703">
        <v>30103</v>
      </c>
      <c r="I1214" s="703">
        <v>30123</v>
      </c>
      <c r="J1214" s="701" t="s">
        <v>1608</v>
      </c>
      <c r="K1214" s="702">
        <v>50866</v>
      </c>
      <c r="L1214" s="701" t="s">
        <v>1341</v>
      </c>
      <c r="M1214" s="704"/>
      <c r="N1214" s="701" t="s">
        <v>1608</v>
      </c>
      <c r="O1214" s="702">
        <v>1682</v>
      </c>
      <c r="P1214" s="701" t="s">
        <v>1341</v>
      </c>
      <c r="Q1214" s="706"/>
      <c r="R1214" s="701" t="s">
        <v>1341</v>
      </c>
      <c r="S1214" s="701" t="s">
        <v>1341</v>
      </c>
    </row>
    <row r="1215" spans="1:19" x14ac:dyDescent="0.3">
      <c r="A1215" s="701" t="s">
        <v>2982</v>
      </c>
      <c r="B1215" s="701" t="s">
        <v>1607</v>
      </c>
      <c r="C1215" s="701" t="s">
        <v>1403</v>
      </c>
      <c r="D1215" s="702">
        <v>1981</v>
      </c>
      <c r="E1215" s="701" t="s">
        <v>1670</v>
      </c>
      <c r="F1215" s="701" t="s">
        <v>1671</v>
      </c>
      <c r="G1215" s="701" t="s">
        <v>1612</v>
      </c>
      <c r="H1215" s="703">
        <v>30103</v>
      </c>
      <c r="I1215" s="703">
        <v>30112</v>
      </c>
      <c r="J1215" s="701" t="s">
        <v>1608</v>
      </c>
      <c r="K1215" s="702">
        <v>51307</v>
      </c>
      <c r="L1215" s="701" t="s">
        <v>1341</v>
      </c>
      <c r="M1215" s="704"/>
      <c r="N1215" s="701" t="s">
        <v>1613</v>
      </c>
      <c r="O1215" s="702">
        <v>3341277</v>
      </c>
      <c r="P1215" s="701" t="s">
        <v>1608</v>
      </c>
      <c r="Q1215" s="702">
        <v>1696</v>
      </c>
      <c r="R1215" s="701" t="s">
        <v>1341</v>
      </c>
      <c r="S1215" s="701" t="s">
        <v>1341</v>
      </c>
    </row>
    <row r="1216" spans="1:19" x14ac:dyDescent="0.3">
      <c r="A1216" s="701" t="s">
        <v>2998</v>
      </c>
      <c r="B1216" s="701" t="s">
        <v>1607</v>
      </c>
      <c r="C1216" s="701" t="s">
        <v>1403</v>
      </c>
      <c r="D1216" s="702">
        <v>1982</v>
      </c>
      <c r="E1216" s="701" t="s">
        <v>1670</v>
      </c>
      <c r="F1216" s="701" t="s">
        <v>1671</v>
      </c>
      <c r="G1216" s="701" t="s">
        <v>1612</v>
      </c>
      <c r="H1216" s="703">
        <v>30468</v>
      </c>
      <c r="I1216" s="703">
        <v>30468</v>
      </c>
      <c r="J1216" s="701" t="s">
        <v>1608</v>
      </c>
      <c r="K1216" s="702">
        <v>77057</v>
      </c>
      <c r="L1216" s="701" t="s">
        <v>1341</v>
      </c>
      <c r="M1216" s="704"/>
      <c r="N1216" s="701" t="s">
        <v>1613</v>
      </c>
      <c r="O1216" s="702">
        <v>2704500</v>
      </c>
      <c r="P1216" s="701" t="s">
        <v>1608</v>
      </c>
      <c r="Q1216" s="702">
        <v>2383</v>
      </c>
      <c r="R1216" s="701" t="s">
        <v>1341</v>
      </c>
      <c r="S1216" s="701" t="s">
        <v>1341</v>
      </c>
    </row>
    <row r="1217" spans="1:19" x14ac:dyDescent="0.3">
      <c r="A1217" s="701" t="s">
        <v>3007</v>
      </c>
      <c r="B1217" s="701" t="s">
        <v>1607</v>
      </c>
      <c r="C1217" s="701" t="s">
        <v>1403</v>
      </c>
      <c r="D1217" s="702">
        <v>1983</v>
      </c>
      <c r="E1217" s="701" t="s">
        <v>1670</v>
      </c>
      <c r="F1217" s="701" t="s">
        <v>1671</v>
      </c>
      <c r="G1217" s="701" t="s">
        <v>1612</v>
      </c>
      <c r="H1217" s="703">
        <v>30839</v>
      </c>
      <c r="I1217" s="703">
        <v>30858</v>
      </c>
      <c r="J1217" s="701" t="s">
        <v>1608</v>
      </c>
      <c r="K1217" s="702">
        <v>25935</v>
      </c>
      <c r="L1217" s="701" t="s">
        <v>1341</v>
      </c>
      <c r="M1217" s="704"/>
      <c r="N1217" s="701" t="s">
        <v>1613</v>
      </c>
      <c r="O1217" s="702">
        <v>566281</v>
      </c>
      <c r="P1217" s="701" t="s">
        <v>1608</v>
      </c>
      <c r="Q1217" s="702">
        <v>882</v>
      </c>
      <c r="R1217" s="701" t="s">
        <v>1341</v>
      </c>
      <c r="S1217" s="701" t="s">
        <v>1341</v>
      </c>
    </row>
    <row r="1218" spans="1:19" x14ac:dyDescent="0.3">
      <c r="A1218" s="701" t="s">
        <v>3016</v>
      </c>
      <c r="B1218" s="701" t="s">
        <v>1607</v>
      </c>
      <c r="C1218" s="701" t="s">
        <v>1403</v>
      </c>
      <c r="D1218" s="702">
        <v>1983</v>
      </c>
      <c r="E1218" s="701" t="s">
        <v>1670</v>
      </c>
      <c r="F1218" s="701" t="s">
        <v>1671</v>
      </c>
      <c r="G1218" s="701" t="s">
        <v>1612</v>
      </c>
      <c r="H1218" s="703">
        <v>30853</v>
      </c>
      <c r="I1218" s="703">
        <v>30858</v>
      </c>
      <c r="J1218" s="701" t="s">
        <v>1608</v>
      </c>
      <c r="K1218" s="702">
        <v>25304</v>
      </c>
      <c r="L1218" s="701" t="s">
        <v>1341</v>
      </c>
      <c r="M1218" s="704"/>
      <c r="N1218" s="701" t="s">
        <v>1613</v>
      </c>
      <c r="O1218" s="702">
        <v>408383</v>
      </c>
      <c r="P1218" s="701" t="s">
        <v>1608</v>
      </c>
      <c r="Q1218" s="702">
        <v>1234</v>
      </c>
      <c r="R1218" s="701" t="s">
        <v>1341</v>
      </c>
      <c r="S1218" s="701" t="s">
        <v>1341</v>
      </c>
    </row>
    <row r="1219" spans="1:19" x14ac:dyDescent="0.3">
      <c r="A1219" s="701" t="s">
        <v>3017</v>
      </c>
      <c r="B1219" s="701" t="s">
        <v>1607</v>
      </c>
      <c r="C1219" s="701" t="s">
        <v>1403</v>
      </c>
      <c r="D1219" s="702">
        <v>1983</v>
      </c>
      <c r="E1219" s="701" t="s">
        <v>1670</v>
      </c>
      <c r="F1219" s="701" t="s">
        <v>1671</v>
      </c>
      <c r="G1219" s="701" t="s">
        <v>1612</v>
      </c>
      <c r="H1219" s="703">
        <v>30839</v>
      </c>
      <c r="I1219" s="703">
        <v>30843</v>
      </c>
      <c r="J1219" s="701" t="s">
        <v>1608</v>
      </c>
      <c r="K1219" s="702">
        <v>26496</v>
      </c>
      <c r="L1219" s="701" t="s">
        <v>1341</v>
      </c>
      <c r="M1219" s="704"/>
      <c r="N1219" s="701" t="s">
        <v>1613</v>
      </c>
      <c r="O1219" s="702">
        <v>180059</v>
      </c>
      <c r="P1219" s="701" t="s">
        <v>1608</v>
      </c>
      <c r="Q1219" s="702">
        <v>538</v>
      </c>
      <c r="R1219" s="701" t="s">
        <v>1341</v>
      </c>
      <c r="S1219" s="701" t="s">
        <v>1341</v>
      </c>
    </row>
    <row r="1220" spans="1:19" x14ac:dyDescent="0.3">
      <c r="A1220" s="701" t="s">
        <v>3023</v>
      </c>
      <c r="B1220" s="701" t="s">
        <v>1607</v>
      </c>
      <c r="C1220" s="701" t="s">
        <v>1403</v>
      </c>
      <c r="D1220" s="702">
        <v>1983</v>
      </c>
      <c r="E1220" s="701" t="s">
        <v>1670</v>
      </c>
      <c r="F1220" s="701" t="s">
        <v>1671</v>
      </c>
      <c r="G1220" s="701" t="s">
        <v>1612</v>
      </c>
      <c r="H1220" s="703">
        <v>30839</v>
      </c>
      <c r="I1220" s="703">
        <v>30843</v>
      </c>
      <c r="J1220" s="701" t="s">
        <v>1608</v>
      </c>
      <c r="K1220" s="702">
        <v>42046</v>
      </c>
      <c r="L1220" s="701" t="s">
        <v>1341</v>
      </c>
      <c r="M1220" s="704"/>
      <c r="N1220" s="701" t="s">
        <v>1613</v>
      </c>
      <c r="O1220" s="702">
        <v>285734</v>
      </c>
      <c r="P1220" s="701" t="s">
        <v>1608</v>
      </c>
      <c r="Q1220" s="702">
        <v>854</v>
      </c>
      <c r="R1220" s="701" t="s">
        <v>1341</v>
      </c>
      <c r="S1220" s="701" t="s">
        <v>1341</v>
      </c>
    </row>
    <row r="1221" spans="1:19" x14ac:dyDescent="0.3">
      <c r="A1221" s="701" t="s">
        <v>3024</v>
      </c>
      <c r="B1221" s="701" t="s">
        <v>1607</v>
      </c>
      <c r="C1221" s="701" t="s">
        <v>1403</v>
      </c>
      <c r="D1221" s="702">
        <v>1983</v>
      </c>
      <c r="E1221" s="701" t="s">
        <v>1670</v>
      </c>
      <c r="F1221" s="701" t="s">
        <v>1671</v>
      </c>
      <c r="G1221" s="701" t="s">
        <v>1612</v>
      </c>
      <c r="H1221" s="703">
        <v>30853</v>
      </c>
      <c r="I1221" s="703">
        <v>30858</v>
      </c>
      <c r="J1221" s="701" t="s">
        <v>1608</v>
      </c>
      <c r="K1221" s="702">
        <v>39527</v>
      </c>
      <c r="L1221" s="701" t="s">
        <v>1341</v>
      </c>
      <c r="M1221" s="704"/>
      <c r="N1221" s="701" t="s">
        <v>1613</v>
      </c>
      <c r="O1221" s="705">
        <v>637935</v>
      </c>
      <c r="P1221" s="701" t="s">
        <v>1608</v>
      </c>
      <c r="Q1221" s="705">
        <v>1928</v>
      </c>
      <c r="R1221" s="701" t="s">
        <v>1341</v>
      </c>
      <c r="S1221" s="701" t="s">
        <v>1341</v>
      </c>
    </row>
    <row r="1222" spans="1:19" x14ac:dyDescent="0.3">
      <c r="A1222" s="701" t="s">
        <v>3025</v>
      </c>
      <c r="B1222" s="701" t="s">
        <v>1607</v>
      </c>
      <c r="C1222" s="701" t="s">
        <v>1403</v>
      </c>
      <c r="D1222" s="702">
        <v>1983</v>
      </c>
      <c r="E1222" s="701" t="s">
        <v>1670</v>
      </c>
      <c r="F1222" s="701" t="s">
        <v>1671</v>
      </c>
      <c r="G1222" s="701" t="s">
        <v>1612</v>
      </c>
      <c r="H1222" s="703">
        <v>30839</v>
      </c>
      <c r="I1222" s="703">
        <v>30858</v>
      </c>
      <c r="J1222" s="701" t="s">
        <v>1608</v>
      </c>
      <c r="K1222" s="702">
        <v>40131</v>
      </c>
      <c r="L1222" s="701" t="s">
        <v>1341</v>
      </c>
      <c r="M1222" s="704"/>
      <c r="N1222" s="701" t="s">
        <v>1613</v>
      </c>
      <c r="O1222" s="705">
        <v>876250</v>
      </c>
      <c r="P1222" s="701" t="s">
        <v>1608</v>
      </c>
      <c r="Q1222" s="705">
        <v>1365</v>
      </c>
      <c r="R1222" s="701" t="s">
        <v>1341</v>
      </c>
      <c r="S1222" s="701" t="s">
        <v>1341</v>
      </c>
    </row>
    <row r="1223" spans="1:19" x14ac:dyDescent="0.3">
      <c r="A1223" s="701" t="s">
        <v>3050</v>
      </c>
      <c r="B1223" s="701" t="s">
        <v>1607</v>
      </c>
      <c r="C1223" s="701" t="s">
        <v>1403</v>
      </c>
      <c r="D1223" s="702">
        <v>1984</v>
      </c>
      <c r="E1223" s="701" t="s">
        <v>1670</v>
      </c>
      <c r="F1223" s="701" t="s">
        <v>1671</v>
      </c>
      <c r="G1223" s="701" t="s">
        <v>1612</v>
      </c>
      <c r="H1223" s="703">
        <v>31206</v>
      </c>
      <c r="I1223" s="703">
        <v>31215</v>
      </c>
      <c r="J1223" s="701" t="s">
        <v>1608</v>
      </c>
      <c r="K1223" s="702">
        <v>25772</v>
      </c>
      <c r="L1223" s="701" t="s">
        <v>1341</v>
      </c>
      <c r="M1223" s="704"/>
      <c r="N1223" s="701" t="s">
        <v>1613</v>
      </c>
      <c r="O1223" s="702">
        <v>723988</v>
      </c>
      <c r="P1223" s="701" t="s">
        <v>1608</v>
      </c>
      <c r="Q1223" s="705">
        <v>401</v>
      </c>
      <c r="R1223" s="701" t="s">
        <v>1341</v>
      </c>
      <c r="S1223" s="701" t="s">
        <v>1341</v>
      </c>
    </row>
    <row r="1224" spans="1:19" x14ac:dyDescent="0.3">
      <c r="A1224" s="701" t="s">
        <v>3052</v>
      </c>
      <c r="B1224" s="701" t="s">
        <v>1607</v>
      </c>
      <c r="C1224" s="701" t="s">
        <v>1403</v>
      </c>
      <c r="D1224" s="702">
        <v>1984</v>
      </c>
      <c r="E1224" s="701" t="s">
        <v>1670</v>
      </c>
      <c r="F1224" s="701" t="s">
        <v>1671</v>
      </c>
      <c r="G1224" s="701" t="s">
        <v>1612</v>
      </c>
      <c r="H1224" s="703">
        <v>31221</v>
      </c>
      <c r="I1224" s="703">
        <v>31229</v>
      </c>
      <c r="J1224" s="701" t="s">
        <v>1608</v>
      </c>
      <c r="K1224" s="702">
        <v>23605</v>
      </c>
      <c r="L1224" s="701" t="s">
        <v>1341</v>
      </c>
      <c r="M1224" s="704"/>
      <c r="N1224" s="701" t="s">
        <v>1613</v>
      </c>
      <c r="O1224" s="705">
        <v>347857</v>
      </c>
      <c r="P1224" s="701" t="s">
        <v>1608</v>
      </c>
      <c r="Q1224" s="705">
        <v>1780</v>
      </c>
      <c r="R1224" s="701" t="s">
        <v>1341</v>
      </c>
      <c r="S1224" s="701" t="s">
        <v>1341</v>
      </c>
    </row>
    <row r="1225" spans="1:19" x14ac:dyDescent="0.3">
      <c r="A1225" s="701" t="s">
        <v>3053</v>
      </c>
      <c r="B1225" s="701" t="s">
        <v>1607</v>
      </c>
      <c r="C1225" s="701" t="s">
        <v>1403</v>
      </c>
      <c r="D1225" s="702">
        <v>1984</v>
      </c>
      <c r="E1225" s="701" t="s">
        <v>1670</v>
      </c>
      <c r="F1225" s="701" t="s">
        <v>1671</v>
      </c>
      <c r="G1225" s="701" t="s">
        <v>1612</v>
      </c>
      <c r="H1225" s="703">
        <v>31221</v>
      </c>
      <c r="I1225" s="703">
        <v>31229</v>
      </c>
      <c r="J1225" s="701" t="s">
        <v>1608</v>
      </c>
      <c r="K1225" s="702">
        <v>24312</v>
      </c>
      <c r="L1225" s="701" t="s">
        <v>1341</v>
      </c>
      <c r="M1225" s="704"/>
      <c r="N1225" s="701" t="s">
        <v>1613</v>
      </c>
      <c r="O1225" s="705">
        <v>358272</v>
      </c>
      <c r="P1225" s="701" t="s">
        <v>1608</v>
      </c>
      <c r="Q1225" s="705">
        <v>1833</v>
      </c>
      <c r="R1225" s="701" t="s">
        <v>1341</v>
      </c>
      <c r="S1225" s="701" t="s">
        <v>1341</v>
      </c>
    </row>
    <row r="1226" spans="1:19" x14ac:dyDescent="0.3">
      <c r="A1226" s="701" t="s">
        <v>3063</v>
      </c>
      <c r="B1226" s="701" t="s">
        <v>1607</v>
      </c>
      <c r="C1226" s="701" t="s">
        <v>1403</v>
      </c>
      <c r="D1226" s="702">
        <v>1984</v>
      </c>
      <c r="E1226" s="701" t="s">
        <v>1670</v>
      </c>
      <c r="F1226" s="701" t="s">
        <v>1671</v>
      </c>
      <c r="G1226" s="701" t="s">
        <v>1612</v>
      </c>
      <c r="H1226" s="703">
        <v>31194</v>
      </c>
      <c r="I1226" s="703">
        <v>31197</v>
      </c>
      <c r="J1226" s="701" t="s">
        <v>1608</v>
      </c>
      <c r="K1226" s="702">
        <v>25770</v>
      </c>
      <c r="L1226" s="701" t="s">
        <v>1341</v>
      </c>
      <c r="M1226" s="704"/>
      <c r="N1226" s="701" t="s">
        <v>1613</v>
      </c>
      <c r="O1226" s="702">
        <v>201694</v>
      </c>
      <c r="P1226" s="701" t="s">
        <v>1608</v>
      </c>
      <c r="Q1226" s="702">
        <v>244</v>
      </c>
      <c r="R1226" s="701" t="s">
        <v>1341</v>
      </c>
      <c r="S1226" s="701" t="s">
        <v>1341</v>
      </c>
    </row>
    <row r="1227" spans="1:19" x14ac:dyDescent="0.3">
      <c r="A1227" s="701" t="s">
        <v>3064</v>
      </c>
      <c r="B1227" s="701" t="s">
        <v>1607</v>
      </c>
      <c r="C1227" s="701" t="s">
        <v>1403</v>
      </c>
      <c r="D1227" s="702">
        <v>1984</v>
      </c>
      <c r="E1227" s="701" t="s">
        <v>1670</v>
      </c>
      <c r="F1227" s="701" t="s">
        <v>1671</v>
      </c>
      <c r="G1227" s="701" t="s">
        <v>1612</v>
      </c>
      <c r="H1227" s="703">
        <v>31194</v>
      </c>
      <c r="I1227" s="703">
        <v>31197</v>
      </c>
      <c r="J1227" s="701" t="s">
        <v>1608</v>
      </c>
      <c r="K1227" s="702">
        <v>25218</v>
      </c>
      <c r="L1227" s="701" t="s">
        <v>1341</v>
      </c>
      <c r="M1227" s="704"/>
      <c r="N1227" s="701" t="s">
        <v>1613</v>
      </c>
      <c r="O1227" s="702">
        <v>197383</v>
      </c>
      <c r="P1227" s="701" t="s">
        <v>1608</v>
      </c>
      <c r="Q1227" s="702">
        <v>240</v>
      </c>
      <c r="R1227" s="701" t="s">
        <v>1341</v>
      </c>
      <c r="S1227" s="701" t="s">
        <v>1341</v>
      </c>
    </row>
    <row r="1228" spans="1:19" x14ac:dyDescent="0.3">
      <c r="A1228" s="701" t="s">
        <v>3065</v>
      </c>
      <c r="B1228" s="701" t="s">
        <v>1607</v>
      </c>
      <c r="C1228" s="701" t="s">
        <v>1403</v>
      </c>
      <c r="D1228" s="702">
        <v>1984</v>
      </c>
      <c r="E1228" s="701" t="s">
        <v>1670</v>
      </c>
      <c r="F1228" s="701" t="s">
        <v>1671</v>
      </c>
      <c r="G1228" s="701" t="s">
        <v>1612</v>
      </c>
      <c r="H1228" s="703">
        <v>31206</v>
      </c>
      <c r="I1228" s="703">
        <v>31209</v>
      </c>
      <c r="J1228" s="701" t="s">
        <v>1608</v>
      </c>
      <c r="K1228" s="702">
        <v>26515</v>
      </c>
      <c r="L1228" s="701" t="s">
        <v>1341</v>
      </c>
      <c r="M1228" s="704"/>
      <c r="N1228" s="701" t="s">
        <v>1613</v>
      </c>
      <c r="O1228" s="702">
        <v>209020</v>
      </c>
      <c r="P1228" s="701" t="s">
        <v>1608</v>
      </c>
      <c r="Q1228" s="702">
        <v>371</v>
      </c>
      <c r="R1228" s="701" t="s">
        <v>1341</v>
      </c>
      <c r="S1228" s="701" t="s">
        <v>1341</v>
      </c>
    </row>
    <row r="1229" spans="1:19" x14ac:dyDescent="0.3">
      <c r="A1229" s="701" t="s">
        <v>3066</v>
      </c>
      <c r="B1229" s="701" t="s">
        <v>1607</v>
      </c>
      <c r="C1229" s="701" t="s">
        <v>1403</v>
      </c>
      <c r="D1229" s="702">
        <v>1984</v>
      </c>
      <c r="E1229" s="701" t="s">
        <v>1670</v>
      </c>
      <c r="F1229" s="701" t="s">
        <v>1671</v>
      </c>
      <c r="G1229" s="701" t="s">
        <v>1612</v>
      </c>
      <c r="H1229" s="703">
        <v>31206</v>
      </c>
      <c r="I1229" s="703">
        <v>31209</v>
      </c>
      <c r="J1229" s="701" t="s">
        <v>1608</v>
      </c>
      <c r="K1229" s="702">
        <v>24903</v>
      </c>
      <c r="L1229" s="701" t="s">
        <v>1341</v>
      </c>
      <c r="M1229" s="704"/>
      <c r="N1229" s="701" t="s">
        <v>1613</v>
      </c>
      <c r="O1229" s="702">
        <v>196310</v>
      </c>
      <c r="P1229" s="701" t="s">
        <v>1608</v>
      </c>
      <c r="Q1229" s="702">
        <v>349</v>
      </c>
      <c r="R1229" s="701" t="s">
        <v>1341</v>
      </c>
      <c r="S1229" s="701" t="s">
        <v>1341</v>
      </c>
    </row>
    <row r="1230" spans="1:19" x14ac:dyDescent="0.3">
      <c r="A1230" s="701" t="s">
        <v>3067</v>
      </c>
      <c r="B1230" s="701" t="s">
        <v>1607</v>
      </c>
      <c r="C1230" s="701" t="s">
        <v>1403</v>
      </c>
      <c r="D1230" s="702">
        <v>1984</v>
      </c>
      <c r="E1230" s="701" t="s">
        <v>1670</v>
      </c>
      <c r="F1230" s="701" t="s">
        <v>1671</v>
      </c>
      <c r="G1230" s="701" t="s">
        <v>1612</v>
      </c>
      <c r="H1230" s="703">
        <v>31221</v>
      </c>
      <c r="I1230" s="703">
        <v>31229</v>
      </c>
      <c r="J1230" s="701" t="s">
        <v>1608</v>
      </c>
      <c r="K1230" s="702">
        <v>25074</v>
      </c>
      <c r="L1230" s="701" t="s">
        <v>1341</v>
      </c>
      <c r="M1230" s="704"/>
      <c r="N1230" s="701" t="s">
        <v>1613</v>
      </c>
      <c r="O1230" s="702">
        <v>271950</v>
      </c>
      <c r="P1230" s="701" t="s">
        <v>1608</v>
      </c>
      <c r="Q1230" s="702">
        <v>473</v>
      </c>
      <c r="R1230" s="701" t="s">
        <v>1341</v>
      </c>
      <c r="S1230" s="701" t="s">
        <v>1341</v>
      </c>
    </row>
    <row r="1231" spans="1:19" x14ac:dyDescent="0.3">
      <c r="A1231" s="701" t="s">
        <v>3068</v>
      </c>
      <c r="B1231" s="701" t="s">
        <v>1607</v>
      </c>
      <c r="C1231" s="701" t="s">
        <v>1403</v>
      </c>
      <c r="D1231" s="702">
        <v>1984</v>
      </c>
      <c r="E1231" s="701" t="s">
        <v>1670</v>
      </c>
      <c r="F1231" s="701" t="s">
        <v>1671</v>
      </c>
      <c r="G1231" s="701" t="s">
        <v>1612</v>
      </c>
      <c r="H1231" s="703">
        <v>31221</v>
      </c>
      <c r="I1231" s="703">
        <v>31229</v>
      </c>
      <c r="J1231" s="701" t="s">
        <v>1608</v>
      </c>
      <c r="K1231" s="702">
        <v>25605</v>
      </c>
      <c r="L1231" s="701" t="s">
        <v>1341</v>
      </c>
      <c r="M1231" s="704"/>
      <c r="N1231" s="701" t="s">
        <v>1613</v>
      </c>
      <c r="O1231" s="702">
        <v>277709</v>
      </c>
      <c r="P1231" s="701" t="s">
        <v>1608</v>
      </c>
      <c r="Q1231" s="702">
        <v>483</v>
      </c>
      <c r="R1231" s="701" t="s">
        <v>1341</v>
      </c>
      <c r="S1231" s="701" t="s">
        <v>1341</v>
      </c>
    </row>
    <row r="1232" spans="1:19" x14ac:dyDescent="0.3">
      <c r="A1232" s="701" t="s">
        <v>3069</v>
      </c>
      <c r="B1232" s="701" t="s">
        <v>1607</v>
      </c>
      <c r="C1232" s="701" t="s">
        <v>1403</v>
      </c>
      <c r="D1232" s="702">
        <v>1984</v>
      </c>
      <c r="E1232" s="701" t="s">
        <v>1670</v>
      </c>
      <c r="F1232" s="701" t="s">
        <v>1671</v>
      </c>
      <c r="G1232" s="701" t="s">
        <v>1612</v>
      </c>
      <c r="H1232" s="703">
        <v>31206</v>
      </c>
      <c r="I1232" s="703">
        <v>31215</v>
      </c>
      <c r="J1232" s="701" t="s">
        <v>1608</v>
      </c>
      <c r="K1232" s="702">
        <v>26220</v>
      </c>
      <c r="L1232" s="701" t="s">
        <v>1341</v>
      </c>
      <c r="M1232" s="704"/>
      <c r="N1232" s="701" t="s">
        <v>1613</v>
      </c>
      <c r="O1232" s="705">
        <v>736573</v>
      </c>
      <c r="P1232" s="701" t="s">
        <v>1608</v>
      </c>
      <c r="Q1232" s="705">
        <v>408</v>
      </c>
      <c r="R1232" s="701" t="s">
        <v>1341</v>
      </c>
      <c r="S1232" s="701" t="s">
        <v>1341</v>
      </c>
    </row>
    <row r="1233" spans="1:19" x14ac:dyDescent="0.3">
      <c r="A1233" s="701" t="s">
        <v>3120</v>
      </c>
      <c r="B1233" s="701" t="s">
        <v>1607</v>
      </c>
      <c r="C1233" s="701" t="s">
        <v>1403</v>
      </c>
      <c r="D1233" s="702">
        <v>1985</v>
      </c>
      <c r="E1233" s="701" t="s">
        <v>1670</v>
      </c>
      <c r="F1233" s="701" t="s">
        <v>1671</v>
      </c>
      <c r="G1233" s="701" t="s">
        <v>1612</v>
      </c>
      <c r="H1233" s="703">
        <v>31568</v>
      </c>
      <c r="I1233" s="703">
        <v>31583</v>
      </c>
      <c r="J1233" s="701" t="s">
        <v>1608</v>
      </c>
      <c r="K1233" s="702">
        <v>25675</v>
      </c>
      <c r="L1233" s="701" t="s">
        <v>1341</v>
      </c>
      <c r="M1233" s="704"/>
      <c r="N1233" s="701" t="s">
        <v>1613</v>
      </c>
      <c r="O1233" s="705">
        <v>878254</v>
      </c>
      <c r="P1233" s="701" t="s">
        <v>1608</v>
      </c>
      <c r="Q1233" s="705">
        <v>933</v>
      </c>
      <c r="R1233" s="701" t="s">
        <v>1341</v>
      </c>
      <c r="S1233" s="701" t="s">
        <v>1341</v>
      </c>
    </row>
    <row r="1234" spans="1:19" x14ac:dyDescent="0.3">
      <c r="A1234" s="701" t="s">
        <v>3121</v>
      </c>
      <c r="B1234" s="701" t="s">
        <v>1607</v>
      </c>
      <c r="C1234" s="701" t="s">
        <v>1403</v>
      </c>
      <c r="D1234" s="702">
        <v>1985</v>
      </c>
      <c r="E1234" s="701" t="s">
        <v>1670</v>
      </c>
      <c r="F1234" s="701" t="s">
        <v>1671</v>
      </c>
      <c r="G1234" s="701" t="s">
        <v>1612</v>
      </c>
      <c r="H1234" s="703">
        <v>31568</v>
      </c>
      <c r="I1234" s="703">
        <v>31583</v>
      </c>
      <c r="J1234" s="701" t="s">
        <v>1608</v>
      </c>
      <c r="K1234" s="702">
        <v>25842</v>
      </c>
      <c r="L1234" s="701" t="s">
        <v>1341</v>
      </c>
      <c r="M1234" s="704"/>
      <c r="N1234" s="701" t="s">
        <v>1613</v>
      </c>
      <c r="O1234" s="702">
        <v>883866</v>
      </c>
      <c r="P1234" s="701" t="s">
        <v>1608</v>
      </c>
      <c r="Q1234" s="702">
        <v>936</v>
      </c>
      <c r="R1234" s="701" t="s">
        <v>1341</v>
      </c>
      <c r="S1234" s="701" t="s">
        <v>1341</v>
      </c>
    </row>
    <row r="1235" spans="1:19" x14ac:dyDescent="0.3">
      <c r="A1235" s="701" t="s">
        <v>3122</v>
      </c>
      <c r="B1235" s="701" t="s">
        <v>1607</v>
      </c>
      <c r="C1235" s="701" t="s">
        <v>1403</v>
      </c>
      <c r="D1235" s="702">
        <v>1985</v>
      </c>
      <c r="E1235" s="701" t="s">
        <v>1670</v>
      </c>
      <c r="F1235" s="701" t="s">
        <v>1671</v>
      </c>
      <c r="G1235" s="701" t="s">
        <v>1612</v>
      </c>
      <c r="H1235" s="703">
        <v>31568</v>
      </c>
      <c r="I1235" s="703">
        <v>31583</v>
      </c>
      <c r="J1235" s="701" t="s">
        <v>1608</v>
      </c>
      <c r="K1235" s="702">
        <v>25875</v>
      </c>
      <c r="L1235" s="701" t="s">
        <v>1341</v>
      </c>
      <c r="M1235" s="704"/>
      <c r="N1235" s="701" t="s">
        <v>1613</v>
      </c>
      <c r="O1235" s="702">
        <v>884625</v>
      </c>
      <c r="P1235" s="701" t="s">
        <v>1608</v>
      </c>
      <c r="Q1235" s="702">
        <v>926</v>
      </c>
      <c r="R1235" s="701" t="s">
        <v>1341</v>
      </c>
      <c r="S1235" s="701" t="s">
        <v>1341</v>
      </c>
    </row>
    <row r="1236" spans="1:19" x14ac:dyDescent="0.3">
      <c r="A1236" s="701" t="s">
        <v>3123</v>
      </c>
      <c r="B1236" s="701" t="s">
        <v>1607</v>
      </c>
      <c r="C1236" s="701" t="s">
        <v>1403</v>
      </c>
      <c r="D1236" s="702">
        <v>1985</v>
      </c>
      <c r="E1236" s="701" t="s">
        <v>1670</v>
      </c>
      <c r="F1236" s="701" t="s">
        <v>1671</v>
      </c>
      <c r="G1236" s="701" t="s">
        <v>1612</v>
      </c>
      <c r="H1236" s="703">
        <v>31568</v>
      </c>
      <c r="I1236" s="703">
        <v>31583</v>
      </c>
      <c r="J1236" s="701" t="s">
        <v>1608</v>
      </c>
      <c r="K1236" s="702">
        <v>25987</v>
      </c>
      <c r="L1236" s="701" t="s">
        <v>1341</v>
      </c>
      <c r="M1236" s="704"/>
      <c r="N1236" s="701" t="s">
        <v>1613</v>
      </c>
      <c r="O1236" s="702">
        <v>888552</v>
      </c>
      <c r="P1236" s="701" t="s">
        <v>1608</v>
      </c>
      <c r="Q1236" s="702">
        <v>933</v>
      </c>
      <c r="R1236" s="701" t="s">
        <v>1341</v>
      </c>
      <c r="S1236" s="701" t="s">
        <v>1341</v>
      </c>
    </row>
    <row r="1237" spans="1:19" x14ac:dyDescent="0.3">
      <c r="A1237" s="701" t="s">
        <v>3135</v>
      </c>
      <c r="B1237" s="701" t="s">
        <v>1607</v>
      </c>
      <c r="C1237" s="701" t="s">
        <v>1403</v>
      </c>
      <c r="D1237" s="702">
        <v>1985</v>
      </c>
      <c r="E1237" s="701" t="s">
        <v>1670</v>
      </c>
      <c r="F1237" s="701" t="s">
        <v>1671</v>
      </c>
      <c r="G1237" s="701" t="s">
        <v>1612</v>
      </c>
      <c r="H1237" s="703">
        <v>31568</v>
      </c>
      <c r="I1237" s="703">
        <v>31583</v>
      </c>
      <c r="J1237" s="701" t="s">
        <v>1608</v>
      </c>
      <c r="K1237" s="702">
        <v>26363</v>
      </c>
      <c r="L1237" s="701" t="s">
        <v>1341</v>
      </c>
      <c r="M1237" s="704"/>
      <c r="N1237" s="701" t="s">
        <v>1613</v>
      </c>
      <c r="O1237" s="702">
        <v>901327</v>
      </c>
      <c r="P1237" s="701" t="s">
        <v>1608</v>
      </c>
      <c r="Q1237" s="702">
        <v>944</v>
      </c>
      <c r="R1237" s="701" t="s">
        <v>1341</v>
      </c>
      <c r="S1237" s="701" t="s">
        <v>1341</v>
      </c>
    </row>
    <row r="1238" spans="1:19" x14ac:dyDescent="0.3">
      <c r="A1238" s="701" t="s">
        <v>3136</v>
      </c>
      <c r="B1238" s="701" t="s">
        <v>1607</v>
      </c>
      <c r="C1238" s="701" t="s">
        <v>1403</v>
      </c>
      <c r="D1238" s="702">
        <v>1985</v>
      </c>
      <c r="E1238" s="701" t="s">
        <v>1670</v>
      </c>
      <c r="F1238" s="701" t="s">
        <v>1671</v>
      </c>
      <c r="G1238" s="701" t="s">
        <v>1612</v>
      </c>
      <c r="H1238" s="703">
        <v>31572</v>
      </c>
      <c r="I1238" s="703">
        <v>31580</v>
      </c>
      <c r="J1238" s="701" t="s">
        <v>1608</v>
      </c>
      <c r="K1238" s="702">
        <v>26000</v>
      </c>
      <c r="L1238" s="701" t="s">
        <v>1341</v>
      </c>
      <c r="M1238" s="704"/>
      <c r="N1238" s="701" t="s">
        <v>1613</v>
      </c>
      <c r="O1238" s="702">
        <v>610409</v>
      </c>
      <c r="P1238" s="701" t="s">
        <v>1608</v>
      </c>
      <c r="Q1238" s="702">
        <v>930</v>
      </c>
      <c r="R1238" s="701" t="s">
        <v>1341</v>
      </c>
      <c r="S1238" s="701" t="s">
        <v>1341</v>
      </c>
    </row>
    <row r="1239" spans="1:19" x14ac:dyDescent="0.3">
      <c r="A1239" s="701" t="s">
        <v>3137</v>
      </c>
      <c r="B1239" s="701" t="s">
        <v>1607</v>
      </c>
      <c r="C1239" s="701" t="s">
        <v>1403</v>
      </c>
      <c r="D1239" s="702">
        <v>1985</v>
      </c>
      <c r="E1239" s="701" t="s">
        <v>1670</v>
      </c>
      <c r="F1239" s="701" t="s">
        <v>1671</v>
      </c>
      <c r="G1239" s="701" t="s">
        <v>1612</v>
      </c>
      <c r="H1239" s="703">
        <v>31572</v>
      </c>
      <c r="I1239" s="703">
        <v>31580</v>
      </c>
      <c r="J1239" s="701" t="s">
        <v>1608</v>
      </c>
      <c r="K1239" s="702">
        <v>26104</v>
      </c>
      <c r="L1239" s="701" t="s">
        <v>1341</v>
      </c>
      <c r="M1239" s="704"/>
      <c r="N1239" s="701" t="s">
        <v>1613</v>
      </c>
      <c r="O1239" s="705">
        <v>612857</v>
      </c>
      <c r="P1239" s="701" t="s">
        <v>1608</v>
      </c>
      <c r="Q1239" s="705">
        <v>934</v>
      </c>
      <c r="R1239" s="701" t="s">
        <v>1341</v>
      </c>
      <c r="S1239" s="701" t="s">
        <v>1341</v>
      </c>
    </row>
    <row r="1240" spans="1:19" x14ac:dyDescent="0.3">
      <c r="A1240" s="701" t="s">
        <v>3138</v>
      </c>
      <c r="B1240" s="701" t="s">
        <v>1607</v>
      </c>
      <c r="C1240" s="701" t="s">
        <v>1403</v>
      </c>
      <c r="D1240" s="702">
        <v>1985</v>
      </c>
      <c r="E1240" s="701" t="s">
        <v>1670</v>
      </c>
      <c r="F1240" s="701" t="s">
        <v>1671</v>
      </c>
      <c r="G1240" s="701" t="s">
        <v>1612</v>
      </c>
      <c r="H1240" s="703">
        <v>31572</v>
      </c>
      <c r="I1240" s="703">
        <v>31580</v>
      </c>
      <c r="J1240" s="701" t="s">
        <v>1608</v>
      </c>
      <c r="K1240" s="702">
        <v>26867</v>
      </c>
      <c r="L1240" s="701" t="s">
        <v>1341</v>
      </c>
      <c r="M1240" s="704"/>
      <c r="N1240" s="701" t="s">
        <v>1613</v>
      </c>
      <c r="O1240" s="705">
        <v>630764</v>
      </c>
      <c r="P1240" s="701" t="s">
        <v>1608</v>
      </c>
      <c r="Q1240" s="705">
        <v>961</v>
      </c>
      <c r="R1240" s="701" t="s">
        <v>1341</v>
      </c>
      <c r="S1240" s="701" t="s">
        <v>1341</v>
      </c>
    </row>
    <row r="1241" spans="1:19" x14ac:dyDescent="0.3">
      <c r="A1241" s="701" t="s">
        <v>3156</v>
      </c>
      <c r="B1241" s="701" t="s">
        <v>1607</v>
      </c>
      <c r="C1241" s="701" t="s">
        <v>1403</v>
      </c>
      <c r="D1241" s="702">
        <v>1986</v>
      </c>
      <c r="E1241" s="701" t="s">
        <v>1670</v>
      </c>
      <c r="F1241" s="701" t="s">
        <v>1671</v>
      </c>
      <c r="G1241" s="701" t="s">
        <v>1612</v>
      </c>
      <c r="H1241" s="703">
        <v>31913</v>
      </c>
      <c r="I1241" s="703">
        <v>31938</v>
      </c>
      <c r="J1241" s="701" t="s">
        <v>1608</v>
      </c>
      <c r="K1241" s="702">
        <v>25751</v>
      </c>
      <c r="L1241" s="701" t="s">
        <v>1341</v>
      </c>
      <c r="M1241" s="704"/>
      <c r="N1241" s="701" t="s">
        <v>1613</v>
      </c>
      <c r="O1241" s="705">
        <v>956495</v>
      </c>
      <c r="P1241" s="701" t="s">
        <v>1608</v>
      </c>
      <c r="Q1241" s="705">
        <v>851</v>
      </c>
      <c r="R1241" s="701" t="s">
        <v>1341</v>
      </c>
      <c r="S1241" s="701" t="s">
        <v>1341</v>
      </c>
    </row>
    <row r="1242" spans="1:19" x14ac:dyDescent="0.3">
      <c r="A1242" s="701" t="s">
        <v>3157</v>
      </c>
      <c r="B1242" s="701" t="s">
        <v>1607</v>
      </c>
      <c r="C1242" s="701" t="s">
        <v>1403</v>
      </c>
      <c r="D1242" s="702">
        <v>1986</v>
      </c>
      <c r="E1242" s="701" t="s">
        <v>1670</v>
      </c>
      <c r="F1242" s="701" t="s">
        <v>1671</v>
      </c>
      <c r="G1242" s="701" t="s">
        <v>1612</v>
      </c>
      <c r="H1242" s="703">
        <v>31911</v>
      </c>
      <c r="I1242" s="703">
        <v>31938</v>
      </c>
      <c r="J1242" s="701" t="s">
        <v>1608</v>
      </c>
      <c r="K1242" s="702">
        <v>26822</v>
      </c>
      <c r="L1242" s="701" t="s">
        <v>1341</v>
      </c>
      <c r="M1242" s="704"/>
      <c r="N1242" s="701" t="s">
        <v>1613</v>
      </c>
      <c r="O1242" s="705">
        <v>636914</v>
      </c>
      <c r="P1242" s="701" t="s">
        <v>1608</v>
      </c>
      <c r="Q1242" s="705">
        <v>271</v>
      </c>
      <c r="R1242" s="701" t="s">
        <v>1341</v>
      </c>
      <c r="S1242" s="701" t="s">
        <v>1341</v>
      </c>
    </row>
    <row r="1243" spans="1:19" x14ac:dyDescent="0.3">
      <c r="A1243" s="701" t="s">
        <v>3158</v>
      </c>
      <c r="B1243" s="701" t="s">
        <v>1607</v>
      </c>
      <c r="C1243" s="701" t="s">
        <v>1403</v>
      </c>
      <c r="D1243" s="702">
        <v>1986</v>
      </c>
      <c r="E1243" s="701" t="s">
        <v>1670</v>
      </c>
      <c r="F1243" s="701" t="s">
        <v>1671</v>
      </c>
      <c r="G1243" s="701" t="s">
        <v>1612</v>
      </c>
      <c r="H1243" s="703">
        <v>31911</v>
      </c>
      <c r="I1243" s="703">
        <v>31938</v>
      </c>
      <c r="J1243" s="701" t="s">
        <v>1608</v>
      </c>
      <c r="K1243" s="702">
        <v>27013</v>
      </c>
      <c r="L1243" s="701" t="s">
        <v>1341</v>
      </c>
      <c r="M1243" s="704"/>
      <c r="N1243" s="701" t="s">
        <v>1613</v>
      </c>
      <c r="O1243" s="705">
        <v>641450</v>
      </c>
      <c r="P1243" s="701" t="s">
        <v>1608</v>
      </c>
      <c r="Q1243" s="705">
        <v>273</v>
      </c>
      <c r="R1243" s="701" t="s">
        <v>1341</v>
      </c>
      <c r="S1243" s="701" t="s">
        <v>1341</v>
      </c>
    </row>
    <row r="1244" spans="1:19" x14ac:dyDescent="0.3">
      <c r="A1244" s="701" t="s">
        <v>3159</v>
      </c>
      <c r="B1244" s="701" t="s">
        <v>1607</v>
      </c>
      <c r="C1244" s="701" t="s">
        <v>1403</v>
      </c>
      <c r="D1244" s="702">
        <v>1986</v>
      </c>
      <c r="E1244" s="701" t="s">
        <v>1670</v>
      </c>
      <c r="F1244" s="701" t="s">
        <v>1671</v>
      </c>
      <c r="G1244" s="701" t="s">
        <v>1612</v>
      </c>
      <c r="H1244" s="703">
        <v>31911</v>
      </c>
      <c r="I1244" s="703">
        <v>31938</v>
      </c>
      <c r="J1244" s="701" t="s">
        <v>1608</v>
      </c>
      <c r="K1244" s="702">
        <v>26680</v>
      </c>
      <c r="L1244" s="701" t="s">
        <v>1341</v>
      </c>
      <c r="M1244" s="704"/>
      <c r="N1244" s="701" t="s">
        <v>1613</v>
      </c>
      <c r="O1244" s="705">
        <v>633542</v>
      </c>
      <c r="P1244" s="701" t="s">
        <v>1608</v>
      </c>
      <c r="Q1244" s="705">
        <v>270</v>
      </c>
      <c r="R1244" s="701" t="s">
        <v>1341</v>
      </c>
      <c r="S1244" s="701" t="s">
        <v>1341</v>
      </c>
    </row>
    <row r="1245" spans="1:19" x14ac:dyDescent="0.3">
      <c r="A1245" s="701" t="s">
        <v>3171</v>
      </c>
      <c r="B1245" s="701" t="s">
        <v>1607</v>
      </c>
      <c r="C1245" s="701" t="s">
        <v>1403</v>
      </c>
      <c r="D1245" s="702">
        <v>1986</v>
      </c>
      <c r="E1245" s="701" t="s">
        <v>1670</v>
      </c>
      <c r="F1245" s="701" t="s">
        <v>1671</v>
      </c>
      <c r="G1245" s="701" t="s">
        <v>1612</v>
      </c>
      <c r="H1245" s="703">
        <v>31904</v>
      </c>
      <c r="I1245" s="703">
        <v>31938</v>
      </c>
      <c r="J1245" s="701" t="s">
        <v>1608</v>
      </c>
      <c r="K1245" s="702">
        <v>25222</v>
      </c>
      <c r="L1245" s="701" t="s">
        <v>1341</v>
      </c>
      <c r="M1245" s="704"/>
      <c r="N1245" s="701" t="s">
        <v>1613</v>
      </c>
      <c r="O1245" s="702">
        <v>670669</v>
      </c>
      <c r="P1245" s="701" t="s">
        <v>1608</v>
      </c>
      <c r="Q1245" s="705">
        <v>1465</v>
      </c>
      <c r="R1245" s="701" t="s">
        <v>1341</v>
      </c>
      <c r="S1245" s="701" t="s">
        <v>1341</v>
      </c>
    </row>
    <row r="1246" spans="1:19" x14ac:dyDescent="0.3">
      <c r="A1246" s="701" t="s">
        <v>3172</v>
      </c>
      <c r="B1246" s="701" t="s">
        <v>1607</v>
      </c>
      <c r="C1246" s="701" t="s">
        <v>1403</v>
      </c>
      <c r="D1246" s="702">
        <v>1986</v>
      </c>
      <c r="E1246" s="701" t="s">
        <v>1670</v>
      </c>
      <c r="F1246" s="701" t="s">
        <v>1671</v>
      </c>
      <c r="G1246" s="701" t="s">
        <v>1612</v>
      </c>
      <c r="H1246" s="703">
        <v>31910</v>
      </c>
      <c r="I1246" s="703">
        <v>31938</v>
      </c>
      <c r="J1246" s="701" t="s">
        <v>1608</v>
      </c>
      <c r="K1246" s="702">
        <v>25663</v>
      </c>
      <c r="L1246" s="701" t="s">
        <v>1341</v>
      </c>
      <c r="M1246" s="704"/>
      <c r="N1246" s="701" t="s">
        <v>1613</v>
      </c>
      <c r="O1246" s="702">
        <v>668731</v>
      </c>
      <c r="P1246" s="701" t="s">
        <v>1608</v>
      </c>
      <c r="Q1246" s="705">
        <v>1371</v>
      </c>
      <c r="R1246" s="701" t="s">
        <v>1341</v>
      </c>
      <c r="S1246" s="701" t="s">
        <v>1341</v>
      </c>
    </row>
    <row r="1247" spans="1:19" x14ac:dyDescent="0.3">
      <c r="A1247" s="701" t="s">
        <v>3173</v>
      </c>
      <c r="B1247" s="701" t="s">
        <v>1607</v>
      </c>
      <c r="C1247" s="701" t="s">
        <v>1403</v>
      </c>
      <c r="D1247" s="702">
        <v>1986</v>
      </c>
      <c r="E1247" s="701" t="s">
        <v>1670</v>
      </c>
      <c r="F1247" s="701" t="s">
        <v>1671</v>
      </c>
      <c r="G1247" s="701" t="s">
        <v>1612</v>
      </c>
      <c r="H1247" s="703">
        <v>31911</v>
      </c>
      <c r="I1247" s="703">
        <v>31938</v>
      </c>
      <c r="J1247" s="701" t="s">
        <v>1608</v>
      </c>
      <c r="K1247" s="702">
        <v>25021</v>
      </c>
      <c r="L1247" s="701" t="s">
        <v>1341</v>
      </c>
      <c r="M1247" s="704"/>
      <c r="N1247" s="701" t="s">
        <v>1613</v>
      </c>
      <c r="O1247" s="705">
        <v>686284</v>
      </c>
      <c r="P1247" s="701" t="s">
        <v>1608</v>
      </c>
      <c r="Q1247" s="705">
        <v>1501</v>
      </c>
      <c r="R1247" s="701" t="s">
        <v>1341</v>
      </c>
      <c r="S1247" s="701" t="s">
        <v>1341</v>
      </c>
    </row>
    <row r="1248" spans="1:19" x14ac:dyDescent="0.3">
      <c r="A1248" s="701" t="s">
        <v>3174</v>
      </c>
      <c r="B1248" s="701" t="s">
        <v>1607</v>
      </c>
      <c r="C1248" s="701" t="s">
        <v>1403</v>
      </c>
      <c r="D1248" s="702">
        <v>1986</v>
      </c>
      <c r="E1248" s="701" t="s">
        <v>1670</v>
      </c>
      <c r="F1248" s="701" t="s">
        <v>1671</v>
      </c>
      <c r="G1248" s="701" t="s">
        <v>1612</v>
      </c>
      <c r="H1248" s="703">
        <v>31913</v>
      </c>
      <c r="I1248" s="703">
        <v>31938</v>
      </c>
      <c r="J1248" s="701" t="s">
        <v>1608</v>
      </c>
      <c r="K1248" s="702">
        <v>25279</v>
      </c>
      <c r="L1248" s="701" t="s">
        <v>1341</v>
      </c>
      <c r="M1248" s="704"/>
      <c r="N1248" s="701" t="s">
        <v>1613</v>
      </c>
      <c r="O1248" s="702">
        <v>1912990</v>
      </c>
      <c r="P1248" s="701" t="s">
        <v>1608</v>
      </c>
      <c r="Q1248" s="705">
        <v>1308</v>
      </c>
      <c r="R1248" s="701" t="s">
        <v>1341</v>
      </c>
      <c r="S1248" s="701" t="s">
        <v>1341</v>
      </c>
    </row>
    <row r="1249" spans="1:19" x14ac:dyDescent="0.3">
      <c r="A1249" s="701" t="s">
        <v>3192</v>
      </c>
      <c r="B1249" s="701" t="s">
        <v>1607</v>
      </c>
      <c r="C1249" s="701" t="s">
        <v>1403</v>
      </c>
      <c r="D1249" s="702">
        <v>1987</v>
      </c>
      <c r="E1249" s="701" t="s">
        <v>1670</v>
      </c>
      <c r="F1249" s="701" t="s">
        <v>1671</v>
      </c>
      <c r="G1249" s="701" t="s">
        <v>1612</v>
      </c>
      <c r="H1249" s="703">
        <v>32281</v>
      </c>
      <c r="I1249" s="703">
        <v>32314</v>
      </c>
      <c r="J1249" s="701" t="s">
        <v>1608</v>
      </c>
      <c r="K1249" s="702">
        <v>25688</v>
      </c>
      <c r="L1249" s="701" t="s">
        <v>1341</v>
      </c>
      <c r="M1249" s="704"/>
      <c r="N1249" s="701" t="s">
        <v>1613</v>
      </c>
      <c r="O1249" s="705">
        <v>441917</v>
      </c>
      <c r="P1249" s="701" t="s">
        <v>1608</v>
      </c>
      <c r="Q1249" s="705">
        <v>1069</v>
      </c>
      <c r="R1249" s="701" t="s">
        <v>1341</v>
      </c>
      <c r="S1249" s="701" t="s">
        <v>1341</v>
      </c>
    </row>
    <row r="1250" spans="1:19" x14ac:dyDescent="0.3">
      <c r="A1250" s="701" t="s">
        <v>3222</v>
      </c>
      <c r="B1250" s="701" t="s">
        <v>1607</v>
      </c>
      <c r="C1250" s="701" t="s">
        <v>1403</v>
      </c>
      <c r="D1250" s="702">
        <v>1987</v>
      </c>
      <c r="E1250" s="701" t="s">
        <v>1670</v>
      </c>
      <c r="F1250" s="701" t="s">
        <v>1671</v>
      </c>
      <c r="G1250" s="701" t="s">
        <v>1612</v>
      </c>
      <c r="H1250" s="703">
        <v>32288</v>
      </c>
      <c r="I1250" s="703">
        <v>32314</v>
      </c>
      <c r="J1250" s="701" t="s">
        <v>1608</v>
      </c>
      <c r="K1250" s="702">
        <v>26544</v>
      </c>
      <c r="L1250" s="701" t="s">
        <v>1341</v>
      </c>
      <c r="M1250" s="704"/>
      <c r="N1250" s="701" t="s">
        <v>1613</v>
      </c>
      <c r="O1250" s="705">
        <v>1018125</v>
      </c>
      <c r="P1250" s="701" t="s">
        <v>1608</v>
      </c>
      <c r="Q1250" s="705">
        <v>542</v>
      </c>
      <c r="R1250" s="701" t="s">
        <v>1341</v>
      </c>
      <c r="S1250" s="701" t="s">
        <v>1341</v>
      </c>
    </row>
    <row r="1251" spans="1:19" x14ac:dyDescent="0.3">
      <c r="A1251" s="701" t="s">
        <v>3223</v>
      </c>
      <c r="B1251" s="701" t="s">
        <v>1607</v>
      </c>
      <c r="C1251" s="701" t="s">
        <v>1403</v>
      </c>
      <c r="D1251" s="702">
        <v>1987</v>
      </c>
      <c r="E1251" s="701" t="s">
        <v>1670</v>
      </c>
      <c r="F1251" s="701" t="s">
        <v>1671</v>
      </c>
      <c r="G1251" s="701" t="s">
        <v>1612</v>
      </c>
      <c r="H1251" s="703">
        <v>32288</v>
      </c>
      <c r="I1251" s="703">
        <v>32314</v>
      </c>
      <c r="J1251" s="701" t="s">
        <v>1608</v>
      </c>
      <c r="K1251" s="702">
        <v>27068</v>
      </c>
      <c r="L1251" s="701" t="s">
        <v>1341</v>
      </c>
      <c r="M1251" s="704"/>
      <c r="N1251" s="701" t="s">
        <v>1613</v>
      </c>
      <c r="O1251" s="702">
        <v>1018125</v>
      </c>
      <c r="P1251" s="701" t="s">
        <v>1341</v>
      </c>
      <c r="Q1251" s="706"/>
      <c r="R1251" s="701" t="s">
        <v>1341</v>
      </c>
      <c r="S1251" s="701" t="s">
        <v>1341</v>
      </c>
    </row>
    <row r="1252" spans="1:19" x14ac:dyDescent="0.3">
      <c r="A1252" s="701" t="s">
        <v>3224</v>
      </c>
      <c r="B1252" s="701" t="s">
        <v>1607</v>
      </c>
      <c r="C1252" s="701" t="s">
        <v>1403</v>
      </c>
      <c r="D1252" s="702">
        <v>1987</v>
      </c>
      <c r="E1252" s="701" t="s">
        <v>1670</v>
      </c>
      <c r="F1252" s="701" t="s">
        <v>1671</v>
      </c>
      <c r="G1252" s="701" t="s">
        <v>1612</v>
      </c>
      <c r="H1252" s="703">
        <v>32288</v>
      </c>
      <c r="I1252" s="703">
        <v>32314</v>
      </c>
      <c r="J1252" s="701" t="s">
        <v>1608</v>
      </c>
      <c r="K1252" s="702">
        <v>26487</v>
      </c>
      <c r="L1252" s="701" t="s">
        <v>1341</v>
      </c>
      <c r="M1252" s="704"/>
      <c r="N1252" s="701" t="s">
        <v>1613</v>
      </c>
      <c r="O1252" s="702">
        <v>973642</v>
      </c>
      <c r="P1252" s="701" t="s">
        <v>1608</v>
      </c>
      <c r="Q1252" s="702">
        <v>540</v>
      </c>
      <c r="R1252" s="701" t="s">
        <v>1341</v>
      </c>
      <c r="S1252" s="701" t="s">
        <v>1341</v>
      </c>
    </row>
    <row r="1253" spans="1:19" x14ac:dyDescent="0.3">
      <c r="A1253" s="701" t="s">
        <v>3245</v>
      </c>
      <c r="B1253" s="701" t="s">
        <v>1607</v>
      </c>
      <c r="C1253" s="701" t="s">
        <v>1403</v>
      </c>
      <c r="D1253" s="702">
        <v>1987</v>
      </c>
      <c r="E1253" s="701" t="s">
        <v>1670</v>
      </c>
      <c r="F1253" s="701" t="s">
        <v>1671</v>
      </c>
      <c r="G1253" s="701" t="s">
        <v>1612</v>
      </c>
      <c r="H1253" s="703">
        <v>32275</v>
      </c>
      <c r="I1253" s="703">
        <v>32314</v>
      </c>
      <c r="J1253" s="701" t="s">
        <v>1608</v>
      </c>
      <c r="K1253" s="702">
        <v>25400</v>
      </c>
      <c r="L1253" s="701" t="s">
        <v>1341</v>
      </c>
      <c r="M1253" s="704"/>
      <c r="N1253" s="701" t="s">
        <v>1613</v>
      </c>
      <c r="O1253" s="702">
        <v>654281</v>
      </c>
      <c r="P1253" s="701" t="s">
        <v>1608</v>
      </c>
      <c r="Q1253" s="702">
        <v>1058</v>
      </c>
      <c r="R1253" s="701" t="s">
        <v>1341</v>
      </c>
      <c r="S1253" s="701" t="s">
        <v>1341</v>
      </c>
    </row>
    <row r="1254" spans="1:19" x14ac:dyDescent="0.3">
      <c r="A1254" s="701" t="s">
        <v>3250</v>
      </c>
      <c r="B1254" s="701" t="s">
        <v>1607</v>
      </c>
      <c r="C1254" s="701" t="s">
        <v>1403</v>
      </c>
      <c r="D1254" s="702">
        <v>1987</v>
      </c>
      <c r="E1254" s="701" t="s">
        <v>1670</v>
      </c>
      <c r="F1254" s="701" t="s">
        <v>1671</v>
      </c>
      <c r="G1254" s="701" t="s">
        <v>1612</v>
      </c>
      <c r="H1254" s="703">
        <v>32275</v>
      </c>
      <c r="I1254" s="703">
        <v>32314</v>
      </c>
      <c r="J1254" s="701" t="s">
        <v>1608</v>
      </c>
      <c r="K1254" s="702">
        <v>25526</v>
      </c>
      <c r="L1254" s="701" t="s">
        <v>1341</v>
      </c>
      <c r="M1254" s="704"/>
      <c r="N1254" s="701" t="s">
        <v>1613</v>
      </c>
      <c r="O1254" s="702">
        <v>651302</v>
      </c>
      <c r="P1254" s="701" t="s">
        <v>1608</v>
      </c>
      <c r="Q1254" s="702">
        <v>1343</v>
      </c>
      <c r="R1254" s="701" t="s">
        <v>1341</v>
      </c>
      <c r="S1254" s="701" t="s">
        <v>1341</v>
      </c>
    </row>
    <row r="1255" spans="1:19" x14ac:dyDescent="0.3">
      <c r="A1255" s="701" t="s">
        <v>3251</v>
      </c>
      <c r="B1255" s="701" t="s">
        <v>1607</v>
      </c>
      <c r="C1255" s="701" t="s">
        <v>1403</v>
      </c>
      <c r="D1255" s="702">
        <v>1987</v>
      </c>
      <c r="E1255" s="701" t="s">
        <v>1670</v>
      </c>
      <c r="F1255" s="701" t="s">
        <v>1671</v>
      </c>
      <c r="G1255" s="701" t="s">
        <v>1612</v>
      </c>
      <c r="H1255" s="703">
        <v>32281</v>
      </c>
      <c r="I1255" s="703">
        <v>32314</v>
      </c>
      <c r="J1255" s="701" t="s">
        <v>1608</v>
      </c>
      <c r="K1255" s="702">
        <v>25973</v>
      </c>
      <c r="L1255" s="701" t="s">
        <v>1341</v>
      </c>
      <c r="M1255" s="704"/>
      <c r="N1255" s="701" t="s">
        <v>1613</v>
      </c>
      <c r="O1255" s="702">
        <v>694319</v>
      </c>
      <c r="P1255" s="701" t="s">
        <v>1608</v>
      </c>
      <c r="Q1255" s="702">
        <v>530</v>
      </c>
      <c r="R1255" s="701" t="s">
        <v>1341</v>
      </c>
      <c r="S1255" s="701" t="s">
        <v>1341</v>
      </c>
    </row>
    <row r="1256" spans="1:19" x14ac:dyDescent="0.3">
      <c r="A1256" s="701" t="s">
        <v>3252</v>
      </c>
      <c r="B1256" s="701" t="s">
        <v>1607</v>
      </c>
      <c r="C1256" s="701" t="s">
        <v>1403</v>
      </c>
      <c r="D1256" s="702">
        <v>1987</v>
      </c>
      <c r="E1256" s="701" t="s">
        <v>1670</v>
      </c>
      <c r="F1256" s="701" t="s">
        <v>1671</v>
      </c>
      <c r="G1256" s="701" t="s">
        <v>1612</v>
      </c>
      <c r="H1256" s="703">
        <v>32281</v>
      </c>
      <c r="I1256" s="703">
        <v>32314</v>
      </c>
      <c r="J1256" s="701" t="s">
        <v>1608</v>
      </c>
      <c r="K1256" s="702">
        <v>25693</v>
      </c>
      <c r="L1256" s="701" t="s">
        <v>1341</v>
      </c>
      <c r="M1256" s="704"/>
      <c r="N1256" s="701" t="s">
        <v>1613</v>
      </c>
      <c r="O1256" s="702">
        <v>468617</v>
      </c>
      <c r="P1256" s="701" t="s">
        <v>1608</v>
      </c>
      <c r="Q1256" s="702">
        <v>524</v>
      </c>
      <c r="R1256" s="701" t="s">
        <v>1341</v>
      </c>
      <c r="S1256" s="701" t="s">
        <v>1341</v>
      </c>
    </row>
    <row r="1257" spans="1:19" x14ac:dyDescent="0.3">
      <c r="A1257" s="701" t="s">
        <v>3337</v>
      </c>
      <c r="B1257" s="701" t="s">
        <v>1607</v>
      </c>
      <c r="C1257" s="701" t="s">
        <v>1403</v>
      </c>
      <c r="D1257" s="702">
        <v>1988</v>
      </c>
      <c r="E1257" s="701" t="s">
        <v>1670</v>
      </c>
      <c r="F1257" s="701" t="s">
        <v>1671</v>
      </c>
      <c r="G1257" s="701" t="s">
        <v>1612</v>
      </c>
      <c r="H1257" s="703">
        <v>32638</v>
      </c>
      <c r="I1257" s="703">
        <v>32643</v>
      </c>
      <c r="J1257" s="701" t="s">
        <v>1608</v>
      </c>
      <c r="K1257" s="702">
        <v>25863</v>
      </c>
      <c r="L1257" s="701" t="s">
        <v>1341</v>
      </c>
      <c r="M1257" s="704"/>
      <c r="N1257" s="701" t="s">
        <v>1613</v>
      </c>
      <c r="O1257" s="702">
        <v>661355</v>
      </c>
      <c r="P1257" s="701" t="s">
        <v>1341</v>
      </c>
      <c r="Q1257" s="706"/>
      <c r="R1257" s="701" t="s">
        <v>1341</v>
      </c>
      <c r="S1257" s="701" t="s">
        <v>1341</v>
      </c>
    </row>
    <row r="1258" spans="1:19" x14ac:dyDescent="0.3">
      <c r="A1258" s="701" t="s">
        <v>3338</v>
      </c>
      <c r="B1258" s="701" t="s">
        <v>1607</v>
      </c>
      <c r="C1258" s="701" t="s">
        <v>1403</v>
      </c>
      <c r="D1258" s="702">
        <v>1988</v>
      </c>
      <c r="E1258" s="701" t="s">
        <v>1670</v>
      </c>
      <c r="F1258" s="701" t="s">
        <v>1671</v>
      </c>
      <c r="G1258" s="701" t="s">
        <v>1612</v>
      </c>
      <c r="H1258" s="703">
        <v>32656</v>
      </c>
      <c r="I1258" s="703">
        <v>32662</v>
      </c>
      <c r="J1258" s="701" t="s">
        <v>1608</v>
      </c>
      <c r="K1258" s="702">
        <v>25445</v>
      </c>
      <c r="L1258" s="701" t="s">
        <v>1341</v>
      </c>
      <c r="M1258" s="704"/>
      <c r="N1258" s="701" t="s">
        <v>1613</v>
      </c>
      <c r="O1258" s="702">
        <v>260022</v>
      </c>
      <c r="P1258" s="701" t="s">
        <v>1608</v>
      </c>
      <c r="Q1258" s="702">
        <v>787</v>
      </c>
      <c r="R1258" s="701" t="s">
        <v>1341</v>
      </c>
      <c r="S1258" s="701" t="s">
        <v>1341</v>
      </c>
    </row>
    <row r="1259" spans="1:19" x14ac:dyDescent="0.3">
      <c r="A1259" s="701" t="s">
        <v>3339</v>
      </c>
      <c r="B1259" s="701" t="s">
        <v>1607</v>
      </c>
      <c r="C1259" s="701" t="s">
        <v>1403</v>
      </c>
      <c r="D1259" s="702">
        <v>1988</v>
      </c>
      <c r="E1259" s="701" t="s">
        <v>1670</v>
      </c>
      <c r="F1259" s="701" t="s">
        <v>1671</v>
      </c>
      <c r="G1259" s="701" t="s">
        <v>1612</v>
      </c>
      <c r="H1259" s="703">
        <v>32653</v>
      </c>
      <c r="I1259" s="703">
        <v>32666</v>
      </c>
      <c r="J1259" s="701" t="s">
        <v>1608</v>
      </c>
      <c r="K1259" s="702">
        <v>25948</v>
      </c>
      <c r="L1259" s="701" t="s">
        <v>1341</v>
      </c>
      <c r="M1259" s="704"/>
      <c r="N1259" s="701" t="s">
        <v>1613</v>
      </c>
      <c r="O1259" s="702">
        <v>889990</v>
      </c>
      <c r="P1259" s="701" t="s">
        <v>1608</v>
      </c>
      <c r="Q1259" s="702">
        <v>803</v>
      </c>
      <c r="R1259" s="701" t="s">
        <v>1341</v>
      </c>
      <c r="S1259" s="701" t="s">
        <v>1341</v>
      </c>
    </row>
    <row r="1260" spans="1:19" x14ac:dyDescent="0.3">
      <c r="A1260" s="701" t="s">
        <v>3340</v>
      </c>
      <c r="B1260" s="701" t="s">
        <v>1607</v>
      </c>
      <c r="C1260" s="701" t="s">
        <v>1403</v>
      </c>
      <c r="D1260" s="702">
        <v>1988</v>
      </c>
      <c r="E1260" s="701" t="s">
        <v>1670</v>
      </c>
      <c r="F1260" s="701" t="s">
        <v>1671</v>
      </c>
      <c r="G1260" s="701" t="s">
        <v>1612</v>
      </c>
      <c r="H1260" s="703">
        <v>32656</v>
      </c>
      <c r="I1260" s="703">
        <v>32662</v>
      </c>
      <c r="J1260" s="701" t="s">
        <v>1608</v>
      </c>
      <c r="K1260" s="702">
        <v>25537</v>
      </c>
      <c r="L1260" s="701" t="s">
        <v>1341</v>
      </c>
      <c r="M1260" s="704"/>
      <c r="N1260" s="701" t="s">
        <v>1613</v>
      </c>
      <c r="O1260" s="702">
        <v>260963</v>
      </c>
      <c r="P1260" s="701" t="s">
        <v>1608</v>
      </c>
      <c r="Q1260" s="702">
        <v>1064</v>
      </c>
      <c r="R1260" s="701" t="s">
        <v>1341</v>
      </c>
      <c r="S1260" s="701" t="s">
        <v>1341</v>
      </c>
    </row>
    <row r="1261" spans="1:19" x14ac:dyDescent="0.3">
      <c r="A1261" s="701" t="s">
        <v>3341</v>
      </c>
      <c r="B1261" s="701" t="s">
        <v>1607</v>
      </c>
      <c r="C1261" s="701" t="s">
        <v>1403</v>
      </c>
      <c r="D1261" s="702">
        <v>1988</v>
      </c>
      <c r="E1261" s="701" t="s">
        <v>1670</v>
      </c>
      <c r="F1261" s="701" t="s">
        <v>1671</v>
      </c>
      <c r="G1261" s="701" t="s">
        <v>1612</v>
      </c>
      <c r="H1261" s="703">
        <v>32657</v>
      </c>
      <c r="I1261" s="703">
        <v>32666</v>
      </c>
      <c r="J1261" s="701" t="s">
        <v>1608</v>
      </c>
      <c r="K1261" s="702">
        <v>24938</v>
      </c>
      <c r="L1261" s="701" t="s">
        <v>1341</v>
      </c>
      <c r="M1261" s="704"/>
      <c r="N1261" s="701" t="s">
        <v>1613</v>
      </c>
      <c r="O1261" s="702">
        <v>755560</v>
      </c>
      <c r="P1261" s="701" t="s">
        <v>1608</v>
      </c>
      <c r="Q1261" s="702">
        <v>1039</v>
      </c>
      <c r="R1261" s="701" t="s">
        <v>1341</v>
      </c>
      <c r="S1261" s="701" t="s">
        <v>1341</v>
      </c>
    </row>
    <row r="1262" spans="1:19" x14ac:dyDescent="0.3">
      <c r="A1262" s="701" t="s">
        <v>3342</v>
      </c>
      <c r="B1262" s="701" t="s">
        <v>1607</v>
      </c>
      <c r="C1262" s="701" t="s">
        <v>1403</v>
      </c>
      <c r="D1262" s="702">
        <v>1988</v>
      </c>
      <c r="E1262" s="701" t="s">
        <v>1670</v>
      </c>
      <c r="F1262" s="701" t="s">
        <v>1671</v>
      </c>
      <c r="G1262" s="701" t="s">
        <v>1612</v>
      </c>
      <c r="H1262" s="703">
        <v>32657</v>
      </c>
      <c r="I1262" s="703">
        <v>32666</v>
      </c>
      <c r="J1262" s="701" t="s">
        <v>1608</v>
      </c>
      <c r="K1262" s="702">
        <v>25360</v>
      </c>
      <c r="L1262" s="701" t="s">
        <v>1341</v>
      </c>
      <c r="M1262" s="704"/>
      <c r="N1262" s="701" t="s">
        <v>1613</v>
      </c>
      <c r="O1262" s="702">
        <v>768346</v>
      </c>
      <c r="P1262" s="701" t="s">
        <v>1608</v>
      </c>
      <c r="Q1262" s="702">
        <v>1619</v>
      </c>
      <c r="R1262" s="701" t="s">
        <v>1341</v>
      </c>
      <c r="S1262" s="701" t="s">
        <v>1341</v>
      </c>
    </row>
    <row r="1263" spans="1:19" x14ac:dyDescent="0.3">
      <c r="A1263" s="701" t="s">
        <v>3343</v>
      </c>
      <c r="B1263" s="701" t="s">
        <v>1607</v>
      </c>
      <c r="C1263" s="701" t="s">
        <v>1403</v>
      </c>
      <c r="D1263" s="702">
        <v>1988</v>
      </c>
      <c r="E1263" s="701" t="s">
        <v>1670</v>
      </c>
      <c r="F1263" s="701" t="s">
        <v>1671</v>
      </c>
      <c r="G1263" s="701" t="s">
        <v>1612</v>
      </c>
      <c r="H1263" s="703">
        <v>32666</v>
      </c>
      <c r="I1263" s="703">
        <v>32678</v>
      </c>
      <c r="J1263" s="701" t="s">
        <v>1608</v>
      </c>
      <c r="K1263" s="702">
        <v>26397</v>
      </c>
      <c r="L1263" s="701" t="s">
        <v>1341</v>
      </c>
      <c r="M1263" s="704"/>
      <c r="N1263" s="701" t="s">
        <v>1613</v>
      </c>
      <c r="O1263" s="702">
        <v>801813</v>
      </c>
      <c r="P1263" s="701" t="s">
        <v>1608</v>
      </c>
      <c r="Q1263" s="702">
        <v>267</v>
      </c>
      <c r="R1263" s="701" t="s">
        <v>1341</v>
      </c>
      <c r="S1263" s="701" t="s">
        <v>1341</v>
      </c>
    </row>
    <row r="1264" spans="1:19" x14ac:dyDescent="0.3">
      <c r="A1264" s="701" t="s">
        <v>3344</v>
      </c>
      <c r="B1264" s="701" t="s">
        <v>1607</v>
      </c>
      <c r="C1264" s="701" t="s">
        <v>1403</v>
      </c>
      <c r="D1264" s="702">
        <v>1988</v>
      </c>
      <c r="E1264" s="701" t="s">
        <v>1670</v>
      </c>
      <c r="F1264" s="701" t="s">
        <v>1671</v>
      </c>
      <c r="G1264" s="701" t="s">
        <v>1612</v>
      </c>
      <c r="H1264" s="703">
        <v>32666</v>
      </c>
      <c r="I1264" s="703">
        <v>32678</v>
      </c>
      <c r="J1264" s="701" t="s">
        <v>1608</v>
      </c>
      <c r="K1264" s="702">
        <v>25605</v>
      </c>
      <c r="L1264" s="701" t="s">
        <v>1341</v>
      </c>
      <c r="M1264" s="704"/>
      <c r="N1264" s="701" t="s">
        <v>1613</v>
      </c>
      <c r="O1264" s="702">
        <v>777755</v>
      </c>
      <c r="P1264" s="701" t="s">
        <v>1608</v>
      </c>
      <c r="Q1264" s="702">
        <v>1348</v>
      </c>
      <c r="R1264" s="701" t="s">
        <v>1341</v>
      </c>
      <c r="S1264" s="701" t="s">
        <v>1341</v>
      </c>
    </row>
    <row r="1265" spans="1:19" x14ac:dyDescent="0.3">
      <c r="A1265" s="701" t="s">
        <v>3369</v>
      </c>
      <c r="B1265" s="701" t="s">
        <v>1607</v>
      </c>
      <c r="C1265" s="701" t="s">
        <v>1403</v>
      </c>
      <c r="D1265" s="702">
        <v>1988</v>
      </c>
      <c r="E1265" s="701" t="s">
        <v>1670</v>
      </c>
      <c r="F1265" s="701" t="s">
        <v>1671</v>
      </c>
      <c r="G1265" s="701" t="s">
        <v>1612</v>
      </c>
      <c r="H1265" s="703">
        <v>32656</v>
      </c>
      <c r="I1265" s="703">
        <v>32661</v>
      </c>
      <c r="J1265" s="701" t="s">
        <v>1608</v>
      </c>
      <c r="K1265" s="702">
        <v>25818</v>
      </c>
      <c r="L1265" s="701" t="s">
        <v>1341</v>
      </c>
      <c r="M1265" s="704"/>
      <c r="N1265" s="701" t="s">
        <v>1608</v>
      </c>
      <c r="O1265" s="702">
        <v>799</v>
      </c>
      <c r="P1265" s="701" t="s">
        <v>1341</v>
      </c>
      <c r="Q1265" s="706"/>
      <c r="R1265" s="701" t="s">
        <v>1341</v>
      </c>
      <c r="S1265" s="701" t="s">
        <v>1341</v>
      </c>
    </row>
    <row r="1266" spans="1:19" x14ac:dyDescent="0.3">
      <c r="A1266" s="701" t="s">
        <v>3370</v>
      </c>
      <c r="B1266" s="701" t="s">
        <v>1607</v>
      </c>
      <c r="C1266" s="701" t="s">
        <v>1403</v>
      </c>
      <c r="D1266" s="702">
        <v>1988</v>
      </c>
      <c r="E1266" s="701" t="s">
        <v>1670</v>
      </c>
      <c r="F1266" s="701" t="s">
        <v>1671</v>
      </c>
      <c r="G1266" s="701" t="s">
        <v>1612</v>
      </c>
      <c r="H1266" s="703">
        <v>32656</v>
      </c>
      <c r="I1266" s="703">
        <v>32661</v>
      </c>
      <c r="J1266" s="701" t="s">
        <v>1608</v>
      </c>
      <c r="K1266" s="702">
        <v>25381</v>
      </c>
      <c r="L1266" s="701" t="s">
        <v>1341</v>
      </c>
      <c r="M1266" s="704"/>
      <c r="N1266" s="701" t="s">
        <v>1608</v>
      </c>
      <c r="O1266" s="702">
        <v>785</v>
      </c>
      <c r="P1266" s="701" t="s">
        <v>1341</v>
      </c>
      <c r="Q1266" s="706"/>
      <c r="R1266" s="701" t="s">
        <v>1341</v>
      </c>
      <c r="S1266" s="701" t="s">
        <v>1341</v>
      </c>
    </row>
    <row r="1267" spans="1:19" x14ac:dyDescent="0.3">
      <c r="A1267" s="701" t="s">
        <v>2837</v>
      </c>
      <c r="B1267" s="701" t="s">
        <v>1607</v>
      </c>
      <c r="C1267" s="701" t="s">
        <v>1403</v>
      </c>
      <c r="D1267" s="702">
        <v>1989</v>
      </c>
      <c r="E1267" s="701" t="s">
        <v>1670</v>
      </c>
      <c r="F1267" s="701" t="s">
        <v>1671</v>
      </c>
      <c r="G1267" s="701" t="s">
        <v>1612</v>
      </c>
      <c r="H1267" s="703">
        <v>33001</v>
      </c>
      <c r="I1267" s="703">
        <v>33019</v>
      </c>
      <c r="J1267" s="701" t="s">
        <v>1608</v>
      </c>
      <c r="K1267" s="702">
        <v>26309</v>
      </c>
      <c r="L1267" s="701" t="s">
        <v>1341</v>
      </c>
      <c r="M1267" s="704"/>
      <c r="N1267" s="701" t="s">
        <v>1613</v>
      </c>
      <c r="O1267" s="702">
        <v>662363</v>
      </c>
      <c r="P1267" s="701" t="s">
        <v>1341</v>
      </c>
      <c r="Q1267" s="706"/>
      <c r="R1267" s="701" t="s">
        <v>1341</v>
      </c>
      <c r="S1267" s="701" t="s">
        <v>1341</v>
      </c>
    </row>
    <row r="1268" spans="1:19" x14ac:dyDescent="0.3">
      <c r="A1268" s="701" t="s">
        <v>2838</v>
      </c>
      <c r="B1268" s="701" t="s">
        <v>1607</v>
      </c>
      <c r="C1268" s="701" t="s">
        <v>1403</v>
      </c>
      <c r="D1268" s="702">
        <v>1989</v>
      </c>
      <c r="E1268" s="701" t="s">
        <v>1670</v>
      </c>
      <c r="F1268" s="701" t="s">
        <v>1671</v>
      </c>
      <c r="G1268" s="701" t="s">
        <v>1612</v>
      </c>
      <c r="H1268" s="703">
        <v>33002</v>
      </c>
      <c r="I1268" s="703">
        <v>33019</v>
      </c>
      <c r="J1268" s="701" t="s">
        <v>1608</v>
      </c>
      <c r="K1268" s="702">
        <v>25963</v>
      </c>
      <c r="L1268" s="701" t="s">
        <v>1341</v>
      </c>
      <c r="M1268" s="704"/>
      <c r="N1268" s="701" t="s">
        <v>1613</v>
      </c>
      <c r="O1268" s="702">
        <v>686484</v>
      </c>
      <c r="P1268" s="701" t="s">
        <v>1608</v>
      </c>
      <c r="Q1268" s="702">
        <v>530</v>
      </c>
      <c r="R1268" s="701" t="s">
        <v>1341</v>
      </c>
      <c r="S1268" s="701" t="s">
        <v>1341</v>
      </c>
    </row>
    <row r="1269" spans="1:19" x14ac:dyDescent="0.3">
      <c r="A1269" s="701" t="s">
        <v>2839</v>
      </c>
      <c r="B1269" s="701" t="s">
        <v>1607</v>
      </c>
      <c r="C1269" s="701" t="s">
        <v>1403</v>
      </c>
      <c r="D1269" s="702">
        <v>1989</v>
      </c>
      <c r="E1269" s="701" t="s">
        <v>1670</v>
      </c>
      <c r="F1269" s="701" t="s">
        <v>1671</v>
      </c>
      <c r="G1269" s="701" t="s">
        <v>1612</v>
      </c>
      <c r="H1269" s="703">
        <v>33010</v>
      </c>
      <c r="I1269" s="703">
        <v>33035</v>
      </c>
      <c r="J1269" s="701" t="s">
        <v>1608</v>
      </c>
      <c r="K1269" s="702">
        <v>26454</v>
      </c>
      <c r="L1269" s="701" t="s">
        <v>1341</v>
      </c>
      <c r="M1269" s="704"/>
      <c r="N1269" s="701" t="s">
        <v>1613</v>
      </c>
      <c r="O1269" s="702">
        <v>289121</v>
      </c>
      <c r="P1269" s="701" t="s">
        <v>1608</v>
      </c>
      <c r="Q1269" s="702">
        <v>540</v>
      </c>
      <c r="R1269" s="701" t="s">
        <v>1341</v>
      </c>
      <c r="S1269" s="701" t="s">
        <v>1341</v>
      </c>
    </row>
    <row r="1270" spans="1:19" x14ac:dyDescent="0.3">
      <c r="A1270" s="701" t="s">
        <v>2840</v>
      </c>
      <c r="B1270" s="701" t="s">
        <v>1607</v>
      </c>
      <c r="C1270" s="701" t="s">
        <v>1403</v>
      </c>
      <c r="D1270" s="702">
        <v>1989</v>
      </c>
      <c r="E1270" s="701" t="s">
        <v>1670</v>
      </c>
      <c r="F1270" s="701" t="s">
        <v>1671</v>
      </c>
      <c r="G1270" s="701" t="s">
        <v>1612</v>
      </c>
      <c r="H1270" s="703">
        <v>33010</v>
      </c>
      <c r="I1270" s="703">
        <v>33035</v>
      </c>
      <c r="J1270" s="701" t="s">
        <v>1608</v>
      </c>
      <c r="K1270" s="702">
        <v>26486</v>
      </c>
      <c r="L1270" s="701" t="s">
        <v>1341</v>
      </c>
      <c r="M1270" s="704"/>
      <c r="N1270" s="701" t="s">
        <v>1613</v>
      </c>
      <c r="O1270" s="702">
        <v>289471</v>
      </c>
      <c r="P1270" s="701" t="s">
        <v>1608</v>
      </c>
      <c r="Q1270" s="702">
        <v>106</v>
      </c>
      <c r="R1270" s="701" t="s">
        <v>1341</v>
      </c>
      <c r="S1270" s="701" t="s">
        <v>1341</v>
      </c>
    </row>
    <row r="1271" spans="1:19" x14ac:dyDescent="0.3">
      <c r="A1271" s="701" t="s">
        <v>2841</v>
      </c>
      <c r="B1271" s="701" t="s">
        <v>1607</v>
      </c>
      <c r="C1271" s="701" t="s">
        <v>1403</v>
      </c>
      <c r="D1271" s="702">
        <v>1989</v>
      </c>
      <c r="E1271" s="701" t="s">
        <v>1670</v>
      </c>
      <c r="F1271" s="701" t="s">
        <v>1671</v>
      </c>
      <c r="G1271" s="701" t="s">
        <v>1612</v>
      </c>
      <c r="H1271" s="703">
        <v>33018</v>
      </c>
      <c r="I1271" s="703">
        <v>33050</v>
      </c>
      <c r="J1271" s="701" t="s">
        <v>1608</v>
      </c>
      <c r="K1271" s="702">
        <v>26179</v>
      </c>
      <c r="L1271" s="701" t="s">
        <v>1341</v>
      </c>
      <c r="M1271" s="704"/>
      <c r="N1271" s="701" t="s">
        <v>1613</v>
      </c>
      <c r="O1271" s="702">
        <v>1084284</v>
      </c>
      <c r="P1271" s="701" t="s">
        <v>1608</v>
      </c>
      <c r="Q1271" s="702">
        <v>534</v>
      </c>
      <c r="R1271" s="701" t="s">
        <v>1341</v>
      </c>
      <c r="S1271" s="701" t="s">
        <v>1341</v>
      </c>
    </row>
    <row r="1272" spans="1:19" x14ac:dyDescent="0.3">
      <c r="A1272" s="701" t="s">
        <v>2863</v>
      </c>
      <c r="B1272" s="701" t="s">
        <v>1607</v>
      </c>
      <c r="C1272" s="701" t="s">
        <v>1403</v>
      </c>
      <c r="D1272" s="702">
        <v>1989</v>
      </c>
      <c r="E1272" s="701" t="s">
        <v>1670</v>
      </c>
      <c r="F1272" s="701" t="s">
        <v>1671</v>
      </c>
      <c r="G1272" s="701" t="s">
        <v>1612</v>
      </c>
      <c r="H1272" s="703">
        <v>33010</v>
      </c>
      <c r="I1272" s="703">
        <v>33035</v>
      </c>
      <c r="J1272" s="701" t="s">
        <v>1608</v>
      </c>
      <c r="K1272" s="702">
        <v>26947</v>
      </c>
      <c r="L1272" s="701" t="s">
        <v>1341</v>
      </c>
      <c r="M1272" s="704"/>
      <c r="N1272" s="701" t="s">
        <v>1613</v>
      </c>
      <c r="O1272" s="702">
        <v>294510</v>
      </c>
      <c r="P1272" s="701" t="s">
        <v>1608</v>
      </c>
      <c r="Q1272" s="702">
        <v>108</v>
      </c>
      <c r="R1272" s="701" t="s">
        <v>1341</v>
      </c>
      <c r="S1272" s="701" t="s">
        <v>1341</v>
      </c>
    </row>
    <row r="1273" spans="1:19" x14ac:dyDescent="0.3">
      <c r="A1273" s="701" t="s">
        <v>2864</v>
      </c>
      <c r="B1273" s="701" t="s">
        <v>1607</v>
      </c>
      <c r="C1273" s="701" t="s">
        <v>1403</v>
      </c>
      <c r="D1273" s="702">
        <v>1989</v>
      </c>
      <c r="E1273" s="701" t="s">
        <v>1670</v>
      </c>
      <c r="F1273" s="701" t="s">
        <v>1671</v>
      </c>
      <c r="G1273" s="701" t="s">
        <v>1612</v>
      </c>
      <c r="H1273" s="703">
        <v>33018</v>
      </c>
      <c r="I1273" s="703">
        <v>33050</v>
      </c>
      <c r="J1273" s="701" t="s">
        <v>1608</v>
      </c>
      <c r="K1273" s="702">
        <v>26097</v>
      </c>
      <c r="L1273" s="701" t="s">
        <v>1341</v>
      </c>
      <c r="M1273" s="704"/>
      <c r="N1273" s="701" t="s">
        <v>1613</v>
      </c>
      <c r="O1273" s="702">
        <v>1080887</v>
      </c>
      <c r="P1273" s="701" t="s">
        <v>1608</v>
      </c>
      <c r="Q1273" s="702">
        <v>807</v>
      </c>
      <c r="R1273" s="701" t="s">
        <v>1341</v>
      </c>
      <c r="S1273" s="701" t="s">
        <v>1341</v>
      </c>
    </row>
    <row r="1274" spans="1:19" x14ac:dyDescent="0.3">
      <c r="A1274" s="701" t="s">
        <v>2865</v>
      </c>
      <c r="B1274" s="701" t="s">
        <v>1607</v>
      </c>
      <c r="C1274" s="701" t="s">
        <v>1403</v>
      </c>
      <c r="D1274" s="702">
        <v>1989</v>
      </c>
      <c r="E1274" s="701" t="s">
        <v>1670</v>
      </c>
      <c r="F1274" s="701" t="s">
        <v>1671</v>
      </c>
      <c r="G1274" s="701" t="s">
        <v>1612</v>
      </c>
      <c r="H1274" s="703">
        <v>33018</v>
      </c>
      <c r="I1274" s="703">
        <v>33050</v>
      </c>
      <c r="J1274" s="701" t="s">
        <v>1608</v>
      </c>
      <c r="K1274" s="702">
        <v>26556</v>
      </c>
      <c r="L1274" s="701" t="s">
        <v>1341</v>
      </c>
      <c r="M1274" s="704"/>
      <c r="N1274" s="701" t="s">
        <v>1613</v>
      </c>
      <c r="O1274" s="702">
        <v>1099898</v>
      </c>
      <c r="P1274" s="701" t="s">
        <v>1608</v>
      </c>
      <c r="Q1274" s="702">
        <v>541</v>
      </c>
      <c r="R1274" s="701" t="s">
        <v>1341</v>
      </c>
      <c r="S1274" s="701" t="s">
        <v>1341</v>
      </c>
    </row>
    <row r="1275" spans="1:19" x14ac:dyDescent="0.3">
      <c r="A1275" s="701" t="s">
        <v>2892</v>
      </c>
      <c r="B1275" s="701" t="s">
        <v>1607</v>
      </c>
      <c r="C1275" s="701" t="s">
        <v>1403</v>
      </c>
      <c r="D1275" s="702">
        <v>1990</v>
      </c>
      <c r="E1275" s="701" t="s">
        <v>1670</v>
      </c>
      <c r="F1275" s="701" t="s">
        <v>1671</v>
      </c>
      <c r="G1275" s="701" t="s">
        <v>1612</v>
      </c>
      <c r="H1275" s="703">
        <v>33384</v>
      </c>
      <c r="I1275" s="703">
        <v>33401</v>
      </c>
      <c r="J1275" s="701" t="s">
        <v>1608</v>
      </c>
      <c r="K1275" s="702">
        <v>27244</v>
      </c>
      <c r="L1275" s="701" t="s">
        <v>1341</v>
      </c>
      <c r="M1275" s="704"/>
      <c r="N1275" s="701" t="s">
        <v>1613</v>
      </c>
      <c r="O1275" s="702">
        <v>319792</v>
      </c>
      <c r="P1275" s="701" t="s">
        <v>1608</v>
      </c>
      <c r="Q1275" s="702">
        <v>843</v>
      </c>
      <c r="R1275" s="701" t="s">
        <v>1341</v>
      </c>
      <c r="S1275" s="701" t="s">
        <v>1341</v>
      </c>
    </row>
    <row r="1276" spans="1:19" x14ac:dyDescent="0.3">
      <c r="A1276" s="701" t="s">
        <v>2893</v>
      </c>
      <c r="B1276" s="701" t="s">
        <v>1607</v>
      </c>
      <c r="C1276" s="701" t="s">
        <v>1403</v>
      </c>
      <c r="D1276" s="702">
        <v>1990</v>
      </c>
      <c r="E1276" s="701" t="s">
        <v>1670</v>
      </c>
      <c r="F1276" s="701" t="s">
        <v>1671</v>
      </c>
      <c r="G1276" s="701" t="s">
        <v>1612</v>
      </c>
      <c r="H1276" s="703">
        <v>33384</v>
      </c>
      <c r="I1276" s="703">
        <v>33401</v>
      </c>
      <c r="J1276" s="701" t="s">
        <v>1608</v>
      </c>
      <c r="K1276" s="702">
        <v>27006</v>
      </c>
      <c r="L1276" s="701" t="s">
        <v>1341</v>
      </c>
      <c r="M1276" s="704"/>
      <c r="N1276" s="701" t="s">
        <v>1613</v>
      </c>
      <c r="O1276" s="705">
        <v>316998</v>
      </c>
      <c r="P1276" s="701" t="s">
        <v>1608</v>
      </c>
      <c r="Q1276" s="705">
        <v>835</v>
      </c>
      <c r="R1276" s="701" t="s">
        <v>1341</v>
      </c>
      <c r="S1276" s="701" t="s">
        <v>1341</v>
      </c>
    </row>
    <row r="1277" spans="1:19" x14ac:dyDescent="0.3">
      <c r="A1277" s="701" t="s">
        <v>2894</v>
      </c>
      <c r="B1277" s="701" t="s">
        <v>1607</v>
      </c>
      <c r="C1277" s="701" t="s">
        <v>1403</v>
      </c>
      <c r="D1277" s="702">
        <v>1990</v>
      </c>
      <c r="E1277" s="701" t="s">
        <v>1670</v>
      </c>
      <c r="F1277" s="701" t="s">
        <v>1671</v>
      </c>
      <c r="G1277" s="701" t="s">
        <v>1612</v>
      </c>
      <c r="H1277" s="703">
        <v>33393</v>
      </c>
      <c r="I1277" s="703">
        <v>33403</v>
      </c>
      <c r="J1277" s="701" t="s">
        <v>1608</v>
      </c>
      <c r="K1277" s="702">
        <v>27305</v>
      </c>
      <c r="L1277" s="701" t="s">
        <v>1341</v>
      </c>
      <c r="M1277" s="704"/>
      <c r="N1277" s="701" t="s">
        <v>1613</v>
      </c>
      <c r="O1277" s="705">
        <v>521596</v>
      </c>
      <c r="P1277" s="701" t="s">
        <v>1608</v>
      </c>
      <c r="Q1277" s="705">
        <v>845</v>
      </c>
      <c r="R1277" s="701" t="s">
        <v>1341</v>
      </c>
      <c r="S1277" s="701" t="s">
        <v>1341</v>
      </c>
    </row>
    <row r="1278" spans="1:19" x14ac:dyDescent="0.3">
      <c r="A1278" s="701" t="s">
        <v>2895</v>
      </c>
      <c r="B1278" s="701" t="s">
        <v>1607</v>
      </c>
      <c r="C1278" s="701" t="s">
        <v>1403</v>
      </c>
      <c r="D1278" s="702">
        <v>1990</v>
      </c>
      <c r="E1278" s="701" t="s">
        <v>1670</v>
      </c>
      <c r="F1278" s="701" t="s">
        <v>1671</v>
      </c>
      <c r="G1278" s="701" t="s">
        <v>1612</v>
      </c>
      <c r="H1278" s="703">
        <v>33393</v>
      </c>
      <c r="I1278" s="703">
        <v>33403</v>
      </c>
      <c r="J1278" s="701" t="s">
        <v>1608</v>
      </c>
      <c r="K1278" s="702">
        <v>27175</v>
      </c>
      <c r="L1278" s="701" t="s">
        <v>1341</v>
      </c>
      <c r="M1278" s="704"/>
      <c r="N1278" s="701" t="s">
        <v>1613</v>
      </c>
      <c r="O1278" s="705">
        <v>519112</v>
      </c>
      <c r="P1278" s="701" t="s">
        <v>1608</v>
      </c>
      <c r="Q1278" s="705">
        <v>840</v>
      </c>
      <c r="R1278" s="701" t="s">
        <v>1341</v>
      </c>
      <c r="S1278" s="701" t="s">
        <v>1341</v>
      </c>
    </row>
    <row r="1279" spans="1:19" x14ac:dyDescent="0.3">
      <c r="A1279" s="701" t="s">
        <v>5747</v>
      </c>
      <c r="B1279" s="701" t="s">
        <v>1607</v>
      </c>
      <c r="C1279" s="701" t="s">
        <v>1403</v>
      </c>
      <c r="D1279" s="702">
        <v>1990</v>
      </c>
      <c r="E1279" s="701" t="s">
        <v>1670</v>
      </c>
      <c r="F1279" s="701" t="s">
        <v>1671</v>
      </c>
      <c r="G1279" s="701" t="s">
        <v>1612</v>
      </c>
      <c r="H1279" s="703">
        <v>33389</v>
      </c>
      <c r="I1279" s="703">
        <v>33410</v>
      </c>
      <c r="J1279" s="701" t="s">
        <v>1608</v>
      </c>
      <c r="K1279" s="702">
        <v>27700</v>
      </c>
      <c r="L1279" s="701" t="s">
        <v>1341</v>
      </c>
      <c r="M1279" s="704"/>
      <c r="N1279" s="701" t="s">
        <v>1613</v>
      </c>
      <c r="O1279" s="705">
        <v>888597</v>
      </c>
      <c r="P1279" s="701" t="s">
        <v>1608</v>
      </c>
      <c r="Q1279" s="705">
        <v>857</v>
      </c>
      <c r="R1279" s="701" t="s">
        <v>1341</v>
      </c>
      <c r="S1279" s="701" t="s">
        <v>1341</v>
      </c>
    </row>
    <row r="1280" spans="1:19" x14ac:dyDescent="0.3">
      <c r="A1280" s="701" t="s">
        <v>5748</v>
      </c>
      <c r="B1280" s="701" t="s">
        <v>1607</v>
      </c>
      <c r="C1280" s="701" t="s">
        <v>1403</v>
      </c>
      <c r="D1280" s="702">
        <v>1990</v>
      </c>
      <c r="E1280" s="701" t="s">
        <v>1670</v>
      </c>
      <c r="F1280" s="701" t="s">
        <v>1671</v>
      </c>
      <c r="G1280" s="701" t="s">
        <v>1612</v>
      </c>
      <c r="H1280" s="703">
        <v>33389</v>
      </c>
      <c r="I1280" s="703">
        <v>33410</v>
      </c>
      <c r="J1280" s="701" t="s">
        <v>1608</v>
      </c>
      <c r="K1280" s="702">
        <v>27154</v>
      </c>
      <c r="L1280" s="701" t="s">
        <v>1341</v>
      </c>
      <c r="M1280" s="704"/>
      <c r="N1280" s="701" t="s">
        <v>1613</v>
      </c>
      <c r="O1280" s="702">
        <v>871084</v>
      </c>
      <c r="P1280" s="701" t="s">
        <v>1608</v>
      </c>
      <c r="Q1280" s="705">
        <v>840</v>
      </c>
      <c r="R1280" s="701" t="s">
        <v>1341</v>
      </c>
      <c r="S1280" s="701" t="s">
        <v>1341</v>
      </c>
    </row>
    <row r="1281" spans="1:19" x14ac:dyDescent="0.3">
      <c r="A1281" s="701" t="s">
        <v>5749</v>
      </c>
      <c r="B1281" s="701" t="s">
        <v>1607</v>
      </c>
      <c r="C1281" s="701" t="s">
        <v>1403</v>
      </c>
      <c r="D1281" s="702">
        <v>1990</v>
      </c>
      <c r="E1281" s="701" t="s">
        <v>1670</v>
      </c>
      <c r="F1281" s="701" t="s">
        <v>1671</v>
      </c>
      <c r="G1281" s="701" t="s">
        <v>1612</v>
      </c>
      <c r="H1281" s="703">
        <v>33389</v>
      </c>
      <c r="I1281" s="703">
        <v>33410</v>
      </c>
      <c r="J1281" s="701" t="s">
        <v>1608</v>
      </c>
      <c r="K1281" s="702">
        <v>27364</v>
      </c>
      <c r="L1281" s="701" t="s">
        <v>1341</v>
      </c>
      <c r="M1281" s="704"/>
      <c r="N1281" s="701" t="s">
        <v>1613</v>
      </c>
      <c r="O1281" s="702">
        <v>877820</v>
      </c>
      <c r="P1281" s="701" t="s">
        <v>1608</v>
      </c>
      <c r="Q1281" s="705">
        <v>846</v>
      </c>
      <c r="R1281" s="701" t="s">
        <v>1341</v>
      </c>
      <c r="S1281" s="701" t="s">
        <v>1341</v>
      </c>
    </row>
    <row r="1282" spans="1:19" x14ac:dyDescent="0.3">
      <c r="A1282" s="701" t="s">
        <v>5750</v>
      </c>
      <c r="B1282" s="701" t="s">
        <v>1607</v>
      </c>
      <c r="C1282" s="701" t="s">
        <v>1403</v>
      </c>
      <c r="D1282" s="702">
        <v>1990</v>
      </c>
      <c r="E1282" s="701" t="s">
        <v>1670</v>
      </c>
      <c r="F1282" s="701" t="s">
        <v>1671</v>
      </c>
      <c r="G1282" s="701" t="s">
        <v>1612</v>
      </c>
      <c r="H1282" s="703">
        <v>33389</v>
      </c>
      <c r="I1282" s="703">
        <v>33410</v>
      </c>
      <c r="J1282" s="701" t="s">
        <v>1608</v>
      </c>
      <c r="K1282" s="702">
        <v>26901</v>
      </c>
      <c r="L1282" s="701" t="s">
        <v>1341</v>
      </c>
      <c r="M1282" s="704"/>
      <c r="N1282" s="701" t="s">
        <v>1613</v>
      </c>
      <c r="O1282" s="705">
        <v>862967</v>
      </c>
      <c r="P1282" s="701" t="s">
        <v>1608</v>
      </c>
      <c r="Q1282" s="705">
        <v>832</v>
      </c>
      <c r="R1282" s="701" t="s">
        <v>1341</v>
      </c>
      <c r="S1282" s="701" t="s">
        <v>1341</v>
      </c>
    </row>
    <row r="1283" spans="1:19" x14ac:dyDescent="0.3">
      <c r="A1283" s="701" t="s">
        <v>2901</v>
      </c>
      <c r="B1283" s="701" t="s">
        <v>1607</v>
      </c>
      <c r="C1283" s="701" t="s">
        <v>1403</v>
      </c>
      <c r="D1283" s="702">
        <v>1991</v>
      </c>
      <c r="E1283" s="701" t="s">
        <v>1670</v>
      </c>
      <c r="F1283" s="701" t="s">
        <v>1671</v>
      </c>
      <c r="G1283" s="701" t="s">
        <v>1612</v>
      </c>
      <c r="H1283" s="703">
        <v>33738</v>
      </c>
      <c r="I1283" s="703">
        <v>33759</v>
      </c>
      <c r="J1283" s="701" t="s">
        <v>1608</v>
      </c>
      <c r="K1283" s="702">
        <v>28249</v>
      </c>
      <c r="L1283" s="701" t="s">
        <v>1341</v>
      </c>
      <c r="M1283" s="704"/>
      <c r="N1283" s="701" t="s">
        <v>1613</v>
      </c>
      <c r="O1283" s="702">
        <v>478769</v>
      </c>
      <c r="P1283" s="701" t="s">
        <v>1608</v>
      </c>
      <c r="Q1283" s="702">
        <v>113</v>
      </c>
      <c r="R1283" s="701" t="s">
        <v>1341</v>
      </c>
      <c r="S1283" s="701" t="s">
        <v>1341</v>
      </c>
    </row>
    <row r="1284" spans="1:19" x14ac:dyDescent="0.3">
      <c r="A1284" s="701" t="s">
        <v>2902</v>
      </c>
      <c r="B1284" s="701" t="s">
        <v>1607</v>
      </c>
      <c r="C1284" s="701" t="s">
        <v>1403</v>
      </c>
      <c r="D1284" s="702">
        <v>1991</v>
      </c>
      <c r="E1284" s="701" t="s">
        <v>1670</v>
      </c>
      <c r="F1284" s="701" t="s">
        <v>1671</v>
      </c>
      <c r="G1284" s="701" t="s">
        <v>1612</v>
      </c>
      <c r="H1284" s="703">
        <v>33738</v>
      </c>
      <c r="I1284" s="703">
        <v>33759</v>
      </c>
      <c r="J1284" s="701" t="s">
        <v>1608</v>
      </c>
      <c r="K1284" s="702">
        <v>26896</v>
      </c>
      <c r="L1284" s="701" t="s">
        <v>1341</v>
      </c>
      <c r="M1284" s="704"/>
      <c r="N1284" s="701" t="s">
        <v>1613</v>
      </c>
      <c r="O1284" s="702">
        <v>455839</v>
      </c>
      <c r="P1284" s="701" t="s">
        <v>1608</v>
      </c>
      <c r="Q1284" s="702">
        <v>135</v>
      </c>
      <c r="R1284" s="701" t="s">
        <v>1341</v>
      </c>
      <c r="S1284" s="701" t="s">
        <v>1341</v>
      </c>
    </row>
    <row r="1285" spans="1:19" x14ac:dyDescent="0.3">
      <c r="A1285" s="701" t="s">
        <v>2903</v>
      </c>
      <c r="B1285" s="701" t="s">
        <v>1607</v>
      </c>
      <c r="C1285" s="701" t="s">
        <v>1403</v>
      </c>
      <c r="D1285" s="702">
        <v>1991</v>
      </c>
      <c r="E1285" s="701" t="s">
        <v>1670</v>
      </c>
      <c r="F1285" s="701" t="s">
        <v>1671</v>
      </c>
      <c r="G1285" s="701" t="s">
        <v>1612</v>
      </c>
      <c r="H1285" s="703">
        <v>33743</v>
      </c>
      <c r="I1285" s="703">
        <v>33788</v>
      </c>
      <c r="J1285" s="701" t="s">
        <v>1608</v>
      </c>
      <c r="K1285" s="702">
        <v>26095</v>
      </c>
      <c r="L1285" s="701" t="s">
        <v>1341</v>
      </c>
      <c r="M1285" s="704"/>
      <c r="N1285" s="701" t="s">
        <v>1613</v>
      </c>
      <c r="O1285" s="702">
        <v>1258961</v>
      </c>
      <c r="P1285" s="701" t="s">
        <v>1608</v>
      </c>
      <c r="Q1285" s="702">
        <v>290</v>
      </c>
      <c r="R1285" s="701" t="s">
        <v>1341</v>
      </c>
      <c r="S1285" s="701" t="s">
        <v>1341</v>
      </c>
    </row>
    <row r="1286" spans="1:19" x14ac:dyDescent="0.3">
      <c r="A1286" s="701" t="s">
        <v>2904</v>
      </c>
      <c r="B1286" s="701" t="s">
        <v>1607</v>
      </c>
      <c r="C1286" s="701" t="s">
        <v>1403</v>
      </c>
      <c r="D1286" s="702">
        <v>1991</v>
      </c>
      <c r="E1286" s="701" t="s">
        <v>1670</v>
      </c>
      <c r="F1286" s="701" t="s">
        <v>1671</v>
      </c>
      <c r="G1286" s="701" t="s">
        <v>1612</v>
      </c>
      <c r="H1286" s="703">
        <v>33743</v>
      </c>
      <c r="I1286" s="703">
        <v>33788</v>
      </c>
      <c r="J1286" s="701" t="s">
        <v>1608</v>
      </c>
      <c r="K1286" s="702">
        <v>26649</v>
      </c>
      <c r="L1286" s="701" t="s">
        <v>1341</v>
      </c>
      <c r="M1286" s="704"/>
      <c r="N1286" s="701" t="s">
        <v>1613</v>
      </c>
      <c r="O1286" s="702">
        <v>1285689</v>
      </c>
      <c r="P1286" s="701" t="s">
        <v>1608</v>
      </c>
      <c r="Q1286" s="702">
        <v>107</v>
      </c>
      <c r="R1286" s="701" t="s">
        <v>1341</v>
      </c>
      <c r="S1286" s="701" t="s">
        <v>1341</v>
      </c>
    </row>
    <row r="1287" spans="1:19" x14ac:dyDescent="0.3">
      <c r="A1287" s="701" t="s">
        <v>5885</v>
      </c>
      <c r="B1287" s="701" t="s">
        <v>1607</v>
      </c>
      <c r="C1287" s="701" t="s">
        <v>1403</v>
      </c>
      <c r="D1287" s="702">
        <v>1991</v>
      </c>
      <c r="E1287" s="701" t="s">
        <v>1670</v>
      </c>
      <c r="F1287" s="701" t="s">
        <v>1671</v>
      </c>
      <c r="G1287" s="701" t="s">
        <v>1612</v>
      </c>
      <c r="H1287" s="703">
        <v>33738</v>
      </c>
      <c r="I1287" s="703">
        <v>33752</v>
      </c>
      <c r="J1287" s="701" t="s">
        <v>1608</v>
      </c>
      <c r="K1287" s="702">
        <v>27666</v>
      </c>
      <c r="L1287" s="701" t="s">
        <v>1341</v>
      </c>
      <c r="M1287" s="704"/>
      <c r="N1287" s="701" t="s">
        <v>1613</v>
      </c>
      <c r="O1287" s="702">
        <v>371178</v>
      </c>
      <c r="P1287" s="701" t="s">
        <v>1608</v>
      </c>
      <c r="Q1287" s="702">
        <v>709</v>
      </c>
      <c r="R1287" s="701" t="s">
        <v>1341</v>
      </c>
      <c r="S1287" s="701" t="s">
        <v>1341</v>
      </c>
    </row>
    <row r="1288" spans="1:19" x14ac:dyDescent="0.3">
      <c r="A1288" s="701" t="s">
        <v>5886</v>
      </c>
      <c r="B1288" s="701" t="s">
        <v>1607</v>
      </c>
      <c r="C1288" s="701" t="s">
        <v>1403</v>
      </c>
      <c r="D1288" s="702">
        <v>1991</v>
      </c>
      <c r="E1288" s="701" t="s">
        <v>1670</v>
      </c>
      <c r="F1288" s="701" t="s">
        <v>1671</v>
      </c>
      <c r="G1288" s="701" t="s">
        <v>1612</v>
      </c>
      <c r="H1288" s="703">
        <v>33738</v>
      </c>
      <c r="I1288" s="703">
        <v>33752</v>
      </c>
      <c r="J1288" s="701" t="s">
        <v>1608</v>
      </c>
      <c r="K1288" s="702">
        <v>28225</v>
      </c>
      <c r="L1288" s="701" t="s">
        <v>1341</v>
      </c>
      <c r="M1288" s="704"/>
      <c r="N1288" s="701" t="s">
        <v>1613</v>
      </c>
      <c r="O1288" s="702">
        <v>380587</v>
      </c>
      <c r="P1288" s="701" t="s">
        <v>1608</v>
      </c>
      <c r="Q1288" s="702">
        <v>199</v>
      </c>
      <c r="R1288" s="701" t="s">
        <v>1341</v>
      </c>
      <c r="S1288" s="701" t="s">
        <v>1341</v>
      </c>
    </row>
    <row r="1289" spans="1:19" x14ac:dyDescent="0.3">
      <c r="A1289" s="701" t="s">
        <v>5887</v>
      </c>
      <c r="B1289" s="701" t="s">
        <v>1607</v>
      </c>
      <c r="C1289" s="701" t="s">
        <v>1403</v>
      </c>
      <c r="D1289" s="702">
        <v>1991</v>
      </c>
      <c r="E1289" s="701" t="s">
        <v>1670</v>
      </c>
      <c r="F1289" s="701" t="s">
        <v>1671</v>
      </c>
      <c r="G1289" s="701" t="s">
        <v>1612</v>
      </c>
      <c r="H1289" s="703">
        <v>33738</v>
      </c>
      <c r="I1289" s="703">
        <v>33752</v>
      </c>
      <c r="J1289" s="701" t="s">
        <v>1608</v>
      </c>
      <c r="K1289" s="702">
        <v>27782</v>
      </c>
      <c r="L1289" s="701" t="s">
        <v>1341</v>
      </c>
      <c r="M1289" s="704"/>
      <c r="N1289" s="701" t="s">
        <v>1613</v>
      </c>
      <c r="O1289" s="702">
        <v>376251</v>
      </c>
      <c r="P1289" s="701" t="s">
        <v>1608</v>
      </c>
      <c r="Q1289" s="702">
        <v>252</v>
      </c>
      <c r="R1289" s="701" t="s">
        <v>1341</v>
      </c>
      <c r="S1289" s="701" t="s">
        <v>1341</v>
      </c>
    </row>
    <row r="1290" spans="1:19" x14ac:dyDescent="0.3">
      <c r="A1290" s="701" t="s">
        <v>5788</v>
      </c>
      <c r="B1290" s="701" t="s">
        <v>1607</v>
      </c>
      <c r="C1290" s="701" t="s">
        <v>1403</v>
      </c>
      <c r="D1290" s="702">
        <v>1992</v>
      </c>
      <c r="E1290" s="701" t="s">
        <v>1670</v>
      </c>
      <c r="F1290" s="701" t="s">
        <v>1671</v>
      </c>
      <c r="G1290" s="701" t="s">
        <v>1612</v>
      </c>
      <c r="H1290" s="703">
        <v>34120</v>
      </c>
      <c r="I1290" s="703">
        <v>34135</v>
      </c>
      <c r="J1290" s="701" t="s">
        <v>1608</v>
      </c>
      <c r="K1290" s="702">
        <v>26295</v>
      </c>
      <c r="L1290" s="701" t="s">
        <v>1341</v>
      </c>
      <c r="M1290" s="704"/>
      <c r="N1290" s="701" t="s">
        <v>1613</v>
      </c>
      <c r="O1290" s="702">
        <v>273017</v>
      </c>
      <c r="P1290" s="701" t="s">
        <v>1608</v>
      </c>
      <c r="Q1290" s="702">
        <v>50</v>
      </c>
      <c r="R1290" s="701" t="s">
        <v>1341</v>
      </c>
      <c r="S1290" s="701" t="s">
        <v>1341</v>
      </c>
    </row>
    <row r="1291" spans="1:19" x14ac:dyDescent="0.3">
      <c r="A1291" s="701" t="s">
        <v>5789</v>
      </c>
      <c r="B1291" s="701" t="s">
        <v>1607</v>
      </c>
      <c r="C1291" s="701" t="s">
        <v>1403</v>
      </c>
      <c r="D1291" s="702">
        <v>1992</v>
      </c>
      <c r="E1291" s="701" t="s">
        <v>1670</v>
      </c>
      <c r="F1291" s="701" t="s">
        <v>1671</v>
      </c>
      <c r="G1291" s="701" t="s">
        <v>1612</v>
      </c>
      <c r="H1291" s="703">
        <v>34120</v>
      </c>
      <c r="I1291" s="703">
        <v>34135</v>
      </c>
      <c r="J1291" s="701" t="s">
        <v>1608</v>
      </c>
      <c r="K1291" s="702">
        <v>26477</v>
      </c>
      <c r="L1291" s="701" t="s">
        <v>1341</v>
      </c>
      <c r="M1291" s="704"/>
      <c r="N1291" s="701" t="s">
        <v>1613</v>
      </c>
      <c r="O1291" s="702">
        <v>274906</v>
      </c>
      <c r="P1291" s="701" t="s">
        <v>1608</v>
      </c>
      <c r="Q1291" s="702">
        <v>80</v>
      </c>
      <c r="R1291" s="701" t="s">
        <v>1341</v>
      </c>
      <c r="S1291" s="701" t="s">
        <v>1341</v>
      </c>
    </row>
    <row r="1292" spans="1:19" x14ac:dyDescent="0.3">
      <c r="A1292" s="701" t="s">
        <v>5790</v>
      </c>
      <c r="B1292" s="701" t="s">
        <v>1607</v>
      </c>
      <c r="C1292" s="701" t="s">
        <v>1403</v>
      </c>
      <c r="D1292" s="702">
        <v>1992</v>
      </c>
      <c r="E1292" s="701" t="s">
        <v>1670</v>
      </c>
      <c r="F1292" s="701" t="s">
        <v>1671</v>
      </c>
      <c r="G1292" s="701" t="s">
        <v>1612</v>
      </c>
      <c r="H1292" s="703">
        <v>34114</v>
      </c>
      <c r="I1292" s="703">
        <v>34131</v>
      </c>
      <c r="J1292" s="701" t="s">
        <v>1608</v>
      </c>
      <c r="K1292" s="702">
        <v>27490</v>
      </c>
      <c r="L1292" s="701" t="s">
        <v>1341</v>
      </c>
      <c r="M1292" s="704"/>
      <c r="N1292" s="701" t="s">
        <v>1613</v>
      </c>
      <c r="O1292" s="702">
        <v>689087</v>
      </c>
      <c r="P1292" s="701" t="s">
        <v>1608</v>
      </c>
      <c r="Q1292" s="702">
        <v>238</v>
      </c>
      <c r="R1292" s="701" t="s">
        <v>1341</v>
      </c>
      <c r="S1292" s="701" t="s">
        <v>1341</v>
      </c>
    </row>
    <row r="1293" spans="1:19" x14ac:dyDescent="0.3">
      <c r="A1293" s="701" t="s">
        <v>5791</v>
      </c>
      <c r="B1293" s="701" t="s">
        <v>1607</v>
      </c>
      <c r="C1293" s="701" t="s">
        <v>1403</v>
      </c>
      <c r="D1293" s="702">
        <v>1992</v>
      </c>
      <c r="E1293" s="701" t="s">
        <v>1670</v>
      </c>
      <c r="F1293" s="701" t="s">
        <v>1671</v>
      </c>
      <c r="G1293" s="701" t="s">
        <v>1612</v>
      </c>
      <c r="H1293" s="703">
        <v>34114</v>
      </c>
      <c r="I1293" s="703">
        <v>34131</v>
      </c>
      <c r="J1293" s="701" t="s">
        <v>1608</v>
      </c>
      <c r="K1293" s="702">
        <v>26849</v>
      </c>
      <c r="L1293" s="701" t="s">
        <v>1341</v>
      </c>
      <c r="M1293" s="704"/>
      <c r="N1293" s="701" t="s">
        <v>1613</v>
      </c>
      <c r="O1293" s="702">
        <v>673020</v>
      </c>
      <c r="P1293" s="701" t="s">
        <v>1608</v>
      </c>
      <c r="Q1293" s="702">
        <v>362</v>
      </c>
      <c r="R1293" s="701" t="s">
        <v>1341</v>
      </c>
      <c r="S1293" s="701" t="s">
        <v>1341</v>
      </c>
    </row>
    <row r="1294" spans="1:19" x14ac:dyDescent="0.3">
      <c r="A1294" s="701" t="s">
        <v>5792</v>
      </c>
      <c r="B1294" s="701" t="s">
        <v>1607</v>
      </c>
      <c r="C1294" s="701" t="s">
        <v>1403</v>
      </c>
      <c r="D1294" s="702">
        <v>1992</v>
      </c>
      <c r="E1294" s="701" t="s">
        <v>1670</v>
      </c>
      <c r="F1294" s="701" t="s">
        <v>1671</v>
      </c>
      <c r="G1294" s="701" t="s">
        <v>1612</v>
      </c>
      <c r="H1294" s="703">
        <v>34123</v>
      </c>
      <c r="I1294" s="703">
        <v>34150</v>
      </c>
      <c r="J1294" s="701" t="s">
        <v>1608</v>
      </c>
      <c r="K1294" s="702">
        <v>26538</v>
      </c>
      <c r="L1294" s="701" t="s">
        <v>1341</v>
      </c>
      <c r="M1294" s="704"/>
      <c r="N1294" s="701" t="s">
        <v>1613</v>
      </c>
      <c r="O1294" s="702">
        <v>704271</v>
      </c>
      <c r="P1294" s="701" t="s">
        <v>1608</v>
      </c>
      <c r="Q1294" s="702">
        <v>96</v>
      </c>
      <c r="R1294" s="701" t="s">
        <v>1341</v>
      </c>
      <c r="S1294" s="701" t="s">
        <v>1341</v>
      </c>
    </row>
    <row r="1295" spans="1:19" x14ac:dyDescent="0.3">
      <c r="A1295" s="701" t="s">
        <v>5793</v>
      </c>
      <c r="B1295" s="701" t="s">
        <v>1607</v>
      </c>
      <c r="C1295" s="701" t="s">
        <v>1403</v>
      </c>
      <c r="D1295" s="702">
        <v>1992</v>
      </c>
      <c r="E1295" s="701" t="s">
        <v>1670</v>
      </c>
      <c r="F1295" s="701" t="s">
        <v>1671</v>
      </c>
      <c r="G1295" s="701" t="s">
        <v>1612</v>
      </c>
      <c r="H1295" s="703">
        <v>34123</v>
      </c>
      <c r="I1295" s="703">
        <v>34150</v>
      </c>
      <c r="J1295" s="701" t="s">
        <v>1608</v>
      </c>
      <c r="K1295" s="702">
        <v>27210</v>
      </c>
      <c r="L1295" s="701" t="s">
        <v>1341</v>
      </c>
      <c r="M1295" s="704"/>
      <c r="N1295" s="701" t="s">
        <v>1613</v>
      </c>
      <c r="O1295" s="702">
        <v>827055</v>
      </c>
      <c r="P1295" s="701" t="s">
        <v>1341</v>
      </c>
      <c r="Q1295" s="706"/>
      <c r="R1295" s="701" t="s">
        <v>1341</v>
      </c>
      <c r="S1295" s="701" t="s">
        <v>1341</v>
      </c>
    </row>
    <row r="1296" spans="1:19" x14ac:dyDescent="0.3">
      <c r="A1296" s="701" t="s">
        <v>5981</v>
      </c>
      <c r="B1296" s="701" t="s">
        <v>1607</v>
      </c>
      <c r="C1296" s="701" t="s">
        <v>1403</v>
      </c>
      <c r="D1296" s="702">
        <v>1992</v>
      </c>
      <c r="E1296" s="701" t="s">
        <v>1670</v>
      </c>
      <c r="F1296" s="701" t="s">
        <v>1671</v>
      </c>
      <c r="G1296" s="701" t="s">
        <v>1612</v>
      </c>
      <c r="H1296" s="703">
        <v>34120</v>
      </c>
      <c r="I1296" s="703">
        <v>34135</v>
      </c>
      <c r="J1296" s="701" t="s">
        <v>1608</v>
      </c>
      <c r="K1296" s="702">
        <v>25043</v>
      </c>
      <c r="L1296" s="701" t="s">
        <v>1341</v>
      </c>
      <c r="M1296" s="704"/>
      <c r="N1296" s="701" t="s">
        <v>1613</v>
      </c>
      <c r="O1296" s="702">
        <v>276858</v>
      </c>
      <c r="P1296" s="701" t="s">
        <v>1608</v>
      </c>
      <c r="Q1296" s="702">
        <v>248</v>
      </c>
      <c r="R1296" s="701" t="s">
        <v>1341</v>
      </c>
      <c r="S1296" s="701" t="s">
        <v>1341</v>
      </c>
    </row>
    <row r="1297" spans="1:19" x14ac:dyDescent="0.3">
      <c r="A1297" s="701" t="s">
        <v>5982</v>
      </c>
      <c r="B1297" s="701" t="s">
        <v>1607</v>
      </c>
      <c r="C1297" s="701" t="s">
        <v>1403</v>
      </c>
      <c r="D1297" s="702">
        <v>1992</v>
      </c>
      <c r="E1297" s="701" t="s">
        <v>1670</v>
      </c>
      <c r="F1297" s="701" t="s">
        <v>1671</v>
      </c>
      <c r="G1297" s="701" t="s">
        <v>1612</v>
      </c>
      <c r="H1297" s="703">
        <v>34120</v>
      </c>
      <c r="I1297" s="703">
        <v>34135</v>
      </c>
      <c r="J1297" s="701" t="s">
        <v>1608</v>
      </c>
      <c r="K1297" s="702">
        <v>24766</v>
      </c>
      <c r="L1297" s="701" t="s">
        <v>1341</v>
      </c>
      <c r="M1297" s="704"/>
      <c r="N1297" s="701" t="s">
        <v>1613</v>
      </c>
      <c r="O1297" s="702">
        <v>273795</v>
      </c>
      <c r="P1297" s="701" t="s">
        <v>1608</v>
      </c>
      <c r="Q1297" s="702">
        <v>288</v>
      </c>
      <c r="R1297" s="701" t="s">
        <v>1341</v>
      </c>
      <c r="S1297" s="701" t="s">
        <v>1341</v>
      </c>
    </row>
    <row r="1298" spans="1:19" x14ac:dyDescent="0.3">
      <c r="A1298" s="701" t="s">
        <v>5844</v>
      </c>
      <c r="B1298" s="701" t="s">
        <v>1607</v>
      </c>
      <c r="C1298" s="701" t="s">
        <v>1403</v>
      </c>
      <c r="D1298" s="702">
        <v>1993</v>
      </c>
      <c r="E1298" s="701" t="s">
        <v>1670</v>
      </c>
      <c r="F1298" s="701" t="s">
        <v>1671</v>
      </c>
      <c r="G1298" s="701" t="s">
        <v>1612</v>
      </c>
      <c r="H1298" s="703">
        <v>34473</v>
      </c>
      <c r="I1298" s="703">
        <v>34497</v>
      </c>
      <c r="J1298" s="701" t="s">
        <v>1608</v>
      </c>
      <c r="K1298" s="702">
        <v>28272</v>
      </c>
      <c r="L1298" s="701" t="s">
        <v>1341</v>
      </c>
      <c r="M1298" s="704"/>
      <c r="N1298" s="701" t="s">
        <v>1613</v>
      </c>
      <c r="O1298" s="702">
        <v>783101</v>
      </c>
      <c r="P1298" s="701" t="s">
        <v>1608</v>
      </c>
      <c r="Q1298" s="702">
        <v>277</v>
      </c>
      <c r="R1298" s="701" t="s">
        <v>1341</v>
      </c>
      <c r="S1298" s="701" t="s">
        <v>1341</v>
      </c>
    </row>
    <row r="1299" spans="1:19" x14ac:dyDescent="0.3">
      <c r="A1299" s="701" t="s">
        <v>5845</v>
      </c>
      <c r="B1299" s="701" t="s">
        <v>1607</v>
      </c>
      <c r="C1299" s="701" t="s">
        <v>1403</v>
      </c>
      <c r="D1299" s="702">
        <v>1993</v>
      </c>
      <c r="E1299" s="701" t="s">
        <v>1670</v>
      </c>
      <c r="F1299" s="701" t="s">
        <v>1671</v>
      </c>
      <c r="G1299" s="701" t="s">
        <v>1612</v>
      </c>
      <c r="H1299" s="703">
        <v>34473</v>
      </c>
      <c r="I1299" s="703">
        <v>34497</v>
      </c>
      <c r="J1299" s="701" t="s">
        <v>1608</v>
      </c>
      <c r="K1299" s="702">
        <v>25939</v>
      </c>
      <c r="L1299" s="701" t="s">
        <v>1341</v>
      </c>
      <c r="M1299" s="704"/>
      <c r="N1299" s="701" t="s">
        <v>1613</v>
      </c>
      <c r="O1299" s="702">
        <v>718480</v>
      </c>
      <c r="P1299" s="701" t="s">
        <v>1608</v>
      </c>
      <c r="Q1299" s="702">
        <v>236</v>
      </c>
      <c r="R1299" s="701" t="s">
        <v>1341</v>
      </c>
      <c r="S1299" s="701" t="s">
        <v>1341</v>
      </c>
    </row>
    <row r="1300" spans="1:19" x14ac:dyDescent="0.3">
      <c r="A1300" s="701" t="s">
        <v>5846</v>
      </c>
      <c r="B1300" s="701" t="s">
        <v>1607</v>
      </c>
      <c r="C1300" s="701" t="s">
        <v>1403</v>
      </c>
      <c r="D1300" s="702">
        <v>1993</v>
      </c>
      <c r="E1300" s="701" t="s">
        <v>1670</v>
      </c>
      <c r="F1300" s="701" t="s">
        <v>1671</v>
      </c>
      <c r="G1300" s="701" t="s">
        <v>1612</v>
      </c>
      <c r="H1300" s="703">
        <v>34473</v>
      </c>
      <c r="I1300" s="703">
        <v>34495</v>
      </c>
      <c r="J1300" s="701" t="s">
        <v>1608</v>
      </c>
      <c r="K1300" s="702">
        <v>25734</v>
      </c>
      <c r="L1300" s="701" t="s">
        <v>1341</v>
      </c>
      <c r="M1300" s="704"/>
      <c r="N1300" s="701" t="s">
        <v>1613</v>
      </c>
      <c r="O1300" s="702">
        <v>529984</v>
      </c>
      <c r="P1300" s="701" t="s">
        <v>1608</v>
      </c>
      <c r="Q1300" s="702">
        <v>381</v>
      </c>
      <c r="R1300" s="701" t="s">
        <v>1341</v>
      </c>
      <c r="S1300" s="701" t="s">
        <v>1341</v>
      </c>
    </row>
    <row r="1301" spans="1:19" x14ac:dyDescent="0.3">
      <c r="A1301" s="701" t="s">
        <v>5847</v>
      </c>
      <c r="B1301" s="701" t="s">
        <v>1607</v>
      </c>
      <c r="C1301" s="701" t="s">
        <v>1403</v>
      </c>
      <c r="D1301" s="702">
        <v>1993</v>
      </c>
      <c r="E1301" s="701" t="s">
        <v>1670</v>
      </c>
      <c r="F1301" s="701" t="s">
        <v>1671</v>
      </c>
      <c r="G1301" s="701" t="s">
        <v>1612</v>
      </c>
      <c r="H1301" s="703">
        <v>34473</v>
      </c>
      <c r="I1301" s="703">
        <v>34495</v>
      </c>
      <c r="J1301" s="701" t="s">
        <v>1608</v>
      </c>
      <c r="K1301" s="702">
        <v>28266</v>
      </c>
      <c r="L1301" s="701" t="s">
        <v>1341</v>
      </c>
      <c r="M1301" s="704"/>
      <c r="N1301" s="701" t="s">
        <v>1613</v>
      </c>
      <c r="O1301" s="705">
        <v>582130</v>
      </c>
      <c r="P1301" s="701" t="s">
        <v>1608</v>
      </c>
      <c r="Q1301" s="705">
        <v>369</v>
      </c>
      <c r="R1301" s="701" t="s">
        <v>1341</v>
      </c>
      <c r="S1301" s="701" t="s">
        <v>1341</v>
      </c>
    </row>
    <row r="1302" spans="1:19" x14ac:dyDescent="0.3">
      <c r="A1302" s="701" t="s">
        <v>5945</v>
      </c>
      <c r="B1302" s="701" t="s">
        <v>1607</v>
      </c>
      <c r="C1302" s="701" t="s">
        <v>1403</v>
      </c>
      <c r="D1302" s="702">
        <v>1993</v>
      </c>
      <c r="E1302" s="701" t="s">
        <v>1670</v>
      </c>
      <c r="F1302" s="701" t="s">
        <v>1671</v>
      </c>
      <c r="G1302" s="701" t="s">
        <v>1612</v>
      </c>
      <c r="H1302" s="703">
        <v>34478</v>
      </c>
      <c r="I1302" s="703">
        <v>34489</v>
      </c>
      <c r="J1302" s="701" t="s">
        <v>1608</v>
      </c>
      <c r="K1302" s="702">
        <v>26181</v>
      </c>
      <c r="L1302" s="701" t="s">
        <v>1341</v>
      </c>
      <c r="M1302" s="704"/>
      <c r="N1302" s="701" t="s">
        <v>1613</v>
      </c>
      <c r="O1302" s="705">
        <v>283636</v>
      </c>
      <c r="P1302" s="701" t="s">
        <v>1608</v>
      </c>
      <c r="Q1302" s="705">
        <v>31</v>
      </c>
      <c r="R1302" s="701" t="s">
        <v>1341</v>
      </c>
      <c r="S1302" s="701" t="s">
        <v>1341</v>
      </c>
    </row>
    <row r="1303" spans="1:19" x14ac:dyDescent="0.3">
      <c r="A1303" s="701" t="s">
        <v>5946</v>
      </c>
      <c r="B1303" s="701" t="s">
        <v>1607</v>
      </c>
      <c r="C1303" s="701" t="s">
        <v>1403</v>
      </c>
      <c r="D1303" s="702">
        <v>1993</v>
      </c>
      <c r="E1303" s="701" t="s">
        <v>1670</v>
      </c>
      <c r="F1303" s="701" t="s">
        <v>1671</v>
      </c>
      <c r="G1303" s="701" t="s">
        <v>1612</v>
      </c>
      <c r="H1303" s="703">
        <v>34478</v>
      </c>
      <c r="I1303" s="703">
        <v>34489</v>
      </c>
      <c r="J1303" s="701" t="s">
        <v>1608</v>
      </c>
      <c r="K1303" s="702">
        <v>24758</v>
      </c>
      <c r="L1303" s="701" t="s">
        <v>1341</v>
      </c>
      <c r="M1303" s="704"/>
      <c r="N1303" s="701" t="s">
        <v>1613</v>
      </c>
      <c r="O1303" s="705">
        <v>268220</v>
      </c>
      <c r="P1303" s="701" t="s">
        <v>1608</v>
      </c>
      <c r="Q1303" s="705">
        <v>37</v>
      </c>
      <c r="R1303" s="701" t="s">
        <v>1341</v>
      </c>
      <c r="S1303" s="701" t="s">
        <v>1341</v>
      </c>
    </row>
    <row r="1304" spans="1:19" x14ac:dyDescent="0.3">
      <c r="A1304" s="701" t="s">
        <v>5947</v>
      </c>
      <c r="B1304" s="701" t="s">
        <v>1607</v>
      </c>
      <c r="C1304" s="701" t="s">
        <v>1403</v>
      </c>
      <c r="D1304" s="702">
        <v>1993</v>
      </c>
      <c r="E1304" s="701" t="s">
        <v>1670</v>
      </c>
      <c r="F1304" s="701" t="s">
        <v>1671</v>
      </c>
      <c r="G1304" s="701" t="s">
        <v>1612</v>
      </c>
      <c r="H1304" s="703">
        <v>34478</v>
      </c>
      <c r="I1304" s="703">
        <v>34489</v>
      </c>
      <c r="J1304" s="701" t="s">
        <v>1608</v>
      </c>
      <c r="K1304" s="702">
        <v>24118</v>
      </c>
      <c r="L1304" s="701" t="s">
        <v>1341</v>
      </c>
      <c r="M1304" s="704"/>
      <c r="N1304" s="701" t="s">
        <v>1613</v>
      </c>
      <c r="O1304" s="705">
        <v>121797</v>
      </c>
      <c r="P1304" s="701" t="s">
        <v>1608</v>
      </c>
      <c r="Q1304" s="705">
        <v>187</v>
      </c>
      <c r="R1304" s="701" t="s">
        <v>1341</v>
      </c>
      <c r="S1304" s="701" t="s">
        <v>1341</v>
      </c>
    </row>
    <row r="1305" spans="1:19" x14ac:dyDescent="0.3">
      <c r="A1305" s="701" t="s">
        <v>5948</v>
      </c>
      <c r="B1305" s="701" t="s">
        <v>1607</v>
      </c>
      <c r="C1305" s="701" t="s">
        <v>1403</v>
      </c>
      <c r="D1305" s="702">
        <v>1993</v>
      </c>
      <c r="E1305" s="701" t="s">
        <v>1670</v>
      </c>
      <c r="F1305" s="701" t="s">
        <v>1671</v>
      </c>
      <c r="G1305" s="701" t="s">
        <v>1612</v>
      </c>
      <c r="H1305" s="703">
        <v>34478</v>
      </c>
      <c r="I1305" s="703">
        <v>34489</v>
      </c>
      <c r="J1305" s="701" t="s">
        <v>1608</v>
      </c>
      <c r="K1305" s="702">
        <v>25637</v>
      </c>
      <c r="L1305" s="701" t="s">
        <v>1341</v>
      </c>
      <c r="M1305" s="704"/>
      <c r="N1305" s="701" t="s">
        <v>1613</v>
      </c>
      <c r="O1305" s="705">
        <v>129468</v>
      </c>
      <c r="P1305" s="701" t="s">
        <v>1608</v>
      </c>
      <c r="Q1305" s="705">
        <v>215</v>
      </c>
      <c r="R1305" s="701" t="s">
        <v>1341</v>
      </c>
      <c r="S1305" s="701" t="s">
        <v>1341</v>
      </c>
    </row>
    <row r="1306" spans="1:19" x14ac:dyDescent="0.3">
      <c r="A1306" s="701" t="s">
        <v>5949</v>
      </c>
      <c r="B1306" s="701" t="s">
        <v>1607</v>
      </c>
      <c r="C1306" s="701" t="s">
        <v>1403</v>
      </c>
      <c r="D1306" s="702">
        <v>1994</v>
      </c>
      <c r="E1306" s="701" t="s">
        <v>1670</v>
      </c>
      <c r="F1306" s="701" t="s">
        <v>1671</v>
      </c>
      <c r="G1306" s="701" t="s">
        <v>1612</v>
      </c>
      <c r="H1306" s="703">
        <v>34843</v>
      </c>
      <c r="I1306" s="703">
        <v>34859</v>
      </c>
      <c r="J1306" s="701" t="s">
        <v>1608</v>
      </c>
      <c r="K1306" s="702">
        <v>26312</v>
      </c>
      <c r="L1306" s="701" t="s">
        <v>1341</v>
      </c>
      <c r="M1306" s="704"/>
      <c r="N1306" s="701" t="s">
        <v>1613</v>
      </c>
      <c r="O1306" s="705">
        <v>985087</v>
      </c>
      <c r="P1306" s="701" t="s">
        <v>1341</v>
      </c>
      <c r="Q1306" s="704"/>
      <c r="R1306" s="701" t="s">
        <v>1341</v>
      </c>
      <c r="S1306" s="701" t="s">
        <v>1341</v>
      </c>
    </row>
    <row r="1307" spans="1:19" x14ac:dyDescent="0.3">
      <c r="A1307" s="701" t="s">
        <v>5950</v>
      </c>
      <c r="B1307" s="701" t="s">
        <v>1607</v>
      </c>
      <c r="C1307" s="701" t="s">
        <v>1403</v>
      </c>
      <c r="D1307" s="702">
        <v>1994</v>
      </c>
      <c r="E1307" s="701" t="s">
        <v>1670</v>
      </c>
      <c r="F1307" s="701" t="s">
        <v>1671</v>
      </c>
      <c r="G1307" s="701" t="s">
        <v>1612</v>
      </c>
      <c r="H1307" s="703">
        <v>34851</v>
      </c>
      <c r="I1307" s="703">
        <v>34864</v>
      </c>
      <c r="J1307" s="701" t="s">
        <v>1608</v>
      </c>
      <c r="K1307" s="702">
        <v>26056</v>
      </c>
      <c r="L1307" s="701" t="s">
        <v>1341</v>
      </c>
      <c r="M1307" s="704"/>
      <c r="N1307" s="701" t="s">
        <v>1613</v>
      </c>
      <c r="O1307" s="702">
        <v>359328</v>
      </c>
      <c r="P1307" s="701" t="s">
        <v>1608</v>
      </c>
      <c r="Q1307" s="705">
        <v>459</v>
      </c>
      <c r="R1307" s="701" t="s">
        <v>1341</v>
      </c>
      <c r="S1307" s="701" t="s">
        <v>1341</v>
      </c>
    </row>
    <row r="1308" spans="1:19" x14ac:dyDescent="0.3">
      <c r="A1308" s="701" t="s">
        <v>5951</v>
      </c>
      <c r="B1308" s="701" t="s">
        <v>1607</v>
      </c>
      <c r="C1308" s="701" t="s">
        <v>1403</v>
      </c>
      <c r="D1308" s="702">
        <v>1994</v>
      </c>
      <c r="E1308" s="701" t="s">
        <v>1670</v>
      </c>
      <c r="F1308" s="701" t="s">
        <v>1671</v>
      </c>
      <c r="G1308" s="701" t="s">
        <v>1612</v>
      </c>
      <c r="H1308" s="703">
        <v>34850</v>
      </c>
      <c r="I1308" s="703">
        <v>34862</v>
      </c>
      <c r="J1308" s="701" t="s">
        <v>1608</v>
      </c>
      <c r="K1308" s="702">
        <v>25929</v>
      </c>
      <c r="L1308" s="701" t="s">
        <v>1341</v>
      </c>
      <c r="M1308" s="704"/>
      <c r="N1308" s="701" t="s">
        <v>1613</v>
      </c>
      <c r="O1308" s="705">
        <v>354726</v>
      </c>
      <c r="P1308" s="701" t="s">
        <v>1608</v>
      </c>
      <c r="Q1308" s="705">
        <v>262</v>
      </c>
      <c r="R1308" s="701" t="s">
        <v>1341</v>
      </c>
      <c r="S1308" s="701" t="s">
        <v>1341</v>
      </c>
    </row>
    <row r="1309" spans="1:19" x14ac:dyDescent="0.3">
      <c r="A1309" s="701" t="s">
        <v>5952</v>
      </c>
      <c r="B1309" s="701" t="s">
        <v>1607</v>
      </c>
      <c r="C1309" s="701" t="s">
        <v>1403</v>
      </c>
      <c r="D1309" s="702">
        <v>1994</v>
      </c>
      <c r="E1309" s="701" t="s">
        <v>1670</v>
      </c>
      <c r="F1309" s="701" t="s">
        <v>1671</v>
      </c>
      <c r="G1309" s="701" t="s">
        <v>1612</v>
      </c>
      <c r="H1309" s="703">
        <v>34851</v>
      </c>
      <c r="I1309" s="703">
        <v>34864</v>
      </c>
      <c r="J1309" s="701" t="s">
        <v>1608</v>
      </c>
      <c r="K1309" s="702">
        <v>25155</v>
      </c>
      <c r="L1309" s="701" t="s">
        <v>1341</v>
      </c>
      <c r="M1309" s="704"/>
      <c r="N1309" s="701" t="s">
        <v>1613</v>
      </c>
      <c r="O1309" s="705">
        <v>727383</v>
      </c>
      <c r="P1309" s="701" t="s">
        <v>1608</v>
      </c>
      <c r="Q1309" s="705">
        <v>986</v>
      </c>
      <c r="R1309" s="701" t="s">
        <v>1341</v>
      </c>
      <c r="S1309" s="701" t="s">
        <v>1341</v>
      </c>
    </row>
    <row r="1310" spans="1:19" x14ac:dyDescent="0.3">
      <c r="A1310" s="701" t="s">
        <v>6240</v>
      </c>
      <c r="B1310" s="701" t="s">
        <v>1607</v>
      </c>
      <c r="C1310" s="701" t="s">
        <v>1403</v>
      </c>
      <c r="D1310" s="702">
        <v>1994</v>
      </c>
      <c r="E1310" s="701" t="s">
        <v>1670</v>
      </c>
      <c r="F1310" s="701" t="s">
        <v>1671</v>
      </c>
      <c r="G1310" s="701" t="s">
        <v>1612</v>
      </c>
      <c r="H1310" s="703">
        <v>34850</v>
      </c>
      <c r="I1310" s="703">
        <v>34862</v>
      </c>
      <c r="J1310" s="701" t="s">
        <v>1608</v>
      </c>
      <c r="K1310" s="702">
        <v>27378</v>
      </c>
      <c r="L1310" s="701" t="s">
        <v>1341</v>
      </c>
      <c r="M1310" s="704"/>
      <c r="N1310" s="701" t="s">
        <v>1613</v>
      </c>
      <c r="O1310" s="705">
        <v>342741</v>
      </c>
      <c r="P1310" s="701" t="s">
        <v>1608</v>
      </c>
      <c r="Q1310" s="705">
        <v>383</v>
      </c>
      <c r="R1310" s="701" t="s">
        <v>1341</v>
      </c>
      <c r="S1310" s="701" t="s">
        <v>1341</v>
      </c>
    </row>
    <row r="1311" spans="1:19" x14ac:dyDescent="0.3">
      <c r="A1311" s="701" t="s">
        <v>6241</v>
      </c>
      <c r="B1311" s="701" t="s">
        <v>1607</v>
      </c>
      <c r="C1311" s="701" t="s">
        <v>1403</v>
      </c>
      <c r="D1311" s="702">
        <v>1994</v>
      </c>
      <c r="E1311" s="701" t="s">
        <v>1670</v>
      </c>
      <c r="F1311" s="701" t="s">
        <v>1671</v>
      </c>
      <c r="G1311" s="701" t="s">
        <v>1612</v>
      </c>
      <c r="H1311" s="703">
        <v>34850</v>
      </c>
      <c r="I1311" s="703">
        <v>34862</v>
      </c>
      <c r="J1311" s="701" t="s">
        <v>1608</v>
      </c>
      <c r="K1311" s="702">
        <v>25958</v>
      </c>
      <c r="L1311" s="701" t="s">
        <v>1341</v>
      </c>
      <c r="M1311" s="704"/>
      <c r="N1311" s="701" t="s">
        <v>1613</v>
      </c>
      <c r="O1311" s="705">
        <v>353027</v>
      </c>
      <c r="P1311" s="701" t="s">
        <v>1608</v>
      </c>
      <c r="Q1311" s="705">
        <v>199</v>
      </c>
      <c r="R1311" s="701" t="s">
        <v>1341</v>
      </c>
      <c r="S1311" s="701" t="s">
        <v>1341</v>
      </c>
    </row>
    <row r="1312" spans="1:19" x14ac:dyDescent="0.3">
      <c r="A1312" s="701" t="s">
        <v>6263</v>
      </c>
      <c r="B1312" s="701" t="s">
        <v>1607</v>
      </c>
      <c r="C1312" s="701" t="s">
        <v>1403</v>
      </c>
      <c r="D1312" s="702">
        <v>1994</v>
      </c>
      <c r="E1312" s="701" t="s">
        <v>1670</v>
      </c>
      <c r="F1312" s="701" t="s">
        <v>1671</v>
      </c>
      <c r="G1312" s="701" t="s">
        <v>1612</v>
      </c>
      <c r="H1312" s="703">
        <v>34850</v>
      </c>
      <c r="I1312" s="703">
        <v>34862</v>
      </c>
      <c r="J1312" s="701" t="s">
        <v>1608</v>
      </c>
      <c r="K1312" s="702">
        <v>26052</v>
      </c>
      <c r="L1312" s="701" t="s">
        <v>1341</v>
      </c>
      <c r="M1312" s="704"/>
      <c r="N1312" s="701" t="s">
        <v>1613</v>
      </c>
      <c r="O1312" s="705">
        <v>327461</v>
      </c>
      <c r="P1312" s="701" t="s">
        <v>1608</v>
      </c>
      <c r="Q1312" s="705">
        <v>464</v>
      </c>
      <c r="R1312" s="701" t="s">
        <v>1341</v>
      </c>
      <c r="S1312" s="701" t="s">
        <v>1341</v>
      </c>
    </row>
    <row r="1313" spans="1:19" x14ac:dyDescent="0.3">
      <c r="A1313" s="701" t="s">
        <v>6264</v>
      </c>
      <c r="B1313" s="701" t="s">
        <v>1607</v>
      </c>
      <c r="C1313" s="701" t="s">
        <v>1403</v>
      </c>
      <c r="D1313" s="702">
        <v>1994</v>
      </c>
      <c r="E1313" s="701" t="s">
        <v>1670</v>
      </c>
      <c r="F1313" s="701" t="s">
        <v>1671</v>
      </c>
      <c r="G1313" s="701" t="s">
        <v>1612</v>
      </c>
      <c r="H1313" s="703">
        <v>34851</v>
      </c>
      <c r="I1313" s="703">
        <v>34864</v>
      </c>
      <c r="J1313" s="701" t="s">
        <v>1608</v>
      </c>
      <c r="K1313" s="702">
        <v>26692</v>
      </c>
      <c r="L1313" s="701" t="s">
        <v>1341</v>
      </c>
      <c r="M1313" s="704"/>
      <c r="N1313" s="701" t="s">
        <v>1613</v>
      </c>
      <c r="O1313" s="705">
        <v>373845</v>
      </c>
      <c r="P1313" s="701" t="s">
        <v>1608</v>
      </c>
      <c r="Q1313" s="705">
        <v>885</v>
      </c>
      <c r="R1313" s="701" t="s">
        <v>1341</v>
      </c>
      <c r="S1313" s="701" t="s">
        <v>1341</v>
      </c>
    </row>
    <row r="1314" spans="1:19" x14ac:dyDescent="0.3">
      <c r="A1314" s="701" t="s">
        <v>6140</v>
      </c>
      <c r="B1314" s="701" t="s">
        <v>1607</v>
      </c>
      <c r="C1314" s="701" t="s">
        <v>1403</v>
      </c>
      <c r="D1314" s="702">
        <v>1995</v>
      </c>
      <c r="E1314" s="701" t="s">
        <v>1670</v>
      </c>
      <c r="F1314" s="701" t="s">
        <v>1671</v>
      </c>
      <c r="G1314" s="701" t="s">
        <v>1612</v>
      </c>
      <c r="H1314" s="703">
        <v>35212</v>
      </c>
      <c r="I1314" s="703">
        <v>35228</v>
      </c>
      <c r="J1314" s="701" t="s">
        <v>1608</v>
      </c>
      <c r="K1314" s="702">
        <v>27219</v>
      </c>
      <c r="L1314" s="701" t="s">
        <v>1341</v>
      </c>
      <c r="M1314" s="704"/>
      <c r="N1314" s="701" t="s">
        <v>1613</v>
      </c>
      <c r="O1314" s="705">
        <v>361612</v>
      </c>
      <c r="P1314" s="701" t="s">
        <v>1608</v>
      </c>
      <c r="Q1314" s="705">
        <v>153</v>
      </c>
      <c r="R1314" s="701" t="s">
        <v>1341</v>
      </c>
      <c r="S1314" s="701" t="s">
        <v>1341</v>
      </c>
    </row>
    <row r="1315" spans="1:19" x14ac:dyDescent="0.3">
      <c r="A1315" s="701" t="s">
        <v>6141</v>
      </c>
      <c r="B1315" s="701" t="s">
        <v>1607</v>
      </c>
      <c r="C1315" s="701" t="s">
        <v>1403</v>
      </c>
      <c r="D1315" s="702">
        <v>1995</v>
      </c>
      <c r="E1315" s="701" t="s">
        <v>1670</v>
      </c>
      <c r="F1315" s="701" t="s">
        <v>1671</v>
      </c>
      <c r="G1315" s="701" t="s">
        <v>1612</v>
      </c>
      <c r="H1315" s="703">
        <v>35212</v>
      </c>
      <c r="I1315" s="703">
        <v>35228</v>
      </c>
      <c r="J1315" s="701" t="s">
        <v>1608</v>
      </c>
      <c r="K1315" s="702">
        <v>27682</v>
      </c>
      <c r="L1315" s="701" t="s">
        <v>1341</v>
      </c>
      <c r="M1315" s="704"/>
      <c r="N1315" s="701" t="s">
        <v>1613</v>
      </c>
      <c r="O1315" s="705">
        <v>384281</v>
      </c>
      <c r="P1315" s="701" t="s">
        <v>1341</v>
      </c>
      <c r="Q1315" s="704"/>
      <c r="R1315" s="701" t="s">
        <v>1341</v>
      </c>
      <c r="S1315" s="701" t="s">
        <v>1341</v>
      </c>
    </row>
    <row r="1316" spans="1:19" x14ac:dyDescent="0.3">
      <c r="A1316" s="701" t="s">
        <v>6142</v>
      </c>
      <c r="B1316" s="701" t="s">
        <v>1607</v>
      </c>
      <c r="C1316" s="701" t="s">
        <v>1403</v>
      </c>
      <c r="D1316" s="702">
        <v>1995</v>
      </c>
      <c r="E1316" s="701" t="s">
        <v>1670</v>
      </c>
      <c r="F1316" s="701" t="s">
        <v>1671</v>
      </c>
      <c r="G1316" s="701" t="s">
        <v>1612</v>
      </c>
      <c r="H1316" s="703">
        <v>35212</v>
      </c>
      <c r="I1316" s="703">
        <v>35228</v>
      </c>
      <c r="J1316" s="701" t="s">
        <v>1608</v>
      </c>
      <c r="K1316" s="702">
        <v>26703</v>
      </c>
      <c r="L1316" s="701" t="s">
        <v>1341</v>
      </c>
      <c r="M1316" s="704"/>
      <c r="N1316" s="701" t="s">
        <v>1613</v>
      </c>
      <c r="O1316" s="702">
        <v>372971</v>
      </c>
      <c r="P1316" s="701" t="s">
        <v>1608</v>
      </c>
      <c r="Q1316" s="705">
        <v>161</v>
      </c>
      <c r="R1316" s="701" t="s">
        <v>1341</v>
      </c>
      <c r="S1316" s="701" t="s">
        <v>1341</v>
      </c>
    </row>
    <row r="1317" spans="1:19" x14ac:dyDescent="0.3">
      <c r="A1317" s="701" t="s">
        <v>6184</v>
      </c>
      <c r="B1317" s="701" t="s">
        <v>1607</v>
      </c>
      <c r="C1317" s="701" t="s">
        <v>1403</v>
      </c>
      <c r="D1317" s="702">
        <v>1995</v>
      </c>
      <c r="E1317" s="701" t="s">
        <v>1670</v>
      </c>
      <c r="F1317" s="701" t="s">
        <v>1671</v>
      </c>
      <c r="G1317" s="701" t="s">
        <v>1612</v>
      </c>
      <c r="H1317" s="703">
        <v>35220</v>
      </c>
      <c r="I1317" s="703">
        <v>35246</v>
      </c>
      <c r="J1317" s="701" t="s">
        <v>1608</v>
      </c>
      <c r="K1317" s="702">
        <v>28102</v>
      </c>
      <c r="L1317" s="701" t="s">
        <v>1341</v>
      </c>
      <c r="M1317" s="704"/>
      <c r="N1317" s="701" t="s">
        <v>1613</v>
      </c>
      <c r="O1317" s="705">
        <v>742256</v>
      </c>
      <c r="P1317" s="701" t="s">
        <v>1608</v>
      </c>
      <c r="Q1317" s="705">
        <v>59</v>
      </c>
      <c r="R1317" s="701" t="s">
        <v>1341</v>
      </c>
      <c r="S1317" s="701" t="s">
        <v>1341</v>
      </c>
    </row>
    <row r="1318" spans="1:19" x14ac:dyDescent="0.3">
      <c r="A1318" s="701" t="s">
        <v>6340</v>
      </c>
      <c r="B1318" s="701" t="s">
        <v>1607</v>
      </c>
      <c r="C1318" s="701" t="s">
        <v>1403</v>
      </c>
      <c r="D1318" s="702">
        <v>1995</v>
      </c>
      <c r="E1318" s="701" t="s">
        <v>1670</v>
      </c>
      <c r="F1318" s="701" t="s">
        <v>1671</v>
      </c>
      <c r="G1318" s="701" t="s">
        <v>1612</v>
      </c>
      <c r="H1318" s="703">
        <v>35214</v>
      </c>
      <c r="I1318" s="703">
        <v>35231</v>
      </c>
      <c r="J1318" s="701" t="s">
        <v>1608</v>
      </c>
      <c r="K1318" s="702">
        <v>27253</v>
      </c>
      <c r="L1318" s="701" t="s">
        <v>1341</v>
      </c>
      <c r="M1318" s="704"/>
      <c r="N1318" s="701" t="s">
        <v>1613</v>
      </c>
      <c r="O1318" s="702">
        <v>422194</v>
      </c>
      <c r="P1318" s="701" t="s">
        <v>1608</v>
      </c>
      <c r="Q1318" s="702">
        <v>173</v>
      </c>
      <c r="R1318" s="701" t="s">
        <v>1341</v>
      </c>
      <c r="S1318" s="701" t="s">
        <v>1341</v>
      </c>
    </row>
    <row r="1319" spans="1:19" x14ac:dyDescent="0.3">
      <c r="A1319" s="701" t="s">
        <v>6341</v>
      </c>
      <c r="B1319" s="701" t="s">
        <v>1607</v>
      </c>
      <c r="C1319" s="701" t="s">
        <v>1403</v>
      </c>
      <c r="D1319" s="702">
        <v>1995</v>
      </c>
      <c r="E1319" s="701" t="s">
        <v>1670</v>
      </c>
      <c r="F1319" s="701" t="s">
        <v>1671</v>
      </c>
      <c r="G1319" s="701" t="s">
        <v>1612</v>
      </c>
      <c r="H1319" s="703">
        <v>35214</v>
      </c>
      <c r="I1319" s="703">
        <v>35231</v>
      </c>
      <c r="J1319" s="701" t="s">
        <v>1608</v>
      </c>
      <c r="K1319" s="702">
        <v>27014</v>
      </c>
      <c r="L1319" s="701" t="s">
        <v>1341</v>
      </c>
      <c r="M1319" s="704"/>
      <c r="N1319" s="701" t="s">
        <v>1613</v>
      </c>
      <c r="O1319" s="702">
        <v>865784</v>
      </c>
      <c r="P1319" s="701" t="s">
        <v>1608</v>
      </c>
      <c r="Q1319" s="702">
        <v>60</v>
      </c>
      <c r="R1319" s="701" t="s">
        <v>1341</v>
      </c>
      <c r="S1319" s="701" t="s">
        <v>1341</v>
      </c>
    </row>
    <row r="1320" spans="1:19" x14ac:dyDescent="0.3">
      <c r="A1320" s="701" t="s">
        <v>6342</v>
      </c>
      <c r="B1320" s="701" t="s">
        <v>1607</v>
      </c>
      <c r="C1320" s="701" t="s">
        <v>1403</v>
      </c>
      <c r="D1320" s="702">
        <v>1995</v>
      </c>
      <c r="E1320" s="701" t="s">
        <v>1670</v>
      </c>
      <c r="F1320" s="701" t="s">
        <v>1671</v>
      </c>
      <c r="G1320" s="701" t="s">
        <v>1612</v>
      </c>
      <c r="H1320" s="703">
        <v>35212</v>
      </c>
      <c r="I1320" s="703">
        <v>35228</v>
      </c>
      <c r="J1320" s="701" t="s">
        <v>1608</v>
      </c>
      <c r="K1320" s="702">
        <v>26430</v>
      </c>
      <c r="L1320" s="701" t="s">
        <v>1341</v>
      </c>
      <c r="M1320" s="704"/>
      <c r="N1320" s="701" t="s">
        <v>1613</v>
      </c>
      <c r="O1320" s="702">
        <v>352176</v>
      </c>
      <c r="P1320" s="701" t="s">
        <v>1608</v>
      </c>
      <c r="Q1320" s="702">
        <v>227</v>
      </c>
      <c r="R1320" s="701" t="s">
        <v>1341</v>
      </c>
      <c r="S1320" s="701" t="s">
        <v>1341</v>
      </c>
    </row>
    <row r="1321" spans="1:19" x14ac:dyDescent="0.3">
      <c r="A1321" s="701" t="s">
        <v>6343</v>
      </c>
      <c r="B1321" s="701" t="s">
        <v>1607</v>
      </c>
      <c r="C1321" s="701" t="s">
        <v>1403</v>
      </c>
      <c r="D1321" s="702">
        <v>1995</v>
      </c>
      <c r="E1321" s="701" t="s">
        <v>1670</v>
      </c>
      <c r="F1321" s="701" t="s">
        <v>1671</v>
      </c>
      <c r="G1321" s="701" t="s">
        <v>1612</v>
      </c>
      <c r="H1321" s="703">
        <v>35220</v>
      </c>
      <c r="I1321" s="703">
        <v>35246</v>
      </c>
      <c r="J1321" s="701" t="s">
        <v>1608</v>
      </c>
      <c r="K1321" s="702">
        <v>26896</v>
      </c>
      <c r="L1321" s="701" t="s">
        <v>1341</v>
      </c>
      <c r="M1321" s="704"/>
      <c r="N1321" s="701" t="s">
        <v>1613</v>
      </c>
      <c r="O1321" s="702">
        <v>714230</v>
      </c>
      <c r="P1321" s="701" t="s">
        <v>1608</v>
      </c>
      <c r="Q1321" s="702">
        <v>206</v>
      </c>
      <c r="R1321" s="701" t="s">
        <v>1341</v>
      </c>
      <c r="S1321" s="701" t="s">
        <v>1341</v>
      </c>
    </row>
    <row r="1322" spans="1:19" x14ac:dyDescent="0.3">
      <c r="A1322" s="701" t="s">
        <v>6402</v>
      </c>
      <c r="B1322" s="701" t="s">
        <v>1607</v>
      </c>
      <c r="C1322" s="701" t="s">
        <v>1403</v>
      </c>
      <c r="D1322" s="702">
        <v>1996</v>
      </c>
      <c r="E1322" s="701" t="s">
        <v>1670</v>
      </c>
      <c r="F1322" s="701" t="s">
        <v>1671</v>
      </c>
      <c r="G1322" s="701" t="s">
        <v>1612</v>
      </c>
      <c r="H1322" s="703">
        <v>35587</v>
      </c>
      <c r="I1322" s="703">
        <v>35596</v>
      </c>
      <c r="J1322" s="701" t="s">
        <v>1608</v>
      </c>
      <c r="K1322" s="702">
        <v>26149</v>
      </c>
      <c r="L1322" s="701" t="s">
        <v>1341</v>
      </c>
      <c r="M1322" s="704"/>
      <c r="N1322" s="701" t="s">
        <v>1613</v>
      </c>
      <c r="O1322" s="702">
        <v>877790</v>
      </c>
      <c r="P1322" s="701" t="s">
        <v>1608</v>
      </c>
      <c r="Q1322" s="702">
        <v>1090</v>
      </c>
      <c r="R1322" s="701" t="s">
        <v>1341</v>
      </c>
      <c r="S1322" s="701" t="s">
        <v>1341</v>
      </c>
    </row>
    <row r="1323" spans="1:19" x14ac:dyDescent="0.3">
      <c r="A1323" s="701" t="s">
        <v>6403</v>
      </c>
      <c r="B1323" s="701" t="s">
        <v>1607</v>
      </c>
      <c r="C1323" s="701" t="s">
        <v>1403</v>
      </c>
      <c r="D1323" s="702">
        <v>1996</v>
      </c>
      <c r="E1323" s="701" t="s">
        <v>1670</v>
      </c>
      <c r="F1323" s="701" t="s">
        <v>1671</v>
      </c>
      <c r="G1323" s="701" t="s">
        <v>1612</v>
      </c>
      <c r="H1323" s="703">
        <v>35587</v>
      </c>
      <c r="I1323" s="703">
        <v>35596</v>
      </c>
      <c r="J1323" s="701" t="s">
        <v>1608</v>
      </c>
      <c r="K1323" s="702">
        <v>26920</v>
      </c>
      <c r="L1323" s="701" t="s">
        <v>1341</v>
      </c>
      <c r="M1323" s="704"/>
      <c r="N1323" s="701" t="s">
        <v>1613</v>
      </c>
      <c r="O1323" s="702">
        <v>859098</v>
      </c>
      <c r="P1323" s="701" t="s">
        <v>1341</v>
      </c>
      <c r="Q1323" s="706"/>
      <c r="R1323" s="701" t="s">
        <v>1341</v>
      </c>
      <c r="S1323" s="701" t="s">
        <v>1341</v>
      </c>
    </row>
    <row r="1324" spans="1:19" x14ac:dyDescent="0.3">
      <c r="A1324" s="701" t="s">
        <v>6404</v>
      </c>
      <c r="B1324" s="701" t="s">
        <v>1607</v>
      </c>
      <c r="C1324" s="701" t="s">
        <v>1403</v>
      </c>
      <c r="D1324" s="702">
        <v>1996</v>
      </c>
      <c r="E1324" s="701" t="s">
        <v>1670</v>
      </c>
      <c r="F1324" s="701" t="s">
        <v>1671</v>
      </c>
      <c r="G1324" s="701" t="s">
        <v>1612</v>
      </c>
      <c r="H1324" s="703">
        <v>35579</v>
      </c>
      <c r="I1324" s="703">
        <v>35596</v>
      </c>
      <c r="J1324" s="701" t="s">
        <v>1608</v>
      </c>
      <c r="K1324" s="702">
        <v>26813</v>
      </c>
      <c r="L1324" s="701" t="s">
        <v>1341</v>
      </c>
      <c r="M1324" s="704"/>
      <c r="N1324" s="701" t="s">
        <v>1613</v>
      </c>
      <c r="O1324" s="702">
        <v>862005</v>
      </c>
      <c r="P1324" s="701" t="s">
        <v>1608</v>
      </c>
      <c r="Q1324" s="702">
        <v>1065</v>
      </c>
      <c r="R1324" s="701" t="s">
        <v>1341</v>
      </c>
      <c r="S1324" s="701" t="s">
        <v>1341</v>
      </c>
    </row>
    <row r="1325" spans="1:19" x14ac:dyDescent="0.3">
      <c r="A1325" s="701" t="s">
        <v>6504</v>
      </c>
      <c r="B1325" s="701" t="s">
        <v>1607</v>
      </c>
      <c r="C1325" s="701" t="s">
        <v>1403</v>
      </c>
      <c r="D1325" s="702">
        <v>1996</v>
      </c>
      <c r="E1325" s="701" t="s">
        <v>1670</v>
      </c>
      <c r="F1325" s="701" t="s">
        <v>1671</v>
      </c>
      <c r="G1325" s="701" t="s">
        <v>1612</v>
      </c>
      <c r="H1325" s="703">
        <v>35579</v>
      </c>
      <c r="I1325" s="703">
        <v>35596</v>
      </c>
      <c r="J1325" s="701" t="s">
        <v>1608</v>
      </c>
      <c r="K1325" s="702">
        <v>32162</v>
      </c>
      <c r="L1325" s="701" t="s">
        <v>1341</v>
      </c>
      <c r="M1325" s="704"/>
      <c r="N1325" s="701" t="s">
        <v>1613</v>
      </c>
      <c r="O1325" s="702">
        <v>317505</v>
      </c>
      <c r="P1325" s="701" t="s">
        <v>1608</v>
      </c>
      <c r="Q1325" s="702">
        <v>656</v>
      </c>
      <c r="R1325" s="701" t="s">
        <v>1341</v>
      </c>
      <c r="S1325" s="701" t="s">
        <v>1341</v>
      </c>
    </row>
    <row r="1326" spans="1:19" x14ac:dyDescent="0.3">
      <c r="A1326" s="701" t="s">
        <v>6505</v>
      </c>
      <c r="B1326" s="701" t="s">
        <v>1607</v>
      </c>
      <c r="C1326" s="701" t="s">
        <v>1403</v>
      </c>
      <c r="D1326" s="702">
        <v>1996</v>
      </c>
      <c r="E1326" s="701" t="s">
        <v>1670</v>
      </c>
      <c r="F1326" s="701" t="s">
        <v>1671</v>
      </c>
      <c r="G1326" s="701" t="s">
        <v>1612</v>
      </c>
      <c r="H1326" s="703">
        <v>35579</v>
      </c>
      <c r="I1326" s="703">
        <v>35596</v>
      </c>
      <c r="J1326" s="701" t="s">
        <v>1608</v>
      </c>
      <c r="K1326" s="702">
        <v>32485</v>
      </c>
      <c r="L1326" s="701" t="s">
        <v>1341</v>
      </c>
      <c r="M1326" s="704"/>
      <c r="N1326" s="701" t="s">
        <v>1613</v>
      </c>
      <c r="O1326" s="702">
        <v>320693</v>
      </c>
      <c r="P1326" s="701" t="s">
        <v>1608</v>
      </c>
      <c r="Q1326" s="702">
        <v>663</v>
      </c>
      <c r="R1326" s="701" t="s">
        <v>1341</v>
      </c>
      <c r="S1326" s="701" t="s">
        <v>1341</v>
      </c>
    </row>
    <row r="1327" spans="1:19" x14ac:dyDescent="0.3">
      <c r="A1327" s="701" t="s">
        <v>6506</v>
      </c>
      <c r="B1327" s="701" t="s">
        <v>1607</v>
      </c>
      <c r="C1327" s="701" t="s">
        <v>1403</v>
      </c>
      <c r="D1327" s="702">
        <v>1996</v>
      </c>
      <c r="E1327" s="701" t="s">
        <v>1670</v>
      </c>
      <c r="F1327" s="701" t="s">
        <v>1671</v>
      </c>
      <c r="G1327" s="701" t="s">
        <v>1612</v>
      </c>
      <c r="H1327" s="703">
        <v>35586</v>
      </c>
      <c r="I1327" s="703">
        <v>35596</v>
      </c>
      <c r="J1327" s="701" t="s">
        <v>1608</v>
      </c>
      <c r="K1327" s="702">
        <v>32882</v>
      </c>
      <c r="L1327" s="701" t="s">
        <v>1341</v>
      </c>
      <c r="M1327" s="704"/>
      <c r="N1327" s="701" t="s">
        <v>1613</v>
      </c>
      <c r="O1327" s="702">
        <v>323074</v>
      </c>
      <c r="P1327" s="701" t="s">
        <v>1608</v>
      </c>
      <c r="Q1327" s="702">
        <v>190</v>
      </c>
      <c r="R1327" s="701" t="s">
        <v>1341</v>
      </c>
      <c r="S1327" s="701" t="s">
        <v>1341</v>
      </c>
    </row>
    <row r="1328" spans="1:19" x14ac:dyDescent="0.3">
      <c r="A1328" s="701" t="s">
        <v>6507</v>
      </c>
      <c r="B1328" s="701" t="s">
        <v>1607</v>
      </c>
      <c r="C1328" s="701" t="s">
        <v>1403</v>
      </c>
      <c r="D1328" s="702">
        <v>1996</v>
      </c>
      <c r="E1328" s="701" t="s">
        <v>1670</v>
      </c>
      <c r="F1328" s="701" t="s">
        <v>1671</v>
      </c>
      <c r="G1328" s="701" t="s">
        <v>1612</v>
      </c>
      <c r="H1328" s="703">
        <v>35586</v>
      </c>
      <c r="I1328" s="703">
        <v>35596</v>
      </c>
      <c r="J1328" s="701" t="s">
        <v>1608</v>
      </c>
      <c r="K1328" s="702">
        <v>32420</v>
      </c>
      <c r="L1328" s="701" t="s">
        <v>1341</v>
      </c>
      <c r="M1328" s="704"/>
      <c r="N1328" s="701" t="s">
        <v>1613</v>
      </c>
      <c r="O1328" s="702">
        <v>318504</v>
      </c>
      <c r="P1328" s="701" t="s">
        <v>1608</v>
      </c>
      <c r="Q1328" s="702">
        <v>184</v>
      </c>
      <c r="R1328" s="701" t="s">
        <v>1341</v>
      </c>
      <c r="S1328" s="701" t="s">
        <v>1341</v>
      </c>
    </row>
    <row r="1329" spans="1:19" x14ac:dyDescent="0.3">
      <c r="A1329" s="701" t="s">
        <v>6444</v>
      </c>
      <c r="B1329" s="701" t="s">
        <v>1607</v>
      </c>
      <c r="C1329" s="701" t="s">
        <v>1403</v>
      </c>
      <c r="D1329" s="702">
        <v>1997</v>
      </c>
      <c r="E1329" s="701" t="s">
        <v>1670</v>
      </c>
      <c r="F1329" s="701" t="s">
        <v>1671</v>
      </c>
      <c r="G1329" s="701" t="s">
        <v>1612</v>
      </c>
      <c r="H1329" s="703">
        <v>35937</v>
      </c>
      <c r="I1329" s="703">
        <v>35947</v>
      </c>
      <c r="J1329" s="701" t="s">
        <v>1608</v>
      </c>
      <c r="K1329" s="702">
        <v>25593</v>
      </c>
      <c r="L1329" s="701" t="s">
        <v>1341</v>
      </c>
      <c r="M1329" s="704"/>
      <c r="N1329" s="701" t="s">
        <v>1613</v>
      </c>
      <c r="O1329" s="702">
        <v>632103</v>
      </c>
      <c r="P1329" s="701" t="s">
        <v>1341</v>
      </c>
      <c r="Q1329" s="706"/>
      <c r="R1329" s="701" t="s">
        <v>1341</v>
      </c>
      <c r="S1329" s="701" t="s">
        <v>1341</v>
      </c>
    </row>
    <row r="1330" spans="1:19" x14ac:dyDescent="0.3">
      <c r="A1330" s="701" t="s">
        <v>6445</v>
      </c>
      <c r="B1330" s="701" t="s">
        <v>1607</v>
      </c>
      <c r="C1330" s="701" t="s">
        <v>1403</v>
      </c>
      <c r="D1330" s="702">
        <v>1997</v>
      </c>
      <c r="E1330" s="701" t="s">
        <v>1670</v>
      </c>
      <c r="F1330" s="701" t="s">
        <v>1671</v>
      </c>
      <c r="G1330" s="701" t="s">
        <v>1612</v>
      </c>
      <c r="H1330" s="703">
        <v>35937</v>
      </c>
      <c r="I1330" s="703">
        <v>35947</v>
      </c>
      <c r="J1330" s="701" t="s">
        <v>1608</v>
      </c>
      <c r="K1330" s="702">
        <v>26902</v>
      </c>
      <c r="L1330" s="701" t="s">
        <v>1341</v>
      </c>
      <c r="M1330" s="704"/>
      <c r="N1330" s="701" t="s">
        <v>1613</v>
      </c>
      <c r="O1330" s="702">
        <v>674437</v>
      </c>
      <c r="P1330" s="701" t="s">
        <v>1608</v>
      </c>
      <c r="Q1330" s="702">
        <v>100</v>
      </c>
      <c r="R1330" s="701" t="s">
        <v>1341</v>
      </c>
      <c r="S1330" s="701" t="s">
        <v>1341</v>
      </c>
    </row>
    <row r="1331" spans="1:19" x14ac:dyDescent="0.3">
      <c r="A1331" s="701" t="s">
        <v>6446</v>
      </c>
      <c r="B1331" s="701" t="s">
        <v>1607</v>
      </c>
      <c r="C1331" s="701" t="s">
        <v>1403</v>
      </c>
      <c r="D1331" s="702">
        <v>1997</v>
      </c>
      <c r="E1331" s="701" t="s">
        <v>1670</v>
      </c>
      <c r="F1331" s="701" t="s">
        <v>1671</v>
      </c>
      <c r="G1331" s="701" t="s">
        <v>1612</v>
      </c>
      <c r="H1331" s="703">
        <v>35937</v>
      </c>
      <c r="I1331" s="703">
        <v>35947</v>
      </c>
      <c r="J1331" s="701" t="s">
        <v>1608</v>
      </c>
      <c r="K1331" s="702">
        <v>26824</v>
      </c>
      <c r="L1331" s="701" t="s">
        <v>1341</v>
      </c>
      <c r="M1331" s="704"/>
      <c r="N1331" s="701" t="s">
        <v>1613</v>
      </c>
      <c r="O1331" s="702">
        <v>801297</v>
      </c>
      <c r="P1331" s="701" t="s">
        <v>1608</v>
      </c>
      <c r="Q1331" s="702">
        <v>271</v>
      </c>
      <c r="R1331" s="701" t="s">
        <v>1341</v>
      </c>
      <c r="S1331" s="701" t="s">
        <v>1341</v>
      </c>
    </row>
    <row r="1332" spans="1:19" x14ac:dyDescent="0.3">
      <c r="A1332" s="701" t="s">
        <v>6508</v>
      </c>
      <c r="B1332" s="701" t="s">
        <v>1607</v>
      </c>
      <c r="C1332" s="701" t="s">
        <v>1403</v>
      </c>
      <c r="D1332" s="702">
        <v>1997</v>
      </c>
      <c r="E1332" s="701" t="s">
        <v>1670</v>
      </c>
      <c r="F1332" s="701" t="s">
        <v>1671</v>
      </c>
      <c r="G1332" s="701" t="s">
        <v>1612</v>
      </c>
      <c r="H1332" s="703">
        <v>35935</v>
      </c>
      <c r="I1332" s="703">
        <v>35947</v>
      </c>
      <c r="J1332" s="701" t="s">
        <v>1608</v>
      </c>
      <c r="K1332" s="702">
        <v>30724</v>
      </c>
      <c r="L1332" s="701" t="s">
        <v>1341</v>
      </c>
      <c r="M1332" s="704"/>
      <c r="N1332" s="701" t="s">
        <v>1613</v>
      </c>
      <c r="O1332" s="702">
        <v>298786</v>
      </c>
      <c r="P1332" s="701" t="s">
        <v>1341</v>
      </c>
      <c r="Q1332" s="706"/>
      <c r="R1332" s="701" t="s">
        <v>1341</v>
      </c>
      <c r="S1332" s="701" t="s">
        <v>1341</v>
      </c>
    </row>
    <row r="1333" spans="1:19" x14ac:dyDescent="0.3">
      <c r="A1333" s="701" t="s">
        <v>6509</v>
      </c>
      <c r="B1333" s="701" t="s">
        <v>1607</v>
      </c>
      <c r="C1333" s="701" t="s">
        <v>1403</v>
      </c>
      <c r="D1333" s="702">
        <v>1997</v>
      </c>
      <c r="E1333" s="701" t="s">
        <v>1670</v>
      </c>
      <c r="F1333" s="701" t="s">
        <v>1671</v>
      </c>
      <c r="G1333" s="701" t="s">
        <v>1612</v>
      </c>
      <c r="H1333" s="703">
        <v>35935</v>
      </c>
      <c r="I1333" s="703">
        <v>35947</v>
      </c>
      <c r="J1333" s="701" t="s">
        <v>1608</v>
      </c>
      <c r="K1333" s="702">
        <v>30802</v>
      </c>
      <c r="L1333" s="701" t="s">
        <v>1341</v>
      </c>
      <c r="M1333" s="704"/>
      <c r="N1333" s="701" t="s">
        <v>1613</v>
      </c>
      <c r="O1333" s="702">
        <v>307012</v>
      </c>
      <c r="P1333" s="701" t="s">
        <v>1608</v>
      </c>
      <c r="Q1333" s="702">
        <v>768</v>
      </c>
      <c r="R1333" s="701" t="s">
        <v>1341</v>
      </c>
      <c r="S1333" s="701" t="s">
        <v>1341</v>
      </c>
    </row>
    <row r="1334" spans="1:19" x14ac:dyDescent="0.3">
      <c r="A1334" s="701" t="s">
        <v>6510</v>
      </c>
      <c r="B1334" s="701" t="s">
        <v>1607</v>
      </c>
      <c r="C1334" s="701" t="s">
        <v>1403</v>
      </c>
      <c r="D1334" s="702">
        <v>1997</v>
      </c>
      <c r="E1334" s="701" t="s">
        <v>1670</v>
      </c>
      <c r="F1334" s="701" t="s">
        <v>1671</v>
      </c>
      <c r="G1334" s="701" t="s">
        <v>1612</v>
      </c>
      <c r="H1334" s="703">
        <v>35935</v>
      </c>
      <c r="I1334" s="703">
        <v>35947</v>
      </c>
      <c r="J1334" s="701" t="s">
        <v>1608</v>
      </c>
      <c r="K1334" s="702">
        <v>30286</v>
      </c>
      <c r="L1334" s="701" t="s">
        <v>1341</v>
      </c>
      <c r="M1334" s="704"/>
      <c r="N1334" s="701" t="s">
        <v>1613</v>
      </c>
      <c r="O1334" s="702">
        <v>318040</v>
      </c>
      <c r="P1334" s="701" t="s">
        <v>1608</v>
      </c>
      <c r="Q1334" s="702">
        <v>473</v>
      </c>
      <c r="R1334" s="701" t="s">
        <v>1341</v>
      </c>
      <c r="S1334" s="701" t="s">
        <v>1341</v>
      </c>
    </row>
    <row r="1335" spans="1:19" x14ac:dyDescent="0.3">
      <c r="A1335" s="701" t="s">
        <v>6511</v>
      </c>
      <c r="B1335" s="701" t="s">
        <v>1607</v>
      </c>
      <c r="C1335" s="701" t="s">
        <v>1403</v>
      </c>
      <c r="D1335" s="702">
        <v>1997</v>
      </c>
      <c r="E1335" s="701" t="s">
        <v>1670</v>
      </c>
      <c r="F1335" s="701" t="s">
        <v>1671</v>
      </c>
      <c r="G1335" s="701" t="s">
        <v>1612</v>
      </c>
      <c r="H1335" s="703">
        <v>35935</v>
      </c>
      <c r="I1335" s="703">
        <v>35947</v>
      </c>
      <c r="J1335" s="701" t="s">
        <v>1608</v>
      </c>
      <c r="K1335" s="702">
        <v>30621</v>
      </c>
      <c r="L1335" s="701" t="s">
        <v>1341</v>
      </c>
      <c r="M1335" s="704"/>
      <c r="N1335" s="701" t="s">
        <v>1613</v>
      </c>
      <c r="O1335" s="702">
        <v>319818</v>
      </c>
      <c r="P1335" s="701" t="s">
        <v>1608</v>
      </c>
      <c r="Q1335" s="702">
        <v>309</v>
      </c>
      <c r="R1335" s="701" t="s">
        <v>1341</v>
      </c>
      <c r="S1335" s="701" t="s">
        <v>1341</v>
      </c>
    </row>
    <row r="1336" spans="1:19" x14ac:dyDescent="0.3">
      <c r="A1336" s="701" t="s">
        <v>6462</v>
      </c>
      <c r="B1336" s="701" t="s">
        <v>1607</v>
      </c>
      <c r="C1336" s="701" t="s">
        <v>1403</v>
      </c>
      <c r="D1336" s="702">
        <v>1998</v>
      </c>
      <c r="E1336" s="701" t="s">
        <v>1670</v>
      </c>
      <c r="F1336" s="701" t="s">
        <v>1671</v>
      </c>
      <c r="G1336" s="701" t="s">
        <v>1612</v>
      </c>
      <c r="H1336" s="703">
        <v>36295</v>
      </c>
      <c r="I1336" s="703">
        <v>36312</v>
      </c>
      <c r="J1336" s="701" t="s">
        <v>1608</v>
      </c>
      <c r="K1336" s="702">
        <v>26904</v>
      </c>
      <c r="L1336" s="701" t="s">
        <v>1341</v>
      </c>
      <c r="M1336" s="704"/>
      <c r="N1336" s="701" t="s">
        <v>1613</v>
      </c>
      <c r="O1336" s="702">
        <v>636155</v>
      </c>
      <c r="P1336" s="701" t="s">
        <v>1341</v>
      </c>
      <c r="Q1336" s="706"/>
      <c r="R1336" s="701" t="s">
        <v>1341</v>
      </c>
      <c r="S1336" s="701" t="s">
        <v>1341</v>
      </c>
    </row>
    <row r="1337" spans="1:19" x14ac:dyDescent="0.3">
      <c r="A1337" s="701" t="s">
        <v>6463</v>
      </c>
      <c r="B1337" s="701" t="s">
        <v>1607</v>
      </c>
      <c r="C1337" s="701" t="s">
        <v>1403</v>
      </c>
      <c r="D1337" s="702">
        <v>1998</v>
      </c>
      <c r="E1337" s="701" t="s">
        <v>1670</v>
      </c>
      <c r="F1337" s="701" t="s">
        <v>1671</v>
      </c>
      <c r="G1337" s="701" t="s">
        <v>1612</v>
      </c>
      <c r="H1337" s="703">
        <v>36297</v>
      </c>
      <c r="I1337" s="703">
        <v>36312</v>
      </c>
      <c r="J1337" s="701" t="s">
        <v>1608</v>
      </c>
      <c r="K1337" s="702">
        <v>25925</v>
      </c>
      <c r="L1337" s="701" t="s">
        <v>1341</v>
      </c>
      <c r="M1337" s="704"/>
      <c r="N1337" s="701" t="s">
        <v>1613</v>
      </c>
      <c r="O1337" s="702">
        <v>694325</v>
      </c>
      <c r="P1337" s="701" t="s">
        <v>1608</v>
      </c>
      <c r="Q1337" s="702">
        <v>802</v>
      </c>
      <c r="R1337" s="701" t="s">
        <v>1341</v>
      </c>
      <c r="S1337" s="701" t="s">
        <v>1341</v>
      </c>
    </row>
    <row r="1338" spans="1:19" x14ac:dyDescent="0.3">
      <c r="A1338" s="701" t="s">
        <v>6464</v>
      </c>
      <c r="B1338" s="701" t="s">
        <v>1607</v>
      </c>
      <c r="C1338" s="701" t="s">
        <v>1403</v>
      </c>
      <c r="D1338" s="702">
        <v>1998</v>
      </c>
      <c r="E1338" s="701" t="s">
        <v>1670</v>
      </c>
      <c r="F1338" s="701" t="s">
        <v>1671</v>
      </c>
      <c r="G1338" s="701" t="s">
        <v>1612</v>
      </c>
      <c r="H1338" s="703">
        <v>36297</v>
      </c>
      <c r="I1338" s="703">
        <v>36312</v>
      </c>
      <c r="J1338" s="701" t="s">
        <v>1608</v>
      </c>
      <c r="K1338" s="702">
        <v>26449</v>
      </c>
      <c r="L1338" s="701" t="s">
        <v>1341</v>
      </c>
      <c r="M1338" s="704"/>
      <c r="N1338" s="701" t="s">
        <v>1613</v>
      </c>
      <c r="O1338" s="702">
        <v>726226</v>
      </c>
      <c r="P1338" s="701" t="s">
        <v>1608</v>
      </c>
      <c r="Q1338" s="705">
        <v>818</v>
      </c>
      <c r="R1338" s="701" t="s">
        <v>1341</v>
      </c>
      <c r="S1338" s="701" t="s">
        <v>1341</v>
      </c>
    </row>
    <row r="1339" spans="1:19" x14ac:dyDescent="0.3">
      <c r="A1339" s="701" t="s">
        <v>6549</v>
      </c>
      <c r="B1339" s="701" t="s">
        <v>1607</v>
      </c>
      <c r="C1339" s="701" t="s">
        <v>1403</v>
      </c>
      <c r="D1339" s="702">
        <v>1998</v>
      </c>
      <c r="E1339" s="701" t="s">
        <v>1670</v>
      </c>
      <c r="F1339" s="701" t="s">
        <v>1671</v>
      </c>
      <c r="G1339" s="701" t="s">
        <v>1612</v>
      </c>
      <c r="H1339" s="703">
        <v>36297</v>
      </c>
      <c r="I1339" s="703">
        <v>36312</v>
      </c>
      <c r="J1339" s="701" t="s">
        <v>1608</v>
      </c>
      <c r="K1339" s="702">
        <v>30029</v>
      </c>
      <c r="L1339" s="701" t="s">
        <v>1341</v>
      </c>
      <c r="M1339" s="704"/>
      <c r="N1339" s="701" t="s">
        <v>1613</v>
      </c>
      <c r="O1339" s="705">
        <v>324824</v>
      </c>
      <c r="P1339" s="701" t="s">
        <v>1608</v>
      </c>
      <c r="Q1339" s="705">
        <v>929</v>
      </c>
      <c r="R1339" s="701" t="s">
        <v>1341</v>
      </c>
      <c r="S1339" s="701" t="s">
        <v>1341</v>
      </c>
    </row>
    <row r="1340" spans="1:19" x14ac:dyDescent="0.3">
      <c r="A1340" s="701" t="s">
        <v>6550</v>
      </c>
      <c r="B1340" s="701" t="s">
        <v>1607</v>
      </c>
      <c r="C1340" s="701" t="s">
        <v>1403</v>
      </c>
      <c r="D1340" s="702">
        <v>1998</v>
      </c>
      <c r="E1340" s="701" t="s">
        <v>1670</v>
      </c>
      <c r="F1340" s="701" t="s">
        <v>1671</v>
      </c>
      <c r="G1340" s="701" t="s">
        <v>1612</v>
      </c>
      <c r="H1340" s="703">
        <v>36297</v>
      </c>
      <c r="I1340" s="703">
        <v>36312</v>
      </c>
      <c r="J1340" s="701" t="s">
        <v>1608</v>
      </c>
      <c r="K1340" s="702">
        <v>30412</v>
      </c>
      <c r="L1340" s="701" t="s">
        <v>1341</v>
      </c>
      <c r="M1340" s="704"/>
      <c r="N1340" s="701" t="s">
        <v>1613</v>
      </c>
      <c r="O1340" s="702">
        <v>332396</v>
      </c>
      <c r="P1340" s="701" t="s">
        <v>1608</v>
      </c>
      <c r="Q1340" s="705">
        <v>1267</v>
      </c>
      <c r="R1340" s="701" t="s">
        <v>1341</v>
      </c>
      <c r="S1340" s="701" t="s">
        <v>1341</v>
      </c>
    </row>
    <row r="1341" spans="1:19" x14ac:dyDescent="0.3">
      <c r="A1341" s="701" t="s">
        <v>6551</v>
      </c>
      <c r="B1341" s="701" t="s">
        <v>1607</v>
      </c>
      <c r="C1341" s="701" t="s">
        <v>1403</v>
      </c>
      <c r="D1341" s="702">
        <v>1998</v>
      </c>
      <c r="E1341" s="701" t="s">
        <v>1670</v>
      </c>
      <c r="F1341" s="701" t="s">
        <v>1671</v>
      </c>
      <c r="G1341" s="701" t="s">
        <v>1612</v>
      </c>
      <c r="H1341" s="703">
        <v>36297</v>
      </c>
      <c r="I1341" s="703">
        <v>36312</v>
      </c>
      <c r="J1341" s="701" t="s">
        <v>1608</v>
      </c>
      <c r="K1341" s="702">
        <v>31771</v>
      </c>
      <c r="L1341" s="701" t="s">
        <v>1341</v>
      </c>
      <c r="M1341" s="704"/>
      <c r="N1341" s="701" t="s">
        <v>1613</v>
      </c>
      <c r="O1341" s="705">
        <v>416179</v>
      </c>
      <c r="P1341" s="701" t="s">
        <v>1608</v>
      </c>
      <c r="Q1341" s="705">
        <v>321</v>
      </c>
      <c r="R1341" s="701" t="s">
        <v>1341</v>
      </c>
      <c r="S1341" s="701" t="s">
        <v>1341</v>
      </c>
    </row>
    <row r="1342" spans="1:19" x14ac:dyDescent="0.3">
      <c r="A1342" s="701" t="s">
        <v>6552</v>
      </c>
      <c r="B1342" s="701" t="s">
        <v>1607</v>
      </c>
      <c r="C1342" s="701" t="s">
        <v>1403</v>
      </c>
      <c r="D1342" s="702">
        <v>1998</v>
      </c>
      <c r="E1342" s="701" t="s">
        <v>1670</v>
      </c>
      <c r="F1342" s="701" t="s">
        <v>1671</v>
      </c>
      <c r="G1342" s="701" t="s">
        <v>1612</v>
      </c>
      <c r="H1342" s="703">
        <v>36297</v>
      </c>
      <c r="I1342" s="703">
        <v>36312</v>
      </c>
      <c r="J1342" s="701" t="s">
        <v>1608</v>
      </c>
      <c r="K1342" s="702">
        <v>31776</v>
      </c>
      <c r="L1342" s="701" t="s">
        <v>1341</v>
      </c>
      <c r="M1342" s="704"/>
      <c r="N1342" s="701" t="s">
        <v>1613</v>
      </c>
      <c r="O1342" s="705">
        <v>420492</v>
      </c>
      <c r="P1342" s="701" t="s">
        <v>1608</v>
      </c>
      <c r="Q1342" s="705">
        <v>648</v>
      </c>
      <c r="R1342" s="701" t="s">
        <v>1341</v>
      </c>
      <c r="S1342" s="701" t="s">
        <v>1341</v>
      </c>
    </row>
    <row r="1343" spans="1:19" x14ac:dyDescent="0.3">
      <c r="A1343" s="701" t="s">
        <v>6555</v>
      </c>
      <c r="B1343" s="701" t="s">
        <v>1607</v>
      </c>
      <c r="C1343" s="701" t="s">
        <v>1403</v>
      </c>
      <c r="D1343" s="702">
        <v>1999</v>
      </c>
      <c r="E1343" s="701" t="s">
        <v>1670</v>
      </c>
      <c r="F1343" s="701" t="s">
        <v>1671</v>
      </c>
      <c r="G1343" s="701" t="s">
        <v>1612</v>
      </c>
      <c r="H1343" s="703">
        <v>36664</v>
      </c>
      <c r="I1343" s="703">
        <v>36678</v>
      </c>
      <c r="J1343" s="701" t="s">
        <v>1608</v>
      </c>
      <c r="K1343" s="702">
        <v>29967</v>
      </c>
      <c r="L1343" s="701" t="s">
        <v>1341</v>
      </c>
      <c r="M1343" s="704"/>
      <c r="N1343" s="701" t="s">
        <v>1613</v>
      </c>
      <c r="O1343" s="705">
        <v>271481</v>
      </c>
      <c r="P1343" s="701" t="s">
        <v>1608</v>
      </c>
      <c r="Q1343" s="705">
        <v>612</v>
      </c>
      <c r="R1343" s="701" t="s">
        <v>1341</v>
      </c>
      <c r="S1343" s="701" t="s">
        <v>1341</v>
      </c>
    </row>
    <row r="1344" spans="1:19" x14ac:dyDescent="0.3">
      <c r="A1344" s="701" t="s">
        <v>6556</v>
      </c>
      <c r="B1344" s="701" t="s">
        <v>1607</v>
      </c>
      <c r="C1344" s="701" t="s">
        <v>1403</v>
      </c>
      <c r="D1344" s="702">
        <v>1999</v>
      </c>
      <c r="E1344" s="701" t="s">
        <v>1670</v>
      </c>
      <c r="F1344" s="701" t="s">
        <v>1671</v>
      </c>
      <c r="G1344" s="701" t="s">
        <v>1612</v>
      </c>
      <c r="H1344" s="703">
        <v>36664</v>
      </c>
      <c r="I1344" s="703">
        <v>36678</v>
      </c>
      <c r="J1344" s="701" t="s">
        <v>1608</v>
      </c>
      <c r="K1344" s="702">
        <v>32247</v>
      </c>
      <c r="L1344" s="701" t="s">
        <v>1341</v>
      </c>
      <c r="M1344" s="704"/>
      <c r="N1344" s="701" t="s">
        <v>1613</v>
      </c>
      <c r="O1344" s="705">
        <v>289183</v>
      </c>
      <c r="P1344" s="701" t="s">
        <v>1608</v>
      </c>
      <c r="Q1344" s="705">
        <v>326</v>
      </c>
      <c r="R1344" s="701" t="s">
        <v>1341</v>
      </c>
      <c r="S1344" s="701" t="s">
        <v>1341</v>
      </c>
    </row>
    <row r="1345" spans="1:19" x14ac:dyDescent="0.3">
      <c r="A1345" s="701" t="s">
        <v>6557</v>
      </c>
      <c r="B1345" s="701" t="s">
        <v>1607</v>
      </c>
      <c r="C1345" s="701" t="s">
        <v>1403</v>
      </c>
      <c r="D1345" s="702">
        <v>1999</v>
      </c>
      <c r="E1345" s="701" t="s">
        <v>1670</v>
      </c>
      <c r="F1345" s="701" t="s">
        <v>1671</v>
      </c>
      <c r="G1345" s="701" t="s">
        <v>1612</v>
      </c>
      <c r="H1345" s="703">
        <v>36669</v>
      </c>
      <c r="I1345" s="703">
        <v>36684</v>
      </c>
      <c r="J1345" s="701" t="s">
        <v>1608</v>
      </c>
      <c r="K1345" s="702">
        <v>31290</v>
      </c>
      <c r="L1345" s="701" t="s">
        <v>1341</v>
      </c>
      <c r="M1345" s="704"/>
      <c r="N1345" s="701" t="s">
        <v>1613</v>
      </c>
      <c r="O1345" s="702">
        <v>344192</v>
      </c>
      <c r="P1345" s="701" t="s">
        <v>1608</v>
      </c>
      <c r="Q1345" s="705">
        <v>968</v>
      </c>
      <c r="R1345" s="701" t="s">
        <v>1341</v>
      </c>
      <c r="S1345" s="701" t="s">
        <v>1341</v>
      </c>
    </row>
    <row r="1346" spans="1:19" x14ac:dyDescent="0.3">
      <c r="A1346" s="701" t="s">
        <v>6558</v>
      </c>
      <c r="B1346" s="701" t="s">
        <v>1607</v>
      </c>
      <c r="C1346" s="701" t="s">
        <v>1403</v>
      </c>
      <c r="D1346" s="702">
        <v>1999</v>
      </c>
      <c r="E1346" s="701" t="s">
        <v>1670</v>
      </c>
      <c r="F1346" s="701" t="s">
        <v>1671</v>
      </c>
      <c r="G1346" s="701" t="s">
        <v>1612</v>
      </c>
      <c r="H1346" s="703">
        <v>36669</v>
      </c>
      <c r="I1346" s="703">
        <v>36684</v>
      </c>
      <c r="J1346" s="701" t="s">
        <v>1608</v>
      </c>
      <c r="K1346" s="702">
        <v>30351</v>
      </c>
      <c r="L1346" s="701" t="s">
        <v>1341</v>
      </c>
      <c r="M1346" s="704"/>
      <c r="N1346" s="701" t="s">
        <v>1613</v>
      </c>
      <c r="O1346" s="705">
        <v>340886</v>
      </c>
      <c r="P1346" s="701" t="s">
        <v>1608</v>
      </c>
      <c r="Q1346" s="705">
        <v>1597</v>
      </c>
      <c r="R1346" s="701" t="s">
        <v>1341</v>
      </c>
      <c r="S1346" s="701" t="s">
        <v>1341</v>
      </c>
    </row>
    <row r="1347" spans="1:19" x14ac:dyDescent="0.3">
      <c r="A1347" s="701" t="s">
        <v>6582</v>
      </c>
      <c r="B1347" s="701" t="s">
        <v>1607</v>
      </c>
      <c r="C1347" s="701" t="s">
        <v>1403</v>
      </c>
      <c r="D1347" s="702">
        <v>1999</v>
      </c>
      <c r="E1347" s="701" t="s">
        <v>1670</v>
      </c>
      <c r="F1347" s="701" t="s">
        <v>1671</v>
      </c>
      <c r="G1347" s="701" t="s">
        <v>1612</v>
      </c>
      <c r="H1347" s="703">
        <v>36670</v>
      </c>
      <c r="I1347" s="703">
        <v>36687</v>
      </c>
      <c r="J1347" s="701" t="s">
        <v>1608</v>
      </c>
      <c r="K1347" s="702">
        <v>26352</v>
      </c>
      <c r="L1347" s="701" t="s">
        <v>1341</v>
      </c>
      <c r="M1347" s="704"/>
      <c r="N1347" s="701" t="s">
        <v>1613</v>
      </c>
      <c r="O1347" s="702">
        <v>810299</v>
      </c>
      <c r="P1347" s="701" t="s">
        <v>1608</v>
      </c>
      <c r="Q1347" s="702">
        <v>538</v>
      </c>
      <c r="R1347" s="701" t="s">
        <v>1341</v>
      </c>
      <c r="S1347" s="701" t="s">
        <v>1341</v>
      </c>
    </row>
    <row r="1348" spans="1:19" x14ac:dyDescent="0.3">
      <c r="A1348" s="701" t="s">
        <v>6583</v>
      </c>
      <c r="B1348" s="701" t="s">
        <v>1607</v>
      </c>
      <c r="C1348" s="701" t="s">
        <v>1403</v>
      </c>
      <c r="D1348" s="702">
        <v>1999</v>
      </c>
      <c r="E1348" s="701" t="s">
        <v>1670</v>
      </c>
      <c r="F1348" s="701" t="s">
        <v>1671</v>
      </c>
      <c r="G1348" s="701" t="s">
        <v>1612</v>
      </c>
      <c r="H1348" s="703">
        <v>36670</v>
      </c>
      <c r="I1348" s="703">
        <v>36687</v>
      </c>
      <c r="J1348" s="701" t="s">
        <v>1608</v>
      </c>
      <c r="K1348" s="702">
        <v>26012</v>
      </c>
      <c r="L1348" s="701" t="s">
        <v>1341</v>
      </c>
      <c r="M1348" s="704"/>
      <c r="N1348" s="701" t="s">
        <v>1613</v>
      </c>
      <c r="O1348" s="702">
        <v>738496</v>
      </c>
      <c r="P1348" s="701" t="s">
        <v>1608</v>
      </c>
      <c r="Q1348" s="702">
        <v>804</v>
      </c>
      <c r="R1348" s="701" t="s">
        <v>1341</v>
      </c>
      <c r="S1348" s="701" t="s">
        <v>1341</v>
      </c>
    </row>
    <row r="1349" spans="1:19" x14ac:dyDescent="0.3">
      <c r="A1349" s="701" t="s">
        <v>6584</v>
      </c>
      <c r="B1349" s="701" t="s">
        <v>1607</v>
      </c>
      <c r="C1349" s="701" t="s">
        <v>1403</v>
      </c>
      <c r="D1349" s="702">
        <v>1999</v>
      </c>
      <c r="E1349" s="701" t="s">
        <v>1670</v>
      </c>
      <c r="F1349" s="701" t="s">
        <v>1671</v>
      </c>
      <c r="G1349" s="701" t="s">
        <v>1612</v>
      </c>
      <c r="H1349" s="703">
        <v>36670</v>
      </c>
      <c r="I1349" s="703">
        <v>36687</v>
      </c>
      <c r="J1349" s="701" t="s">
        <v>1608</v>
      </c>
      <c r="K1349" s="702">
        <v>26719</v>
      </c>
      <c r="L1349" s="701" t="s">
        <v>1341</v>
      </c>
      <c r="M1349" s="704"/>
      <c r="N1349" s="701" t="s">
        <v>1613</v>
      </c>
      <c r="O1349" s="702">
        <v>637576</v>
      </c>
      <c r="P1349" s="701" t="s">
        <v>1608</v>
      </c>
      <c r="Q1349" s="702">
        <v>545</v>
      </c>
      <c r="R1349" s="701" t="s">
        <v>1341</v>
      </c>
      <c r="S1349" s="701" t="s">
        <v>1341</v>
      </c>
    </row>
    <row r="1350" spans="1:19" x14ac:dyDescent="0.3">
      <c r="A1350" s="701" t="s">
        <v>6612</v>
      </c>
      <c r="B1350" s="701" t="s">
        <v>1607</v>
      </c>
      <c r="C1350" s="701" t="s">
        <v>1403</v>
      </c>
      <c r="D1350" s="702">
        <v>2000</v>
      </c>
      <c r="E1350" s="701" t="s">
        <v>1670</v>
      </c>
      <c r="F1350" s="701" t="s">
        <v>1671</v>
      </c>
      <c r="G1350" s="701" t="s">
        <v>1612</v>
      </c>
      <c r="H1350" s="703">
        <v>37025</v>
      </c>
      <c r="I1350" s="703">
        <v>37056</v>
      </c>
      <c r="J1350" s="701" t="s">
        <v>1608</v>
      </c>
      <c r="K1350" s="702">
        <v>27208</v>
      </c>
      <c r="L1350" s="701" t="s">
        <v>1341</v>
      </c>
      <c r="M1350" s="704"/>
      <c r="N1350" s="701" t="s">
        <v>1613</v>
      </c>
      <c r="O1350" s="702">
        <v>311728</v>
      </c>
      <c r="P1350" s="701" t="s">
        <v>1341</v>
      </c>
      <c r="Q1350" s="706"/>
      <c r="R1350" s="701" t="s">
        <v>1341</v>
      </c>
      <c r="S1350" s="701" t="s">
        <v>1341</v>
      </c>
    </row>
    <row r="1351" spans="1:19" x14ac:dyDescent="0.3">
      <c r="A1351" s="701" t="s">
        <v>6613</v>
      </c>
      <c r="B1351" s="701" t="s">
        <v>1607</v>
      </c>
      <c r="C1351" s="701" t="s">
        <v>1403</v>
      </c>
      <c r="D1351" s="702">
        <v>2000</v>
      </c>
      <c r="E1351" s="701" t="s">
        <v>1670</v>
      </c>
      <c r="F1351" s="701" t="s">
        <v>1671</v>
      </c>
      <c r="G1351" s="701" t="s">
        <v>1612</v>
      </c>
      <c r="H1351" s="703">
        <v>37025</v>
      </c>
      <c r="I1351" s="703">
        <v>37056</v>
      </c>
      <c r="J1351" s="701" t="s">
        <v>1608</v>
      </c>
      <c r="K1351" s="702">
        <v>27771</v>
      </c>
      <c r="L1351" s="701" t="s">
        <v>1341</v>
      </c>
      <c r="M1351" s="704"/>
      <c r="N1351" s="701" t="s">
        <v>1613</v>
      </c>
      <c r="O1351" s="702">
        <v>318184</v>
      </c>
      <c r="P1351" s="701" t="s">
        <v>1341</v>
      </c>
      <c r="Q1351" s="706"/>
      <c r="R1351" s="701" t="s">
        <v>1341</v>
      </c>
      <c r="S1351" s="701" t="s">
        <v>1341</v>
      </c>
    </row>
    <row r="1352" spans="1:19" x14ac:dyDescent="0.3">
      <c r="A1352" s="701" t="s">
        <v>6614</v>
      </c>
      <c r="B1352" s="701" t="s">
        <v>1607</v>
      </c>
      <c r="C1352" s="701" t="s">
        <v>1403</v>
      </c>
      <c r="D1352" s="702">
        <v>2000</v>
      </c>
      <c r="E1352" s="701" t="s">
        <v>1670</v>
      </c>
      <c r="F1352" s="701" t="s">
        <v>1671</v>
      </c>
      <c r="G1352" s="701" t="s">
        <v>1612</v>
      </c>
      <c r="H1352" s="703">
        <v>37025</v>
      </c>
      <c r="I1352" s="703">
        <v>37056</v>
      </c>
      <c r="J1352" s="701" t="s">
        <v>1608</v>
      </c>
      <c r="K1352" s="702">
        <v>27723</v>
      </c>
      <c r="L1352" s="701" t="s">
        <v>1341</v>
      </c>
      <c r="M1352" s="704"/>
      <c r="N1352" s="701" t="s">
        <v>1613</v>
      </c>
      <c r="O1352" s="702">
        <v>345914</v>
      </c>
      <c r="P1352" s="701" t="s">
        <v>1341</v>
      </c>
      <c r="Q1352" s="706"/>
      <c r="R1352" s="701" t="s">
        <v>1341</v>
      </c>
      <c r="S1352" s="701" t="s">
        <v>1341</v>
      </c>
    </row>
    <row r="1353" spans="1:19" x14ac:dyDescent="0.3">
      <c r="A1353" s="701" t="s">
        <v>6615</v>
      </c>
      <c r="B1353" s="701" t="s">
        <v>1607</v>
      </c>
      <c r="C1353" s="701" t="s">
        <v>1403</v>
      </c>
      <c r="D1353" s="702">
        <v>2000</v>
      </c>
      <c r="E1353" s="701" t="s">
        <v>1670</v>
      </c>
      <c r="F1353" s="701" t="s">
        <v>1671</v>
      </c>
      <c r="G1353" s="701" t="s">
        <v>1612</v>
      </c>
      <c r="H1353" s="703">
        <v>37025</v>
      </c>
      <c r="I1353" s="703">
        <v>37056</v>
      </c>
      <c r="J1353" s="701" t="s">
        <v>1608</v>
      </c>
      <c r="K1353" s="702">
        <v>27007</v>
      </c>
      <c r="L1353" s="701" t="s">
        <v>1341</v>
      </c>
      <c r="M1353" s="704"/>
      <c r="N1353" s="701" t="s">
        <v>1613</v>
      </c>
      <c r="O1353" s="702">
        <v>343856</v>
      </c>
      <c r="P1353" s="701" t="s">
        <v>1608</v>
      </c>
      <c r="Q1353" s="702">
        <v>551</v>
      </c>
      <c r="R1353" s="701" t="s">
        <v>1341</v>
      </c>
      <c r="S1353" s="701" t="s">
        <v>1341</v>
      </c>
    </row>
    <row r="1354" spans="1:19" x14ac:dyDescent="0.3">
      <c r="A1354" s="701" t="s">
        <v>6616</v>
      </c>
      <c r="B1354" s="701" t="s">
        <v>1607</v>
      </c>
      <c r="C1354" s="701" t="s">
        <v>1403</v>
      </c>
      <c r="D1354" s="702">
        <v>2000</v>
      </c>
      <c r="E1354" s="701" t="s">
        <v>1670</v>
      </c>
      <c r="F1354" s="701" t="s">
        <v>1671</v>
      </c>
      <c r="G1354" s="701" t="s">
        <v>1612</v>
      </c>
      <c r="H1354" s="703">
        <v>37025</v>
      </c>
      <c r="I1354" s="703">
        <v>37056</v>
      </c>
      <c r="J1354" s="701" t="s">
        <v>1608</v>
      </c>
      <c r="K1354" s="702">
        <v>27646</v>
      </c>
      <c r="L1354" s="701" t="s">
        <v>1341</v>
      </c>
      <c r="M1354" s="704"/>
      <c r="N1354" s="701" t="s">
        <v>1613</v>
      </c>
      <c r="O1354" s="702">
        <v>396769</v>
      </c>
      <c r="P1354" s="701" t="s">
        <v>1608</v>
      </c>
      <c r="Q1354" s="702">
        <v>279</v>
      </c>
      <c r="R1354" s="701" t="s">
        <v>1341</v>
      </c>
      <c r="S1354" s="701" t="s">
        <v>1341</v>
      </c>
    </row>
    <row r="1355" spans="1:19" x14ac:dyDescent="0.3">
      <c r="A1355" s="701" t="s">
        <v>6617</v>
      </c>
      <c r="B1355" s="701" t="s">
        <v>1607</v>
      </c>
      <c r="C1355" s="701" t="s">
        <v>1403</v>
      </c>
      <c r="D1355" s="702">
        <v>2000</v>
      </c>
      <c r="E1355" s="701" t="s">
        <v>1670</v>
      </c>
      <c r="F1355" s="701" t="s">
        <v>1671</v>
      </c>
      <c r="G1355" s="701" t="s">
        <v>1612</v>
      </c>
      <c r="H1355" s="703">
        <v>37025</v>
      </c>
      <c r="I1355" s="703">
        <v>37056</v>
      </c>
      <c r="J1355" s="701" t="s">
        <v>1608</v>
      </c>
      <c r="K1355" s="702">
        <v>27041</v>
      </c>
      <c r="L1355" s="701" t="s">
        <v>1341</v>
      </c>
      <c r="M1355" s="704"/>
      <c r="N1355" s="701" t="s">
        <v>1613</v>
      </c>
      <c r="O1355" s="702">
        <v>392041</v>
      </c>
      <c r="P1355" s="701" t="s">
        <v>1608</v>
      </c>
      <c r="Q1355" s="702">
        <v>552</v>
      </c>
      <c r="R1355" s="701" t="s">
        <v>1341</v>
      </c>
      <c r="S1355" s="701" t="s">
        <v>1341</v>
      </c>
    </row>
    <row r="1356" spans="1:19" x14ac:dyDescent="0.3">
      <c r="A1356" s="701" t="s">
        <v>6618</v>
      </c>
      <c r="B1356" s="701" t="s">
        <v>1607</v>
      </c>
      <c r="C1356" s="701" t="s">
        <v>1403</v>
      </c>
      <c r="D1356" s="702">
        <v>2000</v>
      </c>
      <c r="E1356" s="701" t="s">
        <v>1670</v>
      </c>
      <c r="F1356" s="701" t="s">
        <v>1671</v>
      </c>
      <c r="G1356" s="701" t="s">
        <v>1612</v>
      </c>
      <c r="H1356" s="703">
        <v>37025</v>
      </c>
      <c r="I1356" s="703">
        <v>37041</v>
      </c>
      <c r="J1356" s="701" t="s">
        <v>1608</v>
      </c>
      <c r="K1356" s="702">
        <v>27100</v>
      </c>
      <c r="L1356" s="701" t="s">
        <v>1341</v>
      </c>
      <c r="M1356" s="704"/>
      <c r="N1356" s="701" t="s">
        <v>1613</v>
      </c>
      <c r="O1356" s="702">
        <v>608464</v>
      </c>
      <c r="P1356" s="701" t="s">
        <v>1608</v>
      </c>
      <c r="Q1356" s="702">
        <v>553</v>
      </c>
      <c r="R1356" s="701" t="s">
        <v>1341</v>
      </c>
      <c r="S1356" s="701" t="s">
        <v>1341</v>
      </c>
    </row>
    <row r="1357" spans="1:19" x14ac:dyDescent="0.3">
      <c r="A1357" s="701" t="s">
        <v>6619</v>
      </c>
      <c r="B1357" s="701" t="s">
        <v>1607</v>
      </c>
      <c r="C1357" s="701" t="s">
        <v>1403</v>
      </c>
      <c r="D1357" s="702">
        <v>2000</v>
      </c>
      <c r="E1357" s="701" t="s">
        <v>1670</v>
      </c>
      <c r="F1357" s="701" t="s">
        <v>1671</v>
      </c>
      <c r="G1357" s="701" t="s">
        <v>1612</v>
      </c>
      <c r="H1357" s="703">
        <v>37035</v>
      </c>
      <c r="I1357" s="703">
        <v>37050</v>
      </c>
      <c r="J1357" s="701" t="s">
        <v>1608</v>
      </c>
      <c r="K1357" s="702">
        <v>26931</v>
      </c>
      <c r="L1357" s="701" t="s">
        <v>1341</v>
      </c>
      <c r="M1357" s="704"/>
      <c r="N1357" s="701" t="s">
        <v>1613</v>
      </c>
      <c r="O1357" s="702">
        <v>539231</v>
      </c>
      <c r="P1357" s="701" t="s">
        <v>1608</v>
      </c>
      <c r="Q1357" s="702">
        <v>550</v>
      </c>
      <c r="R1357" s="701" t="s">
        <v>1341</v>
      </c>
      <c r="S1357" s="701" t="s">
        <v>1341</v>
      </c>
    </row>
    <row r="1358" spans="1:19" x14ac:dyDescent="0.3">
      <c r="A1358" s="701" t="s">
        <v>6493</v>
      </c>
      <c r="B1358" s="701" t="s">
        <v>1607</v>
      </c>
      <c r="C1358" s="701" t="s">
        <v>1403</v>
      </c>
      <c r="D1358" s="702">
        <v>2001</v>
      </c>
      <c r="E1358" s="701" t="s">
        <v>1670</v>
      </c>
      <c r="F1358" s="701" t="s">
        <v>1671</v>
      </c>
      <c r="G1358" s="701" t="s">
        <v>1612</v>
      </c>
      <c r="H1358" s="703">
        <v>37403</v>
      </c>
      <c r="I1358" s="703">
        <v>37434</v>
      </c>
      <c r="J1358" s="701" t="s">
        <v>1608</v>
      </c>
      <c r="K1358" s="702">
        <v>21622</v>
      </c>
      <c r="L1358" s="701" t="s">
        <v>1341</v>
      </c>
      <c r="M1358" s="704"/>
      <c r="N1358" s="701" t="s">
        <v>1613</v>
      </c>
      <c r="O1358" s="702">
        <v>390183</v>
      </c>
      <c r="P1358" s="701" t="s">
        <v>1341</v>
      </c>
      <c r="Q1358" s="706"/>
      <c r="R1358" s="701" t="s">
        <v>1341</v>
      </c>
      <c r="S1358" s="701" t="s">
        <v>1341</v>
      </c>
    </row>
    <row r="1359" spans="1:19" x14ac:dyDescent="0.3">
      <c r="A1359" s="701" t="s">
        <v>6494</v>
      </c>
      <c r="B1359" s="701" t="s">
        <v>1607</v>
      </c>
      <c r="C1359" s="701" t="s">
        <v>1403</v>
      </c>
      <c r="D1359" s="702">
        <v>2001</v>
      </c>
      <c r="E1359" s="701" t="s">
        <v>1670</v>
      </c>
      <c r="F1359" s="701" t="s">
        <v>1671</v>
      </c>
      <c r="G1359" s="701" t="s">
        <v>1612</v>
      </c>
      <c r="H1359" s="703">
        <v>37403</v>
      </c>
      <c r="I1359" s="703">
        <v>37434</v>
      </c>
      <c r="J1359" s="701" t="s">
        <v>1608</v>
      </c>
      <c r="K1359" s="702">
        <v>21766</v>
      </c>
      <c r="L1359" s="701" t="s">
        <v>1341</v>
      </c>
      <c r="M1359" s="704"/>
      <c r="N1359" s="701" t="s">
        <v>1613</v>
      </c>
      <c r="O1359" s="702">
        <v>392317</v>
      </c>
      <c r="P1359" s="701" t="s">
        <v>1341</v>
      </c>
      <c r="Q1359" s="706"/>
      <c r="R1359" s="701" t="s">
        <v>1341</v>
      </c>
      <c r="S1359" s="701" t="s">
        <v>1341</v>
      </c>
    </row>
    <row r="1360" spans="1:19" x14ac:dyDescent="0.3">
      <c r="A1360" s="701" t="s">
        <v>6495</v>
      </c>
      <c r="B1360" s="701" t="s">
        <v>1607</v>
      </c>
      <c r="C1360" s="701" t="s">
        <v>1403</v>
      </c>
      <c r="D1360" s="702">
        <v>2001</v>
      </c>
      <c r="E1360" s="701" t="s">
        <v>1670</v>
      </c>
      <c r="F1360" s="701" t="s">
        <v>1671</v>
      </c>
      <c r="G1360" s="701" t="s">
        <v>1612</v>
      </c>
      <c r="H1360" s="703">
        <v>37403</v>
      </c>
      <c r="I1360" s="703">
        <v>37434</v>
      </c>
      <c r="J1360" s="701" t="s">
        <v>1608</v>
      </c>
      <c r="K1360" s="702">
        <v>21582</v>
      </c>
      <c r="L1360" s="701" t="s">
        <v>1341</v>
      </c>
      <c r="M1360" s="704"/>
      <c r="N1360" s="701" t="s">
        <v>1613</v>
      </c>
      <c r="O1360" s="702">
        <v>450137</v>
      </c>
      <c r="P1360" s="701" t="s">
        <v>1341</v>
      </c>
      <c r="Q1360" s="706"/>
      <c r="R1360" s="701" t="s">
        <v>1341</v>
      </c>
      <c r="S1360" s="701" t="s">
        <v>1341</v>
      </c>
    </row>
    <row r="1361" spans="1:19" x14ac:dyDescent="0.3">
      <c r="A1361" s="701" t="s">
        <v>6496</v>
      </c>
      <c r="B1361" s="701" t="s">
        <v>1607</v>
      </c>
      <c r="C1361" s="701" t="s">
        <v>1403</v>
      </c>
      <c r="D1361" s="702">
        <v>2001</v>
      </c>
      <c r="E1361" s="701" t="s">
        <v>1670</v>
      </c>
      <c r="F1361" s="701" t="s">
        <v>1671</v>
      </c>
      <c r="G1361" s="701" t="s">
        <v>1612</v>
      </c>
      <c r="H1361" s="703">
        <v>37403</v>
      </c>
      <c r="I1361" s="703">
        <v>37434</v>
      </c>
      <c r="J1361" s="701" t="s">
        <v>1608</v>
      </c>
      <c r="K1361" s="702">
        <v>21782</v>
      </c>
      <c r="L1361" s="701" t="s">
        <v>1341</v>
      </c>
      <c r="M1361" s="704"/>
      <c r="N1361" s="701" t="s">
        <v>1613</v>
      </c>
      <c r="O1361" s="702">
        <v>458739</v>
      </c>
      <c r="P1361" s="701" t="s">
        <v>1608</v>
      </c>
      <c r="Q1361" s="702">
        <v>220</v>
      </c>
      <c r="R1361" s="701" t="s">
        <v>1341</v>
      </c>
      <c r="S1361" s="701" t="s">
        <v>1341</v>
      </c>
    </row>
    <row r="1362" spans="1:19" x14ac:dyDescent="0.3">
      <c r="A1362" s="701" t="s">
        <v>6497</v>
      </c>
      <c r="B1362" s="701" t="s">
        <v>1607</v>
      </c>
      <c r="C1362" s="701" t="s">
        <v>1403</v>
      </c>
      <c r="D1362" s="702">
        <v>2001</v>
      </c>
      <c r="E1362" s="701" t="s">
        <v>1670</v>
      </c>
      <c r="F1362" s="701" t="s">
        <v>1671</v>
      </c>
      <c r="G1362" s="701" t="s">
        <v>1612</v>
      </c>
      <c r="H1362" s="703">
        <v>37403</v>
      </c>
      <c r="I1362" s="703">
        <v>37434</v>
      </c>
      <c r="J1362" s="701" t="s">
        <v>1608</v>
      </c>
      <c r="K1362" s="702">
        <v>21519</v>
      </c>
      <c r="L1362" s="701" t="s">
        <v>1341</v>
      </c>
      <c r="M1362" s="704"/>
      <c r="N1362" s="701" t="s">
        <v>1613</v>
      </c>
      <c r="O1362" s="702">
        <v>497133</v>
      </c>
      <c r="P1362" s="701" t="s">
        <v>1608</v>
      </c>
      <c r="Q1362" s="702">
        <v>439</v>
      </c>
      <c r="R1362" s="701" t="s">
        <v>1341</v>
      </c>
      <c r="S1362" s="701" t="s">
        <v>1341</v>
      </c>
    </row>
    <row r="1363" spans="1:19" x14ac:dyDescent="0.3">
      <c r="A1363" s="701" t="s">
        <v>6498</v>
      </c>
      <c r="B1363" s="701" t="s">
        <v>1607</v>
      </c>
      <c r="C1363" s="701" t="s">
        <v>1403</v>
      </c>
      <c r="D1363" s="702">
        <v>2001</v>
      </c>
      <c r="E1363" s="701" t="s">
        <v>1670</v>
      </c>
      <c r="F1363" s="701" t="s">
        <v>1671</v>
      </c>
      <c r="G1363" s="701" t="s">
        <v>1612</v>
      </c>
      <c r="H1363" s="703">
        <v>37403</v>
      </c>
      <c r="I1363" s="703">
        <v>37434</v>
      </c>
      <c r="J1363" s="701" t="s">
        <v>1608</v>
      </c>
      <c r="K1363" s="702">
        <v>21966</v>
      </c>
      <c r="L1363" s="701" t="s">
        <v>1341</v>
      </c>
      <c r="M1363" s="704"/>
      <c r="N1363" s="701" t="s">
        <v>1613</v>
      </c>
      <c r="O1363" s="702">
        <v>496974</v>
      </c>
      <c r="P1363" s="701" t="s">
        <v>1341</v>
      </c>
      <c r="Q1363" s="706"/>
      <c r="R1363" s="701" t="s">
        <v>1341</v>
      </c>
      <c r="S1363" s="701" t="s">
        <v>1341</v>
      </c>
    </row>
    <row r="1364" spans="1:19" x14ac:dyDescent="0.3">
      <c r="A1364" s="701" t="s">
        <v>6717</v>
      </c>
      <c r="B1364" s="701" t="s">
        <v>1607</v>
      </c>
      <c r="C1364" s="701" t="s">
        <v>1403</v>
      </c>
      <c r="D1364" s="702">
        <v>2001</v>
      </c>
      <c r="E1364" s="701" t="s">
        <v>1670</v>
      </c>
      <c r="F1364" s="701" t="s">
        <v>1671</v>
      </c>
      <c r="G1364" s="701" t="s">
        <v>1612</v>
      </c>
      <c r="H1364" s="703">
        <v>37398</v>
      </c>
      <c r="I1364" s="703">
        <v>37429</v>
      </c>
      <c r="J1364" s="701" t="s">
        <v>1608</v>
      </c>
      <c r="K1364" s="702">
        <v>27275</v>
      </c>
      <c r="L1364" s="701" t="s">
        <v>1341</v>
      </c>
      <c r="M1364" s="704"/>
      <c r="N1364" s="701" t="s">
        <v>1613</v>
      </c>
      <c r="O1364" s="702">
        <v>466865</v>
      </c>
      <c r="P1364" s="701" t="s">
        <v>1608</v>
      </c>
      <c r="Q1364" s="702">
        <v>276</v>
      </c>
      <c r="R1364" s="701" t="s">
        <v>1341</v>
      </c>
      <c r="S1364" s="701" t="s">
        <v>1341</v>
      </c>
    </row>
    <row r="1365" spans="1:19" x14ac:dyDescent="0.3">
      <c r="A1365" s="701" t="s">
        <v>6718</v>
      </c>
      <c r="B1365" s="701" t="s">
        <v>1607</v>
      </c>
      <c r="C1365" s="701" t="s">
        <v>1403</v>
      </c>
      <c r="D1365" s="702">
        <v>2001</v>
      </c>
      <c r="E1365" s="701" t="s">
        <v>1670</v>
      </c>
      <c r="F1365" s="701" t="s">
        <v>1671</v>
      </c>
      <c r="G1365" s="701" t="s">
        <v>1612</v>
      </c>
      <c r="H1365" s="703">
        <v>37398</v>
      </c>
      <c r="I1365" s="703">
        <v>37429</v>
      </c>
      <c r="J1365" s="701" t="s">
        <v>1608</v>
      </c>
      <c r="K1365" s="702">
        <v>29146</v>
      </c>
      <c r="L1365" s="701" t="s">
        <v>1341</v>
      </c>
      <c r="M1365" s="704"/>
      <c r="N1365" s="701" t="s">
        <v>1613</v>
      </c>
      <c r="O1365" s="702">
        <v>446139</v>
      </c>
      <c r="P1365" s="701" t="s">
        <v>1341</v>
      </c>
      <c r="Q1365" s="706"/>
      <c r="R1365" s="701" t="s">
        <v>1341</v>
      </c>
      <c r="S1365" s="701" t="s">
        <v>1341</v>
      </c>
    </row>
    <row r="1366" spans="1:19" x14ac:dyDescent="0.3">
      <c r="A1366" s="701" t="s">
        <v>6719</v>
      </c>
      <c r="B1366" s="701" t="s">
        <v>1607</v>
      </c>
      <c r="C1366" s="701" t="s">
        <v>1403</v>
      </c>
      <c r="D1366" s="702">
        <v>2001</v>
      </c>
      <c r="E1366" s="701" t="s">
        <v>1670</v>
      </c>
      <c r="F1366" s="701" t="s">
        <v>1671</v>
      </c>
      <c r="G1366" s="701" t="s">
        <v>1612</v>
      </c>
      <c r="H1366" s="703">
        <v>37398</v>
      </c>
      <c r="I1366" s="703">
        <v>37429</v>
      </c>
      <c r="J1366" s="701" t="s">
        <v>1608</v>
      </c>
      <c r="K1366" s="702">
        <v>29047</v>
      </c>
      <c r="L1366" s="701" t="s">
        <v>1341</v>
      </c>
      <c r="M1366" s="704"/>
      <c r="N1366" s="701" t="s">
        <v>1613</v>
      </c>
      <c r="O1366" s="702">
        <v>503727</v>
      </c>
      <c r="P1366" s="701" t="s">
        <v>1341</v>
      </c>
      <c r="Q1366" s="704"/>
      <c r="R1366" s="701" t="s">
        <v>1341</v>
      </c>
      <c r="S1366" s="701" t="s">
        <v>1341</v>
      </c>
    </row>
    <row r="1367" spans="1:19" x14ac:dyDescent="0.3">
      <c r="A1367" s="701" t="s">
        <v>6811</v>
      </c>
      <c r="B1367" s="701" t="s">
        <v>1607</v>
      </c>
      <c r="C1367" s="701" t="s">
        <v>1403</v>
      </c>
      <c r="D1367" s="702">
        <v>2002</v>
      </c>
      <c r="E1367" s="701" t="s">
        <v>1670</v>
      </c>
      <c r="F1367" s="701" t="s">
        <v>1671</v>
      </c>
      <c r="G1367" s="701" t="s">
        <v>1612</v>
      </c>
      <c r="H1367" s="703">
        <v>37756</v>
      </c>
      <c r="I1367" s="703">
        <v>37756</v>
      </c>
      <c r="J1367" s="701" t="s">
        <v>1608</v>
      </c>
      <c r="K1367" s="702">
        <v>28882</v>
      </c>
      <c r="L1367" s="701" t="s">
        <v>1341</v>
      </c>
      <c r="M1367" s="704"/>
      <c r="N1367" s="701" t="s">
        <v>1613</v>
      </c>
      <c r="O1367" s="705">
        <v>432114</v>
      </c>
      <c r="P1367" s="701" t="s">
        <v>1341</v>
      </c>
      <c r="Q1367" s="704"/>
      <c r="R1367" s="701" t="s">
        <v>1341</v>
      </c>
      <c r="S1367" s="701" t="s">
        <v>1341</v>
      </c>
    </row>
    <row r="1368" spans="1:19" x14ac:dyDescent="0.3">
      <c r="A1368" s="701" t="s">
        <v>6812</v>
      </c>
      <c r="B1368" s="701" t="s">
        <v>1607</v>
      </c>
      <c r="C1368" s="701" t="s">
        <v>1403</v>
      </c>
      <c r="D1368" s="702">
        <v>2002</v>
      </c>
      <c r="E1368" s="701" t="s">
        <v>1670</v>
      </c>
      <c r="F1368" s="701" t="s">
        <v>1671</v>
      </c>
      <c r="G1368" s="701" t="s">
        <v>1612</v>
      </c>
      <c r="H1368" s="703">
        <v>37757</v>
      </c>
      <c r="I1368" s="703">
        <v>37757</v>
      </c>
      <c r="J1368" s="701" t="s">
        <v>1608</v>
      </c>
      <c r="K1368" s="702">
        <v>28189</v>
      </c>
      <c r="L1368" s="701" t="s">
        <v>1341</v>
      </c>
      <c r="M1368" s="704"/>
      <c r="N1368" s="701" t="s">
        <v>1613</v>
      </c>
      <c r="O1368" s="705">
        <v>433575</v>
      </c>
      <c r="P1368" s="701" t="s">
        <v>1608</v>
      </c>
      <c r="Q1368" s="705">
        <v>575</v>
      </c>
      <c r="R1368" s="701" t="s">
        <v>1341</v>
      </c>
      <c r="S1368" s="701" t="s">
        <v>1341</v>
      </c>
    </row>
    <row r="1369" spans="1:19" x14ac:dyDescent="0.3">
      <c r="A1369" s="701" t="s">
        <v>6813</v>
      </c>
      <c r="B1369" s="701" t="s">
        <v>1607</v>
      </c>
      <c r="C1369" s="701" t="s">
        <v>1403</v>
      </c>
      <c r="D1369" s="702">
        <v>2002</v>
      </c>
      <c r="E1369" s="701" t="s">
        <v>1670</v>
      </c>
      <c r="F1369" s="701" t="s">
        <v>1671</v>
      </c>
      <c r="G1369" s="701" t="s">
        <v>1612</v>
      </c>
      <c r="H1369" s="703">
        <v>37760</v>
      </c>
      <c r="I1369" s="703">
        <v>37760</v>
      </c>
      <c r="J1369" s="701" t="s">
        <v>1608</v>
      </c>
      <c r="K1369" s="702">
        <v>28108</v>
      </c>
      <c r="L1369" s="701" t="s">
        <v>1341</v>
      </c>
      <c r="M1369" s="704"/>
      <c r="N1369" s="701" t="s">
        <v>1613</v>
      </c>
      <c r="O1369" s="705">
        <v>271552</v>
      </c>
      <c r="P1369" s="701" t="s">
        <v>1608</v>
      </c>
      <c r="Q1369" s="705">
        <v>574</v>
      </c>
      <c r="R1369" s="701" t="s">
        <v>1341</v>
      </c>
      <c r="S1369" s="701" t="s">
        <v>1341</v>
      </c>
    </row>
    <row r="1370" spans="1:19" x14ac:dyDescent="0.3">
      <c r="A1370" s="701" t="s">
        <v>6882</v>
      </c>
      <c r="B1370" s="701" t="s">
        <v>1607</v>
      </c>
      <c r="C1370" s="701" t="s">
        <v>1403</v>
      </c>
      <c r="D1370" s="702">
        <v>2002</v>
      </c>
      <c r="E1370" s="701" t="s">
        <v>1670</v>
      </c>
      <c r="F1370" s="701" t="s">
        <v>1671</v>
      </c>
      <c r="G1370" s="701" t="s">
        <v>1612</v>
      </c>
      <c r="H1370" s="703">
        <v>37757</v>
      </c>
      <c r="I1370" s="703">
        <v>37757</v>
      </c>
      <c r="J1370" s="701" t="s">
        <v>1608</v>
      </c>
      <c r="K1370" s="702">
        <v>43840</v>
      </c>
      <c r="L1370" s="701" t="s">
        <v>1341</v>
      </c>
      <c r="M1370" s="704"/>
      <c r="N1370" s="701" t="s">
        <v>1613</v>
      </c>
      <c r="O1370" s="705">
        <v>568546</v>
      </c>
      <c r="P1370" s="701" t="s">
        <v>1608</v>
      </c>
      <c r="Q1370" s="705">
        <v>1827</v>
      </c>
      <c r="R1370" s="701" t="s">
        <v>1341</v>
      </c>
      <c r="S1370" s="701" t="s">
        <v>1341</v>
      </c>
    </row>
    <row r="1371" spans="1:19" x14ac:dyDescent="0.3">
      <c r="A1371" s="701" t="s">
        <v>6883</v>
      </c>
      <c r="B1371" s="701" t="s">
        <v>1607</v>
      </c>
      <c r="C1371" s="701" t="s">
        <v>1403</v>
      </c>
      <c r="D1371" s="702">
        <v>2002</v>
      </c>
      <c r="E1371" s="701" t="s">
        <v>1670</v>
      </c>
      <c r="F1371" s="701" t="s">
        <v>1671</v>
      </c>
      <c r="G1371" s="701" t="s">
        <v>1612</v>
      </c>
      <c r="H1371" s="703">
        <v>37757</v>
      </c>
      <c r="I1371" s="703">
        <v>37757</v>
      </c>
      <c r="J1371" s="701" t="s">
        <v>1608</v>
      </c>
      <c r="K1371" s="702">
        <v>45986</v>
      </c>
      <c r="L1371" s="701" t="s">
        <v>1341</v>
      </c>
      <c r="M1371" s="704"/>
      <c r="N1371" s="701" t="s">
        <v>1613</v>
      </c>
      <c r="O1371" s="705">
        <v>731825</v>
      </c>
      <c r="P1371" s="701" t="s">
        <v>1341</v>
      </c>
      <c r="Q1371" s="704"/>
      <c r="R1371" s="701" t="s">
        <v>1341</v>
      </c>
      <c r="S1371" s="701" t="s">
        <v>1341</v>
      </c>
    </row>
    <row r="1372" spans="1:19" x14ac:dyDescent="0.3">
      <c r="A1372" s="701" t="s">
        <v>6884</v>
      </c>
      <c r="B1372" s="701" t="s">
        <v>1607</v>
      </c>
      <c r="C1372" s="701" t="s">
        <v>1403</v>
      </c>
      <c r="D1372" s="702">
        <v>2002</v>
      </c>
      <c r="E1372" s="701" t="s">
        <v>1670</v>
      </c>
      <c r="F1372" s="701" t="s">
        <v>1671</v>
      </c>
      <c r="G1372" s="701" t="s">
        <v>1612</v>
      </c>
      <c r="H1372" s="703">
        <v>37757</v>
      </c>
      <c r="I1372" s="703">
        <v>37757</v>
      </c>
      <c r="J1372" s="701" t="s">
        <v>1608</v>
      </c>
      <c r="K1372" s="702">
        <v>44706</v>
      </c>
      <c r="L1372" s="701" t="s">
        <v>1341</v>
      </c>
      <c r="M1372" s="704"/>
      <c r="N1372" s="701" t="s">
        <v>1613</v>
      </c>
      <c r="O1372" s="702">
        <v>877244</v>
      </c>
      <c r="P1372" s="701" t="s">
        <v>1608</v>
      </c>
      <c r="Q1372" s="705">
        <v>1383</v>
      </c>
      <c r="R1372" s="701" t="s">
        <v>1341</v>
      </c>
      <c r="S1372" s="701" t="s">
        <v>1341</v>
      </c>
    </row>
    <row r="1373" spans="1:19" x14ac:dyDescent="0.3">
      <c r="A1373" s="701" t="s">
        <v>6871</v>
      </c>
      <c r="B1373" s="701" t="s">
        <v>1607</v>
      </c>
      <c r="C1373" s="701" t="s">
        <v>1403</v>
      </c>
      <c r="D1373" s="702">
        <v>2003</v>
      </c>
      <c r="E1373" s="701" t="s">
        <v>1670</v>
      </c>
      <c r="F1373" s="701" t="s">
        <v>1671</v>
      </c>
      <c r="G1373" s="701" t="s">
        <v>1612</v>
      </c>
      <c r="H1373" s="703">
        <v>38125</v>
      </c>
      <c r="I1373" s="703">
        <v>38125</v>
      </c>
      <c r="J1373" s="701" t="s">
        <v>1608</v>
      </c>
      <c r="K1373" s="702">
        <v>26455</v>
      </c>
      <c r="L1373" s="701" t="s">
        <v>1341</v>
      </c>
      <c r="M1373" s="704"/>
      <c r="N1373" s="701" t="s">
        <v>1613</v>
      </c>
      <c r="O1373" s="705">
        <v>433308</v>
      </c>
      <c r="P1373" s="701" t="s">
        <v>1341</v>
      </c>
      <c r="Q1373" s="704"/>
      <c r="R1373" s="701" t="s">
        <v>1341</v>
      </c>
      <c r="S1373" s="701" t="s">
        <v>1341</v>
      </c>
    </row>
    <row r="1374" spans="1:19" x14ac:dyDescent="0.3">
      <c r="A1374" s="701" t="s">
        <v>6872</v>
      </c>
      <c r="B1374" s="701" t="s">
        <v>1607</v>
      </c>
      <c r="C1374" s="701" t="s">
        <v>1403</v>
      </c>
      <c r="D1374" s="702">
        <v>2003</v>
      </c>
      <c r="E1374" s="701" t="s">
        <v>1670</v>
      </c>
      <c r="F1374" s="701" t="s">
        <v>1671</v>
      </c>
      <c r="G1374" s="701" t="s">
        <v>1612</v>
      </c>
      <c r="H1374" s="703">
        <v>38122</v>
      </c>
      <c r="I1374" s="703">
        <v>38122</v>
      </c>
      <c r="J1374" s="701" t="s">
        <v>1608</v>
      </c>
      <c r="K1374" s="702">
        <v>25789</v>
      </c>
      <c r="L1374" s="701" t="s">
        <v>1341</v>
      </c>
      <c r="M1374" s="704"/>
      <c r="N1374" s="701" t="s">
        <v>1613</v>
      </c>
      <c r="O1374" s="702">
        <v>382940</v>
      </c>
      <c r="P1374" s="701" t="s">
        <v>1341</v>
      </c>
      <c r="Q1374" s="704"/>
      <c r="R1374" s="701" t="s">
        <v>1341</v>
      </c>
      <c r="S1374" s="701" t="s">
        <v>1341</v>
      </c>
    </row>
    <row r="1375" spans="1:19" x14ac:dyDescent="0.3">
      <c r="A1375" s="701" t="s">
        <v>6873</v>
      </c>
      <c r="B1375" s="701" t="s">
        <v>1607</v>
      </c>
      <c r="C1375" s="701" t="s">
        <v>1403</v>
      </c>
      <c r="D1375" s="702">
        <v>2003</v>
      </c>
      <c r="E1375" s="701" t="s">
        <v>1670</v>
      </c>
      <c r="F1375" s="701" t="s">
        <v>1671</v>
      </c>
      <c r="G1375" s="701" t="s">
        <v>1612</v>
      </c>
      <c r="H1375" s="703">
        <v>38125</v>
      </c>
      <c r="I1375" s="703">
        <v>38125</v>
      </c>
      <c r="J1375" s="701" t="s">
        <v>1608</v>
      </c>
      <c r="K1375" s="702">
        <v>26819</v>
      </c>
      <c r="L1375" s="701" t="s">
        <v>1341</v>
      </c>
      <c r="M1375" s="704"/>
      <c r="N1375" s="701" t="s">
        <v>1613</v>
      </c>
      <c r="O1375" s="705">
        <v>411615</v>
      </c>
      <c r="P1375" s="701" t="s">
        <v>1341</v>
      </c>
      <c r="Q1375" s="704"/>
      <c r="R1375" s="701" t="s">
        <v>1341</v>
      </c>
      <c r="S1375" s="701" t="s">
        <v>1341</v>
      </c>
    </row>
    <row r="1376" spans="1:19" x14ac:dyDescent="0.3">
      <c r="A1376" s="701" t="s">
        <v>6885</v>
      </c>
      <c r="B1376" s="701" t="s">
        <v>1607</v>
      </c>
      <c r="C1376" s="701" t="s">
        <v>1403</v>
      </c>
      <c r="D1376" s="702">
        <v>2003</v>
      </c>
      <c r="E1376" s="701" t="s">
        <v>1670</v>
      </c>
      <c r="F1376" s="701" t="s">
        <v>1671</v>
      </c>
      <c r="G1376" s="701" t="s">
        <v>1612</v>
      </c>
      <c r="H1376" s="703">
        <v>38125</v>
      </c>
      <c r="I1376" s="703">
        <v>38125</v>
      </c>
      <c r="J1376" s="701" t="s">
        <v>1608</v>
      </c>
      <c r="K1376" s="702">
        <v>41012</v>
      </c>
      <c r="L1376" s="701" t="s">
        <v>1341</v>
      </c>
      <c r="M1376" s="704"/>
      <c r="N1376" s="701" t="s">
        <v>1613</v>
      </c>
      <c r="O1376" s="705">
        <v>670624</v>
      </c>
      <c r="P1376" s="701" t="s">
        <v>1608</v>
      </c>
      <c r="Q1376" s="705">
        <v>498</v>
      </c>
      <c r="R1376" s="701" t="s">
        <v>1341</v>
      </c>
      <c r="S1376" s="701" t="s">
        <v>1341</v>
      </c>
    </row>
    <row r="1377" spans="1:19" x14ac:dyDescent="0.3">
      <c r="A1377" s="701" t="s">
        <v>6886</v>
      </c>
      <c r="B1377" s="701" t="s">
        <v>1607</v>
      </c>
      <c r="C1377" s="701" t="s">
        <v>1403</v>
      </c>
      <c r="D1377" s="702">
        <v>2003</v>
      </c>
      <c r="E1377" s="701" t="s">
        <v>1670</v>
      </c>
      <c r="F1377" s="701" t="s">
        <v>1671</v>
      </c>
      <c r="G1377" s="701" t="s">
        <v>1612</v>
      </c>
      <c r="H1377" s="703">
        <v>38125</v>
      </c>
      <c r="I1377" s="703">
        <v>38125</v>
      </c>
      <c r="J1377" s="701" t="s">
        <v>1608</v>
      </c>
      <c r="K1377" s="702">
        <v>40085</v>
      </c>
      <c r="L1377" s="701" t="s">
        <v>1341</v>
      </c>
      <c r="M1377" s="704"/>
      <c r="N1377" s="701" t="s">
        <v>1613</v>
      </c>
      <c r="O1377" s="705">
        <v>745594</v>
      </c>
      <c r="P1377" s="701" t="s">
        <v>1608</v>
      </c>
      <c r="Q1377" s="705">
        <v>80</v>
      </c>
      <c r="R1377" s="701" t="s">
        <v>1341</v>
      </c>
      <c r="S1377" s="701" t="s">
        <v>1341</v>
      </c>
    </row>
    <row r="1378" spans="1:19" x14ac:dyDescent="0.3">
      <c r="A1378" s="701" t="s">
        <v>6887</v>
      </c>
      <c r="B1378" s="701" t="s">
        <v>1607</v>
      </c>
      <c r="C1378" s="701" t="s">
        <v>1403</v>
      </c>
      <c r="D1378" s="702">
        <v>2003</v>
      </c>
      <c r="E1378" s="701" t="s">
        <v>1670</v>
      </c>
      <c r="F1378" s="701" t="s">
        <v>1671</v>
      </c>
      <c r="G1378" s="701" t="s">
        <v>1612</v>
      </c>
      <c r="H1378" s="703">
        <v>38125</v>
      </c>
      <c r="I1378" s="703">
        <v>38125</v>
      </c>
      <c r="J1378" s="701" t="s">
        <v>1608</v>
      </c>
      <c r="K1378" s="702">
        <v>41043</v>
      </c>
      <c r="L1378" s="701" t="s">
        <v>1341</v>
      </c>
      <c r="M1378" s="704"/>
      <c r="N1378" s="701" t="s">
        <v>1613</v>
      </c>
      <c r="O1378" s="702">
        <v>862601</v>
      </c>
      <c r="P1378" s="701" t="s">
        <v>1341</v>
      </c>
      <c r="Q1378" s="704"/>
      <c r="R1378" s="701" t="s">
        <v>1341</v>
      </c>
      <c r="S1378" s="701" t="s">
        <v>1341</v>
      </c>
    </row>
    <row r="1379" spans="1:19" x14ac:dyDescent="0.3">
      <c r="A1379" s="701" t="s">
        <v>6332</v>
      </c>
      <c r="B1379" s="701" t="s">
        <v>1607</v>
      </c>
      <c r="C1379" s="701" t="s">
        <v>1403</v>
      </c>
      <c r="D1379" s="702">
        <v>2004</v>
      </c>
      <c r="E1379" s="701" t="s">
        <v>1670</v>
      </c>
      <c r="F1379" s="701" t="s">
        <v>1671</v>
      </c>
      <c r="G1379" s="701" t="s">
        <v>1612</v>
      </c>
      <c r="H1379" s="703">
        <v>38485</v>
      </c>
      <c r="I1379" s="703">
        <v>38485</v>
      </c>
      <c r="J1379" s="701" t="s">
        <v>1608</v>
      </c>
      <c r="K1379" s="702">
        <v>21616</v>
      </c>
      <c r="L1379" s="701" t="s">
        <v>1341</v>
      </c>
      <c r="M1379" s="704"/>
      <c r="N1379" s="701" t="s">
        <v>1613</v>
      </c>
      <c r="O1379" s="705">
        <v>323652</v>
      </c>
      <c r="P1379" s="701" t="s">
        <v>1608</v>
      </c>
      <c r="Q1379" s="705">
        <v>329</v>
      </c>
      <c r="R1379" s="701" t="s">
        <v>1341</v>
      </c>
      <c r="S1379" s="701" t="s">
        <v>1341</v>
      </c>
    </row>
    <row r="1380" spans="1:19" x14ac:dyDescent="0.3">
      <c r="A1380" s="701" t="s">
        <v>6499</v>
      </c>
      <c r="B1380" s="701" t="s">
        <v>1607</v>
      </c>
      <c r="C1380" s="701" t="s">
        <v>1403</v>
      </c>
      <c r="D1380" s="702">
        <v>2004</v>
      </c>
      <c r="E1380" s="701" t="s">
        <v>1670</v>
      </c>
      <c r="F1380" s="701" t="s">
        <v>1671</v>
      </c>
      <c r="G1380" s="701" t="s">
        <v>1612</v>
      </c>
      <c r="H1380" s="703">
        <v>38485</v>
      </c>
      <c r="I1380" s="703">
        <v>38485</v>
      </c>
      <c r="J1380" s="701" t="s">
        <v>1608</v>
      </c>
      <c r="K1380" s="702">
        <v>21359</v>
      </c>
      <c r="L1380" s="701" t="s">
        <v>1341</v>
      </c>
      <c r="M1380" s="704"/>
      <c r="N1380" s="701" t="s">
        <v>1613</v>
      </c>
      <c r="O1380" s="705">
        <v>395275</v>
      </c>
      <c r="P1380" s="701" t="s">
        <v>1608</v>
      </c>
      <c r="Q1380" s="705">
        <v>661</v>
      </c>
      <c r="R1380" s="701" t="s">
        <v>1341</v>
      </c>
      <c r="S1380" s="701" t="s">
        <v>1341</v>
      </c>
    </row>
    <row r="1381" spans="1:19" x14ac:dyDescent="0.3">
      <c r="A1381" s="701" t="s">
        <v>6500</v>
      </c>
      <c r="B1381" s="701" t="s">
        <v>1607</v>
      </c>
      <c r="C1381" s="701" t="s">
        <v>1403</v>
      </c>
      <c r="D1381" s="702">
        <v>2004</v>
      </c>
      <c r="E1381" s="701" t="s">
        <v>1670</v>
      </c>
      <c r="F1381" s="701" t="s">
        <v>1671</v>
      </c>
      <c r="G1381" s="701" t="s">
        <v>1612</v>
      </c>
      <c r="H1381" s="703">
        <v>38485</v>
      </c>
      <c r="I1381" s="703">
        <v>38485</v>
      </c>
      <c r="J1381" s="701" t="s">
        <v>1608</v>
      </c>
      <c r="K1381" s="702">
        <v>21486</v>
      </c>
      <c r="L1381" s="701" t="s">
        <v>1341</v>
      </c>
      <c r="M1381" s="704"/>
      <c r="N1381" s="701" t="s">
        <v>1613</v>
      </c>
      <c r="O1381" s="705">
        <v>397627</v>
      </c>
      <c r="P1381" s="701" t="s">
        <v>1608</v>
      </c>
      <c r="Q1381" s="705">
        <v>665</v>
      </c>
      <c r="R1381" s="701" t="s">
        <v>1341</v>
      </c>
      <c r="S1381" s="701" t="s">
        <v>1341</v>
      </c>
    </row>
    <row r="1382" spans="1:19" x14ac:dyDescent="0.3">
      <c r="A1382" s="701" t="s">
        <v>6501</v>
      </c>
      <c r="B1382" s="701" t="s">
        <v>1607</v>
      </c>
      <c r="C1382" s="701" t="s">
        <v>1403</v>
      </c>
      <c r="D1382" s="702">
        <v>2004</v>
      </c>
      <c r="E1382" s="701" t="s">
        <v>1670</v>
      </c>
      <c r="F1382" s="701" t="s">
        <v>1671</v>
      </c>
      <c r="G1382" s="701" t="s">
        <v>1612</v>
      </c>
      <c r="H1382" s="703">
        <v>38485</v>
      </c>
      <c r="I1382" s="703">
        <v>38485</v>
      </c>
      <c r="J1382" s="701" t="s">
        <v>1608</v>
      </c>
      <c r="K1382" s="702">
        <v>21580</v>
      </c>
      <c r="L1382" s="701" t="s">
        <v>1341</v>
      </c>
      <c r="M1382" s="704"/>
      <c r="N1382" s="701" t="s">
        <v>1613</v>
      </c>
      <c r="O1382" s="702">
        <v>345604</v>
      </c>
      <c r="P1382" s="701" t="s">
        <v>1608</v>
      </c>
      <c r="Q1382" s="705">
        <v>667</v>
      </c>
      <c r="R1382" s="701" t="s">
        <v>1341</v>
      </c>
      <c r="S1382" s="701" t="s">
        <v>1341</v>
      </c>
    </row>
    <row r="1383" spans="1:19" x14ac:dyDescent="0.3">
      <c r="A1383" s="701" t="s">
        <v>6502</v>
      </c>
      <c r="B1383" s="701" t="s">
        <v>1607</v>
      </c>
      <c r="C1383" s="701" t="s">
        <v>1403</v>
      </c>
      <c r="D1383" s="702">
        <v>2004</v>
      </c>
      <c r="E1383" s="701" t="s">
        <v>1670</v>
      </c>
      <c r="F1383" s="701" t="s">
        <v>1671</v>
      </c>
      <c r="G1383" s="701" t="s">
        <v>1612</v>
      </c>
      <c r="H1383" s="703">
        <v>38485</v>
      </c>
      <c r="I1383" s="703">
        <v>38485</v>
      </c>
      <c r="J1383" s="701" t="s">
        <v>1608</v>
      </c>
      <c r="K1383" s="702">
        <v>21591</v>
      </c>
      <c r="L1383" s="701" t="s">
        <v>1341</v>
      </c>
      <c r="M1383" s="704"/>
      <c r="N1383" s="701" t="s">
        <v>1613</v>
      </c>
      <c r="O1383" s="702">
        <v>345760</v>
      </c>
      <c r="P1383" s="701" t="s">
        <v>1608</v>
      </c>
      <c r="Q1383" s="705">
        <v>668</v>
      </c>
      <c r="R1383" s="701" t="s">
        <v>1341</v>
      </c>
      <c r="S1383" s="701" t="s">
        <v>1341</v>
      </c>
    </row>
    <row r="1384" spans="1:19" x14ac:dyDescent="0.3">
      <c r="A1384" s="701" t="s">
        <v>6585</v>
      </c>
      <c r="B1384" s="701" t="s">
        <v>1607</v>
      </c>
      <c r="C1384" s="701" t="s">
        <v>1403</v>
      </c>
      <c r="D1384" s="702">
        <v>2004</v>
      </c>
      <c r="E1384" s="701" t="s">
        <v>1670</v>
      </c>
      <c r="F1384" s="701" t="s">
        <v>1671</v>
      </c>
      <c r="G1384" s="701" t="s">
        <v>1612</v>
      </c>
      <c r="H1384" s="703">
        <v>38485</v>
      </c>
      <c r="I1384" s="703">
        <v>38485</v>
      </c>
      <c r="J1384" s="701" t="s">
        <v>1608</v>
      </c>
      <c r="K1384" s="702">
        <v>10770</v>
      </c>
      <c r="L1384" s="701" t="s">
        <v>1341</v>
      </c>
      <c r="M1384" s="704"/>
      <c r="N1384" s="701" t="s">
        <v>1613</v>
      </c>
      <c r="O1384" s="705">
        <v>165462</v>
      </c>
      <c r="P1384" s="701" t="s">
        <v>1608</v>
      </c>
      <c r="Q1384" s="705">
        <v>449</v>
      </c>
      <c r="R1384" s="701" t="s">
        <v>1341</v>
      </c>
      <c r="S1384" s="701" t="s">
        <v>1341</v>
      </c>
    </row>
    <row r="1385" spans="1:19" x14ac:dyDescent="0.3">
      <c r="A1385" s="701" t="s">
        <v>6586</v>
      </c>
      <c r="B1385" s="701" t="s">
        <v>1607</v>
      </c>
      <c r="C1385" s="701" t="s">
        <v>1403</v>
      </c>
      <c r="D1385" s="702">
        <v>2004</v>
      </c>
      <c r="E1385" s="701" t="s">
        <v>1670</v>
      </c>
      <c r="F1385" s="701" t="s">
        <v>1671</v>
      </c>
      <c r="G1385" s="701" t="s">
        <v>1612</v>
      </c>
      <c r="H1385" s="703">
        <v>38485</v>
      </c>
      <c r="I1385" s="703">
        <v>38485</v>
      </c>
      <c r="J1385" s="701" t="s">
        <v>1608</v>
      </c>
      <c r="K1385" s="702">
        <v>11429</v>
      </c>
      <c r="L1385" s="701" t="s">
        <v>1341</v>
      </c>
      <c r="M1385" s="704"/>
      <c r="N1385" s="701" t="s">
        <v>1613</v>
      </c>
      <c r="O1385" s="702">
        <v>170269</v>
      </c>
      <c r="P1385" s="701" t="s">
        <v>1608</v>
      </c>
      <c r="Q1385" s="702">
        <v>115</v>
      </c>
      <c r="R1385" s="701" t="s">
        <v>1341</v>
      </c>
      <c r="S1385" s="701" t="s">
        <v>1341</v>
      </c>
    </row>
    <row r="1386" spans="1:19" x14ac:dyDescent="0.3">
      <c r="A1386" s="701" t="s">
        <v>6823</v>
      </c>
      <c r="B1386" s="701" t="s">
        <v>1607</v>
      </c>
      <c r="C1386" s="701" t="s">
        <v>1403</v>
      </c>
      <c r="D1386" s="702">
        <v>2004</v>
      </c>
      <c r="E1386" s="701" t="s">
        <v>1670</v>
      </c>
      <c r="F1386" s="701" t="s">
        <v>1671</v>
      </c>
      <c r="G1386" s="701" t="s">
        <v>1612</v>
      </c>
      <c r="H1386" s="703">
        <v>38485</v>
      </c>
      <c r="I1386" s="703">
        <v>38485</v>
      </c>
      <c r="J1386" s="701" t="s">
        <v>1608</v>
      </c>
      <c r="K1386" s="702">
        <v>28119</v>
      </c>
      <c r="L1386" s="701" t="s">
        <v>1341</v>
      </c>
      <c r="M1386" s="704"/>
      <c r="N1386" s="701" t="s">
        <v>1613</v>
      </c>
      <c r="O1386" s="702">
        <v>305668</v>
      </c>
      <c r="P1386" s="701" t="s">
        <v>1608</v>
      </c>
      <c r="Q1386" s="702">
        <v>870</v>
      </c>
      <c r="R1386" s="701" t="s">
        <v>1341</v>
      </c>
      <c r="S1386" s="701" t="s">
        <v>1341</v>
      </c>
    </row>
    <row r="1387" spans="1:19" x14ac:dyDescent="0.3">
      <c r="A1387" s="701" t="s">
        <v>6824</v>
      </c>
      <c r="B1387" s="701" t="s">
        <v>1607</v>
      </c>
      <c r="C1387" s="701" t="s">
        <v>1403</v>
      </c>
      <c r="D1387" s="702">
        <v>2004</v>
      </c>
      <c r="E1387" s="701" t="s">
        <v>1670</v>
      </c>
      <c r="F1387" s="701" t="s">
        <v>1671</v>
      </c>
      <c r="G1387" s="701" t="s">
        <v>1612</v>
      </c>
      <c r="H1387" s="703">
        <v>38485</v>
      </c>
      <c r="I1387" s="703">
        <v>38485</v>
      </c>
      <c r="J1387" s="701" t="s">
        <v>1608</v>
      </c>
      <c r="K1387" s="702">
        <v>28534</v>
      </c>
      <c r="L1387" s="701" t="s">
        <v>1341</v>
      </c>
      <c r="M1387" s="704"/>
      <c r="N1387" s="701" t="s">
        <v>1613</v>
      </c>
      <c r="O1387" s="702">
        <v>340402</v>
      </c>
      <c r="P1387" s="701" t="s">
        <v>1608</v>
      </c>
      <c r="Q1387" s="702">
        <v>882</v>
      </c>
      <c r="R1387" s="701" t="s">
        <v>1341</v>
      </c>
      <c r="S1387" s="701" t="s">
        <v>1341</v>
      </c>
    </row>
    <row r="1388" spans="1:19" x14ac:dyDescent="0.3">
      <c r="A1388" s="701" t="s">
        <v>6835</v>
      </c>
      <c r="B1388" s="701" t="s">
        <v>1607</v>
      </c>
      <c r="C1388" s="701" t="s">
        <v>1403</v>
      </c>
      <c r="D1388" s="702">
        <v>2004</v>
      </c>
      <c r="E1388" s="701" t="s">
        <v>1670</v>
      </c>
      <c r="F1388" s="701" t="s">
        <v>1671</v>
      </c>
      <c r="G1388" s="701" t="s">
        <v>1612</v>
      </c>
      <c r="H1388" s="703">
        <v>38485</v>
      </c>
      <c r="I1388" s="703">
        <v>38485</v>
      </c>
      <c r="J1388" s="701" t="s">
        <v>1608</v>
      </c>
      <c r="K1388" s="702">
        <v>28520</v>
      </c>
      <c r="L1388" s="701" t="s">
        <v>1341</v>
      </c>
      <c r="M1388" s="704"/>
      <c r="N1388" s="701" t="s">
        <v>1613</v>
      </c>
      <c r="O1388" s="702">
        <v>408461</v>
      </c>
      <c r="P1388" s="701" t="s">
        <v>1608</v>
      </c>
      <c r="Q1388" s="702">
        <v>882</v>
      </c>
      <c r="R1388" s="701" t="s">
        <v>1341</v>
      </c>
      <c r="S1388" s="701" t="s">
        <v>1341</v>
      </c>
    </row>
    <row r="1389" spans="1:19" x14ac:dyDescent="0.3">
      <c r="A1389" s="701" t="s">
        <v>2032</v>
      </c>
      <c r="B1389" s="701" t="s">
        <v>1607</v>
      </c>
      <c r="C1389" s="701" t="s">
        <v>1403</v>
      </c>
      <c r="D1389" s="702">
        <v>2005</v>
      </c>
      <c r="E1389" s="701" t="s">
        <v>1670</v>
      </c>
      <c r="F1389" s="701" t="s">
        <v>1671</v>
      </c>
      <c r="G1389" s="701" t="s">
        <v>1612</v>
      </c>
      <c r="H1389" s="703">
        <v>38861</v>
      </c>
      <c r="I1389" s="703">
        <v>38884</v>
      </c>
      <c r="J1389" s="701" t="s">
        <v>1608</v>
      </c>
      <c r="K1389" s="702">
        <v>21692</v>
      </c>
      <c r="L1389" s="701" t="s">
        <v>1341</v>
      </c>
      <c r="M1389" s="704"/>
      <c r="N1389" s="701" t="s">
        <v>1613</v>
      </c>
      <c r="O1389" s="702">
        <v>304276</v>
      </c>
      <c r="P1389" s="701" t="s">
        <v>1608</v>
      </c>
      <c r="Q1389" s="705">
        <v>219</v>
      </c>
      <c r="R1389" s="701" t="s">
        <v>1341</v>
      </c>
      <c r="S1389" s="701" t="s">
        <v>1341</v>
      </c>
    </row>
    <row r="1390" spans="1:19" x14ac:dyDescent="0.3">
      <c r="A1390" s="701" t="s">
        <v>2033</v>
      </c>
      <c r="B1390" s="701" t="s">
        <v>1607</v>
      </c>
      <c r="C1390" s="701" t="s">
        <v>1403</v>
      </c>
      <c r="D1390" s="702">
        <v>2005</v>
      </c>
      <c r="E1390" s="701" t="s">
        <v>1670</v>
      </c>
      <c r="F1390" s="701" t="s">
        <v>1671</v>
      </c>
      <c r="G1390" s="701" t="s">
        <v>1612</v>
      </c>
      <c r="H1390" s="703">
        <v>38861</v>
      </c>
      <c r="I1390" s="703">
        <v>38884</v>
      </c>
      <c r="J1390" s="701" t="s">
        <v>1608</v>
      </c>
      <c r="K1390" s="702">
        <v>22865</v>
      </c>
      <c r="L1390" s="701" t="s">
        <v>1341</v>
      </c>
      <c r="M1390" s="704"/>
      <c r="N1390" s="701" t="s">
        <v>1613</v>
      </c>
      <c r="O1390" s="702">
        <v>320739</v>
      </c>
      <c r="P1390" s="701" t="s">
        <v>1608</v>
      </c>
      <c r="Q1390" s="705">
        <v>231</v>
      </c>
      <c r="R1390" s="701" t="s">
        <v>1341</v>
      </c>
      <c r="S1390" s="701" t="s">
        <v>1341</v>
      </c>
    </row>
    <row r="1391" spans="1:19" x14ac:dyDescent="0.3">
      <c r="A1391" s="701" t="s">
        <v>2034</v>
      </c>
      <c r="B1391" s="701" t="s">
        <v>1607</v>
      </c>
      <c r="C1391" s="701" t="s">
        <v>1403</v>
      </c>
      <c r="D1391" s="702">
        <v>2005</v>
      </c>
      <c r="E1391" s="701" t="s">
        <v>1670</v>
      </c>
      <c r="F1391" s="701" t="s">
        <v>1671</v>
      </c>
      <c r="G1391" s="701" t="s">
        <v>1612</v>
      </c>
      <c r="H1391" s="703">
        <v>38860</v>
      </c>
      <c r="I1391" s="703">
        <v>38884</v>
      </c>
      <c r="J1391" s="701" t="s">
        <v>1608</v>
      </c>
      <c r="K1391" s="702">
        <v>29199</v>
      </c>
      <c r="L1391" s="701" t="s">
        <v>1341</v>
      </c>
      <c r="M1391" s="704"/>
      <c r="N1391" s="701" t="s">
        <v>1613</v>
      </c>
      <c r="O1391" s="702">
        <v>548593</v>
      </c>
      <c r="P1391" s="701" t="s">
        <v>1341</v>
      </c>
      <c r="Q1391" s="704"/>
      <c r="R1391" s="701" t="s">
        <v>1341</v>
      </c>
      <c r="S1391" s="701" t="s">
        <v>1341</v>
      </c>
    </row>
    <row r="1392" spans="1:19" x14ac:dyDescent="0.3">
      <c r="A1392" s="701" t="s">
        <v>2035</v>
      </c>
      <c r="B1392" s="701" t="s">
        <v>1607</v>
      </c>
      <c r="C1392" s="701" t="s">
        <v>1403</v>
      </c>
      <c r="D1392" s="702">
        <v>2005</v>
      </c>
      <c r="E1392" s="701" t="s">
        <v>1670</v>
      </c>
      <c r="F1392" s="701" t="s">
        <v>1671</v>
      </c>
      <c r="G1392" s="701" t="s">
        <v>1612</v>
      </c>
      <c r="H1392" s="703">
        <v>38861</v>
      </c>
      <c r="I1392" s="703">
        <v>38884</v>
      </c>
      <c r="J1392" s="701" t="s">
        <v>1608</v>
      </c>
      <c r="K1392" s="702">
        <v>29010</v>
      </c>
      <c r="L1392" s="701" t="s">
        <v>1341</v>
      </c>
      <c r="M1392" s="704"/>
      <c r="N1392" s="701" t="s">
        <v>1613</v>
      </c>
      <c r="O1392" s="702">
        <v>543720</v>
      </c>
      <c r="P1392" s="701" t="s">
        <v>1608</v>
      </c>
      <c r="Q1392" s="705">
        <v>293</v>
      </c>
      <c r="R1392" s="701" t="s">
        <v>1341</v>
      </c>
      <c r="S1392" s="701" t="s">
        <v>1341</v>
      </c>
    </row>
    <row r="1393" spans="1:19" x14ac:dyDescent="0.3">
      <c r="A1393" s="701" t="s">
        <v>2036</v>
      </c>
      <c r="B1393" s="701" t="s">
        <v>1607</v>
      </c>
      <c r="C1393" s="701" t="s">
        <v>1403</v>
      </c>
      <c r="D1393" s="702">
        <v>2005</v>
      </c>
      <c r="E1393" s="701" t="s">
        <v>1670</v>
      </c>
      <c r="F1393" s="701" t="s">
        <v>1671</v>
      </c>
      <c r="G1393" s="701" t="s">
        <v>1612</v>
      </c>
      <c r="H1393" s="703">
        <v>38862</v>
      </c>
      <c r="I1393" s="703">
        <v>38884</v>
      </c>
      <c r="J1393" s="701" t="s">
        <v>1608</v>
      </c>
      <c r="K1393" s="702">
        <v>29512</v>
      </c>
      <c r="L1393" s="701" t="s">
        <v>1341</v>
      </c>
      <c r="M1393" s="704"/>
      <c r="N1393" s="701" t="s">
        <v>1613</v>
      </c>
      <c r="O1393" s="702">
        <v>510517</v>
      </c>
      <c r="P1393" s="701" t="s">
        <v>1341</v>
      </c>
      <c r="Q1393" s="704"/>
      <c r="R1393" s="701" t="s">
        <v>1341</v>
      </c>
      <c r="S1393" s="701" t="s">
        <v>1341</v>
      </c>
    </row>
    <row r="1394" spans="1:19" x14ac:dyDescent="0.3">
      <c r="A1394" s="701" t="s">
        <v>2038</v>
      </c>
      <c r="B1394" s="701" t="s">
        <v>1607</v>
      </c>
      <c r="C1394" s="701" t="s">
        <v>1403</v>
      </c>
      <c r="D1394" s="702">
        <v>2005</v>
      </c>
      <c r="E1394" s="701" t="s">
        <v>1670</v>
      </c>
      <c r="F1394" s="701" t="s">
        <v>1671</v>
      </c>
      <c r="G1394" s="701" t="s">
        <v>1612</v>
      </c>
      <c r="H1394" s="703">
        <v>38861</v>
      </c>
      <c r="I1394" s="703">
        <v>38884</v>
      </c>
      <c r="J1394" s="701" t="s">
        <v>1608</v>
      </c>
      <c r="K1394" s="702">
        <v>22309</v>
      </c>
      <c r="L1394" s="701" t="s">
        <v>1341</v>
      </c>
      <c r="M1394" s="704"/>
      <c r="N1394" s="701" t="s">
        <v>1613</v>
      </c>
      <c r="O1394" s="702">
        <v>316131</v>
      </c>
      <c r="P1394" s="701" t="s">
        <v>1608</v>
      </c>
      <c r="Q1394" s="702">
        <v>455</v>
      </c>
      <c r="R1394" s="701" t="s">
        <v>1341</v>
      </c>
      <c r="S1394" s="701" t="s">
        <v>1341</v>
      </c>
    </row>
    <row r="1395" spans="1:19" x14ac:dyDescent="0.3">
      <c r="A1395" s="701" t="s">
        <v>2050</v>
      </c>
      <c r="B1395" s="701" t="s">
        <v>1607</v>
      </c>
      <c r="C1395" s="701" t="s">
        <v>1403</v>
      </c>
      <c r="D1395" s="702">
        <v>2005</v>
      </c>
      <c r="E1395" s="701" t="s">
        <v>1670</v>
      </c>
      <c r="F1395" s="701" t="s">
        <v>1671</v>
      </c>
      <c r="G1395" s="701" t="s">
        <v>1612</v>
      </c>
      <c r="H1395" s="703">
        <v>38861</v>
      </c>
      <c r="I1395" s="703">
        <v>38884</v>
      </c>
      <c r="J1395" s="701" t="s">
        <v>1608</v>
      </c>
      <c r="K1395" s="702">
        <v>22831</v>
      </c>
      <c r="L1395" s="701" t="s">
        <v>1341</v>
      </c>
      <c r="M1395" s="704"/>
      <c r="N1395" s="701" t="s">
        <v>1613</v>
      </c>
      <c r="O1395" s="702">
        <v>244309</v>
      </c>
      <c r="P1395" s="701" t="s">
        <v>1608</v>
      </c>
      <c r="Q1395" s="702">
        <v>466</v>
      </c>
      <c r="R1395" s="701" t="s">
        <v>1341</v>
      </c>
      <c r="S1395" s="701" t="s">
        <v>1341</v>
      </c>
    </row>
    <row r="1396" spans="1:19" x14ac:dyDescent="0.3">
      <c r="A1396" s="701" t="s">
        <v>2040</v>
      </c>
      <c r="B1396" s="701" t="s">
        <v>1607</v>
      </c>
      <c r="C1396" s="701" t="s">
        <v>1403</v>
      </c>
      <c r="D1396" s="702">
        <v>2005</v>
      </c>
      <c r="E1396" s="701" t="s">
        <v>1670</v>
      </c>
      <c r="F1396" s="701" t="s">
        <v>1671</v>
      </c>
      <c r="G1396" s="701" t="s">
        <v>1612</v>
      </c>
      <c r="H1396" s="703">
        <v>38861</v>
      </c>
      <c r="I1396" s="703">
        <v>38884</v>
      </c>
      <c r="J1396" s="701" t="s">
        <v>1608</v>
      </c>
      <c r="K1396" s="702">
        <v>23136</v>
      </c>
      <c r="L1396" s="701" t="s">
        <v>1341</v>
      </c>
      <c r="M1396" s="704"/>
      <c r="N1396" s="701" t="s">
        <v>1613</v>
      </c>
      <c r="O1396" s="702">
        <v>242619</v>
      </c>
      <c r="P1396" s="701" t="s">
        <v>1341</v>
      </c>
      <c r="Q1396" s="706"/>
      <c r="R1396" s="701" t="s">
        <v>1341</v>
      </c>
      <c r="S1396" s="701" t="s">
        <v>1341</v>
      </c>
    </row>
    <row r="1397" spans="1:19" x14ac:dyDescent="0.3">
      <c r="A1397" s="701" t="s">
        <v>2030</v>
      </c>
      <c r="B1397" s="701" t="s">
        <v>1607</v>
      </c>
      <c r="C1397" s="701" t="s">
        <v>1403</v>
      </c>
      <c r="D1397" s="702">
        <v>2005</v>
      </c>
      <c r="E1397" s="701" t="s">
        <v>1670</v>
      </c>
      <c r="F1397" s="701" t="s">
        <v>1671</v>
      </c>
      <c r="G1397" s="701" t="s">
        <v>1612</v>
      </c>
      <c r="H1397" s="703">
        <v>38861</v>
      </c>
      <c r="I1397" s="703">
        <v>38884</v>
      </c>
      <c r="J1397" s="701" t="s">
        <v>1608</v>
      </c>
      <c r="K1397" s="702">
        <v>22530</v>
      </c>
      <c r="L1397" s="701" t="s">
        <v>1341</v>
      </c>
      <c r="M1397" s="704"/>
      <c r="N1397" s="701" t="s">
        <v>1613</v>
      </c>
      <c r="O1397" s="702">
        <v>241088</v>
      </c>
      <c r="P1397" s="701" t="s">
        <v>1608</v>
      </c>
      <c r="Q1397" s="702">
        <v>460</v>
      </c>
      <c r="R1397" s="701" t="s">
        <v>1341</v>
      </c>
      <c r="S1397" s="701" t="s">
        <v>1341</v>
      </c>
    </row>
    <row r="1398" spans="1:19" x14ac:dyDescent="0.3">
      <c r="A1398" s="701" t="s">
        <v>2037</v>
      </c>
      <c r="B1398" s="701" t="s">
        <v>1607</v>
      </c>
      <c r="C1398" s="701" t="s">
        <v>1403</v>
      </c>
      <c r="D1398" s="702">
        <v>2006</v>
      </c>
      <c r="E1398" s="701" t="s">
        <v>1670</v>
      </c>
      <c r="F1398" s="701" t="s">
        <v>1671</v>
      </c>
      <c r="G1398" s="701" t="s">
        <v>1612</v>
      </c>
      <c r="H1398" s="703">
        <v>39231</v>
      </c>
      <c r="I1398" s="703">
        <v>39231</v>
      </c>
      <c r="J1398" s="701" t="s">
        <v>1608</v>
      </c>
      <c r="K1398" s="702">
        <v>15082</v>
      </c>
      <c r="L1398" s="701" t="s">
        <v>1341</v>
      </c>
      <c r="M1398" s="704"/>
      <c r="N1398" s="701" t="s">
        <v>1613</v>
      </c>
      <c r="O1398" s="702">
        <v>259693</v>
      </c>
      <c r="P1398" s="701" t="s">
        <v>1341</v>
      </c>
      <c r="Q1398" s="706"/>
      <c r="R1398" s="701" t="s">
        <v>1341</v>
      </c>
      <c r="S1398" s="701" t="s">
        <v>1341</v>
      </c>
    </row>
    <row r="1399" spans="1:19" x14ac:dyDescent="0.3">
      <c r="A1399" s="701" t="s">
        <v>2031</v>
      </c>
      <c r="B1399" s="701" t="s">
        <v>1607</v>
      </c>
      <c r="C1399" s="701" t="s">
        <v>1403</v>
      </c>
      <c r="D1399" s="702">
        <v>2006</v>
      </c>
      <c r="E1399" s="701" t="s">
        <v>1670</v>
      </c>
      <c r="F1399" s="701" t="s">
        <v>1671</v>
      </c>
      <c r="G1399" s="701" t="s">
        <v>1612</v>
      </c>
      <c r="H1399" s="703">
        <v>39231</v>
      </c>
      <c r="I1399" s="703">
        <v>39231</v>
      </c>
      <c r="J1399" s="701" t="s">
        <v>1608</v>
      </c>
      <c r="K1399" s="702">
        <v>28289</v>
      </c>
      <c r="L1399" s="701" t="s">
        <v>1341</v>
      </c>
      <c r="M1399" s="704"/>
      <c r="N1399" s="701" t="s">
        <v>1613</v>
      </c>
      <c r="O1399" s="702">
        <v>492032</v>
      </c>
      <c r="P1399" s="701" t="s">
        <v>1608</v>
      </c>
      <c r="Q1399" s="702">
        <v>286</v>
      </c>
      <c r="R1399" s="701" t="s">
        <v>1341</v>
      </c>
      <c r="S1399" s="701" t="s">
        <v>1341</v>
      </c>
    </row>
    <row r="1400" spans="1:19" x14ac:dyDescent="0.3">
      <c r="A1400" s="701" t="s">
        <v>2042</v>
      </c>
      <c r="B1400" s="701" t="s">
        <v>1607</v>
      </c>
      <c r="C1400" s="701" t="s">
        <v>1403</v>
      </c>
      <c r="D1400" s="702">
        <v>2006</v>
      </c>
      <c r="E1400" s="701" t="s">
        <v>1670</v>
      </c>
      <c r="F1400" s="701" t="s">
        <v>1671</v>
      </c>
      <c r="G1400" s="701" t="s">
        <v>1612</v>
      </c>
      <c r="H1400" s="703">
        <v>39231</v>
      </c>
      <c r="I1400" s="703">
        <v>39231</v>
      </c>
      <c r="J1400" s="701" t="s">
        <v>1608</v>
      </c>
      <c r="K1400" s="702">
        <v>28658</v>
      </c>
      <c r="L1400" s="701" t="s">
        <v>1341</v>
      </c>
      <c r="M1400" s="704"/>
      <c r="N1400" s="701" t="s">
        <v>1613</v>
      </c>
      <c r="O1400" s="702">
        <v>493459</v>
      </c>
      <c r="P1400" s="701" t="s">
        <v>1341</v>
      </c>
      <c r="Q1400" s="706"/>
      <c r="R1400" s="701" t="s">
        <v>1341</v>
      </c>
      <c r="S1400" s="701" t="s">
        <v>1341</v>
      </c>
    </row>
    <row r="1401" spans="1:19" x14ac:dyDescent="0.3">
      <c r="A1401" s="701" t="s">
        <v>2043</v>
      </c>
      <c r="B1401" s="701" t="s">
        <v>1607</v>
      </c>
      <c r="C1401" s="701" t="s">
        <v>1403</v>
      </c>
      <c r="D1401" s="702">
        <v>2006</v>
      </c>
      <c r="E1401" s="701" t="s">
        <v>1670</v>
      </c>
      <c r="F1401" s="701" t="s">
        <v>1671</v>
      </c>
      <c r="G1401" s="701" t="s">
        <v>1612</v>
      </c>
      <c r="H1401" s="703">
        <v>39231</v>
      </c>
      <c r="I1401" s="703">
        <v>39231</v>
      </c>
      <c r="J1401" s="701" t="s">
        <v>1608</v>
      </c>
      <c r="K1401" s="702">
        <v>25326</v>
      </c>
      <c r="L1401" s="701" t="s">
        <v>1341</v>
      </c>
      <c r="M1401" s="704"/>
      <c r="N1401" s="701" t="s">
        <v>1613</v>
      </c>
      <c r="O1401" s="702">
        <v>436092</v>
      </c>
      <c r="P1401" s="701" t="s">
        <v>1341</v>
      </c>
      <c r="Q1401" s="706"/>
      <c r="R1401" s="701" t="s">
        <v>1341</v>
      </c>
      <c r="S1401" s="701" t="s">
        <v>1341</v>
      </c>
    </row>
    <row r="1402" spans="1:19" x14ac:dyDescent="0.3">
      <c r="A1402" s="701" t="s">
        <v>2044</v>
      </c>
      <c r="B1402" s="701" t="s">
        <v>1607</v>
      </c>
      <c r="C1402" s="701" t="s">
        <v>1403</v>
      </c>
      <c r="D1402" s="702">
        <v>2006</v>
      </c>
      <c r="E1402" s="701" t="s">
        <v>1670</v>
      </c>
      <c r="F1402" s="701" t="s">
        <v>1671</v>
      </c>
      <c r="G1402" s="701" t="s">
        <v>1612</v>
      </c>
      <c r="H1402" s="703">
        <v>39231</v>
      </c>
      <c r="I1402" s="703">
        <v>39231</v>
      </c>
      <c r="J1402" s="701" t="s">
        <v>1608</v>
      </c>
      <c r="K1402" s="702">
        <v>28001</v>
      </c>
      <c r="L1402" s="701" t="s">
        <v>1341</v>
      </c>
      <c r="M1402" s="704"/>
      <c r="N1402" s="701" t="s">
        <v>1613</v>
      </c>
      <c r="O1402" s="702">
        <v>491998</v>
      </c>
      <c r="P1402" s="701" t="s">
        <v>1608</v>
      </c>
      <c r="Q1402" s="702">
        <v>571</v>
      </c>
      <c r="R1402" s="701" t="s">
        <v>1341</v>
      </c>
      <c r="S1402" s="701" t="s">
        <v>1341</v>
      </c>
    </row>
    <row r="1403" spans="1:19" x14ac:dyDescent="0.3">
      <c r="A1403" s="701" t="s">
        <v>2046</v>
      </c>
      <c r="B1403" s="701" t="s">
        <v>1607</v>
      </c>
      <c r="C1403" s="701" t="s">
        <v>1403</v>
      </c>
      <c r="D1403" s="702">
        <v>2006</v>
      </c>
      <c r="E1403" s="701" t="s">
        <v>1670</v>
      </c>
      <c r="F1403" s="701" t="s">
        <v>1671</v>
      </c>
      <c r="G1403" s="701" t="s">
        <v>1612</v>
      </c>
      <c r="H1403" s="703">
        <v>39231</v>
      </c>
      <c r="I1403" s="703">
        <v>39231</v>
      </c>
      <c r="J1403" s="701" t="s">
        <v>1608</v>
      </c>
      <c r="K1403" s="702">
        <v>25172</v>
      </c>
      <c r="L1403" s="701" t="s">
        <v>1341</v>
      </c>
      <c r="M1403" s="704"/>
      <c r="N1403" s="701" t="s">
        <v>1613</v>
      </c>
      <c r="O1403" s="702">
        <v>433441</v>
      </c>
      <c r="P1403" s="701" t="s">
        <v>1341</v>
      </c>
      <c r="Q1403" s="706"/>
      <c r="R1403" s="701" t="s">
        <v>1341</v>
      </c>
      <c r="S1403" s="701" t="s">
        <v>1341</v>
      </c>
    </row>
    <row r="1404" spans="1:19" x14ac:dyDescent="0.3">
      <c r="A1404" s="701" t="s">
        <v>2047</v>
      </c>
      <c r="B1404" s="701" t="s">
        <v>1607</v>
      </c>
      <c r="C1404" s="701" t="s">
        <v>1403</v>
      </c>
      <c r="D1404" s="702">
        <v>2006</v>
      </c>
      <c r="E1404" s="701" t="s">
        <v>1670</v>
      </c>
      <c r="F1404" s="701" t="s">
        <v>1671</v>
      </c>
      <c r="G1404" s="701" t="s">
        <v>1612</v>
      </c>
      <c r="H1404" s="703">
        <v>39231</v>
      </c>
      <c r="I1404" s="703">
        <v>39231</v>
      </c>
      <c r="J1404" s="701" t="s">
        <v>1608</v>
      </c>
      <c r="K1404" s="702">
        <v>25274</v>
      </c>
      <c r="L1404" s="701" t="s">
        <v>1341</v>
      </c>
      <c r="M1404" s="704"/>
      <c r="N1404" s="701" t="s">
        <v>1613</v>
      </c>
      <c r="O1404" s="705">
        <v>435188</v>
      </c>
      <c r="P1404" s="701" t="s">
        <v>1341</v>
      </c>
      <c r="Q1404" s="704"/>
      <c r="R1404" s="701" t="s">
        <v>1341</v>
      </c>
      <c r="S1404" s="701" t="s">
        <v>1341</v>
      </c>
    </row>
    <row r="1405" spans="1:19" x14ac:dyDescent="0.3">
      <c r="A1405" s="701" t="s">
        <v>2048</v>
      </c>
      <c r="B1405" s="701" t="s">
        <v>1607</v>
      </c>
      <c r="C1405" s="701" t="s">
        <v>1403</v>
      </c>
      <c r="D1405" s="702">
        <v>2006</v>
      </c>
      <c r="E1405" s="701" t="s">
        <v>1670</v>
      </c>
      <c r="F1405" s="701" t="s">
        <v>1671</v>
      </c>
      <c r="G1405" s="701" t="s">
        <v>1612</v>
      </c>
      <c r="H1405" s="703">
        <v>39231</v>
      </c>
      <c r="I1405" s="703">
        <v>39231</v>
      </c>
      <c r="J1405" s="701" t="s">
        <v>1608</v>
      </c>
      <c r="K1405" s="702">
        <v>23817</v>
      </c>
      <c r="L1405" s="701" t="s">
        <v>1341</v>
      </c>
      <c r="M1405" s="704"/>
      <c r="N1405" s="701" t="s">
        <v>1613</v>
      </c>
      <c r="O1405" s="702">
        <v>410103</v>
      </c>
      <c r="P1405" s="701" t="s">
        <v>1341</v>
      </c>
      <c r="Q1405" s="704"/>
      <c r="R1405" s="701" t="s">
        <v>1341</v>
      </c>
      <c r="S1405" s="701" t="s">
        <v>1341</v>
      </c>
    </row>
    <row r="1406" spans="1:19" x14ac:dyDescent="0.3">
      <c r="A1406" s="701" t="s">
        <v>2041</v>
      </c>
      <c r="B1406" s="701" t="s">
        <v>1607</v>
      </c>
      <c r="C1406" s="701" t="s">
        <v>1403</v>
      </c>
      <c r="D1406" s="702">
        <v>2007</v>
      </c>
      <c r="E1406" s="701" t="s">
        <v>1670</v>
      </c>
      <c r="F1406" s="701" t="s">
        <v>1671</v>
      </c>
      <c r="G1406" s="701" t="s">
        <v>1612</v>
      </c>
      <c r="H1406" s="703">
        <v>39596</v>
      </c>
      <c r="I1406" s="703">
        <v>39596</v>
      </c>
      <c r="J1406" s="701" t="s">
        <v>1608</v>
      </c>
      <c r="K1406" s="702">
        <v>17531</v>
      </c>
      <c r="L1406" s="701" t="s">
        <v>1341</v>
      </c>
      <c r="M1406" s="704"/>
      <c r="N1406" s="701" t="s">
        <v>1613</v>
      </c>
      <c r="O1406" s="705">
        <v>275762</v>
      </c>
      <c r="P1406" s="701" t="s">
        <v>1341</v>
      </c>
      <c r="Q1406" s="704"/>
      <c r="R1406" s="701" t="s">
        <v>1341</v>
      </c>
      <c r="S1406" s="701" t="s">
        <v>1341</v>
      </c>
    </row>
    <row r="1407" spans="1:19" x14ac:dyDescent="0.3">
      <c r="A1407" s="701" t="s">
        <v>2039</v>
      </c>
      <c r="B1407" s="701" t="s">
        <v>1607</v>
      </c>
      <c r="C1407" s="701" t="s">
        <v>1403</v>
      </c>
      <c r="D1407" s="702">
        <v>2007</v>
      </c>
      <c r="E1407" s="701" t="s">
        <v>1670</v>
      </c>
      <c r="F1407" s="701" t="s">
        <v>1671</v>
      </c>
      <c r="G1407" s="701" t="s">
        <v>1612</v>
      </c>
      <c r="H1407" s="703">
        <v>39596</v>
      </c>
      <c r="I1407" s="703">
        <v>39596</v>
      </c>
      <c r="J1407" s="701" t="s">
        <v>1608</v>
      </c>
      <c r="K1407" s="702">
        <v>25753</v>
      </c>
      <c r="L1407" s="701" t="s">
        <v>1341</v>
      </c>
      <c r="M1407" s="704"/>
      <c r="N1407" s="701" t="s">
        <v>1613</v>
      </c>
      <c r="O1407" s="705">
        <v>405092</v>
      </c>
      <c r="P1407" s="701" t="s">
        <v>1341</v>
      </c>
      <c r="Q1407" s="704"/>
      <c r="R1407" s="701" t="s">
        <v>1341</v>
      </c>
      <c r="S1407" s="701" t="s">
        <v>1341</v>
      </c>
    </row>
    <row r="1408" spans="1:19" x14ac:dyDescent="0.3">
      <c r="A1408" s="701" t="s">
        <v>2026</v>
      </c>
      <c r="B1408" s="701" t="s">
        <v>1607</v>
      </c>
      <c r="C1408" s="701" t="s">
        <v>1403</v>
      </c>
      <c r="D1408" s="702">
        <v>2007</v>
      </c>
      <c r="E1408" s="701" t="s">
        <v>1670</v>
      </c>
      <c r="F1408" s="701" t="s">
        <v>1671</v>
      </c>
      <c r="G1408" s="701" t="s">
        <v>1612</v>
      </c>
      <c r="H1408" s="703">
        <v>39596</v>
      </c>
      <c r="I1408" s="703">
        <v>39596</v>
      </c>
      <c r="J1408" s="701" t="s">
        <v>1608</v>
      </c>
      <c r="K1408" s="702">
        <v>28120</v>
      </c>
      <c r="L1408" s="701" t="s">
        <v>1341</v>
      </c>
      <c r="M1408" s="704"/>
      <c r="N1408" s="701" t="s">
        <v>1613</v>
      </c>
      <c r="O1408" s="705">
        <v>442329</v>
      </c>
      <c r="P1408" s="701" t="s">
        <v>1341</v>
      </c>
      <c r="Q1408" s="704"/>
      <c r="R1408" s="701" t="s">
        <v>1341</v>
      </c>
      <c r="S1408" s="701" t="s">
        <v>1341</v>
      </c>
    </row>
    <row r="1409" spans="1:19" x14ac:dyDescent="0.3">
      <c r="A1409" s="701" t="s">
        <v>2027</v>
      </c>
      <c r="B1409" s="701" t="s">
        <v>1607</v>
      </c>
      <c r="C1409" s="701" t="s">
        <v>1403</v>
      </c>
      <c r="D1409" s="702">
        <v>2007</v>
      </c>
      <c r="E1409" s="701" t="s">
        <v>1670</v>
      </c>
      <c r="F1409" s="701" t="s">
        <v>1671</v>
      </c>
      <c r="G1409" s="701" t="s">
        <v>1612</v>
      </c>
      <c r="H1409" s="703">
        <v>39596</v>
      </c>
      <c r="I1409" s="703">
        <v>39596</v>
      </c>
      <c r="J1409" s="701" t="s">
        <v>1608</v>
      </c>
      <c r="K1409" s="702">
        <v>28656</v>
      </c>
      <c r="L1409" s="701" t="s">
        <v>1341</v>
      </c>
      <c r="M1409" s="704"/>
      <c r="N1409" s="701" t="s">
        <v>1613</v>
      </c>
      <c r="O1409" s="702">
        <v>457617</v>
      </c>
      <c r="P1409" s="701" t="s">
        <v>1608</v>
      </c>
      <c r="Q1409" s="705">
        <v>436</v>
      </c>
      <c r="R1409" s="701" t="s">
        <v>1341</v>
      </c>
      <c r="S1409" s="701" t="s">
        <v>1341</v>
      </c>
    </row>
    <row r="1410" spans="1:19" x14ac:dyDescent="0.3">
      <c r="A1410" s="701" t="s">
        <v>2028</v>
      </c>
      <c r="B1410" s="701" t="s">
        <v>1607</v>
      </c>
      <c r="C1410" s="701" t="s">
        <v>1403</v>
      </c>
      <c r="D1410" s="702">
        <v>2007</v>
      </c>
      <c r="E1410" s="701" t="s">
        <v>1670</v>
      </c>
      <c r="F1410" s="701" t="s">
        <v>1671</v>
      </c>
      <c r="G1410" s="701" t="s">
        <v>1612</v>
      </c>
      <c r="H1410" s="703">
        <v>39596</v>
      </c>
      <c r="I1410" s="703">
        <v>39596</v>
      </c>
      <c r="J1410" s="701" t="s">
        <v>1608</v>
      </c>
      <c r="K1410" s="702">
        <v>26393</v>
      </c>
      <c r="L1410" s="701" t="s">
        <v>1341</v>
      </c>
      <c r="M1410" s="704"/>
      <c r="N1410" s="701" t="s">
        <v>1613</v>
      </c>
      <c r="O1410" s="705">
        <v>415161</v>
      </c>
      <c r="P1410" s="701" t="s">
        <v>1341</v>
      </c>
      <c r="Q1410" s="704"/>
      <c r="R1410" s="701" t="s">
        <v>1341</v>
      </c>
      <c r="S1410" s="701" t="s">
        <v>1341</v>
      </c>
    </row>
    <row r="1411" spans="1:19" x14ac:dyDescent="0.3">
      <c r="A1411" s="701" t="s">
        <v>2029</v>
      </c>
      <c r="B1411" s="701" t="s">
        <v>1607</v>
      </c>
      <c r="C1411" s="701" t="s">
        <v>1403</v>
      </c>
      <c r="D1411" s="702">
        <v>2007</v>
      </c>
      <c r="E1411" s="701" t="s">
        <v>1670</v>
      </c>
      <c r="F1411" s="701" t="s">
        <v>1671</v>
      </c>
      <c r="G1411" s="701" t="s">
        <v>1612</v>
      </c>
      <c r="H1411" s="703">
        <v>39596</v>
      </c>
      <c r="I1411" s="703">
        <v>39596</v>
      </c>
      <c r="J1411" s="701" t="s">
        <v>1608</v>
      </c>
      <c r="K1411" s="702">
        <v>26370</v>
      </c>
      <c r="L1411" s="701" t="s">
        <v>1341</v>
      </c>
      <c r="M1411" s="704"/>
      <c r="N1411" s="701" t="s">
        <v>1613</v>
      </c>
      <c r="O1411" s="705">
        <v>414803</v>
      </c>
      <c r="P1411" s="701" t="s">
        <v>1341</v>
      </c>
      <c r="Q1411" s="704"/>
      <c r="R1411" s="701" t="s">
        <v>1341</v>
      </c>
      <c r="S1411" s="701" t="s">
        <v>1341</v>
      </c>
    </row>
    <row r="1412" spans="1:19" x14ac:dyDescent="0.3">
      <c r="A1412" s="701" t="s">
        <v>2049</v>
      </c>
      <c r="B1412" s="701" t="s">
        <v>1607</v>
      </c>
      <c r="C1412" s="701" t="s">
        <v>1403</v>
      </c>
      <c r="D1412" s="702">
        <v>2007</v>
      </c>
      <c r="E1412" s="701" t="s">
        <v>1670</v>
      </c>
      <c r="F1412" s="701" t="s">
        <v>1671</v>
      </c>
      <c r="G1412" s="701" t="s">
        <v>1612</v>
      </c>
      <c r="H1412" s="703">
        <v>39596</v>
      </c>
      <c r="I1412" s="703">
        <v>39596</v>
      </c>
      <c r="J1412" s="701" t="s">
        <v>1608</v>
      </c>
      <c r="K1412" s="702">
        <v>27849</v>
      </c>
      <c r="L1412" s="701" t="s">
        <v>1341</v>
      </c>
      <c r="M1412" s="704"/>
      <c r="N1412" s="701" t="s">
        <v>1613</v>
      </c>
      <c r="O1412" s="702">
        <v>438062</v>
      </c>
      <c r="P1412" s="701" t="s">
        <v>1341</v>
      </c>
      <c r="Q1412" s="704"/>
      <c r="R1412" s="701" t="s">
        <v>1341</v>
      </c>
      <c r="S1412" s="701" t="s">
        <v>1341</v>
      </c>
    </row>
    <row r="1413" spans="1:19" x14ac:dyDescent="0.3">
      <c r="A1413" s="701" t="s">
        <v>2045</v>
      </c>
      <c r="B1413" s="701" t="s">
        <v>1607</v>
      </c>
      <c r="C1413" s="701" t="s">
        <v>1403</v>
      </c>
      <c r="D1413" s="702">
        <v>2007</v>
      </c>
      <c r="E1413" s="701" t="s">
        <v>1670</v>
      </c>
      <c r="F1413" s="701" t="s">
        <v>1671</v>
      </c>
      <c r="G1413" s="701" t="s">
        <v>1612</v>
      </c>
      <c r="H1413" s="703">
        <v>39596</v>
      </c>
      <c r="I1413" s="703">
        <v>39596</v>
      </c>
      <c r="J1413" s="701" t="s">
        <v>1608</v>
      </c>
      <c r="K1413" s="702">
        <v>25185</v>
      </c>
      <c r="L1413" s="701" t="s">
        <v>1341</v>
      </c>
      <c r="M1413" s="704"/>
      <c r="N1413" s="701" t="s">
        <v>1613</v>
      </c>
      <c r="O1413" s="705">
        <v>396160</v>
      </c>
      <c r="P1413" s="701" t="s">
        <v>1341</v>
      </c>
      <c r="Q1413" s="704"/>
      <c r="R1413" s="701" t="s">
        <v>1341</v>
      </c>
      <c r="S1413" s="701" t="s">
        <v>1341</v>
      </c>
    </row>
    <row r="1414" spans="1:19" x14ac:dyDescent="0.3">
      <c r="A1414" s="701" t="s">
        <v>1669</v>
      </c>
      <c r="B1414" s="701" t="s">
        <v>1607</v>
      </c>
      <c r="C1414" s="701" t="s">
        <v>1403</v>
      </c>
      <c r="D1414" s="702">
        <v>2008</v>
      </c>
      <c r="E1414" s="701" t="s">
        <v>1670</v>
      </c>
      <c r="F1414" s="701" t="s">
        <v>1671</v>
      </c>
      <c r="G1414" s="701" t="s">
        <v>1612</v>
      </c>
      <c r="H1414" s="703">
        <v>39955</v>
      </c>
      <c r="I1414" s="703">
        <v>39955</v>
      </c>
      <c r="J1414" s="701" t="s">
        <v>1608</v>
      </c>
      <c r="K1414" s="702">
        <v>25830</v>
      </c>
      <c r="L1414" s="701" t="s">
        <v>1341</v>
      </c>
      <c r="M1414" s="704"/>
      <c r="N1414" s="701" t="s">
        <v>1613</v>
      </c>
      <c r="O1414" s="702">
        <v>406484</v>
      </c>
      <c r="P1414" s="701" t="s">
        <v>1608</v>
      </c>
      <c r="Q1414" s="705">
        <v>349</v>
      </c>
      <c r="R1414" s="701" t="s">
        <v>1341</v>
      </c>
      <c r="S1414" s="701" t="s">
        <v>1341</v>
      </c>
    </row>
    <row r="1415" spans="1:19" x14ac:dyDescent="0.3">
      <c r="A1415" s="701" t="s">
        <v>1739</v>
      </c>
      <c r="B1415" s="701" t="s">
        <v>1607</v>
      </c>
      <c r="C1415" s="701" t="s">
        <v>1403</v>
      </c>
      <c r="D1415" s="702">
        <v>2008</v>
      </c>
      <c r="E1415" s="701" t="s">
        <v>1670</v>
      </c>
      <c r="F1415" s="701" t="s">
        <v>1671</v>
      </c>
      <c r="G1415" s="701" t="s">
        <v>1612</v>
      </c>
      <c r="H1415" s="703">
        <v>39955</v>
      </c>
      <c r="I1415" s="703">
        <v>39955</v>
      </c>
      <c r="J1415" s="701" t="s">
        <v>1608</v>
      </c>
      <c r="K1415" s="702">
        <v>36134</v>
      </c>
      <c r="L1415" s="701" t="s">
        <v>1341</v>
      </c>
      <c r="M1415" s="704"/>
      <c r="N1415" s="701" t="s">
        <v>1613</v>
      </c>
      <c r="O1415" s="705">
        <v>564822</v>
      </c>
      <c r="P1415" s="701" t="s">
        <v>1608</v>
      </c>
      <c r="Q1415" s="705">
        <v>243</v>
      </c>
      <c r="R1415" s="701" t="s">
        <v>1341</v>
      </c>
      <c r="S1415" s="701" t="s">
        <v>1341</v>
      </c>
    </row>
    <row r="1416" spans="1:19" x14ac:dyDescent="0.3">
      <c r="A1416" s="701" t="s">
        <v>1742</v>
      </c>
      <c r="B1416" s="701" t="s">
        <v>1607</v>
      </c>
      <c r="C1416" s="701" t="s">
        <v>1403</v>
      </c>
      <c r="D1416" s="702">
        <v>2008</v>
      </c>
      <c r="E1416" s="701" t="s">
        <v>1670</v>
      </c>
      <c r="F1416" s="701" t="s">
        <v>1671</v>
      </c>
      <c r="G1416" s="701" t="s">
        <v>1612</v>
      </c>
      <c r="H1416" s="703">
        <v>39955</v>
      </c>
      <c r="I1416" s="703">
        <v>39955</v>
      </c>
      <c r="J1416" s="701" t="s">
        <v>1608</v>
      </c>
      <c r="K1416" s="702">
        <v>36702</v>
      </c>
      <c r="L1416" s="701" t="s">
        <v>1341</v>
      </c>
      <c r="M1416" s="704"/>
      <c r="N1416" s="701" t="s">
        <v>1613</v>
      </c>
      <c r="O1416" s="702">
        <v>575625</v>
      </c>
      <c r="P1416" s="701" t="s">
        <v>1608</v>
      </c>
      <c r="Q1416" s="702">
        <v>371</v>
      </c>
      <c r="R1416" s="701" t="s">
        <v>1341</v>
      </c>
      <c r="S1416" s="701" t="s">
        <v>1341</v>
      </c>
    </row>
    <row r="1417" spans="1:19" x14ac:dyDescent="0.3">
      <c r="A1417" s="701" t="s">
        <v>1744</v>
      </c>
      <c r="B1417" s="701" t="s">
        <v>1607</v>
      </c>
      <c r="C1417" s="701" t="s">
        <v>1403</v>
      </c>
      <c r="D1417" s="702">
        <v>2008</v>
      </c>
      <c r="E1417" s="701" t="s">
        <v>1670</v>
      </c>
      <c r="F1417" s="701" t="s">
        <v>1671</v>
      </c>
      <c r="G1417" s="701" t="s">
        <v>1612</v>
      </c>
      <c r="H1417" s="703">
        <v>39955</v>
      </c>
      <c r="I1417" s="703">
        <v>39955</v>
      </c>
      <c r="J1417" s="701" t="s">
        <v>1608</v>
      </c>
      <c r="K1417" s="702">
        <v>25555</v>
      </c>
      <c r="L1417" s="701" t="s">
        <v>1341</v>
      </c>
      <c r="M1417" s="704"/>
      <c r="N1417" s="701" t="s">
        <v>1613</v>
      </c>
      <c r="O1417" s="702">
        <v>406970</v>
      </c>
      <c r="P1417" s="701" t="s">
        <v>1608</v>
      </c>
      <c r="Q1417" s="702">
        <v>655</v>
      </c>
      <c r="R1417" s="701" t="s">
        <v>1341</v>
      </c>
      <c r="S1417" s="701" t="s">
        <v>1341</v>
      </c>
    </row>
    <row r="1418" spans="1:19" x14ac:dyDescent="0.3">
      <c r="A1418" s="701" t="s">
        <v>1745</v>
      </c>
      <c r="B1418" s="701" t="s">
        <v>1607</v>
      </c>
      <c r="C1418" s="701" t="s">
        <v>1403</v>
      </c>
      <c r="D1418" s="702">
        <v>2008</v>
      </c>
      <c r="E1418" s="701" t="s">
        <v>1670</v>
      </c>
      <c r="F1418" s="701" t="s">
        <v>1671</v>
      </c>
      <c r="G1418" s="701" t="s">
        <v>1612</v>
      </c>
      <c r="H1418" s="703">
        <v>39955</v>
      </c>
      <c r="I1418" s="703">
        <v>39955</v>
      </c>
      <c r="J1418" s="701" t="s">
        <v>1608</v>
      </c>
      <c r="K1418" s="702">
        <v>26766</v>
      </c>
      <c r="L1418" s="701" t="s">
        <v>1341</v>
      </c>
      <c r="M1418" s="704"/>
      <c r="N1418" s="701" t="s">
        <v>1613</v>
      </c>
      <c r="O1418" s="702">
        <v>421212</v>
      </c>
      <c r="P1418" s="701" t="s">
        <v>1608</v>
      </c>
      <c r="Q1418" s="702">
        <v>362</v>
      </c>
      <c r="R1418" s="701" t="s">
        <v>1341</v>
      </c>
      <c r="S1418" s="701" t="s">
        <v>1341</v>
      </c>
    </row>
    <row r="1419" spans="1:19" x14ac:dyDescent="0.3">
      <c r="A1419" s="701" t="s">
        <v>1746</v>
      </c>
      <c r="B1419" s="701" t="s">
        <v>1607</v>
      </c>
      <c r="C1419" s="701" t="s">
        <v>1403</v>
      </c>
      <c r="D1419" s="702">
        <v>2008</v>
      </c>
      <c r="E1419" s="701" t="s">
        <v>1670</v>
      </c>
      <c r="F1419" s="701" t="s">
        <v>1671</v>
      </c>
      <c r="G1419" s="701" t="s">
        <v>1612</v>
      </c>
      <c r="H1419" s="703">
        <v>39955</v>
      </c>
      <c r="I1419" s="703">
        <v>39955</v>
      </c>
      <c r="J1419" s="701" t="s">
        <v>1608</v>
      </c>
      <c r="K1419" s="702">
        <v>26071</v>
      </c>
      <c r="L1419" s="701" t="s">
        <v>1341</v>
      </c>
      <c r="M1419" s="704"/>
      <c r="N1419" s="701" t="s">
        <v>1613</v>
      </c>
      <c r="O1419" s="702">
        <v>406150</v>
      </c>
      <c r="P1419" s="701" t="s">
        <v>1608</v>
      </c>
      <c r="Q1419" s="702">
        <v>87</v>
      </c>
      <c r="R1419" s="701" t="s">
        <v>1341</v>
      </c>
      <c r="S1419" s="701" t="s">
        <v>1341</v>
      </c>
    </row>
    <row r="1420" spans="1:19" x14ac:dyDescent="0.3">
      <c r="A1420" s="701" t="s">
        <v>1747</v>
      </c>
      <c r="B1420" s="701" t="s">
        <v>1607</v>
      </c>
      <c r="C1420" s="701" t="s">
        <v>1403</v>
      </c>
      <c r="D1420" s="702">
        <v>2008</v>
      </c>
      <c r="E1420" s="701" t="s">
        <v>1670</v>
      </c>
      <c r="F1420" s="701" t="s">
        <v>1671</v>
      </c>
      <c r="G1420" s="701" t="s">
        <v>1612</v>
      </c>
      <c r="H1420" s="703">
        <v>39955</v>
      </c>
      <c r="I1420" s="703">
        <v>39955</v>
      </c>
      <c r="J1420" s="701" t="s">
        <v>1608</v>
      </c>
      <c r="K1420" s="702">
        <v>26482</v>
      </c>
      <c r="L1420" s="701" t="s">
        <v>1341</v>
      </c>
      <c r="M1420" s="704"/>
      <c r="N1420" s="701" t="s">
        <v>1613</v>
      </c>
      <c r="O1420" s="702">
        <v>411184</v>
      </c>
      <c r="P1420" s="701" t="s">
        <v>1341</v>
      </c>
      <c r="Q1420" s="704"/>
      <c r="R1420" s="701" t="s">
        <v>1341</v>
      </c>
      <c r="S1420" s="701" t="s">
        <v>1341</v>
      </c>
    </row>
    <row r="1421" spans="1:19" x14ac:dyDescent="0.3">
      <c r="A1421" s="701" t="s">
        <v>6000</v>
      </c>
      <c r="B1421" s="701" t="s">
        <v>1607</v>
      </c>
      <c r="C1421" s="701" t="s">
        <v>1403</v>
      </c>
      <c r="D1421" s="702">
        <v>2009</v>
      </c>
      <c r="E1421" s="701" t="s">
        <v>1670</v>
      </c>
      <c r="F1421" s="701" t="s">
        <v>1671</v>
      </c>
      <c r="G1421" s="701" t="s">
        <v>1612</v>
      </c>
      <c r="H1421" s="703">
        <v>40324</v>
      </c>
      <c r="I1421" s="703">
        <v>40324</v>
      </c>
      <c r="J1421" s="701" t="s">
        <v>1608</v>
      </c>
      <c r="K1421" s="702">
        <v>27982</v>
      </c>
      <c r="L1421" s="701" t="s">
        <v>1341</v>
      </c>
      <c r="M1421" s="704"/>
      <c r="N1421" s="701" t="s">
        <v>1613</v>
      </c>
      <c r="O1421" s="702">
        <v>208108</v>
      </c>
      <c r="P1421" s="701" t="s">
        <v>1608</v>
      </c>
      <c r="Q1421" s="705">
        <v>426</v>
      </c>
      <c r="R1421" s="701" t="s">
        <v>1341</v>
      </c>
      <c r="S1421" s="701" t="s">
        <v>1341</v>
      </c>
    </row>
    <row r="1422" spans="1:19" x14ac:dyDescent="0.3">
      <c r="A1422" s="701" t="s">
        <v>6001</v>
      </c>
      <c r="B1422" s="701" t="s">
        <v>1607</v>
      </c>
      <c r="C1422" s="701" t="s">
        <v>1403</v>
      </c>
      <c r="D1422" s="702">
        <v>2009</v>
      </c>
      <c r="E1422" s="701" t="s">
        <v>1670</v>
      </c>
      <c r="F1422" s="701" t="s">
        <v>1671</v>
      </c>
      <c r="G1422" s="701" t="s">
        <v>1612</v>
      </c>
      <c r="H1422" s="703">
        <v>40324</v>
      </c>
      <c r="I1422" s="703">
        <v>40324</v>
      </c>
      <c r="J1422" s="701" t="s">
        <v>1608</v>
      </c>
      <c r="K1422" s="702">
        <v>27774</v>
      </c>
      <c r="L1422" s="701" t="s">
        <v>1341</v>
      </c>
      <c r="M1422" s="704"/>
      <c r="N1422" s="701" t="s">
        <v>1613</v>
      </c>
      <c r="O1422" s="702">
        <v>205519</v>
      </c>
      <c r="P1422" s="701" t="s">
        <v>1608</v>
      </c>
      <c r="Q1422" s="705">
        <v>281</v>
      </c>
      <c r="R1422" s="701" t="s">
        <v>1341</v>
      </c>
      <c r="S1422" s="701" t="s">
        <v>1341</v>
      </c>
    </row>
    <row r="1423" spans="1:19" x14ac:dyDescent="0.3">
      <c r="A1423" s="701" t="s">
        <v>6002</v>
      </c>
      <c r="B1423" s="701" t="s">
        <v>1607</v>
      </c>
      <c r="C1423" s="701" t="s">
        <v>1403</v>
      </c>
      <c r="D1423" s="702">
        <v>2009</v>
      </c>
      <c r="E1423" s="701" t="s">
        <v>1670</v>
      </c>
      <c r="F1423" s="701" t="s">
        <v>1671</v>
      </c>
      <c r="G1423" s="701" t="s">
        <v>1612</v>
      </c>
      <c r="H1423" s="703">
        <v>40324</v>
      </c>
      <c r="I1423" s="703">
        <v>40324</v>
      </c>
      <c r="J1423" s="701" t="s">
        <v>1608</v>
      </c>
      <c r="K1423" s="702">
        <v>27802</v>
      </c>
      <c r="L1423" s="701" t="s">
        <v>1341</v>
      </c>
      <c r="M1423" s="704"/>
      <c r="N1423" s="701" t="s">
        <v>1613</v>
      </c>
      <c r="O1423" s="702">
        <v>205721</v>
      </c>
      <c r="P1423" s="701" t="s">
        <v>1608</v>
      </c>
      <c r="Q1423" s="705">
        <v>281</v>
      </c>
      <c r="R1423" s="701" t="s">
        <v>1341</v>
      </c>
      <c r="S1423" s="701" t="s">
        <v>1341</v>
      </c>
    </row>
    <row r="1424" spans="1:19" x14ac:dyDescent="0.3">
      <c r="A1424" s="701" t="s">
        <v>6003</v>
      </c>
      <c r="B1424" s="701" t="s">
        <v>1607</v>
      </c>
      <c r="C1424" s="701" t="s">
        <v>1403</v>
      </c>
      <c r="D1424" s="702">
        <v>2009</v>
      </c>
      <c r="E1424" s="701" t="s">
        <v>1670</v>
      </c>
      <c r="F1424" s="701" t="s">
        <v>1671</v>
      </c>
      <c r="G1424" s="701" t="s">
        <v>1612</v>
      </c>
      <c r="H1424" s="703">
        <v>40324</v>
      </c>
      <c r="I1424" s="703">
        <v>40324</v>
      </c>
      <c r="J1424" s="701" t="s">
        <v>1608</v>
      </c>
      <c r="K1424" s="702">
        <v>29465</v>
      </c>
      <c r="L1424" s="701" t="s">
        <v>1341</v>
      </c>
      <c r="M1424" s="704"/>
      <c r="N1424" s="701" t="s">
        <v>1613</v>
      </c>
      <c r="O1424" s="702">
        <v>215850</v>
      </c>
      <c r="P1424" s="701" t="s">
        <v>1341</v>
      </c>
      <c r="Q1424" s="704"/>
      <c r="R1424" s="701" t="s">
        <v>1341</v>
      </c>
      <c r="S1424" s="701" t="s">
        <v>1341</v>
      </c>
    </row>
    <row r="1425" spans="1:19" x14ac:dyDescent="0.3">
      <c r="A1425" s="701" t="s">
        <v>6004</v>
      </c>
      <c r="B1425" s="701" t="s">
        <v>1607</v>
      </c>
      <c r="C1425" s="701" t="s">
        <v>1403</v>
      </c>
      <c r="D1425" s="702">
        <v>2009</v>
      </c>
      <c r="E1425" s="701" t="s">
        <v>1670</v>
      </c>
      <c r="F1425" s="701" t="s">
        <v>1671</v>
      </c>
      <c r="G1425" s="701" t="s">
        <v>1612</v>
      </c>
      <c r="H1425" s="703">
        <v>40324</v>
      </c>
      <c r="I1425" s="703">
        <v>40324</v>
      </c>
      <c r="J1425" s="701" t="s">
        <v>1608</v>
      </c>
      <c r="K1425" s="702">
        <v>29366</v>
      </c>
      <c r="L1425" s="701" t="s">
        <v>1341</v>
      </c>
      <c r="M1425" s="704"/>
      <c r="N1425" s="701" t="s">
        <v>1613</v>
      </c>
      <c r="O1425" s="702">
        <v>215122</v>
      </c>
      <c r="P1425" s="701" t="s">
        <v>1341</v>
      </c>
      <c r="Q1425" s="704"/>
      <c r="R1425" s="701" t="s">
        <v>1341</v>
      </c>
      <c r="S1425" s="701" t="s">
        <v>1341</v>
      </c>
    </row>
    <row r="1426" spans="1:19" x14ac:dyDescent="0.3">
      <c r="A1426" s="701" t="s">
        <v>6005</v>
      </c>
      <c r="B1426" s="701" t="s">
        <v>1607</v>
      </c>
      <c r="C1426" s="701" t="s">
        <v>1403</v>
      </c>
      <c r="D1426" s="702">
        <v>2009</v>
      </c>
      <c r="E1426" s="701" t="s">
        <v>1670</v>
      </c>
      <c r="F1426" s="701" t="s">
        <v>1671</v>
      </c>
      <c r="G1426" s="701" t="s">
        <v>1612</v>
      </c>
      <c r="H1426" s="703">
        <v>40324</v>
      </c>
      <c r="I1426" s="703">
        <v>40324</v>
      </c>
      <c r="J1426" s="701" t="s">
        <v>1608</v>
      </c>
      <c r="K1426" s="702">
        <v>30148</v>
      </c>
      <c r="L1426" s="701" t="s">
        <v>1341</v>
      </c>
      <c r="M1426" s="704"/>
      <c r="N1426" s="701" t="s">
        <v>1613</v>
      </c>
      <c r="O1426" s="702">
        <v>220853</v>
      </c>
      <c r="P1426" s="701" t="s">
        <v>1341</v>
      </c>
      <c r="Q1426" s="704"/>
      <c r="R1426" s="701" t="s">
        <v>1341</v>
      </c>
      <c r="S1426" s="701" t="s">
        <v>1341</v>
      </c>
    </row>
    <row r="1427" spans="1:19" x14ac:dyDescent="0.3">
      <c r="A1427" s="701" t="s">
        <v>6063</v>
      </c>
      <c r="B1427" s="701" t="s">
        <v>1607</v>
      </c>
      <c r="C1427" s="701" t="s">
        <v>1403</v>
      </c>
      <c r="D1427" s="702">
        <v>2009</v>
      </c>
      <c r="E1427" s="701" t="s">
        <v>1670</v>
      </c>
      <c r="F1427" s="701" t="s">
        <v>1671</v>
      </c>
      <c r="G1427" s="701" t="s">
        <v>1612</v>
      </c>
      <c r="H1427" s="703">
        <v>40324</v>
      </c>
      <c r="I1427" s="703">
        <v>40324</v>
      </c>
      <c r="J1427" s="701" t="s">
        <v>1608</v>
      </c>
      <c r="K1427" s="702">
        <v>56925</v>
      </c>
      <c r="L1427" s="701" t="s">
        <v>1341</v>
      </c>
      <c r="M1427" s="704"/>
      <c r="N1427" s="701" t="s">
        <v>1613</v>
      </c>
      <c r="O1427" s="702">
        <v>419811</v>
      </c>
      <c r="P1427" s="701" t="s">
        <v>1608</v>
      </c>
      <c r="Q1427" s="705">
        <v>382</v>
      </c>
      <c r="R1427" s="701" t="s">
        <v>1341</v>
      </c>
      <c r="S1427" s="701" t="s">
        <v>1341</v>
      </c>
    </row>
    <row r="1428" spans="1:19" x14ac:dyDescent="0.3">
      <c r="A1428" s="701" t="s">
        <v>6064</v>
      </c>
      <c r="B1428" s="701" t="s">
        <v>1607</v>
      </c>
      <c r="C1428" s="701" t="s">
        <v>1403</v>
      </c>
      <c r="D1428" s="702">
        <v>2009</v>
      </c>
      <c r="E1428" s="701" t="s">
        <v>1670</v>
      </c>
      <c r="F1428" s="701" t="s">
        <v>1671</v>
      </c>
      <c r="G1428" s="701" t="s">
        <v>1612</v>
      </c>
      <c r="H1428" s="703">
        <v>40324</v>
      </c>
      <c r="I1428" s="703">
        <v>40324</v>
      </c>
      <c r="J1428" s="701" t="s">
        <v>1608</v>
      </c>
      <c r="K1428" s="702">
        <v>56095</v>
      </c>
      <c r="L1428" s="701" t="s">
        <v>1341</v>
      </c>
      <c r="M1428" s="704"/>
      <c r="N1428" s="701" t="s">
        <v>1613</v>
      </c>
      <c r="O1428" s="702">
        <v>416133</v>
      </c>
      <c r="P1428" s="701" t="s">
        <v>1608</v>
      </c>
      <c r="Q1428" s="705">
        <v>710</v>
      </c>
      <c r="R1428" s="701" t="s">
        <v>1341</v>
      </c>
      <c r="S1428" s="701" t="s">
        <v>1341</v>
      </c>
    </row>
    <row r="1429" spans="1:19" x14ac:dyDescent="0.3">
      <c r="A1429" s="701" t="s">
        <v>6065</v>
      </c>
      <c r="B1429" s="701" t="s">
        <v>1607</v>
      </c>
      <c r="C1429" s="701" t="s">
        <v>1403</v>
      </c>
      <c r="D1429" s="702">
        <v>2009</v>
      </c>
      <c r="E1429" s="701" t="s">
        <v>1670</v>
      </c>
      <c r="F1429" s="701" t="s">
        <v>1671</v>
      </c>
      <c r="G1429" s="701" t="s">
        <v>1612</v>
      </c>
      <c r="H1429" s="703">
        <v>40324</v>
      </c>
      <c r="I1429" s="703">
        <v>40324</v>
      </c>
      <c r="J1429" s="701" t="s">
        <v>1608</v>
      </c>
      <c r="K1429" s="702">
        <v>48443</v>
      </c>
      <c r="L1429" s="701" t="s">
        <v>1341</v>
      </c>
      <c r="M1429" s="704"/>
      <c r="N1429" s="701" t="s">
        <v>1613</v>
      </c>
      <c r="O1429" s="705">
        <v>358456</v>
      </c>
      <c r="P1429" s="701" t="s">
        <v>1608</v>
      </c>
      <c r="Q1429" s="705">
        <v>489</v>
      </c>
      <c r="R1429" s="701" t="s">
        <v>1341</v>
      </c>
      <c r="S1429" s="701" t="s">
        <v>1341</v>
      </c>
    </row>
    <row r="1430" spans="1:19" x14ac:dyDescent="0.3">
      <c r="A1430" s="701" t="s">
        <v>6066</v>
      </c>
      <c r="B1430" s="701" t="s">
        <v>1607</v>
      </c>
      <c r="C1430" s="701" t="s">
        <v>1403</v>
      </c>
      <c r="D1430" s="702">
        <v>2009</v>
      </c>
      <c r="E1430" s="701" t="s">
        <v>1670</v>
      </c>
      <c r="F1430" s="701" t="s">
        <v>1671</v>
      </c>
      <c r="G1430" s="701" t="s">
        <v>1612</v>
      </c>
      <c r="H1430" s="703">
        <v>40324</v>
      </c>
      <c r="I1430" s="703">
        <v>40324</v>
      </c>
      <c r="J1430" s="701" t="s">
        <v>1608</v>
      </c>
      <c r="K1430" s="702">
        <v>57715</v>
      </c>
      <c r="L1430" s="701" t="s">
        <v>1341</v>
      </c>
      <c r="M1430" s="704"/>
      <c r="N1430" s="701" t="s">
        <v>1613</v>
      </c>
      <c r="O1430" s="705">
        <v>428152</v>
      </c>
      <c r="P1430" s="701" t="s">
        <v>1608</v>
      </c>
      <c r="Q1430" s="705">
        <v>731</v>
      </c>
      <c r="R1430" s="701" t="s">
        <v>1341</v>
      </c>
      <c r="S1430" s="701" t="s">
        <v>1341</v>
      </c>
    </row>
    <row r="1431" spans="1:19" x14ac:dyDescent="0.3">
      <c r="A1431" s="701" t="s">
        <v>6067</v>
      </c>
      <c r="B1431" s="701" t="s">
        <v>1607</v>
      </c>
      <c r="C1431" s="701" t="s">
        <v>1403</v>
      </c>
      <c r="D1431" s="702">
        <v>2009</v>
      </c>
      <c r="E1431" s="701" t="s">
        <v>1670</v>
      </c>
      <c r="F1431" s="701" t="s">
        <v>1671</v>
      </c>
      <c r="G1431" s="701" t="s">
        <v>1612</v>
      </c>
      <c r="H1431" s="703">
        <v>40324</v>
      </c>
      <c r="I1431" s="703">
        <v>40324</v>
      </c>
      <c r="J1431" s="701" t="s">
        <v>1608</v>
      </c>
      <c r="K1431" s="702">
        <v>57968</v>
      </c>
      <c r="L1431" s="701" t="s">
        <v>1341</v>
      </c>
      <c r="M1431" s="704"/>
      <c r="N1431" s="701" t="s">
        <v>1613</v>
      </c>
      <c r="O1431" s="702">
        <v>428937</v>
      </c>
      <c r="P1431" s="701" t="s">
        <v>1608</v>
      </c>
      <c r="Q1431" s="705">
        <v>586</v>
      </c>
      <c r="R1431" s="701" t="s">
        <v>1341</v>
      </c>
      <c r="S1431" s="701" t="s">
        <v>1341</v>
      </c>
    </row>
    <row r="1432" spans="1:19" x14ac:dyDescent="0.3">
      <c r="A1432" s="701" t="s">
        <v>6036</v>
      </c>
      <c r="B1432" s="701" t="s">
        <v>1607</v>
      </c>
      <c r="C1432" s="701" t="s">
        <v>1403</v>
      </c>
      <c r="D1432" s="702">
        <v>2010</v>
      </c>
      <c r="E1432" s="701" t="s">
        <v>1670</v>
      </c>
      <c r="F1432" s="701" t="s">
        <v>1671</v>
      </c>
      <c r="G1432" s="701" t="s">
        <v>1612</v>
      </c>
      <c r="H1432" s="703">
        <v>40693</v>
      </c>
      <c r="I1432" s="703">
        <v>40693</v>
      </c>
      <c r="J1432" s="701" t="s">
        <v>1608</v>
      </c>
      <c r="K1432" s="702">
        <v>29106</v>
      </c>
      <c r="L1432" s="701" t="s">
        <v>1341</v>
      </c>
      <c r="M1432" s="704"/>
      <c r="N1432" s="701" t="s">
        <v>1613</v>
      </c>
      <c r="O1432" s="705">
        <v>321551</v>
      </c>
      <c r="P1432" s="701" t="s">
        <v>1608</v>
      </c>
      <c r="Q1432" s="705">
        <v>716</v>
      </c>
      <c r="R1432" s="701" t="s">
        <v>1341</v>
      </c>
      <c r="S1432" s="701" t="s">
        <v>1341</v>
      </c>
    </row>
    <row r="1433" spans="1:19" x14ac:dyDescent="0.3">
      <c r="A1433" s="701" t="s">
        <v>6037</v>
      </c>
      <c r="B1433" s="701" t="s">
        <v>1607</v>
      </c>
      <c r="C1433" s="701" t="s">
        <v>1403</v>
      </c>
      <c r="D1433" s="702">
        <v>2010</v>
      </c>
      <c r="E1433" s="701" t="s">
        <v>1670</v>
      </c>
      <c r="F1433" s="701" t="s">
        <v>1671</v>
      </c>
      <c r="G1433" s="701" t="s">
        <v>1612</v>
      </c>
      <c r="H1433" s="703">
        <v>40693</v>
      </c>
      <c r="I1433" s="703">
        <v>40693</v>
      </c>
      <c r="J1433" s="701" t="s">
        <v>1608</v>
      </c>
      <c r="K1433" s="702">
        <v>28741</v>
      </c>
      <c r="L1433" s="701" t="s">
        <v>1341</v>
      </c>
      <c r="M1433" s="704"/>
      <c r="N1433" s="701" t="s">
        <v>1613</v>
      </c>
      <c r="O1433" s="702">
        <v>416207</v>
      </c>
      <c r="P1433" s="701" t="s">
        <v>1608</v>
      </c>
      <c r="Q1433" s="705">
        <v>787</v>
      </c>
      <c r="R1433" s="701" t="s">
        <v>1341</v>
      </c>
      <c r="S1433" s="701" t="s">
        <v>1341</v>
      </c>
    </row>
    <row r="1434" spans="1:19" x14ac:dyDescent="0.3">
      <c r="A1434" s="701" t="s">
        <v>6038</v>
      </c>
      <c r="B1434" s="701" t="s">
        <v>1607</v>
      </c>
      <c r="C1434" s="701" t="s">
        <v>1403</v>
      </c>
      <c r="D1434" s="702">
        <v>2010</v>
      </c>
      <c r="E1434" s="701" t="s">
        <v>1670</v>
      </c>
      <c r="F1434" s="701" t="s">
        <v>1671</v>
      </c>
      <c r="G1434" s="701" t="s">
        <v>1612</v>
      </c>
      <c r="H1434" s="703">
        <v>40693</v>
      </c>
      <c r="I1434" s="703">
        <v>40693</v>
      </c>
      <c r="J1434" s="701" t="s">
        <v>1608</v>
      </c>
      <c r="K1434" s="702">
        <v>28390</v>
      </c>
      <c r="L1434" s="701" t="s">
        <v>1341</v>
      </c>
      <c r="M1434" s="704"/>
      <c r="N1434" s="701" t="s">
        <v>1613</v>
      </c>
      <c r="O1434" s="702">
        <v>292400</v>
      </c>
      <c r="P1434" s="701" t="s">
        <v>1608</v>
      </c>
      <c r="Q1434" s="705">
        <v>383</v>
      </c>
      <c r="R1434" s="701" t="s">
        <v>1341</v>
      </c>
      <c r="S1434" s="701" t="s">
        <v>1341</v>
      </c>
    </row>
    <row r="1435" spans="1:19" x14ac:dyDescent="0.3">
      <c r="A1435" s="701" t="s">
        <v>6039</v>
      </c>
      <c r="B1435" s="701" t="s">
        <v>1607</v>
      </c>
      <c r="C1435" s="701" t="s">
        <v>1403</v>
      </c>
      <c r="D1435" s="702">
        <v>2010</v>
      </c>
      <c r="E1435" s="701" t="s">
        <v>1670</v>
      </c>
      <c r="F1435" s="701" t="s">
        <v>1671</v>
      </c>
      <c r="G1435" s="701" t="s">
        <v>1612</v>
      </c>
      <c r="H1435" s="703">
        <v>40693</v>
      </c>
      <c r="I1435" s="703">
        <v>40693</v>
      </c>
      <c r="J1435" s="701" t="s">
        <v>1608</v>
      </c>
      <c r="K1435" s="702">
        <v>28936</v>
      </c>
      <c r="L1435" s="701" t="s">
        <v>1341</v>
      </c>
      <c r="M1435" s="704"/>
      <c r="N1435" s="701" t="s">
        <v>1613</v>
      </c>
      <c r="O1435" s="702">
        <v>158417</v>
      </c>
      <c r="P1435" s="701" t="s">
        <v>1608</v>
      </c>
      <c r="Q1435" s="705">
        <v>471</v>
      </c>
      <c r="R1435" s="701" t="s">
        <v>1341</v>
      </c>
      <c r="S1435" s="701" t="s">
        <v>1341</v>
      </c>
    </row>
    <row r="1436" spans="1:19" x14ac:dyDescent="0.3">
      <c r="A1436" s="701" t="s">
        <v>6114</v>
      </c>
      <c r="B1436" s="701" t="s">
        <v>1607</v>
      </c>
      <c r="C1436" s="701" t="s">
        <v>1403</v>
      </c>
      <c r="D1436" s="702">
        <v>2010</v>
      </c>
      <c r="E1436" s="701" t="s">
        <v>1670</v>
      </c>
      <c r="F1436" s="701" t="s">
        <v>1671</v>
      </c>
      <c r="G1436" s="701" t="s">
        <v>1612</v>
      </c>
      <c r="H1436" s="703">
        <v>40693</v>
      </c>
      <c r="I1436" s="703">
        <v>40693</v>
      </c>
      <c r="J1436" s="701" t="s">
        <v>1608</v>
      </c>
      <c r="K1436" s="702">
        <v>58551</v>
      </c>
      <c r="L1436" s="701" t="s">
        <v>1341</v>
      </c>
      <c r="M1436" s="704"/>
      <c r="N1436" s="701" t="s">
        <v>1613</v>
      </c>
      <c r="O1436" s="702">
        <v>224890</v>
      </c>
      <c r="P1436" s="701" t="s">
        <v>1608</v>
      </c>
      <c r="Q1436" s="705">
        <v>791</v>
      </c>
      <c r="R1436" s="701" t="s">
        <v>1341</v>
      </c>
      <c r="S1436" s="701" t="s">
        <v>1341</v>
      </c>
    </row>
    <row r="1437" spans="1:19" x14ac:dyDescent="0.3">
      <c r="A1437" s="701" t="s">
        <v>6115</v>
      </c>
      <c r="B1437" s="701" t="s">
        <v>1607</v>
      </c>
      <c r="C1437" s="701" t="s">
        <v>1403</v>
      </c>
      <c r="D1437" s="702">
        <v>2010</v>
      </c>
      <c r="E1437" s="701" t="s">
        <v>1670</v>
      </c>
      <c r="F1437" s="701" t="s">
        <v>1671</v>
      </c>
      <c r="G1437" s="701" t="s">
        <v>1612</v>
      </c>
      <c r="H1437" s="703">
        <v>40693</v>
      </c>
      <c r="I1437" s="703">
        <v>40693</v>
      </c>
      <c r="J1437" s="701" t="s">
        <v>1608</v>
      </c>
      <c r="K1437" s="702">
        <v>57369</v>
      </c>
      <c r="L1437" s="701" t="s">
        <v>1341</v>
      </c>
      <c r="M1437" s="704"/>
      <c r="N1437" s="701" t="s">
        <v>1613</v>
      </c>
      <c r="O1437" s="702">
        <v>220618</v>
      </c>
      <c r="P1437" s="701" t="s">
        <v>1608</v>
      </c>
      <c r="Q1437" s="705">
        <v>847</v>
      </c>
      <c r="R1437" s="701" t="s">
        <v>1341</v>
      </c>
      <c r="S1437" s="701" t="s">
        <v>1341</v>
      </c>
    </row>
    <row r="1438" spans="1:19" x14ac:dyDescent="0.3">
      <c r="A1438" s="701" t="s">
        <v>6116</v>
      </c>
      <c r="B1438" s="701" t="s">
        <v>1607</v>
      </c>
      <c r="C1438" s="701" t="s">
        <v>1403</v>
      </c>
      <c r="D1438" s="702">
        <v>2010</v>
      </c>
      <c r="E1438" s="701" t="s">
        <v>1670</v>
      </c>
      <c r="F1438" s="701" t="s">
        <v>1671</v>
      </c>
      <c r="G1438" s="701" t="s">
        <v>1612</v>
      </c>
      <c r="H1438" s="703">
        <v>40693</v>
      </c>
      <c r="I1438" s="703">
        <v>40693</v>
      </c>
      <c r="J1438" s="701" t="s">
        <v>1608</v>
      </c>
      <c r="K1438" s="702">
        <v>58504</v>
      </c>
      <c r="L1438" s="701" t="s">
        <v>1341</v>
      </c>
      <c r="M1438" s="704"/>
      <c r="N1438" s="701" t="s">
        <v>1613</v>
      </c>
      <c r="O1438" s="702">
        <v>224274</v>
      </c>
      <c r="P1438" s="701" t="s">
        <v>1608</v>
      </c>
      <c r="Q1438" s="702">
        <v>676</v>
      </c>
      <c r="R1438" s="701" t="s">
        <v>1341</v>
      </c>
      <c r="S1438" s="701" t="s">
        <v>1341</v>
      </c>
    </row>
    <row r="1439" spans="1:19" x14ac:dyDescent="0.3">
      <c r="A1439" s="701" t="s">
        <v>6117</v>
      </c>
      <c r="B1439" s="701" t="s">
        <v>1607</v>
      </c>
      <c r="C1439" s="701" t="s">
        <v>1403</v>
      </c>
      <c r="D1439" s="702">
        <v>2010</v>
      </c>
      <c r="E1439" s="701" t="s">
        <v>1670</v>
      </c>
      <c r="F1439" s="701" t="s">
        <v>1671</v>
      </c>
      <c r="G1439" s="701" t="s">
        <v>1612</v>
      </c>
      <c r="H1439" s="703">
        <v>40693</v>
      </c>
      <c r="I1439" s="703">
        <v>40693</v>
      </c>
      <c r="J1439" s="701" t="s">
        <v>1608</v>
      </c>
      <c r="K1439" s="702">
        <v>49038</v>
      </c>
      <c r="L1439" s="701" t="s">
        <v>1341</v>
      </c>
      <c r="M1439" s="704"/>
      <c r="N1439" s="701" t="s">
        <v>1613</v>
      </c>
      <c r="O1439" s="705">
        <v>187716</v>
      </c>
      <c r="P1439" s="701" t="s">
        <v>1608</v>
      </c>
      <c r="Q1439" s="705">
        <v>495</v>
      </c>
      <c r="R1439" s="701" t="s">
        <v>1341</v>
      </c>
      <c r="S1439" s="701" t="s">
        <v>1341</v>
      </c>
    </row>
    <row r="1440" spans="1:19" x14ac:dyDescent="0.3">
      <c r="A1440" s="701" t="s">
        <v>6200</v>
      </c>
      <c r="B1440" s="701" t="s">
        <v>1607</v>
      </c>
      <c r="C1440" s="701" t="s">
        <v>1403</v>
      </c>
      <c r="D1440" s="702">
        <v>2010</v>
      </c>
      <c r="E1440" s="701" t="s">
        <v>1670</v>
      </c>
      <c r="F1440" s="701" t="s">
        <v>1671</v>
      </c>
      <c r="G1440" s="701" t="s">
        <v>1612</v>
      </c>
      <c r="H1440" s="703">
        <v>40693</v>
      </c>
      <c r="I1440" s="703">
        <v>40693</v>
      </c>
      <c r="J1440" s="701" t="s">
        <v>1608</v>
      </c>
      <c r="K1440" s="702">
        <v>28101</v>
      </c>
      <c r="L1440" s="701" t="s">
        <v>1341</v>
      </c>
      <c r="M1440" s="704"/>
      <c r="N1440" s="701" t="s">
        <v>1613</v>
      </c>
      <c r="O1440" s="705">
        <v>281516</v>
      </c>
      <c r="P1440" s="701" t="s">
        <v>1608</v>
      </c>
      <c r="Q1440" s="705">
        <v>573</v>
      </c>
      <c r="R1440" s="701" t="s">
        <v>1341</v>
      </c>
      <c r="S1440" s="701" t="s">
        <v>1341</v>
      </c>
    </row>
    <row r="1441" spans="1:19" x14ac:dyDescent="0.3">
      <c r="A1441" s="701" t="s">
        <v>6201</v>
      </c>
      <c r="B1441" s="701" t="s">
        <v>1607</v>
      </c>
      <c r="C1441" s="701" t="s">
        <v>1403</v>
      </c>
      <c r="D1441" s="702">
        <v>2010</v>
      </c>
      <c r="E1441" s="701" t="s">
        <v>1670</v>
      </c>
      <c r="F1441" s="701" t="s">
        <v>1671</v>
      </c>
      <c r="G1441" s="701" t="s">
        <v>1612</v>
      </c>
      <c r="H1441" s="703">
        <v>40693</v>
      </c>
      <c r="I1441" s="703">
        <v>40693</v>
      </c>
      <c r="J1441" s="701" t="s">
        <v>1608</v>
      </c>
      <c r="K1441" s="702">
        <v>27689</v>
      </c>
      <c r="L1441" s="701" t="s">
        <v>1341</v>
      </c>
      <c r="M1441" s="704"/>
      <c r="N1441" s="701" t="s">
        <v>1613</v>
      </c>
      <c r="O1441" s="705">
        <v>277386</v>
      </c>
      <c r="P1441" s="701" t="s">
        <v>1608</v>
      </c>
      <c r="Q1441" s="705">
        <v>566</v>
      </c>
      <c r="R1441" s="701" t="s">
        <v>1341</v>
      </c>
      <c r="S1441" s="701" t="s">
        <v>1341</v>
      </c>
    </row>
    <row r="1442" spans="1:19" x14ac:dyDescent="0.3">
      <c r="A1442" s="701" t="s">
        <v>6202</v>
      </c>
      <c r="B1442" s="701" t="s">
        <v>1607</v>
      </c>
      <c r="C1442" s="701" t="s">
        <v>1403</v>
      </c>
      <c r="D1442" s="702">
        <v>2010</v>
      </c>
      <c r="E1442" s="701" t="s">
        <v>1670</v>
      </c>
      <c r="F1442" s="701" t="s">
        <v>1671</v>
      </c>
      <c r="G1442" s="701" t="s">
        <v>1612</v>
      </c>
      <c r="H1442" s="703">
        <v>40693</v>
      </c>
      <c r="I1442" s="703">
        <v>40693</v>
      </c>
      <c r="J1442" s="701" t="s">
        <v>1608</v>
      </c>
      <c r="K1442" s="702">
        <v>29440</v>
      </c>
      <c r="L1442" s="701" t="s">
        <v>1341</v>
      </c>
      <c r="M1442" s="704"/>
      <c r="N1442" s="701" t="s">
        <v>1613</v>
      </c>
      <c r="O1442" s="705">
        <v>292543</v>
      </c>
      <c r="P1442" s="701" t="s">
        <v>1608</v>
      </c>
      <c r="Q1442" s="705">
        <v>357</v>
      </c>
      <c r="R1442" s="701" t="s">
        <v>1341</v>
      </c>
      <c r="S1442" s="701" t="s">
        <v>1341</v>
      </c>
    </row>
    <row r="1443" spans="1:19" x14ac:dyDescent="0.3">
      <c r="A1443" s="701" t="s">
        <v>6203</v>
      </c>
      <c r="B1443" s="701" t="s">
        <v>1607</v>
      </c>
      <c r="C1443" s="701" t="s">
        <v>1403</v>
      </c>
      <c r="D1443" s="702">
        <v>2010</v>
      </c>
      <c r="E1443" s="701" t="s">
        <v>1670</v>
      </c>
      <c r="F1443" s="701" t="s">
        <v>1671</v>
      </c>
      <c r="G1443" s="701" t="s">
        <v>1612</v>
      </c>
      <c r="H1443" s="703">
        <v>40693</v>
      </c>
      <c r="I1443" s="703">
        <v>40693</v>
      </c>
      <c r="J1443" s="701" t="s">
        <v>1608</v>
      </c>
      <c r="K1443" s="702">
        <v>28772</v>
      </c>
      <c r="L1443" s="701" t="s">
        <v>1341</v>
      </c>
      <c r="M1443" s="704"/>
      <c r="N1443" s="701" t="s">
        <v>1613</v>
      </c>
      <c r="O1443" s="705">
        <v>288662</v>
      </c>
      <c r="P1443" s="701" t="s">
        <v>1608</v>
      </c>
      <c r="Q1443" s="705">
        <v>587</v>
      </c>
      <c r="R1443" s="701" t="s">
        <v>1341</v>
      </c>
      <c r="S1443" s="701" t="s">
        <v>1341</v>
      </c>
    </row>
    <row r="1444" spans="1:19" x14ac:dyDescent="0.3">
      <c r="A1444" s="701" t="s">
        <v>6152</v>
      </c>
      <c r="B1444" s="701" t="s">
        <v>1607</v>
      </c>
      <c r="C1444" s="701" t="s">
        <v>1403</v>
      </c>
      <c r="D1444" s="702">
        <v>2011</v>
      </c>
      <c r="E1444" s="701" t="s">
        <v>1670</v>
      </c>
      <c r="F1444" s="701" t="s">
        <v>1671</v>
      </c>
      <c r="G1444" s="701" t="s">
        <v>1612</v>
      </c>
      <c r="H1444" s="703">
        <v>41052</v>
      </c>
      <c r="I1444" s="703">
        <v>41052</v>
      </c>
      <c r="J1444" s="701" t="s">
        <v>1608</v>
      </c>
      <c r="K1444" s="702">
        <v>56036</v>
      </c>
      <c r="L1444" s="701" t="s">
        <v>1341</v>
      </c>
      <c r="M1444" s="704"/>
      <c r="N1444" s="701" t="s">
        <v>1613</v>
      </c>
      <c r="O1444" s="705">
        <v>372124</v>
      </c>
      <c r="P1444" s="701" t="s">
        <v>1608</v>
      </c>
      <c r="Q1444" s="705">
        <v>566</v>
      </c>
      <c r="R1444" s="701" t="s">
        <v>1341</v>
      </c>
      <c r="S1444" s="701" t="s">
        <v>1341</v>
      </c>
    </row>
    <row r="1445" spans="1:19" x14ac:dyDescent="0.3">
      <c r="A1445" s="701" t="s">
        <v>6153</v>
      </c>
      <c r="B1445" s="701" t="s">
        <v>1607</v>
      </c>
      <c r="C1445" s="701" t="s">
        <v>1403</v>
      </c>
      <c r="D1445" s="702">
        <v>2011</v>
      </c>
      <c r="E1445" s="701" t="s">
        <v>1670</v>
      </c>
      <c r="F1445" s="701" t="s">
        <v>1671</v>
      </c>
      <c r="G1445" s="701" t="s">
        <v>1612</v>
      </c>
      <c r="H1445" s="703">
        <v>41052</v>
      </c>
      <c r="I1445" s="703">
        <v>41052</v>
      </c>
      <c r="J1445" s="701" t="s">
        <v>1608</v>
      </c>
      <c r="K1445" s="702">
        <v>57371</v>
      </c>
      <c r="L1445" s="701" t="s">
        <v>1341</v>
      </c>
      <c r="M1445" s="704"/>
      <c r="N1445" s="701" t="s">
        <v>1613</v>
      </c>
      <c r="O1445" s="705">
        <v>380035</v>
      </c>
      <c r="P1445" s="701" t="s">
        <v>1608</v>
      </c>
      <c r="Q1445" s="705">
        <v>434</v>
      </c>
      <c r="R1445" s="701" t="s">
        <v>1341</v>
      </c>
      <c r="S1445" s="701" t="s">
        <v>1341</v>
      </c>
    </row>
    <row r="1446" spans="1:19" x14ac:dyDescent="0.3">
      <c r="A1446" s="701" t="s">
        <v>6154</v>
      </c>
      <c r="B1446" s="701" t="s">
        <v>1607</v>
      </c>
      <c r="C1446" s="701" t="s">
        <v>1403</v>
      </c>
      <c r="D1446" s="702">
        <v>2011</v>
      </c>
      <c r="E1446" s="701" t="s">
        <v>1670</v>
      </c>
      <c r="F1446" s="701" t="s">
        <v>1671</v>
      </c>
      <c r="G1446" s="701" t="s">
        <v>1612</v>
      </c>
      <c r="H1446" s="703">
        <v>41052</v>
      </c>
      <c r="I1446" s="703">
        <v>41052</v>
      </c>
      <c r="J1446" s="701" t="s">
        <v>1608</v>
      </c>
      <c r="K1446" s="702">
        <v>56026</v>
      </c>
      <c r="L1446" s="701" t="s">
        <v>1341</v>
      </c>
      <c r="M1446" s="704"/>
      <c r="N1446" s="701" t="s">
        <v>1613</v>
      </c>
      <c r="O1446" s="705">
        <v>373317</v>
      </c>
      <c r="P1446" s="701" t="s">
        <v>1608</v>
      </c>
      <c r="Q1446" s="705">
        <v>757</v>
      </c>
      <c r="R1446" s="701" t="s">
        <v>1341</v>
      </c>
      <c r="S1446" s="701" t="s">
        <v>1341</v>
      </c>
    </row>
    <row r="1447" spans="1:19" x14ac:dyDescent="0.3">
      <c r="A1447" s="701" t="s">
        <v>6155</v>
      </c>
      <c r="B1447" s="701" t="s">
        <v>1607</v>
      </c>
      <c r="C1447" s="701" t="s">
        <v>1403</v>
      </c>
      <c r="D1447" s="702">
        <v>2011</v>
      </c>
      <c r="E1447" s="701" t="s">
        <v>1670</v>
      </c>
      <c r="F1447" s="701" t="s">
        <v>1671</v>
      </c>
      <c r="G1447" s="701" t="s">
        <v>1612</v>
      </c>
      <c r="H1447" s="703">
        <v>41052</v>
      </c>
      <c r="I1447" s="703">
        <v>41052</v>
      </c>
      <c r="J1447" s="701" t="s">
        <v>1608</v>
      </c>
      <c r="K1447" s="702">
        <v>53416</v>
      </c>
      <c r="L1447" s="701" t="s">
        <v>1341</v>
      </c>
      <c r="M1447" s="704"/>
      <c r="N1447" s="701" t="s">
        <v>1613</v>
      </c>
      <c r="O1447" s="705">
        <v>356268</v>
      </c>
      <c r="P1447" s="701" t="s">
        <v>1608</v>
      </c>
      <c r="Q1447" s="705">
        <v>774</v>
      </c>
      <c r="R1447" s="701" t="s">
        <v>1341</v>
      </c>
      <c r="S1447" s="701" t="s">
        <v>1341</v>
      </c>
    </row>
    <row r="1448" spans="1:19" x14ac:dyDescent="0.3">
      <c r="A1448" s="701" t="s">
        <v>6156</v>
      </c>
      <c r="B1448" s="701" t="s">
        <v>1607</v>
      </c>
      <c r="C1448" s="701" t="s">
        <v>1403</v>
      </c>
      <c r="D1448" s="702">
        <v>2011</v>
      </c>
      <c r="E1448" s="701" t="s">
        <v>1670</v>
      </c>
      <c r="F1448" s="701" t="s">
        <v>1671</v>
      </c>
      <c r="G1448" s="701" t="s">
        <v>1612</v>
      </c>
      <c r="H1448" s="703">
        <v>41052</v>
      </c>
      <c r="I1448" s="703">
        <v>41052</v>
      </c>
      <c r="J1448" s="701" t="s">
        <v>1608</v>
      </c>
      <c r="K1448" s="702">
        <v>40240</v>
      </c>
      <c r="L1448" s="701" t="s">
        <v>1341</v>
      </c>
      <c r="M1448" s="704"/>
      <c r="N1448" s="701" t="s">
        <v>1613</v>
      </c>
      <c r="O1448" s="702">
        <v>265885</v>
      </c>
      <c r="P1448" s="701" t="s">
        <v>1608</v>
      </c>
      <c r="Q1448" s="702">
        <v>202</v>
      </c>
      <c r="R1448" s="701" t="s">
        <v>1341</v>
      </c>
      <c r="S1448" s="701" t="s">
        <v>1341</v>
      </c>
    </row>
    <row r="1449" spans="1:19" x14ac:dyDescent="0.3">
      <c r="A1449" s="701" t="s">
        <v>6209</v>
      </c>
      <c r="B1449" s="701" t="s">
        <v>1607</v>
      </c>
      <c r="C1449" s="701" t="s">
        <v>1403</v>
      </c>
      <c r="D1449" s="702">
        <v>2011</v>
      </c>
      <c r="E1449" s="701" t="s">
        <v>1670</v>
      </c>
      <c r="F1449" s="701" t="s">
        <v>1671</v>
      </c>
      <c r="G1449" s="701" t="s">
        <v>1612</v>
      </c>
      <c r="H1449" s="703">
        <v>41057</v>
      </c>
      <c r="I1449" s="703">
        <v>41060</v>
      </c>
      <c r="J1449" s="701" t="s">
        <v>1608</v>
      </c>
      <c r="K1449" s="702">
        <v>56903</v>
      </c>
      <c r="L1449" s="701" t="s">
        <v>1341</v>
      </c>
      <c r="M1449" s="704"/>
      <c r="N1449" s="701" t="s">
        <v>1613</v>
      </c>
      <c r="O1449" s="702">
        <v>513671</v>
      </c>
      <c r="P1449" s="701" t="s">
        <v>1608</v>
      </c>
      <c r="Q1449" s="705">
        <v>382</v>
      </c>
      <c r="R1449" s="701" t="s">
        <v>1341</v>
      </c>
      <c r="S1449" s="701" t="s">
        <v>1341</v>
      </c>
    </row>
    <row r="1450" spans="1:19" x14ac:dyDescent="0.3">
      <c r="A1450" s="701" t="s">
        <v>6210</v>
      </c>
      <c r="B1450" s="701" t="s">
        <v>1607</v>
      </c>
      <c r="C1450" s="701" t="s">
        <v>1403</v>
      </c>
      <c r="D1450" s="702">
        <v>2011</v>
      </c>
      <c r="E1450" s="701" t="s">
        <v>1670</v>
      </c>
      <c r="F1450" s="701" t="s">
        <v>1671</v>
      </c>
      <c r="G1450" s="701" t="s">
        <v>1612</v>
      </c>
      <c r="H1450" s="703">
        <v>41057</v>
      </c>
      <c r="I1450" s="703">
        <v>41060</v>
      </c>
      <c r="J1450" s="701" t="s">
        <v>1608</v>
      </c>
      <c r="K1450" s="702">
        <v>36565</v>
      </c>
      <c r="L1450" s="701" t="s">
        <v>1341</v>
      </c>
      <c r="M1450" s="704"/>
      <c r="N1450" s="701" t="s">
        <v>1613</v>
      </c>
      <c r="O1450" s="705">
        <v>330525</v>
      </c>
      <c r="P1450" s="701" t="s">
        <v>1608</v>
      </c>
      <c r="Q1450" s="705">
        <v>295</v>
      </c>
      <c r="R1450" s="701" t="s">
        <v>1341</v>
      </c>
      <c r="S1450" s="701" t="s">
        <v>1341</v>
      </c>
    </row>
    <row r="1451" spans="1:19" x14ac:dyDescent="0.3">
      <c r="A1451" s="701" t="s">
        <v>6327</v>
      </c>
      <c r="B1451" s="701" t="s">
        <v>1607</v>
      </c>
      <c r="C1451" s="701" t="s">
        <v>1403</v>
      </c>
      <c r="D1451" s="702">
        <v>2011</v>
      </c>
      <c r="E1451" s="701" t="s">
        <v>1670</v>
      </c>
      <c r="F1451" s="701" t="s">
        <v>1671</v>
      </c>
      <c r="G1451" s="701" t="s">
        <v>1612</v>
      </c>
      <c r="H1451" s="703">
        <v>41057</v>
      </c>
      <c r="I1451" s="703">
        <v>41060</v>
      </c>
      <c r="J1451" s="701" t="s">
        <v>1608</v>
      </c>
      <c r="K1451" s="702">
        <v>22660</v>
      </c>
      <c r="L1451" s="701" t="s">
        <v>1341</v>
      </c>
      <c r="M1451" s="704"/>
      <c r="N1451" s="701" t="s">
        <v>1613</v>
      </c>
      <c r="O1451" s="702">
        <v>204553</v>
      </c>
      <c r="P1451" s="701" t="s">
        <v>1608</v>
      </c>
      <c r="Q1451" s="702">
        <v>152</v>
      </c>
      <c r="R1451" s="701" t="s">
        <v>1341</v>
      </c>
      <c r="S1451" s="701" t="s">
        <v>1341</v>
      </c>
    </row>
    <row r="1452" spans="1:19" x14ac:dyDescent="0.3">
      <c r="A1452" s="701" t="s">
        <v>6328</v>
      </c>
      <c r="B1452" s="701" t="s">
        <v>1607</v>
      </c>
      <c r="C1452" s="701" t="s">
        <v>1403</v>
      </c>
      <c r="D1452" s="702">
        <v>2011</v>
      </c>
      <c r="E1452" s="701" t="s">
        <v>1670</v>
      </c>
      <c r="F1452" s="701" t="s">
        <v>1671</v>
      </c>
      <c r="G1452" s="701" t="s">
        <v>1612</v>
      </c>
      <c r="H1452" s="703">
        <v>41057</v>
      </c>
      <c r="I1452" s="703">
        <v>41060</v>
      </c>
      <c r="J1452" s="701" t="s">
        <v>1608</v>
      </c>
      <c r="K1452" s="702">
        <v>27753</v>
      </c>
      <c r="L1452" s="701" t="s">
        <v>1341</v>
      </c>
      <c r="M1452" s="704"/>
      <c r="N1452" s="701" t="s">
        <v>1613</v>
      </c>
      <c r="O1452" s="702">
        <v>252014</v>
      </c>
      <c r="P1452" s="701" t="s">
        <v>1608</v>
      </c>
      <c r="Q1452" s="702">
        <v>351</v>
      </c>
      <c r="R1452" s="701" t="s">
        <v>1341</v>
      </c>
      <c r="S1452" s="701" t="s">
        <v>1341</v>
      </c>
    </row>
    <row r="1453" spans="1:19" x14ac:dyDescent="0.3">
      <c r="A1453" s="701" t="s">
        <v>6329</v>
      </c>
      <c r="B1453" s="701" t="s">
        <v>1607</v>
      </c>
      <c r="C1453" s="701" t="s">
        <v>1403</v>
      </c>
      <c r="D1453" s="702">
        <v>2011</v>
      </c>
      <c r="E1453" s="701" t="s">
        <v>1670</v>
      </c>
      <c r="F1453" s="701" t="s">
        <v>1671</v>
      </c>
      <c r="G1453" s="701" t="s">
        <v>1612</v>
      </c>
      <c r="H1453" s="703">
        <v>41057</v>
      </c>
      <c r="I1453" s="703">
        <v>41060</v>
      </c>
      <c r="J1453" s="701" t="s">
        <v>1608</v>
      </c>
      <c r="K1453" s="702">
        <v>26026</v>
      </c>
      <c r="L1453" s="701" t="s">
        <v>1341</v>
      </c>
      <c r="M1453" s="704"/>
      <c r="N1453" s="701" t="s">
        <v>1613</v>
      </c>
      <c r="O1453" s="702">
        <v>236530</v>
      </c>
      <c r="P1453" s="701" t="s">
        <v>1608</v>
      </c>
      <c r="Q1453" s="702">
        <v>352</v>
      </c>
      <c r="R1453" s="701" t="s">
        <v>1341</v>
      </c>
      <c r="S1453" s="701" t="s">
        <v>1341</v>
      </c>
    </row>
    <row r="1454" spans="1:19" x14ac:dyDescent="0.3">
      <c r="A1454" s="701" t="s">
        <v>6330</v>
      </c>
      <c r="B1454" s="701" t="s">
        <v>1607</v>
      </c>
      <c r="C1454" s="701" t="s">
        <v>1403</v>
      </c>
      <c r="D1454" s="702">
        <v>2011</v>
      </c>
      <c r="E1454" s="701" t="s">
        <v>1670</v>
      </c>
      <c r="F1454" s="701" t="s">
        <v>1671</v>
      </c>
      <c r="G1454" s="701" t="s">
        <v>1612</v>
      </c>
      <c r="H1454" s="703">
        <v>41057</v>
      </c>
      <c r="I1454" s="703">
        <v>41060</v>
      </c>
      <c r="J1454" s="701" t="s">
        <v>1608</v>
      </c>
      <c r="K1454" s="702">
        <v>28882</v>
      </c>
      <c r="L1454" s="701" t="s">
        <v>1341</v>
      </c>
      <c r="M1454" s="704"/>
      <c r="N1454" s="701" t="s">
        <v>1613</v>
      </c>
      <c r="O1454" s="702">
        <v>262263</v>
      </c>
      <c r="P1454" s="701" t="s">
        <v>1608</v>
      </c>
      <c r="Q1454" s="702">
        <v>366</v>
      </c>
      <c r="R1454" s="701" t="s">
        <v>1341</v>
      </c>
      <c r="S1454" s="701" t="s">
        <v>1341</v>
      </c>
    </row>
    <row r="1455" spans="1:19" x14ac:dyDescent="0.3">
      <c r="A1455" s="701" t="s">
        <v>2972</v>
      </c>
      <c r="B1455" s="701" t="s">
        <v>1607</v>
      </c>
      <c r="C1455" s="701" t="s">
        <v>1376</v>
      </c>
      <c r="D1455" s="702">
        <v>1981</v>
      </c>
      <c r="E1455" s="701" t="s">
        <v>1717</v>
      </c>
      <c r="F1455" s="701" t="s">
        <v>1718</v>
      </c>
      <c r="G1455" s="701" t="s">
        <v>1612</v>
      </c>
      <c r="H1455" s="703">
        <v>30103</v>
      </c>
      <c r="I1455" s="703">
        <v>30104</v>
      </c>
      <c r="J1455" s="701" t="s">
        <v>1608</v>
      </c>
      <c r="K1455" s="702">
        <v>74018</v>
      </c>
      <c r="L1455" s="701" t="s">
        <v>1341</v>
      </c>
      <c r="M1455" s="704"/>
      <c r="N1455" s="701" t="s">
        <v>1613</v>
      </c>
      <c r="O1455" s="702">
        <v>281090</v>
      </c>
      <c r="P1455" s="701" t="s">
        <v>1608</v>
      </c>
      <c r="Q1455" s="702">
        <v>1280</v>
      </c>
      <c r="R1455" s="701" t="s">
        <v>1341</v>
      </c>
      <c r="S1455" s="701" t="s">
        <v>1341</v>
      </c>
    </row>
    <row r="1456" spans="1:19" x14ac:dyDescent="0.3">
      <c r="A1456" s="701" t="s">
        <v>2989</v>
      </c>
      <c r="B1456" s="701" t="s">
        <v>1607</v>
      </c>
      <c r="C1456" s="701" t="s">
        <v>1376</v>
      </c>
      <c r="D1456" s="702">
        <v>1982</v>
      </c>
      <c r="E1456" s="701" t="s">
        <v>1717</v>
      </c>
      <c r="F1456" s="701" t="s">
        <v>1718</v>
      </c>
      <c r="G1456" s="701" t="s">
        <v>1612</v>
      </c>
      <c r="H1456" s="703">
        <v>30470</v>
      </c>
      <c r="I1456" s="703">
        <v>30471</v>
      </c>
      <c r="J1456" s="701" t="s">
        <v>1608</v>
      </c>
      <c r="K1456" s="702">
        <v>73504</v>
      </c>
      <c r="L1456" s="701" t="s">
        <v>1341</v>
      </c>
      <c r="M1456" s="704"/>
      <c r="N1456" s="701" t="s">
        <v>1613</v>
      </c>
      <c r="O1456" s="702">
        <v>1046321</v>
      </c>
      <c r="P1456" s="701" t="s">
        <v>1608</v>
      </c>
      <c r="Q1456" s="702">
        <v>904</v>
      </c>
      <c r="R1456" s="701" t="s">
        <v>1341</v>
      </c>
      <c r="S1456" s="701" t="s">
        <v>1341</v>
      </c>
    </row>
    <row r="1457" spans="1:19" x14ac:dyDescent="0.3">
      <c r="A1457" s="701" t="s">
        <v>3004</v>
      </c>
      <c r="B1457" s="701" t="s">
        <v>1607</v>
      </c>
      <c r="C1457" s="701" t="s">
        <v>1376</v>
      </c>
      <c r="D1457" s="702">
        <v>1983</v>
      </c>
      <c r="E1457" s="701" t="s">
        <v>1717</v>
      </c>
      <c r="F1457" s="701" t="s">
        <v>1718</v>
      </c>
      <c r="G1457" s="701" t="s">
        <v>1612</v>
      </c>
      <c r="H1457" s="703">
        <v>30833</v>
      </c>
      <c r="I1457" s="703">
        <v>30834</v>
      </c>
      <c r="J1457" s="701" t="s">
        <v>1608</v>
      </c>
      <c r="K1457" s="702">
        <v>26088</v>
      </c>
      <c r="L1457" s="701" t="s">
        <v>1341</v>
      </c>
      <c r="M1457" s="704"/>
      <c r="N1457" s="701" t="s">
        <v>1613</v>
      </c>
      <c r="O1457" s="702">
        <v>323310</v>
      </c>
      <c r="P1457" s="701" t="s">
        <v>1608</v>
      </c>
      <c r="Q1457" s="702">
        <v>475</v>
      </c>
      <c r="R1457" s="701" t="s">
        <v>1341</v>
      </c>
      <c r="S1457" s="701" t="s">
        <v>1341</v>
      </c>
    </row>
    <row r="1458" spans="1:19" x14ac:dyDescent="0.3">
      <c r="A1458" s="701" t="s">
        <v>3005</v>
      </c>
      <c r="B1458" s="701" t="s">
        <v>1607</v>
      </c>
      <c r="C1458" s="701" t="s">
        <v>1376</v>
      </c>
      <c r="D1458" s="702">
        <v>1983</v>
      </c>
      <c r="E1458" s="701" t="s">
        <v>1717</v>
      </c>
      <c r="F1458" s="701" t="s">
        <v>1718</v>
      </c>
      <c r="G1458" s="701" t="s">
        <v>1612</v>
      </c>
      <c r="H1458" s="703">
        <v>30833</v>
      </c>
      <c r="I1458" s="703">
        <v>30834</v>
      </c>
      <c r="J1458" s="701" t="s">
        <v>1608</v>
      </c>
      <c r="K1458" s="702">
        <v>24015</v>
      </c>
      <c r="L1458" s="701" t="s">
        <v>1341</v>
      </c>
      <c r="M1458" s="704"/>
      <c r="N1458" s="701" t="s">
        <v>1613</v>
      </c>
      <c r="O1458" s="702">
        <v>297349</v>
      </c>
      <c r="P1458" s="701" t="s">
        <v>1608</v>
      </c>
      <c r="Q1458" s="702">
        <v>415</v>
      </c>
      <c r="R1458" s="701" t="s">
        <v>1341</v>
      </c>
      <c r="S1458" s="701" t="s">
        <v>1341</v>
      </c>
    </row>
    <row r="1459" spans="1:19" x14ac:dyDescent="0.3">
      <c r="A1459" s="701" t="s">
        <v>3006</v>
      </c>
      <c r="B1459" s="701" t="s">
        <v>1607</v>
      </c>
      <c r="C1459" s="701" t="s">
        <v>1376</v>
      </c>
      <c r="D1459" s="702">
        <v>1983</v>
      </c>
      <c r="E1459" s="701" t="s">
        <v>1717</v>
      </c>
      <c r="F1459" s="701" t="s">
        <v>1718</v>
      </c>
      <c r="G1459" s="701" t="s">
        <v>1612</v>
      </c>
      <c r="H1459" s="703">
        <v>30833</v>
      </c>
      <c r="I1459" s="703">
        <v>30834</v>
      </c>
      <c r="J1459" s="701" t="s">
        <v>1608</v>
      </c>
      <c r="K1459" s="702">
        <v>26829</v>
      </c>
      <c r="L1459" s="701" t="s">
        <v>1341</v>
      </c>
      <c r="M1459" s="704"/>
      <c r="N1459" s="701" t="s">
        <v>1613</v>
      </c>
      <c r="O1459" s="702">
        <v>329214</v>
      </c>
      <c r="P1459" s="701" t="s">
        <v>1608</v>
      </c>
      <c r="Q1459" s="702">
        <v>219</v>
      </c>
      <c r="R1459" s="701" t="s">
        <v>1341</v>
      </c>
      <c r="S1459" s="701" t="s">
        <v>1341</v>
      </c>
    </row>
    <row r="1460" spans="1:19" x14ac:dyDescent="0.3">
      <c r="A1460" s="701" t="s">
        <v>3083</v>
      </c>
      <c r="B1460" s="701" t="s">
        <v>1607</v>
      </c>
      <c r="C1460" s="701" t="s">
        <v>1376</v>
      </c>
      <c r="D1460" s="702">
        <v>1984</v>
      </c>
      <c r="E1460" s="701" t="s">
        <v>1717</v>
      </c>
      <c r="F1460" s="701" t="s">
        <v>1718</v>
      </c>
      <c r="G1460" s="701" t="s">
        <v>1612</v>
      </c>
      <c r="H1460" s="703">
        <v>31214</v>
      </c>
      <c r="I1460" s="703">
        <v>31215</v>
      </c>
      <c r="J1460" s="701" t="s">
        <v>1608</v>
      </c>
      <c r="K1460" s="702">
        <v>14266</v>
      </c>
      <c r="L1460" s="701" t="s">
        <v>1341</v>
      </c>
      <c r="M1460" s="704"/>
      <c r="N1460" s="701" t="s">
        <v>1613</v>
      </c>
      <c r="O1460" s="702">
        <v>148713</v>
      </c>
      <c r="P1460" s="701" t="s">
        <v>1608</v>
      </c>
      <c r="Q1460" s="702">
        <v>1069</v>
      </c>
      <c r="R1460" s="701" t="s">
        <v>1341</v>
      </c>
      <c r="S1460" s="701" t="s">
        <v>1341</v>
      </c>
    </row>
    <row r="1461" spans="1:19" x14ac:dyDescent="0.3">
      <c r="A1461" s="701" t="s">
        <v>3084</v>
      </c>
      <c r="B1461" s="701" t="s">
        <v>1607</v>
      </c>
      <c r="C1461" s="701" t="s">
        <v>1376</v>
      </c>
      <c r="D1461" s="702">
        <v>1984</v>
      </c>
      <c r="E1461" s="701" t="s">
        <v>1717</v>
      </c>
      <c r="F1461" s="701" t="s">
        <v>1718</v>
      </c>
      <c r="G1461" s="701" t="s">
        <v>1612</v>
      </c>
      <c r="H1461" s="703">
        <v>31204</v>
      </c>
      <c r="I1461" s="703">
        <v>31205</v>
      </c>
      <c r="J1461" s="701" t="s">
        <v>1608</v>
      </c>
      <c r="K1461" s="702">
        <v>14892</v>
      </c>
      <c r="L1461" s="701" t="s">
        <v>1341</v>
      </c>
      <c r="M1461" s="704"/>
      <c r="N1461" s="701" t="s">
        <v>1613</v>
      </c>
      <c r="O1461" s="702">
        <v>147001</v>
      </c>
      <c r="P1461" s="701" t="s">
        <v>1608</v>
      </c>
      <c r="Q1461" s="702">
        <v>228</v>
      </c>
      <c r="R1461" s="701" t="s">
        <v>1341</v>
      </c>
      <c r="S1461" s="701" t="s">
        <v>1341</v>
      </c>
    </row>
    <row r="1462" spans="1:19" x14ac:dyDescent="0.3">
      <c r="A1462" s="701" t="s">
        <v>3085</v>
      </c>
      <c r="B1462" s="701" t="s">
        <v>1607</v>
      </c>
      <c r="C1462" s="701" t="s">
        <v>1376</v>
      </c>
      <c r="D1462" s="702">
        <v>1984</v>
      </c>
      <c r="E1462" s="701" t="s">
        <v>1717</v>
      </c>
      <c r="F1462" s="701" t="s">
        <v>1718</v>
      </c>
      <c r="G1462" s="701" t="s">
        <v>1612</v>
      </c>
      <c r="H1462" s="703">
        <v>31214</v>
      </c>
      <c r="I1462" s="703">
        <v>31215</v>
      </c>
      <c r="J1462" s="701" t="s">
        <v>1608</v>
      </c>
      <c r="K1462" s="702">
        <v>14100</v>
      </c>
      <c r="L1462" s="701" t="s">
        <v>1341</v>
      </c>
      <c r="M1462" s="704"/>
      <c r="N1462" s="701" t="s">
        <v>1613</v>
      </c>
      <c r="O1462" s="702">
        <v>146982</v>
      </c>
      <c r="P1462" s="701" t="s">
        <v>1608</v>
      </c>
      <c r="Q1462" s="702">
        <v>1069</v>
      </c>
      <c r="R1462" s="701" t="s">
        <v>1341</v>
      </c>
      <c r="S1462" s="701" t="s">
        <v>1341</v>
      </c>
    </row>
    <row r="1463" spans="1:19" x14ac:dyDescent="0.3">
      <c r="A1463" s="701" t="s">
        <v>3086</v>
      </c>
      <c r="B1463" s="701" t="s">
        <v>1607</v>
      </c>
      <c r="C1463" s="701" t="s">
        <v>1376</v>
      </c>
      <c r="D1463" s="702">
        <v>1984</v>
      </c>
      <c r="E1463" s="701" t="s">
        <v>1717</v>
      </c>
      <c r="F1463" s="701" t="s">
        <v>1718</v>
      </c>
      <c r="G1463" s="701" t="s">
        <v>1612</v>
      </c>
      <c r="H1463" s="703">
        <v>31214</v>
      </c>
      <c r="I1463" s="703">
        <v>31215</v>
      </c>
      <c r="J1463" s="701" t="s">
        <v>1608</v>
      </c>
      <c r="K1463" s="702">
        <v>14233</v>
      </c>
      <c r="L1463" s="701" t="s">
        <v>1341</v>
      </c>
      <c r="M1463" s="704"/>
      <c r="N1463" s="701" t="s">
        <v>1613</v>
      </c>
      <c r="O1463" s="702">
        <v>148368</v>
      </c>
      <c r="P1463" s="701" t="s">
        <v>1608</v>
      </c>
      <c r="Q1463" s="702">
        <v>1069</v>
      </c>
      <c r="R1463" s="701" t="s">
        <v>1341</v>
      </c>
      <c r="S1463" s="701" t="s">
        <v>1341</v>
      </c>
    </row>
    <row r="1464" spans="1:19" x14ac:dyDescent="0.3">
      <c r="A1464" s="701" t="s">
        <v>3087</v>
      </c>
      <c r="B1464" s="701" t="s">
        <v>1607</v>
      </c>
      <c r="C1464" s="701" t="s">
        <v>1376</v>
      </c>
      <c r="D1464" s="702">
        <v>1984</v>
      </c>
      <c r="E1464" s="701" t="s">
        <v>1717</v>
      </c>
      <c r="F1464" s="701" t="s">
        <v>1718</v>
      </c>
      <c r="G1464" s="701" t="s">
        <v>1612</v>
      </c>
      <c r="H1464" s="703">
        <v>31204</v>
      </c>
      <c r="I1464" s="703">
        <v>31205</v>
      </c>
      <c r="J1464" s="701" t="s">
        <v>1608</v>
      </c>
      <c r="K1464" s="702">
        <v>15100</v>
      </c>
      <c r="L1464" s="701" t="s">
        <v>1341</v>
      </c>
      <c r="M1464" s="704"/>
      <c r="N1464" s="701" t="s">
        <v>1613</v>
      </c>
      <c r="O1464" s="702">
        <v>149055</v>
      </c>
      <c r="P1464" s="701" t="s">
        <v>1608</v>
      </c>
      <c r="Q1464" s="702">
        <v>228</v>
      </c>
      <c r="R1464" s="701" t="s">
        <v>1341</v>
      </c>
      <c r="S1464" s="701" t="s">
        <v>1341</v>
      </c>
    </row>
    <row r="1465" spans="1:19" x14ac:dyDescent="0.3">
      <c r="A1465" s="701" t="s">
        <v>3088</v>
      </c>
      <c r="B1465" s="701" t="s">
        <v>1607</v>
      </c>
      <c r="C1465" s="701" t="s">
        <v>1376</v>
      </c>
      <c r="D1465" s="702">
        <v>1984</v>
      </c>
      <c r="E1465" s="701" t="s">
        <v>1717</v>
      </c>
      <c r="F1465" s="701" t="s">
        <v>1718</v>
      </c>
      <c r="G1465" s="701" t="s">
        <v>1612</v>
      </c>
      <c r="H1465" s="703">
        <v>31204</v>
      </c>
      <c r="I1465" s="703">
        <v>31205</v>
      </c>
      <c r="J1465" s="701" t="s">
        <v>1608</v>
      </c>
      <c r="K1465" s="702">
        <v>14883</v>
      </c>
      <c r="L1465" s="701" t="s">
        <v>1341</v>
      </c>
      <c r="M1465" s="704"/>
      <c r="N1465" s="701" t="s">
        <v>1613</v>
      </c>
      <c r="O1465" s="702">
        <v>146912</v>
      </c>
      <c r="P1465" s="701" t="s">
        <v>1608</v>
      </c>
      <c r="Q1465" s="702">
        <v>227</v>
      </c>
      <c r="R1465" s="701" t="s">
        <v>1341</v>
      </c>
      <c r="S1465" s="701" t="s">
        <v>1341</v>
      </c>
    </row>
    <row r="1466" spans="1:19" x14ac:dyDescent="0.3">
      <c r="A1466" s="701" t="s">
        <v>3142</v>
      </c>
      <c r="B1466" s="701" t="s">
        <v>1607</v>
      </c>
      <c r="C1466" s="701" t="s">
        <v>1376</v>
      </c>
      <c r="D1466" s="702">
        <v>1985</v>
      </c>
      <c r="E1466" s="701" t="s">
        <v>1717</v>
      </c>
      <c r="F1466" s="701" t="s">
        <v>1718</v>
      </c>
      <c r="G1466" s="701" t="s">
        <v>1612</v>
      </c>
      <c r="H1466" s="703">
        <v>31564</v>
      </c>
      <c r="I1466" s="703">
        <v>31573</v>
      </c>
      <c r="J1466" s="701" t="s">
        <v>1608</v>
      </c>
      <c r="K1466" s="702">
        <v>36303</v>
      </c>
      <c r="L1466" s="701" t="s">
        <v>1341</v>
      </c>
      <c r="M1466" s="704"/>
      <c r="N1466" s="701" t="s">
        <v>1613</v>
      </c>
      <c r="O1466" s="702">
        <v>86290</v>
      </c>
      <c r="P1466" s="701" t="s">
        <v>1608</v>
      </c>
      <c r="Q1466" s="702">
        <v>300</v>
      </c>
      <c r="R1466" s="701" t="s">
        <v>1341</v>
      </c>
      <c r="S1466" s="701" t="s">
        <v>1341</v>
      </c>
    </row>
    <row r="1467" spans="1:19" x14ac:dyDescent="0.3">
      <c r="A1467" s="701" t="s">
        <v>3203</v>
      </c>
      <c r="B1467" s="701" t="s">
        <v>1607</v>
      </c>
      <c r="C1467" s="701" t="s">
        <v>1376</v>
      </c>
      <c r="D1467" s="702">
        <v>1986</v>
      </c>
      <c r="E1467" s="701" t="s">
        <v>1717</v>
      </c>
      <c r="F1467" s="701" t="s">
        <v>1718</v>
      </c>
      <c r="G1467" s="701" t="s">
        <v>1612</v>
      </c>
      <c r="H1467" s="703">
        <v>31914</v>
      </c>
      <c r="I1467" s="703">
        <v>31922</v>
      </c>
      <c r="J1467" s="701" t="s">
        <v>1608</v>
      </c>
      <c r="K1467" s="702">
        <v>13629</v>
      </c>
      <c r="L1467" s="701" t="s">
        <v>1341</v>
      </c>
      <c r="M1467" s="704"/>
      <c r="N1467" s="701" t="s">
        <v>1613</v>
      </c>
      <c r="O1467" s="702">
        <v>129493</v>
      </c>
      <c r="P1467" s="701" t="s">
        <v>1608</v>
      </c>
      <c r="Q1467" s="702">
        <v>95</v>
      </c>
      <c r="R1467" s="701" t="s">
        <v>1341</v>
      </c>
      <c r="S1467" s="701" t="s">
        <v>1341</v>
      </c>
    </row>
    <row r="1468" spans="1:19" x14ac:dyDescent="0.3">
      <c r="A1468" s="701" t="s">
        <v>3296</v>
      </c>
      <c r="B1468" s="701" t="s">
        <v>1607</v>
      </c>
      <c r="C1468" s="701" t="s">
        <v>1376</v>
      </c>
      <c r="D1468" s="702">
        <v>1987</v>
      </c>
      <c r="E1468" s="701" t="s">
        <v>1717</v>
      </c>
      <c r="F1468" s="701" t="s">
        <v>1718</v>
      </c>
      <c r="G1468" s="701" t="s">
        <v>1612</v>
      </c>
      <c r="H1468" s="703">
        <v>32287</v>
      </c>
      <c r="I1468" s="703">
        <v>32301</v>
      </c>
      <c r="J1468" s="701" t="s">
        <v>1608</v>
      </c>
      <c r="K1468" s="702">
        <v>49911</v>
      </c>
      <c r="L1468" s="701" t="s">
        <v>1341</v>
      </c>
      <c r="M1468" s="704"/>
      <c r="N1468" s="701" t="s">
        <v>1613</v>
      </c>
      <c r="O1468" s="702">
        <v>564676</v>
      </c>
      <c r="P1468" s="701" t="s">
        <v>1608</v>
      </c>
      <c r="Q1468" s="702">
        <v>180</v>
      </c>
      <c r="R1468" s="701" t="s">
        <v>1341</v>
      </c>
      <c r="S1468" s="701" t="s">
        <v>1341</v>
      </c>
    </row>
    <row r="1469" spans="1:19" x14ac:dyDescent="0.3">
      <c r="A1469" s="701" t="s">
        <v>3299</v>
      </c>
      <c r="B1469" s="701" t="s">
        <v>1607</v>
      </c>
      <c r="C1469" s="701" t="s">
        <v>1376</v>
      </c>
      <c r="D1469" s="702">
        <v>1988</v>
      </c>
      <c r="E1469" s="701" t="s">
        <v>1717</v>
      </c>
      <c r="F1469" s="701" t="s">
        <v>1718</v>
      </c>
      <c r="G1469" s="701" t="s">
        <v>1612</v>
      </c>
      <c r="H1469" s="703">
        <v>32652</v>
      </c>
      <c r="I1469" s="703">
        <v>32660</v>
      </c>
      <c r="J1469" s="701" t="s">
        <v>1608</v>
      </c>
      <c r="K1469" s="702">
        <v>25845</v>
      </c>
      <c r="L1469" s="701" t="s">
        <v>1341</v>
      </c>
      <c r="M1469" s="704"/>
      <c r="N1469" s="701" t="s">
        <v>1613</v>
      </c>
      <c r="O1469" s="702">
        <v>296864</v>
      </c>
      <c r="P1469" s="701" t="s">
        <v>1608</v>
      </c>
      <c r="Q1469" s="702">
        <v>247</v>
      </c>
      <c r="R1469" s="701" t="s">
        <v>1341</v>
      </c>
      <c r="S1469" s="701" t="s">
        <v>1341</v>
      </c>
    </row>
    <row r="1470" spans="1:19" x14ac:dyDescent="0.3">
      <c r="A1470" s="701" t="s">
        <v>3300</v>
      </c>
      <c r="B1470" s="701" t="s">
        <v>1607</v>
      </c>
      <c r="C1470" s="701" t="s">
        <v>1376</v>
      </c>
      <c r="D1470" s="702">
        <v>1988</v>
      </c>
      <c r="E1470" s="701" t="s">
        <v>1717</v>
      </c>
      <c r="F1470" s="701" t="s">
        <v>1718</v>
      </c>
      <c r="G1470" s="701" t="s">
        <v>1612</v>
      </c>
      <c r="H1470" s="703">
        <v>32652</v>
      </c>
      <c r="I1470" s="703">
        <v>32660</v>
      </c>
      <c r="J1470" s="701" t="s">
        <v>1608</v>
      </c>
      <c r="K1470" s="702">
        <v>24761</v>
      </c>
      <c r="L1470" s="701" t="s">
        <v>1341</v>
      </c>
      <c r="M1470" s="704"/>
      <c r="N1470" s="701" t="s">
        <v>1613</v>
      </c>
      <c r="O1470" s="702">
        <v>284413</v>
      </c>
      <c r="P1470" s="701" t="s">
        <v>1608</v>
      </c>
      <c r="Q1470" s="705">
        <v>283</v>
      </c>
      <c r="R1470" s="701" t="s">
        <v>1341</v>
      </c>
      <c r="S1470" s="701" t="s">
        <v>1341</v>
      </c>
    </row>
    <row r="1471" spans="1:19" x14ac:dyDescent="0.3">
      <c r="A1471" s="701" t="s">
        <v>2789</v>
      </c>
      <c r="B1471" s="701" t="s">
        <v>1607</v>
      </c>
      <c r="C1471" s="701" t="s">
        <v>1376</v>
      </c>
      <c r="D1471" s="702">
        <v>1989</v>
      </c>
      <c r="E1471" s="701" t="s">
        <v>1717</v>
      </c>
      <c r="F1471" s="701" t="s">
        <v>1718</v>
      </c>
      <c r="G1471" s="701" t="s">
        <v>1612</v>
      </c>
      <c r="H1471" s="703">
        <v>33007</v>
      </c>
      <c r="I1471" s="703">
        <v>33016</v>
      </c>
      <c r="J1471" s="701" t="s">
        <v>1608</v>
      </c>
      <c r="K1471" s="702">
        <v>23590</v>
      </c>
      <c r="L1471" s="701" t="s">
        <v>1341</v>
      </c>
      <c r="M1471" s="704"/>
      <c r="N1471" s="701" t="s">
        <v>1613</v>
      </c>
      <c r="O1471" s="702">
        <v>208968</v>
      </c>
      <c r="P1471" s="701" t="s">
        <v>1608</v>
      </c>
      <c r="Q1471" s="702">
        <v>223</v>
      </c>
      <c r="R1471" s="701" t="s">
        <v>1341</v>
      </c>
      <c r="S1471" s="701" t="s">
        <v>1341</v>
      </c>
    </row>
    <row r="1472" spans="1:19" x14ac:dyDescent="0.3">
      <c r="A1472" s="701" t="s">
        <v>2790</v>
      </c>
      <c r="B1472" s="701" t="s">
        <v>1607</v>
      </c>
      <c r="C1472" s="701" t="s">
        <v>1376</v>
      </c>
      <c r="D1472" s="702">
        <v>1989</v>
      </c>
      <c r="E1472" s="701" t="s">
        <v>1717</v>
      </c>
      <c r="F1472" s="701" t="s">
        <v>1718</v>
      </c>
      <c r="G1472" s="701" t="s">
        <v>1612</v>
      </c>
      <c r="H1472" s="703">
        <v>33007</v>
      </c>
      <c r="I1472" s="703">
        <v>33016</v>
      </c>
      <c r="J1472" s="701" t="s">
        <v>1608</v>
      </c>
      <c r="K1472" s="702">
        <v>23589</v>
      </c>
      <c r="L1472" s="701" t="s">
        <v>1341</v>
      </c>
      <c r="M1472" s="704"/>
      <c r="N1472" s="701" t="s">
        <v>1613</v>
      </c>
      <c r="O1472" s="702">
        <v>208960</v>
      </c>
      <c r="P1472" s="701" t="s">
        <v>1608</v>
      </c>
      <c r="Q1472" s="705">
        <v>223</v>
      </c>
      <c r="R1472" s="701" t="s">
        <v>1341</v>
      </c>
      <c r="S1472" s="701" t="s">
        <v>1341</v>
      </c>
    </row>
    <row r="1473" spans="1:19" x14ac:dyDescent="0.3">
      <c r="A1473" s="701" t="s">
        <v>5777</v>
      </c>
      <c r="B1473" s="701" t="s">
        <v>1607</v>
      </c>
      <c r="C1473" s="701" t="s">
        <v>1376</v>
      </c>
      <c r="D1473" s="702">
        <v>1990</v>
      </c>
      <c r="E1473" s="701" t="s">
        <v>1717</v>
      </c>
      <c r="F1473" s="701" t="s">
        <v>1718</v>
      </c>
      <c r="G1473" s="701" t="s">
        <v>1612</v>
      </c>
      <c r="H1473" s="703">
        <v>33359</v>
      </c>
      <c r="I1473" s="703">
        <v>33385</v>
      </c>
      <c r="J1473" s="701" t="s">
        <v>1608</v>
      </c>
      <c r="K1473" s="702">
        <v>48833</v>
      </c>
      <c r="L1473" s="701" t="s">
        <v>1341</v>
      </c>
      <c r="M1473" s="704"/>
      <c r="N1473" s="701" t="s">
        <v>1613</v>
      </c>
      <c r="O1473" s="702">
        <v>479571</v>
      </c>
      <c r="P1473" s="701" t="s">
        <v>1608</v>
      </c>
      <c r="Q1473" s="702">
        <v>3328</v>
      </c>
      <c r="R1473" s="701" t="s">
        <v>1341</v>
      </c>
      <c r="S1473" s="701" t="s">
        <v>1341</v>
      </c>
    </row>
    <row r="1474" spans="1:19" x14ac:dyDescent="0.3">
      <c r="A1474" s="701" t="s">
        <v>5778</v>
      </c>
      <c r="B1474" s="701" t="s">
        <v>1607</v>
      </c>
      <c r="C1474" s="701" t="s">
        <v>1376</v>
      </c>
      <c r="D1474" s="702">
        <v>1991</v>
      </c>
      <c r="E1474" s="701" t="s">
        <v>1717</v>
      </c>
      <c r="F1474" s="701" t="s">
        <v>1718</v>
      </c>
      <c r="G1474" s="701" t="s">
        <v>1612</v>
      </c>
      <c r="H1474" s="703">
        <v>33728</v>
      </c>
      <c r="I1474" s="703">
        <v>33749</v>
      </c>
      <c r="J1474" s="701" t="s">
        <v>1608</v>
      </c>
      <c r="K1474" s="702">
        <v>47598</v>
      </c>
      <c r="L1474" s="701" t="s">
        <v>1341</v>
      </c>
      <c r="M1474" s="704"/>
      <c r="N1474" s="701" t="s">
        <v>1613</v>
      </c>
      <c r="O1474" s="702">
        <v>502229</v>
      </c>
      <c r="P1474" s="701" t="s">
        <v>1608</v>
      </c>
      <c r="Q1474" s="702">
        <v>1154</v>
      </c>
      <c r="R1474" s="701" t="s">
        <v>1341</v>
      </c>
      <c r="S1474" s="701" t="s">
        <v>1341</v>
      </c>
    </row>
    <row r="1475" spans="1:19" x14ac:dyDescent="0.3">
      <c r="A1475" s="701" t="s">
        <v>5779</v>
      </c>
      <c r="B1475" s="701" t="s">
        <v>1607</v>
      </c>
      <c r="C1475" s="701" t="s">
        <v>1376</v>
      </c>
      <c r="D1475" s="702">
        <v>1991</v>
      </c>
      <c r="E1475" s="701" t="s">
        <v>1717</v>
      </c>
      <c r="F1475" s="701" t="s">
        <v>1718</v>
      </c>
      <c r="G1475" s="701" t="s">
        <v>1612</v>
      </c>
      <c r="H1475" s="703">
        <v>33728</v>
      </c>
      <c r="I1475" s="703">
        <v>33749</v>
      </c>
      <c r="J1475" s="701" t="s">
        <v>1608</v>
      </c>
      <c r="K1475" s="702">
        <v>16483</v>
      </c>
      <c r="L1475" s="701" t="s">
        <v>1341</v>
      </c>
      <c r="M1475" s="704"/>
      <c r="N1475" s="701" t="s">
        <v>1613</v>
      </c>
      <c r="O1475" s="702">
        <v>534144</v>
      </c>
      <c r="P1475" s="701" t="s">
        <v>1608</v>
      </c>
      <c r="Q1475" s="705">
        <v>244</v>
      </c>
      <c r="R1475" s="701" t="s">
        <v>1341</v>
      </c>
      <c r="S1475" s="701" t="s">
        <v>1341</v>
      </c>
    </row>
    <row r="1476" spans="1:19" x14ac:dyDescent="0.3">
      <c r="A1476" s="701" t="s">
        <v>6012</v>
      </c>
      <c r="B1476" s="701" t="s">
        <v>1607</v>
      </c>
      <c r="C1476" s="701" t="s">
        <v>1376</v>
      </c>
      <c r="D1476" s="702">
        <v>1992</v>
      </c>
      <c r="E1476" s="701" t="s">
        <v>1717</v>
      </c>
      <c r="F1476" s="701" t="s">
        <v>1718</v>
      </c>
      <c r="G1476" s="701" t="s">
        <v>1612</v>
      </c>
      <c r="H1476" s="703">
        <v>34103</v>
      </c>
      <c r="I1476" s="703">
        <v>34109</v>
      </c>
      <c r="J1476" s="701" t="s">
        <v>1608</v>
      </c>
      <c r="K1476" s="702">
        <v>49419</v>
      </c>
      <c r="L1476" s="701" t="s">
        <v>1341</v>
      </c>
      <c r="M1476" s="704"/>
      <c r="N1476" s="701" t="s">
        <v>1613</v>
      </c>
      <c r="O1476" s="702">
        <v>573120</v>
      </c>
      <c r="P1476" s="701" t="s">
        <v>1608</v>
      </c>
      <c r="Q1476" s="705">
        <v>328</v>
      </c>
      <c r="R1476" s="701" t="s">
        <v>1341</v>
      </c>
      <c r="S1476" s="701" t="s">
        <v>1341</v>
      </c>
    </row>
    <row r="1477" spans="1:19" x14ac:dyDescent="0.3">
      <c r="A1477" s="701" t="s">
        <v>6013</v>
      </c>
      <c r="B1477" s="701" t="s">
        <v>1607</v>
      </c>
      <c r="C1477" s="701" t="s">
        <v>1376</v>
      </c>
      <c r="D1477" s="702">
        <v>1992</v>
      </c>
      <c r="E1477" s="701" t="s">
        <v>1717</v>
      </c>
      <c r="F1477" s="701" t="s">
        <v>1718</v>
      </c>
      <c r="G1477" s="701" t="s">
        <v>1612</v>
      </c>
      <c r="H1477" s="703">
        <v>34116</v>
      </c>
      <c r="I1477" s="703">
        <v>34120</v>
      </c>
      <c r="J1477" s="701" t="s">
        <v>1608</v>
      </c>
      <c r="K1477" s="702">
        <v>48230</v>
      </c>
      <c r="L1477" s="701" t="s">
        <v>1341</v>
      </c>
      <c r="M1477" s="704"/>
      <c r="N1477" s="701" t="s">
        <v>1613</v>
      </c>
      <c r="O1477" s="702">
        <v>1229837</v>
      </c>
      <c r="P1477" s="701" t="s">
        <v>1608</v>
      </c>
      <c r="Q1477" s="705">
        <v>444</v>
      </c>
      <c r="R1477" s="701" t="s">
        <v>1341</v>
      </c>
      <c r="S1477" s="701" t="s">
        <v>1341</v>
      </c>
    </row>
    <row r="1478" spans="1:19" x14ac:dyDescent="0.3">
      <c r="A1478" s="701" t="s">
        <v>6091</v>
      </c>
      <c r="B1478" s="701" t="s">
        <v>1607</v>
      </c>
      <c r="C1478" s="701" t="s">
        <v>1376</v>
      </c>
      <c r="D1478" s="702">
        <v>1993</v>
      </c>
      <c r="E1478" s="701" t="s">
        <v>1717</v>
      </c>
      <c r="F1478" s="701" t="s">
        <v>1718</v>
      </c>
      <c r="G1478" s="701" t="s">
        <v>1612</v>
      </c>
      <c r="H1478" s="703">
        <v>34467</v>
      </c>
      <c r="I1478" s="703">
        <v>34481</v>
      </c>
      <c r="J1478" s="701" t="s">
        <v>1608</v>
      </c>
      <c r="K1478" s="702">
        <v>48434</v>
      </c>
      <c r="L1478" s="701" t="s">
        <v>1341</v>
      </c>
      <c r="M1478" s="704"/>
      <c r="N1478" s="701" t="s">
        <v>1613</v>
      </c>
      <c r="O1478" s="705">
        <v>402742</v>
      </c>
      <c r="P1478" s="701" t="s">
        <v>1608</v>
      </c>
      <c r="Q1478" s="705">
        <v>1324</v>
      </c>
      <c r="R1478" s="701" t="s">
        <v>1341</v>
      </c>
      <c r="S1478" s="701" t="s">
        <v>1341</v>
      </c>
    </row>
    <row r="1479" spans="1:19" x14ac:dyDescent="0.3">
      <c r="A1479" s="701" t="s">
        <v>6092</v>
      </c>
      <c r="B1479" s="701" t="s">
        <v>1607</v>
      </c>
      <c r="C1479" s="701" t="s">
        <v>1376</v>
      </c>
      <c r="D1479" s="702">
        <v>1993</v>
      </c>
      <c r="E1479" s="701" t="s">
        <v>1717</v>
      </c>
      <c r="F1479" s="701" t="s">
        <v>1718</v>
      </c>
      <c r="G1479" s="701" t="s">
        <v>1612</v>
      </c>
      <c r="H1479" s="703">
        <v>34484</v>
      </c>
      <c r="I1479" s="703">
        <v>34491</v>
      </c>
      <c r="J1479" s="701" t="s">
        <v>1608</v>
      </c>
      <c r="K1479" s="702">
        <v>48993</v>
      </c>
      <c r="L1479" s="701" t="s">
        <v>1341</v>
      </c>
      <c r="M1479" s="704"/>
      <c r="N1479" s="701" t="s">
        <v>1613</v>
      </c>
      <c r="O1479" s="702">
        <v>1382493</v>
      </c>
      <c r="P1479" s="701" t="s">
        <v>1608</v>
      </c>
      <c r="Q1479" s="705">
        <v>790</v>
      </c>
      <c r="R1479" s="701" t="s">
        <v>1341</v>
      </c>
      <c r="S1479" s="701" t="s">
        <v>1341</v>
      </c>
    </row>
    <row r="1480" spans="1:19" x14ac:dyDescent="0.3">
      <c r="A1480" s="701" t="s">
        <v>5743</v>
      </c>
      <c r="B1480" s="701" t="s">
        <v>1607</v>
      </c>
      <c r="C1480" s="701" t="s">
        <v>1376</v>
      </c>
      <c r="D1480" s="702">
        <v>1994</v>
      </c>
      <c r="E1480" s="701" t="s">
        <v>1717</v>
      </c>
      <c r="F1480" s="701" t="s">
        <v>1718</v>
      </c>
      <c r="G1480" s="701" t="s">
        <v>1612</v>
      </c>
      <c r="H1480" s="703">
        <v>34834</v>
      </c>
      <c r="I1480" s="703">
        <v>34847</v>
      </c>
      <c r="J1480" s="701" t="s">
        <v>1608</v>
      </c>
      <c r="K1480" s="702">
        <v>23969</v>
      </c>
      <c r="L1480" s="701" t="s">
        <v>1341</v>
      </c>
      <c r="M1480" s="704"/>
      <c r="N1480" s="701" t="s">
        <v>1613</v>
      </c>
      <c r="O1480" s="702">
        <v>479711</v>
      </c>
      <c r="P1480" s="701" t="s">
        <v>1608</v>
      </c>
      <c r="Q1480" s="705">
        <v>567</v>
      </c>
      <c r="R1480" s="701" t="s">
        <v>1341</v>
      </c>
      <c r="S1480" s="701" t="s">
        <v>1341</v>
      </c>
    </row>
    <row r="1481" spans="1:19" x14ac:dyDescent="0.3">
      <c r="A1481" s="701" t="s">
        <v>5744</v>
      </c>
      <c r="B1481" s="701" t="s">
        <v>1607</v>
      </c>
      <c r="C1481" s="701" t="s">
        <v>1376</v>
      </c>
      <c r="D1481" s="702">
        <v>1994</v>
      </c>
      <c r="E1481" s="701" t="s">
        <v>1717</v>
      </c>
      <c r="F1481" s="701" t="s">
        <v>1718</v>
      </c>
      <c r="G1481" s="701" t="s">
        <v>1612</v>
      </c>
      <c r="H1481" s="703">
        <v>34850</v>
      </c>
      <c r="I1481" s="703">
        <v>34857</v>
      </c>
      <c r="J1481" s="701" t="s">
        <v>1608</v>
      </c>
      <c r="K1481" s="702">
        <v>24677</v>
      </c>
      <c r="L1481" s="701" t="s">
        <v>1341</v>
      </c>
      <c r="M1481" s="704"/>
      <c r="N1481" s="701" t="s">
        <v>1613</v>
      </c>
      <c r="O1481" s="702">
        <v>283603</v>
      </c>
      <c r="P1481" s="701" t="s">
        <v>1608</v>
      </c>
      <c r="Q1481" s="702">
        <v>151</v>
      </c>
      <c r="R1481" s="701" t="s">
        <v>1341</v>
      </c>
      <c r="S1481" s="701" t="s">
        <v>1341</v>
      </c>
    </row>
    <row r="1482" spans="1:19" x14ac:dyDescent="0.3">
      <c r="A1482" s="701" t="s">
        <v>6265</v>
      </c>
      <c r="B1482" s="701" t="s">
        <v>1607</v>
      </c>
      <c r="C1482" s="701" t="s">
        <v>1376</v>
      </c>
      <c r="D1482" s="702">
        <v>1994</v>
      </c>
      <c r="E1482" s="701" t="s">
        <v>1717</v>
      </c>
      <c r="F1482" s="701" t="s">
        <v>1718</v>
      </c>
      <c r="G1482" s="701" t="s">
        <v>1612</v>
      </c>
      <c r="H1482" s="703">
        <v>34834</v>
      </c>
      <c r="I1482" s="703">
        <v>34847</v>
      </c>
      <c r="J1482" s="701" t="s">
        <v>1608</v>
      </c>
      <c r="K1482" s="702">
        <v>23660</v>
      </c>
      <c r="L1482" s="701" t="s">
        <v>1341</v>
      </c>
      <c r="M1482" s="704"/>
      <c r="N1482" s="701" t="s">
        <v>1613</v>
      </c>
      <c r="O1482" s="702">
        <v>470329</v>
      </c>
      <c r="P1482" s="701" t="s">
        <v>1608</v>
      </c>
      <c r="Q1482" s="702">
        <v>397</v>
      </c>
      <c r="R1482" s="701" t="s">
        <v>1341</v>
      </c>
      <c r="S1482" s="701" t="s">
        <v>1341</v>
      </c>
    </row>
    <row r="1483" spans="1:19" x14ac:dyDescent="0.3">
      <c r="A1483" s="701" t="s">
        <v>6266</v>
      </c>
      <c r="B1483" s="701" t="s">
        <v>1607</v>
      </c>
      <c r="C1483" s="701" t="s">
        <v>1376</v>
      </c>
      <c r="D1483" s="702">
        <v>1994</v>
      </c>
      <c r="E1483" s="701" t="s">
        <v>1717</v>
      </c>
      <c r="F1483" s="701" t="s">
        <v>1718</v>
      </c>
      <c r="G1483" s="701" t="s">
        <v>1612</v>
      </c>
      <c r="H1483" s="703">
        <v>34850</v>
      </c>
      <c r="I1483" s="703">
        <v>34857</v>
      </c>
      <c r="J1483" s="701" t="s">
        <v>1608</v>
      </c>
      <c r="K1483" s="702">
        <v>24501</v>
      </c>
      <c r="L1483" s="701" t="s">
        <v>1341</v>
      </c>
      <c r="M1483" s="704"/>
      <c r="N1483" s="701" t="s">
        <v>1613</v>
      </c>
      <c r="O1483" s="705">
        <v>281685</v>
      </c>
      <c r="P1483" s="701" t="s">
        <v>1608</v>
      </c>
      <c r="Q1483" s="705">
        <v>160</v>
      </c>
      <c r="R1483" s="701" t="s">
        <v>1341</v>
      </c>
      <c r="S1483" s="701" t="s">
        <v>1341</v>
      </c>
    </row>
    <row r="1484" spans="1:19" x14ac:dyDescent="0.3">
      <c r="A1484" s="701" t="s">
        <v>6318</v>
      </c>
      <c r="B1484" s="701" t="s">
        <v>1607</v>
      </c>
      <c r="C1484" s="701" t="s">
        <v>1376</v>
      </c>
      <c r="D1484" s="702">
        <v>1995</v>
      </c>
      <c r="E1484" s="701" t="s">
        <v>1717</v>
      </c>
      <c r="F1484" s="701" t="s">
        <v>1718</v>
      </c>
      <c r="G1484" s="701" t="s">
        <v>1612</v>
      </c>
      <c r="H1484" s="703">
        <v>35214</v>
      </c>
      <c r="I1484" s="703">
        <v>35215</v>
      </c>
      <c r="J1484" s="701" t="s">
        <v>1608</v>
      </c>
      <c r="K1484" s="702">
        <v>49252</v>
      </c>
      <c r="L1484" s="701" t="s">
        <v>1341</v>
      </c>
      <c r="M1484" s="704"/>
      <c r="N1484" s="701" t="s">
        <v>1613</v>
      </c>
      <c r="O1484" s="702">
        <v>372394</v>
      </c>
      <c r="P1484" s="701" t="s">
        <v>1608</v>
      </c>
      <c r="Q1484" s="705">
        <v>502</v>
      </c>
      <c r="R1484" s="701" t="s">
        <v>1341</v>
      </c>
      <c r="S1484" s="701" t="s">
        <v>1341</v>
      </c>
    </row>
    <row r="1485" spans="1:19" x14ac:dyDescent="0.3">
      <c r="A1485" s="701" t="s">
        <v>6319</v>
      </c>
      <c r="B1485" s="701" t="s">
        <v>1607</v>
      </c>
      <c r="C1485" s="701" t="s">
        <v>1376</v>
      </c>
      <c r="D1485" s="702">
        <v>1995</v>
      </c>
      <c r="E1485" s="701" t="s">
        <v>1717</v>
      </c>
      <c r="F1485" s="701" t="s">
        <v>1718</v>
      </c>
      <c r="G1485" s="701" t="s">
        <v>1612</v>
      </c>
      <c r="H1485" s="703">
        <v>35216</v>
      </c>
      <c r="I1485" s="703">
        <v>35223</v>
      </c>
      <c r="J1485" s="701" t="s">
        <v>1608</v>
      </c>
      <c r="K1485" s="702">
        <v>49768</v>
      </c>
      <c r="L1485" s="701" t="s">
        <v>1341</v>
      </c>
      <c r="M1485" s="704"/>
      <c r="N1485" s="701" t="s">
        <v>1613</v>
      </c>
      <c r="O1485" s="702">
        <v>341173</v>
      </c>
      <c r="P1485" s="701" t="s">
        <v>1341</v>
      </c>
      <c r="Q1485" s="704"/>
      <c r="R1485" s="701" t="s">
        <v>1341</v>
      </c>
      <c r="S1485" s="701" t="s">
        <v>1341</v>
      </c>
    </row>
    <row r="1486" spans="1:19" x14ac:dyDescent="0.3">
      <c r="A1486" s="701" t="s">
        <v>6431</v>
      </c>
      <c r="B1486" s="701" t="s">
        <v>1607</v>
      </c>
      <c r="C1486" s="701" t="s">
        <v>1376</v>
      </c>
      <c r="D1486" s="702">
        <v>1996</v>
      </c>
      <c r="E1486" s="701" t="s">
        <v>1717</v>
      </c>
      <c r="F1486" s="701" t="s">
        <v>1718</v>
      </c>
      <c r="G1486" s="701" t="s">
        <v>1612</v>
      </c>
      <c r="H1486" s="703">
        <v>35578</v>
      </c>
      <c r="I1486" s="703">
        <v>35591</v>
      </c>
      <c r="J1486" s="701" t="s">
        <v>1608</v>
      </c>
      <c r="K1486" s="702">
        <v>41158</v>
      </c>
      <c r="L1486" s="701" t="s">
        <v>1341</v>
      </c>
      <c r="M1486" s="704"/>
      <c r="N1486" s="701" t="s">
        <v>1613</v>
      </c>
      <c r="O1486" s="702">
        <v>655939</v>
      </c>
      <c r="P1486" s="701" t="s">
        <v>1608</v>
      </c>
      <c r="Q1486" s="702">
        <v>8700</v>
      </c>
      <c r="R1486" s="701" t="s">
        <v>1341</v>
      </c>
      <c r="S1486" s="701" t="s">
        <v>1341</v>
      </c>
    </row>
    <row r="1487" spans="1:19" x14ac:dyDescent="0.3">
      <c r="A1487" s="701" t="s">
        <v>6432</v>
      </c>
      <c r="B1487" s="701" t="s">
        <v>1607</v>
      </c>
      <c r="C1487" s="701" t="s">
        <v>1376</v>
      </c>
      <c r="D1487" s="702">
        <v>1996</v>
      </c>
      <c r="E1487" s="701" t="s">
        <v>1717</v>
      </c>
      <c r="F1487" s="701" t="s">
        <v>1718</v>
      </c>
      <c r="G1487" s="701" t="s">
        <v>1612</v>
      </c>
      <c r="H1487" s="703">
        <v>35576</v>
      </c>
      <c r="I1487" s="703">
        <v>35583</v>
      </c>
      <c r="J1487" s="701" t="s">
        <v>1608</v>
      </c>
      <c r="K1487" s="702">
        <v>41252</v>
      </c>
      <c r="L1487" s="701" t="s">
        <v>1341</v>
      </c>
      <c r="M1487" s="704"/>
      <c r="N1487" s="701" t="s">
        <v>1613</v>
      </c>
      <c r="O1487" s="702">
        <v>1149863</v>
      </c>
      <c r="P1487" s="701" t="s">
        <v>1608</v>
      </c>
      <c r="Q1487" s="702">
        <v>8720</v>
      </c>
      <c r="R1487" s="701" t="s">
        <v>1341</v>
      </c>
      <c r="S1487" s="701" t="s">
        <v>1341</v>
      </c>
    </row>
    <row r="1488" spans="1:19" x14ac:dyDescent="0.3">
      <c r="A1488" s="701" t="s">
        <v>6491</v>
      </c>
      <c r="B1488" s="701" t="s">
        <v>1607</v>
      </c>
      <c r="C1488" s="701" t="s">
        <v>1376</v>
      </c>
      <c r="D1488" s="702">
        <v>1997</v>
      </c>
      <c r="E1488" s="701" t="s">
        <v>1717</v>
      </c>
      <c r="F1488" s="701" t="s">
        <v>1718</v>
      </c>
      <c r="G1488" s="701" t="s">
        <v>1612</v>
      </c>
      <c r="H1488" s="703">
        <v>35937</v>
      </c>
      <c r="I1488" s="703">
        <v>35941</v>
      </c>
      <c r="J1488" s="701" t="s">
        <v>1608</v>
      </c>
      <c r="K1488" s="702">
        <v>47694</v>
      </c>
      <c r="L1488" s="701" t="s">
        <v>1341</v>
      </c>
      <c r="M1488" s="704"/>
      <c r="N1488" s="701" t="s">
        <v>1613</v>
      </c>
      <c r="O1488" s="702">
        <v>587060</v>
      </c>
      <c r="P1488" s="701" t="s">
        <v>1608</v>
      </c>
      <c r="Q1488" s="705">
        <v>2247</v>
      </c>
      <c r="R1488" s="701" t="s">
        <v>1341</v>
      </c>
      <c r="S1488" s="701" t="s">
        <v>1341</v>
      </c>
    </row>
    <row r="1489" spans="1:19" x14ac:dyDescent="0.3">
      <c r="A1489" s="701" t="s">
        <v>6492</v>
      </c>
      <c r="B1489" s="701" t="s">
        <v>1607</v>
      </c>
      <c r="C1489" s="701" t="s">
        <v>1376</v>
      </c>
      <c r="D1489" s="702">
        <v>1997</v>
      </c>
      <c r="E1489" s="701" t="s">
        <v>1717</v>
      </c>
      <c r="F1489" s="701" t="s">
        <v>1718</v>
      </c>
      <c r="G1489" s="701" t="s">
        <v>1612</v>
      </c>
      <c r="H1489" s="703">
        <v>35937</v>
      </c>
      <c r="I1489" s="703">
        <v>35941</v>
      </c>
      <c r="J1489" s="701" t="s">
        <v>1608</v>
      </c>
      <c r="K1489" s="702">
        <v>47385</v>
      </c>
      <c r="L1489" s="701" t="s">
        <v>1341</v>
      </c>
      <c r="M1489" s="704"/>
      <c r="N1489" s="701" t="s">
        <v>1613</v>
      </c>
      <c r="O1489" s="702">
        <v>1234843</v>
      </c>
      <c r="P1489" s="701" t="s">
        <v>1608</v>
      </c>
      <c r="Q1489" s="705">
        <v>2233</v>
      </c>
      <c r="R1489" s="701" t="s">
        <v>1341</v>
      </c>
      <c r="S1489" s="701" t="s">
        <v>1341</v>
      </c>
    </row>
    <row r="1490" spans="1:19" x14ac:dyDescent="0.3">
      <c r="A1490" s="701" t="s">
        <v>6568</v>
      </c>
      <c r="B1490" s="701" t="s">
        <v>1607</v>
      </c>
      <c r="C1490" s="701" t="s">
        <v>1376</v>
      </c>
      <c r="D1490" s="702">
        <v>1998</v>
      </c>
      <c r="E1490" s="701" t="s">
        <v>1717</v>
      </c>
      <c r="F1490" s="701" t="s">
        <v>1718</v>
      </c>
      <c r="G1490" s="701" t="s">
        <v>1612</v>
      </c>
      <c r="H1490" s="703">
        <v>36304</v>
      </c>
      <c r="I1490" s="703">
        <v>36308</v>
      </c>
      <c r="J1490" s="701" t="s">
        <v>1608</v>
      </c>
      <c r="K1490" s="702">
        <v>48610</v>
      </c>
      <c r="L1490" s="701" t="s">
        <v>1341</v>
      </c>
      <c r="M1490" s="704"/>
      <c r="N1490" s="701" t="s">
        <v>1613</v>
      </c>
      <c r="O1490" s="702">
        <v>411681</v>
      </c>
      <c r="P1490" s="701" t="s">
        <v>1608</v>
      </c>
      <c r="Q1490" s="705">
        <v>690</v>
      </c>
      <c r="R1490" s="701" t="s">
        <v>250</v>
      </c>
      <c r="S1490" s="701" t="s">
        <v>6530</v>
      </c>
    </row>
    <row r="1491" spans="1:19" x14ac:dyDescent="0.3">
      <c r="A1491" s="701" t="s">
        <v>6570</v>
      </c>
      <c r="B1491" s="701" t="s">
        <v>1607</v>
      </c>
      <c r="C1491" s="701" t="s">
        <v>1376</v>
      </c>
      <c r="D1491" s="702">
        <v>1998</v>
      </c>
      <c r="E1491" s="701" t="s">
        <v>1717</v>
      </c>
      <c r="F1491" s="701" t="s">
        <v>1718</v>
      </c>
      <c r="G1491" s="701" t="s">
        <v>1612</v>
      </c>
      <c r="H1491" s="703">
        <v>36304</v>
      </c>
      <c r="I1491" s="703">
        <v>36308</v>
      </c>
      <c r="J1491" s="701" t="s">
        <v>1608</v>
      </c>
      <c r="K1491" s="702">
        <v>49485</v>
      </c>
      <c r="L1491" s="701" t="s">
        <v>1341</v>
      </c>
      <c r="M1491" s="704"/>
      <c r="N1491" s="701" t="s">
        <v>1613</v>
      </c>
      <c r="O1491" s="705">
        <v>392488</v>
      </c>
      <c r="P1491" s="701" t="s">
        <v>1608</v>
      </c>
      <c r="Q1491" s="705">
        <v>703</v>
      </c>
      <c r="R1491" s="701" t="s">
        <v>250</v>
      </c>
      <c r="S1491" s="701" t="s">
        <v>6530</v>
      </c>
    </row>
    <row r="1492" spans="1:19" x14ac:dyDescent="0.3">
      <c r="A1492" s="701" t="s">
        <v>6575</v>
      </c>
      <c r="B1492" s="701" t="s">
        <v>1607</v>
      </c>
      <c r="C1492" s="701" t="s">
        <v>1376</v>
      </c>
      <c r="D1492" s="702">
        <v>1999</v>
      </c>
      <c r="E1492" s="701" t="s">
        <v>1717</v>
      </c>
      <c r="F1492" s="701" t="s">
        <v>1718</v>
      </c>
      <c r="G1492" s="701" t="s">
        <v>1612</v>
      </c>
      <c r="H1492" s="703">
        <v>36669</v>
      </c>
      <c r="I1492" s="703">
        <v>36675</v>
      </c>
      <c r="J1492" s="701" t="s">
        <v>1608</v>
      </c>
      <c r="K1492" s="702">
        <v>24469</v>
      </c>
      <c r="L1492" s="701" t="s">
        <v>1341</v>
      </c>
      <c r="M1492" s="704"/>
      <c r="N1492" s="701" t="s">
        <v>1613</v>
      </c>
      <c r="O1492" s="702">
        <v>129716</v>
      </c>
      <c r="P1492" s="701" t="s">
        <v>1608</v>
      </c>
      <c r="Q1492" s="705">
        <v>433</v>
      </c>
      <c r="R1492" s="701" t="s">
        <v>250</v>
      </c>
      <c r="S1492" s="701" t="s">
        <v>6290</v>
      </c>
    </row>
    <row r="1493" spans="1:19" x14ac:dyDescent="0.3">
      <c r="A1493" s="701" t="s">
        <v>6577</v>
      </c>
      <c r="B1493" s="701" t="s">
        <v>1607</v>
      </c>
      <c r="C1493" s="701" t="s">
        <v>1376</v>
      </c>
      <c r="D1493" s="702">
        <v>1999</v>
      </c>
      <c r="E1493" s="701" t="s">
        <v>1717</v>
      </c>
      <c r="F1493" s="701" t="s">
        <v>1718</v>
      </c>
      <c r="G1493" s="701" t="s">
        <v>1612</v>
      </c>
      <c r="H1493" s="703">
        <v>36669</v>
      </c>
      <c r="I1493" s="703">
        <v>36675</v>
      </c>
      <c r="J1493" s="701" t="s">
        <v>1608</v>
      </c>
      <c r="K1493" s="702">
        <v>24464</v>
      </c>
      <c r="L1493" s="701" t="s">
        <v>1341</v>
      </c>
      <c r="M1493" s="704"/>
      <c r="N1493" s="701" t="s">
        <v>1613</v>
      </c>
      <c r="O1493" s="702">
        <v>129716</v>
      </c>
      <c r="P1493" s="701" t="s">
        <v>1608</v>
      </c>
      <c r="Q1493" s="705">
        <v>433</v>
      </c>
      <c r="R1493" s="701" t="s">
        <v>250</v>
      </c>
      <c r="S1493" s="701" t="s">
        <v>6290</v>
      </c>
    </row>
    <row r="1494" spans="1:19" x14ac:dyDescent="0.3">
      <c r="A1494" s="701" t="s">
        <v>6579</v>
      </c>
      <c r="B1494" s="701" t="s">
        <v>1607</v>
      </c>
      <c r="C1494" s="701" t="s">
        <v>1376</v>
      </c>
      <c r="D1494" s="702">
        <v>1999</v>
      </c>
      <c r="E1494" s="701" t="s">
        <v>1717</v>
      </c>
      <c r="F1494" s="701" t="s">
        <v>1718</v>
      </c>
      <c r="G1494" s="701" t="s">
        <v>1612</v>
      </c>
      <c r="H1494" s="703">
        <v>36669</v>
      </c>
      <c r="I1494" s="703">
        <v>36675</v>
      </c>
      <c r="J1494" s="701" t="s">
        <v>1608</v>
      </c>
      <c r="K1494" s="702">
        <v>24501</v>
      </c>
      <c r="L1494" s="701" t="s">
        <v>1341</v>
      </c>
      <c r="M1494" s="704"/>
      <c r="N1494" s="701" t="s">
        <v>1613</v>
      </c>
      <c r="O1494" s="702">
        <v>127098</v>
      </c>
      <c r="P1494" s="701" t="s">
        <v>1608</v>
      </c>
      <c r="Q1494" s="705">
        <v>434</v>
      </c>
      <c r="R1494" s="701" t="s">
        <v>250</v>
      </c>
      <c r="S1494" s="701" t="s">
        <v>6290</v>
      </c>
    </row>
    <row r="1495" spans="1:19" x14ac:dyDescent="0.3">
      <c r="A1495" s="701" t="s">
        <v>6581</v>
      </c>
      <c r="B1495" s="701" t="s">
        <v>1607</v>
      </c>
      <c r="C1495" s="701" t="s">
        <v>1376</v>
      </c>
      <c r="D1495" s="702">
        <v>1999</v>
      </c>
      <c r="E1495" s="701" t="s">
        <v>1717</v>
      </c>
      <c r="F1495" s="701" t="s">
        <v>1718</v>
      </c>
      <c r="G1495" s="701" t="s">
        <v>1612</v>
      </c>
      <c r="H1495" s="703">
        <v>36669</v>
      </c>
      <c r="I1495" s="703">
        <v>36675</v>
      </c>
      <c r="J1495" s="701" t="s">
        <v>1608</v>
      </c>
      <c r="K1495" s="702">
        <v>24469</v>
      </c>
      <c r="L1495" s="701" t="s">
        <v>1341</v>
      </c>
      <c r="M1495" s="704"/>
      <c r="N1495" s="701" t="s">
        <v>1613</v>
      </c>
      <c r="O1495" s="702">
        <v>127098</v>
      </c>
      <c r="P1495" s="701" t="s">
        <v>1608</v>
      </c>
      <c r="Q1495" s="705">
        <v>433</v>
      </c>
      <c r="R1495" s="701" t="s">
        <v>250</v>
      </c>
      <c r="S1495" s="701" t="s">
        <v>6290</v>
      </c>
    </row>
    <row r="1496" spans="1:19" x14ac:dyDescent="0.3">
      <c r="A1496" s="701" t="s">
        <v>6656</v>
      </c>
      <c r="B1496" s="701" t="s">
        <v>1607</v>
      </c>
      <c r="C1496" s="701" t="s">
        <v>1376</v>
      </c>
      <c r="D1496" s="702">
        <v>2000</v>
      </c>
      <c r="E1496" s="701" t="s">
        <v>1717</v>
      </c>
      <c r="F1496" s="701" t="s">
        <v>1718</v>
      </c>
      <c r="G1496" s="701" t="s">
        <v>1612</v>
      </c>
      <c r="H1496" s="703">
        <v>37033</v>
      </c>
      <c r="I1496" s="703">
        <v>37033</v>
      </c>
      <c r="J1496" s="701" t="s">
        <v>1608</v>
      </c>
      <c r="K1496" s="702">
        <v>24925</v>
      </c>
      <c r="L1496" s="701" t="s">
        <v>1341</v>
      </c>
      <c r="M1496" s="704"/>
      <c r="N1496" s="701" t="s">
        <v>1613</v>
      </c>
      <c r="O1496" s="705">
        <v>52988</v>
      </c>
      <c r="P1496" s="701" t="s">
        <v>1608</v>
      </c>
      <c r="Q1496" s="705">
        <v>62</v>
      </c>
      <c r="R1496" s="701" t="s">
        <v>250</v>
      </c>
      <c r="S1496" s="701" t="s">
        <v>6633</v>
      </c>
    </row>
    <row r="1497" spans="1:19" x14ac:dyDescent="0.3">
      <c r="A1497" s="701" t="s">
        <v>6658</v>
      </c>
      <c r="B1497" s="701" t="s">
        <v>1607</v>
      </c>
      <c r="C1497" s="701" t="s">
        <v>1376</v>
      </c>
      <c r="D1497" s="702">
        <v>2000</v>
      </c>
      <c r="E1497" s="701" t="s">
        <v>1717</v>
      </c>
      <c r="F1497" s="701" t="s">
        <v>1718</v>
      </c>
      <c r="G1497" s="701" t="s">
        <v>1612</v>
      </c>
      <c r="H1497" s="703">
        <v>37033</v>
      </c>
      <c r="I1497" s="703">
        <v>37033</v>
      </c>
      <c r="J1497" s="701" t="s">
        <v>1608</v>
      </c>
      <c r="K1497" s="702">
        <v>24955</v>
      </c>
      <c r="L1497" s="701" t="s">
        <v>1341</v>
      </c>
      <c r="M1497" s="704"/>
      <c r="N1497" s="701" t="s">
        <v>1613</v>
      </c>
      <c r="O1497" s="702">
        <v>52988</v>
      </c>
      <c r="P1497" s="701" t="s">
        <v>1608</v>
      </c>
      <c r="Q1497" s="705">
        <v>62</v>
      </c>
      <c r="R1497" s="701" t="s">
        <v>250</v>
      </c>
      <c r="S1497" s="701" t="s">
        <v>6633</v>
      </c>
    </row>
    <row r="1498" spans="1:19" x14ac:dyDescent="0.3">
      <c r="A1498" s="701" t="s">
        <v>6660</v>
      </c>
      <c r="B1498" s="701" t="s">
        <v>1607</v>
      </c>
      <c r="C1498" s="701" t="s">
        <v>1376</v>
      </c>
      <c r="D1498" s="702">
        <v>2000</v>
      </c>
      <c r="E1498" s="701" t="s">
        <v>1717</v>
      </c>
      <c r="F1498" s="701" t="s">
        <v>1718</v>
      </c>
      <c r="G1498" s="701" t="s">
        <v>1612</v>
      </c>
      <c r="H1498" s="703">
        <v>37033</v>
      </c>
      <c r="I1498" s="703">
        <v>37033</v>
      </c>
      <c r="J1498" s="701" t="s">
        <v>1608</v>
      </c>
      <c r="K1498" s="702">
        <v>24954</v>
      </c>
      <c r="L1498" s="701" t="s">
        <v>1341</v>
      </c>
      <c r="M1498" s="704"/>
      <c r="N1498" s="701" t="s">
        <v>1613</v>
      </c>
      <c r="O1498" s="702">
        <v>52989</v>
      </c>
      <c r="P1498" s="701" t="s">
        <v>1608</v>
      </c>
      <c r="Q1498" s="705">
        <v>62</v>
      </c>
      <c r="R1498" s="701" t="s">
        <v>250</v>
      </c>
      <c r="S1498" s="701" t="s">
        <v>6633</v>
      </c>
    </row>
    <row r="1499" spans="1:19" x14ac:dyDescent="0.3">
      <c r="A1499" s="701" t="s">
        <v>6662</v>
      </c>
      <c r="B1499" s="701" t="s">
        <v>1607</v>
      </c>
      <c r="C1499" s="701" t="s">
        <v>1376</v>
      </c>
      <c r="D1499" s="702">
        <v>2000</v>
      </c>
      <c r="E1499" s="701" t="s">
        <v>1717</v>
      </c>
      <c r="F1499" s="701" t="s">
        <v>1718</v>
      </c>
      <c r="G1499" s="701" t="s">
        <v>1612</v>
      </c>
      <c r="H1499" s="703">
        <v>37033</v>
      </c>
      <c r="I1499" s="703">
        <v>37033</v>
      </c>
      <c r="J1499" s="701" t="s">
        <v>1608</v>
      </c>
      <c r="K1499" s="702">
        <v>24932</v>
      </c>
      <c r="L1499" s="701" t="s">
        <v>1341</v>
      </c>
      <c r="M1499" s="704"/>
      <c r="N1499" s="701" t="s">
        <v>1613</v>
      </c>
      <c r="O1499" s="702">
        <v>52989</v>
      </c>
      <c r="P1499" s="701" t="s">
        <v>1608</v>
      </c>
      <c r="Q1499" s="705">
        <v>62</v>
      </c>
      <c r="R1499" s="701" t="s">
        <v>250</v>
      </c>
      <c r="S1499" s="701" t="s">
        <v>6633</v>
      </c>
    </row>
    <row r="1500" spans="1:19" x14ac:dyDescent="0.3">
      <c r="A1500" s="701" t="s">
        <v>6743</v>
      </c>
      <c r="B1500" s="701" t="s">
        <v>1607</v>
      </c>
      <c r="C1500" s="701" t="s">
        <v>1376</v>
      </c>
      <c r="D1500" s="702">
        <v>2001</v>
      </c>
      <c r="E1500" s="701" t="s">
        <v>1717</v>
      </c>
      <c r="F1500" s="701" t="s">
        <v>1718</v>
      </c>
      <c r="G1500" s="701" t="s">
        <v>1612</v>
      </c>
      <c r="H1500" s="703">
        <v>37397</v>
      </c>
      <c r="I1500" s="703">
        <v>37405</v>
      </c>
      <c r="J1500" s="701" t="s">
        <v>1608</v>
      </c>
      <c r="K1500" s="702">
        <v>49911</v>
      </c>
      <c r="L1500" s="701" t="s">
        <v>1341</v>
      </c>
      <c r="M1500" s="704"/>
      <c r="N1500" s="701" t="s">
        <v>1613</v>
      </c>
      <c r="O1500" s="702">
        <v>276030</v>
      </c>
      <c r="P1500" s="701" t="s">
        <v>1341</v>
      </c>
      <c r="Q1500" s="704"/>
      <c r="R1500" s="701" t="s">
        <v>250</v>
      </c>
      <c r="S1500" s="701" t="s">
        <v>6697</v>
      </c>
    </row>
    <row r="1501" spans="1:19" x14ac:dyDescent="0.3">
      <c r="A1501" s="701" t="s">
        <v>6745</v>
      </c>
      <c r="B1501" s="701" t="s">
        <v>1607</v>
      </c>
      <c r="C1501" s="701" t="s">
        <v>1376</v>
      </c>
      <c r="D1501" s="702">
        <v>2001</v>
      </c>
      <c r="E1501" s="701" t="s">
        <v>1717</v>
      </c>
      <c r="F1501" s="701" t="s">
        <v>1718</v>
      </c>
      <c r="G1501" s="701" t="s">
        <v>1612</v>
      </c>
      <c r="H1501" s="703">
        <v>37403</v>
      </c>
      <c r="I1501" s="703">
        <v>37407</v>
      </c>
      <c r="J1501" s="701" t="s">
        <v>1608</v>
      </c>
      <c r="K1501" s="702">
        <v>49260</v>
      </c>
      <c r="L1501" s="701" t="s">
        <v>1341</v>
      </c>
      <c r="M1501" s="704"/>
      <c r="N1501" s="701" t="s">
        <v>1613</v>
      </c>
      <c r="O1501" s="702">
        <v>240776</v>
      </c>
      <c r="P1501" s="701" t="s">
        <v>1341</v>
      </c>
      <c r="Q1501" s="704"/>
      <c r="R1501" s="701" t="s">
        <v>250</v>
      </c>
      <c r="S1501" s="701" t="s">
        <v>6697</v>
      </c>
    </row>
    <row r="1502" spans="1:19" x14ac:dyDescent="0.3">
      <c r="A1502" s="701" t="s">
        <v>6893</v>
      </c>
      <c r="B1502" s="701" t="s">
        <v>1607</v>
      </c>
      <c r="C1502" s="701" t="s">
        <v>1376</v>
      </c>
      <c r="D1502" s="702">
        <v>2002</v>
      </c>
      <c r="E1502" s="701" t="s">
        <v>1717</v>
      </c>
      <c r="F1502" s="701" t="s">
        <v>1718</v>
      </c>
      <c r="G1502" s="701" t="s">
        <v>1612</v>
      </c>
      <c r="H1502" s="703">
        <v>37755</v>
      </c>
      <c r="I1502" s="703">
        <v>37767</v>
      </c>
      <c r="J1502" s="701" t="s">
        <v>1608</v>
      </c>
      <c r="K1502" s="702">
        <v>50061</v>
      </c>
      <c r="L1502" s="701" t="s">
        <v>1341</v>
      </c>
      <c r="M1502" s="704"/>
      <c r="N1502" s="701" t="s">
        <v>1613</v>
      </c>
      <c r="O1502" s="702">
        <v>349806</v>
      </c>
      <c r="P1502" s="701" t="s">
        <v>1341</v>
      </c>
      <c r="Q1502" s="704"/>
      <c r="R1502" s="701" t="s">
        <v>250</v>
      </c>
      <c r="S1502" s="701" t="s">
        <v>6817</v>
      </c>
    </row>
    <row r="1503" spans="1:19" x14ac:dyDescent="0.3">
      <c r="A1503" s="701" t="s">
        <v>6895</v>
      </c>
      <c r="B1503" s="701" t="s">
        <v>1607</v>
      </c>
      <c r="C1503" s="701" t="s">
        <v>1376</v>
      </c>
      <c r="D1503" s="702">
        <v>2002</v>
      </c>
      <c r="E1503" s="701" t="s">
        <v>1717</v>
      </c>
      <c r="F1503" s="701" t="s">
        <v>1718</v>
      </c>
      <c r="G1503" s="701" t="s">
        <v>1612</v>
      </c>
      <c r="H1503" s="703">
        <v>37757</v>
      </c>
      <c r="I1503" s="703">
        <v>37767</v>
      </c>
      <c r="J1503" s="701" t="s">
        <v>1608</v>
      </c>
      <c r="K1503" s="702">
        <v>49975</v>
      </c>
      <c r="L1503" s="701" t="s">
        <v>1341</v>
      </c>
      <c r="M1503" s="704"/>
      <c r="N1503" s="701" t="s">
        <v>1613</v>
      </c>
      <c r="O1503" s="702">
        <v>317570</v>
      </c>
      <c r="P1503" s="701" t="s">
        <v>1341</v>
      </c>
      <c r="Q1503" s="704"/>
      <c r="R1503" s="701" t="s">
        <v>250</v>
      </c>
      <c r="S1503" s="701" t="s">
        <v>6817</v>
      </c>
    </row>
    <row r="1504" spans="1:19" x14ac:dyDescent="0.3">
      <c r="A1504" s="701" t="s">
        <v>6825</v>
      </c>
      <c r="B1504" s="701" t="s">
        <v>1607</v>
      </c>
      <c r="C1504" s="701" t="s">
        <v>1376</v>
      </c>
      <c r="D1504" s="702">
        <v>2003</v>
      </c>
      <c r="E1504" s="701" t="s">
        <v>1717</v>
      </c>
      <c r="F1504" s="701" t="s">
        <v>1718</v>
      </c>
      <c r="G1504" s="701" t="s">
        <v>1612</v>
      </c>
      <c r="H1504" s="703">
        <v>38116</v>
      </c>
      <c r="I1504" s="703">
        <v>38124</v>
      </c>
      <c r="J1504" s="701" t="s">
        <v>1608</v>
      </c>
      <c r="K1504" s="702">
        <v>24110</v>
      </c>
      <c r="L1504" s="701" t="s">
        <v>1341</v>
      </c>
      <c r="M1504" s="704"/>
      <c r="N1504" s="701" t="s">
        <v>1613</v>
      </c>
      <c r="O1504" s="702">
        <v>152898</v>
      </c>
      <c r="P1504" s="701" t="s">
        <v>1608</v>
      </c>
      <c r="Q1504" s="705">
        <v>926</v>
      </c>
      <c r="R1504" s="701" t="s">
        <v>250</v>
      </c>
      <c r="S1504" s="701" t="s">
        <v>6826</v>
      </c>
    </row>
    <row r="1505" spans="1:19" x14ac:dyDescent="0.3">
      <c r="A1505" s="701" t="s">
        <v>6827</v>
      </c>
      <c r="B1505" s="701" t="s">
        <v>1607</v>
      </c>
      <c r="C1505" s="701" t="s">
        <v>1376</v>
      </c>
      <c r="D1505" s="702">
        <v>2003</v>
      </c>
      <c r="E1505" s="701" t="s">
        <v>1717</v>
      </c>
      <c r="F1505" s="701" t="s">
        <v>1718</v>
      </c>
      <c r="G1505" s="701" t="s">
        <v>1612</v>
      </c>
      <c r="H1505" s="703">
        <v>38116</v>
      </c>
      <c r="I1505" s="703">
        <v>38124</v>
      </c>
      <c r="J1505" s="701" t="s">
        <v>1608</v>
      </c>
      <c r="K1505" s="702">
        <v>24132</v>
      </c>
      <c r="L1505" s="701" t="s">
        <v>1341</v>
      </c>
      <c r="M1505" s="704"/>
      <c r="N1505" s="701" t="s">
        <v>1613</v>
      </c>
      <c r="O1505" s="702">
        <v>153039</v>
      </c>
      <c r="P1505" s="701" t="s">
        <v>1608</v>
      </c>
      <c r="Q1505" s="705">
        <v>927</v>
      </c>
      <c r="R1505" s="701" t="s">
        <v>250</v>
      </c>
      <c r="S1505" s="701" t="s">
        <v>6826</v>
      </c>
    </row>
    <row r="1506" spans="1:19" x14ac:dyDescent="0.3">
      <c r="A1506" s="701" t="s">
        <v>6774</v>
      </c>
      <c r="B1506" s="701" t="s">
        <v>1607</v>
      </c>
      <c r="C1506" s="701" t="s">
        <v>1376</v>
      </c>
      <c r="D1506" s="702">
        <v>2004</v>
      </c>
      <c r="E1506" s="701" t="s">
        <v>1717</v>
      </c>
      <c r="F1506" s="701" t="s">
        <v>1718</v>
      </c>
      <c r="G1506" s="701" t="s">
        <v>1612</v>
      </c>
      <c r="H1506" s="703">
        <v>38484</v>
      </c>
      <c r="I1506" s="703">
        <v>38502</v>
      </c>
      <c r="J1506" s="701" t="s">
        <v>1608</v>
      </c>
      <c r="K1506" s="702">
        <v>24918</v>
      </c>
      <c r="L1506" s="701" t="s">
        <v>1341</v>
      </c>
      <c r="M1506" s="704"/>
      <c r="N1506" s="701" t="s">
        <v>1613</v>
      </c>
      <c r="O1506" s="702">
        <v>176735</v>
      </c>
      <c r="P1506" s="701" t="s">
        <v>1608</v>
      </c>
      <c r="Q1506" s="705">
        <v>392</v>
      </c>
      <c r="R1506" s="701" t="s">
        <v>250</v>
      </c>
      <c r="S1506" s="701" t="s">
        <v>6775</v>
      </c>
    </row>
    <row r="1507" spans="1:19" x14ac:dyDescent="0.3">
      <c r="A1507" s="701" t="s">
        <v>6777</v>
      </c>
      <c r="B1507" s="701" t="s">
        <v>1607</v>
      </c>
      <c r="C1507" s="701" t="s">
        <v>1376</v>
      </c>
      <c r="D1507" s="702">
        <v>2004</v>
      </c>
      <c r="E1507" s="701" t="s">
        <v>1717</v>
      </c>
      <c r="F1507" s="701" t="s">
        <v>1718</v>
      </c>
      <c r="G1507" s="701" t="s">
        <v>1612</v>
      </c>
      <c r="H1507" s="703">
        <v>38482</v>
      </c>
      <c r="I1507" s="703">
        <v>38502</v>
      </c>
      <c r="J1507" s="701" t="s">
        <v>1608</v>
      </c>
      <c r="K1507" s="702">
        <v>24651</v>
      </c>
      <c r="L1507" s="701" t="s">
        <v>1341</v>
      </c>
      <c r="M1507" s="704"/>
      <c r="N1507" s="701" t="s">
        <v>1613</v>
      </c>
      <c r="O1507" s="702">
        <v>175011</v>
      </c>
      <c r="P1507" s="701" t="s">
        <v>1608</v>
      </c>
      <c r="Q1507" s="702">
        <v>412</v>
      </c>
      <c r="R1507" s="701" t="s">
        <v>250</v>
      </c>
      <c r="S1507" s="701" t="s">
        <v>6775</v>
      </c>
    </row>
    <row r="1508" spans="1:19" x14ac:dyDescent="0.3">
      <c r="A1508" s="701" t="s">
        <v>6785</v>
      </c>
      <c r="B1508" s="701" t="s">
        <v>1607</v>
      </c>
      <c r="C1508" s="701" t="s">
        <v>1376</v>
      </c>
      <c r="D1508" s="702">
        <v>2004</v>
      </c>
      <c r="E1508" s="701" t="s">
        <v>1717</v>
      </c>
      <c r="F1508" s="701" t="s">
        <v>1718</v>
      </c>
      <c r="G1508" s="701" t="s">
        <v>1612</v>
      </c>
      <c r="H1508" s="703">
        <v>38486</v>
      </c>
      <c r="I1508" s="703">
        <v>38511</v>
      </c>
      <c r="J1508" s="701" t="s">
        <v>1608</v>
      </c>
      <c r="K1508" s="702">
        <v>25443</v>
      </c>
      <c r="L1508" s="701" t="s">
        <v>1341</v>
      </c>
      <c r="M1508" s="704"/>
      <c r="N1508" s="701" t="s">
        <v>1613</v>
      </c>
      <c r="O1508" s="702">
        <v>103585</v>
      </c>
      <c r="P1508" s="701" t="s">
        <v>1608</v>
      </c>
      <c r="Q1508" s="702">
        <v>274</v>
      </c>
      <c r="R1508" s="701" t="s">
        <v>250</v>
      </c>
      <c r="S1508" s="701" t="s">
        <v>6775</v>
      </c>
    </row>
    <row r="1509" spans="1:19" x14ac:dyDescent="0.3">
      <c r="A1509" s="701" t="s">
        <v>6787</v>
      </c>
      <c r="B1509" s="701" t="s">
        <v>1607</v>
      </c>
      <c r="C1509" s="701" t="s">
        <v>1376</v>
      </c>
      <c r="D1509" s="702">
        <v>2004</v>
      </c>
      <c r="E1509" s="701" t="s">
        <v>1717</v>
      </c>
      <c r="F1509" s="701" t="s">
        <v>1718</v>
      </c>
      <c r="G1509" s="701" t="s">
        <v>1612</v>
      </c>
      <c r="H1509" s="703">
        <v>38486</v>
      </c>
      <c r="I1509" s="703">
        <v>38511</v>
      </c>
      <c r="J1509" s="701" t="s">
        <v>1608</v>
      </c>
      <c r="K1509" s="702">
        <v>25011</v>
      </c>
      <c r="L1509" s="701" t="s">
        <v>1341</v>
      </c>
      <c r="M1509" s="704"/>
      <c r="N1509" s="701" t="s">
        <v>1613</v>
      </c>
      <c r="O1509" s="702">
        <v>101877</v>
      </c>
      <c r="P1509" s="701" t="s">
        <v>1608</v>
      </c>
      <c r="Q1509" s="702">
        <v>282</v>
      </c>
      <c r="R1509" s="701" t="s">
        <v>250</v>
      </c>
      <c r="S1509" s="701" t="s">
        <v>6775</v>
      </c>
    </row>
    <row r="1510" spans="1:19" x14ac:dyDescent="0.3">
      <c r="A1510" s="701" t="s">
        <v>2063</v>
      </c>
      <c r="B1510" s="701" t="s">
        <v>1607</v>
      </c>
      <c r="C1510" s="701" t="s">
        <v>1376</v>
      </c>
      <c r="D1510" s="702">
        <v>2005</v>
      </c>
      <c r="E1510" s="701" t="s">
        <v>1717</v>
      </c>
      <c r="F1510" s="701" t="s">
        <v>1718</v>
      </c>
      <c r="G1510" s="701" t="s">
        <v>1612</v>
      </c>
      <c r="H1510" s="703">
        <v>38839</v>
      </c>
      <c r="I1510" s="703">
        <v>38852</v>
      </c>
      <c r="J1510" s="701" t="s">
        <v>1608</v>
      </c>
      <c r="K1510" s="702">
        <v>23925</v>
      </c>
      <c r="L1510" s="701" t="s">
        <v>1341</v>
      </c>
      <c r="M1510" s="704"/>
      <c r="N1510" s="701" t="s">
        <v>1613</v>
      </c>
      <c r="O1510" s="702">
        <v>131078</v>
      </c>
      <c r="P1510" s="701" t="s">
        <v>1608</v>
      </c>
      <c r="Q1510" s="702">
        <v>863</v>
      </c>
      <c r="R1510" s="701" t="s">
        <v>250</v>
      </c>
      <c r="S1510" s="701" t="s">
        <v>2060</v>
      </c>
    </row>
    <row r="1511" spans="1:19" x14ac:dyDescent="0.3">
      <c r="A1511" s="701" t="s">
        <v>2062</v>
      </c>
      <c r="B1511" s="701" t="s">
        <v>1607</v>
      </c>
      <c r="C1511" s="701" t="s">
        <v>1376</v>
      </c>
      <c r="D1511" s="702">
        <v>2005</v>
      </c>
      <c r="E1511" s="701" t="s">
        <v>1717</v>
      </c>
      <c r="F1511" s="701" t="s">
        <v>1718</v>
      </c>
      <c r="G1511" s="701" t="s">
        <v>1612</v>
      </c>
      <c r="H1511" s="703">
        <v>38839</v>
      </c>
      <c r="I1511" s="703">
        <v>38849</v>
      </c>
      <c r="J1511" s="701" t="s">
        <v>1608</v>
      </c>
      <c r="K1511" s="702">
        <v>14438</v>
      </c>
      <c r="L1511" s="701" t="s">
        <v>1341</v>
      </c>
      <c r="M1511" s="704"/>
      <c r="N1511" s="701" t="s">
        <v>1613</v>
      </c>
      <c r="O1511" s="702">
        <v>79119</v>
      </c>
      <c r="P1511" s="701" t="s">
        <v>1608</v>
      </c>
      <c r="Q1511" s="702">
        <v>524</v>
      </c>
      <c r="R1511" s="701" t="s">
        <v>250</v>
      </c>
      <c r="S1511" s="701" t="s">
        <v>2060</v>
      </c>
    </row>
    <row r="1512" spans="1:19" x14ac:dyDescent="0.3">
      <c r="A1512" s="701" t="s">
        <v>2061</v>
      </c>
      <c r="B1512" s="701" t="s">
        <v>1607</v>
      </c>
      <c r="C1512" s="701" t="s">
        <v>1376</v>
      </c>
      <c r="D1512" s="702">
        <v>2005</v>
      </c>
      <c r="E1512" s="701" t="s">
        <v>1717</v>
      </c>
      <c r="F1512" s="701" t="s">
        <v>1718</v>
      </c>
      <c r="G1512" s="701" t="s">
        <v>1612</v>
      </c>
      <c r="H1512" s="703">
        <v>38839</v>
      </c>
      <c r="I1512" s="703">
        <v>38852</v>
      </c>
      <c r="J1512" s="701" t="s">
        <v>1608</v>
      </c>
      <c r="K1512" s="702">
        <v>24719</v>
      </c>
      <c r="L1512" s="701" t="s">
        <v>1341</v>
      </c>
      <c r="M1512" s="704"/>
      <c r="N1512" s="701" t="s">
        <v>1613</v>
      </c>
      <c r="O1512" s="702">
        <v>132638</v>
      </c>
      <c r="P1512" s="701" t="s">
        <v>1608</v>
      </c>
      <c r="Q1512" s="702">
        <v>364</v>
      </c>
      <c r="R1512" s="701" t="s">
        <v>250</v>
      </c>
      <c r="S1512" s="701" t="s">
        <v>2060</v>
      </c>
    </row>
    <row r="1513" spans="1:19" x14ac:dyDescent="0.3">
      <c r="A1513" s="701" t="s">
        <v>2059</v>
      </c>
      <c r="B1513" s="701" t="s">
        <v>1607</v>
      </c>
      <c r="C1513" s="701" t="s">
        <v>1376</v>
      </c>
      <c r="D1513" s="702">
        <v>2005</v>
      </c>
      <c r="E1513" s="701" t="s">
        <v>1717</v>
      </c>
      <c r="F1513" s="701" t="s">
        <v>1718</v>
      </c>
      <c r="G1513" s="701" t="s">
        <v>1612</v>
      </c>
      <c r="H1513" s="703">
        <v>38839</v>
      </c>
      <c r="I1513" s="703">
        <v>38839</v>
      </c>
      <c r="J1513" s="701" t="s">
        <v>1608</v>
      </c>
      <c r="K1513" s="702">
        <v>24719</v>
      </c>
      <c r="L1513" s="701" t="s">
        <v>1341</v>
      </c>
      <c r="M1513" s="704"/>
      <c r="N1513" s="701" t="s">
        <v>1613</v>
      </c>
      <c r="O1513" s="702">
        <v>132607</v>
      </c>
      <c r="P1513" s="701" t="s">
        <v>1608</v>
      </c>
      <c r="Q1513" s="702">
        <v>358</v>
      </c>
      <c r="R1513" s="701" t="s">
        <v>250</v>
      </c>
      <c r="S1513" s="701" t="s">
        <v>2060</v>
      </c>
    </row>
    <row r="1514" spans="1:19" x14ac:dyDescent="0.3">
      <c r="A1514" s="701" t="s">
        <v>2051</v>
      </c>
      <c r="B1514" s="701" t="s">
        <v>1607</v>
      </c>
      <c r="C1514" s="701" t="s">
        <v>1376</v>
      </c>
      <c r="D1514" s="702">
        <v>2006</v>
      </c>
      <c r="E1514" s="701" t="s">
        <v>1717</v>
      </c>
      <c r="F1514" s="701" t="s">
        <v>1718</v>
      </c>
      <c r="G1514" s="701" t="s">
        <v>1612</v>
      </c>
      <c r="H1514" s="703">
        <v>39218</v>
      </c>
      <c r="I1514" s="703">
        <v>39225</v>
      </c>
      <c r="J1514" s="701" t="s">
        <v>1608</v>
      </c>
      <c r="K1514" s="702">
        <v>24174</v>
      </c>
      <c r="L1514" s="701" t="s">
        <v>1341</v>
      </c>
      <c r="M1514" s="704"/>
      <c r="N1514" s="701" t="s">
        <v>1613</v>
      </c>
      <c r="O1514" s="702">
        <v>134398</v>
      </c>
      <c r="P1514" s="701" t="s">
        <v>1608</v>
      </c>
      <c r="Q1514" s="702">
        <v>831</v>
      </c>
      <c r="R1514" s="701" t="s">
        <v>250</v>
      </c>
      <c r="S1514" s="701" t="s">
        <v>2052</v>
      </c>
    </row>
    <row r="1515" spans="1:19" x14ac:dyDescent="0.3">
      <c r="A1515" s="701" t="s">
        <v>2053</v>
      </c>
      <c r="B1515" s="701" t="s">
        <v>1607</v>
      </c>
      <c r="C1515" s="701" t="s">
        <v>1376</v>
      </c>
      <c r="D1515" s="702">
        <v>2006</v>
      </c>
      <c r="E1515" s="701" t="s">
        <v>1717</v>
      </c>
      <c r="F1515" s="701" t="s">
        <v>1718</v>
      </c>
      <c r="G1515" s="701" t="s">
        <v>1612</v>
      </c>
      <c r="H1515" s="703">
        <v>39218</v>
      </c>
      <c r="I1515" s="703">
        <v>39225</v>
      </c>
      <c r="J1515" s="701" t="s">
        <v>1608</v>
      </c>
      <c r="K1515" s="702">
        <v>23993</v>
      </c>
      <c r="L1515" s="701" t="s">
        <v>1341</v>
      </c>
      <c r="M1515" s="704"/>
      <c r="N1515" s="701" t="s">
        <v>1613</v>
      </c>
      <c r="O1515" s="702">
        <v>133810</v>
      </c>
      <c r="P1515" s="701" t="s">
        <v>1608</v>
      </c>
      <c r="Q1515" s="702">
        <v>902</v>
      </c>
      <c r="R1515" s="701" t="s">
        <v>250</v>
      </c>
      <c r="S1515" s="701" t="s">
        <v>2052</v>
      </c>
    </row>
    <row r="1516" spans="1:19" x14ac:dyDescent="0.3">
      <c r="A1516" s="701" t="s">
        <v>2054</v>
      </c>
      <c r="B1516" s="701" t="s">
        <v>1607</v>
      </c>
      <c r="C1516" s="701" t="s">
        <v>1376</v>
      </c>
      <c r="D1516" s="702">
        <v>2006</v>
      </c>
      <c r="E1516" s="701" t="s">
        <v>1717</v>
      </c>
      <c r="F1516" s="701" t="s">
        <v>1718</v>
      </c>
      <c r="G1516" s="701" t="s">
        <v>1612</v>
      </c>
      <c r="H1516" s="703">
        <v>39218</v>
      </c>
      <c r="I1516" s="703">
        <v>39237</v>
      </c>
      <c r="J1516" s="701" t="s">
        <v>1608</v>
      </c>
      <c r="K1516" s="702">
        <v>23603</v>
      </c>
      <c r="L1516" s="701" t="s">
        <v>1341</v>
      </c>
      <c r="M1516" s="704"/>
      <c r="N1516" s="701" t="s">
        <v>1613</v>
      </c>
      <c r="O1516" s="702">
        <v>116483</v>
      </c>
      <c r="P1516" s="701" t="s">
        <v>1608</v>
      </c>
      <c r="Q1516" s="702">
        <v>1311</v>
      </c>
      <c r="R1516" s="701" t="s">
        <v>250</v>
      </c>
      <c r="S1516" s="701" t="s">
        <v>2052</v>
      </c>
    </row>
    <row r="1517" spans="1:19" x14ac:dyDescent="0.3">
      <c r="A1517" s="701" t="s">
        <v>2057</v>
      </c>
      <c r="B1517" s="701" t="s">
        <v>1607</v>
      </c>
      <c r="C1517" s="701" t="s">
        <v>1376</v>
      </c>
      <c r="D1517" s="702">
        <v>2006</v>
      </c>
      <c r="E1517" s="701" t="s">
        <v>1717</v>
      </c>
      <c r="F1517" s="701" t="s">
        <v>1718</v>
      </c>
      <c r="G1517" s="701" t="s">
        <v>1612</v>
      </c>
      <c r="H1517" s="703">
        <v>39218</v>
      </c>
      <c r="I1517" s="703">
        <v>39237</v>
      </c>
      <c r="J1517" s="701" t="s">
        <v>1608</v>
      </c>
      <c r="K1517" s="702">
        <v>23612</v>
      </c>
      <c r="L1517" s="701" t="s">
        <v>1341</v>
      </c>
      <c r="M1517" s="704"/>
      <c r="N1517" s="701" t="s">
        <v>1613</v>
      </c>
      <c r="O1517" s="702">
        <v>116483</v>
      </c>
      <c r="P1517" s="701" t="s">
        <v>1608</v>
      </c>
      <c r="Q1517" s="702">
        <v>1309</v>
      </c>
      <c r="R1517" s="701" t="s">
        <v>250</v>
      </c>
      <c r="S1517" s="701" t="s">
        <v>2052</v>
      </c>
    </row>
    <row r="1518" spans="1:19" x14ac:dyDescent="0.3">
      <c r="A1518" s="701" t="s">
        <v>2058</v>
      </c>
      <c r="B1518" s="701" t="s">
        <v>1607</v>
      </c>
      <c r="C1518" s="701" t="s">
        <v>1376</v>
      </c>
      <c r="D1518" s="702">
        <v>2007</v>
      </c>
      <c r="E1518" s="701" t="s">
        <v>1717</v>
      </c>
      <c r="F1518" s="701" t="s">
        <v>1718</v>
      </c>
      <c r="G1518" s="701" t="s">
        <v>1612</v>
      </c>
      <c r="H1518" s="703">
        <v>39588</v>
      </c>
      <c r="I1518" s="703">
        <v>39598</v>
      </c>
      <c r="J1518" s="701" t="s">
        <v>1608</v>
      </c>
      <c r="K1518" s="702">
        <v>49673</v>
      </c>
      <c r="L1518" s="701" t="s">
        <v>1341</v>
      </c>
      <c r="M1518" s="704"/>
      <c r="N1518" s="701" t="s">
        <v>1613</v>
      </c>
      <c r="O1518" s="702">
        <v>278696</v>
      </c>
      <c r="P1518" s="701" t="s">
        <v>1608</v>
      </c>
      <c r="Q1518" s="705">
        <v>447</v>
      </c>
      <c r="R1518" s="701" t="s">
        <v>250</v>
      </c>
      <c r="S1518" s="701" t="s">
        <v>2056</v>
      </c>
    </row>
    <row r="1519" spans="1:19" x14ac:dyDescent="0.3">
      <c r="A1519" s="701" t="s">
        <v>2055</v>
      </c>
      <c r="B1519" s="701" t="s">
        <v>1607</v>
      </c>
      <c r="C1519" s="701" t="s">
        <v>1376</v>
      </c>
      <c r="D1519" s="702">
        <v>2007</v>
      </c>
      <c r="E1519" s="701" t="s">
        <v>1717</v>
      </c>
      <c r="F1519" s="701" t="s">
        <v>1718</v>
      </c>
      <c r="G1519" s="701" t="s">
        <v>1612</v>
      </c>
      <c r="H1519" s="703">
        <v>39588</v>
      </c>
      <c r="I1519" s="703">
        <v>39588</v>
      </c>
      <c r="J1519" s="701" t="s">
        <v>1608</v>
      </c>
      <c r="K1519" s="702">
        <v>49792</v>
      </c>
      <c r="L1519" s="701" t="s">
        <v>1341</v>
      </c>
      <c r="M1519" s="704"/>
      <c r="N1519" s="701" t="s">
        <v>1613</v>
      </c>
      <c r="O1519" s="702">
        <v>267974</v>
      </c>
      <c r="P1519" s="701" t="s">
        <v>1608</v>
      </c>
      <c r="Q1519" s="702">
        <v>225</v>
      </c>
      <c r="R1519" s="701" t="s">
        <v>250</v>
      </c>
      <c r="S1519" s="701" t="s">
        <v>2056</v>
      </c>
    </row>
    <row r="1520" spans="1:19" x14ac:dyDescent="0.3">
      <c r="A1520" s="701" t="s">
        <v>1716</v>
      </c>
      <c r="B1520" s="701" t="s">
        <v>1607</v>
      </c>
      <c r="C1520" s="701" t="s">
        <v>1376</v>
      </c>
      <c r="D1520" s="702">
        <v>2008</v>
      </c>
      <c r="E1520" s="701" t="s">
        <v>1717</v>
      </c>
      <c r="F1520" s="701" t="s">
        <v>1718</v>
      </c>
      <c r="G1520" s="701" t="s">
        <v>1612</v>
      </c>
      <c r="H1520" s="703">
        <v>39952</v>
      </c>
      <c r="I1520" s="703">
        <v>39959</v>
      </c>
      <c r="J1520" s="701" t="s">
        <v>1608</v>
      </c>
      <c r="K1520" s="702">
        <v>49758</v>
      </c>
      <c r="L1520" s="701" t="s">
        <v>1341</v>
      </c>
      <c r="M1520" s="704"/>
      <c r="N1520" s="701" t="s">
        <v>1613</v>
      </c>
      <c r="O1520" s="702">
        <v>220676</v>
      </c>
      <c r="P1520" s="701" t="s">
        <v>1608</v>
      </c>
      <c r="Q1520" s="702">
        <v>203</v>
      </c>
      <c r="R1520" s="701" t="s">
        <v>250</v>
      </c>
      <c r="S1520" s="701" t="s">
        <v>1719</v>
      </c>
    </row>
    <row r="1521" spans="1:19" x14ac:dyDescent="0.3">
      <c r="A1521" s="701" t="s">
        <v>1720</v>
      </c>
      <c r="B1521" s="701" t="s">
        <v>1607</v>
      </c>
      <c r="C1521" s="701" t="s">
        <v>1376</v>
      </c>
      <c r="D1521" s="702">
        <v>2008</v>
      </c>
      <c r="E1521" s="701" t="s">
        <v>1717</v>
      </c>
      <c r="F1521" s="701" t="s">
        <v>1718</v>
      </c>
      <c r="G1521" s="701" t="s">
        <v>1612</v>
      </c>
      <c r="H1521" s="703">
        <v>39952</v>
      </c>
      <c r="I1521" s="703">
        <v>39972</v>
      </c>
      <c r="J1521" s="701" t="s">
        <v>1608</v>
      </c>
      <c r="K1521" s="702">
        <v>49693</v>
      </c>
      <c r="L1521" s="701" t="s">
        <v>1341</v>
      </c>
      <c r="M1521" s="704"/>
      <c r="N1521" s="701" t="s">
        <v>1613</v>
      </c>
      <c r="O1521" s="702">
        <v>236475</v>
      </c>
      <c r="P1521" s="701" t="s">
        <v>1608</v>
      </c>
      <c r="Q1521" s="702">
        <v>305</v>
      </c>
      <c r="R1521" s="701" t="s">
        <v>250</v>
      </c>
      <c r="S1521" s="701" t="s">
        <v>1719</v>
      </c>
    </row>
    <row r="1522" spans="1:19" x14ac:dyDescent="0.3">
      <c r="A1522" s="701" t="s">
        <v>5901</v>
      </c>
      <c r="B1522" s="701" t="s">
        <v>1607</v>
      </c>
      <c r="C1522" s="701" t="s">
        <v>1376</v>
      </c>
      <c r="D1522" s="702">
        <v>2009</v>
      </c>
      <c r="E1522" s="701" t="s">
        <v>1717</v>
      </c>
      <c r="F1522" s="701" t="s">
        <v>1718</v>
      </c>
      <c r="G1522" s="701" t="s">
        <v>1612</v>
      </c>
      <c r="H1522" s="703">
        <v>40313</v>
      </c>
      <c r="I1522" s="703">
        <v>40316</v>
      </c>
      <c r="J1522" s="701" t="s">
        <v>1608</v>
      </c>
      <c r="K1522" s="702">
        <v>99225</v>
      </c>
      <c r="L1522" s="701" t="s">
        <v>1341</v>
      </c>
      <c r="M1522" s="704"/>
      <c r="N1522" s="701" t="s">
        <v>1613</v>
      </c>
      <c r="O1522" s="702">
        <v>233407</v>
      </c>
      <c r="P1522" s="701" t="s">
        <v>1608</v>
      </c>
      <c r="Q1522" s="705">
        <v>1115</v>
      </c>
      <c r="R1522" s="701" t="s">
        <v>250</v>
      </c>
      <c r="S1522" s="701" t="s">
        <v>5900</v>
      </c>
    </row>
    <row r="1523" spans="1:19" x14ac:dyDescent="0.3">
      <c r="A1523" s="701" t="s">
        <v>5903</v>
      </c>
      <c r="B1523" s="701" t="s">
        <v>1607</v>
      </c>
      <c r="C1523" s="701" t="s">
        <v>1376</v>
      </c>
      <c r="D1523" s="702">
        <v>2009</v>
      </c>
      <c r="E1523" s="701" t="s">
        <v>1717</v>
      </c>
      <c r="F1523" s="701" t="s">
        <v>1718</v>
      </c>
      <c r="G1523" s="701" t="s">
        <v>1612</v>
      </c>
      <c r="H1523" s="703">
        <v>40313</v>
      </c>
      <c r="I1523" s="703">
        <v>40316</v>
      </c>
      <c r="J1523" s="701" t="s">
        <v>1608</v>
      </c>
      <c r="K1523" s="702">
        <v>90482</v>
      </c>
      <c r="L1523" s="701" t="s">
        <v>1341</v>
      </c>
      <c r="M1523" s="704"/>
      <c r="N1523" s="701" t="s">
        <v>1613</v>
      </c>
      <c r="O1523" s="702">
        <v>233425</v>
      </c>
      <c r="P1523" s="701" t="s">
        <v>1608</v>
      </c>
      <c r="Q1523" s="702">
        <v>9868</v>
      </c>
      <c r="R1523" s="701" t="s">
        <v>250</v>
      </c>
      <c r="S1523" s="701" t="s">
        <v>5900</v>
      </c>
    </row>
    <row r="1524" spans="1:19" x14ac:dyDescent="0.3">
      <c r="A1524" s="701" t="s">
        <v>6160</v>
      </c>
      <c r="B1524" s="701" t="s">
        <v>1607</v>
      </c>
      <c r="C1524" s="701" t="s">
        <v>1376</v>
      </c>
      <c r="D1524" s="702">
        <v>2010</v>
      </c>
      <c r="E1524" s="701" t="s">
        <v>1717</v>
      </c>
      <c r="F1524" s="701" t="s">
        <v>1718</v>
      </c>
      <c r="G1524" s="701" t="s">
        <v>1612</v>
      </c>
      <c r="H1524" s="703">
        <v>40679</v>
      </c>
      <c r="I1524" s="703">
        <v>40694</v>
      </c>
      <c r="J1524" s="701" t="s">
        <v>1608</v>
      </c>
      <c r="K1524" s="702">
        <v>49681</v>
      </c>
      <c r="L1524" s="701" t="s">
        <v>1341</v>
      </c>
      <c r="M1524" s="704"/>
      <c r="N1524" s="701" t="s">
        <v>1613</v>
      </c>
      <c r="O1524" s="702">
        <v>108689</v>
      </c>
      <c r="P1524" s="701" t="s">
        <v>1608</v>
      </c>
      <c r="Q1524" s="702">
        <v>305</v>
      </c>
      <c r="R1524" s="701" t="s">
        <v>250</v>
      </c>
      <c r="S1524" s="701" t="s">
        <v>6161</v>
      </c>
    </row>
    <row r="1525" spans="1:19" x14ac:dyDescent="0.3">
      <c r="A1525" s="701" t="s">
        <v>6164</v>
      </c>
      <c r="B1525" s="701" t="s">
        <v>1607</v>
      </c>
      <c r="C1525" s="701" t="s">
        <v>1376</v>
      </c>
      <c r="D1525" s="702">
        <v>2010</v>
      </c>
      <c r="E1525" s="701" t="s">
        <v>1717</v>
      </c>
      <c r="F1525" s="701" t="s">
        <v>1718</v>
      </c>
      <c r="G1525" s="701" t="s">
        <v>1612</v>
      </c>
      <c r="H1525" s="703">
        <v>40679</v>
      </c>
      <c r="I1525" s="703">
        <v>40681</v>
      </c>
      <c r="J1525" s="701" t="s">
        <v>1608</v>
      </c>
      <c r="K1525" s="702">
        <v>50902</v>
      </c>
      <c r="L1525" s="701" t="s">
        <v>1341</v>
      </c>
      <c r="M1525" s="704"/>
      <c r="N1525" s="701" t="s">
        <v>1613</v>
      </c>
      <c r="O1525" s="702">
        <v>140142</v>
      </c>
      <c r="P1525" s="701" t="s">
        <v>1608</v>
      </c>
      <c r="Q1525" s="702">
        <v>1235</v>
      </c>
      <c r="R1525" s="701" t="s">
        <v>250</v>
      </c>
      <c r="S1525" s="701" t="s">
        <v>6161</v>
      </c>
    </row>
    <row r="1526" spans="1:19" x14ac:dyDescent="0.3">
      <c r="A1526" s="701" t="s">
        <v>6165</v>
      </c>
      <c r="B1526" s="701" t="s">
        <v>1607</v>
      </c>
      <c r="C1526" s="701" t="s">
        <v>1376</v>
      </c>
      <c r="D1526" s="702">
        <v>2010</v>
      </c>
      <c r="E1526" s="701" t="s">
        <v>1717</v>
      </c>
      <c r="F1526" s="701" t="s">
        <v>1718</v>
      </c>
      <c r="G1526" s="701" t="s">
        <v>1612</v>
      </c>
      <c r="H1526" s="703">
        <v>40314</v>
      </c>
      <c r="I1526" s="703">
        <v>40679</v>
      </c>
      <c r="J1526" s="701" t="s">
        <v>1608</v>
      </c>
      <c r="K1526" s="702">
        <v>47935</v>
      </c>
      <c r="L1526" s="701" t="s">
        <v>1341</v>
      </c>
      <c r="M1526" s="704"/>
      <c r="N1526" s="701" t="s">
        <v>1613</v>
      </c>
      <c r="O1526" s="702">
        <v>104499</v>
      </c>
      <c r="P1526" s="701" t="s">
        <v>1608</v>
      </c>
      <c r="Q1526" s="702">
        <v>149</v>
      </c>
      <c r="R1526" s="701" t="s">
        <v>250</v>
      </c>
      <c r="S1526" s="701" t="s">
        <v>6161</v>
      </c>
    </row>
    <row r="1527" spans="1:19" x14ac:dyDescent="0.3">
      <c r="A1527" s="701" t="s">
        <v>6166</v>
      </c>
      <c r="B1527" s="701" t="s">
        <v>1607</v>
      </c>
      <c r="C1527" s="701" t="s">
        <v>1376</v>
      </c>
      <c r="D1527" s="702">
        <v>2010</v>
      </c>
      <c r="E1527" s="701" t="s">
        <v>1717</v>
      </c>
      <c r="F1527" s="701" t="s">
        <v>1718</v>
      </c>
      <c r="G1527" s="701" t="s">
        <v>1612</v>
      </c>
      <c r="H1527" s="703">
        <v>40679</v>
      </c>
      <c r="I1527" s="703">
        <v>40681</v>
      </c>
      <c r="J1527" s="701" t="s">
        <v>1608</v>
      </c>
      <c r="K1527" s="702">
        <v>49383</v>
      </c>
      <c r="L1527" s="701" t="s">
        <v>1341</v>
      </c>
      <c r="M1527" s="704"/>
      <c r="N1527" s="701" t="s">
        <v>1613</v>
      </c>
      <c r="O1527" s="702">
        <v>134298</v>
      </c>
      <c r="P1527" s="701" t="s">
        <v>1608</v>
      </c>
      <c r="Q1527" s="702">
        <v>619</v>
      </c>
      <c r="R1527" s="701" t="s">
        <v>250</v>
      </c>
      <c r="S1527" s="701" t="s">
        <v>6161</v>
      </c>
    </row>
    <row r="1528" spans="1:19" x14ac:dyDescent="0.3">
      <c r="A1528" s="701" t="s">
        <v>5764</v>
      </c>
      <c r="B1528" s="701" t="s">
        <v>1607</v>
      </c>
      <c r="C1528" s="701" t="s">
        <v>1376</v>
      </c>
      <c r="D1528" s="702">
        <v>2011</v>
      </c>
      <c r="E1528" s="701" t="s">
        <v>1717</v>
      </c>
      <c r="F1528" s="701" t="s">
        <v>1718</v>
      </c>
      <c r="G1528" s="701" t="s">
        <v>1612</v>
      </c>
      <c r="H1528" s="703">
        <v>41045</v>
      </c>
      <c r="I1528" s="703">
        <v>41045</v>
      </c>
      <c r="J1528" s="701" t="s">
        <v>1608</v>
      </c>
      <c r="K1528" s="702">
        <v>48817</v>
      </c>
      <c r="L1528" s="701" t="s">
        <v>1341</v>
      </c>
      <c r="M1528" s="704"/>
      <c r="N1528" s="701" t="s">
        <v>1613</v>
      </c>
      <c r="O1528" s="702">
        <v>111142</v>
      </c>
      <c r="P1528" s="701" t="s">
        <v>1608</v>
      </c>
      <c r="Q1528" s="702">
        <v>617</v>
      </c>
      <c r="R1528" s="701" t="s">
        <v>250</v>
      </c>
      <c r="S1528" s="701" t="s">
        <v>5765</v>
      </c>
    </row>
    <row r="1529" spans="1:19" x14ac:dyDescent="0.3">
      <c r="A1529" s="701" t="s">
        <v>6237</v>
      </c>
      <c r="B1529" s="701" t="s">
        <v>1607</v>
      </c>
      <c r="C1529" s="701" t="s">
        <v>1376</v>
      </c>
      <c r="D1529" s="702">
        <v>2011</v>
      </c>
      <c r="E1529" s="701" t="s">
        <v>1717</v>
      </c>
      <c r="F1529" s="701" t="s">
        <v>1718</v>
      </c>
      <c r="G1529" s="701" t="s">
        <v>1612</v>
      </c>
      <c r="H1529" s="703">
        <v>41045</v>
      </c>
      <c r="I1529" s="703">
        <v>41045</v>
      </c>
      <c r="J1529" s="701" t="s">
        <v>1608</v>
      </c>
      <c r="K1529" s="702">
        <v>49387</v>
      </c>
      <c r="L1529" s="701" t="s">
        <v>1341</v>
      </c>
      <c r="M1529" s="704"/>
      <c r="N1529" s="701" t="s">
        <v>1613</v>
      </c>
      <c r="O1529" s="702">
        <v>112439</v>
      </c>
      <c r="P1529" s="701" t="s">
        <v>1608</v>
      </c>
      <c r="Q1529" s="702">
        <v>644</v>
      </c>
      <c r="R1529" s="701" t="s">
        <v>250</v>
      </c>
      <c r="S1529" s="701" t="s">
        <v>5765</v>
      </c>
    </row>
    <row r="1530" spans="1:19" x14ac:dyDescent="0.3">
      <c r="A1530" s="701" t="s">
        <v>6254</v>
      </c>
      <c r="B1530" s="701" t="s">
        <v>1607</v>
      </c>
      <c r="C1530" s="701" t="s">
        <v>1376</v>
      </c>
      <c r="D1530" s="702">
        <v>2011</v>
      </c>
      <c r="E1530" s="701" t="s">
        <v>1717</v>
      </c>
      <c r="F1530" s="701" t="s">
        <v>1718</v>
      </c>
      <c r="G1530" s="701" t="s">
        <v>1612</v>
      </c>
      <c r="H1530" s="703">
        <v>41045</v>
      </c>
      <c r="I1530" s="703">
        <v>41057</v>
      </c>
      <c r="J1530" s="701" t="s">
        <v>1608</v>
      </c>
      <c r="K1530" s="702">
        <v>48949</v>
      </c>
      <c r="L1530" s="701" t="s">
        <v>1341</v>
      </c>
      <c r="M1530" s="704"/>
      <c r="N1530" s="701" t="s">
        <v>1613</v>
      </c>
      <c r="O1530" s="702">
        <v>104081</v>
      </c>
      <c r="P1530" s="701" t="s">
        <v>1608</v>
      </c>
      <c r="Q1530" s="702">
        <v>542</v>
      </c>
      <c r="R1530" s="701" t="s">
        <v>250</v>
      </c>
      <c r="S1530" s="701" t="s">
        <v>5765</v>
      </c>
    </row>
    <row r="1531" spans="1:19" x14ac:dyDescent="0.3">
      <c r="A1531" s="701" t="s">
        <v>6346</v>
      </c>
      <c r="B1531" s="701" t="s">
        <v>1607</v>
      </c>
      <c r="C1531" s="701" t="s">
        <v>1376</v>
      </c>
      <c r="D1531" s="702">
        <v>2011</v>
      </c>
      <c r="E1531" s="701" t="s">
        <v>1717</v>
      </c>
      <c r="F1531" s="701" t="s">
        <v>1718</v>
      </c>
      <c r="G1531" s="701" t="s">
        <v>1612</v>
      </c>
      <c r="H1531" s="703">
        <v>41045</v>
      </c>
      <c r="I1531" s="703">
        <v>41057</v>
      </c>
      <c r="J1531" s="701" t="s">
        <v>1608</v>
      </c>
      <c r="K1531" s="702">
        <v>48816</v>
      </c>
      <c r="L1531" s="701" t="s">
        <v>1341</v>
      </c>
      <c r="M1531" s="704"/>
      <c r="N1531" s="701" t="s">
        <v>1613</v>
      </c>
      <c r="O1531" s="702">
        <v>103798</v>
      </c>
      <c r="P1531" s="701" t="s">
        <v>1608</v>
      </c>
      <c r="Q1531" s="702">
        <v>540</v>
      </c>
      <c r="R1531" s="701" t="s">
        <v>250</v>
      </c>
      <c r="S1531" s="701" t="s">
        <v>5765</v>
      </c>
    </row>
    <row r="1532" spans="1:19" x14ac:dyDescent="0.3">
      <c r="A1532" s="701" t="s">
        <v>4016</v>
      </c>
      <c r="B1532" s="701" t="s">
        <v>1607</v>
      </c>
      <c r="C1532" s="701" t="s">
        <v>1455</v>
      </c>
      <c r="D1532" s="702">
        <v>1998</v>
      </c>
      <c r="E1532" s="701" t="s">
        <v>1341</v>
      </c>
      <c r="F1532" s="701" t="s">
        <v>3959</v>
      </c>
      <c r="G1532" s="701" t="s">
        <v>1341</v>
      </c>
      <c r="H1532" s="703">
        <v>36649</v>
      </c>
      <c r="I1532" s="703">
        <v>36673</v>
      </c>
      <c r="J1532" s="701" t="s">
        <v>1608</v>
      </c>
      <c r="K1532" s="702">
        <v>1550</v>
      </c>
      <c r="L1532" s="701" t="s">
        <v>1341</v>
      </c>
      <c r="M1532" s="704"/>
      <c r="N1532" s="701" t="s">
        <v>1341</v>
      </c>
      <c r="O1532" s="706"/>
      <c r="P1532" s="701" t="s">
        <v>1341</v>
      </c>
      <c r="Q1532" s="706"/>
      <c r="R1532" s="701" t="s">
        <v>1341</v>
      </c>
      <c r="S1532" s="701" t="s">
        <v>1341</v>
      </c>
    </row>
    <row r="1533" spans="1:19" x14ac:dyDescent="0.3">
      <c r="A1533" s="701" t="s">
        <v>3956</v>
      </c>
      <c r="B1533" s="701" t="s">
        <v>1607</v>
      </c>
      <c r="C1533" s="701" t="s">
        <v>1455</v>
      </c>
      <c r="D1533" s="702">
        <v>1999</v>
      </c>
      <c r="E1533" s="701" t="s">
        <v>1341</v>
      </c>
      <c r="F1533" s="701" t="s">
        <v>3957</v>
      </c>
      <c r="G1533" s="701" t="s">
        <v>1341</v>
      </c>
      <c r="H1533" s="703">
        <v>36812</v>
      </c>
      <c r="I1533" s="703">
        <v>36820</v>
      </c>
      <c r="J1533" s="701" t="s">
        <v>1608</v>
      </c>
      <c r="K1533" s="702">
        <v>7497</v>
      </c>
      <c r="L1533" s="701" t="s">
        <v>1341</v>
      </c>
      <c r="M1533" s="704"/>
      <c r="N1533" s="701" t="s">
        <v>1341</v>
      </c>
      <c r="O1533" s="706"/>
      <c r="P1533" s="701" t="s">
        <v>1341</v>
      </c>
      <c r="Q1533" s="706"/>
      <c r="R1533" s="701" t="s">
        <v>1341</v>
      </c>
      <c r="S1533" s="701" t="s">
        <v>1341</v>
      </c>
    </row>
    <row r="1534" spans="1:19" x14ac:dyDescent="0.3">
      <c r="A1534" s="701" t="s">
        <v>3958</v>
      </c>
      <c r="B1534" s="701" t="s">
        <v>1607</v>
      </c>
      <c r="C1534" s="701" t="s">
        <v>1455</v>
      </c>
      <c r="D1534" s="702">
        <v>1999</v>
      </c>
      <c r="E1534" s="701" t="s">
        <v>1341</v>
      </c>
      <c r="F1534" s="701" t="s">
        <v>3959</v>
      </c>
      <c r="G1534" s="701" t="s">
        <v>1341</v>
      </c>
      <c r="H1534" s="703">
        <v>37000</v>
      </c>
      <c r="I1534" s="703">
        <v>37040</v>
      </c>
      <c r="J1534" s="701" t="s">
        <v>1608</v>
      </c>
      <c r="K1534" s="702">
        <v>4506</v>
      </c>
      <c r="L1534" s="701" t="s">
        <v>1341</v>
      </c>
      <c r="M1534" s="704"/>
      <c r="N1534" s="701" t="s">
        <v>1341</v>
      </c>
      <c r="O1534" s="706"/>
      <c r="P1534" s="701" t="s">
        <v>1341</v>
      </c>
      <c r="Q1534" s="706"/>
      <c r="R1534" s="701" t="s">
        <v>1341</v>
      </c>
      <c r="S1534" s="701" t="s">
        <v>1341</v>
      </c>
    </row>
    <row r="1535" spans="1:19" x14ac:dyDescent="0.3">
      <c r="A1535" s="701" t="s">
        <v>4017</v>
      </c>
      <c r="B1535" s="701" t="s">
        <v>1607</v>
      </c>
      <c r="C1535" s="701" t="s">
        <v>1455</v>
      </c>
      <c r="D1535" s="702">
        <v>1999</v>
      </c>
      <c r="E1535" s="701" t="s">
        <v>1341</v>
      </c>
      <c r="F1535" s="701" t="s">
        <v>4018</v>
      </c>
      <c r="G1535" s="701" t="s">
        <v>1341</v>
      </c>
      <c r="H1535" s="703">
        <v>36791</v>
      </c>
      <c r="I1535" s="703">
        <v>36797</v>
      </c>
      <c r="J1535" s="701" t="s">
        <v>1608</v>
      </c>
      <c r="K1535" s="702">
        <v>5310</v>
      </c>
      <c r="L1535" s="701" t="s">
        <v>1341</v>
      </c>
      <c r="M1535" s="704"/>
      <c r="N1535" s="701" t="s">
        <v>1341</v>
      </c>
      <c r="O1535" s="706"/>
      <c r="P1535" s="701" t="s">
        <v>1341</v>
      </c>
      <c r="Q1535" s="706"/>
      <c r="R1535" s="701" t="s">
        <v>1341</v>
      </c>
      <c r="S1535" s="701" t="s">
        <v>1341</v>
      </c>
    </row>
    <row r="1536" spans="1:19" x14ac:dyDescent="0.3">
      <c r="A1536" s="701" t="s">
        <v>4019</v>
      </c>
      <c r="B1536" s="701" t="s">
        <v>1607</v>
      </c>
      <c r="C1536" s="701" t="s">
        <v>1455</v>
      </c>
      <c r="D1536" s="702">
        <v>1999</v>
      </c>
      <c r="E1536" s="701" t="s">
        <v>1341</v>
      </c>
      <c r="F1536" s="701" t="s">
        <v>3959</v>
      </c>
      <c r="G1536" s="701" t="s">
        <v>1341</v>
      </c>
      <c r="H1536" s="703">
        <v>36795</v>
      </c>
      <c r="I1536" s="703">
        <v>36829</v>
      </c>
      <c r="J1536" s="701" t="s">
        <v>1608</v>
      </c>
      <c r="K1536" s="702">
        <v>7147</v>
      </c>
      <c r="L1536" s="701" t="s">
        <v>1341</v>
      </c>
      <c r="M1536" s="704"/>
      <c r="N1536" s="701" t="s">
        <v>1341</v>
      </c>
      <c r="O1536" s="706"/>
      <c r="P1536" s="701" t="s">
        <v>1341</v>
      </c>
      <c r="Q1536" s="706"/>
      <c r="R1536" s="701" t="s">
        <v>1341</v>
      </c>
      <c r="S1536" s="701" t="s">
        <v>1341</v>
      </c>
    </row>
    <row r="1537" spans="1:19" x14ac:dyDescent="0.3">
      <c r="A1537" s="701" t="s">
        <v>4020</v>
      </c>
      <c r="B1537" s="701" t="s">
        <v>1607</v>
      </c>
      <c r="C1537" s="701" t="s">
        <v>1455</v>
      </c>
      <c r="D1537" s="702">
        <v>1999</v>
      </c>
      <c r="E1537" s="701" t="s">
        <v>1341</v>
      </c>
      <c r="F1537" s="701" t="s">
        <v>3957</v>
      </c>
      <c r="G1537" s="701" t="s">
        <v>1341</v>
      </c>
      <c r="H1537" s="703">
        <v>36804</v>
      </c>
      <c r="I1537" s="703">
        <v>36812</v>
      </c>
      <c r="J1537" s="701" t="s">
        <v>1608</v>
      </c>
      <c r="K1537" s="702">
        <v>10150</v>
      </c>
      <c r="L1537" s="701" t="s">
        <v>1341</v>
      </c>
      <c r="M1537" s="704"/>
      <c r="N1537" s="701" t="s">
        <v>1341</v>
      </c>
      <c r="O1537" s="706"/>
      <c r="P1537" s="701" t="s">
        <v>1341</v>
      </c>
      <c r="Q1537" s="706"/>
      <c r="R1537" s="701" t="s">
        <v>1341</v>
      </c>
      <c r="S1537" s="701" t="s">
        <v>1341</v>
      </c>
    </row>
    <row r="1538" spans="1:19" x14ac:dyDescent="0.3">
      <c r="A1538" s="701" t="s">
        <v>3993</v>
      </c>
      <c r="B1538" s="701" t="s">
        <v>1607</v>
      </c>
      <c r="C1538" s="701" t="s">
        <v>1455</v>
      </c>
      <c r="D1538" s="702">
        <v>2000</v>
      </c>
      <c r="E1538" s="701" t="s">
        <v>1341</v>
      </c>
      <c r="F1538" s="701" t="s">
        <v>3959</v>
      </c>
      <c r="G1538" s="701" t="s">
        <v>1341</v>
      </c>
      <c r="H1538" s="703">
        <v>37155</v>
      </c>
      <c r="I1538" s="703">
        <v>37176</v>
      </c>
      <c r="J1538" s="701" t="s">
        <v>1608</v>
      </c>
      <c r="K1538" s="702">
        <v>2740</v>
      </c>
      <c r="L1538" s="701" t="s">
        <v>1341</v>
      </c>
      <c r="M1538" s="704"/>
      <c r="N1538" s="701" t="s">
        <v>1341</v>
      </c>
      <c r="O1538" s="704"/>
      <c r="P1538" s="701" t="s">
        <v>1341</v>
      </c>
      <c r="Q1538" s="704"/>
      <c r="R1538" s="701" t="s">
        <v>1341</v>
      </c>
      <c r="S1538" s="701" t="s">
        <v>1341</v>
      </c>
    </row>
    <row r="1539" spans="1:19" x14ac:dyDescent="0.3">
      <c r="A1539" s="701" t="s">
        <v>3994</v>
      </c>
      <c r="B1539" s="701" t="s">
        <v>1607</v>
      </c>
      <c r="C1539" s="701" t="s">
        <v>1455</v>
      </c>
      <c r="D1539" s="702">
        <v>2000</v>
      </c>
      <c r="E1539" s="701" t="s">
        <v>1341</v>
      </c>
      <c r="F1539" s="701" t="s">
        <v>3957</v>
      </c>
      <c r="G1539" s="701" t="s">
        <v>1341</v>
      </c>
      <c r="H1539" s="703">
        <v>37163</v>
      </c>
      <c r="I1539" s="703">
        <v>37176</v>
      </c>
      <c r="J1539" s="701" t="s">
        <v>1608</v>
      </c>
      <c r="K1539" s="702">
        <v>10913</v>
      </c>
      <c r="L1539" s="701" t="s">
        <v>1341</v>
      </c>
      <c r="M1539" s="704"/>
      <c r="N1539" s="701" t="s">
        <v>1341</v>
      </c>
      <c r="O1539" s="706"/>
      <c r="P1539" s="701" t="s">
        <v>1341</v>
      </c>
      <c r="Q1539" s="704"/>
      <c r="R1539" s="701" t="s">
        <v>1341</v>
      </c>
      <c r="S1539" s="701" t="s">
        <v>1341</v>
      </c>
    </row>
    <row r="1540" spans="1:19" x14ac:dyDescent="0.3">
      <c r="A1540" s="701" t="s">
        <v>3995</v>
      </c>
      <c r="B1540" s="701" t="s">
        <v>1607</v>
      </c>
      <c r="C1540" s="701" t="s">
        <v>1455</v>
      </c>
      <c r="D1540" s="702">
        <v>2000</v>
      </c>
      <c r="E1540" s="701" t="s">
        <v>1341</v>
      </c>
      <c r="F1540" s="701" t="s">
        <v>3959</v>
      </c>
      <c r="G1540" s="701" t="s">
        <v>1341</v>
      </c>
      <c r="H1540" s="703">
        <v>37183</v>
      </c>
      <c r="I1540" s="703">
        <v>37191</v>
      </c>
      <c r="J1540" s="701" t="s">
        <v>1608</v>
      </c>
      <c r="K1540" s="702">
        <v>9470</v>
      </c>
      <c r="L1540" s="701" t="s">
        <v>1341</v>
      </c>
      <c r="M1540" s="704"/>
      <c r="N1540" s="701" t="s">
        <v>1341</v>
      </c>
      <c r="O1540" s="706"/>
      <c r="P1540" s="701" t="s">
        <v>1341</v>
      </c>
      <c r="Q1540" s="706"/>
      <c r="R1540" s="701" t="s">
        <v>1341</v>
      </c>
      <c r="S1540" s="701" t="s">
        <v>1341</v>
      </c>
    </row>
    <row r="1541" spans="1:19" x14ac:dyDescent="0.3">
      <c r="A1541" s="701" t="s">
        <v>4057</v>
      </c>
      <c r="B1541" s="701" t="s">
        <v>1607</v>
      </c>
      <c r="C1541" s="701" t="s">
        <v>1455</v>
      </c>
      <c r="D1541" s="702">
        <v>2000</v>
      </c>
      <c r="E1541" s="701" t="s">
        <v>1341</v>
      </c>
      <c r="F1541" s="701" t="s">
        <v>3959</v>
      </c>
      <c r="G1541" s="701" t="s">
        <v>1341</v>
      </c>
      <c r="H1541" s="703">
        <v>37357</v>
      </c>
      <c r="I1541" s="703">
        <v>37405</v>
      </c>
      <c r="J1541" s="701" t="s">
        <v>1608</v>
      </c>
      <c r="K1541" s="702">
        <v>4709</v>
      </c>
      <c r="L1541" s="701" t="s">
        <v>1341</v>
      </c>
      <c r="M1541" s="704"/>
      <c r="N1541" s="701" t="s">
        <v>1608</v>
      </c>
      <c r="O1541" s="702">
        <v>5</v>
      </c>
      <c r="P1541" s="701" t="s">
        <v>1341</v>
      </c>
      <c r="Q1541" s="704"/>
      <c r="R1541" s="701" t="s">
        <v>1341</v>
      </c>
      <c r="S1541" s="701" t="s">
        <v>1341</v>
      </c>
    </row>
    <row r="1542" spans="1:19" x14ac:dyDescent="0.3">
      <c r="A1542" s="701" t="s">
        <v>4033</v>
      </c>
      <c r="B1542" s="701" t="s">
        <v>1607</v>
      </c>
      <c r="C1542" s="701" t="s">
        <v>1455</v>
      </c>
      <c r="D1542" s="702">
        <v>2001</v>
      </c>
      <c r="E1542" s="701" t="s">
        <v>1341</v>
      </c>
      <c r="F1542" s="701" t="s">
        <v>3959</v>
      </c>
      <c r="G1542" s="701" t="s">
        <v>1341</v>
      </c>
      <c r="H1542" s="703">
        <v>37722</v>
      </c>
      <c r="I1542" s="703">
        <v>37772</v>
      </c>
      <c r="J1542" s="701" t="s">
        <v>1608</v>
      </c>
      <c r="K1542" s="702">
        <v>2797</v>
      </c>
      <c r="L1542" s="701" t="s">
        <v>1341</v>
      </c>
      <c r="M1542" s="704"/>
      <c r="N1542" s="701" t="s">
        <v>1341</v>
      </c>
      <c r="O1542" s="706"/>
      <c r="P1542" s="701" t="s">
        <v>1341</v>
      </c>
      <c r="Q1542" s="706"/>
      <c r="R1542" s="701" t="s">
        <v>1341</v>
      </c>
      <c r="S1542" s="701" t="s">
        <v>1341</v>
      </c>
    </row>
    <row r="1543" spans="1:19" x14ac:dyDescent="0.3">
      <c r="A1543" s="701" t="s">
        <v>4062</v>
      </c>
      <c r="B1543" s="701" t="s">
        <v>1607</v>
      </c>
      <c r="C1543" s="701" t="s">
        <v>1455</v>
      </c>
      <c r="D1543" s="702">
        <v>2001</v>
      </c>
      <c r="E1543" s="701" t="s">
        <v>1341</v>
      </c>
      <c r="F1543" s="701" t="s">
        <v>3959</v>
      </c>
      <c r="G1543" s="701" t="s">
        <v>1341</v>
      </c>
      <c r="H1543" s="703">
        <v>37521</v>
      </c>
      <c r="I1543" s="703">
        <v>37560</v>
      </c>
      <c r="J1543" s="701" t="s">
        <v>1608</v>
      </c>
      <c r="K1543" s="702">
        <v>31390</v>
      </c>
      <c r="L1543" s="701" t="s">
        <v>1341</v>
      </c>
      <c r="M1543" s="704"/>
      <c r="N1543" s="701" t="s">
        <v>1341</v>
      </c>
      <c r="O1543" s="706"/>
      <c r="P1543" s="701" t="s">
        <v>1341</v>
      </c>
      <c r="Q1543" s="706"/>
      <c r="R1543" s="701" t="s">
        <v>1341</v>
      </c>
      <c r="S1543" s="701" t="s">
        <v>1341</v>
      </c>
    </row>
    <row r="1544" spans="1:19" x14ac:dyDescent="0.3">
      <c r="A1544" s="701" t="s">
        <v>4088</v>
      </c>
      <c r="B1544" s="701" t="s">
        <v>1607</v>
      </c>
      <c r="C1544" s="701" t="s">
        <v>1455</v>
      </c>
      <c r="D1544" s="702">
        <v>2002</v>
      </c>
      <c r="E1544" s="701" t="s">
        <v>1341</v>
      </c>
      <c r="F1544" s="701" t="s">
        <v>3959</v>
      </c>
      <c r="G1544" s="701" t="s">
        <v>1341</v>
      </c>
      <c r="H1544" s="703">
        <v>37884</v>
      </c>
      <c r="I1544" s="703">
        <v>37923</v>
      </c>
      <c r="J1544" s="701" t="s">
        <v>1608</v>
      </c>
      <c r="K1544" s="702">
        <v>32646</v>
      </c>
      <c r="L1544" s="701" t="s">
        <v>1341</v>
      </c>
      <c r="M1544" s="704"/>
      <c r="N1544" s="701" t="s">
        <v>1341</v>
      </c>
      <c r="O1544" s="706"/>
      <c r="P1544" s="701" t="s">
        <v>1341</v>
      </c>
      <c r="Q1544" s="706"/>
      <c r="R1544" s="701" t="s">
        <v>1341</v>
      </c>
      <c r="S1544" s="701" t="s">
        <v>1341</v>
      </c>
    </row>
    <row r="1545" spans="1:19" x14ac:dyDescent="0.3">
      <c r="A1545" s="701" t="s">
        <v>4091</v>
      </c>
      <c r="B1545" s="701" t="s">
        <v>1607</v>
      </c>
      <c r="C1545" s="701" t="s">
        <v>1455</v>
      </c>
      <c r="D1545" s="702">
        <v>2002</v>
      </c>
      <c r="E1545" s="701" t="s">
        <v>1341</v>
      </c>
      <c r="F1545" s="701" t="s">
        <v>3959</v>
      </c>
      <c r="G1545" s="701" t="s">
        <v>1341</v>
      </c>
      <c r="H1545" s="703">
        <v>37923</v>
      </c>
      <c r="I1545" s="703">
        <v>37925</v>
      </c>
      <c r="J1545" s="701" t="s">
        <v>1608</v>
      </c>
      <c r="K1545" s="702">
        <v>3994</v>
      </c>
      <c r="L1545" s="701" t="s">
        <v>1341</v>
      </c>
      <c r="M1545" s="704"/>
      <c r="N1545" s="701" t="s">
        <v>1341</v>
      </c>
      <c r="O1545" s="706"/>
      <c r="P1545" s="701" t="s">
        <v>1341</v>
      </c>
      <c r="Q1545" s="706"/>
      <c r="R1545" s="701" t="s">
        <v>1341</v>
      </c>
      <c r="S1545" s="701" t="s">
        <v>1341</v>
      </c>
    </row>
    <row r="1546" spans="1:19" x14ac:dyDescent="0.3">
      <c r="A1546" s="701" t="s">
        <v>4114</v>
      </c>
      <c r="B1546" s="701" t="s">
        <v>1607</v>
      </c>
      <c r="C1546" s="701" t="s">
        <v>1455</v>
      </c>
      <c r="D1546" s="702">
        <v>2002</v>
      </c>
      <c r="E1546" s="701" t="s">
        <v>1341</v>
      </c>
      <c r="F1546" s="701" t="s">
        <v>3959</v>
      </c>
      <c r="G1546" s="701" t="s">
        <v>1341</v>
      </c>
      <c r="H1546" s="703">
        <v>38088</v>
      </c>
      <c r="I1546" s="703">
        <v>38136</v>
      </c>
      <c r="J1546" s="701" t="s">
        <v>1608</v>
      </c>
      <c r="K1546" s="702">
        <v>5707</v>
      </c>
      <c r="L1546" s="701" t="s">
        <v>1341</v>
      </c>
      <c r="M1546" s="704"/>
      <c r="N1546" s="701" t="s">
        <v>1341</v>
      </c>
      <c r="O1546" s="706"/>
      <c r="P1546" s="701" t="s">
        <v>1341</v>
      </c>
      <c r="Q1546" s="706"/>
      <c r="R1546" s="701" t="s">
        <v>1341</v>
      </c>
      <c r="S1546" s="701" t="s">
        <v>1341</v>
      </c>
    </row>
    <row r="1547" spans="1:19" x14ac:dyDescent="0.3">
      <c r="A1547" s="701" t="s">
        <v>4113</v>
      </c>
      <c r="B1547" s="701" t="s">
        <v>1607</v>
      </c>
      <c r="C1547" s="701" t="s">
        <v>1455</v>
      </c>
      <c r="D1547" s="702">
        <v>2003</v>
      </c>
      <c r="E1547" s="701" t="s">
        <v>1341</v>
      </c>
      <c r="F1547" s="701" t="s">
        <v>3959</v>
      </c>
      <c r="G1547" s="701" t="s">
        <v>1341</v>
      </c>
      <c r="H1547" s="703">
        <v>38289</v>
      </c>
      <c r="I1547" s="703">
        <v>38291</v>
      </c>
      <c r="J1547" s="701" t="s">
        <v>1608</v>
      </c>
      <c r="K1547" s="702">
        <v>5030</v>
      </c>
      <c r="L1547" s="701" t="s">
        <v>1341</v>
      </c>
      <c r="M1547" s="704"/>
      <c r="N1547" s="701" t="s">
        <v>1341</v>
      </c>
      <c r="O1547" s="706"/>
      <c r="P1547" s="701" t="s">
        <v>1341</v>
      </c>
      <c r="Q1547" s="706"/>
      <c r="R1547" s="701" t="s">
        <v>1341</v>
      </c>
      <c r="S1547" s="701" t="s">
        <v>1341</v>
      </c>
    </row>
    <row r="1548" spans="1:19" x14ac:dyDescent="0.3">
      <c r="A1548" s="701" t="s">
        <v>4129</v>
      </c>
      <c r="B1548" s="701" t="s">
        <v>1607</v>
      </c>
      <c r="C1548" s="701" t="s">
        <v>1455</v>
      </c>
      <c r="D1548" s="702">
        <v>2003</v>
      </c>
      <c r="E1548" s="701" t="s">
        <v>1341</v>
      </c>
      <c r="F1548" s="701" t="s">
        <v>3959</v>
      </c>
      <c r="G1548" s="701" t="s">
        <v>1341</v>
      </c>
      <c r="H1548" s="703">
        <v>38249</v>
      </c>
      <c r="I1548" s="703">
        <v>38289</v>
      </c>
      <c r="J1548" s="701" t="s">
        <v>1608</v>
      </c>
      <c r="K1548" s="702">
        <v>32215</v>
      </c>
      <c r="L1548" s="701" t="s">
        <v>1341</v>
      </c>
      <c r="M1548" s="704"/>
      <c r="N1548" s="701" t="s">
        <v>1341</v>
      </c>
      <c r="O1548" s="706"/>
      <c r="P1548" s="701" t="s">
        <v>1341</v>
      </c>
      <c r="Q1548" s="706"/>
      <c r="R1548" s="701" t="s">
        <v>1341</v>
      </c>
      <c r="S1548" s="701" t="s">
        <v>1341</v>
      </c>
    </row>
    <row r="1549" spans="1:19" x14ac:dyDescent="0.3">
      <c r="A1549" s="701" t="s">
        <v>4150</v>
      </c>
      <c r="B1549" s="701" t="s">
        <v>1607</v>
      </c>
      <c r="C1549" s="701" t="s">
        <v>1455</v>
      </c>
      <c r="D1549" s="702">
        <v>2003</v>
      </c>
      <c r="E1549" s="701" t="s">
        <v>1341</v>
      </c>
      <c r="F1549" s="701" t="s">
        <v>3959</v>
      </c>
      <c r="G1549" s="701" t="s">
        <v>1341</v>
      </c>
      <c r="H1549" s="703">
        <v>38452</v>
      </c>
      <c r="I1549" s="703">
        <v>38500</v>
      </c>
      <c r="J1549" s="701" t="s">
        <v>1608</v>
      </c>
      <c r="K1549" s="702">
        <v>5808</v>
      </c>
      <c r="L1549" s="701" t="s">
        <v>1341</v>
      </c>
      <c r="M1549" s="704"/>
      <c r="N1549" s="701" t="s">
        <v>1608</v>
      </c>
      <c r="O1549" s="702">
        <v>17</v>
      </c>
      <c r="P1549" s="701" t="s">
        <v>1341</v>
      </c>
      <c r="Q1549" s="706"/>
      <c r="R1549" s="701" t="s">
        <v>1341</v>
      </c>
      <c r="S1549" s="701" t="s">
        <v>1341</v>
      </c>
    </row>
    <row r="1550" spans="1:19" x14ac:dyDescent="0.3">
      <c r="A1550" s="701" t="s">
        <v>4156</v>
      </c>
      <c r="B1550" s="701" t="s">
        <v>1607</v>
      </c>
      <c r="C1550" s="701" t="s">
        <v>1455</v>
      </c>
      <c r="D1550" s="702">
        <v>2004</v>
      </c>
      <c r="E1550" s="701" t="s">
        <v>1341</v>
      </c>
      <c r="F1550" s="701" t="s">
        <v>3959</v>
      </c>
      <c r="G1550" s="701" t="s">
        <v>1341</v>
      </c>
      <c r="H1550" s="703">
        <v>38652</v>
      </c>
      <c r="I1550" s="703">
        <v>38653</v>
      </c>
      <c r="J1550" s="701" t="s">
        <v>1608</v>
      </c>
      <c r="K1550" s="702">
        <v>2990</v>
      </c>
      <c r="L1550" s="701" t="s">
        <v>1341</v>
      </c>
      <c r="M1550" s="704"/>
      <c r="N1550" s="701" t="s">
        <v>1341</v>
      </c>
      <c r="O1550" s="706"/>
      <c r="P1550" s="701" t="s">
        <v>1341</v>
      </c>
      <c r="Q1550" s="706"/>
      <c r="R1550" s="701" t="s">
        <v>1341</v>
      </c>
      <c r="S1550" s="701" t="s">
        <v>1341</v>
      </c>
    </row>
    <row r="1551" spans="1:19" x14ac:dyDescent="0.3">
      <c r="A1551" s="701" t="s">
        <v>4158</v>
      </c>
      <c r="B1551" s="701" t="s">
        <v>1607</v>
      </c>
      <c r="C1551" s="701" t="s">
        <v>1455</v>
      </c>
      <c r="D1551" s="702">
        <v>2004</v>
      </c>
      <c r="E1551" s="701" t="s">
        <v>1341</v>
      </c>
      <c r="F1551" s="701" t="s">
        <v>3959</v>
      </c>
      <c r="G1551" s="701" t="s">
        <v>1341</v>
      </c>
      <c r="H1551" s="703">
        <v>38614</v>
      </c>
      <c r="I1551" s="703">
        <v>38652</v>
      </c>
      <c r="J1551" s="701" t="s">
        <v>1608</v>
      </c>
      <c r="K1551" s="702">
        <v>31706</v>
      </c>
      <c r="L1551" s="701" t="s">
        <v>1341</v>
      </c>
      <c r="M1551" s="704"/>
      <c r="N1551" s="701" t="s">
        <v>1341</v>
      </c>
      <c r="O1551" s="706"/>
      <c r="P1551" s="701" t="s">
        <v>1341</v>
      </c>
      <c r="Q1551" s="706"/>
      <c r="R1551" s="701" t="s">
        <v>1341</v>
      </c>
      <c r="S1551" s="701" t="s">
        <v>1341</v>
      </c>
    </row>
    <row r="1552" spans="1:19" x14ac:dyDescent="0.3">
      <c r="A1552" s="701" t="s">
        <v>4184</v>
      </c>
      <c r="B1552" s="701" t="s">
        <v>1607</v>
      </c>
      <c r="C1552" s="701" t="s">
        <v>1455</v>
      </c>
      <c r="D1552" s="702">
        <v>2004</v>
      </c>
      <c r="E1552" s="701" t="s">
        <v>1341</v>
      </c>
      <c r="F1552" s="701" t="s">
        <v>3959</v>
      </c>
      <c r="G1552" s="701" t="s">
        <v>1341</v>
      </c>
      <c r="H1552" s="703">
        <v>38817</v>
      </c>
      <c r="I1552" s="703">
        <v>38867</v>
      </c>
      <c r="J1552" s="701" t="s">
        <v>1608</v>
      </c>
      <c r="K1552" s="702">
        <v>5075</v>
      </c>
      <c r="L1552" s="701" t="s">
        <v>1341</v>
      </c>
      <c r="M1552" s="704"/>
      <c r="N1552" s="701" t="s">
        <v>1608</v>
      </c>
      <c r="O1552" s="702">
        <v>5</v>
      </c>
      <c r="P1552" s="701" t="s">
        <v>1341</v>
      </c>
      <c r="Q1552" s="706"/>
      <c r="R1552" s="701" t="s">
        <v>1341</v>
      </c>
      <c r="S1552" s="701" t="s">
        <v>1341</v>
      </c>
    </row>
    <row r="1553" spans="1:19" x14ac:dyDescent="0.3">
      <c r="A1553" s="701" t="s">
        <v>4196</v>
      </c>
      <c r="B1553" s="701" t="s">
        <v>1607</v>
      </c>
      <c r="C1553" s="701" t="s">
        <v>1455</v>
      </c>
      <c r="D1553" s="702">
        <v>2005</v>
      </c>
      <c r="E1553" s="701" t="s">
        <v>1341</v>
      </c>
      <c r="F1553" s="701" t="s">
        <v>3959</v>
      </c>
      <c r="G1553" s="701" t="s">
        <v>1607</v>
      </c>
      <c r="H1553" s="703">
        <v>38980</v>
      </c>
      <c r="I1553" s="703">
        <v>39234</v>
      </c>
      <c r="J1553" s="701" t="s">
        <v>1608</v>
      </c>
      <c r="K1553" s="702">
        <v>20557</v>
      </c>
      <c r="L1553" s="701" t="s">
        <v>1341</v>
      </c>
      <c r="M1553" s="704"/>
      <c r="N1553" s="701" t="s">
        <v>1341</v>
      </c>
      <c r="O1553" s="706"/>
      <c r="P1553" s="701" t="s">
        <v>1341</v>
      </c>
      <c r="Q1553" s="706"/>
      <c r="R1553" s="701" t="s">
        <v>1341</v>
      </c>
      <c r="S1553" s="701" t="s">
        <v>1341</v>
      </c>
    </row>
    <row r="1554" spans="1:19" x14ac:dyDescent="0.3">
      <c r="A1554" s="701" t="s">
        <v>4183</v>
      </c>
      <c r="B1554" s="701" t="s">
        <v>1607</v>
      </c>
      <c r="C1554" s="701" t="s">
        <v>1455</v>
      </c>
      <c r="D1554" s="702">
        <v>2006</v>
      </c>
      <c r="E1554" s="701" t="s">
        <v>1341</v>
      </c>
      <c r="F1554" s="701" t="s">
        <v>3959</v>
      </c>
      <c r="G1554" s="701" t="s">
        <v>1607</v>
      </c>
      <c r="H1554" s="703">
        <v>39549</v>
      </c>
      <c r="I1554" s="703">
        <v>39592</v>
      </c>
      <c r="J1554" s="701" t="s">
        <v>1608</v>
      </c>
      <c r="K1554" s="702">
        <v>2499</v>
      </c>
      <c r="L1554" s="701" t="s">
        <v>1341</v>
      </c>
      <c r="M1554" s="704"/>
      <c r="N1554" s="701" t="s">
        <v>1341</v>
      </c>
      <c r="O1554" s="706"/>
      <c r="P1554" s="701" t="s">
        <v>1341</v>
      </c>
      <c r="Q1554" s="706"/>
      <c r="R1554" s="701" t="s">
        <v>1341</v>
      </c>
      <c r="S1554" s="701" t="s">
        <v>1341</v>
      </c>
    </row>
    <row r="1555" spans="1:19" x14ac:dyDescent="0.3">
      <c r="A1555" s="701" t="s">
        <v>4227</v>
      </c>
      <c r="B1555" s="701" t="s">
        <v>1607</v>
      </c>
      <c r="C1555" s="701" t="s">
        <v>1455</v>
      </c>
      <c r="D1555" s="702">
        <v>2006</v>
      </c>
      <c r="E1555" s="701" t="s">
        <v>1341</v>
      </c>
      <c r="F1555" s="701" t="s">
        <v>3959</v>
      </c>
      <c r="G1555" s="701" t="s">
        <v>1607</v>
      </c>
      <c r="H1555" s="703">
        <v>39338</v>
      </c>
      <c r="I1555" s="703">
        <v>39385</v>
      </c>
      <c r="J1555" s="701" t="s">
        <v>1608</v>
      </c>
      <c r="K1555" s="702">
        <v>28649</v>
      </c>
      <c r="L1555" s="701" t="s">
        <v>1341</v>
      </c>
      <c r="M1555" s="704"/>
      <c r="N1555" s="701" t="s">
        <v>1341</v>
      </c>
      <c r="O1555" s="706"/>
      <c r="P1555" s="701" t="s">
        <v>1341</v>
      </c>
      <c r="Q1555" s="704"/>
      <c r="R1555" s="701" t="s">
        <v>1341</v>
      </c>
      <c r="S1555" s="701" t="s">
        <v>1341</v>
      </c>
    </row>
    <row r="1556" spans="1:19" x14ac:dyDescent="0.3">
      <c r="A1556" s="701" t="s">
        <v>4222</v>
      </c>
      <c r="B1556" s="701" t="s">
        <v>1607</v>
      </c>
      <c r="C1556" s="701" t="s">
        <v>1455</v>
      </c>
      <c r="D1556" s="702">
        <v>2007</v>
      </c>
      <c r="E1556" s="701" t="s">
        <v>1341</v>
      </c>
      <c r="F1556" s="701" t="s">
        <v>3959</v>
      </c>
      <c r="G1556" s="701" t="s">
        <v>1607</v>
      </c>
      <c r="H1556" s="703">
        <v>39916</v>
      </c>
      <c r="I1556" s="703">
        <v>39963</v>
      </c>
      <c r="J1556" s="701" t="s">
        <v>1608</v>
      </c>
      <c r="K1556" s="702">
        <v>3911</v>
      </c>
      <c r="L1556" s="701" t="s">
        <v>1341</v>
      </c>
      <c r="M1556" s="704"/>
      <c r="N1556" s="701" t="s">
        <v>1341</v>
      </c>
      <c r="O1556" s="704"/>
      <c r="P1556" s="701" t="s">
        <v>1341</v>
      </c>
      <c r="Q1556" s="704"/>
      <c r="R1556" s="701" t="s">
        <v>1341</v>
      </c>
      <c r="S1556" s="701" t="s">
        <v>1341</v>
      </c>
    </row>
    <row r="1557" spans="1:19" x14ac:dyDescent="0.3">
      <c r="A1557" s="701" t="s">
        <v>4253</v>
      </c>
      <c r="B1557" s="701" t="s">
        <v>1607</v>
      </c>
      <c r="C1557" s="701" t="s">
        <v>1455</v>
      </c>
      <c r="D1557" s="702">
        <v>2007</v>
      </c>
      <c r="E1557" s="701" t="s">
        <v>1341</v>
      </c>
      <c r="F1557" s="701" t="s">
        <v>3959</v>
      </c>
      <c r="G1557" s="701" t="s">
        <v>1607</v>
      </c>
      <c r="H1557" s="703">
        <v>39712</v>
      </c>
      <c r="I1557" s="703">
        <v>39751</v>
      </c>
      <c r="J1557" s="701" t="s">
        <v>1608</v>
      </c>
      <c r="K1557" s="702">
        <v>20174</v>
      </c>
      <c r="L1557" s="701" t="s">
        <v>1341</v>
      </c>
      <c r="M1557" s="704"/>
      <c r="N1557" s="701" t="s">
        <v>1341</v>
      </c>
      <c r="O1557" s="706"/>
      <c r="P1557" s="701" t="s">
        <v>1341</v>
      </c>
      <c r="Q1557" s="706"/>
      <c r="R1557" s="701" t="s">
        <v>1341</v>
      </c>
      <c r="S1557" s="701" t="s">
        <v>1341</v>
      </c>
    </row>
    <row r="1558" spans="1:19" x14ac:dyDescent="0.3">
      <c r="A1558" s="701" t="s">
        <v>4225</v>
      </c>
      <c r="B1558" s="701" t="s">
        <v>1607</v>
      </c>
      <c r="C1558" s="701" t="s">
        <v>1455</v>
      </c>
      <c r="D1558" s="702">
        <v>2008</v>
      </c>
      <c r="E1558" s="701" t="s">
        <v>1341</v>
      </c>
      <c r="F1558" s="701" t="s">
        <v>3959</v>
      </c>
      <c r="G1558" s="701" t="s">
        <v>1607</v>
      </c>
      <c r="H1558" s="703">
        <v>40280</v>
      </c>
      <c r="I1558" s="703">
        <v>40318</v>
      </c>
      <c r="J1558" s="701" t="s">
        <v>1608</v>
      </c>
      <c r="K1558" s="702">
        <v>995</v>
      </c>
      <c r="L1558" s="701" t="s">
        <v>1341</v>
      </c>
      <c r="M1558" s="704"/>
      <c r="N1558" s="701" t="s">
        <v>1341</v>
      </c>
      <c r="O1558" s="706"/>
      <c r="P1558" s="701" t="s">
        <v>1341</v>
      </c>
      <c r="Q1558" s="706"/>
      <c r="R1558" s="701" t="s">
        <v>1341</v>
      </c>
      <c r="S1558" s="701" t="s">
        <v>1341</v>
      </c>
    </row>
    <row r="1559" spans="1:19" x14ac:dyDescent="0.3">
      <c r="A1559" s="701" t="s">
        <v>4264</v>
      </c>
      <c r="B1559" s="701" t="s">
        <v>1607</v>
      </c>
      <c r="C1559" s="701" t="s">
        <v>1455</v>
      </c>
      <c r="D1559" s="702">
        <v>2008</v>
      </c>
      <c r="E1559" s="701" t="s">
        <v>1341</v>
      </c>
      <c r="F1559" s="701" t="s">
        <v>3959</v>
      </c>
      <c r="G1559" s="701" t="s">
        <v>1607</v>
      </c>
      <c r="H1559" s="703">
        <v>40077</v>
      </c>
      <c r="I1559" s="703">
        <v>40116</v>
      </c>
      <c r="J1559" s="701" t="s">
        <v>1608</v>
      </c>
      <c r="K1559" s="702">
        <v>15987</v>
      </c>
      <c r="L1559" s="701" t="s">
        <v>1341</v>
      </c>
      <c r="M1559" s="704"/>
      <c r="N1559" s="701" t="s">
        <v>1341</v>
      </c>
      <c r="O1559" s="706"/>
      <c r="P1559" s="701" t="s">
        <v>1341</v>
      </c>
      <c r="Q1559" s="704"/>
      <c r="R1559" s="701" t="s">
        <v>1341</v>
      </c>
      <c r="S1559" s="701" t="s">
        <v>1341</v>
      </c>
    </row>
    <row r="1560" spans="1:19" x14ac:dyDescent="0.3">
      <c r="A1560" s="701" t="s">
        <v>4297</v>
      </c>
      <c r="B1560" s="701" t="s">
        <v>1607</v>
      </c>
      <c r="C1560" s="701" t="s">
        <v>1455</v>
      </c>
      <c r="D1560" s="702">
        <v>2009</v>
      </c>
      <c r="E1560" s="701" t="s">
        <v>1341</v>
      </c>
      <c r="F1560" s="701" t="s">
        <v>3959</v>
      </c>
      <c r="G1560" s="701" t="s">
        <v>1607</v>
      </c>
      <c r="H1560" s="703">
        <v>40440</v>
      </c>
      <c r="I1560" s="703">
        <v>40475</v>
      </c>
      <c r="J1560" s="701" t="s">
        <v>1608</v>
      </c>
      <c r="K1560" s="702">
        <v>33733</v>
      </c>
      <c r="L1560" s="701" t="s">
        <v>1341</v>
      </c>
      <c r="M1560" s="704"/>
      <c r="N1560" s="701" t="s">
        <v>1341</v>
      </c>
      <c r="O1560" s="706"/>
      <c r="P1560" s="701" t="s">
        <v>1341</v>
      </c>
      <c r="Q1560" s="704"/>
      <c r="R1560" s="701" t="s">
        <v>1341</v>
      </c>
      <c r="S1560" s="701" t="s">
        <v>1341</v>
      </c>
    </row>
    <row r="1561" spans="1:19" x14ac:dyDescent="0.3">
      <c r="A1561" s="701" t="s">
        <v>4309</v>
      </c>
      <c r="B1561" s="701" t="s">
        <v>1607</v>
      </c>
      <c r="C1561" s="701" t="s">
        <v>1455</v>
      </c>
      <c r="D1561" s="702">
        <v>2009</v>
      </c>
      <c r="E1561" s="701" t="s">
        <v>1341</v>
      </c>
      <c r="F1561" s="701" t="s">
        <v>3959</v>
      </c>
      <c r="G1561" s="701" t="s">
        <v>1607</v>
      </c>
      <c r="H1561" s="703">
        <v>40476</v>
      </c>
      <c r="I1561" s="703">
        <v>40479</v>
      </c>
      <c r="J1561" s="701" t="s">
        <v>1608</v>
      </c>
      <c r="K1561" s="702">
        <v>5057</v>
      </c>
      <c r="L1561" s="701" t="s">
        <v>1341</v>
      </c>
      <c r="M1561" s="704"/>
      <c r="N1561" s="701" t="s">
        <v>1608</v>
      </c>
      <c r="O1561" s="702">
        <v>25</v>
      </c>
      <c r="P1561" s="701" t="s">
        <v>1341</v>
      </c>
      <c r="Q1561" s="704"/>
      <c r="R1561" s="701" t="s">
        <v>1341</v>
      </c>
      <c r="S1561" s="701" t="s">
        <v>1341</v>
      </c>
    </row>
    <row r="1562" spans="1:19" x14ac:dyDescent="0.3">
      <c r="A1562" s="701" t="s">
        <v>4310</v>
      </c>
      <c r="B1562" s="701" t="s">
        <v>1607</v>
      </c>
      <c r="C1562" s="701" t="s">
        <v>1455</v>
      </c>
      <c r="D1562" s="702">
        <v>2009</v>
      </c>
      <c r="E1562" s="701" t="s">
        <v>1341</v>
      </c>
      <c r="F1562" s="701" t="s">
        <v>3959</v>
      </c>
      <c r="G1562" s="701" t="s">
        <v>1607</v>
      </c>
      <c r="H1562" s="703">
        <v>40644</v>
      </c>
      <c r="I1562" s="703">
        <v>40690</v>
      </c>
      <c r="J1562" s="701" t="s">
        <v>1608</v>
      </c>
      <c r="K1562" s="702">
        <v>5514</v>
      </c>
      <c r="L1562" s="701" t="s">
        <v>1341</v>
      </c>
      <c r="M1562" s="704"/>
      <c r="N1562" s="701" t="s">
        <v>1341</v>
      </c>
      <c r="O1562" s="706"/>
      <c r="P1562" s="701" t="s">
        <v>1341</v>
      </c>
      <c r="Q1562" s="704"/>
      <c r="R1562" s="701" t="s">
        <v>1341</v>
      </c>
      <c r="S1562" s="701" t="s">
        <v>1341</v>
      </c>
    </row>
    <row r="1563" spans="1:19" x14ac:dyDescent="0.3">
      <c r="A1563" s="701" t="s">
        <v>4223</v>
      </c>
      <c r="B1563" s="701" t="s">
        <v>1607</v>
      </c>
      <c r="C1563" s="701" t="s">
        <v>1455</v>
      </c>
      <c r="D1563" s="702">
        <v>2010</v>
      </c>
      <c r="E1563" s="701" t="s">
        <v>1341</v>
      </c>
      <c r="F1563" s="701" t="s">
        <v>3959</v>
      </c>
      <c r="G1563" s="701" t="s">
        <v>1607</v>
      </c>
      <c r="H1563" s="703">
        <v>41010</v>
      </c>
      <c r="I1563" s="703">
        <v>41054</v>
      </c>
      <c r="J1563" s="701" t="s">
        <v>1608</v>
      </c>
      <c r="K1563" s="702">
        <v>3175</v>
      </c>
      <c r="L1563" s="701" t="s">
        <v>1341</v>
      </c>
      <c r="M1563" s="704"/>
      <c r="N1563" s="701" t="s">
        <v>1341</v>
      </c>
      <c r="O1563" s="706"/>
      <c r="P1563" s="701" t="s">
        <v>1341</v>
      </c>
      <c r="Q1563" s="704"/>
      <c r="R1563" s="701" t="s">
        <v>1341</v>
      </c>
      <c r="S1563" s="701" t="s">
        <v>1341</v>
      </c>
    </row>
    <row r="1564" spans="1:19" x14ac:dyDescent="0.3">
      <c r="A1564" s="701" t="s">
        <v>4353</v>
      </c>
      <c r="B1564" s="701" t="s">
        <v>1607</v>
      </c>
      <c r="C1564" s="701" t="s">
        <v>1455</v>
      </c>
      <c r="D1564" s="702">
        <v>2010</v>
      </c>
      <c r="E1564" s="701" t="s">
        <v>1341</v>
      </c>
      <c r="F1564" s="701" t="s">
        <v>3959</v>
      </c>
      <c r="G1564" s="701" t="s">
        <v>1607</v>
      </c>
      <c r="H1564" s="703">
        <v>40812</v>
      </c>
      <c r="I1564" s="703">
        <v>40845</v>
      </c>
      <c r="J1564" s="701" t="s">
        <v>1608</v>
      </c>
      <c r="K1564" s="702">
        <v>26360</v>
      </c>
      <c r="L1564" s="701" t="s">
        <v>1341</v>
      </c>
      <c r="M1564" s="704"/>
      <c r="N1564" s="701" t="s">
        <v>1341</v>
      </c>
      <c r="O1564" s="706"/>
      <c r="P1564" s="701" t="s">
        <v>1341</v>
      </c>
      <c r="Q1564" s="704"/>
      <c r="R1564" s="701" t="s">
        <v>1341</v>
      </c>
      <c r="S1564" s="701" t="s">
        <v>1341</v>
      </c>
    </row>
    <row r="1565" spans="1:19" x14ac:dyDescent="0.3">
      <c r="A1565" s="701" t="s">
        <v>6569</v>
      </c>
      <c r="B1565" s="701" t="s">
        <v>1607</v>
      </c>
      <c r="C1565" s="701" t="s">
        <v>1457</v>
      </c>
      <c r="D1565" s="702">
        <v>1998</v>
      </c>
      <c r="E1565" s="701" t="s">
        <v>1717</v>
      </c>
      <c r="F1565" s="701" t="s">
        <v>1718</v>
      </c>
      <c r="G1565" s="701" t="s">
        <v>1612</v>
      </c>
      <c r="H1565" s="703">
        <v>36304</v>
      </c>
      <c r="I1565" s="703">
        <v>36308</v>
      </c>
      <c r="J1565" s="701" t="s">
        <v>1613</v>
      </c>
      <c r="K1565" s="702">
        <v>49287</v>
      </c>
      <c r="L1565" s="701" t="s">
        <v>1341</v>
      </c>
      <c r="M1565" s="704"/>
      <c r="N1565" s="701" t="s">
        <v>1613</v>
      </c>
      <c r="O1565" s="702">
        <v>412128</v>
      </c>
      <c r="P1565" s="701" t="s">
        <v>1341</v>
      </c>
      <c r="Q1565" s="706"/>
      <c r="R1565" s="701" t="s">
        <v>250</v>
      </c>
      <c r="S1565" s="701" t="s">
        <v>6530</v>
      </c>
    </row>
    <row r="1566" spans="1:19" x14ac:dyDescent="0.3">
      <c r="A1566" s="701" t="s">
        <v>6571</v>
      </c>
      <c r="B1566" s="701" t="s">
        <v>1607</v>
      </c>
      <c r="C1566" s="701" t="s">
        <v>1457</v>
      </c>
      <c r="D1566" s="702">
        <v>1998</v>
      </c>
      <c r="E1566" s="701" t="s">
        <v>1717</v>
      </c>
      <c r="F1566" s="701" t="s">
        <v>1718</v>
      </c>
      <c r="G1566" s="701" t="s">
        <v>1612</v>
      </c>
      <c r="H1566" s="703">
        <v>36304</v>
      </c>
      <c r="I1566" s="703">
        <v>36308</v>
      </c>
      <c r="J1566" s="701" t="s">
        <v>1613</v>
      </c>
      <c r="K1566" s="702">
        <v>49639</v>
      </c>
      <c r="L1566" s="701" t="s">
        <v>1341</v>
      </c>
      <c r="M1566" s="704"/>
      <c r="N1566" s="701" t="s">
        <v>1613</v>
      </c>
      <c r="O1566" s="702">
        <v>392940</v>
      </c>
      <c r="P1566" s="701" t="s">
        <v>1341</v>
      </c>
      <c r="Q1566" s="706"/>
      <c r="R1566" s="701" t="s">
        <v>250</v>
      </c>
      <c r="S1566" s="701" t="s">
        <v>6530</v>
      </c>
    </row>
    <row r="1567" spans="1:19" x14ac:dyDescent="0.3">
      <c r="A1567" s="701" t="s">
        <v>6574</v>
      </c>
      <c r="B1567" s="701" t="s">
        <v>1607</v>
      </c>
      <c r="C1567" s="701" t="s">
        <v>1457</v>
      </c>
      <c r="D1567" s="702">
        <v>1999</v>
      </c>
      <c r="E1567" s="701" t="s">
        <v>1717</v>
      </c>
      <c r="F1567" s="701" t="s">
        <v>1718</v>
      </c>
      <c r="G1567" s="701" t="s">
        <v>1612</v>
      </c>
      <c r="H1567" s="703">
        <v>36669</v>
      </c>
      <c r="I1567" s="703">
        <v>36675</v>
      </c>
      <c r="J1567" s="701" t="s">
        <v>1613</v>
      </c>
      <c r="K1567" s="702">
        <v>24030</v>
      </c>
      <c r="L1567" s="701" t="s">
        <v>1341</v>
      </c>
      <c r="M1567" s="704"/>
      <c r="N1567" s="701" t="s">
        <v>1613</v>
      </c>
      <c r="O1567" s="702">
        <v>130663</v>
      </c>
      <c r="P1567" s="701" t="s">
        <v>1341</v>
      </c>
      <c r="Q1567" s="706"/>
      <c r="R1567" s="701" t="s">
        <v>250</v>
      </c>
      <c r="S1567" s="701" t="s">
        <v>6290</v>
      </c>
    </row>
    <row r="1568" spans="1:19" x14ac:dyDescent="0.3">
      <c r="A1568" s="701" t="s">
        <v>6576</v>
      </c>
      <c r="B1568" s="701" t="s">
        <v>1607</v>
      </c>
      <c r="C1568" s="701" t="s">
        <v>1457</v>
      </c>
      <c r="D1568" s="702">
        <v>1999</v>
      </c>
      <c r="E1568" s="701" t="s">
        <v>1717</v>
      </c>
      <c r="F1568" s="701" t="s">
        <v>1718</v>
      </c>
      <c r="G1568" s="701" t="s">
        <v>1612</v>
      </c>
      <c r="H1568" s="703">
        <v>36669</v>
      </c>
      <c r="I1568" s="703">
        <v>36675</v>
      </c>
      <c r="J1568" s="701" t="s">
        <v>1613</v>
      </c>
      <c r="K1568" s="702">
        <v>24000</v>
      </c>
      <c r="L1568" s="701" t="s">
        <v>1341</v>
      </c>
      <c r="M1568" s="704"/>
      <c r="N1568" s="701" t="s">
        <v>1613</v>
      </c>
      <c r="O1568" s="702">
        <v>130661</v>
      </c>
      <c r="P1568" s="701" t="s">
        <v>1341</v>
      </c>
      <c r="Q1568" s="706"/>
      <c r="R1568" s="701" t="s">
        <v>250</v>
      </c>
      <c r="S1568" s="701" t="s">
        <v>6290</v>
      </c>
    </row>
    <row r="1569" spans="1:19" x14ac:dyDescent="0.3">
      <c r="A1569" s="701" t="s">
        <v>6578</v>
      </c>
      <c r="B1569" s="701" t="s">
        <v>1607</v>
      </c>
      <c r="C1569" s="701" t="s">
        <v>1457</v>
      </c>
      <c r="D1569" s="702">
        <v>1999</v>
      </c>
      <c r="E1569" s="701" t="s">
        <v>1717</v>
      </c>
      <c r="F1569" s="701" t="s">
        <v>1718</v>
      </c>
      <c r="G1569" s="701" t="s">
        <v>1612</v>
      </c>
      <c r="H1569" s="703">
        <v>36669</v>
      </c>
      <c r="I1569" s="703">
        <v>36675</v>
      </c>
      <c r="J1569" s="701" t="s">
        <v>1613</v>
      </c>
      <c r="K1569" s="702">
        <v>24025</v>
      </c>
      <c r="L1569" s="701" t="s">
        <v>1341</v>
      </c>
      <c r="M1569" s="704"/>
      <c r="N1569" s="701" t="s">
        <v>1613</v>
      </c>
      <c r="O1569" s="702">
        <v>128043</v>
      </c>
      <c r="P1569" s="701" t="s">
        <v>1341</v>
      </c>
      <c r="Q1569" s="706"/>
      <c r="R1569" s="701" t="s">
        <v>250</v>
      </c>
      <c r="S1569" s="701" t="s">
        <v>6290</v>
      </c>
    </row>
    <row r="1570" spans="1:19" x14ac:dyDescent="0.3">
      <c r="A1570" s="701" t="s">
        <v>6580</v>
      </c>
      <c r="B1570" s="701" t="s">
        <v>1607</v>
      </c>
      <c r="C1570" s="701" t="s">
        <v>1457</v>
      </c>
      <c r="D1570" s="702">
        <v>1999</v>
      </c>
      <c r="E1570" s="701" t="s">
        <v>1717</v>
      </c>
      <c r="F1570" s="701" t="s">
        <v>1718</v>
      </c>
      <c r="G1570" s="701" t="s">
        <v>1612</v>
      </c>
      <c r="H1570" s="703">
        <v>36669</v>
      </c>
      <c r="I1570" s="703">
        <v>36675</v>
      </c>
      <c r="J1570" s="701" t="s">
        <v>1613</v>
      </c>
      <c r="K1570" s="702">
        <v>24138</v>
      </c>
      <c r="L1570" s="701" t="s">
        <v>1341</v>
      </c>
      <c r="M1570" s="704"/>
      <c r="N1570" s="701" t="s">
        <v>1613</v>
      </c>
      <c r="O1570" s="702">
        <v>128049</v>
      </c>
      <c r="P1570" s="701" t="s">
        <v>1341</v>
      </c>
      <c r="Q1570" s="706"/>
      <c r="R1570" s="701" t="s">
        <v>250</v>
      </c>
      <c r="S1570" s="701" t="s">
        <v>6290</v>
      </c>
    </row>
    <row r="1571" spans="1:19" x14ac:dyDescent="0.3">
      <c r="A1571" s="701" t="s">
        <v>6655</v>
      </c>
      <c r="B1571" s="701" t="s">
        <v>1607</v>
      </c>
      <c r="C1571" s="701" t="s">
        <v>1457</v>
      </c>
      <c r="D1571" s="702">
        <v>2000</v>
      </c>
      <c r="E1571" s="701" t="s">
        <v>1717</v>
      </c>
      <c r="F1571" s="701" t="s">
        <v>1718</v>
      </c>
      <c r="G1571" s="701" t="s">
        <v>1612</v>
      </c>
      <c r="H1571" s="703">
        <v>37033</v>
      </c>
      <c r="I1571" s="703">
        <v>37033</v>
      </c>
      <c r="J1571" s="701" t="s">
        <v>1613</v>
      </c>
      <c r="K1571" s="702">
        <v>24832</v>
      </c>
      <c r="L1571" s="701" t="s">
        <v>1341</v>
      </c>
      <c r="M1571" s="704"/>
      <c r="N1571" s="701" t="s">
        <v>1613</v>
      </c>
      <c r="O1571" s="702">
        <v>53160</v>
      </c>
      <c r="P1571" s="701" t="s">
        <v>1341</v>
      </c>
      <c r="Q1571" s="706"/>
      <c r="R1571" s="701" t="s">
        <v>250</v>
      </c>
      <c r="S1571" s="701" t="s">
        <v>6633</v>
      </c>
    </row>
    <row r="1572" spans="1:19" x14ac:dyDescent="0.3">
      <c r="A1572" s="701" t="s">
        <v>6657</v>
      </c>
      <c r="B1572" s="701" t="s">
        <v>1607</v>
      </c>
      <c r="C1572" s="701" t="s">
        <v>1457</v>
      </c>
      <c r="D1572" s="702">
        <v>2000</v>
      </c>
      <c r="E1572" s="701" t="s">
        <v>1717</v>
      </c>
      <c r="F1572" s="701" t="s">
        <v>1718</v>
      </c>
      <c r="G1572" s="701" t="s">
        <v>1612</v>
      </c>
      <c r="H1572" s="703">
        <v>37033</v>
      </c>
      <c r="I1572" s="703">
        <v>37033</v>
      </c>
      <c r="J1572" s="701" t="s">
        <v>1613</v>
      </c>
      <c r="K1572" s="702">
        <v>24954</v>
      </c>
      <c r="L1572" s="701" t="s">
        <v>1341</v>
      </c>
      <c r="M1572" s="704"/>
      <c r="N1572" s="701" t="s">
        <v>1613</v>
      </c>
      <c r="O1572" s="702">
        <v>53162</v>
      </c>
      <c r="P1572" s="701" t="s">
        <v>1341</v>
      </c>
      <c r="Q1572" s="706"/>
      <c r="R1572" s="701" t="s">
        <v>250</v>
      </c>
      <c r="S1572" s="701" t="s">
        <v>6633</v>
      </c>
    </row>
    <row r="1573" spans="1:19" x14ac:dyDescent="0.3">
      <c r="A1573" s="701" t="s">
        <v>6659</v>
      </c>
      <c r="B1573" s="701" t="s">
        <v>1607</v>
      </c>
      <c r="C1573" s="701" t="s">
        <v>1457</v>
      </c>
      <c r="D1573" s="702">
        <v>2000</v>
      </c>
      <c r="E1573" s="701" t="s">
        <v>1717</v>
      </c>
      <c r="F1573" s="701" t="s">
        <v>1718</v>
      </c>
      <c r="G1573" s="701" t="s">
        <v>1612</v>
      </c>
      <c r="H1573" s="703">
        <v>37033</v>
      </c>
      <c r="I1573" s="703">
        <v>37033</v>
      </c>
      <c r="J1573" s="701" t="s">
        <v>1613</v>
      </c>
      <c r="K1573" s="702">
        <v>25388</v>
      </c>
      <c r="L1573" s="701" t="s">
        <v>1341</v>
      </c>
      <c r="M1573" s="704"/>
      <c r="N1573" s="701" t="s">
        <v>1613</v>
      </c>
      <c r="O1573" s="702">
        <v>53164</v>
      </c>
      <c r="P1573" s="701" t="s">
        <v>1341</v>
      </c>
      <c r="Q1573" s="706"/>
      <c r="R1573" s="701" t="s">
        <v>250</v>
      </c>
      <c r="S1573" s="701" t="s">
        <v>6633</v>
      </c>
    </row>
    <row r="1574" spans="1:19" x14ac:dyDescent="0.3">
      <c r="A1574" s="701" t="s">
        <v>6661</v>
      </c>
      <c r="B1574" s="701" t="s">
        <v>1607</v>
      </c>
      <c r="C1574" s="701" t="s">
        <v>1457</v>
      </c>
      <c r="D1574" s="702">
        <v>2000</v>
      </c>
      <c r="E1574" s="701" t="s">
        <v>1717</v>
      </c>
      <c r="F1574" s="701" t="s">
        <v>1718</v>
      </c>
      <c r="G1574" s="701" t="s">
        <v>1612</v>
      </c>
      <c r="H1574" s="703">
        <v>37033</v>
      </c>
      <c r="I1574" s="703">
        <v>37033</v>
      </c>
      <c r="J1574" s="701" t="s">
        <v>1613</v>
      </c>
      <c r="K1574" s="702">
        <v>24882</v>
      </c>
      <c r="L1574" s="701" t="s">
        <v>1341</v>
      </c>
      <c r="M1574" s="704"/>
      <c r="N1574" s="701" t="s">
        <v>1613</v>
      </c>
      <c r="O1574" s="702">
        <v>53162</v>
      </c>
      <c r="P1574" s="701" t="s">
        <v>1341</v>
      </c>
      <c r="Q1574" s="706"/>
      <c r="R1574" s="701" t="s">
        <v>250</v>
      </c>
      <c r="S1574" s="701" t="s">
        <v>6633</v>
      </c>
    </row>
    <row r="1575" spans="1:19" x14ac:dyDescent="0.3">
      <c r="A1575" s="701" t="s">
        <v>6742</v>
      </c>
      <c r="B1575" s="701" t="s">
        <v>1607</v>
      </c>
      <c r="C1575" s="701" t="s">
        <v>1457</v>
      </c>
      <c r="D1575" s="702">
        <v>2001</v>
      </c>
      <c r="E1575" s="701" t="s">
        <v>1717</v>
      </c>
      <c r="F1575" s="701" t="s">
        <v>1718</v>
      </c>
      <c r="G1575" s="701" t="s">
        <v>1612</v>
      </c>
      <c r="H1575" s="703">
        <v>37397</v>
      </c>
      <c r="I1575" s="703">
        <v>37405</v>
      </c>
      <c r="J1575" s="701" t="s">
        <v>1613</v>
      </c>
      <c r="K1575" s="702">
        <v>48787</v>
      </c>
      <c r="L1575" s="701" t="s">
        <v>1341</v>
      </c>
      <c r="M1575" s="704"/>
      <c r="N1575" s="701" t="s">
        <v>1613</v>
      </c>
      <c r="O1575" s="702">
        <v>277318</v>
      </c>
      <c r="P1575" s="701" t="s">
        <v>1341</v>
      </c>
      <c r="Q1575" s="706"/>
      <c r="R1575" s="701" t="s">
        <v>250</v>
      </c>
      <c r="S1575" s="701" t="s">
        <v>6697</v>
      </c>
    </row>
    <row r="1576" spans="1:19" x14ac:dyDescent="0.3">
      <c r="A1576" s="701" t="s">
        <v>6744</v>
      </c>
      <c r="B1576" s="701" t="s">
        <v>1607</v>
      </c>
      <c r="C1576" s="701" t="s">
        <v>1457</v>
      </c>
      <c r="D1576" s="702">
        <v>2001</v>
      </c>
      <c r="E1576" s="701" t="s">
        <v>1717</v>
      </c>
      <c r="F1576" s="701" t="s">
        <v>1718</v>
      </c>
      <c r="G1576" s="701" t="s">
        <v>1612</v>
      </c>
      <c r="H1576" s="703">
        <v>37403</v>
      </c>
      <c r="I1576" s="703">
        <v>37407</v>
      </c>
      <c r="J1576" s="701" t="s">
        <v>1613</v>
      </c>
      <c r="K1576" s="702">
        <v>48440</v>
      </c>
      <c r="L1576" s="701" t="s">
        <v>1341</v>
      </c>
      <c r="M1576" s="704"/>
      <c r="N1576" s="701" t="s">
        <v>1613</v>
      </c>
      <c r="O1576" s="702">
        <v>242591</v>
      </c>
      <c r="P1576" s="701" t="s">
        <v>1341</v>
      </c>
      <c r="Q1576" s="706"/>
      <c r="R1576" s="701" t="s">
        <v>250</v>
      </c>
      <c r="S1576" s="701" t="s">
        <v>6697</v>
      </c>
    </row>
    <row r="1577" spans="1:19" x14ac:dyDescent="0.3">
      <c r="A1577" s="701" t="s">
        <v>6894</v>
      </c>
      <c r="B1577" s="701" t="s">
        <v>1607</v>
      </c>
      <c r="C1577" s="701" t="s">
        <v>1457</v>
      </c>
      <c r="D1577" s="702">
        <v>2002</v>
      </c>
      <c r="E1577" s="701" t="s">
        <v>1717</v>
      </c>
      <c r="F1577" s="701" t="s">
        <v>1718</v>
      </c>
      <c r="G1577" s="701" t="s">
        <v>1612</v>
      </c>
      <c r="H1577" s="703">
        <v>37755</v>
      </c>
      <c r="I1577" s="703">
        <v>37767</v>
      </c>
      <c r="J1577" s="701" t="s">
        <v>1613</v>
      </c>
      <c r="K1577" s="702">
        <v>49882</v>
      </c>
      <c r="L1577" s="701" t="s">
        <v>1341</v>
      </c>
      <c r="M1577" s="704"/>
      <c r="N1577" s="701" t="s">
        <v>1613</v>
      </c>
      <c r="O1577" s="702">
        <v>348555</v>
      </c>
      <c r="P1577" s="701" t="s">
        <v>1341</v>
      </c>
      <c r="Q1577" s="706"/>
      <c r="R1577" s="701" t="s">
        <v>250</v>
      </c>
      <c r="S1577" s="701" t="s">
        <v>6817</v>
      </c>
    </row>
    <row r="1578" spans="1:19" x14ac:dyDescent="0.3">
      <c r="A1578" s="701" t="s">
        <v>6896</v>
      </c>
      <c r="B1578" s="701" t="s">
        <v>1607</v>
      </c>
      <c r="C1578" s="701" t="s">
        <v>1457</v>
      </c>
      <c r="D1578" s="702">
        <v>2002</v>
      </c>
      <c r="E1578" s="701" t="s">
        <v>1717</v>
      </c>
      <c r="F1578" s="701" t="s">
        <v>1718</v>
      </c>
      <c r="G1578" s="701" t="s">
        <v>1612</v>
      </c>
      <c r="H1578" s="703">
        <v>37757</v>
      </c>
      <c r="I1578" s="703">
        <v>37767</v>
      </c>
      <c r="J1578" s="701" t="s">
        <v>1613</v>
      </c>
      <c r="K1578" s="702">
        <v>49775</v>
      </c>
      <c r="L1578" s="701" t="s">
        <v>1341</v>
      </c>
      <c r="M1578" s="704"/>
      <c r="N1578" s="701" t="s">
        <v>1613</v>
      </c>
      <c r="O1578" s="702">
        <v>316440</v>
      </c>
      <c r="P1578" s="701" t="s">
        <v>1341</v>
      </c>
      <c r="Q1578" s="706"/>
      <c r="R1578" s="701" t="s">
        <v>250</v>
      </c>
      <c r="S1578" s="701" t="s">
        <v>6817</v>
      </c>
    </row>
    <row r="1579" spans="1:19" x14ac:dyDescent="0.3">
      <c r="A1579" s="701" t="s">
        <v>6892</v>
      </c>
      <c r="B1579" s="701" t="s">
        <v>1607</v>
      </c>
      <c r="C1579" s="701" t="s">
        <v>1457</v>
      </c>
      <c r="D1579" s="702">
        <v>2003</v>
      </c>
      <c r="E1579" s="701" t="s">
        <v>1717</v>
      </c>
      <c r="F1579" s="701" t="s">
        <v>1718</v>
      </c>
      <c r="G1579" s="701" t="s">
        <v>1612</v>
      </c>
      <c r="H1579" s="703">
        <v>38116</v>
      </c>
      <c r="I1579" s="703">
        <v>38247</v>
      </c>
      <c r="J1579" s="701" t="s">
        <v>1613</v>
      </c>
      <c r="K1579" s="702">
        <v>48344</v>
      </c>
      <c r="L1579" s="701" t="s">
        <v>1341</v>
      </c>
      <c r="M1579" s="704"/>
      <c r="N1579" s="701" t="s">
        <v>1613</v>
      </c>
      <c r="O1579" s="702">
        <v>307041</v>
      </c>
      <c r="P1579" s="701" t="s">
        <v>1341</v>
      </c>
      <c r="Q1579" s="706"/>
      <c r="R1579" s="701" t="s">
        <v>250</v>
      </c>
      <c r="S1579" s="701" t="s">
        <v>6826</v>
      </c>
    </row>
    <row r="1580" spans="1:19" x14ac:dyDescent="0.3">
      <c r="A1580" s="701" t="s">
        <v>6776</v>
      </c>
      <c r="B1580" s="701" t="s">
        <v>1607</v>
      </c>
      <c r="C1580" s="701" t="s">
        <v>1457</v>
      </c>
      <c r="D1580" s="702">
        <v>2004</v>
      </c>
      <c r="E1580" s="701" t="s">
        <v>1717</v>
      </c>
      <c r="F1580" s="701" t="s">
        <v>1718</v>
      </c>
      <c r="G1580" s="701" t="s">
        <v>1612</v>
      </c>
      <c r="H1580" s="703">
        <v>38482</v>
      </c>
      <c r="I1580" s="703">
        <v>38502</v>
      </c>
      <c r="J1580" s="701" t="s">
        <v>1613</v>
      </c>
      <c r="K1580" s="702">
        <v>25118</v>
      </c>
      <c r="L1580" s="701" t="s">
        <v>1341</v>
      </c>
      <c r="M1580" s="704"/>
      <c r="N1580" s="701" t="s">
        <v>1613</v>
      </c>
      <c r="O1580" s="702">
        <v>175395</v>
      </c>
      <c r="P1580" s="701" t="s">
        <v>1341</v>
      </c>
      <c r="Q1580" s="706"/>
      <c r="R1580" s="701" t="s">
        <v>250</v>
      </c>
      <c r="S1580" s="701" t="s">
        <v>6775</v>
      </c>
    </row>
    <row r="1581" spans="1:19" x14ac:dyDescent="0.3">
      <c r="A1581" s="701" t="s">
        <v>6778</v>
      </c>
      <c r="B1581" s="701" t="s">
        <v>1607</v>
      </c>
      <c r="C1581" s="701" t="s">
        <v>1457</v>
      </c>
      <c r="D1581" s="702">
        <v>2004</v>
      </c>
      <c r="E1581" s="701" t="s">
        <v>1717</v>
      </c>
      <c r="F1581" s="701" t="s">
        <v>1718</v>
      </c>
      <c r="G1581" s="701" t="s">
        <v>1612</v>
      </c>
      <c r="H1581" s="703">
        <v>38482</v>
      </c>
      <c r="I1581" s="703">
        <v>38502</v>
      </c>
      <c r="J1581" s="701" t="s">
        <v>1613</v>
      </c>
      <c r="K1581" s="702">
        <v>24985</v>
      </c>
      <c r="L1581" s="701" t="s">
        <v>1341</v>
      </c>
      <c r="M1581" s="704"/>
      <c r="N1581" s="701" t="s">
        <v>1613</v>
      </c>
      <c r="O1581" s="702">
        <v>174466</v>
      </c>
      <c r="P1581" s="701" t="s">
        <v>1341</v>
      </c>
      <c r="Q1581" s="706"/>
      <c r="R1581" s="701" t="s">
        <v>250</v>
      </c>
      <c r="S1581" s="701" t="s">
        <v>6775</v>
      </c>
    </row>
    <row r="1582" spans="1:19" x14ac:dyDescent="0.3">
      <c r="A1582" s="701" t="s">
        <v>6784</v>
      </c>
      <c r="B1582" s="701" t="s">
        <v>1607</v>
      </c>
      <c r="C1582" s="701" t="s">
        <v>1457</v>
      </c>
      <c r="D1582" s="702">
        <v>2004</v>
      </c>
      <c r="E1582" s="701" t="s">
        <v>1717</v>
      </c>
      <c r="F1582" s="701" t="s">
        <v>1718</v>
      </c>
      <c r="G1582" s="701" t="s">
        <v>1612</v>
      </c>
      <c r="H1582" s="703">
        <v>38486</v>
      </c>
      <c r="I1582" s="703">
        <v>38511</v>
      </c>
      <c r="J1582" s="701" t="s">
        <v>1613</v>
      </c>
      <c r="K1582" s="702">
        <v>25246</v>
      </c>
      <c r="L1582" s="701" t="s">
        <v>1341</v>
      </c>
      <c r="M1582" s="704"/>
      <c r="N1582" s="701" t="s">
        <v>1613</v>
      </c>
      <c r="O1582" s="702">
        <v>102367</v>
      </c>
      <c r="P1582" s="701" t="s">
        <v>1341</v>
      </c>
      <c r="Q1582" s="706"/>
      <c r="R1582" s="701" t="s">
        <v>250</v>
      </c>
      <c r="S1582" s="701" t="s">
        <v>6775</v>
      </c>
    </row>
    <row r="1583" spans="1:19" x14ac:dyDescent="0.3">
      <c r="A1583" s="701" t="s">
        <v>6786</v>
      </c>
      <c r="B1583" s="701" t="s">
        <v>1607</v>
      </c>
      <c r="C1583" s="701" t="s">
        <v>1457</v>
      </c>
      <c r="D1583" s="702">
        <v>2004</v>
      </c>
      <c r="E1583" s="701" t="s">
        <v>1717</v>
      </c>
      <c r="F1583" s="701" t="s">
        <v>1718</v>
      </c>
      <c r="G1583" s="701" t="s">
        <v>1612</v>
      </c>
      <c r="H1583" s="703">
        <v>38486</v>
      </c>
      <c r="I1583" s="703">
        <v>38511</v>
      </c>
      <c r="J1583" s="701" t="s">
        <v>1613</v>
      </c>
      <c r="K1583" s="702">
        <v>25208</v>
      </c>
      <c r="L1583" s="701" t="s">
        <v>1341</v>
      </c>
      <c r="M1583" s="704"/>
      <c r="N1583" s="701" t="s">
        <v>1613</v>
      </c>
      <c r="O1583" s="702">
        <v>102360</v>
      </c>
      <c r="P1583" s="701" t="s">
        <v>1341</v>
      </c>
      <c r="Q1583" s="706"/>
      <c r="R1583" s="701" t="s">
        <v>250</v>
      </c>
      <c r="S1583" s="701" t="s">
        <v>6775</v>
      </c>
    </row>
    <row r="1584" spans="1:19" x14ac:dyDescent="0.3">
      <c r="A1584" s="701" t="s">
        <v>6779</v>
      </c>
      <c r="B1584" s="701" t="s">
        <v>1607</v>
      </c>
      <c r="C1584" s="701" t="s">
        <v>1457</v>
      </c>
      <c r="D1584" s="702">
        <v>2005</v>
      </c>
      <c r="E1584" s="701" t="s">
        <v>1717</v>
      </c>
      <c r="F1584" s="701" t="s">
        <v>1718</v>
      </c>
      <c r="G1584" s="701" t="s">
        <v>1612</v>
      </c>
      <c r="H1584" s="703">
        <v>38839</v>
      </c>
      <c r="I1584" s="703">
        <v>38852</v>
      </c>
      <c r="J1584" s="701" t="s">
        <v>1613</v>
      </c>
      <c r="K1584" s="702">
        <v>23841</v>
      </c>
      <c r="L1584" s="701" t="s">
        <v>1341</v>
      </c>
      <c r="M1584" s="704"/>
      <c r="N1584" s="701" t="s">
        <v>1613</v>
      </c>
      <c r="O1584" s="702">
        <v>132176</v>
      </c>
      <c r="P1584" s="701" t="s">
        <v>1341</v>
      </c>
      <c r="Q1584" s="704"/>
      <c r="R1584" s="701" t="s">
        <v>250</v>
      </c>
      <c r="S1584" s="701" t="s">
        <v>2060</v>
      </c>
    </row>
    <row r="1585" spans="1:19" x14ac:dyDescent="0.3">
      <c r="A1585" s="701" t="s">
        <v>6818</v>
      </c>
      <c r="B1585" s="701" t="s">
        <v>1607</v>
      </c>
      <c r="C1585" s="701" t="s">
        <v>1457</v>
      </c>
      <c r="D1585" s="702">
        <v>2005</v>
      </c>
      <c r="E1585" s="701" t="s">
        <v>1717</v>
      </c>
      <c r="F1585" s="701" t="s">
        <v>1718</v>
      </c>
      <c r="G1585" s="701" t="s">
        <v>1612</v>
      </c>
      <c r="H1585" s="703">
        <v>38839</v>
      </c>
      <c r="I1585" s="703">
        <v>38839</v>
      </c>
      <c r="J1585" s="701" t="s">
        <v>1613</v>
      </c>
      <c r="K1585" s="702">
        <v>18421</v>
      </c>
      <c r="L1585" s="701" t="s">
        <v>1341</v>
      </c>
      <c r="M1585" s="704"/>
      <c r="N1585" s="701" t="s">
        <v>1613</v>
      </c>
      <c r="O1585" s="702">
        <v>102138</v>
      </c>
      <c r="P1585" s="701" t="s">
        <v>1341</v>
      </c>
      <c r="Q1585" s="704"/>
      <c r="R1585" s="701" t="s">
        <v>250</v>
      </c>
      <c r="S1585" s="701" t="s">
        <v>2060</v>
      </c>
    </row>
    <row r="1586" spans="1:19" x14ac:dyDescent="0.3">
      <c r="A1586" s="701" t="s">
        <v>6850</v>
      </c>
      <c r="B1586" s="701" t="s">
        <v>1607</v>
      </c>
      <c r="C1586" s="701" t="s">
        <v>1457</v>
      </c>
      <c r="D1586" s="702">
        <v>2005</v>
      </c>
      <c r="E1586" s="701" t="s">
        <v>1717</v>
      </c>
      <c r="F1586" s="701" t="s">
        <v>1718</v>
      </c>
      <c r="G1586" s="701" t="s">
        <v>1612</v>
      </c>
      <c r="H1586" s="703">
        <v>38839</v>
      </c>
      <c r="I1586" s="703">
        <v>38852</v>
      </c>
      <c r="J1586" s="701" t="s">
        <v>1613</v>
      </c>
      <c r="K1586" s="702">
        <v>23452</v>
      </c>
      <c r="L1586" s="701" t="s">
        <v>1341</v>
      </c>
      <c r="M1586" s="704"/>
      <c r="N1586" s="701" t="s">
        <v>1613</v>
      </c>
      <c r="O1586" s="702">
        <v>131251</v>
      </c>
      <c r="P1586" s="701" t="s">
        <v>1341</v>
      </c>
      <c r="Q1586" s="704"/>
      <c r="R1586" s="701" t="s">
        <v>250</v>
      </c>
      <c r="S1586" s="701" t="s">
        <v>2060</v>
      </c>
    </row>
    <row r="1587" spans="1:19" x14ac:dyDescent="0.3">
      <c r="A1587" s="701" t="s">
        <v>6851</v>
      </c>
      <c r="B1587" s="701" t="s">
        <v>1607</v>
      </c>
      <c r="C1587" s="701" t="s">
        <v>1457</v>
      </c>
      <c r="D1587" s="702">
        <v>2005</v>
      </c>
      <c r="E1587" s="701" t="s">
        <v>1717</v>
      </c>
      <c r="F1587" s="701" t="s">
        <v>1718</v>
      </c>
      <c r="G1587" s="701" t="s">
        <v>1612</v>
      </c>
      <c r="H1587" s="703">
        <v>38839</v>
      </c>
      <c r="I1587" s="703">
        <v>38852</v>
      </c>
      <c r="J1587" s="701" t="s">
        <v>1613</v>
      </c>
      <c r="K1587" s="702">
        <v>23445</v>
      </c>
      <c r="L1587" s="701" t="s">
        <v>1341</v>
      </c>
      <c r="M1587" s="704"/>
      <c r="N1587" s="701" t="s">
        <v>1613</v>
      </c>
      <c r="O1587" s="702">
        <v>131208</v>
      </c>
      <c r="P1587" s="701" t="s">
        <v>1341</v>
      </c>
      <c r="Q1587" s="706"/>
      <c r="R1587" s="701" t="s">
        <v>250</v>
      </c>
      <c r="S1587" s="701" t="s">
        <v>2060</v>
      </c>
    </row>
    <row r="1588" spans="1:19" x14ac:dyDescent="0.3">
      <c r="A1588" s="701" t="s">
        <v>6911</v>
      </c>
      <c r="B1588" s="701" t="s">
        <v>1607</v>
      </c>
      <c r="C1588" s="701" t="s">
        <v>1457</v>
      </c>
      <c r="D1588" s="702">
        <v>2006</v>
      </c>
      <c r="E1588" s="701" t="s">
        <v>1717</v>
      </c>
      <c r="F1588" s="701" t="s">
        <v>1718</v>
      </c>
      <c r="G1588" s="701" t="s">
        <v>1612</v>
      </c>
      <c r="H1588" s="703">
        <v>39218</v>
      </c>
      <c r="I1588" s="703">
        <v>39225</v>
      </c>
      <c r="J1588" s="701" t="s">
        <v>1613</v>
      </c>
      <c r="K1588" s="702">
        <v>24608</v>
      </c>
      <c r="L1588" s="701" t="s">
        <v>1341</v>
      </c>
      <c r="M1588" s="704"/>
      <c r="N1588" s="701" t="s">
        <v>1613</v>
      </c>
      <c r="O1588" s="702">
        <v>133083</v>
      </c>
      <c r="P1588" s="701" t="s">
        <v>1341</v>
      </c>
      <c r="Q1588" s="706"/>
      <c r="R1588" s="701" t="s">
        <v>250</v>
      </c>
      <c r="S1588" s="701" t="s">
        <v>2052</v>
      </c>
    </row>
    <row r="1589" spans="1:19" x14ac:dyDescent="0.3">
      <c r="A1589" s="701" t="s">
        <v>6913</v>
      </c>
      <c r="B1589" s="701" t="s">
        <v>1607</v>
      </c>
      <c r="C1589" s="701" t="s">
        <v>1457</v>
      </c>
      <c r="D1589" s="702">
        <v>2006</v>
      </c>
      <c r="E1589" s="701" t="s">
        <v>1717</v>
      </c>
      <c r="F1589" s="701" t="s">
        <v>1718</v>
      </c>
      <c r="G1589" s="701" t="s">
        <v>1612</v>
      </c>
      <c r="H1589" s="703">
        <v>39218</v>
      </c>
      <c r="I1589" s="703">
        <v>39225</v>
      </c>
      <c r="J1589" s="701" t="s">
        <v>1613</v>
      </c>
      <c r="K1589" s="702">
        <v>24675</v>
      </c>
      <c r="L1589" s="701" t="s">
        <v>1341</v>
      </c>
      <c r="M1589" s="704"/>
      <c r="N1589" s="701" t="s">
        <v>1613</v>
      </c>
      <c r="O1589" s="702">
        <v>133578</v>
      </c>
      <c r="P1589" s="701" t="s">
        <v>1341</v>
      </c>
      <c r="Q1589" s="706"/>
      <c r="R1589" s="701" t="s">
        <v>250</v>
      </c>
      <c r="S1589" s="701" t="s">
        <v>2052</v>
      </c>
    </row>
    <row r="1590" spans="1:19" x14ac:dyDescent="0.3">
      <c r="A1590" s="701" t="s">
        <v>6924</v>
      </c>
      <c r="B1590" s="701" t="s">
        <v>1607</v>
      </c>
      <c r="C1590" s="701" t="s">
        <v>1457</v>
      </c>
      <c r="D1590" s="702">
        <v>2006</v>
      </c>
      <c r="E1590" s="701" t="s">
        <v>1717</v>
      </c>
      <c r="F1590" s="701" t="s">
        <v>1718</v>
      </c>
      <c r="G1590" s="701" t="s">
        <v>1612</v>
      </c>
      <c r="H1590" s="703">
        <v>39218</v>
      </c>
      <c r="I1590" s="703">
        <v>39237</v>
      </c>
      <c r="J1590" s="701" t="s">
        <v>1613</v>
      </c>
      <c r="K1590" s="702">
        <v>23188</v>
      </c>
      <c r="L1590" s="701" t="s">
        <v>1341</v>
      </c>
      <c r="M1590" s="704"/>
      <c r="N1590" s="701" t="s">
        <v>1613</v>
      </c>
      <c r="O1590" s="702">
        <v>118269</v>
      </c>
      <c r="P1590" s="701" t="s">
        <v>1341</v>
      </c>
      <c r="Q1590" s="706"/>
      <c r="R1590" s="701" t="s">
        <v>250</v>
      </c>
      <c r="S1590" s="701" t="s">
        <v>2052</v>
      </c>
    </row>
    <row r="1591" spans="1:19" x14ac:dyDescent="0.3">
      <c r="A1591" s="701" t="s">
        <v>6925</v>
      </c>
      <c r="B1591" s="701" t="s">
        <v>1607</v>
      </c>
      <c r="C1591" s="701" t="s">
        <v>1457</v>
      </c>
      <c r="D1591" s="702">
        <v>2006</v>
      </c>
      <c r="E1591" s="701" t="s">
        <v>1717</v>
      </c>
      <c r="F1591" s="701" t="s">
        <v>1718</v>
      </c>
      <c r="G1591" s="701" t="s">
        <v>1612</v>
      </c>
      <c r="H1591" s="703">
        <v>39218</v>
      </c>
      <c r="I1591" s="703">
        <v>39237</v>
      </c>
      <c r="J1591" s="701" t="s">
        <v>1613</v>
      </c>
      <c r="K1591" s="702">
        <v>23834</v>
      </c>
      <c r="L1591" s="701" t="s">
        <v>1341</v>
      </c>
      <c r="M1591" s="704"/>
      <c r="N1591" s="701" t="s">
        <v>1613</v>
      </c>
      <c r="O1591" s="702">
        <v>121153</v>
      </c>
      <c r="P1591" s="701" t="s">
        <v>1341</v>
      </c>
      <c r="Q1591" s="706"/>
      <c r="R1591" s="701" t="s">
        <v>250</v>
      </c>
      <c r="S1591" s="701" t="s">
        <v>2052</v>
      </c>
    </row>
    <row r="1592" spans="1:19" x14ac:dyDescent="0.3">
      <c r="A1592" s="701" t="s">
        <v>6977</v>
      </c>
      <c r="B1592" s="701" t="s">
        <v>1607</v>
      </c>
      <c r="C1592" s="701" t="s">
        <v>1457</v>
      </c>
      <c r="D1592" s="702">
        <v>2007</v>
      </c>
      <c r="E1592" s="701" t="s">
        <v>1717</v>
      </c>
      <c r="F1592" s="701" t="s">
        <v>1718</v>
      </c>
      <c r="G1592" s="701" t="s">
        <v>1612</v>
      </c>
      <c r="H1592" s="703">
        <v>39588</v>
      </c>
      <c r="I1592" s="703">
        <v>39598</v>
      </c>
      <c r="J1592" s="701" t="s">
        <v>1613</v>
      </c>
      <c r="K1592" s="702">
        <v>49871</v>
      </c>
      <c r="L1592" s="701" t="s">
        <v>1341</v>
      </c>
      <c r="M1592" s="704"/>
      <c r="N1592" s="701" t="s">
        <v>1613</v>
      </c>
      <c r="O1592" s="702">
        <v>278572</v>
      </c>
      <c r="P1592" s="701" t="s">
        <v>1341</v>
      </c>
      <c r="Q1592" s="706"/>
      <c r="R1592" s="701" t="s">
        <v>250</v>
      </c>
      <c r="S1592" s="701" t="s">
        <v>2056</v>
      </c>
    </row>
    <row r="1593" spans="1:19" x14ac:dyDescent="0.3">
      <c r="A1593" s="701" t="s">
        <v>6978</v>
      </c>
      <c r="B1593" s="701" t="s">
        <v>1607</v>
      </c>
      <c r="C1593" s="701" t="s">
        <v>1457</v>
      </c>
      <c r="D1593" s="702">
        <v>2007</v>
      </c>
      <c r="E1593" s="701" t="s">
        <v>1717</v>
      </c>
      <c r="F1593" s="701" t="s">
        <v>1718</v>
      </c>
      <c r="G1593" s="701" t="s">
        <v>1612</v>
      </c>
      <c r="H1593" s="703">
        <v>39588</v>
      </c>
      <c r="I1593" s="703">
        <v>39588</v>
      </c>
      <c r="J1593" s="701" t="s">
        <v>1613</v>
      </c>
      <c r="K1593" s="702">
        <v>49761</v>
      </c>
      <c r="L1593" s="701" t="s">
        <v>1341</v>
      </c>
      <c r="M1593" s="704"/>
      <c r="N1593" s="701" t="s">
        <v>1613</v>
      </c>
      <c r="O1593" s="702">
        <v>267445</v>
      </c>
      <c r="P1593" s="701" t="s">
        <v>1341</v>
      </c>
      <c r="Q1593" s="706"/>
      <c r="R1593" s="701" t="s">
        <v>250</v>
      </c>
      <c r="S1593" s="701" t="s">
        <v>2056</v>
      </c>
    </row>
    <row r="1594" spans="1:19" x14ac:dyDescent="0.3">
      <c r="A1594" s="701" t="s">
        <v>5806</v>
      </c>
      <c r="B1594" s="701" t="s">
        <v>1607</v>
      </c>
      <c r="C1594" s="701" t="s">
        <v>1457</v>
      </c>
      <c r="D1594" s="702">
        <v>2008</v>
      </c>
      <c r="E1594" s="701" t="s">
        <v>1717</v>
      </c>
      <c r="F1594" s="701" t="s">
        <v>1718</v>
      </c>
      <c r="G1594" s="701" t="s">
        <v>1612</v>
      </c>
      <c r="H1594" s="703">
        <v>39952</v>
      </c>
      <c r="I1594" s="703">
        <v>39959</v>
      </c>
      <c r="J1594" s="701" t="s">
        <v>1613</v>
      </c>
      <c r="K1594" s="702">
        <v>50030</v>
      </c>
      <c r="L1594" s="701" t="s">
        <v>1341</v>
      </c>
      <c r="M1594" s="704"/>
      <c r="N1594" s="701" t="s">
        <v>1613</v>
      </c>
      <c r="O1594" s="702">
        <v>220981</v>
      </c>
      <c r="P1594" s="701" t="s">
        <v>1341</v>
      </c>
      <c r="Q1594" s="706"/>
      <c r="R1594" s="701" t="s">
        <v>250</v>
      </c>
      <c r="S1594" s="701" t="s">
        <v>1719</v>
      </c>
    </row>
    <row r="1595" spans="1:19" x14ac:dyDescent="0.3">
      <c r="A1595" s="701" t="s">
        <v>5807</v>
      </c>
      <c r="B1595" s="701" t="s">
        <v>1607</v>
      </c>
      <c r="C1595" s="701" t="s">
        <v>1457</v>
      </c>
      <c r="D1595" s="702">
        <v>2008</v>
      </c>
      <c r="E1595" s="701" t="s">
        <v>1717</v>
      </c>
      <c r="F1595" s="701" t="s">
        <v>1718</v>
      </c>
      <c r="G1595" s="701" t="s">
        <v>1612</v>
      </c>
      <c r="H1595" s="703">
        <v>39952</v>
      </c>
      <c r="I1595" s="703">
        <v>39972</v>
      </c>
      <c r="J1595" s="701" t="s">
        <v>1613</v>
      </c>
      <c r="K1595" s="702">
        <v>49914</v>
      </c>
      <c r="L1595" s="701" t="s">
        <v>1341</v>
      </c>
      <c r="M1595" s="704"/>
      <c r="N1595" s="701" t="s">
        <v>1613</v>
      </c>
      <c r="O1595" s="702">
        <v>236077</v>
      </c>
      <c r="P1595" s="701" t="s">
        <v>1341</v>
      </c>
      <c r="Q1595" s="706"/>
      <c r="R1595" s="701" t="s">
        <v>250</v>
      </c>
      <c r="S1595" s="701" t="s">
        <v>1719</v>
      </c>
    </row>
    <row r="1596" spans="1:19" x14ac:dyDescent="0.3">
      <c r="A1596" s="701" t="s">
        <v>5899</v>
      </c>
      <c r="B1596" s="701" t="s">
        <v>1607</v>
      </c>
      <c r="C1596" s="701" t="s">
        <v>1457</v>
      </c>
      <c r="D1596" s="702">
        <v>2009</v>
      </c>
      <c r="E1596" s="701" t="s">
        <v>1717</v>
      </c>
      <c r="F1596" s="701" t="s">
        <v>1718</v>
      </c>
      <c r="G1596" s="701" t="s">
        <v>1612</v>
      </c>
      <c r="H1596" s="703">
        <v>40313</v>
      </c>
      <c r="I1596" s="703">
        <v>40316</v>
      </c>
      <c r="J1596" s="701" t="s">
        <v>1613</v>
      </c>
      <c r="K1596" s="702">
        <v>97839</v>
      </c>
      <c r="L1596" s="701" t="s">
        <v>1341</v>
      </c>
      <c r="M1596" s="704"/>
      <c r="N1596" s="701" t="s">
        <v>1613</v>
      </c>
      <c r="O1596" s="702">
        <v>236583</v>
      </c>
      <c r="P1596" s="701" t="s">
        <v>1341</v>
      </c>
      <c r="Q1596" s="706"/>
      <c r="R1596" s="701" t="s">
        <v>250</v>
      </c>
      <c r="S1596" s="701" t="s">
        <v>5900</v>
      </c>
    </row>
    <row r="1597" spans="1:19" x14ac:dyDescent="0.3">
      <c r="A1597" s="701" t="s">
        <v>6191</v>
      </c>
      <c r="B1597" s="701" t="s">
        <v>1607</v>
      </c>
      <c r="C1597" s="701" t="s">
        <v>1457</v>
      </c>
      <c r="D1597" s="702">
        <v>2010</v>
      </c>
      <c r="E1597" s="701" t="s">
        <v>1717</v>
      </c>
      <c r="F1597" s="701" t="s">
        <v>1718</v>
      </c>
      <c r="G1597" s="701" t="s">
        <v>1612</v>
      </c>
      <c r="H1597" s="703">
        <v>40679</v>
      </c>
      <c r="I1597" s="703">
        <v>40694</v>
      </c>
      <c r="J1597" s="701" t="s">
        <v>1613</v>
      </c>
      <c r="K1597" s="702">
        <v>96788</v>
      </c>
      <c r="L1597" s="701" t="s">
        <v>1341</v>
      </c>
      <c r="M1597" s="704"/>
      <c r="N1597" s="701" t="s">
        <v>1613</v>
      </c>
      <c r="O1597" s="702">
        <v>245520</v>
      </c>
      <c r="P1597" s="701" t="s">
        <v>1341</v>
      </c>
      <c r="Q1597" s="704"/>
      <c r="R1597" s="701" t="s">
        <v>250</v>
      </c>
      <c r="S1597" s="701" t="s">
        <v>6161</v>
      </c>
    </row>
    <row r="1598" spans="1:19" x14ac:dyDescent="0.3">
      <c r="A1598" s="701" t="s">
        <v>6353</v>
      </c>
      <c r="B1598" s="701" t="s">
        <v>1607</v>
      </c>
      <c r="C1598" s="701" t="s">
        <v>1457</v>
      </c>
      <c r="D1598" s="702">
        <v>2011</v>
      </c>
      <c r="E1598" s="701" t="s">
        <v>1717</v>
      </c>
      <c r="F1598" s="701" t="s">
        <v>1718</v>
      </c>
      <c r="G1598" s="701" t="s">
        <v>1612</v>
      </c>
      <c r="H1598" s="703">
        <v>41045</v>
      </c>
      <c r="I1598" s="703">
        <v>41057</v>
      </c>
      <c r="J1598" s="701" t="s">
        <v>1613</v>
      </c>
      <c r="K1598" s="702">
        <v>98886</v>
      </c>
      <c r="L1598" s="701" t="s">
        <v>1341</v>
      </c>
      <c r="M1598" s="704"/>
      <c r="N1598" s="701" t="s">
        <v>1613</v>
      </c>
      <c r="O1598" s="702">
        <v>218359</v>
      </c>
      <c r="P1598" s="701" t="s">
        <v>1341</v>
      </c>
      <c r="Q1598" s="706"/>
      <c r="R1598" s="701" t="s">
        <v>250</v>
      </c>
      <c r="S1598" s="701" t="s">
        <v>5765</v>
      </c>
    </row>
    <row r="1599" spans="1:19" x14ac:dyDescent="0.3">
      <c r="A1599" s="701" t="s">
        <v>3130</v>
      </c>
      <c r="B1599" s="701" t="s">
        <v>1607</v>
      </c>
      <c r="C1599" s="701" t="s">
        <v>1399</v>
      </c>
      <c r="D1599" s="702">
        <v>1985</v>
      </c>
      <c r="E1599" s="701" t="s">
        <v>1686</v>
      </c>
      <c r="F1599" s="701" t="s">
        <v>1687</v>
      </c>
      <c r="G1599" s="701" t="s">
        <v>1612</v>
      </c>
      <c r="H1599" s="703">
        <v>31555</v>
      </c>
      <c r="I1599" s="703">
        <v>31556</v>
      </c>
      <c r="J1599" s="701" t="s">
        <v>1608</v>
      </c>
      <c r="K1599" s="702">
        <v>25365</v>
      </c>
      <c r="L1599" s="701" t="s">
        <v>1341</v>
      </c>
      <c r="M1599" s="704"/>
      <c r="N1599" s="701" t="s">
        <v>1608</v>
      </c>
      <c r="O1599" s="702">
        <v>439</v>
      </c>
      <c r="P1599" s="701" t="s">
        <v>1341</v>
      </c>
      <c r="Q1599" s="706"/>
      <c r="R1599" s="701" t="s">
        <v>1341</v>
      </c>
      <c r="S1599" s="701" t="s">
        <v>1341</v>
      </c>
    </row>
    <row r="1600" spans="1:19" x14ac:dyDescent="0.3">
      <c r="A1600" s="701" t="s">
        <v>3131</v>
      </c>
      <c r="B1600" s="701" t="s">
        <v>1607</v>
      </c>
      <c r="C1600" s="701" t="s">
        <v>1399</v>
      </c>
      <c r="D1600" s="702">
        <v>1985</v>
      </c>
      <c r="E1600" s="701" t="s">
        <v>1686</v>
      </c>
      <c r="F1600" s="701" t="s">
        <v>1687</v>
      </c>
      <c r="G1600" s="701" t="s">
        <v>1612</v>
      </c>
      <c r="H1600" s="703">
        <v>31555</v>
      </c>
      <c r="I1600" s="703">
        <v>31556</v>
      </c>
      <c r="J1600" s="701" t="s">
        <v>1608</v>
      </c>
      <c r="K1600" s="702">
        <v>25455</v>
      </c>
      <c r="L1600" s="701" t="s">
        <v>1341</v>
      </c>
      <c r="M1600" s="704"/>
      <c r="N1600" s="701" t="s">
        <v>1608</v>
      </c>
      <c r="O1600" s="702">
        <v>440</v>
      </c>
      <c r="P1600" s="701" t="s">
        <v>1341</v>
      </c>
      <c r="Q1600" s="706"/>
      <c r="R1600" s="701" t="s">
        <v>1341</v>
      </c>
      <c r="S1600" s="701" t="s">
        <v>1341</v>
      </c>
    </row>
    <row r="1601" spans="1:19" x14ac:dyDescent="0.3">
      <c r="A1601" s="701" t="s">
        <v>3132</v>
      </c>
      <c r="B1601" s="701" t="s">
        <v>1607</v>
      </c>
      <c r="C1601" s="701" t="s">
        <v>1399</v>
      </c>
      <c r="D1601" s="702">
        <v>1985</v>
      </c>
      <c r="E1601" s="701" t="s">
        <v>1686</v>
      </c>
      <c r="F1601" s="701" t="s">
        <v>1687</v>
      </c>
      <c r="G1601" s="701" t="s">
        <v>1612</v>
      </c>
      <c r="H1601" s="703">
        <v>31555</v>
      </c>
      <c r="I1601" s="703">
        <v>31556</v>
      </c>
      <c r="J1601" s="701" t="s">
        <v>1608</v>
      </c>
      <c r="K1601" s="702">
        <v>11980</v>
      </c>
      <c r="L1601" s="701" t="s">
        <v>1341</v>
      </c>
      <c r="M1601" s="704"/>
      <c r="N1601" s="701" t="s">
        <v>1608</v>
      </c>
      <c r="O1601" s="702">
        <v>207</v>
      </c>
      <c r="P1601" s="701" t="s">
        <v>1341</v>
      </c>
      <c r="Q1601" s="706"/>
      <c r="R1601" s="701" t="s">
        <v>1341</v>
      </c>
      <c r="S1601" s="701" t="s">
        <v>1341</v>
      </c>
    </row>
    <row r="1602" spans="1:19" x14ac:dyDescent="0.3">
      <c r="A1602" s="701" t="s">
        <v>3162</v>
      </c>
      <c r="B1602" s="701" t="s">
        <v>1607</v>
      </c>
      <c r="C1602" s="701" t="s">
        <v>1399</v>
      </c>
      <c r="D1602" s="702">
        <v>1987</v>
      </c>
      <c r="E1602" s="701" t="s">
        <v>1686</v>
      </c>
      <c r="F1602" s="701" t="s">
        <v>1687</v>
      </c>
      <c r="G1602" s="701" t="s">
        <v>1612</v>
      </c>
      <c r="H1602" s="703">
        <v>32234</v>
      </c>
      <c r="I1602" s="703">
        <v>32251</v>
      </c>
      <c r="J1602" s="701" t="s">
        <v>1608</v>
      </c>
      <c r="K1602" s="702">
        <v>14298</v>
      </c>
      <c r="L1602" s="701" t="s">
        <v>1341</v>
      </c>
      <c r="M1602" s="704"/>
      <c r="N1602" s="701" t="s">
        <v>1608</v>
      </c>
      <c r="O1602" s="702">
        <v>36</v>
      </c>
      <c r="P1602" s="701" t="s">
        <v>1341</v>
      </c>
      <c r="Q1602" s="706"/>
      <c r="R1602" s="701" t="s">
        <v>1341</v>
      </c>
      <c r="S1602" s="701" t="s">
        <v>1341</v>
      </c>
    </row>
    <row r="1603" spans="1:19" x14ac:dyDescent="0.3">
      <c r="A1603" s="701" t="s">
        <v>3215</v>
      </c>
      <c r="B1603" s="701" t="s">
        <v>1607</v>
      </c>
      <c r="C1603" s="701" t="s">
        <v>1399</v>
      </c>
      <c r="D1603" s="702">
        <v>1987</v>
      </c>
      <c r="E1603" s="701" t="s">
        <v>1686</v>
      </c>
      <c r="F1603" s="701" t="s">
        <v>1687</v>
      </c>
      <c r="G1603" s="701" t="s">
        <v>1612</v>
      </c>
      <c r="H1603" s="703">
        <v>32234</v>
      </c>
      <c r="I1603" s="703">
        <v>32251</v>
      </c>
      <c r="J1603" s="701" t="s">
        <v>1608</v>
      </c>
      <c r="K1603" s="702">
        <v>25360</v>
      </c>
      <c r="L1603" s="701" t="s">
        <v>1341</v>
      </c>
      <c r="M1603" s="704"/>
      <c r="N1603" s="701" t="s">
        <v>1608</v>
      </c>
      <c r="O1603" s="702">
        <v>64</v>
      </c>
      <c r="P1603" s="701" t="s">
        <v>1341</v>
      </c>
      <c r="Q1603" s="706"/>
      <c r="R1603" s="701" t="s">
        <v>1341</v>
      </c>
      <c r="S1603" s="701" t="s">
        <v>1341</v>
      </c>
    </row>
    <row r="1604" spans="1:19" x14ac:dyDescent="0.3">
      <c r="A1604" s="701" t="s">
        <v>3216</v>
      </c>
      <c r="B1604" s="701" t="s">
        <v>1607</v>
      </c>
      <c r="C1604" s="701" t="s">
        <v>1399</v>
      </c>
      <c r="D1604" s="702">
        <v>1987</v>
      </c>
      <c r="E1604" s="701" t="s">
        <v>1686</v>
      </c>
      <c r="F1604" s="701" t="s">
        <v>1687</v>
      </c>
      <c r="G1604" s="701" t="s">
        <v>1612</v>
      </c>
      <c r="H1604" s="703">
        <v>32234</v>
      </c>
      <c r="I1604" s="703">
        <v>32251</v>
      </c>
      <c r="J1604" s="701" t="s">
        <v>1608</v>
      </c>
      <c r="K1604" s="702">
        <v>25869</v>
      </c>
      <c r="L1604" s="701" t="s">
        <v>1341</v>
      </c>
      <c r="M1604" s="704"/>
      <c r="N1604" s="701" t="s">
        <v>1608</v>
      </c>
      <c r="O1604" s="702">
        <v>65</v>
      </c>
      <c r="P1604" s="701" t="s">
        <v>1341</v>
      </c>
      <c r="Q1604" s="706"/>
      <c r="R1604" s="701" t="s">
        <v>1341</v>
      </c>
      <c r="S1604" s="701" t="s">
        <v>1341</v>
      </c>
    </row>
    <row r="1605" spans="1:19" x14ac:dyDescent="0.3">
      <c r="A1605" s="701" t="s">
        <v>3217</v>
      </c>
      <c r="B1605" s="701" t="s">
        <v>1607</v>
      </c>
      <c r="C1605" s="701" t="s">
        <v>1399</v>
      </c>
      <c r="D1605" s="702">
        <v>1987</v>
      </c>
      <c r="E1605" s="701" t="s">
        <v>1686</v>
      </c>
      <c r="F1605" s="701" t="s">
        <v>1687</v>
      </c>
      <c r="G1605" s="701" t="s">
        <v>1612</v>
      </c>
      <c r="H1605" s="703">
        <v>32251</v>
      </c>
      <c r="I1605" s="703">
        <v>32281</v>
      </c>
      <c r="J1605" s="701" t="s">
        <v>1608</v>
      </c>
      <c r="K1605" s="702">
        <v>26719</v>
      </c>
      <c r="L1605" s="701" t="s">
        <v>1341</v>
      </c>
      <c r="M1605" s="704"/>
      <c r="N1605" s="701" t="s">
        <v>1608</v>
      </c>
      <c r="O1605" s="702">
        <v>67</v>
      </c>
      <c r="P1605" s="701" t="s">
        <v>1341</v>
      </c>
      <c r="Q1605" s="704"/>
      <c r="R1605" s="701" t="s">
        <v>1341</v>
      </c>
      <c r="S1605" s="701" t="s">
        <v>1341</v>
      </c>
    </row>
    <row r="1606" spans="1:19" x14ac:dyDescent="0.3">
      <c r="A1606" s="701" t="s">
        <v>3240</v>
      </c>
      <c r="B1606" s="701" t="s">
        <v>1607</v>
      </c>
      <c r="C1606" s="701" t="s">
        <v>1399</v>
      </c>
      <c r="D1606" s="702">
        <v>1987</v>
      </c>
      <c r="E1606" s="701" t="s">
        <v>1686</v>
      </c>
      <c r="F1606" s="701" t="s">
        <v>2065</v>
      </c>
      <c r="G1606" s="701" t="s">
        <v>1612</v>
      </c>
      <c r="H1606" s="703">
        <v>32288</v>
      </c>
      <c r="I1606" s="703">
        <v>32289</v>
      </c>
      <c r="J1606" s="701" t="s">
        <v>1608</v>
      </c>
      <c r="K1606" s="702">
        <v>26461</v>
      </c>
      <c r="L1606" s="701" t="s">
        <v>1341</v>
      </c>
      <c r="M1606" s="704"/>
      <c r="N1606" s="701" t="s">
        <v>1613</v>
      </c>
      <c r="O1606" s="702">
        <v>96767</v>
      </c>
      <c r="P1606" s="701" t="s">
        <v>1608</v>
      </c>
      <c r="Q1606" s="705">
        <v>133</v>
      </c>
      <c r="R1606" s="701" t="s">
        <v>1341</v>
      </c>
      <c r="S1606" s="701" t="s">
        <v>1341</v>
      </c>
    </row>
    <row r="1607" spans="1:19" x14ac:dyDescent="0.3">
      <c r="A1607" s="701" t="s">
        <v>3241</v>
      </c>
      <c r="B1607" s="701" t="s">
        <v>1607</v>
      </c>
      <c r="C1607" s="701" t="s">
        <v>1399</v>
      </c>
      <c r="D1607" s="702">
        <v>1987</v>
      </c>
      <c r="E1607" s="701" t="s">
        <v>1686</v>
      </c>
      <c r="F1607" s="701" t="s">
        <v>2065</v>
      </c>
      <c r="G1607" s="701" t="s">
        <v>1612</v>
      </c>
      <c r="H1607" s="703">
        <v>32288</v>
      </c>
      <c r="I1607" s="703">
        <v>32289</v>
      </c>
      <c r="J1607" s="701" t="s">
        <v>1608</v>
      </c>
      <c r="K1607" s="702">
        <v>26658</v>
      </c>
      <c r="L1607" s="701" t="s">
        <v>1341</v>
      </c>
      <c r="M1607" s="704"/>
      <c r="N1607" s="701" t="s">
        <v>1613</v>
      </c>
      <c r="O1607" s="705">
        <v>96768</v>
      </c>
      <c r="P1607" s="701" t="s">
        <v>1608</v>
      </c>
      <c r="Q1607" s="705">
        <v>134</v>
      </c>
      <c r="R1607" s="701" t="s">
        <v>1341</v>
      </c>
      <c r="S1607" s="701" t="s">
        <v>1341</v>
      </c>
    </row>
    <row r="1608" spans="1:19" x14ac:dyDescent="0.3">
      <c r="A1608" s="701" t="s">
        <v>3234</v>
      </c>
      <c r="B1608" s="701" t="s">
        <v>1607</v>
      </c>
      <c r="C1608" s="701" t="s">
        <v>1399</v>
      </c>
      <c r="D1608" s="702">
        <v>1988</v>
      </c>
      <c r="E1608" s="701" t="s">
        <v>1686</v>
      </c>
      <c r="F1608" s="701" t="s">
        <v>1687</v>
      </c>
      <c r="G1608" s="701" t="s">
        <v>1612</v>
      </c>
      <c r="H1608" s="703">
        <v>32599</v>
      </c>
      <c r="I1608" s="703">
        <v>32626</v>
      </c>
      <c r="J1608" s="701" t="s">
        <v>1608</v>
      </c>
      <c r="K1608" s="702">
        <v>25117</v>
      </c>
      <c r="L1608" s="701" t="s">
        <v>1341</v>
      </c>
      <c r="M1608" s="704"/>
      <c r="N1608" s="701" t="s">
        <v>1608</v>
      </c>
      <c r="O1608" s="705">
        <v>126</v>
      </c>
      <c r="P1608" s="701" t="s">
        <v>1341</v>
      </c>
      <c r="Q1608" s="704"/>
      <c r="R1608" s="701" t="s">
        <v>1341</v>
      </c>
      <c r="S1608" s="701" t="s">
        <v>1341</v>
      </c>
    </row>
    <row r="1609" spans="1:19" x14ac:dyDescent="0.3">
      <c r="A1609" s="701" t="s">
        <v>3257</v>
      </c>
      <c r="B1609" s="701" t="s">
        <v>1607</v>
      </c>
      <c r="C1609" s="701" t="s">
        <v>1399</v>
      </c>
      <c r="D1609" s="702">
        <v>1988</v>
      </c>
      <c r="E1609" s="701" t="s">
        <v>1686</v>
      </c>
      <c r="F1609" s="701" t="s">
        <v>1687</v>
      </c>
      <c r="G1609" s="701" t="s">
        <v>1612</v>
      </c>
      <c r="H1609" s="703">
        <v>32629</v>
      </c>
      <c r="I1609" s="703">
        <v>32649</v>
      </c>
      <c r="J1609" s="701" t="s">
        <v>1608</v>
      </c>
      <c r="K1609" s="702">
        <v>26595</v>
      </c>
      <c r="L1609" s="701" t="s">
        <v>1341</v>
      </c>
      <c r="M1609" s="704"/>
      <c r="N1609" s="701" t="s">
        <v>1613</v>
      </c>
      <c r="O1609" s="702">
        <v>28173</v>
      </c>
      <c r="P1609" s="701" t="s">
        <v>1341</v>
      </c>
      <c r="Q1609" s="706"/>
      <c r="R1609" s="701" t="s">
        <v>1341</v>
      </c>
      <c r="S1609" s="701" t="s">
        <v>1341</v>
      </c>
    </row>
    <row r="1610" spans="1:19" x14ac:dyDescent="0.3">
      <c r="A1610" s="701" t="s">
        <v>3258</v>
      </c>
      <c r="B1610" s="701" t="s">
        <v>1607</v>
      </c>
      <c r="C1610" s="701" t="s">
        <v>1399</v>
      </c>
      <c r="D1610" s="702">
        <v>1988</v>
      </c>
      <c r="E1610" s="701" t="s">
        <v>1686</v>
      </c>
      <c r="F1610" s="701" t="s">
        <v>1687</v>
      </c>
      <c r="G1610" s="701" t="s">
        <v>1612</v>
      </c>
      <c r="H1610" s="703">
        <v>32629</v>
      </c>
      <c r="I1610" s="703">
        <v>32649</v>
      </c>
      <c r="J1610" s="701" t="s">
        <v>1608</v>
      </c>
      <c r="K1610" s="702">
        <v>25982</v>
      </c>
      <c r="L1610" s="701" t="s">
        <v>1341</v>
      </c>
      <c r="M1610" s="704"/>
      <c r="N1610" s="701" t="s">
        <v>1613</v>
      </c>
      <c r="O1610" s="702">
        <v>28172</v>
      </c>
      <c r="P1610" s="701" t="s">
        <v>1341</v>
      </c>
      <c r="Q1610" s="706"/>
      <c r="R1610" s="701" t="s">
        <v>1341</v>
      </c>
      <c r="S1610" s="701" t="s">
        <v>1341</v>
      </c>
    </row>
    <row r="1611" spans="1:19" x14ac:dyDescent="0.3">
      <c r="A1611" s="701" t="s">
        <v>3260</v>
      </c>
      <c r="B1611" s="701" t="s">
        <v>1607</v>
      </c>
      <c r="C1611" s="701" t="s">
        <v>1399</v>
      </c>
      <c r="D1611" s="702">
        <v>1988</v>
      </c>
      <c r="E1611" s="701" t="s">
        <v>1686</v>
      </c>
      <c r="F1611" s="701" t="s">
        <v>1687</v>
      </c>
      <c r="G1611" s="701" t="s">
        <v>1612</v>
      </c>
      <c r="H1611" s="703">
        <v>32599</v>
      </c>
      <c r="I1611" s="703">
        <v>32626</v>
      </c>
      <c r="J1611" s="701" t="s">
        <v>1608</v>
      </c>
      <c r="K1611" s="702">
        <v>23058</v>
      </c>
      <c r="L1611" s="701" t="s">
        <v>1341</v>
      </c>
      <c r="M1611" s="704"/>
      <c r="N1611" s="701" t="s">
        <v>1608</v>
      </c>
      <c r="O1611" s="702">
        <v>1836</v>
      </c>
      <c r="P1611" s="701" t="s">
        <v>1341</v>
      </c>
      <c r="Q1611" s="706"/>
      <c r="R1611" s="701" t="s">
        <v>1341</v>
      </c>
      <c r="S1611" s="701" t="s">
        <v>1341</v>
      </c>
    </row>
    <row r="1612" spans="1:19" x14ac:dyDescent="0.3">
      <c r="A1612" s="701" t="s">
        <v>3261</v>
      </c>
      <c r="B1612" s="701" t="s">
        <v>1607</v>
      </c>
      <c r="C1612" s="701" t="s">
        <v>1399</v>
      </c>
      <c r="D1612" s="702">
        <v>1988</v>
      </c>
      <c r="E1612" s="701" t="s">
        <v>1686</v>
      </c>
      <c r="F1612" s="701" t="s">
        <v>1687</v>
      </c>
      <c r="G1612" s="701" t="s">
        <v>1612</v>
      </c>
      <c r="H1612" s="703">
        <v>32599</v>
      </c>
      <c r="I1612" s="703">
        <v>32626</v>
      </c>
      <c r="J1612" s="701" t="s">
        <v>1608</v>
      </c>
      <c r="K1612" s="702">
        <v>26821</v>
      </c>
      <c r="L1612" s="701" t="s">
        <v>1341</v>
      </c>
      <c r="M1612" s="704"/>
      <c r="N1612" s="701" t="s">
        <v>1341</v>
      </c>
      <c r="O1612" s="706"/>
      <c r="P1612" s="701" t="s">
        <v>1341</v>
      </c>
      <c r="Q1612" s="706"/>
      <c r="R1612" s="701" t="s">
        <v>1341</v>
      </c>
      <c r="S1612" s="701" t="s">
        <v>1341</v>
      </c>
    </row>
    <row r="1613" spans="1:19" x14ac:dyDescent="0.3">
      <c r="A1613" s="701" t="s">
        <v>3262</v>
      </c>
      <c r="B1613" s="701" t="s">
        <v>1607</v>
      </c>
      <c r="C1613" s="701" t="s">
        <v>1399</v>
      </c>
      <c r="D1613" s="702">
        <v>1988</v>
      </c>
      <c r="E1613" s="701" t="s">
        <v>1686</v>
      </c>
      <c r="F1613" s="701" t="s">
        <v>1687</v>
      </c>
      <c r="G1613" s="701" t="s">
        <v>1612</v>
      </c>
      <c r="H1613" s="703">
        <v>32599</v>
      </c>
      <c r="I1613" s="703">
        <v>32626</v>
      </c>
      <c r="J1613" s="701" t="s">
        <v>1608</v>
      </c>
      <c r="K1613" s="702">
        <v>27611</v>
      </c>
      <c r="L1613" s="701" t="s">
        <v>1341</v>
      </c>
      <c r="M1613" s="704"/>
      <c r="N1613" s="701" t="s">
        <v>1608</v>
      </c>
      <c r="O1613" s="702">
        <v>564</v>
      </c>
      <c r="P1613" s="701" t="s">
        <v>1341</v>
      </c>
      <c r="Q1613" s="706"/>
      <c r="R1613" s="701" t="s">
        <v>1341</v>
      </c>
      <c r="S1613" s="701" t="s">
        <v>1341</v>
      </c>
    </row>
    <row r="1614" spans="1:19" x14ac:dyDescent="0.3">
      <c r="A1614" s="701" t="s">
        <v>3294</v>
      </c>
      <c r="B1614" s="701" t="s">
        <v>1607</v>
      </c>
      <c r="C1614" s="701" t="s">
        <v>1399</v>
      </c>
      <c r="D1614" s="702">
        <v>1988</v>
      </c>
      <c r="E1614" s="701" t="s">
        <v>1686</v>
      </c>
      <c r="F1614" s="701" t="s">
        <v>1687</v>
      </c>
      <c r="G1614" s="701" t="s">
        <v>1612</v>
      </c>
      <c r="H1614" s="703">
        <v>32629</v>
      </c>
      <c r="I1614" s="703">
        <v>32649</v>
      </c>
      <c r="J1614" s="701" t="s">
        <v>1608</v>
      </c>
      <c r="K1614" s="702">
        <v>27531</v>
      </c>
      <c r="L1614" s="701" t="s">
        <v>1341</v>
      </c>
      <c r="M1614" s="704"/>
      <c r="N1614" s="701" t="s">
        <v>1613</v>
      </c>
      <c r="O1614" s="702">
        <v>28173</v>
      </c>
      <c r="P1614" s="701" t="s">
        <v>1608</v>
      </c>
      <c r="Q1614" s="702">
        <v>419</v>
      </c>
      <c r="R1614" s="701" t="s">
        <v>1341</v>
      </c>
      <c r="S1614" s="701" t="s">
        <v>1341</v>
      </c>
    </row>
    <row r="1615" spans="1:19" x14ac:dyDescent="0.3">
      <c r="A1615" s="701" t="s">
        <v>3295</v>
      </c>
      <c r="B1615" s="701" t="s">
        <v>1607</v>
      </c>
      <c r="C1615" s="701" t="s">
        <v>1399</v>
      </c>
      <c r="D1615" s="702">
        <v>1988</v>
      </c>
      <c r="E1615" s="701" t="s">
        <v>1686</v>
      </c>
      <c r="F1615" s="701" t="s">
        <v>1687</v>
      </c>
      <c r="G1615" s="701" t="s">
        <v>1612</v>
      </c>
      <c r="H1615" s="703">
        <v>32629</v>
      </c>
      <c r="I1615" s="703">
        <v>32649</v>
      </c>
      <c r="J1615" s="701" t="s">
        <v>1608</v>
      </c>
      <c r="K1615" s="702">
        <v>27205</v>
      </c>
      <c r="L1615" s="701" t="s">
        <v>1341</v>
      </c>
      <c r="M1615" s="704"/>
      <c r="N1615" s="701" t="s">
        <v>1613</v>
      </c>
      <c r="O1615" s="702">
        <v>28173</v>
      </c>
      <c r="P1615" s="701" t="s">
        <v>1341</v>
      </c>
      <c r="Q1615" s="706"/>
      <c r="R1615" s="701" t="s">
        <v>1341</v>
      </c>
      <c r="S1615" s="701" t="s">
        <v>1341</v>
      </c>
    </row>
    <row r="1616" spans="1:19" x14ac:dyDescent="0.3">
      <c r="A1616" s="701" t="s">
        <v>2810</v>
      </c>
      <c r="B1616" s="701" t="s">
        <v>1607</v>
      </c>
      <c r="C1616" s="701" t="s">
        <v>1399</v>
      </c>
      <c r="D1616" s="702">
        <v>1989</v>
      </c>
      <c r="E1616" s="701" t="s">
        <v>1686</v>
      </c>
      <c r="F1616" s="701" t="s">
        <v>1687</v>
      </c>
      <c r="G1616" s="701" t="s">
        <v>1612</v>
      </c>
      <c r="H1616" s="703">
        <v>32975</v>
      </c>
      <c r="I1616" s="703">
        <v>32975</v>
      </c>
      <c r="J1616" s="701" t="s">
        <v>1608</v>
      </c>
      <c r="K1616" s="702">
        <v>28287</v>
      </c>
      <c r="L1616" s="701" t="s">
        <v>1341</v>
      </c>
      <c r="M1616" s="704"/>
      <c r="N1616" s="701" t="s">
        <v>1608</v>
      </c>
      <c r="O1616" s="702">
        <v>286</v>
      </c>
      <c r="P1616" s="701" t="s">
        <v>1341</v>
      </c>
      <c r="Q1616" s="706"/>
      <c r="R1616" s="701" t="s">
        <v>1341</v>
      </c>
      <c r="S1616" s="701" t="s">
        <v>1341</v>
      </c>
    </row>
    <row r="1617" spans="1:19" x14ac:dyDescent="0.3">
      <c r="A1617" s="701" t="s">
        <v>2823</v>
      </c>
      <c r="B1617" s="701" t="s">
        <v>1607</v>
      </c>
      <c r="C1617" s="701" t="s">
        <v>1399</v>
      </c>
      <c r="D1617" s="702">
        <v>1989</v>
      </c>
      <c r="E1617" s="701" t="s">
        <v>1686</v>
      </c>
      <c r="F1617" s="701" t="s">
        <v>1687</v>
      </c>
      <c r="G1617" s="701" t="s">
        <v>1612</v>
      </c>
      <c r="H1617" s="703">
        <v>33015</v>
      </c>
      <c r="I1617" s="703">
        <v>33016</v>
      </c>
      <c r="J1617" s="701" t="s">
        <v>1608</v>
      </c>
      <c r="K1617" s="702">
        <v>27072</v>
      </c>
      <c r="L1617" s="701" t="s">
        <v>1341</v>
      </c>
      <c r="M1617" s="704"/>
      <c r="N1617" s="701" t="s">
        <v>1613</v>
      </c>
      <c r="O1617" s="702">
        <v>9455</v>
      </c>
      <c r="P1617" s="701" t="s">
        <v>1608</v>
      </c>
      <c r="Q1617" s="702">
        <v>273</v>
      </c>
      <c r="R1617" s="701" t="s">
        <v>1341</v>
      </c>
      <c r="S1617" s="701" t="s">
        <v>1341</v>
      </c>
    </row>
    <row r="1618" spans="1:19" x14ac:dyDescent="0.3">
      <c r="A1618" s="701" t="s">
        <v>2826</v>
      </c>
      <c r="B1618" s="701" t="s">
        <v>1607</v>
      </c>
      <c r="C1618" s="701" t="s">
        <v>1399</v>
      </c>
      <c r="D1618" s="702">
        <v>1989</v>
      </c>
      <c r="E1618" s="701" t="s">
        <v>1686</v>
      </c>
      <c r="F1618" s="701" t="s">
        <v>1687</v>
      </c>
      <c r="G1618" s="701" t="s">
        <v>1612</v>
      </c>
      <c r="H1618" s="703">
        <v>33015</v>
      </c>
      <c r="I1618" s="703">
        <v>33016</v>
      </c>
      <c r="J1618" s="701" t="s">
        <v>1608</v>
      </c>
      <c r="K1618" s="702">
        <v>27787</v>
      </c>
      <c r="L1618" s="701" t="s">
        <v>1341</v>
      </c>
      <c r="M1618" s="704"/>
      <c r="N1618" s="701" t="s">
        <v>1613</v>
      </c>
      <c r="O1618" s="702">
        <v>9455</v>
      </c>
      <c r="P1618" s="701" t="s">
        <v>1341</v>
      </c>
      <c r="Q1618" s="706"/>
      <c r="R1618" s="701" t="s">
        <v>1341</v>
      </c>
      <c r="S1618" s="701" t="s">
        <v>1341</v>
      </c>
    </row>
    <row r="1619" spans="1:19" x14ac:dyDescent="0.3">
      <c r="A1619" s="701" t="s">
        <v>2827</v>
      </c>
      <c r="B1619" s="701" t="s">
        <v>1607</v>
      </c>
      <c r="C1619" s="701" t="s">
        <v>1399</v>
      </c>
      <c r="D1619" s="702">
        <v>1989</v>
      </c>
      <c r="E1619" s="701" t="s">
        <v>1686</v>
      </c>
      <c r="F1619" s="701" t="s">
        <v>1687</v>
      </c>
      <c r="G1619" s="701" t="s">
        <v>1612</v>
      </c>
      <c r="H1619" s="703">
        <v>33015</v>
      </c>
      <c r="I1619" s="703">
        <v>33016</v>
      </c>
      <c r="J1619" s="701" t="s">
        <v>1608</v>
      </c>
      <c r="K1619" s="702">
        <v>28164</v>
      </c>
      <c r="L1619" s="701" t="s">
        <v>1341</v>
      </c>
      <c r="M1619" s="704"/>
      <c r="N1619" s="701" t="s">
        <v>1613</v>
      </c>
      <c r="O1619" s="702">
        <v>9455</v>
      </c>
      <c r="P1619" s="701" t="s">
        <v>1341</v>
      </c>
      <c r="Q1619" s="704"/>
      <c r="R1619" s="701" t="s">
        <v>1341</v>
      </c>
      <c r="S1619" s="701" t="s">
        <v>1341</v>
      </c>
    </row>
    <row r="1620" spans="1:19" x14ac:dyDescent="0.3">
      <c r="A1620" s="701" t="s">
        <v>2828</v>
      </c>
      <c r="B1620" s="701" t="s">
        <v>1607</v>
      </c>
      <c r="C1620" s="701" t="s">
        <v>1399</v>
      </c>
      <c r="D1620" s="702">
        <v>1989</v>
      </c>
      <c r="E1620" s="701" t="s">
        <v>1686</v>
      </c>
      <c r="F1620" s="701" t="s">
        <v>1687</v>
      </c>
      <c r="G1620" s="701" t="s">
        <v>1612</v>
      </c>
      <c r="H1620" s="703">
        <v>33015</v>
      </c>
      <c r="I1620" s="703">
        <v>33016</v>
      </c>
      <c r="J1620" s="701" t="s">
        <v>1608</v>
      </c>
      <c r="K1620" s="702">
        <v>28331</v>
      </c>
      <c r="L1620" s="701" t="s">
        <v>1341</v>
      </c>
      <c r="M1620" s="704"/>
      <c r="N1620" s="701" t="s">
        <v>1613</v>
      </c>
      <c r="O1620" s="702">
        <v>9455</v>
      </c>
      <c r="P1620" s="701" t="s">
        <v>1341</v>
      </c>
      <c r="Q1620" s="706"/>
      <c r="R1620" s="701" t="s">
        <v>1341</v>
      </c>
      <c r="S1620" s="701" t="s">
        <v>1341</v>
      </c>
    </row>
    <row r="1621" spans="1:19" x14ac:dyDescent="0.3">
      <c r="A1621" s="701" t="s">
        <v>2849</v>
      </c>
      <c r="B1621" s="701" t="s">
        <v>1607</v>
      </c>
      <c r="C1621" s="701" t="s">
        <v>1399</v>
      </c>
      <c r="D1621" s="702">
        <v>1989</v>
      </c>
      <c r="E1621" s="701" t="s">
        <v>1686</v>
      </c>
      <c r="F1621" s="701" t="s">
        <v>1687</v>
      </c>
      <c r="G1621" s="701" t="s">
        <v>1612</v>
      </c>
      <c r="H1621" s="703">
        <v>32975</v>
      </c>
      <c r="I1621" s="703">
        <v>32975</v>
      </c>
      <c r="J1621" s="701" t="s">
        <v>1608</v>
      </c>
      <c r="K1621" s="702">
        <v>28312</v>
      </c>
      <c r="L1621" s="701" t="s">
        <v>1341</v>
      </c>
      <c r="M1621" s="704"/>
      <c r="N1621" s="701" t="s">
        <v>1341</v>
      </c>
      <c r="O1621" s="706"/>
      <c r="P1621" s="701" t="s">
        <v>1341</v>
      </c>
      <c r="Q1621" s="706"/>
      <c r="R1621" s="701" t="s">
        <v>1341</v>
      </c>
      <c r="S1621" s="701" t="s">
        <v>1341</v>
      </c>
    </row>
    <row r="1622" spans="1:19" x14ac:dyDescent="0.3">
      <c r="A1622" s="701" t="s">
        <v>2850</v>
      </c>
      <c r="B1622" s="701" t="s">
        <v>1607</v>
      </c>
      <c r="C1622" s="701" t="s">
        <v>1399</v>
      </c>
      <c r="D1622" s="702">
        <v>1989</v>
      </c>
      <c r="E1622" s="701" t="s">
        <v>1686</v>
      </c>
      <c r="F1622" s="701" t="s">
        <v>1687</v>
      </c>
      <c r="G1622" s="701" t="s">
        <v>1612</v>
      </c>
      <c r="H1622" s="703">
        <v>32975</v>
      </c>
      <c r="I1622" s="703">
        <v>32975</v>
      </c>
      <c r="J1622" s="701" t="s">
        <v>1608</v>
      </c>
      <c r="K1622" s="702">
        <v>26218</v>
      </c>
      <c r="L1622" s="701" t="s">
        <v>1341</v>
      </c>
      <c r="M1622" s="704"/>
      <c r="N1622" s="701" t="s">
        <v>1341</v>
      </c>
      <c r="O1622" s="706"/>
      <c r="P1622" s="701" t="s">
        <v>1341</v>
      </c>
      <c r="Q1622" s="706"/>
      <c r="R1622" s="701" t="s">
        <v>1341</v>
      </c>
      <c r="S1622" s="701" t="s">
        <v>1341</v>
      </c>
    </row>
    <row r="1623" spans="1:19" x14ac:dyDescent="0.3">
      <c r="A1623" s="701" t="s">
        <v>3357</v>
      </c>
      <c r="B1623" s="701" t="s">
        <v>1607</v>
      </c>
      <c r="C1623" s="701" t="s">
        <v>1399</v>
      </c>
      <c r="D1623" s="702">
        <v>1989</v>
      </c>
      <c r="E1623" s="701" t="s">
        <v>1686</v>
      </c>
      <c r="F1623" s="701" t="s">
        <v>1687</v>
      </c>
      <c r="G1623" s="701" t="s">
        <v>1612</v>
      </c>
      <c r="H1623" s="703">
        <v>32975</v>
      </c>
      <c r="I1623" s="703">
        <v>32975</v>
      </c>
      <c r="J1623" s="701" t="s">
        <v>1608</v>
      </c>
      <c r="K1623" s="702">
        <v>27145</v>
      </c>
      <c r="L1623" s="701" t="s">
        <v>1341</v>
      </c>
      <c r="M1623" s="704"/>
      <c r="N1623" s="701" t="s">
        <v>1341</v>
      </c>
      <c r="O1623" s="706"/>
      <c r="P1623" s="701" t="s">
        <v>1341</v>
      </c>
      <c r="Q1623" s="706"/>
      <c r="R1623" s="701" t="s">
        <v>1341</v>
      </c>
      <c r="S1623" s="701" t="s">
        <v>1341</v>
      </c>
    </row>
    <row r="1624" spans="1:19" x14ac:dyDescent="0.3">
      <c r="A1624" s="701" t="s">
        <v>2802</v>
      </c>
      <c r="B1624" s="701" t="s">
        <v>1607</v>
      </c>
      <c r="C1624" s="701" t="s">
        <v>1399</v>
      </c>
      <c r="D1624" s="702">
        <v>1990</v>
      </c>
      <c r="E1624" s="701" t="s">
        <v>1686</v>
      </c>
      <c r="F1624" s="701" t="s">
        <v>1687</v>
      </c>
      <c r="G1624" s="701" t="s">
        <v>1612</v>
      </c>
      <c r="H1624" s="703">
        <v>33345</v>
      </c>
      <c r="I1624" s="703">
        <v>33345</v>
      </c>
      <c r="J1624" s="701" t="s">
        <v>1608</v>
      </c>
      <c r="K1624" s="702">
        <v>27135</v>
      </c>
      <c r="L1624" s="701" t="s">
        <v>1341</v>
      </c>
      <c r="M1624" s="704"/>
      <c r="N1624" s="701" t="s">
        <v>1341</v>
      </c>
      <c r="O1624" s="706"/>
      <c r="P1624" s="701" t="s">
        <v>1341</v>
      </c>
      <c r="Q1624" s="704"/>
      <c r="R1624" s="701" t="s">
        <v>1341</v>
      </c>
      <c r="S1624" s="701" t="s">
        <v>1341</v>
      </c>
    </row>
    <row r="1625" spans="1:19" x14ac:dyDescent="0.3">
      <c r="A1625" s="701" t="s">
        <v>2803</v>
      </c>
      <c r="B1625" s="701" t="s">
        <v>1607</v>
      </c>
      <c r="C1625" s="701" t="s">
        <v>1399</v>
      </c>
      <c r="D1625" s="702">
        <v>1990</v>
      </c>
      <c r="E1625" s="701" t="s">
        <v>1686</v>
      </c>
      <c r="F1625" s="701" t="s">
        <v>1687</v>
      </c>
      <c r="G1625" s="701" t="s">
        <v>1612</v>
      </c>
      <c r="H1625" s="703">
        <v>33345</v>
      </c>
      <c r="I1625" s="703">
        <v>33345</v>
      </c>
      <c r="J1625" s="701" t="s">
        <v>1608</v>
      </c>
      <c r="K1625" s="702">
        <v>26631</v>
      </c>
      <c r="L1625" s="701" t="s">
        <v>1341</v>
      </c>
      <c r="M1625" s="704"/>
      <c r="N1625" s="701" t="s">
        <v>1341</v>
      </c>
      <c r="O1625" s="706"/>
      <c r="P1625" s="701" t="s">
        <v>1341</v>
      </c>
      <c r="Q1625" s="704"/>
      <c r="R1625" s="701" t="s">
        <v>1341</v>
      </c>
      <c r="S1625" s="701" t="s">
        <v>1341</v>
      </c>
    </row>
    <row r="1626" spans="1:19" x14ac:dyDescent="0.3">
      <c r="A1626" s="701" t="s">
        <v>2804</v>
      </c>
      <c r="B1626" s="701" t="s">
        <v>1607</v>
      </c>
      <c r="C1626" s="701" t="s">
        <v>1399</v>
      </c>
      <c r="D1626" s="702">
        <v>1990</v>
      </c>
      <c r="E1626" s="701" t="s">
        <v>1686</v>
      </c>
      <c r="F1626" s="701" t="s">
        <v>1687</v>
      </c>
      <c r="G1626" s="701" t="s">
        <v>1612</v>
      </c>
      <c r="H1626" s="703">
        <v>33345</v>
      </c>
      <c r="I1626" s="703">
        <v>33345</v>
      </c>
      <c r="J1626" s="701" t="s">
        <v>1608</v>
      </c>
      <c r="K1626" s="702">
        <v>27046</v>
      </c>
      <c r="L1626" s="701" t="s">
        <v>1341</v>
      </c>
      <c r="M1626" s="704"/>
      <c r="N1626" s="701" t="s">
        <v>1341</v>
      </c>
      <c r="O1626" s="706"/>
      <c r="P1626" s="701" t="s">
        <v>1341</v>
      </c>
      <c r="Q1626" s="706"/>
      <c r="R1626" s="701" t="s">
        <v>1341</v>
      </c>
      <c r="S1626" s="701" t="s">
        <v>1341</v>
      </c>
    </row>
    <row r="1627" spans="1:19" x14ac:dyDescent="0.3">
      <c r="A1627" s="701" t="s">
        <v>2805</v>
      </c>
      <c r="B1627" s="701" t="s">
        <v>1607</v>
      </c>
      <c r="C1627" s="701" t="s">
        <v>1399</v>
      </c>
      <c r="D1627" s="702">
        <v>1990</v>
      </c>
      <c r="E1627" s="701" t="s">
        <v>1686</v>
      </c>
      <c r="F1627" s="701" t="s">
        <v>1687</v>
      </c>
      <c r="G1627" s="701" t="s">
        <v>1612</v>
      </c>
      <c r="H1627" s="703">
        <v>33379</v>
      </c>
      <c r="I1627" s="703">
        <v>33380</v>
      </c>
      <c r="J1627" s="701" t="s">
        <v>1608</v>
      </c>
      <c r="K1627" s="702">
        <v>26721</v>
      </c>
      <c r="L1627" s="701" t="s">
        <v>1341</v>
      </c>
      <c r="M1627" s="704"/>
      <c r="N1627" s="701" t="s">
        <v>1613</v>
      </c>
      <c r="O1627" s="702">
        <v>7463</v>
      </c>
      <c r="P1627" s="701" t="s">
        <v>1608</v>
      </c>
      <c r="Q1627" s="705">
        <v>134</v>
      </c>
      <c r="R1627" s="701" t="s">
        <v>1341</v>
      </c>
      <c r="S1627" s="701" t="s">
        <v>1341</v>
      </c>
    </row>
    <row r="1628" spans="1:19" x14ac:dyDescent="0.3">
      <c r="A1628" s="701" t="s">
        <v>2806</v>
      </c>
      <c r="B1628" s="701" t="s">
        <v>1607</v>
      </c>
      <c r="C1628" s="701" t="s">
        <v>1399</v>
      </c>
      <c r="D1628" s="702">
        <v>1990</v>
      </c>
      <c r="E1628" s="701" t="s">
        <v>1686</v>
      </c>
      <c r="F1628" s="701" t="s">
        <v>1687</v>
      </c>
      <c r="G1628" s="701" t="s">
        <v>1612</v>
      </c>
      <c r="H1628" s="703">
        <v>33379</v>
      </c>
      <c r="I1628" s="703">
        <v>33380</v>
      </c>
      <c r="J1628" s="701" t="s">
        <v>1608</v>
      </c>
      <c r="K1628" s="702">
        <v>26993</v>
      </c>
      <c r="L1628" s="701" t="s">
        <v>1341</v>
      </c>
      <c r="M1628" s="704"/>
      <c r="N1628" s="701" t="s">
        <v>1613</v>
      </c>
      <c r="O1628" s="702">
        <v>7463</v>
      </c>
      <c r="P1628" s="701" t="s">
        <v>1608</v>
      </c>
      <c r="Q1628" s="705">
        <v>136</v>
      </c>
      <c r="R1628" s="701" t="s">
        <v>1341</v>
      </c>
      <c r="S1628" s="701" t="s">
        <v>1341</v>
      </c>
    </row>
    <row r="1629" spans="1:19" x14ac:dyDescent="0.3">
      <c r="A1629" s="701" t="s">
        <v>2807</v>
      </c>
      <c r="B1629" s="701" t="s">
        <v>1607</v>
      </c>
      <c r="C1629" s="701" t="s">
        <v>1399</v>
      </c>
      <c r="D1629" s="702">
        <v>1990</v>
      </c>
      <c r="E1629" s="701" t="s">
        <v>1686</v>
      </c>
      <c r="F1629" s="701" t="s">
        <v>1687</v>
      </c>
      <c r="G1629" s="701" t="s">
        <v>1612</v>
      </c>
      <c r="H1629" s="703">
        <v>33379</v>
      </c>
      <c r="I1629" s="703">
        <v>33380</v>
      </c>
      <c r="J1629" s="701" t="s">
        <v>1608</v>
      </c>
      <c r="K1629" s="702">
        <v>26533</v>
      </c>
      <c r="L1629" s="701" t="s">
        <v>1341</v>
      </c>
      <c r="M1629" s="704"/>
      <c r="N1629" s="701" t="s">
        <v>1613</v>
      </c>
      <c r="O1629" s="702">
        <v>7462</v>
      </c>
      <c r="P1629" s="701" t="s">
        <v>1341</v>
      </c>
      <c r="Q1629" s="706"/>
      <c r="R1629" s="701" t="s">
        <v>1341</v>
      </c>
      <c r="S1629" s="701" t="s">
        <v>1341</v>
      </c>
    </row>
    <row r="1630" spans="1:19" x14ac:dyDescent="0.3">
      <c r="A1630" s="701" t="s">
        <v>5812</v>
      </c>
      <c r="B1630" s="701" t="s">
        <v>1607</v>
      </c>
      <c r="C1630" s="701" t="s">
        <v>1399</v>
      </c>
      <c r="D1630" s="702">
        <v>1991</v>
      </c>
      <c r="E1630" s="701" t="s">
        <v>1686</v>
      </c>
      <c r="F1630" s="701" t="s">
        <v>2090</v>
      </c>
      <c r="G1630" s="701" t="s">
        <v>1612</v>
      </c>
      <c r="H1630" s="703">
        <v>33715</v>
      </c>
      <c r="I1630" s="703">
        <v>33716</v>
      </c>
      <c r="J1630" s="701" t="s">
        <v>1608</v>
      </c>
      <c r="K1630" s="702">
        <v>27694</v>
      </c>
      <c r="L1630" s="701" t="s">
        <v>1341</v>
      </c>
      <c r="M1630" s="704"/>
      <c r="N1630" s="701" t="s">
        <v>1613</v>
      </c>
      <c r="O1630" s="702">
        <v>226593</v>
      </c>
      <c r="P1630" s="701" t="s">
        <v>1341</v>
      </c>
      <c r="Q1630" s="706"/>
      <c r="R1630" s="701" t="s">
        <v>1341</v>
      </c>
      <c r="S1630" s="701" t="s">
        <v>1341</v>
      </c>
    </row>
    <row r="1631" spans="1:19" x14ac:dyDescent="0.3">
      <c r="A1631" s="701" t="s">
        <v>5813</v>
      </c>
      <c r="B1631" s="701" t="s">
        <v>1607</v>
      </c>
      <c r="C1631" s="701" t="s">
        <v>1399</v>
      </c>
      <c r="D1631" s="702">
        <v>1991</v>
      </c>
      <c r="E1631" s="701" t="s">
        <v>1686</v>
      </c>
      <c r="F1631" s="701" t="s">
        <v>2090</v>
      </c>
      <c r="G1631" s="701" t="s">
        <v>1612</v>
      </c>
      <c r="H1631" s="703">
        <v>33715</v>
      </c>
      <c r="I1631" s="703">
        <v>33716</v>
      </c>
      <c r="J1631" s="701" t="s">
        <v>1608</v>
      </c>
      <c r="K1631" s="702">
        <v>27148</v>
      </c>
      <c r="L1631" s="701" t="s">
        <v>1341</v>
      </c>
      <c r="M1631" s="704"/>
      <c r="N1631" s="701" t="s">
        <v>1613</v>
      </c>
      <c r="O1631" s="702">
        <v>226593</v>
      </c>
      <c r="P1631" s="701" t="s">
        <v>1608</v>
      </c>
      <c r="Q1631" s="705">
        <v>274</v>
      </c>
      <c r="R1631" s="701" t="s">
        <v>1341</v>
      </c>
      <c r="S1631" s="701" t="s">
        <v>1341</v>
      </c>
    </row>
    <row r="1632" spans="1:19" x14ac:dyDescent="0.3">
      <c r="A1632" s="701" t="s">
        <v>5814</v>
      </c>
      <c r="B1632" s="701" t="s">
        <v>1607</v>
      </c>
      <c r="C1632" s="701" t="s">
        <v>1399</v>
      </c>
      <c r="D1632" s="702">
        <v>1991</v>
      </c>
      <c r="E1632" s="701" t="s">
        <v>1686</v>
      </c>
      <c r="F1632" s="701" t="s">
        <v>2065</v>
      </c>
      <c r="G1632" s="701" t="s">
        <v>1612</v>
      </c>
      <c r="H1632" s="703">
        <v>33743</v>
      </c>
      <c r="I1632" s="703">
        <v>33745</v>
      </c>
      <c r="J1632" s="701" t="s">
        <v>1608</v>
      </c>
      <c r="K1632" s="702">
        <v>27471</v>
      </c>
      <c r="L1632" s="701" t="s">
        <v>1341</v>
      </c>
      <c r="M1632" s="704"/>
      <c r="N1632" s="701" t="s">
        <v>1613</v>
      </c>
      <c r="O1632" s="702">
        <v>477639</v>
      </c>
      <c r="P1632" s="701" t="s">
        <v>1341</v>
      </c>
      <c r="Q1632" s="704"/>
      <c r="R1632" s="701" t="s">
        <v>1341</v>
      </c>
      <c r="S1632" s="701" t="s">
        <v>1341</v>
      </c>
    </row>
    <row r="1633" spans="1:19" x14ac:dyDescent="0.3">
      <c r="A1633" s="701" t="s">
        <v>5815</v>
      </c>
      <c r="B1633" s="701" t="s">
        <v>1607</v>
      </c>
      <c r="C1633" s="701" t="s">
        <v>1399</v>
      </c>
      <c r="D1633" s="702">
        <v>1991</v>
      </c>
      <c r="E1633" s="701" t="s">
        <v>1686</v>
      </c>
      <c r="F1633" s="701" t="s">
        <v>2065</v>
      </c>
      <c r="G1633" s="701" t="s">
        <v>1612</v>
      </c>
      <c r="H1633" s="703">
        <v>33743</v>
      </c>
      <c r="I1633" s="703">
        <v>33745</v>
      </c>
      <c r="J1633" s="701" t="s">
        <v>1608</v>
      </c>
      <c r="K1633" s="702">
        <v>27277</v>
      </c>
      <c r="L1633" s="701" t="s">
        <v>1341</v>
      </c>
      <c r="M1633" s="704"/>
      <c r="N1633" s="701" t="s">
        <v>1613</v>
      </c>
      <c r="O1633" s="702">
        <v>477639</v>
      </c>
      <c r="P1633" s="701" t="s">
        <v>1341</v>
      </c>
      <c r="Q1633" s="704"/>
      <c r="R1633" s="701" t="s">
        <v>1341</v>
      </c>
      <c r="S1633" s="701" t="s">
        <v>1341</v>
      </c>
    </row>
    <row r="1634" spans="1:19" x14ac:dyDescent="0.3">
      <c r="A1634" s="701" t="s">
        <v>5742</v>
      </c>
      <c r="B1634" s="701" t="s">
        <v>1607</v>
      </c>
      <c r="C1634" s="701" t="s">
        <v>1399</v>
      </c>
      <c r="D1634" s="702">
        <v>1992</v>
      </c>
      <c r="E1634" s="701" t="s">
        <v>1686</v>
      </c>
      <c r="F1634" s="701" t="s">
        <v>2065</v>
      </c>
      <c r="G1634" s="701" t="s">
        <v>1612</v>
      </c>
      <c r="H1634" s="703">
        <v>34106</v>
      </c>
      <c r="I1634" s="703">
        <v>34108</v>
      </c>
      <c r="J1634" s="701" t="s">
        <v>1608</v>
      </c>
      <c r="K1634" s="702">
        <v>26383</v>
      </c>
      <c r="L1634" s="701" t="s">
        <v>1341</v>
      </c>
      <c r="M1634" s="704"/>
      <c r="N1634" s="701" t="s">
        <v>1613</v>
      </c>
      <c r="O1634" s="702">
        <v>301033</v>
      </c>
      <c r="P1634" s="701" t="s">
        <v>1341</v>
      </c>
      <c r="Q1634" s="704"/>
      <c r="R1634" s="701" t="s">
        <v>1341</v>
      </c>
      <c r="S1634" s="701" t="s">
        <v>1341</v>
      </c>
    </row>
    <row r="1635" spans="1:19" x14ac:dyDescent="0.3">
      <c r="A1635" s="701" t="s">
        <v>5824</v>
      </c>
      <c r="B1635" s="701" t="s">
        <v>1607</v>
      </c>
      <c r="C1635" s="701" t="s">
        <v>1399</v>
      </c>
      <c r="D1635" s="702">
        <v>1992</v>
      </c>
      <c r="E1635" s="701" t="s">
        <v>1686</v>
      </c>
      <c r="F1635" s="701" t="s">
        <v>2065</v>
      </c>
      <c r="G1635" s="701" t="s">
        <v>1612</v>
      </c>
      <c r="H1635" s="703">
        <v>34106</v>
      </c>
      <c r="I1635" s="703">
        <v>34108</v>
      </c>
      <c r="J1635" s="701" t="s">
        <v>1608</v>
      </c>
      <c r="K1635" s="702">
        <v>25311</v>
      </c>
      <c r="L1635" s="701" t="s">
        <v>1341</v>
      </c>
      <c r="M1635" s="704"/>
      <c r="N1635" s="701" t="s">
        <v>1613</v>
      </c>
      <c r="O1635" s="702">
        <v>301033</v>
      </c>
      <c r="P1635" s="701" t="s">
        <v>1341</v>
      </c>
      <c r="Q1635" s="704"/>
      <c r="R1635" s="701" t="s">
        <v>1341</v>
      </c>
      <c r="S1635" s="701" t="s">
        <v>1341</v>
      </c>
    </row>
    <row r="1636" spans="1:19" x14ac:dyDescent="0.3">
      <c r="A1636" s="701" t="s">
        <v>5936</v>
      </c>
      <c r="B1636" s="701" t="s">
        <v>1607</v>
      </c>
      <c r="C1636" s="701" t="s">
        <v>1399</v>
      </c>
      <c r="D1636" s="702">
        <v>1992</v>
      </c>
      <c r="E1636" s="701" t="s">
        <v>1686</v>
      </c>
      <c r="F1636" s="701" t="s">
        <v>1687</v>
      </c>
      <c r="G1636" s="701" t="s">
        <v>1612</v>
      </c>
      <c r="H1636" s="703">
        <v>34114</v>
      </c>
      <c r="I1636" s="703">
        <v>34114</v>
      </c>
      <c r="J1636" s="701" t="s">
        <v>1608</v>
      </c>
      <c r="K1636" s="702">
        <v>53620</v>
      </c>
      <c r="L1636" s="701" t="s">
        <v>1341</v>
      </c>
      <c r="M1636" s="704"/>
      <c r="N1636" s="701" t="s">
        <v>1613</v>
      </c>
      <c r="O1636" s="702">
        <v>358791</v>
      </c>
      <c r="P1636" s="701" t="s">
        <v>1608</v>
      </c>
      <c r="Q1636" s="702">
        <v>542</v>
      </c>
      <c r="R1636" s="701" t="s">
        <v>1341</v>
      </c>
      <c r="S1636" s="701" t="s">
        <v>1341</v>
      </c>
    </row>
    <row r="1637" spans="1:19" x14ac:dyDescent="0.3">
      <c r="A1637" s="701" t="s">
        <v>5937</v>
      </c>
      <c r="B1637" s="701" t="s">
        <v>1607</v>
      </c>
      <c r="C1637" s="701" t="s">
        <v>1399</v>
      </c>
      <c r="D1637" s="702">
        <v>1992</v>
      </c>
      <c r="E1637" s="701" t="s">
        <v>1686</v>
      </c>
      <c r="F1637" s="701" t="s">
        <v>2065</v>
      </c>
      <c r="G1637" s="701" t="s">
        <v>1612</v>
      </c>
      <c r="H1637" s="703">
        <v>34066</v>
      </c>
      <c r="I1637" s="703">
        <v>34066</v>
      </c>
      <c r="J1637" s="701" t="s">
        <v>1608</v>
      </c>
      <c r="K1637" s="702">
        <v>55027</v>
      </c>
      <c r="L1637" s="701" t="s">
        <v>1341</v>
      </c>
      <c r="M1637" s="704"/>
      <c r="N1637" s="701" t="s">
        <v>1613</v>
      </c>
      <c r="O1637" s="702">
        <v>852415</v>
      </c>
      <c r="P1637" s="701" t="s">
        <v>1608</v>
      </c>
      <c r="Q1637" s="702">
        <v>277</v>
      </c>
      <c r="R1637" s="701" t="s">
        <v>1341</v>
      </c>
      <c r="S1637" s="701" t="s">
        <v>1341</v>
      </c>
    </row>
    <row r="1638" spans="1:19" x14ac:dyDescent="0.3">
      <c r="A1638" s="701" t="s">
        <v>6046</v>
      </c>
      <c r="B1638" s="701" t="s">
        <v>1607</v>
      </c>
      <c r="C1638" s="701" t="s">
        <v>1399</v>
      </c>
      <c r="D1638" s="702">
        <v>1993</v>
      </c>
      <c r="E1638" s="701" t="s">
        <v>1686</v>
      </c>
      <c r="F1638" s="701" t="s">
        <v>2065</v>
      </c>
      <c r="G1638" s="701" t="s">
        <v>1612</v>
      </c>
      <c r="H1638" s="703">
        <v>34442</v>
      </c>
      <c r="I1638" s="703">
        <v>34442</v>
      </c>
      <c r="J1638" s="701" t="s">
        <v>1608</v>
      </c>
      <c r="K1638" s="702">
        <v>50420</v>
      </c>
      <c r="L1638" s="701" t="s">
        <v>1341</v>
      </c>
      <c r="M1638" s="704"/>
      <c r="N1638" s="701" t="s">
        <v>1613</v>
      </c>
      <c r="O1638" s="702">
        <v>633859</v>
      </c>
      <c r="P1638" s="701" t="s">
        <v>1341</v>
      </c>
      <c r="Q1638" s="706"/>
      <c r="R1638" s="701" t="s">
        <v>1341</v>
      </c>
      <c r="S1638" s="701" t="s">
        <v>1341</v>
      </c>
    </row>
    <row r="1639" spans="1:19" x14ac:dyDescent="0.3">
      <c r="A1639" s="701" t="s">
        <v>6047</v>
      </c>
      <c r="B1639" s="701" t="s">
        <v>1607</v>
      </c>
      <c r="C1639" s="701" t="s">
        <v>1399</v>
      </c>
      <c r="D1639" s="702">
        <v>1993</v>
      </c>
      <c r="E1639" s="701" t="s">
        <v>1686</v>
      </c>
      <c r="F1639" s="701" t="s">
        <v>2065</v>
      </c>
      <c r="G1639" s="701" t="s">
        <v>1612</v>
      </c>
      <c r="H1639" s="703">
        <v>34472</v>
      </c>
      <c r="I1639" s="703">
        <v>34472</v>
      </c>
      <c r="J1639" s="701" t="s">
        <v>1608</v>
      </c>
      <c r="K1639" s="702">
        <v>50045</v>
      </c>
      <c r="L1639" s="701" t="s">
        <v>1341</v>
      </c>
      <c r="M1639" s="704"/>
      <c r="N1639" s="701" t="s">
        <v>1613</v>
      </c>
      <c r="O1639" s="702">
        <v>602158</v>
      </c>
      <c r="P1639" s="701" t="s">
        <v>1608</v>
      </c>
      <c r="Q1639" s="702">
        <v>151</v>
      </c>
      <c r="R1639" s="701" t="s">
        <v>1341</v>
      </c>
      <c r="S1639" s="701" t="s">
        <v>1341</v>
      </c>
    </row>
    <row r="1640" spans="1:19" x14ac:dyDescent="0.3">
      <c r="A1640" s="701" t="s">
        <v>6048</v>
      </c>
      <c r="B1640" s="701" t="s">
        <v>1607</v>
      </c>
      <c r="C1640" s="701" t="s">
        <v>1399</v>
      </c>
      <c r="D1640" s="702">
        <v>1993</v>
      </c>
      <c r="E1640" s="701" t="s">
        <v>1686</v>
      </c>
      <c r="F1640" s="701" t="s">
        <v>1687</v>
      </c>
      <c r="G1640" s="701" t="s">
        <v>1612</v>
      </c>
      <c r="H1640" s="703">
        <v>34478</v>
      </c>
      <c r="I1640" s="703">
        <v>34478</v>
      </c>
      <c r="J1640" s="701" t="s">
        <v>1608</v>
      </c>
      <c r="K1640" s="702">
        <v>50285</v>
      </c>
      <c r="L1640" s="701" t="s">
        <v>1341</v>
      </c>
      <c r="M1640" s="704"/>
      <c r="N1640" s="701" t="s">
        <v>1613</v>
      </c>
      <c r="O1640" s="702">
        <v>439794</v>
      </c>
      <c r="P1640" s="701" t="s">
        <v>1341</v>
      </c>
      <c r="Q1640" s="706"/>
      <c r="R1640" s="701" t="s">
        <v>1341</v>
      </c>
      <c r="S1640" s="701" t="s">
        <v>1341</v>
      </c>
    </row>
    <row r="1641" spans="1:19" x14ac:dyDescent="0.3">
      <c r="A1641" s="701" t="s">
        <v>6096</v>
      </c>
      <c r="B1641" s="701" t="s">
        <v>1607</v>
      </c>
      <c r="C1641" s="701" t="s">
        <v>1399</v>
      </c>
      <c r="D1641" s="702">
        <v>1994</v>
      </c>
      <c r="E1641" s="701" t="s">
        <v>1686</v>
      </c>
      <c r="F1641" s="701" t="s">
        <v>1687</v>
      </c>
      <c r="G1641" s="701" t="s">
        <v>1612</v>
      </c>
      <c r="H1641" s="703">
        <v>34849</v>
      </c>
      <c r="I1641" s="703">
        <v>34849</v>
      </c>
      <c r="J1641" s="701" t="s">
        <v>1608</v>
      </c>
      <c r="K1641" s="702">
        <v>50133</v>
      </c>
      <c r="L1641" s="701" t="s">
        <v>1341</v>
      </c>
      <c r="M1641" s="704"/>
      <c r="N1641" s="701" t="s">
        <v>1613</v>
      </c>
      <c r="O1641" s="702">
        <v>50119</v>
      </c>
      <c r="P1641" s="701" t="s">
        <v>1341</v>
      </c>
      <c r="Q1641" s="706"/>
      <c r="R1641" s="701" t="s">
        <v>1341</v>
      </c>
      <c r="S1641" s="701" t="s">
        <v>1341</v>
      </c>
    </row>
    <row r="1642" spans="1:19" x14ac:dyDescent="0.3">
      <c r="A1642" s="701" t="s">
        <v>6097</v>
      </c>
      <c r="B1642" s="701" t="s">
        <v>1607</v>
      </c>
      <c r="C1642" s="701" t="s">
        <v>1399</v>
      </c>
      <c r="D1642" s="702">
        <v>1994</v>
      </c>
      <c r="E1642" s="701" t="s">
        <v>1686</v>
      </c>
      <c r="F1642" s="701" t="s">
        <v>2065</v>
      </c>
      <c r="G1642" s="701" t="s">
        <v>1612</v>
      </c>
      <c r="H1642" s="703">
        <v>34821</v>
      </c>
      <c r="I1642" s="703">
        <v>34821</v>
      </c>
      <c r="J1642" s="701" t="s">
        <v>1608</v>
      </c>
      <c r="K1642" s="702">
        <v>49962</v>
      </c>
      <c r="L1642" s="701" t="s">
        <v>1341</v>
      </c>
      <c r="M1642" s="704"/>
      <c r="N1642" s="701" t="s">
        <v>1613</v>
      </c>
      <c r="O1642" s="702">
        <v>368283</v>
      </c>
      <c r="P1642" s="701" t="s">
        <v>1608</v>
      </c>
      <c r="Q1642" s="702">
        <v>505</v>
      </c>
      <c r="R1642" s="701" t="s">
        <v>1341</v>
      </c>
      <c r="S1642" s="701" t="s">
        <v>1341</v>
      </c>
    </row>
    <row r="1643" spans="1:19" x14ac:dyDescent="0.3">
      <c r="A1643" s="701" t="s">
        <v>6098</v>
      </c>
      <c r="B1643" s="701" t="s">
        <v>1607</v>
      </c>
      <c r="C1643" s="701" t="s">
        <v>1399</v>
      </c>
      <c r="D1643" s="702">
        <v>1994</v>
      </c>
      <c r="E1643" s="701" t="s">
        <v>1686</v>
      </c>
      <c r="F1643" s="701" t="s">
        <v>2065</v>
      </c>
      <c r="G1643" s="701" t="s">
        <v>1612</v>
      </c>
      <c r="H1643" s="703">
        <v>34834</v>
      </c>
      <c r="I1643" s="703">
        <v>34836</v>
      </c>
      <c r="J1643" s="701" t="s">
        <v>1608</v>
      </c>
      <c r="K1643" s="702">
        <v>49610</v>
      </c>
      <c r="L1643" s="701" t="s">
        <v>1341</v>
      </c>
      <c r="M1643" s="704"/>
      <c r="N1643" s="701" t="s">
        <v>1613</v>
      </c>
      <c r="O1643" s="702">
        <v>888922</v>
      </c>
      <c r="P1643" s="701" t="s">
        <v>1608</v>
      </c>
      <c r="Q1643" s="702">
        <v>755</v>
      </c>
      <c r="R1643" s="701" t="s">
        <v>1341</v>
      </c>
      <c r="S1643" s="701" t="s">
        <v>1341</v>
      </c>
    </row>
    <row r="1644" spans="1:19" x14ac:dyDescent="0.3">
      <c r="A1644" s="701" t="s">
        <v>6248</v>
      </c>
      <c r="B1644" s="701" t="s">
        <v>1607</v>
      </c>
      <c r="C1644" s="701" t="s">
        <v>1399</v>
      </c>
      <c r="D1644" s="702">
        <v>1995</v>
      </c>
      <c r="E1644" s="701" t="s">
        <v>1686</v>
      </c>
      <c r="F1644" s="701" t="s">
        <v>2065</v>
      </c>
      <c r="G1644" s="701" t="s">
        <v>1612</v>
      </c>
      <c r="H1644" s="703">
        <v>35192</v>
      </c>
      <c r="I1644" s="703">
        <v>35192</v>
      </c>
      <c r="J1644" s="701" t="s">
        <v>1608</v>
      </c>
      <c r="K1644" s="702">
        <v>25183</v>
      </c>
      <c r="L1644" s="701" t="s">
        <v>1341</v>
      </c>
      <c r="M1644" s="704"/>
      <c r="N1644" s="701" t="s">
        <v>1613</v>
      </c>
      <c r="O1644" s="702">
        <v>329906</v>
      </c>
      <c r="P1644" s="701" t="s">
        <v>1341</v>
      </c>
      <c r="Q1644" s="706"/>
      <c r="R1644" s="701" t="s">
        <v>1341</v>
      </c>
      <c r="S1644" s="701" t="s">
        <v>1341</v>
      </c>
    </row>
    <row r="1645" spans="1:19" x14ac:dyDescent="0.3">
      <c r="A1645" s="701" t="s">
        <v>6249</v>
      </c>
      <c r="B1645" s="701" t="s">
        <v>1607</v>
      </c>
      <c r="C1645" s="701" t="s">
        <v>1399</v>
      </c>
      <c r="D1645" s="702">
        <v>1995</v>
      </c>
      <c r="E1645" s="701" t="s">
        <v>1686</v>
      </c>
      <c r="F1645" s="701" t="s">
        <v>2065</v>
      </c>
      <c r="G1645" s="701" t="s">
        <v>1612</v>
      </c>
      <c r="H1645" s="703">
        <v>35192</v>
      </c>
      <c r="I1645" s="703">
        <v>35192</v>
      </c>
      <c r="J1645" s="701" t="s">
        <v>1608</v>
      </c>
      <c r="K1645" s="702">
        <v>25218</v>
      </c>
      <c r="L1645" s="701" t="s">
        <v>1341</v>
      </c>
      <c r="M1645" s="704"/>
      <c r="N1645" s="701" t="s">
        <v>1613</v>
      </c>
      <c r="O1645" s="702">
        <v>330365</v>
      </c>
      <c r="P1645" s="701" t="s">
        <v>1341</v>
      </c>
      <c r="Q1645" s="706"/>
      <c r="R1645" s="701" t="s">
        <v>1341</v>
      </c>
      <c r="S1645" s="701" t="s">
        <v>1341</v>
      </c>
    </row>
    <row r="1646" spans="1:19" x14ac:dyDescent="0.3">
      <c r="A1646" s="701" t="s">
        <v>6250</v>
      </c>
      <c r="B1646" s="701" t="s">
        <v>1607</v>
      </c>
      <c r="C1646" s="701" t="s">
        <v>1399</v>
      </c>
      <c r="D1646" s="702">
        <v>1995</v>
      </c>
      <c r="E1646" s="701" t="s">
        <v>1686</v>
      </c>
      <c r="F1646" s="701" t="s">
        <v>2065</v>
      </c>
      <c r="G1646" s="701" t="s">
        <v>1612</v>
      </c>
      <c r="H1646" s="703">
        <v>35157</v>
      </c>
      <c r="I1646" s="703">
        <v>35157</v>
      </c>
      <c r="J1646" s="701" t="s">
        <v>1608</v>
      </c>
      <c r="K1646" s="702">
        <v>25052</v>
      </c>
      <c r="L1646" s="701" t="s">
        <v>1341</v>
      </c>
      <c r="M1646" s="704"/>
      <c r="N1646" s="701" t="s">
        <v>1613</v>
      </c>
      <c r="O1646" s="702">
        <v>319545</v>
      </c>
      <c r="P1646" s="701" t="s">
        <v>1341</v>
      </c>
      <c r="Q1646" s="706"/>
      <c r="R1646" s="701" t="s">
        <v>1341</v>
      </c>
      <c r="S1646" s="701" t="s">
        <v>1341</v>
      </c>
    </row>
    <row r="1647" spans="1:19" x14ac:dyDescent="0.3">
      <c r="A1647" s="701" t="s">
        <v>6251</v>
      </c>
      <c r="B1647" s="701" t="s">
        <v>1607</v>
      </c>
      <c r="C1647" s="701" t="s">
        <v>1399</v>
      </c>
      <c r="D1647" s="702">
        <v>1995</v>
      </c>
      <c r="E1647" s="701" t="s">
        <v>1686</v>
      </c>
      <c r="F1647" s="701" t="s">
        <v>2065</v>
      </c>
      <c r="G1647" s="701" t="s">
        <v>1612</v>
      </c>
      <c r="H1647" s="703">
        <v>35157</v>
      </c>
      <c r="I1647" s="703">
        <v>35157</v>
      </c>
      <c r="J1647" s="701" t="s">
        <v>1608</v>
      </c>
      <c r="K1647" s="702">
        <v>25129</v>
      </c>
      <c r="L1647" s="701" t="s">
        <v>1341</v>
      </c>
      <c r="M1647" s="704"/>
      <c r="N1647" s="701" t="s">
        <v>1613</v>
      </c>
      <c r="O1647" s="702">
        <v>320528</v>
      </c>
      <c r="P1647" s="701" t="s">
        <v>1341</v>
      </c>
      <c r="Q1647" s="706"/>
      <c r="R1647" s="701" t="s">
        <v>1341</v>
      </c>
      <c r="S1647" s="701" t="s">
        <v>1341</v>
      </c>
    </row>
    <row r="1648" spans="1:19" x14ac:dyDescent="0.3">
      <c r="A1648" s="701" t="s">
        <v>6252</v>
      </c>
      <c r="B1648" s="701" t="s">
        <v>1607</v>
      </c>
      <c r="C1648" s="701" t="s">
        <v>1399</v>
      </c>
      <c r="D1648" s="702">
        <v>1995</v>
      </c>
      <c r="E1648" s="701" t="s">
        <v>1686</v>
      </c>
      <c r="F1648" s="701" t="s">
        <v>1687</v>
      </c>
      <c r="G1648" s="701" t="s">
        <v>1612</v>
      </c>
      <c r="H1648" s="703">
        <v>35194</v>
      </c>
      <c r="I1648" s="703">
        <v>35194</v>
      </c>
      <c r="J1648" s="701" t="s">
        <v>1608</v>
      </c>
      <c r="K1648" s="702">
        <v>25196</v>
      </c>
      <c r="L1648" s="701" t="s">
        <v>1341</v>
      </c>
      <c r="M1648" s="704"/>
      <c r="N1648" s="701" t="s">
        <v>1613</v>
      </c>
      <c r="O1648" s="702">
        <v>220714</v>
      </c>
      <c r="P1648" s="701" t="s">
        <v>1341</v>
      </c>
      <c r="Q1648" s="706"/>
      <c r="R1648" s="701" t="s">
        <v>1341</v>
      </c>
      <c r="S1648" s="701" t="s">
        <v>1341</v>
      </c>
    </row>
    <row r="1649" spans="1:19" x14ac:dyDescent="0.3">
      <c r="A1649" s="701" t="s">
        <v>6253</v>
      </c>
      <c r="B1649" s="701" t="s">
        <v>1607</v>
      </c>
      <c r="C1649" s="701" t="s">
        <v>1399</v>
      </c>
      <c r="D1649" s="702">
        <v>1995</v>
      </c>
      <c r="E1649" s="701" t="s">
        <v>1686</v>
      </c>
      <c r="F1649" s="701" t="s">
        <v>1687</v>
      </c>
      <c r="G1649" s="701" t="s">
        <v>1612</v>
      </c>
      <c r="H1649" s="703">
        <v>35194</v>
      </c>
      <c r="I1649" s="703">
        <v>35194</v>
      </c>
      <c r="J1649" s="701" t="s">
        <v>1608</v>
      </c>
      <c r="K1649" s="702">
        <v>25020</v>
      </c>
      <c r="L1649" s="701" t="s">
        <v>1341</v>
      </c>
      <c r="M1649" s="704"/>
      <c r="N1649" s="701" t="s">
        <v>1613</v>
      </c>
      <c r="O1649" s="702">
        <v>219173</v>
      </c>
      <c r="P1649" s="701" t="s">
        <v>1341</v>
      </c>
      <c r="Q1649" s="706"/>
      <c r="R1649" s="701" t="s">
        <v>1341</v>
      </c>
      <c r="S1649" s="701" t="s">
        <v>1341</v>
      </c>
    </row>
    <row r="1650" spans="1:19" x14ac:dyDescent="0.3">
      <c r="A1650" s="701" t="s">
        <v>6387</v>
      </c>
      <c r="B1650" s="701" t="s">
        <v>1607</v>
      </c>
      <c r="C1650" s="701" t="s">
        <v>1399</v>
      </c>
      <c r="D1650" s="702">
        <v>1996</v>
      </c>
      <c r="E1650" s="701" t="s">
        <v>1686</v>
      </c>
      <c r="F1650" s="701" t="s">
        <v>2065</v>
      </c>
      <c r="G1650" s="701" t="s">
        <v>1612</v>
      </c>
      <c r="H1650" s="703">
        <v>35548</v>
      </c>
      <c r="I1650" s="703">
        <v>35549</v>
      </c>
      <c r="J1650" s="701" t="s">
        <v>1608</v>
      </c>
      <c r="K1650" s="702">
        <v>25218</v>
      </c>
      <c r="L1650" s="701" t="s">
        <v>1341</v>
      </c>
      <c r="M1650" s="704"/>
      <c r="N1650" s="701" t="s">
        <v>1613</v>
      </c>
      <c r="O1650" s="702">
        <v>423122</v>
      </c>
      <c r="P1650" s="701" t="s">
        <v>1341</v>
      </c>
      <c r="Q1650" s="704"/>
      <c r="R1650" s="701" t="s">
        <v>1341</v>
      </c>
      <c r="S1650" s="701" t="s">
        <v>1341</v>
      </c>
    </row>
    <row r="1651" spans="1:19" x14ac:dyDescent="0.3">
      <c r="A1651" s="701" t="s">
        <v>6388</v>
      </c>
      <c r="B1651" s="701" t="s">
        <v>1607</v>
      </c>
      <c r="C1651" s="701" t="s">
        <v>1399</v>
      </c>
      <c r="D1651" s="702">
        <v>1996</v>
      </c>
      <c r="E1651" s="701" t="s">
        <v>1686</v>
      </c>
      <c r="F1651" s="701" t="s">
        <v>2065</v>
      </c>
      <c r="G1651" s="701" t="s">
        <v>1612</v>
      </c>
      <c r="H1651" s="703">
        <v>35548</v>
      </c>
      <c r="I1651" s="703">
        <v>35549</v>
      </c>
      <c r="J1651" s="701" t="s">
        <v>1608</v>
      </c>
      <c r="K1651" s="702">
        <v>25649</v>
      </c>
      <c r="L1651" s="701" t="s">
        <v>1341</v>
      </c>
      <c r="M1651" s="704"/>
      <c r="N1651" s="701" t="s">
        <v>1613</v>
      </c>
      <c r="O1651" s="702">
        <v>430353</v>
      </c>
      <c r="P1651" s="701" t="s">
        <v>1341</v>
      </c>
      <c r="Q1651" s="704"/>
      <c r="R1651" s="701" t="s">
        <v>1341</v>
      </c>
      <c r="S1651" s="701" t="s">
        <v>1341</v>
      </c>
    </row>
    <row r="1652" spans="1:19" x14ac:dyDescent="0.3">
      <c r="A1652" s="701" t="s">
        <v>6389</v>
      </c>
      <c r="B1652" s="701" t="s">
        <v>1607</v>
      </c>
      <c r="C1652" s="701" t="s">
        <v>1399</v>
      </c>
      <c r="D1652" s="702">
        <v>1996</v>
      </c>
      <c r="E1652" s="701" t="s">
        <v>1686</v>
      </c>
      <c r="F1652" s="701" t="s">
        <v>2065</v>
      </c>
      <c r="G1652" s="701" t="s">
        <v>1612</v>
      </c>
      <c r="H1652" s="703">
        <v>35521</v>
      </c>
      <c r="I1652" s="703">
        <v>35521</v>
      </c>
      <c r="J1652" s="701" t="s">
        <v>1608</v>
      </c>
      <c r="K1652" s="702">
        <v>25457</v>
      </c>
      <c r="L1652" s="701" t="s">
        <v>1341</v>
      </c>
      <c r="M1652" s="704"/>
      <c r="N1652" s="701" t="s">
        <v>1613</v>
      </c>
      <c r="O1652" s="702">
        <v>376187</v>
      </c>
      <c r="P1652" s="701" t="s">
        <v>1341</v>
      </c>
      <c r="Q1652" s="706"/>
      <c r="R1652" s="701" t="s">
        <v>1341</v>
      </c>
      <c r="S1652" s="701" t="s">
        <v>1341</v>
      </c>
    </row>
    <row r="1653" spans="1:19" x14ac:dyDescent="0.3">
      <c r="A1653" s="701" t="s">
        <v>6390</v>
      </c>
      <c r="B1653" s="701" t="s">
        <v>1607</v>
      </c>
      <c r="C1653" s="701" t="s">
        <v>1399</v>
      </c>
      <c r="D1653" s="702">
        <v>1996</v>
      </c>
      <c r="E1653" s="701" t="s">
        <v>1686</v>
      </c>
      <c r="F1653" s="701" t="s">
        <v>2065</v>
      </c>
      <c r="G1653" s="701" t="s">
        <v>1612</v>
      </c>
      <c r="H1653" s="703">
        <v>35521</v>
      </c>
      <c r="I1653" s="703">
        <v>35521</v>
      </c>
      <c r="J1653" s="701" t="s">
        <v>1608</v>
      </c>
      <c r="K1653" s="702">
        <v>25019</v>
      </c>
      <c r="L1653" s="701" t="s">
        <v>1341</v>
      </c>
      <c r="M1653" s="704"/>
      <c r="N1653" s="701" t="s">
        <v>1613</v>
      </c>
      <c r="O1653" s="702">
        <v>369714</v>
      </c>
      <c r="P1653" s="701" t="s">
        <v>1341</v>
      </c>
      <c r="Q1653" s="706"/>
      <c r="R1653" s="701" t="s">
        <v>1341</v>
      </c>
      <c r="S1653" s="701" t="s">
        <v>1341</v>
      </c>
    </row>
    <row r="1654" spans="1:19" x14ac:dyDescent="0.3">
      <c r="A1654" s="701" t="s">
        <v>6391</v>
      </c>
      <c r="B1654" s="701" t="s">
        <v>1607</v>
      </c>
      <c r="C1654" s="701" t="s">
        <v>1399</v>
      </c>
      <c r="D1654" s="702">
        <v>1996</v>
      </c>
      <c r="E1654" s="701" t="s">
        <v>1686</v>
      </c>
      <c r="F1654" s="701" t="s">
        <v>1687</v>
      </c>
      <c r="G1654" s="701" t="s">
        <v>1612</v>
      </c>
      <c r="H1654" s="703">
        <v>35555</v>
      </c>
      <c r="I1654" s="703">
        <v>35555</v>
      </c>
      <c r="J1654" s="701" t="s">
        <v>1608</v>
      </c>
      <c r="K1654" s="702">
        <v>25154</v>
      </c>
      <c r="L1654" s="701" t="s">
        <v>1341</v>
      </c>
      <c r="M1654" s="704"/>
      <c r="N1654" s="701" t="s">
        <v>1613</v>
      </c>
      <c r="O1654" s="702">
        <v>194626</v>
      </c>
      <c r="P1654" s="701" t="s">
        <v>1341</v>
      </c>
      <c r="Q1654" s="706"/>
      <c r="R1654" s="701" t="s">
        <v>1341</v>
      </c>
      <c r="S1654" s="701" t="s">
        <v>1341</v>
      </c>
    </row>
    <row r="1655" spans="1:19" x14ac:dyDescent="0.3">
      <c r="A1655" s="701" t="s">
        <v>6392</v>
      </c>
      <c r="B1655" s="701" t="s">
        <v>1607</v>
      </c>
      <c r="C1655" s="701" t="s">
        <v>1399</v>
      </c>
      <c r="D1655" s="702">
        <v>1996</v>
      </c>
      <c r="E1655" s="701" t="s">
        <v>1686</v>
      </c>
      <c r="F1655" s="701" t="s">
        <v>1687</v>
      </c>
      <c r="G1655" s="701" t="s">
        <v>1612</v>
      </c>
      <c r="H1655" s="703">
        <v>35555</v>
      </c>
      <c r="I1655" s="703">
        <v>35555</v>
      </c>
      <c r="J1655" s="701" t="s">
        <v>1608</v>
      </c>
      <c r="K1655" s="702">
        <v>25082</v>
      </c>
      <c r="L1655" s="701" t="s">
        <v>1341</v>
      </c>
      <c r="M1655" s="704"/>
      <c r="N1655" s="701" t="s">
        <v>1613</v>
      </c>
      <c r="O1655" s="702">
        <v>194069</v>
      </c>
      <c r="P1655" s="701" t="s">
        <v>1341</v>
      </c>
      <c r="Q1655" s="706"/>
      <c r="R1655" s="701" t="s">
        <v>1341</v>
      </c>
      <c r="S1655" s="701" t="s">
        <v>1341</v>
      </c>
    </row>
    <row r="1656" spans="1:19" x14ac:dyDescent="0.3">
      <c r="A1656" s="701" t="s">
        <v>6405</v>
      </c>
      <c r="B1656" s="701" t="s">
        <v>1607</v>
      </c>
      <c r="C1656" s="701" t="s">
        <v>1399</v>
      </c>
      <c r="D1656" s="702">
        <v>1997</v>
      </c>
      <c r="E1656" s="701" t="s">
        <v>1686</v>
      </c>
      <c r="F1656" s="701" t="s">
        <v>2065</v>
      </c>
      <c r="G1656" s="701" t="s">
        <v>1612</v>
      </c>
      <c r="H1656" s="703">
        <v>35894</v>
      </c>
      <c r="I1656" s="703">
        <v>35894</v>
      </c>
      <c r="J1656" s="701" t="s">
        <v>1608</v>
      </c>
      <c r="K1656" s="702">
        <v>25213</v>
      </c>
      <c r="L1656" s="701" t="s">
        <v>1341</v>
      </c>
      <c r="M1656" s="704"/>
      <c r="N1656" s="701" t="s">
        <v>1341</v>
      </c>
      <c r="O1656" s="706"/>
      <c r="P1656" s="701" t="s">
        <v>1341</v>
      </c>
      <c r="Q1656" s="706"/>
      <c r="R1656" s="701" t="s">
        <v>1341</v>
      </c>
      <c r="S1656" s="701" t="s">
        <v>1341</v>
      </c>
    </row>
    <row r="1657" spans="1:19" x14ac:dyDescent="0.3">
      <c r="A1657" s="701" t="s">
        <v>6406</v>
      </c>
      <c r="B1657" s="701" t="s">
        <v>1607</v>
      </c>
      <c r="C1657" s="701" t="s">
        <v>1399</v>
      </c>
      <c r="D1657" s="702">
        <v>1997</v>
      </c>
      <c r="E1657" s="701" t="s">
        <v>1686</v>
      </c>
      <c r="F1657" s="701" t="s">
        <v>2065</v>
      </c>
      <c r="G1657" s="701" t="s">
        <v>1612</v>
      </c>
      <c r="H1657" s="703">
        <v>35894</v>
      </c>
      <c r="I1657" s="703">
        <v>35894</v>
      </c>
      <c r="J1657" s="701" t="s">
        <v>1608</v>
      </c>
      <c r="K1657" s="702">
        <v>25206</v>
      </c>
      <c r="L1657" s="701" t="s">
        <v>1341</v>
      </c>
      <c r="M1657" s="704"/>
      <c r="N1657" s="701" t="s">
        <v>1341</v>
      </c>
      <c r="O1657" s="706"/>
      <c r="P1657" s="701" t="s">
        <v>1341</v>
      </c>
      <c r="Q1657" s="706"/>
      <c r="R1657" s="701" t="s">
        <v>1341</v>
      </c>
      <c r="S1657" s="701" t="s">
        <v>1341</v>
      </c>
    </row>
    <row r="1658" spans="1:19" x14ac:dyDescent="0.3">
      <c r="A1658" s="701" t="s">
        <v>6407</v>
      </c>
      <c r="B1658" s="701" t="s">
        <v>1607</v>
      </c>
      <c r="C1658" s="701" t="s">
        <v>1399</v>
      </c>
      <c r="D1658" s="702">
        <v>1997</v>
      </c>
      <c r="E1658" s="701" t="s">
        <v>1686</v>
      </c>
      <c r="F1658" s="701" t="s">
        <v>2065</v>
      </c>
      <c r="G1658" s="701" t="s">
        <v>1612</v>
      </c>
      <c r="H1658" s="703">
        <v>35894</v>
      </c>
      <c r="I1658" s="703">
        <v>35894</v>
      </c>
      <c r="J1658" s="701" t="s">
        <v>1608</v>
      </c>
      <c r="K1658" s="702">
        <v>25698</v>
      </c>
      <c r="L1658" s="701" t="s">
        <v>1341</v>
      </c>
      <c r="M1658" s="704"/>
      <c r="N1658" s="701" t="s">
        <v>1341</v>
      </c>
      <c r="O1658" s="706"/>
      <c r="P1658" s="701" t="s">
        <v>1341</v>
      </c>
      <c r="Q1658" s="706"/>
      <c r="R1658" s="701" t="s">
        <v>1341</v>
      </c>
      <c r="S1658" s="701" t="s">
        <v>1341</v>
      </c>
    </row>
    <row r="1659" spans="1:19" x14ac:dyDescent="0.3">
      <c r="A1659" s="701" t="s">
        <v>6410</v>
      </c>
      <c r="B1659" s="701" t="s">
        <v>1607</v>
      </c>
      <c r="C1659" s="701" t="s">
        <v>1399</v>
      </c>
      <c r="D1659" s="702">
        <v>1997</v>
      </c>
      <c r="E1659" s="701" t="s">
        <v>1686</v>
      </c>
      <c r="F1659" s="701" t="s">
        <v>2065</v>
      </c>
      <c r="G1659" s="701" t="s">
        <v>1612</v>
      </c>
      <c r="H1659" s="703">
        <v>35928</v>
      </c>
      <c r="I1659" s="703">
        <v>35928</v>
      </c>
      <c r="J1659" s="701" t="s">
        <v>1608</v>
      </c>
      <c r="K1659" s="702">
        <v>24817</v>
      </c>
      <c r="L1659" s="701" t="s">
        <v>1341</v>
      </c>
      <c r="M1659" s="704"/>
      <c r="N1659" s="701" t="s">
        <v>1613</v>
      </c>
      <c r="O1659" s="702">
        <v>3392</v>
      </c>
      <c r="P1659" s="701" t="s">
        <v>1341</v>
      </c>
      <c r="Q1659" s="706"/>
      <c r="R1659" s="701" t="s">
        <v>1341</v>
      </c>
      <c r="S1659" s="701" t="s">
        <v>1341</v>
      </c>
    </row>
    <row r="1660" spans="1:19" x14ac:dyDescent="0.3">
      <c r="A1660" s="701" t="s">
        <v>6411</v>
      </c>
      <c r="B1660" s="701" t="s">
        <v>1607</v>
      </c>
      <c r="C1660" s="701" t="s">
        <v>1399</v>
      </c>
      <c r="D1660" s="702">
        <v>1997</v>
      </c>
      <c r="E1660" s="701" t="s">
        <v>1686</v>
      </c>
      <c r="F1660" s="701" t="s">
        <v>2065</v>
      </c>
      <c r="G1660" s="701" t="s">
        <v>1612</v>
      </c>
      <c r="H1660" s="703">
        <v>35928</v>
      </c>
      <c r="I1660" s="703">
        <v>35928</v>
      </c>
      <c r="J1660" s="701" t="s">
        <v>1608</v>
      </c>
      <c r="K1660" s="702">
        <v>24890</v>
      </c>
      <c r="L1660" s="701" t="s">
        <v>1341</v>
      </c>
      <c r="M1660" s="704"/>
      <c r="N1660" s="701" t="s">
        <v>1613</v>
      </c>
      <c r="O1660" s="702">
        <v>3392</v>
      </c>
      <c r="P1660" s="701" t="s">
        <v>1341</v>
      </c>
      <c r="Q1660" s="706"/>
      <c r="R1660" s="701" t="s">
        <v>1341</v>
      </c>
      <c r="S1660" s="701" t="s">
        <v>1341</v>
      </c>
    </row>
    <row r="1661" spans="1:19" x14ac:dyDescent="0.3">
      <c r="A1661" s="701" t="s">
        <v>6412</v>
      </c>
      <c r="B1661" s="701" t="s">
        <v>1607</v>
      </c>
      <c r="C1661" s="701" t="s">
        <v>1399</v>
      </c>
      <c r="D1661" s="702">
        <v>1997</v>
      </c>
      <c r="E1661" s="701" t="s">
        <v>1686</v>
      </c>
      <c r="F1661" s="701" t="s">
        <v>2065</v>
      </c>
      <c r="G1661" s="701" t="s">
        <v>1612</v>
      </c>
      <c r="H1661" s="703">
        <v>35928</v>
      </c>
      <c r="I1661" s="703">
        <v>35928</v>
      </c>
      <c r="J1661" s="701" t="s">
        <v>1608</v>
      </c>
      <c r="K1661" s="702">
        <v>24923</v>
      </c>
      <c r="L1661" s="701" t="s">
        <v>1341</v>
      </c>
      <c r="M1661" s="704"/>
      <c r="N1661" s="701" t="s">
        <v>1613</v>
      </c>
      <c r="O1661" s="702">
        <v>3393</v>
      </c>
      <c r="P1661" s="701" t="s">
        <v>1341</v>
      </c>
      <c r="Q1661" s="706"/>
      <c r="R1661" s="701" t="s">
        <v>1341</v>
      </c>
      <c r="S1661" s="701" t="s">
        <v>1341</v>
      </c>
    </row>
    <row r="1662" spans="1:19" x14ac:dyDescent="0.3">
      <c r="A1662" s="701" t="s">
        <v>6413</v>
      </c>
      <c r="B1662" s="701" t="s">
        <v>1607</v>
      </c>
      <c r="C1662" s="701" t="s">
        <v>1399</v>
      </c>
      <c r="D1662" s="702">
        <v>1997</v>
      </c>
      <c r="E1662" s="701" t="s">
        <v>1686</v>
      </c>
      <c r="F1662" s="701" t="s">
        <v>1687</v>
      </c>
      <c r="G1662" s="701" t="s">
        <v>1612</v>
      </c>
      <c r="H1662" s="703">
        <v>35936</v>
      </c>
      <c r="I1662" s="703">
        <v>35936</v>
      </c>
      <c r="J1662" s="701" t="s">
        <v>1608</v>
      </c>
      <c r="K1662" s="702">
        <v>24971</v>
      </c>
      <c r="L1662" s="701" t="s">
        <v>1341</v>
      </c>
      <c r="M1662" s="704"/>
      <c r="N1662" s="701" t="s">
        <v>1341</v>
      </c>
      <c r="O1662" s="706"/>
      <c r="P1662" s="701" t="s">
        <v>1341</v>
      </c>
      <c r="Q1662" s="706"/>
      <c r="R1662" s="701" t="s">
        <v>1341</v>
      </c>
      <c r="S1662" s="701" t="s">
        <v>1341</v>
      </c>
    </row>
    <row r="1663" spans="1:19" x14ac:dyDescent="0.3">
      <c r="A1663" s="701" t="s">
        <v>6414</v>
      </c>
      <c r="B1663" s="701" t="s">
        <v>1607</v>
      </c>
      <c r="C1663" s="701" t="s">
        <v>1399</v>
      </c>
      <c r="D1663" s="702">
        <v>1997</v>
      </c>
      <c r="E1663" s="701" t="s">
        <v>1686</v>
      </c>
      <c r="F1663" s="701" t="s">
        <v>1687</v>
      </c>
      <c r="G1663" s="701" t="s">
        <v>1612</v>
      </c>
      <c r="H1663" s="703">
        <v>35936</v>
      </c>
      <c r="I1663" s="703">
        <v>35936</v>
      </c>
      <c r="J1663" s="701" t="s">
        <v>1608</v>
      </c>
      <c r="K1663" s="702">
        <v>25026</v>
      </c>
      <c r="L1663" s="701" t="s">
        <v>1341</v>
      </c>
      <c r="M1663" s="704"/>
      <c r="N1663" s="701" t="s">
        <v>1341</v>
      </c>
      <c r="O1663" s="706"/>
      <c r="P1663" s="701" t="s">
        <v>1341</v>
      </c>
      <c r="Q1663" s="706"/>
      <c r="R1663" s="701" t="s">
        <v>1341</v>
      </c>
      <c r="S1663" s="701" t="s">
        <v>1341</v>
      </c>
    </row>
    <row r="1664" spans="1:19" x14ac:dyDescent="0.3">
      <c r="A1664" s="701" t="s">
        <v>6529</v>
      </c>
      <c r="B1664" s="701" t="s">
        <v>1607</v>
      </c>
      <c r="C1664" s="701" t="s">
        <v>1399</v>
      </c>
      <c r="D1664" s="702">
        <v>1998</v>
      </c>
      <c r="E1664" s="701" t="s">
        <v>1686</v>
      </c>
      <c r="F1664" s="701" t="s">
        <v>2065</v>
      </c>
      <c r="G1664" s="701" t="s">
        <v>1612</v>
      </c>
      <c r="H1664" s="703">
        <v>36250</v>
      </c>
      <c r="I1664" s="703">
        <v>36250</v>
      </c>
      <c r="J1664" s="701" t="s">
        <v>1608</v>
      </c>
      <c r="K1664" s="702">
        <v>25234</v>
      </c>
      <c r="L1664" s="701" t="s">
        <v>1341</v>
      </c>
      <c r="M1664" s="704"/>
      <c r="N1664" s="701" t="s">
        <v>1613</v>
      </c>
      <c r="O1664" s="702">
        <v>200270</v>
      </c>
      <c r="P1664" s="701" t="s">
        <v>1341</v>
      </c>
      <c r="Q1664" s="704"/>
      <c r="R1664" s="701" t="s">
        <v>250</v>
      </c>
      <c r="S1664" s="701" t="s">
        <v>6530</v>
      </c>
    </row>
    <row r="1665" spans="1:19" x14ac:dyDescent="0.3">
      <c r="A1665" s="701" t="s">
        <v>6531</v>
      </c>
      <c r="B1665" s="701" t="s">
        <v>1607</v>
      </c>
      <c r="C1665" s="701" t="s">
        <v>1399</v>
      </c>
      <c r="D1665" s="702">
        <v>1998</v>
      </c>
      <c r="E1665" s="701" t="s">
        <v>1686</v>
      </c>
      <c r="F1665" s="701" t="s">
        <v>2065</v>
      </c>
      <c r="G1665" s="701" t="s">
        <v>1612</v>
      </c>
      <c r="H1665" s="703">
        <v>36250</v>
      </c>
      <c r="I1665" s="703">
        <v>36250</v>
      </c>
      <c r="J1665" s="701" t="s">
        <v>1608</v>
      </c>
      <c r="K1665" s="702">
        <v>25087</v>
      </c>
      <c r="L1665" s="701" t="s">
        <v>1341</v>
      </c>
      <c r="M1665" s="704"/>
      <c r="N1665" s="701" t="s">
        <v>1613</v>
      </c>
      <c r="O1665" s="705">
        <v>199102</v>
      </c>
      <c r="P1665" s="701" t="s">
        <v>1341</v>
      </c>
      <c r="Q1665" s="704"/>
      <c r="R1665" s="701" t="s">
        <v>250</v>
      </c>
      <c r="S1665" s="701" t="s">
        <v>6530</v>
      </c>
    </row>
    <row r="1666" spans="1:19" x14ac:dyDescent="0.3">
      <c r="A1666" s="701" t="s">
        <v>6532</v>
      </c>
      <c r="B1666" s="701" t="s">
        <v>1607</v>
      </c>
      <c r="C1666" s="701" t="s">
        <v>1399</v>
      </c>
      <c r="D1666" s="702">
        <v>1998</v>
      </c>
      <c r="E1666" s="701" t="s">
        <v>1686</v>
      </c>
      <c r="F1666" s="701" t="s">
        <v>2065</v>
      </c>
      <c r="G1666" s="701" t="s">
        <v>1612</v>
      </c>
      <c r="H1666" s="703">
        <v>36290</v>
      </c>
      <c r="I1666" s="703">
        <v>36290</v>
      </c>
      <c r="J1666" s="701" t="s">
        <v>1608</v>
      </c>
      <c r="K1666" s="702">
        <v>24867</v>
      </c>
      <c r="L1666" s="701" t="s">
        <v>1341</v>
      </c>
      <c r="M1666" s="704"/>
      <c r="N1666" s="701" t="s">
        <v>1613</v>
      </c>
      <c r="O1666" s="705">
        <v>107487</v>
      </c>
      <c r="P1666" s="701" t="s">
        <v>1341</v>
      </c>
      <c r="Q1666" s="704"/>
      <c r="R1666" s="701" t="s">
        <v>250</v>
      </c>
      <c r="S1666" s="701" t="s">
        <v>6530</v>
      </c>
    </row>
    <row r="1667" spans="1:19" x14ac:dyDescent="0.3">
      <c r="A1667" s="701" t="s">
        <v>6533</v>
      </c>
      <c r="B1667" s="701" t="s">
        <v>1607</v>
      </c>
      <c r="C1667" s="701" t="s">
        <v>1399</v>
      </c>
      <c r="D1667" s="702">
        <v>1998</v>
      </c>
      <c r="E1667" s="701" t="s">
        <v>1686</v>
      </c>
      <c r="F1667" s="701" t="s">
        <v>2065</v>
      </c>
      <c r="G1667" s="701" t="s">
        <v>1612</v>
      </c>
      <c r="H1667" s="703">
        <v>36290</v>
      </c>
      <c r="I1667" s="703">
        <v>36290</v>
      </c>
      <c r="J1667" s="701" t="s">
        <v>1608</v>
      </c>
      <c r="K1667" s="702">
        <v>24921</v>
      </c>
      <c r="L1667" s="701" t="s">
        <v>1341</v>
      </c>
      <c r="M1667" s="704"/>
      <c r="N1667" s="701" t="s">
        <v>1613</v>
      </c>
      <c r="O1667" s="702">
        <v>107723</v>
      </c>
      <c r="P1667" s="701" t="s">
        <v>1341</v>
      </c>
      <c r="Q1667" s="704"/>
      <c r="R1667" s="701" t="s">
        <v>250</v>
      </c>
      <c r="S1667" s="701" t="s">
        <v>6530</v>
      </c>
    </row>
    <row r="1668" spans="1:19" x14ac:dyDescent="0.3">
      <c r="A1668" s="701" t="s">
        <v>6534</v>
      </c>
      <c r="B1668" s="701" t="s">
        <v>1607</v>
      </c>
      <c r="C1668" s="701" t="s">
        <v>1399</v>
      </c>
      <c r="D1668" s="702">
        <v>1998</v>
      </c>
      <c r="E1668" s="701" t="s">
        <v>1686</v>
      </c>
      <c r="F1668" s="701" t="s">
        <v>1687</v>
      </c>
      <c r="G1668" s="701" t="s">
        <v>1612</v>
      </c>
      <c r="H1668" s="703">
        <v>36290</v>
      </c>
      <c r="I1668" s="703">
        <v>36290</v>
      </c>
      <c r="J1668" s="701" t="s">
        <v>1608</v>
      </c>
      <c r="K1668" s="702">
        <v>24959</v>
      </c>
      <c r="L1668" s="701" t="s">
        <v>1341</v>
      </c>
      <c r="M1668" s="704"/>
      <c r="N1668" s="701" t="s">
        <v>1613</v>
      </c>
      <c r="O1668" s="702">
        <v>50056</v>
      </c>
      <c r="P1668" s="701" t="s">
        <v>1341</v>
      </c>
      <c r="Q1668" s="706"/>
      <c r="R1668" s="701" t="s">
        <v>250</v>
      </c>
      <c r="S1668" s="701" t="s">
        <v>6530</v>
      </c>
    </row>
    <row r="1669" spans="1:19" x14ac:dyDescent="0.3">
      <c r="A1669" s="701" t="s">
        <v>6535</v>
      </c>
      <c r="B1669" s="701" t="s">
        <v>1607</v>
      </c>
      <c r="C1669" s="701" t="s">
        <v>1399</v>
      </c>
      <c r="D1669" s="702">
        <v>1998</v>
      </c>
      <c r="E1669" s="701" t="s">
        <v>1686</v>
      </c>
      <c r="F1669" s="701" t="s">
        <v>1687</v>
      </c>
      <c r="G1669" s="701" t="s">
        <v>1612</v>
      </c>
      <c r="H1669" s="703">
        <v>36290</v>
      </c>
      <c r="I1669" s="703">
        <v>36290</v>
      </c>
      <c r="J1669" s="701" t="s">
        <v>1608</v>
      </c>
      <c r="K1669" s="702">
        <v>25024</v>
      </c>
      <c r="L1669" s="701" t="s">
        <v>1341</v>
      </c>
      <c r="M1669" s="704"/>
      <c r="N1669" s="701" t="s">
        <v>1613</v>
      </c>
      <c r="O1669" s="702">
        <v>50187</v>
      </c>
      <c r="P1669" s="701" t="s">
        <v>1341</v>
      </c>
      <c r="Q1669" s="706"/>
      <c r="R1669" s="701" t="s">
        <v>250</v>
      </c>
      <c r="S1669" s="701" t="s">
        <v>6530</v>
      </c>
    </row>
    <row r="1670" spans="1:19" x14ac:dyDescent="0.3">
      <c r="A1670" s="701" t="s">
        <v>6448</v>
      </c>
      <c r="B1670" s="701" t="s">
        <v>1607</v>
      </c>
      <c r="C1670" s="701" t="s">
        <v>1399</v>
      </c>
      <c r="D1670" s="702">
        <v>1999</v>
      </c>
      <c r="E1670" s="701" t="s">
        <v>1686</v>
      </c>
      <c r="F1670" s="701" t="s">
        <v>2065</v>
      </c>
      <c r="G1670" s="701" t="s">
        <v>1612</v>
      </c>
      <c r="H1670" s="703">
        <v>36592</v>
      </c>
      <c r="I1670" s="703">
        <v>36592</v>
      </c>
      <c r="J1670" s="701" t="s">
        <v>1608</v>
      </c>
      <c r="K1670" s="702">
        <v>24855</v>
      </c>
      <c r="L1670" s="701" t="s">
        <v>1341</v>
      </c>
      <c r="M1670" s="704"/>
      <c r="N1670" s="701" t="s">
        <v>1613</v>
      </c>
      <c r="O1670" s="702">
        <v>245651</v>
      </c>
      <c r="P1670" s="701" t="s">
        <v>1608</v>
      </c>
      <c r="Q1670" s="702">
        <v>251</v>
      </c>
      <c r="R1670" s="701" t="s">
        <v>1341</v>
      </c>
      <c r="S1670" s="701" t="s">
        <v>1341</v>
      </c>
    </row>
    <row r="1671" spans="1:19" x14ac:dyDescent="0.3">
      <c r="A1671" s="701" t="s">
        <v>6449</v>
      </c>
      <c r="B1671" s="701" t="s">
        <v>1607</v>
      </c>
      <c r="C1671" s="701" t="s">
        <v>1399</v>
      </c>
      <c r="D1671" s="702">
        <v>1999</v>
      </c>
      <c r="E1671" s="701" t="s">
        <v>1686</v>
      </c>
      <c r="F1671" s="701" t="s">
        <v>2065</v>
      </c>
      <c r="G1671" s="701" t="s">
        <v>1612</v>
      </c>
      <c r="H1671" s="703">
        <v>36592</v>
      </c>
      <c r="I1671" s="703">
        <v>36592</v>
      </c>
      <c r="J1671" s="701" t="s">
        <v>1608</v>
      </c>
      <c r="K1671" s="702">
        <v>24917</v>
      </c>
      <c r="L1671" s="701" t="s">
        <v>1341</v>
      </c>
      <c r="M1671" s="704"/>
      <c r="N1671" s="701" t="s">
        <v>1613</v>
      </c>
      <c r="O1671" s="702">
        <v>246267</v>
      </c>
      <c r="P1671" s="701" t="s">
        <v>1608</v>
      </c>
      <c r="Q1671" s="702">
        <v>252</v>
      </c>
      <c r="R1671" s="701" t="s">
        <v>1341</v>
      </c>
      <c r="S1671" s="701" t="s">
        <v>1341</v>
      </c>
    </row>
    <row r="1672" spans="1:19" x14ac:dyDescent="0.3">
      <c r="A1672" s="701" t="s">
        <v>6450</v>
      </c>
      <c r="B1672" s="701" t="s">
        <v>1607</v>
      </c>
      <c r="C1672" s="701" t="s">
        <v>1399</v>
      </c>
      <c r="D1672" s="702">
        <v>1999</v>
      </c>
      <c r="E1672" s="701" t="s">
        <v>1686</v>
      </c>
      <c r="F1672" s="701" t="s">
        <v>2065</v>
      </c>
      <c r="G1672" s="701" t="s">
        <v>1612</v>
      </c>
      <c r="H1672" s="703">
        <v>36592</v>
      </c>
      <c r="I1672" s="703">
        <v>36592</v>
      </c>
      <c r="J1672" s="701" t="s">
        <v>1608</v>
      </c>
      <c r="K1672" s="702">
        <v>24933</v>
      </c>
      <c r="L1672" s="701" t="s">
        <v>1341</v>
      </c>
      <c r="M1672" s="704"/>
      <c r="N1672" s="701" t="s">
        <v>1613</v>
      </c>
      <c r="O1672" s="702">
        <v>246424</v>
      </c>
      <c r="P1672" s="701" t="s">
        <v>1608</v>
      </c>
      <c r="Q1672" s="702">
        <v>252</v>
      </c>
      <c r="R1672" s="701" t="s">
        <v>1341</v>
      </c>
      <c r="S1672" s="701" t="s">
        <v>1341</v>
      </c>
    </row>
    <row r="1673" spans="1:19" x14ac:dyDescent="0.3">
      <c r="A1673" s="701" t="s">
        <v>6451</v>
      </c>
      <c r="B1673" s="701" t="s">
        <v>1607</v>
      </c>
      <c r="C1673" s="701" t="s">
        <v>1399</v>
      </c>
      <c r="D1673" s="702">
        <v>1999</v>
      </c>
      <c r="E1673" s="701" t="s">
        <v>1686</v>
      </c>
      <c r="F1673" s="701" t="s">
        <v>2065</v>
      </c>
      <c r="G1673" s="701" t="s">
        <v>1612</v>
      </c>
      <c r="H1673" s="703">
        <v>36592</v>
      </c>
      <c r="I1673" s="703">
        <v>36592</v>
      </c>
      <c r="J1673" s="701" t="s">
        <v>1608</v>
      </c>
      <c r="K1673" s="702">
        <v>25024</v>
      </c>
      <c r="L1673" s="701" t="s">
        <v>1341</v>
      </c>
      <c r="M1673" s="704"/>
      <c r="N1673" s="701" t="s">
        <v>1613</v>
      </c>
      <c r="O1673" s="702">
        <v>247324</v>
      </c>
      <c r="P1673" s="701" t="s">
        <v>1608</v>
      </c>
      <c r="Q1673" s="702">
        <v>253</v>
      </c>
      <c r="R1673" s="701" t="s">
        <v>1341</v>
      </c>
      <c r="S1673" s="701" t="s">
        <v>1341</v>
      </c>
    </row>
    <row r="1674" spans="1:19" x14ac:dyDescent="0.3">
      <c r="A1674" s="701" t="s">
        <v>6452</v>
      </c>
      <c r="B1674" s="701" t="s">
        <v>1607</v>
      </c>
      <c r="C1674" s="701" t="s">
        <v>1399</v>
      </c>
      <c r="D1674" s="702">
        <v>1999</v>
      </c>
      <c r="E1674" s="701" t="s">
        <v>1686</v>
      </c>
      <c r="F1674" s="701" t="s">
        <v>2065</v>
      </c>
      <c r="G1674" s="701" t="s">
        <v>1612</v>
      </c>
      <c r="H1674" s="703">
        <v>36643</v>
      </c>
      <c r="I1674" s="703">
        <v>36644</v>
      </c>
      <c r="J1674" s="701" t="s">
        <v>1608</v>
      </c>
      <c r="K1674" s="702">
        <v>24776</v>
      </c>
      <c r="L1674" s="701" t="s">
        <v>1341</v>
      </c>
      <c r="M1674" s="704"/>
      <c r="N1674" s="701" t="s">
        <v>1613</v>
      </c>
      <c r="O1674" s="702">
        <v>456171</v>
      </c>
      <c r="P1674" s="701" t="s">
        <v>1608</v>
      </c>
      <c r="Q1674" s="702">
        <v>250</v>
      </c>
      <c r="R1674" s="701" t="s">
        <v>1341</v>
      </c>
      <c r="S1674" s="701" t="s">
        <v>1341</v>
      </c>
    </row>
    <row r="1675" spans="1:19" x14ac:dyDescent="0.3">
      <c r="A1675" s="701" t="s">
        <v>6453</v>
      </c>
      <c r="B1675" s="701" t="s">
        <v>1607</v>
      </c>
      <c r="C1675" s="701" t="s">
        <v>1399</v>
      </c>
      <c r="D1675" s="702">
        <v>1999</v>
      </c>
      <c r="E1675" s="701" t="s">
        <v>1686</v>
      </c>
      <c r="F1675" s="701" t="s">
        <v>2065</v>
      </c>
      <c r="G1675" s="701" t="s">
        <v>1612</v>
      </c>
      <c r="H1675" s="703">
        <v>36643</v>
      </c>
      <c r="I1675" s="703">
        <v>36644</v>
      </c>
      <c r="J1675" s="701" t="s">
        <v>1608</v>
      </c>
      <c r="K1675" s="702">
        <v>24839</v>
      </c>
      <c r="L1675" s="701" t="s">
        <v>1341</v>
      </c>
      <c r="M1675" s="704"/>
      <c r="N1675" s="701" t="s">
        <v>1613</v>
      </c>
      <c r="O1675" s="702">
        <v>457338</v>
      </c>
      <c r="P1675" s="701" t="s">
        <v>1608</v>
      </c>
      <c r="Q1675" s="702">
        <v>251</v>
      </c>
      <c r="R1675" s="701" t="s">
        <v>1341</v>
      </c>
      <c r="S1675" s="701" t="s">
        <v>1341</v>
      </c>
    </row>
    <row r="1676" spans="1:19" x14ac:dyDescent="0.3">
      <c r="A1676" s="701" t="s">
        <v>6454</v>
      </c>
      <c r="B1676" s="701" t="s">
        <v>1607</v>
      </c>
      <c r="C1676" s="701" t="s">
        <v>1399</v>
      </c>
      <c r="D1676" s="702">
        <v>1999</v>
      </c>
      <c r="E1676" s="701" t="s">
        <v>1686</v>
      </c>
      <c r="F1676" s="701" t="s">
        <v>1687</v>
      </c>
      <c r="G1676" s="701" t="s">
        <v>1612</v>
      </c>
      <c r="H1676" s="703">
        <v>36651</v>
      </c>
      <c r="I1676" s="703">
        <v>36651</v>
      </c>
      <c r="J1676" s="701" t="s">
        <v>1608</v>
      </c>
      <c r="K1676" s="702">
        <v>25118</v>
      </c>
      <c r="L1676" s="701" t="s">
        <v>1341</v>
      </c>
      <c r="M1676" s="704"/>
      <c r="N1676" s="701" t="s">
        <v>1613</v>
      </c>
      <c r="O1676" s="702">
        <v>190267</v>
      </c>
      <c r="P1676" s="701" t="s">
        <v>1341</v>
      </c>
      <c r="Q1676" s="706"/>
      <c r="R1676" s="701" t="s">
        <v>1341</v>
      </c>
      <c r="S1676" s="701" t="s">
        <v>1341</v>
      </c>
    </row>
    <row r="1677" spans="1:19" x14ac:dyDescent="0.3">
      <c r="A1677" s="701" t="s">
        <v>6455</v>
      </c>
      <c r="B1677" s="701" t="s">
        <v>1607</v>
      </c>
      <c r="C1677" s="701" t="s">
        <v>1399</v>
      </c>
      <c r="D1677" s="702">
        <v>1999</v>
      </c>
      <c r="E1677" s="701" t="s">
        <v>1686</v>
      </c>
      <c r="F1677" s="701" t="s">
        <v>1687</v>
      </c>
      <c r="G1677" s="701" t="s">
        <v>1612</v>
      </c>
      <c r="H1677" s="703">
        <v>36651</v>
      </c>
      <c r="I1677" s="703">
        <v>36651</v>
      </c>
      <c r="J1677" s="701" t="s">
        <v>1608</v>
      </c>
      <c r="K1677" s="702">
        <v>25039</v>
      </c>
      <c r="L1677" s="701" t="s">
        <v>1341</v>
      </c>
      <c r="M1677" s="704"/>
      <c r="N1677" s="701" t="s">
        <v>1613</v>
      </c>
      <c r="O1677" s="702">
        <v>190267</v>
      </c>
      <c r="P1677" s="701" t="s">
        <v>1341</v>
      </c>
      <c r="Q1677" s="706"/>
      <c r="R1677" s="701" t="s">
        <v>1341</v>
      </c>
      <c r="S1677" s="701" t="s">
        <v>1341</v>
      </c>
    </row>
    <row r="1678" spans="1:19" x14ac:dyDescent="0.3">
      <c r="A1678" s="701" t="s">
        <v>6476</v>
      </c>
      <c r="B1678" s="701" t="s">
        <v>1607</v>
      </c>
      <c r="C1678" s="701" t="s">
        <v>1399</v>
      </c>
      <c r="D1678" s="702">
        <v>2000</v>
      </c>
      <c r="E1678" s="701" t="s">
        <v>1686</v>
      </c>
      <c r="F1678" s="701" t="s">
        <v>2065</v>
      </c>
      <c r="G1678" s="701" t="s">
        <v>1612</v>
      </c>
      <c r="H1678" s="703">
        <v>37012</v>
      </c>
      <c r="I1678" s="703">
        <v>37012</v>
      </c>
      <c r="J1678" s="701" t="s">
        <v>1608</v>
      </c>
      <c r="K1678" s="702">
        <v>25152</v>
      </c>
      <c r="L1678" s="701" t="s">
        <v>1341</v>
      </c>
      <c r="M1678" s="704"/>
      <c r="N1678" s="701" t="s">
        <v>1613</v>
      </c>
      <c r="O1678" s="702">
        <v>479406</v>
      </c>
      <c r="P1678" s="701" t="s">
        <v>1341</v>
      </c>
      <c r="Q1678" s="706"/>
      <c r="R1678" s="701" t="s">
        <v>1341</v>
      </c>
      <c r="S1678" s="701" t="s">
        <v>1341</v>
      </c>
    </row>
    <row r="1679" spans="1:19" x14ac:dyDescent="0.3">
      <c r="A1679" s="701" t="s">
        <v>6477</v>
      </c>
      <c r="B1679" s="701" t="s">
        <v>1607</v>
      </c>
      <c r="C1679" s="701" t="s">
        <v>1399</v>
      </c>
      <c r="D1679" s="702">
        <v>2000</v>
      </c>
      <c r="E1679" s="701" t="s">
        <v>1686</v>
      </c>
      <c r="F1679" s="701" t="s">
        <v>2065</v>
      </c>
      <c r="G1679" s="701" t="s">
        <v>1612</v>
      </c>
      <c r="H1679" s="703">
        <v>37012</v>
      </c>
      <c r="I1679" s="703">
        <v>37012</v>
      </c>
      <c r="J1679" s="701" t="s">
        <v>1608</v>
      </c>
      <c r="K1679" s="702">
        <v>24833</v>
      </c>
      <c r="L1679" s="701" t="s">
        <v>1341</v>
      </c>
      <c r="M1679" s="704"/>
      <c r="N1679" s="701" t="s">
        <v>1613</v>
      </c>
      <c r="O1679" s="702">
        <v>478110</v>
      </c>
      <c r="P1679" s="701" t="s">
        <v>1608</v>
      </c>
      <c r="Q1679" s="702">
        <v>251</v>
      </c>
      <c r="R1679" s="701" t="s">
        <v>1341</v>
      </c>
      <c r="S1679" s="701" t="s">
        <v>1341</v>
      </c>
    </row>
    <row r="1680" spans="1:19" x14ac:dyDescent="0.3">
      <c r="A1680" s="701" t="s">
        <v>6637</v>
      </c>
      <c r="B1680" s="701" t="s">
        <v>1607</v>
      </c>
      <c r="C1680" s="701" t="s">
        <v>1399</v>
      </c>
      <c r="D1680" s="702">
        <v>2000</v>
      </c>
      <c r="E1680" s="701" t="s">
        <v>1686</v>
      </c>
      <c r="F1680" s="701" t="s">
        <v>1687</v>
      </c>
      <c r="G1680" s="701" t="s">
        <v>1612</v>
      </c>
      <c r="H1680" s="703">
        <v>37014</v>
      </c>
      <c r="I1680" s="703">
        <v>37014</v>
      </c>
      <c r="J1680" s="701" t="s">
        <v>1608</v>
      </c>
      <c r="K1680" s="702">
        <v>50166</v>
      </c>
      <c r="L1680" s="701" t="s">
        <v>1341</v>
      </c>
      <c r="M1680" s="704"/>
      <c r="N1680" s="701" t="s">
        <v>1613</v>
      </c>
      <c r="O1680" s="702">
        <v>288474</v>
      </c>
      <c r="P1680" s="701" t="s">
        <v>1341</v>
      </c>
      <c r="Q1680" s="706"/>
      <c r="R1680" s="701" t="s">
        <v>1341</v>
      </c>
      <c r="S1680" s="701" t="s">
        <v>1341</v>
      </c>
    </row>
    <row r="1681" spans="1:19" x14ac:dyDescent="0.3">
      <c r="A1681" s="701" t="s">
        <v>6639</v>
      </c>
      <c r="B1681" s="701" t="s">
        <v>1607</v>
      </c>
      <c r="C1681" s="701" t="s">
        <v>1399</v>
      </c>
      <c r="D1681" s="702">
        <v>2000</v>
      </c>
      <c r="E1681" s="701" t="s">
        <v>1686</v>
      </c>
      <c r="F1681" s="701" t="s">
        <v>2065</v>
      </c>
      <c r="G1681" s="701" t="s">
        <v>1612</v>
      </c>
      <c r="H1681" s="703">
        <v>36969</v>
      </c>
      <c r="I1681" s="703">
        <v>36970</v>
      </c>
      <c r="J1681" s="701" t="s">
        <v>1608</v>
      </c>
      <c r="K1681" s="702">
        <v>49972</v>
      </c>
      <c r="L1681" s="701" t="s">
        <v>1341</v>
      </c>
      <c r="M1681" s="704"/>
      <c r="N1681" s="701" t="s">
        <v>1613</v>
      </c>
      <c r="O1681" s="702">
        <v>431114</v>
      </c>
      <c r="P1681" s="701" t="s">
        <v>1608</v>
      </c>
      <c r="Q1681" s="702">
        <v>251</v>
      </c>
      <c r="R1681" s="701" t="s">
        <v>1341</v>
      </c>
      <c r="S1681" s="701" t="s">
        <v>1341</v>
      </c>
    </row>
    <row r="1682" spans="1:19" x14ac:dyDescent="0.3">
      <c r="A1682" s="701" t="s">
        <v>6640</v>
      </c>
      <c r="B1682" s="701" t="s">
        <v>1607</v>
      </c>
      <c r="C1682" s="701" t="s">
        <v>1399</v>
      </c>
      <c r="D1682" s="702">
        <v>2000</v>
      </c>
      <c r="E1682" s="701" t="s">
        <v>1686</v>
      </c>
      <c r="F1682" s="701" t="s">
        <v>2065</v>
      </c>
      <c r="G1682" s="701" t="s">
        <v>1612</v>
      </c>
      <c r="H1682" s="703">
        <v>36969</v>
      </c>
      <c r="I1682" s="703">
        <v>36970</v>
      </c>
      <c r="J1682" s="701" t="s">
        <v>1608</v>
      </c>
      <c r="K1682" s="702">
        <v>50054</v>
      </c>
      <c r="L1682" s="701" t="s">
        <v>1341</v>
      </c>
      <c r="M1682" s="704"/>
      <c r="N1682" s="701" t="s">
        <v>1613</v>
      </c>
      <c r="O1682" s="702">
        <v>431856</v>
      </c>
      <c r="P1682" s="701" t="s">
        <v>1608</v>
      </c>
      <c r="Q1682" s="702">
        <v>252</v>
      </c>
      <c r="R1682" s="701" t="s">
        <v>1341</v>
      </c>
      <c r="S1682" s="701" t="s">
        <v>1341</v>
      </c>
    </row>
    <row r="1683" spans="1:19" x14ac:dyDescent="0.3">
      <c r="A1683" s="701" t="s">
        <v>6680</v>
      </c>
      <c r="B1683" s="701" t="s">
        <v>1607</v>
      </c>
      <c r="C1683" s="701" t="s">
        <v>1399</v>
      </c>
      <c r="D1683" s="702">
        <v>2001</v>
      </c>
      <c r="E1683" s="701" t="s">
        <v>1686</v>
      </c>
      <c r="F1683" s="701" t="s">
        <v>2065</v>
      </c>
      <c r="G1683" s="701" t="s">
        <v>1612</v>
      </c>
      <c r="H1683" s="703">
        <v>37357</v>
      </c>
      <c r="I1683" s="703">
        <v>37357</v>
      </c>
      <c r="J1683" s="701" t="s">
        <v>1608</v>
      </c>
      <c r="K1683" s="702">
        <v>25140</v>
      </c>
      <c r="L1683" s="701" t="s">
        <v>1341</v>
      </c>
      <c r="M1683" s="704"/>
      <c r="N1683" s="701" t="s">
        <v>1613</v>
      </c>
      <c r="O1683" s="702">
        <v>224771</v>
      </c>
      <c r="P1683" s="701" t="s">
        <v>1341</v>
      </c>
      <c r="Q1683" s="706"/>
      <c r="R1683" s="701" t="s">
        <v>1341</v>
      </c>
      <c r="S1683" s="701" t="s">
        <v>1341</v>
      </c>
    </row>
    <row r="1684" spans="1:19" x14ac:dyDescent="0.3">
      <c r="A1684" s="701" t="s">
        <v>6681</v>
      </c>
      <c r="B1684" s="701" t="s">
        <v>1607</v>
      </c>
      <c r="C1684" s="701" t="s">
        <v>1399</v>
      </c>
      <c r="D1684" s="702">
        <v>2001</v>
      </c>
      <c r="E1684" s="701" t="s">
        <v>1686</v>
      </c>
      <c r="F1684" s="701" t="s">
        <v>2065</v>
      </c>
      <c r="G1684" s="701" t="s">
        <v>1612</v>
      </c>
      <c r="H1684" s="703">
        <v>37357</v>
      </c>
      <c r="I1684" s="703">
        <v>37357</v>
      </c>
      <c r="J1684" s="701" t="s">
        <v>1608</v>
      </c>
      <c r="K1684" s="702">
        <v>25047</v>
      </c>
      <c r="L1684" s="701" t="s">
        <v>1341</v>
      </c>
      <c r="M1684" s="704"/>
      <c r="N1684" s="701" t="s">
        <v>1613</v>
      </c>
      <c r="O1684" s="702">
        <v>223940</v>
      </c>
      <c r="P1684" s="701" t="s">
        <v>1341</v>
      </c>
      <c r="Q1684" s="704"/>
      <c r="R1684" s="701" t="s">
        <v>1341</v>
      </c>
      <c r="S1684" s="701" t="s">
        <v>1341</v>
      </c>
    </row>
    <row r="1685" spans="1:19" x14ac:dyDescent="0.3">
      <c r="A1685" s="701" t="s">
        <v>6682</v>
      </c>
      <c r="B1685" s="701" t="s">
        <v>1607</v>
      </c>
      <c r="C1685" s="701" t="s">
        <v>1399</v>
      </c>
      <c r="D1685" s="702">
        <v>2001</v>
      </c>
      <c r="E1685" s="701" t="s">
        <v>1686</v>
      </c>
      <c r="F1685" s="701" t="s">
        <v>2065</v>
      </c>
      <c r="G1685" s="701" t="s">
        <v>1612</v>
      </c>
      <c r="H1685" s="703">
        <v>37357</v>
      </c>
      <c r="I1685" s="703">
        <v>37357</v>
      </c>
      <c r="J1685" s="701" t="s">
        <v>1608</v>
      </c>
      <c r="K1685" s="702">
        <v>25255</v>
      </c>
      <c r="L1685" s="701" t="s">
        <v>1341</v>
      </c>
      <c r="M1685" s="704"/>
      <c r="N1685" s="701" t="s">
        <v>1613</v>
      </c>
      <c r="O1685" s="702">
        <v>225799</v>
      </c>
      <c r="P1685" s="701" t="s">
        <v>1341</v>
      </c>
      <c r="Q1685" s="704"/>
      <c r="R1685" s="701" t="s">
        <v>1341</v>
      </c>
      <c r="S1685" s="701" t="s">
        <v>1341</v>
      </c>
    </row>
    <row r="1686" spans="1:19" x14ac:dyDescent="0.3">
      <c r="A1686" s="701" t="s">
        <v>6683</v>
      </c>
      <c r="B1686" s="701" t="s">
        <v>1607</v>
      </c>
      <c r="C1686" s="701" t="s">
        <v>1399</v>
      </c>
      <c r="D1686" s="702">
        <v>2001</v>
      </c>
      <c r="E1686" s="701" t="s">
        <v>1686</v>
      </c>
      <c r="F1686" s="701" t="s">
        <v>2065</v>
      </c>
      <c r="G1686" s="701" t="s">
        <v>1612</v>
      </c>
      <c r="H1686" s="703">
        <v>37357</v>
      </c>
      <c r="I1686" s="703">
        <v>37357</v>
      </c>
      <c r="J1686" s="701" t="s">
        <v>1608</v>
      </c>
      <c r="K1686" s="702">
        <v>24957</v>
      </c>
      <c r="L1686" s="701" t="s">
        <v>1341</v>
      </c>
      <c r="M1686" s="704"/>
      <c r="N1686" s="701" t="s">
        <v>1613</v>
      </c>
      <c r="O1686" s="702">
        <v>223135</v>
      </c>
      <c r="P1686" s="701" t="s">
        <v>1341</v>
      </c>
      <c r="Q1686" s="704"/>
      <c r="R1686" s="701" t="s">
        <v>1341</v>
      </c>
      <c r="S1686" s="701" t="s">
        <v>1341</v>
      </c>
    </row>
    <row r="1687" spans="1:19" x14ac:dyDescent="0.3">
      <c r="A1687" s="701" t="s">
        <v>6684</v>
      </c>
      <c r="B1687" s="701" t="s">
        <v>1607</v>
      </c>
      <c r="C1687" s="701" t="s">
        <v>1399</v>
      </c>
      <c r="D1687" s="702">
        <v>2001</v>
      </c>
      <c r="E1687" s="701" t="s">
        <v>1686</v>
      </c>
      <c r="F1687" s="701" t="s">
        <v>2065</v>
      </c>
      <c r="G1687" s="701" t="s">
        <v>1612</v>
      </c>
      <c r="H1687" s="703">
        <v>37391</v>
      </c>
      <c r="I1687" s="703">
        <v>37392</v>
      </c>
      <c r="J1687" s="701" t="s">
        <v>1608</v>
      </c>
      <c r="K1687" s="702">
        <v>25068</v>
      </c>
      <c r="L1687" s="701" t="s">
        <v>1341</v>
      </c>
      <c r="M1687" s="704"/>
      <c r="N1687" s="701" t="s">
        <v>1613</v>
      </c>
      <c r="O1687" s="702">
        <v>762341</v>
      </c>
      <c r="P1687" s="701" t="s">
        <v>1341</v>
      </c>
      <c r="Q1687" s="706"/>
      <c r="R1687" s="701" t="s">
        <v>1341</v>
      </c>
      <c r="S1687" s="701" t="s">
        <v>1341</v>
      </c>
    </row>
    <row r="1688" spans="1:19" x14ac:dyDescent="0.3">
      <c r="A1688" s="701" t="s">
        <v>6685</v>
      </c>
      <c r="B1688" s="701" t="s">
        <v>1607</v>
      </c>
      <c r="C1688" s="701" t="s">
        <v>1399</v>
      </c>
      <c r="D1688" s="702">
        <v>2001</v>
      </c>
      <c r="E1688" s="701" t="s">
        <v>1686</v>
      </c>
      <c r="F1688" s="701" t="s">
        <v>2065</v>
      </c>
      <c r="G1688" s="701" t="s">
        <v>1612</v>
      </c>
      <c r="H1688" s="703">
        <v>37391</v>
      </c>
      <c r="I1688" s="703">
        <v>37392</v>
      </c>
      <c r="J1688" s="701" t="s">
        <v>1608</v>
      </c>
      <c r="K1688" s="702">
        <v>25062</v>
      </c>
      <c r="L1688" s="701" t="s">
        <v>1341</v>
      </c>
      <c r="M1688" s="704"/>
      <c r="N1688" s="701" t="s">
        <v>1613</v>
      </c>
      <c r="O1688" s="702">
        <v>762159</v>
      </c>
      <c r="P1688" s="701" t="s">
        <v>1341</v>
      </c>
      <c r="Q1688" s="706"/>
      <c r="R1688" s="701" t="s">
        <v>1341</v>
      </c>
      <c r="S1688" s="701" t="s">
        <v>1341</v>
      </c>
    </row>
    <row r="1689" spans="1:19" x14ac:dyDescent="0.3">
      <c r="A1689" s="701" t="s">
        <v>6686</v>
      </c>
      <c r="B1689" s="701" t="s">
        <v>1607</v>
      </c>
      <c r="C1689" s="701" t="s">
        <v>1399</v>
      </c>
      <c r="D1689" s="702">
        <v>2001</v>
      </c>
      <c r="E1689" s="701" t="s">
        <v>1686</v>
      </c>
      <c r="F1689" s="701" t="s">
        <v>1687</v>
      </c>
      <c r="G1689" s="701" t="s">
        <v>1612</v>
      </c>
      <c r="H1689" s="703">
        <v>37376</v>
      </c>
      <c r="I1689" s="703">
        <v>37376</v>
      </c>
      <c r="J1689" s="701" t="s">
        <v>1608</v>
      </c>
      <c r="K1689" s="702">
        <v>25019</v>
      </c>
      <c r="L1689" s="701" t="s">
        <v>1341</v>
      </c>
      <c r="M1689" s="704"/>
      <c r="N1689" s="701" t="s">
        <v>1613</v>
      </c>
      <c r="O1689" s="702">
        <v>253404</v>
      </c>
      <c r="P1689" s="701" t="s">
        <v>1341</v>
      </c>
      <c r="Q1689" s="706"/>
      <c r="R1689" s="701" t="s">
        <v>1341</v>
      </c>
      <c r="S1689" s="701" t="s">
        <v>1341</v>
      </c>
    </row>
    <row r="1690" spans="1:19" x14ac:dyDescent="0.3">
      <c r="A1690" s="701" t="s">
        <v>6687</v>
      </c>
      <c r="B1690" s="701" t="s">
        <v>1607</v>
      </c>
      <c r="C1690" s="701" t="s">
        <v>1399</v>
      </c>
      <c r="D1690" s="702">
        <v>2001</v>
      </c>
      <c r="E1690" s="701" t="s">
        <v>1686</v>
      </c>
      <c r="F1690" s="701" t="s">
        <v>1687</v>
      </c>
      <c r="G1690" s="701" t="s">
        <v>1612</v>
      </c>
      <c r="H1690" s="703">
        <v>37376</v>
      </c>
      <c r="I1690" s="703">
        <v>37376</v>
      </c>
      <c r="J1690" s="701" t="s">
        <v>1608</v>
      </c>
      <c r="K1690" s="702">
        <v>25197</v>
      </c>
      <c r="L1690" s="701" t="s">
        <v>1341</v>
      </c>
      <c r="M1690" s="704"/>
      <c r="N1690" s="701" t="s">
        <v>1613</v>
      </c>
      <c r="O1690" s="705">
        <v>255207</v>
      </c>
      <c r="P1690" s="701" t="s">
        <v>1341</v>
      </c>
      <c r="Q1690" s="704"/>
      <c r="R1690" s="701" t="s">
        <v>1341</v>
      </c>
      <c r="S1690" s="701" t="s">
        <v>1341</v>
      </c>
    </row>
    <row r="1691" spans="1:19" x14ac:dyDescent="0.3">
      <c r="A1691" s="701" t="s">
        <v>6746</v>
      </c>
      <c r="B1691" s="701" t="s">
        <v>1607</v>
      </c>
      <c r="C1691" s="701" t="s">
        <v>1399</v>
      </c>
      <c r="D1691" s="702">
        <v>2002</v>
      </c>
      <c r="E1691" s="701" t="s">
        <v>1686</v>
      </c>
      <c r="F1691" s="701" t="s">
        <v>2065</v>
      </c>
      <c r="G1691" s="701" t="s">
        <v>1612</v>
      </c>
      <c r="H1691" s="703">
        <v>37722</v>
      </c>
      <c r="I1691" s="703">
        <v>37722</v>
      </c>
      <c r="J1691" s="701" t="s">
        <v>1608</v>
      </c>
      <c r="K1691" s="702">
        <v>50091</v>
      </c>
      <c r="L1691" s="701" t="s">
        <v>1341</v>
      </c>
      <c r="M1691" s="704"/>
      <c r="N1691" s="701" t="s">
        <v>1613</v>
      </c>
      <c r="O1691" s="702">
        <v>333065</v>
      </c>
      <c r="P1691" s="701" t="s">
        <v>1341</v>
      </c>
      <c r="Q1691" s="704"/>
      <c r="R1691" s="701" t="s">
        <v>1341</v>
      </c>
      <c r="S1691" s="701" t="s">
        <v>1341</v>
      </c>
    </row>
    <row r="1692" spans="1:19" x14ac:dyDescent="0.3">
      <c r="A1692" s="701" t="s">
        <v>6747</v>
      </c>
      <c r="B1692" s="701" t="s">
        <v>1607</v>
      </c>
      <c r="C1692" s="701" t="s">
        <v>1399</v>
      </c>
      <c r="D1692" s="702">
        <v>2002</v>
      </c>
      <c r="E1692" s="701" t="s">
        <v>1686</v>
      </c>
      <c r="F1692" s="701" t="s">
        <v>2065</v>
      </c>
      <c r="G1692" s="701" t="s">
        <v>1612</v>
      </c>
      <c r="H1692" s="703">
        <v>37722</v>
      </c>
      <c r="I1692" s="703">
        <v>37722</v>
      </c>
      <c r="J1692" s="701" t="s">
        <v>1608</v>
      </c>
      <c r="K1692" s="702">
        <v>50186</v>
      </c>
      <c r="L1692" s="701" t="s">
        <v>1341</v>
      </c>
      <c r="M1692" s="704"/>
      <c r="N1692" s="701" t="s">
        <v>1613</v>
      </c>
      <c r="O1692" s="702">
        <v>333691</v>
      </c>
      <c r="P1692" s="701" t="s">
        <v>1341</v>
      </c>
      <c r="Q1692" s="704"/>
      <c r="R1692" s="701" t="s">
        <v>1341</v>
      </c>
      <c r="S1692" s="701" t="s">
        <v>1341</v>
      </c>
    </row>
    <row r="1693" spans="1:19" x14ac:dyDescent="0.3">
      <c r="A1693" s="701" t="s">
        <v>6763</v>
      </c>
      <c r="B1693" s="701" t="s">
        <v>1607</v>
      </c>
      <c r="C1693" s="701" t="s">
        <v>1399</v>
      </c>
      <c r="D1693" s="702">
        <v>2002</v>
      </c>
      <c r="E1693" s="701" t="s">
        <v>1686</v>
      </c>
      <c r="F1693" s="701" t="s">
        <v>2065</v>
      </c>
      <c r="G1693" s="701" t="s">
        <v>1612</v>
      </c>
      <c r="H1693" s="703">
        <v>37767</v>
      </c>
      <c r="I1693" s="703">
        <v>37767</v>
      </c>
      <c r="J1693" s="701" t="s">
        <v>1608</v>
      </c>
      <c r="K1693" s="702">
        <v>24712</v>
      </c>
      <c r="L1693" s="701" t="s">
        <v>1341</v>
      </c>
      <c r="M1693" s="704"/>
      <c r="N1693" s="701" t="s">
        <v>1613</v>
      </c>
      <c r="O1693" s="702">
        <v>232514</v>
      </c>
      <c r="P1693" s="701" t="s">
        <v>1341</v>
      </c>
      <c r="Q1693" s="706"/>
      <c r="R1693" s="701" t="s">
        <v>1341</v>
      </c>
      <c r="S1693" s="701" t="s">
        <v>1341</v>
      </c>
    </row>
    <row r="1694" spans="1:19" x14ac:dyDescent="0.3">
      <c r="A1694" s="701" t="s">
        <v>6764</v>
      </c>
      <c r="B1694" s="701" t="s">
        <v>1607</v>
      </c>
      <c r="C1694" s="701" t="s">
        <v>1399</v>
      </c>
      <c r="D1694" s="702">
        <v>2002</v>
      </c>
      <c r="E1694" s="701" t="s">
        <v>1686</v>
      </c>
      <c r="F1694" s="701" t="s">
        <v>2065</v>
      </c>
      <c r="G1694" s="701" t="s">
        <v>1612</v>
      </c>
      <c r="H1694" s="703">
        <v>37767</v>
      </c>
      <c r="I1694" s="703">
        <v>37767</v>
      </c>
      <c r="J1694" s="701" t="s">
        <v>1608</v>
      </c>
      <c r="K1694" s="702">
        <v>25128</v>
      </c>
      <c r="L1694" s="701" t="s">
        <v>1341</v>
      </c>
      <c r="M1694" s="704"/>
      <c r="N1694" s="701" t="s">
        <v>1613</v>
      </c>
      <c r="O1694" s="702">
        <v>236427</v>
      </c>
      <c r="P1694" s="701" t="s">
        <v>1341</v>
      </c>
      <c r="Q1694" s="706"/>
      <c r="R1694" s="701" t="s">
        <v>1341</v>
      </c>
      <c r="S1694" s="701" t="s">
        <v>1341</v>
      </c>
    </row>
    <row r="1695" spans="1:19" x14ac:dyDescent="0.3">
      <c r="A1695" s="701" t="s">
        <v>6765</v>
      </c>
      <c r="B1695" s="701" t="s">
        <v>1607</v>
      </c>
      <c r="C1695" s="701" t="s">
        <v>1399</v>
      </c>
      <c r="D1695" s="702">
        <v>2002</v>
      </c>
      <c r="E1695" s="701" t="s">
        <v>1686</v>
      </c>
      <c r="F1695" s="701" t="s">
        <v>2065</v>
      </c>
      <c r="G1695" s="701" t="s">
        <v>1612</v>
      </c>
      <c r="H1695" s="703">
        <v>37767</v>
      </c>
      <c r="I1695" s="703">
        <v>37767</v>
      </c>
      <c r="J1695" s="701" t="s">
        <v>1608</v>
      </c>
      <c r="K1695" s="702">
        <v>25102</v>
      </c>
      <c r="L1695" s="701" t="s">
        <v>1341</v>
      </c>
      <c r="M1695" s="704"/>
      <c r="N1695" s="701" t="s">
        <v>1613</v>
      </c>
      <c r="O1695" s="702">
        <v>236180</v>
      </c>
      <c r="P1695" s="701" t="s">
        <v>1341</v>
      </c>
      <c r="Q1695" s="706"/>
      <c r="R1695" s="701" t="s">
        <v>1341</v>
      </c>
      <c r="S1695" s="701" t="s">
        <v>1341</v>
      </c>
    </row>
    <row r="1696" spans="1:19" x14ac:dyDescent="0.3">
      <c r="A1696" s="701" t="s">
        <v>6766</v>
      </c>
      <c r="B1696" s="701" t="s">
        <v>1607</v>
      </c>
      <c r="C1696" s="701" t="s">
        <v>1399</v>
      </c>
      <c r="D1696" s="702">
        <v>2002</v>
      </c>
      <c r="E1696" s="701" t="s">
        <v>1686</v>
      </c>
      <c r="F1696" s="701" t="s">
        <v>6767</v>
      </c>
      <c r="G1696" s="701" t="s">
        <v>1612</v>
      </c>
      <c r="H1696" s="703">
        <v>37768</v>
      </c>
      <c r="I1696" s="703">
        <v>37768</v>
      </c>
      <c r="J1696" s="701" t="s">
        <v>1608</v>
      </c>
      <c r="K1696" s="702">
        <v>25197</v>
      </c>
      <c r="L1696" s="701" t="s">
        <v>1341</v>
      </c>
      <c r="M1696" s="704"/>
      <c r="N1696" s="701" t="s">
        <v>1613</v>
      </c>
      <c r="O1696" s="702">
        <v>263471</v>
      </c>
      <c r="P1696" s="701" t="s">
        <v>1341</v>
      </c>
      <c r="Q1696" s="704"/>
      <c r="R1696" s="701" t="s">
        <v>1341</v>
      </c>
      <c r="S1696" s="701" t="s">
        <v>1341</v>
      </c>
    </row>
    <row r="1697" spans="1:19" x14ac:dyDescent="0.3">
      <c r="A1697" s="701" t="s">
        <v>6926</v>
      </c>
      <c r="B1697" s="701" t="s">
        <v>1607</v>
      </c>
      <c r="C1697" s="701" t="s">
        <v>1399</v>
      </c>
      <c r="D1697" s="702">
        <v>2003</v>
      </c>
      <c r="E1697" s="701" t="s">
        <v>1686</v>
      </c>
      <c r="F1697" s="701" t="s">
        <v>2065</v>
      </c>
      <c r="G1697" s="701" t="s">
        <v>1612</v>
      </c>
      <c r="H1697" s="703">
        <v>38082</v>
      </c>
      <c r="I1697" s="703">
        <v>38082</v>
      </c>
      <c r="J1697" s="701" t="s">
        <v>1608</v>
      </c>
      <c r="K1697" s="702">
        <v>25111</v>
      </c>
      <c r="L1697" s="701" t="s">
        <v>1341</v>
      </c>
      <c r="M1697" s="704"/>
      <c r="N1697" s="701" t="s">
        <v>1613</v>
      </c>
      <c r="O1697" s="702">
        <v>172091</v>
      </c>
      <c r="P1697" s="701" t="s">
        <v>1341</v>
      </c>
      <c r="Q1697" s="704"/>
      <c r="R1697" s="701" t="s">
        <v>1341</v>
      </c>
      <c r="S1697" s="701" t="s">
        <v>1341</v>
      </c>
    </row>
    <row r="1698" spans="1:19" x14ac:dyDescent="0.3">
      <c r="A1698" s="701" t="s">
        <v>6927</v>
      </c>
      <c r="B1698" s="701" t="s">
        <v>1607</v>
      </c>
      <c r="C1698" s="701" t="s">
        <v>1399</v>
      </c>
      <c r="D1698" s="702">
        <v>2003</v>
      </c>
      <c r="E1698" s="701" t="s">
        <v>1686</v>
      </c>
      <c r="F1698" s="701" t="s">
        <v>2065</v>
      </c>
      <c r="G1698" s="701" t="s">
        <v>1612</v>
      </c>
      <c r="H1698" s="703">
        <v>38082</v>
      </c>
      <c r="I1698" s="703">
        <v>38082</v>
      </c>
      <c r="J1698" s="701" t="s">
        <v>1608</v>
      </c>
      <c r="K1698" s="702">
        <v>25110</v>
      </c>
      <c r="L1698" s="701" t="s">
        <v>1341</v>
      </c>
      <c r="M1698" s="704"/>
      <c r="N1698" s="701" t="s">
        <v>1613</v>
      </c>
      <c r="O1698" s="702">
        <v>172084</v>
      </c>
      <c r="P1698" s="701" t="s">
        <v>1341</v>
      </c>
      <c r="Q1698" s="706"/>
      <c r="R1698" s="701" t="s">
        <v>1341</v>
      </c>
      <c r="S1698" s="701" t="s">
        <v>1341</v>
      </c>
    </row>
    <row r="1699" spans="1:19" x14ac:dyDescent="0.3">
      <c r="A1699" s="701" t="s">
        <v>6928</v>
      </c>
      <c r="B1699" s="701" t="s">
        <v>1607</v>
      </c>
      <c r="C1699" s="701" t="s">
        <v>1399</v>
      </c>
      <c r="D1699" s="702">
        <v>2003</v>
      </c>
      <c r="E1699" s="701" t="s">
        <v>1686</v>
      </c>
      <c r="F1699" s="701" t="s">
        <v>2065</v>
      </c>
      <c r="G1699" s="701" t="s">
        <v>1612</v>
      </c>
      <c r="H1699" s="703">
        <v>38082</v>
      </c>
      <c r="I1699" s="703">
        <v>38082</v>
      </c>
      <c r="J1699" s="701" t="s">
        <v>1608</v>
      </c>
      <c r="K1699" s="702">
        <v>25124</v>
      </c>
      <c r="L1699" s="701" t="s">
        <v>1341</v>
      </c>
      <c r="M1699" s="704"/>
      <c r="N1699" s="701" t="s">
        <v>1613</v>
      </c>
      <c r="O1699" s="702">
        <v>172180</v>
      </c>
      <c r="P1699" s="701" t="s">
        <v>1341</v>
      </c>
      <c r="Q1699" s="706"/>
      <c r="R1699" s="701" t="s">
        <v>1341</v>
      </c>
      <c r="S1699" s="701" t="s">
        <v>1341</v>
      </c>
    </row>
    <row r="1700" spans="1:19" x14ac:dyDescent="0.3">
      <c r="A1700" s="701" t="s">
        <v>6929</v>
      </c>
      <c r="B1700" s="701" t="s">
        <v>1607</v>
      </c>
      <c r="C1700" s="701" t="s">
        <v>1399</v>
      </c>
      <c r="D1700" s="702">
        <v>2003</v>
      </c>
      <c r="E1700" s="701" t="s">
        <v>1686</v>
      </c>
      <c r="F1700" s="701" t="s">
        <v>2065</v>
      </c>
      <c r="G1700" s="701" t="s">
        <v>1612</v>
      </c>
      <c r="H1700" s="703">
        <v>38082</v>
      </c>
      <c r="I1700" s="703">
        <v>38082</v>
      </c>
      <c r="J1700" s="701" t="s">
        <v>1608</v>
      </c>
      <c r="K1700" s="702">
        <v>25051</v>
      </c>
      <c r="L1700" s="701" t="s">
        <v>1341</v>
      </c>
      <c r="M1700" s="704"/>
      <c r="N1700" s="701" t="s">
        <v>1613</v>
      </c>
      <c r="O1700" s="702">
        <v>171680</v>
      </c>
      <c r="P1700" s="701" t="s">
        <v>1341</v>
      </c>
      <c r="Q1700" s="706"/>
      <c r="R1700" s="701" t="s">
        <v>1341</v>
      </c>
      <c r="S1700" s="701" t="s">
        <v>1341</v>
      </c>
    </row>
    <row r="1701" spans="1:19" x14ac:dyDescent="0.3">
      <c r="A1701" s="701" t="s">
        <v>6930</v>
      </c>
      <c r="B1701" s="701" t="s">
        <v>1607</v>
      </c>
      <c r="C1701" s="701" t="s">
        <v>1399</v>
      </c>
      <c r="D1701" s="702">
        <v>2003</v>
      </c>
      <c r="E1701" s="701" t="s">
        <v>1686</v>
      </c>
      <c r="F1701" s="701" t="s">
        <v>2065</v>
      </c>
      <c r="G1701" s="701" t="s">
        <v>1612</v>
      </c>
      <c r="H1701" s="703">
        <v>38127</v>
      </c>
      <c r="I1701" s="703">
        <v>38127</v>
      </c>
      <c r="J1701" s="701" t="s">
        <v>1608</v>
      </c>
      <c r="K1701" s="702">
        <v>25168</v>
      </c>
      <c r="L1701" s="701" t="s">
        <v>1341</v>
      </c>
      <c r="M1701" s="704"/>
      <c r="N1701" s="701" t="s">
        <v>1613</v>
      </c>
      <c r="O1701" s="702">
        <v>194565</v>
      </c>
      <c r="P1701" s="701" t="s">
        <v>1341</v>
      </c>
      <c r="Q1701" s="706"/>
      <c r="R1701" s="701" t="s">
        <v>1341</v>
      </c>
      <c r="S1701" s="701" t="s">
        <v>1341</v>
      </c>
    </row>
    <row r="1702" spans="1:19" x14ac:dyDescent="0.3">
      <c r="A1702" s="701" t="s">
        <v>6931</v>
      </c>
      <c r="B1702" s="701" t="s">
        <v>1607</v>
      </c>
      <c r="C1702" s="701" t="s">
        <v>1399</v>
      </c>
      <c r="D1702" s="702">
        <v>2003</v>
      </c>
      <c r="E1702" s="701" t="s">
        <v>1686</v>
      </c>
      <c r="F1702" s="701" t="s">
        <v>2065</v>
      </c>
      <c r="G1702" s="701" t="s">
        <v>1612</v>
      </c>
      <c r="H1702" s="703">
        <v>38127</v>
      </c>
      <c r="I1702" s="703">
        <v>38127</v>
      </c>
      <c r="J1702" s="701" t="s">
        <v>1608</v>
      </c>
      <c r="K1702" s="702">
        <v>24863</v>
      </c>
      <c r="L1702" s="701" t="s">
        <v>1341</v>
      </c>
      <c r="M1702" s="704"/>
      <c r="N1702" s="701" t="s">
        <v>1613</v>
      </c>
      <c r="O1702" s="702">
        <v>194147</v>
      </c>
      <c r="P1702" s="701" t="s">
        <v>1608</v>
      </c>
      <c r="Q1702" s="702">
        <v>251</v>
      </c>
      <c r="R1702" s="701" t="s">
        <v>1341</v>
      </c>
      <c r="S1702" s="701" t="s">
        <v>1341</v>
      </c>
    </row>
    <row r="1703" spans="1:19" x14ac:dyDescent="0.3">
      <c r="A1703" s="701" t="s">
        <v>6932</v>
      </c>
      <c r="B1703" s="701" t="s">
        <v>1607</v>
      </c>
      <c r="C1703" s="701" t="s">
        <v>1399</v>
      </c>
      <c r="D1703" s="702">
        <v>2003</v>
      </c>
      <c r="E1703" s="701" t="s">
        <v>1686</v>
      </c>
      <c r="F1703" s="701" t="s">
        <v>2065</v>
      </c>
      <c r="G1703" s="701" t="s">
        <v>1612</v>
      </c>
      <c r="H1703" s="703">
        <v>38127</v>
      </c>
      <c r="I1703" s="703">
        <v>38127</v>
      </c>
      <c r="J1703" s="701" t="s">
        <v>1608</v>
      </c>
      <c r="K1703" s="702">
        <v>24987</v>
      </c>
      <c r="L1703" s="701" t="s">
        <v>1341</v>
      </c>
      <c r="M1703" s="704"/>
      <c r="N1703" s="701" t="s">
        <v>1613</v>
      </c>
      <c r="O1703" s="702">
        <v>194139</v>
      </c>
      <c r="P1703" s="701" t="s">
        <v>1608</v>
      </c>
      <c r="Q1703" s="702">
        <v>126</v>
      </c>
      <c r="R1703" s="701" t="s">
        <v>1341</v>
      </c>
      <c r="S1703" s="701" t="s">
        <v>1341</v>
      </c>
    </row>
    <row r="1704" spans="1:19" x14ac:dyDescent="0.3">
      <c r="A1704" s="701" t="s">
        <v>6933</v>
      </c>
      <c r="B1704" s="701" t="s">
        <v>1607</v>
      </c>
      <c r="C1704" s="701" t="s">
        <v>1399</v>
      </c>
      <c r="D1704" s="702">
        <v>2003</v>
      </c>
      <c r="E1704" s="701" t="s">
        <v>1686</v>
      </c>
      <c r="F1704" s="701" t="s">
        <v>1687</v>
      </c>
      <c r="G1704" s="701" t="s">
        <v>1612</v>
      </c>
      <c r="H1704" s="703">
        <v>38118</v>
      </c>
      <c r="I1704" s="703">
        <v>38118</v>
      </c>
      <c r="J1704" s="701" t="s">
        <v>1608</v>
      </c>
      <c r="K1704" s="702">
        <v>25029</v>
      </c>
      <c r="L1704" s="701" t="s">
        <v>1341</v>
      </c>
      <c r="M1704" s="704"/>
      <c r="N1704" s="701" t="s">
        <v>1613</v>
      </c>
      <c r="O1704" s="702">
        <v>73382</v>
      </c>
      <c r="P1704" s="701" t="s">
        <v>1341</v>
      </c>
      <c r="Q1704" s="704"/>
      <c r="R1704" s="701" t="s">
        <v>1341</v>
      </c>
      <c r="S1704" s="701" t="s">
        <v>1341</v>
      </c>
    </row>
    <row r="1705" spans="1:19" x14ac:dyDescent="0.3">
      <c r="A1705" s="701" t="s">
        <v>2076</v>
      </c>
      <c r="B1705" s="701" t="s">
        <v>1607</v>
      </c>
      <c r="C1705" s="701" t="s">
        <v>1399</v>
      </c>
      <c r="D1705" s="702">
        <v>2005</v>
      </c>
      <c r="E1705" s="701" t="s">
        <v>1686</v>
      </c>
      <c r="F1705" s="701" t="s">
        <v>2065</v>
      </c>
      <c r="G1705" s="701" t="s">
        <v>1612</v>
      </c>
      <c r="H1705" s="703">
        <v>38832</v>
      </c>
      <c r="I1705" s="703">
        <v>38832</v>
      </c>
      <c r="J1705" s="701" t="s">
        <v>1608</v>
      </c>
      <c r="K1705" s="702">
        <v>14825</v>
      </c>
      <c r="L1705" s="701" t="s">
        <v>1341</v>
      </c>
      <c r="M1705" s="704"/>
      <c r="N1705" s="701" t="s">
        <v>1613</v>
      </c>
      <c r="O1705" s="702">
        <v>112610</v>
      </c>
      <c r="P1705" s="701" t="s">
        <v>1341</v>
      </c>
      <c r="Q1705" s="706"/>
      <c r="R1705" s="701" t="s">
        <v>1341</v>
      </c>
      <c r="S1705" s="701" t="s">
        <v>1341</v>
      </c>
    </row>
    <row r="1706" spans="1:19" x14ac:dyDescent="0.3">
      <c r="A1706" s="701" t="s">
        <v>2075</v>
      </c>
      <c r="B1706" s="701" t="s">
        <v>1607</v>
      </c>
      <c r="C1706" s="701" t="s">
        <v>1399</v>
      </c>
      <c r="D1706" s="702">
        <v>2005</v>
      </c>
      <c r="E1706" s="701" t="s">
        <v>1686</v>
      </c>
      <c r="F1706" s="701" t="s">
        <v>2065</v>
      </c>
      <c r="G1706" s="701" t="s">
        <v>1612</v>
      </c>
      <c r="H1706" s="703">
        <v>38852</v>
      </c>
      <c r="I1706" s="703">
        <v>38852</v>
      </c>
      <c r="J1706" s="701" t="s">
        <v>1608</v>
      </c>
      <c r="K1706" s="702">
        <v>14589</v>
      </c>
      <c r="L1706" s="701" t="s">
        <v>1341</v>
      </c>
      <c r="M1706" s="704"/>
      <c r="N1706" s="701" t="s">
        <v>1613</v>
      </c>
      <c r="O1706" s="702">
        <v>111009</v>
      </c>
      <c r="P1706" s="701" t="s">
        <v>1341</v>
      </c>
      <c r="Q1706" s="706"/>
      <c r="R1706" s="701" t="s">
        <v>1341</v>
      </c>
      <c r="S1706" s="701" t="s">
        <v>1341</v>
      </c>
    </row>
    <row r="1707" spans="1:19" x14ac:dyDescent="0.3">
      <c r="A1707" s="701" t="s">
        <v>2067</v>
      </c>
      <c r="B1707" s="701" t="s">
        <v>1607</v>
      </c>
      <c r="C1707" s="701" t="s">
        <v>1399</v>
      </c>
      <c r="D1707" s="702">
        <v>2005</v>
      </c>
      <c r="E1707" s="701" t="s">
        <v>1686</v>
      </c>
      <c r="F1707" s="701" t="s">
        <v>2065</v>
      </c>
      <c r="G1707" s="701" t="s">
        <v>1612</v>
      </c>
      <c r="H1707" s="703">
        <v>38852</v>
      </c>
      <c r="I1707" s="703">
        <v>38852</v>
      </c>
      <c r="J1707" s="701" t="s">
        <v>1608</v>
      </c>
      <c r="K1707" s="702">
        <v>29646</v>
      </c>
      <c r="L1707" s="701" t="s">
        <v>1341</v>
      </c>
      <c r="M1707" s="704"/>
      <c r="N1707" s="701" t="s">
        <v>1613</v>
      </c>
      <c r="O1707" s="702">
        <v>225579</v>
      </c>
      <c r="P1707" s="701" t="s">
        <v>1341</v>
      </c>
      <c r="Q1707" s="706"/>
      <c r="R1707" s="701" t="s">
        <v>1341</v>
      </c>
      <c r="S1707" s="701" t="s">
        <v>1341</v>
      </c>
    </row>
    <row r="1708" spans="1:19" x14ac:dyDescent="0.3">
      <c r="A1708" s="701" t="s">
        <v>2064</v>
      </c>
      <c r="B1708" s="701" t="s">
        <v>1607</v>
      </c>
      <c r="C1708" s="701" t="s">
        <v>1399</v>
      </c>
      <c r="D1708" s="702">
        <v>2005</v>
      </c>
      <c r="E1708" s="701" t="s">
        <v>1686</v>
      </c>
      <c r="F1708" s="701" t="s">
        <v>2065</v>
      </c>
      <c r="G1708" s="701" t="s">
        <v>1612</v>
      </c>
      <c r="H1708" s="703">
        <v>38852</v>
      </c>
      <c r="I1708" s="703">
        <v>38852</v>
      </c>
      <c r="J1708" s="701" t="s">
        <v>1608</v>
      </c>
      <c r="K1708" s="702">
        <v>29364</v>
      </c>
      <c r="L1708" s="701" t="s">
        <v>1341</v>
      </c>
      <c r="M1708" s="704"/>
      <c r="N1708" s="701" t="s">
        <v>1613</v>
      </c>
      <c r="O1708" s="702">
        <v>223434</v>
      </c>
      <c r="P1708" s="701" t="s">
        <v>1341</v>
      </c>
      <c r="Q1708" s="706"/>
      <c r="R1708" s="701" t="s">
        <v>1341</v>
      </c>
      <c r="S1708" s="701" t="s">
        <v>1341</v>
      </c>
    </row>
    <row r="1709" spans="1:19" x14ac:dyDescent="0.3">
      <c r="A1709" s="701" t="s">
        <v>2066</v>
      </c>
      <c r="B1709" s="701" t="s">
        <v>1607</v>
      </c>
      <c r="C1709" s="701" t="s">
        <v>1399</v>
      </c>
      <c r="D1709" s="702">
        <v>2005</v>
      </c>
      <c r="E1709" s="701" t="s">
        <v>1686</v>
      </c>
      <c r="F1709" s="701" t="s">
        <v>2065</v>
      </c>
      <c r="G1709" s="701" t="s">
        <v>1612</v>
      </c>
      <c r="H1709" s="703">
        <v>38852</v>
      </c>
      <c r="I1709" s="703">
        <v>38852</v>
      </c>
      <c r="J1709" s="701" t="s">
        <v>1608</v>
      </c>
      <c r="K1709" s="702">
        <v>26464</v>
      </c>
      <c r="L1709" s="701" t="s">
        <v>1341</v>
      </c>
      <c r="M1709" s="704"/>
      <c r="N1709" s="701" t="s">
        <v>1613</v>
      </c>
      <c r="O1709" s="702">
        <v>201367</v>
      </c>
      <c r="P1709" s="701" t="s">
        <v>1341</v>
      </c>
      <c r="Q1709" s="706"/>
      <c r="R1709" s="701" t="s">
        <v>1341</v>
      </c>
      <c r="S1709" s="701" t="s">
        <v>1341</v>
      </c>
    </row>
    <row r="1710" spans="1:19" x14ac:dyDescent="0.3">
      <c r="A1710" s="701" t="s">
        <v>2069</v>
      </c>
      <c r="B1710" s="701" t="s">
        <v>1607</v>
      </c>
      <c r="C1710" s="701" t="s">
        <v>1399</v>
      </c>
      <c r="D1710" s="702">
        <v>2005</v>
      </c>
      <c r="E1710" s="701" t="s">
        <v>1686</v>
      </c>
      <c r="F1710" s="701" t="s">
        <v>2065</v>
      </c>
      <c r="G1710" s="701" t="s">
        <v>1612</v>
      </c>
      <c r="H1710" s="703">
        <v>38832</v>
      </c>
      <c r="I1710" s="703">
        <v>38832</v>
      </c>
      <c r="J1710" s="701" t="s">
        <v>1608</v>
      </c>
      <c r="K1710" s="702">
        <v>29556</v>
      </c>
      <c r="L1710" s="701" t="s">
        <v>1341</v>
      </c>
      <c r="M1710" s="704"/>
      <c r="N1710" s="701" t="s">
        <v>1613</v>
      </c>
      <c r="O1710" s="702">
        <v>224505</v>
      </c>
      <c r="P1710" s="701" t="s">
        <v>1341</v>
      </c>
      <c r="Q1710" s="706"/>
      <c r="R1710" s="701" t="s">
        <v>1341</v>
      </c>
      <c r="S1710" s="701" t="s">
        <v>1341</v>
      </c>
    </row>
    <row r="1711" spans="1:19" x14ac:dyDescent="0.3">
      <c r="A1711" s="701" t="s">
        <v>2081</v>
      </c>
      <c r="B1711" s="701" t="s">
        <v>1607</v>
      </c>
      <c r="C1711" s="701" t="s">
        <v>1399</v>
      </c>
      <c r="D1711" s="702">
        <v>2005</v>
      </c>
      <c r="E1711" s="701" t="s">
        <v>1686</v>
      </c>
      <c r="F1711" s="701" t="s">
        <v>2065</v>
      </c>
      <c r="G1711" s="701" t="s">
        <v>1612</v>
      </c>
      <c r="H1711" s="703">
        <v>38832</v>
      </c>
      <c r="I1711" s="703">
        <v>38832</v>
      </c>
      <c r="J1711" s="701" t="s">
        <v>1608</v>
      </c>
      <c r="K1711" s="702">
        <v>29313</v>
      </c>
      <c r="L1711" s="701" t="s">
        <v>1341</v>
      </c>
      <c r="M1711" s="704"/>
      <c r="N1711" s="701" t="s">
        <v>1613</v>
      </c>
      <c r="O1711" s="702">
        <v>222660</v>
      </c>
      <c r="P1711" s="701" t="s">
        <v>1341</v>
      </c>
      <c r="Q1711" s="706"/>
      <c r="R1711" s="701" t="s">
        <v>1341</v>
      </c>
      <c r="S1711" s="701" t="s">
        <v>1341</v>
      </c>
    </row>
    <row r="1712" spans="1:19" x14ac:dyDescent="0.3">
      <c r="A1712" s="701" t="s">
        <v>2082</v>
      </c>
      <c r="B1712" s="701" t="s">
        <v>1607</v>
      </c>
      <c r="C1712" s="701" t="s">
        <v>1399</v>
      </c>
      <c r="D1712" s="702">
        <v>2005</v>
      </c>
      <c r="E1712" s="701" t="s">
        <v>1686</v>
      </c>
      <c r="F1712" s="701" t="s">
        <v>2065</v>
      </c>
      <c r="G1712" s="701" t="s">
        <v>1612</v>
      </c>
      <c r="H1712" s="703">
        <v>38832</v>
      </c>
      <c r="I1712" s="703">
        <v>38832</v>
      </c>
      <c r="J1712" s="701" t="s">
        <v>1608</v>
      </c>
      <c r="K1712" s="702">
        <v>26426</v>
      </c>
      <c r="L1712" s="701" t="s">
        <v>1341</v>
      </c>
      <c r="M1712" s="704"/>
      <c r="N1712" s="701" t="s">
        <v>1613</v>
      </c>
      <c r="O1712" s="702">
        <v>201740</v>
      </c>
      <c r="P1712" s="701" t="s">
        <v>1608</v>
      </c>
      <c r="Q1712" s="702">
        <v>133</v>
      </c>
      <c r="R1712" s="701" t="s">
        <v>1341</v>
      </c>
      <c r="S1712" s="701" t="s">
        <v>1341</v>
      </c>
    </row>
    <row r="1713" spans="1:19" x14ac:dyDescent="0.3">
      <c r="A1713" s="701" t="s">
        <v>2083</v>
      </c>
      <c r="B1713" s="701" t="s">
        <v>1607</v>
      </c>
      <c r="C1713" s="701" t="s">
        <v>1399</v>
      </c>
      <c r="D1713" s="702">
        <v>2006</v>
      </c>
      <c r="E1713" s="701" t="s">
        <v>1686</v>
      </c>
      <c r="F1713" s="701" t="s">
        <v>2065</v>
      </c>
      <c r="G1713" s="701" t="s">
        <v>1612</v>
      </c>
      <c r="H1713" s="703">
        <v>39225</v>
      </c>
      <c r="I1713" s="703">
        <v>39225</v>
      </c>
      <c r="J1713" s="701" t="s">
        <v>1608</v>
      </c>
      <c r="K1713" s="702">
        <v>25040</v>
      </c>
      <c r="L1713" s="701" t="s">
        <v>1341</v>
      </c>
      <c r="M1713" s="704"/>
      <c r="N1713" s="701" t="s">
        <v>1613</v>
      </c>
      <c r="O1713" s="702">
        <v>46295</v>
      </c>
      <c r="P1713" s="701" t="s">
        <v>1341</v>
      </c>
      <c r="Q1713" s="706"/>
      <c r="R1713" s="701" t="s">
        <v>1341</v>
      </c>
      <c r="S1713" s="701" t="s">
        <v>1341</v>
      </c>
    </row>
    <row r="1714" spans="1:19" x14ac:dyDescent="0.3">
      <c r="A1714" s="701" t="s">
        <v>2084</v>
      </c>
      <c r="B1714" s="701" t="s">
        <v>1607</v>
      </c>
      <c r="C1714" s="701" t="s">
        <v>1399</v>
      </c>
      <c r="D1714" s="702">
        <v>2006</v>
      </c>
      <c r="E1714" s="701" t="s">
        <v>1686</v>
      </c>
      <c r="F1714" s="701" t="s">
        <v>2065</v>
      </c>
      <c r="G1714" s="701" t="s">
        <v>1612</v>
      </c>
      <c r="H1714" s="703">
        <v>39225</v>
      </c>
      <c r="I1714" s="703">
        <v>39225</v>
      </c>
      <c r="J1714" s="701" t="s">
        <v>1608</v>
      </c>
      <c r="K1714" s="702">
        <v>24989</v>
      </c>
      <c r="L1714" s="701" t="s">
        <v>1341</v>
      </c>
      <c r="M1714" s="704"/>
      <c r="N1714" s="701" t="s">
        <v>1613</v>
      </c>
      <c r="O1714" s="702">
        <v>46201</v>
      </c>
      <c r="P1714" s="701" t="s">
        <v>1341</v>
      </c>
      <c r="Q1714" s="706"/>
      <c r="R1714" s="701" t="s">
        <v>1341</v>
      </c>
      <c r="S1714" s="701" t="s">
        <v>1341</v>
      </c>
    </row>
    <row r="1715" spans="1:19" x14ac:dyDescent="0.3">
      <c r="A1715" s="701" t="s">
        <v>2085</v>
      </c>
      <c r="B1715" s="701" t="s">
        <v>1607</v>
      </c>
      <c r="C1715" s="701" t="s">
        <v>1399</v>
      </c>
      <c r="D1715" s="702">
        <v>2006</v>
      </c>
      <c r="E1715" s="701" t="s">
        <v>1686</v>
      </c>
      <c r="F1715" s="701" t="s">
        <v>2065</v>
      </c>
      <c r="G1715" s="701" t="s">
        <v>1612</v>
      </c>
      <c r="H1715" s="703">
        <v>39225</v>
      </c>
      <c r="I1715" s="703">
        <v>39225</v>
      </c>
      <c r="J1715" s="701" t="s">
        <v>1608</v>
      </c>
      <c r="K1715" s="702">
        <v>24923</v>
      </c>
      <c r="L1715" s="701" t="s">
        <v>1341</v>
      </c>
      <c r="M1715" s="704"/>
      <c r="N1715" s="701" t="s">
        <v>1613</v>
      </c>
      <c r="O1715" s="702">
        <v>46079</v>
      </c>
      <c r="P1715" s="701" t="s">
        <v>1341</v>
      </c>
      <c r="Q1715" s="706"/>
      <c r="R1715" s="701" t="s">
        <v>1341</v>
      </c>
      <c r="S1715" s="701" t="s">
        <v>1341</v>
      </c>
    </row>
    <row r="1716" spans="1:19" x14ac:dyDescent="0.3">
      <c r="A1716" s="701" t="s">
        <v>2071</v>
      </c>
      <c r="B1716" s="701" t="s">
        <v>1607</v>
      </c>
      <c r="C1716" s="701" t="s">
        <v>1399</v>
      </c>
      <c r="D1716" s="702">
        <v>2006</v>
      </c>
      <c r="E1716" s="701" t="s">
        <v>1686</v>
      </c>
      <c r="F1716" s="701" t="s">
        <v>2065</v>
      </c>
      <c r="G1716" s="701" t="s">
        <v>1612</v>
      </c>
      <c r="H1716" s="703">
        <v>39225</v>
      </c>
      <c r="I1716" s="703">
        <v>39225</v>
      </c>
      <c r="J1716" s="701" t="s">
        <v>1608</v>
      </c>
      <c r="K1716" s="702">
        <v>25078</v>
      </c>
      <c r="L1716" s="701" t="s">
        <v>1341</v>
      </c>
      <c r="M1716" s="704"/>
      <c r="N1716" s="701" t="s">
        <v>1613</v>
      </c>
      <c r="O1716" s="702">
        <v>46366</v>
      </c>
      <c r="P1716" s="701" t="s">
        <v>1341</v>
      </c>
      <c r="Q1716" s="706"/>
      <c r="R1716" s="701" t="s">
        <v>1341</v>
      </c>
      <c r="S1716" s="701" t="s">
        <v>1341</v>
      </c>
    </row>
    <row r="1717" spans="1:19" x14ac:dyDescent="0.3">
      <c r="A1717" s="701" t="s">
        <v>2094</v>
      </c>
      <c r="B1717" s="701" t="s">
        <v>1607</v>
      </c>
      <c r="C1717" s="701" t="s">
        <v>1399</v>
      </c>
      <c r="D1717" s="702">
        <v>2006</v>
      </c>
      <c r="E1717" s="701" t="s">
        <v>1686</v>
      </c>
      <c r="F1717" s="701" t="s">
        <v>2065</v>
      </c>
      <c r="G1717" s="701" t="s">
        <v>1612</v>
      </c>
      <c r="H1717" s="703">
        <v>39225</v>
      </c>
      <c r="I1717" s="703">
        <v>39225</v>
      </c>
      <c r="J1717" s="701" t="s">
        <v>1608</v>
      </c>
      <c r="K1717" s="702">
        <v>25222</v>
      </c>
      <c r="L1717" s="701" t="s">
        <v>1341</v>
      </c>
      <c r="M1717" s="704"/>
      <c r="N1717" s="701" t="s">
        <v>1613</v>
      </c>
      <c r="O1717" s="705">
        <v>46632</v>
      </c>
      <c r="P1717" s="701" t="s">
        <v>1341</v>
      </c>
      <c r="Q1717" s="704"/>
      <c r="R1717" s="701" t="s">
        <v>1341</v>
      </c>
      <c r="S1717" s="701" t="s">
        <v>1341</v>
      </c>
    </row>
    <row r="1718" spans="1:19" x14ac:dyDescent="0.3">
      <c r="A1718" s="701" t="s">
        <v>2087</v>
      </c>
      <c r="B1718" s="701" t="s">
        <v>1607</v>
      </c>
      <c r="C1718" s="701" t="s">
        <v>1399</v>
      </c>
      <c r="D1718" s="702">
        <v>2006</v>
      </c>
      <c r="E1718" s="701" t="s">
        <v>1686</v>
      </c>
      <c r="F1718" s="701" t="s">
        <v>2065</v>
      </c>
      <c r="G1718" s="701" t="s">
        <v>1612</v>
      </c>
      <c r="H1718" s="703">
        <v>39225</v>
      </c>
      <c r="I1718" s="703">
        <v>39225</v>
      </c>
      <c r="J1718" s="701" t="s">
        <v>1608</v>
      </c>
      <c r="K1718" s="702">
        <v>25005</v>
      </c>
      <c r="L1718" s="701" t="s">
        <v>1341</v>
      </c>
      <c r="M1718" s="704"/>
      <c r="N1718" s="701" t="s">
        <v>1613</v>
      </c>
      <c r="O1718" s="705">
        <v>46230</v>
      </c>
      <c r="P1718" s="701" t="s">
        <v>1341</v>
      </c>
      <c r="Q1718" s="704"/>
      <c r="R1718" s="701" t="s">
        <v>1341</v>
      </c>
      <c r="S1718" s="701" t="s">
        <v>1341</v>
      </c>
    </row>
    <row r="1719" spans="1:19" x14ac:dyDescent="0.3">
      <c r="A1719" s="701" t="s">
        <v>2080</v>
      </c>
      <c r="B1719" s="701" t="s">
        <v>1607</v>
      </c>
      <c r="C1719" s="701" t="s">
        <v>1399</v>
      </c>
      <c r="D1719" s="702">
        <v>2006</v>
      </c>
      <c r="E1719" s="701" t="s">
        <v>1686</v>
      </c>
      <c r="F1719" s="701" t="s">
        <v>2065</v>
      </c>
      <c r="G1719" s="701" t="s">
        <v>1612</v>
      </c>
      <c r="H1719" s="703">
        <v>39225</v>
      </c>
      <c r="I1719" s="703">
        <v>39225</v>
      </c>
      <c r="J1719" s="701" t="s">
        <v>1608</v>
      </c>
      <c r="K1719" s="702">
        <v>25015</v>
      </c>
      <c r="L1719" s="701" t="s">
        <v>1341</v>
      </c>
      <c r="M1719" s="704"/>
      <c r="N1719" s="701" t="s">
        <v>1613</v>
      </c>
      <c r="O1719" s="705">
        <v>46249</v>
      </c>
      <c r="P1719" s="701" t="s">
        <v>1341</v>
      </c>
      <c r="Q1719" s="704"/>
      <c r="R1719" s="701" t="s">
        <v>1341</v>
      </c>
      <c r="S1719" s="701" t="s">
        <v>1341</v>
      </c>
    </row>
    <row r="1720" spans="1:19" x14ac:dyDescent="0.3">
      <c r="A1720" s="701" t="s">
        <v>2089</v>
      </c>
      <c r="B1720" s="701" t="s">
        <v>1607</v>
      </c>
      <c r="C1720" s="701" t="s">
        <v>1399</v>
      </c>
      <c r="D1720" s="702">
        <v>2006</v>
      </c>
      <c r="E1720" s="701" t="s">
        <v>1686</v>
      </c>
      <c r="F1720" s="701" t="s">
        <v>2090</v>
      </c>
      <c r="G1720" s="701" t="s">
        <v>1612</v>
      </c>
      <c r="H1720" s="703">
        <v>39211</v>
      </c>
      <c r="I1720" s="703">
        <v>39211</v>
      </c>
      <c r="J1720" s="701" t="s">
        <v>1608</v>
      </c>
      <c r="K1720" s="702">
        <v>25018</v>
      </c>
      <c r="L1720" s="701" t="s">
        <v>1341</v>
      </c>
      <c r="M1720" s="704"/>
      <c r="N1720" s="701" t="s">
        <v>1613</v>
      </c>
      <c r="O1720" s="705">
        <v>124946</v>
      </c>
      <c r="P1720" s="701" t="s">
        <v>1341</v>
      </c>
      <c r="Q1720" s="704"/>
      <c r="R1720" s="701" t="s">
        <v>1341</v>
      </c>
      <c r="S1720" s="701" t="s">
        <v>1341</v>
      </c>
    </row>
    <row r="1721" spans="1:19" x14ac:dyDescent="0.3">
      <c r="A1721" s="701" t="s">
        <v>2074</v>
      </c>
      <c r="B1721" s="701" t="s">
        <v>1607</v>
      </c>
      <c r="C1721" s="701" t="s">
        <v>1399</v>
      </c>
      <c r="D1721" s="702">
        <v>2007</v>
      </c>
      <c r="E1721" s="701" t="s">
        <v>1686</v>
      </c>
      <c r="F1721" s="701" t="s">
        <v>2065</v>
      </c>
      <c r="G1721" s="701" t="s">
        <v>1612</v>
      </c>
      <c r="H1721" s="703">
        <v>39563</v>
      </c>
      <c r="I1721" s="703">
        <v>39563</v>
      </c>
      <c r="J1721" s="701" t="s">
        <v>1608</v>
      </c>
      <c r="K1721" s="702">
        <v>40783</v>
      </c>
      <c r="L1721" s="701" t="s">
        <v>1341</v>
      </c>
      <c r="M1721" s="704"/>
      <c r="N1721" s="701" t="s">
        <v>1341</v>
      </c>
      <c r="O1721" s="704"/>
      <c r="P1721" s="701" t="s">
        <v>1341</v>
      </c>
      <c r="Q1721" s="704"/>
      <c r="R1721" s="701" t="s">
        <v>1341</v>
      </c>
      <c r="S1721" s="701" t="s">
        <v>1341</v>
      </c>
    </row>
    <row r="1722" spans="1:19" x14ac:dyDescent="0.3">
      <c r="A1722" s="701" t="s">
        <v>2073</v>
      </c>
      <c r="B1722" s="701" t="s">
        <v>1607</v>
      </c>
      <c r="C1722" s="701" t="s">
        <v>1399</v>
      </c>
      <c r="D1722" s="702">
        <v>2007</v>
      </c>
      <c r="E1722" s="701" t="s">
        <v>1686</v>
      </c>
      <c r="F1722" s="701" t="s">
        <v>1687</v>
      </c>
      <c r="G1722" s="701" t="s">
        <v>1612</v>
      </c>
      <c r="H1722" s="703">
        <v>39563</v>
      </c>
      <c r="I1722" s="703">
        <v>39563</v>
      </c>
      <c r="J1722" s="701" t="s">
        <v>1608</v>
      </c>
      <c r="K1722" s="702">
        <v>41037</v>
      </c>
      <c r="L1722" s="701" t="s">
        <v>1341</v>
      </c>
      <c r="M1722" s="704"/>
      <c r="N1722" s="701" t="s">
        <v>1341</v>
      </c>
      <c r="O1722" s="706"/>
      <c r="P1722" s="701" t="s">
        <v>1341</v>
      </c>
      <c r="Q1722" s="706"/>
      <c r="R1722" s="701" t="s">
        <v>1341</v>
      </c>
      <c r="S1722" s="701" t="s">
        <v>1341</v>
      </c>
    </row>
    <row r="1723" spans="1:19" x14ac:dyDescent="0.3">
      <c r="A1723" s="701" t="s">
        <v>2072</v>
      </c>
      <c r="B1723" s="701" t="s">
        <v>1607</v>
      </c>
      <c r="C1723" s="701" t="s">
        <v>1399</v>
      </c>
      <c r="D1723" s="702">
        <v>2007</v>
      </c>
      <c r="E1723" s="701" t="s">
        <v>1686</v>
      </c>
      <c r="F1723" s="701" t="s">
        <v>2065</v>
      </c>
      <c r="G1723" s="701" t="s">
        <v>1612</v>
      </c>
      <c r="H1723" s="703">
        <v>39563</v>
      </c>
      <c r="I1723" s="703">
        <v>39563</v>
      </c>
      <c r="J1723" s="701" t="s">
        <v>1608</v>
      </c>
      <c r="K1723" s="702">
        <v>40850</v>
      </c>
      <c r="L1723" s="701" t="s">
        <v>1341</v>
      </c>
      <c r="M1723" s="704"/>
      <c r="N1723" s="701" t="s">
        <v>1341</v>
      </c>
      <c r="O1723" s="706"/>
      <c r="P1723" s="701" t="s">
        <v>1341</v>
      </c>
      <c r="Q1723" s="706"/>
      <c r="R1723" s="701" t="s">
        <v>1341</v>
      </c>
      <c r="S1723" s="701" t="s">
        <v>1341</v>
      </c>
    </row>
    <row r="1724" spans="1:19" x14ac:dyDescent="0.3">
      <c r="A1724" s="701" t="s">
        <v>2068</v>
      </c>
      <c r="B1724" s="701" t="s">
        <v>1607</v>
      </c>
      <c r="C1724" s="701" t="s">
        <v>1399</v>
      </c>
      <c r="D1724" s="702">
        <v>2007</v>
      </c>
      <c r="E1724" s="701" t="s">
        <v>1686</v>
      </c>
      <c r="F1724" s="701" t="s">
        <v>2065</v>
      </c>
      <c r="G1724" s="701" t="s">
        <v>1612</v>
      </c>
      <c r="H1724" s="703">
        <v>39597</v>
      </c>
      <c r="I1724" s="703">
        <v>39597</v>
      </c>
      <c r="J1724" s="701" t="s">
        <v>1608</v>
      </c>
      <c r="K1724" s="702">
        <v>35061</v>
      </c>
      <c r="L1724" s="701" t="s">
        <v>1341</v>
      </c>
      <c r="M1724" s="704"/>
      <c r="N1724" s="701" t="s">
        <v>1341</v>
      </c>
      <c r="O1724" s="706"/>
      <c r="P1724" s="701" t="s">
        <v>1341</v>
      </c>
      <c r="Q1724" s="704"/>
      <c r="R1724" s="701" t="s">
        <v>1341</v>
      </c>
      <c r="S1724" s="701" t="s">
        <v>1341</v>
      </c>
    </row>
    <row r="1725" spans="1:19" x14ac:dyDescent="0.3">
      <c r="A1725" s="701" t="s">
        <v>2070</v>
      </c>
      <c r="B1725" s="701" t="s">
        <v>1607</v>
      </c>
      <c r="C1725" s="701" t="s">
        <v>1399</v>
      </c>
      <c r="D1725" s="702">
        <v>2007</v>
      </c>
      <c r="E1725" s="701" t="s">
        <v>1686</v>
      </c>
      <c r="F1725" s="701" t="s">
        <v>2065</v>
      </c>
      <c r="G1725" s="701" t="s">
        <v>1612</v>
      </c>
      <c r="H1725" s="703">
        <v>39597</v>
      </c>
      <c r="I1725" s="703">
        <v>39597</v>
      </c>
      <c r="J1725" s="701" t="s">
        <v>1608</v>
      </c>
      <c r="K1725" s="702">
        <v>41095</v>
      </c>
      <c r="L1725" s="701" t="s">
        <v>1341</v>
      </c>
      <c r="M1725" s="704"/>
      <c r="N1725" s="701" t="s">
        <v>1608</v>
      </c>
      <c r="O1725" s="705">
        <v>103</v>
      </c>
      <c r="P1725" s="701" t="s">
        <v>1341</v>
      </c>
      <c r="Q1725" s="704"/>
      <c r="R1725" s="701" t="s">
        <v>1341</v>
      </c>
      <c r="S1725" s="701" t="s">
        <v>1341</v>
      </c>
    </row>
    <row r="1726" spans="1:19" x14ac:dyDescent="0.3">
      <c r="A1726" s="701" t="s">
        <v>2077</v>
      </c>
      <c r="B1726" s="701" t="s">
        <v>1607</v>
      </c>
      <c r="C1726" s="701" t="s">
        <v>1399</v>
      </c>
      <c r="D1726" s="702">
        <v>2007</v>
      </c>
      <c r="E1726" s="701" t="s">
        <v>1686</v>
      </c>
      <c r="F1726" s="701" t="s">
        <v>2065</v>
      </c>
      <c r="G1726" s="701" t="s">
        <v>1612</v>
      </c>
      <c r="H1726" s="703">
        <v>39597</v>
      </c>
      <c r="I1726" s="703">
        <v>39597</v>
      </c>
      <c r="J1726" s="701" t="s">
        <v>1608</v>
      </c>
      <c r="K1726" s="702">
        <v>41715</v>
      </c>
      <c r="L1726" s="701" t="s">
        <v>1341</v>
      </c>
      <c r="M1726" s="704"/>
      <c r="N1726" s="701" t="s">
        <v>1341</v>
      </c>
      <c r="O1726" s="706"/>
      <c r="P1726" s="701" t="s">
        <v>1341</v>
      </c>
      <c r="Q1726" s="704"/>
      <c r="R1726" s="701" t="s">
        <v>1341</v>
      </c>
      <c r="S1726" s="701" t="s">
        <v>1341</v>
      </c>
    </row>
    <row r="1727" spans="1:19" x14ac:dyDescent="0.3">
      <c r="A1727" s="701" t="s">
        <v>2078</v>
      </c>
      <c r="B1727" s="701" t="s">
        <v>1607</v>
      </c>
      <c r="C1727" s="701" t="s">
        <v>1399</v>
      </c>
      <c r="D1727" s="702">
        <v>2007</v>
      </c>
      <c r="E1727" s="701" t="s">
        <v>1686</v>
      </c>
      <c r="F1727" s="701" t="s">
        <v>2065</v>
      </c>
      <c r="G1727" s="701" t="s">
        <v>1612</v>
      </c>
      <c r="H1727" s="703">
        <v>39563</v>
      </c>
      <c r="I1727" s="703">
        <v>39563</v>
      </c>
      <c r="J1727" s="701" t="s">
        <v>1608</v>
      </c>
      <c r="K1727" s="702">
        <v>10816</v>
      </c>
      <c r="L1727" s="701" t="s">
        <v>1341</v>
      </c>
      <c r="M1727" s="704"/>
      <c r="N1727" s="701" t="s">
        <v>1341</v>
      </c>
      <c r="O1727" s="706"/>
      <c r="P1727" s="701" t="s">
        <v>1341</v>
      </c>
      <c r="Q1727" s="704"/>
      <c r="R1727" s="701" t="s">
        <v>1341</v>
      </c>
      <c r="S1727" s="701" t="s">
        <v>1341</v>
      </c>
    </row>
    <row r="1728" spans="1:19" x14ac:dyDescent="0.3">
      <c r="A1728" s="701" t="s">
        <v>2086</v>
      </c>
      <c r="B1728" s="701" t="s">
        <v>1607</v>
      </c>
      <c r="C1728" s="701" t="s">
        <v>1399</v>
      </c>
      <c r="D1728" s="702">
        <v>2007</v>
      </c>
      <c r="E1728" s="701" t="s">
        <v>1686</v>
      </c>
      <c r="F1728" s="701" t="s">
        <v>2065</v>
      </c>
      <c r="G1728" s="701" t="s">
        <v>1612</v>
      </c>
      <c r="H1728" s="703">
        <v>39563</v>
      </c>
      <c r="I1728" s="703">
        <v>39563</v>
      </c>
      <c r="J1728" s="701" t="s">
        <v>1608</v>
      </c>
      <c r="K1728" s="702">
        <v>10822</v>
      </c>
      <c r="L1728" s="701" t="s">
        <v>1341</v>
      </c>
      <c r="M1728" s="704"/>
      <c r="N1728" s="701" t="s">
        <v>1341</v>
      </c>
      <c r="O1728" s="706"/>
      <c r="P1728" s="701" t="s">
        <v>1341</v>
      </c>
      <c r="Q1728" s="704"/>
      <c r="R1728" s="701" t="s">
        <v>1341</v>
      </c>
      <c r="S1728" s="701" t="s">
        <v>1341</v>
      </c>
    </row>
    <row r="1729" spans="1:19" x14ac:dyDescent="0.3">
      <c r="A1729" s="701" t="s">
        <v>2091</v>
      </c>
      <c r="B1729" s="701" t="s">
        <v>1607</v>
      </c>
      <c r="C1729" s="701" t="s">
        <v>1399</v>
      </c>
      <c r="D1729" s="702">
        <v>2007</v>
      </c>
      <c r="E1729" s="701" t="s">
        <v>1686</v>
      </c>
      <c r="F1729" s="701" t="s">
        <v>2065</v>
      </c>
      <c r="G1729" s="701" t="s">
        <v>1612</v>
      </c>
      <c r="H1729" s="703">
        <v>39563</v>
      </c>
      <c r="I1729" s="703">
        <v>39563</v>
      </c>
      <c r="J1729" s="701" t="s">
        <v>1608</v>
      </c>
      <c r="K1729" s="702">
        <v>29848</v>
      </c>
      <c r="L1729" s="701" t="s">
        <v>1341</v>
      </c>
      <c r="M1729" s="704"/>
      <c r="N1729" s="701" t="s">
        <v>1341</v>
      </c>
      <c r="O1729" s="706"/>
      <c r="P1729" s="701" t="s">
        <v>1341</v>
      </c>
      <c r="Q1729" s="704"/>
      <c r="R1729" s="701" t="s">
        <v>1341</v>
      </c>
      <c r="S1729" s="701" t="s">
        <v>1341</v>
      </c>
    </row>
    <row r="1730" spans="1:19" x14ac:dyDescent="0.3">
      <c r="A1730" s="701" t="s">
        <v>2092</v>
      </c>
      <c r="B1730" s="701" t="s">
        <v>1607</v>
      </c>
      <c r="C1730" s="701" t="s">
        <v>1399</v>
      </c>
      <c r="D1730" s="702">
        <v>2007</v>
      </c>
      <c r="E1730" s="701" t="s">
        <v>1686</v>
      </c>
      <c r="F1730" s="701" t="s">
        <v>2065</v>
      </c>
      <c r="G1730" s="701" t="s">
        <v>1612</v>
      </c>
      <c r="H1730" s="703">
        <v>39563</v>
      </c>
      <c r="I1730" s="703">
        <v>39563</v>
      </c>
      <c r="J1730" s="701" t="s">
        <v>1608</v>
      </c>
      <c r="K1730" s="702">
        <v>29978</v>
      </c>
      <c r="L1730" s="701" t="s">
        <v>1341</v>
      </c>
      <c r="M1730" s="704"/>
      <c r="N1730" s="701" t="s">
        <v>1341</v>
      </c>
      <c r="O1730" s="704"/>
      <c r="P1730" s="701" t="s">
        <v>1341</v>
      </c>
      <c r="Q1730" s="704"/>
      <c r="R1730" s="701" t="s">
        <v>1341</v>
      </c>
      <c r="S1730" s="701" t="s">
        <v>1341</v>
      </c>
    </row>
    <row r="1731" spans="1:19" x14ac:dyDescent="0.3">
      <c r="A1731" s="701" t="s">
        <v>2093</v>
      </c>
      <c r="B1731" s="701" t="s">
        <v>1607</v>
      </c>
      <c r="C1731" s="701" t="s">
        <v>1399</v>
      </c>
      <c r="D1731" s="702">
        <v>2007</v>
      </c>
      <c r="E1731" s="701" t="s">
        <v>1686</v>
      </c>
      <c r="F1731" s="701" t="s">
        <v>1687</v>
      </c>
      <c r="G1731" s="701" t="s">
        <v>1612</v>
      </c>
      <c r="H1731" s="703">
        <v>39597</v>
      </c>
      <c r="I1731" s="703">
        <v>39597</v>
      </c>
      <c r="J1731" s="701" t="s">
        <v>1608</v>
      </c>
      <c r="K1731" s="702">
        <v>29833</v>
      </c>
      <c r="L1731" s="701" t="s">
        <v>1341</v>
      </c>
      <c r="M1731" s="704"/>
      <c r="N1731" s="701" t="s">
        <v>1341</v>
      </c>
      <c r="O1731" s="706"/>
      <c r="P1731" s="701" t="s">
        <v>1341</v>
      </c>
      <c r="Q1731" s="706"/>
      <c r="R1731" s="701" t="s">
        <v>1341</v>
      </c>
      <c r="S1731" s="701" t="s">
        <v>1341</v>
      </c>
    </row>
    <row r="1732" spans="1:19" x14ac:dyDescent="0.3">
      <c r="A1732" s="701" t="s">
        <v>2088</v>
      </c>
      <c r="B1732" s="701" t="s">
        <v>1607</v>
      </c>
      <c r="C1732" s="701" t="s">
        <v>1399</v>
      </c>
      <c r="D1732" s="702">
        <v>2007</v>
      </c>
      <c r="E1732" s="701" t="s">
        <v>1686</v>
      </c>
      <c r="F1732" s="701" t="s">
        <v>1687</v>
      </c>
      <c r="G1732" s="701" t="s">
        <v>1612</v>
      </c>
      <c r="H1732" s="703">
        <v>39597</v>
      </c>
      <c r="I1732" s="703">
        <v>39597</v>
      </c>
      <c r="J1732" s="701" t="s">
        <v>1608</v>
      </c>
      <c r="K1732" s="702">
        <v>29594</v>
      </c>
      <c r="L1732" s="701" t="s">
        <v>1341</v>
      </c>
      <c r="M1732" s="704"/>
      <c r="N1732" s="701" t="s">
        <v>1608</v>
      </c>
      <c r="O1732" s="702">
        <v>149</v>
      </c>
      <c r="P1732" s="701" t="s">
        <v>1341</v>
      </c>
      <c r="Q1732" s="706"/>
      <c r="R1732" s="701" t="s">
        <v>1341</v>
      </c>
      <c r="S1732" s="701" t="s">
        <v>1341</v>
      </c>
    </row>
    <row r="1733" spans="1:19" x14ac:dyDescent="0.3">
      <c r="A1733" s="701" t="s">
        <v>2079</v>
      </c>
      <c r="B1733" s="701" t="s">
        <v>1607</v>
      </c>
      <c r="C1733" s="701" t="s">
        <v>1399</v>
      </c>
      <c r="D1733" s="702">
        <v>2007</v>
      </c>
      <c r="E1733" s="701" t="s">
        <v>1686</v>
      </c>
      <c r="F1733" s="701" t="s">
        <v>1687</v>
      </c>
      <c r="G1733" s="701" t="s">
        <v>1612</v>
      </c>
      <c r="H1733" s="703">
        <v>39597</v>
      </c>
      <c r="I1733" s="703">
        <v>39597</v>
      </c>
      <c r="J1733" s="701" t="s">
        <v>1608</v>
      </c>
      <c r="K1733" s="702">
        <v>27417</v>
      </c>
      <c r="L1733" s="701" t="s">
        <v>1341</v>
      </c>
      <c r="M1733" s="704"/>
      <c r="N1733" s="701" t="s">
        <v>1341</v>
      </c>
      <c r="O1733" s="706"/>
      <c r="P1733" s="701" t="s">
        <v>1341</v>
      </c>
      <c r="Q1733" s="706"/>
      <c r="R1733" s="701" t="s">
        <v>1341</v>
      </c>
      <c r="S1733" s="701" t="s">
        <v>1341</v>
      </c>
    </row>
    <row r="1734" spans="1:19" x14ac:dyDescent="0.3">
      <c r="A1734" s="701" t="s">
        <v>1685</v>
      </c>
      <c r="B1734" s="701" t="s">
        <v>1607</v>
      </c>
      <c r="C1734" s="701" t="s">
        <v>1399</v>
      </c>
      <c r="D1734" s="702">
        <v>2008</v>
      </c>
      <c r="E1734" s="701" t="s">
        <v>1686</v>
      </c>
      <c r="F1734" s="701" t="s">
        <v>1687</v>
      </c>
      <c r="G1734" s="701" t="s">
        <v>1612</v>
      </c>
      <c r="H1734" s="703">
        <v>39952</v>
      </c>
      <c r="I1734" s="703">
        <v>39952</v>
      </c>
      <c r="J1734" s="701" t="s">
        <v>1608</v>
      </c>
      <c r="K1734" s="702">
        <v>29448</v>
      </c>
      <c r="L1734" s="701" t="s">
        <v>1341</v>
      </c>
      <c r="M1734" s="704"/>
      <c r="N1734" s="701" t="s">
        <v>1613</v>
      </c>
      <c r="O1734" s="702">
        <v>56420</v>
      </c>
      <c r="P1734" s="701" t="s">
        <v>1341</v>
      </c>
      <c r="Q1734" s="706"/>
      <c r="R1734" s="701" t="s">
        <v>1341</v>
      </c>
      <c r="S1734" s="701" t="s">
        <v>1341</v>
      </c>
    </row>
    <row r="1735" spans="1:19" x14ac:dyDescent="0.3">
      <c r="A1735" s="701" t="s">
        <v>1705</v>
      </c>
      <c r="B1735" s="701" t="s">
        <v>1607</v>
      </c>
      <c r="C1735" s="701" t="s">
        <v>1399</v>
      </c>
      <c r="D1735" s="702">
        <v>2008</v>
      </c>
      <c r="E1735" s="701" t="s">
        <v>1686</v>
      </c>
      <c r="F1735" s="701" t="s">
        <v>1687</v>
      </c>
      <c r="G1735" s="701" t="s">
        <v>1612</v>
      </c>
      <c r="H1735" s="703">
        <v>39952</v>
      </c>
      <c r="I1735" s="703">
        <v>39952</v>
      </c>
      <c r="J1735" s="701" t="s">
        <v>1608</v>
      </c>
      <c r="K1735" s="702">
        <v>34963</v>
      </c>
      <c r="L1735" s="701" t="s">
        <v>1341</v>
      </c>
      <c r="M1735" s="704"/>
      <c r="N1735" s="701" t="s">
        <v>1613</v>
      </c>
      <c r="O1735" s="702">
        <v>66987</v>
      </c>
      <c r="P1735" s="701" t="s">
        <v>1341</v>
      </c>
      <c r="Q1735" s="706"/>
      <c r="R1735" s="701" t="s">
        <v>1341</v>
      </c>
      <c r="S1735" s="701" t="s">
        <v>1341</v>
      </c>
    </row>
    <row r="1736" spans="1:19" x14ac:dyDescent="0.3">
      <c r="A1736" s="701" t="s">
        <v>1706</v>
      </c>
      <c r="B1736" s="701" t="s">
        <v>1607</v>
      </c>
      <c r="C1736" s="701" t="s">
        <v>1399</v>
      </c>
      <c r="D1736" s="702">
        <v>2008</v>
      </c>
      <c r="E1736" s="701" t="s">
        <v>1686</v>
      </c>
      <c r="F1736" s="701" t="s">
        <v>1687</v>
      </c>
      <c r="G1736" s="701" t="s">
        <v>1612</v>
      </c>
      <c r="H1736" s="703">
        <v>39952</v>
      </c>
      <c r="I1736" s="703">
        <v>39952</v>
      </c>
      <c r="J1736" s="701" t="s">
        <v>1608</v>
      </c>
      <c r="K1736" s="702">
        <v>32490</v>
      </c>
      <c r="L1736" s="701" t="s">
        <v>1341</v>
      </c>
      <c r="M1736" s="704"/>
      <c r="N1736" s="701" t="s">
        <v>1613</v>
      </c>
      <c r="O1736" s="702">
        <v>62249</v>
      </c>
      <c r="P1736" s="701" t="s">
        <v>1341</v>
      </c>
      <c r="Q1736" s="706"/>
      <c r="R1736" s="701" t="s">
        <v>1341</v>
      </c>
      <c r="S1736" s="701" t="s">
        <v>1341</v>
      </c>
    </row>
    <row r="1737" spans="1:19" x14ac:dyDescent="0.3">
      <c r="A1737" s="701" t="s">
        <v>1707</v>
      </c>
      <c r="B1737" s="701" t="s">
        <v>1607</v>
      </c>
      <c r="C1737" s="701" t="s">
        <v>1399</v>
      </c>
      <c r="D1737" s="702">
        <v>2008</v>
      </c>
      <c r="E1737" s="701" t="s">
        <v>1686</v>
      </c>
      <c r="F1737" s="701" t="s">
        <v>1687</v>
      </c>
      <c r="G1737" s="701" t="s">
        <v>1612</v>
      </c>
      <c r="H1737" s="703">
        <v>39937</v>
      </c>
      <c r="I1737" s="703">
        <v>39937</v>
      </c>
      <c r="J1737" s="701" t="s">
        <v>1608</v>
      </c>
      <c r="K1737" s="702">
        <v>46703</v>
      </c>
      <c r="L1737" s="701" t="s">
        <v>1341</v>
      </c>
      <c r="M1737" s="704"/>
      <c r="N1737" s="701" t="s">
        <v>1613</v>
      </c>
      <c r="O1737" s="705">
        <v>18044</v>
      </c>
      <c r="P1737" s="701" t="s">
        <v>1608</v>
      </c>
      <c r="Q1737" s="705">
        <v>118</v>
      </c>
      <c r="R1737" s="701" t="s">
        <v>1341</v>
      </c>
      <c r="S1737" s="701" t="s">
        <v>1341</v>
      </c>
    </row>
    <row r="1738" spans="1:19" x14ac:dyDescent="0.3">
      <c r="A1738" s="701" t="s">
        <v>1708</v>
      </c>
      <c r="B1738" s="701" t="s">
        <v>1607</v>
      </c>
      <c r="C1738" s="701" t="s">
        <v>1399</v>
      </c>
      <c r="D1738" s="702">
        <v>2008</v>
      </c>
      <c r="E1738" s="701" t="s">
        <v>1686</v>
      </c>
      <c r="F1738" s="701" t="s">
        <v>1687</v>
      </c>
      <c r="G1738" s="701" t="s">
        <v>1612</v>
      </c>
      <c r="H1738" s="703">
        <v>39937</v>
      </c>
      <c r="I1738" s="703">
        <v>39937</v>
      </c>
      <c r="J1738" s="701" t="s">
        <v>1608</v>
      </c>
      <c r="K1738" s="702">
        <v>46321</v>
      </c>
      <c r="L1738" s="701" t="s">
        <v>1341</v>
      </c>
      <c r="M1738" s="704"/>
      <c r="N1738" s="701" t="s">
        <v>1613</v>
      </c>
      <c r="O1738" s="702">
        <v>17897</v>
      </c>
      <c r="P1738" s="701" t="s">
        <v>1341</v>
      </c>
      <c r="Q1738" s="706"/>
      <c r="R1738" s="701" t="s">
        <v>1341</v>
      </c>
      <c r="S1738" s="701" t="s">
        <v>1341</v>
      </c>
    </row>
    <row r="1739" spans="1:19" x14ac:dyDescent="0.3">
      <c r="A1739" s="701" t="s">
        <v>1709</v>
      </c>
      <c r="B1739" s="701" t="s">
        <v>1607</v>
      </c>
      <c r="C1739" s="701" t="s">
        <v>1399</v>
      </c>
      <c r="D1739" s="702">
        <v>2008</v>
      </c>
      <c r="E1739" s="701" t="s">
        <v>1686</v>
      </c>
      <c r="F1739" s="701" t="s">
        <v>1687</v>
      </c>
      <c r="G1739" s="701" t="s">
        <v>1612</v>
      </c>
      <c r="H1739" s="703">
        <v>39937</v>
      </c>
      <c r="I1739" s="703">
        <v>39937</v>
      </c>
      <c r="J1739" s="701" t="s">
        <v>1608</v>
      </c>
      <c r="K1739" s="702">
        <v>46306</v>
      </c>
      <c r="L1739" s="701" t="s">
        <v>1341</v>
      </c>
      <c r="M1739" s="704"/>
      <c r="N1739" s="701" t="s">
        <v>1613</v>
      </c>
      <c r="O1739" s="702">
        <v>17891</v>
      </c>
      <c r="P1739" s="701" t="s">
        <v>1341</v>
      </c>
      <c r="Q1739" s="706"/>
      <c r="R1739" s="701" t="s">
        <v>1341</v>
      </c>
      <c r="S1739" s="701" t="s">
        <v>1341</v>
      </c>
    </row>
    <row r="1740" spans="1:19" x14ac:dyDescent="0.3">
      <c r="A1740" s="701" t="s">
        <v>1710</v>
      </c>
      <c r="B1740" s="701" t="s">
        <v>1607</v>
      </c>
      <c r="C1740" s="701" t="s">
        <v>1399</v>
      </c>
      <c r="D1740" s="702">
        <v>2008</v>
      </c>
      <c r="E1740" s="701" t="s">
        <v>1686</v>
      </c>
      <c r="F1740" s="701" t="s">
        <v>1687</v>
      </c>
      <c r="G1740" s="701" t="s">
        <v>1612</v>
      </c>
      <c r="H1740" s="703">
        <v>39937</v>
      </c>
      <c r="I1740" s="703">
        <v>39937</v>
      </c>
      <c r="J1740" s="701" t="s">
        <v>1608</v>
      </c>
      <c r="K1740" s="702">
        <v>46868</v>
      </c>
      <c r="L1740" s="701" t="s">
        <v>1341</v>
      </c>
      <c r="M1740" s="704"/>
      <c r="N1740" s="701" t="s">
        <v>1613</v>
      </c>
      <c r="O1740" s="702">
        <v>18108</v>
      </c>
      <c r="P1740" s="701" t="s">
        <v>1341</v>
      </c>
      <c r="Q1740" s="706"/>
      <c r="R1740" s="701" t="s">
        <v>1341</v>
      </c>
      <c r="S1740" s="701" t="s">
        <v>1341</v>
      </c>
    </row>
    <row r="1741" spans="1:19" x14ac:dyDescent="0.3">
      <c r="A1741" s="701" t="s">
        <v>1711</v>
      </c>
      <c r="B1741" s="701" t="s">
        <v>1607</v>
      </c>
      <c r="C1741" s="701" t="s">
        <v>1399</v>
      </c>
      <c r="D1741" s="702">
        <v>2008</v>
      </c>
      <c r="E1741" s="701" t="s">
        <v>1686</v>
      </c>
      <c r="F1741" s="701" t="s">
        <v>1687</v>
      </c>
      <c r="G1741" s="701" t="s">
        <v>1612</v>
      </c>
      <c r="H1741" s="703">
        <v>39937</v>
      </c>
      <c r="I1741" s="703">
        <v>39937</v>
      </c>
      <c r="J1741" s="701" t="s">
        <v>1608</v>
      </c>
      <c r="K1741" s="702">
        <v>46362</v>
      </c>
      <c r="L1741" s="701" t="s">
        <v>1341</v>
      </c>
      <c r="M1741" s="704"/>
      <c r="N1741" s="701" t="s">
        <v>1613</v>
      </c>
      <c r="O1741" s="702">
        <v>17913</v>
      </c>
      <c r="P1741" s="701" t="s">
        <v>1608</v>
      </c>
      <c r="Q1741" s="702">
        <v>351</v>
      </c>
      <c r="R1741" s="701" t="s">
        <v>1341</v>
      </c>
      <c r="S1741" s="701" t="s">
        <v>1341</v>
      </c>
    </row>
    <row r="1742" spans="1:19" x14ac:dyDescent="0.3">
      <c r="A1742" s="701" t="s">
        <v>1740</v>
      </c>
      <c r="B1742" s="701" t="s">
        <v>1607</v>
      </c>
      <c r="C1742" s="701" t="s">
        <v>1399</v>
      </c>
      <c r="D1742" s="702">
        <v>2008</v>
      </c>
      <c r="E1742" s="701" t="s">
        <v>1686</v>
      </c>
      <c r="F1742" s="701" t="s">
        <v>1687</v>
      </c>
      <c r="G1742" s="701" t="s">
        <v>1612</v>
      </c>
      <c r="H1742" s="703">
        <v>39952</v>
      </c>
      <c r="I1742" s="703">
        <v>39952</v>
      </c>
      <c r="J1742" s="701" t="s">
        <v>1608</v>
      </c>
      <c r="K1742" s="702">
        <v>29149</v>
      </c>
      <c r="L1742" s="701" t="s">
        <v>1341</v>
      </c>
      <c r="M1742" s="704"/>
      <c r="N1742" s="701" t="s">
        <v>1613</v>
      </c>
      <c r="O1742" s="702">
        <v>55847</v>
      </c>
      <c r="P1742" s="701" t="s">
        <v>1608</v>
      </c>
      <c r="Q1742" s="702">
        <v>147</v>
      </c>
      <c r="R1742" s="701" t="s">
        <v>1341</v>
      </c>
      <c r="S1742" s="701" t="s">
        <v>1341</v>
      </c>
    </row>
    <row r="1743" spans="1:19" x14ac:dyDescent="0.3">
      <c r="A1743" s="701" t="s">
        <v>1741</v>
      </c>
      <c r="B1743" s="701" t="s">
        <v>1607</v>
      </c>
      <c r="C1743" s="701" t="s">
        <v>1399</v>
      </c>
      <c r="D1743" s="702">
        <v>2008</v>
      </c>
      <c r="E1743" s="701" t="s">
        <v>1686</v>
      </c>
      <c r="F1743" s="701" t="s">
        <v>1687</v>
      </c>
      <c r="G1743" s="701" t="s">
        <v>1612</v>
      </c>
      <c r="H1743" s="703">
        <v>39952</v>
      </c>
      <c r="I1743" s="703">
        <v>39952</v>
      </c>
      <c r="J1743" s="701" t="s">
        <v>1608</v>
      </c>
      <c r="K1743" s="702">
        <v>28165</v>
      </c>
      <c r="L1743" s="701" t="s">
        <v>1341</v>
      </c>
      <c r="M1743" s="704"/>
      <c r="N1743" s="701" t="s">
        <v>1613</v>
      </c>
      <c r="O1743" s="702">
        <v>53962</v>
      </c>
      <c r="P1743" s="701" t="s">
        <v>1341</v>
      </c>
      <c r="Q1743" s="706"/>
      <c r="R1743" s="701" t="s">
        <v>1341</v>
      </c>
      <c r="S1743" s="701" t="s">
        <v>1341</v>
      </c>
    </row>
    <row r="1744" spans="1:19" x14ac:dyDescent="0.3">
      <c r="A1744" s="701" t="s">
        <v>1743</v>
      </c>
      <c r="B1744" s="701" t="s">
        <v>1607</v>
      </c>
      <c r="C1744" s="701" t="s">
        <v>1399</v>
      </c>
      <c r="D1744" s="702">
        <v>2008</v>
      </c>
      <c r="E1744" s="701" t="s">
        <v>1686</v>
      </c>
      <c r="F1744" s="701" t="s">
        <v>1687</v>
      </c>
      <c r="G1744" s="701" t="s">
        <v>1612</v>
      </c>
      <c r="H1744" s="703">
        <v>39952</v>
      </c>
      <c r="I1744" s="703">
        <v>39952</v>
      </c>
      <c r="J1744" s="701" t="s">
        <v>1608</v>
      </c>
      <c r="K1744" s="702">
        <v>29340</v>
      </c>
      <c r="L1744" s="701" t="s">
        <v>1341</v>
      </c>
      <c r="M1744" s="704"/>
      <c r="N1744" s="701" t="s">
        <v>1613</v>
      </c>
      <c r="O1744" s="702">
        <v>56213</v>
      </c>
      <c r="P1744" s="701" t="s">
        <v>1608</v>
      </c>
      <c r="Q1744" s="702">
        <v>148</v>
      </c>
      <c r="R1744" s="701" t="s">
        <v>1341</v>
      </c>
      <c r="S1744" s="701" t="s">
        <v>1341</v>
      </c>
    </row>
    <row r="1745" spans="1:19" x14ac:dyDescent="0.3">
      <c r="A1745" s="701" t="s">
        <v>1751</v>
      </c>
      <c r="B1745" s="701" t="s">
        <v>1607</v>
      </c>
      <c r="C1745" s="701" t="s">
        <v>1399</v>
      </c>
      <c r="D1745" s="702">
        <v>2008</v>
      </c>
      <c r="E1745" s="701" t="s">
        <v>1686</v>
      </c>
      <c r="F1745" s="701" t="s">
        <v>1687</v>
      </c>
      <c r="G1745" s="701" t="s">
        <v>1612</v>
      </c>
      <c r="H1745" s="703">
        <v>39937</v>
      </c>
      <c r="I1745" s="703">
        <v>39937</v>
      </c>
      <c r="J1745" s="701" t="s">
        <v>1608</v>
      </c>
      <c r="K1745" s="702">
        <v>17180</v>
      </c>
      <c r="L1745" s="701" t="s">
        <v>1341</v>
      </c>
      <c r="M1745" s="704"/>
      <c r="N1745" s="701" t="s">
        <v>1613</v>
      </c>
      <c r="O1745" s="702">
        <v>6638</v>
      </c>
      <c r="P1745" s="701" t="s">
        <v>1341</v>
      </c>
      <c r="Q1745" s="706"/>
      <c r="R1745" s="701" t="s">
        <v>1341</v>
      </c>
      <c r="S1745" s="701" t="s">
        <v>1341</v>
      </c>
    </row>
    <row r="1746" spans="1:19" x14ac:dyDescent="0.3">
      <c r="A1746" s="701" t="s">
        <v>1752</v>
      </c>
      <c r="B1746" s="701" t="s">
        <v>1607</v>
      </c>
      <c r="C1746" s="701" t="s">
        <v>1399</v>
      </c>
      <c r="D1746" s="702">
        <v>2008</v>
      </c>
      <c r="E1746" s="701" t="s">
        <v>1686</v>
      </c>
      <c r="F1746" s="701" t="s">
        <v>1687</v>
      </c>
      <c r="G1746" s="701" t="s">
        <v>1612</v>
      </c>
      <c r="H1746" s="703">
        <v>39952</v>
      </c>
      <c r="I1746" s="703">
        <v>39952</v>
      </c>
      <c r="J1746" s="701" t="s">
        <v>1608</v>
      </c>
      <c r="K1746" s="702">
        <v>29006</v>
      </c>
      <c r="L1746" s="701" t="s">
        <v>1341</v>
      </c>
      <c r="M1746" s="704"/>
      <c r="N1746" s="701" t="s">
        <v>1613</v>
      </c>
      <c r="O1746" s="702">
        <v>55573</v>
      </c>
      <c r="P1746" s="701" t="s">
        <v>1341</v>
      </c>
      <c r="Q1746" s="706"/>
      <c r="R1746" s="701" t="s">
        <v>1341</v>
      </c>
      <c r="S1746" s="701" t="s">
        <v>1341</v>
      </c>
    </row>
    <row r="1747" spans="1:19" x14ac:dyDescent="0.3">
      <c r="A1747" s="701" t="s">
        <v>1753</v>
      </c>
      <c r="B1747" s="701" t="s">
        <v>1607</v>
      </c>
      <c r="C1747" s="701" t="s">
        <v>1399</v>
      </c>
      <c r="D1747" s="702">
        <v>2008</v>
      </c>
      <c r="E1747" s="701" t="s">
        <v>1686</v>
      </c>
      <c r="F1747" s="701" t="s">
        <v>1687</v>
      </c>
      <c r="G1747" s="701" t="s">
        <v>1612</v>
      </c>
      <c r="H1747" s="703">
        <v>39952</v>
      </c>
      <c r="I1747" s="703">
        <v>39952</v>
      </c>
      <c r="J1747" s="701" t="s">
        <v>1608</v>
      </c>
      <c r="K1747" s="702">
        <v>29190</v>
      </c>
      <c r="L1747" s="701" t="s">
        <v>1341</v>
      </c>
      <c r="M1747" s="704"/>
      <c r="N1747" s="701" t="s">
        <v>1613</v>
      </c>
      <c r="O1747" s="702">
        <v>55926</v>
      </c>
      <c r="P1747" s="701" t="s">
        <v>1608</v>
      </c>
      <c r="Q1747" s="702">
        <v>147</v>
      </c>
      <c r="R1747" s="701" t="s">
        <v>1341</v>
      </c>
      <c r="S1747" s="701" t="s">
        <v>1341</v>
      </c>
    </row>
    <row r="1748" spans="1:19" x14ac:dyDescent="0.3">
      <c r="A1748" s="701" t="s">
        <v>1754</v>
      </c>
      <c r="B1748" s="701" t="s">
        <v>1607</v>
      </c>
      <c r="C1748" s="701" t="s">
        <v>1399</v>
      </c>
      <c r="D1748" s="702">
        <v>2008</v>
      </c>
      <c r="E1748" s="701" t="s">
        <v>1686</v>
      </c>
      <c r="F1748" s="701" t="s">
        <v>1687</v>
      </c>
      <c r="G1748" s="701" t="s">
        <v>1612</v>
      </c>
      <c r="H1748" s="703">
        <v>39952</v>
      </c>
      <c r="I1748" s="703">
        <v>39952</v>
      </c>
      <c r="J1748" s="701" t="s">
        <v>1608</v>
      </c>
      <c r="K1748" s="702">
        <v>29788</v>
      </c>
      <c r="L1748" s="701" t="s">
        <v>1341</v>
      </c>
      <c r="M1748" s="704"/>
      <c r="N1748" s="701" t="s">
        <v>1613</v>
      </c>
      <c r="O1748" s="702">
        <v>57072</v>
      </c>
      <c r="P1748" s="701" t="s">
        <v>1341</v>
      </c>
      <c r="Q1748" s="706"/>
      <c r="R1748" s="701" t="s">
        <v>1341</v>
      </c>
      <c r="S1748" s="701" t="s">
        <v>1341</v>
      </c>
    </row>
    <row r="1749" spans="1:19" x14ac:dyDescent="0.3">
      <c r="A1749" s="701" t="s">
        <v>1755</v>
      </c>
      <c r="B1749" s="701" t="s">
        <v>1607</v>
      </c>
      <c r="C1749" s="701" t="s">
        <v>1399</v>
      </c>
      <c r="D1749" s="702">
        <v>2008</v>
      </c>
      <c r="E1749" s="701" t="s">
        <v>1686</v>
      </c>
      <c r="F1749" s="701" t="s">
        <v>1687</v>
      </c>
      <c r="G1749" s="701" t="s">
        <v>1612</v>
      </c>
      <c r="H1749" s="703">
        <v>39952</v>
      </c>
      <c r="I1749" s="703">
        <v>39952</v>
      </c>
      <c r="J1749" s="701" t="s">
        <v>1608</v>
      </c>
      <c r="K1749" s="702">
        <v>29012</v>
      </c>
      <c r="L1749" s="701" t="s">
        <v>1341</v>
      </c>
      <c r="M1749" s="704"/>
      <c r="N1749" s="701" t="s">
        <v>1613</v>
      </c>
      <c r="O1749" s="702">
        <v>55585</v>
      </c>
      <c r="P1749" s="701" t="s">
        <v>1608</v>
      </c>
      <c r="Q1749" s="702">
        <v>146</v>
      </c>
      <c r="R1749" s="701" t="s">
        <v>1341</v>
      </c>
      <c r="S1749" s="701" t="s">
        <v>1341</v>
      </c>
    </row>
    <row r="1750" spans="1:19" x14ac:dyDescent="0.3">
      <c r="A1750" s="701" t="s">
        <v>1756</v>
      </c>
      <c r="B1750" s="701" t="s">
        <v>1607</v>
      </c>
      <c r="C1750" s="701" t="s">
        <v>1399</v>
      </c>
      <c r="D1750" s="702">
        <v>2008</v>
      </c>
      <c r="E1750" s="701" t="s">
        <v>1686</v>
      </c>
      <c r="F1750" s="701" t="s">
        <v>1687</v>
      </c>
      <c r="G1750" s="701" t="s">
        <v>1612</v>
      </c>
      <c r="H1750" s="703">
        <v>39952</v>
      </c>
      <c r="I1750" s="703">
        <v>39952</v>
      </c>
      <c r="J1750" s="701" t="s">
        <v>1608</v>
      </c>
      <c r="K1750" s="702">
        <v>29830</v>
      </c>
      <c r="L1750" s="701" t="s">
        <v>1341</v>
      </c>
      <c r="M1750" s="704"/>
      <c r="N1750" s="701" t="s">
        <v>1613</v>
      </c>
      <c r="O1750" s="702">
        <v>57152</v>
      </c>
      <c r="P1750" s="701" t="s">
        <v>1341</v>
      </c>
      <c r="Q1750" s="706"/>
      <c r="R1750" s="701" t="s">
        <v>1341</v>
      </c>
      <c r="S1750" s="701" t="s">
        <v>1341</v>
      </c>
    </row>
    <row r="1751" spans="1:19" x14ac:dyDescent="0.3">
      <c r="A1751" s="701" t="s">
        <v>1757</v>
      </c>
      <c r="B1751" s="701" t="s">
        <v>1607</v>
      </c>
      <c r="C1751" s="701" t="s">
        <v>1399</v>
      </c>
      <c r="D1751" s="702">
        <v>2008</v>
      </c>
      <c r="E1751" s="701" t="s">
        <v>1686</v>
      </c>
      <c r="F1751" s="701" t="s">
        <v>1687</v>
      </c>
      <c r="G1751" s="701" t="s">
        <v>1612</v>
      </c>
      <c r="H1751" s="703">
        <v>39952</v>
      </c>
      <c r="I1751" s="703">
        <v>39952</v>
      </c>
      <c r="J1751" s="701" t="s">
        <v>1608</v>
      </c>
      <c r="K1751" s="702">
        <v>27894</v>
      </c>
      <c r="L1751" s="701" t="s">
        <v>1341</v>
      </c>
      <c r="M1751" s="704"/>
      <c r="N1751" s="701" t="s">
        <v>1613</v>
      </c>
      <c r="O1751" s="702">
        <v>53443</v>
      </c>
      <c r="P1751" s="701" t="s">
        <v>1608</v>
      </c>
      <c r="Q1751" s="705">
        <v>141</v>
      </c>
      <c r="R1751" s="701" t="s">
        <v>1341</v>
      </c>
      <c r="S1751" s="701" t="s">
        <v>1341</v>
      </c>
    </row>
    <row r="1752" spans="1:19" x14ac:dyDescent="0.3">
      <c r="A1752" s="701" t="s">
        <v>1758</v>
      </c>
      <c r="B1752" s="701" t="s">
        <v>1607</v>
      </c>
      <c r="C1752" s="701" t="s">
        <v>1399</v>
      </c>
      <c r="D1752" s="702">
        <v>2008</v>
      </c>
      <c r="E1752" s="701" t="s">
        <v>1686</v>
      </c>
      <c r="F1752" s="701" t="s">
        <v>1687</v>
      </c>
      <c r="G1752" s="701" t="s">
        <v>1612</v>
      </c>
      <c r="H1752" s="703">
        <v>39952</v>
      </c>
      <c r="I1752" s="703">
        <v>39952</v>
      </c>
      <c r="J1752" s="701" t="s">
        <v>1608</v>
      </c>
      <c r="K1752" s="702">
        <v>29354</v>
      </c>
      <c r="L1752" s="701" t="s">
        <v>1341</v>
      </c>
      <c r="M1752" s="704"/>
      <c r="N1752" s="701" t="s">
        <v>1613</v>
      </c>
      <c r="O1752" s="702">
        <v>56240</v>
      </c>
      <c r="P1752" s="701" t="s">
        <v>1341</v>
      </c>
      <c r="Q1752" s="704"/>
      <c r="R1752" s="701" t="s">
        <v>1341</v>
      </c>
      <c r="S1752" s="701" t="s">
        <v>1341</v>
      </c>
    </row>
    <row r="1753" spans="1:19" x14ac:dyDescent="0.3">
      <c r="A1753" s="701" t="s">
        <v>1759</v>
      </c>
      <c r="B1753" s="701" t="s">
        <v>1607</v>
      </c>
      <c r="C1753" s="701" t="s">
        <v>1399</v>
      </c>
      <c r="D1753" s="702">
        <v>2008</v>
      </c>
      <c r="E1753" s="701" t="s">
        <v>1686</v>
      </c>
      <c r="F1753" s="701" t="s">
        <v>1687</v>
      </c>
      <c r="G1753" s="701" t="s">
        <v>1612</v>
      </c>
      <c r="H1753" s="703">
        <v>39952</v>
      </c>
      <c r="I1753" s="703">
        <v>39952</v>
      </c>
      <c r="J1753" s="701" t="s">
        <v>1608</v>
      </c>
      <c r="K1753" s="702">
        <v>29211</v>
      </c>
      <c r="L1753" s="701" t="s">
        <v>1341</v>
      </c>
      <c r="M1753" s="704"/>
      <c r="N1753" s="701" t="s">
        <v>1613</v>
      </c>
      <c r="O1753" s="702">
        <v>55966</v>
      </c>
      <c r="P1753" s="701" t="s">
        <v>1608</v>
      </c>
      <c r="Q1753" s="705">
        <v>147</v>
      </c>
      <c r="R1753" s="701" t="s">
        <v>1341</v>
      </c>
      <c r="S1753" s="701" t="s">
        <v>1341</v>
      </c>
    </row>
    <row r="1754" spans="1:19" x14ac:dyDescent="0.3">
      <c r="A1754" s="701" t="s">
        <v>5810</v>
      </c>
      <c r="B1754" s="701" t="s">
        <v>1607</v>
      </c>
      <c r="C1754" s="701" t="s">
        <v>1399</v>
      </c>
      <c r="D1754" s="702">
        <v>2009</v>
      </c>
      <c r="E1754" s="701" t="s">
        <v>1686</v>
      </c>
      <c r="F1754" s="701" t="s">
        <v>1687</v>
      </c>
      <c r="G1754" s="701" t="s">
        <v>1612</v>
      </c>
      <c r="H1754" s="703">
        <v>40312</v>
      </c>
      <c r="I1754" s="703">
        <v>40312</v>
      </c>
      <c r="J1754" s="701" t="s">
        <v>1608</v>
      </c>
      <c r="K1754" s="702">
        <v>59984</v>
      </c>
      <c r="L1754" s="701" t="s">
        <v>1341</v>
      </c>
      <c r="M1754" s="704"/>
      <c r="N1754" s="701" t="s">
        <v>1608</v>
      </c>
      <c r="O1754" s="702">
        <v>423</v>
      </c>
      <c r="P1754" s="701" t="s">
        <v>1341</v>
      </c>
      <c r="Q1754" s="704"/>
      <c r="R1754" s="701" t="s">
        <v>1341</v>
      </c>
      <c r="S1754" s="701" t="s">
        <v>1341</v>
      </c>
    </row>
    <row r="1755" spans="1:19" x14ac:dyDescent="0.3">
      <c r="A1755" s="701" t="s">
        <v>5811</v>
      </c>
      <c r="B1755" s="701" t="s">
        <v>1607</v>
      </c>
      <c r="C1755" s="701" t="s">
        <v>1399</v>
      </c>
      <c r="D1755" s="702">
        <v>2009</v>
      </c>
      <c r="E1755" s="701" t="s">
        <v>1686</v>
      </c>
      <c r="F1755" s="701" t="s">
        <v>1687</v>
      </c>
      <c r="G1755" s="701" t="s">
        <v>1612</v>
      </c>
      <c r="H1755" s="703">
        <v>40312</v>
      </c>
      <c r="I1755" s="703">
        <v>40312</v>
      </c>
      <c r="J1755" s="701" t="s">
        <v>1608</v>
      </c>
      <c r="K1755" s="702">
        <v>58349</v>
      </c>
      <c r="L1755" s="701" t="s">
        <v>1341</v>
      </c>
      <c r="M1755" s="704"/>
      <c r="N1755" s="701" t="s">
        <v>1341</v>
      </c>
      <c r="O1755" s="706"/>
      <c r="P1755" s="701" t="s">
        <v>1341</v>
      </c>
      <c r="Q1755" s="704"/>
      <c r="R1755" s="701" t="s">
        <v>1341</v>
      </c>
      <c r="S1755" s="701" t="s">
        <v>1341</v>
      </c>
    </row>
    <row r="1756" spans="1:19" x14ac:dyDescent="0.3">
      <c r="A1756" s="701" t="s">
        <v>5851</v>
      </c>
      <c r="B1756" s="701" t="s">
        <v>1607</v>
      </c>
      <c r="C1756" s="701" t="s">
        <v>1399</v>
      </c>
      <c r="D1756" s="702">
        <v>2009</v>
      </c>
      <c r="E1756" s="701" t="s">
        <v>1686</v>
      </c>
      <c r="F1756" s="701" t="s">
        <v>1687</v>
      </c>
      <c r="G1756" s="701" t="s">
        <v>1612</v>
      </c>
      <c r="H1756" s="703">
        <v>40312</v>
      </c>
      <c r="I1756" s="703">
        <v>40312</v>
      </c>
      <c r="J1756" s="701" t="s">
        <v>1608</v>
      </c>
      <c r="K1756" s="702">
        <v>29092</v>
      </c>
      <c r="L1756" s="701" t="s">
        <v>1341</v>
      </c>
      <c r="M1756" s="704"/>
      <c r="N1756" s="701" t="s">
        <v>1341</v>
      </c>
      <c r="O1756" s="706"/>
      <c r="P1756" s="701" t="s">
        <v>1341</v>
      </c>
      <c r="Q1756" s="704"/>
      <c r="R1756" s="701" t="s">
        <v>1341</v>
      </c>
      <c r="S1756" s="701" t="s">
        <v>1341</v>
      </c>
    </row>
    <row r="1757" spans="1:19" x14ac:dyDescent="0.3">
      <c r="A1757" s="701" t="s">
        <v>5895</v>
      </c>
      <c r="B1757" s="701" t="s">
        <v>1607</v>
      </c>
      <c r="C1757" s="701" t="s">
        <v>1399</v>
      </c>
      <c r="D1757" s="702">
        <v>2009</v>
      </c>
      <c r="E1757" s="701" t="s">
        <v>1686</v>
      </c>
      <c r="F1757" s="701" t="s">
        <v>1687</v>
      </c>
      <c r="G1757" s="701" t="s">
        <v>1612</v>
      </c>
      <c r="H1757" s="703">
        <v>40319</v>
      </c>
      <c r="I1757" s="703">
        <v>40319</v>
      </c>
      <c r="J1757" s="701" t="s">
        <v>1608</v>
      </c>
      <c r="K1757" s="702">
        <v>29131</v>
      </c>
      <c r="L1757" s="701" t="s">
        <v>1341</v>
      </c>
      <c r="M1757" s="704"/>
      <c r="N1757" s="701" t="s">
        <v>1341</v>
      </c>
      <c r="O1757" s="706"/>
      <c r="P1757" s="701" t="s">
        <v>1341</v>
      </c>
      <c r="Q1757" s="704"/>
      <c r="R1757" s="701" t="s">
        <v>1341</v>
      </c>
      <c r="S1757" s="701" t="s">
        <v>1341</v>
      </c>
    </row>
    <row r="1758" spans="1:19" x14ac:dyDescent="0.3">
      <c r="A1758" s="701" t="s">
        <v>5896</v>
      </c>
      <c r="B1758" s="701" t="s">
        <v>1607</v>
      </c>
      <c r="C1758" s="701" t="s">
        <v>1399</v>
      </c>
      <c r="D1758" s="702">
        <v>2009</v>
      </c>
      <c r="E1758" s="701" t="s">
        <v>1686</v>
      </c>
      <c r="F1758" s="701" t="s">
        <v>1687</v>
      </c>
      <c r="G1758" s="701" t="s">
        <v>1612</v>
      </c>
      <c r="H1758" s="703">
        <v>40319</v>
      </c>
      <c r="I1758" s="703">
        <v>40319</v>
      </c>
      <c r="J1758" s="701" t="s">
        <v>1608</v>
      </c>
      <c r="K1758" s="702">
        <v>28763</v>
      </c>
      <c r="L1758" s="701" t="s">
        <v>1341</v>
      </c>
      <c r="M1758" s="704"/>
      <c r="N1758" s="701" t="s">
        <v>1341</v>
      </c>
      <c r="O1758" s="706"/>
      <c r="P1758" s="701" t="s">
        <v>1341</v>
      </c>
      <c r="Q1758" s="704"/>
      <c r="R1758" s="701" t="s">
        <v>1341</v>
      </c>
      <c r="S1758" s="701" t="s">
        <v>1341</v>
      </c>
    </row>
    <row r="1759" spans="1:19" x14ac:dyDescent="0.3">
      <c r="A1759" s="701" t="s">
        <v>5897</v>
      </c>
      <c r="B1759" s="701" t="s">
        <v>1607</v>
      </c>
      <c r="C1759" s="701" t="s">
        <v>1399</v>
      </c>
      <c r="D1759" s="702">
        <v>2009</v>
      </c>
      <c r="E1759" s="701" t="s">
        <v>1686</v>
      </c>
      <c r="F1759" s="701" t="s">
        <v>1687</v>
      </c>
      <c r="G1759" s="701" t="s">
        <v>1612</v>
      </c>
      <c r="H1759" s="703">
        <v>40319</v>
      </c>
      <c r="I1759" s="703">
        <v>40319</v>
      </c>
      <c r="J1759" s="701" t="s">
        <v>1608</v>
      </c>
      <c r="K1759" s="702">
        <v>28513</v>
      </c>
      <c r="L1759" s="701" t="s">
        <v>1341</v>
      </c>
      <c r="M1759" s="704"/>
      <c r="N1759" s="701" t="s">
        <v>1341</v>
      </c>
      <c r="O1759" s="706"/>
      <c r="P1759" s="701" t="s">
        <v>1341</v>
      </c>
      <c r="Q1759" s="704"/>
      <c r="R1759" s="701" t="s">
        <v>1341</v>
      </c>
      <c r="S1759" s="701" t="s">
        <v>1341</v>
      </c>
    </row>
    <row r="1760" spans="1:19" x14ac:dyDescent="0.3">
      <c r="A1760" s="701" t="s">
        <v>5906</v>
      </c>
      <c r="B1760" s="701" t="s">
        <v>1607</v>
      </c>
      <c r="C1760" s="701" t="s">
        <v>1399</v>
      </c>
      <c r="D1760" s="702">
        <v>2009</v>
      </c>
      <c r="E1760" s="701" t="s">
        <v>1686</v>
      </c>
      <c r="F1760" s="701" t="s">
        <v>1687</v>
      </c>
      <c r="G1760" s="701" t="s">
        <v>1612</v>
      </c>
      <c r="H1760" s="703">
        <v>40312</v>
      </c>
      <c r="I1760" s="703">
        <v>40312</v>
      </c>
      <c r="J1760" s="701" t="s">
        <v>1608</v>
      </c>
      <c r="K1760" s="702">
        <v>58118</v>
      </c>
      <c r="L1760" s="701" t="s">
        <v>1341</v>
      </c>
      <c r="M1760" s="704"/>
      <c r="N1760" s="701" t="s">
        <v>1608</v>
      </c>
      <c r="O1760" s="702">
        <v>117</v>
      </c>
      <c r="P1760" s="701" t="s">
        <v>1341</v>
      </c>
      <c r="Q1760" s="706"/>
      <c r="R1760" s="701" t="s">
        <v>1341</v>
      </c>
      <c r="S1760" s="701" t="s">
        <v>1341</v>
      </c>
    </row>
    <row r="1761" spans="1:19" x14ac:dyDescent="0.3">
      <c r="A1761" s="701" t="s">
        <v>5907</v>
      </c>
      <c r="B1761" s="701" t="s">
        <v>1607</v>
      </c>
      <c r="C1761" s="701" t="s">
        <v>1399</v>
      </c>
      <c r="D1761" s="702">
        <v>2009</v>
      </c>
      <c r="E1761" s="701" t="s">
        <v>1686</v>
      </c>
      <c r="F1761" s="701" t="s">
        <v>1687</v>
      </c>
      <c r="G1761" s="701" t="s">
        <v>1612</v>
      </c>
      <c r="H1761" s="703">
        <v>40319</v>
      </c>
      <c r="I1761" s="703">
        <v>40319</v>
      </c>
      <c r="J1761" s="701" t="s">
        <v>1608</v>
      </c>
      <c r="K1761" s="702">
        <v>58029</v>
      </c>
      <c r="L1761" s="701" t="s">
        <v>1341</v>
      </c>
      <c r="M1761" s="704"/>
      <c r="N1761" s="701" t="s">
        <v>1341</v>
      </c>
      <c r="O1761" s="706"/>
      <c r="P1761" s="701" t="s">
        <v>1341</v>
      </c>
      <c r="Q1761" s="706"/>
      <c r="R1761" s="701" t="s">
        <v>1341</v>
      </c>
      <c r="S1761" s="701" t="s">
        <v>1341</v>
      </c>
    </row>
    <row r="1762" spans="1:19" x14ac:dyDescent="0.3">
      <c r="A1762" s="701" t="s">
        <v>6987</v>
      </c>
      <c r="B1762" s="701" t="s">
        <v>1607</v>
      </c>
      <c r="C1762" s="701" t="s">
        <v>1399</v>
      </c>
      <c r="D1762" s="702">
        <v>2009</v>
      </c>
      <c r="E1762" s="701" t="s">
        <v>1686</v>
      </c>
      <c r="F1762" s="701" t="s">
        <v>1687</v>
      </c>
      <c r="G1762" s="701" t="s">
        <v>1612</v>
      </c>
      <c r="H1762" s="703">
        <v>40319</v>
      </c>
      <c r="I1762" s="703">
        <v>40319</v>
      </c>
      <c r="J1762" s="701" t="s">
        <v>1608</v>
      </c>
      <c r="K1762" s="702">
        <v>27596</v>
      </c>
      <c r="L1762" s="701" t="s">
        <v>1341</v>
      </c>
      <c r="M1762" s="704"/>
      <c r="N1762" s="701" t="s">
        <v>1608</v>
      </c>
      <c r="O1762" s="702">
        <v>139</v>
      </c>
      <c r="P1762" s="701" t="s">
        <v>1341</v>
      </c>
      <c r="Q1762" s="706"/>
      <c r="R1762" s="701" t="s">
        <v>1341</v>
      </c>
      <c r="S1762" s="701" t="s">
        <v>1341</v>
      </c>
    </row>
    <row r="1763" spans="1:19" x14ac:dyDescent="0.3">
      <c r="A1763" s="701" t="s">
        <v>6988</v>
      </c>
      <c r="B1763" s="701" t="s">
        <v>1607</v>
      </c>
      <c r="C1763" s="701" t="s">
        <v>1399</v>
      </c>
      <c r="D1763" s="702">
        <v>2009</v>
      </c>
      <c r="E1763" s="701" t="s">
        <v>1686</v>
      </c>
      <c r="F1763" s="701" t="s">
        <v>1687</v>
      </c>
      <c r="G1763" s="701" t="s">
        <v>1612</v>
      </c>
      <c r="H1763" s="703">
        <v>40319</v>
      </c>
      <c r="I1763" s="703">
        <v>40319</v>
      </c>
      <c r="J1763" s="701" t="s">
        <v>1608</v>
      </c>
      <c r="K1763" s="702">
        <v>19694</v>
      </c>
      <c r="L1763" s="701" t="s">
        <v>1341</v>
      </c>
      <c r="M1763" s="704"/>
      <c r="N1763" s="701" t="s">
        <v>1341</v>
      </c>
      <c r="O1763" s="706"/>
      <c r="P1763" s="701" t="s">
        <v>1341</v>
      </c>
      <c r="Q1763" s="706"/>
      <c r="R1763" s="701" t="s">
        <v>1341</v>
      </c>
      <c r="S1763" s="701" t="s">
        <v>1341</v>
      </c>
    </row>
    <row r="1764" spans="1:19" x14ac:dyDescent="0.3">
      <c r="A1764" s="701" t="s">
        <v>6081</v>
      </c>
      <c r="B1764" s="701" t="s">
        <v>1607</v>
      </c>
      <c r="C1764" s="701" t="s">
        <v>1399</v>
      </c>
      <c r="D1764" s="702">
        <v>2010</v>
      </c>
      <c r="E1764" s="701" t="s">
        <v>1686</v>
      </c>
      <c r="F1764" s="701" t="s">
        <v>1687</v>
      </c>
      <c r="G1764" s="701" t="s">
        <v>1612</v>
      </c>
      <c r="H1764" s="703">
        <v>40661</v>
      </c>
      <c r="I1764" s="703">
        <v>40663</v>
      </c>
      <c r="J1764" s="701" t="s">
        <v>1608</v>
      </c>
      <c r="K1764" s="702">
        <v>58369</v>
      </c>
      <c r="L1764" s="701" t="s">
        <v>1341</v>
      </c>
      <c r="M1764" s="704"/>
      <c r="N1764" s="701" t="s">
        <v>1341</v>
      </c>
      <c r="O1764" s="706"/>
      <c r="P1764" s="701" t="s">
        <v>1341</v>
      </c>
      <c r="Q1764" s="706"/>
      <c r="R1764" s="701" t="s">
        <v>1341</v>
      </c>
      <c r="S1764" s="701" t="s">
        <v>1341</v>
      </c>
    </row>
    <row r="1765" spans="1:19" x14ac:dyDescent="0.3">
      <c r="A1765" s="701" t="s">
        <v>6082</v>
      </c>
      <c r="B1765" s="701" t="s">
        <v>1607</v>
      </c>
      <c r="C1765" s="701" t="s">
        <v>1399</v>
      </c>
      <c r="D1765" s="702">
        <v>2010</v>
      </c>
      <c r="E1765" s="701" t="s">
        <v>1686</v>
      </c>
      <c r="F1765" s="701" t="s">
        <v>1687</v>
      </c>
      <c r="G1765" s="701" t="s">
        <v>1612</v>
      </c>
      <c r="H1765" s="703">
        <v>40661</v>
      </c>
      <c r="I1765" s="703">
        <v>40663</v>
      </c>
      <c r="J1765" s="701" t="s">
        <v>1608</v>
      </c>
      <c r="K1765" s="702">
        <v>58365</v>
      </c>
      <c r="L1765" s="701" t="s">
        <v>1341</v>
      </c>
      <c r="M1765" s="704"/>
      <c r="N1765" s="701" t="s">
        <v>1608</v>
      </c>
      <c r="O1765" s="702">
        <v>116</v>
      </c>
      <c r="P1765" s="701" t="s">
        <v>1341</v>
      </c>
      <c r="Q1765" s="706"/>
      <c r="R1765" s="701" t="s">
        <v>1341</v>
      </c>
      <c r="S1765" s="701" t="s">
        <v>1341</v>
      </c>
    </row>
    <row r="1766" spans="1:19" x14ac:dyDescent="0.3">
      <c r="A1766" s="701" t="s">
        <v>6083</v>
      </c>
      <c r="B1766" s="701" t="s">
        <v>1607</v>
      </c>
      <c r="C1766" s="701" t="s">
        <v>1399</v>
      </c>
      <c r="D1766" s="702">
        <v>2010</v>
      </c>
      <c r="E1766" s="701" t="s">
        <v>1686</v>
      </c>
      <c r="F1766" s="701" t="s">
        <v>1687</v>
      </c>
      <c r="G1766" s="701" t="s">
        <v>1612</v>
      </c>
      <c r="H1766" s="703">
        <v>40680</v>
      </c>
      <c r="I1766" s="703">
        <v>40683</v>
      </c>
      <c r="J1766" s="701" t="s">
        <v>1608</v>
      </c>
      <c r="K1766" s="702">
        <v>57828</v>
      </c>
      <c r="L1766" s="701" t="s">
        <v>1341</v>
      </c>
      <c r="M1766" s="704"/>
      <c r="N1766" s="701" t="s">
        <v>1341</v>
      </c>
      <c r="O1766" s="706"/>
      <c r="P1766" s="701" t="s">
        <v>1341</v>
      </c>
      <c r="Q1766" s="704"/>
      <c r="R1766" s="701" t="s">
        <v>1341</v>
      </c>
      <c r="S1766" s="701" t="s">
        <v>1341</v>
      </c>
    </row>
    <row r="1767" spans="1:19" x14ac:dyDescent="0.3">
      <c r="A1767" s="701" t="s">
        <v>6084</v>
      </c>
      <c r="B1767" s="701" t="s">
        <v>1607</v>
      </c>
      <c r="C1767" s="701" t="s">
        <v>1399</v>
      </c>
      <c r="D1767" s="702">
        <v>2010</v>
      </c>
      <c r="E1767" s="701" t="s">
        <v>1686</v>
      </c>
      <c r="F1767" s="701" t="s">
        <v>1687</v>
      </c>
      <c r="G1767" s="701" t="s">
        <v>1612</v>
      </c>
      <c r="H1767" s="703">
        <v>40680</v>
      </c>
      <c r="I1767" s="703">
        <v>40683</v>
      </c>
      <c r="J1767" s="701" t="s">
        <v>1608</v>
      </c>
      <c r="K1767" s="702">
        <v>57333</v>
      </c>
      <c r="L1767" s="701" t="s">
        <v>1341</v>
      </c>
      <c r="M1767" s="704"/>
      <c r="N1767" s="701" t="s">
        <v>1608</v>
      </c>
      <c r="O1767" s="702">
        <v>145</v>
      </c>
      <c r="P1767" s="701" t="s">
        <v>1341</v>
      </c>
      <c r="Q1767" s="704"/>
      <c r="R1767" s="701" t="s">
        <v>1341</v>
      </c>
      <c r="S1767" s="701" t="s">
        <v>1341</v>
      </c>
    </row>
    <row r="1768" spans="1:19" x14ac:dyDescent="0.3">
      <c r="A1768" s="701" t="s">
        <v>6085</v>
      </c>
      <c r="B1768" s="701" t="s">
        <v>1607</v>
      </c>
      <c r="C1768" s="701" t="s">
        <v>1399</v>
      </c>
      <c r="D1768" s="702">
        <v>2010</v>
      </c>
      <c r="E1768" s="701" t="s">
        <v>1686</v>
      </c>
      <c r="F1768" s="701" t="s">
        <v>1687</v>
      </c>
      <c r="G1768" s="701" t="s">
        <v>1612</v>
      </c>
      <c r="H1768" s="703">
        <v>40680</v>
      </c>
      <c r="I1768" s="703">
        <v>40683</v>
      </c>
      <c r="J1768" s="701" t="s">
        <v>1608</v>
      </c>
      <c r="K1768" s="702">
        <v>57770</v>
      </c>
      <c r="L1768" s="701" t="s">
        <v>1341</v>
      </c>
      <c r="M1768" s="704"/>
      <c r="N1768" s="701" t="s">
        <v>1608</v>
      </c>
      <c r="O1768" s="702">
        <v>437</v>
      </c>
      <c r="P1768" s="701" t="s">
        <v>1341</v>
      </c>
      <c r="Q1768" s="704"/>
      <c r="R1768" s="701" t="s">
        <v>1341</v>
      </c>
      <c r="S1768" s="701" t="s">
        <v>1341</v>
      </c>
    </row>
    <row r="1769" spans="1:19" x14ac:dyDescent="0.3">
      <c r="A1769" s="701" t="s">
        <v>6086</v>
      </c>
      <c r="B1769" s="701" t="s">
        <v>1607</v>
      </c>
      <c r="C1769" s="701" t="s">
        <v>1399</v>
      </c>
      <c r="D1769" s="702">
        <v>2010</v>
      </c>
      <c r="E1769" s="701" t="s">
        <v>1686</v>
      </c>
      <c r="F1769" s="701" t="s">
        <v>1687</v>
      </c>
      <c r="G1769" s="701" t="s">
        <v>1612</v>
      </c>
      <c r="H1769" s="703">
        <v>40680</v>
      </c>
      <c r="I1769" s="703">
        <v>40683</v>
      </c>
      <c r="J1769" s="701" t="s">
        <v>1608</v>
      </c>
      <c r="K1769" s="702">
        <v>57680</v>
      </c>
      <c r="L1769" s="701" t="s">
        <v>1341</v>
      </c>
      <c r="M1769" s="704"/>
      <c r="N1769" s="701" t="s">
        <v>1341</v>
      </c>
      <c r="O1769" s="706"/>
      <c r="P1769" s="701" t="s">
        <v>1341</v>
      </c>
      <c r="Q1769" s="704"/>
      <c r="R1769" s="701" t="s">
        <v>1341</v>
      </c>
      <c r="S1769" s="701" t="s">
        <v>1341</v>
      </c>
    </row>
    <row r="1770" spans="1:19" x14ac:dyDescent="0.3">
      <c r="A1770" s="701" t="s">
        <v>6960</v>
      </c>
      <c r="B1770" s="701" t="s">
        <v>1607</v>
      </c>
      <c r="C1770" s="701" t="s">
        <v>1399</v>
      </c>
      <c r="D1770" s="702">
        <v>2010</v>
      </c>
      <c r="E1770" s="701" t="s">
        <v>1686</v>
      </c>
      <c r="F1770" s="701" t="s">
        <v>1687</v>
      </c>
      <c r="G1770" s="701" t="s">
        <v>1612</v>
      </c>
      <c r="H1770" s="703">
        <v>40680</v>
      </c>
      <c r="I1770" s="703">
        <v>40683</v>
      </c>
      <c r="J1770" s="701" t="s">
        <v>1608</v>
      </c>
      <c r="K1770" s="702">
        <v>5740</v>
      </c>
      <c r="L1770" s="701" t="s">
        <v>1341</v>
      </c>
      <c r="M1770" s="704"/>
      <c r="N1770" s="701" t="s">
        <v>1341</v>
      </c>
      <c r="O1770" s="706"/>
      <c r="P1770" s="701" t="s">
        <v>1341</v>
      </c>
      <c r="Q1770" s="704"/>
      <c r="R1770" s="701" t="s">
        <v>1341</v>
      </c>
      <c r="S1770" s="701" t="s">
        <v>1341</v>
      </c>
    </row>
    <row r="1771" spans="1:19" x14ac:dyDescent="0.3">
      <c r="A1771" s="701" t="s">
        <v>6970</v>
      </c>
      <c r="B1771" s="701" t="s">
        <v>1607</v>
      </c>
      <c r="C1771" s="701" t="s">
        <v>1399</v>
      </c>
      <c r="D1771" s="702">
        <v>2010</v>
      </c>
      <c r="E1771" s="701" t="s">
        <v>1686</v>
      </c>
      <c r="F1771" s="701" t="s">
        <v>1687</v>
      </c>
      <c r="G1771" s="701" t="s">
        <v>1612</v>
      </c>
      <c r="H1771" s="703">
        <v>40661</v>
      </c>
      <c r="I1771" s="703">
        <v>40663</v>
      </c>
      <c r="J1771" s="701" t="s">
        <v>1608</v>
      </c>
      <c r="K1771" s="702">
        <v>28954</v>
      </c>
      <c r="L1771" s="701" t="s">
        <v>1341</v>
      </c>
      <c r="M1771" s="704"/>
      <c r="N1771" s="701" t="s">
        <v>1341</v>
      </c>
      <c r="O1771" s="706"/>
      <c r="P1771" s="701" t="s">
        <v>1341</v>
      </c>
      <c r="Q1771" s="704"/>
      <c r="R1771" s="701" t="s">
        <v>1341</v>
      </c>
      <c r="S1771" s="701" t="s">
        <v>1341</v>
      </c>
    </row>
    <row r="1772" spans="1:19" x14ac:dyDescent="0.3">
      <c r="A1772" s="701" t="s">
        <v>6989</v>
      </c>
      <c r="B1772" s="701" t="s">
        <v>1607</v>
      </c>
      <c r="C1772" s="701" t="s">
        <v>1399</v>
      </c>
      <c r="D1772" s="702">
        <v>2010</v>
      </c>
      <c r="E1772" s="701" t="s">
        <v>1686</v>
      </c>
      <c r="F1772" s="701" t="s">
        <v>1687</v>
      </c>
      <c r="G1772" s="701" t="s">
        <v>1612</v>
      </c>
      <c r="H1772" s="703">
        <v>40680</v>
      </c>
      <c r="I1772" s="703">
        <v>40683</v>
      </c>
      <c r="J1772" s="701" t="s">
        <v>1608</v>
      </c>
      <c r="K1772" s="702">
        <v>28766</v>
      </c>
      <c r="L1772" s="701" t="s">
        <v>1341</v>
      </c>
      <c r="M1772" s="704"/>
      <c r="N1772" s="701" t="s">
        <v>1341</v>
      </c>
      <c r="O1772" s="704"/>
      <c r="P1772" s="701" t="s">
        <v>1341</v>
      </c>
      <c r="Q1772" s="704"/>
      <c r="R1772" s="701" t="s">
        <v>1341</v>
      </c>
      <c r="S1772" s="701" t="s">
        <v>1341</v>
      </c>
    </row>
    <row r="1773" spans="1:19" x14ac:dyDescent="0.3">
      <c r="A1773" s="701" t="s">
        <v>6990</v>
      </c>
      <c r="B1773" s="701" t="s">
        <v>1607</v>
      </c>
      <c r="C1773" s="701" t="s">
        <v>1399</v>
      </c>
      <c r="D1773" s="702">
        <v>2010</v>
      </c>
      <c r="E1773" s="701" t="s">
        <v>1686</v>
      </c>
      <c r="F1773" s="701" t="s">
        <v>1687</v>
      </c>
      <c r="G1773" s="701" t="s">
        <v>1612</v>
      </c>
      <c r="H1773" s="703">
        <v>40680</v>
      </c>
      <c r="I1773" s="703">
        <v>40683</v>
      </c>
      <c r="J1773" s="701" t="s">
        <v>1608</v>
      </c>
      <c r="K1773" s="702">
        <v>27038</v>
      </c>
      <c r="L1773" s="701" t="s">
        <v>1341</v>
      </c>
      <c r="M1773" s="704"/>
      <c r="N1773" s="701" t="s">
        <v>1341</v>
      </c>
      <c r="O1773" s="706"/>
      <c r="P1773" s="701" t="s">
        <v>1341</v>
      </c>
      <c r="Q1773" s="704"/>
      <c r="R1773" s="701" t="s">
        <v>1341</v>
      </c>
      <c r="S1773" s="701" t="s">
        <v>1341</v>
      </c>
    </row>
    <row r="1774" spans="1:19" x14ac:dyDescent="0.3">
      <c r="A1774" s="701" t="s">
        <v>6213</v>
      </c>
      <c r="B1774" s="701" t="s">
        <v>1607</v>
      </c>
      <c r="C1774" s="701" t="s">
        <v>1399</v>
      </c>
      <c r="D1774" s="702">
        <v>2011</v>
      </c>
      <c r="E1774" s="701" t="s">
        <v>1686</v>
      </c>
      <c r="F1774" s="701" t="s">
        <v>1687</v>
      </c>
      <c r="G1774" s="701" t="s">
        <v>1612</v>
      </c>
      <c r="H1774" s="703">
        <v>41029</v>
      </c>
      <c r="I1774" s="703">
        <v>41029</v>
      </c>
      <c r="J1774" s="701" t="s">
        <v>1608</v>
      </c>
      <c r="K1774" s="702">
        <v>27899</v>
      </c>
      <c r="L1774" s="701" t="s">
        <v>1341</v>
      </c>
      <c r="M1774" s="704"/>
      <c r="N1774" s="701" t="s">
        <v>1613</v>
      </c>
      <c r="O1774" s="702">
        <v>27969</v>
      </c>
      <c r="P1774" s="701" t="s">
        <v>1608</v>
      </c>
      <c r="Q1774" s="705">
        <v>283</v>
      </c>
      <c r="R1774" s="701" t="s">
        <v>1341</v>
      </c>
      <c r="S1774" s="701" t="s">
        <v>1341</v>
      </c>
    </row>
    <row r="1775" spans="1:19" x14ac:dyDescent="0.3">
      <c r="A1775" s="701" t="s">
        <v>6214</v>
      </c>
      <c r="B1775" s="701" t="s">
        <v>1607</v>
      </c>
      <c r="C1775" s="701" t="s">
        <v>1399</v>
      </c>
      <c r="D1775" s="702">
        <v>2011</v>
      </c>
      <c r="E1775" s="701" t="s">
        <v>1686</v>
      </c>
      <c r="F1775" s="701" t="s">
        <v>1687</v>
      </c>
      <c r="G1775" s="701" t="s">
        <v>1612</v>
      </c>
      <c r="H1775" s="703">
        <v>41029</v>
      </c>
      <c r="I1775" s="703">
        <v>41029</v>
      </c>
      <c r="J1775" s="701" t="s">
        <v>1608</v>
      </c>
      <c r="K1775" s="702">
        <v>28390</v>
      </c>
      <c r="L1775" s="701" t="s">
        <v>1341</v>
      </c>
      <c r="M1775" s="704"/>
      <c r="N1775" s="701" t="s">
        <v>1613</v>
      </c>
      <c r="O1775" s="705">
        <v>28317</v>
      </c>
      <c r="P1775" s="701" t="s">
        <v>1608</v>
      </c>
      <c r="Q1775" s="705">
        <v>143</v>
      </c>
      <c r="R1775" s="701" t="s">
        <v>1341</v>
      </c>
      <c r="S1775" s="701" t="s">
        <v>1341</v>
      </c>
    </row>
    <row r="1776" spans="1:19" x14ac:dyDescent="0.3">
      <c r="A1776" s="701" t="s">
        <v>6215</v>
      </c>
      <c r="B1776" s="701" t="s">
        <v>1607</v>
      </c>
      <c r="C1776" s="701" t="s">
        <v>1399</v>
      </c>
      <c r="D1776" s="702">
        <v>2011</v>
      </c>
      <c r="E1776" s="701" t="s">
        <v>1686</v>
      </c>
      <c r="F1776" s="701" t="s">
        <v>1687</v>
      </c>
      <c r="G1776" s="701" t="s">
        <v>1612</v>
      </c>
      <c r="H1776" s="703">
        <v>41029</v>
      </c>
      <c r="I1776" s="703">
        <v>41029</v>
      </c>
      <c r="J1776" s="701" t="s">
        <v>1608</v>
      </c>
      <c r="K1776" s="702">
        <v>28741</v>
      </c>
      <c r="L1776" s="701" t="s">
        <v>1341</v>
      </c>
      <c r="M1776" s="704"/>
      <c r="N1776" s="701" t="s">
        <v>1613</v>
      </c>
      <c r="O1776" s="702">
        <v>28523</v>
      </c>
      <c r="P1776" s="701" t="s">
        <v>1341</v>
      </c>
      <c r="Q1776" s="706"/>
      <c r="R1776" s="701" t="s">
        <v>1341</v>
      </c>
      <c r="S1776" s="701" t="s">
        <v>1341</v>
      </c>
    </row>
    <row r="1777" spans="1:19" x14ac:dyDescent="0.3">
      <c r="A1777" s="701" t="s">
        <v>6216</v>
      </c>
      <c r="B1777" s="701" t="s">
        <v>1607</v>
      </c>
      <c r="C1777" s="701" t="s">
        <v>1399</v>
      </c>
      <c r="D1777" s="702">
        <v>2011</v>
      </c>
      <c r="E1777" s="701" t="s">
        <v>1686</v>
      </c>
      <c r="F1777" s="701" t="s">
        <v>1687</v>
      </c>
      <c r="G1777" s="701" t="s">
        <v>1612</v>
      </c>
      <c r="H1777" s="703">
        <v>41029</v>
      </c>
      <c r="I1777" s="703">
        <v>41029</v>
      </c>
      <c r="J1777" s="701" t="s">
        <v>1608</v>
      </c>
      <c r="K1777" s="702">
        <v>27753</v>
      </c>
      <c r="L1777" s="701" t="s">
        <v>1341</v>
      </c>
      <c r="M1777" s="704"/>
      <c r="N1777" s="701" t="s">
        <v>1613</v>
      </c>
      <c r="O1777" s="705">
        <v>28253</v>
      </c>
      <c r="P1777" s="701" t="s">
        <v>1608</v>
      </c>
      <c r="Q1777" s="705">
        <v>715</v>
      </c>
      <c r="R1777" s="701" t="s">
        <v>1341</v>
      </c>
      <c r="S1777" s="701" t="s">
        <v>1341</v>
      </c>
    </row>
    <row r="1778" spans="1:19" x14ac:dyDescent="0.3">
      <c r="A1778" s="701" t="s">
        <v>6230</v>
      </c>
      <c r="B1778" s="701" t="s">
        <v>1607</v>
      </c>
      <c r="C1778" s="701" t="s">
        <v>1399</v>
      </c>
      <c r="D1778" s="702">
        <v>2011</v>
      </c>
      <c r="E1778" s="701" t="s">
        <v>1686</v>
      </c>
      <c r="F1778" s="701" t="s">
        <v>1687</v>
      </c>
      <c r="G1778" s="701" t="s">
        <v>1612</v>
      </c>
      <c r="H1778" s="703">
        <v>41044</v>
      </c>
      <c r="I1778" s="703">
        <v>41044</v>
      </c>
      <c r="J1778" s="701" t="s">
        <v>1608</v>
      </c>
      <c r="K1778" s="702">
        <v>51470</v>
      </c>
      <c r="L1778" s="701" t="s">
        <v>1341</v>
      </c>
      <c r="M1778" s="704"/>
      <c r="N1778" s="701" t="s">
        <v>1613</v>
      </c>
      <c r="O1778" s="702">
        <v>4902</v>
      </c>
      <c r="P1778" s="701" t="s">
        <v>1608</v>
      </c>
      <c r="Q1778" s="705">
        <v>520</v>
      </c>
      <c r="R1778" s="701" t="s">
        <v>1341</v>
      </c>
      <c r="S1778" s="701" t="s">
        <v>1341</v>
      </c>
    </row>
    <row r="1779" spans="1:19" x14ac:dyDescent="0.3">
      <c r="A1779" s="701" t="s">
        <v>6231</v>
      </c>
      <c r="B1779" s="701" t="s">
        <v>1607</v>
      </c>
      <c r="C1779" s="701" t="s">
        <v>1399</v>
      </c>
      <c r="D1779" s="702">
        <v>2011</v>
      </c>
      <c r="E1779" s="701" t="s">
        <v>1686</v>
      </c>
      <c r="F1779" s="701" t="s">
        <v>1687</v>
      </c>
      <c r="G1779" s="701" t="s">
        <v>1612</v>
      </c>
      <c r="H1779" s="703">
        <v>41044</v>
      </c>
      <c r="I1779" s="703">
        <v>41044</v>
      </c>
      <c r="J1779" s="701" t="s">
        <v>1608</v>
      </c>
      <c r="K1779" s="702">
        <v>51798</v>
      </c>
      <c r="L1779" s="701" t="s">
        <v>1341</v>
      </c>
      <c r="M1779" s="704"/>
      <c r="N1779" s="701" t="s">
        <v>1613</v>
      </c>
      <c r="O1779" s="702">
        <v>4908</v>
      </c>
      <c r="P1779" s="701" t="s">
        <v>1608</v>
      </c>
      <c r="Q1779" s="705">
        <v>260</v>
      </c>
      <c r="R1779" s="701" t="s">
        <v>1341</v>
      </c>
      <c r="S1779" s="701" t="s">
        <v>1341</v>
      </c>
    </row>
    <row r="1780" spans="1:19" x14ac:dyDescent="0.3">
      <c r="A1780" s="701" t="s">
        <v>6232</v>
      </c>
      <c r="B1780" s="701" t="s">
        <v>1607</v>
      </c>
      <c r="C1780" s="701" t="s">
        <v>1399</v>
      </c>
      <c r="D1780" s="702">
        <v>2011</v>
      </c>
      <c r="E1780" s="701" t="s">
        <v>1686</v>
      </c>
      <c r="F1780" s="701" t="s">
        <v>1687</v>
      </c>
      <c r="G1780" s="701" t="s">
        <v>1612</v>
      </c>
      <c r="H1780" s="703">
        <v>41044</v>
      </c>
      <c r="I1780" s="703">
        <v>41044</v>
      </c>
      <c r="J1780" s="701" t="s">
        <v>1608</v>
      </c>
      <c r="K1780" s="702">
        <v>52087</v>
      </c>
      <c r="L1780" s="701" t="s">
        <v>1341</v>
      </c>
      <c r="M1780" s="704"/>
      <c r="N1780" s="701" t="s">
        <v>1613</v>
      </c>
      <c r="O1780" s="702">
        <v>4936</v>
      </c>
      <c r="P1780" s="701" t="s">
        <v>1608</v>
      </c>
      <c r="Q1780" s="705">
        <v>262</v>
      </c>
      <c r="R1780" s="701" t="s">
        <v>1341</v>
      </c>
      <c r="S1780" s="701" t="s">
        <v>1341</v>
      </c>
    </row>
    <row r="1781" spans="1:19" x14ac:dyDescent="0.3">
      <c r="A1781" s="701" t="s">
        <v>6233</v>
      </c>
      <c r="B1781" s="701" t="s">
        <v>1607</v>
      </c>
      <c r="C1781" s="701" t="s">
        <v>1399</v>
      </c>
      <c r="D1781" s="702">
        <v>2011</v>
      </c>
      <c r="E1781" s="701" t="s">
        <v>1686</v>
      </c>
      <c r="F1781" s="701" t="s">
        <v>1687</v>
      </c>
      <c r="G1781" s="701" t="s">
        <v>1612</v>
      </c>
      <c r="H1781" s="703">
        <v>41044</v>
      </c>
      <c r="I1781" s="703">
        <v>41044</v>
      </c>
      <c r="J1781" s="701" t="s">
        <v>1608</v>
      </c>
      <c r="K1781" s="702">
        <v>51875</v>
      </c>
      <c r="L1781" s="701" t="s">
        <v>1341</v>
      </c>
      <c r="M1781" s="704"/>
      <c r="N1781" s="701" t="s">
        <v>1613</v>
      </c>
      <c r="O1781" s="702">
        <v>4891</v>
      </c>
      <c r="P1781" s="701" t="s">
        <v>1341</v>
      </c>
      <c r="Q1781" s="706"/>
      <c r="R1781" s="701" t="s">
        <v>1341</v>
      </c>
      <c r="S1781" s="701" t="s">
        <v>1341</v>
      </c>
    </row>
    <row r="1782" spans="1:19" x14ac:dyDescent="0.3">
      <c r="A1782" s="701" t="s">
        <v>6234</v>
      </c>
      <c r="B1782" s="701" t="s">
        <v>1607</v>
      </c>
      <c r="C1782" s="701" t="s">
        <v>1399</v>
      </c>
      <c r="D1782" s="702">
        <v>2011</v>
      </c>
      <c r="E1782" s="701" t="s">
        <v>1686</v>
      </c>
      <c r="F1782" s="701" t="s">
        <v>1687</v>
      </c>
      <c r="G1782" s="701" t="s">
        <v>1612</v>
      </c>
      <c r="H1782" s="703">
        <v>41044</v>
      </c>
      <c r="I1782" s="703">
        <v>41044</v>
      </c>
      <c r="J1782" s="701" t="s">
        <v>1608</v>
      </c>
      <c r="K1782" s="702">
        <v>51755</v>
      </c>
      <c r="L1782" s="701" t="s">
        <v>1341</v>
      </c>
      <c r="M1782" s="704"/>
      <c r="N1782" s="701" t="s">
        <v>1613</v>
      </c>
      <c r="O1782" s="702">
        <v>4892</v>
      </c>
      <c r="P1782" s="701" t="s">
        <v>1608</v>
      </c>
      <c r="Q1782" s="702">
        <v>130</v>
      </c>
      <c r="R1782" s="701" t="s">
        <v>1341</v>
      </c>
      <c r="S1782" s="701" t="s">
        <v>1341</v>
      </c>
    </row>
    <row r="1783" spans="1:19" x14ac:dyDescent="0.3">
      <c r="A1783" s="701" t="s">
        <v>6235</v>
      </c>
      <c r="B1783" s="701" t="s">
        <v>1607</v>
      </c>
      <c r="C1783" s="701" t="s">
        <v>1399</v>
      </c>
      <c r="D1783" s="702">
        <v>2011</v>
      </c>
      <c r="E1783" s="701" t="s">
        <v>1686</v>
      </c>
      <c r="F1783" s="701" t="s">
        <v>1687</v>
      </c>
      <c r="G1783" s="701" t="s">
        <v>1612</v>
      </c>
      <c r="H1783" s="703">
        <v>41044</v>
      </c>
      <c r="I1783" s="703">
        <v>41044</v>
      </c>
      <c r="J1783" s="701" t="s">
        <v>1608</v>
      </c>
      <c r="K1783" s="702">
        <v>51452</v>
      </c>
      <c r="L1783" s="701" t="s">
        <v>1341</v>
      </c>
      <c r="M1783" s="704"/>
      <c r="N1783" s="701" t="s">
        <v>1613</v>
      </c>
      <c r="O1783" s="702">
        <v>4885</v>
      </c>
      <c r="P1783" s="701" t="s">
        <v>1608</v>
      </c>
      <c r="Q1783" s="702">
        <v>363</v>
      </c>
      <c r="R1783" s="701" t="s">
        <v>1341</v>
      </c>
      <c r="S1783" s="701" t="s">
        <v>1341</v>
      </c>
    </row>
    <row r="1784" spans="1:19" x14ac:dyDescent="0.3">
      <c r="A1784" s="701" t="s">
        <v>6236</v>
      </c>
      <c r="B1784" s="701" t="s">
        <v>1607</v>
      </c>
      <c r="C1784" s="701" t="s">
        <v>1399</v>
      </c>
      <c r="D1784" s="702">
        <v>2011</v>
      </c>
      <c r="E1784" s="701" t="s">
        <v>1686</v>
      </c>
      <c r="F1784" s="701" t="s">
        <v>1687</v>
      </c>
      <c r="G1784" s="701" t="s">
        <v>1612</v>
      </c>
      <c r="H1784" s="703">
        <v>41044</v>
      </c>
      <c r="I1784" s="703">
        <v>41044</v>
      </c>
      <c r="J1784" s="701" t="s">
        <v>1608</v>
      </c>
      <c r="K1784" s="702">
        <v>51962</v>
      </c>
      <c r="L1784" s="701" t="s">
        <v>1341</v>
      </c>
      <c r="M1784" s="704"/>
      <c r="N1784" s="701" t="s">
        <v>1613</v>
      </c>
      <c r="O1784" s="702">
        <v>4911</v>
      </c>
      <c r="P1784" s="701" t="s">
        <v>1608</v>
      </c>
      <c r="Q1784" s="702">
        <v>131</v>
      </c>
      <c r="R1784" s="701" t="s">
        <v>1341</v>
      </c>
      <c r="S1784" s="701" t="s">
        <v>1341</v>
      </c>
    </row>
    <row r="1785" spans="1:19" x14ac:dyDescent="0.3">
      <c r="A1785" s="701" t="s">
        <v>6238</v>
      </c>
      <c r="B1785" s="701" t="s">
        <v>1607</v>
      </c>
      <c r="C1785" s="701" t="s">
        <v>1399</v>
      </c>
      <c r="D1785" s="702">
        <v>2011</v>
      </c>
      <c r="E1785" s="701" t="s">
        <v>1686</v>
      </c>
      <c r="F1785" s="701" t="s">
        <v>1687</v>
      </c>
      <c r="G1785" s="701" t="s">
        <v>1612</v>
      </c>
      <c r="H1785" s="703">
        <v>41044</v>
      </c>
      <c r="I1785" s="703">
        <v>41044</v>
      </c>
      <c r="J1785" s="701" t="s">
        <v>1608</v>
      </c>
      <c r="K1785" s="702">
        <v>25866</v>
      </c>
      <c r="L1785" s="701" t="s">
        <v>1341</v>
      </c>
      <c r="M1785" s="704"/>
      <c r="N1785" s="701" t="s">
        <v>1613</v>
      </c>
      <c r="O1785" s="702">
        <v>2463</v>
      </c>
      <c r="P1785" s="701" t="s">
        <v>1608</v>
      </c>
      <c r="Q1785" s="705">
        <v>261</v>
      </c>
      <c r="R1785" s="701" t="s">
        <v>1341</v>
      </c>
      <c r="S1785" s="701" t="s">
        <v>1341</v>
      </c>
    </row>
    <row r="1786" spans="1:19" x14ac:dyDescent="0.3">
      <c r="A1786" s="701" t="s">
        <v>6239</v>
      </c>
      <c r="B1786" s="701" t="s">
        <v>1607</v>
      </c>
      <c r="C1786" s="701" t="s">
        <v>1399</v>
      </c>
      <c r="D1786" s="702">
        <v>2011</v>
      </c>
      <c r="E1786" s="701" t="s">
        <v>1686</v>
      </c>
      <c r="F1786" s="701" t="s">
        <v>1687</v>
      </c>
      <c r="G1786" s="701" t="s">
        <v>1612</v>
      </c>
      <c r="H1786" s="703">
        <v>41044</v>
      </c>
      <c r="I1786" s="703">
        <v>41044</v>
      </c>
      <c r="J1786" s="701" t="s">
        <v>1608</v>
      </c>
      <c r="K1786" s="702">
        <v>15732</v>
      </c>
      <c r="L1786" s="701" t="s">
        <v>1341</v>
      </c>
      <c r="M1786" s="704"/>
      <c r="N1786" s="701" t="s">
        <v>1613</v>
      </c>
      <c r="O1786" s="702">
        <v>1498</v>
      </c>
      <c r="P1786" s="701" t="s">
        <v>1608</v>
      </c>
      <c r="Q1786" s="705">
        <v>159</v>
      </c>
      <c r="R1786" s="701" t="s">
        <v>1341</v>
      </c>
      <c r="S1786" s="701" t="s">
        <v>1341</v>
      </c>
    </row>
    <row r="1787" spans="1:19" x14ac:dyDescent="0.3">
      <c r="A1787" s="701" t="s">
        <v>6941</v>
      </c>
      <c r="B1787" s="701" t="s">
        <v>1607</v>
      </c>
      <c r="C1787" s="701" t="s">
        <v>1399</v>
      </c>
      <c r="D1787" s="702">
        <v>2011</v>
      </c>
      <c r="E1787" s="701" t="s">
        <v>1686</v>
      </c>
      <c r="F1787" s="701" t="s">
        <v>1687</v>
      </c>
      <c r="G1787" s="701" t="s">
        <v>1612</v>
      </c>
      <c r="H1787" s="703">
        <v>41029</v>
      </c>
      <c r="I1787" s="703">
        <v>41029</v>
      </c>
      <c r="J1787" s="701" t="s">
        <v>1608</v>
      </c>
      <c r="K1787" s="702">
        <v>34132</v>
      </c>
      <c r="L1787" s="701" t="s">
        <v>1341</v>
      </c>
      <c r="M1787" s="704"/>
      <c r="N1787" s="701" t="s">
        <v>1613</v>
      </c>
      <c r="O1787" s="702">
        <v>33874</v>
      </c>
      <c r="P1787" s="701" t="s">
        <v>1341</v>
      </c>
      <c r="Q1787" s="704"/>
      <c r="R1787" s="701" t="s">
        <v>1341</v>
      </c>
      <c r="S1787" s="701" t="s">
        <v>1341</v>
      </c>
    </row>
    <row r="1788" spans="1:19" x14ac:dyDescent="0.3">
      <c r="A1788" s="701" t="s">
        <v>7644</v>
      </c>
      <c r="B1788" s="701" t="s">
        <v>1607</v>
      </c>
      <c r="C1788" s="701" t="s">
        <v>1362</v>
      </c>
      <c r="D1788" s="702">
        <v>1977</v>
      </c>
      <c r="E1788" s="701" t="s">
        <v>1796</v>
      </c>
      <c r="F1788" s="701" t="s">
        <v>1797</v>
      </c>
      <c r="G1788" s="701" t="s">
        <v>1612</v>
      </c>
      <c r="H1788" s="703">
        <v>28660</v>
      </c>
      <c r="I1788" s="703">
        <v>28660</v>
      </c>
      <c r="J1788" s="701" t="s">
        <v>1608</v>
      </c>
      <c r="K1788" s="702">
        <v>146001</v>
      </c>
      <c r="L1788" s="701" t="s">
        <v>1341</v>
      </c>
      <c r="M1788" s="704"/>
      <c r="N1788" s="701" t="s">
        <v>1613</v>
      </c>
      <c r="O1788" s="702">
        <v>503262</v>
      </c>
      <c r="P1788" s="701" t="s">
        <v>1608</v>
      </c>
      <c r="Q1788" s="702">
        <v>7523</v>
      </c>
      <c r="R1788" s="701" t="s">
        <v>1341</v>
      </c>
      <c r="S1788" s="701" t="s">
        <v>1341</v>
      </c>
    </row>
    <row r="1789" spans="1:19" x14ac:dyDescent="0.3">
      <c r="A1789" s="701" t="s">
        <v>7681</v>
      </c>
      <c r="B1789" s="701" t="s">
        <v>1607</v>
      </c>
      <c r="C1789" s="701" t="s">
        <v>1362</v>
      </c>
      <c r="D1789" s="702">
        <v>1978</v>
      </c>
      <c r="E1789" s="701" t="s">
        <v>1796</v>
      </c>
      <c r="F1789" s="701" t="s">
        <v>1797</v>
      </c>
      <c r="G1789" s="701" t="s">
        <v>1612</v>
      </c>
      <c r="H1789" s="703">
        <v>29033</v>
      </c>
      <c r="I1789" s="703">
        <v>29144</v>
      </c>
      <c r="J1789" s="701" t="s">
        <v>1608</v>
      </c>
      <c r="K1789" s="702">
        <v>143568</v>
      </c>
      <c r="L1789" s="701" t="s">
        <v>1341</v>
      </c>
      <c r="M1789" s="704"/>
      <c r="N1789" s="701" t="s">
        <v>1613</v>
      </c>
      <c r="O1789" s="702">
        <v>4157781</v>
      </c>
      <c r="P1789" s="701" t="s">
        <v>1608</v>
      </c>
      <c r="Q1789" s="702">
        <v>2326</v>
      </c>
      <c r="R1789" s="701" t="s">
        <v>1341</v>
      </c>
      <c r="S1789" s="701" t="s">
        <v>1341</v>
      </c>
    </row>
    <row r="1790" spans="1:19" x14ac:dyDescent="0.3">
      <c r="A1790" s="701" t="s">
        <v>7724</v>
      </c>
      <c r="B1790" s="701" t="s">
        <v>1607</v>
      </c>
      <c r="C1790" s="701" t="s">
        <v>1362</v>
      </c>
      <c r="D1790" s="702">
        <v>1979</v>
      </c>
      <c r="E1790" s="701" t="s">
        <v>1796</v>
      </c>
      <c r="F1790" s="701" t="s">
        <v>7725</v>
      </c>
      <c r="G1790" s="701" t="s">
        <v>1612</v>
      </c>
      <c r="H1790" s="703">
        <v>29375</v>
      </c>
      <c r="I1790" s="703">
        <v>29413</v>
      </c>
      <c r="J1790" s="701" t="s">
        <v>1608</v>
      </c>
      <c r="K1790" s="702">
        <v>244267</v>
      </c>
      <c r="L1790" s="701" t="s">
        <v>1341</v>
      </c>
      <c r="M1790" s="704"/>
      <c r="N1790" s="701" t="s">
        <v>1613</v>
      </c>
      <c r="O1790" s="702">
        <v>5671774</v>
      </c>
      <c r="P1790" s="701" t="s">
        <v>1608</v>
      </c>
      <c r="Q1790" s="702">
        <v>9915</v>
      </c>
      <c r="R1790" s="701" t="s">
        <v>1341</v>
      </c>
      <c r="S1790" s="701" t="s">
        <v>1341</v>
      </c>
    </row>
    <row r="1791" spans="1:19" x14ac:dyDescent="0.3">
      <c r="A1791" s="701" t="s">
        <v>7727</v>
      </c>
      <c r="B1791" s="701" t="s">
        <v>1607</v>
      </c>
      <c r="C1791" s="701" t="s">
        <v>1362</v>
      </c>
      <c r="D1791" s="702">
        <v>1980</v>
      </c>
      <c r="E1791" s="701" t="s">
        <v>1796</v>
      </c>
      <c r="F1791" s="701" t="s">
        <v>1797</v>
      </c>
      <c r="G1791" s="701" t="s">
        <v>1612</v>
      </c>
      <c r="H1791" s="703">
        <v>29764</v>
      </c>
      <c r="I1791" s="703">
        <v>29765</v>
      </c>
      <c r="J1791" s="701" t="s">
        <v>1608</v>
      </c>
      <c r="K1791" s="702">
        <v>153216</v>
      </c>
      <c r="L1791" s="701" t="s">
        <v>1341</v>
      </c>
      <c r="M1791" s="704"/>
      <c r="N1791" s="701" t="s">
        <v>1613</v>
      </c>
      <c r="O1791" s="702">
        <v>3121320</v>
      </c>
      <c r="P1791" s="701" t="s">
        <v>1608</v>
      </c>
      <c r="Q1791" s="702">
        <v>7387</v>
      </c>
      <c r="R1791" s="701" t="s">
        <v>1341</v>
      </c>
      <c r="S1791" s="701" t="s">
        <v>1341</v>
      </c>
    </row>
    <row r="1792" spans="1:19" x14ac:dyDescent="0.3">
      <c r="A1792" s="701" t="s">
        <v>7740</v>
      </c>
      <c r="B1792" s="701" t="s">
        <v>1607</v>
      </c>
      <c r="C1792" s="701" t="s">
        <v>1362</v>
      </c>
      <c r="D1792" s="702">
        <v>1980</v>
      </c>
      <c r="E1792" s="701" t="s">
        <v>1796</v>
      </c>
      <c r="F1792" s="701" t="s">
        <v>1797</v>
      </c>
      <c r="G1792" s="701" t="s">
        <v>1612</v>
      </c>
      <c r="H1792" s="703">
        <v>29749</v>
      </c>
      <c r="I1792" s="703">
        <v>29765</v>
      </c>
      <c r="J1792" s="701" t="s">
        <v>1608</v>
      </c>
      <c r="K1792" s="702">
        <v>121271</v>
      </c>
      <c r="L1792" s="701" t="s">
        <v>1341</v>
      </c>
      <c r="M1792" s="704"/>
      <c r="N1792" s="701" t="s">
        <v>1613</v>
      </c>
      <c r="O1792" s="702">
        <v>2773365</v>
      </c>
      <c r="P1792" s="701" t="s">
        <v>1608</v>
      </c>
      <c r="Q1792" s="702">
        <v>2223</v>
      </c>
      <c r="R1792" s="701" t="s">
        <v>1341</v>
      </c>
      <c r="S1792" s="701" t="s">
        <v>1341</v>
      </c>
    </row>
    <row r="1793" spans="1:19" x14ac:dyDescent="0.3">
      <c r="A1793" s="701" t="s">
        <v>7783</v>
      </c>
      <c r="B1793" s="701" t="s">
        <v>1607</v>
      </c>
      <c r="C1793" s="701" t="s">
        <v>1362</v>
      </c>
      <c r="D1793" s="702">
        <v>1981</v>
      </c>
      <c r="E1793" s="701" t="s">
        <v>1796</v>
      </c>
      <c r="F1793" s="701" t="s">
        <v>1797</v>
      </c>
      <c r="G1793" s="701" t="s">
        <v>1612</v>
      </c>
      <c r="H1793" s="703">
        <v>30126</v>
      </c>
      <c r="I1793" s="703">
        <v>30140</v>
      </c>
      <c r="J1793" s="701" t="s">
        <v>1608</v>
      </c>
      <c r="K1793" s="702">
        <v>199176</v>
      </c>
      <c r="L1793" s="701" t="s">
        <v>1341</v>
      </c>
      <c r="M1793" s="704"/>
      <c r="N1793" s="701" t="s">
        <v>1613</v>
      </c>
      <c r="O1793" s="702">
        <v>5393198</v>
      </c>
      <c r="P1793" s="701" t="s">
        <v>1608</v>
      </c>
      <c r="Q1793" s="702">
        <v>2469</v>
      </c>
      <c r="R1793" s="701" t="s">
        <v>1341</v>
      </c>
      <c r="S1793" s="701" t="s">
        <v>1341</v>
      </c>
    </row>
    <row r="1794" spans="1:19" x14ac:dyDescent="0.3">
      <c r="A1794" s="701" t="s">
        <v>7787</v>
      </c>
      <c r="B1794" s="701" t="s">
        <v>1607</v>
      </c>
      <c r="C1794" s="701" t="s">
        <v>1362</v>
      </c>
      <c r="D1794" s="702">
        <v>1982</v>
      </c>
      <c r="E1794" s="701" t="s">
        <v>1796</v>
      </c>
      <c r="F1794" s="701" t="s">
        <v>1797</v>
      </c>
      <c r="G1794" s="701" t="s">
        <v>1612</v>
      </c>
      <c r="H1794" s="703">
        <v>30473</v>
      </c>
      <c r="I1794" s="703">
        <v>30490</v>
      </c>
      <c r="J1794" s="701" t="s">
        <v>1608</v>
      </c>
      <c r="K1794" s="702">
        <v>150236</v>
      </c>
      <c r="L1794" s="701" t="s">
        <v>1341</v>
      </c>
      <c r="M1794" s="704"/>
      <c r="N1794" s="701" t="s">
        <v>1613</v>
      </c>
      <c r="O1794" s="702">
        <v>4567185</v>
      </c>
      <c r="P1794" s="701" t="s">
        <v>1608</v>
      </c>
      <c r="Q1794" s="702">
        <v>1979</v>
      </c>
      <c r="R1794" s="701" t="s">
        <v>1341</v>
      </c>
      <c r="S1794" s="701" t="s">
        <v>1341</v>
      </c>
    </row>
    <row r="1795" spans="1:19" x14ac:dyDescent="0.3">
      <c r="A1795" s="701" t="s">
        <v>7843</v>
      </c>
      <c r="B1795" s="701" t="s">
        <v>1607</v>
      </c>
      <c r="C1795" s="701" t="s">
        <v>1362</v>
      </c>
      <c r="D1795" s="702">
        <v>1983</v>
      </c>
      <c r="E1795" s="701" t="s">
        <v>1796</v>
      </c>
      <c r="F1795" s="701" t="s">
        <v>1797</v>
      </c>
      <c r="G1795" s="701" t="s">
        <v>1612</v>
      </c>
      <c r="H1795" s="703">
        <v>30839</v>
      </c>
      <c r="I1795" s="703">
        <v>30854</v>
      </c>
      <c r="J1795" s="701" t="s">
        <v>1608</v>
      </c>
      <c r="K1795" s="702">
        <v>48946</v>
      </c>
      <c r="L1795" s="701" t="s">
        <v>1341</v>
      </c>
      <c r="M1795" s="704"/>
      <c r="N1795" s="701" t="s">
        <v>1613</v>
      </c>
      <c r="O1795" s="702">
        <v>1575992</v>
      </c>
      <c r="P1795" s="701" t="s">
        <v>1608</v>
      </c>
      <c r="Q1795" s="702">
        <v>1256</v>
      </c>
      <c r="R1795" s="701" t="s">
        <v>1341</v>
      </c>
      <c r="S1795" s="701" t="s">
        <v>1341</v>
      </c>
    </row>
    <row r="1796" spans="1:19" x14ac:dyDescent="0.3">
      <c r="A1796" s="701" t="s">
        <v>7844</v>
      </c>
      <c r="B1796" s="701" t="s">
        <v>1607</v>
      </c>
      <c r="C1796" s="701" t="s">
        <v>1362</v>
      </c>
      <c r="D1796" s="702">
        <v>1983</v>
      </c>
      <c r="E1796" s="701" t="s">
        <v>1796</v>
      </c>
      <c r="F1796" s="701" t="s">
        <v>1797</v>
      </c>
      <c r="G1796" s="701" t="s">
        <v>1612</v>
      </c>
      <c r="H1796" s="703">
        <v>30839</v>
      </c>
      <c r="I1796" s="703">
        <v>30854</v>
      </c>
      <c r="J1796" s="701" t="s">
        <v>1608</v>
      </c>
      <c r="K1796" s="702">
        <v>49036</v>
      </c>
      <c r="L1796" s="701" t="s">
        <v>1341</v>
      </c>
      <c r="M1796" s="704"/>
      <c r="N1796" s="701" t="s">
        <v>1613</v>
      </c>
      <c r="O1796" s="702">
        <v>1577508</v>
      </c>
      <c r="P1796" s="701" t="s">
        <v>1608</v>
      </c>
      <c r="Q1796" s="702">
        <v>1257</v>
      </c>
      <c r="R1796" s="701" t="s">
        <v>1341</v>
      </c>
      <c r="S1796" s="701" t="s">
        <v>1341</v>
      </c>
    </row>
    <row r="1797" spans="1:19" x14ac:dyDescent="0.3">
      <c r="A1797" s="701" t="s">
        <v>7861</v>
      </c>
      <c r="B1797" s="701" t="s">
        <v>1607</v>
      </c>
      <c r="C1797" s="701" t="s">
        <v>1362</v>
      </c>
      <c r="D1797" s="702">
        <v>1983</v>
      </c>
      <c r="E1797" s="701" t="s">
        <v>1796</v>
      </c>
      <c r="F1797" s="701" t="s">
        <v>1797</v>
      </c>
      <c r="G1797" s="701" t="s">
        <v>1612</v>
      </c>
      <c r="H1797" s="703">
        <v>30839</v>
      </c>
      <c r="I1797" s="703">
        <v>30854</v>
      </c>
      <c r="J1797" s="701" t="s">
        <v>1608</v>
      </c>
      <c r="K1797" s="702">
        <v>48829</v>
      </c>
      <c r="L1797" s="701" t="s">
        <v>1341</v>
      </c>
      <c r="M1797" s="704"/>
      <c r="N1797" s="701" t="s">
        <v>1613</v>
      </c>
      <c r="O1797" s="702">
        <v>1571503</v>
      </c>
      <c r="P1797" s="701" t="s">
        <v>1608</v>
      </c>
      <c r="Q1797" s="702">
        <v>1266</v>
      </c>
      <c r="R1797" s="701" t="s">
        <v>1341</v>
      </c>
      <c r="S1797" s="701" t="s">
        <v>1341</v>
      </c>
    </row>
    <row r="1798" spans="1:19" x14ac:dyDescent="0.3">
      <c r="A1798" s="701" t="s">
        <v>7862</v>
      </c>
      <c r="B1798" s="701" t="s">
        <v>1607</v>
      </c>
      <c r="C1798" s="701" t="s">
        <v>1362</v>
      </c>
      <c r="D1798" s="702">
        <v>1983</v>
      </c>
      <c r="E1798" s="701" t="s">
        <v>1796</v>
      </c>
      <c r="F1798" s="701" t="s">
        <v>1797</v>
      </c>
      <c r="G1798" s="701" t="s">
        <v>1612</v>
      </c>
      <c r="H1798" s="703">
        <v>30839</v>
      </c>
      <c r="I1798" s="703">
        <v>30854</v>
      </c>
      <c r="J1798" s="701" t="s">
        <v>1608</v>
      </c>
      <c r="K1798" s="702">
        <v>49664</v>
      </c>
      <c r="L1798" s="701" t="s">
        <v>1341</v>
      </c>
      <c r="M1798" s="704"/>
      <c r="N1798" s="701" t="s">
        <v>1613</v>
      </c>
      <c r="O1798" s="702">
        <v>1597188</v>
      </c>
      <c r="P1798" s="701" t="s">
        <v>1608</v>
      </c>
      <c r="Q1798" s="702">
        <v>1255</v>
      </c>
      <c r="R1798" s="701" t="s">
        <v>1341</v>
      </c>
      <c r="S1798" s="701" t="s">
        <v>1341</v>
      </c>
    </row>
    <row r="1799" spans="1:19" x14ac:dyDescent="0.3">
      <c r="A1799" s="701" t="s">
        <v>7875</v>
      </c>
      <c r="B1799" s="701" t="s">
        <v>1607</v>
      </c>
      <c r="C1799" s="701" t="s">
        <v>1362</v>
      </c>
      <c r="D1799" s="702">
        <v>1984</v>
      </c>
      <c r="E1799" s="701" t="s">
        <v>1796</v>
      </c>
      <c r="F1799" s="701" t="s">
        <v>1797</v>
      </c>
      <c r="G1799" s="701" t="s">
        <v>1612</v>
      </c>
      <c r="H1799" s="703">
        <v>31190</v>
      </c>
      <c r="I1799" s="703">
        <v>31217</v>
      </c>
      <c r="J1799" s="701" t="s">
        <v>1608</v>
      </c>
      <c r="K1799" s="702">
        <v>48634</v>
      </c>
      <c r="L1799" s="701" t="s">
        <v>1341</v>
      </c>
      <c r="M1799" s="704"/>
      <c r="N1799" s="701" t="s">
        <v>1613</v>
      </c>
      <c r="O1799" s="702">
        <v>1239872</v>
      </c>
      <c r="P1799" s="701" t="s">
        <v>1608</v>
      </c>
      <c r="Q1799" s="702">
        <v>1772</v>
      </c>
      <c r="R1799" s="701" t="s">
        <v>1341</v>
      </c>
      <c r="S1799" s="701" t="s">
        <v>1341</v>
      </c>
    </row>
    <row r="1800" spans="1:19" x14ac:dyDescent="0.3">
      <c r="A1800" s="701" t="s">
        <v>7876</v>
      </c>
      <c r="B1800" s="701" t="s">
        <v>1607</v>
      </c>
      <c r="C1800" s="701" t="s">
        <v>1362</v>
      </c>
      <c r="D1800" s="702">
        <v>1984</v>
      </c>
      <c r="E1800" s="701" t="s">
        <v>1796</v>
      </c>
      <c r="F1800" s="701" t="s">
        <v>1797</v>
      </c>
      <c r="G1800" s="701" t="s">
        <v>1612</v>
      </c>
      <c r="H1800" s="703">
        <v>31190</v>
      </c>
      <c r="I1800" s="703">
        <v>31217</v>
      </c>
      <c r="J1800" s="701" t="s">
        <v>1608</v>
      </c>
      <c r="K1800" s="702">
        <v>48246</v>
      </c>
      <c r="L1800" s="701" t="s">
        <v>1341</v>
      </c>
      <c r="M1800" s="704"/>
      <c r="N1800" s="701" t="s">
        <v>1613</v>
      </c>
      <c r="O1800" s="702">
        <v>1229990</v>
      </c>
      <c r="P1800" s="701" t="s">
        <v>1608</v>
      </c>
      <c r="Q1800" s="702">
        <v>1757</v>
      </c>
      <c r="R1800" s="701" t="s">
        <v>1341</v>
      </c>
      <c r="S1800" s="701" t="s">
        <v>1341</v>
      </c>
    </row>
    <row r="1801" spans="1:19" x14ac:dyDescent="0.3">
      <c r="A1801" s="701" t="s">
        <v>7877</v>
      </c>
      <c r="B1801" s="701" t="s">
        <v>1607</v>
      </c>
      <c r="C1801" s="701" t="s">
        <v>1362</v>
      </c>
      <c r="D1801" s="702">
        <v>1984</v>
      </c>
      <c r="E1801" s="701" t="s">
        <v>1796</v>
      </c>
      <c r="F1801" s="701" t="s">
        <v>1797</v>
      </c>
      <c r="G1801" s="701" t="s">
        <v>1612</v>
      </c>
      <c r="H1801" s="703">
        <v>31190</v>
      </c>
      <c r="I1801" s="703">
        <v>31217</v>
      </c>
      <c r="J1801" s="701" t="s">
        <v>1608</v>
      </c>
      <c r="K1801" s="702">
        <v>48382</v>
      </c>
      <c r="L1801" s="701" t="s">
        <v>1341</v>
      </c>
      <c r="M1801" s="704"/>
      <c r="N1801" s="701" t="s">
        <v>1613</v>
      </c>
      <c r="O1801" s="702">
        <v>1233450</v>
      </c>
      <c r="P1801" s="701" t="s">
        <v>1608</v>
      </c>
      <c r="Q1801" s="702">
        <v>1761</v>
      </c>
      <c r="R1801" s="701" t="s">
        <v>1341</v>
      </c>
      <c r="S1801" s="701" t="s">
        <v>1341</v>
      </c>
    </row>
    <row r="1802" spans="1:19" x14ac:dyDescent="0.3">
      <c r="A1802" s="701" t="s">
        <v>7878</v>
      </c>
      <c r="B1802" s="701" t="s">
        <v>1607</v>
      </c>
      <c r="C1802" s="701" t="s">
        <v>1362</v>
      </c>
      <c r="D1802" s="702">
        <v>1984</v>
      </c>
      <c r="E1802" s="701" t="s">
        <v>1796</v>
      </c>
      <c r="F1802" s="701" t="s">
        <v>1797</v>
      </c>
      <c r="G1802" s="701" t="s">
        <v>1612</v>
      </c>
      <c r="H1802" s="703">
        <v>31209</v>
      </c>
      <c r="I1802" s="703">
        <v>31217</v>
      </c>
      <c r="J1802" s="701" t="s">
        <v>1608</v>
      </c>
      <c r="K1802" s="702">
        <v>44126</v>
      </c>
      <c r="L1802" s="701" t="s">
        <v>1341</v>
      </c>
      <c r="M1802" s="704"/>
      <c r="N1802" s="701" t="s">
        <v>1613</v>
      </c>
      <c r="O1802" s="702">
        <v>1012291</v>
      </c>
      <c r="P1802" s="701" t="s">
        <v>1608</v>
      </c>
      <c r="Q1802" s="702">
        <v>1742</v>
      </c>
      <c r="R1802" s="701" t="s">
        <v>1341</v>
      </c>
      <c r="S1802" s="701" t="s">
        <v>1341</v>
      </c>
    </row>
    <row r="1803" spans="1:19" x14ac:dyDescent="0.3">
      <c r="A1803" s="701" t="s">
        <v>7952</v>
      </c>
      <c r="B1803" s="701" t="s">
        <v>1607</v>
      </c>
      <c r="C1803" s="701" t="s">
        <v>1362</v>
      </c>
      <c r="D1803" s="702">
        <v>1985</v>
      </c>
      <c r="E1803" s="701" t="s">
        <v>1796</v>
      </c>
      <c r="F1803" s="701" t="s">
        <v>1797</v>
      </c>
      <c r="G1803" s="701" t="s">
        <v>1612</v>
      </c>
      <c r="H1803" s="703">
        <v>31563</v>
      </c>
      <c r="I1803" s="703">
        <v>31589</v>
      </c>
      <c r="J1803" s="701" t="s">
        <v>1608</v>
      </c>
      <c r="K1803" s="702">
        <v>197500</v>
      </c>
      <c r="L1803" s="701" t="s">
        <v>1341</v>
      </c>
      <c r="M1803" s="704"/>
      <c r="N1803" s="701" t="s">
        <v>1613</v>
      </c>
      <c r="O1803" s="702">
        <v>4254752</v>
      </c>
      <c r="P1803" s="701" t="s">
        <v>1608</v>
      </c>
      <c r="Q1803" s="702">
        <v>6848</v>
      </c>
      <c r="R1803" s="701" t="s">
        <v>1341</v>
      </c>
      <c r="S1803" s="701" t="s">
        <v>1341</v>
      </c>
    </row>
    <row r="1804" spans="1:19" x14ac:dyDescent="0.3">
      <c r="A1804" s="701" t="s">
        <v>7960</v>
      </c>
      <c r="B1804" s="701" t="s">
        <v>1607</v>
      </c>
      <c r="C1804" s="701" t="s">
        <v>1362</v>
      </c>
      <c r="D1804" s="702">
        <v>1986</v>
      </c>
      <c r="E1804" s="701" t="s">
        <v>1796</v>
      </c>
      <c r="F1804" s="701" t="s">
        <v>1797</v>
      </c>
      <c r="G1804" s="701" t="s">
        <v>1612</v>
      </c>
      <c r="H1804" s="703">
        <v>31908</v>
      </c>
      <c r="I1804" s="703">
        <v>31947</v>
      </c>
      <c r="J1804" s="701" t="s">
        <v>1608</v>
      </c>
      <c r="K1804" s="702">
        <v>207003</v>
      </c>
      <c r="L1804" s="701" t="s">
        <v>1341</v>
      </c>
      <c r="M1804" s="704"/>
      <c r="N1804" s="701" t="s">
        <v>1613</v>
      </c>
      <c r="O1804" s="702">
        <v>6056218</v>
      </c>
      <c r="P1804" s="701" t="s">
        <v>1608</v>
      </c>
      <c r="Q1804" s="705">
        <v>3579</v>
      </c>
      <c r="R1804" s="701" t="s">
        <v>1341</v>
      </c>
      <c r="S1804" s="701" t="s">
        <v>1341</v>
      </c>
    </row>
    <row r="1805" spans="1:19" x14ac:dyDescent="0.3">
      <c r="A1805" s="701" t="s">
        <v>8111</v>
      </c>
      <c r="B1805" s="701" t="s">
        <v>1607</v>
      </c>
      <c r="C1805" s="701" t="s">
        <v>1362</v>
      </c>
      <c r="D1805" s="702">
        <v>1987</v>
      </c>
      <c r="E1805" s="701" t="s">
        <v>1796</v>
      </c>
      <c r="F1805" s="701" t="s">
        <v>1797</v>
      </c>
      <c r="G1805" s="701" t="s">
        <v>1612</v>
      </c>
      <c r="H1805" s="703">
        <v>32308</v>
      </c>
      <c r="I1805" s="703">
        <v>32312</v>
      </c>
      <c r="J1805" s="701" t="s">
        <v>1608</v>
      </c>
      <c r="K1805" s="702">
        <v>205308</v>
      </c>
      <c r="L1805" s="701" t="s">
        <v>1341</v>
      </c>
      <c r="M1805" s="704"/>
      <c r="N1805" s="701" t="s">
        <v>1613</v>
      </c>
      <c r="O1805" s="702">
        <v>6477444</v>
      </c>
      <c r="P1805" s="701" t="s">
        <v>1608</v>
      </c>
      <c r="Q1805" s="702">
        <v>5048</v>
      </c>
      <c r="R1805" s="701" t="s">
        <v>1341</v>
      </c>
      <c r="S1805" s="701" t="s">
        <v>1341</v>
      </c>
    </row>
    <row r="1806" spans="1:19" x14ac:dyDescent="0.3">
      <c r="A1806" s="701" t="s">
        <v>8119</v>
      </c>
      <c r="B1806" s="701" t="s">
        <v>1607</v>
      </c>
      <c r="C1806" s="701" t="s">
        <v>1362</v>
      </c>
      <c r="D1806" s="702">
        <v>1988</v>
      </c>
      <c r="E1806" s="701" t="s">
        <v>1796</v>
      </c>
      <c r="F1806" s="701" t="s">
        <v>1797</v>
      </c>
      <c r="G1806" s="701" t="s">
        <v>1612</v>
      </c>
      <c r="H1806" s="703">
        <v>32652</v>
      </c>
      <c r="I1806" s="703">
        <v>32688</v>
      </c>
      <c r="J1806" s="701" t="s">
        <v>1608</v>
      </c>
      <c r="K1806" s="702">
        <v>206145</v>
      </c>
      <c r="L1806" s="701" t="s">
        <v>1341</v>
      </c>
      <c r="M1806" s="704"/>
      <c r="N1806" s="701" t="s">
        <v>1613</v>
      </c>
      <c r="O1806" s="702">
        <v>7621919</v>
      </c>
      <c r="P1806" s="701" t="s">
        <v>1608</v>
      </c>
      <c r="Q1806" s="702">
        <v>4336</v>
      </c>
      <c r="R1806" s="701" t="s">
        <v>1341</v>
      </c>
      <c r="S1806" s="701" t="s">
        <v>1341</v>
      </c>
    </row>
    <row r="1807" spans="1:19" x14ac:dyDescent="0.3">
      <c r="A1807" s="701" t="s">
        <v>7434</v>
      </c>
      <c r="B1807" s="701" t="s">
        <v>1607</v>
      </c>
      <c r="C1807" s="701" t="s">
        <v>1362</v>
      </c>
      <c r="D1807" s="702">
        <v>1989</v>
      </c>
      <c r="E1807" s="701" t="s">
        <v>1796</v>
      </c>
      <c r="F1807" s="701" t="s">
        <v>1797</v>
      </c>
      <c r="G1807" s="701" t="s">
        <v>1612</v>
      </c>
      <c r="H1807" s="703">
        <v>33023</v>
      </c>
      <c r="I1807" s="703">
        <v>33045</v>
      </c>
      <c r="J1807" s="701" t="s">
        <v>1608</v>
      </c>
      <c r="K1807" s="702">
        <v>189406</v>
      </c>
      <c r="L1807" s="701" t="s">
        <v>1341</v>
      </c>
      <c r="M1807" s="704"/>
      <c r="N1807" s="701" t="s">
        <v>1613</v>
      </c>
      <c r="O1807" s="702">
        <v>6502654</v>
      </c>
      <c r="P1807" s="701" t="s">
        <v>1608</v>
      </c>
      <c r="Q1807" s="702">
        <v>14640</v>
      </c>
      <c r="R1807" s="701" t="s">
        <v>1341</v>
      </c>
      <c r="S1807" s="701" t="s">
        <v>1341</v>
      </c>
    </row>
    <row r="1808" spans="1:19" x14ac:dyDescent="0.3">
      <c r="A1808" s="701" t="s">
        <v>7946</v>
      </c>
      <c r="B1808" s="701" t="s">
        <v>1607</v>
      </c>
      <c r="C1808" s="701" t="s">
        <v>1362</v>
      </c>
      <c r="D1808" s="702">
        <v>1990</v>
      </c>
      <c r="E1808" s="701" t="s">
        <v>1796</v>
      </c>
      <c r="F1808" s="701" t="s">
        <v>1797</v>
      </c>
      <c r="G1808" s="701" t="s">
        <v>1612</v>
      </c>
      <c r="H1808" s="703">
        <v>33399</v>
      </c>
      <c r="I1808" s="703">
        <v>33415</v>
      </c>
      <c r="J1808" s="701" t="s">
        <v>1608</v>
      </c>
      <c r="K1808" s="702">
        <v>207282</v>
      </c>
      <c r="L1808" s="701" t="s">
        <v>1341</v>
      </c>
      <c r="M1808" s="704"/>
      <c r="N1808" s="701" t="s">
        <v>1613</v>
      </c>
      <c r="O1808" s="705">
        <v>6847146</v>
      </c>
      <c r="P1808" s="701" t="s">
        <v>1608</v>
      </c>
      <c r="Q1808" s="705">
        <v>3772</v>
      </c>
      <c r="R1808" s="701" t="s">
        <v>1341</v>
      </c>
      <c r="S1808" s="701" t="s">
        <v>1341</v>
      </c>
    </row>
    <row r="1809" spans="1:19" x14ac:dyDescent="0.3">
      <c r="A1809" s="701" t="s">
        <v>8000</v>
      </c>
      <c r="B1809" s="701" t="s">
        <v>1607</v>
      </c>
      <c r="C1809" s="701" t="s">
        <v>1362</v>
      </c>
      <c r="D1809" s="702">
        <v>1991</v>
      </c>
      <c r="E1809" s="701" t="s">
        <v>1796</v>
      </c>
      <c r="F1809" s="701" t="s">
        <v>1797</v>
      </c>
      <c r="G1809" s="701" t="s">
        <v>1612</v>
      </c>
      <c r="H1809" s="703">
        <v>33753</v>
      </c>
      <c r="I1809" s="703">
        <v>33770</v>
      </c>
      <c r="J1809" s="701" t="s">
        <v>1608</v>
      </c>
      <c r="K1809" s="702">
        <v>201409</v>
      </c>
      <c r="L1809" s="701" t="s">
        <v>1341</v>
      </c>
      <c r="M1809" s="704"/>
      <c r="N1809" s="701" t="s">
        <v>1613</v>
      </c>
      <c r="O1809" s="702">
        <v>6066239</v>
      </c>
      <c r="P1809" s="701" t="s">
        <v>1608</v>
      </c>
      <c r="Q1809" s="702">
        <v>2652</v>
      </c>
      <c r="R1809" s="701" t="s">
        <v>1341</v>
      </c>
      <c r="S1809" s="701" t="s">
        <v>1341</v>
      </c>
    </row>
    <row r="1810" spans="1:19" x14ac:dyDescent="0.3">
      <c r="A1810" s="701" t="s">
        <v>8061</v>
      </c>
      <c r="B1810" s="701" t="s">
        <v>1607</v>
      </c>
      <c r="C1810" s="701" t="s">
        <v>1362</v>
      </c>
      <c r="D1810" s="702">
        <v>1992</v>
      </c>
      <c r="E1810" s="701" t="s">
        <v>1796</v>
      </c>
      <c r="F1810" s="701" t="s">
        <v>1797</v>
      </c>
      <c r="G1810" s="701" t="s">
        <v>1612</v>
      </c>
      <c r="H1810" s="703">
        <v>34137</v>
      </c>
      <c r="I1810" s="703">
        <v>34142</v>
      </c>
      <c r="J1810" s="701" t="s">
        <v>1608</v>
      </c>
      <c r="K1810" s="702">
        <v>194073</v>
      </c>
      <c r="L1810" s="701" t="s">
        <v>1341</v>
      </c>
      <c r="M1810" s="704"/>
      <c r="N1810" s="701" t="s">
        <v>1613</v>
      </c>
      <c r="O1810" s="702">
        <v>3952562</v>
      </c>
      <c r="P1810" s="701" t="s">
        <v>1608</v>
      </c>
      <c r="Q1810" s="702">
        <v>5465</v>
      </c>
      <c r="R1810" s="701" t="s">
        <v>1341</v>
      </c>
      <c r="S1810" s="701" t="s">
        <v>1341</v>
      </c>
    </row>
    <row r="1811" spans="1:19" x14ac:dyDescent="0.3">
      <c r="A1811" s="701" t="s">
        <v>8166</v>
      </c>
      <c r="B1811" s="701" t="s">
        <v>1607</v>
      </c>
      <c r="C1811" s="701" t="s">
        <v>1362</v>
      </c>
      <c r="D1811" s="702">
        <v>1993</v>
      </c>
      <c r="E1811" s="701" t="s">
        <v>1796</v>
      </c>
      <c r="F1811" s="701" t="s">
        <v>1797</v>
      </c>
      <c r="G1811" s="701" t="s">
        <v>1612</v>
      </c>
      <c r="H1811" s="703">
        <v>34491</v>
      </c>
      <c r="I1811" s="703">
        <v>34505</v>
      </c>
      <c r="J1811" s="701" t="s">
        <v>1608</v>
      </c>
      <c r="K1811" s="702">
        <v>199353</v>
      </c>
      <c r="L1811" s="701" t="s">
        <v>1341</v>
      </c>
      <c r="M1811" s="704"/>
      <c r="N1811" s="701" t="s">
        <v>1613</v>
      </c>
      <c r="O1811" s="702">
        <v>4216269</v>
      </c>
      <c r="P1811" s="701" t="s">
        <v>1608</v>
      </c>
      <c r="Q1811" s="702">
        <v>4278</v>
      </c>
      <c r="R1811" s="701" t="s">
        <v>1341</v>
      </c>
      <c r="S1811" s="701" t="s">
        <v>1341</v>
      </c>
    </row>
    <row r="1812" spans="1:19" x14ac:dyDescent="0.3">
      <c r="A1812" s="701" t="s">
        <v>8162</v>
      </c>
      <c r="B1812" s="701" t="s">
        <v>1607</v>
      </c>
      <c r="C1812" s="701" t="s">
        <v>1362</v>
      </c>
      <c r="D1812" s="702">
        <v>1994</v>
      </c>
      <c r="E1812" s="701" t="s">
        <v>1796</v>
      </c>
      <c r="F1812" s="701" t="s">
        <v>1797</v>
      </c>
      <c r="G1812" s="701" t="s">
        <v>1612</v>
      </c>
      <c r="H1812" s="703">
        <v>34863</v>
      </c>
      <c r="I1812" s="703">
        <v>34872</v>
      </c>
      <c r="J1812" s="701" t="s">
        <v>1608</v>
      </c>
      <c r="K1812" s="702">
        <v>102934</v>
      </c>
      <c r="L1812" s="701" t="s">
        <v>1613</v>
      </c>
      <c r="M1812" s="705">
        <v>167</v>
      </c>
      <c r="N1812" s="701" t="s">
        <v>1608</v>
      </c>
      <c r="O1812" s="702">
        <v>1377</v>
      </c>
      <c r="P1812" s="701" t="s">
        <v>1613</v>
      </c>
      <c r="Q1812" s="702">
        <v>5289822</v>
      </c>
      <c r="R1812" s="701" t="s">
        <v>258</v>
      </c>
      <c r="S1812" s="701" t="s">
        <v>8163</v>
      </c>
    </row>
    <row r="1813" spans="1:19" x14ac:dyDescent="0.3">
      <c r="A1813" s="701" t="s">
        <v>8182</v>
      </c>
      <c r="B1813" s="701" t="s">
        <v>1607</v>
      </c>
      <c r="C1813" s="701" t="s">
        <v>1362</v>
      </c>
      <c r="D1813" s="702">
        <v>1994</v>
      </c>
      <c r="E1813" s="701" t="s">
        <v>1796</v>
      </c>
      <c r="F1813" s="701" t="s">
        <v>1797</v>
      </c>
      <c r="G1813" s="701" t="s">
        <v>1612</v>
      </c>
      <c r="H1813" s="703">
        <v>34849</v>
      </c>
      <c r="I1813" s="703">
        <v>34849</v>
      </c>
      <c r="J1813" s="701" t="s">
        <v>1608</v>
      </c>
      <c r="K1813" s="702">
        <v>99399</v>
      </c>
      <c r="L1813" s="701" t="s">
        <v>1613</v>
      </c>
      <c r="M1813" s="705">
        <v>50</v>
      </c>
      <c r="N1813" s="701" t="s">
        <v>1608</v>
      </c>
      <c r="O1813" s="702">
        <v>2580</v>
      </c>
      <c r="P1813" s="701" t="s">
        <v>1613</v>
      </c>
      <c r="Q1813" s="705">
        <v>1798571</v>
      </c>
      <c r="R1813" s="701" t="s">
        <v>258</v>
      </c>
      <c r="S1813" s="701" t="s">
        <v>8163</v>
      </c>
    </row>
    <row r="1814" spans="1:19" x14ac:dyDescent="0.3">
      <c r="A1814" s="701" t="s">
        <v>8239</v>
      </c>
      <c r="B1814" s="701" t="s">
        <v>1607</v>
      </c>
      <c r="C1814" s="701" t="s">
        <v>1362</v>
      </c>
      <c r="D1814" s="702">
        <v>1995</v>
      </c>
      <c r="E1814" s="701" t="s">
        <v>1796</v>
      </c>
      <c r="F1814" s="701" t="s">
        <v>1797</v>
      </c>
      <c r="G1814" s="701" t="s">
        <v>1612</v>
      </c>
      <c r="H1814" s="703">
        <v>35190</v>
      </c>
      <c r="I1814" s="703">
        <v>35213</v>
      </c>
      <c r="J1814" s="701" t="s">
        <v>1608</v>
      </c>
      <c r="K1814" s="702">
        <v>98365</v>
      </c>
      <c r="L1814" s="701" t="s">
        <v>1613</v>
      </c>
      <c r="M1814" s="705">
        <v>440</v>
      </c>
      <c r="N1814" s="701" t="s">
        <v>1608</v>
      </c>
      <c r="O1814" s="702">
        <v>1313</v>
      </c>
      <c r="P1814" s="701" t="s">
        <v>1613</v>
      </c>
      <c r="Q1814" s="705">
        <v>847282</v>
      </c>
      <c r="R1814" s="701" t="s">
        <v>258</v>
      </c>
      <c r="S1814" s="701" t="s">
        <v>8240</v>
      </c>
    </row>
    <row r="1815" spans="1:19" x14ac:dyDescent="0.3">
      <c r="A1815" s="701" t="s">
        <v>8256</v>
      </c>
      <c r="B1815" s="701" t="s">
        <v>1607</v>
      </c>
      <c r="C1815" s="701" t="s">
        <v>1362</v>
      </c>
      <c r="D1815" s="702">
        <v>1995</v>
      </c>
      <c r="E1815" s="701" t="s">
        <v>1796</v>
      </c>
      <c r="F1815" s="701" t="s">
        <v>1797</v>
      </c>
      <c r="G1815" s="701" t="s">
        <v>1612</v>
      </c>
      <c r="H1815" s="703">
        <v>35226</v>
      </c>
      <c r="I1815" s="703">
        <v>35247</v>
      </c>
      <c r="J1815" s="701" t="s">
        <v>1608</v>
      </c>
      <c r="K1815" s="702">
        <v>91708</v>
      </c>
      <c r="L1815" s="701" t="s">
        <v>1613</v>
      </c>
      <c r="M1815" s="705">
        <v>760</v>
      </c>
      <c r="N1815" s="701" t="s">
        <v>1608</v>
      </c>
      <c r="O1815" s="705">
        <v>1513</v>
      </c>
      <c r="P1815" s="701" t="s">
        <v>1613</v>
      </c>
      <c r="Q1815" s="705">
        <v>4920119</v>
      </c>
      <c r="R1815" s="701" t="s">
        <v>258</v>
      </c>
      <c r="S1815" s="701" t="s">
        <v>8240</v>
      </c>
    </row>
    <row r="1816" spans="1:19" x14ac:dyDescent="0.3">
      <c r="A1816" s="701" t="s">
        <v>7391</v>
      </c>
      <c r="B1816" s="701" t="s">
        <v>1607</v>
      </c>
      <c r="C1816" s="701" t="s">
        <v>1362</v>
      </c>
      <c r="D1816" s="702">
        <v>1996</v>
      </c>
      <c r="E1816" s="701" t="s">
        <v>1796</v>
      </c>
      <c r="F1816" s="701" t="s">
        <v>1797</v>
      </c>
      <c r="G1816" s="701" t="s">
        <v>1612</v>
      </c>
      <c r="H1816" s="703">
        <v>35597</v>
      </c>
      <c r="I1816" s="703">
        <v>35597</v>
      </c>
      <c r="J1816" s="701" t="s">
        <v>1608</v>
      </c>
      <c r="K1816" s="702">
        <v>101285</v>
      </c>
      <c r="L1816" s="701" t="s">
        <v>1613</v>
      </c>
      <c r="M1816" s="705">
        <v>1211</v>
      </c>
      <c r="N1816" s="701" t="s">
        <v>1608</v>
      </c>
      <c r="O1816" s="702">
        <v>1197</v>
      </c>
      <c r="P1816" s="701" t="s">
        <v>1613</v>
      </c>
      <c r="Q1816" s="705">
        <v>646079</v>
      </c>
      <c r="R1816" s="701" t="s">
        <v>1341</v>
      </c>
      <c r="S1816" s="701" t="s">
        <v>1341</v>
      </c>
    </row>
    <row r="1817" spans="1:19" x14ac:dyDescent="0.3">
      <c r="A1817" s="701" t="s">
        <v>7394</v>
      </c>
      <c r="B1817" s="701" t="s">
        <v>1607</v>
      </c>
      <c r="C1817" s="701" t="s">
        <v>1362</v>
      </c>
      <c r="D1817" s="702">
        <v>1996</v>
      </c>
      <c r="E1817" s="701" t="s">
        <v>1796</v>
      </c>
      <c r="F1817" s="701" t="s">
        <v>1797</v>
      </c>
      <c r="G1817" s="701" t="s">
        <v>1612</v>
      </c>
      <c r="H1817" s="703">
        <v>35598</v>
      </c>
      <c r="I1817" s="703">
        <v>35625</v>
      </c>
      <c r="J1817" s="701" t="s">
        <v>1608</v>
      </c>
      <c r="K1817" s="702">
        <v>101494</v>
      </c>
      <c r="L1817" s="701" t="s">
        <v>1613</v>
      </c>
      <c r="M1817" s="705">
        <v>238</v>
      </c>
      <c r="N1817" s="701" t="s">
        <v>1608</v>
      </c>
      <c r="O1817" s="702">
        <v>1188</v>
      </c>
      <c r="P1817" s="701" t="s">
        <v>1613</v>
      </c>
      <c r="Q1817" s="702">
        <v>5053100</v>
      </c>
      <c r="R1817" s="701" t="s">
        <v>1341</v>
      </c>
      <c r="S1817" s="701" t="s">
        <v>1341</v>
      </c>
    </row>
    <row r="1818" spans="1:19" x14ac:dyDescent="0.3">
      <c r="A1818" s="701" t="s">
        <v>7418</v>
      </c>
      <c r="B1818" s="701" t="s">
        <v>1607</v>
      </c>
      <c r="C1818" s="701" t="s">
        <v>1362</v>
      </c>
      <c r="D1818" s="702">
        <v>1997</v>
      </c>
      <c r="E1818" s="701" t="s">
        <v>1796</v>
      </c>
      <c r="F1818" s="701" t="s">
        <v>1797</v>
      </c>
      <c r="G1818" s="701" t="s">
        <v>1612</v>
      </c>
      <c r="H1818" s="703">
        <v>35947</v>
      </c>
      <c r="I1818" s="703">
        <v>35947</v>
      </c>
      <c r="J1818" s="701" t="s">
        <v>1608</v>
      </c>
      <c r="K1818" s="702">
        <v>194832</v>
      </c>
      <c r="L1818" s="701" t="s">
        <v>1613</v>
      </c>
      <c r="M1818" s="705">
        <v>2196</v>
      </c>
      <c r="N1818" s="701" t="s">
        <v>1608</v>
      </c>
      <c r="O1818" s="702">
        <v>2171</v>
      </c>
      <c r="P1818" s="701" t="s">
        <v>1613</v>
      </c>
      <c r="Q1818" s="702">
        <v>5746401</v>
      </c>
      <c r="R1818" s="701" t="s">
        <v>1341</v>
      </c>
      <c r="S1818" s="701" t="s">
        <v>1341</v>
      </c>
    </row>
    <row r="1819" spans="1:19" x14ac:dyDescent="0.3">
      <c r="A1819" s="701" t="s">
        <v>7532</v>
      </c>
      <c r="B1819" s="701" t="s">
        <v>1607</v>
      </c>
      <c r="C1819" s="701" t="s">
        <v>1362</v>
      </c>
      <c r="D1819" s="702">
        <v>1998</v>
      </c>
      <c r="E1819" s="701" t="s">
        <v>1796</v>
      </c>
      <c r="F1819" s="701" t="s">
        <v>1797</v>
      </c>
      <c r="G1819" s="701" t="s">
        <v>1612</v>
      </c>
      <c r="H1819" s="703">
        <v>36370</v>
      </c>
      <c r="I1819" s="703">
        <v>36370</v>
      </c>
      <c r="J1819" s="701" t="s">
        <v>1608</v>
      </c>
      <c r="K1819" s="702">
        <v>351324</v>
      </c>
      <c r="L1819" s="701" t="s">
        <v>1613</v>
      </c>
      <c r="M1819" s="705">
        <v>3130</v>
      </c>
      <c r="N1819" s="701" t="s">
        <v>1608</v>
      </c>
      <c r="O1819" s="702">
        <v>7023</v>
      </c>
      <c r="P1819" s="701" t="s">
        <v>1613</v>
      </c>
      <c r="Q1819" s="702">
        <v>3641423</v>
      </c>
      <c r="R1819" s="701" t="s">
        <v>1341</v>
      </c>
      <c r="S1819" s="701" t="s">
        <v>1341</v>
      </c>
    </row>
    <row r="1820" spans="1:19" x14ac:dyDescent="0.3">
      <c r="A1820" s="701" t="s">
        <v>7544</v>
      </c>
      <c r="B1820" s="701" t="s">
        <v>1607</v>
      </c>
      <c r="C1820" s="701" t="s">
        <v>1362</v>
      </c>
      <c r="D1820" s="702">
        <v>1999</v>
      </c>
      <c r="E1820" s="701" t="s">
        <v>1796</v>
      </c>
      <c r="F1820" s="701" t="s">
        <v>1797</v>
      </c>
      <c r="G1820" s="701" t="s">
        <v>1612</v>
      </c>
      <c r="H1820" s="703">
        <v>36684</v>
      </c>
      <c r="I1820" s="703">
        <v>36713</v>
      </c>
      <c r="J1820" s="701" t="s">
        <v>1608</v>
      </c>
      <c r="K1820" s="702">
        <v>197131</v>
      </c>
      <c r="L1820" s="701" t="s">
        <v>1613</v>
      </c>
      <c r="M1820" s="705">
        <v>1691</v>
      </c>
      <c r="N1820" s="701" t="s">
        <v>1608</v>
      </c>
      <c r="O1820" s="702">
        <v>4115</v>
      </c>
      <c r="P1820" s="701" t="s">
        <v>1613</v>
      </c>
      <c r="Q1820" s="702">
        <v>5382129</v>
      </c>
      <c r="R1820" s="701" t="s">
        <v>1341</v>
      </c>
      <c r="S1820" s="701" t="s">
        <v>1341</v>
      </c>
    </row>
    <row r="1821" spans="1:19" x14ac:dyDescent="0.3">
      <c r="A1821" s="701" t="s">
        <v>7466</v>
      </c>
      <c r="B1821" s="701" t="s">
        <v>1607</v>
      </c>
      <c r="C1821" s="701" t="s">
        <v>1362</v>
      </c>
      <c r="D1821" s="702">
        <v>2000</v>
      </c>
      <c r="E1821" s="701" t="s">
        <v>1796</v>
      </c>
      <c r="F1821" s="701" t="s">
        <v>1797</v>
      </c>
      <c r="G1821" s="701" t="s">
        <v>1612</v>
      </c>
      <c r="H1821" s="703">
        <v>37046</v>
      </c>
      <c r="I1821" s="703">
        <v>37049</v>
      </c>
      <c r="J1821" s="701" t="s">
        <v>1608</v>
      </c>
      <c r="K1821" s="702">
        <v>196248</v>
      </c>
      <c r="L1821" s="701" t="s">
        <v>1613</v>
      </c>
      <c r="M1821" s="705">
        <v>3921</v>
      </c>
      <c r="N1821" s="701" t="s">
        <v>1608</v>
      </c>
      <c r="O1821" s="702">
        <v>2383</v>
      </c>
      <c r="P1821" s="701" t="s">
        <v>1341</v>
      </c>
      <c r="Q1821" s="706"/>
      <c r="R1821" s="701" t="s">
        <v>1341</v>
      </c>
      <c r="S1821" s="701" t="s">
        <v>1341</v>
      </c>
    </row>
    <row r="1822" spans="1:19" x14ac:dyDescent="0.3">
      <c r="A1822" s="701" t="s">
        <v>7562</v>
      </c>
      <c r="B1822" s="701" t="s">
        <v>1607</v>
      </c>
      <c r="C1822" s="701" t="s">
        <v>1362</v>
      </c>
      <c r="D1822" s="702">
        <v>2001</v>
      </c>
      <c r="E1822" s="701" t="s">
        <v>1796</v>
      </c>
      <c r="F1822" s="701" t="s">
        <v>1797</v>
      </c>
      <c r="G1822" s="701" t="s">
        <v>1612</v>
      </c>
      <c r="H1822" s="703">
        <v>37412</v>
      </c>
      <c r="I1822" s="703">
        <v>37434</v>
      </c>
      <c r="J1822" s="701" t="s">
        <v>1608</v>
      </c>
      <c r="K1822" s="702">
        <v>209732</v>
      </c>
      <c r="L1822" s="701" t="s">
        <v>1341</v>
      </c>
      <c r="M1822" s="704"/>
      <c r="N1822" s="701" t="s">
        <v>1613</v>
      </c>
      <c r="O1822" s="702">
        <v>5094139</v>
      </c>
      <c r="P1822" s="701" t="s">
        <v>1341</v>
      </c>
      <c r="Q1822" s="704"/>
      <c r="R1822" s="701" t="s">
        <v>1341</v>
      </c>
      <c r="S1822" s="701" t="s">
        <v>1341</v>
      </c>
    </row>
    <row r="1823" spans="1:19" x14ac:dyDescent="0.3">
      <c r="A1823" s="701" t="s">
        <v>7635</v>
      </c>
      <c r="B1823" s="701" t="s">
        <v>1607</v>
      </c>
      <c r="C1823" s="701" t="s">
        <v>1362</v>
      </c>
      <c r="D1823" s="702">
        <v>2002</v>
      </c>
      <c r="E1823" s="701" t="s">
        <v>1796</v>
      </c>
      <c r="F1823" s="701" t="s">
        <v>1797</v>
      </c>
      <c r="G1823" s="701" t="s">
        <v>1612</v>
      </c>
      <c r="H1823" s="703">
        <v>37774</v>
      </c>
      <c r="I1823" s="703">
        <v>37797</v>
      </c>
      <c r="J1823" s="701" t="s">
        <v>1608</v>
      </c>
      <c r="K1823" s="702">
        <v>200134</v>
      </c>
      <c r="L1823" s="701" t="s">
        <v>1341</v>
      </c>
      <c r="M1823" s="704"/>
      <c r="N1823" s="701" t="s">
        <v>1608</v>
      </c>
      <c r="O1823" s="705">
        <v>3461</v>
      </c>
      <c r="P1823" s="701" t="s">
        <v>1613</v>
      </c>
      <c r="Q1823" s="705">
        <v>5011963</v>
      </c>
      <c r="R1823" s="701" t="s">
        <v>258</v>
      </c>
      <c r="S1823" s="701" t="s">
        <v>7636</v>
      </c>
    </row>
    <row r="1824" spans="1:19" x14ac:dyDescent="0.3">
      <c r="A1824" s="701" t="s">
        <v>7790</v>
      </c>
      <c r="B1824" s="701" t="s">
        <v>1607</v>
      </c>
      <c r="C1824" s="701" t="s">
        <v>1362</v>
      </c>
      <c r="D1824" s="702">
        <v>2003</v>
      </c>
      <c r="E1824" s="701" t="s">
        <v>1796</v>
      </c>
      <c r="F1824" s="701" t="s">
        <v>1797</v>
      </c>
      <c r="G1824" s="701" t="s">
        <v>1612</v>
      </c>
      <c r="H1824" s="703">
        <v>38144</v>
      </c>
      <c r="I1824" s="703">
        <v>38152</v>
      </c>
      <c r="J1824" s="701" t="s">
        <v>1608</v>
      </c>
      <c r="K1824" s="702">
        <v>196682</v>
      </c>
      <c r="L1824" s="701" t="s">
        <v>1613</v>
      </c>
      <c r="M1824" s="705">
        <v>1918</v>
      </c>
      <c r="N1824" s="701" t="s">
        <v>1608</v>
      </c>
      <c r="O1824" s="702">
        <v>5479</v>
      </c>
      <c r="P1824" s="701" t="s">
        <v>1613</v>
      </c>
      <c r="Q1824" s="702">
        <v>4812416</v>
      </c>
      <c r="R1824" s="701" t="s">
        <v>1341</v>
      </c>
      <c r="S1824" s="701" t="s">
        <v>1341</v>
      </c>
    </row>
    <row r="1825" spans="1:19" x14ac:dyDescent="0.3">
      <c r="A1825" s="701" t="s">
        <v>7852</v>
      </c>
      <c r="B1825" s="701" t="s">
        <v>1607</v>
      </c>
      <c r="C1825" s="701" t="s">
        <v>1362</v>
      </c>
      <c r="D1825" s="702">
        <v>2004</v>
      </c>
      <c r="E1825" s="701" t="s">
        <v>1796</v>
      </c>
      <c r="F1825" s="701" t="s">
        <v>1797</v>
      </c>
      <c r="G1825" s="701" t="s">
        <v>1612</v>
      </c>
      <c r="H1825" s="703">
        <v>38518</v>
      </c>
      <c r="I1825" s="703">
        <v>38518</v>
      </c>
      <c r="J1825" s="701" t="s">
        <v>1608</v>
      </c>
      <c r="K1825" s="702">
        <v>193228</v>
      </c>
      <c r="L1825" s="701" t="s">
        <v>1613</v>
      </c>
      <c r="M1825" s="705">
        <v>1506</v>
      </c>
      <c r="N1825" s="701" t="s">
        <v>1608</v>
      </c>
      <c r="O1825" s="702">
        <v>6018</v>
      </c>
      <c r="P1825" s="701" t="s">
        <v>1341</v>
      </c>
      <c r="Q1825" s="704"/>
      <c r="R1825" s="701" t="s">
        <v>1341</v>
      </c>
      <c r="S1825" s="701" t="s">
        <v>1341</v>
      </c>
    </row>
    <row r="1826" spans="1:19" x14ac:dyDescent="0.3">
      <c r="A1826" s="701" t="s">
        <v>2096</v>
      </c>
      <c r="B1826" s="701" t="s">
        <v>1607</v>
      </c>
      <c r="C1826" s="701" t="s">
        <v>1362</v>
      </c>
      <c r="D1826" s="702">
        <v>2005</v>
      </c>
      <c r="E1826" s="701" t="s">
        <v>1796</v>
      </c>
      <c r="F1826" s="701" t="s">
        <v>1797</v>
      </c>
      <c r="G1826" s="701" t="s">
        <v>1612</v>
      </c>
      <c r="H1826" s="703">
        <v>38887</v>
      </c>
      <c r="I1826" s="703">
        <v>38887</v>
      </c>
      <c r="J1826" s="701" t="s">
        <v>1608</v>
      </c>
      <c r="K1826" s="702">
        <v>178376</v>
      </c>
      <c r="L1826" s="701" t="s">
        <v>1341</v>
      </c>
      <c r="M1826" s="704"/>
      <c r="N1826" s="701" t="s">
        <v>1608</v>
      </c>
      <c r="O1826" s="702">
        <v>26253</v>
      </c>
      <c r="P1826" s="701" t="s">
        <v>1613</v>
      </c>
      <c r="Q1826" s="702">
        <v>4553523</v>
      </c>
      <c r="R1826" s="701" t="s">
        <v>1341</v>
      </c>
      <c r="S1826" s="701" t="s">
        <v>1341</v>
      </c>
    </row>
    <row r="1827" spans="1:19" x14ac:dyDescent="0.3">
      <c r="A1827" s="701" t="s">
        <v>2095</v>
      </c>
      <c r="B1827" s="701" t="s">
        <v>1607</v>
      </c>
      <c r="C1827" s="701" t="s">
        <v>1362</v>
      </c>
      <c r="D1827" s="702">
        <v>2006</v>
      </c>
      <c r="E1827" s="701" t="s">
        <v>1796</v>
      </c>
      <c r="F1827" s="701" t="s">
        <v>1797</v>
      </c>
      <c r="G1827" s="701" t="s">
        <v>1612</v>
      </c>
      <c r="H1827" s="703">
        <v>39252</v>
      </c>
      <c r="I1827" s="703">
        <v>39260</v>
      </c>
      <c r="J1827" s="701" t="s">
        <v>1608</v>
      </c>
      <c r="K1827" s="702">
        <v>201746</v>
      </c>
      <c r="L1827" s="701" t="s">
        <v>1613</v>
      </c>
      <c r="M1827" s="705">
        <v>1101</v>
      </c>
      <c r="N1827" s="701" t="s">
        <v>1608</v>
      </c>
      <c r="O1827" s="702">
        <v>368</v>
      </c>
      <c r="P1827" s="701" t="s">
        <v>1341</v>
      </c>
      <c r="Q1827" s="706"/>
      <c r="R1827" s="701" t="s">
        <v>1341</v>
      </c>
      <c r="S1827" s="701" t="s">
        <v>1341</v>
      </c>
    </row>
    <row r="1828" spans="1:19" x14ac:dyDescent="0.3">
      <c r="A1828" s="701" t="s">
        <v>2097</v>
      </c>
      <c r="B1828" s="701" t="s">
        <v>1607</v>
      </c>
      <c r="C1828" s="701" t="s">
        <v>1362</v>
      </c>
      <c r="D1828" s="702">
        <v>2007</v>
      </c>
      <c r="E1828" s="701" t="s">
        <v>1796</v>
      </c>
      <c r="F1828" s="701" t="s">
        <v>1797</v>
      </c>
      <c r="G1828" s="701" t="s">
        <v>1612</v>
      </c>
      <c r="H1828" s="703">
        <v>39636</v>
      </c>
      <c r="I1828" s="703">
        <v>39637</v>
      </c>
      <c r="J1828" s="701" t="s">
        <v>1608</v>
      </c>
      <c r="K1828" s="702">
        <v>202953</v>
      </c>
      <c r="L1828" s="701" t="s">
        <v>1341</v>
      </c>
      <c r="M1828" s="704"/>
      <c r="N1828" s="701" t="s">
        <v>1608</v>
      </c>
      <c r="O1828" s="702">
        <v>723</v>
      </c>
      <c r="P1828" s="701" t="s">
        <v>1341</v>
      </c>
      <c r="Q1828" s="706"/>
      <c r="R1828" s="701" t="s">
        <v>1341</v>
      </c>
      <c r="S1828" s="701" t="s">
        <v>1341</v>
      </c>
    </row>
    <row r="1829" spans="1:19" x14ac:dyDescent="0.3">
      <c r="A1829" s="701" t="s">
        <v>1795</v>
      </c>
      <c r="B1829" s="701" t="s">
        <v>1607</v>
      </c>
      <c r="C1829" s="701" t="s">
        <v>1362</v>
      </c>
      <c r="D1829" s="702">
        <v>2008</v>
      </c>
      <c r="E1829" s="701" t="s">
        <v>1796</v>
      </c>
      <c r="F1829" s="701" t="s">
        <v>1797</v>
      </c>
      <c r="G1829" s="701" t="s">
        <v>1612</v>
      </c>
      <c r="H1829" s="703">
        <v>39979</v>
      </c>
      <c r="I1829" s="703">
        <v>39980</v>
      </c>
      <c r="J1829" s="701" t="s">
        <v>1608</v>
      </c>
      <c r="K1829" s="702">
        <v>199871</v>
      </c>
      <c r="L1829" s="701" t="s">
        <v>1613</v>
      </c>
      <c r="M1829" s="705">
        <v>1454</v>
      </c>
      <c r="N1829" s="701" t="s">
        <v>1608</v>
      </c>
      <c r="O1829" s="702">
        <v>685</v>
      </c>
      <c r="P1829" s="701" t="s">
        <v>1341</v>
      </c>
      <c r="Q1829" s="706"/>
      <c r="R1829" s="701" t="s">
        <v>1341</v>
      </c>
      <c r="S1829" s="701" t="s">
        <v>1341</v>
      </c>
    </row>
    <row r="1830" spans="1:19" x14ac:dyDescent="0.3">
      <c r="A1830" s="701" t="s">
        <v>8131</v>
      </c>
      <c r="B1830" s="701" t="s">
        <v>1607</v>
      </c>
      <c r="C1830" s="701" t="s">
        <v>1362</v>
      </c>
      <c r="D1830" s="702">
        <v>2009</v>
      </c>
      <c r="E1830" s="701" t="s">
        <v>1796</v>
      </c>
      <c r="F1830" s="701" t="s">
        <v>1797</v>
      </c>
      <c r="G1830" s="701" t="s">
        <v>1612</v>
      </c>
      <c r="H1830" s="703">
        <v>40339</v>
      </c>
      <c r="I1830" s="703">
        <v>40357</v>
      </c>
      <c r="J1830" s="701" t="s">
        <v>1608</v>
      </c>
      <c r="K1830" s="702">
        <v>196414</v>
      </c>
      <c r="L1830" s="701" t="s">
        <v>1613</v>
      </c>
      <c r="M1830" s="705">
        <v>1906</v>
      </c>
      <c r="N1830" s="701" t="s">
        <v>1608</v>
      </c>
      <c r="O1830" s="702">
        <v>2105</v>
      </c>
      <c r="P1830" s="701" t="s">
        <v>1341</v>
      </c>
      <c r="Q1830" s="706"/>
      <c r="R1830" s="701" t="s">
        <v>1341</v>
      </c>
      <c r="S1830" s="701" t="s">
        <v>1341</v>
      </c>
    </row>
    <row r="1831" spans="1:19" x14ac:dyDescent="0.3">
      <c r="A1831" s="701" t="s">
        <v>8195</v>
      </c>
      <c r="B1831" s="701" t="s">
        <v>1607</v>
      </c>
      <c r="C1831" s="701" t="s">
        <v>1362</v>
      </c>
      <c r="D1831" s="702">
        <v>2010</v>
      </c>
      <c r="E1831" s="701" t="s">
        <v>1796</v>
      </c>
      <c r="F1831" s="701" t="s">
        <v>1797</v>
      </c>
      <c r="G1831" s="701" t="s">
        <v>1612</v>
      </c>
      <c r="H1831" s="703">
        <v>40695</v>
      </c>
      <c r="I1831" s="703">
        <v>40703</v>
      </c>
      <c r="J1831" s="701" t="s">
        <v>1608</v>
      </c>
      <c r="K1831" s="702">
        <v>203513</v>
      </c>
      <c r="L1831" s="701" t="s">
        <v>1613</v>
      </c>
      <c r="M1831" s="705">
        <v>123</v>
      </c>
      <c r="N1831" s="701" t="s">
        <v>1608</v>
      </c>
      <c r="O1831" s="702">
        <v>617</v>
      </c>
      <c r="P1831" s="701" t="s">
        <v>1341</v>
      </c>
      <c r="Q1831" s="706"/>
      <c r="R1831" s="701" t="s">
        <v>1341</v>
      </c>
      <c r="S1831" s="701" t="s">
        <v>1341</v>
      </c>
    </row>
    <row r="1832" spans="1:19" x14ac:dyDescent="0.3">
      <c r="A1832" s="701" t="s">
        <v>3143</v>
      </c>
      <c r="B1832" s="701" t="s">
        <v>1607</v>
      </c>
      <c r="C1832" s="701" t="s">
        <v>1364</v>
      </c>
      <c r="D1832" s="702">
        <v>1986</v>
      </c>
      <c r="E1832" s="701" t="s">
        <v>2897</v>
      </c>
      <c r="F1832" s="701" t="s">
        <v>2898</v>
      </c>
      <c r="G1832" s="701" t="s">
        <v>1607</v>
      </c>
      <c r="H1832" s="703">
        <v>32203</v>
      </c>
      <c r="I1832" s="703">
        <v>32204</v>
      </c>
      <c r="J1832" s="701" t="s">
        <v>1608</v>
      </c>
      <c r="K1832" s="702">
        <v>10645</v>
      </c>
      <c r="L1832" s="701" t="s">
        <v>1341</v>
      </c>
      <c r="M1832" s="704"/>
      <c r="N1832" s="701" t="s">
        <v>1613</v>
      </c>
      <c r="O1832" s="702">
        <v>483</v>
      </c>
      <c r="P1832" s="701" t="s">
        <v>1608</v>
      </c>
      <c r="Q1832" s="705">
        <v>32</v>
      </c>
      <c r="R1832" s="701" t="s">
        <v>1341</v>
      </c>
      <c r="S1832" s="701" t="s">
        <v>1341</v>
      </c>
    </row>
    <row r="1833" spans="1:19" x14ac:dyDescent="0.3">
      <c r="A1833" s="701" t="s">
        <v>3144</v>
      </c>
      <c r="B1833" s="701" t="s">
        <v>1607</v>
      </c>
      <c r="C1833" s="701" t="s">
        <v>1364</v>
      </c>
      <c r="D1833" s="702">
        <v>1986</v>
      </c>
      <c r="E1833" s="701" t="s">
        <v>2897</v>
      </c>
      <c r="F1833" s="701" t="s">
        <v>2898</v>
      </c>
      <c r="G1833" s="701" t="s">
        <v>1607</v>
      </c>
      <c r="H1833" s="703">
        <v>32203</v>
      </c>
      <c r="I1833" s="703">
        <v>32204</v>
      </c>
      <c r="J1833" s="701" t="s">
        <v>1608</v>
      </c>
      <c r="K1833" s="702">
        <v>10089</v>
      </c>
      <c r="L1833" s="701" t="s">
        <v>1341</v>
      </c>
      <c r="M1833" s="704"/>
      <c r="N1833" s="701" t="s">
        <v>1613</v>
      </c>
      <c r="O1833" s="705">
        <v>482</v>
      </c>
      <c r="P1833" s="701" t="s">
        <v>1608</v>
      </c>
      <c r="Q1833" s="705">
        <v>30</v>
      </c>
      <c r="R1833" s="701" t="s">
        <v>1341</v>
      </c>
      <c r="S1833" s="701" t="s">
        <v>1341</v>
      </c>
    </row>
    <row r="1834" spans="1:19" x14ac:dyDescent="0.3">
      <c r="A1834" s="701" t="s">
        <v>3263</v>
      </c>
      <c r="B1834" s="701" t="s">
        <v>1607</v>
      </c>
      <c r="C1834" s="701" t="s">
        <v>1364</v>
      </c>
      <c r="D1834" s="702">
        <v>1986</v>
      </c>
      <c r="E1834" s="701" t="s">
        <v>2897</v>
      </c>
      <c r="F1834" s="701" t="s">
        <v>2898</v>
      </c>
      <c r="G1834" s="701" t="s">
        <v>1607</v>
      </c>
      <c r="H1834" s="703">
        <v>32203</v>
      </c>
      <c r="I1834" s="703">
        <v>32204</v>
      </c>
      <c r="J1834" s="701" t="s">
        <v>1608</v>
      </c>
      <c r="K1834" s="702">
        <v>10411</v>
      </c>
      <c r="L1834" s="701" t="s">
        <v>1341</v>
      </c>
      <c r="M1834" s="704"/>
      <c r="N1834" s="701" t="s">
        <v>1613</v>
      </c>
      <c r="O1834" s="702">
        <v>483</v>
      </c>
      <c r="P1834" s="701" t="s">
        <v>1608</v>
      </c>
      <c r="Q1834" s="705">
        <v>31</v>
      </c>
      <c r="R1834" s="701" t="s">
        <v>1341</v>
      </c>
      <c r="S1834" s="701" t="s">
        <v>1341</v>
      </c>
    </row>
    <row r="1835" spans="1:19" x14ac:dyDescent="0.3">
      <c r="A1835" s="701" t="s">
        <v>3264</v>
      </c>
      <c r="B1835" s="701" t="s">
        <v>1607</v>
      </c>
      <c r="C1835" s="701" t="s">
        <v>1364</v>
      </c>
      <c r="D1835" s="702">
        <v>1986</v>
      </c>
      <c r="E1835" s="701" t="s">
        <v>2897</v>
      </c>
      <c r="F1835" s="701" t="s">
        <v>2898</v>
      </c>
      <c r="G1835" s="701" t="s">
        <v>1607</v>
      </c>
      <c r="H1835" s="703">
        <v>32203</v>
      </c>
      <c r="I1835" s="703">
        <v>32204</v>
      </c>
      <c r="J1835" s="701" t="s">
        <v>1608</v>
      </c>
      <c r="K1835" s="702">
        <v>10489</v>
      </c>
      <c r="L1835" s="701" t="s">
        <v>1341</v>
      </c>
      <c r="M1835" s="704"/>
      <c r="N1835" s="701" t="s">
        <v>1613</v>
      </c>
      <c r="O1835" s="702">
        <v>483</v>
      </c>
      <c r="P1835" s="701" t="s">
        <v>1608</v>
      </c>
      <c r="Q1835" s="705">
        <v>32</v>
      </c>
      <c r="R1835" s="701" t="s">
        <v>1341</v>
      </c>
      <c r="S1835" s="701" t="s">
        <v>1341</v>
      </c>
    </row>
    <row r="1836" spans="1:19" x14ac:dyDescent="0.3">
      <c r="A1836" s="701" t="s">
        <v>3265</v>
      </c>
      <c r="B1836" s="701" t="s">
        <v>1607</v>
      </c>
      <c r="C1836" s="701" t="s">
        <v>1364</v>
      </c>
      <c r="D1836" s="702">
        <v>1986</v>
      </c>
      <c r="E1836" s="701" t="s">
        <v>2897</v>
      </c>
      <c r="F1836" s="701" t="s">
        <v>2898</v>
      </c>
      <c r="G1836" s="701" t="s">
        <v>1607</v>
      </c>
      <c r="H1836" s="703">
        <v>32203</v>
      </c>
      <c r="I1836" s="703">
        <v>32204</v>
      </c>
      <c r="J1836" s="701" t="s">
        <v>1608</v>
      </c>
      <c r="K1836" s="702">
        <v>10372</v>
      </c>
      <c r="L1836" s="701" t="s">
        <v>1341</v>
      </c>
      <c r="M1836" s="704"/>
      <c r="N1836" s="701" t="s">
        <v>1613</v>
      </c>
      <c r="O1836" s="702">
        <v>482</v>
      </c>
      <c r="P1836" s="701" t="s">
        <v>1608</v>
      </c>
      <c r="Q1836" s="705">
        <v>31</v>
      </c>
      <c r="R1836" s="701" t="s">
        <v>1341</v>
      </c>
      <c r="S1836" s="701" t="s">
        <v>1341</v>
      </c>
    </row>
    <row r="1837" spans="1:19" x14ac:dyDescent="0.3">
      <c r="A1837" s="701" t="s">
        <v>3266</v>
      </c>
      <c r="B1837" s="701" t="s">
        <v>1607</v>
      </c>
      <c r="C1837" s="701" t="s">
        <v>1364</v>
      </c>
      <c r="D1837" s="702">
        <v>1987</v>
      </c>
      <c r="E1837" s="701" t="s">
        <v>2897</v>
      </c>
      <c r="F1837" s="701" t="s">
        <v>2898</v>
      </c>
      <c r="G1837" s="701" t="s">
        <v>1607</v>
      </c>
      <c r="H1837" s="703">
        <v>32599</v>
      </c>
      <c r="I1837" s="703">
        <v>32609</v>
      </c>
      <c r="J1837" s="701" t="s">
        <v>1608</v>
      </c>
      <c r="K1837" s="702">
        <v>10594</v>
      </c>
      <c r="L1837" s="701" t="s">
        <v>1341</v>
      </c>
      <c r="M1837" s="704"/>
      <c r="N1837" s="701" t="s">
        <v>1613</v>
      </c>
      <c r="O1837" s="702">
        <v>456</v>
      </c>
      <c r="P1837" s="701" t="s">
        <v>1341</v>
      </c>
      <c r="Q1837" s="706"/>
      <c r="R1837" s="701" t="s">
        <v>1341</v>
      </c>
      <c r="S1837" s="701" t="s">
        <v>1341</v>
      </c>
    </row>
    <row r="1838" spans="1:19" x14ac:dyDescent="0.3">
      <c r="A1838" s="701" t="s">
        <v>3267</v>
      </c>
      <c r="B1838" s="701" t="s">
        <v>1607</v>
      </c>
      <c r="C1838" s="701" t="s">
        <v>1364</v>
      </c>
      <c r="D1838" s="702">
        <v>1987</v>
      </c>
      <c r="E1838" s="701" t="s">
        <v>2897</v>
      </c>
      <c r="F1838" s="701" t="s">
        <v>2898</v>
      </c>
      <c r="G1838" s="701" t="s">
        <v>1607</v>
      </c>
      <c r="H1838" s="703">
        <v>32599</v>
      </c>
      <c r="I1838" s="703">
        <v>32609</v>
      </c>
      <c r="J1838" s="701" t="s">
        <v>1608</v>
      </c>
      <c r="K1838" s="702">
        <v>10629</v>
      </c>
      <c r="L1838" s="701" t="s">
        <v>1341</v>
      </c>
      <c r="M1838" s="704"/>
      <c r="N1838" s="701" t="s">
        <v>1613</v>
      </c>
      <c r="O1838" s="705">
        <v>457</v>
      </c>
      <c r="P1838" s="701" t="s">
        <v>1341</v>
      </c>
      <c r="Q1838" s="704"/>
      <c r="R1838" s="701" t="s">
        <v>1341</v>
      </c>
      <c r="S1838" s="701" t="s">
        <v>1341</v>
      </c>
    </row>
    <row r="1839" spans="1:19" x14ac:dyDescent="0.3">
      <c r="A1839" s="701" t="s">
        <v>3270</v>
      </c>
      <c r="B1839" s="701" t="s">
        <v>1607</v>
      </c>
      <c r="C1839" s="701" t="s">
        <v>1364</v>
      </c>
      <c r="D1839" s="702">
        <v>1987</v>
      </c>
      <c r="E1839" s="701" t="s">
        <v>2897</v>
      </c>
      <c r="F1839" s="701" t="s">
        <v>2898</v>
      </c>
      <c r="G1839" s="701" t="s">
        <v>1607</v>
      </c>
      <c r="H1839" s="703">
        <v>32599</v>
      </c>
      <c r="I1839" s="703">
        <v>32609</v>
      </c>
      <c r="J1839" s="701" t="s">
        <v>1608</v>
      </c>
      <c r="K1839" s="702">
        <v>10644</v>
      </c>
      <c r="L1839" s="701" t="s">
        <v>1341</v>
      </c>
      <c r="M1839" s="704"/>
      <c r="N1839" s="701" t="s">
        <v>1613</v>
      </c>
      <c r="O1839" s="702">
        <v>457</v>
      </c>
      <c r="P1839" s="701" t="s">
        <v>1341</v>
      </c>
      <c r="Q1839" s="706"/>
      <c r="R1839" s="701" t="s">
        <v>1341</v>
      </c>
      <c r="S1839" s="701" t="s">
        <v>1341</v>
      </c>
    </row>
    <row r="1840" spans="1:19" x14ac:dyDescent="0.3">
      <c r="A1840" s="701" t="s">
        <v>3271</v>
      </c>
      <c r="B1840" s="701" t="s">
        <v>1607</v>
      </c>
      <c r="C1840" s="701" t="s">
        <v>1364</v>
      </c>
      <c r="D1840" s="702">
        <v>1987</v>
      </c>
      <c r="E1840" s="701" t="s">
        <v>2897</v>
      </c>
      <c r="F1840" s="701" t="s">
        <v>2898</v>
      </c>
      <c r="G1840" s="701" t="s">
        <v>1607</v>
      </c>
      <c r="H1840" s="703">
        <v>32599</v>
      </c>
      <c r="I1840" s="703">
        <v>32609</v>
      </c>
      <c r="J1840" s="701" t="s">
        <v>1608</v>
      </c>
      <c r="K1840" s="702">
        <v>10734</v>
      </c>
      <c r="L1840" s="701" t="s">
        <v>1341</v>
      </c>
      <c r="M1840" s="704"/>
      <c r="N1840" s="701" t="s">
        <v>1613</v>
      </c>
      <c r="O1840" s="702">
        <v>457</v>
      </c>
      <c r="P1840" s="701" t="s">
        <v>1341</v>
      </c>
      <c r="Q1840" s="706"/>
      <c r="R1840" s="701" t="s">
        <v>1341</v>
      </c>
      <c r="S1840" s="701" t="s">
        <v>1341</v>
      </c>
    </row>
    <row r="1841" spans="1:19" x14ac:dyDescent="0.3">
      <c r="A1841" s="701" t="s">
        <v>3272</v>
      </c>
      <c r="B1841" s="701" t="s">
        <v>1607</v>
      </c>
      <c r="C1841" s="701" t="s">
        <v>1364</v>
      </c>
      <c r="D1841" s="702">
        <v>1987</v>
      </c>
      <c r="E1841" s="701" t="s">
        <v>2897</v>
      </c>
      <c r="F1841" s="701" t="s">
        <v>2898</v>
      </c>
      <c r="G1841" s="701" t="s">
        <v>1607</v>
      </c>
      <c r="H1841" s="703">
        <v>32599</v>
      </c>
      <c r="I1841" s="703">
        <v>32609</v>
      </c>
      <c r="J1841" s="701" t="s">
        <v>1608</v>
      </c>
      <c r="K1841" s="702">
        <v>10406</v>
      </c>
      <c r="L1841" s="701" t="s">
        <v>1341</v>
      </c>
      <c r="M1841" s="704"/>
      <c r="N1841" s="701" t="s">
        <v>1613</v>
      </c>
      <c r="O1841" s="705">
        <v>456</v>
      </c>
      <c r="P1841" s="701" t="s">
        <v>1341</v>
      </c>
      <c r="Q1841" s="704"/>
      <c r="R1841" s="701" t="s">
        <v>1341</v>
      </c>
      <c r="S1841" s="701" t="s">
        <v>1341</v>
      </c>
    </row>
    <row r="1842" spans="1:19" x14ac:dyDescent="0.3">
      <c r="A1842" s="701" t="s">
        <v>3273</v>
      </c>
      <c r="B1842" s="701" t="s">
        <v>1607</v>
      </c>
      <c r="C1842" s="701" t="s">
        <v>1364</v>
      </c>
      <c r="D1842" s="702">
        <v>1988</v>
      </c>
      <c r="E1842" s="701" t="s">
        <v>2897</v>
      </c>
      <c r="F1842" s="701" t="s">
        <v>2898</v>
      </c>
      <c r="G1842" s="701" t="s">
        <v>1607</v>
      </c>
      <c r="H1842" s="703">
        <v>32964</v>
      </c>
      <c r="I1842" s="703">
        <v>32973</v>
      </c>
      <c r="J1842" s="701" t="s">
        <v>1608</v>
      </c>
      <c r="K1842" s="702">
        <v>10494</v>
      </c>
      <c r="L1842" s="701" t="s">
        <v>1341</v>
      </c>
      <c r="M1842" s="704"/>
      <c r="N1842" s="701" t="s">
        <v>1613</v>
      </c>
      <c r="O1842" s="705">
        <v>688</v>
      </c>
      <c r="P1842" s="701" t="s">
        <v>1341</v>
      </c>
      <c r="Q1842" s="704"/>
      <c r="R1842" s="701" t="s">
        <v>1341</v>
      </c>
      <c r="S1842" s="701" t="s">
        <v>1341</v>
      </c>
    </row>
    <row r="1843" spans="1:19" x14ac:dyDescent="0.3">
      <c r="A1843" s="701" t="s">
        <v>3274</v>
      </c>
      <c r="B1843" s="701" t="s">
        <v>1607</v>
      </c>
      <c r="C1843" s="701" t="s">
        <v>1364</v>
      </c>
      <c r="D1843" s="702">
        <v>1988</v>
      </c>
      <c r="E1843" s="701" t="s">
        <v>2897</v>
      </c>
      <c r="F1843" s="701" t="s">
        <v>2898</v>
      </c>
      <c r="G1843" s="701" t="s">
        <v>1607</v>
      </c>
      <c r="H1843" s="703">
        <v>32964</v>
      </c>
      <c r="I1843" s="703">
        <v>32973</v>
      </c>
      <c r="J1843" s="701" t="s">
        <v>1608</v>
      </c>
      <c r="K1843" s="702">
        <v>10318</v>
      </c>
      <c r="L1843" s="701" t="s">
        <v>1341</v>
      </c>
      <c r="M1843" s="704"/>
      <c r="N1843" s="701" t="s">
        <v>1613</v>
      </c>
      <c r="O1843" s="702">
        <v>687</v>
      </c>
      <c r="P1843" s="701" t="s">
        <v>1341</v>
      </c>
      <c r="Q1843" s="706"/>
      <c r="R1843" s="701" t="s">
        <v>1341</v>
      </c>
      <c r="S1843" s="701" t="s">
        <v>1341</v>
      </c>
    </row>
    <row r="1844" spans="1:19" x14ac:dyDescent="0.3">
      <c r="A1844" s="701" t="s">
        <v>3275</v>
      </c>
      <c r="B1844" s="701" t="s">
        <v>1607</v>
      </c>
      <c r="C1844" s="701" t="s">
        <v>1364</v>
      </c>
      <c r="D1844" s="702">
        <v>1988</v>
      </c>
      <c r="E1844" s="701" t="s">
        <v>2897</v>
      </c>
      <c r="F1844" s="701" t="s">
        <v>2898</v>
      </c>
      <c r="G1844" s="701" t="s">
        <v>1607</v>
      </c>
      <c r="H1844" s="703">
        <v>32964</v>
      </c>
      <c r="I1844" s="703">
        <v>32973</v>
      </c>
      <c r="J1844" s="701" t="s">
        <v>1608</v>
      </c>
      <c r="K1844" s="702">
        <v>10371</v>
      </c>
      <c r="L1844" s="701" t="s">
        <v>1341</v>
      </c>
      <c r="M1844" s="704"/>
      <c r="N1844" s="701" t="s">
        <v>1613</v>
      </c>
      <c r="O1844" s="702">
        <v>687</v>
      </c>
      <c r="P1844" s="701" t="s">
        <v>1341</v>
      </c>
      <c r="Q1844" s="706"/>
      <c r="R1844" s="701" t="s">
        <v>1341</v>
      </c>
      <c r="S1844" s="701" t="s">
        <v>1341</v>
      </c>
    </row>
    <row r="1845" spans="1:19" x14ac:dyDescent="0.3">
      <c r="A1845" s="701" t="s">
        <v>3276</v>
      </c>
      <c r="B1845" s="701" t="s">
        <v>1607</v>
      </c>
      <c r="C1845" s="701" t="s">
        <v>1364</v>
      </c>
      <c r="D1845" s="702">
        <v>1988</v>
      </c>
      <c r="E1845" s="701" t="s">
        <v>2897</v>
      </c>
      <c r="F1845" s="701" t="s">
        <v>2898</v>
      </c>
      <c r="G1845" s="701" t="s">
        <v>1607</v>
      </c>
      <c r="H1845" s="703">
        <v>32964</v>
      </c>
      <c r="I1845" s="703">
        <v>32973</v>
      </c>
      <c r="J1845" s="701" t="s">
        <v>1608</v>
      </c>
      <c r="K1845" s="702">
        <v>10472</v>
      </c>
      <c r="L1845" s="701" t="s">
        <v>1341</v>
      </c>
      <c r="M1845" s="704"/>
      <c r="N1845" s="701" t="s">
        <v>1613</v>
      </c>
      <c r="O1845" s="702">
        <v>687</v>
      </c>
      <c r="P1845" s="701" t="s">
        <v>1341</v>
      </c>
      <c r="Q1845" s="706"/>
      <c r="R1845" s="701" t="s">
        <v>1341</v>
      </c>
      <c r="S1845" s="701" t="s">
        <v>1341</v>
      </c>
    </row>
    <row r="1846" spans="1:19" x14ac:dyDescent="0.3">
      <c r="A1846" s="701" t="s">
        <v>3277</v>
      </c>
      <c r="B1846" s="701" t="s">
        <v>1607</v>
      </c>
      <c r="C1846" s="701" t="s">
        <v>1364</v>
      </c>
      <c r="D1846" s="702">
        <v>1988</v>
      </c>
      <c r="E1846" s="701" t="s">
        <v>2897</v>
      </c>
      <c r="F1846" s="701" t="s">
        <v>2898</v>
      </c>
      <c r="G1846" s="701" t="s">
        <v>1607</v>
      </c>
      <c r="H1846" s="703">
        <v>32964</v>
      </c>
      <c r="I1846" s="703">
        <v>32973</v>
      </c>
      <c r="J1846" s="701" t="s">
        <v>1608</v>
      </c>
      <c r="K1846" s="702">
        <v>10151</v>
      </c>
      <c r="L1846" s="701" t="s">
        <v>1341</v>
      </c>
      <c r="M1846" s="704"/>
      <c r="N1846" s="701" t="s">
        <v>1613</v>
      </c>
      <c r="O1846" s="702">
        <v>687</v>
      </c>
      <c r="P1846" s="701" t="s">
        <v>1341</v>
      </c>
      <c r="Q1846" s="704"/>
      <c r="R1846" s="701" t="s">
        <v>1341</v>
      </c>
      <c r="S1846" s="701" t="s">
        <v>1341</v>
      </c>
    </row>
    <row r="1847" spans="1:19" x14ac:dyDescent="0.3">
      <c r="A1847" s="701" t="s">
        <v>3371</v>
      </c>
      <c r="B1847" s="701" t="s">
        <v>1607</v>
      </c>
      <c r="C1847" s="701" t="s">
        <v>1364</v>
      </c>
      <c r="D1847" s="702">
        <v>1989</v>
      </c>
      <c r="E1847" s="701" t="s">
        <v>2897</v>
      </c>
      <c r="F1847" s="701" t="s">
        <v>2898</v>
      </c>
      <c r="G1847" s="701" t="s">
        <v>1607</v>
      </c>
      <c r="H1847" s="703">
        <v>33338</v>
      </c>
      <c r="I1847" s="703">
        <v>33338</v>
      </c>
      <c r="J1847" s="701" t="s">
        <v>1608</v>
      </c>
      <c r="K1847" s="702">
        <v>10014</v>
      </c>
      <c r="L1847" s="701" t="s">
        <v>1341</v>
      </c>
      <c r="M1847" s="704"/>
      <c r="N1847" s="701" t="s">
        <v>1613</v>
      </c>
      <c r="O1847" s="702">
        <v>427</v>
      </c>
      <c r="P1847" s="701" t="s">
        <v>1341</v>
      </c>
      <c r="Q1847" s="704"/>
      <c r="R1847" s="701" t="s">
        <v>1341</v>
      </c>
      <c r="S1847" s="701" t="s">
        <v>1341</v>
      </c>
    </row>
    <row r="1848" spans="1:19" x14ac:dyDescent="0.3">
      <c r="A1848" s="701" t="s">
        <v>3372</v>
      </c>
      <c r="B1848" s="701" t="s">
        <v>1607</v>
      </c>
      <c r="C1848" s="701" t="s">
        <v>1364</v>
      </c>
      <c r="D1848" s="702">
        <v>1989</v>
      </c>
      <c r="E1848" s="701" t="s">
        <v>2897</v>
      </c>
      <c r="F1848" s="701" t="s">
        <v>2898</v>
      </c>
      <c r="G1848" s="701" t="s">
        <v>1607</v>
      </c>
      <c r="H1848" s="703">
        <v>33338</v>
      </c>
      <c r="I1848" s="703">
        <v>33338</v>
      </c>
      <c r="J1848" s="701" t="s">
        <v>1608</v>
      </c>
      <c r="K1848" s="702">
        <v>10698</v>
      </c>
      <c r="L1848" s="701" t="s">
        <v>1341</v>
      </c>
      <c r="M1848" s="704"/>
      <c r="N1848" s="701" t="s">
        <v>1613</v>
      </c>
      <c r="O1848" s="702">
        <v>428</v>
      </c>
      <c r="P1848" s="701" t="s">
        <v>1341</v>
      </c>
      <c r="Q1848" s="704"/>
      <c r="R1848" s="701" t="s">
        <v>1341</v>
      </c>
      <c r="S1848" s="701" t="s">
        <v>1341</v>
      </c>
    </row>
    <row r="1849" spans="1:19" x14ac:dyDescent="0.3">
      <c r="A1849" s="701" t="s">
        <v>3373</v>
      </c>
      <c r="B1849" s="701" t="s">
        <v>1607</v>
      </c>
      <c r="C1849" s="701" t="s">
        <v>1364</v>
      </c>
      <c r="D1849" s="702">
        <v>1989</v>
      </c>
      <c r="E1849" s="701" t="s">
        <v>2897</v>
      </c>
      <c r="F1849" s="701" t="s">
        <v>2898</v>
      </c>
      <c r="G1849" s="701" t="s">
        <v>1607</v>
      </c>
      <c r="H1849" s="703">
        <v>33338</v>
      </c>
      <c r="I1849" s="703">
        <v>33338</v>
      </c>
      <c r="J1849" s="701" t="s">
        <v>1608</v>
      </c>
      <c r="K1849" s="702">
        <v>10750</v>
      </c>
      <c r="L1849" s="701" t="s">
        <v>1341</v>
      </c>
      <c r="M1849" s="704"/>
      <c r="N1849" s="701" t="s">
        <v>1613</v>
      </c>
      <c r="O1849" s="702">
        <v>428</v>
      </c>
      <c r="P1849" s="701" t="s">
        <v>1341</v>
      </c>
      <c r="Q1849" s="704"/>
      <c r="R1849" s="701" t="s">
        <v>1341</v>
      </c>
      <c r="S1849" s="701" t="s">
        <v>1341</v>
      </c>
    </row>
    <row r="1850" spans="1:19" x14ac:dyDescent="0.3">
      <c r="A1850" s="701" t="s">
        <v>2896</v>
      </c>
      <c r="B1850" s="701" t="s">
        <v>1607</v>
      </c>
      <c r="C1850" s="701" t="s">
        <v>1364</v>
      </c>
      <c r="D1850" s="702">
        <v>1990</v>
      </c>
      <c r="E1850" s="701" t="s">
        <v>2897</v>
      </c>
      <c r="F1850" s="701" t="s">
        <v>2898</v>
      </c>
      <c r="G1850" s="701" t="s">
        <v>1607</v>
      </c>
      <c r="H1850" s="703">
        <v>33704</v>
      </c>
      <c r="I1850" s="703">
        <v>33704</v>
      </c>
      <c r="J1850" s="701" t="s">
        <v>1608</v>
      </c>
      <c r="K1850" s="702">
        <v>27839</v>
      </c>
      <c r="L1850" s="701" t="s">
        <v>1341</v>
      </c>
      <c r="M1850" s="704"/>
      <c r="N1850" s="701" t="s">
        <v>1613</v>
      </c>
      <c r="O1850" s="702">
        <v>719</v>
      </c>
      <c r="P1850" s="701" t="s">
        <v>1341</v>
      </c>
      <c r="Q1850" s="706"/>
      <c r="R1850" s="701" t="s">
        <v>1341</v>
      </c>
      <c r="S1850" s="701" t="s">
        <v>1341</v>
      </c>
    </row>
    <row r="1851" spans="1:19" x14ac:dyDescent="0.3">
      <c r="A1851" s="701" t="s">
        <v>2899</v>
      </c>
      <c r="B1851" s="701" t="s">
        <v>1607</v>
      </c>
      <c r="C1851" s="701" t="s">
        <v>1364</v>
      </c>
      <c r="D1851" s="702">
        <v>1990</v>
      </c>
      <c r="E1851" s="701" t="s">
        <v>2897</v>
      </c>
      <c r="F1851" s="701" t="s">
        <v>2898</v>
      </c>
      <c r="G1851" s="701" t="s">
        <v>1607</v>
      </c>
      <c r="H1851" s="703">
        <v>33704</v>
      </c>
      <c r="I1851" s="703">
        <v>33704</v>
      </c>
      <c r="J1851" s="701" t="s">
        <v>1608</v>
      </c>
      <c r="K1851" s="702">
        <v>28349</v>
      </c>
      <c r="L1851" s="701" t="s">
        <v>1341</v>
      </c>
      <c r="M1851" s="704"/>
      <c r="N1851" s="701" t="s">
        <v>1613</v>
      </c>
      <c r="O1851" s="702">
        <v>719</v>
      </c>
      <c r="P1851" s="701" t="s">
        <v>1341</v>
      </c>
      <c r="Q1851" s="706"/>
      <c r="R1851" s="701" t="s">
        <v>1341</v>
      </c>
      <c r="S1851" s="701" t="s">
        <v>1341</v>
      </c>
    </row>
    <row r="1852" spans="1:19" x14ac:dyDescent="0.3">
      <c r="A1852" s="701" t="s">
        <v>5820</v>
      </c>
      <c r="B1852" s="701" t="s">
        <v>1607</v>
      </c>
      <c r="C1852" s="701" t="s">
        <v>1364</v>
      </c>
      <c r="D1852" s="702">
        <v>1991</v>
      </c>
      <c r="E1852" s="701" t="s">
        <v>2897</v>
      </c>
      <c r="F1852" s="701" t="s">
        <v>2898</v>
      </c>
      <c r="G1852" s="701" t="s">
        <v>1607</v>
      </c>
      <c r="H1852" s="703">
        <v>34069</v>
      </c>
      <c r="I1852" s="703">
        <v>34069</v>
      </c>
      <c r="J1852" s="701" t="s">
        <v>1608</v>
      </c>
      <c r="K1852" s="702">
        <v>26729</v>
      </c>
      <c r="L1852" s="701" t="s">
        <v>1341</v>
      </c>
      <c r="M1852" s="704"/>
      <c r="N1852" s="701" t="s">
        <v>1608</v>
      </c>
      <c r="O1852" s="702">
        <v>270</v>
      </c>
      <c r="P1852" s="701" t="s">
        <v>1613</v>
      </c>
      <c r="Q1852" s="702">
        <v>264</v>
      </c>
      <c r="R1852" s="701" t="s">
        <v>1341</v>
      </c>
      <c r="S1852" s="701" t="s">
        <v>1341</v>
      </c>
    </row>
    <row r="1853" spans="1:19" x14ac:dyDescent="0.3">
      <c r="A1853" s="701" t="s">
        <v>5821</v>
      </c>
      <c r="B1853" s="701" t="s">
        <v>1607</v>
      </c>
      <c r="C1853" s="701" t="s">
        <v>1364</v>
      </c>
      <c r="D1853" s="702">
        <v>1991</v>
      </c>
      <c r="E1853" s="701" t="s">
        <v>2897</v>
      </c>
      <c r="F1853" s="701" t="s">
        <v>2898</v>
      </c>
      <c r="G1853" s="701" t="s">
        <v>1607</v>
      </c>
      <c r="H1853" s="703">
        <v>34069</v>
      </c>
      <c r="I1853" s="703">
        <v>34069</v>
      </c>
      <c r="J1853" s="701" t="s">
        <v>1608</v>
      </c>
      <c r="K1853" s="702">
        <v>25808</v>
      </c>
      <c r="L1853" s="701" t="s">
        <v>1341</v>
      </c>
      <c r="M1853" s="704"/>
      <c r="N1853" s="701" t="s">
        <v>1613</v>
      </c>
      <c r="O1853" s="702">
        <v>264</v>
      </c>
      <c r="P1853" s="701" t="s">
        <v>1608</v>
      </c>
      <c r="Q1853" s="702">
        <v>261</v>
      </c>
      <c r="R1853" s="701" t="s">
        <v>1341</v>
      </c>
      <c r="S1853" s="701" t="s">
        <v>1341</v>
      </c>
    </row>
    <row r="1854" spans="1:19" x14ac:dyDescent="0.3">
      <c r="A1854" s="701" t="s">
        <v>5930</v>
      </c>
      <c r="B1854" s="701" t="s">
        <v>1607</v>
      </c>
      <c r="C1854" s="701" t="s">
        <v>1364</v>
      </c>
      <c r="D1854" s="702">
        <v>1992</v>
      </c>
      <c r="E1854" s="701" t="s">
        <v>2897</v>
      </c>
      <c r="F1854" s="701" t="s">
        <v>2898</v>
      </c>
      <c r="G1854" s="701" t="s">
        <v>1607</v>
      </c>
      <c r="H1854" s="703">
        <v>34434</v>
      </c>
      <c r="I1854" s="703">
        <v>34434</v>
      </c>
      <c r="J1854" s="701" t="s">
        <v>1608</v>
      </c>
      <c r="K1854" s="702">
        <v>27364</v>
      </c>
      <c r="L1854" s="701" t="s">
        <v>1341</v>
      </c>
      <c r="M1854" s="704"/>
      <c r="N1854" s="701" t="s">
        <v>1613</v>
      </c>
      <c r="O1854" s="702">
        <v>2723</v>
      </c>
      <c r="P1854" s="701" t="s">
        <v>1608</v>
      </c>
      <c r="Q1854" s="702">
        <v>276</v>
      </c>
      <c r="R1854" s="701" t="s">
        <v>1341</v>
      </c>
      <c r="S1854" s="701" t="s">
        <v>1341</v>
      </c>
    </row>
    <row r="1855" spans="1:19" x14ac:dyDescent="0.3">
      <c r="A1855" s="701" t="s">
        <v>5931</v>
      </c>
      <c r="B1855" s="701" t="s">
        <v>1607</v>
      </c>
      <c r="C1855" s="701" t="s">
        <v>1364</v>
      </c>
      <c r="D1855" s="702">
        <v>1992</v>
      </c>
      <c r="E1855" s="701" t="s">
        <v>2897</v>
      </c>
      <c r="F1855" s="701" t="s">
        <v>2898</v>
      </c>
      <c r="G1855" s="701" t="s">
        <v>1607</v>
      </c>
      <c r="H1855" s="703">
        <v>34434</v>
      </c>
      <c r="I1855" s="703">
        <v>34434</v>
      </c>
      <c r="J1855" s="701" t="s">
        <v>1608</v>
      </c>
      <c r="K1855" s="702">
        <v>27356</v>
      </c>
      <c r="L1855" s="701" t="s">
        <v>1341</v>
      </c>
      <c r="M1855" s="704"/>
      <c r="N1855" s="701" t="s">
        <v>1613</v>
      </c>
      <c r="O1855" s="702">
        <v>2722</v>
      </c>
      <c r="P1855" s="701" t="s">
        <v>1608</v>
      </c>
      <c r="Q1855" s="702">
        <v>276</v>
      </c>
      <c r="R1855" s="701" t="s">
        <v>1341</v>
      </c>
      <c r="S1855" s="701" t="s">
        <v>1341</v>
      </c>
    </row>
    <row r="1856" spans="1:19" x14ac:dyDescent="0.3">
      <c r="A1856" s="701" t="s">
        <v>6095</v>
      </c>
      <c r="B1856" s="701" t="s">
        <v>1607</v>
      </c>
      <c r="C1856" s="701" t="s">
        <v>1364</v>
      </c>
      <c r="D1856" s="702">
        <v>1993</v>
      </c>
      <c r="E1856" s="701" t="s">
        <v>2897</v>
      </c>
      <c r="F1856" s="701" t="s">
        <v>2898</v>
      </c>
      <c r="G1856" s="701" t="s">
        <v>1607</v>
      </c>
      <c r="H1856" s="703">
        <v>34799</v>
      </c>
      <c r="I1856" s="703">
        <v>34799</v>
      </c>
      <c r="J1856" s="701" t="s">
        <v>1608</v>
      </c>
      <c r="K1856" s="702">
        <v>50396</v>
      </c>
      <c r="L1856" s="701" t="s">
        <v>1341</v>
      </c>
      <c r="M1856" s="704"/>
      <c r="N1856" s="701" t="s">
        <v>1613</v>
      </c>
      <c r="O1856" s="702">
        <v>2483</v>
      </c>
      <c r="P1856" s="701" t="s">
        <v>1341</v>
      </c>
      <c r="Q1856" s="706"/>
      <c r="R1856" s="701" t="s">
        <v>1341</v>
      </c>
      <c r="S1856" s="701" t="s">
        <v>1341</v>
      </c>
    </row>
    <row r="1857" spans="1:19" x14ac:dyDescent="0.3">
      <c r="A1857" s="701" t="s">
        <v>6136</v>
      </c>
      <c r="B1857" s="701" t="s">
        <v>1607</v>
      </c>
      <c r="C1857" s="701" t="s">
        <v>1364</v>
      </c>
      <c r="D1857" s="702">
        <v>1994</v>
      </c>
      <c r="E1857" s="701" t="s">
        <v>2897</v>
      </c>
      <c r="F1857" s="701" t="s">
        <v>2898</v>
      </c>
      <c r="G1857" s="701" t="s">
        <v>1607</v>
      </c>
      <c r="H1857" s="703">
        <v>35165</v>
      </c>
      <c r="I1857" s="703">
        <v>35165</v>
      </c>
      <c r="J1857" s="701" t="s">
        <v>1608</v>
      </c>
      <c r="K1857" s="702">
        <v>25131</v>
      </c>
      <c r="L1857" s="701" t="s">
        <v>1341</v>
      </c>
      <c r="M1857" s="704"/>
      <c r="N1857" s="701" t="s">
        <v>1613</v>
      </c>
      <c r="O1857" s="702">
        <v>748</v>
      </c>
      <c r="P1857" s="701" t="s">
        <v>1341</v>
      </c>
      <c r="Q1857" s="706"/>
      <c r="R1857" s="701" t="s">
        <v>1341</v>
      </c>
      <c r="S1857" s="701" t="s">
        <v>1341</v>
      </c>
    </row>
    <row r="1858" spans="1:19" x14ac:dyDescent="0.3">
      <c r="A1858" s="701" t="s">
        <v>6137</v>
      </c>
      <c r="B1858" s="701" t="s">
        <v>1607</v>
      </c>
      <c r="C1858" s="701" t="s">
        <v>1364</v>
      </c>
      <c r="D1858" s="702">
        <v>1994</v>
      </c>
      <c r="E1858" s="701" t="s">
        <v>2897</v>
      </c>
      <c r="F1858" s="701" t="s">
        <v>2898</v>
      </c>
      <c r="G1858" s="701" t="s">
        <v>1607</v>
      </c>
      <c r="H1858" s="703">
        <v>35165</v>
      </c>
      <c r="I1858" s="703">
        <v>35165</v>
      </c>
      <c r="J1858" s="701" t="s">
        <v>1608</v>
      </c>
      <c r="K1858" s="702">
        <v>25115</v>
      </c>
      <c r="L1858" s="701" t="s">
        <v>1341</v>
      </c>
      <c r="M1858" s="704"/>
      <c r="N1858" s="701" t="s">
        <v>1613</v>
      </c>
      <c r="O1858" s="702">
        <v>747</v>
      </c>
      <c r="P1858" s="701" t="s">
        <v>1341</v>
      </c>
      <c r="Q1858" s="704"/>
      <c r="R1858" s="701" t="s">
        <v>1341</v>
      </c>
      <c r="S1858" s="701" t="s">
        <v>1341</v>
      </c>
    </row>
    <row r="1859" spans="1:19" x14ac:dyDescent="0.3">
      <c r="A1859" s="701" t="s">
        <v>6138</v>
      </c>
      <c r="B1859" s="701" t="s">
        <v>1607</v>
      </c>
      <c r="C1859" s="701" t="s">
        <v>1364</v>
      </c>
      <c r="D1859" s="702">
        <v>1995</v>
      </c>
      <c r="E1859" s="701" t="s">
        <v>2897</v>
      </c>
      <c r="F1859" s="701" t="s">
        <v>2898</v>
      </c>
      <c r="G1859" s="701" t="s">
        <v>1607</v>
      </c>
      <c r="H1859" s="703">
        <v>35535</v>
      </c>
      <c r="I1859" s="703">
        <v>35535</v>
      </c>
      <c r="J1859" s="701" t="s">
        <v>1608</v>
      </c>
      <c r="K1859" s="702">
        <v>25152</v>
      </c>
      <c r="L1859" s="701" t="s">
        <v>1341</v>
      </c>
      <c r="M1859" s="704"/>
      <c r="N1859" s="701" t="s">
        <v>1613</v>
      </c>
      <c r="O1859" s="702">
        <v>3539</v>
      </c>
      <c r="P1859" s="701" t="s">
        <v>1341</v>
      </c>
      <c r="Q1859" s="706"/>
      <c r="R1859" s="701" t="s">
        <v>1341</v>
      </c>
      <c r="S1859" s="701" t="s">
        <v>1341</v>
      </c>
    </row>
    <row r="1860" spans="1:19" x14ac:dyDescent="0.3">
      <c r="A1860" s="701" t="s">
        <v>6139</v>
      </c>
      <c r="B1860" s="701" t="s">
        <v>1607</v>
      </c>
      <c r="C1860" s="701" t="s">
        <v>1364</v>
      </c>
      <c r="D1860" s="702">
        <v>1995</v>
      </c>
      <c r="E1860" s="701" t="s">
        <v>2897</v>
      </c>
      <c r="F1860" s="701" t="s">
        <v>2898</v>
      </c>
      <c r="G1860" s="701" t="s">
        <v>1607</v>
      </c>
      <c r="H1860" s="703">
        <v>35535</v>
      </c>
      <c r="I1860" s="703">
        <v>35535</v>
      </c>
      <c r="J1860" s="701" t="s">
        <v>1608</v>
      </c>
      <c r="K1860" s="702">
        <v>25192</v>
      </c>
      <c r="L1860" s="701" t="s">
        <v>1341</v>
      </c>
      <c r="M1860" s="704"/>
      <c r="N1860" s="701" t="s">
        <v>1613</v>
      </c>
      <c r="O1860" s="702">
        <v>3544</v>
      </c>
      <c r="P1860" s="701" t="s">
        <v>1341</v>
      </c>
      <c r="Q1860" s="706"/>
      <c r="R1860" s="701" t="s">
        <v>1341</v>
      </c>
      <c r="S1860" s="701" t="s">
        <v>1341</v>
      </c>
    </row>
    <row r="1861" spans="1:19" x14ac:dyDescent="0.3">
      <c r="A1861" s="701" t="s">
        <v>6472</v>
      </c>
      <c r="B1861" s="701" t="s">
        <v>1607</v>
      </c>
      <c r="C1861" s="701" t="s">
        <v>1364</v>
      </c>
      <c r="D1861" s="702">
        <v>1996</v>
      </c>
      <c r="E1861" s="701" t="s">
        <v>2897</v>
      </c>
      <c r="F1861" s="701" t="s">
        <v>2898</v>
      </c>
      <c r="G1861" s="701" t="s">
        <v>1607</v>
      </c>
      <c r="H1861" s="703">
        <v>35902</v>
      </c>
      <c r="I1861" s="703">
        <v>35902</v>
      </c>
      <c r="J1861" s="701" t="s">
        <v>1608</v>
      </c>
      <c r="K1861" s="702">
        <v>25061</v>
      </c>
      <c r="L1861" s="701" t="s">
        <v>1341</v>
      </c>
      <c r="M1861" s="704"/>
      <c r="N1861" s="701" t="s">
        <v>1613</v>
      </c>
      <c r="O1861" s="702">
        <v>250</v>
      </c>
      <c r="P1861" s="701" t="s">
        <v>1341</v>
      </c>
      <c r="Q1861" s="706"/>
      <c r="R1861" s="701" t="s">
        <v>1341</v>
      </c>
      <c r="S1861" s="701" t="s">
        <v>1341</v>
      </c>
    </row>
    <row r="1862" spans="1:19" x14ac:dyDescent="0.3">
      <c r="A1862" s="701" t="s">
        <v>6473</v>
      </c>
      <c r="B1862" s="701" t="s">
        <v>1607</v>
      </c>
      <c r="C1862" s="701" t="s">
        <v>1364</v>
      </c>
      <c r="D1862" s="702">
        <v>1996</v>
      </c>
      <c r="E1862" s="701" t="s">
        <v>2897</v>
      </c>
      <c r="F1862" s="701" t="s">
        <v>2898</v>
      </c>
      <c r="G1862" s="701" t="s">
        <v>1607</v>
      </c>
      <c r="H1862" s="703">
        <v>35902</v>
      </c>
      <c r="I1862" s="703">
        <v>35902</v>
      </c>
      <c r="J1862" s="701" t="s">
        <v>1608</v>
      </c>
      <c r="K1862" s="702">
        <v>25135</v>
      </c>
      <c r="L1862" s="701" t="s">
        <v>1341</v>
      </c>
      <c r="M1862" s="704"/>
      <c r="N1862" s="701" t="s">
        <v>1613</v>
      </c>
      <c r="O1862" s="702">
        <v>250</v>
      </c>
      <c r="P1862" s="701" t="s">
        <v>1341</v>
      </c>
      <c r="Q1862" s="706"/>
      <c r="R1862" s="701" t="s">
        <v>1341</v>
      </c>
      <c r="S1862" s="701" t="s">
        <v>1341</v>
      </c>
    </row>
    <row r="1863" spans="1:19" x14ac:dyDescent="0.3">
      <c r="A1863" s="701" t="s">
        <v>6479</v>
      </c>
      <c r="B1863" s="701" t="s">
        <v>1607</v>
      </c>
      <c r="C1863" s="701" t="s">
        <v>1364</v>
      </c>
      <c r="D1863" s="702">
        <v>1997</v>
      </c>
      <c r="E1863" s="701" t="s">
        <v>2897</v>
      </c>
      <c r="F1863" s="701" t="s">
        <v>2898</v>
      </c>
      <c r="G1863" s="701" t="s">
        <v>1607</v>
      </c>
      <c r="H1863" s="703">
        <v>36266</v>
      </c>
      <c r="I1863" s="703">
        <v>36266</v>
      </c>
      <c r="J1863" s="701" t="s">
        <v>1608</v>
      </c>
      <c r="K1863" s="702">
        <v>25114</v>
      </c>
      <c r="L1863" s="701" t="s">
        <v>1341</v>
      </c>
      <c r="M1863" s="704"/>
      <c r="N1863" s="701" t="s">
        <v>1613</v>
      </c>
      <c r="O1863" s="702">
        <v>1093</v>
      </c>
      <c r="P1863" s="701" t="s">
        <v>1341</v>
      </c>
      <c r="Q1863" s="706"/>
      <c r="R1863" s="701" t="s">
        <v>1341</v>
      </c>
      <c r="S1863" s="701" t="s">
        <v>1341</v>
      </c>
    </row>
    <row r="1864" spans="1:19" x14ac:dyDescent="0.3">
      <c r="A1864" s="701" t="s">
        <v>6480</v>
      </c>
      <c r="B1864" s="701" t="s">
        <v>1607</v>
      </c>
      <c r="C1864" s="701" t="s">
        <v>1364</v>
      </c>
      <c r="D1864" s="702">
        <v>1997</v>
      </c>
      <c r="E1864" s="701" t="s">
        <v>2897</v>
      </c>
      <c r="F1864" s="701" t="s">
        <v>2898</v>
      </c>
      <c r="G1864" s="701" t="s">
        <v>1607</v>
      </c>
      <c r="H1864" s="703">
        <v>36266</v>
      </c>
      <c r="I1864" s="703">
        <v>36266</v>
      </c>
      <c r="J1864" s="701" t="s">
        <v>1608</v>
      </c>
      <c r="K1864" s="702">
        <v>25151</v>
      </c>
      <c r="L1864" s="701" t="s">
        <v>1341</v>
      </c>
      <c r="M1864" s="704"/>
      <c r="N1864" s="701" t="s">
        <v>1613</v>
      </c>
      <c r="O1864" s="702">
        <v>1094</v>
      </c>
      <c r="P1864" s="701" t="s">
        <v>1341</v>
      </c>
      <c r="Q1864" s="706"/>
      <c r="R1864" s="701" t="s">
        <v>1341</v>
      </c>
      <c r="S1864" s="701" t="s">
        <v>1341</v>
      </c>
    </row>
    <row r="1865" spans="1:19" x14ac:dyDescent="0.3">
      <c r="A1865" s="701" t="s">
        <v>6481</v>
      </c>
      <c r="B1865" s="701" t="s">
        <v>1607</v>
      </c>
      <c r="C1865" s="701" t="s">
        <v>1364</v>
      </c>
      <c r="D1865" s="702">
        <v>1998</v>
      </c>
      <c r="E1865" s="701" t="s">
        <v>2897</v>
      </c>
      <c r="F1865" s="701" t="s">
        <v>2898</v>
      </c>
      <c r="G1865" s="701" t="s">
        <v>1607</v>
      </c>
      <c r="H1865" s="703">
        <v>36635</v>
      </c>
      <c r="I1865" s="703">
        <v>36635</v>
      </c>
      <c r="J1865" s="701" t="s">
        <v>1608</v>
      </c>
      <c r="K1865" s="702">
        <v>24451</v>
      </c>
      <c r="L1865" s="701" t="s">
        <v>1341</v>
      </c>
      <c r="M1865" s="704"/>
      <c r="N1865" s="701" t="s">
        <v>1608</v>
      </c>
      <c r="O1865" s="702">
        <v>756</v>
      </c>
      <c r="P1865" s="701" t="s">
        <v>1613</v>
      </c>
      <c r="Q1865" s="702">
        <v>715</v>
      </c>
      <c r="R1865" s="701" t="s">
        <v>1341</v>
      </c>
      <c r="S1865" s="701" t="s">
        <v>1341</v>
      </c>
    </row>
    <row r="1866" spans="1:19" x14ac:dyDescent="0.3">
      <c r="A1866" s="701" t="s">
        <v>6482</v>
      </c>
      <c r="B1866" s="701" t="s">
        <v>1607</v>
      </c>
      <c r="C1866" s="701" t="s">
        <v>1364</v>
      </c>
      <c r="D1866" s="702">
        <v>1998</v>
      </c>
      <c r="E1866" s="701" t="s">
        <v>2897</v>
      </c>
      <c r="F1866" s="701" t="s">
        <v>2898</v>
      </c>
      <c r="G1866" s="701" t="s">
        <v>1607</v>
      </c>
      <c r="H1866" s="703">
        <v>36635</v>
      </c>
      <c r="I1866" s="703">
        <v>36635</v>
      </c>
      <c r="J1866" s="701" t="s">
        <v>1608</v>
      </c>
      <c r="K1866" s="702">
        <v>25010</v>
      </c>
      <c r="L1866" s="701" t="s">
        <v>1341</v>
      </c>
      <c r="M1866" s="704"/>
      <c r="N1866" s="701" t="s">
        <v>1608</v>
      </c>
      <c r="O1866" s="702">
        <v>773</v>
      </c>
      <c r="P1866" s="701" t="s">
        <v>1613</v>
      </c>
      <c r="Q1866" s="702">
        <v>732</v>
      </c>
      <c r="R1866" s="701" t="s">
        <v>1341</v>
      </c>
      <c r="S1866" s="701" t="s">
        <v>1341</v>
      </c>
    </row>
    <row r="1867" spans="1:19" x14ac:dyDescent="0.3">
      <c r="A1867" s="701" t="s">
        <v>6604</v>
      </c>
      <c r="B1867" s="701" t="s">
        <v>1607</v>
      </c>
      <c r="C1867" s="701" t="s">
        <v>1364</v>
      </c>
      <c r="D1867" s="702">
        <v>2000</v>
      </c>
      <c r="E1867" s="701" t="s">
        <v>2897</v>
      </c>
      <c r="F1867" s="701" t="s">
        <v>2898</v>
      </c>
      <c r="G1867" s="701" t="s">
        <v>1607</v>
      </c>
      <c r="H1867" s="703">
        <v>37361</v>
      </c>
      <c r="I1867" s="703">
        <v>37361</v>
      </c>
      <c r="J1867" s="701" t="s">
        <v>1608</v>
      </c>
      <c r="K1867" s="702">
        <v>25122</v>
      </c>
      <c r="L1867" s="701" t="s">
        <v>1341</v>
      </c>
      <c r="M1867" s="704"/>
      <c r="N1867" s="701" t="s">
        <v>1341</v>
      </c>
      <c r="O1867" s="706"/>
      <c r="P1867" s="701" t="s">
        <v>1341</v>
      </c>
      <c r="Q1867" s="706"/>
      <c r="R1867" s="701" t="s">
        <v>1341</v>
      </c>
      <c r="S1867" s="701" t="s">
        <v>1341</v>
      </c>
    </row>
    <row r="1868" spans="1:19" x14ac:dyDescent="0.3">
      <c r="A1868" s="701" t="s">
        <v>6605</v>
      </c>
      <c r="B1868" s="701" t="s">
        <v>1607</v>
      </c>
      <c r="C1868" s="701" t="s">
        <v>1364</v>
      </c>
      <c r="D1868" s="702">
        <v>2000</v>
      </c>
      <c r="E1868" s="701" t="s">
        <v>2897</v>
      </c>
      <c r="F1868" s="701" t="s">
        <v>2898</v>
      </c>
      <c r="G1868" s="701" t="s">
        <v>1607</v>
      </c>
      <c r="H1868" s="703">
        <v>37361</v>
      </c>
      <c r="I1868" s="703">
        <v>37361</v>
      </c>
      <c r="J1868" s="701" t="s">
        <v>1608</v>
      </c>
      <c r="K1868" s="702">
        <v>25335</v>
      </c>
      <c r="L1868" s="701" t="s">
        <v>1341</v>
      </c>
      <c r="M1868" s="704"/>
      <c r="N1868" s="701" t="s">
        <v>1341</v>
      </c>
      <c r="O1868" s="704"/>
      <c r="P1868" s="701" t="s">
        <v>1341</v>
      </c>
      <c r="Q1868" s="704"/>
      <c r="R1868" s="701" t="s">
        <v>1341</v>
      </c>
      <c r="S1868" s="701" t="s">
        <v>1341</v>
      </c>
    </row>
    <row r="1869" spans="1:19" x14ac:dyDescent="0.3">
      <c r="A1869" s="701" t="s">
        <v>6663</v>
      </c>
      <c r="B1869" s="701" t="s">
        <v>1607</v>
      </c>
      <c r="C1869" s="701" t="s">
        <v>1364</v>
      </c>
      <c r="D1869" s="702">
        <v>2000</v>
      </c>
      <c r="E1869" s="701" t="s">
        <v>2897</v>
      </c>
      <c r="F1869" s="701" t="s">
        <v>2898</v>
      </c>
      <c r="G1869" s="701" t="s">
        <v>1607</v>
      </c>
      <c r="H1869" s="703">
        <v>37116</v>
      </c>
      <c r="I1869" s="703">
        <v>37116</v>
      </c>
      <c r="J1869" s="701" t="s">
        <v>1608</v>
      </c>
      <c r="K1869" s="702">
        <v>25402</v>
      </c>
      <c r="L1869" s="701" t="s">
        <v>1341</v>
      </c>
      <c r="M1869" s="704"/>
      <c r="N1869" s="701" t="s">
        <v>1613</v>
      </c>
      <c r="O1869" s="702">
        <v>1506</v>
      </c>
      <c r="P1869" s="701" t="s">
        <v>1341</v>
      </c>
      <c r="Q1869" s="706"/>
      <c r="R1869" s="701" t="s">
        <v>1341</v>
      </c>
      <c r="S1869" s="701" t="s">
        <v>1341</v>
      </c>
    </row>
    <row r="1870" spans="1:19" x14ac:dyDescent="0.3">
      <c r="A1870" s="701" t="s">
        <v>6664</v>
      </c>
      <c r="B1870" s="701" t="s">
        <v>1607</v>
      </c>
      <c r="C1870" s="701" t="s">
        <v>1364</v>
      </c>
      <c r="D1870" s="702">
        <v>2000</v>
      </c>
      <c r="E1870" s="701" t="s">
        <v>2897</v>
      </c>
      <c r="F1870" s="701" t="s">
        <v>2898</v>
      </c>
      <c r="G1870" s="701" t="s">
        <v>1607</v>
      </c>
      <c r="H1870" s="703">
        <v>37116</v>
      </c>
      <c r="I1870" s="703">
        <v>37116</v>
      </c>
      <c r="J1870" s="701" t="s">
        <v>1608</v>
      </c>
      <c r="K1870" s="702">
        <v>24629</v>
      </c>
      <c r="L1870" s="701" t="s">
        <v>1341</v>
      </c>
      <c r="M1870" s="704"/>
      <c r="N1870" s="701" t="s">
        <v>1613</v>
      </c>
      <c r="O1870" s="702">
        <v>1475</v>
      </c>
      <c r="P1870" s="701" t="s">
        <v>1608</v>
      </c>
      <c r="Q1870" s="702">
        <v>251</v>
      </c>
      <c r="R1870" s="701" t="s">
        <v>1341</v>
      </c>
      <c r="S1870" s="701" t="s">
        <v>1341</v>
      </c>
    </row>
    <row r="1871" spans="1:19" x14ac:dyDescent="0.3">
      <c r="A1871" s="701" t="s">
        <v>6602</v>
      </c>
      <c r="B1871" s="701" t="s">
        <v>1607</v>
      </c>
      <c r="C1871" s="701" t="s">
        <v>1364</v>
      </c>
      <c r="D1871" s="702">
        <v>2001</v>
      </c>
      <c r="E1871" s="701" t="s">
        <v>2897</v>
      </c>
      <c r="F1871" s="701" t="s">
        <v>2898</v>
      </c>
      <c r="G1871" s="701" t="s">
        <v>1607</v>
      </c>
      <c r="H1871" s="703">
        <v>37729</v>
      </c>
      <c r="I1871" s="703">
        <v>37729</v>
      </c>
      <c r="J1871" s="701" t="s">
        <v>1608</v>
      </c>
      <c r="K1871" s="702">
        <v>25118</v>
      </c>
      <c r="L1871" s="701" t="s">
        <v>1341</v>
      </c>
      <c r="M1871" s="704"/>
      <c r="N1871" s="701" t="s">
        <v>1613</v>
      </c>
      <c r="O1871" s="702">
        <v>171</v>
      </c>
      <c r="P1871" s="701" t="s">
        <v>1341</v>
      </c>
      <c r="Q1871" s="704"/>
      <c r="R1871" s="701" t="s">
        <v>1341</v>
      </c>
      <c r="S1871" s="701" t="s">
        <v>1341</v>
      </c>
    </row>
    <row r="1872" spans="1:19" x14ac:dyDescent="0.3">
      <c r="A1872" s="701" t="s">
        <v>6603</v>
      </c>
      <c r="B1872" s="701" t="s">
        <v>1607</v>
      </c>
      <c r="C1872" s="701" t="s">
        <v>1364</v>
      </c>
      <c r="D1872" s="702">
        <v>2001</v>
      </c>
      <c r="E1872" s="701" t="s">
        <v>2897</v>
      </c>
      <c r="F1872" s="701" t="s">
        <v>2898</v>
      </c>
      <c r="G1872" s="701" t="s">
        <v>1607</v>
      </c>
      <c r="H1872" s="703">
        <v>37729</v>
      </c>
      <c r="I1872" s="703">
        <v>37729</v>
      </c>
      <c r="J1872" s="701" t="s">
        <v>1608</v>
      </c>
      <c r="K1872" s="702">
        <v>25068</v>
      </c>
      <c r="L1872" s="701" t="s">
        <v>1341</v>
      </c>
      <c r="M1872" s="704"/>
      <c r="N1872" s="701" t="s">
        <v>1613</v>
      </c>
      <c r="O1872" s="702">
        <v>171</v>
      </c>
      <c r="P1872" s="701" t="s">
        <v>1341</v>
      </c>
      <c r="Q1872" s="706"/>
      <c r="R1872" s="701" t="s">
        <v>1341</v>
      </c>
      <c r="S1872" s="701" t="s">
        <v>1341</v>
      </c>
    </row>
    <row r="1873" spans="1:19" x14ac:dyDescent="0.3">
      <c r="A1873" s="701" t="s">
        <v>6694</v>
      </c>
      <c r="B1873" s="701" t="s">
        <v>1607</v>
      </c>
      <c r="C1873" s="701" t="s">
        <v>1364</v>
      </c>
      <c r="D1873" s="702">
        <v>2001</v>
      </c>
      <c r="E1873" s="701" t="s">
        <v>2897</v>
      </c>
      <c r="F1873" s="701" t="s">
        <v>2898</v>
      </c>
      <c r="G1873" s="701" t="s">
        <v>1607</v>
      </c>
      <c r="H1873" s="703">
        <v>37494</v>
      </c>
      <c r="I1873" s="703">
        <v>37494</v>
      </c>
      <c r="J1873" s="701" t="s">
        <v>1608</v>
      </c>
      <c r="K1873" s="702">
        <v>25128</v>
      </c>
      <c r="L1873" s="701" t="s">
        <v>1341</v>
      </c>
      <c r="M1873" s="704"/>
      <c r="N1873" s="701" t="s">
        <v>1613</v>
      </c>
      <c r="O1873" s="702">
        <v>1129</v>
      </c>
      <c r="P1873" s="701" t="s">
        <v>1341</v>
      </c>
      <c r="Q1873" s="704"/>
      <c r="R1873" s="701" t="s">
        <v>1341</v>
      </c>
      <c r="S1873" s="701" t="s">
        <v>1341</v>
      </c>
    </row>
    <row r="1874" spans="1:19" x14ac:dyDescent="0.3">
      <c r="A1874" s="701" t="s">
        <v>6695</v>
      </c>
      <c r="B1874" s="701" t="s">
        <v>1607</v>
      </c>
      <c r="C1874" s="701" t="s">
        <v>1364</v>
      </c>
      <c r="D1874" s="702">
        <v>2001</v>
      </c>
      <c r="E1874" s="701" t="s">
        <v>2897</v>
      </c>
      <c r="F1874" s="701" t="s">
        <v>2898</v>
      </c>
      <c r="G1874" s="701" t="s">
        <v>1607</v>
      </c>
      <c r="H1874" s="703">
        <v>37494</v>
      </c>
      <c r="I1874" s="703">
        <v>37494</v>
      </c>
      <c r="J1874" s="701" t="s">
        <v>1608</v>
      </c>
      <c r="K1874" s="702">
        <v>25202</v>
      </c>
      <c r="L1874" s="701" t="s">
        <v>1341</v>
      </c>
      <c r="M1874" s="704"/>
      <c r="N1874" s="701" t="s">
        <v>1613</v>
      </c>
      <c r="O1874" s="702">
        <v>1132</v>
      </c>
      <c r="P1874" s="701" t="s">
        <v>1341</v>
      </c>
      <c r="Q1874" s="704"/>
      <c r="R1874" s="701" t="s">
        <v>1341</v>
      </c>
      <c r="S1874" s="701" t="s">
        <v>1341</v>
      </c>
    </row>
    <row r="1875" spans="1:19" x14ac:dyDescent="0.3">
      <c r="A1875" s="701" t="s">
        <v>6814</v>
      </c>
      <c r="B1875" s="701" t="s">
        <v>1607</v>
      </c>
      <c r="C1875" s="701" t="s">
        <v>1364</v>
      </c>
      <c r="D1875" s="702">
        <v>2002</v>
      </c>
      <c r="E1875" s="701" t="s">
        <v>2897</v>
      </c>
      <c r="F1875" s="701" t="s">
        <v>2898</v>
      </c>
      <c r="G1875" s="701" t="s">
        <v>1607</v>
      </c>
      <c r="H1875" s="703">
        <v>38061</v>
      </c>
      <c r="I1875" s="703">
        <v>38061</v>
      </c>
      <c r="J1875" s="701" t="s">
        <v>1608</v>
      </c>
      <c r="K1875" s="702">
        <v>24893</v>
      </c>
      <c r="L1875" s="701" t="s">
        <v>1341</v>
      </c>
      <c r="M1875" s="704"/>
      <c r="N1875" s="701" t="s">
        <v>1613</v>
      </c>
      <c r="O1875" s="702">
        <v>2478</v>
      </c>
      <c r="P1875" s="701" t="s">
        <v>1608</v>
      </c>
      <c r="Q1875" s="702">
        <v>250</v>
      </c>
      <c r="R1875" s="701" t="s">
        <v>1341</v>
      </c>
      <c r="S1875" s="701" t="s">
        <v>1341</v>
      </c>
    </row>
    <row r="1876" spans="1:19" x14ac:dyDescent="0.3">
      <c r="A1876" s="701" t="s">
        <v>6815</v>
      </c>
      <c r="B1876" s="701" t="s">
        <v>1607</v>
      </c>
      <c r="C1876" s="701" t="s">
        <v>1364</v>
      </c>
      <c r="D1876" s="702">
        <v>2002</v>
      </c>
      <c r="E1876" s="701" t="s">
        <v>2897</v>
      </c>
      <c r="F1876" s="701" t="s">
        <v>2898</v>
      </c>
      <c r="G1876" s="701" t="s">
        <v>1607</v>
      </c>
      <c r="H1876" s="703">
        <v>38061</v>
      </c>
      <c r="I1876" s="703">
        <v>38061</v>
      </c>
      <c r="J1876" s="701" t="s">
        <v>1608</v>
      </c>
      <c r="K1876" s="702">
        <v>24910</v>
      </c>
      <c r="L1876" s="701" t="s">
        <v>1341</v>
      </c>
      <c r="M1876" s="704"/>
      <c r="N1876" s="701" t="s">
        <v>1613</v>
      </c>
      <c r="O1876" s="702">
        <v>2467</v>
      </c>
      <c r="P1876" s="701" t="s">
        <v>1608</v>
      </c>
      <c r="Q1876" s="705">
        <v>125</v>
      </c>
      <c r="R1876" s="701" t="s">
        <v>1341</v>
      </c>
      <c r="S1876" s="701" t="s">
        <v>1341</v>
      </c>
    </row>
    <row r="1877" spans="1:19" x14ac:dyDescent="0.3">
      <c r="A1877" s="701" t="s">
        <v>5077</v>
      </c>
      <c r="B1877" s="701" t="s">
        <v>1607</v>
      </c>
      <c r="C1877" s="701" t="s">
        <v>1466</v>
      </c>
      <c r="D1877" s="702">
        <v>1977</v>
      </c>
      <c r="E1877" s="701" t="s">
        <v>1659</v>
      </c>
      <c r="F1877" s="701" t="s">
        <v>1660</v>
      </c>
      <c r="G1877" s="701" t="s">
        <v>1612</v>
      </c>
      <c r="H1877" s="703">
        <v>28801</v>
      </c>
      <c r="I1877" s="703">
        <v>28801</v>
      </c>
      <c r="J1877" s="701" t="s">
        <v>1608</v>
      </c>
      <c r="K1877" s="702">
        <v>28636</v>
      </c>
      <c r="L1877" s="701" t="s">
        <v>1341</v>
      </c>
      <c r="M1877" s="704"/>
      <c r="N1877" s="701" t="s">
        <v>1608</v>
      </c>
      <c r="O1877" s="702">
        <v>348</v>
      </c>
      <c r="P1877" s="701" t="s">
        <v>1613</v>
      </c>
      <c r="Q1877" s="702">
        <v>469979</v>
      </c>
      <c r="R1877" s="701" t="s">
        <v>1341</v>
      </c>
      <c r="S1877" s="701" t="s">
        <v>1341</v>
      </c>
    </row>
    <row r="1878" spans="1:19" x14ac:dyDescent="0.3">
      <c r="A1878" s="701" t="s">
        <v>5111</v>
      </c>
      <c r="B1878" s="701" t="s">
        <v>1607</v>
      </c>
      <c r="C1878" s="701" t="s">
        <v>1466</v>
      </c>
      <c r="D1878" s="702">
        <v>1978</v>
      </c>
      <c r="E1878" s="701" t="s">
        <v>1659</v>
      </c>
      <c r="F1878" s="701" t="s">
        <v>1660</v>
      </c>
      <c r="G1878" s="701" t="s">
        <v>1612</v>
      </c>
      <c r="H1878" s="703">
        <v>29148</v>
      </c>
      <c r="I1878" s="703">
        <v>29148</v>
      </c>
      <c r="J1878" s="701" t="s">
        <v>1608</v>
      </c>
      <c r="K1878" s="702">
        <v>26978</v>
      </c>
      <c r="L1878" s="701" t="s">
        <v>1341</v>
      </c>
      <c r="M1878" s="704"/>
      <c r="N1878" s="701" t="s">
        <v>1608</v>
      </c>
      <c r="O1878" s="702">
        <v>273</v>
      </c>
      <c r="P1878" s="701" t="s">
        <v>1341</v>
      </c>
      <c r="Q1878" s="706"/>
      <c r="R1878" s="701" t="s">
        <v>1341</v>
      </c>
      <c r="S1878" s="701" t="s">
        <v>1341</v>
      </c>
    </row>
    <row r="1879" spans="1:19" x14ac:dyDescent="0.3">
      <c r="A1879" s="701" t="s">
        <v>5133</v>
      </c>
      <c r="B1879" s="701" t="s">
        <v>1607</v>
      </c>
      <c r="C1879" s="701" t="s">
        <v>1466</v>
      </c>
      <c r="D1879" s="702">
        <v>1979</v>
      </c>
      <c r="E1879" s="701" t="s">
        <v>1659</v>
      </c>
      <c r="F1879" s="701" t="s">
        <v>1660</v>
      </c>
      <c r="G1879" s="701" t="s">
        <v>1612</v>
      </c>
      <c r="H1879" s="703">
        <v>29519</v>
      </c>
      <c r="I1879" s="703">
        <v>29519</v>
      </c>
      <c r="J1879" s="701" t="s">
        <v>3471</v>
      </c>
      <c r="K1879" s="702">
        <v>26173</v>
      </c>
      <c r="L1879" s="701" t="s">
        <v>1341</v>
      </c>
      <c r="M1879" s="704"/>
      <c r="N1879" s="701" t="s">
        <v>3471</v>
      </c>
      <c r="O1879" s="702">
        <v>372</v>
      </c>
      <c r="P1879" s="701" t="s">
        <v>1341</v>
      </c>
      <c r="Q1879" s="704"/>
      <c r="R1879" s="701" t="s">
        <v>1341</v>
      </c>
      <c r="S1879" s="701" t="s">
        <v>1341</v>
      </c>
    </row>
    <row r="1880" spans="1:19" x14ac:dyDescent="0.3">
      <c r="A1880" s="701" t="s">
        <v>5134</v>
      </c>
      <c r="B1880" s="701" t="s">
        <v>1607</v>
      </c>
      <c r="C1880" s="701" t="s">
        <v>1466</v>
      </c>
      <c r="D1880" s="702">
        <v>1979</v>
      </c>
      <c r="E1880" s="701" t="s">
        <v>1659</v>
      </c>
      <c r="F1880" s="701" t="s">
        <v>1660</v>
      </c>
      <c r="G1880" s="701" t="s">
        <v>1612</v>
      </c>
      <c r="H1880" s="703">
        <v>29519</v>
      </c>
      <c r="I1880" s="703">
        <v>29519</v>
      </c>
      <c r="J1880" s="701" t="s">
        <v>3471</v>
      </c>
      <c r="K1880" s="702">
        <v>25479</v>
      </c>
      <c r="L1880" s="701" t="s">
        <v>1341</v>
      </c>
      <c r="M1880" s="704"/>
      <c r="N1880" s="701" t="s">
        <v>3471</v>
      </c>
      <c r="O1880" s="702">
        <v>77</v>
      </c>
      <c r="P1880" s="701" t="s">
        <v>1341</v>
      </c>
      <c r="Q1880" s="706"/>
      <c r="R1880" s="701" t="s">
        <v>1341</v>
      </c>
      <c r="S1880" s="701" t="s">
        <v>1341</v>
      </c>
    </row>
    <row r="1881" spans="1:19" x14ac:dyDescent="0.3">
      <c r="A1881" s="701" t="s">
        <v>5131</v>
      </c>
      <c r="B1881" s="701" t="s">
        <v>1607</v>
      </c>
      <c r="C1881" s="701" t="s">
        <v>1466</v>
      </c>
      <c r="D1881" s="702">
        <v>1979</v>
      </c>
      <c r="E1881" s="701" t="s">
        <v>1659</v>
      </c>
      <c r="F1881" s="701" t="s">
        <v>1660</v>
      </c>
      <c r="G1881" s="701" t="s">
        <v>1612</v>
      </c>
      <c r="H1881" s="703">
        <v>29482</v>
      </c>
      <c r="I1881" s="703">
        <v>29482</v>
      </c>
      <c r="J1881" s="701" t="s">
        <v>3796</v>
      </c>
      <c r="K1881" s="702">
        <v>26517</v>
      </c>
      <c r="L1881" s="701" t="s">
        <v>1341</v>
      </c>
      <c r="M1881" s="704"/>
      <c r="N1881" s="701" t="s">
        <v>3796</v>
      </c>
      <c r="O1881" s="705">
        <v>80</v>
      </c>
      <c r="P1881" s="701" t="s">
        <v>1341</v>
      </c>
      <c r="Q1881" s="704"/>
      <c r="R1881" s="701" t="s">
        <v>1341</v>
      </c>
      <c r="S1881" s="701" t="s">
        <v>1341</v>
      </c>
    </row>
    <row r="1882" spans="1:19" x14ac:dyDescent="0.3">
      <c r="A1882" s="701" t="s">
        <v>5132</v>
      </c>
      <c r="B1882" s="701" t="s">
        <v>1607</v>
      </c>
      <c r="C1882" s="701" t="s">
        <v>1466</v>
      </c>
      <c r="D1882" s="702">
        <v>1979</v>
      </c>
      <c r="E1882" s="701" t="s">
        <v>1659</v>
      </c>
      <c r="F1882" s="701" t="s">
        <v>1660</v>
      </c>
      <c r="G1882" s="701" t="s">
        <v>1612</v>
      </c>
      <c r="H1882" s="703">
        <v>29482</v>
      </c>
      <c r="I1882" s="703">
        <v>29482</v>
      </c>
      <c r="J1882" s="701" t="s">
        <v>3796</v>
      </c>
      <c r="K1882" s="702">
        <v>25945</v>
      </c>
      <c r="L1882" s="701" t="s">
        <v>1341</v>
      </c>
      <c r="M1882" s="704"/>
      <c r="N1882" s="701" t="s">
        <v>3796</v>
      </c>
      <c r="O1882" s="705">
        <v>262</v>
      </c>
      <c r="P1882" s="701" t="s">
        <v>1341</v>
      </c>
      <c r="Q1882" s="704"/>
      <c r="R1882" s="701" t="s">
        <v>1341</v>
      </c>
      <c r="S1882" s="701" t="s">
        <v>1341</v>
      </c>
    </row>
    <row r="1883" spans="1:19" x14ac:dyDescent="0.3">
      <c r="A1883" s="701" t="s">
        <v>5156</v>
      </c>
      <c r="B1883" s="701" t="s">
        <v>1607</v>
      </c>
      <c r="C1883" s="701" t="s">
        <v>1466</v>
      </c>
      <c r="D1883" s="702">
        <v>1980</v>
      </c>
      <c r="E1883" s="701" t="s">
        <v>1659</v>
      </c>
      <c r="F1883" s="701" t="s">
        <v>1660</v>
      </c>
      <c r="G1883" s="701" t="s">
        <v>1612</v>
      </c>
      <c r="H1883" s="703">
        <v>29856</v>
      </c>
      <c r="I1883" s="703">
        <v>29856</v>
      </c>
      <c r="J1883" s="701" t="s">
        <v>3471</v>
      </c>
      <c r="K1883" s="702">
        <v>14405</v>
      </c>
      <c r="L1883" s="701" t="s">
        <v>1341</v>
      </c>
      <c r="M1883" s="704"/>
      <c r="N1883" s="701" t="s">
        <v>3471</v>
      </c>
      <c r="O1883" s="705">
        <v>354</v>
      </c>
      <c r="P1883" s="701" t="s">
        <v>1341</v>
      </c>
      <c r="Q1883" s="704"/>
      <c r="R1883" s="701" t="s">
        <v>1341</v>
      </c>
      <c r="S1883" s="701" t="s">
        <v>1341</v>
      </c>
    </row>
    <row r="1884" spans="1:19" x14ac:dyDescent="0.3">
      <c r="A1884" s="701" t="s">
        <v>5157</v>
      </c>
      <c r="B1884" s="701" t="s">
        <v>1607</v>
      </c>
      <c r="C1884" s="701" t="s">
        <v>1466</v>
      </c>
      <c r="D1884" s="702">
        <v>1980</v>
      </c>
      <c r="E1884" s="701" t="s">
        <v>1659</v>
      </c>
      <c r="F1884" s="701" t="s">
        <v>1660</v>
      </c>
      <c r="G1884" s="701" t="s">
        <v>1612</v>
      </c>
      <c r="H1884" s="703">
        <v>29856</v>
      </c>
      <c r="I1884" s="703">
        <v>29856</v>
      </c>
      <c r="J1884" s="701" t="s">
        <v>3471</v>
      </c>
      <c r="K1884" s="702">
        <v>14993</v>
      </c>
      <c r="L1884" s="701" t="s">
        <v>1341</v>
      </c>
      <c r="M1884" s="704"/>
      <c r="N1884" s="701" t="s">
        <v>3471</v>
      </c>
      <c r="O1884" s="702">
        <v>167</v>
      </c>
      <c r="P1884" s="701" t="s">
        <v>1341</v>
      </c>
      <c r="Q1884" s="706"/>
      <c r="R1884" s="701" t="s">
        <v>1341</v>
      </c>
      <c r="S1884" s="701" t="s">
        <v>1341</v>
      </c>
    </row>
    <row r="1885" spans="1:19" x14ac:dyDescent="0.3">
      <c r="A1885" s="701" t="s">
        <v>5158</v>
      </c>
      <c r="B1885" s="701" t="s">
        <v>1607</v>
      </c>
      <c r="C1885" s="701" t="s">
        <v>1466</v>
      </c>
      <c r="D1885" s="702">
        <v>1980</v>
      </c>
      <c r="E1885" s="701" t="s">
        <v>1659</v>
      </c>
      <c r="F1885" s="701" t="s">
        <v>1660</v>
      </c>
      <c r="G1885" s="701" t="s">
        <v>1612</v>
      </c>
      <c r="H1885" s="703">
        <v>29887</v>
      </c>
      <c r="I1885" s="703">
        <v>29887</v>
      </c>
      <c r="J1885" s="701" t="s">
        <v>3796</v>
      </c>
      <c r="K1885" s="702">
        <v>15167</v>
      </c>
      <c r="L1885" s="701" t="s">
        <v>1341</v>
      </c>
      <c r="M1885" s="704"/>
      <c r="N1885" s="701" t="s">
        <v>3796</v>
      </c>
      <c r="O1885" s="702">
        <v>46</v>
      </c>
      <c r="P1885" s="701" t="s">
        <v>1613</v>
      </c>
      <c r="Q1885" s="705">
        <v>19615</v>
      </c>
      <c r="R1885" s="701" t="s">
        <v>1341</v>
      </c>
      <c r="S1885" s="701" t="s">
        <v>1341</v>
      </c>
    </row>
    <row r="1886" spans="1:19" x14ac:dyDescent="0.3">
      <c r="A1886" s="701" t="s">
        <v>5159</v>
      </c>
      <c r="B1886" s="701" t="s">
        <v>1607</v>
      </c>
      <c r="C1886" s="701" t="s">
        <v>1466</v>
      </c>
      <c r="D1886" s="702">
        <v>1980</v>
      </c>
      <c r="E1886" s="701" t="s">
        <v>1659</v>
      </c>
      <c r="F1886" s="701" t="s">
        <v>1660</v>
      </c>
      <c r="G1886" s="701" t="s">
        <v>1612</v>
      </c>
      <c r="H1886" s="703">
        <v>29887</v>
      </c>
      <c r="I1886" s="703">
        <v>29887</v>
      </c>
      <c r="J1886" s="701" t="s">
        <v>3796</v>
      </c>
      <c r="K1886" s="702">
        <v>15143</v>
      </c>
      <c r="L1886" s="701" t="s">
        <v>1341</v>
      </c>
      <c r="M1886" s="704"/>
      <c r="N1886" s="701" t="s">
        <v>3796</v>
      </c>
      <c r="O1886" s="702">
        <v>215</v>
      </c>
      <c r="P1886" s="701" t="s">
        <v>1613</v>
      </c>
      <c r="Q1886" s="705">
        <v>20475</v>
      </c>
      <c r="R1886" s="701" t="s">
        <v>1341</v>
      </c>
      <c r="S1886" s="701" t="s">
        <v>1341</v>
      </c>
    </row>
    <row r="1887" spans="1:19" x14ac:dyDescent="0.3">
      <c r="A1887" s="701" t="s">
        <v>5160</v>
      </c>
      <c r="B1887" s="701" t="s">
        <v>1607</v>
      </c>
      <c r="C1887" s="701" t="s">
        <v>1466</v>
      </c>
      <c r="D1887" s="702">
        <v>1981</v>
      </c>
      <c r="E1887" s="701" t="s">
        <v>1659</v>
      </c>
      <c r="F1887" s="701" t="s">
        <v>1660</v>
      </c>
      <c r="G1887" s="701" t="s">
        <v>1612</v>
      </c>
      <c r="H1887" s="703">
        <v>30214</v>
      </c>
      <c r="I1887" s="703">
        <v>30214</v>
      </c>
      <c r="J1887" s="701" t="s">
        <v>1608</v>
      </c>
      <c r="K1887" s="702">
        <v>27158</v>
      </c>
      <c r="L1887" s="701" t="s">
        <v>1341</v>
      </c>
      <c r="M1887" s="704"/>
      <c r="N1887" s="701" t="s">
        <v>1608</v>
      </c>
      <c r="O1887" s="702">
        <v>137</v>
      </c>
      <c r="P1887" s="701" t="s">
        <v>1613</v>
      </c>
      <c r="Q1887" s="705">
        <v>9187</v>
      </c>
      <c r="R1887" s="701" t="s">
        <v>1341</v>
      </c>
      <c r="S1887" s="701" t="s">
        <v>1341</v>
      </c>
    </row>
    <row r="1888" spans="1:19" x14ac:dyDescent="0.3">
      <c r="A1888" s="701" t="s">
        <v>5161</v>
      </c>
      <c r="B1888" s="701" t="s">
        <v>1607</v>
      </c>
      <c r="C1888" s="701" t="s">
        <v>1466</v>
      </c>
      <c r="D1888" s="702">
        <v>1981</v>
      </c>
      <c r="E1888" s="701" t="s">
        <v>1659</v>
      </c>
      <c r="F1888" s="701" t="s">
        <v>1660</v>
      </c>
      <c r="G1888" s="701" t="s">
        <v>1612</v>
      </c>
      <c r="H1888" s="703">
        <v>30246</v>
      </c>
      <c r="I1888" s="703">
        <v>30246</v>
      </c>
      <c r="J1888" s="701" t="s">
        <v>1608</v>
      </c>
      <c r="K1888" s="702">
        <v>27105</v>
      </c>
      <c r="L1888" s="701" t="s">
        <v>1341</v>
      </c>
      <c r="M1888" s="704"/>
      <c r="N1888" s="701" t="s">
        <v>1608</v>
      </c>
      <c r="O1888" s="702">
        <v>271</v>
      </c>
      <c r="P1888" s="701" t="s">
        <v>1613</v>
      </c>
      <c r="Q1888" s="705">
        <v>61728</v>
      </c>
      <c r="R1888" s="701" t="s">
        <v>1341</v>
      </c>
      <c r="S1888" s="701" t="s">
        <v>1341</v>
      </c>
    </row>
    <row r="1889" spans="1:19" x14ac:dyDescent="0.3">
      <c r="A1889" s="701" t="s">
        <v>5165</v>
      </c>
      <c r="B1889" s="701" t="s">
        <v>1607</v>
      </c>
      <c r="C1889" s="701" t="s">
        <v>1466</v>
      </c>
      <c r="D1889" s="702">
        <v>1982</v>
      </c>
      <c r="E1889" s="701" t="s">
        <v>1659</v>
      </c>
      <c r="F1889" s="701" t="s">
        <v>1660</v>
      </c>
      <c r="G1889" s="701" t="s">
        <v>1612</v>
      </c>
      <c r="H1889" s="703">
        <v>30599</v>
      </c>
      <c r="I1889" s="703">
        <v>30599</v>
      </c>
      <c r="J1889" s="701" t="s">
        <v>1608</v>
      </c>
      <c r="K1889" s="702">
        <v>25200</v>
      </c>
      <c r="L1889" s="701" t="s">
        <v>1341</v>
      </c>
      <c r="M1889" s="704"/>
      <c r="N1889" s="701" t="s">
        <v>1613</v>
      </c>
      <c r="O1889" s="702">
        <v>315770</v>
      </c>
      <c r="P1889" s="701" t="s">
        <v>1341</v>
      </c>
      <c r="Q1889" s="704"/>
      <c r="R1889" s="701" t="s">
        <v>1341</v>
      </c>
      <c r="S1889" s="701" t="s">
        <v>1341</v>
      </c>
    </row>
    <row r="1890" spans="1:19" x14ac:dyDescent="0.3">
      <c r="A1890" s="701" t="s">
        <v>5177</v>
      </c>
      <c r="B1890" s="701" t="s">
        <v>1607</v>
      </c>
      <c r="C1890" s="701" t="s">
        <v>1466</v>
      </c>
      <c r="D1890" s="702">
        <v>1983</v>
      </c>
      <c r="E1890" s="701" t="s">
        <v>1659</v>
      </c>
      <c r="F1890" s="701" t="s">
        <v>1660</v>
      </c>
      <c r="G1890" s="701" t="s">
        <v>1612</v>
      </c>
      <c r="H1890" s="703">
        <v>30963</v>
      </c>
      <c r="I1890" s="703">
        <v>30963</v>
      </c>
      <c r="J1890" s="701" t="s">
        <v>1608</v>
      </c>
      <c r="K1890" s="702">
        <v>26394</v>
      </c>
      <c r="L1890" s="701" t="s">
        <v>1613</v>
      </c>
      <c r="M1890" s="705">
        <v>121</v>
      </c>
      <c r="N1890" s="701" t="s">
        <v>1608</v>
      </c>
      <c r="O1890" s="702">
        <v>122</v>
      </c>
      <c r="P1890" s="701" t="s">
        <v>1613</v>
      </c>
      <c r="Q1890" s="702">
        <v>125888</v>
      </c>
      <c r="R1890" s="701" t="s">
        <v>1341</v>
      </c>
      <c r="S1890" s="701" t="s">
        <v>1341</v>
      </c>
    </row>
    <row r="1891" spans="1:19" x14ac:dyDescent="0.3">
      <c r="A1891" s="701" t="s">
        <v>5178</v>
      </c>
      <c r="B1891" s="701" t="s">
        <v>1607</v>
      </c>
      <c r="C1891" s="701" t="s">
        <v>1466</v>
      </c>
      <c r="D1891" s="702">
        <v>1984</v>
      </c>
      <c r="E1891" s="701" t="s">
        <v>1659</v>
      </c>
      <c r="F1891" s="701" t="s">
        <v>1660</v>
      </c>
      <c r="G1891" s="701" t="s">
        <v>1612</v>
      </c>
      <c r="H1891" s="703">
        <v>31332</v>
      </c>
      <c r="I1891" s="703">
        <v>31332</v>
      </c>
      <c r="J1891" s="701" t="s">
        <v>1608</v>
      </c>
      <c r="K1891" s="702">
        <v>26424</v>
      </c>
      <c r="L1891" s="701" t="s">
        <v>1341</v>
      </c>
      <c r="M1891" s="704"/>
      <c r="N1891" s="701" t="s">
        <v>1608</v>
      </c>
      <c r="O1891" s="702">
        <v>1057</v>
      </c>
      <c r="P1891" s="701" t="s">
        <v>1613</v>
      </c>
      <c r="Q1891" s="702">
        <v>11164</v>
      </c>
      <c r="R1891" s="701" t="s">
        <v>1341</v>
      </c>
      <c r="S1891" s="701" t="s">
        <v>1341</v>
      </c>
    </row>
    <row r="1892" spans="1:19" x14ac:dyDescent="0.3">
      <c r="A1892" s="701" t="s">
        <v>5179</v>
      </c>
      <c r="B1892" s="701" t="s">
        <v>1607</v>
      </c>
      <c r="C1892" s="701" t="s">
        <v>1466</v>
      </c>
      <c r="D1892" s="702">
        <v>1985</v>
      </c>
      <c r="E1892" s="701" t="s">
        <v>1659</v>
      </c>
      <c r="F1892" s="701" t="s">
        <v>1660</v>
      </c>
      <c r="G1892" s="701" t="s">
        <v>1612</v>
      </c>
      <c r="H1892" s="703">
        <v>31671</v>
      </c>
      <c r="I1892" s="703">
        <v>31671</v>
      </c>
      <c r="J1892" s="701" t="s">
        <v>1608</v>
      </c>
      <c r="K1892" s="702">
        <v>25361</v>
      </c>
      <c r="L1892" s="701" t="s">
        <v>1613</v>
      </c>
      <c r="M1892" s="705">
        <v>143</v>
      </c>
      <c r="N1892" s="701" t="s">
        <v>1608</v>
      </c>
      <c r="O1892" s="702">
        <v>574</v>
      </c>
      <c r="P1892" s="701" t="s">
        <v>1613</v>
      </c>
      <c r="Q1892" s="702">
        <v>11230</v>
      </c>
      <c r="R1892" s="701" t="s">
        <v>1341</v>
      </c>
      <c r="S1892" s="701" t="s">
        <v>1341</v>
      </c>
    </row>
    <row r="1893" spans="1:19" x14ac:dyDescent="0.3">
      <c r="A1893" s="701" t="s">
        <v>5181</v>
      </c>
      <c r="B1893" s="701" t="s">
        <v>1607</v>
      </c>
      <c r="C1893" s="701" t="s">
        <v>1466</v>
      </c>
      <c r="D1893" s="702">
        <v>1986</v>
      </c>
      <c r="E1893" s="701" t="s">
        <v>1659</v>
      </c>
      <c r="F1893" s="701" t="s">
        <v>1660</v>
      </c>
      <c r="G1893" s="701" t="s">
        <v>1612</v>
      </c>
      <c r="H1893" s="703">
        <v>32056</v>
      </c>
      <c r="I1893" s="703">
        <v>32056</v>
      </c>
      <c r="J1893" s="701" t="s">
        <v>1608</v>
      </c>
      <c r="K1893" s="702">
        <v>23389</v>
      </c>
      <c r="L1893" s="701" t="s">
        <v>1613</v>
      </c>
      <c r="M1893" s="705">
        <v>420</v>
      </c>
      <c r="N1893" s="701" t="s">
        <v>1608</v>
      </c>
      <c r="O1893" s="705">
        <v>1888</v>
      </c>
      <c r="P1893" s="701" t="s">
        <v>1613</v>
      </c>
      <c r="Q1893" s="705">
        <v>6387</v>
      </c>
      <c r="R1893" s="701" t="s">
        <v>1341</v>
      </c>
      <c r="S1893" s="701" t="s">
        <v>1341</v>
      </c>
    </row>
    <row r="1894" spans="1:19" x14ac:dyDescent="0.3">
      <c r="A1894" s="701" t="s">
        <v>5250</v>
      </c>
      <c r="B1894" s="701" t="s">
        <v>1607</v>
      </c>
      <c r="C1894" s="701" t="s">
        <v>1466</v>
      </c>
      <c r="D1894" s="702">
        <v>1987</v>
      </c>
      <c r="E1894" s="701" t="s">
        <v>1659</v>
      </c>
      <c r="F1894" s="701" t="s">
        <v>1660</v>
      </c>
      <c r="G1894" s="701" t="s">
        <v>1612</v>
      </c>
      <c r="H1894" s="703">
        <v>32405</v>
      </c>
      <c r="I1894" s="703">
        <v>32405</v>
      </c>
      <c r="J1894" s="701" t="s">
        <v>1608</v>
      </c>
      <c r="K1894" s="702">
        <v>25276</v>
      </c>
      <c r="L1894" s="701" t="s">
        <v>1613</v>
      </c>
      <c r="M1894" s="705">
        <v>127</v>
      </c>
      <c r="N1894" s="701" t="s">
        <v>1613</v>
      </c>
      <c r="O1894" s="702">
        <v>149832</v>
      </c>
      <c r="P1894" s="701" t="s">
        <v>1341</v>
      </c>
      <c r="Q1894" s="704"/>
      <c r="R1894" s="701" t="s">
        <v>1341</v>
      </c>
      <c r="S1894" s="701" t="s">
        <v>1341</v>
      </c>
    </row>
    <row r="1895" spans="1:19" x14ac:dyDescent="0.3">
      <c r="A1895" s="701" t="s">
        <v>5261</v>
      </c>
      <c r="B1895" s="701" t="s">
        <v>1607</v>
      </c>
      <c r="C1895" s="701" t="s">
        <v>1466</v>
      </c>
      <c r="D1895" s="702">
        <v>1988</v>
      </c>
      <c r="E1895" s="701" t="s">
        <v>1659</v>
      </c>
      <c r="F1895" s="701" t="s">
        <v>1660</v>
      </c>
      <c r="G1895" s="701" t="s">
        <v>1612</v>
      </c>
      <c r="H1895" s="703">
        <v>32769</v>
      </c>
      <c r="I1895" s="703">
        <v>32780</v>
      </c>
      <c r="J1895" s="701" t="s">
        <v>1608</v>
      </c>
      <c r="K1895" s="702">
        <v>27315</v>
      </c>
      <c r="L1895" s="701" t="s">
        <v>1341</v>
      </c>
      <c r="M1895" s="704"/>
      <c r="N1895" s="701" t="s">
        <v>1608</v>
      </c>
      <c r="O1895" s="702">
        <v>557</v>
      </c>
      <c r="P1895" s="701" t="s">
        <v>1613</v>
      </c>
      <c r="Q1895" s="702">
        <v>156745</v>
      </c>
      <c r="R1895" s="701" t="s">
        <v>1341</v>
      </c>
      <c r="S1895" s="701" t="s">
        <v>1341</v>
      </c>
    </row>
    <row r="1896" spans="1:19" x14ac:dyDescent="0.3">
      <c r="A1896" s="701" t="s">
        <v>5310</v>
      </c>
      <c r="B1896" s="701" t="s">
        <v>1607</v>
      </c>
      <c r="C1896" s="701" t="s">
        <v>1466</v>
      </c>
      <c r="D1896" s="702">
        <v>1989</v>
      </c>
      <c r="E1896" s="701" t="s">
        <v>1659</v>
      </c>
      <c r="F1896" s="701" t="s">
        <v>1660</v>
      </c>
      <c r="G1896" s="701" t="s">
        <v>1612</v>
      </c>
      <c r="H1896" s="703">
        <v>33161</v>
      </c>
      <c r="I1896" s="703">
        <v>33164</v>
      </c>
      <c r="J1896" s="701" t="s">
        <v>1608</v>
      </c>
      <c r="K1896" s="702">
        <v>25861</v>
      </c>
      <c r="L1896" s="701" t="s">
        <v>1613</v>
      </c>
      <c r="M1896" s="705">
        <v>120</v>
      </c>
      <c r="N1896" s="701" t="s">
        <v>3924</v>
      </c>
      <c r="O1896" s="702">
        <v>1323</v>
      </c>
      <c r="P1896" s="701" t="s">
        <v>1613</v>
      </c>
      <c r="Q1896" s="705">
        <v>307505</v>
      </c>
      <c r="R1896" s="701" t="s">
        <v>1341</v>
      </c>
      <c r="S1896" s="701" t="s">
        <v>1341</v>
      </c>
    </row>
    <row r="1897" spans="1:19" x14ac:dyDescent="0.3">
      <c r="A1897" s="701" t="s">
        <v>5339</v>
      </c>
      <c r="B1897" s="701" t="s">
        <v>1607</v>
      </c>
      <c r="C1897" s="701" t="s">
        <v>1466</v>
      </c>
      <c r="D1897" s="702">
        <v>1990</v>
      </c>
      <c r="E1897" s="701" t="s">
        <v>1659</v>
      </c>
      <c r="F1897" s="701" t="s">
        <v>1660</v>
      </c>
      <c r="G1897" s="701" t="s">
        <v>1612</v>
      </c>
      <c r="H1897" s="703">
        <v>33537</v>
      </c>
      <c r="I1897" s="703">
        <v>33537</v>
      </c>
      <c r="J1897" s="701" t="s">
        <v>1608</v>
      </c>
      <c r="K1897" s="702">
        <v>37216</v>
      </c>
      <c r="L1897" s="701" t="s">
        <v>1613</v>
      </c>
      <c r="M1897" s="705">
        <v>727</v>
      </c>
      <c r="N1897" s="701" t="s">
        <v>2115</v>
      </c>
      <c r="O1897" s="702">
        <v>727</v>
      </c>
      <c r="P1897" s="701" t="s">
        <v>1613</v>
      </c>
      <c r="Q1897" s="702">
        <v>253</v>
      </c>
      <c r="R1897" s="701" t="s">
        <v>1341</v>
      </c>
      <c r="S1897" s="701" t="s">
        <v>1341</v>
      </c>
    </row>
    <row r="1898" spans="1:19" x14ac:dyDescent="0.3">
      <c r="A1898" s="701" t="s">
        <v>5340</v>
      </c>
      <c r="B1898" s="701" t="s">
        <v>1607</v>
      </c>
      <c r="C1898" s="701" t="s">
        <v>1466</v>
      </c>
      <c r="D1898" s="702">
        <v>1990</v>
      </c>
      <c r="E1898" s="701" t="s">
        <v>1659</v>
      </c>
      <c r="F1898" s="701" t="s">
        <v>1660</v>
      </c>
      <c r="G1898" s="701" t="s">
        <v>1612</v>
      </c>
      <c r="H1898" s="703">
        <v>33537</v>
      </c>
      <c r="I1898" s="703">
        <v>33537</v>
      </c>
      <c r="J1898" s="701" t="s">
        <v>1608</v>
      </c>
      <c r="K1898" s="702">
        <v>35168</v>
      </c>
      <c r="L1898" s="701" t="s">
        <v>1613</v>
      </c>
      <c r="M1898" s="705">
        <v>738</v>
      </c>
      <c r="N1898" s="701" t="s">
        <v>2115</v>
      </c>
      <c r="O1898" s="702">
        <v>1230</v>
      </c>
      <c r="P1898" s="701" t="s">
        <v>1341</v>
      </c>
      <c r="Q1898" s="706"/>
      <c r="R1898" s="701" t="s">
        <v>1341</v>
      </c>
      <c r="S1898" s="701" t="s">
        <v>1341</v>
      </c>
    </row>
    <row r="1899" spans="1:19" x14ac:dyDescent="0.3">
      <c r="A1899" s="701" t="s">
        <v>5341</v>
      </c>
      <c r="B1899" s="701" t="s">
        <v>1607</v>
      </c>
      <c r="C1899" s="701" t="s">
        <v>1466</v>
      </c>
      <c r="D1899" s="702">
        <v>1990</v>
      </c>
      <c r="E1899" s="701" t="s">
        <v>1659</v>
      </c>
      <c r="F1899" s="701" t="s">
        <v>1660</v>
      </c>
      <c r="G1899" s="701" t="s">
        <v>1612</v>
      </c>
      <c r="H1899" s="703">
        <v>33537</v>
      </c>
      <c r="I1899" s="703">
        <v>33537</v>
      </c>
      <c r="J1899" s="701" t="s">
        <v>1608</v>
      </c>
      <c r="K1899" s="702">
        <v>33859</v>
      </c>
      <c r="L1899" s="701" t="s">
        <v>1613</v>
      </c>
      <c r="M1899" s="705">
        <v>418</v>
      </c>
      <c r="N1899" s="701" t="s">
        <v>2115</v>
      </c>
      <c r="O1899" s="702">
        <v>2195</v>
      </c>
      <c r="P1899" s="701" t="s">
        <v>1341</v>
      </c>
      <c r="Q1899" s="706"/>
      <c r="R1899" s="701" t="s">
        <v>1341</v>
      </c>
      <c r="S1899" s="701" t="s">
        <v>1341</v>
      </c>
    </row>
    <row r="1900" spans="1:19" x14ac:dyDescent="0.3">
      <c r="A1900" s="701" t="s">
        <v>5342</v>
      </c>
      <c r="B1900" s="701" t="s">
        <v>1607</v>
      </c>
      <c r="C1900" s="701" t="s">
        <v>1466</v>
      </c>
      <c r="D1900" s="702">
        <v>1990</v>
      </c>
      <c r="E1900" s="701" t="s">
        <v>1659</v>
      </c>
      <c r="F1900" s="701" t="s">
        <v>1660</v>
      </c>
      <c r="G1900" s="701" t="s">
        <v>1612</v>
      </c>
      <c r="H1900" s="703">
        <v>33537</v>
      </c>
      <c r="I1900" s="703">
        <v>33537</v>
      </c>
      <c r="J1900" s="701" t="s">
        <v>1608</v>
      </c>
      <c r="K1900" s="702">
        <v>34621</v>
      </c>
      <c r="L1900" s="701" t="s">
        <v>1613</v>
      </c>
      <c r="M1900" s="705">
        <v>200</v>
      </c>
      <c r="N1900" s="701" t="s">
        <v>2115</v>
      </c>
      <c r="O1900" s="702">
        <v>499</v>
      </c>
      <c r="P1900" s="701" t="s">
        <v>1613</v>
      </c>
      <c r="Q1900" s="702">
        <v>192</v>
      </c>
      <c r="R1900" s="701" t="s">
        <v>1341</v>
      </c>
      <c r="S1900" s="701" t="s">
        <v>1341</v>
      </c>
    </row>
    <row r="1901" spans="1:19" x14ac:dyDescent="0.3">
      <c r="A1901" s="701" t="s">
        <v>5343</v>
      </c>
      <c r="B1901" s="701" t="s">
        <v>1607</v>
      </c>
      <c r="C1901" s="701" t="s">
        <v>1466</v>
      </c>
      <c r="D1901" s="702">
        <v>1990</v>
      </c>
      <c r="E1901" s="701" t="s">
        <v>1659</v>
      </c>
      <c r="F1901" s="701" t="s">
        <v>1660</v>
      </c>
      <c r="G1901" s="701" t="s">
        <v>1612</v>
      </c>
      <c r="H1901" s="703">
        <v>33537</v>
      </c>
      <c r="I1901" s="703">
        <v>33537</v>
      </c>
      <c r="J1901" s="701" t="s">
        <v>1608</v>
      </c>
      <c r="K1901" s="702">
        <v>34753</v>
      </c>
      <c r="L1901" s="701" t="s">
        <v>1613</v>
      </c>
      <c r="M1901" s="705">
        <v>186</v>
      </c>
      <c r="N1901" s="701" t="s">
        <v>2115</v>
      </c>
      <c r="O1901" s="702">
        <v>466</v>
      </c>
      <c r="P1901" s="701" t="s">
        <v>1613</v>
      </c>
      <c r="Q1901" s="702">
        <v>283</v>
      </c>
      <c r="R1901" s="701" t="s">
        <v>1341</v>
      </c>
      <c r="S1901" s="701" t="s">
        <v>1341</v>
      </c>
    </row>
    <row r="1902" spans="1:19" x14ac:dyDescent="0.3">
      <c r="A1902" s="701" t="s">
        <v>5239</v>
      </c>
      <c r="B1902" s="701" t="s">
        <v>1607</v>
      </c>
      <c r="C1902" s="701" t="s">
        <v>1466</v>
      </c>
      <c r="D1902" s="702">
        <v>1991</v>
      </c>
      <c r="E1902" s="701" t="s">
        <v>1659</v>
      </c>
      <c r="F1902" s="701" t="s">
        <v>1660</v>
      </c>
      <c r="G1902" s="701" t="s">
        <v>1612</v>
      </c>
      <c r="H1902" s="703">
        <v>33877</v>
      </c>
      <c r="I1902" s="703">
        <v>33877</v>
      </c>
      <c r="J1902" s="701" t="s">
        <v>1608</v>
      </c>
      <c r="K1902" s="702">
        <v>32302</v>
      </c>
      <c r="L1902" s="701" t="s">
        <v>1613</v>
      </c>
      <c r="M1902" s="705">
        <v>609</v>
      </c>
      <c r="N1902" s="701" t="s">
        <v>1608</v>
      </c>
      <c r="O1902" s="705">
        <v>2590</v>
      </c>
      <c r="P1902" s="701" t="s">
        <v>1613</v>
      </c>
      <c r="Q1902" s="705">
        <v>8103</v>
      </c>
      <c r="R1902" s="701" t="s">
        <v>1341</v>
      </c>
      <c r="S1902" s="701" t="s">
        <v>1341</v>
      </c>
    </row>
    <row r="1903" spans="1:19" x14ac:dyDescent="0.3">
      <c r="A1903" s="701" t="s">
        <v>5240</v>
      </c>
      <c r="B1903" s="701" t="s">
        <v>1607</v>
      </c>
      <c r="C1903" s="701" t="s">
        <v>1466</v>
      </c>
      <c r="D1903" s="702">
        <v>1991</v>
      </c>
      <c r="E1903" s="701" t="s">
        <v>1659</v>
      </c>
      <c r="F1903" s="701" t="s">
        <v>1660</v>
      </c>
      <c r="G1903" s="701" t="s">
        <v>1612</v>
      </c>
      <c r="H1903" s="703">
        <v>33909</v>
      </c>
      <c r="I1903" s="703">
        <v>33909</v>
      </c>
      <c r="J1903" s="701" t="s">
        <v>1608</v>
      </c>
      <c r="K1903" s="702">
        <v>30898</v>
      </c>
      <c r="L1903" s="701" t="s">
        <v>1613</v>
      </c>
      <c r="M1903" s="705">
        <v>604</v>
      </c>
      <c r="N1903" s="701" t="s">
        <v>1608</v>
      </c>
      <c r="O1903" s="702">
        <v>3452</v>
      </c>
      <c r="P1903" s="701" t="s">
        <v>1613</v>
      </c>
      <c r="Q1903" s="705">
        <v>1007</v>
      </c>
      <c r="R1903" s="701" t="s">
        <v>1341</v>
      </c>
      <c r="S1903" s="701" t="s">
        <v>1341</v>
      </c>
    </row>
    <row r="1904" spans="1:19" x14ac:dyDescent="0.3">
      <c r="A1904" s="701" t="s">
        <v>5262</v>
      </c>
      <c r="B1904" s="701" t="s">
        <v>1607</v>
      </c>
      <c r="C1904" s="701" t="s">
        <v>1466</v>
      </c>
      <c r="D1904" s="702">
        <v>1991</v>
      </c>
      <c r="E1904" s="701" t="s">
        <v>1659</v>
      </c>
      <c r="F1904" s="701" t="s">
        <v>1660</v>
      </c>
      <c r="G1904" s="701" t="s">
        <v>1612</v>
      </c>
      <c r="H1904" s="703">
        <v>33898</v>
      </c>
      <c r="I1904" s="703">
        <v>33898</v>
      </c>
      <c r="J1904" s="701" t="s">
        <v>1608</v>
      </c>
      <c r="K1904" s="702">
        <v>27672</v>
      </c>
      <c r="L1904" s="701" t="s">
        <v>1613</v>
      </c>
      <c r="M1904" s="705">
        <v>1284</v>
      </c>
      <c r="N1904" s="701" t="s">
        <v>1608</v>
      </c>
      <c r="O1904" s="702">
        <v>5254</v>
      </c>
      <c r="P1904" s="701" t="s">
        <v>1613</v>
      </c>
      <c r="Q1904" s="702">
        <v>350</v>
      </c>
      <c r="R1904" s="701" t="s">
        <v>1341</v>
      </c>
      <c r="S1904" s="701" t="s">
        <v>1341</v>
      </c>
    </row>
    <row r="1905" spans="1:19" x14ac:dyDescent="0.3">
      <c r="A1905" s="701" t="s">
        <v>5263</v>
      </c>
      <c r="B1905" s="701" t="s">
        <v>1607</v>
      </c>
      <c r="C1905" s="701" t="s">
        <v>1466</v>
      </c>
      <c r="D1905" s="702">
        <v>1991</v>
      </c>
      <c r="E1905" s="701" t="s">
        <v>1659</v>
      </c>
      <c r="F1905" s="701" t="s">
        <v>1660</v>
      </c>
      <c r="G1905" s="701" t="s">
        <v>1612</v>
      </c>
      <c r="H1905" s="703">
        <v>33877</v>
      </c>
      <c r="I1905" s="703">
        <v>33877</v>
      </c>
      <c r="J1905" s="701" t="s">
        <v>1608</v>
      </c>
      <c r="K1905" s="702">
        <v>31716</v>
      </c>
      <c r="L1905" s="701" t="s">
        <v>1613</v>
      </c>
      <c r="M1905" s="705">
        <v>2964</v>
      </c>
      <c r="N1905" s="701" t="s">
        <v>1608</v>
      </c>
      <c r="O1905" s="702">
        <v>889</v>
      </c>
      <c r="P1905" s="701" t="s">
        <v>1613</v>
      </c>
      <c r="Q1905" s="705">
        <v>7696</v>
      </c>
      <c r="R1905" s="701" t="s">
        <v>1341</v>
      </c>
      <c r="S1905" s="701" t="s">
        <v>1341</v>
      </c>
    </row>
    <row r="1906" spans="1:19" x14ac:dyDescent="0.3">
      <c r="A1906" s="701" t="s">
        <v>5264</v>
      </c>
      <c r="B1906" s="701" t="s">
        <v>1607</v>
      </c>
      <c r="C1906" s="701" t="s">
        <v>1466</v>
      </c>
      <c r="D1906" s="702">
        <v>1991</v>
      </c>
      <c r="E1906" s="701" t="s">
        <v>1659</v>
      </c>
      <c r="F1906" s="701" t="s">
        <v>1660</v>
      </c>
      <c r="G1906" s="701" t="s">
        <v>1612</v>
      </c>
      <c r="H1906" s="703">
        <v>33877</v>
      </c>
      <c r="I1906" s="703">
        <v>33877</v>
      </c>
      <c r="J1906" s="701" t="s">
        <v>1608</v>
      </c>
      <c r="K1906" s="702">
        <v>34807</v>
      </c>
      <c r="L1906" s="701" t="s">
        <v>1613</v>
      </c>
      <c r="M1906" s="705">
        <v>583</v>
      </c>
      <c r="N1906" s="701" t="s">
        <v>1608</v>
      </c>
      <c r="O1906" s="702">
        <v>1311</v>
      </c>
      <c r="P1906" s="701" t="s">
        <v>1613</v>
      </c>
      <c r="Q1906" s="702">
        <v>7796</v>
      </c>
      <c r="R1906" s="701" t="s">
        <v>1341</v>
      </c>
      <c r="S1906" s="701" t="s">
        <v>1341</v>
      </c>
    </row>
    <row r="1907" spans="1:19" x14ac:dyDescent="0.3">
      <c r="A1907" s="701" t="s">
        <v>4996</v>
      </c>
      <c r="B1907" s="701" t="s">
        <v>1607</v>
      </c>
      <c r="C1907" s="701" t="s">
        <v>1466</v>
      </c>
      <c r="D1907" s="702">
        <v>1992</v>
      </c>
      <c r="E1907" s="701" t="s">
        <v>1659</v>
      </c>
      <c r="F1907" s="701" t="s">
        <v>1660</v>
      </c>
      <c r="G1907" s="701" t="s">
        <v>1612</v>
      </c>
      <c r="H1907" s="703">
        <v>34302</v>
      </c>
      <c r="I1907" s="703">
        <v>34302</v>
      </c>
      <c r="J1907" s="701" t="s">
        <v>1608</v>
      </c>
      <c r="K1907" s="702">
        <v>35509</v>
      </c>
      <c r="L1907" s="701" t="s">
        <v>1613</v>
      </c>
      <c r="M1907" s="705">
        <v>1204</v>
      </c>
      <c r="N1907" s="701" t="s">
        <v>1608</v>
      </c>
      <c r="O1907" s="702">
        <v>241</v>
      </c>
      <c r="P1907" s="701" t="s">
        <v>1341</v>
      </c>
      <c r="Q1907" s="706"/>
      <c r="R1907" s="701" t="s">
        <v>1341</v>
      </c>
      <c r="S1907" s="701" t="s">
        <v>1341</v>
      </c>
    </row>
    <row r="1908" spans="1:19" x14ac:dyDescent="0.3">
      <c r="A1908" s="701" t="s">
        <v>4997</v>
      </c>
      <c r="B1908" s="701" t="s">
        <v>1607</v>
      </c>
      <c r="C1908" s="701" t="s">
        <v>1466</v>
      </c>
      <c r="D1908" s="702">
        <v>1992</v>
      </c>
      <c r="E1908" s="701" t="s">
        <v>1659</v>
      </c>
      <c r="F1908" s="701" t="s">
        <v>1660</v>
      </c>
      <c r="G1908" s="701" t="s">
        <v>1612</v>
      </c>
      <c r="H1908" s="703">
        <v>34302</v>
      </c>
      <c r="I1908" s="703">
        <v>34302</v>
      </c>
      <c r="J1908" s="701" t="s">
        <v>1608</v>
      </c>
      <c r="K1908" s="702">
        <v>36278</v>
      </c>
      <c r="L1908" s="701" t="s">
        <v>1613</v>
      </c>
      <c r="M1908" s="705">
        <v>574</v>
      </c>
      <c r="N1908" s="701" t="s">
        <v>1608</v>
      </c>
      <c r="O1908" s="702">
        <v>115</v>
      </c>
      <c r="P1908" s="701" t="s">
        <v>1341</v>
      </c>
      <c r="Q1908" s="706"/>
      <c r="R1908" s="701" t="s">
        <v>1341</v>
      </c>
      <c r="S1908" s="701" t="s">
        <v>1341</v>
      </c>
    </row>
    <row r="1909" spans="1:19" x14ac:dyDescent="0.3">
      <c r="A1909" s="701" t="s">
        <v>4998</v>
      </c>
      <c r="B1909" s="701" t="s">
        <v>1607</v>
      </c>
      <c r="C1909" s="701" t="s">
        <v>1466</v>
      </c>
      <c r="D1909" s="702">
        <v>1992</v>
      </c>
      <c r="E1909" s="701" t="s">
        <v>1659</v>
      </c>
      <c r="F1909" s="701" t="s">
        <v>1660</v>
      </c>
      <c r="G1909" s="701" t="s">
        <v>1612</v>
      </c>
      <c r="H1909" s="703">
        <v>34295</v>
      </c>
      <c r="I1909" s="703">
        <v>34295</v>
      </c>
      <c r="J1909" s="701" t="s">
        <v>1608</v>
      </c>
      <c r="K1909" s="702">
        <v>35468</v>
      </c>
      <c r="L1909" s="701" t="s">
        <v>1613</v>
      </c>
      <c r="M1909" s="705">
        <v>1739</v>
      </c>
      <c r="N1909" s="701" t="s">
        <v>1608</v>
      </c>
      <c r="O1909" s="702">
        <v>695</v>
      </c>
      <c r="P1909" s="701" t="s">
        <v>1341</v>
      </c>
      <c r="Q1909" s="706"/>
      <c r="R1909" s="701" t="s">
        <v>1341</v>
      </c>
      <c r="S1909" s="701" t="s">
        <v>1341</v>
      </c>
    </row>
    <row r="1910" spans="1:19" x14ac:dyDescent="0.3">
      <c r="A1910" s="701" t="s">
        <v>4999</v>
      </c>
      <c r="B1910" s="701" t="s">
        <v>1607</v>
      </c>
      <c r="C1910" s="701" t="s">
        <v>1466</v>
      </c>
      <c r="D1910" s="702">
        <v>1992</v>
      </c>
      <c r="E1910" s="701" t="s">
        <v>1659</v>
      </c>
      <c r="F1910" s="701" t="s">
        <v>1660</v>
      </c>
      <c r="G1910" s="701" t="s">
        <v>1612</v>
      </c>
      <c r="H1910" s="703">
        <v>34289</v>
      </c>
      <c r="I1910" s="703">
        <v>34289</v>
      </c>
      <c r="J1910" s="701" t="s">
        <v>1608</v>
      </c>
      <c r="K1910" s="702">
        <v>32475</v>
      </c>
      <c r="L1910" s="701" t="s">
        <v>1613</v>
      </c>
      <c r="M1910" s="705">
        <v>578</v>
      </c>
      <c r="N1910" s="701" t="s">
        <v>1608</v>
      </c>
      <c r="O1910" s="702">
        <v>4045</v>
      </c>
      <c r="P1910" s="701" t="s">
        <v>1341</v>
      </c>
      <c r="Q1910" s="706"/>
      <c r="R1910" s="701" t="s">
        <v>1341</v>
      </c>
      <c r="S1910" s="701" t="s">
        <v>1341</v>
      </c>
    </row>
    <row r="1911" spans="1:19" x14ac:dyDescent="0.3">
      <c r="A1911" s="701" t="s">
        <v>5000</v>
      </c>
      <c r="B1911" s="701" t="s">
        <v>1607</v>
      </c>
      <c r="C1911" s="701" t="s">
        <v>1466</v>
      </c>
      <c r="D1911" s="702">
        <v>1992</v>
      </c>
      <c r="E1911" s="701" t="s">
        <v>1659</v>
      </c>
      <c r="F1911" s="701" t="s">
        <v>1660</v>
      </c>
      <c r="G1911" s="701" t="s">
        <v>1612</v>
      </c>
      <c r="H1911" s="703">
        <v>34290</v>
      </c>
      <c r="I1911" s="703">
        <v>34290</v>
      </c>
      <c r="J1911" s="701" t="s">
        <v>1608</v>
      </c>
      <c r="K1911" s="702">
        <v>34191</v>
      </c>
      <c r="L1911" s="701" t="s">
        <v>1613</v>
      </c>
      <c r="M1911" s="705">
        <v>1271</v>
      </c>
      <c r="N1911" s="701" t="s">
        <v>1608</v>
      </c>
      <c r="O1911" s="702">
        <v>231</v>
      </c>
      <c r="P1911" s="701" t="s">
        <v>1341</v>
      </c>
      <c r="Q1911" s="704"/>
      <c r="R1911" s="701" t="s">
        <v>1341</v>
      </c>
      <c r="S1911" s="701" t="s">
        <v>1341</v>
      </c>
    </row>
    <row r="1912" spans="1:19" x14ac:dyDescent="0.3">
      <c r="A1912" s="701" t="s">
        <v>5020</v>
      </c>
      <c r="B1912" s="701" t="s">
        <v>1607</v>
      </c>
      <c r="C1912" s="701" t="s">
        <v>1466</v>
      </c>
      <c r="D1912" s="702">
        <v>1993</v>
      </c>
      <c r="E1912" s="701" t="s">
        <v>1659</v>
      </c>
      <c r="F1912" s="701" t="s">
        <v>1660</v>
      </c>
      <c r="G1912" s="701" t="s">
        <v>1612</v>
      </c>
      <c r="H1912" s="703">
        <v>34633</v>
      </c>
      <c r="I1912" s="703">
        <v>34633</v>
      </c>
      <c r="J1912" s="701" t="s">
        <v>1608</v>
      </c>
      <c r="K1912" s="702">
        <v>38190</v>
      </c>
      <c r="L1912" s="701" t="s">
        <v>1613</v>
      </c>
      <c r="M1912" s="705">
        <v>721</v>
      </c>
      <c r="N1912" s="701" t="s">
        <v>1608</v>
      </c>
      <c r="O1912" s="702">
        <v>360</v>
      </c>
      <c r="P1912" s="701" t="s">
        <v>1613</v>
      </c>
      <c r="Q1912" s="705">
        <v>5318</v>
      </c>
      <c r="R1912" s="701" t="s">
        <v>1341</v>
      </c>
      <c r="S1912" s="701" t="s">
        <v>1341</v>
      </c>
    </row>
    <row r="1913" spans="1:19" x14ac:dyDescent="0.3">
      <c r="A1913" s="701" t="s">
        <v>5021</v>
      </c>
      <c r="B1913" s="701" t="s">
        <v>1607</v>
      </c>
      <c r="C1913" s="701" t="s">
        <v>1466</v>
      </c>
      <c r="D1913" s="702">
        <v>1993</v>
      </c>
      <c r="E1913" s="701" t="s">
        <v>1659</v>
      </c>
      <c r="F1913" s="701" t="s">
        <v>1660</v>
      </c>
      <c r="G1913" s="701" t="s">
        <v>1612</v>
      </c>
      <c r="H1913" s="703">
        <v>34633</v>
      </c>
      <c r="I1913" s="703">
        <v>34633</v>
      </c>
      <c r="J1913" s="701" t="s">
        <v>1608</v>
      </c>
      <c r="K1913" s="702">
        <v>37690</v>
      </c>
      <c r="L1913" s="701" t="s">
        <v>1613</v>
      </c>
      <c r="M1913" s="705">
        <v>948</v>
      </c>
      <c r="N1913" s="701" t="s">
        <v>1608</v>
      </c>
      <c r="O1913" s="702">
        <v>356</v>
      </c>
      <c r="P1913" s="701" t="s">
        <v>1613</v>
      </c>
      <c r="Q1913" s="705">
        <v>5437</v>
      </c>
      <c r="R1913" s="701" t="s">
        <v>1341</v>
      </c>
      <c r="S1913" s="701" t="s">
        <v>1341</v>
      </c>
    </row>
    <row r="1914" spans="1:19" x14ac:dyDescent="0.3">
      <c r="A1914" s="701" t="s">
        <v>5022</v>
      </c>
      <c r="B1914" s="701" t="s">
        <v>1607</v>
      </c>
      <c r="C1914" s="701" t="s">
        <v>1466</v>
      </c>
      <c r="D1914" s="702">
        <v>1993</v>
      </c>
      <c r="E1914" s="701" t="s">
        <v>1659</v>
      </c>
      <c r="F1914" s="701" t="s">
        <v>1660</v>
      </c>
      <c r="G1914" s="701" t="s">
        <v>1612</v>
      </c>
      <c r="H1914" s="703">
        <v>34633</v>
      </c>
      <c r="I1914" s="703">
        <v>34633</v>
      </c>
      <c r="J1914" s="701" t="s">
        <v>1608</v>
      </c>
      <c r="K1914" s="702">
        <v>36060</v>
      </c>
      <c r="L1914" s="701" t="s">
        <v>1613</v>
      </c>
      <c r="M1914" s="705">
        <v>467</v>
      </c>
      <c r="N1914" s="701" t="s">
        <v>1608</v>
      </c>
      <c r="O1914" s="702">
        <v>584</v>
      </c>
      <c r="P1914" s="701" t="s">
        <v>1613</v>
      </c>
      <c r="Q1914" s="705">
        <v>5435</v>
      </c>
      <c r="R1914" s="701" t="s">
        <v>1341</v>
      </c>
      <c r="S1914" s="701" t="s">
        <v>1341</v>
      </c>
    </row>
    <row r="1915" spans="1:19" x14ac:dyDescent="0.3">
      <c r="A1915" s="701" t="s">
        <v>5023</v>
      </c>
      <c r="B1915" s="701" t="s">
        <v>1607</v>
      </c>
      <c r="C1915" s="701" t="s">
        <v>1466</v>
      </c>
      <c r="D1915" s="702">
        <v>1993</v>
      </c>
      <c r="E1915" s="701" t="s">
        <v>1659</v>
      </c>
      <c r="F1915" s="701" t="s">
        <v>1660</v>
      </c>
      <c r="G1915" s="701" t="s">
        <v>1612</v>
      </c>
      <c r="H1915" s="703">
        <v>34622</v>
      </c>
      <c r="I1915" s="703">
        <v>34633</v>
      </c>
      <c r="J1915" s="701" t="s">
        <v>1608</v>
      </c>
      <c r="K1915" s="702">
        <v>36155</v>
      </c>
      <c r="L1915" s="701" t="s">
        <v>1613</v>
      </c>
      <c r="M1915" s="705">
        <v>1082</v>
      </c>
      <c r="N1915" s="701" t="s">
        <v>1608</v>
      </c>
      <c r="O1915" s="702">
        <v>325</v>
      </c>
      <c r="P1915" s="701" t="s">
        <v>1613</v>
      </c>
      <c r="Q1915" s="705">
        <v>10504</v>
      </c>
      <c r="R1915" s="701" t="s">
        <v>1341</v>
      </c>
      <c r="S1915" s="701" t="s">
        <v>1341</v>
      </c>
    </row>
    <row r="1916" spans="1:19" x14ac:dyDescent="0.3">
      <c r="A1916" s="701" t="s">
        <v>5024</v>
      </c>
      <c r="B1916" s="701" t="s">
        <v>1607</v>
      </c>
      <c r="C1916" s="701" t="s">
        <v>1466</v>
      </c>
      <c r="D1916" s="702">
        <v>1993</v>
      </c>
      <c r="E1916" s="701" t="s">
        <v>1659</v>
      </c>
      <c r="F1916" s="701" t="s">
        <v>1660</v>
      </c>
      <c r="G1916" s="701" t="s">
        <v>1612</v>
      </c>
      <c r="H1916" s="703">
        <v>34622</v>
      </c>
      <c r="I1916" s="703">
        <v>34633</v>
      </c>
      <c r="J1916" s="701" t="s">
        <v>1608</v>
      </c>
      <c r="K1916" s="702">
        <v>39120</v>
      </c>
      <c r="L1916" s="701" t="s">
        <v>1613</v>
      </c>
      <c r="M1916" s="705">
        <v>545</v>
      </c>
      <c r="N1916" s="701" t="s">
        <v>1608</v>
      </c>
      <c r="O1916" s="702">
        <v>436</v>
      </c>
      <c r="P1916" s="701" t="s">
        <v>1613</v>
      </c>
      <c r="Q1916" s="705">
        <v>10797</v>
      </c>
      <c r="R1916" s="701" t="s">
        <v>1341</v>
      </c>
      <c r="S1916" s="701" t="s">
        <v>1341</v>
      </c>
    </row>
    <row r="1917" spans="1:19" x14ac:dyDescent="0.3">
      <c r="A1917" s="701" t="s">
        <v>5035</v>
      </c>
      <c r="B1917" s="701" t="s">
        <v>1607</v>
      </c>
      <c r="C1917" s="701" t="s">
        <v>1466</v>
      </c>
      <c r="D1917" s="702">
        <v>1994</v>
      </c>
      <c r="E1917" s="701" t="s">
        <v>1659</v>
      </c>
      <c r="F1917" s="701" t="s">
        <v>1660</v>
      </c>
      <c r="G1917" s="701" t="s">
        <v>1612</v>
      </c>
      <c r="H1917" s="703">
        <v>34970</v>
      </c>
      <c r="I1917" s="703">
        <v>34983</v>
      </c>
      <c r="J1917" s="701" t="s">
        <v>3471</v>
      </c>
      <c r="K1917" s="702">
        <v>194243</v>
      </c>
      <c r="L1917" s="701" t="s">
        <v>1613</v>
      </c>
      <c r="M1917" s="705">
        <v>15539</v>
      </c>
      <c r="N1917" s="701" t="s">
        <v>3471</v>
      </c>
      <c r="O1917" s="702">
        <v>2256</v>
      </c>
      <c r="P1917" s="701" t="s">
        <v>1613</v>
      </c>
      <c r="Q1917" s="702">
        <v>113851</v>
      </c>
      <c r="R1917" s="701" t="s">
        <v>1341</v>
      </c>
      <c r="S1917" s="701" t="s">
        <v>1341</v>
      </c>
    </row>
    <row r="1918" spans="1:19" x14ac:dyDescent="0.3">
      <c r="A1918" s="701" t="s">
        <v>5044</v>
      </c>
      <c r="B1918" s="701" t="s">
        <v>1607</v>
      </c>
      <c r="C1918" s="701" t="s">
        <v>1466</v>
      </c>
      <c r="D1918" s="702">
        <v>1995</v>
      </c>
      <c r="E1918" s="701" t="s">
        <v>1659</v>
      </c>
      <c r="F1918" s="701" t="s">
        <v>1660</v>
      </c>
      <c r="G1918" s="701" t="s">
        <v>1612</v>
      </c>
      <c r="H1918" s="703">
        <v>35323</v>
      </c>
      <c r="I1918" s="703">
        <v>35323</v>
      </c>
      <c r="J1918" s="701" t="s">
        <v>1608</v>
      </c>
      <c r="K1918" s="702">
        <v>174479</v>
      </c>
      <c r="L1918" s="701" t="s">
        <v>1613</v>
      </c>
      <c r="M1918" s="705">
        <v>25082</v>
      </c>
      <c r="N1918" s="701" t="s">
        <v>1608</v>
      </c>
      <c r="O1918" s="702">
        <v>5453</v>
      </c>
      <c r="P1918" s="701" t="s">
        <v>1613</v>
      </c>
      <c r="Q1918" s="702">
        <v>116553</v>
      </c>
      <c r="R1918" s="701" t="s">
        <v>1341</v>
      </c>
      <c r="S1918" s="701" t="s">
        <v>1341</v>
      </c>
    </row>
    <row r="1919" spans="1:19" x14ac:dyDescent="0.3">
      <c r="A1919" s="701" t="s">
        <v>5470</v>
      </c>
      <c r="B1919" s="701" t="s">
        <v>1607</v>
      </c>
      <c r="C1919" s="701" t="s">
        <v>1466</v>
      </c>
      <c r="D1919" s="702">
        <v>1996</v>
      </c>
      <c r="E1919" s="701" t="s">
        <v>1659</v>
      </c>
      <c r="F1919" s="701" t="s">
        <v>1660</v>
      </c>
      <c r="G1919" s="701" t="s">
        <v>1612</v>
      </c>
      <c r="H1919" s="703">
        <v>35668</v>
      </c>
      <c r="I1919" s="703">
        <v>35687</v>
      </c>
      <c r="J1919" s="701" t="s">
        <v>1608</v>
      </c>
      <c r="K1919" s="702">
        <v>175967</v>
      </c>
      <c r="L1919" s="701" t="s">
        <v>1613</v>
      </c>
      <c r="M1919" s="705">
        <v>20159</v>
      </c>
      <c r="N1919" s="701" t="s">
        <v>1608</v>
      </c>
      <c r="O1919" s="702">
        <v>4784</v>
      </c>
      <c r="P1919" s="701" t="s">
        <v>1613</v>
      </c>
      <c r="Q1919" s="702">
        <v>122021</v>
      </c>
      <c r="R1919" s="701" t="s">
        <v>1341</v>
      </c>
      <c r="S1919" s="701" t="s">
        <v>1341</v>
      </c>
    </row>
    <row r="1920" spans="1:19" x14ac:dyDescent="0.3">
      <c r="A1920" s="701" t="s">
        <v>5466</v>
      </c>
      <c r="B1920" s="701" t="s">
        <v>1607</v>
      </c>
      <c r="C1920" s="701" t="s">
        <v>1466</v>
      </c>
      <c r="D1920" s="702">
        <v>1997</v>
      </c>
      <c r="E1920" s="701" t="s">
        <v>1659</v>
      </c>
      <c r="F1920" s="701" t="s">
        <v>1660</v>
      </c>
      <c r="G1920" s="701" t="s">
        <v>1612</v>
      </c>
      <c r="H1920" s="703">
        <v>36081</v>
      </c>
      <c r="I1920" s="703">
        <v>36081</v>
      </c>
      <c r="J1920" s="701" t="s">
        <v>1608</v>
      </c>
      <c r="K1920" s="702">
        <v>25504</v>
      </c>
      <c r="L1920" s="701" t="s">
        <v>1613</v>
      </c>
      <c r="M1920" s="705">
        <v>354</v>
      </c>
      <c r="N1920" s="701" t="s">
        <v>1608</v>
      </c>
      <c r="O1920" s="702">
        <v>1063</v>
      </c>
      <c r="P1920" s="701" t="s">
        <v>1613</v>
      </c>
      <c r="Q1920" s="702">
        <v>17534</v>
      </c>
      <c r="R1920" s="701" t="s">
        <v>1341</v>
      </c>
      <c r="S1920" s="701" t="s">
        <v>1341</v>
      </c>
    </row>
    <row r="1921" spans="1:19" x14ac:dyDescent="0.3">
      <c r="A1921" s="701" t="s">
        <v>5495</v>
      </c>
      <c r="B1921" s="701" t="s">
        <v>1607</v>
      </c>
      <c r="C1921" s="701" t="s">
        <v>1466</v>
      </c>
      <c r="D1921" s="702">
        <v>1997</v>
      </c>
      <c r="E1921" s="701" t="s">
        <v>1659</v>
      </c>
      <c r="F1921" s="701" t="s">
        <v>1660</v>
      </c>
      <c r="G1921" s="701" t="s">
        <v>1612</v>
      </c>
      <c r="H1921" s="703">
        <v>36081</v>
      </c>
      <c r="I1921" s="703">
        <v>36081</v>
      </c>
      <c r="J1921" s="701" t="s">
        <v>1608</v>
      </c>
      <c r="K1921" s="702">
        <v>163690</v>
      </c>
      <c r="L1921" s="701" t="s">
        <v>1613</v>
      </c>
      <c r="M1921" s="705">
        <v>3348</v>
      </c>
      <c r="N1921" s="701" t="s">
        <v>1608</v>
      </c>
      <c r="O1921" s="702">
        <v>4092</v>
      </c>
      <c r="P1921" s="701" t="s">
        <v>1613</v>
      </c>
      <c r="Q1921" s="702">
        <v>112685</v>
      </c>
      <c r="R1921" s="701" t="s">
        <v>1341</v>
      </c>
      <c r="S1921" s="701" t="s">
        <v>1341</v>
      </c>
    </row>
    <row r="1922" spans="1:19" x14ac:dyDescent="0.3">
      <c r="A1922" s="701" t="s">
        <v>5518</v>
      </c>
      <c r="B1922" s="701" t="s">
        <v>1607</v>
      </c>
      <c r="C1922" s="701" t="s">
        <v>1466</v>
      </c>
      <c r="D1922" s="702">
        <v>1998</v>
      </c>
      <c r="E1922" s="701" t="s">
        <v>1659</v>
      </c>
      <c r="F1922" s="701" t="s">
        <v>1660</v>
      </c>
      <c r="G1922" s="701" t="s">
        <v>1612</v>
      </c>
      <c r="H1922" s="703">
        <v>36452</v>
      </c>
      <c r="I1922" s="703">
        <v>36460</v>
      </c>
      <c r="J1922" s="701" t="s">
        <v>1608</v>
      </c>
      <c r="K1922" s="702">
        <v>193648</v>
      </c>
      <c r="L1922" s="701" t="s">
        <v>1613</v>
      </c>
      <c r="M1922" s="705">
        <v>11771</v>
      </c>
      <c r="N1922" s="701" t="s">
        <v>1608</v>
      </c>
      <c r="O1922" s="702">
        <v>6590</v>
      </c>
      <c r="P1922" s="701" t="s">
        <v>1613</v>
      </c>
      <c r="Q1922" s="705">
        <v>138861</v>
      </c>
      <c r="R1922" s="701" t="s">
        <v>1341</v>
      </c>
      <c r="S1922" s="701" t="s">
        <v>1341</v>
      </c>
    </row>
    <row r="1923" spans="1:19" x14ac:dyDescent="0.3">
      <c r="A1923" s="701" t="s">
        <v>5536</v>
      </c>
      <c r="B1923" s="701" t="s">
        <v>1607</v>
      </c>
      <c r="C1923" s="701" t="s">
        <v>1466</v>
      </c>
      <c r="D1923" s="702">
        <v>1999</v>
      </c>
      <c r="E1923" s="701" t="s">
        <v>1659</v>
      </c>
      <c r="F1923" s="701" t="s">
        <v>1660</v>
      </c>
      <c r="G1923" s="701" t="s">
        <v>1612</v>
      </c>
      <c r="H1923" s="703">
        <v>36819</v>
      </c>
      <c r="I1923" s="703">
        <v>36819</v>
      </c>
      <c r="J1923" s="701" t="s">
        <v>1608</v>
      </c>
      <c r="K1923" s="702">
        <v>198538</v>
      </c>
      <c r="L1923" s="701" t="s">
        <v>1613</v>
      </c>
      <c r="M1923" s="705">
        <v>5642</v>
      </c>
      <c r="N1923" s="701" t="s">
        <v>1608</v>
      </c>
      <c r="O1923" s="702">
        <v>2633</v>
      </c>
      <c r="P1923" s="701" t="s">
        <v>1613</v>
      </c>
      <c r="Q1923" s="702">
        <v>121174</v>
      </c>
      <c r="R1923" s="701" t="s">
        <v>1341</v>
      </c>
      <c r="S1923" s="701" t="s">
        <v>1341</v>
      </c>
    </row>
    <row r="1924" spans="1:19" x14ac:dyDescent="0.3">
      <c r="A1924" s="701" t="s">
        <v>5360</v>
      </c>
      <c r="B1924" s="701" t="s">
        <v>1607</v>
      </c>
      <c r="C1924" s="701" t="s">
        <v>1466</v>
      </c>
      <c r="D1924" s="702">
        <v>2000</v>
      </c>
      <c r="E1924" s="701" t="s">
        <v>1659</v>
      </c>
      <c r="F1924" s="701" t="s">
        <v>1660</v>
      </c>
      <c r="G1924" s="701" t="s">
        <v>1612</v>
      </c>
      <c r="H1924" s="703">
        <v>37126</v>
      </c>
      <c r="I1924" s="703">
        <v>37186</v>
      </c>
      <c r="J1924" s="701" t="s">
        <v>3796</v>
      </c>
      <c r="K1924" s="702">
        <v>198756</v>
      </c>
      <c r="L1924" s="701" t="s">
        <v>1613</v>
      </c>
      <c r="M1924" s="705">
        <v>4996</v>
      </c>
      <c r="N1924" s="701" t="s">
        <v>3796</v>
      </c>
      <c r="O1924" s="702">
        <v>9409</v>
      </c>
      <c r="P1924" s="701" t="s">
        <v>1613</v>
      </c>
      <c r="Q1924" s="702">
        <v>117722</v>
      </c>
      <c r="R1924" s="701" t="s">
        <v>1341</v>
      </c>
      <c r="S1924" s="701" t="s">
        <v>1341</v>
      </c>
    </row>
    <row r="1925" spans="1:19" x14ac:dyDescent="0.3">
      <c r="A1925" s="701" t="s">
        <v>5563</v>
      </c>
      <c r="B1925" s="701" t="s">
        <v>1607</v>
      </c>
      <c r="C1925" s="701" t="s">
        <v>1466</v>
      </c>
      <c r="D1925" s="702">
        <v>2001</v>
      </c>
      <c r="E1925" s="701" t="s">
        <v>1659</v>
      </c>
      <c r="F1925" s="701" t="s">
        <v>1660</v>
      </c>
      <c r="G1925" s="701" t="s">
        <v>1612</v>
      </c>
      <c r="H1925" s="703">
        <v>37516</v>
      </c>
      <c r="I1925" s="703">
        <v>37516</v>
      </c>
      <c r="J1925" s="701" t="s">
        <v>1608</v>
      </c>
      <c r="K1925" s="702">
        <v>207703</v>
      </c>
      <c r="L1925" s="701" t="s">
        <v>1613</v>
      </c>
      <c r="M1925" s="705">
        <v>2788</v>
      </c>
      <c r="N1925" s="701" t="s">
        <v>1608</v>
      </c>
      <c r="O1925" s="702">
        <v>3833</v>
      </c>
      <c r="P1925" s="701" t="s">
        <v>1613</v>
      </c>
      <c r="Q1925" s="702">
        <v>98326</v>
      </c>
      <c r="R1925" s="701" t="s">
        <v>1341</v>
      </c>
      <c r="S1925" s="701" t="s">
        <v>1341</v>
      </c>
    </row>
    <row r="1926" spans="1:19" x14ac:dyDescent="0.3">
      <c r="A1926" s="701" t="s">
        <v>5586</v>
      </c>
      <c r="B1926" s="701" t="s">
        <v>1607</v>
      </c>
      <c r="C1926" s="701" t="s">
        <v>1466</v>
      </c>
      <c r="D1926" s="702">
        <v>2002</v>
      </c>
      <c r="E1926" s="701" t="s">
        <v>1659</v>
      </c>
      <c r="F1926" s="701" t="s">
        <v>1660</v>
      </c>
      <c r="G1926" s="701" t="s">
        <v>1612</v>
      </c>
      <c r="H1926" s="703">
        <v>37941</v>
      </c>
      <c r="I1926" s="703">
        <v>37941</v>
      </c>
      <c r="J1926" s="701" t="s">
        <v>1608</v>
      </c>
      <c r="K1926" s="702">
        <v>207234</v>
      </c>
      <c r="L1926" s="701" t="s">
        <v>1613</v>
      </c>
      <c r="M1926" s="705">
        <v>8127</v>
      </c>
      <c r="N1926" s="701" t="s">
        <v>1608</v>
      </c>
      <c r="O1926" s="702">
        <v>5282</v>
      </c>
      <c r="P1926" s="701" t="s">
        <v>1613</v>
      </c>
      <c r="Q1926" s="702">
        <v>102715</v>
      </c>
      <c r="R1926" s="701" t="s">
        <v>1341</v>
      </c>
      <c r="S1926" s="701" t="s">
        <v>1341</v>
      </c>
    </row>
    <row r="1927" spans="1:19" x14ac:dyDescent="0.3">
      <c r="A1927" s="701" t="s">
        <v>5596</v>
      </c>
      <c r="B1927" s="701" t="s">
        <v>1607</v>
      </c>
      <c r="C1927" s="701" t="s">
        <v>1466</v>
      </c>
      <c r="D1927" s="702">
        <v>2003</v>
      </c>
      <c r="E1927" s="701" t="s">
        <v>1659</v>
      </c>
      <c r="F1927" s="701" t="s">
        <v>1660</v>
      </c>
      <c r="G1927" s="701" t="s">
        <v>1612</v>
      </c>
      <c r="H1927" s="703">
        <v>38269</v>
      </c>
      <c r="I1927" s="703">
        <v>38269</v>
      </c>
      <c r="J1927" s="701" t="s">
        <v>1608</v>
      </c>
      <c r="K1927" s="702">
        <v>204138</v>
      </c>
      <c r="L1927" s="701" t="s">
        <v>1613</v>
      </c>
      <c r="M1927" s="705">
        <v>3787</v>
      </c>
      <c r="N1927" s="701" t="s">
        <v>1608</v>
      </c>
      <c r="O1927" s="702">
        <v>7953</v>
      </c>
      <c r="P1927" s="701" t="s">
        <v>1613</v>
      </c>
      <c r="Q1927" s="702">
        <v>98838</v>
      </c>
      <c r="R1927" s="701" t="s">
        <v>1341</v>
      </c>
      <c r="S1927" s="701" t="s">
        <v>1341</v>
      </c>
    </row>
    <row r="1928" spans="1:19" x14ac:dyDescent="0.3">
      <c r="A1928" s="701" t="s">
        <v>5616</v>
      </c>
      <c r="B1928" s="701" t="s">
        <v>1607</v>
      </c>
      <c r="C1928" s="701" t="s">
        <v>1466</v>
      </c>
      <c r="D1928" s="702">
        <v>2004</v>
      </c>
      <c r="E1928" s="701" t="s">
        <v>1659</v>
      </c>
      <c r="F1928" s="701" t="s">
        <v>1660</v>
      </c>
      <c r="G1928" s="701" t="s">
        <v>1612</v>
      </c>
      <c r="H1928" s="703">
        <v>38640</v>
      </c>
      <c r="I1928" s="703">
        <v>38640</v>
      </c>
      <c r="J1928" s="701" t="s">
        <v>1608</v>
      </c>
      <c r="K1928" s="702">
        <v>222789</v>
      </c>
      <c r="L1928" s="701" t="s">
        <v>1341</v>
      </c>
      <c r="M1928" s="704"/>
      <c r="N1928" s="701" t="s">
        <v>1613</v>
      </c>
      <c r="O1928" s="702">
        <v>90557</v>
      </c>
      <c r="P1928" s="701" t="s">
        <v>1341</v>
      </c>
      <c r="Q1928" s="706"/>
      <c r="R1928" s="701" t="s">
        <v>1341</v>
      </c>
      <c r="S1928" s="701" t="s">
        <v>1341</v>
      </c>
    </row>
    <row r="1929" spans="1:19" x14ac:dyDescent="0.3">
      <c r="A1929" s="701" t="s">
        <v>1000</v>
      </c>
      <c r="B1929" s="701" t="s">
        <v>1607</v>
      </c>
      <c r="C1929" s="701" t="s">
        <v>1466</v>
      </c>
      <c r="D1929" s="702">
        <v>2005</v>
      </c>
      <c r="E1929" s="701" t="s">
        <v>1659</v>
      </c>
      <c r="F1929" s="701" t="s">
        <v>1660</v>
      </c>
      <c r="G1929" s="701" t="s">
        <v>1612</v>
      </c>
      <c r="H1929" s="703">
        <v>39024</v>
      </c>
      <c r="I1929" s="703">
        <v>39024</v>
      </c>
      <c r="J1929" s="701" t="s">
        <v>1608</v>
      </c>
      <c r="K1929" s="702">
        <v>189177</v>
      </c>
      <c r="L1929" s="701" t="s">
        <v>1613</v>
      </c>
      <c r="M1929" s="705">
        <v>17951</v>
      </c>
      <c r="N1929" s="701" t="s">
        <v>1608</v>
      </c>
      <c r="O1929" s="702">
        <v>3045</v>
      </c>
      <c r="P1929" s="701" t="s">
        <v>2115</v>
      </c>
      <c r="Q1929" s="702">
        <v>107781</v>
      </c>
      <c r="R1929" s="701" t="s">
        <v>1341</v>
      </c>
      <c r="S1929" s="701" t="s">
        <v>1341</v>
      </c>
    </row>
    <row r="1930" spans="1:19" x14ac:dyDescent="0.3">
      <c r="A1930" s="701" t="s">
        <v>1003</v>
      </c>
      <c r="B1930" s="701" t="s">
        <v>1607</v>
      </c>
      <c r="C1930" s="701" t="s">
        <v>1466</v>
      </c>
      <c r="D1930" s="702">
        <v>2006</v>
      </c>
      <c r="E1930" s="701" t="s">
        <v>1659</v>
      </c>
      <c r="F1930" s="701" t="s">
        <v>1660</v>
      </c>
      <c r="G1930" s="701" t="s">
        <v>1612</v>
      </c>
      <c r="H1930" s="703">
        <v>39373</v>
      </c>
      <c r="I1930" s="703">
        <v>39373</v>
      </c>
      <c r="J1930" s="701" t="s">
        <v>1608</v>
      </c>
      <c r="K1930" s="702">
        <v>78068</v>
      </c>
      <c r="L1930" s="701" t="s">
        <v>1613</v>
      </c>
      <c r="M1930" s="705">
        <v>2350</v>
      </c>
      <c r="N1930" s="701" t="s">
        <v>1608</v>
      </c>
      <c r="O1930" s="702">
        <v>200203</v>
      </c>
      <c r="P1930" s="701" t="s">
        <v>1613</v>
      </c>
      <c r="Q1930" s="702">
        <v>6788</v>
      </c>
      <c r="R1930" s="701" t="s">
        <v>1341</v>
      </c>
      <c r="S1930" s="701" t="s">
        <v>1341</v>
      </c>
    </row>
    <row r="1931" spans="1:19" x14ac:dyDescent="0.3">
      <c r="A1931" s="701" t="s">
        <v>998</v>
      </c>
      <c r="B1931" s="701" t="s">
        <v>1607</v>
      </c>
      <c r="C1931" s="701" t="s">
        <v>1466</v>
      </c>
      <c r="D1931" s="702">
        <v>2007</v>
      </c>
      <c r="E1931" s="701" t="s">
        <v>1659</v>
      </c>
      <c r="F1931" s="701" t="s">
        <v>1660</v>
      </c>
      <c r="G1931" s="701" t="s">
        <v>1612</v>
      </c>
      <c r="H1931" s="703">
        <v>39699</v>
      </c>
      <c r="I1931" s="703">
        <v>39725</v>
      </c>
      <c r="J1931" s="701" t="s">
        <v>1608</v>
      </c>
      <c r="K1931" s="702">
        <v>25928</v>
      </c>
      <c r="L1931" s="701" t="s">
        <v>1341</v>
      </c>
      <c r="M1931" s="704"/>
      <c r="N1931" s="701" t="s">
        <v>1608</v>
      </c>
      <c r="O1931" s="702">
        <v>133985</v>
      </c>
      <c r="P1931" s="701" t="s">
        <v>1341</v>
      </c>
      <c r="Q1931" s="706"/>
      <c r="R1931" s="701" t="s">
        <v>1341</v>
      </c>
      <c r="S1931" s="701" t="s">
        <v>1341</v>
      </c>
    </row>
    <row r="1932" spans="1:19" x14ac:dyDescent="0.3">
      <c r="A1932" s="701" t="s">
        <v>999</v>
      </c>
      <c r="B1932" s="701" t="s">
        <v>1607</v>
      </c>
      <c r="C1932" s="701" t="s">
        <v>1466</v>
      </c>
      <c r="D1932" s="702">
        <v>2007</v>
      </c>
      <c r="E1932" s="701" t="s">
        <v>1659</v>
      </c>
      <c r="F1932" s="701" t="s">
        <v>1660</v>
      </c>
      <c r="G1932" s="701" t="s">
        <v>1612</v>
      </c>
      <c r="H1932" s="703">
        <v>39699</v>
      </c>
      <c r="I1932" s="703">
        <v>39725</v>
      </c>
      <c r="J1932" s="701" t="s">
        <v>1608</v>
      </c>
      <c r="K1932" s="702">
        <v>27094</v>
      </c>
      <c r="L1932" s="701" t="s">
        <v>1341</v>
      </c>
      <c r="M1932" s="704"/>
      <c r="N1932" s="701" t="s">
        <v>1608</v>
      </c>
      <c r="O1932" s="702">
        <v>133985</v>
      </c>
      <c r="P1932" s="701" t="s">
        <v>1341</v>
      </c>
      <c r="Q1932" s="706"/>
      <c r="R1932" s="701" t="s">
        <v>1341</v>
      </c>
      <c r="S1932" s="701" t="s">
        <v>1341</v>
      </c>
    </row>
    <row r="1933" spans="1:19" x14ac:dyDescent="0.3">
      <c r="A1933" s="701" t="s">
        <v>1658</v>
      </c>
      <c r="B1933" s="701" t="s">
        <v>1607</v>
      </c>
      <c r="C1933" s="701" t="s">
        <v>1466</v>
      </c>
      <c r="D1933" s="702">
        <v>2008</v>
      </c>
      <c r="E1933" s="701" t="s">
        <v>1659</v>
      </c>
      <c r="F1933" s="701" t="s">
        <v>1660</v>
      </c>
      <c r="G1933" s="701" t="s">
        <v>1612</v>
      </c>
      <c r="H1933" s="703">
        <v>40123</v>
      </c>
      <c r="I1933" s="703">
        <v>40123</v>
      </c>
      <c r="J1933" s="701" t="s">
        <v>1608</v>
      </c>
      <c r="K1933" s="702">
        <v>27182</v>
      </c>
      <c r="L1933" s="701" t="s">
        <v>1341</v>
      </c>
      <c r="M1933" s="704"/>
      <c r="N1933" s="701" t="s">
        <v>1608</v>
      </c>
      <c r="O1933" s="702">
        <v>244941</v>
      </c>
      <c r="P1933" s="701" t="s">
        <v>1613</v>
      </c>
      <c r="Q1933" s="702">
        <v>26585</v>
      </c>
      <c r="R1933" s="701" t="s">
        <v>1341</v>
      </c>
      <c r="S1933" s="701" t="s">
        <v>1341</v>
      </c>
    </row>
    <row r="1934" spans="1:19" x14ac:dyDescent="0.3">
      <c r="A1934" s="701" t="s">
        <v>5395</v>
      </c>
      <c r="B1934" s="701" t="s">
        <v>1607</v>
      </c>
      <c r="C1934" s="701" t="s">
        <v>1466</v>
      </c>
      <c r="D1934" s="702">
        <v>2009</v>
      </c>
      <c r="E1934" s="701" t="s">
        <v>1659</v>
      </c>
      <c r="F1934" s="701" t="s">
        <v>1660</v>
      </c>
      <c r="G1934" s="701" t="s">
        <v>1612</v>
      </c>
      <c r="H1934" s="703">
        <v>40475</v>
      </c>
      <c r="I1934" s="703">
        <v>40475</v>
      </c>
      <c r="J1934" s="701" t="s">
        <v>1608</v>
      </c>
      <c r="K1934" s="702">
        <v>212149</v>
      </c>
      <c r="L1934" s="701" t="s">
        <v>1613</v>
      </c>
      <c r="M1934" s="705">
        <v>3018</v>
      </c>
      <c r="N1934" s="701" t="s">
        <v>1608</v>
      </c>
      <c r="O1934" s="702">
        <v>1504</v>
      </c>
      <c r="P1934" s="701" t="s">
        <v>1613</v>
      </c>
      <c r="Q1934" s="702">
        <v>66306</v>
      </c>
      <c r="R1934" s="701" t="s">
        <v>1341</v>
      </c>
      <c r="S1934" s="701" t="s">
        <v>1341</v>
      </c>
    </row>
    <row r="1935" spans="1:19" x14ac:dyDescent="0.3">
      <c r="A1935" s="701" t="s">
        <v>5391</v>
      </c>
      <c r="B1935" s="701" t="s">
        <v>1607</v>
      </c>
      <c r="C1935" s="701" t="s">
        <v>1466</v>
      </c>
      <c r="D1935" s="702">
        <v>2010</v>
      </c>
      <c r="E1935" s="701" t="s">
        <v>1659</v>
      </c>
      <c r="F1935" s="701" t="s">
        <v>1660</v>
      </c>
      <c r="G1935" s="701" t="s">
        <v>1612</v>
      </c>
      <c r="H1935" s="703">
        <v>40864</v>
      </c>
      <c r="I1935" s="703">
        <v>40864</v>
      </c>
      <c r="J1935" s="701" t="s">
        <v>1608</v>
      </c>
      <c r="K1935" s="702">
        <v>287173</v>
      </c>
      <c r="L1935" s="701" t="s">
        <v>1613</v>
      </c>
      <c r="M1935" s="705">
        <v>23957</v>
      </c>
      <c r="N1935" s="701" t="s">
        <v>1608</v>
      </c>
      <c r="O1935" s="702">
        <v>1154</v>
      </c>
      <c r="P1935" s="701" t="s">
        <v>1613</v>
      </c>
      <c r="Q1935" s="705">
        <v>96</v>
      </c>
      <c r="R1935" s="701" t="s">
        <v>1341</v>
      </c>
      <c r="S1935" s="701" t="s">
        <v>1341</v>
      </c>
    </row>
    <row r="1936" spans="1:19" x14ac:dyDescent="0.3">
      <c r="A1936" s="701" t="s">
        <v>4717</v>
      </c>
      <c r="B1936" s="701" t="s">
        <v>1607</v>
      </c>
      <c r="C1936" s="701" t="s">
        <v>524</v>
      </c>
      <c r="D1936" s="702">
        <v>1982</v>
      </c>
      <c r="E1936" s="701" t="s">
        <v>4718</v>
      </c>
      <c r="F1936" s="701" t="s">
        <v>4719</v>
      </c>
      <c r="G1936" s="701" t="s">
        <v>1612</v>
      </c>
      <c r="H1936" s="703">
        <v>30473</v>
      </c>
      <c r="I1936" s="703">
        <v>30473</v>
      </c>
      <c r="J1936" s="701" t="s">
        <v>1608</v>
      </c>
      <c r="K1936" s="702">
        <v>45120</v>
      </c>
      <c r="L1936" s="701" t="s">
        <v>1341</v>
      </c>
      <c r="M1936" s="704"/>
      <c r="N1936" s="701" t="s">
        <v>1613</v>
      </c>
      <c r="O1936" s="702">
        <v>61643</v>
      </c>
      <c r="P1936" s="701" t="s">
        <v>1608</v>
      </c>
      <c r="Q1936" s="705">
        <v>5237</v>
      </c>
      <c r="R1936" s="701" t="s">
        <v>1341</v>
      </c>
      <c r="S1936" s="701" t="s">
        <v>1341</v>
      </c>
    </row>
    <row r="1937" spans="1:19" x14ac:dyDescent="0.3">
      <c r="A1937" s="701" t="s">
        <v>7800</v>
      </c>
      <c r="B1937" s="701" t="s">
        <v>1607</v>
      </c>
      <c r="C1937" s="701" t="s">
        <v>524</v>
      </c>
      <c r="D1937" s="702">
        <v>1982</v>
      </c>
      <c r="E1937" s="701" t="s">
        <v>7162</v>
      </c>
      <c r="F1937" s="701" t="s">
        <v>4719</v>
      </c>
      <c r="G1937" s="701" t="s">
        <v>1612</v>
      </c>
      <c r="H1937" s="703">
        <v>30498</v>
      </c>
      <c r="I1937" s="703">
        <v>30498</v>
      </c>
      <c r="J1937" s="701" t="s">
        <v>1608</v>
      </c>
      <c r="K1937" s="702">
        <v>25535</v>
      </c>
      <c r="L1937" s="701" t="s">
        <v>1341</v>
      </c>
      <c r="M1937" s="704"/>
      <c r="N1937" s="701" t="s">
        <v>1613</v>
      </c>
      <c r="O1937" s="705">
        <v>606735</v>
      </c>
      <c r="P1937" s="701" t="s">
        <v>1608</v>
      </c>
      <c r="Q1937" s="705">
        <v>162</v>
      </c>
      <c r="R1937" s="701" t="s">
        <v>1341</v>
      </c>
      <c r="S1937" s="701" t="s">
        <v>1341</v>
      </c>
    </row>
    <row r="1938" spans="1:19" x14ac:dyDescent="0.3">
      <c r="A1938" s="701" t="s">
        <v>7801</v>
      </c>
      <c r="B1938" s="701" t="s">
        <v>1607</v>
      </c>
      <c r="C1938" s="701" t="s">
        <v>524</v>
      </c>
      <c r="D1938" s="702">
        <v>1982</v>
      </c>
      <c r="E1938" s="701" t="s">
        <v>7162</v>
      </c>
      <c r="F1938" s="701" t="s">
        <v>4719</v>
      </c>
      <c r="G1938" s="701" t="s">
        <v>1612</v>
      </c>
      <c r="H1938" s="703">
        <v>30498</v>
      </c>
      <c r="I1938" s="703">
        <v>30498</v>
      </c>
      <c r="J1938" s="701" t="s">
        <v>1608</v>
      </c>
      <c r="K1938" s="702">
        <v>25584</v>
      </c>
      <c r="L1938" s="701" t="s">
        <v>1341</v>
      </c>
      <c r="M1938" s="704"/>
      <c r="N1938" s="701" t="s">
        <v>1613</v>
      </c>
      <c r="O1938" s="702">
        <v>609215</v>
      </c>
      <c r="P1938" s="701" t="s">
        <v>1608</v>
      </c>
      <c r="Q1938" s="702">
        <v>180</v>
      </c>
      <c r="R1938" s="701" t="s">
        <v>1341</v>
      </c>
      <c r="S1938" s="701" t="s">
        <v>1341</v>
      </c>
    </row>
    <row r="1939" spans="1:19" x14ac:dyDescent="0.3">
      <c r="A1939" s="701" t="s">
        <v>7094</v>
      </c>
      <c r="B1939" s="701" t="s">
        <v>1607</v>
      </c>
      <c r="C1939" s="701" t="s">
        <v>524</v>
      </c>
      <c r="D1939" s="702">
        <v>1983</v>
      </c>
      <c r="E1939" s="701" t="s">
        <v>4718</v>
      </c>
      <c r="F1939" s="701" t="s">
        <v>4719</v>
      </c>
      <c r="G1939" s="701" t="s">
        <v>1612</v>
      </c>
      <c r="H1939" s="703">
        <v>30851</v>
      </c>
      <c r="I1939" s="703">
        <v>30851</v>
      </c>
      <c r="J1939" s="701" t="s">
        <v>1608</v>
      </c>
      <c r="K1939" s="702">
        <v>40592</v>
      </c>
      <c r="L1939" s="701" t="s">
        <v>1341</v>
      </c>
      <c r="M1939" s="704"/>
      <c r="N1939" s="701" t="s">
        <v>1613</v>
      </c>
      <c r="O1939" s="702">
        <v>56046</v>
      </c>
      <c r="P1939" s="701" t="s">
        <v>1608</v>
      </c>
      <c r="Q1939" s="702">
        <v>4212</v>
      </c>
      <c r="R1939" s="701" t="s">
        <v>1341</v>
      </c>
      <c r="S1939" s="701" t="s">
        <v>1341</v>
      </c>
    </row>
    <row r="1940" spans="1:19" x14ac:dyDescent="0.3">
      <c r="A1940" s="701" t="s">
        <v>7847</v>
      </c>
      <c r="B1940" s="701" t="s">
        <v>1607</v>
      </c>
      <c r="C1940" s="701" t="s">
        <v>524</v>
      </c>
      <c r="D1940" s="702">
        <v>1983</v>
      </c>
      <c r="E1940" s="701" t="s">
        <v>7162</v>
      </c>
      <c r="F1940" s="701" t="s">
        <v>4719</v>
      </c>
      <c r="G1940" s="701" t="s">
        <v>1612</v>
      </c>
      <c r="H1940" s="703">
        <v>30848</v>
      </c>
      <c r="I1940" s="703">
        <v>30848</v>
      </c>
      <c r="J1940" s="701" t="s">
        <v>1608</v>
      </c>
      <c r="K1940" s="702">
        <v>25316</v>
      </c>
      <c r="L1940" s="701" t="s">
        <v>1341</v>
      </c>
      <c r="M1940" s="704"/>
      <c r="N1940" s="701" t="s">
        <v>1613</v>
      </c>
      <c r="O1940" s="702">
        <v>611062</v>
      </c>
      <c r="P1940" s="701" t="s">
        <v>1608</v>
      </c>
      <c r="Q1940" s="702">
        <v>230</v>
      </c>
      <c r="R1940" s="701" t="s">
        <v>1341</v>
      </c>
      <c r="S1940" s="701" t="s">
        <v>1341</v>
      </c>
    </row>
    <row r="1941" spans="1:19" x14ac:dyDescent="0.3">
      <c r="A1941" s="701" t="s">
        <v>7848</v>
      </c>
      <c r="B1941" s="701" t="s">
        <v>1607</v>
      </c>
      <c r="C1941" s="701" t="s">
        <v>524</v>
      </c>
      <c r="D1941" s="702">
        <v>1983</v>
      </c>
      <c r="E1941" s="701" t="s">
        <v>7162</v>
      </c>
      <c r="F1941" s="701" t="s">
        <v>4719</v>
      </c>
      <c r="G1941" s="701" t="s">
        <v>1612</v>
      </c>
      <c r="H1941" s="703">
        <v>30848</v>
      </c>
      <c r="I1941" s="703">
        <v>30848</v>
      </c>
      <c r="J1941" s="701" t="s">
        <v>1608</v>
      </c>
      <c r="K1941" s="702">
        <v>24964</v>
      </c>
      <c r="L1941" s="701" t="s">
        <v>1341</v>
      </c>
      <c r="M1941" s="704"/>
      <c r="N1941" s="701" t="s">
        <v>1613</v>
      </c>
      <c r="O1941" s="702">
        <v>602571</v>
      </c>
      <c r="P1941" s="701" t="s">
        <v>1608</v>
      </c>
      <c r="Q1941" s="702">
        <v>227</v>
      </c>
      <c r="R1941" s="701" t="s">
        <v>1341</v>
      </c>
      <c r="S1941" s="701" t="s">
        <v>1341</v>
      </c>
    </row>
    <row r="1942" spans="1:19" x14ac:dyDescent="0.3">
      <c r="A1942" s="701" t="s">
        <v>7101</v>
      </c>
      <c r="B1942" s="701" t="s">
        <v>1607</v>
      </c>
      <c r="C1942" s="701" t="s">
        <v>524</v>
      </c>
      <c r="D1942" s="702">
        <v>1984</v>
      </c>
      <c r="E1942" s="701" t="s">
        <v>4718</v>
      </c>
      <c r="F1942" s="701" t="s">
        <v>4719</v>
      </c>
      <c r="G1942" s="701" t="s">
        <v>1612</v>
      </c>
      <c r="H1942" s="703">
        <v>31216</v>
      </c>
      <c r="I1942" s="703">
        <v>31216</v>
      </c>
      <c r="J1942" s="701" t="s">
        <v>1608</v>
      </c>
      <c r="K1942" s="702">
        <v>41550</v>
      </c>
      <c r="L1942" s="701" t="s">
        <v>1341</v>
      </c>
      <c r="M1942" s="704"/>
      <c r="N1942" s="701" t="s">
        <v>1613</v>
      </c>
      <c r="O1942" s="702">
        <v>83793</v>
      </c>
      <c r="P1942" s="701" t="s">
        <v>1608</v>
      </c>
      <c r="Q1942" s="702">
        <v>8092</v>
      </c>
      <c r="R1942" s="701" t="s">
        <v>1341</v>
      </c>
      <c r="S1942" s="701" t="s">
        <v>1341</v>
      </c>
    </row>
    <row r="1943" spans="1:19" x14ac:dyDescent="0.3">
      <c r="A1943" s="701" t="s">
        <v>7899</v>
      </c>
      <c r="B1943" s="701" t="s">
        <v>1607</v>
      </c>
      <c r="C1943" s="701" t="s">
        <v>524</v>
      </c>
      <c r="D1943" s="702">
        <v>1984</v>
      </c>
      <c r="E1943" s="701" t="s">
        <v>7162</v>
      </c>
      <c r="F1943" s="701" t="s">
        <v>4719</v>
      </c>
      <c r="G1943" s="701" t="s">
        <v>1612</v>
      </c>
      <c r="H1943" s="703">
        <v>31219</v>
      </c>
      <c r="I1943" s="703">
        <v>31219</v>
      </c>
      <c r="J1943" s="701" t="s">
        <v>1608</v>
      </c>
      <c r="K1943" s="702">
        <v>26510</v>
      </c>
      <c r="L1943" s="701" t="s">
        <v>1341</v>
      </c>
      <c r="M1943" s="704"/>
      <c r="N1943" s="701" t="s">
        <v>1613</v>
      </c>
      <c r="O1943" s="702">
        <v>645988</v>
      </c>
      <c r="P1943" s="701" t="s">
        <v>1608</v>
      </c>
      <c r="Q1943" s="702">
        <v>173</v>
      </c>
      <c r="R1943" s="701" t="s">
        <v>1341</v>
      </c>
      <c r="S1943" s="701" t="s">
        <v>1341</v>
      </c>
    </row>
    <row r="1944" spans="1:19" x14ac:dyDescent="0.3">
      <c r="A1944" s="701" t="s">
        <v>7900</v>
      </c>
      <c r="B1944" s="701" t="s">
        <v>1607</v>
      </c>
      <c r="C1944" s="701" t="s">
        <v>524</v>
      </c>
      <c r="D1944" s="702">
        <v>1984</v>
      </c>
      <c r="E1944" s="701" t="s">
        <v>7162</v>
      </c>
      <c r="F1944" s="701" t="s">
        <v>4719</v>
      </c>
      <c r="G1944" s="701" t="s">
        <v>1612</v>
      </c>
      <c r="H1944" s="703">
        <v>31219</v>
      </c>
      <c r="I1944" s="703">
        <v>31219</v>
      </c>
      <c r="J1944" s="701" t="s">
        <v>1608</v>
      </c>
      <c r="K1944" s="702">
        <v>26317</v>
      </c>
      <c r="L1944" s="701" t="s">
        <v>1341</v>
      </c>
      <c r="M1944" s="704"/>
      <c r="N1944" s="701" t="s">
        <v>1613</v>
      </c>
      <c r="O1944" s="702">
        <v>640840</v>
      </c>
      <c r="P1944" s="701" t="s">
        <v>1608</v>
      </c>
      <c r="Q1944" s="702">
        <v>172</v>
      </c>
      <c r="R1944" s="701" t="s">
        <v>1341</v>
      </c>
      <c r="S1944" s="701" t="s">
        <v>1341</v>
      </c>
    </row>
    <row r="1945" spans="1:19" x14ac:dyDescent="0.3">
      <c r="A1945" s="701" t="s">
        <v>7120</v>
      </c>
      <c r="B1945" s="701" t="s">
        <v>1607</v>
      </c>
      <c r="C1945" s="701" t="s">
        <v>524</v>
      </c>
      <c r="D1945" s="702">
        <v>1985</v>
      </c>
      <c r="E1945" s="701" t="s">
        <v>4718</v>
      </c>
      <c r="F1945" s="701" t="s">
        <v>4719</v>
      </c>
      <c r="G1945" s="701" t="s">
        <v>1612</v>
      </c>
      <c r="H1945" s="703">
        <v>31580</v>
      </c>
      <c r="I1945" s="703">
        <v>31580</v>
      </c>
      <c r="J1945" s="701" t="s">
        <v>1608</v>
      </c>
      <c r="K1945" s="702">
        <v>16618</v>
      </c>
      <c r="L1945" s="701" t="s">
        <v>1341</v>
      </c>
      <c r="M1945" s="704"/>
      <c r="N1945" s="701" t="s">
        <v>1613</v>
      </c>
      <c r="O1945" s="702">
        <v>72299</v>
      </c>
      <c r="P1945" s="701" t="s">
        <v>1608</v>
      </c>
      <c r="Q1945" s="702">
        <v>1309</v>
      </c>
      <c r="R1945" s="701" t="s">
        <v>1341</v>
      </c>
      <c r="S1945" s="701" t="s">
        <v>1341</v>
      </c>
    </row>
    <row r="1946" spans="1:19" x14ac:dyDescent="0.3">
      <c r="A1946" s="701" t="s">
        <v>7121</v>
      </c>
      <c r="B1946" s="701" t="s">
        <v>1607</v>
      </c>
      <c r="C1946" s="701" t="s">
        <v>524</v>
      </c>
      <c r="D1946" s="702">
        <v>1985</v>
      </c>
      <c r="E1946" s="701" t="s">
        <v>4718</v>
      </c>
      <c r="F1946" s="701" t="s">
        <v>4719</v>
      </c>
      <c r="G1946" s="701" t="s">
        <v>1612</v>
      </c>
      <c r="H1946" s="703">
        <v>31580</v>
      </c>
      <c r="I1946" s="703">
        <v>31580</v>
      </c>
      <c r="J1946" s="701" t="s">
        <v>1608</v>
      </c>
      <c r="K1946" s="702">
        <v>16127</v>
      </c>
      <c r="L1946" s="701" t="s">
        <v>1341</v>
      </c>
      <c r="M1946" s="704"/>
      <c r="N1946" s="701" t="s">
        <v>1608</v>
      </c>
      <c r="O1946" s="702">
        <v>1270</v>
      </c>
      <c r="P1946" s="701" t="s">
        <v>1341</v>
      </c>
      <c r="Q1946" s="706"/>
      <c r="R1946" s="701" t="s">
        <v>1341</v>
      </c>
      <c r="S1946" s="701" t="s">
        <v>1341</v>
      </c>
    </row>
    <row r="1947" spans="1:19" x14ac:dyDescent="0.3">
      <c r="A1947" s="701" t="s">
        <v>7122</v>
      </c>
      <c r="B1947" s="701" t="s">
        <v>1607</v>
      </c>
      <c r="C1947" s="701" t="s">
        <v>524</v>
      </c>
      <c r="D1947" s="702">
        <v>1985</v>
      </c>
      <c r="E1947" s="701" t="s">
        <v>4718</v>
      </c>
      <c r="F1947" s="701" t="s">
        <v>4719</v>
      </c>
      <c r="G1947" s="701" t="s">
        <v>1612</v>
      </c>
      <c r="H1947" s="703">
        <v>31580</v>
      </c>
      <c r="I1947" s="703">
        <v>31580</v>
      </c>
      <c r="J1947" s="701" t="s">
        <v>1608</v>
      </c>
      <c r="K1947" s="702">
        <v>16108</v>
      </c>
      <c r="L1947" s="701" t="s">
        <v>1341</v>
      </c>
      <c r="M1947" s="704"/>
      <c r="N1947" s="701" t="s">
        <v>1608</v>
      </c>
      <c r="O1947" s="702">
        <v>1269</v>
      </c>
      <c r="P1947" s="701" t="s">
        <v>1341</v>
      </c>
      <c r="Q1947" s="706"/>
      <c r="R1947" s="701" t="s">
        <v>1341</v>
      </c>
      <c r="S1947" s="701" t="s">
        <v>1341</v>
      </c>
    </row>
    <row r="1948" spans="1:19" x14ac:dyDescent="0.3">
      <c r="A1948" s="701" t="s">
        <v>7912</v>
      </c>
      <c r="B1948" s="701" t="s">
        <v>1607</v>
      </c>
      <c r="C1948" s="701" t="s">
        <v>524</v>
      </c>
      <c r="D1948" s="702">
        <v>1985</v>
      </c>
      <c r="E1948" s="701" t="s">
        <v>7162</v>
      </c>
      <c r="F1948" s="701" t="s">
        <v>4719</v>
      </c>
      <c r="G1948" s="701" t="s">
        <v>1612</v>
      </c>
      <c r="H1948" s="703">
        <v>31573</v>
      </c>
      <c r="I1948" s="703">
        <v>31573</v>
      </c>
      <c r="J1948" s="701" t="s">
        <v>1608</v>
      </c>
      <c r="K1948" s="702">
        <v>25992</v>
      </c>
      <c r="L1948" s="701" t="s">
        <v>1341</v>
      </c>
      <c r="M1948" s="704"/>
      <c r="N1948" s="701" t="s">
        <v>1613</v>
      </c>
      <c r="O1948" s="702">
        <v>475337</v>
      </c>
      <c r="P1948" s="701" t="s">
        <v>1608</v>
      </c>
      <c r="Q1948" s="702">
        <v>68</v>
      </c>
      <c r="R1948" s="701" t="s">
        <v>1341</v>
      </c>
      <c r="S1948" s="701" t="s">
        <v>1341</v>
      </c>
    </row>
    <row r="1949" spans="1:19" x14ac:dyDescent="0.3">
      <c r="A1949" s="701" t="s">
        <v>7913</v>
      </c>
      <c r="B1949" s="701" t="s">
        <v>1607</v>
      </c>
      <c r="C1949" s="701" t="s">
        <v>524</v>
      </c>
      <c r="D1949" s="702">
        <v>1985</v>
      </c>
      <c r="E1949" s="701" t="s">
        <v>7162</v>
      </c>
      <c r="F1949" s="701" t="s">
        <v>4719</v>
      </c>
      <c r="G1949" s="701" t="s">
        <v>1612</v>
      </c>
      <c r="H1949" s="703">
        <v>31573</v>
      </c>
      <c r="I1949" s="703">
        <v>31573</v>
      </c>
      <c r="J1949" s="701" t="s">
        <v>1608</v>
      </c>
      <c r="K1949" s="702">
        <v>26097</v>
      </c>
      <c r="L1949" s="701" t="s">
        <v>1341</v>
      </c>
      <c r="M1949" s="704"/>
      <c r="N1949" s="701" t="s">
        <v>1613</v>
      </c>
      <c r="O1949" s="702">
        <v>475338</v>
      </c>
      <c r="P1949" s="701" t="s">
        <v>1608</v>
      </c>
      <c r="Q1949" s="702">
        <v>68</v>
      </c>
      <c r="R1949" s="701" t="s">
        <v>1341</v>
      </c>
      <c r="S1949" s="701" t="s">
        <v>1341</v>
      </c>
    </row>
    <row r="1950" spans="1:19" x14ac:dyDescent="0.3">
      <c r="A1950" s="701" t="s">
        <v>7914</v>
      </c>
      <c r="B1950" s="701" t="s">
        <v>1607</v>
      </c>
      <c r="C1950" s="701" t="s">
        <v>524</v>
      </c>
      <c r="D1950" s="702">
        <v>1985</v>
      </c>
      <c r="E1950" s="701" t="s">
        <v>7162</v>
      </c>
      <c r="F1950" s="701" t="s">
        <v>4719</v>
      </c>
      <c r="G1950" s="701" t="s">
        <v>1612</v>
      </c>
      <c r="H1950" s="703">
        <v>31606</v>
      </c>
      <c r="I1950" s="703">
        <v>31606</v>
      </c>
      <c r="J1950" s="701" t="s">
        <v>1608</v>
      </c>
      <c r="K1950" s="702">
        <v>26060</v>
      </c>
      <c r="L1950" s="701" t="s">
        <v>1341</v>
      </c>
      <c r="M1950" s="704"/>
      <c r="N1950" s="701" t="s">
        <v>1613</v>
      </c>
      <c r="O1950" s="702">
        <v>138580</v>
      </c>
      <c r="P1950" s="701" t="s">
        <v>1341</v>
      </c>
      <c r="Q1950" s="706"/>
      <c r="R1950" s="701" t="s">
        <v>1341</v>
      </c>
      <c r="S1950" s="701" t="s">
        <v>1341</v>
      </c>
    </row>
    <row r="1951" spans="1:19" x14ac:dyDescent="0.3">
      <c r="A1951" s="701" t="s">
        <v>7915</v>
      </c>
      <c r="B1951" s="701" t="s">
        <v>1607</v>
      </c>
      <c r="C1951" s="701" t="s">
        <v>524</v>
      </c>
      <c r="D1951" s="702">
        <v>1985</v>
      </c>
      <c r="E1951" s="701" t="s">
        <v>7162</v>
      </c>
      <c r="F1951" s="701" t="s">
        <v>4719</v>
      </c>
      <c r="G1951" s="701" t="s">
        <v>1612</v>
      </c>
      <c r="H1951" s="703">
        <v>31606</v>
      </c>
      <c r="I1951" s="703">
        <v>31606</v>
      </c>
      <c r="J1951" s="701" t="s">
        <v>1608</v>
      </c>
      <c r="K1951" s="702">
        <v>26607</v>
      </c>
      <c r="L1951" s="701" t="s">
        <v>1341</v>
      </c>
      <c r="M1951" s="704"/>
      <c r="N1951" s="701" t="s">
        <v>1613</v>
      </c>
      <c r="O1951" s="702">
        <v>138581</v>
      </c>
      <c r="P1951" s="701" t="s">
        <v>1341</v>
      </c>
      <c r="Q1951" s="706"/>
      <c r="R1951" s="701" t="s">
        <v>1341</v>
      </c>
      <c r="S1951" s="701" t="s">
        <v>1341</v>
      </c>
    </row>
    <row r="1952" spans="1:19" x14ac:dyDescent="0.3">
      <c r="A1952" s="701" t="s">
        <v>7137</v>
      </c>
      <c r="B1952" s="701" t="s">
        <v>1607</v>
      </c>
      <c r="C1952" s="701" t="s">
        <v>524</v>
      </c>
      <c r="D1952" s="702">
        <v>1986</v>
      </c>
      <c r="E1952" s="701" t="s">
        <v>4718</v>
      </c>
      <c r="F1952" s="701" t="s">
        <v>4719</v>
      </c>
      <c r="G1952" s="701" t="s">
        <v>1612</v>
      </c>
      <c r="H1952" s="703">
        <v>31936</v>
      </c>
      <c r="I1952" s="703">
        <v>31957</v>
      </c>
      <c r="J1952" s="701" t="s">
        <v>1608</v>
      </c>
      <c r="K1952" s="702">
        <v>49097</v>
      </c>
      <c r="L1952" s="701" t="s">
        <v>1341</v>
      </c>
      <c r="M1952" s="704"/>
      <c r="N1952" s="701" t="s">
        <v>1613</v>
      </c>
      <c r="O1952" s="702">
        <v>90543</v>
      </c>
      <c r="P1952" s="701" t="s">
        <v>1608</v>
      </c>
      <c r="Q1952" s="702">
        <v>2260</v>
      </c>
      <c r="R1952" s="701" t="s">
        <v>1341</v>
      </c>
      <c r="S1952" s="701" t="s">
        <v>1341</v>
      </c>
    </row>
    <row r="1953" spans="1:19" x14ac:dyDescent="0.3">
      <c r="A1953" s="701" t="s">
        <v>7295</v>
      </c>
      <c r="B1953" s="701" t="s">
        <v>1607</v>
      </c>
      <c r="C1953" s="701" t="s">
        <v>524</v>
      </c>
      <c r="D1953" s="702">
        <v>1988</v>
      </c>
      <c r="E1953" s="701" t="s">
        <v>4718</v>
      </c>
      <c r="F1953" s="701" t="s">
        <v>4719</v>
      </c>
      <c r="G1953" s="701" t="s">
        <v>1612</v>
      </c>
      <c r="H1953" s="703">
        <v>32671</v>
      </c>
      <c r="I1953" s="703">
        <v>32671</v>
      </c>
      <c r="J1953" s="701" t="s">
        <v>1608</v>
      </c>
      <c r="K1953" s="702">
        <v>191895</v>
      </c>
      <c r="L1953" s="701" t="s">
        <v>1341</v>
      </c>
      <c r="M1953" s="704"/>
      <c r="N1953" s="701" t="s">
        <v>1613</v>
      </c>
      <c r="O1953" s="702">
        <v>167563</v>
      </c>
      <c r="P1953" s="701" t="s">
        <v>1608</v>
      </c>
      <c r="Q1953" s="702">
        <v>11169</v>
      </c>
      <c r="R1953" s="701" t="s">
        <v>1341</v>
      </c>
      <c r="S1953" s="701" t="s">
        <v>1341</v>
      </c>
    </row>
    <row r="1954" spans="1:19" x14ac:dyDescent="0.3">
      <c r="A1954" s="701" t="s">
        <v>7108</v>
      </c>
      <c r="B1954" s="701" t="s">
        <v>1607</v>
      </c>
      <c r="C1954" s="701" t="s">
        <v>524</v>
      </c>
      <c r="D1954" s="702">
        <v>1989</v>
      </c>
      <c r="E1954" s="701" t="s">
        <v>4718</v>
      </c>
      <c r="F1954" s="701" t="s">
        <v>4719</v>
      </c>
      <c r="G1954" s="701" t="s">
        <v>1612</v>
      </c>
      <c r="H1954" s="703">
        <v>33038</v>
      </c>
      <c r="I1954" s="703">
        <v>33039</v>
      </c>
      <c r="J1954" s="701" t="s">
        <v>1608</v>
      </c>
      <c r="K1954" s="702">
        <v>71329</v>
      </c>
      <c r="L1954" s="701" t="s">
        <v>1341</v>
      </c>
      <c r="M1954" s="704"/>
      <c r="N1954" s="701" t="s">
        <v>1613</v>
      </c>
      <c r="O1954" s="702">
        <v>79876</v>
      </c>
      <c r="P1954" s="701" t="s">
        <v>1608</v>
      </c>
      <c r="Q1954" s="702">
        <v>8457</v>
      </c>
      <c r="R1954" s="701" t="s">
        <v>1341</v>
      </c>
      <c r="S1954" s="701" t="s">
        <v>1341</v>
      </c>
    </row>
    <row r="1955" spans="1:19" x14ac:dyDescent="0.3">
      <c r="A1955" s="701" t="s">
        <v>7109</v>
      </c>
      <c r="B1955" s="701" t="s">
        <v>1607</v>
      </c>
      <c r="C1955" s="701" t="s">
        <v>524</v>
      </c>
      <c r="D1955" s="702">
        <v>1989</v>
      </c>
      <c r="E1955" s="701" t="s">
        <v>4718</v>
      </c>
      <c r="F1955" s="701" t="s">
        <v>4719</v>
      </c>
      <c r="G1955" s="701" t="s">
        <v>1612</v>
      </c>
      <c r="H1955" s="703">
        <v>33038</v>
      </c>
      <c r="I1955" s="703">
        <v>33039</v>
      </c>
      <c r="J1955" s="701" t="s">
        <v>1608</v>
      </c>
      <c r="K1955" s="702">
        <v>68518</v>
      </c>
      <c r="L1955" s="701" t="s">
        <v>1341</v>
      </c>
      <c r="M1955" s="704"/>
      <c r="N1955" s="701" t="s">
        <v>1608</v>
      </c>
      <c r="O1955" s="702">
        <v>12186</v>
      </c>
      <c r="P1955" s="701" t="s">
        <v>1341</v>
      </c>
      <c r="Q1955" s="706"/>
      <c r="R1955" s="701" t="s">
        <v>1341</v>
      </c>
      <c r="S1955" s="701" t="s">
        <v>1341</v>
      </c>
    </row>
    <row r="1956" spans="1:19" x14ac:dyDescent="0.3">
      <c r="A1956" s="701" t="s">
        <v>7128</v>
      </c>
      <c r="B1956" s="701" t="s">
        <v>1607</v>
      </c>
      <c r="C1956" s="701" t="s">
        <v>524</v>
      </c>
      <c r="D1956" s="702">
        <v>1990</v>
      </c>
      <c r="E1956" s="701" t="s">
        <v>4718</v>
      </c>
      <c r="F1956" s="701" t="s">
        <v>4719</v>
      </c>
      <c r="G1956" s="701" t="s">
        <v>1612</v>
      </c>
      <c r="H1956" s="703">
        <v>33395</v>
      </c>
      <c r="I1956" s="703">
        <v>33398</v>
      </c>
      <c r="J1956" s="701" t="s">
        <v>1608</v>
      </c>
      <c r="K1956" s="702">
        <v>198064</v>
      </c>
      <c r="L1956" s="701" t="s">
        <v>1341</v>
      </c>
      <c r="M1956" s="704"/>
      <c r="N1956" s="701" t="s">
        <v>1613</v>
      </c>
      <c r="O1956" s="702">
        <v>150112</v>
      </c>
      <c r="P1956" s="701" t="s">
        <v>1608</v>
      </c>
      <c r="Q1956" s="702">
        <v>4677</v>
      </c>
      <c r="R1956" s="701" t="s">
        <v>1341</v>
      </c>
      <c r="S1956" s="701" t="s">
        <v>1341</v>
      </c>
    </row>
    <row r="1957" spans="1:19" x14ac:dyDescent="0.3">
      <c r="A1957" s="701" t="s">
        <v>7139</v>
      </c>
      <c r="B1957" s="701" t="s">
        <v>1607</v>
      </c>
      <c r="C1957" s="701" t="s">
        <v>524</v>
      </c>
      <c r="D1957" s="702">
        <v>1991</v>
      </c>
      <c r="E1957" s="701" t="s">
        <v>4718</v>
      </c>
      <c r="F1957" s="701" t="s">
        <v>4719</v>
      </c>
      <c r="G1957" s="701" t="s">
        <v>1612</v>
      </c>
      <c r="H1957" s="703">
        <v>33759</v>
      </c>
      <c r="I1957" s="703">
        <v>33766</v>
      </c>
      <c r="J1957" s="701" t="s">
        <v>1608</v>
      </c>
      <c r="K1957" s="702">
        <v>185650</v>
      </c>
      <c r="L1957" s="701" t="s">
        <v>1341</v>
      </c>
      <c r="M1957" s="704"/>
      <c r="N1957" s="701" t="s">
        <v>1613</v>
      </c>
      <c r="O1957" s="702">
        <v>232944</v>
      </c>
      <c r="P1957" s="701" t="s">
        <v>1608</v>
      </c>
      <c r="Q1957" s="702">
        <v>16144</v>
      </c>
      <c r="R1957" s="701" t="s">
        <v>1341</v>
      </c>
      <c r="S1957" s="701" t="s">
        <v>1341</v>
      </c>
    </row>
    <row r="1958" spans="1:19" x14ac:dyDescent="0.3">
      <c r="A1958" s="701" t="s">
        <v>7152</v>
      </c>
      <c r="B1958" s="701" t="s">
        <v>1607</v>
      </c>
      <c r="C1958" s="701" t="s">
        <v>524</v>
      </c>
      <c r="D1958" s="702">
        <v>1992</v>
      </c>
      <c r="E1958" s="701" t="s">
        <v>7153</v>
      </c>
      <c r="F1958" s="701" t="s">
        <v>4719</v>
      </c>
      <c r="G1958" s="701" t="s">
        <v>1612</v>
      </c>
      <c r="H1958" s="703">
        <v>34128</v>
      </c>
      <c r="I1958" s="703">
        <v>34135</v>
      </c>
      <c r="J1958" s="701" t="s">
        <v>1608</v>
      </c>
      <c r="K1958" s="702">
        <v>203671</v>
      </c>
      <c r="L1958" s="701" t="s">
        <v>1341</v>
      </c>
      <c r="M1958" s="704"/>
      <c r="N1958" s="701" t="s">
        <v>1608</v>
      </c>
      <c r="O1958" s="702">
        <v>8554</v>
      </c>
      <c r="P1958" s="701" t="s">
        <v>1341</v>
      </c>
      <c r="Q1958" s="706"/>
      <c r="R1958" s="701" t="s">
        <v>1341</v>
      </c>
      <c r="S1958" s="701" t="s">
        <v>1341</v>
      </c>
    </row>
    <row r="1959" spans="1:19" x14ac:dyDescent="0.3">
      <c r="A1959" s="701" t="s">
        <v>7161</v>
      </c>
      <c r="B1959" s="701" t="s">
        <v>1607</v>
      </c>
      <c r="C1959" s="701" t="s">
        <v>524</v>
      </c>
      <c r="D1959" s="702">
        <v>1993</v>
      </c>
      <c r="E1959" s="701" t="s">
        <v>7162</v>
      </c>
      <c r="F1959" s="701" t="s">
        <v>4719</v>
      </c>
      <c r="G1959" s="701" t="s">
        <v>1612</v>
      </c>
      <c r="H1959" s="703">
        <v>34486</v>
      </c>
      <c r="I1959" s="703">
        <v>34486</v>
      </c>
      <c r="J1959" s="701" t="s">
        <v>1608</v>
      </c>
      <c r="K1959" s="702">
        <v>198079</v>
      </c>
      <c r="L1959" s="701" t="s">
        <v>1341</v>
      </c>
      <c r="M1959" s="704"/>
      <c r="N1959" s="701" t="s">
        <v>1613</v>
      </c>
      <c r="O1959" s="702">
        <v>1258496</v>
      </c>
      <c r="P1959" s="701" t="s">
        <v>1608</v>
      </c>
      <c r="Q1959" s="702">
        <v>10425</v>
      </c>
      <c r="R1959" s="701" t="s">
        <v>1341</v>
      </c>
      <c r="S1959" s="701" t="s">
        <v>1341</v>
      </c>
    </row>
    <row r="1960" spans="1:19" x14ac:dyDescent="0.3">
      <c r="A1960" s="701" t="s">
        <v>7177</v>
      </c>
      <c r="B1960" s="701" t="s">
        <v>1607</v>
      </c>
      <c r="C1960" s="701" t="s">
        <v>524</v>
      </c>
      <c r="D1960" s="702">
        <v>1994</v>
      </c>
      <c r="E1960" s="701" t="s">
        <v>7162</v>
      </c>
      <c r="F1960" s="701" t="s">
        <v>4719</v>
      </c>
      <c r="G1960" s="701" t="s">
        <v>1612</v>
      </c>
      <c r="H1960" s="703">
        <v>34865</v>
      </c>
      <c r="I1960" s="703">
        <v>34865</v>
      </c>
      <c r="J1960" s="701" t="s">
        <v>1608</v>
      </c>
      <c r="K1960" s="702">
        <v>93220</v>
      </c>
      <c r="L1960" s="701" t="s">
        <v>1613</v>
      </c>
      <c r="M1960" s="705">
        <v>701</v>
      </c>
      <c r="N1960" s="701" t="s">
        <v>1608</v>
      </c>
      <c r="O1960" s="702">
        <v>4844</v>
      </c>
      <c r="P1960" s="701" t="s">
        <v>1613</v>
      </c>
      <c r="Q1960" s="702">
        <v>828511</v>
      </c>
      <c r="R1960" s="701" t="s">
        <v>1341</v>
      </c>
      <c r="S1960" s="701" t="s">
        <v>1341</v>
      </c>
    </row>
    <row r="1961" spans="1:19" x14ac:dyDescent="0.3">
      <c r="A1961" s="701" t="s">
        <v>7178</v>
      </c>
      <c r="B1961" s="701" t="s">
        <v>1607</v>
      </c>
      <c r="C1961" s="701" t="s">
        <v>524</v>
      </c>
      <c r="D1961" s="702">
        <v>1994</v>
      </c>
      <c r="E1961" s="701" t="s">
        <v>4718</v>
      </c>
      <c r="F1961" s="701" t="s">
        <v>4718</v>
      </c>
      <c r="G1961" s="701" t="s">
        <v>1612</v>
      </c>
      <c r="H1961" s="703">
        <v>34866</v>
      </c>
      <c r="I1961" s="703">
        <v>34867</v>
      </c>
      <c r="J1961" s="701" t="s">
        <v>1608</v>
      </c>
      <c r="K1961" s="702">
        <v>80097</v>
      </c>
      <c r="L1961" s="701" t="s">
        <v>1341</v>
      </c>
      <c r="M1961" s="704"/>
      <c r="N1961" s="701" t="s">
        <v>1613</v>
      </c>
      <c r="O1961" s="702">
        <v>1983</v>
      </c>
      <c r="P1961" s="701" t="s">
        <v>1608</v>
      </c>
      <c r="Q1961" s="702">
        <v>11288</v>
      </c>
      <c r="R1961" s="701" t="s">
        <v>1341</v>
      </c>
      <c r="S1961" s="701" t="s">
        <v>1341</v>
      </c>
    </row>
    <row r="1962" spans="1:19" x14ac:dyDescent="0.3">
      <c r="A1962" s="701" t="s">
        <v>8146</v>
      </c>
      <c r="B1962" s="701" t="s">
        <v>1607</v>
      </c>
      <c r="C1962" s="701" t="s">
        <v>524</v>
      </c>
      <c r="D1962" s="702">
        <v>1994</v>
      </c>
      <c r="E1962" s="701" t="s">
        <v>7162</v>
      </c>
      <c r="F1962" s="701" t="s">
        <v>4719</v>
      </c>
      <c r="G1962" s="701" t="s">
        <v>1612</v>
      </c>
      <c r="H1962" s="703">
        <v>34865</v>
      </c>
      <c r="I1962" s="703">
        <v>34865</v>
      </c>
      <c r="J1962" s="701" t="s">
        <v>1608</v>
      </c>
      <c r="K1962" s="702">
        <v>84497</v>
      </c>
      <c r="L1962" s="701" t="s">
        <v>1613</v>
      </c>
      <c r="M1962" s="705">
        <v>5516</v>
      </c>
      <c r="N1962" s="701" t="s">
        <v>1608</v>
      </c>
      <c r="O1962" s="702">
        <v>9545</v>
      </c>
      <c r="P1962" s="701" t="s">
        <v>1613</v>
      </c>
      <c r="Q1962" s="702">
        <v>835166</v>
      </c>
      <c r="R1962" s="701" t="s">
        <v>1341</v>
      </c>
      <c r="S1962" s="701" t="s">
        <v>1341</v>
      </c>
    </row>
    <row r="1963" spans="1:19" x14ac:dyDescent="0.3">
      <c r="A1963" s="701" t="s">
        <v>5724</v>
      </c>
      <c r="B1963" s="701" t="s">
        <v>1607</v>
      </c>
      <c r="C1963" s="701" t="s">
        <v>1382</v>
      </c>
      <c r="D1963" s="702">
        <v>1972</v>
      </c>
      <c r="E1963" s="701" t="s">
        <v>1820</v>
      </c>
      <c r="F1963" s="701" t="s">
        <v>1821</v>
      </c>
      <c r="G1963" s="701" t="s">
        <v>1612</v>
      </c>
      <c r="H1963" s="703">
        <v>26814</v>
      </c>
      <c r="I1963" s="703">
        <v>26814</v>
      </c>
      <c r="J1963" s="701" t="s">
        <v>1608</v>
      </c>
      <c r="K1963" s="702">
        <v>103250</v>
      </c>
      <c r="L1963" s="701" t="s">
        <v>1341</v>
      </c>
      <c r="M1963" s="704"/>
      <c r="N1963" s="701" t="s">
        <v>1613</v>
      </c>
      <c r="O1963" s="702">
        <v>2020325</v>
      </c>
      <c r="P1963" s="701" t="s">
        <v>1341</v>
      </c>
      <c r="Q1963" s="706"/>
      <c r="R1963" s="701" t="s">
        <v>1341</v>
      </c>
      <c r="S1963" s="701" t="s">
        <v>1341</v>
      </c>
    </row>
    <row r="1964" spans="1:19" x14ac:dyDescent="0.3">
      <c r="A1964" s="701" t="s">
        <v>5727</v>
      </c>
      <c r="B1964" s="701" t="s">
        <v>1607</v>
      </c>
      <c r="C1964" s="701" t="s">
        <v>1382</v>
      </c>
      <c r="D1964" s="702">
        <v>1972</v>
      </c>
      <c r="E1964" s="701" t="s">
        <v>1820</v>
      </c>
      <c r="F1964" s="701" t="s">
        <v>1821</v>
      </c>
      <c r="G1964" s="701" t="s">
        <v>1612</v>
      </c>
      <c r="H1964" s="703">
        <v>26845</v>
      </c>
      <c r="I1964" s="703">
        <v>26845</v>
      </c>
      <c r="J1964" s="701" t="s">
        <v>1608</v>
      </c>
      <c r="K1964" s="702">
        <v>72507</v>
      </c>
      <c r="L1964" s="701" t="s">
        <v>1341</v>
      </c>
      <c r="M1964" s="704"/>
      <c r="N1964" s="701" t="s">
        <v>1608</v>
      </c>
      <c r="O1964" s="702">
        <v>2538</v>
      </c>
      <c r="P1964" s="701" t="s">
        <v>1341</v>
      </c>
      <c r="Q1964" s="704"/>
      <c r="R1964" s="701" t="s">
        <v>1341</v>
      </c>
      <c r="S1964" s="701" t="s">
        <v>1341</v>
      </c>
    </row>
    <row r="1965" spans="1:19" x14ac:dyDescent="0.3">
      <c r="A1965" s="701" t="s">
        <v>5704</v>
      </c>
      <c r="B1965" s="701" t="s">
        <v>1607</v>
      </c>
      <c r="C1965" s="701" t="s">
        <v>1382</v>
      </c>
      <c r="D1965" s="702">
        <v>1974</v>
      </c>
      <c r="E1965" s="701" t="s">
        <v>1820</v>
      </c>
      <c r="F1965" s="701" t="s">
        <v>1821</v>
      </c>
      <c r="G1965" s="701" t="s">
        <v>1612</v>
      </c>
      <c r="H1965" s="703">
        <v>27560</v>
      </c>
      <c r="I1965" s="703">
        <v>27560</v>
      </c>
      <c r="J1965" s="701" t="s">
        <v>1608</v>
      </c>
      <c r="K1965" s="702">
        <v>70315</v>
      </c>
      <c r="L1965" s="701" t="s">
        <v>1341</v>
      </c>
      <c r="M1965" s="704"/>
      <c r="N1965" s="701" t="s">
        <v>1613</v>
      </c>
      <c r="O1965" s="702">
        <v>585435</v>
      </c>
      <c r="P1965" s="701" t="s">
        <v>1608</v>
      </c>
      <c r="Q1965" s="702">
        <v>4171</v>
      </c>
      <c r="R1965" s="701" t="s">
        <v>1341</v>
      </c>
      <c r="S1965" s="701" t="s">
        <v>1341</v>
      </c>
    </row>
    <row r="1966" spans="1:19" x14ac:dyDescent="0.3">
      <c r="A1966" s="701" t="s">
        <v>5712</v>
      </c>
      <c r="B1966" s="701" t="s">
        <v>1607</v>
      </c>
      <c r="C1966" s="701" t="s">
        <v>1382</v>
      </c>
      <c r="D1966" s="702">
        <v>1975</v>
      </c>
      <c r="E1966" s="701" t="s">
        <v>1820</v>
      </c>
      <c r="F1966" s="701" t="s">
        <v>1821</v>
      </c>
      <c r="G1966" s="701" t="s">
        <v>1612</v>
      </c>
      <c r="H1966" s="703">
        <v>27920</v>
      </c>
      <c r="I1966" s="703">
        <v>27920</v>
      </c>
      <c r="J1966" s="701" t="s">
        <v>1608</v>
      </c>
      <c r="K1966" s="702">
        <v>77369</v>
      </c>
      <c r="L1966" s="701" t="s">
        <v>1341</v>
      </c>
      <c r="M1966" s="704"/>
      <c r="N1966" s="701" t="s">
        <v>1613</v>
      </c>
      <c r="O1966" s="702">
        <v>880306</v>
      </c>
      <c r="P1966" s="701" t="s">
        <v>1341</v>
      </c>
      <c r="Q1966" s="706"/>
      <c r="R1966" s="701" t="s">
        <v>1341</v>
      </c>
      <c r="S1966" s="701" t="s">
        <v>1341</v>
      </c>
    </row>
    <row r="1967" spans="1:19" x14ac:dyDescent="0.3">
      <c r="A1967" s="701" t="s">
        <v>7623</v>
      </c>
      <c r="B1967" s="701" t="s">
        <v>1607</v>
      </c>
      <c r="C1967" s="701" t="s">
        <v>1382</v>
      </c>
      <c r="D1967" s="702">
        <v>1978</v>
      </c>
      <c r="E1967" s="701" t="s">
        <v>1820</v>
      </c>
      <c r="F1967" s="701" t="s">
        <v>1821</v>
      </c>
      <c r="G1967" s="701" t="s">
        <v>1612</v>
      </c>
      <c r="H1967" s="703">
        <v>29005</v>
      </c>
      <c r="I1967" s="703">
        <v>29005</v>
      </c>
      <c r="J1967" s="701" t="s">
        <v>1608</v>
      </c>
      <c r="K1967" s="702">
        <v>37439</v>
      </c>
      <c r="L1967" s="701" t="s">
        <v>1341</v>
      </c>
      <c r="M1967" s="704"/>
      <c r="N1967" s="701" t="s">
        <v>1613</v>
      </c>
      <c r="O1967" s="702">
        <v>147624</v>
      </c>
      <c r="P1967" s="701" t="s">
        <v>1608</v>
      </c>
      <c r="Q1967" s="702">
        <v>360</v>
      </c>
      <c r="R1967" s="701" t="s">
        <v>1341</v>
      </c>
      <c r="S1967" s="701" t="s">
        <v>1341</v>
      </c>
    </row>
    <row r="1968" spans="1:19" x14ac:dyDescent="0.3">
      <c r="A1968" s="701" t="s">
        <v>7675</v>
      </c>
      <c r="B1968" s="701" t="s">
        <v>1607</v>
      </c>
      <c r="C1968" s="701" t="s">
        <v>1382</v>
      </c>
      <c r="D1968" s="702">
        <v>1978</v>
      </c>
      <c r="E1968" s="701" t="s">
        <v>2163</v>
      </c>
      <c r="F1968" s="701" t="s">
        <v>2164</v>
      </c>
      <c r="G1968" s="701" t="s">
        <v>1612</v>
      </c>
      <c r="H1968" s="703">
        <v>28993</v>
      </c>
      <c r="I1968" s="703">
        <v>28993</v>
      </c>
      <c r="J1968" s="701" t="s">
        <v>1608</v>
      </c>
      <c r="K1968" s="702">
        <v>34300</v>
      </c>
      <c r="L1968" s="701" t="s">
        <v>1341</v>
      </c>
      <c r="M1968" s="704"/>
      <c r="N1968" s="701" t="s">
        <v>1613</v>
      </c>
      <c r="O1968" s="702">
        <v>752200</v>
      </c>
      <c r="P1968" s="701" t="s">
        <v>1608</v>
      </c>
      <c r="Q1968" s="702">
        <v>487</v>
      </c>
      <c r="R1968" s="701" t="s">
        <v>1341</v>
      </c>
      <c r="S1968" s="701" t="s">
        <v>1341</v>
      </c>
    </row>
    <row r="1969" spans="1:19" x14ac:dyDescent="0.3">
      <c r="A1969" s="701" t="s">
        <v>7703</v>
      </c>
      <c r="B1969" s="701" t="s">
        <v>1607</v>
      </c>
      <c r="C1969" s="701" t="s">
        <v>1382</v>
      </c>
      <c r="D1969" s="702">
        <v>1979</v>
      </c>
      <c r="E1969" s="701" t="s">
        <v>1820</v>
      </c>
      <c r="F1969" s="701" t="s">
        <v>1821</v>
      </c>
      <c r="G1969" s="701" t="s">
        <v>1612</v>
      </c>
      <c r="H1969" s="703">
        <v>29341</v>
      </c>
      <c r="I1969" s="703">
        <v>29341</v>
      </c>
      <c r="J1969" s="701" t="s">
        <v>1608</v>
      </c>
      <c r="K1969" s="702">
        <v>73387</v>
      </c>
      <c r="L1969" s="701" t="s">
        <v>1341</v>
      </c>
      <c r="M1969" s="704"/>
      <c r="N1969" s="701" t="s">
        <v>1613</v>
      </c>
      <c r="O1969" s="702">
        <v>1512620</v>
      </c>
      <c r="P1969" s="701" t="s">
        <v>1608</v>
      </c>
      <c r="Q1969" s="702">
        <v>1193</v>
      </c>
      <c r="R1969" s="701" t="s">
        <v>1341</v>
      </c>
      <c r="S1969" s="701" t="s">
        <v>1341</v>
      </c>
    </row>
    <row r="1970" spans="1:19" x14ac:dyDescent="0.3">
      <c r="A1970" s="701" t="s">
        <v>7716</v>
      </c>
      <c r="B1970" s="701" t="s">
        <v>1607</v>
      </c>
      <c r="C1970" s="701" t="s">
        <v>1382</v>
      </c>
      <c r="D1970" s="702">
        <v>1979</v>
      </c>
      <c r="E1970" s="701" t="s">
        <v>2163</v>
      </c>
      <c r="F1970" s="701" t="s">
        <v>2164</v>
      </c>
      <c r="G1970" s="701" t="s">
        <v>1612</v>
      </c>
      <c r="H1970" s="703">
        <v>29336</v>
      </c>
      <c r="I1970" s="703">
        <v>29336</v>
      </c>
      <c r="J1970" s="701" t="s">
        <v>1608</v>
      </c>
      <c r="K1970" s="702">
        <v>48954</v>
      </c>
      <c r="L1970" s="701" t="s">
        <v>1341</v>
      </c>
      <c r="M1970" s="704"/>
      <c r="N1970" s="701" t="s">
        <v>1613</v>
      </c>
      <c r="O1970" s="702">
        <v>669899</v>
      </c>
      <c r="P1970" s="701" t="s">
        <v>1608</v>
      </c>
      <c r="Q1970" s="702">
        <v>847</v>
      </c>
      <c r="R1970" s="701" t="s">
        <v>1341</v>
      </c>
      <c r="S1970" s="701" t="s">
        <v>1341</v>
      </c>
    </row>
    <row r="1971" spans="1:19" x14ac:dyDescent="0.3">
      <c r="A1971" s="701" t="s">
        <v>7722</v>
      </c>
      <c r="B1971" s="701" t="s">
        <v>1607</v>
      </c>
      <c r="C1971" s="701" t="s">
        <v>1382</v>
      </c>
      <c r="D1971" s="702">
        <v>1980</v>
      </c>
      <c r="E1971" s="701" t="s">
        <v>1820</v>
      </c>
      <c r="F1971" s="701" t="s">
        <v>1821</v>
      </c>
      <c r="G1971" s="701" t="s">
        <v>1612</v>
      </c>
      <c r="H1971" s="703">
        <v>29735</v>
      </c>
      <c r="I1971" s="703">
        <v>29735</v>
      </c>
      <c r="J1971" s="701" t="s">
        <v>1608</v>
      </c>
      <c r="K1971" s="702">
        <v>38530</v>
      </c>
      <c r="L1971" s="701" t="s">
        <v>1341</v>
      </c>
      <c r="M1971" s="704"/>
      <c r="N1971" s="701" t="s">
        <v>1613</v>
      </c>
      <c r="O1971" s="702">
        <v>720522</v>
      </c>
      <c r="P1971" s="701" t="s">
        <v>1608</v>
      </c>
      <c r="Q1971" s="702">
        <v>786</v>
      </c>
      <c r="R1971" s="701" t="s">
        <v>1341</v>
      </c>
      <c r="S1971" s="701" t="s">
        <v>1341</v>
      </c>
    </row>
    <row r="1972" spans="1:19" x14ac:dyDescent="0.3">
      <c r="A1972" s="701" t="s">
        <v>7729</v>
      </c>
      <c r="B1972" s="701" t="s">
        <v>1607</v>
      </c>
      <c r="C1972" s="701" t="s">
        <v>1382</v>
      </c>
      <c r="D1972" s="702">
        <v>1980</v>
      </c>
      <c r="E1972" s="701" t="s">
        <v>2163</v>
      </c>
      <c r="F1972" s="701" t="s">
        <v>2164</v>
      </c>
      <c r="G1972" s="701" t="s">
        <v>1612</v>
      </c>
      <c r="H1972" s="703">
        <v>29692</v>
      </c>
      <c r="I1972" s="703">
        <v>29692</v>
      </c>
      <c r="J1972" s="701" t="s">
        <v>1608</v>
      </c>
      <c r="K1972" s="702">
        <v>65178</v>
      </c>
      <c r="L1972" s="701" t="s">
        <v>1341</v>
      </c>
      <c r="M1972" s="704"/>
      <c r="N1972" s="701" t="s">
        <v>1613</v>
      </c>
      <c r="O1972" s="702">
        <v>1255990</v>
      </c>
      <c r="P1972" s="701" t="s">
        <v>1608</v>
      </c>
      <c r="Q1972" s="705">
        <v>710</v>
      </c>
      <c r="R1972" s="701" t="s">
        <v>1341</v>
      </c>
      <c r="S1972" s="701" t="s">
        <v>1341</v>
      </c>
    </row>
    <row r="1973" spans="1:19" x14ac:dyDescent="0.3">
      <c r="A1973" s="701" t="s">
        <v>7743</v>
      </c>
      <c r="B1973" s="701" t="s">
        <v>1607</v>
      </c>
      <c r="C1973" s="701" t="s">
        <v>1382</v>
      </c>
      <c r="D1973" s="702">
        <v>1980</v>
      </c>
      <c r="E1973" s="701" t="s">
        <v>1820</v>
      </c>
      <c r="F1973" s="701" t="s">
        <v>1821</v>
      </c>
      <c r="G1973" s="701" t="s">
        <v>1612</v>
      </c>
      <c r="H1973" s="703">
        <v>29705</v>
      </c>
      <c r="I1973" s="703">
        <v>29705</v>
      </c>
      <c r="J1973" s="701" t="s">
        <v>1608</v>
      </c>
      <c r="K1973" s="702">
        <v>56372</v>
      </c>
      <c r="L1973" s="701" t="s">
        <v>1341</v>
      </c>
      <c r="M1973" s="704"/>
      <c r="N1973" s="701" t="s">
        <v>1613</v>
      </c>
      <c r="O1973" s="702">
        <v>1083272</v>
      </c>
      <c r="P1973" s="701" t="s">
        <v>1608</v>
      </c>
      <c r="Q1973" s="702">
        <v>79</v>
      </c>
      <c r="R1973" s="701" t="s">
        <v>1341</v>
      </c>
      <c r="S1973" s="701" t="s">
        <v>1341</v>
      </c>
    </row>
    <row r="1974" spans="1:19" x14ac:dyDescent="0.3">
      <c r="A1974" s="701" t="s">
        <v>7736</v>
      </c>
      <c r="B1974" s="701" t="s">
        <v>1607</v>
      </c>
      <c r="C1974" s="701" t="s">
        <v>1382</v>
      </c>
      <c r="D1974" s="702">
        <v>1981</v>
      </c>
      <c r="E1974" s="701" t="s">
        <v>1820</v>
      </c>
      <c r="F1974" s="701" t="s">
        <v>1821</v>
      </c>
      <c r="G1974" s="701" t="s">
        <v>1612</v>
      </c>
      <c r="H1974" s="703">
        <v>30086</v>
      </c>
      <c r="I1974" s="703">
        <v>30086</v>
      </c>
      <c r="J1974" s="701" t="s">
        <v>1608</v>
      </c>
      <c r="K1974" s="702">
        <v>73550</v>
      </c>
      <c r="L1974" s="701" t="s">
        <v>1341</v>
      </c>
      <c r="M1974" s="704"/>
      <c r="N1974" s="701" t="s">
        <v>1613</v>
      </c>
      <c r="O1974" s="702">
        <v>1464463</v>
      </c>
      <c r="P1974" s="701" t="s">
        <v>1608</v>
      </c>
      <c r="Q1974" s="702">
        <v>2274</v>
      </c>
      <c r="R1974" s="701" t="s">
        <v>1341</v>
      </c>
      <c r="S1974" s="701" t="s">
        <v>1341</v>
      </c>
    </row>
    <row r="1975" spans="1:19" x14ac:dyDescent="0.3">
      <c r="A1975" s="701" t="s">
        <v>7760</v>
      </c>
      <c r="B1975" s="701" t="s">
        <v>1607</v>
      </c>
      <c r="C1975" s="701" t="s">
        <v>1382</v>
      </c>
      <c r="D1975" s="702">
        <v>1981</v>
      </c>
      <c r="E1975" s="701" t="s">
        <v>2163</v>
      </c>
      <c r="F1975" s="701" t="s">
        <v>2164</v>
      </c>
      <c r="G1975" s="701" t="s">
        <v>1612</v>
      </c>
      <c r="H1975" s="703">
        <v>30083</v>
      </c>
      <c r="I1975" s="703">
        <v>30083</v>
      </c>
      <c r="J1975" s="701" t="s">
        <v>1608</v>
      </c>
      <c r="K1975" s="702">
        <v>55145</v>
      </c>
      <c r="L1975" s="701" t="s">
        <v>1341</v>
      </c>
      <c r="M1975" s="704"/>
      <c r="N1975" s="701" t="s">
        <v>1613</v>
      </c>
      <c r="O1975" s="702">
        <v>1056754</v>
      </c>
      <c r="P1975" s="701" t="s">
        <v>1608</v>
      </c>
      <c r="Q1975" s="702">
        <v>501</v>
      </c>
      <c r="R1975" s="701" t="s">
        <v>1341</v>
      </c>
      <c r="S1975" s="701" t="s">
        <v>1341</v>
      </c>
    </row>
    <row r="1976" spans="1:19" x14ac:dyDescent="0.3">
      <c r="A1976" s="701" t="s">
        <v>7908</v>
      </c>
      <c r="B1976" s="701" t="s">
        <v>1607</v>
      </c>
      <c r="C1976" s="701" t="s">
        <v>1382</v>
      </c>
      <c r="D1976" s="702">
        <v>1985</v>
      </c>
      <c r="E1976" s="701" t="s">
        <v>1820</v>
      </c>
      <c r="F1976" s="701" t="s">
        <v>1821</v>
      </c>
      <c r="G1976" s="701" t="s">
        <v>1612</v>
      </c>
      <c r="H1976" s="703">
        <v>31561</v>
      </c>
      <c r="I1976" s="703">
        <v>31561</v>
      </c>
      <c r="J1976" s="701" t="s">
        <v>1608</v>
      </c>
      <c r="K1976" s="702">
        <v>51828</v>
      </c>
      <c r="L1976" s="701" t="s">
        <v>1341</v>
      </c>
      <c r="M1976" s="704"/>
      <c r="N1976" s="701" t="s">
        <v>1613</v>
      </c>
      <c r="O1976" s="702">
        <v>875719</v>
      </c>
      <c r="P1976" s="701" t="s">
        <v>1608</v>
      </c>
      <c r="Q1976" s="702">
        <v>292</v>
      </c>
      <c r="R1976" s="701" t="s">
        <v>1341</v>
      </c>
      <c r="S1976" s="701" t="s">
        <v>1341</v>
      </c>
    </row>
    <row r="1977" spans="1:19" x14ac:dyDescent="0.3">
      <c r="A1977" s="701" t="s">
        <v>7909</v>
      </c>
      <c r="B1977" s="701" t="s">
        <v>1607</v>
      </c>
      <c r="C1977" s="701" t="s">
        <v>1382</v>
      </c>
      <c r="D1977" s="702">
        <v>1985</v>
      </c>
      <c r="E1977" s="701" t="s">
        <v>1820</v>
      </c>
      <c r="F1977" s="701" t="s">
        <v>1821</v>
      </c>
      <c r="G1977" s="701" t="s">
        <v>1612</v>
      </c>
      <c r="H1977" s="703">
        <v>31561</v>
      </c>
      <c r="I1977" s="703">
        <v>31561</v>
      </c>
      <c r="J1977" s="701" t="s">
        <v>1608</v>
      </c>
      <c r="K1977" s="702">
        <v>54070</v>
      </c>
      <c r="L1977" s="701" t="s">
        <v>1341</v>
      </c>
      <c r="M1977" s="704"/>
      <c r="N1977" s="701" t="s">
        <v>1613</v>
      </c>
      <c r="O1977" s="702">
        <v>911337</v>
      </c>
      <c r="P1977" s="701" t="s">
        <v>1608</v>
      </c>
      <c r="Q1977" s="702">
        <v>304</v>
      </c>
      <c r="R1977" s="701" t="s">
        <v>1341</v>
      </c>
      <c r="S1977" s="701" t="s">
        <v>1341</v>
      </c>
    </row>
    <row r="1978" spans="1:19" x14ac:dyDescent="0.3">
      <c r="A1978" s="701" t="s">
        <v>7910</v>
      </c>
      <c r="B1978" s="701" t="s">
        <v>1607</v>
      </c>
      <c r="C1978" s="701" t="s">
        <v>1382</v>
      </c>
      <c r="D1978" s="702">
        <v>1985</v>
      </c>
      <c r="E1978" s="701" t="s">
        <v>1820</v>
      </c>
      <c r="F1978" s="701" t="s">
        <v>1821</v>
      </c>
      <c r="G1978" s="701" t="s">
        <v>1612</v>
      </c>
      <c r="H1978" s="703">
        <v>31561</v>
      </c>
      <c r="I1978" s="703">
        <v>31561</v>
      </c>
      <c r="J1978" s="701" t="s">
        <v>1608</v>
      </c>
      <c r="K1978" s="702">
        <v>52945</v>
      </c>
      <c r="L1978" s="701" t="s">
        <v>1341</v>
      </c>
      <c r="M1978" s="704"/>
      <c r="N1978" s="701" t="s">
        <v>1613</v>
      </c>
      <c r="O1978" s="702">
        <v>893532</v>
      </c>
      <c r="P1978" s="701" t="s">
        <v>1608</v>
      </c>
      <c r="Q1978" s="702">
        <v>298</v>
      </c>
      <c r="R1978" s="701" t="s">
        <v>1341</v>
      </c>
      <c r="S1978" s="701" t="s">
        <v>1341</v>
      </c>
    </row>
    <row r="1979" spans="1:19" x14ac:dyDescent="0.3">
      <c r="A1979" s="701" t="s">
        <v>7911</v>
      </c>
      <c r="B1979" s="701" t="s">
        <v>1607</v>
      </c>
      <c r="C1979" s="701" t="s">
        <v>1382</v>
      </c>
      <c r="D1979" s="702">
        <v>1985</v>
      </c>
      <c r="E1979" s="701" t="s">
        <v>1820</v>
      </c>
      <c r="F1979" s="701" t="s">
        <v>1821</v>
      </c>
      <c r="G1979" s="701" t="s">
        <v>1612</v>
      </c>
      <c r="H1979" s="703">
        <v>31561</v>
      </c>
      <c r="I1979" s="703">
        <v>31561</v>
      </c>
      <c r="J1979" s="701" t="s">
        <v>1608</v>
      </c>
      <c r="K1979" s="702">
        <v>52814</v>
      </c>
      <c r="L1979" s="701" t="s">
        <v>1341</v>
      </c>
      <c r="M1979" s="704"/>
      <c r="N1979" s="701" t="s">
        <v>1613</v>
      </c>
      <c r="O1979" s="702">
        <v>893664</v>
      </c>
      <c r="P1979" s="701" t="s">
        <v>1608</v>
      </c>
      <c r="Q1979" s="702">
        <v>297</v>
      </c>
      <c r="R1979" s="701" t="s">
        <v>1341</v>
      </c>
      <c r="S1979" s="701" t="s">
        <v>1341</v>
      </c>
    </row>
    <row r="1980" spans="1:19" x14ac:dyDescent="0.3">
      <c r="A1980" s="701" t="s">
        <v>7956</v>
      </c>
      <c r="B1980" s="701" t="s">
        <v>1607</v>
      </c>
      <c r="C1980" s="701" t="s">
        <v>1382</v>
      </c>
      <c r="D1980" s="702">
        <v>1986</v>
      </c>
      <c r="E1980" s="701" t="s">
        <v>1820</v>
      </c>
      <c r="F1980" s="701" t="s">
        <v>1821</v>
      </c>
      <c r="G1980" s="701" t="s">
        <v>1612</v>
      </c>
      <c r="H1980" s="703">
        <v>31913</v>
      </c>
      <c r="I1980" s="703">
        <v>31913</v>
      </c>
      <c r="J1980" s="701" t="s">
        <v>1608</v>
      </c>
      <c r="K1980" s="702">
        <v>210674</v>
      </c>
      <c r="L1980" s="701" t="s">
        <v>1341</v>
      </c>
      <c r="M1980" s="704"/>
      <c r="N1980" s="701" t="s">
        <v>1613</v>
      </c>
      <c r="O1980" s="702">
        <v>3686118</v>
      </c>
      <c r="P1980" s="701" t="s">
        <v>1608</v>
      </c>
      <c r="Q1980" s="702">
        <v>3208</v>
      </c>
      <c r="R1980" s="701" t="s">
        <v>1341</v>
      </c>
      <c r="S1980" s="701" t="s">
        <v>1341</v>
      </c>
    </row>
    <row r="1981" spans="1:19" x14ac:dyDescent="0.3">
      <c r="A1981" s="701" t="s">
        <v>8099</v>
      </c>
      <c r="B1981" s="701" t="s">
        <v>1607</v>
      </c>
      <c r="C1981" s="701" t="s">
        <v>1382</v>
      </c>
      <c r="D1981" s="702">
        <v>1987</v>
      </c>
      <c r="E1981" s="701" t="s">
        <v>1820</v>
      </c>
      <c r="F1981" s="701" t="s">
        <v>1821</v>
      </c>
      <c r="G1981" s="701" t="s">
        <v>1612</v>
      </c>
      <c r="H1981" s="703">
        <v>32273</v>
      </c>
      <c r="I1981" s="703">
        <v>32297</v>
      </c>
      <c r="J1981" s="701" t="s">
        <v>1608</v>
      </c>
      <c r="K1981" s="702">
        <v>198497</v>
      </c>
      <c r="L1981" s="701" t="s">
        <v>1341</v>
      </c>
      <c r="M1981" s="704"/>
      <c r="N1981" s="701" t="s">
        <v>1613</v>
      </c>
      <c r="O1981" s="702">
        <v>3756742</v>
      </c>
      <c r="P1981" s="701" t="s">
        <v>1608</v>
      </c>
      <c r="Q1981" s="702">
        <v>1742</v>
      </c>
      <c r="R1981" s="701" t="s">
        <v>1341</v>
      </c>
      <c r="S1981" s="701" t="s">
        <v>1341</v>
      </c>
    </row>
    <row r="1982" spans="1:19" x14ac:dyDescent="0.3">
      <c r="A1982" s="701" t="s">
        <v>8113</v>
      </c>
      <c r="B1982" s="701" t="s">
        <v>1607</v>
      </c>
      <c r="C1982" s="701" t="s">
        <v>1382</v>
      </c>
      <c r="D1982" s="702">
        <v>1988</v>
      </c>
      <c r="E1982" s="701" t="s">
        <v>1820</v>
      </c>
      <c r="F1982" s="701" t="s">
        <v>1821</v>
      </c>
      <c r="G1982" s="701" t="s">
        <v>1612</v>
      </c>
      <c r="H1982" s="703">
        <v>32652</v>
      </c>
      <c r="I1982" s="703">
        <v>32668</v>
      </c>
      <c r="J1982" s="701" t="s">
        <v>1608</v>
      </c>
      <c r="K1982" s="702">
        <v>206049</v>
      </c>
      <c r="L1982" s="701" t="s">
        <v>1341</v>
      </c>
      <c r="M1982" s="704"/>
      <c r="N1982" s="701" t="s">
        <v>1613</v>
      </c>
      <c r="O1982" s="702">
        <v>3815489</v>
      </c>
      <c r="P1982" s="701" t="s">
        <v>1608</v>
      </c>
      <c r="Q1982" s="702">
        <v>1662</v>
      </c>
      <c r="R1982" s="701" t="s">
        <v>1341</v>
      </c>
      <c r="S1982" s="701" t="s">
        <v>1341</v>
      </c>
    </row>
    <row r="1983" spans="1:19" x14ac:dyDescent="0.3">
      <c r="A1983" s="701" t="s">
        <v>7433</v>
      </c>
      <c r="B1983" s="701" t="s">
        <v>1607</v>
      </c>
      <c r="C1983" s="701" t="s">
        <v>1382</v>
      </c>
      <c r="D1983" s="702">
        <v>1989</v>
      </c>
      <c r="E1983" s="701" t="s">
        <v>1820</v>
      </c>
      <c r="F1983" s="701" t="s">
        <v>1821</v>
      </c>
      <c r="G1983" s="701" t="s">
        <v>1612</v>
      </c>
      <c r="H1983" s="703">
        <v>33020</v>
      </c>
      <c r="I1983" s="703">
        <v>33037</v>
      </c>
      <c r="J1983" s="701" t="s">
        <v>1608</v>
      </c>
      <c r="K1983" s="702">
        <v>200894</v>
      </c>
      <c r="L1983" s="701" t="s">
        <v>1341</v>
      </c>
      <c r="M1983" s="704"/>
      <c r="N1983" s="701" t="s">
        <v>1613</v>
      </c>
      <c r="O1983" s="702">
        <v>3970828</v>
      </c>
      <c r="P1983" s="701" t="s">
        <v>1608</v>
      </c>
      <c r="Q1983" s="702">
        <v>5278</v>
      </c>
      <c r="R1983" s="701" t="s">
        <v>1341</v>
      </c>
      <c r="S1983" s="701" t="s">
        <v>1341</v>
      </c>
    </row>
    <row r="1984" spans="1:19" x14ac:dyDescent="0.3">
      <c r="A1984" s="701" t="s">
        <v>7499</v>
      </c>
      <c r="B1984" s="701" t="s">
        <v>1607</v>
      </c>
      <c r="C1984" s="701" t="s">
        <v>1382</v>
      </c>
      <c r="D1984" s="702">
        <v>1990</v>
      </c>
      <c r="E1984" s="701" t="s">
        <v>1820</v>
      </c>
      <c r="F1984" s="701" t="s">
        <v>1821</v>
      </c>
      <c r="G1984" s="701" t="s">
        <v>1612</v>
      </c>
      <c r="H1984" s="703">
        <v>33399</v>
      </c>
      <c r="I1984" s="703">
        <v>33419</v>
      </c>
      <c r="J1984" s="701" t="s">
        <v>1608</v>
      </c>
      <c r="K1984" s="702">
        <v>201867</v>
      </c>
      <c r="L1984" s="701" t="s">
        <v>1341</v>
      </c>
      <c r="M1984" s="704"/>
      <c r="N1984" s="701" t="s">
        <v>1613</v>
      </c>
      <c r="O1984" s="702">
        <v>3824208</v>
      </c>
      <c r="P1984" s="701" t="s">
        <v>1608</v>
      </c>
      <c r="Q1984" s="702">
        <v>1525</v>
      </c>
      <c r="R1984" s="701" t="s">
        <v>1341</v>
      </c>
      <c r="S1984" s="701" t="s">
        <v>1341</v>
      </c>
    </row>
    <row r="1985" spans="1:19" x14ac:dyDescent="0.3">
      <c r="A1985" s="701" t="s">
        <v>7942</v>
      </c>
      <c r="B1985" s="701" t="s">
        <v>1607</v>
      </c>
      <c r="C1985" s="701" t="s">
        <v>1382</v>
      </c>
      <c r="D1985" s="702">
        <v>1991</v>
      </c>
      <c r="E1985" s="701" t="s">
        <v>1820</v>
      </c>
      <c r="F1985" s="701" t="s">
        <v>1821</v>
      </c>
      <c r="G1985" s="701" t="s">
        <v>1612</v>
      </c>
      <c r="H1985" s="703">
        <v>33771</v>
      </c>
      <c r="I1985" s="703">
        <v>33771</v>
      </c>
      <c r="J1985" s="701" t="s">
        <v>1608</v>
      </c>
      <c r="K1985" s="702">
        <v>146443</v>
      </c>
      <c r="L1985" s="701" t="s">
        <v>1341</v>
      </c>
      <c r="M1985" s="704"/>
      <c r="N1985" s="701" t="s">
        <v>1613</v>
      </c>
      <c r="O1985" s="702">
        <v>2407126</v>
      </c>
      <c r="P1985" s="701" t="s">
        <v>1608</v>
      </c>
      <c r="Q1985" s="702">
        <v>2989</v>
      </c>
      <c r="R1985" s="701" t="s">
        <v>258</v>
      </c>
      <c r="S1985" s="701" t="s">
        <v>7943</v>
      </c>
    </row>
    <row r="1986" spans="1:19" x14ac:dyDescent="0.3">
      <c r="A1986" s="701" t="s">
        <v>8012</v>
      </c>
      <c r="B1986" s="701" t="s">
        <v>1607</v>
      </c>
      <c r="C1986" s="701" t="s">
        <v>1382</v>
      </c>
      <c r="D1986" s="702">
        <v>1991</v>
      </c>
      <c r="E1986" s="701" t="s">
        <v>1820</v>
      </c>
      <c r="F1986" s="701" t="s">
        <v>1821</v>
      </c>
      <c r="G1986" s="701" t="s">
        <v>1612</v>
      </c>
      <c r="H1986" s="703">
        <v>33750</v>
      </c>
      <c r="I1986" s="703">
        <v>33750</v>
      </c>
      <c r="J1986" s="701" t="s">
        <v>1608</v>
      </c>
      <c r="K1986" s="702">
        <v>74088</v>
      </c>
      <c r="L1986" s="701" t="s">
        <v>1341</v>
      </c>
      <c r="M1986" s="704"/>
      <c r="N1986" s="701" t="s">
        <v>1613</v>
      </c>
      <c r="O1986" s="702">
        <v>1272412</v>
      </c>
      <c r="P1986" s="701" t="s">
        <v>1608</v>
      </c>
      <c r="Q1986" s="702">
        <v>1900</v>
      </c>
      <c r="R1986" s="701" t="s">
        <v>258</v>
      </c>
      <c r="S1986" s="701" t="s">
        <v>7943</v>
      </c>
    </row>
    <row r="1987" spans="1:19" x14ac:dyDescent="0.3">
      <c r="A1987" s="701" t="s">
        <v>8051</v>
      </c>
      <c r="B1987" s="701" t="s">
        <v>1607</v>
      </c>
      <c r="C1987" s="701" t="s">
        <v>1382</v>
      </c>
      <c r="D1987" s="702">
        <v>1992</v>
      </c>
      <c r="E1987" s="701" t="s">
        <v>1820</v>
      </c>
      <c r="F1987" s="701" t="s">
        <v>1821</v>
      </c>
      <c r="G1987" s="701" t="s">
        <v>1612</v>
      </c>
      <c r="H1987" s="703">
        <v>34125</v>
      </c>
      <c r="I1987" s="703">
        <v>34125</v>
      </c>
      <c r="J1987" s="701" t="s">
        <v>1608</v>
      </c>
      <c r="K1987" s="702">
        <v>164091</v>
      </c>
      <c r="L1987" s="701" t="s">
        <v>1341</v>
      </c>
      <c r="M1987" s="704"/>
      <c r="N1987" s="701" t="s">
        <v>1613</v>
      </c>
      <c r="O1987" s="702">
        <v>731</v>
      </c>
      <c r="P1987" s="701" t="s">
        <v>1608</v>
      </c>
      <c r="Q1987" s="702">
        <v>1212</v>
      </c>
      <c r="R1987" s="701" t="s">
        <v>258</v>
      </c>
      <c r="S1987" s="701" t="s">
        <v>8052</v>
      </c>
    </row>
    <row r="1988" spans="1:19" x14ac:dyDescent="0.3">
      <c r="A1988" s="701" t="s">
        <v>8072</v>
      </c>
      <c r="B1988" s="701" t="s">
        <v>1607</v>
      </c>
      <c r="C1988" s="701" t="s">
        <v>1382</v>
      </c>
      <c r="D1988" s="702">
        <v>1992</v>
      </c>
      <c r="E1988" s="701" t="s">
        <v>1820</v>
      </c>
      <c r="F1988" s="701" t="s">
        <v>1821</v>
      </c>
      <c r="G1988" s="701" t="s">
        <v>1612</v>
      </c>
      <c r="H1988" s="703">
        <v>34125</v>
      </c>
      <c r="I1988" s="703">
        <v>34125</v>
      </c>
      <c r="J1988" s="701" t="s">
        <v>1608</v>
      </c>
      <c r="K1988" s="702">
        <v>50832</v>
      </c>
      <c r="L1988" s="701" t="s">
        <v>1341</v>
      </c>
      <c r="M1988" s="704"/>
      <c r="N1988" s="701" t="s">
        <v>1613</v>
      </c>
      <c r="O1988" s="702">
        <v>226</v>
      </c>
      <c r="P1988" s="701" t="s">
        <v>1608</v>
      </c>
      <c r="Q1988" s="702">
        <v>376</v>
      </c>
      <c r="R1988" s="701" t="s">
        <v>258</v>
      </c>
      <c r="S1988" s="701" t="s">
        <v>8052</v>
      </c>
    </row>
    <row r="1989" spans="1:19" x14ac:dyDescent="0.3">
      <c r="A1989" s="701" t="s">
        <v>8171</v>
      </c>
      <c r="B1989" s="701" t="s">
        <v>1607</v>
      </c>
      <c r="C1989" s="701" t="s">
        <v>1382</v>
      </c>
      <c r="D1989" s="702">
        <v>1993</v>
      </c>
      <c r="E1989" s="701" t="s">
        <v>1820</v>
      </c>
      <c r="F1989" s="701" t="s">
        <v>1821</v>
      </c>
      <c r="G1989" s="701" t="s">
        <v>1612</v>
      </c>
      <c r="H1989" s="703">
        <v>34494</v>
      </c>
      <c r="I1989" s="703">
        <v>34494</v>
      </c>
      <c r="J1989" s="701" t="s">
        <v>1608</v>
      </c>
      <c r="K1989" s="702">
        <v>223417</v>
      </c>
      <c r="L1989" s="701" t="s">
        <v>1341</v>
      </c>
      <c r="M1989" s="704"/>
      <c r="N1989" s="701" t="s">
        <v>1613</v>
      </c>
      <c r="O1989" s="702">
        <v>1092208</v>
      </c>
      <c r="P1989" s="701" t="s">
        <v>1608</v>
      </c>
      <c r="Q1989" s="702">
        <v>1575</v>
      </c>
      <c r="R1989" s="701" t="s">
        <v>1341</v>
      </c>
      <c r="S1989" s="701" t="s">
        <v>1341</v>
      </c>
    </row>
    <row r="1990" spans="1:19" x14ac:dyDescent="0.3">
      <c r="A1990" s="701" t="s">
        <v>8065</v>
      </c>
      <c r="B1990" s="701" t="s">
        <v>1607</v>
      </c>
      <c r="C1990" s="701" t="s">
        <v>1382</v>
      </c>
      <c r="D1990" s="702">
        <v>1994</v>
      </c>
      <c r="E1990" s="701" t="s">
        <v>1820</v>
      </c>
      <c r="F1990" s="701" t="s">
        <v>1821</v>
      </c>
      <c r="G1990" s="701" t="s">
        <v>1612</v>
      </c>
      <c r="H1990" s="703">
        <v>34870</v>
      </c>
      <c r="I1990" s="703">
        <v>34870</v>
      </c>
      <c r="J1990" s="701" t="s">
        <v>1608</v>
      </c>
      <c r="K1990" s="702">
        <v>150265</v>
      </c>
      <c r="L1990" s="701" t="s">
        <v>1341</v>
      </c>
      <c r="M1990" s="704"/>
      <c r="N1990" s="701" t="s">
        <v>1608</v>
      </c>
      <c r="O1990" s="702">
        <v>1166</v>
      </c>
      <c r="P1990" s="701" t="s">
        <v>1613</v>
      </c>
      <c r="Q1990" s="702">
        <v>602944</v>
      </c>
      <c r="R1990" s="701" t="s">
        <v>258</v>
      </c>
      <c r="S1990" s="701" t="s">
        <v>8066</v>
      </c>
    </row>
    <row r="1991" spans="1:19" x14ac:dyDescent="0.3">
      <c r="A1991" s="701" t="s">
        <v>8220</v>
      </c>
      <c r="B1991" s="701" t="s">
        <v>1607</v>
      </c>
      <c r="C1991" s="701" t="s">
        <v>1382</v>
      </c>
      <c r="D1991" s="702">
        <v>1994</v>
      </c>
      <c r="E1991" s="701" t="s">
        <v>1820</v>
      </c>
      <c r="F1991" s="701" t="s">
        <v>1821</v>
      </c>
      <c r="G1991" s="701" t="s">
        <v>1612</v>
      </c>
      <c r="H1991" s="703">
        <v>34870</v>
      </c>
      <c r="I1991" s="703">
        <v>34870</v>
      </c>
      <c r="J1991" s="701" t="s">
        <v>1608</v>
      </c>
      <c r="K1991" s="702">
        <v>76194</v>
      </c>
      <c r="L1991" s="701" t="s">
        <v>1341</v>
      </c>
      <c r="M1991" s="704"/>
      <c r="N1991" s="701" t="s">
        <v>1608</v>
      </c>
      <c r="O1991" s="702">
        <v>591</v>
      </c>
      <c r="P1991" s="701" t="s">
        <v>1613</v>
      </c>
      <c r="Q1991" s="702">
        <v>677590</v>
      </c>
      <c r="R1991" s="701" t="s">
        <v>258</v>
      </c>
      <c r="S1991" s="701" t="s">
        <v>8066</v>
      </c>
    </row>
    <row r="1992" spans="1:19" x14ac:dyDescent="0.3">
      <c r="A1992" s="701" t="s">
        <v>8262</v>
      </c>
      <c r="B1992" s="701" t="s">
        <v>1607</v>
      </c>
      <c r="C1992" s="701" t="s">
        <v>1382</v>
      </c>
      <c r="D1992" s="702">
        <v>1995</v>
      </c>
      <c r="E1992" s="701" t="s">
        <v>1820</v>
      </c>
      <c r="F1992" s="701" t="s">
        <v>1821</v>
      </c>
      <c r="G1992" s="701" t="s">
        <v>1612</v>
      </c>
      <c r="H1992" s="703">
        <v>35198</v>
      </c>
      <c r="I1992" s="703">
        <v>35198</v>
      </c>
      <c r="J1992" s="701" t="s">
        <v>1608</v>
      </c>
      <c r="K1992" s="702">
        <v>214139</v>
      </c>
      <c r="L1992" s="701" t="s">
        <v>1341</v>
      </c>
      <c r="M1992" s="704"/>
      <c r="N1992" s="701" t="s">
        <v>1608</v>
      </c>
      <c r="O1992" s="702">
        <v>3370</v>
      </c>
      <c r="P1992" s="701" t="s">
        <v>1613</v>
      </c>
      <c r="Q1992" s="702">
        <v>3286523</v>
      </c>
      <c r="R1992" s="701" t="s">
        <v>1341</v>
      </c>
      <c r="S1992" s="701" t="s">
        <v>1341</v>
      </c>
    </row>
    <row r="1993" spans="1:19" x14ac:dyDescent="0.3">
      <c r="A1993" s="701" t="s">
        <v>7353</v>
      </c>
      <c r="B1993" s="701" t="s">
        <v>1607</v>
      </c>
      <c r="C1993" s="701" t="s">
        <v>1382</v>
      </c>
      <c r="D1993" s="702">
        <v>1996</v>
      </c>
      <c r="E1993" s="701" t="s">
        <v>1820</v>
      </c>
      <c r="F1993" s="701" t="s">
        <v>1821</v>
      </c>
      <c r="G1993" s="701" t="s">
        <v>1612</v>
      </c>
      <c r="H1993" s="703">
        <v>35562</v>
      </c>
      <c r="I1993" s="703">
        <v>35566</v>
      </c>
      <c r="J1993" s="701" t="s">
        <v>1608</v>
      </c>
      <c r="K1993" s="702">
        <v>217308</v>
      </c>
      <c r="L1993" s="701" t="s">
        <v>1613</v>
      </c>
      <c r="M1993" s="705">
        <v>1862</v>
      </c>
      <c r="N1993" s="701" t="s">
        <v>1608</v>
      </c>
      <c r="O1993" s="702">
        <v>7171</v>
      </c>
      <c r="P1993" s="701" t="s">
        <v>1613</v>
      </c>
      <c r="Q1993" s="705">
        <v>1584997</v>
      </c>
      <c r="R1993" s="701" t="s">
        <v>1341</v>
      </c>
      <c r="S1993" s="701" t="s">
        <v>1341</v>
      </c>
    </row>
    <row r="1994" spans="1:19" x14ac:dyDescent="0.3">
      <c r="A1994" s="701" t="s">
        <v>7412</v>
      </c>
      <c r="B1994" s="701" t="s">
        <v>1607</v>
      </c>
      <c r="C1994" s="701" t="s">
        <v>1382</v>
      </c>
      <c r="D1994" s="702">
        <v>1997</v>
      </c>
      <c r="E1994" s="701" t="s">
        <v>1820</v>
      </c>
      <c r="F1994" s="701" t="s">
        <v>1821</v>
      </c>
      <c r="G1994" s="701" t="s">
        <v>1612</v>
      </c>
      <c r="H1994" s="703">
        <v>35930</v>
      </c>
      <c r="I1994" s="703">
        <v>35930</v>
      </c>
      <c r="J1994" s="701" t="s">
        <v>1608</v>
      </c>
      <c r="K1994" s="702">
        <v>222990</v>
      </c>
      <c r="L1994" s="701" t="s">
        <v>1613</v>
      </c>
      <c r="M1994" s="705">
        <v>1031</v>
      </c>
      <c r="N1994" s="701" t="s">
        <v>1608</v>
      </c>
      <c r="O1994" s="702">
        <v>2566</v>
      </c>
      <c r="P1994" s="701" t="s">
        <v>1613</v>
      </c>
      <c r="Q1994" s="702">
        <v>3638768</v>
      </c>
      <c r="R1994" s="701" t="s">
        <v>1341</v>
      </c>
      <c r="S1994" s="701" t="s">
        <v>1341</v>
      </c>
    </row>
    <row r="1995" spans="1:19" x14ac:dyDescent="0.3">
      <c r="A1995" s="701" t="s">
        <v>7354</v>
      </c>
      <c r="B1995" s="701" t="s">
        <v>1607</v>
      </c>
      <c r="C1995" s="701" t="s">
        <v>1382</v>
      </c>
      <c r="D1995" s="702">
        <v>1998</v>
      </c>
      <c r="E1995" s="701" t="s">
        <v>1820</v>
      </c>
      <c r="F1995" s="701" t="s">
        <v>1821</v>
      </c>
      <c r="G1995" s="701" t="s">
        <v>1612</v>
      </c>
      <c r="H1995" s="703">
        <v>36292</v>
      </c>
      <c r="I1995" s="703">
        <v>36292</v>
      </c>
      <c r="J1995" s="701" t="s">
        <v>1613</v>
      </c>
      <c r="K1995" s="702">
        <v>224228</v>
      </c>
      <c r="L1995" s="701" t="s">
        <v>1341</v>
      </c>
      <c r="M1995" s="704"/>
      <c r="N1995" s="701" t="s">
        <v>1613</v>
      </c>
      <c r="O1995" s="702">
        <v>1794</v>
      </c>
      <c r="P1995" s="701" t="s">
        <v>1341</v>
      </c>
      <c r="Q1995" s="706"/>
      <c r="R1995" s="701" t="s">
        <v>250</v>
      </c>
      <c r="S1995" s="701" t="s">
        <v>7355</v>
      </c>
    </row>
    <row r="1996" spans="1:19" x14ac:dyDescent="0.3">
      <c r="A1996" s="701" t="s">
        <v>7456</v>
      </c>
      <c r="B1996" s="701" t="s">
        <v>1607</v>
      </c>
      <c r="C1996" s="701" t="s">
        <v>1382</v>
      </c>
      <c r="D1996" s="702">
        <v>1998</v>
      </c>
      <c r="E1996" s="701" t="s">
        <v>1820</v>
      </c>
      <c r="F1996" s="701" t="s">
        <v>1821</v>
      </c>
      <c r="G1996" s="701" t="s">
        <v>1612</v>
      </c>
      <c r="H1996" s="703">
        <v>36292</v>
      </c>
      <c r="I1996" s="703">
        <v>36292</v>
      </c>
      <c r="J1996" s="701" t="s">
        <v>1608</v>
      </c>
      <c r="K1996" s="702">
        <v>223343</v>
      </c>
      <c r="L1996" s="701" t="s">
        <v>1613</v>
      </c>
      <c r="M1996" s="705">
        <v>1122</v>
      </c>
      <c r="N1996" s="701" t="s">
        <v>1608</v>
      </c>
      <c r="O1996" s="702">
        <v>2010</v>
      </c>
      <c r="P1996" s="701" t="s">
        <v>1341</v>
      </c>
      <c r="Q1996" s="706"/>
      <c r="R1996" s="701" t="s">
        <v>250</v>
      </c>
      <c r="S1996" s="701" t="s">
        <v>7355</v>
      </c>
    </row>
    <row r="1997" spans="1:19" x14ac:dyDescent="0.3">
      <c r="A1997" s="701" t="s">
        <v>7356</v>
      </c>
      <c r="B1997" s="701" t="s">
        <v>1607</v>
      </c>
      <c r="C1997" s="701" t="s">
        <v>1382</v>
      </c>
      <c r="D1997" s="702">
        <v>1999</v>
      </c>
      <c r="E1997" s="701" t="s">
        <v>1820</v>
      </c>
      <c r="F1997" s="701" t="s">
        <v>1821</v>
      </c>
      <c r="G1997" s="701" t="s">
        <v>1612</v>
      </c>
      <c r="H1997" s="703">
        <v>36665</v>
      </c>
      <c r="I1997" s="703">
        <v>36665</v>
      </c>
      <c r="J1997" s="701" t="s">
        <v>1613</v>
      </c>
      <c r="K1997" s="702">
        <v>218728</v>
      </c>
      <c r="L1997" s="701" t="s">
        <v>1341</v>
      </c>
      <c r="M1997" s="704"/>
      <c r="N1997" s="701" t="s">
        <v>1613</v>
      </c>
      <c r="O1997" s="702">
        <v>3557</v>
      </c>
      <c r="P1997" s="701" t="s">
        <v>1341</v>
      </c>
      <c r="Q1997" s="706"/>
      <c r="R1997" s="701" t="s">
        <v>250</v>
      </c>
      <c r="S1997" s="701" t="s">
        <v>7357</v>
      </c>
    </row>
    <row r="1998" spans="1:19" x14ac:dyDescent="0.3">
      <c r="A1998" s="701" t="s">
        <v>7457</v>
      </c>
      <c r="B1998" s="701" t="s">
        <v>1607</v>
      </c>
      <c r="C1998" s="701" t="s">
        <v>1382</v>
      </c>
      <c r="D1998" s="702">
        <v>1999</v>
      </c>
      <c r="E1998" s="701" t="s">
        <v>1820</v>
      </c>
      <c r="F1998" s="701" t="s">
        <v>1821</v>
      </c>
      <c r="G1998" s="701" t="s">
        <v>1612</v>
      </c>
      <c r="H1998" s="703">
        <v>36665</v>
      </c>
      <c r="I1998" s="703">
        <v>36665</v>
      </c>
      <c r="J1998" s="701" t="s">
        <v>1608</v>
      </c>
      <c r="K1998" s="702">
        <v>208330</v>
      </c>
      <c r="L1998" s="701" t="s">
        <v>1341</v>
      </c>
      <c r="M1998" s="704"/>
      <c r="N1998" s="701" t="s">
        <v>1608</v>
      </c>
      <c r="O1998" s="702">
        <v>9065</v>
      </c>
      <c r="P1998" s="701" t="s">
        <v>1341</v>
      </c>
      <c r="Q1998" s="706"/>
      <c r="R1998" s="701" t="s">
        <v>250</v>
      </c>
      <c r="S1998" s="701" t="s">
        <v>7357</v>
      </c>
    </row>
    <row r="1999" spans="1:19" x14ac:dyDescent="0.3">
      <c r="A1999" s="701" t="s">
        <v>7475</v>
      </c>
      <c r="B1999" s="701" t="s">
        <v>1607</v>
      </c>
      <c r="C1999" s="701" t="s">
        <v>1382</v>
      </c>
      <c r="D1999" s="702">
        <v>2000</v>
      </c>
      <c r="E1999" s="701" t="s">
        <v>1820</v>
      </c>
      <c r="F1999" s="701" t="s">
        <v>1821</v>
      </c>
      <c r="G1999" s="701" t="s">
        <v>1612</v>
      </c>
      <c r="H1999" s="703">
        <v>37030</v>
      </c>
      <c r="I1999" s="703">
        <v>37030</v>
      </c>
      <c r="J1999" s="701" t="s">
        <v>1613</v>
      </c>
      <c r="K1999" s="702">
        <v>120320</v>
      </c>
      <c r="L1999" s="701" t="s">
        <v>1341</v>
      </c>
      <c r="M1999" s="704"/>
      <c r="N1999" s="701" t="s">
        <v>1613</v>
      </c>
      <c r="O1999" s="702">
        <v>241</v>
      </c>
      <c r="P1999" s="701" t="s">
        <v>1341</v>
      </c>
      <c r="Q1999" s="706"/>
      <c r="R1999" s="701" t="s">
        <v>250</v>
      </c>
      <c r="S1999" s="701" t="s">
        <v>7473</v>
      </c>
    </row>
    <row r="2000" spans="1:19" x14ac:dyDescent="0.3">
      <c r="A2000" s="701" t="s">
        <v>7476</v>
      </c>
      <c r="B2000" s="701" t="s">
        <v>1607</v>
      </c>
      <c r="C2000" s="701" t="s">
        <v>1382</v>
      </c>
      <c r="D2000" s="702">
        <v>2000</v>
      </c>
      <c r="E2000" s="701" t="s">
        <v>1820</v>
      </c>
      <c r="F2000" s="701" t="s">
        <v>1821</v>
      </c>
      <c r="G2000" s="701" t="s">
        <v>1612</v>
      </c>
      <c r="H2000" s="703">
        <v>37030</v>
      </c>
      <c r="I2000" s="703">
        <v>37030</v>
      </c>
      <c r="J2000" s="701" t="s">
        <v>1613</v>
      </c>
      <c r="K2000" s="702">
        <v>104751</v>
      </c>
      <c r="L2000" s="701" t="s">
        <v>1341</v>
      </c>
      <c r="M2000" s="704"/>
      <c r="N2000" s="701" t="s">
        <v>1341</v>
      </c>
      <c r="O2000" s="706"/>
      <c r="P2000" s="701" t="s">
        <v>1341</v>
      </c>
      <c r="Q2000" s="704"/>
      <c r="R2000" s="701" t="s">
        <v>250</v>
      </c>
      <c r="S2000" s="701" t="s">
        <v>7473</v>
      </c>
    </row>
    <row r="2001" spans="1:19" x14ac:dyDescent="0.3">
      <c r="A2001" s="701" t="s">
        <v>7472</v>
      </c>
      <c r="B2001" s="701" t="s">
        <v>1607</v>
      </c>
      <c r="C2001" s="701" t="s">
        <v>1382</v>
      </c>
      <c r="D2001" s="702">
        <v>2000</v>
      </c>
      <c r="E2001" s="701" t="s">
        <v>1820</v>
      </c>
      <c r="F2001" s="701" t="s">
        <v>1821</v>
      </c>
      <c r="G2001" s="701" t="s">
        <v>1612</v>
      </c>
      <c r="H2001" s="703">
        <v>37030</v>
      </c>
      <c r="I2001" s="703">
        <v>37030</v>
      </c>
      <c r="J2001" s="701" t="s">
        <v>1608</v>
      </c>
      <c r="K2001" s="702">
        <v>121294</v>
      </c>
      <c r="L2001" s="701" t="s">
        <v>1613</v>
      </c>
      <c r="M2001" s="705">
        <v>735</v>
      </c>
      <c r="N2001" s="701" t="s">
        <v>1608</v>
      </c>
      <c r="O2001" s="702">
        <v>487</v>
      </c>
      <c r="P2001" s="701" t="s">
        <v>1341</v>
      </c>
      <c r="Q2001" s="704"/>
      <c r="R2001" s="701" t="s">
        <v>250</v>
      </c>
      <c r="S2001" s="701" t="s">
        <v>7473</v>
      </c>
    </row>
    <row r="2002" spans="1:19" x14ac:dyDescent="0.3">
      <c r="A2002" s="701" t="s">
        <v>7474</v>
      </c>
      <c r="B2002" s="701" t="s">
        <v>1607</v>
      </c>
      <c r="C2002" s="701" t="s">
        <v>1382</v>
      </c>
      <c r="D2002" s="702">
        <v>2000</v>
      </c>
      <c r="E2002" s="701" t="s">
        <v>1820</v>
      </c>
      <c r="F2002" s="701" t="s">
        <v>1821</v>
      </c>
      <c r="G2002" s="701" t="s">
        <v>1612</v>
      </c>
      <c r="H2002" s="703">
        <v>37030</v>
      </c>
      <c r="I2002" s="703">
        <v>37030</v>
      </c>
      <c r="J2002" s="701" t="s">
        <v>1608</v>
      </c>
      <c r="K2002" s="702">
        <v>101715</v>
      </c>
      <c r="L2002" s="701" t="s">
        <v>1613</v>
      </c>
      <c r="M2002" s="705">
        <v>1654</v>
      </c>
      <c r="N2002" s="701" t="s">
        <v>1341</v>
      </c>
      <c r="O2002" s="706"/>
      <c r="P2002" s="701" t="s">
        <v>1341</v>
      </c>
      <c r="Q2002" s="706"/>
      <c r="R2002" s="701" t="s">
        <v>250</v>
      </c>
      <c r="S2002" s="701" t="s">
        <v>7473</v>
      </c>
    </row>
    <row r="2003" spans="1:19" x14ac:dyDescent="0.3">
      <c r="A2003" s="701" t="s">
        <v>7413</v>
      </c>
      <c r="B2003" s="701" t="s">
        <v>1607</v>
      </c>
      <c r="C2003" s="701" t="s">
        <v>1382</v>
      </c>
      <c r="D2003" s="702">
        <v>2001</v>
      </c>
      <c r="E2003" s="701" t="s">
        <v>1820</v>
      </c>
      <c r="F2003" s="701" t="s">
        <v>1821</v>
      </c>
      <c r="G2003" s="701" t="s">
        <v>1612</v>
      </c>
      <c r="H2003" s="703">
        <v>37400</v>
      </c>
      <c r="I2003" s="703">
        <v>37400</v>
      </c>
      <c r="J2003" s="701" t="s">
        <v>1613</v>
      </c>
      <c r="K2003" s="702">
        <v>210039</v>
      </c>
      <c r="L2003" s="701" t="s">
        <v>1341</v>
      </c>
      <c r="M2003" s="704"/>
      <c r="N2003" s="701" t="s">
        <v>1613</v>
      </c>
      <c r="O2003" s="702">
        <v>16296</v>
      </c>
      <c r="P2003" s="701" t="s">
        <v>1341</v>
      </c>
      <c r="Q2003" s="706"/>
      <c r="R2003" s="701" t="s">
        <v>250</v>
      </c>
      <c r="S2003" s="701" t="s">
        <v>7414</v>
      </c>
    </row>
    <row r="2004" spans="1:19" x14ac:dyDescent="0.3">
      <c r="A2004" s="701" t="s">
        <v>8295</v>
      </c>
      <c r="B2004" s="701" t="s">
        <v>1607</v>
      </c>
      <c r="C2004" s="701" t="s">
        <v>1382</v>
      </c>
      <c r="D2004" s="702">
        <v>2001</v>
      </c>
      <c r="E2004" s="701" t="s">
        <v>1820</v>
      </c>
      <c r="F2004" s="701" t="s">
        <v>1821</v>
      </c>
      <c r="G2004" s="701" t="s">
        <v>1612</v>
      </c>
      <c r="H2004" s="703">
        <v>37400</v>
      </c>
      <c r="I2004" s="703">
        <v>37400</v>
      </c>
      <c r="J2004" s="701" t="s">
        <v>1608</v>
      </c>
      <c r="K2004" s="702">
        <v>223933</v>
      </c>
      <c r="L2004" s="701" t="s">
        <v>1341</v>
      </c>
      <c r="M2004" s="704"/>
      <c r="N2004" s="701" t="s">
        <v>1608</v>
      </c>
      <c r="O2004" s="702">
        <v>2267</v>
      </c>
      <c r="P2004" s="701" t="s">
        <v>1341</v>
      </c>
      <c r="Q2004" s="706"/>
      <c r="R2004" s="701" t="s">
        <v>250</v>
      </c>
      <c r="S2004" s="701" t="s">
        <v>7414</v>
      </c>
    </row>
    <row r="2005" spans="1:19" x14ac:dyDescent="0.3">
      <c r="A2005" s="701" t="s">
        <v>7554</v>
      </c>
      <c r="B2005" s="701" t="s">
        <v>1607</v>
      </c>
      <c r="C2005" s="701" t="s">
        <v>1382</v>
      </c>
      <c r="D2005" s="702">
        <v>2002</v>
      </c>
      <c r="E2005" s="701" t="s">
        <v>1820</v>
      </c>
      <c r="F2005" s="701" t="s">
        <v>1821</v>
      </c>
      <c r="G2005" s="701" t="s">
        <v>1612</v>
      </c>
      <c r="H2005" s="703">
        <v>37756</v>
      </c>
      <c r="I2005" s="703">
        <v>37756</v>
      </c>
      <c r="J2005" s="701" t="s">
        <v>1644</v>
      </c>
      <c r="K2005" s="702">
        <v>208727</v>
      </c>
      <c r="L2005" s="701" t="s">
        <v>1341</v>
      </c>
      <c r="M2005" s="704"/>
      <c r="N2005" s="701" t="s">
        <v>1613</v>
      </c>
      <c r="O2005" s="702">
        <v>8020</v>
      </c>
      <c r="P2005" s="701" t="s">
        <v>1341</v>
      </c>
      <c r="Q2005" s="706"/>
      <c r="R2005" s="701" t="s">
        <v>250</v>
      </c>
      <c r="S2005" s="701" t="s">
        <v>7553</v>
      </c>
    </row>
    <row r="2006" spans="1:19" x14ac:dyDescent="0.3">
      <c r="A2006" s="701" t="s">
        <v>7552</v>
      </c>
      <c r="B2006" s="701" t="s">
        <v>1607</v>
      </c>
      <c r="C2006" s="701" t="s">
        <v>1382</v>
      </c>
      <c r="D2006" s="702">
        <v>2002</v>
      </c>
      <c r="E2006" s="701" t="s">
        <v>1820</v>
      </c>
      <c r="F2006" s="701" t="s">
        <v>1821</v>
      </c>
      <c r="G2006" s="701" t="s">
        <v>1612</v>
      </c>
      <c r="H2006" s="703">
        <v>37756</v>
      </c>
      <c r="I2006" s="703">
        <v>37756</v>
      </c>
      <c r="J2006" s="701" t="s">
        <v>1635</v>
      </c>
      <c r="K2006" s="702">
        <v>209531</v>
      </c>
      <c r="L2006" s="701" t="s">
        <v>1341</v>
      </c>
      <c r="M2006" s="704"/>
      <c r="N2006" s="701" t="s">
        <v>1644</v>
      </c>
      <c r="O2006" s="702">
        <v>8051</v>
      </c>
      <c r="P2006" s="701" t="s">
        <v>1341</v>
      </c>
      <c r="Q2006" s="706"/>
      <c r="R2006" s="701" t="s">
        <v>250</v>
      </c>
      <c r="S2006" s="701" t="s">
        <v>7553</v>
      </c>
    </row>
    <row r="2007" spans="1:19" x14ac:dyDescent="0.3">
      <c r="A2007" s="701" t="s">
        <v>7769</v>
      </c>
      <c r="B2007" s="701" t="s">
        <v>1607</v>
      </c>
      <c r="C2007" s="701" t="s">
        <v>1382</v>
      </c>
      <c r="D2007" s="702">
        <v>2003</v>
      </c>
      <c r="E2007" s="701" t="s">
        <v>1820</v>
      </c>
      <c r="F2007" s="701" t="s">
        <v>1821</v>
      </c>
      <c r="G2007" s="701" t="s">
        <v>1612</v>
      </c>
      <c r="H2007" s="703">
        <v>38121</v>
      </c>
      <c r="I2007" s="703">
        <v>38121</v>
      </c>
      <c r="J2007" s="701" t="s">
        <v>1613</v>
      </c>
      <c r="K2007" s="702">
        <v>223637</v>
      </c>
      <c r="L2007" s="701" t="s">
        <v>1341</v>
      </c>
      <c r="M2007" s="704"/>
      <c r="N2007" s="701" t="s">
        <v>1613</v>
      </c>
      <c r="O2007" s="702">
        <v>2579</v>
      </c>
      <c r="P2007" s="701" t="s">
        <v>1341</v>
      </c>
      <c r="Q2007" s="706"/>
      <c r="R2007" s="701" t="s">
        <v>250</v>
      </c>
      <c r="S2007" s="701" t="s">
        <v>7770</v>
      </c>
    </row>
    <row r="2008" spans="1:19" x14ac:dyDescent="0.3">
      <c r="A2008" s="701" t="s">
        <v>7771</v>
      </c>
      <c r="B2008" s="701" t="s">
        <v>1607</v>
      </c>
      <c r="C2008" s="701" t="s">
        <v>1382</v>
      </c>
      <c r="D2008" s="702">
        <v>2003</v>
      </c>
      <c r="E2008" s="701" t="s">
        <v>1820</v>
      </c>
      <c r="F2008" s="701" t="s">
        <v>1821</v>
      </c>
      <c r="G2008" s="701" t="s">
        <v>1612</v>
      </c>
      <c r="H2008" s="703">
        <v>38121</v>
      </c>
      <c r="I2008" s="703">
        <v>38121</v>
      </c>
      <c r="J2008" s="701" t="s">
        <v>1608</v>
      </c>
      <c r="K2008" s="702">
        <v>224905</v>
      </c>
      <c r="L2008" s="701" t="s">
        <v>1613</v>
      </c>
      <c r="M2008" s="705">
        <v>339</v>
      </c>
      <c r="N2008" s="701" t="s">
        <v>1608</v>
      </c>
      <c r="O2008" s="702">
        <v>972</v>
      </c>
      <c r="P2008" s="701" t="s">
        <v>1341</v>
      </c>
      <c r="Q2008" s="704"/>
      <c r="R2008" s="701" t="s">
        <v>250</v>
      </c>
      <c r="S2008" s="701" t="s">
        <v>7770</v>
      </c>
    </row>
    <row r="2009" spans="1:19" x14ac:dyDescent="0.3">
      <c r="A2009" s="701" t="s">
        <v>7816</v>
      </c>
      <c r="B2009" s="701" t="s">
        <v>1607</v>
      </c>
      <c r="C2009" s="701" t="s">
        <v>1382</v>
      </c>
      <c r="D2009" s="702">
        <v>2004</v>
      </c>
      <c r="E2009" s="701" t="s">
        <v>1820</v>
      </c>
      <c r="F2009" s="701" t="s">
        <v>1821</v>
      </c>
      <c r="G2009" s="701" t="s">
        <v>1612</v>
      </c>
      <c r="H2009" s="703">
        <v>38490</v>
      </c>
      <c r="I2009" s="703">
        <v>38490</v>
      </c>
      <c r="J2009" s="701" t="s">
        <v>1613</v>
      </c>
      <c r="K2009" s="702">
        <v>223927</v>
      </c>
      <c r="L2009" s="701" t="s">
        <v>1341</v>
      </c>
      <c r="M2009" s="704"/>
      <c r="N2009" s="701" t="s">
        <v>1613</v>
      </c>
      <c r="O2009" s="702">
        <v>1193</v>
      </c>
      <c r="P2009" s="701" t="s">
        <v>1341</v>
      </c>
      <c r="Q2009" s="706"/>
      <c r="R2009" s="701" t="s">
        <v>250</v>
      </c>
      <c r="S2009" s="701" t="s">
        <v>7817</v>
      </c>
    </row>
    <row r="2010" spans="1:19" x14ac:dyDescent="0.3">
      <c r="A2010" s="701" t="s">
        <v>7832</v>
      </c>
      <c r="B2010" s="701" t="s">
        <v>1607</v>
      </c>
      <c r="C2010" s="701" t="s">
        <v>1382</v>
      </c>
      <c r="D2010" s="702">
        <v>2004</v>
      </c>
      <c r="E2010" s="701" t="s">
        <v>1820</v>
      </c>
      <c r="F2010" s="701" t="s">
        <v>1821</v>
      </c>
      <c r="G2010" s="701" t="s">
        <v>1612</v>
      </c>
      <c r="H2010" s="703">
        <v>38490</v>
      </c>
      <c r="I2010" s="703">
        <v>38490</v>
      </c>
      <c r="J2010" s="701" t="s">
        <v>1608</v>
      </c>
      <c r="K2010" s="702">
        <v>224882</v>
      </c>
      <c r="L2010" s="701" t="s">
        <v>1341</v>
      </c>
      <c r="M2010" s="704"/>
      <c r="N2010" s="701" t="s">
        <v>1341</v>
      </c>
      <c r="O2010" s="706"/>
      <c r="P2010" s="701" t="s">
        <v>1341</v>
      </c>
      <c r="Q2010" s="704"/>
      <c r="R2010" s="701" t="s">
        <v>250</v>
      </c>
      <c r="S2010" s="701" t="s">
        <v>7817</v>
      </c>
    </row>
    <row r="2011" spans="1:19" x14ac:dyDescent="0.3">
      <c r="A2011" s="701" t="s">
        <v>7891</v>
      </c>
      <c r="B2011" s="701" t="s">
        <v>1607</v>
      </c>
      <c r="C2011" s="701" t="s">
        <v>1382</v>
      </c>
      <c r="D2011" s="702">
        <v>2005</v>
      </c>
      <c r="E2011" s="701" t="s">
        <v>1820</v>
      </c>
      <c r="F2011" s="701" t="s">
        <v>1821</v>
      </c>
      <c r="G2011" s="701" t="s">
        <v>1612</v>
      </c>
      <c r="H2011" s="703">
        <v>38853</v>
      </c>
      <c r="I2011" s="703">
        <v>38853</v>
      </c>
      <c r="J2011" s="701" t="s">
        <v>1613</v>
      </c>
      <c r="K2011" s="702">
        <v>225257</v>
      </c>
      <c r="L2011" s="701" t="s">
        <v>1341</v>
      </c>
      <c r="M2011" s="704"/>
      <c r="N2011" s="701" t="s">
        <v>1613</v>
      </c>
      <c r="O2011" s="702">
        <v>406</v>
      </c>
      <c r="P2011" s="701" t="s">
        <v>1341</v>
      </c>
      <c r="Q2011" s="704"/>
      <c r="R2011" s="701" t="s">
        <v>250</v>
      </c>
      <c r="S2011" s="701" t="s">
        <v>2117</v>
      </c>
    </row>
    <row r="2012" spans="1:19" x14ac:dyDescent="0.3">
      <c r="A2012" s="701" t="s">
        <v>2116</v>
      </c>
      <c r="B2012" s="701" t="s">
        <v>1607</v>
      </c>
      <c r="C2012" s="701" t="s">
        <v>1382</v>
      </c>
      <c r="D2012" s="702">
        <v>2005</v>
      </c>
      <c r="E2012" s="701" t="s">
        <v>1820</v>
      </c>
      <c r="F2012" s="701" t="s">
        <v>1821</v>
      </c>
      <c r="G2012" s="701" t="s">
        <v>1612</v>
      </c>
      <c r="H2012" s="703">
        <v>38853</v>
      </c>
      <c r="I2012" s="703">
        <v>38853</v>
      </c>
      <c r="J2012" s="701" t="s">
        <v>1608</v>
      </c>
      <c r="K2012" s="702">
        <v>225216</v>
      </c>
      <c r="L2012" s="701" t="s">
        <v>1341</v>
      </c>
      <c r="M2012" s="704"/>
      <c r="N2012" s="701" t="s">
        <v>1608</v>
      </c>
      <c r="O2012" s="702">
        <v>519</v>
      </c>
      <c r="P2012" s="701" t="s">
        <v>1341</v>
      </c>
      <c r="Q2012" s="704"/>
      <c r="R2012" s="701" t="s">
        <v>250</v>
      </c>
      <c r="S2012" s="701" t="s">
        <v>2117</v>
      </c>
    </row>
    <row r="2013" spans="1:19" x14ac:dyDescent="0.3">
      <c r="A2013" s="701" t="s">
        <v>7933</v>
      </c>
      <c r="B2013" s="701" t="s">
        <v>1607</v>
      </c>
      <c r="C2013" s="701" t="s">
        <v>1382</v>
      </c>
      <c r="D2013" s="702">
        <v>2006</v>
      </c>
      <c r="E2013" s="701" t="s">
        <v>1820</v>
      </c>
      <c r="F2013" s="701" t="s">
        <v>1821</v>
      </c>
      <c r="G2013" s="701" t="s">
        <v>1612</v>
      </c>
      <c r="H2013" s="703">
        <v>39217</v>
      </c>
      <c r="I2013" s="703">
        <v>39218</v>
      </c>
      <c r="J2013" s="701" t="s">
        <v>1613</v>
      </c>
      <c r="K2013" s="702">
        <v>225937</v>
      </c>
      <c r="L2013" s="701" t="s">
        <v>1341</v>
      </c>
      <c r="M2013" s="704"/>
      <c r="N2013" s="701" t="s">
        <v>1613</v>
      </c>
      <c r="O2013" s="702">
        <v>408</v>
      </c>
      <c r="P2013" s="701" t="s">
        <v>1341</v>
      </c>
      <c r="Q2013" s="704"/>
      <c r="R2013" s="701" t="s">
        <v>250</v>
      </c>
      <c r="S2013" s="701" t="s">
        <v>2125</v>
      </c>
    </row>
    <row r="2014" spans="1:19" x14ac:dyDescent="0.3">
      <c r="A2014" s="701" t="s">
        <v>2124</v>
      </c>
      <c r="B2014" s="701" t="s">
        <v>1607</v>
      </c>
      <c r="C2014" s="701" t="s">
        <v>1382</v>
      </c>
      <c r="D2014" s="702">
        <v>2006</v>
      </c>
      <c r="E2014" s="701" t="s">
        <v>1820</v>
      </c>
      <c r="F2014" s="701" t="s">
        <v>1821</v>
      </c>
      <c r="G2014" s="701" t="s">
        <v>1612</v>
      </c>
      <c r="H2014" s="703">
        <v>39217</v>
      </c>
      <c r="I2014" s="703">
        <v>39218</v>
      </c>
      <c r="J2014" s="701" t="s">
        <v>1608</v>
      </c>
      <c r="K2014" s="702">
        <v>215124</v>
      </c>
      <c r="L2014" s="701" t="s">
        <v>1613</v>
      </c>
      <c r="M2014" s="705">
        <v>11322</v>
      </c>
      <c r="N2014" s="701" t="s">
        <v>1341</v>
      </c>
      <c r="O2014" s="706"/>
      <c r="P2014" s="701" t="s">
        <v>1341</v>
      </c>
      <c r="Q2014" s="706"/>
      <c r="R2014" s="701" t="s">
        <v>250</v>
      </c>
      <c r="S2014" s="701" t="s">
        <v>2125</v>
      </c>
    </row>
    <row r="2015" spans="1:19" x14ac:dyDescent="0.3">
      <c r="A2015" s="701" t="s">
        <v>7979</v>
      </c>
      <c r="B2015" s="701" t="s">
        <v>1607</v>
      </c>
      <c r="C2015" s="701" t="s">
        <v>1382</v>
      </c>
      <c r="D2015" s="702">
        <v>2007</v>
      </c>
      <c r="E2015" s="701" t="s">
        <v>1820</v>
      </c>
      <c r="F2015" s="701" t="s">
        <v>1821</v>
      </c>
      <c r="G2015" s="701" t="s">
        <v>1612</v>
      </c>
      <c r="H2015" s="703">
        <v>39583</v>
      </c>
      <c r="I2015" s="703">
        <v>39584</v>
      </c>
      <c r="J2015" s="701" t="s">
        <v>1613</v>
      </c>
      <c r="K2015" s="702">
        <v>221008</v>
      </c>
      <c r="L2015" s="701" t="s">
        <v>1341</v>
      </c>
      <c r="M2015" s="704"/>
      <c r="N2015" s="701" t="s">
        <v>1613</v>
      </c>
      <c r="O2015" s="702">
        <v>2075</v>
      </c>
      <c r="P2015" s="701" t="s">
        <v>1341</v>
      </c>
      <c r="Q2015" s="706"/>
      <c r="R2015" s="701" t="s">
        <v>250</v>
      </c>
      <c r="S2015" s="701" t="s">
        <v>2119</v>
      </c>
    </row>
    <row r="2016" spans="1:19" x14ac:dyDescent="0.3">
      <c r="A2016" s="701" t="s">
        <v>2118</v>
      </c>
      <c r="B2016" s="701" t="s">
        <v>1607</v>
      </c>
      <c r="C2016" s="701" t="s">
        <v>1382</v>
      </c>
      <c r="D2016" s="702">
        <v>2007</v>
      </c>
      <c r="E2016" s="701" t="s">
        <v>1820</v>
      </c>
      <c r="F2016" s="701" t="s">
        <v>1821</v>
      </c>
      <c r="G2016" s="701" t="s">
        <v>1612</v>
      </c>
      <c r="H2016" s="703">
        <v>39583</v>
      </c>
      <c r="I2016" s="703">
        <v>39584</v>
      </c>
      <c r="J2016" s="701" t="s">
        <v>1608</v>
      </c>
      <c r="K2016" s="702">
        <v>219881</v>
      </c>
      <c r="L2016" s="701" t="s">
        <v>1613</v>
      </c>
      <c r="M2016" s="705">
        <v>914</v>
      </c>
      <c r="N2016" s="701" t="s">
        <v>1608</v>
      </c>
      <c r="O2016" s="702">
        <v>2289</v>
      </c>
      <c r="P2016" s="701" t="s">
        <v>1341</v>
      </c>
      <c r="Q2016" s="706"/>
      <c r="R2016" s="701" t="s">
        <v>250</v>
      </c>
      <c r="S2016" s="701" t="s">
        <v>2119</v>
      </c>
    </row>
    <row r="2017" spans="1:19" x14ac:dyDescent="0.3">
      <c r="A2017" s="701" t="s">
        <v>8041</v>
      </c>
      <c r="B2017" s="701" t="s">
        <v>1607</v>
      </c>
      <c r="C2017" s="701" t="s">
        <v>1382</v>
      </c>
      <c r="D2017" s="702">
        <v>2008</v>
      </c>
      <c r="E2017" s="701" t="s">
        <v>1820</v>
      </c>
      <c r="F2017" s="701" t="s">
        <v>1821</v>
      </c>
      <c r="G2017" s="701" t="s">
        <v>1612</v>
      </c>
      <c r="H2017" s="703">
        <v>39948</v>
      </c>
      <c r="I2017" s="703">
        <v>39952</v>
      </c>
      <c r="J2017" s="701" t="s">
        <v>1613</v>
      </c>
      <c r="K2017" s="702">
        <v>225942</v>
      </c>
      <c r="L2017" s="701" t="s">
        <v>1341</v>
      </c>
      <c r="M2017" s="704"/>
      <c r="N2017" s="701" t="s">
        <v>1613</v>
      </c>
      <c r="O2017" s="702">
        <v>1954</v>
      </c>
      <c r="P2017" s="701" t="s">
        <v>1341</v>
      </c>
      <c r="Q2017" s="706"/>
      <c r="R2017" s="701" t="s">
        <v>250</v>
      </c>
      <c r="S2017" s="701" t="s">
        <v>8042</v>
      </c>
    </row>
    <row r="2018" spans="1:19" x14ac:dyDescent="0.3">
      <c r="A2018" s="701" t="s">
        <v>1819</v>
      </c>
      <c r="B2018" s="701" t="s">
        <v>1607</v>
      </c>
      <c r="C2018" s="701" t="s">
        <v>1382</v>
      </c>
      <c r="D2018" s="702">
        <v>2008</v>
      </c>
      <c r="E2018" s="701" t="s">
        <v>1820</v>
      </c>
      <c r="F2018" s="701" t="s">
        <v>1821</v>
      </c>
      <c r="G2018" s="701" t="s">
        <v>1612</v>
      </c>
      <c r="H2018" s="703">
        <v>39948</v>
      </c>
      <c r="I2018" s="703">
        <v>39952</v>
      </c>
      <c r="J2018" s="701" t="s">
        <v>1608</v>
      </c>
      <c r="K2018" s="702">
        <v>226985</v>
      </c>
      <c r="L2018" s="701" t="s">
        <v>1341</v>
      </c>
      <c r="M2018" s="704"/>
      <c r="N2018" s="701" t="s">
        <v>1608</v>
      </c>
      <c r="O2018" s="702">
        <v>431</v>
      </c>
      <c r="P2018" s="701" t="s">
        <v>1341</v>
      </c>
      <c r="Q2018" s="706"/>
      <c r="R2018" s="701" t="s">
        <v>250</v>
      </c>
      <c r="S2018" s="701" t="s">
        <v>8042</v>
      </c>
    </row>
    <row r="2019" spans="1:19" x14ac:dyDescent="0.3">
      <c r="A2019" s="701" t="s">
        <v>8151</v>
      </c>
      <c r="B2019" s="701" t="s">
        <v>1607</v>
      </c>
      <c r="C2019" s="701" t="s">
        <v>1382</v>
      </c>
      <c r="D2019" s="702">
        <v>2009</v>
      </c>
      <c r="E2019" s="701" t="s">
        <v>1820</v>
      </c>
      <c r="F2019" s="701" t="s">
        <v>1821</v>
      </c>
      <c r="G2019" s="701" t="s">
        <v>1612</v>
      </c>
      <c r="H2019" s="703">
        <v>40312</v>
      </c>
      <c r="I2019" s="703">
        <v>40312</v>
      </c>
      <c r="J2019" s="701" t="s">
        <v>1613</v>
      </c>
      <c r="K2019" s="702">
        <v>227548</v>
      </c>
      <c r="L2019" s="701" t="s">
        <v>1341</v>
      </c>
      <c r="M2019" s="704"/>
      <c r="N2019" s="701" t="s">
        <v>1341</v>
      </c>
      <c r="O2019" s="706"/>
      <c r="P2019" s="701" t="s">
        <v>1341</v>
      </c>
      <c r="Q2019" s="706"/>
      <c r="R2019" s="701" t="s">
        <v>250</v>
      </c>
      <c r="S2019" s="701" t="s">
        <v>8150</v>
      </c>
    </row>
    <row r="2020" spans="1:19" x14ac:dyDescent="0.3">
      <c r="A2020" s="701" t="s">
        <v>8149</v>
      </c>
      <c r="B2020" s="701" t="s">
        <v>1607</v>
      </c>
      <c r="C2020" s="701" t="s">
        <v>1382</v>
      </c>
      <c r="D2020" s="702">
        <v>2009</v>
      </c>
      <c r="E2020" s="701" t="s">
        <v>1820</v>
      </c>
      <c r="F2020" s="701" t="s">
        <v>1821</v>
      </c>
      <c r="G2020" s="701" t="s">
        <v>1612</v>
      </c>
      <c r="H2020" s="703">
        <v>40312</v>
      </c>
      <c r="I2020" s="703">
        <v>40312</v>
      </c>
      <c r="J2020" s="701" t="s">
        <v>1608</v>
      </c>
      <c r="K2020" s="702">
        <v>227151</v>
      </c>
      <c r="L2020" s="701" t="s">
        <v>1341</v>
      </c>
      <c r="M2020" s="704"/>
      <c r="N2020" s="701" t="s">
        <v>1341</v>
      </c>
      <c r="O2020" s="706"/>
      <c r="P2020" s="701" t="s">
        <v>1341</v>
      </c>
      <c r="Q2020" s="706"/>
      <c r="R2020" s="701" t="s">
        <v>250</v>
      </c>
      <c r="S2020" s="701" t="s">
        <v>8150</v>
      </c>
    </row>
    <row r="2021" spans="1:19" x14ac:dyDescent="0.3">
      <c r="A2021" s="701" t="s">
        <v>8214</v>
      </c>
      <c r="B2021" s="701" t="s">
        <v>1607</v>
      </c>
      <c r="C2021" s="701" t="s">
        <v>1382</v>
      </c>
      <c r="D2021" s="702">
        <v>2010</v>
      </c>
      <c r="E2021" s="701" t="s">
        <v>1820</v>
      </c>
      <c r="F2021" s="701" t="s">
        <v>1821</v>
      </c>
      <c r="G2021" s="701" t="s">
        <v>1612</v>
      </c>
      <c r="H2021" s="703">
        <v>40680</v>
      </c>
      <c r="I2021" s="703">
        <v>40681</v>
      </c>
      <c r="J2021" s="701" t="s">
        <v>1613</v>
      </c>
      <c r="K2021" s="702">
        <v>221514</v>
      </c>
      <c r="L2021" s="701" t="s">
        <v>1341</v>
      </c>
      <c r="M2021" s="704"/>
      <c r="N2021" s="701" t="s">
        <v>1613</v>
      </c>
      <c r="O2021" s="702">
        <v>6851</v>
      </c>
      <c r="P2021" s="701" t="s">
        <v>1341</v>
      </c>
      <c r="Q2021" s="706"/>
      <c r="R2021" s="701" t="s">
        <v>250</v>
      </c>
      <c r="S2021" s="701" t="s">
        <v>8215</v>
      </c>
    </row>
    <row r="2022" spans="1:19" x14ac:dyDescent="0.3">
      <c r="A2022" s="701" t="s">
        <v>8216</v>
      </c>
      <c r="B2022" s="701" t="s">
        <v>1607</v>
      </c>
      <c r="C2022" s="701" t="s">
        <v>1382</v>
      </c>
      <c r="D2022" s="702">
        <v>2010</v>
      </c>
      <c r="E2022" s="701" t="s">
        <v>1820</v>
      </c>
      <c r="F2022" s="701" t="s">
        <v>1821</v>
      </c>
      <c r="G2022" s="701" t="s">
        <v>1612</v>
      </c>
      <c r="H2022" s="703">
        <v>40680</v>
      </c>
      <c r="I2022" s="703">
        <v>40681</v>
      </c>
      <c r="J2022" s="701" t="s">
        <v>1608</v>
      </c>
      <c r="K2022" s="702">
        <v>218392</v>
      </c>
      <c r="L2022" s="701" t="s">
        <v>1613</v>
      </c>
      <c r="M2022" s="705">
        <v>914</v>
      </c>
      <c r="N2022" s="701" t="s">
        <v>1608</v>
      </c>
      <c r="O2022" s="702">
        <v>9137</v>
      </c>
      <c r="P2022" s="701" t="s">
        <v>1341</v>
      </c>
      <c r="Q2022" s="706"/>
      <c r="R2022" s="701" t="s">
        <v>250</v>
      </c>
      <c r="S2022" s="701" t="s">
        <v>8215</v>
      </c>
    </row>
    <row r="2023" spans="1:19" x14ac:dyDescent="0.3">
      <c r="A2023" s="701" t="s">
        <v>8300</v>
      </c>
      <c r="B2023" s="701" t="s">
        <v>1607</v>
      </c>
      <c r="C2023" s="701" t="s">
        <v>1382</v>
      </c>
      <c r="D2023" s="702">
        <v>2011</v>
      </c>
      <c r="E2023" s="701" t="s">
        <v>1820</v>
      </c>
      <c r="F2023" s="701" t="s">
        <v>1821</v>
      </c>
      <c r="G2023" s="701" t="s">
        <v>1612</v>
      </c>
      <c r="H2023" s="703">
        <v>41044</v>
      </c>
      <c r="I2023" s="703">
        <v>41045</v>
      </c>
      <c r="J2023" s="701" t="s">
        <v>1613</v>
      </c>
      <c r="K2023" s="702">
        <v>226062</v>
      </c>
      <c r="L2023" s="701" t="s">
        <v>1341</v>
      </c>
      <c r="M2023" s="704"/>
      <c r="N2023" s="701" t="s">
        <v>1613</v>
      </c>
      <c r="O2023" s="702">
        <v>1838</v>
      </c>
      <c r="P2023" s="701" t="s">
        <v>1341</v>
      </c>
      <c r="Q2023" s="706"/>
      <c r="R2023" s="701" t="s">
        <v>250</v>
      </c>
      <c r="S2023" s="701" t="s">
        <v>8301</v>
      </c>
    </row>
    <row r="2024" spans="1:19" x14ac:dyDescent="0.3">
      <c r="A2024" s="701" t="s">
        <v>8302</v>
      </c>
      <c r="B2024" s="701" t="s">
        <v>1607</v>
      </c>
      <c r="C2024" s="701" t="s">
        <v>1382</v>
      </c>
      <c r="D2024" s="702">
        <v>2011</v>
      </c>
      <c r="E2024" s="701" t="s">
        <v>1820</v>
      </c>
      <c r="F2024" s="701" t="s">
        <v>1821</v>
      </c>
      <c r="G2024" s="701" t="s">
        <v>1612</v>
      </c>
      <c r="H2024" s="703">
        <v>41044</v>
      </c>
      <c r="I2024" s="703">
        <v>41045</v>
      </c>
      <c r="J2024" s="701" t="s">
        <v>1608</v>
      </c>
      <c r="K2024" s="702">
        <v>225223</v>
      </c>
      <c r="L2024" s="701" t="s">
        <v>1613</v>
      </c>
      <c r="M2024" s="705">
        <v>729</v>
      </c>
      <c r="N2024" s="701" t="s">
        <v>1608</v>
      </c>
      <c r="O2024" s="702">
        <v>1848</v>
      </c>
      <c r="P2024" s="701" t="s">
        <v>1341</v>
      </c>
      <c r="Q2024" s="706"/>
      <c r="R2024" s="701" t="s">
        <v>250</v>
      </c>
      <c r="S2024" s="701" t="s">
        <v>8301</v>
      </c>
    </row>
    <row r="2025" spans="1:19" x14ac:dyDescent="0.3">
      <c r="A2025" s="701" t="s">
        <v>5716</v>
      </c>
      <c r="B2025" s="701" t="s">
        <v>1607</v>
      </c>
      <c r="C2025" s="701" t="s">
        <v>260</v>
      </c>
      <c r="D2025" s="702">
        <v>1971</v>
      </c>
      <c r="E2025" s="701" t="s">
        <v>1817</v>
      </c>
      <c r="F2025" s="701" t="s">
        <v>1818</v>
      </c>
      <c r="G2025" s="701" t="s">
        <v>1612</v>
      </c>
      <c r="H2025" s="703">
        <v>26449</v>
      </c>
      <c r="I2025" s="703">
        <v>26449</v>
      </c>
      <c r="J2025" s="701" t="s">
        <v>1608</v>
      </c>
      <c r="K2025" s="702">
        <v>18210</v>
      </c>
      <c r="L2025" s="701" t="s">
        <v>1341</v>
      </c>
      <c r="M2025" s="704"/>
      <c r="N2025" s="701" t="s">
        <v>1613</v>
      </c>
      <c r="O2025" s="702">
        <v>209243</v>
      </c>
      <c r="P2025" s="701" t="s">
        <v>1341</v>
      </c>
      <c r="Q2025" s="706"/>
      <c r="R2025" s="701" t="s">
        <v>1341</v>
      </c>
      <c r="S2025" s="701" t="s">
        <v>1341</v>
      </c>
    </row>
    <row r="2026" spans="1:19" x14ac:dyDescent="0.3">
      <c r="A2026" s="701" t="s">
        <v>5717</v>
      </c>
      <c r="B2026" s="701" t="s">
        <v>1607</v>
      </c>
      <c r="C2026" s="701" t="s">
        <v>260</v>
      </c>
      <c r="D2026" s="702">
        <v>1971</v>
      </c>
      <c r="E2026" s="701" t="s">
        <v>1817</v>
      </c>
      <c r="F2026" s="701" t="s">
        <v>1818</v>
      </c>
      <c r="G2026" s="701" t="s">
        <v>1612</v>
      </c>
      <c r="H2026" s="703">
        <v>26438</v>
      </c>
      <c r="I2026" s="703">
        <v>26438</v>
      </c>
      <c r="J2026" s="701" t="s">
        <v>1608</v>
      </c>
      <c r="K2026" s="702">
        <v>31363</v>
      </c>
      <c r="L2026" s="701" t="s">
        <v>1341</v>
      </c>
      <c r="M2026" s="704"/>
      <c r="N2026" s="701" t="s">
        <v>1341</v>
      </c>
      <c r="O2026" s="706"/>
      <c r="P2026" s="701" t="s">
        <v>1341</v>
      </c>
      <c r="Q2026" s="706"/>
      <c r="R2026" s="701" t="s">
        <v>1341</v>
      </c>
      <c r="S2026" s="701" t="s">
        <v>1341</v>
      </c>
    </row>
    <row r="2027" spans="1:19" x14ac:dyDescent="0.3">
      <c r="A2027" s="701" t="s">
        <v>5718</v>
      </c>
      <c r="B2027" s="701" t="s">
        <v>1607</v>
      </c>
      <c r="C2027" s="701" t="s">
        <v>260</v>
      </c>
      <c r="D2027" s="702">
        <v>1971</v>
      </c>
      <c r="E2027" s="701" t="s">
        <v>1817</v>
      </c>
      <c r="F2027" s="701" t="s">
        <v>1818</v>
      </c>
      <c r="G2027" s="701" t="s">
        <v>1612</v>
      </c>
      <c r="H2027" s="703">
        <v>26438</v>
      </c>
      <c r="I2027" s="703">
        <v>26438</v>
      </c>
      <c r="J2027" s="701" t="s">
        <v>1608</v>
      </c>
      <c r="K2027" s="702">
        <v>39386</v>
      </c>
      <c r="L2027" s="701" t="s">
        <v>1341</v>
      </c>
      <c r="M2027" s="704"/>
      <c r="N2027" s="701" t="s">
        <v>1608</v>
      </c>
      <c r="O2027" s="702">
        <v>7861</v>
      </c>
      <c r="P2027" s="701" t="s">
        <v>1341</v>
      </c>
      <c r="Q2027" s="706"/>
      <c r="R2027" s="701" t="s">
        <v>1341</v>
      </c>
      <c r="S2027" s="701" t="s">
        <v>1341</v>
      </c>
    </row>
    <row r="2028" spans="1:19" x14ac:dyDescent="0.3">
      <c r="A2028" s="701" t="s">
        <v>5719</v>
      </c>
      <c r="B2028" s="701" t="s">
        <v>1607</v>
      </c>
      <c r="C2028" s="701" t="s">
        <v>260</v>
      </c>
      <c r="D2028" s="702">
        <v>1971</v>
      </c>
      <c r="E2028" s="701" t="s">
        <v>1817</v>
      </c>
      <c r="F2028" s="701" t="s">
        <v>1818</v>
      </c>
      <c r="G2028" s="701" t="s">
        <v>1612</v>
      </c>
      <c r="H2028" s="703">
        <v>26472</v>
      </c>
      <c r="I2028" s="703">
        <v>26472</v>
      </c>
      <c r="J2028" s="701" t="s">
        <v>1608</v>
      </c>
      <c r="K2028" s="702">
        <v>64137</v>
      </c>
      <c r="L2028" s="701" t="s">
        <v>1341</v>
      </c>
      <c r="M2028" s="704"/>
      <c r="N2028" s="701" t="s">
        <v>1608</v>
      </c>
      <c r="O2028" s="702">
        <v>9415</v>
      </c>
      <c r="P2028" s="701" t="s">
        <v>1341</v>
      </c>
      <c r="Q2028" s="706"/>
      <c r="R2028" s="701" t="s">
        <v>1341</v>
      </c>
      <c r="S2028" s="701" t="s">
        <v>1341</v>
      </c>
    </row>
    <row r="2029" spans="1:19" x14ac:dyDescent="0.3">
      <c r="A2029" s="701" t="s">
        <v>5720</v>
      </c>
      <c r="B2029" s="701" t="s">
        <v>1607</v>
      </c>
      <c r="C2029" s="701" t="s">
        <v>260</v>
      </c>
      <c r="D2029" s="702">
        <v>1971</v>
      </c>
      <c r="E2029" s="701" t="s">
        <v>1817</v>
      </c>
      <c r="F2029" s="701" t="s">
        <v>1818</v>
      </c>
      <c r="G2029" s="701" t="s">
        <v>5721</v>
      </c>
      <c r="H2029" s="703">
        <v>26443</v>
      </c>
      <c r="I2029" s="703">
        <v>26443</v>
      </c>
      <c r="J2029" s="701" t="s">
        <v>1608</v>
      </c>
      <c r="K2029" s="702">
        <v>94568</v>
      </c>
      <c r="L2029" s="701" t="s">
        <v>1341</v>
      </c>
      <c r="M2029" s="704"/>
      <c r="N2029" s="701" t="s">
        <v>1608</v>
      </c>
      <c r="O2029" s="702">
        <v>9433</v>
      </c>
      <c r="P2029" s="701" t="s">
        <v>1341</v>
      </c>
      <c r="Q2029" s="706"/>
      <c r="R2029" s="701" t="s">
        <v>1341</v>
      </c>
      <c r="S2029" s="701" t="s">
        <v>1341</v>
      </c>
    </row>
    <row r="2030" spans="1:19" x14ac:dyDescent="0.3">
      <c r="A2030" s="701" t="s">
        <v>5722</v>
      </c>
      <c r="B2030" s="701" t="s">
        <v>1607</v>
      </c>
      <c r="C2030" s="701" t="s">
        <v>260</v>
      </c>
      <c r="D2030" s="702">
        <v>1971</v>
      </c>
      <c r="E2030" s="701" t="s">
        <v>1817</v>
      </c>
      <c r="F2030" s="701" t="s">
        <v>1818</v>
      </c>
      <c r="G2030" s="701" t="s">
        <v>1612</v>
      </c>
      <c r="H2030" s="703">
        <v>26449</v>
      </c>
      <c r="I2030" s="703">
        <v>26449</v>
      </c>
      <c r="J2030" s="701" t="s">
        <v>1608</v>
      </c>
      <c r="K2030" s="702">
        <v>98952</v>
      </c>
      <c r="L2030" s="701" t="s">
        <v>1341</v>
      </c>
      <c r="M2030" s="704"/>
      <c r="N2030" s="701" t="s">
        <v>1608</v>
      </c>
      <c r="O2030" s="702">
        <v>4252</v>
      </c>
      <c r="P2030" s="701" t="s">
        <v>1341</v>
      </c>
      <c r="Q2030" s="706"/>
      <c r="R2030" s="701" t="s">
        <v>1341</v>
      </c>
      <c r="S2030" s="701" t="s">
        <v>1341</v>
      </c>
    </row>
    <row r="2031" spans="1:19" x14ac:dyDescent="0.3">
      <c r="A2031" s="701" t="s">
        <v>5723</v>
      </c>
      <c r="B2031" s="701" t="s">
        <v>1607</v>
      </c>
      <c r="C2031" s="701" t="s">
        <v>260</v>
      </c>
      <c r="D2031" s="702">
        <v>1971</v>
      </c>
      <c r="E2031" s="701" t="s">
        <v>1817</v>
      </c>
      <c r="F2031" s="701" t="s">
        <v>1818</v>
      </c>
      <c r="G2031" s="701" t="s">
        <v>1612</v>
      </c>
      <c r="H2031" s="703">
        <v>26612</v>
      </c>
      <c r="I2031" s="703">
        <v>26648</v>
      </c>
      <c r="J2031" s="701" t="s">
        <v>1608</v>
      </c>
      <c r="K2031" s="702">
        <v>28882</v>
      </c>
      <c r="L2031" s="701" t="s">
        <v>1341</v>
      </c>
      <c r="M2031" s="704"/>
      <c r="N2031" s="701" t="s">
        <v>1341</v>
      </c>
      <c r="O2031" s="706"/>
      <c r="P2031" s="701" t="s">
        <v>1341</v>
      </c>
      <c r="Q2031" s="706"/>
      <c r="R2031" s="701" t="s">
        <v>1341</v>
      </c>
      <c r="S2031" s="701" t="s">
        <v>1341</v>
      </c>
    </row>
    <row r="2032" spans="1:19" x14ac:dyDescent="0.3">
      <c r="A2032" s="701" t="s">
        <v>5725</v>
      </c>
      <c r="B2032" s="701" t="s">
        <v>1607</v>
      </c>
      <c r="C2032" s="701" t="s">
        <v>260</v>
      </c>
      <c r="D2032" s="702">
        <v>1972</v>
      </c>
      <c r="E2032" s="701" t="s">
        <v>1817</v>
      </c>
      <c r="F2032" s="701" t="s">
        <v>1812</v>
      </c>
      <c r="G2032" s="701" t="s">
        <v>1612</v>
      </c>
      <c r="H2032" s="703">
        <v>26805</v>
      </c>
      <c r="I2032" s="703">
        <v>26805</v>
      </c>
      <c r="J2032" s="701" t="s">
        <v>1608</v>
      </c>
      <c r="K2032" s="702">
        <v>48790</v>
      </c>
      <c r="L2032" s="701" t="s">
        <v>1341</v>
      </c>
      <c r="M2032" s="704"/>
      <c r="N2032" s="701" t="s">
        <v>1613</v>
      </c>
      <c r="O2032" s="702">
        <v>90610</v>
      </c>
      <c r="P2032" s="701" t="s">
        <v>1608</v>
      </c>
      <c r="Q2032" s="702">
        <v>2040</v>
      </c>
      <c r="R2032" s="701" t="s">
        <v>1341</v>
      </c>
      <c r="S2032" s="701" t="s">
        <v>1341</v>
      </c>
    </row>
    <row r="2033" spans="1:19" x14ac:dyDescent="0.3">
      <c r="A2033" s="701" t="s">
        <v>5726</v>
      </c>
      <c r="B2033" s="701" t="s">
        <v>1607</v>
      </c>
      <c r="C2033" s="701" t="s">
        <v>260</v>
      </c>
      <c r="D2033" s="702">
        <v>1972</v>
      </c>
      <c r="E2033" s="701" t="s">
        <v>1817</v>
      </c>
      <c r="F2033" s="701" t="s">
        <v>1818</v>
      </c>
      <c r="G2033" s="701" t="s">
        <v>1612</v>
      </c>
      <c r="H2033" s="703">
        <v>26813</v>
      </c>
      <c r="I2033" s="703">
        <v>26813</v>
      </c>
      <c r="J2033" s="701" t="s">
        <v>1608</v>
      </c>
      <c r="K2033" s="702">
        <v>101940</v>
      </c>
      <c r="L2033" s="701" t="s">
        <v>1341</v>
      </c>
      <c r="M2033" s="704"/>
      <c r="N2033" s="701" t="s">
        <v>1608</v>
      </c>
      <c r="O2033" s="702">
        <v>2080</v>
      </c>
      <c r="P2033" s="701" t="s">
        <v>1341</v>
      </c>
      <c r="Q2033" s="706"/>
      <c r="R2033" s="701" t="s">
        <v>1341</v>
      </c>
      <c r="S2033" s="701" t="s">
        <v>1341</v>
      </c>
    </row>
    <row r="2034" spans="1:19" x14ac:dyDescent="0.3">
      <c r="A2034" s="701" t="s">
        <v>5728</v>
      </c>
      <c r="B2034" s="701" t="s">
        <v>1607</v>
      </c>
      <c r="C2034" s="701" t="s">
        <v>260</v>
      </c>
      <c r="D2034" s="702">
        <v>1972</v>
      </c>
      <c r="E2034" s="701" t="s">
        <v>1817</v>
      </c>
      <c r="F2034" s="701" t="s">
        <v>1818</v>
      </c>
      <c r="G2034" s="701" t="s">
        <v>1612</v>
      </c>
      <c r="H2034" s="703">
        <v>26813</v>
      </c>
      <c r="I2034" s="703">
        <v>26813</v>
      </c>
      <c r="J2034" s="701" t="s">
        <v>1608</v>
      </c>
      <c r="K2034" s="702">
        <v>97555</v>
      </c>
      <c r="L2034" s="701" t="s">
        <v>1341</v>
      </c>
      <c r="M2034" s="704"/>
      <c r="N2034" s="701" t="s">
        <v>1608</v>
      </c>
      <c r="O2034" s="702">
        <v>985</v>
      </c>
      <c r="P2034" s="701" t="s">
        <v>1341</v>
      </c>
      <c r="Q2034" s="706"/>
      <c r="R2034" s="701" t="s">
        <v>1341</v>
      </c>
      <c r="S2034" s="701" t="s">
        <v>1341</v>
      </c>
    </row>
    <row r="2035" spans="1:19" x14ac:dyDescent="0.3">
      <c r="A2035" s="701" t="s">
        <v>5729</v>
      </c>
      <c r="B2035" s="701" t="s">
        <v>1607</v>
      </c>
      <c r="C2035" s="701" t="s">
        <v>260</v>
      </c>
      <c r="D2035" s="702">
        <v>1973</v>
      </c>
      <c r="E2035" s="701" t="s">
        <v>1817</v>
      </c>
      <c r="F2035" s="701" t="s">
        <v>1818</v>
      </c>
      <c r="G2035" s="701" t="s">
        <v>1612</v>
      </c>
      <c r="H2035" s="703">
        <v>27171</v>
      </c>
      <c r="I2035" s="703">
        <v>27171</v>
      </c>
      <c r="J2035" s="701" t="s">
        <v>1608</v>
      </c>
      <c r="K2035" s="702">
        <v>103343</v>
      </c>
      <c r="L2035" s="701" t="s">
        <v>1341</v>
      </c>
      <c r="M2035" s="704"/>
      <c r="N2035" s="701" t="s">
        <v>1613</v>
      </c>
      <c r="O2035" s="702">
        <v>517208</v>
      </c>
      <c r="P2035" s="701" t="s">
        <v>1608</v>
      </c>
      <c r="Q2035" s="705">
        <v>435</v>
      </c>
      <c r="R2035" s="701" t="s">
        <v>1341</v>
      </c>
      <c r="S2035" s="701" t="s">
        <v>1341</v>
      </c>
    </row>
    <row r="2036" spans="1:19" x14ac:dyDescent="0.3">
      <c r="A2036" s="701" t="s">
        <v>5730</v>
      </c>
      <c r="B2036" s="701" t="s">
        <v>1607</v>
      </c>
      <c r="C2036" s="701" t="s">
        <v>260</v>
      </c>
      <c r="D2036" s="702">
        <v>1973</v>
      </c>
      <c r="E2036" s="701" t="s">
        <v>1817</v>
      </c>
      <c r="F2036" s="701" t="s">
        <v>1818</v>
      </c>
      <c r="G2036" s="701" t="s">
        <v>1612</v>
      </c>
      <c r="H2036" s="703">
        <v>27171</v>
      </c>
      <c r="I2036" s="703">
        <v>27171</v>
      </c>
      <c r="J2036" s="701" t="s">
        <v>1608</v>
      </c>
      <c r="K2036" s="702">
        <v>99386</v>
      </c>
      <c r="L2036" s="701" t="s">
        <v>1341</v>
      </c>
      <c r="M2036" s="704"/>
      <c r="N2036" s="701" t="s">
        <v>1613</v>
      </c>
      <c r="O2036" s="702">
        <v>50424</v>
      </c>
      <c r="P2036" s="701" t="s">
        <v>1608</v>
      </c>
      <c r="Q2036" s="705">
        <v>1514</v>
      </c>
      <c r="R2036" s="701" t="s">
        <v>1341</v>
      </c>
      <c r="S2036" s="701" t="s">
        <v>1341</v>
      </c>
    </row>
    <row r="2037" spans="1:19" x14ac:dyDescent="0.3">
      <c r="A2037" s="701" t="s">
        <v>2778</v>
      </c>
      <c r="B2037" s="701" t="s">
        <v>1607</v>
      </c>
      <c r="C2037" s="701" t="s">
        <v>260</v>
      </c>
      <c r="D2037" s="702">
        <v>1974</v>
      </c>
      <c r="E2037" s="701" t="s">
        <v>1817</v>
      </c>
      <c r="F2037" s="701" t="s">
        <v>1818</v>
      </c>
      <c r="G2037" s="701" t="s">
        <v>1612</v>
      </c>
      <c r="H2037" s="703">
        <v>27541</v>
      </c>
      <c r="I2037" s="703">
        <v>27541</v>
      </c>
      <c r="J2037" s="701" t="s">
        <v>1608</v>
      </c>
      <c r="K2037" s="702">
        <v>39704</v>
      </c>
      <c r="L2037" s="701" t="s">
        <v>1341</v>
      </c>
      <c r="M2037" s="704"/>
      <c r="N2037" s="701" t="s">
        <v>1341</v>
      </c>
      <c r="O2037" s="706"/>
      <c r="P2037" s="701" t="s">
        <v>1341</v>
      </c>
      <c r="Q2037" s="704"/>
      <c r="R2037" s="701" t="s">
        <v>1341</v>
      </c>
      <c r="S2037" s="701" t="s">
        <v>1341</v>
      </c>
    </row>
    <row r="2038" spans="1:19" x14ac:dyDescent="0.3">
      <c r="A2038" s="701" t="s">
        <v>2779</v>
      </c>
      <c r="B2038" s="701" t="s">
        <v>1607</v>
      </c>
      <c r="C2038" s="701" t="s">
        <v>260</v>
      </c>
      <c r="D2038" s="702">
        <v>1974</v>
      </c>
      <c r="E2038" s="701" t="s">
        <v>1817</v>
      </c>
      <c r="F2038" s="701" t="s">
        <v>1818</v>
      </c>
      <c r="G2038" s="701" t="s">
        <v>1612</v>
      </c>
      <c r="H2038" s="703">
        <v>27541</v>
      </c>
      <c r="I2038" s="703">
        <v>27541</v>
      </c>
      <c r="J2038" s="701" t="s">
        <v>1608</v>
      </c>
      <c r="K2038" s="702">
        <v>40124</v>
      </c>
      <c r="L2038" s="701" t="s">
        <v>1341</v>
      </c>
      <c r="M2038" s="704"/>
      <c r="N2038" s="701" t="s">
        <v>1608</v>
      </c>
      <c r="O2038" s="702">
        <v>390</v>
      </c>
      <c r="P2038" s="701" t="s">
        <v>1341</v>
      </c>
      <c r="Q2038" s="704"/>
      <c r="R2038" s="701" t="s">
        <v>1341</v>
      </c>
      <c r="S2038" s="701" t="s">
        <v>1341</v>
      </c>
    </row>
    <row r="2039" spans="1:19" x14ac:dyDescent="0.3">
      <c r="A2039" s="701" t="s">
        <v>5708</v>
      </c>
      <c r="B2039" s="701" t="s">
        <v>1607</v>
      </c>
      <c r="C2039" s="701" t="s">
        <v>260</v>
      </c>
      <c r="D2039" s="702">
        <v>1975</v>
      </c>
      <c r="E2039" s="701" t="s">
        <v>1817</v>
      </c>
      <c r="F2039" s="701" t="s">
        <v>1818</v>
      </c>
      <c r="G2039" s="701" t="s">
        <v>1612</v>
      </c>
      <c r="H2039" s="703">
        <v>27900</v>
      </c>
      <c r="I2039" s="703">
        <v>27900</v>
      </c>
      <c r="J2039" s="701" t="s">
        <v>1608</v>
      </c>
      <c r="K2039" s="702">
        <v>78146</v>
      </c>
      <c r="L2039" s="701" t="s">
        <v>1341</v>
      </c>
      <c r="M2039" s="704"/>
      <c r="N2039" s="701" t="s">
        <v>1613</v>
      </c>
      <c r="O2039" s="702">
        <v>1118268</v>
      </c>
      <c r="P2039" s="701" t="s">
        <v>1608</v>
      </c>
      <c r="Q2039" s="705">
        <v>574</v>
      </c>
      <c r="R2039" s="701" t="s">
        <v>1341</v>
      </c>
      <c r="S2039" s="701" t="s">
        <v>1341</v>
      </c>
    </row>
    <row r="2040" spans="1:19" x14ac:dyDescent="0.3">
      <c r="A2040" s="701" t="s">
        <v>7678</v>
      </c>
      <c r="B2040" s="701" t="s">
        <v>1607</v>
      </c>
      <c r="C2040" s="701" t="s">
        <v>260</v>
      </c>
      <c r="D2040" s="702">
        <v>1978</v>
      </c>
      <c r="E2040" s="701" t="s">
        <v>1817</v>
      </c>
      <c r="F2040" s="701" t="s">
        <v>1818</v>
      </c>
      <c r="G2040" s="701" t="s">
        <v>1612</v>
      </c>
      <c r="H2040" s="703">
        <v>28992</v>
      </c>
      <c r="I2040" s="703">
        <v>28992</v>
      </c>
      <c r="J2040" s="701" t="s">
        <v>1608</v>
      </c>
      <c r="K2040" s="702">
        <v>99372</v>
      </c>
      <c r="L2040" s="701" t="s">
        <v>1341</v>
      </c>
      <c r="M2040" s="704"/>
      <c r="N2040" s="701" t="s">
        <v>1613</v>
      </c>
      <c r="O2040" s="702">
        <v>173396</v>
      </c>
      <c r="P2040" s="701" t="s">
        <v>1608</v>
      </c>
      <c r="Q2040" s="702">
        <v>1207</v>
      </c>
      <c r="R2040" s="701" t="s">
        <v>1341</v>
      </c>
      <c r="S2040" s="701" t="s">
        <v>1341</v>
      </c>
    </row>
    <row r="2041" spans="1:19" x14ac:dyDescent="0.3">
      <c r="A2041" s="701" t="s">
        <v>7679</v>
      </c>
      <c r="B2041" s="701" t="s">
        <v>1607</v>
      </c>
      <c r="C2041" s="701" t="s">
        <v>260</v>
      </c>
      <c r="D2041" s="702">
        <v>1978</v>
      </c>
      <c r="E2041" s="701" t="s">
        <v>1817</v>
      </c>
      <c r="F2041" s="701" t="s">
        <v>1818</v>
      </c>
      <c r="G2041" s="701" t="s">
        <v>1612</v>
      </c>
      <c r="H2041" s="703">
        <v>28992</v>
      </c>
      <c r="I2041" s="703">
        <v>28992</v>
      </c>
      <c r="J2041" s="701" t="s">
        <v>1608</v>
      </c>
      <c r="K2041" s="702">
        <v>100664</v>
      </c>
      <c r="L2041" s="701" t="s">
        <v>1341</v>
      </c>
      <c r="M2041" s="704"/>
      <c r="N2041" s="701" t="s">
        <v>1608</v>
      </c>
      <c r="O2041" s="702">
        <v>404</v>
      </c>
      <c r="P2041" s="701" t="s">
        <v>1341</v>
      </c>
      <c r="Q2041" s="706"/>
      <c r="R2041" s="701" t="s">
        <v>1341</v>
      </c>
      <c r="S2041" s="701" t="s">
        <v>1341</v>
      </c>
    </row>
    <row r="2042" spans="1:19" x14ac:dyDescent="0.3">
      <c r="A2042" s="701" t="s">
        <v>7684</v>
      </c>
      <c r="B2042" s="701" t="s">
        <v>1607</v>
      </c>
      <c r="C2042" s="701" t="s">
        <v>260</v>
      </c>
      <c r="D2042" s="702">
        <v>1978</v>
      </c>
      <c r="E2042" s="701" t="s">
        <v>1817</v>
      </c>
      <c r="F2042" s="701" t="s">
        <v>1818</v>
      </c>
      <c r="G2042" s="701" t="s">
        <v>1612</v>
      </c>
      <c r="H2042" s="703">
        <v>28992</v>
      </c>
      <c r="I2042" s="703">
        <v>29006</v>
      </c>
      <c r="J2042" s="701" t="s">
        <v>1608</v>
      </c>
      <c r="K2042" s="702">
        <v>185133</v>
      </c>
      <c r="L2042" s="701" t="s">
        <v>1341</v>
      </c>
      <c r="M2042" s="704"/>
      <c r="N2042" s="701" t="s">
        <v>1613</v>
      </c>
      <c r="O2042" s="702">
        <v>4203607</v>
      </c>
      <c r="P2042" s="701" t="s">
        <v>1608</v>
      </c>
      <c r="Q2042" s="702">
        <v>1750</v>
      </c>
      <c r="R2042" s="701" t="s">
        <v>1341</v>
      </c>
      <c r="S2042" s="701" t="s">
        <v>1341</v>
      </c>
    </row>
    <row r="2043" spans="1:19" x14ac:dyDescent="0.3">
      <c r="A2043" s="701" t="s">
        <v>7683</v>
      </c>
      <c r="B2043" s="701" t="s">
        <v>1607</v>
      </c>
      <c r="C2043" s="701" t="s">
        <v>260</v>
      </c>
      <c r="D2043" s="702">
        <v>1979</v>
      </c>
      <c r="E2043" s="701" t="s">
        <v>1817</v>
      </c>
      <c r="F2043" s="701" t="s">
        <v>1818</v>
      </c>
      <c r="G2043" s="701" t="s">
        <v>1612</v>
      </c>
      <c r="H2043" s="703">
        <v>29343</v>
      </c>
      <c r="I2043" s="703">
        <v>29343</v>
      </c>
      <c r="J2043" s="701" t="s">
        <v>1608</v>
      </c>
      <c r="K2043" s="702">
        <v>119913</v>
      </c>
      <c r="L2043" s="701" t="s">
        <v>1341</v>
      </c>
      <c r="M2043" s="704"/>
      <c r="N2043" s="701" t="s">
        <v>1613</v>
      </c>
      <c r="O2043" s="702">
        <v>2737105</v>
      </c>
      <c r="P2043" s="701" t="s">
        <v>1608</v>
      </c>
      <c r="Q2043" s="702">
        <v>482</v>
      </c>
      <c r="R2043" s="701" t="s">
        <v>1341</v>
      </c>
      <c r="S2043" s="701" t="s">
        <v>1341</v>
      </c>
    </row>
    <row r="2044" spans="1:19" x14ac:dyDescent="0.3">
      <c r="A2044" s="701" t="s">
        <v>7721</v>
      </c>
      <c r="B2044" s="701" t="s">
        <v>1607</v>
      </c>
      <c r="C2044" s="701" t="s">
        <v>260</v>
      </c>
      <c r="D2044" s="702">
        <v>1980</v>
      </c>
      <c r="E2044" s="701" t="s">
        <v>1817</v>
      </c>
      <c r="F2044" s="701" t="s">
        <v>1818</v>
      </c>
      <c r="G2044" s="701" t="s">
        <v>1612</v>
      </c>
      <c r="H2044" s="703">
        <v>29708</v>
      </c>
      <c r="I2044" s="703">
        <v>29708</v>
      </c>
      <c r="J2044" s="701" t="s">
        <v>1608</v>
      </c>
      <c r="K2044" s="702">
        <v>10399</v>
      </c>
      <c r="L2044" s="701" t="s">
        <v>1341</v>
      </c>
      <c r="M2044" s="704"/>
      <c r="N2044" s="701" t="s">
        <v>1341</v>
      </c>
      <c r="O2044" s="706"/>
      <c r="P2044" s="701" t="s">
        <v>1341</v>
      </c>
      <c r="Q2044" s="706"/>
      <c r="R2044" s="701" t="s">
        <v>1341</v>
      </c>
      <c r="S2044" s="701" t="s">
        <v>1341</v>
      </c>
    </row>
    <row r="2045" spans="1:19" x14ac:dyDescent="0.3">
      <c r="A2045" s="701" t="s">
        <v>7739</v>
      </c>
      <c r="B2045" s="701" t="s">
        <v>1607</v>
      </c>
      <c r="C2045" s="701" t="s">
        <v>260</v>
      </c>
      <c r="D2045" s="702">
        <v>1980</v>
      </c>
      <c r="E2045" s="701" t="s">
        <v>1817</v>
      </c>
      <c r="F2045" s="701" t="s">
        <v>1818</v>
      </c>
      <c r="G2045" s="701" t="s">
        <v>1612</v>
      </c>
      <c r="H2045" s="703">
        <v>29713</v>
      </c>
      <c r="I2045" s="703">
        <v>29713</v>
      </c>
      <c r="J2045" s="701" t="s">
        <v>1608</v>
      </c>
      <c r="K2045" s="702">
        <v>159801</v>
      </c>
      <c r="L2045" s="701" t="s">
        <v>1341</v>
      </c>
      <c r="M2045" s="704"/>
      <c r="N2045" s="701" t="s">
        <v>1608</v>
      </c>
      <c r="O2045" s="702">
        <v>1079</v>
      </c>
      <c r="P2045" s="701" t="s">
        <v>1341</v>
      </c>
      <c r="Q2045" s="706"/>
      <c r="R2045" s="701" t="s">
        <v>1341</v>
      </c>
      <c r="S2045" s="701" t="s">
        <v>1341</v>
      </c>
    </row>
    <row r="2046" spans="1:19" x14ac:dyDescent="0.3">
      <c r="A2046" s="701" t="s">
        <v>7728</v>
      </c>
      <c r="B2046" s="701" t="s">
        <v>1607</v>
      </c>
      <c r="C2046" s="701" t="s">
        <v>260</v>
      </c>
      <c r="D2046" s="702">
        <v>1981</v>
      </c>
      <c r="E2046" s="701" t="s">
        <v>1817</v>
      </c>
      <c r="F2046" s="701" t="s">
        <v>1818</v>
      </c>
      <c r="G2046" s="701" t="s">
        <v>1612</v>
      </c>
      <c r="H2046" s="703">
        <v>30082</v>
      </c>
      <c r="I2046" s="703">
        <v>30082</v>
      </c>
      <c r="J2046" s="701" t="s">
        <v>1608</v>
      </c>
      <c r="K2046" s="702">
        <v>211883</v>
      </c>
      <c r="L2046" s="701" t="s">
        <v>1341</v>
      </c>
      <c r="M2046" s="704"/>
      <c r="N2046" s="701" t="s">
        <v>1613</v>
      </c>
      <c r="O2046" s="702">
        <v>4039514</v>
      </c>
      <c r="P2046" s="701" t="s">
        <v>1608</v>
      </c>
      <c r="Q2046" s="702">
        <v>723</v>
      </c>
      <c r="R2046" s="701" t="s">
        <v>1341</v>
      </c>
      <c r="S2046" s="701" t="s">
        <v>1341</v>
      </c>
    </row>
    <row r="2047" spans="1:19" x14ac:dyDescent="0.3">
      <c r="A2047" s="701" t="s">
        <v>7917</v>
      </c>
      <c r="B2047" s="701" t="s">
        <v>1607</v>
      </c>
      <c r="C2047" s="701" t="s">
        <v>260</v>
      </c>
      <c r="D2047" s="702">
        <v>1985</v>
      </c>
      <c r="E2047" s="701" t="s">
        <v>1817</v>
      </c>
      <c r="F2047" s="701" t="s">
        <v>1818</v>
      </c>
      <c r="G2047" s="701" t="s">
        <v>1612</v>
      </c>
      <c r="H2047" s="703">
        <v>31544</v>
      </c>
      <c r="I2047" s="703">
        <v>31548</v>
      </c>
      <c r="J2047" s="701" t="s">
        <v>1608</v>
      </c>
      <c r="K2047" s="702">
        <v>50487</v>
      </c>
      <c r="L2047" s="701" t="s">
        <v>1341</v>
      </c>
      <c r="M2047" s="704"/>
      <c r="N2047" s="701" t="s">
        <v>1613</v>
      </c>
      <c r="O2047" s="702">
        <v>470350</v>
      </c>
      <c r="P2047" s="701" t="s">
        <v>1608</v>
      </c>
      <c r="Q2047" s="702">
        <v>1486</v>
      </c>
      <c r="R2047" s="701" t="s">
        <v>1341</v>
      </c>
      <c r="S2047" s="701" t="s">
        <v>1341</v>
      </c>
    </row>
    <row r="2048" spans="1:19" x14ac:dyDescent="0.3">
      <c r="A2048" s="701" t="s">
        <v>7918</v>
      </c>
      <c r="B2048" s="701" t="s">
        <v>1607</v>
      </c>
      <c r="C2048" s="701" t="s">
        <v>260</v>
      </c>
      <c r="D2048" s="702">
        <v>1985</v>
      </c>
      <c r="E2048" s="701" t="s">
        <v>1817</v>
      </c>
      <c r="F2048" s="701" t="s">
        <v>1818</v>
      </c>
      <c r="G2048" s="701" t="s">
        <v>1612</v>
      </c>
      <c r="H2048" s="703">
        <v>31544</v>
      </c>
      <c r="I2048" s="703">
        <v>31548</v>
      </c>
      <c r="J2048" s="701" t="s">
        <v>1608</v>
      </c>
      <c r="K2048" s="702">
        <v>50488</v>
      </c>
      <c r="L2048" s="701" t="s">
        <v>1341</v>
      </c>
      <c r="M2048" s="704"/>
      <c r="N2048" s="701" t="s">
        <v>1613</v>
      </c>
      <c r="O2048" s="702">
        <v>470352</v>
      </c>
      <c r="P2048" s="701" t="s">
        <v>1608</v>
      </c>
      <c r="Q2048" s="702">
        <v>1487</v>
      </c>
      <c r="R2048" s="701" t="s">
        <v>1341</v>
      </c>
      <c r="S2048" s="701" t="s">
        <v>1341</v>
      </c>
    </row>
    <row r="2049" spans="1:19" x14ac:dyDescent="0.3">
      <c r="A2049" s="701" t="s">
        <v>7919</v>
      </c>
      <c r="B2049" s="701" t="s">
        <v>1607</v>
      </c>
      <c r="C2049" s="701" t="s">
        <v>260</v>
      </c>
      <c r="D2049" s="702">
        <v>1985</v>
      </c>
      <c r="E2049" s="701" t="s">
        <v>1817</v>
      </c>
      <c r="F2049" s="701" t="s">
        <v>1818</v>
      </c>
      <c r="G2049" s="701" t="s">
        <v>1612</v>
      </c>
      <c r="H2049" s="703">
        <v>31544</v>
      </c>
      <c r="I2049" s="703">
        <v>31548</v>
      </c>
      <c r="J2049" s="701" t="s">
        <v>1608</v>
      </c>
      <c r="K2049" s="702">
        <v>50488</v>
      </c>
      <c r="L2049" s="701" t="s">
        <v>1341</v>
      </c>
      <c r="M2049" s="704"/>
      <c r="N2049" s="701" t="s">
        <v>1613</v>
      </c>
      <c r="O2049" s="702">
        <v>470352</v>
      </c>
      <c r="P2049" s="701" t="s">
        <v>1608</v>
      </c>
      <c r="Q2049" s="702">
        <v>1487</v>
      </c>
      <c r="R2049" s="701" t="s">
        <v>1341</v>
      </c>
      <c r="S2049" s="701" t="s">
        <v>1341</v>
      </c>
    </row>
    <row r="2050" spans="1:19" x14ac:dyDescent="0.3">
      <c r="A2050" s="701" t="s">
        <v>7920</v>
      </c>
      <c r="B2050" s="701" t="s">
        <v>1607</v>
      </c>
      <c r="C2050" s="701" t="s">
        <v>260</v>
      </c>
      <c r="D2050" s="702">
        <v>1985</v>
      </c>
      <c r="E2050" s="701" t="s">
        <v>1817</v>
      </c>
      <c r="F2050" s="701" t="s">
        <v>1818</v>
      </c>
      <c r="G2050" s="701" t="s">
        <v>1612</v>
      </c>
      <c r="H2050" s="703">
        <v>31544</v>
      </c>
      <c r="I2050" s="703">
        <v>31548</v>
      </c>
      <c r="J2050" s="701" t="s">
        <v>1608</v>
      </c>
      <c r="K2050" s="702">
        <v>50487</v>
      </c>
      <c r="L2050" s="701" t="s">
        <v>1341</v>
      </c>
      <c r="M2050" s="704"/>
      <c r="N2050" s="701" t="s">
        <v>1613</v>
      </c>
      <c r="O2050" s="702">
        <v>470350</v>
      </c>
      <c r="P2050" s="701" t="s">
        <v>1608</v>
      </c>
      <c r="Q2050" s="702">
        <v>1486</v>
      </c>
      <c r="R2050" s="701" t="s">
        <v>1341</v>
      </c>
      <c r="S2050" s="701" t="s">
        <v>1341</v>
      </c>
    </row>
    <row r="2051" spans="1:19" x14ac:dyDescent="0.3">
      <c r="A2051" s="701" t="s">
        <v>7955</v>
      </c>
      <c r="B2051" s="701" t="s">
        <v>1607</v>
      </c>
      <c r="C2051" s="701" t="s">
        <v>260</v>
      </c>
      <c r="D2051" s="702">
        <v>1986</v>
      </c>
      <c r="E2051" s="701" t="s">
        <v>1817</v>
      </c>
      <c r="F2051" s="701" t="s">
        <v>2416</v>
      </c>
      <c r="G2051" s="701" t="s">
        <v>1612</v>
      </c>
      <c r="H2051" s="703">
        <v>31905</v>
      </c>
      <c r="I2051" s="703">
        <v>31905</v>
      </c>
      <c r="J2051" s="701" t="s">
        <v>1608</v>
      </c>
      <c r="K2051" s="702">
        <v>199670</v>
      </c>
      <c r="L2051" s="701" t="s">
        <v>1341</v>
      </c>
      <c r="M2051" s="704"/>
      <c r="N2051" s="701" t="s">
        <v>1613</v>
      </c>
      <c r="O2051" s="702">
        <v>301200</v>
      </c>
      <c r="P2051" s="701" t="s">
        <v>1608</v>
      </c>
      <c r="Q2051" s="705">
        <v>2630</v>
      </c>
      <c r="R2051" s="701" t="s">
        <v>1341</v>
      </c>
      <c r="S2051" s="701" t="s">
        <v>1341</v>
      </c>
    </row>
    <row r="2052" spans="1:19" x14ac:dyDescent="0.3">
      <c r="A2052" s="701" t="s">
        <v>8106</v>
      </c>
      <c r="B2052" s="701" t="s">
        <v>1607</v>
      </c>
      <c r="C2052" s="701" t="s">
        <v>260</v>
      </c>
      <c r="D2052" s="702">
        <v>1987</v>
      </c>
      <c r="E2052" s="701" t="s">
        <v>1817</v>
      </c>
      <c r="F2052" s="701" t="s">
        <v>2416</v>
      </c>
      <c r="G2052" s="701" t="s">
        <v>1612</v>
      </c>
      <c r="H2052" s="703">
        <v>32267</v>
      </c>
      <c r="I2052" s="703">
        <v>32267</v>
      </c>
      <c r="J2052" s="701" t="s">
        <v>1608</v>
      </c>
      <c r="K2052" s="702">
        <v>206718</v>
      </c>
      <c r="L2052" s="701" t="s">
        <v>1341</v>
      </c>
      <c r="M2052" s="704"/>
      <c r="N2052" s="701" t="s">
        <v>1613</v>
      </c>
      <c r="O2052" s="702">
        <v>511925</v>
      </c>
      <c r="P2052" s="701" t="s">
        <v>1608</v>
      </c>
      <c r="Q2052" s="705">
        <v>1457</v>
      </c>
      <c r="R2052" s="701" t="s">
        <v>1341</v>
      </c>
      <c r="S2052" s="701" t="s">
        <v>1341</v>
      </c>
    </row>
    <row r="2053" spans="1:19" x14ac:dyDescent="0.3">
      <c r="A2053" s="701" t="s">
        <v>8114</v>
      </c>
      <c r="B2053" s="701" t="s">
        <v>1607</v>
      </c>
      <c r="C2053" s="701" t="s">
        <v>260</v>
      </c>
      <c r="D2053" s="702">
        <v>1988</v>
      </c>
      <c r="E2053" s="701" t="s">
        <v>1817</v>
      </c>
      <c r="F2053" s="701" t="s">
        <v>2416</v>
      </c>
      <c r="G2053" s="701" t="s">
        <v>1612</v>
      </c>
      <c r="H2053" s="703">
        <v>32625</v>
      </c>
      <c r="I2053" s="703">
        <v>32659</v>
      </c>
      <c r="J2053" s="701" t="s">
        <v>1608</v>
      </c>
      <c r="K2053" s="702">
        <v>217988</v>
      </c>
      <c r="L2053" s="701" t="s">
        <v>1341</v>
      </c>
      <c r="M2053" s="704"/>
      <c r="N2053" s="701" t="s">
        <v>1613</v>
      </c>
      <c r="O2053" s="702">
        <v>3633506</v>
      </c>
      <c r="P2053" s="701" t="s">
        <v>1608</v>
      </c>
      <c r="Q2053" s="705">
        <v>2204</v>
      </c>
      <c r="R2053" s="701" t="s">
        <v>1341</v>
      </c>
      <c r="S2053" s="701" t="s">
        <v>1341</v>
      </c>
    </row>
    <row r="2054" spans="1:19" x14ac:dyDescent="0.3">
      <c r="A2054" s="701" t="s">
        <v>8122</v>
      </c>
      <c r="B2054" s="701" t="s">
        <v>1607</v>
      </c>
      <c r="C2054" s="701" t="s">
        <v>260</v>
      </c>
      <c r="D2054" s="702">
        <v>1988</v>
      </c>
      <c r="E2054" s="701" t="s">
        <v>8123</v>
      </c>
      <c r="F2054" s="701" t="s">
        <v>2416</v>
      </c>
      <c r="G2054" s="701" t="s">
        <v>1612</v>
      </c>
      <c r="H2054" s="703">
        <v>32616</v>
      </c>
      <c r="I2054" s="703">
        <v>32616</v>
      </c>
      <c r="J2054" s="701" t="s">
        <v>1608</v>
      </c>
      <c r="K2054" s="702">
        <v>77484</v>
      </c>
      <c r="L2054" s="701" t="s">
        <v>1341</v>
      </c>
      <c r="M2054" s="704"/>
      <c r="N2054" s="701" t="s">
        <v>1613</v>
      </c>
      <c r="O2054" s="702">
        <v>17351</v>
      </c>
      <c r="P2054" s="701" t="s">
        <v>1608</v>
      </c>
      <c r="Q2054" s="705">
        <v>625</v>
      </c>
      <c r="R2054" s="701" t="s">
        <v>1341</v>
      </c>
      <c r="S2054" s="701" t="s">
        <v>1341</v>
      </c>
    </row>
    <row r="2055" spans="1:19" x14ac:dyDescent="0.3">
      <c r="A2055" s="701" t="s">
        <v>7402</v>
      </c>
      <c r="B2055" s="701" t="s">
        <v>1607</v>
      </c>
      <c r="C2055" s="701" t="s">
        <v>260</v>
      </c>
      <c r="D2055" s="702">
        <v>1989</v>
      </c>
      <c r="E2055" s="701" t="s">
        <v>1817</v>
      </c>
      <c r="F2055" s="701" t="s">
        <v>1818</v>
      </c>
      <c r="G2055" s="701" t="s">
        <v>1612</v>
      </c>
      <c r="H2055" s="703">
        <v>32961</v>
      </c>
      <c r="I2055" s="703">
        <v>33024</v>
      </c>
      <c r="J2055" s="701" t="s">
        <v>1608</v>
      </c>
      <c r="K2055" s="702">
        <v>192054</v>
      </c>
      <c r="L2055" s="701" t="s">
        <v>1341</v>
      </c>
      <c r="M2055" s="704"/>
      <c r="N2055" s="701" t="s">
        <v>1613</v>
      </c>
      <c r="O2055" s="702">
        <v>3574277</v>
      </c>
      <c r="P2055" s="701" t="s">
        <v>1608</v>
      </c>
      <c r="Q2055" s="702">
        <v>4243</v>
      </c>
      <c r="R2055" s="701" t="s">
        <v>1341</v>
      </c>
      <c r="S2055" s="701" t="s">
        <v>1341</v>
      </c>
    </row>
    <row r="2056" spans="1:19" x14ac:dyDescent="0.3">
      <c r="A2056" s="701" t="s">
        <v>7944</v>
      </c>
      <c r="B2056" s="701" t="s">
        <v>1607</v>
      </c>
      <c r="C2056" s="701" t="s">
        <v>260</v>
      </c>
      <c r="D2056" s="702">
        <v>1990</v>
      </c>
      <c r="E2056" s="701" t="s">
        <v>1817</v>
      </c>
      <c r="F2056" s="701" t="s">
        <v>1818</v>
      </c>
      <c r="G2056" s="701" t="s">
        <v>1612</v>
      </c>
      <c r="H2056" s="703">
        <v>33371</v>
      </c>
      <c r="I2056" s="703">
        <v>33410</v>
      </c>
      <c r="J2056" s="701" t="s">
        <v>1608</v>
      </c>
      <c r="K2056" s="702">
        <v>201694</v>
      </c>
      <c r="L2056" s="701" t="s">
        <v>1341</v>
      </c>
      <c r="M2056" s="704"/>
      <c r="N2056" s="701" t="s">
        <v>1613</v>
      </c>
      <c r="O2056" s="702">
        <v>2634264</v>
      </c>
      <c r="P2056" s="701" t="s">
        <v>1608</v>
      </c>
      <c r="Q2056" s="702">
        <v>1842</v>
      </c>
      <c r="R2056" s="701" t="s">
        <v>1341</v>
      </c>
      <c r="S2056" s="701" t="s">
        <v>1341</v>
      </c>
    </row>
    <row r="2057" spans="1:19" x14ac:dyDescent="0.3">
      <c r="A2057" s="701" t="s">
        <v>7987</v>
      </c>
      <c r="B2057" s="701" t="s">
        <v>1607</v>
      </c>
      <c r="C2057" s="701" t="s">
        <v>260</v>
      </c>
      <c r="D2057" s="702">
        <v>1991</v>
      </c>
      <c r="E2057" s="701" t="s">
        <v>1817</v>
      </c>
      <c r="F2057" s="701" t="s">
        <v>1818</v>
      </c>
      <c r="G2057" s="701" t="s">
        <v>1612</v>
      </c>
      <c r="H2057" s="703">
        <v>33725</v>
      </c>
      <c r="I2057" s="703">
        <v>33753</v>
      </c>
      <c r="J2057" s="701" t="s">
        <v>1608</v>
      </c>
      <c r="K2057" s="702">
        <v>198220</v>
      </c>
      <c r="L2057" s="701" t="s">
        <v>1341</v>
      </c>
      <c r="M2057" s="704"/>
      <c r="N2057" s="701" t="s">
        <v>1613</v>
      </c>
      <c r="O2057" s="702">
        <v>2701858</v>
      </c>
      <c r="P2057" s="701" t="s">
        <v>1608</v>
      </c>
      <c r="Q2057" s="702">
        <v>5922</v>
      </c>
      <c r="R2057" s="701" t="s">
        <v>1341</v>
      </c>
      <c r="S2057" s="701" t="s">
        <v>1341</v>
      </c>
    </row>
    <row r="2058" spans="1:19" x14ac:dyDescent="0.3">
      <c r="A2058" s="701" t="s">
        <v>8054</v>
      </c>
      <c r="B2058" s="701" t="s">
        <v>1607</v>
      </c>
      <c r="C2058" s="701" t="s">
        <v>260</v>
      </c>
      <c r="D2058" s="702">
        <v>1992</v>
      </c>
      <c r="E2058" s="701" t="s">
        <v>1817</v>
      </c>
      <c r="F2058" s="701" t="s">
        <v>1818</v>
      </c>
      <c r="G2058" s="701" t="s">
        <v>1612</v>
      </c>
      <c r="H2058" s="703">
        <v>34106</v>
      </c>
      <c r="I2058" s="703">
        <v>34141</v>
      </c>
      <c r="J2058" s="701" t="s">
        <v>1608</v>
      </c>
      <c r="K2058" s="702">
        <v>197962</v>
      </c>
      <c r="L2058" s="701" t="s">
        <v>1341</v>
      </c>
      <c r="M2058" s="704"/>
      <c r="N2058" s="701" t="s">
        <v>1613</v>
      </c>
      <c r="O2058" s="702">
        <v>2988108</v>
      </c>
      <c r="P2058" s="701" t="s">
        <v>1608</v>
      </c>
      <c r="Q2058" s="702">
        <v>2430</v>
      </c>
      <c r="R2058" s="701" t="s">
        <v>1341</v>
      </c>
      <c r="S2058" s="701" t="s">
        <v>1341</v>
      </c>
    </row>
    <row r="2059" spans="1:19" x14ac:dyDescent="0.3">
      <c r="A2059" s="701" t="s">
        <v>8141</v>
      </c>
      <c r="B2059" s="701" t="s">
        <v>1607</v>
      </c>
      <c r="C2059" s="701" t="s">
        <v>260</v>
      </c>
      <c r="D2059" s="702">
        <v>1993</v>
      </c>
      <c r="E2059" s="701" t="s">
        <v>1817</v>
      </c>
      <c r="F2059" s="701" t="s">
        <v>1818</v>
      </c>
      <c r="G2059" s="701" t="s">
        <v>1612</v>
      </c>
      <c r="H2059" s="703">
        <v>34465</v>
      </c>
      <c r="I2059" s="703">
        <v>34479</v>
      </c>
      <c r="J2059" s="701" t="s">
        <v>1608</v>
      </c>
      <c r="K2059" s="702">
        <v>195147</v>
      </c>
      <c r="L2059" s="701" t="s">
        <v>1341</v>
      </c>
      <c r="M2059" s="704"/>
      <c r="N2059" s="701" t="s">
        <v>1613</v>
      </c>
      <c r="O2059" s="702">
        <v>3044210</v>
      </c>
      <c r="P2059" s="701" t="s">
        <v>1608</v>
      </c>
      <c r="Q2059" s="702">
        <v>743</v>
      </c>
      <c r="R2059" s="701" t="s">
        <v>1341</v>
      </c>
      <c r="S2059" s="701" t="s">
        <v>1341</v>
      </c>
    </row>
    <row r="2060" spans="1:19" x14ac:dyDescent="0.3">
      <c r="A2060" s="701" t="s">
        <v>8222</v>
      </c>
      <c r="B2060" s="701" t="s">
        <v>1607</v>
      </c>
      <c r="C2060" s="701" t="s">
        <v>260</v>
      </c>
      <c r="D2060" s="702">
        <v>1994</v>
      </c>
      <c r="E2060" s="701" t="s">
        <v>1817</v>
      </c>
      <c r="F2060" s="701" t="s">
        <v>1818</v>
      </c>
      <c r="G2060" s="701" t="s">
        <v>1612</v>
      </c>
      <c r="H2060" s="703">
        <v>34834</v>
      </c>
      <c r="I2060" s="703">
        <v>34858</v>
      </c>
      <c r="J2060" s="701" t="s">
        <v>1608</v>
      </c>
      <c r="K2060" s="702">
        <v>149740</v>
      </c>
      <c r="L2060" s="701" t="s">
        <v>1613</v>
      </c>
      <c r="M2060" s="705">
        <v>1334</v>
      </c>
      <c r="N2060" s="701" t="s">
        <v>1608</v>
      </c>
      <c r="O2060" s="702">
        <v>2296</v>
      </c>
      <c r="P2060" s="701" t="s">
        <v>1613</v>
      </c>
      <c r="Q2060" s="702">
        <v>2946506</v>
      </c>
      <c r="R2060" s="701" t="s">
        <v>1341</v>
      </c>
      <c r="S2060" s="701" t="s">
        <v>1341</v>
      </c>
    </row>
    <row r="2061" spans="1:19" x14ac:dyDescent="0.3">
      <c r="A2061" s="701" t="s">
        <v>8228</v>
      </c>
      <c r="B2061" s="701" t="s">
        <v>1607</v>
      </c>
      <c r="C2061" s="701" t="s">
        <v>260</v>
      </c>
      <c r="D2061" s="702">
        <v>1994</v>
      </c>
      <c r="E2061" s="701" t="s">
        <v>1817</v>
      </c>
      <c r="F2061" s="701" t="s">
        <v>1818</v>
      </c>
      <c r="G2061" s="701" t="s">
        <v>1612</v>
      </c>
      <c r="H2061" s="703">
        <v>34834</v>
      </c>
      <c r="I2061" s="703">
        <v>34858</v>
      </c>
      <c r="J2061" s="701" t="s">
        <v>1608</v>
      </c>
      <c r="K2061" s="702">
        <v>150988</v>
      </c>
      <c r="L2061" s="701" t="s">
        <v>1613</v>
      </c>
      <c r="M2061" s="705">
        <v>1227</v>
      </c>
      <c r="N2061" s="701" t="s">
        <v>1608</v>
      </c>
      <c r="O2061" s="702">
        <v>1309</v>
      </c>
      <c r="P2061" s="701" t="s">
        <v>1341</v>
      </c>
      <c r="Q2061" s="706"/>
      <c r="R2061" s="701" t="s">
        <v>1341</v>
      </c>
      <c r="S2061" s="701" t="s">
        <v>1341</v>
      </c>
    </row>
    <row r="2062" spans="1:19" x14ac:dyDescent="0.3">
      <c r="A2062" s="701" t="s">
        <v>8279</v>
      </c>
      <c r="B2062" s="701" t="s">
        <v>1607</v>
      </c>
      <c r="C2062" s="701" t="s">
        <v>260</v>
      </c>
      <c r="D2062" s="702">
        <v>1995</v>
      </c>
      <c r="E2062" s="701" t="s">
        <v>1817</v>
      </c>
      <c r="F2062" s="701" t="s">
        <v>1818</v>
      </c>
      <c r="G2062" s="701" t="s">
        <v>1612</v>
      </c>
      <c r="H2062" s="703">
        <v>35207</v>
      </c>
      <c r="I2062" s="703">
        <v>35221</v>
      </c>
      <c r="J2062" s="701" t="s">
        <v>1608</v>
      </c>
      <c r="K2062" s="702">
        <v>95328</v>
      </c>
      <c r="L2062" s="701" t="s">
        <v>1613</v>
      </c>
      <c r="M2062" s="705">
        <v>203</v>
      </c>
      <c r="N2062" s="701" t="s">
        <v>1608</v>
      </c>
      <c r="O2062" s="702">
        <v>2644</v>
      </c>
      <c r="P2062" s="701" t="s">
        <v>1613</v>
      </c>
      <c r="Q2062" s="702">
        <v>2990025</v>
      </c>
      <c r="R2062" s="701" t="s">
        <v>258</v>
      </c>
      <c r="S2062" s="701" t="s">
        <v>8278</v>
      </c>
    </row>
    <row r="2063" spans="1:19" x14ac:dyDescent="0.3">
      <c r="A2063" s="701" t="s">
        <v>8275</v>
      </c>
      <c r="B2063" s="701" t="s">
        <v>1607</v>
      </c>
      <c r="C2063" s="701" t="s">
        <v>260</v>
      </c>
      <c r="D2063" s="702">
        <v>1995</v>
      </c>
      <c r="E2063" s="701" t="s">
        <v>1817</v>
      </c>
      <c r="F2063" s="701" t="s">
        <v>1818</v>
      </c>
      <c r="G2063" s="701" t="s">
        <v>1612</v>
      </c>
      <c r="H2063" s="703">
        <v>35207</v>
      </c>
      <c r="I2063" s="703">
        <v>35207</v>
      </c>
      <c r="J2063" s="701" t="s">
        <v>8276</v>
      </c>
      <c r="K2063" s="702">
        <v>100784</v>
      </c>
      <c r="L2063" s="701" t="s">
        <v>8277</v>
      </c>
      <c r="M2063" s="705">
        <v>216</v>
      </c>
      <c r="N2063" s="701" t="s">
        <v>1341</v>
      </c>
      <c r="O2063" s="706"/>
      <c r="P2063" s="701" t="s">
        <v>1341</v>
      </c>
      <c r="Q2063" s="704"/>
      <c r="R2063" s="701" t="s">
        <v>258</v>
      </c>
      <c r="S2063" s="701" t="s">
        <v>8278</v>
      </c>
    </row>
    <row r="2064" spans="1:19" x14ac:dyDescent="0.3">
      <c r="A2064" s="701" t="s">
        <v>7345</v>
      </c>
      <c r="B2064" s="701" t="s">
        <v>1607</v>
      </c>
      <c r="C2064" s="701" t="s">
        <v>260</v>
      </c>
      <c r="D2064" s="702">
        <v>1996</v>
      </c>
      <c r="E2064" s="701" t="s">
        <v>1817</v>
      </c>
      <c r="F2064" s="701" t="s">
        <v>1818</v>
      </c>
      <c r="G2064" s="701" t="s">
        <v>1612</v>
      </c>
      <c r="H2064" s="703">
        <v>35559</v>
      </c>
      <c r="I2064" s="703">
        <v>35572</v>
      </c>
      <c r="J2064" s="701" t="s">
        <v>1608</v>
      </c>
      <c r="K2064" s="702">
        <v>198330</v>
      </c>
      <c r="L2064" s="701" t="s">
        <v>1613</v>
      </c>
      <c r="M2064" s="705">
        <v>967</v>
      </c>
      <c r="N2064" s="701" t="s">
        <v>1608</v>
      </c>
      <c r="O2064" s="702">
        <v>3434</v>
      </c>
      <c r="P2064" s="701" t="s">
        <v>1613</v>
      </c>
      <c r="Q2064" s="705">
        <v>3028367</v>
      </c>
      <c r="R2064" s="701" t="s">
        <v>1341</v>
      </c>
      <c r="S2064" s="701" t="s">
        <v>1341</v>
      </c>
    </row>
    <row r="2065" spans="1:19" x14ac:dyDescent="0.3">
      <c r="A2065" s="701" t="s">
        <v>7417</v>
      </c>
      <c r="B2065" s="701" t="s">
        <v>1607</v>
      </c>
      <c r="C2065" s="701" t="s">
        <v>260</v>
      </c>
      <c r="D2065" s="702">
        <v>1997</v>
      </c>
      <c r="E2065" s="701" t="s">
        <v>1817</v>
      </c>
      <c r="F2065" s="701" t="s">
        <v>1818</v>
      </c>
      <c r="G2065" s="701" t="s">
        <v>1612</v>
      </c>
      <c r="H2065" s="703">
        <v>35921</v>
      </c>
      <c r="I2065" s="703">
        <v>35921</v>
      </c>
      <c r="J2065" s="701" t="s">
        <v>1613</v>
      </c>
      <c r="K2065" s="702">
        <v>204024</v>
      </c>
      <c r="L2065" s="701" t="s">
        <v>1341</v>
      </c>
      <c r="M2065" s="704"/>
      <c r="N2065" s="701" t="s">
        <v>1613</v>
      </c>
      <c r="O2065" s="702">
        <v>631</v>
      </c>
      <c r="P2065" s="701" t="s">
        <v>1341</v>
      </c>
      <c r="Q2065" s="704"/>
      <c r="R2065" s="701" t="s">
        <v>250</v>
      </c>
      <c r="S2065" s="701" t="s">
        <v>7416</v>
      </c>
    </row>
    <row r="2066" spans="1:19" x14ac:dyDescent="0.3">
      <c r="A2066" s="701" t="s">
        <v>7415</v>
      </c>
      <c r="B2066" s="701" t="s">
        <v>1607</v>
      </c>
      <c r="C2066" s="701" t="s">
        <v>260</v>
      </c>
      <c r="D2066" s="702">
        <v>1997</v>
      </c>
      <c r="E2066" s="701" t="s">
        <v>1817</v>
      </c>
      <c r="F2066" s="701" t="s">
        <v>1818</v>
      </c>
      <c r="G2066" s="701" t="s">
        <v>1612</v>
      </c>
      <c r="H2066" s="703">
        <v>35921</v>
      </c>
      <c r="I2066" s="703">
        <v>35921</v>
      </c>
      <c r="J2066" s="701" t="s">
        <v>1608</v>
      </c>
      <c r="K2066" s="702">
        <v>203028</v>
      </c>
      <c r="L2066" s="701" t="s">
        <v>1613</v>
      </c>
      <c r="M2066" s="705">
        <v>892</v>
      </c>
      <c r="N2066" s="701" t="s">
        <v>1608</v>
      </c>
      <c r="O2066" s="702">
        <v>1775</v>
      </c>
      <c r="P2066" s="701" t="s">
        <v>1341</v>
      </c>
      <c r="Q2066" s="704"/>
      <c r="R2066" s="701" t="s">
        <v>250</v>
      </c>
      <c r="S2066" s="701" t="s">
        <v>7416</v>
      </c>
    </row>
    <row r="2067" spans="1:19" x14ac:dyDescent="0.3">
      <c r="A2067" s="701" t="s">
        <v>7516</v>
      </c>
      <c r="B2067" s="701" t="s">
        <v>1607</v>
      </c>
      <c r="C2067" s="701" t="s">
        <v>260</v>
      </c>
      <c r="D2067" s="702">
        <v>1998</v>
      </c>
      <c r="E2067" s="701" t="s">
        <v>1817</v>
      </c>
      <c r="F2067" s="701" t="s">
        <v>1818</v>
      </c>
      <c r="G2067" s="701" t="s">
        <v>1612</v>
      </c>
      <c r="H2067" s="703">
        <v>36285</v>
      </c>
      <c r="I2067" s="703">
        <v>36298</v>
      </c>
      <c r="J2067" s="701" t="s">
        <v>1613</v>
      </c>
      <c r="K2067" s="702">
        <v>197824</v>
      </c>
      <c r="L2067" s="701" t="s">
        <v>1341</v>
      </c>
      <c r="M2067" s="704"/>
      <c r="N2067" s="701" t="s">
        <v>1613</v>
      </c>
      <c r="O2067" s="702">
        <v>2852</v>
      </c>
      <c r="P2067" s="701" t="s">
        <v>1341</v>
      </c>
      <c r="Q2067" s="704"/>
      <c r="R2067" s="701" t="s">
        <v>250</v>
      </c>
      <c r="S2067" s="701" t="s">
        <v>7517</v>
      </c>
    </row>
    <row r="2068" spans="1:19" x14ac:dyDescent="0.3">
      <c r="A2068" s="701" t="s">
        <v>7518</v>
      </c>
      <c r="B2068" s="701" t="s">
        <v>1607</v>
      </c>
      <c r="C2068" s="701" t="s">
        <v>260</v>
      </c>
      <c r="D2068" s="702">
        <v>1998</v>
      </c>
      <c r="E2068" s="701" t="s">
        <v>1817</v>
      </c>
      <c r="F2068" s="701" t="s">
        <v>1818</v>
      </c>
      <c r="G2068" s="701" t="s">
        <v>1612</v>
      </c>
      <c r="H2068" s="703">
        <v>36285</v>
      </c>
      <c r="I2068" s="703">
        <v>36298</v>
      </c>
      <c r="J2068" s="701" t="s">
        <v>1608</v>
      </c>
      <c r="K2068" s="702">
        <v>188118</v>
      </c>
      <c r="L2068" s="701" t="s">
        <v>1613</v>
      </c>
      <c r="M2068" s="705">
        <v>5366</v>
      </c>
      <c r="N2068" s="701" t="s">
        <v>1608</v>
      </c>
      <c r="O2068" s="702">
        <v>6788</v>
      </c>
      <c r="P2068" s="701" t="s">
        <v>1341</v>
      </c>
      <c r="Q2068" s="704"/>
      <c r="R2068" s="701" t="s">
        <v>250</v>
      </c>
      <c r="S2068" s="701" t="s">
        <v>7517</v>
      </c>
    </row>
    <row r="2069" spans="1:19" x14ac:dyDescent="0.3">
      <c r="A2069" s="701" t="s">
        <v>7371</v>
      </c>
      <c r="B2069" s="701" t="s">
        <v>1607</v>
      </c>
      <c r="C2069" s="701" t="s">
        <v>260</v>
      </c>
      <c r="D2069" s="702">
        <v>1999</v>
      </c>
      <c r="E2069" s="701" t="s">
        <v>1817</v>
      </c>
      <c r="F2069" s="701" t="s">
        <v>1818</v>
      </c>
      <c r="G2069" s="701" t="s">
        <v>1612</v>
      </c>
      <c r="H2069" s="703">
        <v>36655</v>
      </c>
      <c r="I2069" s="703">
        <v>36677</v>
      </c>
      <c r="J2069" s="701" t="s">
        <v>1613</v>
      </c>
      <c r="K2069" s="702">
        <v>197889</v>
      </c>
      <c r="L2069" s="701" t="s">
        <v>1341</v>
      </c>
      <c r="M2069" s="704"/>
      <c r="N2069" s="701" t="s">
        <v>1613</v>
      </c>
      <c r="O2069" s="702">
        <v>2111</v>
      </c>
      <c r="P2069" s="701" t="s">
        <v>1341</v>
      </c>
      <c r="Q2069" s="704"/>
      <c r="R2069" s="701" t="s">
        <v>250</v>
      </c>
      <c r="S2069" s="701" t="s">
        <v>7370</v>
      </c>
    </row>
    <row r="2070" spans="1:19" x14ac:dyDescent="0.3">
      <c r="A2070" s="701" t="s">
        <v>7369</v>
      </c>
      <c r="B2070" s="701" t="s">
        <v>1607</v>
      </c>
      <c r="C2070" s="701" t="s">
        <v>260</v>
      </c>
      <c r="D2070" s="702">
        <v>1999</v>
      </c>
      <c r="E2070" s="701" t="s">
        <v>1817</v>
      </c>
      <c r="F2070" s="701" t="s">
        <v>1818</v>
      </c>
      <c r="G2070" s="701" t="s">
        <v>1612</v>
      </c>
      <c r="H2070" s="703">
        <v>36655</v>
      </c>
      <c r="I2070" s="703">
        <v>36677</v>
      </c>
      <c r="J2070" s="701" t="s">
        <v>1608</v>
      </c>
      <c r="K2070" s="702">
        <v>193300</v>
      </c>
      <c r="L2070" s="701" t="s">
        <v>1613</v>
      </c>
      <c r="M2070" s="705">
        <v>3700</v>
      </c>
      <c r="N2070" s="701" t="s">
        <v>1608</v>
      </c>
      <c r="O2070" s="702">
        <v>3000</v>
      </c>
      <c r="P2070" s="701" t="s">
        <v>1341</v>
      </c>
      <c r="Q2070" s="704"/>
      <c r="R2070" s="701" t="s">
        <v>250</v>
      </c>
      <c r="S2070" s="701" t="s">
        <v>7370</v>
      </c>
    </row>
    <row r="2071" spans="1:19" x14ac:dyDescent="0.3">
      <c r="A2071" s="701" t="s">
        <v>7464</v>
      </c>
      <c r="B2071" s="701" t="s">
        <v>1607</v>
      </c>
      <c r="C2071" s="701" t="s">
        <v>260</v>
      </c>
      <c r="D2071" s="702">
        <v>2000</v>
      </c>
      <c r="E2071" s="701" t="s">
        <v>1817</v>
      </c>
      <c r="F2071" s="701" t="s">
        <v>1818</v>
      </c>
      <c r="G2071" s="701" t="s">
        <v>1612</v>
      </c>
      <c r="H2071" s="703">
        <v>37033</v>
      </c>
      <c r="I2071" s="703">
        <v>37048</v>
      </c>
      <c r="J2071" s="701" t="s">
        <v>1613</v>
      </c>
      <c r="K2071" s="702">
        <v>202658</v>
      </c>
      <c r="L2071" s="701" t="s">
        <v>1341</v>
      </c>
      <c r="M2071" s="704"/>
      <c r="N2071" s="701" t="s">
        <v>1613</v>
      </c>
      <c r="O2071" s="702">
        <v>2566</v>
      </c>
      <c r="P2071" s="701" t="s">
        <v>1341</v>
      </c>
      <c r="Q2071" s="704"/>
      <c r="R2071" s="701" t="s">
        <v>250</v>
      </c>
      <c r="S2071" s="701" t="s">
        <v>7463</v>
      </c>
    </row>
    <row r="2072" spans="1:19" x14ac:dyDescent="0.3">
      <c r="A2072" s="701" t="s">
        <v>7462</v>
      </c>
      <c r="B2072" s="701" t="s">
        <v>1607</v>
      </c>
      <c r="C2072" s="701" t="s">
        <v>260</v>
      </c>
      <c r="D2072" s="702">
        <v>2000</v>
      </c>
      <c r="E2072" s="701" t="s">
        <v>1817</v>
      </c>
      <c r="F2072" s="701" t="s">
        <v>1818</v>
      </c>
      <c r="G2072" s="701" t="s">
        <v>1612</v>
      </c>
      <c r="H2072" s="703">
        <v>37033</v>
      </c>
      <c r="I2072" s="703">
        <v>37048</v>
      </c>
      <c r="J2072" s="701" t="s">
        <v>1608</v>
      </c>
      <c r="K2072" s="702">
        <v>194248</v>
      </c>
      <c r="L2072" s="701" t="s">
        <v>1613</v>
      </c>
      <c r="M2072" s="705">
        <v>3203</v>
      </c>
      <c r="N2072" s="701" t="s">
        <v>1608</v>
      </c>
      <c r="O2072" s="702">
        <v>2758</v>
      </c>
      <c r="P2072" s="701" t="s">
        <v>1341</v>
      </c>
      <c r="Q2072" s="706"/>
      <c r="R2072" s="701" t="s">
        <v>250</v>
      </c>
      <c r="S2072" s="701" t="s">
        <v>7463</v>
      </c>
    </row>
    <row r="2073" spans="1:19" x14ac:dyDescent="0.3">
      <c r="A2073" s="701" t="s">
        <v>7555</v>
      </c>
      <c r="B2073" s="701" t="s">
        <v>1607</v>
      </c>
      <c r="C2073" s="701" t="s">
        <v>260</v>
      </c>
      <c r="D2073" s="702">
        <v>2001</v>
      </c>
      <c r="E2073" s="701" t="s">
        <v>1817</v>
      </c>
      <c r="F2073" s="701" t="s">
        <v>1818</v>
      </c>
      <c r="G2073" s="701" t="s">
        <v>1612</v>
      </c>
      <c r="H2073" s="703">
        <v>37410</v>
      </c>
      <c r="I2073" s="703">
        <v>37414</v>
      </c>
      <c r="J2073" s="701" t="s">
        <v>1613</v>
      </c>
      <c r="K2073" s="702">
        <v>162160</v>
      </c>
      <c r="L2073" s="701" t="s">
        <v>1341</v>
      </c>
      <c r="M2073" s="704"/>
      <c r="N2073" s="701" t="s">
        <v>1613</v>
      </c>
      <c r="O2073" s="702">
        <v>18319</v>
      </c>
      <c r="P2073" s="701" t="s">
        <v>1341</v>
      </c>
      <c r="Q2073" s="706"/>
      <c r="R2073" s="701" t="s">
        <v>250</v>
      </c>
      <c r="S2073" s="701" t="s">
        <v>7556</v>
      </c>
    </row>
    <row r="2074" spans="1:19" x14ac:dyDescent="0.3">
      <c r="A2074" s="701" t="s">
        <v>7557</v>
      </c>
      <c r="B2074" s="701" t="s">
        <v>1607</v>
      </c>
      <c r="C2074" s="701" t="s">
        <v>260</v>
      </c>
      <c r="D2074" s="702">
        <v>2001</v>
      </c>
      <c r="E2074" s="701" t="s">
        <v>1817</v>
      </c>
      <c r="F2074" s="701" t="s">
        <v>1818</v>
      </c>
      <c r="G2074" s="701" t="s">
        <v>1612</v>
      </c>
      <c r="H2074" s="703">
        <v>37410</v>
      </c>
      <c r="I2074" s="703">
        <v>37414</v>
      </c>
      <c r="J2074" s="701" t="s">
        <v>1608</v>
      </c>
      <c r="K2074" s="702">
        <v>178119</v>
      </c>
      <c r="L2074" s="701" t="s">
        <v>1341</v>
      </c>
      <c r="M2074" s="704"/>
      <c r="N2074" s="701" t="s">
        <v>1608</v>
      </c>
      <c r="O2074" s="702">
        <v>5301</v>
      </c>
      <c r="P2074" s="701" t="s">
        <v>1341</v>
      </c>
      <c r="Q2074" s="706"/>
      <c r="R2074" s="701" t="s">
        <v>250</v>
      </c>
      <c r="S2074" s="701" t="s">
        <v>7556</v>
      </c>
    </row>
    <row r="2075" spans="1:19" x14ac:dyDescent="0.3">
      <c r="A2075" s="701" t="s">
        <v>7637</v>
      </c>
      <c r="B2075" s="701" t="s">
        <v>1607</v>
      </c>
      <c r="C2075" s="701" t="s">
        <v>260</v>
      </c>
      <c r="D2075" s="702">
        <v>2002</v>
      </c>
      <c r="E2075" s="701" t="s">
        <v>1817</v>
      </c>
      <c r="F2075" s="701" t="s">
        <v>1818</v>
      </c>
      <c r="G2075" s="701" t="s">
        <v>1612</v>
      </c>
      <c r="H2075" s="703">
        <v>37763</v>
      </c>
      <c r="I2075" s="703">
        <v>37764</v>
      </c>
      <c r="J2075" s="701" t="s">
        <v>1613</v>
      </c>
      <c r="K2075" s="702">
        <v>198321</v>
      </c>
      <c r="L2075" s="701" t="s">
        <v>1341</v>
      </c>
      <c r="M2075" s="704"/>
      <c r="N2075" s="701" t="s">
        <v>1613</v>
      </c>
      <c r="O2075" s="702">
        <v>1479</v>
      </c>
      <c r="P2075" s="701" t="s">
        <v>1341</v>
      </c>
      <c r="Q2075" s="706"/>
      <c r="R2075" s="701" t="s">
        <v>250</v>
      </c>
      <c r="S2075" s="701" t="s">
        <v>7638</v>
      </c>
    </row>
    <row r="2076" spans="1:19" x14ac:dyDescent="0.3">
      <c r="A2076" s="701" t="s">
        <v>7639</v>
      </c>
      <c r="B2076" s="701" t="s">
        <v>1607</v>
      </c>
      <c r="C2076" s="701" t="s">
        <v>260</v>
      </c>
      <c r="D2076" s="702">
        <v>2002</v>
      </c>
      <c r="E2076" s="701" t="s">
        <v>1817</v>
      </c>
      <c r="F2076" s="701" t="s">
        <v>1818</v>
      </c>
      <c r="G2076" s="701" t="s">
        <v>1612</v>
      </c>
      <c r="H2076" s="703">
        <v>37763</v>
      </c>
      <c r="I2076" s="703">
        <v>37764</v>
      </c>
      <c r="J2076" s="701" t="s">
        <v>1608</v>
      </c>
      <c r="K2076" s="702">
        <v>192443</v>
      </c>
      <c r="L2076" s="701" t="s">
        <v>1613</v>
      </c>
      <c r="M2076" s="705">
        <v>2662</v>
      </c>
      <c r="N2076" s="701" t="s">
        <v>1608</v>
      </c>
      <c r="O2076" s="702">
        <v>4995</v>
      </c>
      <c r="P2076" s="701" t="s">
        <v>1341</v>
      </c>
      <c r="Q2076" s="706"/>
      <c r="R2076" s="701" t="s">
        <v>250</v>
      </c>
      <c r="S2076" s="701" t="s">
        <v>7638</v>
      </c>
    </row>
    <row r="2077" spans="1:19" x14ac:dyDescent="0.3">
      <c r="A2077" s="701" t="s">
        <v>7774</v>
      </c>
      <c r="B2077" s="701" t="s">
        <v>1607</v>
      </c>
      <c r="C2077" s="701" t="s">
        <v>260</v>
      </c>
      <c r="D2077" s="702">
        <v>2003</v>
      </c>
      <c r="E2077" s="701" t="s">
        <v>1817</v>
      </c>
      <c r="F2077" s="701" t="s">
        <v>1818</v>
      </c>
      <c r="G2077" s="701" t="s">
        <v>1612</v>
      </c>
      <c r="H2077" s="703">
        <v>38125</v>
      </c>
      <c r="I2077" s="703">
        <v>38138</v>
      </c>
      <c r="J2077" s="701" t="s">
        <v>1613</v>
      </c>
      <c r="K2077" s="702">
        <v>197541</v>
      </c>
      <c r="L2077" s="701" t="s">
        <v>1341</v>
      </c>
      <c r="M2077" s="704"/>
      <c r="N2077" s="701" t="s">
        <v>1613</v>
      </c>
      <c r="O2077" s="702">
        <v>2359</v>
      </c>
      <c r="P2077" s="701" t="s">
        <v>1341</v>
      </c>
      <c r="Q2077" s="706"/>
      <c r="R2077" s="701" t="s">
        <v>250</v>
      </c>
      <c r="S2077" s="701" t="s">
        <v>7773</v>
      </c>
    </row>
    <row r="2078" spans="1:19" x14ac:dyDescent="0.3">
      <c r="A2078" s="701" t="s">
        <v>7772</v>
      </c>
      <c r="B2078" s="701" t="s">
        <v>1607</v>
      </c>
      <c r="C2078" s="701" t="s">
        <v>260</v>
      </c>
      <c r="D2078" s="702">
        <v>2003</v>
      </c>
      <c r="E2078" s="701" t="s">
        <v>1817</v>
      </c>
      <c r="F2078" s="701" t="s">
        <v>1818</v>
      </c>
      <c r="G2078" s="701" t="s">
        <v>1612</v>
      </c>
      <c r="H2078" s="703">
        <v>38125</v>
      </c>
      <c r="I2078" s="703">
        <v>38138</v>
      </c>
      <c r="J2078" s="701" t="s">
        <v>1608</v>
      </c>
      <c r="K2078" s="702">
        <v>197726</v>
      </c>
      <c r="L2078" s="701" t="s">
        <v>1613</v>
      </c>
      <c r="M2078" s="705">
        <v>520</v>
      </c>
      <c r="N2078" s="701" t="s">
        <v>1608</v>
      </c>
      <c r="O2078" s="702">
        <v>1554</v>
      </c>
      <c r="P2078" s="701" t="s">
        <v>1341</v>
      </c>
      <c r="Q2078" s="706"/>
      <c r="R2078" s="701" t="s">
        <v>250</v>
      </c>
      <c r="S2078" s="701" t="s">
        <v>7773</v>
      </c>
    </row>
    <row r="2079" spans="1:19" x14ac:dyDescent="0.3">
      <c r="A2079" s="701" t="s">
        <v>7834</v>
      </c>
      <c r="B2079" s="701" t="s">
        <v>1607</v>
      </c>
      <c r="C2079" s="701" t="s">
        <v>260</v>
      </c>
      <c r="D2079" s="702">
        <v>2004</v>
      </c>
      <c r="E2079" s="701" t="s">
        <v>1817</v>
      </c>
      <c r="F2079" s="701" t="s">
        <v>1818</v>
      </c>
      <c r="G2079" s="701" t="s">
        <v>1612</v>
      </c>
      <c r="H2079" s="703">
        <v>38474</v>
      </c>
      <c r="I2079" s="703">
        <v>38499</v>
      </c>
      <c r="J2079" s="701" t="s">
        <v>1613</v>
      </c>
      <c r="K2079" s="702">
        <v>204269</v>
      </c>
      <c r="L2079" s="701" t="s">
        <v>1341</v>
      </c>
      <c r="M2079" s="704"/>
      <c r="N2079" s="701" t="s">
        <v>1613</v>
      </c>
      <c r="O2079" s="702">
        <v>820</v>
      </c>
      <c r="P2079" s="701" t="s">
        <v>1341</v>
      </c>
      <c r="Q2079" s="706"/>
      <c r="R2079" s="701" t="s">
        <v>250</v>
      </c>
      <c r="S2079" s="701" t="s">
        <v>7835</v>
      </c>
    </row>
    <row r="2080" spans="1:19" x14ac:dyDescent="0.3">
      <c r="A2080" s="701" t="s">
        <v>7836</v>
      </c>
      <c r="B2080" s="701" t="s">
        <v>1607</v>
      </c>
      <c r="C2080" s="701" t="s">
        <v>260</v>
      </c>
      <c r="D2080" s="702">
        <v>2004</v>
      </c>
      <c r="E2080" s="701" t="s">
        <v>1817</v>
      </c>
      <c r="F2080" s="701" t="s">
        <v>1818</v>
      </c>
      <c r="G2080" s="701" t="s">
        <v>1612</v>
      </c>
      <c r="H2080" s="703">
        <v>38474</v>
      </c>
      <c r="I2080" s="703">
        <v>38499</v>
      </c>
      <c r="J2080" s="701" t="s">
        <v>1608</v>
      </c>
      <c r="K2080" s="702">
        <v>204698</v>
      </c>
      <c r="L2080" s="701" t="s">
        <v>1341</v>
      </c>
      <c r="M2080" s="704"/>
      <c r="N2080" s="701" t="s">
        <v>1608</v>
      </c>
      <c r="O2080" s="702">
        <v>492</v>
      </c>
      <c r="P2080" s="701" t="s">
        <v>1341</v>
      </c>
      <c r="Q2080" s="706"/>
      <c r="R2080" s="701" t="s">
        <v>250</v>
      </c>
      <c r="S2080" s="701" t="s">
        <v>7835</v>
      </c>
    </row>
    <row r="2081" spans="1:19" x14ac:dyDescent="0.3">
      <c r="A2081" s="701" t="s">
        <v>7893</v>
      </c>
      <c r="B2081" s="701" t="s">
        <v>1607</v>
      </c>
      <c r="C2081" s="701" t="s">
        <v>260</v>
      </c>
      <c r="D2081" s="702">
        <v>2005</v>
      </c>
      <c r="E2081" s="701" t="s">
        <v>1817</v>
      </c>
      <c r="F2081" s="701" t="s">
        <v>1818</v>
      </c>
      <c r="G2081" s="701" t="s">
        <v>1612</v>
      </c>
      <c r="H2081" s="703">
        <v>38859</v>
      </c>
      <c r="I2081" s="703">
        <v>38867</v>
      </c>
      <c r="J2081" s="701" t="s">
        <v>1613</v>
      </c>
      <c r="K2081" s="702">
        <v>198542</v>
      </c>
      <c r="L2081" s="701" t="s">
        <v>1341</v>
      </c>
      <c r="M2081" s="704"/>
      <c r="N2081" s="701" t="s">
        <v>1613</v>
      </c>
      <c r="O2081" s="702">
        <v>458</v>
      </c>
      <c r="P2081" s="701" t="s">
        <v>1341</v>
      </c>
      <c r="Q2081" s="706"/>
      <c r="R2081" s="701" t="s">
        <v>250</v>
      </c>
      <c r="S2081" s="701" t="s">
        <v>2137</v>
      </c>
    </row>
    <row r="2082" spans="1:19" x14ac:dyDescent="0.3">
      <c r="A2082" s="701" t="s">
        <v>2136</v>
      </c>
      <c r="B2082" s="701" t="s">
        <v>1607</v>
      </c>
      <c r="C2082" s="701" t="s">
        <v>260</v>
      </c>
      <c r="D2082" s="702">
        <v>2005</v>
      </c>
      <c r="E2082" s="701" t="s">
        <v>1817</v>
      </c>
      <c r="F2082" s="701" t="s">
        <v>1818</v>
      </c>
      <c r="G2082" s="701" t="s">
        <v>1612</v>
      </c>
      <c r="H2082" s="703">
        <v>38859</v>
      </c>
      <c r="I2082" s="703">
        <v>38867</v>
      </c>
      <c r="J2082" s="701" t="s">
        <v>1608</v>
      </c>
      <c r="K2082" s="702">
        <v>196353</v>
      </c>
      <c r="L2082" s="701" t="s">
        <v>1613</v>
      </c>
      <c r="M2082" s="705">
        <v>2647</v>
      </c>
      <c r="N2082" s="701" t="s">
        <v>1341</v>
      </c>
      <c r="O2082" s="706"/>
      <c r="P2082" s="701" t="s">
        <v>1341</v>
      </c>
      <c r="Q2082" s="706"/>
      <c r="R2082" s="701" t="s">
        <v>250</v>
      </c>
      <c r="S2082" s="701" t="s">
        <v>2137</v>
      </c>
    </row>
    <row r="2083" spans="1:19" x14ac:dyDescent="0.3">
      <c r="A2083" s="701" t="s">
        <v>7934</v>
      </c>
      <c r="B2083" s="701" t="s">
        <v>1607</v>
      </c>
      <c r="C2083" s="701" t="s">
        <v>260</v>
      </c>
      <c r="D2083" s="702">
        <v>2006</v>
      </c>
      <c r="E2083" s="701" t="s">
        <v>1817</v>
      </c>
      <c r="F2083" s="701" t="s">
        <v>1818</v>
      </c>
      <c r="G2083" s="701" t="s">
        <v>1612</v>
      </c>
      <c r="H2083" s="703">
        <v>39225</v>
      </c>
      <c r="I2083" s="703">
        <v>39234</v>
      </c>
      <c r="J2083" s="701" t="s">
        <v>1613</v>
      </c>
      <c r="K2083" s="702">
        <v>204385</v>
      </c>
      <c r="L2083" s="701" t="s">
        <v>1341</v>
      </c>
      <c r="M2083" s="704"/>
      <c r="N2083" s="701" t="s">
        <v>1613</v>
      </c>
      <c r="O2083" s="702">
        <v>615</v>
      </c>
      <c r="P2083" s="701" t="s">
        <v>1341</v>
      </c>
      <c r="Q2083" s="706"/>
      <c r="R2083" s="701" t="s">
        <v>250</v>
      </c>
      <c r="S2083" s="701" t="s">
        <v>2141</v>
      </c>
    </row>
    <row r="2084" spans="1:19" x14ac:dyDescent="0.3">
      <c r="A2084" s="701" t="s">
        <v>2140</v>
      </c>
      <c r="B2084" s="701" t="s">
        <v>1607</v>
      </c>
      <c r="C2084" s="701" t="s">
        <v>260</v>
      </c>
      <c r="D2084" s="702">
        <v>2006</v>
      </c>
      <c r="E2084" s="701" t="s">
        <v>1817</v>
      </c>
      <c r="F2084" s="701" t="s">
        <v>1818</v>
      </c>
      <c r="G2084" s="701" t="s">
        <v>1612</v>
      </c>
      <c r="H2084" s="703">
        <v>39225</v>
      </c>
      <c r="I2084" s="703">
        <v>39225</v>
      </c>
      <c r="J2084" s="701" t="s">
        <v>1608</v>
      </c>
      <c r="K2084" s="702">
        <v>204795</v>
      </c>
      <c r="L2084" s="701" t="s">
        <v>1341</v>
      </c>
      <c r="M2084" s="704"/>
      <c r="N2084" s="701" t="s">
        <v>1608</v>
      </c>
      <c r="O2084" s="702">
        <v>205</v>
      </c>
      <c r="P2084" s="701" t="s">
        <v>1341</v>
      </c>
      <c r="Q2084" s="706"/>
      <c r="R2084" s="701" t="s">
        <v>250</v>
      </c>
      <c r="S2084" s="701" t="s">
        <v>2141</v>
      </c>
    </row>
    <row r="2085" spans="1:19" x14ac:dyDescent="0.3">
      <c r="A2085" s="701" t="s">
        <v>7985</v>
      </c>
      <c r="B2085" s="701" t="s">
        <v>1607</v>
      </c>
      <c r="C2085" s="701" t="s">
        <v>260</v>
      </c>
      <c r="D2085" s="702">
        <v>2007</v>
      </c>
      <c r="E2085" s="701" t="s">
        <v>1817</v>
      </c>
      <c r="F2085" s="701" t="s">
        <v>1818</v>
      </c>
      <c r="G2085" s="701" t="s">
        <v>1612</v>
      </c>
      <c r="H2085" s="703">
        <v>39592</v>
      </c>
      <c r="I2085" s="703">
        <v>39597</v>
      </c>
      <c r="J2085" s="701" t="s">
        <v>1613</v>
      </c>
      <c r="K2085" s="702">
        <v>202635</v>
      </c>
      <c r="L2085" s="701" t="s">
        <v>1341</v>
      </c>
      <c r="M2085" s="704"/>
      <c r="N2085" s="701" t="s">
        <v>1341</v>
      </c>
      <c r="O2085" s="706"/>
      <c r="P2085" s="701" t="s">
        <v>1341</v>
      </c>
      <c r="Q2085" s="704"/>
      <c r="R2085" s="701" t="s">
        <v>250</v>
      </c>
      <c r="S2085" s="701" t="s">
        <v>2139</v>
      </c>
    </row>
    <row r="2086" spans="1:19" x14ac:dyDescent="0.3">
      <c r="A2086" s="701" t="s">
        <v>2138</v>
      </c>
      <c r="B2086" s="701" t="s">
        <v>1607</v>
      </c>
      <c r="C2086" s="701" t="s">
        <v>260</v>
      </c>
      <c r="D2086" s="702">
        <v>2007</v>
      </c>
      <c r="E2086" s="701" t="s">
        <v>1817</v>
      </c>
      <c r="F2086" s="701" t="s">
        <v>1818</v>
      </c>
      <c r="G2086" s="701" t="s">
        <v>1612</v>
      </c>
      <c r="H2086" s="703">
        <v>39592</v>
      </c>
      <c r="I2086" s="703">
        <v>39597</v>
      </c>
      <c r="J2086" s="701" t="s">
        <v>1608</v>
      </c>
      <c r="K2086" s="702">
        <v>202671</v>
      </c>
      <c r="L2086" s="701" t="s">
        <v>1341</v>
      </c>
      <c r="M2086" s="704"/>
      <c r="N2086" s="701" t="s">
        <v>1341</v>
      </c>
      <c r="O2086" s="706"/>
      <c r="P2086" s="701" t="s">
        <v>1341</v>
      </c>
      <c r="Q2086" s="704"/>
      <c r="R2086" s="701" t="s">
        <v>250</v>
      </c>
      <c r="S2086" s="701" t="s">
        <v>2139</v>
      </c>
    </row>
    <row r="2087" spans="1:19" x14ac:dyDescent="0.3">
      <c r="A2087" s="701" t="s">
        <v>8040</v>
      </c>
      <c r="B2087" s="701" t="s">
        <v>1607</v>
      </c>
      <c r="C2087" s="701" t="s">
        <v>260</v>
      </c>
      <c r="D2087" s="702">
        <v>2008</v>
      </c>
      <c r="E2087" s="701" t="s">
        <v>1817</v>
      </c>
      <c r="F2087" s="701" t="s">
        <v>1818</v>
      </c>
      <c r="G2087" s="701" t="s">
        <v>1612</v>
      </c>
      <c r="H2087" s="703">
        <v>39957</v>
      </c>
      <c r="I2087" s="703">
        <v>39965</v>
      </c>
      <c r="J2087" s="701" t="s">
        <v>1613</v>
      </c>
      <c r="K2087" s="702">
        <v>212303</v>
      </c>
      <c r="L2087" s="701" t="s">
        <v>1341</v>
      </c>
      <c r="M2087" s="704"/>
      <c r="N2087" s="701" t="s">
        <v>1341</v>
      </c>
      <c r="O2087" s="706"/>
      <c r="P2087" s="701" t="s">
        <v>1341</v>
      </c>
      <c r="Q2087" s="706"/>
      <c r="R2087" s="701" t="s">
        <v>250</v>
      </c>
      <c r="S2087" s="701" t="s">
        <v>8039</v>
      </c>
    </row>
    <row r="2088" spans="1:19" x14ac:dyDescent="0.3">
      <c r="A2088" s="701" t="s">
        <v>1816</v>
      </c>
      <c r="B2088" s="701" t="s">
        <v>1607</v>
      </c>
      <c r="C2088" s="701" t="s">
        <v>260</v>
      </c>
      <c r="D2088" s="702">
        <v>2008</v>
      </c>
      <c r="E2088" s="701" t="s">
        <v>1817</v>
      </c>
      <c r="F2088" s="701" t="s">
        <v>1818</v>
      </c>
      <c r="G2088" s="701" t="s">
        <v>1612</v>
      </c>
      <c r="H2088" s="703">
        <v>39957</v>
      </c>
      <c r="I2088" s="703">
        <v>39965</v>
      </c>
      <c r="J2088" s="701" t="s">
        <v>1608</v>
      </c>
      <c r="K2088" s="702">
        <v>201409</v>
      </c>
      <c r="L2088" s="701" t="s">
        <v>1341</v>
      </c>
      <c r="M2088" s="704"/>
      <c r="N2088" s="701" t="s">
        <v>1613</v>
      </c>
      <c r="O2088" s="702">
        <v>685</v>
      </c>
      <c r="P2088" s="701" t="s">
        <v>1341</v>
      </c>
      <c r="Q2088" s="706"/>
      <c r="R2088" s="701" t="s">
        <v>250</v>
      </c>
      <c r="S2088" s="701" t="s">
        <v>8039</v>
      </c>
    </row>
    <row r="2089" spans="1:19" x14ac:dyDescent="0.3">
      <c r="A2089" s="701" t="s">
        <v>8140</v>
      </c>
      <c r="B2089" s="701" t="s">
        <v>1607</v>
      </c>
      <c r="C2089" s="701" t="s">
        <v>260</v>
      </c>
      <c r="D2089" s="702">
        <v>2009</v>
      </c>
      <c r="E2089" s="701" t="s">
        <v>1817</v>
      </c>
      <c r="F2089" s="701" t="s">
        <v>1818</v>
      </c>
      <c r="G2089" s="701" t="s">
        <v>1612</v>
      </c>
      <c r="H2089" s="703">
        <v>40323</v>
      </c>
      <c r="I2089" s="703">
        <v>40333</v>
      </c>
      <c r="J2089" s="701" t="s">
        <v>1613</v>
      </c>
      <c r="K2089" s="702">
        <v>199610</v>
      </c>
      <c r="L2089" s="701" t="s">
        <v>1341</v>
      </c>
      <c r="M2089" s="704"/>
      <c r="N2089" s="701" t="s">
        <v>1613</v>
      </c>
      <c r="O2089" s="702">
        <v>5544</v>
      </c>
      <c r="P2089" s="701" t="s">
        <v>1341</v>
      </c>
      <c r="Q2089" s="706"/>
      <c r="R2089" s="701" t="s">
        <v>250</v>
      </c>
      <c r="S2089" s="701" t="s">
        <v>8139</v>
      </c>
    </row>
    <row r="2090" spans="1:19" x14ac:dyDescent="0.3">
      <c r="A2090" s="701" t="s">
        <v>8138</v>
      </c>
      <c r="B2090" s="701" t="s">
        <v>1607</v>
      </c>
      <c r="C2090" s="701" t="s">
        <v>260</v>
      </c>
      <c r="D2090" s="702">
        <v>2009</v>
      </c>
      <c r="E2090" s="701" t="s">
        <v>1817</v>
      </c>
      <c r="F2090" s="701" t="s">
        <v>1818</v>
      </c>
      <c r="G2090" s="701" t="s">
        <v>1612</v>
      </c>
      <c r="H2090" s="703">
        <v>40323</v>
      </c>
      <c r="I2090" s="703">
        <v>40333</v>
      </c>
      <c r="J2090" s="701" t="s">
        <v>1608</v>
      </c>
      <c r="K2090" s="702">
        <v>195191</v>
      </c>
      <c r="L2090" s="701" t="s">
        <v>1613</v>
      </c>
      <c r="M2090" s="705">
        <v>4890</v>
      </c>
      <c r="N2090" s="701" t="s">
        <v>1608</v>
      </c>
      <c r="O2090" s="702">
        <v>4890</v>
      </c>
      <c r="P2090" s="701" t="s">
        <v>1341</v>
      </c>
      <c r="Q2090" s="706"/>
      <c r="R2090" s="701" t="s">
        <v>250</v>
      </c>
      <c r="S2090" s="701" t="s">
        <v>8139</v>
      </c>
    </row>
    <row r="2091" spans="1:19" x14ac:dyDescent="0.3">
      <c r="A2091" s="701" t="s">
        <v>8197</v>
      </c>
      <c r="B2091" s="701" t="s">
        <v>1607</v>
      </c>
      <c r="C2091" s="701" t="s">
        <v>260</v>
      </c>
      <c r="D2091" s="702">
        <v>2010</v>
      </c>
      <c r="E2091" s="701" t="s">
        <v>1817</v>
      </c>
      <c r="F2091" s="701" t="s">
        <v>1818</v>
      </c>
      <c r="G2091" s="701" t="s">
        <v>1612</v>
      </c>
      <c r="H2091" s="703">
        <v>40679</v>
      </c>
      <c r="I2091" s="703">
        <v>40679</v>
      </c>
      <c r="J2091" s="701" t="s">
        <v>1613</v>
      </c>
      <c r="K2091" s="702">
        <v>203506</v>
      </c>
      <c r="L2091" s="701" t="s">
        <v>1341</v>
      </c>
      <c r="M2091" s="704"/>
      <c r="N2091" s="701" t="s">
        <v>1613</v>
      </c>
      <c r="O2091" s="702">
        <v>2702</v>
      </c>
      <c r="P2091" s="701" t="s">
        <v>1341</v>
      </c>
      <c r="Q2091" s="706"/>
      <c r="R2091" s="701" t="s">
        <v>250</v>
      </c>
      <c r="S2091" s="701" t="s">
        <v>8194</v>
      </c>
    </row>
    <row r="2092" spans="1:19" x14ac:dyDescent="0.3">
      <c r="A2092" s="701" t="s">
        <v>8193</v>
      </c>
      <c r="B2092" s="701" t="s">
        <v>1607</v>
      </c>
      <c r="C2092" s="701" t="s">
        <v>260</v>
      </c>
      <c r="D2092" s="702">
        <v>2010</v>
      </c>
      <c r="E2092" s="701" t="s">
        <v>1817</v>
      </c>
      <c r="F2092" s="701" t="s">
        <v>1818</v>
      </c>
      <c r="G2092" s="701" t="s">
        <v>1612</v>
      </c>
      <c r="H2092" s="703">
        <v>40679</v>
      </c>
      <c r="I2092" s="703">
        <v>40682</v>
      </c>
      <c r="J2092" s="701" t="s">
        <v>1608</v>
      </c>
      <c r="K2092" s="702">
        <v>200198</v>
      </c>
      <c r="L2092" s="701" t="s">
        <v>1613</v>
      </c>
      <c r="M2092" s="705">
        <v>1901</v>
      </c>
      <c r="N2092" s="701" t="s">
        <v>1608</v>
      </c>
      <c r="O2092" s="702">
        <v>1901</v>
      </c>
      <c r="P2092" s="701" t="s">
        <v>1341</v>
      </c>
      <c r="Q2092" s="706"/>
      <c r="R2092" s="701" t="s">
        <v>250</v>
      </c>
      <c r="S2092" s="701" t="s">
        <v>8194</v>
      </c>
    </row>
    <row r="2093" spans="1:19" x14ac:dyDescent="0.3">
      <c r="A2093" s="701" t="s">
        <v>8287</v>
      </c>
      <c r="B2093" s="701" t="s">
        <v>1607</v>
      </c>
      <c r="C2093" s="701" t="s">
        <v>260</v>
      </c>
      <c r="D2093" s="702">
        <v>2011</v>
      </c>
      <c r="E2093" s="701" t="s">
        <v>1817</v>
      </c>
      <c r="F2093" s="701" t="s">
        <v>1818</v>
      </c>
      <c r="G2093" s="701" t="s">
        <v>1612</v>
      </c>
      <c r="H2093" s="703">
        <v>41054</v>
      </c>
      <c r="I2093" s="703">
        <v>41055</v>
      </c>
      <c r="J2093" s="701" t="s">
        <v>1613</v>
      </c>
      <c r="K2093" s="702">
        <v>185768</v>
      </c>
      <c r="L2093" s="701" t="s">
        <v>1341</v>
      </c>
      <c r="M2093" s="704"/>
      <c r="N2093" s="701" t="s">
        <v>1613</v>
      </c>
      <c r="O2093" s="702">
        <v>17480</v>
      </c>
      <c r="P2093" s="701" t="s">
        <v>1341</v>
      </c>
      <c r="Q2093" s="704"/>
      <c r="R2093" s="701" t="s">
        <v>250</v>
      </c>
      <c r="S2093" s="701" t="s">
        <v>8286</v>
      </c>
    </row>
    <row r="2094" spans="1:19" x14ac:dyDescent="0.3">
      <c r="A2094" s="701" t="s">
        <v>8285</v>
      </c>
      <c r="B2094" s="701" t="s">
        <v>1607</v>
      </c>
      <c r="C2094" s="701" t="s">
        <v>260</v>
      </c>
      <c r="D2094" s="702">
        <v>2011</v>
      </c>
      <c r="E2094" s="701" t="s">
        <v>1817</v>
      </c>
      <c r="F2094" s="701" t="s">
        <v>1818</v>
      </c>
      <c r="G2094" s="701" t="s">
        <v>1612</v>
      </c>
      <c r="H2094" s="703">
        <v>41054</v>
      </c>
      <c r="I2094" s="703">
        <v>41055</v>
      </c>
      <c r="J2094" s="701" t="s">
        <v>1608</v>
      </c>
      <c r="K2094" s="702">
        <v>200460</v>
      </c>
      <c r="L2094" s="701" t="s">
        <v>1341</v>
      </c>
      <c r="M2094" s="704"/>
      <c r="N2094" s="701" t="s">
        <v>1608</v>
      </c>
      <c r="O2094" s="702">
        <v>3675</v>
      </c>
      <c r="P2094" s="701" t="s">
        <v>1341</v>
      </c>
      <c r="Q2094" s="704"/>
      <c r="R2094" s="701" t="s">
        <v>250</v>
      </c>
      <c r="S2094" s="701" t="s">
        <v>8286</v>
      </c>
    </row>
    <row r="2095" spans="1:19" x14ac:dyDescent="0.3">
      <c r="A2095" s="701" t="s">
        <v>4698</v>
      </c>
      <c r="B2095" s="701" t="s">
        <v>1607</v>
      </c>
      <c r="C2095" s="701" t="s">
        <v>1409</v>
      </c>
      <c r="D2095" s="702">
        <v>1981</v>
      </c>
      <c r="E2095" s="701" t="s">
        <v>1761</v>
      </c>
      <c r="F2095" s="701" t="s">
        <v>2143</v>
      </c>
      <c r="G2095" s="701" t="s">
        <v>1612</v>
      </c>
      <c r="H2095" s="703">
        <v>30089</v>
      </c>
      <c r="I2095" s="703">
        <v>30089</v>
      </c>
      <c r="J2095" s="701" t="s">
        <v>1608</v>
      </c>
      <c r="K2095" s="702">
        <v>47471</v>
      </c>
      <c r="L2095" s="701" t="s">
        <v>1341</v>
      </c>
      <c r="M2095" s="704"/>
      <c r="N2095" s="701" t="s">
        <v>1613</v>
      </c>
      <c r="O2095" s="702">
        <v>439248</v>
      </c>
      <c r="P2095" s="701" t="s">
        <v>1608</v>
      </c>
      <c r="Q2095" s="702">
        <v>3246</v>
      </c>
      <c r="R2095" s="701" t="s">
        <v>1341</v>
      </c>
      <c r="S2095" s="701" t="s">
        <v>1341</v>
      </c>
    </row>
    <row r="2096" spans="1:19" x14ac:dyDescent="0.3">
      <c r="A2096" s="701" t="s">
        <v>4716</v>
      </c>
      <c r="B2096" s="701" t="s">
        <v>1607</v>
      </c>
      <c r="C2096" s="701" t="s">
        <v>1409</v>
      </c>
      <c r="D2096" s="702">
        <v>1982</v>
      </c>
      <c r="E2096" s="701" t="s">
        <v>1761</v>
      </c>
      <c r="F2096" s="701" t="s">
        <v>2143</v>
      </c>
      <c r="G2096" s="701" t="s">
        <v>1612</v>
      </c>
      <c r="H2096" s="703">
        <v>30466</v>
      </c>
      <c r="I2096" s="703">
        <v>30466</v>
      </c>
      <c r="J2096" s="701" t="s">
        <v>1608</v>
      </c>
      <c r="K2096" s="702">
        <v>45284</v>
      </c>
      <c r="L2096" s="701" t="s">
        <v>1341</v>
      </c>
      <c r="M2096" s="704"/>
      <c r="N2096" s="701" t="s">
        <v>1613</v>
      </c>
      <c r="O2096" s="702">
        <v>471363</v>
      </c>
      <c r="P2096" s="701" t="s">
        <v>1608</v>
      </c>
      <c r="Q2096" s="702">
        <v>4153</v>
      </c>
      <c r="R2096" s="701" t="s">
        <v>1341</v>
      </c>
      <c r="S2096" s="701" t="s">
        <v>1341</v>
      </c>
    </row>
    <row r="2097" spans="1:19" x14ac:dyDescent="0.3">
      <c r="A2097" s="701" t="s">
        <v>7097</v>
      </c>
      <c r="B2097" s="701" t="s">
        <v>1607</v>
      </c>
      <c r="C2097" s="701" t="s">
        <v>1409</v>
      </c>
      <c r="D2097" s="702">
        <v>1983</v>
      </c>
      <c r="E2097" s="701" t="s">
        <v>1761</v>
      </c>
      <c r="F2097" s="701" t="s">
        <v>2143</v>
      </c>
      <c r="G2097" s="701" t="s">
        <v>1612</v>
      </c>
      <c r="H2097" s="703">
        <v>30803</v>
      </c>
      <c r="I2097" s="703">
        <v>30825</v>
      </c>
      <c r="J2097" s="701" t="s">
        <v>1608</v>
      </c>
      <c r="K2097" s="702">
        <v>40324</v>
      </c>
      <c r="L2097" s="701" t="s">
        <v>1341</v>
      </c>
      <c r="M2097" s="704"/>
      <c r="N2097" s="701" t="s">
        <v>1613</v>
      </c>
      <c r="O2097" s="702">
        <v>541902</v>
      </c>
      <c r="P2097" s="701" t="s">
        <v>1608</v>
      </c>
      <c r="Q2097" s="705">
        <v>11774</v>
      </c>
      <c r="R2097" s="701" t="s">
        <v>1341</v>
      </c>
      <c r="S2097" s="701" t="s">
        <v>1341</v>
      </c>
    </row>
    <row r="2098" spans="1:19" x14ac:dyDescent="0.3">
      <c r="A2098" s="701" t="s">
        <v>7100</v>
      </c>
      <c r="B2098" s="701" t="s">
        <v>1607</v>
      </c>
      <c r="C2098" s="701" t="s">
        <v>1409</v>
      </c>
      <c r="D2098" s="702">
        <v>1984</v>
      </c>
      <c r="E2098" s="701" t="s">
        <v>1761</v>
      </c>
      <c r="F2098" s="701" t="s">
        <v>2143</v>
      </c>
      <c r="G2098" s="701" t="s">
        <v>1612</v>
      </c>
      <c r="H2098" s="703">
        <v>31184</v>
      </c>
      <c r="I2098" s="703">
        <v>31190</v>
      </c>
      <c r="J2098" s="701" t="s">
        <v>1608</v>
      </c>
      <c r="K2098" s="702">
        <v>45907</v>
      </c>
      <c r="L2098" s="701" t="s">
        <v>1341</v>
      </c>
      <c r="M2098" s="704"/>
      <c r="N2098" s="701" t="s">
        <v>1613</v>
      </c>
      <c r="O2098" s="702">
        <v>555034</v>
      </c>
      <c r="P2098" s="701" t="s">
        <v>1608</v>
      </c>
      <c r="Q2098" s="702">
        <v>5559</v>
      </c>
      <c r="R2098" s="701" t="s">
        <v>1341</v>
      </c>
      <c r="S2098" s="701" t="s">
        <v>1341</v>
      </c>
    </row>
    <row r="2099" spans="1:19" x14ac:dyDescent="0.3">
      <c r="A2099" s="701" t="s">
        <v>7117</v>
      </c>
      <c r="B2099" s="701" t="s">
        <v>1607</v>
      </c>
      <c r="C2099" s="701" t="s">
        <v>1409</v>
      </c>
      <c r="D2099" s="702">
        <v>1985</v>
      </c>
      <c r="E2099" s="701" t="s">
        <v>1761</v>
      </c>
      <c r="F2099" s="701" t="s">
        <v>2143</v>
      </c>
      <c r="G2099" s="701" t="s">
        <v>1612</v>
      </c>
      <c r="H2099" s="703">
        <v>31554</v>
      </c>
      <c r="I2099" s="703">
        <v>31554</v>
      </c>
      <c r="J2099" s="701" t="s">
        <v>1608</v>
      </c>
      <c r="K2099" s="702">
        <v>207155</v>
      </c>
      <c r="L2099" s="701" t="s">
        <v>1341</v>
      </c>
      <c r="M2099" s="704"/>
      <c r="N2099" s="701" t="s">
        <v>1613</v>
      </c>
      <c r="O2099" s="702">
        <v>425000</v>
      </c>
      <c r="P2099" s="701" t="s">
        <v>1608</v>
      </c>
      <c r="Q2099" s="702">
        <v>4877</v>
      </c>
      <c r="R2099" s="701" t="s">
        <v>1341</v>
      </c>
      <c r="S2099" s="701" t="s">
        <v>1341</v>
      </c>
    </row>
    <row r="2100" spans="1:19" x14ac:dyDescent="0.3">
      <c r="A2100" s="701" t="s">
        <v>7124</v>
      </c>
      <c r="B2100" s="701" t="s">
        <v>1607</v>
      </c>
      <c r="C2100" s="701" t="s">
        <v>1409</v>
      </c>
      <c r="D2100" s="702">
        <v>1986</v>
      </c>
      <c r="E2100" s="701" t="s">
        <v>1761</v>
      </c>
      <c r="F2100" s="701" t="s">
        <v>2143</v>
      </c>
      <c r="G2100" s="701" t="s">
        <v>1612</v>
      </c>
      <c r="H2100" s="703">
        <v>31894</v>
      </c>
      <c r="I2100" s="703">
        <v>31908</v>
      </c>
      <c r="J2100" s="701" t="s">
        <v>1608</v>
      </c>
      <c r="K2100" s="702">
        <v>187757</v>
      </c>
      <c r="L2100" s="701" t="s">
        <v>1341</v>
      </c>
      <c r="M2100" s="704"/>
      <c r="N2100" s="701" t="s">
        <v>1613</v>
      </c>
      <c r="O2100" s="702">
        <v>359596</v>
      </c>
      <c r="P2100" s="701" t="s">
        <v>1608</v>
      </c>
      <c r="Q2100" s="702">
        <v>6810</v>
      </c>
      <c r="R2100" s="701" t="s">
        <v>1341</v>
      </c>
      <c r="S2100" s="701" t="s">
        <v>1341</v>
      </c>
    </row>
    <row r="2101" spans="1:19" x14ac:dyDescent="0.3">
      <c r="A2101" s="701" t="s">
        <v>7170</v>
      </c>
      <c r="B2101" s="701" t="s">
        <v>1607</v>
      </c>
      <c r="C2101" s="701" t="s">
        <v>1409</v>
      </c>
      <c r="D2101" s="702">
        <v>1987</v>
      </c>
      <c r="E2101" s="701" t="s">
        <v>1761</v>
      </c>
      <c r="F2101" s="701" t="s">
        <v>2143</v>
      </c>
      <c r="G2101" s="701" t="s">
        <v>1612</v>
      </c>
      <c r="H2101" s="703">
        <v>32273</v>
      </c>
      <c r="I2101" s="703">
        <v>32282</v>
      </c>
      <c r="J2101" s="701" t="s">
        <v>1608</v>
      </c>
      <c r="K2101" s="702">
        <v>193906</v>
      </c>
      <c r="L2101" s="701" t="s">
        <v>1341</v>
      </c>
      <c r="M2101" s="704"/>
      <c r="N2101" s="701" t="s">
        <v>1613</v>
      </c>
      <c r="O2101" s="702">
        <v>324848</v>
      </c>
      <c r="P2101" s="701" t="s">
        <v>1608</v>
      </c>
      <c r="Q2101" s="702">
        <v>12597</v>
      </c>
      <c r="R2101" s="701" t="s">
        <v>1341</v>
      </c>
      <c r="S2101" s="701" t="s">
        <v>1341</v>
      </c>
    </row>
    <row r="2102" spans="1:19" x14ac:dyDescent="0.3">
      <c r="A2102" s="701" t="s">
        <v>7296</v>
      </c>
      <c r="B2102" s="701" t="s">
        <v>1607</v>
      </c>
      <c r="C2102" s="701" t="s">
        <v>1409</v>
      </c>
      <c r="D2102" s="702">
        <v>1988</v>
      </c>
      <c r="E2102" s="701" t="s">
        <v>1761</v>
      </c>
      <c r="F2102" s="701" t="s">
        <v>2143</v>
      </c>
      <c r="G2102" s="701" t="s">
        <v>1612</v>
      </c>
      <c r="H2102" s="703">
        <v>32633</v>
      </c>
      <c r="I2102" s="703">
        <v>32638</v>
      </c>
      <c r="J2102" s="701" t="s">
        <v>1608</v>
      </c>
      <c r="K2102" s="702">
        <v>124626</v>
      </c>
      <c r="L2102" s="701" t="s">
        <v>1341</v>
      </c>
      <c r="M2102" s="704"/>
      <c r="N2102" s="701" t="s">
        <v>1613</v>
      </c>
      <c r="O2102" s="702">
        <v>252548</v>
      </c>
      <c r="P2102" s="701" t="s">
        <v>1608</v>
      </c>
      <c r="Q2102" s="702">
        <v>3065</v>
      </c>
      <c r="R2102" s="701" t="s">
        <v>1341</v>
      </c>
      <c r="S2102" s="701" t="s">
        <v>1341</v>
      </c>
    </row>
    <row r="2103" spans="1:19" x14ac:dyDescent="0.3">
      <c r="A2103" s="701" t="s">
        <v>7111</v>
      </c>
      <c r="B2103" s="701" t="s">
        <v>1607</v>
      </c>
      <c r="C2103" s="701" t="s">
        <v>1409</v>
      </c>
      <c r="D2103" s="702">
        <v>1989</v>
      </c>
      <c r="E2103" s="701" t="s">
        <v>1761</v>
      </c>
      <c r="F2103" s="701" t="s">
        <v>2143</v>
      </c>
      <c r="G2103" s="701" t="s">
        <v>1612</v>
      </c>
      <c r="H2103" s="703">
        <v>33002</v>
      </c>
      <c r="I2103" s="703">
        <v>33037</v>
      </c>
      <c r="J2103" s="701" t="s">
        <v>1608</v>
      </c>
      <c r="K2103" s="702">
        <v>187640</v>
      </c>
      <c r="L2103" s="701" t="s">
        <v>1341</v>
      </c>
      <c r="M2103" s="704"/>
      <c r="N2103" s="701" t="s">
        <v>1613</v>
      </c>
      <c r="O2103" s="702">
        <v>301160</v>
      </c>
      <c r="P2103" s="701" t="s">
        <v>1608</v>
      </c>
      <c r="Q2103" s="702">
        <v>12591</v>
      </c>
      <c r="R2103" s="701" t="s">
        <v>1341</v>
      </c>
      <c r="S2103" s="701" t="s">
        <v>1341</v>
      </c>
    </row>
    <row r="2104" spans="1:19" x14ac:dyDescent="0.3">
      <c r="A2104" s="701" t="s">
        <v>7127</v>
      </c>
      <c r="B2104" s="701" t="s">
        <v>1607</v>
      </c>
      <c r="C2104" s="701" t="s">
        <v>1409</v>
      </c>
      <c r="D2104" s="702">
        <v>1990</v>
      </c>
      <c r="E2104" s="701" t="s">
        <v>1761</v>
      </c>
      <c r="F2104" s="701" t="s">
        <v>2143</v>
      </c>
      <c r="G2104" s="701" t="s">
        <v>1612</v>
      </c>
      <c r="H2104" s="703">
        <v>33359</v>
      </c>
      <c r="I2104" s="703">
        <v>33396</v>
      </c>
      <c r="J2104" s="701" t="s">
        <v>1608</v>
      </c>
      <c r="K2104" s="702">
        <v>193496</v>
      </c>
      <c r="L2104" s="701" t="s">
        <v>1341</v>
      </c>
      <c r="M2104" s="704"/>
      <c r="N2104" s="701" t="s">
        <v>1613</v>
      </c>
      <c r="O2104" s="702">
        <v>379680</v>
      </c>
      <c r="P2104" s="701" t="s">
        <v>1608</v>
      </c>
      <c r="Q2104" s="702">
        <v>7112</v>
      </c>
      <c r="R2104" s="701" t="s">
        <v>1341</v>
      </c>
      <c r="S2104" s="701" t="s">
        <v>1341</v>
      </c>
    </row>
    <row r="2105" spans="1:19" x14ac:dyDescent="0.3">
      <c r="A2105" s="701" t="s">
        <v>7141</v>
      </c>
      <c r="B2105" s="701" t="s">
        <v>1607</v>
      </c>
      <c r="C2105" s="701" t="s">
        <v>1409</v>
      </c>
      <c r="D2105" s="702">
        <v>1991</v>
      </c>
      <c r="E2105" s="701" t="s">
        <v>1761</v>
      </c>
      <c r="F2105" s="701" t="s">
        <v>2143</v>
      </c>
      <c r="G2105" s="701" t="s">
        <v>1612</v>
      </c>
      <c r="H2105" s="703">
        <v>33722</v>
      </c>
      <c r="I2105" s="703">
        <v>33746</v>
      </c>
      <c r="J2105" s="701" t="s">
        <v>1608</v>
      </c>
      <c r="K2105" s="702">
        <v>174949</v>
      </c>
      <c r="L2105" s="701" t="s">
        <v>1341</v>
      </c>
      <c r="M2105" s="704"/>
      <c r="N2105" s="701" t="s">
        <v>1613</v>
      </c>
      <c r="O2105" s="702">
        <v>306617</v>
      </c>
      <c r="P2105" s="701" t="s">
        <v>1608</v>
      </c>
      <c r="Q2105" s="702">
        <v>28249</v>
      </c>
      <c r="R2105" s="701" t="s">
        <v>1341</v>
      </c>
      <c r="S2105" s="701" t="s">
        <v>1341</v>
      </c>
    </row>
    <row r="2106" spans="1:19" x14ac:dyDescent="0.3">
      <c r="A2106" s="701" t="s">
        <v>7154</v>
      </c>
      <c r="B2106" s="701" t="s">
        <v>1607</v>
      </c>
      <c r="C2106" s="701" t="s">
        <v>1409</v>
      </c>
      <c r="D2106" s="702">
        <v>1992</v>
      </c>
      <c r="E2106" s="701" t="s">
        <v>1761</v>
      </c>
      <c r="F2106" s="701" t="s">
        <v>2143</v>
      </c>
      <c r="G2106" s="701" t="s">
        <v>1612</v>
      </c>
      <c r="H2106" s="703">
        <v>34092</v>
      </c>
      <c r="I2106" s="703">
        <v>34114</v>
      </c>
      <c r="J2106" s="701" t="s">
        <v>1608</v>
      </c>
      <c r="K2106" s="702">
        <v>186072</v>
      </c>
      <c r="L2106" s="701" t="s">
        <v>1341</v>
      </c>
      <c r="M2106" s="704"/>
      <c r="N2106" s="701" t="s">
        <v>1613</v>
      </c>
      <c r="O2106" s="702">
        <v>293315</v>
      </c>
      <c r="P2106" s="701" t="s">
        <v>1608</v>
      </c>
      <c r="Q2106" s="702">
        <v>14070</v>
      </c>
      <c r="R2106" s="701" t="s">
        <v>1341</v>
      </c>
      <c r="S2106" s="701" t="s">
        <v>1341</v>
      </c>
    </row>
    <row r="2107" spans="1:19" x14ac:dyDescent="0.3">
      <c r="A2107" s="701" t="s">
        <v>7157</v>
      </c>
      <c r="B2107" s="701" t="s">
        <v>1607</v>
      </c>
      <c r="C2107" s="701" t="s">
        <v>1409</v>
      </c>
      <c r="D2107" s="702">
        <v>1993</v>
      </c>
      <c r="E2107" s="701" t="s">
        <v>1761</v>
      </c>
      <c r="F2107" s="701" t="s">
        <v>2143</v>
      </c>
      <c r="G2107" s="701" t="s">
        <v>1612</v>
      </c>
      <c r="H2107" s="703">
        <v>34431</v>
      </c>
      <c r="I2107" s="703">
        <v>34464</v>
      </c>
      <c r="J2107" s="701" t="s">
        <v>1608</v>
      </c>
      <c r="K2107" s="702">
        <v>203168</v>
      </c>
      <c r="L2107" s="701" t="s">
        <v>1341</v>
      </c>
      <c r="M2107" s="704"/>
      <c r="N2107" s="701" t="s">
        <v>1613</v>
      </c>
      <c r="O2107" s="702">
        <v>56797</v>
      </c>
      <c r="P2107" s="701" t="s">
        <v>1608</v>
      </c>
      <c r="Q2107" s="702">
        <v>8908</v>
      </c>
      <c r="R2107" s="701" t="s">
        <v>1341</v>
      </c>
      <c r="S2107" s="701" t="s">
        <v>1341</v>
      </c>
    </row>
    <row r="2108" spans="1:19" x14ac:dyDescent="0.3">
      <c r="A2108" s="701" t="s">
        <v>7180</v>
      </c>
      <c r="B2108" s="701" t="s">
        <v>1607</v>
      </c>
      <c r="C2108" s="701" t="s">
        <v>1409</v>
      </c>
      <c r="D2108" s="702">
        <v>1994</v>
      </c>
      <c r="E2108" s="701" t="s">
        <v>1761</v>
      </c>
      <c r="F2108" s="701" t="s">
        <v>2143</v>
      </c>
      <c r="G2108" s="701" t="s">
        <v>1612</v>
      </c>
      <c r="H2108" s="703">
        <v>34823</v>
      </c>
      <c r="I2108" s="703">
        <v>34859</v>
      </c>
      <c r="J2108" s="701" t="s">
        <v>1608</v>
      </c>
      <c r="K2108" s="702">
        <v>354</v>
      </c>
      <c r="L2108" s="701" t="s">
        <v>1341</v>
      </c>
      <c r="M2108" s="704"/>
      <c r="N2108" s="701" t="s">
        <v>1608</v>
      </c>
      <c r="O2108" s="702">
        <v>35</v>
      </c>
      <c r="P2108" s="701" t="s">
        <v>1341</v>
      </c>
      <c r="Q2108" s="704"/>
      <c r="R2108" s="701" t="s">
        <v>1341</v>
      </c>
      <c r="S2108" s="701" t="s">
        <v>1341</v>
      </c>
    </row>
    <row r="2109" spans="1:19" x14ac:dyDescent="0.3">
      <c r="A2109" s="701" t="s">
        <v>7181</v>
      </c>
      <c r="B2109" s="701" t="s">
        <v>1607</v>
      </c>
      <c r="C2109" s="701" t="s">
        <v>1409</v>
      </c>
      <c r="D2109" s="702">
        <v>1994</v>
      </c>
      <c r="E2109" s="701" t="s">
        <v>1761</v>
      </c>
      <c r="F2109" s="701" t="s">
        <v>2143</v>
      </c>
      <c r="G2109" s="701" t="s">
        <v>1612</v>
      </c>
      <c r="H2109" s="703">
        <v>34823</v>
      </c>
      <c r="I2109" s="703">
        <v>34859</v>
      </c>
      <c r="J2109" s="701" t="s">
        <v>1608</v>
      </c>
      <c r="K2109" s="702">
        <v>5</v>
      </c>
      <c r="L2109" s="701" t="s">
        <v>1341</v>
      </c>
      <c r="M2109" s="704"/>
      <c r="N2109" s="701" t="s">
        <v>1608</v>
      </c>
      <c r="O2109" s="702">
        <v>2</v>
      </c>
      <c r="P2109" s="701" t="s">
        <v>1341</v>
      </c>
      <c r="Q2109" s="704"/>
      <c r="R2109" s="701" t="s">
        <v>1341</v>
      </c>
      <c r="S2109" s="701" t="s">
        <v>1341</v>
      </c>
    </row>
    <row r="2110" spans="1:19" x14ac:dyDescent="0.3">
      <c r="A2110" s="701" t="s">
        <v>7182</v>
      </c>
      <c r="B2110" s="701" t="s">
        <v>1607</v>
      </c>
      <c r="C2110" s="701" t="s">
        <v>1409</v>
      </c>
      <c r="D2110" s="702">
        <v>1994</v>
      </c>
      <c r="E2110" s="701" t="s">
        <v>1761</v>
      </c>
      <c r="F2110" s="701" t="s">
        <v>2143</v>
      </c>
      <c r="G2110" s="701" t="s">
        <v>1612</v>
      </c>
      <c r="H2110" s="703">
        <v>34823</v>
      </c>
      <c r="I2110" s="703">
        <v>34859</v>
      </c>
      <c r="J2110" s="701" t="s">
        <v>1608</v>
      </c>
      <c r="K2110" s="702">
        <v>376</v>
      </c>
      <c r="L2110" s="701" t="s">
        <v>1341</v>
      </c>
      <c r="M2110" s="704"/>
      <c r="N2110" s="701" t="s">
        <v>1608</v>
      </c>
      <c r="O2110" s="702">
        <v>5</v>
      </c>
      <c r="P2110" s="701" t="s">
        <v>1341</v>
      </c>
      <c r="Q2110" s="704"/>
      <c r="R2110" s="701" t="s">
        <v>1341</v>
      </c>
      <c r="S2110" s="701" t="s">
        <v>1341</v>
      </c>
    </row>
    <row r="2111" spans="1:19" x14ac:dyDescent="0.3">
      <c r="A2111" s="701" t="s">
        <v>7183</v>
      </c>
      <c r="B2111" s="701" t="s">
        <v>1607</v>
      </c>
      <c r="C2111" s="701" t="s">
        <v>1409</v>
      </c>
      <c r="D2111" s="702">
        <v>1994</v>
      </c>
      <c r="E2111" s="701" t="s">
        <v>1761</v>
      </c>
      <c r="F2111" s="701" t="s">
        <v>2143</v>
      </c>
      <c r="G2111" s="701" t="s">
        <v>1612</v>
      </c>
      <c r="H2111" s="703">
        <v>34823</v>
      </c>
      <c r="I2111" s="703">
        <v>34859</v>
      </c>
      <c r="J2111" s="701" t="s">
        <v>1608</v>
      </c>
      <c r="K2111" s="702">
        <v>289</v>
      </c>
      <c r="L2111" s="701" t="s">
        <v>1341</v>
      </c>
      <c r="M2111" s="704"/>
      <c r="N2111" s="701" t="s">
        <v>1608</v>
      </c>
      <c r="O2111" s="702">
        <v>63</v>
      </c>
      <c r="P2111" s="701" t="s">
        <v>1341</v>
      </c>
      <c r="Q2111" s="704"/>
      <c r="R2111" s="701" t="s">
        <v>1341</v>
      </c>
      <c r="S2111" s="701" t="s">
        <v>1341</v>
      </c>
    </row>
    <row r="2112" spans="1:19" x14ac:dyDescent="0.3">
      <c r="A2112" s="701" t="s">
        <v>7184</v>
      </c>
      <c r="B2112" s="701" t="s">
        <v>1607</v>
      </c>
      <c r="C2112" s="701" t="s">
        <v>1409</v>
      </c>
      <c r="D2112" s="702">
        <v>1994</v>
      </c>
      <c r="E2112" s="701" t="s">
        <v>1761</v>
      </c>
      <c r="F2112" s="701" t="s">
        <v>2143</v>
      </c>
      <c r="G2112" s="701" t="s">
        <v>1612</v>
      </c>
      <c r="H2112" s="703">
        <v>34823</v>
      </c>
      <c r="I2112" s="703">
        <v>34859</v>
      </c>
      <c r="J2112" s="701" t="s">
        <v>1608</v>
      </c>
      <c r="K2112" s="702">
        <v>698</v>
      </c>
      <c r="L2112" s="701" t="s">
        <v>1341</v>
      </c>
      <c r="M2112" s="704"/>
      <c r="N2112" s="701" t="s">
        <v>1608</v>
      </c>
      <c r="O2112" s="702">
        <v>3</v>
      </c>
      <c r="P2112" s="701" t="s">
        <v>1341</v>
      </c>
      <c r="Q2112" s="704"/>
      <c r="R2112" s="701" t="s">
        <v>1341</v>
      </c>
      <c r="S2112" s="701" t="s">
        <v>1341</v>
      </c>
    </row>
    <row r="2113" spans="1:19" x14ac:dyDescent="0.3">
      <c r="A2113" s="701" t="s">
        <v>7185</v>
      </c>
      <c r="B2113" s="701" t="s">
        <v>1607</v>
      </c>
      <c r="C2113" s="701" t="s">
        <v>1409</v>
      </c>
      <c r="D2113" s="702">
        <v>1994</v>
      </c>
      <c r="E2113" s="701" t="s">
        <v>1761</v>
      </c>
      <c r="F2113" s="701" t="s">
        <v>2143</v>
      </c>
      <c r="G2113" s="701" t="s">
        <v>1612</v>
      </c>
      <c r="H2113" s="703">
        <v>34823</v>
      </c>
      <c r="I2113" s="703">
        <v>34859</v>
      </c>
      <c r="J2113" s="701" t="s">
        <v>1608</v>
      </c>
      <c r="K2113" s="702">
        <v>1404</v>
      </c>
      <c r="L2113" s="701" t="s">
        <v>1341</v>
      </c>
      <c r="M2113" s="704"/>
      <c r="N2113" s="701" t="s">
        <v>1608</v>
      </c>
      <c r="O2113" s="702">
        <v>14</v>
      </c>
      <c r="P2113" s="701" t="s">
        <v>1341</v>
      </c>
      <c r="Q2113" s="704"/>
      <c r="R2113" s="701" t="s">
        <v>1341</v>
      </c>
      <c r="S2113" s="701" t="s">
        <v>1341</v>
      </c>
    </row>
    <row r="2114" spans="1:19" x14ac:dyDescent="0.3">
      <c r="A2114" s="701" t="s">
        <v>7186</v>
      </c>
      <c r="B2114" s="701" t="s">
        <v>1607</v>
      </c>
      <c r="C2114" s="701" t="s">
        <v>1409</v>
      </c>
      <c r="D2114" s="702">
        <v>1994</v>
      </c>
      <c r="E2114" s="701" t="s">
        <v>1761</v>
      </c>
      <c r="F2114" s="701" t="s">
        <v>2143</v>
      </c>
      <c r="G2114" s="701" t="s">
        <v>1612</v>
      </c>
      <c r="H2114" s="703">
        <v>34823</v>
      </c>
      <c r="I2114" s="703">
        <v>34859</v>
      </c>
      <c r="J2114" s="701" t="s">
        <v>1608</v>
      </c>
      <c r="K2114" s="702">
        <v>1407</v>
      </c>
      <c r="L2114" s="701" t="s">
        <v>1341</v>
      </c>
      <c r="M2114" s="704"/>
      <c r="N2114" s="701" t="s">
        <v>1608</v>
      </c>
      <c r="O2114" s="702">
        <v>40</v>
      </c>
      <c r="P2114" s="701" t="s">
        <v>1341</v>
      </c>
      <c r="Q2114" s="704"/>
      <c r="R2114" s="701" t="s">
        <v>1341</v>
      </c>
      <c r="S2114" s="701" t="s">
        <v>1341</v>
      </c>
    </row>
    <row r="2115" spans="1:19" x14ac:dyDescent="0.3">
      <c r="A2115" s="701" t="s">
        <v>7187</v>
      </c>
      <c r="B2115" s="701" t="s">
        <v>1607</v>
      </c>
      <c r="C2115" s="701" t="s">
        <v>1409</v>
      </c>
      <c r="D2115" s="702">
        <v>1994</v>
      </c>
      <c r="E2115" s="701" t="s">
        <v>1761</v>
      </c>
      <c r="F2115" s="701" t="s">
        <v>2143</v>
      </c>
      <c r="G2115" s="701" t="s">
        <v>1612</v>
      </c>
      <c r="H2115" s="703">
        <v>34823</v>
      </c>
      <c r="I2115" s="703">
        <v>34859</v>
      </c>
      <c r="J2115" s="701" t="s">
        <v>1608</v>
      </c>
      <c r="K2115" s="702">
        <v>710</v>
      </c>
      <c r="L2115" s="701" t="s">
        <v>1341</v>
      </c>
      <c r="M2115" s="704"/>
      <c r="N2115" s="701" t="s">
        <v>1608</v>
      </c>
      <c r="O2115" s="702">
        <v>41</v>
      </c>
      <c r="P2115" s="701" t="s">
        <v>1341</v>
      </c>
      <c r="Q2115" s="704"/>
      <c r="R2115" s="701" t="s">
        <v>1341</v>
      </c>
      <c r="S2115" s="701" t="s">
        <v>1341</v>
      </c>
    </row>
    <row r="2116" spans="1:19" x14ac:dyDescent="0.3">
      <c r="A2116" s="701" t="s">
        <v>7188</v>
      </c>
      <c r="B2116" s="701" t="s">
        <v>1607</v>
      </c>
      <c r="C2116" s="701" t="s">
        <v>1409</v>
      </c>
      <c r="D2116" s="702">
        <v>1994</v>
      </c>
      <c r="E2116" s="701" t="s">
        <v>1761</v>
      </c>
      <c r="F2116" s="701" t="s">
        <v>2143</v>
      </c>
      <c r="G2116" s="701" t="s">
        <v>1612</v>
      </c>
      <c r="H2116" s="703">
        <v>34823</v>
      </c>
      <c r="I2116" s="703">
        <v>34859</v>
      </c>
      <c r="J2116" s="701" t="s">
        <v>1608</v>
      </c>
      <c r="K2116" s="702">
        <v>1154</v>
      </c>
      <c r="L2116" s="701" t="s">
        <v>1341</v>
      </c>
      <c r="M2116" s="704"/>
      <c r="N2116" s="701" t="s">
        <v>1608</v>
      </c>
      <c r="O2116" s="705">
        <v>32</v>
      </c>
      <c r="P2116" s="701" t="s">
        <v>1341</v>
      </c>
      <c r="Q2116" s="704"/>
      <c r="R2116" s="701" t="s">
        <v>1341</v>
      </c>
      <c r="S2116" s="701" t="s">
        <v>1341</v>
      </c>
    </row>
    <row r="2117" spans="1:19" x14ac:dyDescent="0.3">
      <c r="A2117" s="701" t="s">
        <v>7189</v>
      </c>
      <c r="B2117" s="701" t="s">
        <v>1607</v>
      </c>
      <c r="C2117" s="701" t="s">
        <v>1409</v>
      </c>
      <c r="D2117" s="702">
        <v>1994</v>
      </c>
      <c r="E2117" s="701" t="s">
        <v>1761</v>
      </c>
      <c r="F2117" s="701" t="s">
        <v>2143</v>
      </c>
      <c r="G2117" s="701" t="s">
        <v>1612</v>
      </c>
      <c r="H2117" s="703">
        <v>34823</v>
      </c>
      <c r="I2117" s="703">
        <v>34859</v>
      </c>
      <c r="J2117" s="701" t="s">
        <v>1608</v>
      </c>
      <c r="K2117" s="702">
        <v>1067</v>
      </c>
      <c r="L2117" s="701" t="s">
        <v>1341</v>
      </c>
      <c r="M2117" s="704"/>
      <c r="N2117" s="701" t="s">
        <v>1608</v>
      </c>
      <c r="O2117" s="702">
        <v>177</v>
      </c>
      <c r="P2117" s="701" t="s">
        <v>1341</v>
      </c>
      <c r="Q2117" s="704"/>
      <c r="R2117" s="701" t="s">
        <v>1341</v>
      </c>
      <c r="S2117" s="701" t="s">
        <v>1341</v>
      </c>
    </row>
    <row r="2118" spans="1:19" x14ac:dyDescent="0.3">
      <c r="A2118" s="701" t="s">
        <v>7190</v>
      </c>
      <c r="B2118" s="701" t="s">
        <v>1607</v>
      </c>
      <c r="C2118" s="701" t="s">
        <v>1409</v>
      </c>
      <c r="D2118" s="702">
        <v>1994</v>
      </c>
      <c r="E2118" s="701" t="s">
        <v>1761</v>
      </c>
      <c r="F2118" s="701" t="s">
        <v>2143</v>
      </c>
      <c r="G2118" s="701" t="s">
        <v>1612</v>
      </c>
      <c r="H2118" s="703">
        <v>34823</v>
      </c>
      <c r="I2118" s="703">
        <v>34859</v>
      </c>
      <c r="J2118" s="701" t="s">
        <v>1608</v>
      </c>
      <c r="K2118" s="702">
        <v>1004</v>
      </c>
      <c r="L2118" s="701" t="s">
        <v>1341</v>
      </c>
      <c r="M2118" s="704"/>
      <c r="N2118" s="701" t="s">
        <v>1608</v>
      </c>
      <c r="O2118" s="702">
        <v>215</v>
      </c>
      <c r="P2118" s="701" t="s">
        <v>1341</v>
      </c>
      <c r="Q2118" s="704"/>
      <c r="R2118" s="701" t="s">
        <v>1341</v>
      </c>
      <c r="S2118" s="701" t="s">
        <v>1341</v>
      </c>
    </row>
    <row r="2119" spans="1:19" x14ac:dyDescent="0.3">
      <c r="A2119" s="701" t="s">
        <v>7191</v>
      </c>
      <c r="B2119" s="701" t="s">
        <v>1607</v>
      </c>
      <c r="C2119" s="701" t="s">
        <v>1409</v>
      </c>
      <c r="D2119" s="702">
        <v>1994</v>
      </c>
      <c r="E2119" s="701" t="s">
        <v>1761</v>
      </c>
      <c r="F2119" s="701" t="s">
        <v>2143</v>
      </c>
      <c r="G2119" s="701" t="s">
        <v>1612</v>
      </c>
      <c r="H2119" s="703">
        <v>34823</v>
      </c>
      <c r="I2119" s="703">
        <v>34859</v>
      </c>
      <c r="J2119" s="701" t="s">
        <v>1608</v>
      </c>
      <c r="K2119" s="702">
        <v>1548</v>
      </c>
      <c r="L2119" s="701" t="s">
        <v>1341</v>
      </c>
      <c r="M2119" s="704"/>
      <c r="N2119" s="701" t="s">
        <v>1608</v>
      </c>
      <c r="O2119" s="702">
        <v>35</v>
      </c>
      <c r="P2119" s="701" t="s">
        <v>1341</v>
      </c>
      <c r="Q2119" s="706"/>
      <c r="R2119" s="701" t="s">
        <v>1341</v>
      </c>
      <c r="S2119" s="701" t="s">
        <v>1341</v>
      </c>
    </row>
    <row r="2120" spans="1:19" x14ac:dyDescent="0.3">
      <c r="A2120" s="701" t="s">
        <v>7192</v>
      </c>
      <c r="B2120" s="701" t="s">
        <v>1607</v>
      </c>
      <c r="C2120" s="701" t="s">
        <v>1409</v>
      </c>
      <c r="D2120" s="702">
        <v>1994</v>
      </c>
      <c r="E2120" s="701" t="s">
        <v>1761</v>
      </c>
      <c r="F2120" s="701" t="s">
        <v>2143</v>
      </c>
      <c r="G2120" s="701" t="s">
        <v>1612</v>
      </c>
      <c r="H2120" s="703">
        <v>34823</v>
      </c>
      <c r="I2120" s="703">
        <v>34859</v>
      </c>
      <c r="J2120" s="701" t="s">
        <v>1608</v>
      </c>
      <c r="K2120" s="702">
        <v>909</v>
      </c>
      <c r="L2120" s="701" t="s">
        <v>1341</v>
      </c>
      <c r="M2120" s="704"/>
      <c r="N2120" s="701" t="s">
        <v>1608</v>
      </c>
      <c r="O2120" s="702">
        <v>16</v>
      </c>
      <c r="P2120" s="701" t="s">
        <v>1341</v>
      </c>
      <c r="Q2120" s="706"/>
      <c r="R2120" s="701" t="s">
        <v>1341</v>
      </c>
      <c r="S2120" s="701" t="s">
        <v>1341</v>
      </c>
    </row>
    <row r="2121" spans="1:19" x14ac:dyDescent="0.3">
      <c r="A2121" s="701" t="s">
        <v>7193</v>
      </c>
      <c r="B2121" s="701" t="s">
        <v>1607</v>
      </c>
      <c r="C2121" s="701" t="s">
        <v>1409</v>
      </c>
      <c r="D2121" s="702">
        <v>1994</v>
      </c>
      <c r="E2121" s="701" t="s">
        <v>1761</v>
      </c>
      <c r="F2121" s="701" t="s">
        <v>2143</v>
      </c>
      <c r="G2121" s="701" t="s">
        <v>1612</v>
      </c>
      <c r="H2121" s="703">
        <v>34823</v>
      </c>
      <c r="I2121" s="703">
        <v>34859</v>
      </c>
      <c r="J2121" s="701" t="s">
        <v>1608</v>
      </c>
      <c r="K2121" s="702">
        <v>762</v>
      </c>
      <c r="L2121" s="701" t="s">
        <v>1341</v>
      </c>
      <c r="M2121" s="704"/>
      <c r="N2121" s="701" t="s">
        <v>1608</v>
      </c>
      <c r="O2121" s="702">
        <v>6</v>
      </c>
      <c r="P2121" s="701" t="s">
        <v>1341</v>
      </c>
      <c r="Q2121" s="706"/>
      <c r="R2121" s="701" t="s">
        <v>1341</v>
      </c>
      <c r="S2121" s="701" t="s">
        <v>1341</v>
      </c>
    </row>
    <row r="2122" spans="1:19" x14ac:dyDescent="0.3">
      <c r="A2122" s="701" t="s">
        <v>7194</v>
      </c>
      <c r="B2122" s="701" t="s">
        <v>1607</v>
      </c>
      <c r="C2122" s="701" t="s">
        <v>1409</v>
      </c>
      <c r="D2122" s="702">
        <v>1994</v>
      </c>
      <c r="E2122" s="701" t="s">
        <v>1761</v>
      </c>
      <c r="F2122" s="701" t="s">
        <v>2143</v>
      </c>
      <c r="G2122" s="701" t="s">
        <v>1612</v>
      </c>
      <c r="H2122" s="703">
        <v>34823</v>
      </c>
      <c r="I2122" s="703">
        <v>34859</v>
      </c>
      <c r="J2122" s="701" t="s">
        <v>1608</v>
      </c>
      <c r="K2122" s="702">
        <v>1297</v>
      </c>
      <c r="L2122" s="701" t="s">
        <v>1341</v>
      </c>
      <c r="M2122" s="704"/>
      <c r="N2122" s="701" t="s">
        <v>1608</v>
      </c>
      <c r="O2122" s="702">
        <v>292</v>
      </c>
      <c r="P2122" s="701" t="s">
        <v>1341</v>
      </c>
      <c r="Q2122" s="706"/>
      <c r="R2122" s="701" t="s">
        <v>1341</v>
      </c>
      <c r="S2122" s="701" t="s">
        <v>1341</v>
      </c>
    </row>
    <row r="2123" spans="1:19" x14ac:dyDescent="0.3">
      <c r="A2123" s="701" t="s">
        <v>7195</v>
      </c>
      <c r="B2123" s="701" t="s">
        <v>1607</v>
      </c>
      <c r="C2123" s="701" t="s">
        <v>1409</v>
      </c>
      <c r="D2123" s="702">
        <v>1994</v>
      </c>
      <c r="E2123" s="701" t="s">
        <v>1761</v>
      </c>
      <c r="F2123" s="701" t="s">
        <v>2143</v>
      </c>
      <c r="G2123" s="701" t="s">
        <v>1612</v>
      </c>
      <c r="H2123" s="703">
        <v>34823</v>
      </c>
      <c r="I2123" s="703">
        <v>34859</v>
      </c>
      <c r="J2123" s="701" t="s">
        <v>1608</v>
      </c>
      <c r="K2123" s="702">
        <v>1021</v>
      </c>
      <c r="L2123" s="701" t="s">
        <v>1341</v>
      </c>
      <c r="M2123" s="704"/>
      <c r="N2123" s="701" t="s">
        <v>1608</v>
      </c>
      <c r="O2123" s="702">
        <v>80</v>
      </c>
      <c r="P2123" s="701" t="s">
        <v>1341</v>
      </c>
      <c r="Q2123" s="706"/>
      <c r="R2123" s="701" t="s">
        <v>1341</v>
      </c>
      <c r="S2123" s="701" t="s">
        <v>1341</v>
      </c>
    </row>
    <row r="2124" spans="1:19" x14ac:dyDescent="0.3">
      <c r="A2124" s="701" t="s">
        <v>7196</v>
      </c>
      <c r="B2124" s="701" t="s">
        <v>1607</v>
      </c>
      <c r="C2124" s="701" t="s">
        <v>1409</v>
      </c>
      <c r="D2124" s="702">
        <v>1994</v>
      </c>
      <c r="E2124" s="701" t="s">
        <v>1761</v>
      </c>
      <c r="F2124" s="701" t="s">
        <v>2143</v>
      </c>
      <c r="G2124" s="701" t="s">
        <v>1612</v>
      </c>
      <c r="H2124" s="703">
        <v>34823</v>
      </c>
      <c r="I2124" s="703">
        <v>34859</v>
      </c>
      <c r="J2124" s="701" t="s">
        <v>1608</v>
      </c>
      <c r="K2124" s="702">
        <v>801</v>
      </c>
      <c r="L2124" s="701" t="s">
        <v>1341</v>
      </c>
      <c r="M2124" s="704"/>
      <c r="N2124" s="701" t="s">
        <v>1608</v>
      </c>
      <c r="O2124" s="702">
        <v>306</v>
      </c>
      <c r="P2124" s="701" t="s">
        <v>1341</v>
      </c>
      <c r="Q2124" s="706"/>
      <c r="R2124" s="701" t="s">
        <v>1341</v>
      </c>
      <c r="S2124" s="701" t="s">
        <v>1341</v>
      </c>
    </row>
    <row r="2125" spans="1:19" x14ac:dyDescent="0.3">
      <c r="A2125" s="701" t="s">
        <v>7197</v>
      </c>
      <c r="B2125" s="701" t="s">
        <v>1607</v>
      </c>
      <c r="C2125" s="701" t="s">
        <v>1409</v>
      </c>
      <c r="D2125" s="702">
        <v>1994</v>
      </c>
      <c r="E2125" s="701" t="s">
        <v>1761</v>
      </c>
      <c r="F2125" s="701" t="s">
        <v>2143</v>
      </c>
      <c r="G2125" s="701" t="s">
        <v>1612</v>
      </c>
      <c r="H2125" s="703">
        <v>34823</v>
      </c>
      <c r="I2125" s="703">
        <v>34859</v>
      </c>
      <c r="J2125" s="701" t="s">
        <v>1608</v>
      </c>
      <c r="K2125" s="702">
        <v>500</v>
      </c>
      <c r="L2125" s="701" t="s">
        <v>1341</v>
      </c>
      <c r="M2125" s="704"/>
      <c r="N2125" s="701" t="s">
        <v>1341</v>
      </c>
      <c r="O2125" s="706"/>
      <c r="P2125" s="701" t="s">
        <v>1341</v>
      </c>
      <c r="Q2125" s="704"/>
      <c r="R2125" s="701" t="s">
        <v>1341</v>
      </c>
      <c r="S2125" s="701" t="s">
        <v>1341</v>
      </c>
    </row>
    <row r="2126" spans="1:19" x14ac:dyDescent="0.3">
      <c r="A2126" s="701" t="s">
        <v>7198</v>
      </c>
      <c r="B2126" s="701" t="s">
        <v>1607</v>
      </c>
      <c r="C2126" s="701" t="s">
        <v>1409</v>
      </c>
      <c r="D2126" s="702">
        <v>1994</v>
      </c>
      <c r="E2126" s="701" t="s">
        <v>1761</v>
      </c>
      <c r="F2126" s="701" t="s">
        <v>2143</v>
      </c>
      <c r="G2126" s="701" t="s">
        <v>1612</v>
      </c>
      <c r="H2126" s="703">
        <v>34823</v>
      </c>
      <c r="I2126" s="703">
        <v>34859</v>
      </c>
      <c r="J2126" s="701" t="s">
        <v>1608</v>
      </c>
      <c r="K2126" s="702">
        <v>1322</v>
      </c>
      <c r="L2126" s="701" t="s">
        <v>1341</v>
      </c>
      <c r="M2126" s="704"/>
      <c r="N2126" s="701" t="s">
        <v>1608</v>
      </c>
      <c r="O2126" s="705">
        <v>24</v>
      </c>
      <c r="P2126" s="701" t="s">
        <v>1341</v>
      </c>
      <c r="Q2126" s="704"/>
      <c r="R2126" s="701" t="s">
        <v>1341</v>
      </c>
      <c r="S2126" s="701" t="s">
        <v>1341</v>
      </c>
    </row>
    <row r="2127" spans="1:19" x14ac:dyDescent="0.3">
      <c r="A2127" s="701" t="s">
        <v>7199</v>
      </c>
      <c r="B2127" s="701" t="s">
        <v>1607</v>
      </c>
      <c r="C2127" s="701" t="s">
        <v>1409</v>
      </c>
      <c r="D2127" s="702">
        <v>1994</v>
      </c>
      <c r="E2127" s="701" t="s">
        <v>1761</v>
      </c>
      <c r="F2127" s="701" t="s">
        <v>2143</v>
      </c>
      <c r="G2127" s="701" t="s">
        <v>1612</v>
      </c>
      <c r="H2127" s="703">
        <v>34823</v>
      </c>
      <c r="I2127" s="703">
        <v>34859</v>
      </c>
      <c r="J2127" s="701" t="s">
        <v>1608</v>
      </c>
      <c r="K2127" s="702">
        <v>842</v>
      </c>
      <c r="L2127" s="701" t="s">
        <v>1341</v>
      </c>
      <c r="M2127" s="704"/>
      <c r="N2127" s="701" t="s">
        <v>1608</v>
      </c>
      <c r="O2127" s="702">
        <v>17</v>
      </c>
      <c r="P2127" s="701" t="s">
        <v>1341</v>
      </c>
      <c r="Q2127" s="706"/>
      <c r="R2127" s="701" t="s">
        <v>1341</v>
      </c>
      <c r="S2127" s="701" t="s">
        <v>1341</v>
      </c>
    </row>
    <row r="2128" spans="1:19" x14ac:dyDescent="0.3">
      <c r="A2128" s="701" t="s">
        <v>7200</v>
      </c>
      <c r="B2128" s="701" t="s">
        <v>1607</v>
      </c>
      <c r="C2128" s="701" t="s">
        <v>1409</v>
      </c>
      <c r="D2128" s="702">
        <v>1994</v>
      </c>
      <c r="E2128" s="701" t="s">
        <v>1761</v>
      </c>
      <c r="F2128" s="701" t="s">
        <v>2143</v>
      </c>
      <c r="G2128" s="701" t="s">
        <v>1612</v>
      </c>
      <c r="H2128" s="703">
        <v>34823</v>
      </c>
      <c r="I2128" s="703">
        <v>34859</v>
      </c>
      <c r="J2128" s="701" t="s">
        <v>1608</v>
      </c>
      <c r="K2128" s="702">
        <v>820</v>
      </c>
      <c r="L2128" s="701" t="s">
        <v>1341</v>
      </c>
      <c r="M2128" s="704"/>
      <c r="N2128" s="701" t="s">
        <v>1608</v>
      </c>
      <c r="O2128" s="702">
        <v>32</v>
      </c>
      <c r="P2128" s="701" t="s">
        <v>1341</v>
      </c>
      <c r="Q2128" s="706"/>
      <c r="R2128" s="701" t="s">
        <v>1341</v>
      </c>
      <c r="S2128" s="701" t="s">
        <v>1341</v>
      </c>
    </row>
    <row r="2129" spans="1:19" x14ac:dyDescent="0.3">
      <c r="A2129" s="701" t="s">
        <v>7201</v>
      </c>
      <c r="B2129" s="701" t="s">
        <v>1607</v>
      </c>
      <c r="C2129" s="701" t="s">
        <v>1409</v>
      </c>
      <c r="D2129" s="702">
        <v>1994</v>
      </c>
      <c r="E2129" s="701" t="s">
        <v>1761</v>
      </c>
      <c r="F2129" s="701" t="s">
        <v>2143</v>
      </c>
      <c r="G2129" s="701" t="s">
        <v>1612</v>
      </c>
      <c r="H2129" s="703">
        <v>34823</v>
      </c>
      <c r="I2129" s="703">
        <v>34859</v>
      </c>
      <c r="J2129" s="701" t="s">
        <v>1608</v>
      </c>
      <c r="K2129" s="702">
        <v>451</v>
      </c>
      <c r="L2129" s="701" t="s">
        <v>1341</v>
      </c>
      <c r="M2129" s="704"/>
      <c r="N2129" s="701" t="s">
        <v>1608</v>
      </c>
      <c r="O2129" s="702">
        <v>5</v>
      </c>
      <c r="P2129" s="701" t="s">
        <v>1341</v>
      </c>
      <c r="Q2129" s="706"/>
      <c r="R2129" s="701" t="s">
        <v>1341</v>
      </c>
      <c r="S2129" s="701" t="s">
        <v>1341</v>
      </c>
    </row>
    <row r="2130" spans="1:19" x14ac:dyDescent="0.3">
      <c r="A2130" s="701" t="s">
        <v>7202</v>
      </c>
      <c r="B2130" s="701" t="s">
        <v>1607</v>
      </c>
      <c r="C2130" s="701" t="s">
        <v>1409</v>
      </c>
      <c r="D2130" s="702">
        <v>1994</v>
      </c>
      <c r="E2130" s="701" t="s">
        <v>1761</v>
      </c>
      <c r="F2130" s="701" t="s">
        <v>2143</v>
      </c>
      <c r="G2130" s="701" t="s">
        <v>1612</v>
      </c>
      <c r="H2130" s="703">
        <v>34823</v>
      </c>
      <c r="I2130" s="703">
        <v>34859</v>
      </c>
      <c r="J2130" s="701" t="s">
        <v>1608</v>
      </c>
      <c r="K2130" s="702">
        <v>1585</v>
      </c>
      <c r="L2130" s="701" t="s">
        <v>1341</v>
      </c>
      <c r="M2130" s="704"/>
      <c r="N2130" s="701" t="s">
        <v>1608</v>
      </c>
      <c r="O2130" s="702">
        <v>391</v>
      </c>
      <c r="P2130" s="701" t="s">
        <v>1341</v>
      </c>
      <c r="Q2130" s="706"/>
      <c r="R2130" s="701" t="s">
        <v>1341</v>
      </c>
      <c r="S2130" s="701" t="s">
        <v>1341</v>
      </c>
    </row>
    <row r="2131" spans="1:19" x14ac:dyDescent="0.3">
      <c r="A2131" s="701" t="s">
        <v>7203</v>
      </c>
      <c r="B2131" s="701" t="s">
        <v>1607</v>
      </c>
      <c r="C2131" s="701" t="s">
        <v>1409</v>
      </c>
      <c r="D2131" s="702">
        <v>1994</v>
      </c>
      <c r="E2131" s="701" t="s">
        <v>1761</v>
      </c>
      <c r="F2131" s="701" t="s">
        <v>2143</v>
      </c>
      <c r="G2131" s="701" t="s">
        <v>1612</v>
      </c>
      <c r="H2131" s="703">
        <v>34823</v>
      </c>
      <c r="I2131" s="703">
        <v>34859</v>
      </c>
      <c r="J2131" s="701" t="s">
        <v>1608</v>
      </c>
      <c r="K2131" s="702">
        <v>1600</v>
      </c>
      <c r="L2131" s="701" t="s">
        <v>1341</v>
      </c>
      <c r="M2131" s="704"/>
      <c r="N2131" s="701" t="s">
        <v>1608</v>
      </c>
      <c r="O2131" s="702">
        <v>50</v>
      </c>
      <c r="P2131" s="701" t="s">
        <v>1341</v>
      </c>
      <c r="Q2131" s="706"/>
      <c r="R2131" s="701" t="s">
        <v>1341</v>
      </c>
      <c r="S2131" s="701" t="s">
        <v>1341</v>
      </c>
    </row>
    <row r="2132" spans="1:19" x14ac:dyDescent="0.3">
      <c r="A2132" s="701" t="s">
        <v>7204</v>
      </c>
      <c r="B2132" s="701" t="s">
        <v>1607</v>
      </c>
      <c r="C2132" s="701" t="s">
        <v>1409</v>
      </c>
      <c r="D2132" s="702">
        <v>1994</v>
      </c>
      <c r="E2132" s="701" t="s">
        <v>1761</v>
      </c>
      <c r="F2132" s="701" t="s">
        <v>2143</v>
      </c>
      <c r="G2132" s="701" t="s">
        <v>1612</v>
      </c>
      <c r="H2132" s="703">
        <v>34823</v>
      </c>
      <c r="I2132" s="703">
        <v>34859</v>
      </c>
      <c r="J2132" s="701" t="s">
        <v>1608</v>
      </c>
      <c r="K2132" s="702">
        <v>1597</v>
      </c>
      <c r="L2132" s="701" t="s">
        <v>1341</v>
      </c>
      <c r="M2132" s="704"/>
      <c r="N2132" s="701" t="s">
        <v>1608</v>
      </c>
      <c r="O2132" s="702">
        <v>42</v>
      </c>
      <c r="P2132" s="701" t="s">
        <v>1341</v>
      </c>
      <c r="Q2132" s="706"/>
      <c r="R2132" s="701" t="s">
        <v>1341</v>
      </c>
      <c r="S2132" s="701" t="s">
        <v>1341</v>
      </c>
    </row>
    <row r="2133" spans="1:19" x14ac:dyDescent="0.3">
      <c r="A2133" s="701" t="s">
        <v>7205</v>
      </c>
      <c r="B2133" s="701" t="s">
        <v>1607</v>
      </c>
      <c r="C2133" s="701" t="s">
        <v>1409</v>
      </c>
      <c r="D2133" s="702">
        <v>1994</v>
      </c>
      <c r="E2133" s="701" t="s">
        <v>1761</v>
      </c>
      <c r="F2133" s="701" t="s">
        <v>2143</v>
      </c>
      <c r="G2133" s="701" t="s">
        <v>1612</v>
      </c>
      <c r="H2133" s="703">
        <v>34823</v>
      </c>
      <c r="I2133" s="703">
        <v>34859</v>
      </c>
      <c r="J2133" s="701" t="s">
        <v>1608</v>
      </c>
      <c r="K2133" s="702">
        <v>2297</v>
      </c>
      <c r="L2133" s="701" t="s">
        <v>1341</v>
      </c>
      <c r="M2133" s="704"/>
      <c r="N2133" s="701" t="s">
        <v>1608</v>
      </c>
      <c r="O2133" s="702">
        <v>305</v>
      </c>
      <c r="P2133" s="701" t="s">
        <v>1341</v>
      </c>
      <c r="Q2133" s="706"/>
      <c r="R2133" s="701" t="s">
        <v>1341</v>
      </c>
      <c r="S2133" s="701" t="s">
        <v>1341</v>
      </c>
    </row>
    <row r="2134" spans="1:19" x14ac:dyDescent="0.3">
      <c r="A2134" s="701" t="s">
        <v>7206</v>
      </c>
      <c r="B2134" s="701" t="s">
        <v>1607</v>
      </c>
      <c r="C2134" s="701" t="s">
        <v>1409</v>
      </c>
      <c r="D2134" s="702">
        <v>1994</v>
      </c>
      <c r="E2134" s="701" t="s">
        <v>1761</v>
      </c>
      <c r="F2134" s="701" t="s">
        <v>2143</v>
      </c>
      <c r="G2134" s="701" t="s">
        <v>1612</v>
      </c>
      <c r="H2134" s="703">
        <v>34823</v>
      </c>
      <c r="I2134" s="703">
        <v>34859</v>
      </c>
      <c r="J2134" s="701" t="s">
        <v>1608</v>
      </c>
      <c r="K2134" s="702">
        <v>1859</v>
      </c>
      <c r="L2134" s="701" t="s">
        <v>1341</v>
      </c>
      <c r="M2134" s="704"/>
      <c r="N2134" s="701" t="s">
        <v>1608</v>
      </c>
      <c r="O2134" s="702">
        <v>215</v>
      </c>
      <c r="P2134" s="701" t="s">
        <v>1341</v>
      </c>
      <c r="Q2134" s="706"/>
      <c r="R2134" s="701" t="s">
        <v>1341</v>
      </c>
      <c r="S2134" s="701" t="s">
        <v>1341</v>
      </c>
    </row>
    <row r="2135" spans="1:19" x14ac:dyDescent="0.3">
      <c r="A2135" s="701" t="s">
        <v>7207</v>
      </c>
      <c r="B2135" s="701" t="s">
        <v>1607</v>
      </c>
      <c r="C2135" s="701" t="s">
        <v>1409</v>
      </c>
      <c r="D2135" s="702">
        <v>1994</v>
      </c>
      <c r="E2135" s="701" t="s">
        <v>1761</v>
      </c>
      <c r="F2135" s="701" t="s">
        <v>2143</v>
      </c>
      <c r="G2135" s="701" t="s">
        <v>1612</v>
      </c>
      <c r="H2135" s="703">
        <v>34823</v>
      </c>
      <c r="I2135" s="703">
        <v>34859</v>
      </c>
      <c r="J2135" s="701" t="s">
        <v>1608</v>
      </c>
      <c r="K2135" s="702">
        <v>2454</v>
      </c>
      <c r="L2135" s="701" t="s">
        <v>1341</v>
      </c>
      <c r="M2135" s="704"/>
      <c r="N2135" s="701" t="s">
        <v>1608</v>
      </c>
      <c r="O2135" s="702">
        <v>68</v>
      </c>
      <c r="P2135" s="701" t="s">
        <v>1341</v>
      </c>
      <c r="Q2135" s="704"/>
      <c r="R2135" s="701" t="s">
        <v>1341</v>
      </c>
      <c r="S2135" s="701" t="s">
        <v>1341</v>
      </c>
    </row>
    <row r="2136" spans="1:19" x14ac:dyDescent="0.3">
      <c r="A2136" s="701" t="s">
        <v>7208</v>
      </c>
      <c r="B2136" s="701" t="s">
        <v>1607</v>
      </c>
      <c r="C2136" s="701" t="s">
        <v>1409</v>
      </c>
      <c r="D2136" s="702">
        <v>1994</v>
      </c>
      <c r="E2136" s="701" t="s">
        <v>1761</v>
      </c>
      <c r="F2136" s="701" t="s">
        <v>2143</v>
      </c>
      <c r="G2136" s="701" t="s">
        <v>1612</v>
      </c>
      <c r="H2136" s="703">
        <v>34823</v>
      </c>
      <c r="I2136" s="703">
        <v>34859</v>
      </c>
      <c r="J2136" s="701" t="s">
        <v>1608</v>
      </c>
      <c r="K2136" s="702">
        <v>3345</v>
      </c>
      <c r="L2136" s="701" t="s">
        <v>1341</v>
      </c>
      <c r="M2136" s="704"/>
      <c r="N2136" s="701" t="s">
        <v>1608</v>
      </c>
      <c r="O2136" s="702">
        <v>526</v>
      </c>
      <c r="P2136" s="701" t="s">
        <v>1341</v>
      </c>
      <c r="Q2136" s="704"/>
      <c r="R2136" s="701" t="s">
        <v>1341</v>
      </c>
      <c r="S2136" s="701" t="s">
        <v>1341</v>
      </c>
    </row>
    <row r="2137" spans="1:19" x14ac:dyDescent="0.3">
      <c r="A2137" s="701" t="s">
        <v>7209</v>
      </c>
      <c r="B2137" s="701" t="s">
        <v>1607</v>
      </c>
      <c r="C2137" s="701" t="s">
        <v>1409</v>
      </c>
      <c r="D2137" s="702">
        <v>1994</v>
      </c>
      <c r="E2137" s="701" t="s">
        <v>1761</v>
      </c>
      <c r="F2137" s="701" t="s">
        <v>2143</v>
      </c>
      <c r="G2137" s="701" t="s">
        <v>1612</v>
      </c>
      <c r="H2137" s="703">
        <v>34823</v>
      </c>
      <c r="I2137" s="703">
        <v>34859</v>
      </c>
      <c r="J2137" s="701" t="s">
        <v>1608</v>
      </c>
      <c r="K2137" s="702">
        <v>3261</v>
      </c>
      <c r="L2137" s="701" t="s">
        <v>1341</v>
      </c>
      <c r="M2137" s="704"/>
      <c r="N2137" s="701" t="s">
        <v>1608</v>
      </c>
      <c r="O2137" s="702">
        <v>99</v>
      </c>
      <c r="P2137" s="701" t="s">
        <v>1341</v>
      </c>
      <c r="Q2137" s="704"/>
      <c r="R2137" s="701" t="s">
        <v>1341</v>
      </c>
      <c r="S2137" s="701" t="s">
        <v>1341</v>
      </c>
    </row>
    <row r="2138" spans="1:19" x14ac:dyDescent="0.3">
      <c r="A2138" s="701" t="s">
        <v>7210</v>
      </c>
      <c r="B2138" s="701" t="s">
        <v>1607</v>
      </c>
      <c r="C2138" s="701" t="s">
        <v>1409</v>
      </c>
      <c r="D2138" s="702">
        <v>1994</v>
      </c>
      <c r="E2138" s="701" t="s">
        <v>1761</v>
      </c>
      <c r="F2138" s="701" t="s">
        <v>2143</v>
      </c>
      <c r="G2138" s="701" t="s">
        <v>1612</v>
      </c>
      <c r="H2138" s="703">
        <v>34823</v>
      </c>
      <c r="I2138" s="703">
        <v>34859</v>
      </c>
      <c r="J2138" s="701" t="s">
        <v>1608</v>
      </c>
      <c r="K2138" s="702">
        <v>1541</v>
      </c>
      <c r="L2138" s="701" t="s">
        <v>1341</v>
      </c>
      <c r="M2138" s="704"/>
      <c r="N2138" s="701" t="s">
        <v>1608</v>
      </c>
      <c r="O2138" s="705">
        <v>74</v>
      </c>
      <c r="P2138" s="701" t="s">
        <v>1341</v>
      </c>
      <c r="Q2138" s="704"/>
      <c r="R2138" s="701" t="s">
        <v>1341</v>
      </c>
      <c r="S2138" s="701" t="s">
        <v>1341</v>
      </c>
    </row>
    <row r="2139" spans="1:19" x14ac:dyDescent="0.3">
      <c r="A2139" s="701" t="s">
        <v>7211</v>
      </c>
      <c r="B2139" s="701" t="s">
        <v>1607</v>
      </c>
      <c r="C2139" s="701" t="s">
        <v>1409</v>
      </c>
      <c r="D2139" s="702">
        <v>1994</v>
      </c>
      <c r="E2139" s="701" t="s">
        <v>1761</v>
      </c>
      <c r="F2139" s="701" t="s">
        <v>2143</v>
      </c>
      <c r="G2139" s="701" t="s">
        <v>1612</v>
      </c>
      <c r="H2139" s="703">
        <v>34823</v>
      </c>
      <c r="I2139" s="703">
        <v>34859</v>
      </c>
      <c r="J2139" s="701" t="s">
        <v>1608</v>
      </c>
      <c r="K2139" s="702">
        <v>2152</v>
      </c>
      <c r="L2139" s="701" t="s">
        <v>1341</v>
      </c>
      <c r="M2139" s="704"/>
      <c r="N2139" s="701" t="s">
        <v>1608</v>
      </c>
      <c r="O2139" s="702">
        <v>346</v>
      </c>
      <c r="P2139" s="701" t="s">
        <v>1341</v>
      </c>
      <c r="Q2139" s="704"/>
      <c r="R2139" s="701" t="s">
        <v>1341</v>
      </c>
      <c r="S2139" s="701" t="s">
        <v>1341</v>
      </c>
    </row>
    <row r="2140" spans="1:19" x14ac:dyDescent="0.3">
      <c r="A2140" s="701" t="s">
        <v>7212</v>
      </c>
      <c r="B2140" s="701" t="s">
        <v>1607</v>
      </c>
      <c r="C2140" s="701" t="s">
        <v>1409</v>
      </c>
      <c r="D2140" s="702">
        <v>1994</v>
      </c>
      <c r="E2140" s="701" t="s">
        <v>1761</v>
      </c>
      <c r="F2140" s="701" t="s">
        <v>2143</v>
      </c>
      <c r="G2140" s="701" t="s">
        <v>1612</v>
      </c>
      <c r="H2140" s="703">
        <v>34823</v>
      </c>
      <c r="I2140" s="703">
        <v>34859</v>
      </c>
      <c r="J2140" s="701" t="s">
        <v>1608</v>
      </c>
      <c r="K2140" s="702">
        <v>1016</v>
      </c>
      <c r="L2140" s="701" t="s">
        <v>1341</v>
      </c>
      <c r="M2140" s="704"/>
      <c r="N2140" s="701" t="s">
        <v>1608</v>
      </c>
      <c r="O2140" s="705">
        <v>414</v>
      </c>
      <c r="P2140" s="701" t="s">
        <v>1341</v>
      </c>
      <c r="Q2140" s="704"/>
      <c r="R2140" s="701" t="s">
        <v>1341</v>
      </c>
      <c r="S2140" s="701" t="s">
        <v>1341</v>
      </c>
    </row>
    <row r="2141" spans="1:19" x14ac:dyDescent="0.3">
      <c r="A2141" s="701" t="s">
        <v>7213</v>
      </c>
      <c r="B2141" s="701" t="s">
        <v>1607</v>
      </c>
      <c r="C2141" s="701" t="s">
        <v>1409</v>
      </c>
      <c r="D2141" s="702">
        <v>1994</v>
      </c>
      <c r="E2141" s="701" t="s">
        <v>1761</v>
      </c>
      <c r="F2141" s="701" t="s">
        <v>2143</v>
      </c>
      <c r="G2141" s="701" t="s">
        <v>1612</v>
      </c>
      <c r="H2141" s="703">
        <v>34823</v>
      </c>
      <c r="I2141" s="703">
        <v>34859</v>
      </c>
      <c r="J2141" s="701" t="s">
        <v>1608</v>
      </c>
      <c r="K2141" s="702">
        <v>1476</v>
      </c>
      <c r="L2141" s="701" t="s">
        <v>1341</v>
      </c>
      <c r="M2141" s="704"/>
      <c r="N2141" s="701" t="s">
        <v>1608</v>
      </c>
      <c r="O2141" s="702">
        <v>157</v>
      </c>
      <c r="P2141" s="701" t="s">
        <v>1341</v>
      </c>
      <c r="Q2141" s="704"/>
      <c r="R2141" s="701" t="s">
        <v>1341</v>
      </c>
      <c r="S2141" s="701" t="s">
        <v>1341</v>
      </c>
    </row>
    <row r="2142" spans="1:19" x14ac:dyDescent="0.3">
      <c r="A2142" s="701" t="s">
        <v>7214</v>
      </c>
      <c r="B2142" s="701" t="s">
        <v>1607</v>
      </c>
      <c r="C2142" s="701" t="s">
        <v>1409</v>
      </c>
      <c r="D2142" s="702">
        <v>1994</v>
      </c>
      <c r="E2142" s="701" t="s">
        <v>1761</v>
      </c>
      <c r="F2142" s="701" t="s">
        <v>2143</v>
      </c>
      <c r="G2142" s="701" t="s">
        <v>1612</v>
      </c>
      <c r="H2142" s="703">
        <v>34823</v>
      </c>
      <c r="I2142" s="703">
        <v>34859</v>
      </c>
      <c r="J2142" s="701" t="s">
        <v>1608</v>
      </c>
      <c r="K2142" s="702">
        <v>2042</v>
      </c>
      <c r="L2142" s="701" t="s">
        <v>1341</v>
      </c>
      <c r="M2142" s="704"/>
      <c r="N2142" s="701" t="s">
        <v>1608</v>
      </c>
      <c r="O2142" s="702">
        <v>1066</v>
      </c>
      <c r="P2142" s="701" t="s">
        <v>1341</v>
      </c>
      <c r="Q2142" s="704"/>
      <c r="R2142" s="701" t="s">
        <v>1341</v>
      </c>
      <c r="S2142" s="701" t="s">
        <v>1341</v>
      </c>
    </row>
    <row r="2143" spans="1:19" x14ac:dyDescent="0.3">
      <c r="A2143" s="701" t="s">
        <v>7215</v>
      </c>
      <c r="B2143" s="701" t="s">
        <v>1607</v>
      </c>
      <c r="C2143" s="701" t="s">
        <v>1409</v>
      </c>
      <c r="D2143" s="702">
        <v>1994</v>
      </c>
      <c r="E2143" s="701" t="s">
        <v>1761</v>
      </c>
      <c r="F2143" s="701" t="s">
        <v>2143</v>
      </c>
      <c r="G2143" s="701" t="s">
        <v>1612</v>
      </c>
      <c r="H2143" s="703">
        <v>34823</v>
      </c>
      <c r="I2143" s="703">
        <v>34859</v>
      </c>
      <c r="J2143" s="701" t="s">
        <v>1608</v>
      </c>
      <c r="K2143" s="702">
        <v>1606</v>
      </c>
      <c r="L2143" s="701" t="s">
        <v>1341</v>
      </c>
      <c r="M2143" s="704"/>
      <c r="N2143" s="701" t="s">
        <v>1608</v>
      </c>
      <c r="O2143" s="702">
        <v>242</v>
      </c>
      <c r="P2143" s="701" t="s">
        <v>1341</v>
      </c>
      <c r="Q2143" s="704"/>
      <c r="R2143" s="701" t="s">
        <v>1341</v>
      </c>
      <c r="S2143" s="701" t="s">
        <v>1341</v>
      </c>
    </row>
    <row r="2144" spans="1:19" x14ac:dyDescent="0.3">
      <c r="A2144" s="701" t="s">
        <v>7216</v>
      </c>
      <c r="B2144" s="701" t="s">
        <v>1607</v>
      </c>
      <c r="C2144" s="701" t="s">
        <v>1409</v>
      </c>
      <c r="D2144" s="702">
        <v>1994</v>
      </c>
      <c r="E2144" s="701" t="s">
        <v>1761</v>
      </c>
      <c r="F2144" s="701" t="s">
        <v>2143</v>
      </c>
      <c r="G2144" s="701" t="s">
        <v>1612</v>
      </c>
      <c r="H2144" s="703">
        <v>34823</v>
      </c>
      <c r="I2144" s="703">
        <v>34859</v>
      </c>
      <c r="J2144" s="701" t="s">
        <v>1608</v>
      </c>
      <c r="K2144" s="702">
        <v>1888</v>
      </c>
      <c r="L2144" s="701" t="s">
        <v>1341</v>
      </c>
      <c r="M2144" s="704"/>
      <c r="N2144" s="701" t="s">
        <v>1608</v>
      </c>
      <c r="O2144" s="702">
        <v>534</v>
      </c>
      <c r="P2144" s="701" t="s">
        <v>1341</v>
      </c>
      <c r="Q2144" s="704"/>
      <c r="R2144" s="701" t="s">
        <v>1341</v>
      </c>
      <c r="S2144" s="701" t="s">
        <v>1341</v>
      </c>
    </row>
    <row r="2145" spans="1:19" x14ac:dyDescent="0.3">
      <c r="A2145" s="701" t="s">
        <v>7217</v>
      </c>
      <c r="B2145" s="701" t="s">
        <v>1607</v>
      </c>
      <c r="C2145" s="701" t="s">
        <v>1409</v>
      </c>
      <c r="D2145" s="702">
        <v>1994</v>
      </c>
      <c r="E2145" s="701" t="s">
        <v>1761</v>
      </c>
      <c r="F2145" s="701" t="s">
        <v>2143</v>
      </c>
      <c r="G2145" s="701" t="s">
        <v>1612</v>
      </c>
      <c r="H2145" s="703">
        <v>34823</v>
      </c>
      <c r="I2145" s="703">
        <v>34859</v>
      </c>
      <c r="J2145" s="701" t="s">
        <v>1608</v>
      </c>
      <c r="K2145" s="702">
        <v>1347</v>
      </c>
      <c r="L2145" s="701" t="s">
        <v>1341</v>
      </c>
      <c r="M2145" s="704"/>
      <c r="N2145" s="701" t="s">
        <v>1608</v>
      </c>
      <c r="O2145" s="702">
        <v>62</v>
      </c>
      <c r="P2145" s="701" t="s">
        <v>1341</v>
      </c>
      <c r="Q2145" s="704"/>
      <c r="R2145" s="701" t="s">
        <v>1341</v>
      </c>
      <c r="S2145" s="701" t="s">
        <v>1341</v>
      </c>
    </row>
    <row r="2146" spans="1:19" x14ac:dyDescent="0.3">
      <c r="A2146" s="701" t="s">
        <v>7218</v>
      </c>
      <c r="B2146" s="701" t="s">
        <v>1607</v>
      </c>
      <c r="C2146" s="701" t="s">
        <v>1409</v>
      </c>
      <c r="D2146" s="702">
        <v>1994</v>
      </c>
      <c r="E2146" s="701" t="s">
        <v>1761</v>
      </c>
      <c r="F2146" s="701" t="s">
        <v>2143</v>
      </c>
      <c r="G2146" s="701" t="s">
        <v>1612</v>
      </c>
      <c r="H2146" s="703">
        <v>34823</v>
      </c>
      <c r="I2146" s="703">
        <v>34859</v>
      </c>
      <c r="J2146" s="701" t="s">
        <v>1608</v>
      </c>
      <c r="K2146" s="702">
        <v>1512</v>
      </c>
      <c r="L2146" s="701" t="s">
        <v>1341</v>
      </c>
      <c r="M2146" s="704"/>
      <c r="N2146" s="701" t="s">
        <v>1608</v>
      </c>
      <c r="O2146" s="702">
        <v>12</v>
      </c>
      <c r="P2146" s="701" t="s">
        <v>1341</v>
      </c>
      <c r="Q2146" s="706"/>
      <c r="R2146" s="701" t="s">
        <v>1341</v>
      </c>
      <c r="S2146" s="701" t="s">
        <v>1341</v>
      </c>
    </row>
    <row r="2147" spans="1:19" x14ac:dyDescent="0.3">
      <c r="A2147" s="701" t="s">
        <v>7219</v>
      </c>
      <c r="B2147" s="701" t="s">
        <v>1607</v>
      </c>
      <c r="C2147" s="701" t="s">
        <v>1409</v>
      </c>
      <c r="D2147" s="702">
        <v>1994</v>
      </c>
      <c r="E2147" s="701" t="s">
        <v>1761</v>
      </c>
      <c r="F2147" s="701" t="s">
        <v>2143</v>
      </c>
      <c r="G2147" s="701" t="s">
        <v>1612</v>
      </c>
      <c r="H2147" s="703">
        <v>34823</v>
      </c>
      <c r="I2147" s="703">
        <v>34859</v>
      </c>
      <c r="J2147" s="701" t="s">
        <v>1608</v>
      </c>
      <c r="K2147" s="702">
        <v>3277</v>
      </c>
      <c r="L2147" s="701" t="s">
        <v>1341</v>
      </c>
      <c r="M2147" s="704"/>
      <c r="N2147" s="701" t="s">
        <v>1341</v>
      </c>
      <c r="O2147" s="706"/>
      <c r="P2147" s="701" t="s">
        <v>1341</v>
      </c>
      <c r="Q2147" s="706"/>
      <c r="R2147" s="701" t="s">
        <v>1341</v>
      </c>
      <c r="S2147" s="701" t="s">
        <v>1341</v>
      </c>
    </row>
    <row r="2148" spans="1:19" x14ac:dyDescent="0.3">
      <c r="A2148" s="701" t="s">
        <v>7220</v>
      </c>
      <c r="B2148" s="701" t="s">
        <v>1607</v>
      </c>
      <c r="C2148" s="701" t="s">
        <v>1409</v>
      </c>
      <c r="D2148" s="702">
        <v>1994</v>
      </c>
      <c r="E2148" s="701" t="s">
        <v>1761</v>
      </c>
      <c r="F2148" s="701" t="s">
        <v>2143</v>
      </c>
      <c r="G2148" s="701" t="s">
        <v>1612</v>
      </c>
      <c r="H2148" s="703">
        <v>34823</v>
      </c>
      <c r="I2148" s="703">
        <v>34859</v>
      </c>
      <c r="J2148" s="701" t="s">
        <v>1608</v>
      </c>
      <c r="K2148" s="702">
        <v>4035</v>
      </c>
      <c r="L2148" s="701" t="s">
        <v>1341</v>
      </c>
      <c r="M2148" s="704"/>
      <c r="N2148" s="701" t="s">
        <v>1608</v>
      </c>
      <c r="O2148" s="702">
        <v>72</v>
      </c>
      <c r="P2148" s="701" t="s">
        <v>1341</v>
      </c>
      <c r="Q2148" s="706"/>
      <c r="R2148" s="701" t="s">
        <v>1341</v>
      </c>
      <c r="S2148" s="701" t="s">
        <v>1341</v>
      </c>
    </row>
    <row r="2149" spans="1:19" x14ac:dyDescent="0.3">
      <c r="A2149" s="701" t="s">
        <v>7221</v>
      </c>
      <c r="B2149" s="701" t="s">
        <v>1607</v>
      </c>
      <c r="C2149" s="701" t="s">
        <v>1409</v>
      </c>
      <c r="D2149" s="702">
        <v>1994</v>
      </c>
      <c r="E2149" s="701" t="s">
        <v>1761</v>
      </c>
      <c r="F2149" s="701" t="s">
        <v>2143</v>
      </c>
      <c r="G2149" s="701" t="s">
        <v>1612</v>
      </c>
      <c r="H2149" s="703">
        <v>34823</v>
      </c>
      <c r="I2149" s="703">
        <v>34859</v>
      </c>
      <c r="J2149" s="701" t="s">
        <v>1608</v>
      </c>
      <c r="K2149" s="702">
        <v>2208</v>
      </c>
      <c r="L2149" s="701" t="s">
        <v>1341</v>
      </c>
      <c r="M2149" s="704"/>
      <c r="N2149" s="701" t="s">
        <v>1608</v>
      </c>
      <c r="O2149" s="702">
        <v>73</v>
      </c>
      <c r="P2149" s="701" t="s">
        <v>1341</v>
      </c>
      <c r="Q2149" s="706"/>
      <c r="R2149" s="701" t="s">
        <v>1341</v>
      </c>
      <c r="S2149" s="701" t="s">
        <v>1341</v>
      </c>
    </row>
    <row r="2150" spans="1:19" x14ac:dyDescent="0.3">
      <c r="A2150" s="701" t="s">
        <v>7222</v>
      </c>
      <c r="B2150" s="701" t="s">
        <v>1607</v>
      </c>
      <c r="C2150" s="701" t="s">
        <v>1409</v>
      </c>
      <c r="D2150" s="702">
        <v>1994</v>
      </c>
      <c r="E2150" s="701" t="s">
        <v>1761</v>
      </c>
      <c r="F2150" s="701" t="s">
        <v>2143</v>
      </c>
      <c r="G2150" s="701" t="s">
        <v>1612</v>
      </c>
      <c r="H2150" s="703">
        <v>34823</v>
      </c>
      <c r="I2150" s="703">
        <v>34859</v>
      </c>
      <c r="J2150" s="701" t="s">
        <v>1608</v>
      </c>
      <c r="K2150" s="702">
        <v>2398</v>
      </c>
      <c r="L2150" s="701" t="s">
        <v>1341</v>
      </c>
      <c r="M2150" s="704"/>
      <c r="N2150" s="701" t="s">
        <v>1608</v>
      </c>
      <c r="O2150" s="702">
        <v>450</v>
      </c>
      <c r="P2150" s="701" t="s">
        <v>1341</v>
      </c>
      <c r="Q2150" s="706"/>
      <c r="R2150" s="701" t="s">
        <v>1341</v>
      </c>
      <c r="S2150" s="701" t="s">
        <v>1341</v>
      </c>
    </row>
    <row r="2151" spans="1:19" x14ac:dyDescent="0.3">
      <c r="A2151" s="701" t="s">
        <v>7223</v>
      </c>
      <c r="B2151" s="701" t="s">
        <v>1607</v>
      </c>
      <c r="C2151" s="701" t="s">
        <v>1409</v>
      </c>
      <c r="D2151" s="702">
        <v>1994</v>
      </c>
      <c r="E2151" s="701" t="s">
        <v>1761</v>
      </c>
      <c r="F2151" s="701" t="s">
        <v>2143</v>
      </c>
      <c r="G2151" s="701" t="s">
        <v>1612</v>
      </c>
      <c r="H2151" s="703">
        <v>34823</v>
      </c>
      <c r="I2151" s="703">
        <v>34859</v>
      </c>
      <c r="J2151" s="701" t="s">
        <v>1608</v>
      </c>
      <c r="K2151" s="702">
        <v>2658</v>
      </c>
      <c r="L2151" s="701" t="s">
        <v>1341</v>
      </c>
      <c r="M2151" s="704"/>
      <c r="N2151" s="701" t="s">
        <v>1608</v>
      </c>
      <c r="O2151" s="702">
        <v>548</v>
      </c>
      <c r="P2151" s="701" t="s">
        <v>1341</v>
      </c>
      <c r="Q2151" s="706"/>
      <c r="R2151" s="701" t="s">
        <v>1341</v>
      </c>
      <c r="S2151" s="701" t="s">
        <v>1341</v>
      </c>
    </row>
    <row r="2152" spans="1:19" x14ac:dyDescent="0.3">
      <c r="A2152" s="701" t="s">
        <v>7224</v>
      </c>
      <c r="B2152" s="701" t="s">
        <v>1607</v>
      </c>
      <c r="C2152" s="701" t="s">
        <v>1409</v>
      </c>
      <c r="D2152" s="702">
        <v>1994</v>
      </c>
      <c r="E2152" s="701" t="s">
        <v>1761</v>
      </c>
      <c r="F2152" s="701" t="s">
        <v>2143</v>
      </c>
      <c r="G2152" s="701" t="s">
        <v>1612</v>
      </c>
      <c r="H2152" s="703">
        <v>34823</v>
      </c>
      <c r="I2152" s="703">
        <v>34859</v>
      </c>
      <c r="J2152" s="701" t="s">
        <v>1608</v>
      </c>
      <c r="K2152" s="702">
        <v>2111</v>
      </c>
      <c r="L2152" s="701" t="s">
        <v>1341</v>
      </c>
      <c r="M2152" s="704"/>
      <c r="N2152" s="701" t="s">
        <v>1608</v>
      </c>
      <c r="O2152" s="702">
        <v>626</v>
      </c>
      <c r="P2152" s="701" t="s">
        <v>1341</v>
      </c>
      <c r="Q2152" s="706"/>
      <c r="R2152" s="701" t="s">
        <v>1341</v>
      </c>
      <c r="S2152" s="701" t="s">
        <v>1341</v>
      </c>
    </row>
    <row r="2153" spans="1:19" x14ac:dyDescent="0.3">
      <c r="A2153" s="701" t="s">
        <v>7225</v>
      </c>
      <c r="B2153" s="701" t="s">
        <v>1607</v>
      </c>
      <c r="C2153" s="701" t="s">
        <v>1409</v>
      </c>
      <c r="D2153" s="702">
        <v>1994</v>
      </c>
      <c r="E2153" s="701" t="s">
        <v>1761</v>
      </c>
      <c r="F2153" s="701" t="s">
        <v>2143</v>
      </c>
      <c r="G2153" s="701" t="s">
        <v>1612</v>
      </c>
      <c r="H2153" s="703">
        <v>34823</v>
      </c>
      <c r="I2153" s="703">
        <v>34859</v>
      </c>
      <c r="J2153" s="701" t="s">
        <v>1608</v>
      </c>
      <c r="K2153" s="702">
        <v>3996</v>
      </c>
      <c r="L2153" s="701" t="s">
        <v>1341</v>
      </c>
      <c r="M2153" s="704"/>
      <c r="N2153" s="701" t="s">
        <v>1608</v>
      </c>
      <c r="O2153" s="702">
        <v>154</v>
      </c>
      <c r="P2153" s="701" t="s">
        <v>1341</v>
      </c>
      <c r="Q2153" s="704"/>
      <c r="R2153" s="701" t="s">
        <v>1341</v>
      </c>
      <c r="S2153" s="701" t="s">
        <v>1341</v>
      </c>
    </row>
    <row r="2154" spans="1:19" x14ac:dyDescent="0.3">
      <c r="A2154" s="701" t="s">
        <v>7226</v>
      </c>
      <c r="B2154" s="701" t="s">
        <v>1607</v>
      </c>
      <c r="C2154" s="701" t="s">
        <v>1409</v>
      </c>
      <c r="D2154" s="702">
        <v>1994</v>
      </c>
      <c r="E2154" s="701" t="s">
        <v>1761</v>
      </c>
      <c r="F2154" s="701" t="s">
        <v>2143</v>
      </c>
      <c r="G2154" s="701" t="s">
        <v>1612</v>
      </c>
      <c r="H2154" s="703">
        <v>34823</v>
      </c>
      <c r="I2154" s="703">
        <v>34859</v>
      </c>
      <c r="J2154" s="701" t="s">
        <v>1608</v>
      </c>
      <c r="K2154" s="702">
        <v>2094</v>
      </c>
      <c r="L2154" s="701" t="s">
        <v>1341</v>
      </c>
      <c r="M2154" s="704"/>
      <c r="N2154" s="701" t="s">
        <v>1608</v>
      </c>
      <c r="O2154" s="702">
        <v>58</v>
      </c>
      <c r="P2154" s="701" t="s">
        <v>1341</v>
      </c>
      <c r="Q2154" s="706"/>
      <c r="R2154" s="701" t="s">
        <v>1341</v>
      </c>
      <c r="S2154" s="701" t="s">
        <v>1341</v>
      </c>
    </row>
    <row r="2155" spans="1:19" x14ac:dyDescent="0.3">
      <c r="A2155" s="701" t="s">
        <v>7227</v>
      </c>
      <c r="B2155" s="701" t="s">
        <v>1607</v>
      </c>
      <c r="C2155" s="701" t="s">
        <v>1409</v>
      </c>
      <c r="D2155" s="702">
        <v>1994</v>
      </c>
      <c r="E2155" s="701" t="s">
        <v>1761</v>
      </c>
      <c r="F2155" s="701" t="s">
        <v>2143</v>
      </c>
      <c r="G2155" s="701" t="s">
        <v>1612</v>
      </c>
      <c r="H2155" s="703">
        <v>34823</v>
      </c>
      <c r="I2155" s="703">
        <v>34859</v>
      </c>
      <c r="J2155" s="701" t="s">
        <v>1608</v>
      </c>
      <c r="K2155" s="702">
        <v>2764</v>
      </c>
      <c r="L2155" s="701" t="s">
        <v>1341</v>
      </c>
      <c r="M2155" s="704"/>
      <c r="N2155" s="701" t="s">
        <v>1608</v>
      </c>
      <c r="O2155" s="702">
        <v>70</v>
      </c>
      <c r="P2155" s="701" t="s">
        <v>1341</v>
      </c>
      <c r="Q2155" s="706"/>
      <c r="R2155" s="701" t="s">
        <v>1341</v>
      </c>
      <c r="S2155" s="701" t="s">
        <v>1341</v>
      </c>
    </row>
    <row r="2156" spans="1:19" x14ac:dyDescent="0.3">
      <c r="A2156" s="701" t="s">
        <v>7228</v>
      </c>
      <c r="B2156" s="701" t="s">
        <v>1607</v>
      </c>
      <c r="C2156" s="701" t="s">
        <v>1409</v>
      </c>
      <c r="D2156" s="702">
        <v>1994</v>
      </c>
      <c r="E2156" s="701" t="s">
        <v>1761</v>
      </c>
      <c r="F2156" s="701" t="s">
        <v>2143</v>
      </c>
      <c r="G2156" s="701" t="s">
        <v>1612</v>
      </c>
      <c r="H2156" s="703">
        <v>34823</v>
      </c>
      <c r="I2156" s="703">
        <v>34859</v>
      </c>
      <c r="J2156" s="701" t="s">
        <v>1608</v>
      </c>
      <c r="K2156" s="702">
        <v>1912</v>
      </c>
      <c r="L2156" s="701" t="s">
        <v>1341</v>
      </c>
      <c r="M2156" s="704"/>
      <c r="N2156" s="701" t="s">
        <v>1608</v>
      </c>
      <c r="O2156" s="702">
        <v>714</v>
      </c>
      <c r="P2156" s="701" t="s">
        <v>1341</v>
      </c>
      <c r="Q2156" s="706"/>
      <c r="R2156" s="701" t="s">
        <v>1341</v>
      </c>
      <c r="S2156" s="701" t="s">
        <v>1341</v>
      </c>
    </row>
    <row r="2157" spans="1:19" x14ac:dyDescent="0.3">
      <c r="A2157" s="701" t="s">
        <v>7229</v>
      </c>
      <c r="B2157" s="701" t="s">
        <v>1607</v>
      </c>
      <c r="C2157" s="701" t="s">
        <v>1409</v>
      </c>
      <c r="D2157" s="702">
        <v>1994</v>
      </c>
      <c r="E2157" s="701" t="s">
        <v>1761</v>
      </c>
      <c r="F2157" s="701" t="s">
        <v>2143</v>
      </c>
      <c r="G2157" s="701" t="s">
        <v>1612</v>
      </c>
      <c r="H2157" s="703">
        <v>34823</v>
      </c>
      <c r="I2157" s="703">
        <v>34859</v>
      </c>
      <c r="J2157" s="701" t="s">
        <v>1608</v>
      </c>
      <c r="K2157" s="702">
        <v>2226</v>
      </c>
      <c r="L2157" s="701" t="s">
        <v>1341</v>
      </c>
      <c r="M2157" s="704"/>
      <c r="N2157" s="701" t="s">
        <v>1608</v>
      </c>
      <c r="O2157" s="702">
        <v>386</v>
      </c>
      <c r="P2157" s="701" t="s">
        <v>1341</v>
      </c>
      <c r="Q2157" s="706"/>
      <c r="R2157" s="701" t="s">
        <v>1341</v>
      </c>
      <c r="S2157" s="701" t="s">
        <v>1341</v>
      </c>
    </row>
    <row r="2158" spans="1:19" x14ac:dyDescent="0.3">
      <c r="A2158" s="701" t="s">
        <v>7230</v>
      </c>
      <c r="B2158" s="701" t="s">
        <v>1607</v>
      </c>
      <c r="C2158" s="701" t="s">
        <v>1409</v>
      </c>
      <c r="D2158" s="702">
        <v>1994</v>
      </c>
      <c r="E2158" s="701" t="s">
        <v>1761</v>
      </c>
      <c r="F2158" s="701" t="s">
        <v>2143</v>
      </c>
      <c r="G2158" s="701" t="s">
        <v>1612</v>
      </c>
      <c r="H2158" s="703">
        <v>34823</v>
      </c>
      <c r="I2158" s="703">
        <v>34859</v>
      </c>
      <c r="J2158" s="701" t="s">
        <v>1608</v>
      </c>
      <c r="K2158" s="702">
        <v>3898</v>
      </c>
      <c r="L2158" s="701" t="s">
        <v>1341</v>
      </c>
      <c r="M2158" s="704"/>
      <c r="N2158" s="701" t="s">
        <v>1608</v>
      </c>
      <c r="O2158" s="702">
        <v>25</v>
      </c>
      <c r="P2158" s="701" t="s">
        <v>1341</v>
      </c>
      <c r="Q2158" s="706"/>
      <c r="R2158" s="701" t="s">
        <v>1341</v>
      </c>
      <c r="S2158" s="701" t="s">
        <v>1341</v>
      </c>
    </row>
    <row r="2159" spans="1:19" x14ac:dyDescent="0.3">
      <c r="A2159" s="701" t="s">
        <v>7231</v>
      </c>
      <c r="B2159" s="701" t="s">
        <v>1607</v>
      </c>
      <c r="C2159" s="701" t="s">
        <v>1409</v>
      </c>
      <c r="D2159" s="702">
        <v>1994</v>
      </c>
      <c r="E2159" s="701" t="s">
        <v>1761</v>
      </c>
      <c r="F2159" s="701" t="s">
        <v>2143</v>
      </c>
      <c r="G2159" s="701" t="s">
        <v>1612</v>
      </c>
      <c r="H2159" s="703">
        <v>34823</v>
      </c>
      <c r="I2159" s="703">
        <v>34859</v>
      </c>
      <c r="J2159" s="701" t="s">
        <v>1608</v>
      </c>
      <c r="K2159" s="702">
        <v>1174</v>
      </c>
      <c r="L2159" s="701" t="s">
        <v>1341</v>
      </c>
      <c r="M2159" s="704"/>
      <c r="N2159" s="701" t="s">
        <v>1608</v>
      </c>
      <c r="O2159" s="702">
        <v>196</v>
      </c>
      <c r="P2159" s="701" t="s">
        <v>1341</v>
      </c>
      <c r="Q2159" s="706"/>
      <c r="R2159" s="701" t="s">
        <v>1341</v>
      </c>
      <c r="S2159" s="701" t="s">
        <v>1341</v>
      </c>
    </row>
    <row r="2160" spans="1:19" x14ac:dyDescent="0.3">
      <c r="A2160" s="701" t="s">
        <v>7232</v>
      </c>
      <c r="B2160" s="701" t="s">
        <v>1607</v>
      </c>
      <c r="C2160" s="701" t="s">
        <v>1409</v>
      </c>
      <c r="D2160" s="702">
        <v>1994</v>
      </c>
      <c r="E2160" s="701" t="s">
        <v>1761</v>
      </c>
      <c r="F2160" s="701" t="s">
        <v>2143</v>
      </c>
      <c r="G2160" s="701" t="s">
        <v>1612</v>
      </c>
      <c r="H2160" s="703">
        <v>34823</v>
      </c>
      <c r="I2160" s="703">
        <v>34859</v>
      </c>
      <c r="J2160" s="701" t="s">
        <v>1608</v>
      </c>
      <c r="K2160" s="702">
        <v>3256</v>
      </c>
      <c r="L2160" s="701" t="s">
        <v>1341</v>
      </c>
      <c r="M2160" s="704"/>
      <c r="N2160" s="701" t="s">
        <v>1608</v>
      </c>
      <c r="O2160" s="702">
        <v>150</v>
      </c>
      <c r="P2160" s="701" t="s">
        <v>1341</v>
      </c>
      <c r="Q2160" s="706"/>
      <c r="R2160" s="701" t="s">
        <v>1341</v>
      </c>
      <c r="S2160" s="701" t="s">
        <v>1341</v>
      </c>
    </row>
    <row r="2161" spans="1:19" x14ac:dyDescent="0.3">
      <c r="A2161" s="701" t="s">
        <v>7233</v>
      </c>
      <c r="B2161" s="701" t="s">
        <v>1607</v>
      </c>
      <c r="C2161" s="701" t="s">
        <v>1409</v>
      </c>
      <c r="D2161" s="702">
        <v>1994</v>
      </c>
      <c r="E2161" s="701" t="s">
        <v>1761</v>
      </c>
      <c r="F2161" s="701" t="s">
        <v>2143</v>
      </c>
      <c r="G2161" s="701" t="s">
        <v>1612</v>
      </c>
      <c r="H2161" s="703">
        <v>34823</v>
      </c>
      <c r="I2161" s="703">
        <v>34859</v>
      </c>
      <c r="J2161" s="701" t="s">
        <v>1608</v>
      </c>
      <c r="K2161" s="702">
        <v>2018</v>
      </c>
      <c r="L2161" s="701" t="s">
        <v>1341</v>
      </c>
      <c r="M2161" s="704"/>
      <c r="N2161" s="701" t="s">
        <v>1608</v>
      </c>
      <c r="O2161" s="702">
        <v>69</v>
      </c>
      <c r="P2161" s="701" t="s">
        <v>1341</v>
      </c>
      <c r="Q2161" s="706"/>
      <c r="R2161" s="701" t="s">
        <v>1341</v>
      </c>
      <c r="S2161" s="701" t="s">
        <v>1341</v>
      </c>
    </row>
    <row r="2162" spans="1:19" x14ac:dyDescent="0.3">
      <c r="A2162" s="701" t="s">
        <v>7234</v>
      </c>
      <c r="B2162" s="701" t="s">
        <v>1607</v>
      </c>
      <c r="C2162" s="701" t="s">
        <v>1409</v>
      </c>
      <c r="D2162" s="702">
        <v>1994</v>
      </c>
      <c r="E2162" s="701" t="s">
        <v>1761</v>
      </c>
      <c r="F2162" s="701" t="s">
        <v>2143</v>
      </c>
      <c r="G2162" s="701" t="s">
        <v>1612</v>
      </c>
      <c r="H2162" s="703">
        <v>34823</v>
      </c>
      <c r="I2162" s="703">
        <v>34859</v>
      </c>
      <c r="J2162" s="701" t="s">
        <v>1608</v>
      </c>
      <c r="K2162" s="702">
        <v>2683</v>
      </c>
      <c r="L2162" s="701" t="s">
        <v>1341</v>
      </c>
      <c r="M2162" s="704"/>
      <c r="N2162" s="701" t="s">
        <v>1608</v>
      </c>
      <c r="O2162" s="702">
        <v>26</v>
      </c>
      <c r="P2162" s="701" t="s">
        <v>1341</v>
      </c>
      <c r="Q2162" s="706"/>
      <c r="R2162" s="701" t="s">
        <v>1341</v>
      </c>
      <c r="S2162" s="701" t="s">
        <v>1341</v>
      </c>
    </row>
    <row r="2163" spans="1:19" x14ac:dyDescent="0.3">
      <c r="A2163" s="701" t="s">
        <v>7235</v>
      </c>
      <c r="B2163" s="701" t="s">
        <v>1607</v>
      </c>
      <c r="C2163" s="701" t="s">
        <v>1409</v>
      </c>
      <c r="D2163" s="702">
        <v>1994</v>
      </c>
      <c r="E2163" s="701" t="s">
        <v>1761</v>
      </c>
      <c r="F2163" s="701" t="s">
        <v>2143</v>
      </c>
      <c r="G2163" s="701" t="s">
        <v>1612</v>
      </c>
      <c r="H2163" s="703">
        <v>34823</v>
      </c>
      <c r="I2163" s="703">
        <v>34859</v>
      </c>
      <c r="J2163" s="701" t="s">
        <v>1608</v>
      </c>
      <c r="K2163" s="702">
        <v>3162</v>
      </c>
      <c r="L2163" s="701" t="s">
        <v>1341</v>
      </c>
      <c r="M2163" s="704"/>
      <c r="N2163" s="701" t="s">
        <v>1608</v>
      </c>
      <c r="O2163" s="702">
        <v>93</v>
      </c>
      <c r="P2163" s="701" t="s">
        <v>1341</v>
      </c>
      <c r="Q2163" s="706"/>
      <c r="R2163" s="701" t="s">
        <v>1341</v>
      </c>
      <c r="S2163" s="701" t="s">
        <v>1341</v>
      </c>
    </row>
    <row r="2164" spans="1:19" x14ac:dyDescent="0.3">
      <c r="A2164" s="701" t="s">
        <v>7236</v>
      </c>
      <c r="B2164" s="701" t="s">
        <v>1607</v>
      </c>
      <c r="C2164" s="701" t="s">
        <v>1409</v>
      </c>
      <c r="D2164" s="702">
        <v>1994</v>
      </c>
      <c r="E2164" s="701" t="s">
        <v>1761</v>
      </c>
      <c r="F2164" s="701" t="s">
        <v>2143</v>
      </c>
      <c r="G2164" s="701" t="s">
        <v>1612</v>
      </c>
      <c r="H2164" s="703">
        <v>34823</v>
      </c>
      <c r="I2164" s="703">
        <v>34859</v>
      </c>
      <c r="J2164" s="701" t="s">
        <v>1608</v>
      </c>
      <c r="K2164" s="702">
        <v>1684</v>
      </c>
      <c r="L2164" s="701" t="s">
        <v>1341</v>
      </c>
      <c r="M2164" s="704"/>
      <c r="N2164" s="701" t="s">
        <v>1608</v>
      </c>
      <c r="O2164" s="702">
        <v>98</v>
      </c>
      <c r="P2164" s="701" t="s">
        <v>1341</v>
      </c>
      <c r="Q2164" s="706"/>
      <c r="R2164" s="701" t="s">
        <v>1341</v>
      </c>
      <c r="S2164" s="701" t="s">
        <v>1341</v>
      </c>
    </row>
    <row r="2165" spans="1:19" x14ac:dyDescent="0.3">
      <c r="A2165" s="701" t="s">
        <v>7237</v>
      </c>
      <c r="B2165" s="701" t="s">
        <v>1607</v>
      </c>
      <c r="C2165" s="701" t="s">
        <v>1409</v>
      </c>
      <c r="D2165" s="702">
        <v>1994</v>
      </c>
      <c r="E2165" s="701" t="s">
        <v>1761</v>
      </c>
      <c r="F2165" s="701" t="s">
        <v>2143</v>
      </c>
      <c r="G2165" s="701" t="s">
        <v>1612</v>
      </c>
      <c r="H2165" s="703">
        <v>34823</v>
      </c>
      <c r="I2165" s="703">
        <v>34859</v>
      </c>
      <c r="J2165" s="701" t="s">
        <v>1608</v>
      </c>
      <c r="K2165" s="702">
        <v>1216</v>
      </c>
      <c r="L2165" s="701" t="s">
        <v>1341</v>
      </c>
      <c r="M2165" s="704"/>
      <c r="N2165" s="701" t="s">
        <v>1608</v>
      </c>
      <c r="O2165" s="702">
        <v>1377</v>
      </c>
      <c r="P2165" s="701" t="s">
        <v>1341</v>
      </c>
      <c r="Q2165" s="706"/>
      <c r="R2165" s="701" t="s">
        <v>1341</v>
      </c>
      <c r="S2165" s="701" t="s">
        <v>1341</v>
      </c>
    </row>
    <row r="2166" spans="1:19" x14ac:dyDescent="0.3">
      <c r="A2166" s="701" t="s">
        <v>7238</v>
      </c>
      <c r="B2166" s="701" t="s">
        <v>1607</v>
      </c>
      <c r="C2166" s="701" t="s">
        <v>1409</v>
      </c>
      <c r="D2166" s="702">
        <v>1994</v>
      </c>
      <c r="E2166" s="701" t="s">
        <v>1761</v>
      </c>
      <c r="F2166" s="701" t="s">
        <v>2143</v>
      </c>
      <c r="G2166" s="701" t="s">
        <v>1612</v>
      </c>
      <c r="H2166" s="703">
        <v>34823</v>
      </c>
      <c r="I2166" s="703">
        <v>34859</v>
      </c>
      <c r="J2166" s="701" t="s">
        <v>1608</v>
      </c>
      <c r="K2166" s="702">
        <v>624</v>
      </c>
      <c r="L2166" s="701" t="s">
        <v>1341</v>
      </c>
      <c r="M2166" s="704"/>
      <c r="N2166" s="701" t="s">
        <v>1608</v>
      </c>
      <c r="O2166" s="702">
        <v>32</v>
      </c>
      <c r="P2166" s="701" t="s">
        <v>1341</v>
      </c>
      <c r="Q2166" s="704"/>
      <c r="R2166" s="701" t="s">
        <v>1341</v>
      </c>
      <c r="S2166" s="701" t="s">
        <v>1341</v>
      </c>
    </row>
    <row r="2167" spans="1:19" x14ac:dyDescent="0.3">
      <c r="A2167" s="701" t="s">
        <v>7239</v>
      </c>
      <c r="B2167" s="701" t="s">
        <v>1607</v>
      </c>
      <c r="C2167" s="701" t="s">
        <v>1409</v>
      </c>
      <c r="D2167" s="702">
        <v>1994</v>
      </c>
      <c r="E2167" s="701" t="s">
        <v>1761</v>
      </c>
      <c r="F2167" s="701" t="s">
        <v>2143</v>
      </c>
      <c r="G2167" s="701" t="s">
        <v>1612</v>
      </c>
      <c r="H2167" s="703">
        <v>34823</v>
      </c>
      <c r="I2167" s="703">
        <v>34859</v>
      </c>
      <c r="J2167" s="701" t="s">
        <v>1608</v>
      </c>
      <c r="K2167" s="702">
        <v>1165</v>
      </c>
      <c r="L2167" s="701" t="s">
        <v>1341</v>
      </c>
      <c r="M2167" s="704"/>
      <c r="N2167" s="701" t="s">
        <v>1608</v>
      </c>
      <c r="O2167" s="702">
        <v>12</v>
      </c>
      <c r="P2167" s="701" t="s">
        <v>1341</v>
      </c>
      <c r="Q2167" s="704"/>
      <c r="R2167" s="701" t="s">
        <v>1341</v>
      </c>
      <c r="S2167" s="701" t="s">
        <v>1341</v>
      </c>
    </row>
    <row r="2168" spans="1:19" x14ac:dyDescent="0.3">
      <c r="A2168" s="701" t="s">
        <v>7240</v>
      </c>
      <c r="B2168" s="701" t="s">
        <v>1607</v>
      </c>
      <c r="C2168" s="701" t="s">
        <v>1409</v>
      </c>
      <c r="D2168" s="702">
        <v>1994</v>
      </c>
      <c r="E2168" s="701" t="s">
        <v>1761</v>
      </c>
      <c r="F2168" s="701" t="s">
        <v>2143</v>
      </c>
      <c r="G2168" s="701" t="s">
        <v>1612</v>
      </c>
      <c r="H2168" s="703">
        <v>34823</v>
      </c>
      <c r="I2168" s="703">
        <v>34859</v>
      </c>
      <c r="J2168" s="701" t="s">
        <v>1608</v>
      </c>
      <c r="K2168" s="702">
        <v>3636</v>
      </c>
      <c r="L2168" s="701" t="s">
        <v>1341</v>
      </c>
      <c r="M2168" s="704"/>
      <c r="N2168" s="701" t="s">
        <v>1608</v>
      </c>
      <c r="O2168" s="705">
        <v>317</v>
      </c>
      <c r="P2168" s="701" t="s">
        <v>1341</v>
      </c>
      <c r="Q2168" s="704"/>
      <c r="R2168" s="701" t="s">
        <v>1341</v>
      </c>
      <c r="S2168" s="701" t="s">
        <v>1341</v>
      </c>
    </row>
    <row r="2169" spans="1:19" x14ac:dyDescent="0.3">
      <c r="A2169" s="701" t="s">
        <v>7241</v>
      </c>
      <c r="B2169" s="701" t="s">
        <v>1607</v>
      </c>
      <c r="C2169" s="701" t="s">
        <v>1409</v>
      </c>
      <c r="D2169" s="702">
        <v>1994</v>
      </c>
      <c r="E2169" s="701" t="s">
        <v>1761</v>
      </c>
      <c r="F2169" s="701" t="s">
        <v>2143</v>
      </c>
      <c r="G2169" s="701" t="s">
        <v>1612</v>
      </c>
      <c r="H2169" s="703">
        <v>34823</v>
      </c>
      <c r="I2169" s="703">
        <v>34859</v>
      </c>
      <c r="J2169" s="701" t="s">
        <v>1608</v>
      </c>
      <c r="K2169" s="702">
        <v>2435</v>
      </c>
      <c r="L2169" s="701" t="s">
        <v>1341</v>
      </c>
      <c r="M2169" s="704"/>
      <c r="N2169" s="701" t="s">
        <v>1608</v>
      </c>
      <c r="O2169" s="702">
        <v>318</v>
      </c>
      <c r="P2169" s="701" t="s">
        <v>1341</v>
      </c>
      <c r="Q2169" s="706"/>
      <c r="R2169" s="701" t="s">
        <v>1341</v>
      </c>
      <c r="S2169" s="701" t="s">
        <v>1341</v>
      </c>
    </row>
    <row r="2170" spans="1:19" x14ac:dyDescent="0.3">
      <c r="A2170" s="701" t="s">
        <v>7242</v>
      </c>
      <c r="B2170" s="701" t="s">
        <v>1607</v>
      </c>
      <c r="C2170" s="701" t="s">
        <v>1409</v>
      </c>
      <c r="D2170" s="702">
        <v>1994</v>
      </c>
      <c r="E2170" s="701" t="s">
        <v>1761</v>
      </c>
      <c r="F2170" s="701" t="s">
        <v>2143</v>
      </c>
      <c r="G2170" s="701" t="s">
        <v>1612</v>
      </c>
      <c r="H2170" s="703">
        <v>34823</v>
      </c>
      <c r="I2170" s="703">
        <v>34859</v>
      </c>
      <c r="J2170" s="701" t="s">
        <v>1608</v>
      </c>
      <c r="K2170" s="702">
        <v>1829</v>
      </c>
      <c r="L2170" s="701" t="s">
        <v>1341</v>
      </c>
      <c r="M2170" s="704"/>
      <c r="N2170" s="701" t="s">
        <v>1608</v>
      </c>
      <c r="O2170" s="702">
        <v>273</v>
      </c>
      <c r="P2170" s="701" t="s">
        <v>1341</v>
      </c>
      <c r="Q2170" s="706"/>
      <c r="R2170" s="701" t="s">
        <v>1341</v>
      </c>
      <c r="S2170" s="701" t="s">
        <v>1341</v>
      </c>
    </row>
    <row r="2171" spans="1:19" x14ac:dyDescent="0.3">
      <c r="A2171" s="701" t="s">
        <v>7243</v>
      </c>
      <c r="B2171" s="701" t="s">
        <v>1607</v>
      </c>
      <c r="C2171" s="701" t="s">
        <v>1409</v>
      </c>
      <c r="D2171" s="702">
        <v>1994</v>
      </c>
      <c r="E2171" s="701" t="s">
        <v>1761</v>
      </c>
      <c r="F2171" s="701" t="s">
        <v>2143</v>
      </c>
      <c r="G2171" s="701" t="s">
        <v>1612</v>
      </c>
      <c r="H2171" s="703">
        <v>34823</v>
      </c>
      <c r="I2171" s="703">
        <v>34859</v>
      </c>
      <c r="J2171" s="701" t="s">
        <v>1608</v>
      </c>
      <c r="K2171" s="702">
        <v>2574</v>
      </c>
      <c r="L2171" s="701" t="s">
        <v>1341</v>
      </c>
      <c r="M2171" s="704"/>
      <c r="N2171" s="701" t="s">
        <v>1608</v>
      </c>
      <c r="O2171" s="702">
        <v>802</v>
      </c>
      <c r="P2171" s="701" t="s">
        <v>1341</v>
      </c>
      <c r="Q2171" s="706"/>
      <c r="R2171" s="701" t="s">
        <v>1341</v>
      </c>
      <c r="S2171" s="701" t="s">
        <v>1341</v>
      </c>
    </row>
    <row r="2172" spans="1:19" x14ac:dyDescent="0.3">
      <c r="A2172" s="701" t="s">
        <v>7244</v>
      </c>
      <c r="B2172" s="701" t="s">
        <v>1607</v>
      </c>
      <c r="C2172" s="701" t="s">
        <v>1409</v>
      </c>
      <c r="D2172" s="702">
        <v>1994</v>
      </c>
      <c r="E2172" s="701" t="s">
        <v>1761</v>
      </c>
      <c r="F2172" s="701" t="s">
        <v>2143</v>
      </c>
      <c r="G2172" s="701" t="s">
        <v>1612</v>
      </c>
      <c r="H2172" s="703">
        <v>34823</v>
      </c>
      <c r="I2172" s="703">
        <v>34859</v>
      </c>
      <c r="J2172" s="701" t="s">
        <v>1608</v>
      </c>
      <c r="K2172" s="702">
        <v>1602</v>
      </c>
      <c r="L2172" s="701" t="s">
        <v>1341</v>
      </c>
      <c r="M2172" s="704"/>
      <c r="N2172" s="701" t="s">
        <v>1608</v>
      </c>
      <c r="O2172" s="702">
        <v>28</v>
      </c>
      <c r="P2172" s="701" t="s">
        <v>1341</v>
      </c>
      <c r="Q2172" s="706"/>
      <c r="R2172" s="701" t="s">
        <v>1341</v>
      </c>
      <c r="S2172" s="701" t="s">
        <v>1341</v>
      </c>
    </row>
    <row r="2173" spans="1:19" x14ac:dyDescent="0.3">
      <c r="A2173" s="701" t="s">
        <v>7245</v>
      </c>
      <c r="B2173" s="701" t="s">
        <v>1607</v>
      </c>
      <c r="C2173" s="701" t="s">
        <v>1409</v>
      </c>
      <c r="D2173" s="702">
        <v>1994</v>
      </c>
      <c r="E2173" s="701" t="s">
        <v>1761</v>
      </c>
      <c r="F2173" s="701" t="s">
        <v>2143</v>
      </c>
      <c r="G2173" s="701" t="s">
        <v>1612</v>
      </c>
      <c r="H2173" s="703">
        <v>34823</v>
      </c>
      <c r="I2173" s="703">
        <v>34859</v>
      </c>
      <c r="J2173" s="701" t="s">
        <v>1608</v>
      </c>
      <c r="K2173" s="702">
        <v>1569</v>
      </c>
      <c r="L2173" s="701" t="s">
        <v>1341</v>
      </c>
      <c r="M2173" s="704"/>
      <c r="N2173" s="701" t="s">
        <v>1608</v>
      </c>
      <c r="O2173" s="702">
        <v>176</v>
      </c>
      <c r="P2173" s="701" t="s">
        <v>1341</v>
      </c>
      <c r="Q2173" s="706"/>
      <c r="R2173" s="701" t="s">
        <v>1341</v>
      </c>
      <c r="S2173" s="701" t="s">
        <v>1341</v>
      </c>
    </row>
    <row r="2174" spans="1:19" x14ac:dyDescent="0.3">
      <c r="A2174" s="701" t="s">
        <v>7246</v>
      </c>
      <c r="B2174" s="701" t="s">
        <v>1607</v>
      </c>
      <c r="C2174" s="701" t="s">
        <v>1409</v>
      </c>
      <c r="D2174" s="702">
        <v>1994</v>
      </c>
      <c r="E2174" s="701" t="s">
        <v>1761</v>
      </c>
      <c r="F2174" s="701" t="s">
        <v>2143</v>
      </c>
      <c r="G2174" s="701" t="s">
        <v>1612</v>
      </c>
      <c r="H2174" s="703">
        <v>34823</v>
      </c>
      <c r="I2174" s="703">
        <v>34859</v>
      </c>
      <c r="J2174" s="701" t="s">
        <v>1608</v>
      </c>
      <c r="K2174" s="702">
        <v>3000</v>
      </c>
      <c r="L2174" s="701" t="s">
        <v>1341</v>
      </c>
      <c r="M2174" s="704"/>
      <c r="N2174" s="701" t="s">
        <v>1608</v>
      </c>
      <c r="O2174" s="702">
        <v>94</v>
      </c>
      <c r="P2174" s="701" t="s">
        <v>1341</v>
      </c>
      <c r="Q2174" s="706"/>
      <c r="R2174" s="701" t="s">
        <v>1341</v>
      </c>
      <c r="S2174" s="701" t="s">
        <v>1341</v>
      </c>
    </row>
    <row r="2175" spans="1:19" x14ac:dyDescent="0.3">
      <c r="A2175" s="701" t="s">
        <v>7247</v>
      </c>
      <c r="B2175" s="701" t="s">
        <v>1607</v>
      </c>
      <c r="C2175" s="701" t="s">
        <v>1409</v>
      </c>
      <c r="D2175" s="702">
        <v>1994</v>
      </c>
      <c r="E2175" s="701" t="s">
        <v>1761</v>
      </c>
      <c r="F2175" s="701" t="s">
        <v>2143</v>
      </c>
      <c r="G2175" s="701" t="s">
        <v>1612</v>
      </c>
      <c r="H2175" s="703">
        <v>34823</v>
      </c>
      <c r="I2175" s="703">
        <v>34859</v>
      </c>
      <c r="J2175" s="701" t="s">
        <v>1608</v>
      </c>
      <c r="K2175" s="702">
        <v>3645</v>
      </c>
      <c r="L2175" s="701" t="s">
        <v>1341</v>
      </c>
      <c r="M2175" s="704"/>
      <c r="N2175" s="701" t="s">
        <v>1608</v>
      </c>
      <c r="O2175" s="702">
        <v>44</v>
      </c>
      <c r="P2175" s="701" t="s">
        <v>1341</v>
      </c>
      <c r="Q2175" s="706"/>
      <c r="R2175" s="701" t="s">
        <v>1341</v>
      </c>
      <c r="S2175" s="701" t="s">
        <v>1341</v>
      </c>
    </row>
    <row r="2176" spans="1:19" x14ac:dyDescent="0.3">
      <c r="A2176" s="701" t="s">
        <v>7248</v>
      </c>
      <c r="B2176" s="701" t="s">
        <v>1607</v>
      </c>
      <c r="C2176" s="701" t="s">
        <v>1409</v>
      </c>
      <c r="D2176" s="702">
        <v>1994</v>
      </c>
      <c r="E2176" s="701" t="s">
        <v>1761</v>
      </c>
      <c r="F2176" s="701" t="s">
        <v>2143</v>
      </c>
      <c r="G2176" s="701" t="s">
        <v>1612</v>
      </c>
      <c r="H2176" s="703">
        <v>34823</v>
      </c>
      <c r="I2176" s="703">
        <v>34859</v>
      </c>
      <c r="J2176" s="701" t="s">
        <v>1608</v>
      </c>
      <c r="K2176" s="702">
        <v>3621</v>
      </c>
      <c r="L2176" s="701" t="s">
        <v>1341</v>
      </c>
      <c r="M2176" s="704"/>
      <c r="N2176" s="701" t="s">
        <v>1608</v>
      </c>
      <c r="O2176" s="702">
        <v>179</v>
      </c>
      <c r="P2176" s="701" t="s">
        <v>1341</v>
      </c>
      <c r="Q2176" s="706"/>
      <c r="R2176" s="701" t="s">
        <v>1341</v>
      </c>
      <c r="S2176" s="701" t="s">
        <v>1341</v>
      </c>
    </row>
    <row r="2177" spans="1:19" x14ac:dyDescent="0.3">
      <c r="A2177" s="701" t="s">
        <v>7249</v>
      </c>
      <c r="B2177" s="701" t="s">
        <v>1607</v>
      </c>
      <c r="C2177" s="701" t="s">
        <v>1409</v>
      </c>
      <c r="D2177" s="702">
        <v>1994</v>
      </c>
      <c r="E2177" s="701" t="s">
        <v>1761</v>
      </c>
      <c r="F2177" s="701" t="s">
        <v>2143</v>
      </c>
      <c r="G2177" s="701" t="s">
        <v>1612</v>
      </c>
      <c r="H2177" s="703">
        <v>34823</v>
      </c>
      <c r="I2177" s="703">
        <v>34859</v>
      </c>
      <c r="J2177" s="701" t="s">
        <v>1608</v>
      </c>
      <c r="K2177" s="702">
        <v>2936</v>
      </c>
      <c r="L2177" s="701" t="s">
        <v>1341</v>
      </c>
      <c r="M2177" s="704"/>
      <c r="N2177" s="701" t="s">
        <v>1608</v>
      </c>
      <c r="O2177" s="702">
        <v>59</v>
      </c>
      <c r="P2177" s="701" t="s">
        <v>1341</v>
      </c>
      <c r="Q2177" s="704"/>
      <c r="R2177" s="701" t="s">
        <v>1341</v>
      </c>
      <c r="S2177" s="701" t="s">
        <v>1341</v>
      </c>
    </row>
    <row r="2178" spans="1:19" x14ac:dyDescent="0.3">
      <c r="A2178" s="701" t="s">
        <v>7250</v>
      </c>
      <c r="B2178" s="701" t="s">
        <v>1607</v>
      </c>
      <c r="C2178" s="701" t="s">
        <v>1409</v>
      </c>
      <c r="D2178" s="702">
        <v>1994</v>
      </c>
      <c r="E2178" s="701" t="s">
        <v>1761</v>
      </c>
      <c r="F2178" s="701" t="s">
        <v>2143</v>
      </c>
      <c r="G2178" s="701" t="s">
        <v>1612</v>
      </c>
      <c r="H2178" s="703">
        <v>34823</v>
      </c>
      <c r="I2178" s="703">
        <v>34859</v>
      </c>
      <c r="J2178" s="701" t="s">
        <v>1608</v>
      </c>
      <c r="K2178" s="702">
        <v>3027</v>
      </c>
      <c r="L2178" s="701" t="s">
        <v>1341</v>
      </c>
      <c r="M2178" s="704"/>
      <c r="N2178" s="701" t="s">
        <v>1608</v>
      </c>
      <c r="O2178" s="702">
        <v>67</v>
      </c>
      <c r="P2178" s="701" t="s">
        <v>1341</v>
      </c>
      <c r="Q2178" s="706"/>
      <c r="R2178" s="701" t="s">
        <v>1341</v>
      </c>
      <c r="S2178" s="701" t="s">
        <v>1341</v>
      </c>
    </row>
    <row r="2179" spans="1:19" x14ac:dyDescent="0.3">
      <c r="A2179" s="701" t="s">
        <v>7251</v>
      </c>
      <c r="B2179" s="701" t="s">
        <v>1607</v>
      </c>
      <c r="C2179" s="701" t="s">
        <v>1409</v>
      </c>
      <c r="D2179" s="702">
        <v>1994</v>
      </c>
      <c r="E2179" s="701" t="s">
        <v>1761</v>
      </c>
      <c r="F2179" s="701" t="s">
        <v>2143</v>
      </c>
      <c r="G2179" s="701" t="s">
        <v>1612</v>
      </c>
      <c r="H2179" s="703">
        <v>34823</v>
      </c>
      <c r="I2179" s="703">
        <v>34859</v>
      </c>
      <c r="J2179" s="701" t="s">
        <v>1608</v>
      </c>
      <c r="K2179" s="702">
        <v>2827</v>
      </c>
      <c r="L2179" s="701" t="s">
        <v>1341</v>
      </c>
      <c r="M2179" s="704"/>
      <c r="N2179" s="701" t="s">
        <v>1608</v>
      </c>
      <c r="O2179" s="702">
        <v>48</v>
      </c>
      <c r="P2179" s="701" t="s">
        <v>1341</v>
      </c>
      <c r="Q2179" s="706"/>
      <c r="R2179" s="701" t="s">
        <v>1341</v>
      </c>
      <c r="S2179" s="701" t="s">
        <v>1341</v>
      </c>
    </row>
    <row r="2180" spans="1:19" x14ac:dyDescent="0.3">
      <c r="A2180" s="701" t="s">
        <v>7252</v>
      </c>
      <c r="B2180" s="701" t="s">
        <v>1607</v>
      </c>
      <c r="C2180" s="701" t="s">
        <v>1409</v>
      </c>
      <c r="D2180" s="702">
        <v>1994</v>
      </c>
      <c r="E2180" s="701" t="s">
        <v>1761</v>
      </c>
      <c r="F2180" s="701" t="s">
        <v>2143</v>
      </c>
      <c r="G2180" s="701" t="s">
        <v>1612</v>
      </c>
      <c r="H2180" s="703">
        <v>34823</v>
      </c>
      <c r="I2180" s="703">
        <v>34859</v>
      </c>
      <c r="J2180" s="701" t="s">
        <v>1608</v>
      </c>
      <c r="K2180" s="702">
        <v>2993</v>
      </c>
      <c r="L2180" s="701" t="s">
        <v>1341</v>
      </c>
      <c r="M2180" s="704"/>
      <c r="N2180" s="701" t="s">
        <v>1608</v>
      </c>
      <c r="O2180" s="702">
        <v>262</v>
      </c>
      <c r="P2180" s="701" t="s">
        <v>1341</v>
      </c>
      <c r="Q2180" s="704"/>
      <c r="R2180" s="701" t="s">
        <v>1341</v>
      </c>
      <c r="S2180" s="701" t="s">
        <v>1341</v>
      </c>
    </row>
    <row r="2181" spans="1:19" x14ac:dyDescent="0.3">
      <c r="A2181" s="701" t="s">
        <v>7253</v>
      </c>
      <c r="B2181" s="701" t="s">
        <v>1607</v>
      </c>
      <c r="C2181" s="701" t="s">
        <v>1409</v>
      </c>
      <c r="D2181" s="702">
        <v>1994</v>
      </c>
      <c r="E2181" s="701" t="s">
        <v>1761</v>
      </c>
      <c r="F2181" s="701" t="s">
        <v>2143</v>
      </c>
      <c r="G2181" s="701" t="s">
        <v>1612</v>
      </c>
      <c r="H2181" s="703">
        <v>34823</v>
      </c>
      <c r="I2181" s="703">
        <v>34859</v>
      </c>
      <c r="J2181" s="701" t="s">
        <v>1608</v>
      </c>
      <c r="K2181" s="702">
        <v>2608</v>
      </c>
      <c r="L2181" s="701" t="s">
        <v>1341</v>
      </c>
      <c r="M2181" s="704"/>
      <c r="N2181" s="701" t="s">
        <v>1608</v>
      </c>
      <c r="O2181" s="702">
        <v>93</v>
      </c>
      <c r="P2181" s="701" t="s">
        <v>1341</v>
      </c>
      <c r="Q2181" s="706"/>
      <c r="R2181" s="701" t="s">
        <v>1341</v>
      </c>
      <c r="S2181" s="701" t="s">
        <v>1341</v>
      </c>
    </row>
    <row r="2182" spans="1:19" x14ac:dyDescent="0.3">
      <c r="A2182" s="701" t="s">
        <v>7254</v>
      </c>
      <c r="B2182" s="701" t="s">
        <v>1607</v>
      </c>
      <c r="C2182" s="701" t="s">
        <v>1409</v>
      </c>
      <c r="D2182" s="702">
        <v>1994</v>
      </c>
      <c r="E2182" s="701" t="s">
        <v>1761</v>
      </c>
      <c r="F2182" s="701" t="s">
        <v>2143</v>
      </c>
      <c r="G2182" s="701" t="s">
        <v>1612</v>
      </c>
      <c r="H2182" s="703">
        <v>34823</v>
      </c>
      <c r="I2182" s="703">
        <v>34859</v>
      </c>
      <c r="J2182" s="701" t="s">
        <v>1608</v>
      </c>
      <c r="K2182" s="702">
        <v>2207</v>
      </c>
      <c r="L2182" s="701" t="s">
        <v>1341</v>
      </c>
      <c r="M2182" s="704"/>
      <c r="N2182" s="701" t="s">
        <v>1341</v>
      </c>
      <c r="O2182" s="706"/>
      <c r="P2182" s="701" t="s">
        <v>1341</v>
      </c>
      <c r="Q2182" s="706"/>
      <c r="R2182" s="701" t="s">
        <v>1341</v>
      </c>
      <c r="S2182" s="701" t="s">
        <v>1341</v>
      </c>
    </row>
    <row r="2183" spans="1:19" x14ac:dyDescent="0.3">
      <c r="A2183" s="701" t="s">
        <v>7255</v>
      </c>
      <c r="B2183" s="701" t="s">
        <v>1607</v>
      </c>
      <c r="C2183" s="701" t="s">
        <v>1409</v>
      </c>
      <c r="D2183" s="702">
        <v>1994</v>
      </c>
      <c r="E2183" s="701" t="s">
        <v>1761</v>
      </c>
      <c r="F2183" s="701" t="s">
        <v>2143</v>
      </c>
      <c r="G2183" s="701" t="s">
        <v>1612</v>
      </c>
      <c r="H2183" s="703">
        <v>34823</v>
      </c>
      <c r="I2183" s="703">
        <v>34859</v>
      </c>
      <c r="J2183" s="701" t="s">
        <v>1608</v>
      </c>
      <c r="K2183" s="702">
        <v>2927</v>
      </c>
      <c r="L2183" s="701" t="s">
        <v>1341</v>
      </c>
      <c r="M2183" s="704"/>
      <c r="N2183" s="701" t="s">
        <v>1608</v>
      </c>
      <c r="O2183" s="702">
        <v>1206</v>
      </c>
      <c r="P2183" s="701" t="s">
        <v>1341</v>
      </c>
      <c r="Q2183" s="706"/>
      <c r="R2183" s="701" t="s">
        <v>1341</v>
      </c>
      <c r="S2183" s="701" t="s">
        <v>1341</v>
      </c>
    </row>
    <row r="2184" spans="1:19" x14ac:dyDescent="0.3">
      <c r="A2184" s="701" t="s">
        <v>7256</v>
      </c>
      <c r="B2184" s="701" t="s">
        <v>1607</v>
      </c>
      <c r="C2184" s="701" t="s">
        <v>1409</v>
      </c>
      <c r="D2184" s="702">
        <v>1994</v>
      </c>
      <c r="E2184" s="701" t="s">
        <v>1761</v>
      </c>
      <c r="F2184" s="701" t="s">
        <v>2143</v>
      </c>
      <c r="G2184" s="701" t="s">
        <v>1612</v>
      </c>
      <c r="H2184" s="703">
        <v>34823</v>
      </c>
      <c r="I2184" s="703">
        <v>34859</v>
      </c>
      <c r="J2184" s="701" t="s">
        <v>1608</v>
      </c>
      <c r="K2184" s="702">
        <v>3516</v>
      </c>
      <c r="L2184" s="701" t="s">
        <v>1341</v>
      </c>
      <c r="M2184" s="704"/>
      <c r="N2184" s="701" t="s">
        <v>1608</v>
      </c>
      <c r="O2184" s="702">
        <v>1043</v>
      </c>
      <c r="P2184" s="701" t="s">
        <v>1341</v>
      </c>
      <c r="Q2184" s="706"/>
      <c r="R2184" s="701" t="s">
        <v>1341</v>
      </c>
      <c r="S2184" s="701" t="s">
        <v>1341</v>
      </c>
    </row>
    <row r="2185" spans="1:19" x14ac:dyDescent="0.3">
      <c r="A2185" s="701" t="s">
        <v>7257</v>
      </c>
      <c r="B2185" s="701" t="s">
        <v>1607</v>
      </c>
      <c r="C2185" s="701" t="s">
        <v>1409</v>
      </c>
      <c r="D2185" s="702">
        <v>1994</v>
      </c>
      <c r="E2185" s="701" t="s">
        <v>1761</v>
      </c>
      <c r="F2185" s="701" t="s">
        <v>2143</v>
      </c>
      <c r="G2185" s="701" t="s">
        <v>1612</v>
      </c>
      <c r="H2185" s="703">
        <v>34823</v>
      </c>
      <c r="I2185" s="703">
        <v>34859</v>
      </c>
      <c r="J2185" s="701" t="s">
        <v>1608</v>
      </c>
      <c r="K2185" s="702">
        <v>4703</v>
      </c>
      <c r="L2185" s="701" t="s">
        <v>1341</v>
      </c>
      <c r="M2185" s="704"/>
      <c r="N2185" s="701" t="s">
        <v>1608</v>
      </c>
      <c r="O2185" s="702">
        <v>84</v>
      </c>
      <c r="P2185" s="701" t="s">
        <v>1341</v>
      </c>
      <c r="Q2185" s="706"/>
      <c r="R2185" s="701" t="s">
        <v>1341</v>
      </c>
      <c r="S2185" s="701" t="s">
        <v>1341</v>
      </c>
    </row>
    <row r="2186" spans="1:19" x14ac:dyDescent="0.3">
      <c r="A2186" s="701" t="s">
        <v>7258</v>
      </c>
      <c r="B2186" s="701" t="s">
        <v>1607</v>
      </c>
      <c r="C2186" s="701" t="s">
        <v>1409</v>
      </c>
      <c r="D2186" s="702">
        <v>1994</v>
      </c>
      <c r="E2186" s="701" t="s">
        <v>1761</v>
      </c>
      <c r="F2186" s="701" t="s">
        <v>2143</v>
      </c>
      <c r="G2186" s="701" t="s">
        <v>1612</v>
      </c>
      <c r="H2186" s="703">
        <v>34823</v>
      </c>
      <c r="I2186" s="703">
        <v>34859</v>
      </c>
      <c r="J2186" s="701" t="s">
        <v>1608</v>
      </c>
      <c r="K2186" s="702">
        <v>4273</v>
      </c>
      <c r="L2186" s="701" t="s">
        <v>1341</v>
      </c>
      <c r="M2186" s="704"/>
      <c r="N2186" s="701" t="s">
        <v>1608</v>
      </c>
      <c r="O2186" s="702">
        <v>64</v>
      </c>
      <c r="P2186" s="701" t="s">
        <v>1341</v>
      </c>
      <c r="Q2186" s="706"/>
      <c r="R2186" s="701" t="s">
        <v>1341</v>
      </c>
      <c r="S2186" s="701" t="s">
        <v>1341</v>
      </c>
    </row>
    <row r="2187" spans="1:19" x14ac:dyDescent="0.3">
      <c r="A2187" s="701" t="s">
        <v>7259</v>
      </c>
      <c r="B2187" s="701" t="s">
        <v>1607</v>
      </c>
      <c r="C2187" s="701" t="s">
        <v>1409</v>
      </c>
      <c r="D2187" s="702">
        <v>1994</v>
      </c>
      <c r="E2187" s="701" t="s">
        <v>1761</v>
      </c>
      <c r="F2187" s="701" t="s">
        <v>2143</v>
      </c>
      <c r="G2187" s="701" t="s">
        <v>1612</v>
      </c>
      <c r="H2187" s="703">
        <v>34823</v>
      </c>
      <c r="I2187" s="703">
        <v>34859</v>
      </c>
      <c r="J2187" s="701" t="s">
        <v>1608</v>
      </c>
      <c r="K2187" s="702">
        <v>3936</v>
      </c>
      <c r="L2187" s="701" t="s">
        <v>1341</v>
      </c>
      <c r="M2187" s="704"/>
      <c r="N2187" s="701" t="s">
        <v>1608</v>
      </c>
      <c r="O2187" s="702">
        <v>168</v>
      </c>
      <c r="P2187" s="701" t="s">
        <v>1341</v>
      </c>
      <c r="Q2187" s="706"/>
      <c r="R2187" s="701" t="s">
        <v>1341</v>
      </c>
      <c r="S2187" s="701" t="s">
        <v>1341</v>
      </c>
    </row>
    <row r="2188" spans="1:19" x14ac:dyDescent="0.3">
      <c r="A2188" s="701" t="s">
        <v>7260</v>
      </c>
      <c r="B2188" s="701" t="s">
        <v>1607</v>
      </c>
      <c r="C2188" s="701" t="s">
        <v>1409</v>
      </c>
      <c r="D2188" s="702">
        <v>1994</v>
      </c>
      <c r="E2188" s="701" t="s">
        <v>1761</v>
      </c>
      <c r="F2188" s="701" t="s">
        <v>2143</v>
      </c>
      <c r="G2188" s="701" t="s">
        <v>1612</v>
      </c>
      <c r="H2188" s="703">
        <v>34823</v>
      </c>
      <c r="I2188" s="703">
        <v>34859</v>
      </c>
      <c r="J2188" s="701" t="s">
        <v>1608</v>
      </c>
      <c r="K2188" s="702">
        <v>3807</v>
      </c>
      <c r="L2188" s="701" t="s">
        <v>1341</v>
      </c>
      <c r="M2188" s="704"/>
      <c r="N2188" s="701" t="s">
        <v>1608</v>
      </c>
      <c r="O2188" s="702">
        <v>67</v>
      </c>
      <c r="P2188" s="701" t="s">
        <v>1341</v>
      </c>
      <c r="Q2188" s="706"/>
      <c r="R2188" s="701" t="s">
        <v>1341</v>
      </c>
      <c r="S2188" s="701" t="s">
        <v>1341</v>
      </c>
    </row>
    <row r="2189" spans="1:19" x14ac:dyDescent="0.3">
      <c r="A2189" s="701" t="s">
        <v>7261</v>
      </c>
      <c r="B2189" s="701" t="s">
        <v>1607</v>
      </c>
      <c r="C2189" s="701" t="s">
        <v>1409</v>
      </c>
      <c r="D2189" s="702">
        <v>1994</v>
      </c>
      <c r="E2189" s="701" t="s">
        <v>1761</v>
      </c>
      <c r="F2189" s="701" t="s">
        <v>2143</v>
      </c>
      <c r="G2189" s="701" t="s">
        <v>1612</v>
      </c>
      <c r="H2189" s="703">
        <v>34823</v>
      </c>
      <c r="I2189" s="703">
        <v>34859</v>
      </c>
      <c r="J2189" s="701" t="s">
        <v>1608</v>
      </c>
      <c r="K2189" s="702">
        <v>3786</v>
      </c>
      <c r="L2189" s="701" t="s">
        <v>1341</v>
      </c>
      <c r="M2189" s="704"/>
      <c r="N2189" s="701" t="s">
        <v>1608</v>
      </c>
      <c r="O2189" s="702">
        <v>85</v>
      </c>
      <c r="P2189" s="701" t="s">
        <v>1341</v>
      </c>
      <c r="Q2189" s="704"/>
      <c r="R2189" s="701" t="s">
        <v>1341</v>
      </c>
      <c r="S2189" s="701" t="s">
        <v>1341</v>
      </c>
    </row>
    <row r="2190" spans="1:19" x14ac:dyDescent="0.3">
      <c r="A2190" s="701" t="s">
        <v>7262</v>
      </c>
      <c r="B2190" s="701" t="s">
        <v>1607</v>
      </c>
      <c r="C2190" s="701" t="s">
        <v>1409</v>
      </c>
      <c r="D2190" s="702">
        <v>1994</v>
      </c>
      <c r="E2190" s="701" t="s">
        <v>1761</v>
      </c>
      <c r="F2190" s="701" t="s">
        <v>2143</v>
      </c>
      <c r="G2190" s="701" t="s">
        <v>1612</v>
      </c>
      <c r="H2190" s="703">
        <v>34823</v>
      </c>
      <c r="I2190" s="703">
        <v>34859</v>
      </c>
      <c r="J2190" s="701" t="s">
        <v>1608</v>
      </c>
      <c r="K2190" s="702">
        <v>2815</v>
      </c>
      <c r="L2190" s="701" t="s">
        <v>1341</v>
      </c>
      <c r="M2190" s="704"/>
      <c r="N2190" s="701" t="s">
        <v>1608</v>
      </c>
      <c r="O2190" s="702">
        <v>835</v>
      </c>
      <c r="P2190" s="701" t="s">
        <v>1341</v>
      </c>
      <c r="Q2190" s="704"/>
      <c r="R2190" s="701" t="s">
        <v>1341</v>
      </c>
      <c r="S2190" s="701" t="s">
        <v>1341</v>
      </c>
    </row>
    <row r="2191" spans="1:19" x14ac:dyDescent="0.3">
      <c r="A2191" s="701" t="s">
        <v>7263</v>
      </c>
      <c r="B2191" s="701" t="s">
        <v>1607</v>
      </c>
      <c r="C2191" s="701" t="s">
        <v>1409</v>
      </c>
      <c r="D2191" s="702">
        <v>1994</v>
      </c>
      <c r="E2191" s="701" t="s">
        <v>1761</v>
      </c>
      <c r="F2191" s="701" t="s">
        <v>2143</v>
      </c>
      <c r="G2191" s="701" t="s">
        <v>1612</v>
      </c>
      <c r="H2191" s="703">
        <v>34823</v>
      </c>
      <c r="I2191" s="703">
        <v>34859</v>
      </c>
      <c r="J2191" s="701" t="s">
        <v>1608</v>
      </c>
      <c r="K2191" s="702">
        <v>4636</v>
      </c>
      <c r="L2191" s="701" t="s">
        <v>1341</v>
      </c>
      <c r="M2191" s="704"/>
      <c r="N2191" s="701" t="s">
        <v>1608</v>
      </c>
      <c r="O2191" s="702">
        <v>76</v>
      </c>
      <c r="P2191" s="701" t="s">
        <v>1341</v>
      </c>
      <c r="Q2191" s="704"/>
      <c r="R2191" s="701" t="s">
        <v>1341</v>
      </c>
      <c r="S2191" s="701" t="s">
        <v>1341</v>
      </c>
    </row>
    <row r="2192" spans="1:19" x14ac:dyDescent="0.3">
      <c r="A2192" s="701" t="s">
        <v>7264</v>
      </c>
      <c r="B2192" s="701" t="s">
        <v>1607</v>
      </c>
      <c r="C2192" s="701" t="s">
        <v>1409</v>
      </c>
      <c r="D2192" s="702">
        <v>1994</v>
      </c>
      <c r="E2192" s="701" t="s">
        <v>1761</v>
      </c>
      <c r="F2192" s="701" t="s">
        <v>2143</v>
      </c>
      <c r="G2192" s="701" t="s">
        <v>1612</v>
      </c>
      <c r="H2192" s="703">
        <v>34823</v>
      </c>
      <c r="I2192" s="703">
        <v>34859</v>
      </c>
      <c r="J2192" s="701" t="s">
        <v>1608</v>
      </c>
      <c r="K2192" s="702">
        <v>3673</v>
      </c>
      <c r="L2192" s="701" t="s">
        <v>1341</v>
      </c>
      <c r="M2192" s="704"/>
      <c r="N2192" s="701" t="s">
        <v>1608</v>
      </c>
      <c r="O2192" s="705">
        <v>271</v>
      </c>
      <c r="P2192" s="701" t="s">
        <v>1341</v>
      </c>
      <c r="Q2192" s="704"/>
      <c r="R2192" s="701" t="s">
        <v>1341</v>
      </c>
      <c r="S2192" s="701" t="s">
        <v>1341</v>
      </c>
    </row>
    <row r="2193" spans="1:19" x14ac:dyDescent="0.3">
      <c r="A2193" s="701" t="s">
        <v>7265</v>
      </c>
      <c r="B2193" s="701" t="s">
        <v>1607</v>
      </c>
      <c r="C2193" s="701" t="s">
        <v>1409</v>
      </c>
      <c r="D2193" s="702">
        <v>1994</v>
      </c>
      <c r="E2193" s="701" t="s">
        <v>1761</v>
      </c>
      <c r="F2193" s="701" t="s">
        <v>2143</v>
      </c>
      <c r="G2193" s="701" t="s">
        <v>1612</v>
      </c>
      <c r="H2193" s="703">
        <v>34823</v>
      </c>
      <c r="I2193" s="703">
        <v>34859</v>
      </c>
      <c r="J2193" s="701" t="s">
        <v>1608</v>
      </c>
      <c r="K2193" s="702">
        <v>4380</v>
      </c>
      <c r="L2193" s="701" t="s">
        <v>1341</v>
      </c>
      <c r="M2193" s="704"/>
      <c r="N2193" s="701" t="s">
        <v>1608</v>
      </c>
      <c r="O2193" s="702">
        <v>87</v>
      </c>
      <c r="P2193" s="701" t="s">
        <v>1341</v>
      </c>
      <c r="Q2193" s="706"/>
      <c r="R2193" s="701" t="s">
        <v>1341</v>
      </c>
      <c r="S2193" s="701" t="s">
        <v>1341</v>
      </c>
    </row>
    <row r="2194" spans="1:19" x14ac:dyDescent="0.3">
      <c r="A2194" s="701" t="s">
        <v>7266</v>
      </c>
      <c r="B2194" s="701" t="s">
        <v>1607</v>
      </c>
      <c r="C2194" s="701" t="s">
        <v>1409</v>
      </c>
      <c r="D2194" s="702">
        <v>1994</v>
      </c>
      <c r="E2194" s="701" t="s">
        <v>1761</v>
      </c>
      <c r="F2194" s="701" t="s">
        <v>2143</v>
      </c>
      <c r="G2194" s="701" t="s">
        <v>1612</v>
      </c>
      <c r="H2194" s="703">
        <v>34823</v>
      </c>
      <c r="I2194" s="703">
        <v>34859</v>
      </c>
      <c r="J2194" s="701" t="s">
        <v>1608</v>
      </c>
      <c r="K2194" s="702">
        <v>3129</v>
      </c>
      <c r="L2194" s="701" t="s">
        <v>1341</v>
      </c>
      <c r="M2194" s="704"/>
      <c r="N2194" s="701" t="s">
        <v>1608</v>
      </c>
      <c r="O2194" s="702">
        <v>210</v>
      </c>
      <c r="P2194" s="701" t="s">
        <v>1341</v>
      </c>
      <c r="Q2194" s="706"/>
      <c r="R2194" s="701" t="s">
        <v>1341</v>
      </c>
      <c r="S2194" s="701" t="s">
        <v>1341</v>
      </c>
    </row>
    <row r="2195" spans="1:19" x14ac:dyDescent="0.3">
      <c r="A2195" s="701" t="s">
        <v>7267</v>
      </c>
      <c r="B2195" s="701" t="s">
        <v>1607</v>
      </c>
      <c r="C2195" s="701" t="s">
        <v>1409</v>
      </c>
      <c r="D2195" s="702">
        <v>1994</v>
      </c>
      <c r="E2195" s="701" t="s">
        <v>1761</v>
      </c>
      <c r="F2195" s="701" t="s">
        <v>2143</v>
      </c>
      <c r="G2195" s="701" t="s">
        <v>1612</v>
      </c>
      <c r="H2195" s="703">
        <v>34823</v>
      </c>
      <c r="I2195" s="703">
        <v>34859</v>
      </c>
      <c r="J2195" s="701" t="s">
        <v>1608</v>
      </c>
      <c r="K2195" s="702">
        <v>3063</v>
      </c>
      <c r="L2195" s="701" t="s">
        <v>1341</v>
      </c>
      <c r="M2195" s="704"/>
      <c r="N2195" s="701" t="s">
        <v>1608</v>
      </c>
      <c r="O2195" s="702">
        <v>157</v>
      </c>
      <c r="P2195" s="701" t="s">
        <v>1341</v>
      </c>
      <c r="Q2195" s="706"/>
      <c r="R2195" s="701" t="s">
        <v>1341</v>
      </c>
      <c r="S2195" s="701" t="s">
        <v>1341</v>
      </c>
    </row>
    <row r="2196" spans="1:19" x14ac:dyDescent="0.3">
      <c r="A2196" s="701" t="s">
        <v>7268</v>
      </c>
      <c r="B2196" s="701" t="s">
        <v>1607</v>
      </c>
      <c r="C2196" s="701" t="s">
        <v>1409</v>
      </c>
      <c r="D2196" s="702">
        <v>1994</v>
      </c>
      <c r="E2196" s="701" t="s">
        <v>1761</v>
      </c>
      <c r="F2196" s="701" t="s">
        <v>2143</v>
      </c>
      <c r="G2196" s="701" t="s">
        <v>1612</v>
      </c>
      <c r="H2196" s="703">
        <v>34823</v>
      </c>
      <c r="I2196" s="703">
        <v>34859</v>
      </c>
      <c r="J2196" s="701" t="s">
        <v>1608</v>
      </c>
      <c r="K2196" s="702">
        <v>3177</v>
      </c>
      <c r="L2196" s="701" t="s">
        <v>1341</v>
      </c>
      <c r="M2196" s="704"/>
      <c r="N2196" s="701" t="s">
        <v>1608</v>
      </c>
      <c r="O2196" s="702">
        <v>32</v>
      </c>
      <c r="P2196" s="701" t="s">
        <v>1341</v>
      </c>
      <c r="Q2196" s="706"/>
      <c r="R2196" s="701" t="s">
        <v>1341</v>
      </c>
      <c r="S2196" s="701" t="s">
        <v>1341</v>
      </c>
    </row>
    <row r="2197" spans="1:19" x14ac:dyDescent="0.3">
      <c r="A2197" s="701" t="s">
        <v>7270</v>
      </c>
      <c r="B2197" s="701" t="s">
        <v>1607</v>
      </c>
      <c r="C2197" s="701" t="s">
        <v>1409</v>
      </c>
      <c r="D2197" s="702">
        <v>1994</v>
      </c>
      <c r="E2197" s="701" t="s">
        <v>1761</v>
      </c>
      <c r="F2197" s="701" t="s">
        <v>2143</v>
      </c>
      <c r="G2197" s="701" t="s">
        <v>1612</v>
      </c>
      <c r="H2197" s="703">
        <v>34823</v>
      </c>
      <c r="I2197" s="703">
        <v>34859</v>
      </c>
      <c r="J2197" s="701" t="s">
        <v>1608</v>
      </c>
      <c r="K2197" s="702">
        <v>3569</v>
      </c>
      <c r="L2197" s="701" t="s">
        <v>1341</v>
      </c>
      <c r="M2197" s="704"/>
      <c r="N2197" s="701" t="s">
        <v>1608</v>
      </c>
      <c r="O2197" s="702">
        <v>180</v>
      </c>
      <c r="P2197" s="701" t="s">
        <v>1341</v>
      </c>
      <c r="Q2197" s="706"/>
      <c r="R2197" s="701" t="s">
        <v>1341</v>
      </c>
      <c r="S2197" s="701" t="s">
        <v>1341</v>
      </c>
    </row>
    <row r="2198" spans="1:19" x14ac:dyDescent="0.3">
      <c r="A2198" s="701" t="s">
        <v>7271</v>
      </c>
      <c r="B2198" s="701" t="s">
        <v>1607</v>
      </c>
      <c r="C2198" s="701" t="s">
        <v>1409</v>
      </c>
      <c r="D2198" s="702">
        <v>1994</v>
      </c>
      <c r="E2198" s="701" t="s">
        <v>1761</v>
      </c>
      <c r="F2198" s="701" t="s">
        <v>2143</v>
      </c>
      <c r="G2198" s="701" t="s">
        <v>1612</v>
      </c>
      <c r="H2198" s="703">
        <v>34823</v>
      </c>
      <c r="I2198" s="703">
        <v>34859</v>
      </c>
      <c r="J2198" s="701" t="s">
        <v>1608</v>
      </c>
      <c r="K2198" s="702">
        <v>3951</v>
      </c>
      <c r="L2198" s="701" t="s">
        <v>1341</v>
      </c>
      <c r="M2198" s="704"/>
      <c r="N2198" s="701" t="s">
        <v>1608</v>
      </c>
      <c r="O2198" s="702">
        <v>69</v>
      </c>
      <c r="P2198" s="701" t="s">
        <v>1341</v>
      </c>
      <c r="Q2198" s="706"/>
      <c r="R2198" s="701" t="s">
        <v>1341</v>
      </c>
      <c r="S2198" s="701" t="s">
        <v>1341</v>
      </c>
    </row>
    <row r="2199" spans="1:19" x14ac:dyDescent="0.3">
      <c r="A2199" s="701" t="s">
        <v>7278</v>
      </c>
      <c r="B2199" s="701" t="s">
        <v>1607</v>
      </c>
      <c r="C2199" s="701" t="s">
        <v>1409</v>
      </c>
      <c r="D2199" s="702">
        <v>1995</v>
      </c>
      <c r="E2199" s="701" t="s">
        <v>1761</v>
      </c>
      <c r="F2199" s="701" t="s">
        <v>2143</v>
      </c>
      <c r="G2199" s="701" t="s">
        <v>1612</v>
      </c>
      <c r="H2199" s="703">
        <v>35194</v>
      </c>
      <c r="I2199" s="703">
        <v>35194</v>
      </c>
      <c r="J2199" s="701" t="s">
        <v>1608</v>
      </c>
      <c r="K2199" s="702">
        <v>201187</v>
      </c>
      <c r="L2199" s="701" t="s">
        <v>1341</v>
      </c>
      <c r="M2199" s="704"/>
      <c r="N2199" s="701" t="s">
        <v>1613</v>
      </c>
      <c r="O2199" s="702">
        <v>352929</v>
      </c>
      <c r="P2199" s="701" t="s">
        <v>1608</v>
      </c>
      <c r="Q2199" s="705">
        <v>9204</v>
      </c>
      <c r="R2199" s="701" t="s">
        <v>1341</v>
      </c>
      <c r="S2199" s="701" t="s">
        <v>1341</v>
      </c>
    </row>
    <row r="2200" spans="1:19" x14ac:dyDescent="0.3">
      <c r="A2200" s="701" t="s">
        <v>7290</v>
      </c>
      <c r="B2200" s="701" t="s">
        <v>1607</v>
      </c>
      <c r="C2200" s="701" t="s">
        <v>1409</v>
      </c>
      <c r="D2200" s="702">
        <v>1996</v>
      </c>
      <c r="E2200" s="701" t="s">
        <v>1761</v>
      </c>
      <c r="F2200" s="701" t="s">
        <v>2143</v>
      </c>
      <c r="G2200" s="701" t="s">
        <v>1612</v>
      </c>
      <c r="H2200" s="703">
        <v>35550</v>
      </c>
      <c r="I2200" s="703">
        <v>35569</v>
      </c>
      <c r="J2200" s="701" t="s">
        <v>1608</v>
      </c>
      <c r="K2200" s="702">
        <v>201607</v>
      </c>
      <c r="L2200" s="701" t="s">
        <v>1341</v>
      </c>
      <c r="M2200" s="704"/>
      <c r="N2200" s="701" t="s">
        <v>1613</v>
      </c>
      <c r="O2200" s="702">
        <v>381160</v>
      </c>
      <c r="P2200" s="701" t="s">
        <v>1608</v>
      </c>
      <c r="Q2200" s="702">
        <v>8182</v>
      </c>
      <c r="R2200" s="701" t="s">
        <v>1341</v>
      </c>
      <c r="S2200" s="701" t="s">
        <v>1341</v>
      </c>
    </row>
    <row r="2201" spans="1:19" x14ac:dyDescent="0.3">
      <c r="A2201" s="701" t="s">
        <v>7302</v>
      </c>
      <c r="B2201" s="701" t="s">
        <v>1607</v>
      </c>
      <c r="C2201" s="701" t="s">
        <v>1409</v>
      </c>
      <c r="D2201" s="702">
        <v>1997</v>
      </c>
      <c r="E2201" s="701" t="s">
        <v>1761</v>
      </c>
      <c r="F2201" s="701" t="s">
        <v>2143</v>
      </c>
      <c r="G2201" s="701" t="s">
        <v>1612</v>
      </c>
      <c r="H2201" s="703">
        <v>35902</v>
      </c>
      <c r="I2201" s="703">
        <v>35930</v>
      </c>
      <c r="J2201" s="701" t="s">
        <v>1608</v>
      </c>
      <c r="K2201" s="702">
        <v>186612</v>
      </c>
      <c r="L2201" s="701" t="s">
        <v>1341</v>
      </c>
      <c r="M2201" s="704"/>
      <c r="N2201" s="701" t="s">
        <v>1613</v>
      </c>
      <c r="O2201" s="702">
        <v>299518</v>
      </c>
      <c r="P2201" s="701" t="s">
        <v>1608</v>
      </c>
      <c r="Q2201" s="702">
        <v>22435</v>
      </c>
      <c r="R2201" s="701" t="s">
        <v>1341</v>
      </c>
      <c r="S2201" s="701" t="s">
        <v>1341</v>
      </c>
    </row>
    <row r="2202" spans="1:19" x14ac:dyDescent="0.3">
      <c r="A2202" s="701" t="s">
        <v>7301</v>
      </c>
      <c r="B2202" s="701" t="s">
        <v>1607</v>
      </c>
      <c r="C2202" s="701" t="s">
        <v>1409</v>
      </c>
      <c r="D2202" s="702">
        <v>1998</v>
      </c>
      <c r="E2202" s="701" t="s">
        <v>1761</v>
      </c>
      <c r="F2202" s="701" t="s">
        <v>1761</v>
      </c>
      <c r="G2202" s="701" t="s">
        <v>1612</v>
      </c>
      <c r="H2202" s="703">
        <v>36265</v>
      </c>
      <c r="I2202" s="703">
        <v>36293</v>
      </c>
      <c r="J2202" s="701" t="s">
        <v>1608</v>
      </c>
      <c r="K2202" s="702">
        <v>198868</v>
      </c>
      <c r="L2202" s="701" t="s">
        <v>1341</v>
      </c>
      <c r="M2202" s="704"/>
      <c r="N2202" s="701" t="s">
        <v>1613</v>
      </c>
      <c r="O2202" s="702">
        <v>370366</v>
      </c>
      <c r="P2202" s="701" t="s">
        <v>1608</v>
      </c>
      <c r="Q2202" s="702">
        <v>10247</v>
      </c>
      <c r="R2202" s="701" t="s">
        <v>1341</v>
      </c>
      <c r="S2202" s="701" t="s">
        <v>1341</v>
      </c>
    </row>
    <row r="2203" spans="1:19" x14ac:dyDescent="0.3">
      <c r="A2203" s="701" t="s">
        <v>7005</v>
      </c>
      <c r="B2203" s="701" t="s">
        <v>1607</v>
      </c>
      <c r="C2203" s="701" t="s">
        <v>1409</v>
      </c>
      <c r="D2203" s="702">
        <v>1999</v>
      </c>
      <c r="E2203" s="701" t="s">
        <v>1761</v>
      </c>
      <c r="F2203" s="701" t="s">
        <v>1761</v>
      </c>
      <c r="G2203" s="701" t="s">
        <v>1612</v>
      </c>
      <c r="H2203" s="703">
        <v>36643</v>
      </c>
      <c r="I2203" s="703">
        <v>36670</v>
      </c>
      <c r="J2203" s="701" t="s">
        <v>1613</v>
      </c>
      <c r="K2203" s="702">
        <v>180536</v>
      </c>
      <c r="L2203" s="701" t="s">
        <v>1341</v>
      </c>
      <c r="M2203" s="704"/>
      <c r="N2203" s="701" t="s">
        <v>1613</v>
      </c>
      <c r="O2203" s="702">
        <v>138470</v>
      </c>
      <c r="P2203" s="701" t="s">
        <v>1341</v>
      </c>
      <c r="Q2203" s="706"/>
      <c r="R2203" s="701" t="s">
        <v>250</v>
      </c>
      <c r="S2203" s="701" t="s">
        <v>7000</v>
      </c>
    </row>
    <row r="2204" spans="1:19" x14ac:dyDescent="0.3">
      <c r="A2204" s="701" t="s">
        <v>6999</v>
      </c>
      <c r="B2204" s="701" t="s">
        <v>1607</v>
      </c>
      <c r="C2204" s="701" t="s">
        <v>1409</v>
      </c>
      <c r="D2204" s="702">
        <v>1999</v>
      </c>
      <c r="E2204" s="701" t="s">
        <v>1761</v>
      </c>
      <c r="F2204" s="701" t="s">
        <v>1761</v>
      </c>
      <c r="G2204" s="701" t="s">
        <v>1612</v>
      </c>
      <c r="H2204" s="703">
        <v>36643</v>
      </c>
      <c r="I2204" s="703">
        <v>36670</v>
      </c>
      <c r="J2204" s="701" t="s">
        <v>1608</v>
      </c>
      <c r="K2204" s="702">
        <v>181132</v>
      </c>
      <c r="L2204" s="701" t="s">
        <v>1341</v>
      </c>
      <c r="M2204" s="704"/>
      <c r="N2204" s="701" t="s">
        <v>1608</v>
      </c>
      <c r="O2204" s="702">
        <v>19457</v>
      </c>
      <c r="P2204" s="701" t="s">
        <v>1341</v>
      </c>
      <c r="Q2204" s="704"/>
      <c r="R2204" s="701" t="s">
        <v>250</v>
      </c>
      <c r="S2204" s="701" t="s">
        <v>7000</v>
      </c>
    </row>
    <row r="2205" spans="1:19" x14ac:dyDescent="0.3">
      <c r="A2205" s="701" t="s">
        <v>7008</v>
      </c>
      <c r="B2205" s="701" t="s">
        <v>1607</v>
      </c>
      <c r="C2205" s="701" t="s">
        <v>1409</v>
      </c>
      <c r="D2205" s="702">
        <v>2000</v>
      </c>
      <c r="E2205" s="701" t="s">
        <v>1761</v>
      </c>
      <c r="F2205" s="701" t="s">
        <v>1761</v>
      </c>
      <c r="G2205" s="701" t="s">
        <v>1612</v>
      </c>
      <c r="H2205" s="703">
        <v>37022</v>
      </c>
      <c r="I2205" s="703">
        <v>37022</v>
      </c>
      <c r="J2205" s="701" t="s">
        <v>1613</v>
      </c>
      <c r="K2205" s="702">
        <v>206563</v>
      </c>
      <c r="L2205" s="701" t="s">
        <v>1341</v>
      </c>
      <c r="M2205" s="704"/>
      <c r="N2205" s="701" t="s">
        <v>1613</v>
      </c>
      <c r="O2205" s="702">
        <v>12280</v>
      </c>
      <c r="P2205" s="701" t="s">
        <v>1341</v>
      </c>
      <c r="Q2205" s="704"/>
      <c r="R2205" s="701" t="s">
        <v>250</v>
      </c>
      <c r="S2205" s="701" t="s">
        <v>7007</v>
      </c>
    </row>
    <row r="2206" spans="1:19" x14ac:dyDescent="0.3">
      <c r="A2206" s="701" t="s">
        <v>7006</v>
      </c>
      <c r="B2206" s="701" t="s">
        <v>1607</v>
      </c>
      <c r="C2206" s="701" t="s">
        <v>1409</v>
      </c>
      <c r="D2206" s="702">
        <v>2000</v>
      </c>
      <c r="E2206" s="701" t="s">
        <v>1761</v>
      </c>
      <c r="F2206" s="701" t="s">
        <v>1761</v>
      </c>
      <c r="G2206" s="701" t="s">
        <v>1612</v>
      </c>
      <c r="H2206" s="703">
        <v>37022</v>
      </c>
      <c r="I2206" s="703">
        <v>37022</v>
      </c>
      <c r="J2206" s="701" t="s">
        <v>1608</v>
      </c>
      <c r="K2206" s="702">
        <v>203754</v>
      </c>
      <c r="L2206" s="701" t="s">
        <v>1613</v>
      </c>
      <c r="M2206" s="705">
        <v>2660</v>
      </c>
      <c r="N2206" s="701" t="s">
        <v>1608</v>
      </c>
      <c r="O2206" s="702">
        <v>25211</v>
      </c>
      <c r="P2206" s="701" t="s">
        <v>1613</v>
      </c>
      <c r="Q2206" s="705">
        <v>1634</v>
      </c>
      <c r="R2206" s="701" t="s">
        <v>250</v>
      </c>
      <c r="S2206" s="701" t="s">
        <v>7007</v>
      </c>
    </row>
    <row r="2207" spans="1:19" x14ac:dyDescent="0.3">
      <c r="A2207" s="701" t="s">
        <v>7558</v>
      </c>
      <c r="B2207" s="701" t="s">
        <v>1607</v>
      </c>
      <c r="C2207" s="701" t="s">
        <v>1409</v>
      </c>
      <c r="D2207" s="702">
        <v>2001</v>
      </c>
      <c r="E2207" s="701" t="s">
        <v>1761</v>
      </c>
      <c r="F2207" s="701" t="s">
        <v>1761</v>
      </c>
      <c r="G2207" s="701" t="s">
        <v>1612</v>
      </c>
      <c r="H2207" s="703">
        <v>37396</v>
      </c>
      <c r="I2207" s="703">
        <v>37405</v>
      </c>
      <c r="J2207" s="701" t="s">
        <v>1613</v>
      </c>
      <c r="K2207" s="702">
        <v>203840</v>
      </c>
      <c r="L2207" s="701" t="s">
        <v>1341</v>
      </c>
      <c r="M2207" s="704"/>
      <c r="N2207" s="701" t="s">
        <v>1613</v>
      </c>
      <c r="O2207" s="702">
        <v>1561</v>
      </c>
      <c r="P2207" s="701" t="s">
        <v>1341</v>
      </c>
      <c r="Q2207" s="704"/>
      <c r="R2207" s="701" t="s">
        <v>250</v>
      </c>
      <c r="S2207" s="701" t="s">
        <v>7016</v>
      </c>
    </row>
    <row r="2208" spans="1:19" x14ac:dyDescent="0.3">
      <c r="A2208" s="701" t="s">
        <v>7015</v>
      </c>
      <c r="B2208" s="701" t="s">
        <v>1607</v>
      </c>
      <c r="C2208" s="701" t="s">
        <v>1409</v>
      </c>
      <c r="D2208" s="702">
        <v>2001</v>
      </c>
      <c r="E2208" s="701" t="s">
        <v>1761</v>
      </c>
      <c r="F2208" s="701" t="s">
        <v>1761</v>
      </c>
      <c r="G2208" s="701" t="s">
        <v>1612</v>
      </c>
      <c r="H2208" s="703">
        <v>37396</v>
      </c>
      <c r="I2208" s="703">
        <v>37405</v>
      </c>
      <c r="J2208" s="701" t="s">
        <v>1608</v>
      </c>
      <c r="K2208" s="702">
        <v>203509</v>
      </c>
      <c r="L2208" s="701" t="s">
        <v>1613</v>
      </c>
      <c r="M2208" s="705">
        <v>904</v>
      </c>
      <c r="N2208" s="701" t="s">
        <v>1608</v>
      </c>
      <c r="O2208" s="702">
        <v>260184</v>
      </c>
      <c r="P2208" s="701" t="s">
        <v>1613</v>
      </c>
      <c r="Q2208" s="702">
        <v>1426</v>
      </c>
      <c r="R2208" s="701" t="s">
        <v>250</v>
      </c>
      <c r="S2208" s="701" t="s">
        <v>7016</v>
      </c>
    </row>
    <row r="2209" spans="1:19" x14ac:dyDescent="0.3">
      <c r="A2209" s="701" t="s">
        <v>7634</v>
      </c>
      <c r="B2209" s="701" t="s">
        <v>1607</v>
      </c>
      <c r="C2209" s="701" t="s">
        <v>1409</v>
      </c>
      <c r="D2209" s="702">
        <v>2002</v>
      </c>
      <c r="E2209" s="701" t="s">
        <v>1761</v>
      </c>
      <c r="F2209" s="701" t="s">
        <v>1761</v>
      </c>
      <c r="G2209" s="701" t="s">
        <v>1612</v>
      </c>
      <c r="H2209" s="703">
        <v>37756</v>
      </c>
      <c r="I2209" s="703">
        <v>37769</v>
      </c>
      <c r="J2209" s="701" t="s">
        <v>1613</v>
      </c>
      <c r="K2209" s="702">
        <v>194233</v>
      </c>
      <c r="L2209" s="701" t="s">
        <v>1341</v>
      </c>
      <c r="M2209" s="704"/>
      <c r="N2209" s="701" t="s">
        <v>1613</v>
      </c>
      <c r="O2209" s="702">
        <v>12289</v>
      </c>
      <c r="P2209" s="701" t="s">
        <v>1341</v>
      </c>
      <c r="Q2209" s="706"/>
      <c r="R2209" s="701" t="s">
        <v>250</v>
      </c>
      <c r="S2209" s="701" t="s">
        <v>7020</v>
      </c>
    </row>
    <row r="2210" spans="1:19" x14ac:dyDescent="0.3">
      <c r="A2210" s="701" t="s">
        <v>7019</v>
      </c>
      <c r="B2210" s="701" t="s">
        <v>1607</v>
      </c>
      <c r="C2210" s="701" t="s">
        <v>1409</v>
      </c>
      <c r="D2210" s="702">
        <v>2002</v>
      </c>
      <c r="E2210" s="701" t="s">
        <v>1761</v>
      </c>
      <c r="F2210" s="701" t="s">
        <v>1761</v>
      </c>
      <c r="G2210" s="701" t="s">
        <v>1612</v>
      </c>
      <c r="H2210" s="703">
        <v>37756</v>
      </c>
      <c r="I2210" s="703">
        <v>37769</v>
      </c>
      <c r="J2210" s="701" t="s">
        <v>1608</v>
      </c>
      <c r="K2210" s="702">
        <v>198987</v>
      </c>
      <c r="L2210" s="701" t="s">
        <v>1613</v>
      </c>
      <c r="M2210" s="705">
        <v>720</v>
      </c>
      <c r="N2210" s="701" t="s">
        <v>1608</v>
      </c>
      <c r="O2210" s="702">
        <v>360</v>
      </c>
      <c r="P2210" s="701" t="s">
        <v>1341</v>
      </c>
      <c r="Q2210" s="704"/>
      <c r="R2210" s="701" t="s">
        <v>250</v>
      </c>
      <c r="S2210" s="701" t="s">
        <v>7020</v>
      </c>
    </row>
    <row r="2211" spans="1:19" x14ac:dyDescent="0.3">
      <c r="A2211" s="701" t="s">
        <v>7035</v>
      </c>
      <c r="B2211" s="701" t="s">
        <v>1607</v>
      </c>
      <c r="C2211" s="701" t="s">
        <v>1409</v>
      </c>
      <c r="D2211" s="702">
        <v>2003</v>
      </c>
      <c r="E2211" s="701" t="s">
        <v>1761</v>
      </c>
      <c r="F2211" s="701" t="s">
        <v>1761</v>
      </c>
      <c r="G2211" s="701" t="s">
        <v>1612</v>
      </c>
      <c r="H2211" s="703">
        <v>38110</v>
      </c>
      <c r="I2211" s="703">
        <v>38113</v>
      </c>
      <c r="J2211" s="701" t="s">
        <v>1613</v>
      </c>
      <c r="K2211" s="702">
        <v>151492</v>
      </c>
      <c r="L2211" s="701" t="s">
        <v>1341</v>
      </c>
      <c r="M2211" s="704"/>
      <c r="N2211" s="701" t="s">
        <v>1613</v>
      </c>
      <c r="O2211" s="702">
        <v>22193</v>
      </c>
      <c r="P2211" s="701" t="s">
        <v>1341</v>
      </c>
      <c r="Q2211" s="706"/>
      <c r="R2211" s="701" t="s">
        <v>250</v>
      </c>
      <c r="S2211" s="701" t="s">
        <v>7036</v>
      </c>
    </row>
    <row r="2212" spans="1:19" x14ac:dyDescent="0.3">
      <c r="A2212" s="701" t="s">
        <v>7752</v>
      </c>
      <c r="B2212" s="701" t="s">
        <v>1607</v>
      </c>
      <c r="C2212" s="701" t="s">
        <v>1409</v>
      </c>
      <c r="D2212" s="702">
        <v>2003</v>
      </c>
      <c r="E2212" s="701" t="s">
        <v>1761</v>
      </c>
      <c r="F2212" s="701" t="s">
        <v>1761</v>
      </c>
      <c r="G2212" s="701" t="s">
        <v>1612</v>
      </c>
      <c r="H2212" s="703">
        <v>38110</v>
      </c>
      <c r="I2212" s="703">
        <v>38113</v>
      </c>
      <c r="J2212" s="701" t="s">
        <v>1608</v>
      </c>
      <c r="K2212" s="702">
        <v>163799</v>
      </c>
      <c r="L2212" s="701" t="s">
        <v>1613</v>
      </c>
      <c r="M2212" s="702">
        <v>2159</v>
      </c>
      <c r="N2212" s="701" t="s">
        <v>1608</v>
      </c>
      <c r="O2212" s="702">
        <v>50151</v>
      </c>
      <c r="P2212" s="701" t="s">
        <v>1613</v>
      </c>
      <c r="Q2212" s="702">
        <v>1143</v>
      </c>
      <c r="R2212" s="701" t="s">
        <v>250</v>
      </c>
      <c r="S2212" s="701" t="s">
        <v>7036</v>
      </c>
    </row>
    <row r="2213" spans="1:19" x14ac:dyDescent="0.3">
      <c r="A2213" s="701" t="s">
        <v>7812</v>
      </c>
      <c r="B2213" s="701" t="s">
        <v>1607</v>
      </c>
      <c r="C2213" s="701" t="s">
        <v>1409</v>
      </c>
      <c r="D2213" s="702">
        <v>2004</v>
      </c>
      <c r="E2213" s="701" t="s">
        <v>1761</v>
      </c>
      <c r="F2213" s="701" t="s">
        <v>1761</v>
      </c>
      <c r="G2213" s="701" t="s">
        <v>1612</v>
      </c>
      <c r="H2213" s="703">
        <v>38484</v>
      </c>
      <c r="I2213" s="703">
        <v>38491</v>
      </c>
      <c r="J2213" s="701" t="s">
        <v>1613</v>
      </c>
      <c r="K2213" s="702">
        <v>133455</v>
      </c>
      <c r="L2213" s="701" t="s">
        <v>1341</v>
      </c>
      <c r="M2213" s="706"/>
      <c r="N2213" s="701" t="s">
        <v>1613</v>
      </c>
      <c r="O2213" s="702">
        <v>16094</v>
      </c>
      <c r="P2213" s="701" t="s">
        <v>1341</v>
      </c>
      <c r="Q2213" s="706"/>
      <c r="R2213" s="701" t="s">
        <v>250</v>
      </c>
      <c r="S2213" s="701" t="s">
        <v>7048</v>
      </c>
    </row>
    <row r="2214" spans="1:19" x14ac:dyDescent="0.3">
      <c r="A2214" s="701" t="s">
        <v>7047</v>
      </c>
      <c r="B2214" s="701" t="s">
        <v>1607</v>
      </c>
      <c r="C2214" s="701" t="s">
        <v>1409</v>
      </c>
      <c r="D2214" s="702">
        <v>2004</v>
      </c>
      <c r="E2214" s="701" t="s">
        <v>1761</v>
      </c>
      <c r="F2214" s="701" t="s">
        <v>1761</v>
      </c>
      <c r="G2214" s="701" t="s">
        <v>1612</v>
      </c>
      <c r="H2214" s="703">
        <v>38484</v>
      </c>
      <c r="I2214" s="703">
        <v>38491</v>
      </c>
      <c r="J2214" s="701" t="s">
        <v>1608</v>
      </c>
      <c r="K2214" s="702">
        <v>118197</v>
      </c>
      <c r="L2214" s="701" t="s">
        <v>1341</v>
      </c>
      <c r="M2214" s="706"/>
      <c r="N2214" s="701" t="s">
        <v>1608</v>
      </c>
      <c r="O2214" s="702">
        <v>19203</v>
      </c>
      <c r="P2214" s="701" t="s">
        <v>1613</v>
      </c>
      <c r="Q2214" s="702">
        <v>331</v>
      </c>
      <c r="R2214" s="701" t="s">
        <v>250</v>
      </c>
      <c r="S2214" s="701" t="s">
        <v>7048</v>
      </c>
    </row>
    <row r="2215" spans="1:19" x14ac:dyDescent="0.3">
      <c r="A2215" s="701" t="s">
        <v>7052</v>
      </c>
      <c r="B2215" s="701" t="s">
        <v>1607</v>
      </c>
      <c r="C2215" s="701" t="s">
        <v>1409</v>
      </c>
      <c r="D2215" s="702">
        <v>2005</v>
      </c>
      <c r="E2215" s="701" t="s">
        <v>1761</v>
      </c>
      <c r="F2215" s="701" t="s">
        <v>2143</v>
      </c>
      <c r="G2215" s="701" t="s">
        <v>1612</v>
      </c>
      <c r="H2215" s="703">
        <v>38870</v>
      </c>
      <c r="I2215" s="703">
        <v>38873</v>
      </c>
      <c r="J2215" s="701" t="s">
        <v>1613</v>
      </c>
      <c r="K2215" s="702">
        <v>169954</v>
      </c>
      <c r="L2215" s="701" t="s">
        <v>1341</v>
      </c>
      <c r="M2215" s="704"/>
      <c r="N2215" s="701" t="s">
        <v>1613</v>
      </c>
      <c r="O2215" s="702">
        <v>17142</v>
      </c>
      <c r="P2215" s="701" t="s">
        <v>1341</v>
      </c>
      <c r="Q2215" s="706"/>
      <c r="R2215" s="701" t="s">
        <v>250</v>
      </c>
      <c r="S2215" s="701" t="s">
        <v>283</v>
      </c>
    </row>
    <row r="2216" spans="1:19" x14ac:dyDescent="0.3">
      <c r="A2216" s="701" t="s">
        <v>2142</v>
      </c>
      <c r="B2216" s="701" t="s">
        <v>1607</v>
      </c>
      <c r="C2216" s="701" t="s">
        <v>1409</v>
      </c>
      <c r="D2216" s="702">
        <v>2005</v>
      </c>
      <c r="E2216" s="701" t="s">
        <v>1761</v>
      </c>
      <c r="F2216" s="701" t="s">
        <v>2143</v>
      </c>
      <c r="G2216" s="701" t="s">
        <v>1612</v>
      </c>
      <c r="H2216" s="703">
        <v>38870</v>
      </c>
      <c r="I2216" s="703">
        <v>38873</v>
      </c>
      <c r="J2216" s="701" t="s">
        <v>1608</v>
      </c>
      <c r="K2216" s="702">
        <v>136519</v>
      </c>
      <c r="L2216" s="701" t="s">
        <v>1613</v>
      </c>
      <c r="M2216" s="702">
        <v>8143</v>
      </c>
      <c r="N2216" s="701" t="s">
        <v>1608</v>
      </c>
      <c r="O2216" s="702">
        <v>45027</v>
      </c>
      <c r="P2216" s="701" t="s">
        <v>1613</v>
      </c>
      <c r="Q2216" s="702">
        <v>1437</v>
      </c>
      <c r="R2216" s="701" t="s">
        <v>250</v>
      </c>
      <c r="S2216" s="701" t="s">
        <v>283</v>
      </c>
    </row>
    <row r="2217" spans="1:19" x14ac:dyDescent="0.3">
      <c r="A2217" s="701" t="s">
        <v>7061</v>
      </c>
      <c r="B2217" s="701" t="s">
        <v>1607</v>
      </c>
      <c r="C2217" s="701" t="s">
        <v>1409</v>
      </c>
      <c r="D2217" s="702">
        <v>2006</v>
      </c>
      <c r="E2217" s="701" t="s">
        <v>1761</v>
      </c>
      <c r="F2217" s="701" t="s">
        <v>2143</v>
      </c>
      <c r="G2217" s="701" t="s">
        <v>1612</v>
      </c>
      <c r="H2217" s="703">
        <v>39199</v>
      </c>
      <c r="I2217" s="703">
        <v>39206</v>
      </c>
      <c r="J2217" s="701" t="s">
        <v>1613</v>
      </c>
      <c r="K2217" s="702">
        <v>185397</v>
      </c>
      <c r="L2217" s="701" t="s">
        <v>1341</v>
      </c>
      <c r="M2217" s="704"/>
      <c r="N2217" s="701" t="s">
        <v>1613</v>
      </c>
      <c r="O2217" s="702">
        <v>1695</v>
      </c>
      <c r="P2217" s="701" t="s">
        <v>1341</v>
      </c>
      <c r="Q2217" s="704"/>
      <c r="R2217" s="701" t="s">
        <v>250</v>
      </c>
      <c r="S2217" s="701" t="s">
        <v>2145</v>
      </c>
    </row>
    <row r="2218" spans="1:19" x14ac:dyDescent="0.3">
      <c r="A2218" s="701" t="s">
        <v>2144</v>
      </c>
      <c r="B2218" s="701" t="s">
        <v>1607</v>
      </c>
      <c r="C2218" s="701" t="s">
        <v>1409</v>
      </c>
      <c r="D2218" s="702">
        <v>2006</v>
      </c>
      <c r="E2218" s="701" t="s">
        <v>1761</v>
      </c>
      <c r="F2218" s="701" t="s">
        <v>2143</v>
      </c>
      <c r="G2218" s="701" t="s">
        <v>1612</v>
      </c>
      <c r="H2218" s="703">
        <v>39199</v>
      </c>
      <c r="I2218" s="703">
        <v>39206</v>
      </c>
      <c r="J2218" s="701" t="s">
        <v>1608</v>
      </c>
      <c r="K2218" s="702">
        <v>185975</v>
      </c>
      <c r="L2218" s="701" t="s">
        <v>1341</v>
      </c>
      <c r="M2218" s="704"/>
      <c r="N2218" s="701" t="s">
        <v>1608</v>
      </c>
      <c r="O2218" s="702">
        <v>22415</v>
      </c>
      <c r="P2218" s="701" t="s">
        <v>1613</v>
      </c>
      <c r="Q2218" s="702">
        <v>97</v>
      </c>
      <c r="R2218" s="701" t="s">
        <v>250</v>
      </c>
      <c r="S2218" s="701" t="s">
        <v>2145</v>
      </c>
    </row>
    <row r="2219" spans="1:19" x14ac:dyDescent="0.3">
      <c r="A2219" s="701" t="s">
        <v>7982</v>
      </c>
      <c r="B2219" s="701" t="s">
        <v>1607</v>
      </c>
      <c r="C2219" s="701" t="s">
        <v>1409</v>
      </c>
      <c r="D2219" s="702">
        <v>2007</v>
      </c>
      <c r="E2219" s="701" t="s">
        <v>1761</v>
      </c>
      <c r="F2219" s="701" t="s">
        <v>1761</v>
      </c>
      <c r="G2219" s="701" t="s">
        <v>1612</v>
      </c>
      <c r="H2219" s="703">
        <v>39583</v>
      </c>
      <c r="I2219" s="703">
        <v>39583</v>
      </c>
      <c r="J2219" s="701" t="s">
        <v>1613</v>
      </c>
      <c r="K2219" s="702">
        <v>199622</v>
      </c>
      <c r="L2219" s="701" t="s">
        <v>1341</v>
      </c>
      <c r="M2219" s="706"/>
      <c r="N2219" s="701" t="s">
        <v>1613</v>
      </c>
      <c r="O2219" s="702">
        <v>2208</v>
      </c>
      <c r="P2219" s="701" t="s">
        <v>1341</v>
      </c>
      <c r="Q2219" s="706"/>
      <c r="R2219" s="701" t="s">
        <v>250</v>
      </c>
      <c r="S2219" s="701" t="s">
        <v>276</v>
      </c>
    </row>
    <row r="2220" spans="1:19" x14ac:dyDescent="0.3">
      <c r="A2220" s="701" t="s">
        <v>2146</v>
      </c>
      <c r="B2220" s="701" t="s">
        <v>1607</v>
      </c>
      <c r="C2220" s="701" t="s">
        <v>1409</v>
      </c>
      <c r="D2220" s="702">
        <v>2007</v>
      </c>
      <c r="E2220" s="701" t="s">
        <v>1761</v>
      </c>
      <c r="F2220" s="701" t="s">
        <v>1761</v>
      </c>
      <c r="G2220" s="701" t="s">
        <v>1612</v>
      </c>
      <c r="H2220" s="703">
        <v>39583</v>
      </c>
      <c r="I2220" s="703">
        <v>39583</v>
      </c>
      <c r="J2220" s="701" t="s">
        <v>1608</v>
      </c>
      <c r="K2220" s="702">
        <v>199251</v>
      </c>
      <c r="L2220" s="701" t="s">
        <v>1341</v>
      </c>
      <c r="M2220" s="704"/>
      <c r="N2220" s="701" t="s">
        <v>1608</v>
      </c>
      <c r="O2220" s="702">
        <v>2491</v>
      </c>
      <c r="P2220" s="701" t="s">
        <v>1341</v>
      </c>
      <c r="Q2220" s="704"/>
      <c r="R2220" s="701" t="s">
        <v>250</v>
      </c>
      <c r="S2220" s="701" t="s">
        <v>276</v>
      </c>
    </row>
    <row r="2221" spans="1:19" x14ac:dyDescent="0.3">
      <c r="A2221" s="701" t="s">
        <v>8032</v>
      </c>
      <c r="B2221" s="701" t="s">
        <v>1607</v>
      </c>
      <c r="C2221" s="701" t="s">
        <v>1409</v>
      </c>
      <c r="D2221" s="702">
        <v>2008</v>
      </c>
      <c r="E2221" s="701" t="s">
        <v>1761</v>
      </c>
      <c r="F2221" s="701" t="s">
        <v>1761</v>
      </c>
      <c r="G2221" s="701" t="s">
        <v>1612</v>
      </c>
      <c r="H2221" s="703">
        <v>39934</v>
      </c>
      <c r="I2221" s="703">
        <v>39948</v>
      </c>
      <c r="J2221" s="701" t="s">
        <v>1613</v>
      </c>
      <c r="K2221" s="702">
        <v>200006</v>
      </c>
      <c r="L2221" s="701" t="s">
        <v>1341</v>
      </c>
      <c r="M2221" s="706"/>
      <c r="N2221" s="701" t="s">
        <v>1613</v>
      </c>
      <c r="O2221" s="702">
        <v>3544</v>
      </c>
      <c r="P2221" s="701" t="s">
        <v>1341</v>
      </c>
      <c r="Q2221" s="706"/>
      <c r="R2221" s="701" t="s">
        <v>250</v>
      </c>
      <c r="S2221" s="701" t="s">
        <v>1762</v>
      </c>
    </row>
    <row r="2222" spans="1:19" x14ac:dyDescent="0.3">
      <c r="A2222" s="701" t="s">
        <v>1760</v>
      </c>
      <c r="B2222" s="701" t="s">
        <v>1607</v>
      </c>
      <c r="C2222" s="701" t="s">
        <v>1409</v>
      </c>
      <c r="D2222" s="702">
        <v>2008</v>
      </c>
      <c r="E2222" s="701" t="s">
        <v>1761</v>
      </c>
      <c r="F2222" s="701" t="s">
        <v>1761</v>
      </c>
      <c r="G2222" s="701" t="s">
        <v>1612</v>
      </c>
      <c r="H2222" s="703">
        <v>39934</v>
      </c>
      <c r="I2222" s="703">
        <v>39948</v>
      </c>
      <c r="J2222" s="701" t="s">
        <v>1608</v>
      </c>
      <c r="K2222" s="702">
        <v>186978</v>
      </c>
      <c r="L2222" s="701" t="s">
        <v>1613</v>
      </c>
      <c r="M2222" s="702">
        <v>8249</v>
      </c>
      <c r="N2222" s="701" t="s">
        <v>1608</v>
      </c>
      <c r="O2222" s="702">
        <v>6874</v>
      </c>
      <c r="P2222" s="701" t="s">
        <v>1613</v>
      </c>
      <c r="Q2222" s="702">
        <v>3208</v>
      </c>
      <c r="R2222" s="701" t="s">
        <v>250</v>
      </c>
      <c r="S2222" s="701" t="s">
        <v>1762</v>
      </c>
    </row>
    <row r="2223" spans="1:19" x14ac:dyDescent="0.3">
      <c r="A2223" s="701" t="s">
        <v>8077</v>
      </c>
      <c r="B2223" s="701" t="s">
        <v>1607</v>
      </c>
      <c r="C2223" s="701" t="s">
        <v>1409</v>
      </c>
      <c r="D2223" s="702">
        <v>2009</v>
      </c>
      <c r="E2223" s="701" t="s">
        <v>1761</v>
      </c>
      <c r="F2223" s="701" t="s">
        <v>1761</v>
      </c>
      <c r="G2223" s="701" t="s">
        <v>1612</v>
      </c>
      <c r="H2223" s="703">
        <v>40314</v>
      </c>
      <c r="I2223" s="703">
        <v>40314</v>
      </c>
      <c r="J2223" s="701" t="s">
        <v>1613</v>
      </c>
      <c r="K2223" s="702">
        <v>193417</v>
      </c>
      <c r="L2223" s="701" t="s">
        <v>1341</v>
      </c>
      <c r="M2223" s="706"/>
      <c r="N2223" s="701" t="s">
        <v>1608</v>
      </c>
      <c r="O2223" s="702">
        <v>57920</v>
      </c>
      <c r="P2223" s="701" t="s">
        <v>1613</v>
      </c>
      <c r="Q2223" s="702">
        <v>9061</v>
      </c>
      <c r="R2223" s="701" t="s">
        <v>250</v>
      </c>
      <c r="S2223" s="701" t="s">
        <v>7075</v>
      </c>
    </row>
    <row r="2224" spans="1:19" x14ac:dyDescent="0.3">
      <c r="A2224" s="701" t="s">
        <v>7074</v>
      </c>
      <c r="B2224" s="701" t="s">
        <v>1607</v>
      </c>
      <c r="C2224" s="701" t="s">
        <v>1409</v>
      </c>
      <c r="D2224" s="702">
        <v>2009</v>
      </c>
      <c r="E2224" s="701" t="s">
        <v>1761</v>
      </c>
      <c r="F2224" s="701" t="s">
        <v>1761</v>
      </c>
      <c r="G2224" s="701" t="s">
        <v>1612</v>
      </c>
      <c r="H2224" s="703">
        <v>40314</v>
      </c>
      <c r="I2224" s="703">
        <v>40314</v>
      </c>
      <c r="J2224" s="701" t="s">
        <v>1608</v>
      </c>
      <c r="K2224" s="702">
        <v>200431</v>
      </c>
      <c r="L2224" s="701" t="s">
        <v>1341</v>
      </c>
      <c r="M2224" s="706"/>
      <c r="N2224" s="701" t="s">
        <v>1608</v>
      </c>
      <c r="O2224" s="702">
        <v>1828</v>
      </c>
      <c r="P2224" s="701" t="s">
        <v>1341</v>
      </c>
      <c r="Q2224" s="706"/>
      <c r="R2224" s="701" t="s">
        <v>250</v>
      </c>
      <c r="S2224" s="701" t="s">
        <v>7075</v>
      </c>
    </row>
    <row r="2225" spans="1:19" x14ac:dyDescent="0.3">
      <c r="A2225" s="701" t="s">
        <v>8196</v>
      </c>
      <c r="B2225" s="701" t="s">
        <v>1607</v>
      </c>
      <c r="C2225" s="701" t="s">
        <v>1409</v>
      </c>
      <c r="D2225" s="702">
        <v>2010</v>
      </c>
      <c r="E2225" s="701" t="s">
        <v>1761</v>
      </c>
      <c r="F2225" s="701" t="s">
        <v>1761</v>
      </c>
      <c r="G2225" s="701" t="s">
        <v>1612</v>
      </c>
      <c r="H2225" s="703">
        <v>40683</v>
      </c>
      <c r="I2225" s="703">
        <v>40683</v>
      </c>
      <c r="J2225" s="701" t="s">
        <v>1613</v>
      </c>
      <c r="K2225" s="702">
        <v>197931</v>
      </c>
      <c r="L2225" s="701" t="s">
        <v>1341</v>
      </c>
      <c r="M2225" s="706"/>
      <c r="N2225" s="701" t="s">
        <v>1613</v>
      </c>
      <c r="O2225" s="702">
        <v>2548</v>
      </c>
      <c r="P2225" s="701" t="s">
        <v>1341</v>
      </c>
      <c r="Q2225" s="706"/>
      <c r="R2225" s="701" t="s">
        <v>250</v>
      </c>
      <c r="S2225" s="701" t="s">
        <v>7085</v>
      </c>
    </row>
    <row r="2226" spans="1:19" x14ac:dyDescent="0.3">
      <c r="A2226" s="701" t="s">
        <v>7084</v>
      </c>
      <c r="B2226" s="701" t="s">
        <v>1607</v>
      </c>
      <c r="C2226" s="701" t="s">
        <v>1409</v>
      </c>
      <c r="D2226" s="702">
        <v>2010</v>
      </c>
      <c r="E2226" s="701" t="s">
        <v>1761</v>
      </c>
      <c r="F2226" s="701" t="s">
        <v>1761</v>
      </c>
      <c r="G2226" s="701" t="s">
        <v>1612</v>
      </c>
      <c r="H2226" s="703">
        <v>40683</v>
      </c>
      <c r="I2226" s="703">
        <v>40683</v>
      </c>
      <c r="J2226" s="701" t="s">
        <v>1608</v>
      </c>
      <c r="K2226" s="702">
        <v>198276</v>
      </c>
      <c r="L2226" s="701" t="s">
        <v>1341</v>
      </c>
      <c r="M2226" s="706"/>
      <c r="N2226" s="701" t="s">
        <v>1608</v>
      </c>
      <c r="O2226" s="702">
        <v>2003</v>
      </c>
      <c r="P2226" s="701" t="s">
        <v>1341</v>
      </c>
      <c r="Q2226" s="704"/>
      <c r="R2226" s="701" t="s">
        <v>250</v>
      </c>
      <c r="S2226" s="701" t="s">
        <v>7085</v>
      </c>
    </row>
    <row r="2227" spans="1:19" x14ac:dyDescent="0.3">
      <c r="A2227" s="701" t="s">
        <v>8271</v>
      </c>
      <c r="B2227" s="701" t="s">
        <v>1607</v>
      </c>
      <c r="C2227" s="701" t="s">
        <v>1409</v>
      </c>
      <c r="D2227" s="702">
        <v>2011</v>
      </c>
      <c r="E2227" s="701" t="s">
        <v>1761</v>
      </c>
      <c r="F2227" s="701" t="s">
        <v>1761</v>
      </c>
      <c r="G2227" s="701" t="s">
        <v>1612</v>
      </c>
      <c r="H2227" s="703">
        <v>41033</v>
      </c>
      <c r="I2227" s="703">
        <v>41046</v>
      </c>
      <c r="J2227" s="701" t="s">
        <v>1613</v>
      </c>
      <c r="K2227" s="702">
        <v>203474</v>
      </c>
      <c r="L2227" s="701" t="s">
        <v>1341</v>
      </c>
      <c r="M2227" s="706"/>
      <c r="N2227" s="701" t="s">
        <v>1613</v>
      </c>
      <c r="O2227" s="702">
        <v>0</v>
      </c>
      <c r="P2227" s="701" t="s">
        <v>1341</v>
      </c>
      <c r="Q2227" s="706"/>
      <c r="R2227" s="701" t="s">
        <v>1341</v>
      </c>
      <c r="S2227" s="701" t="s">
        <v>1341</v>
      </c>
    </row>
    <row r="2228" spans="1:19" x14ac:dyDescent="0.3">
      <c r="A2228" s="701" t="s">
        <v>7093</v>
      </c>
      <c r="B2228" s="701" t="s">
        <v>1607</v>
      </c>
      <c r="C2228" s="701" t="s">
        <v>1409</v>
      </c>
      <c r="D2228" s="702">
        <v>2011</v>
      </c>
      <c r="E2228" s="701" t="s">
        <v>1761</v>
      </c>
      <c r="F2228" s="701" t="s">
        <v>1761</v>
      </c>
      <c r="G2228" s="701" t="s">
        <v>1612</v>
      </c>
      <c r="H2228" s="703">
        <v>41033</v>
      </c>
      <c r="I2228" s="703">
        <v>41046</v>
      </c>
      <c r="J2228" s="701" t="s">
        <v>1608</v>
      </c>
      <c r="K2228" s="702">
        <v>205050</v>
      </c>
      <c r="L2228" s="701" t="s">
        <v>1613</v>
      </c>
      <c r="M2228" s="702">
        <v>0</v>
      </c>
      <c r="N2228" s="701" t="s">
        <v>1608</v>
      </c>
      <c r="O2228" s="702">
        <v>10803</v>
      </c>
      <c r="P2228" s="701" t="s">
        <v>1613</v>
      </c>
      <c r="Q2228" s="705">
        <v>0</v>
      </c>
      <c r="R2228" s="701" t="s">
        <v>1341</v>
      </c>
      <c r="S2228" s="701" t="s">
        <v>1341</v>
      </c>
    </row>
    <row r="2229" spans="1:19" x14ac:dyDescent="0.3">
      <c r="A2229" s="701" t="s">
        <v>7967</v>
      </c>
      <c r="B2229" s="701" t="s">
        <v>1607</v>
      </c>
      <c r="C2229" s="701" t="s">
        <v>1344</v>
      </c>
      <c r="D2229" s="702">
        <v>1986</v>
      </c>
      <c r="E2229" s="701" t="s">
        <v>1341</v>
      </c>
      <c r="F2229" s="701" t="s">
        <v>2438</v>
      </c>
      <c r="G2229" s="701" t="s">
        <v>1612</v>
      </c>
      <c r="H2229" s="703">
        <v>31927</v>
      </c>
      <c r="I2229" s="703">
        <v>31937</v>
      </c>
      <c r="J2229" s="701" t="s">
        <v>1608</v>
      </c>
      <c r="K2229" s="702">
        <v>188916</v>
      </c>
      <c r="L2229" s="701" t="s">
        <v>1341</v>
      </c>
      <c r="M2229" s="706"/>
      <c r="N2229" s="701" t="s">
        <v>1608</v>
      </c>
      <c r="O2229" s="702">
        <v>756</v>
      </c>
      <c r="P2229" s="701" t="s">
        <v>1341</v>
      </c>
      <c r="Q2229" s="704"/>
      <c r="R2229" s="701" t="s">
        <v>1341</v>
      </c>
      <c r="S2229" s="701" t="s">
        <v>1341</v>
      </c>
    </row>
    <row r="2230" spans="1:19" x14ac:dyDescent="0.3">
      <c r="A2230" s="701" t="s">
        <v>8112</v>
      </c>
      <c r="B2230" s="701" t="s">
        <v>1607</v>
      </c>
      <c r="C2230" s="701" t="s">
        <v>1344</v>
      </c>
      <c r="D2230" s="702">
        <v>1987</v>
      </c>
      <c r="E2230" s="701" t="s">
        <v>1341</v>
      </c>
      <c r="F2230" s="701" t="s">
        <v>1784</v>
      </c>
      <c r="G2230" s="701" t="s">
        <v>1612</v>
      </c>
      <c r="H2230" s="703">
        <v>32286</v>
      </c>
      <c r="I2230" s="703">
        <v>32300</v>
      </c>
      <c r="J2230" s="701" t="s">
        <v>1608</v>
      </c>
      <c r="K2230" s="702">
        <v>205103</v>
      </c>
      <c r="L2230" s="701" t="s">
        <v>1341</v>
      </c>
      <c r="M2230" s="706"/>
      <c r="N2230" s="701" t="s">
        <v>1608</v>
      </c>
      <c r="O2230" s="702">
        <v>1436</v>
      </c>
      <c r="P2230" s="701" t="s">
        <v>1341</v>
      </c>
      <c r="Q2230" s="704"/>
      <c r="R2230" s="701" t="s">
        <v>1341</v>
      </c>
      <c r="S2230" s="701" t="s">
        <v>1341</v>
      </c>
    </row>
    <row r="2231" spans="1:19" x14ac:dyDescent="0.3">
      <c r="A2231" s="701" t="s">
        <v>8120</v>
      </c>
      <c r="B2231" s="701" t="s">
        <v>1607</v>
      </c>
      <c r="C2231" s="701" t="s">
        <v>1344</v>
      </c>
      <c r="D2231" s="702">
        <v>1988</v>
      </c>
      <c r="E2231" s="701" t="s">
        <v>1341</v>
      </c>
      <c r="F2231" s="701" t="s">
        <v>1784</v>
      </c>
      <c r="G2231" s="701" t="s">
        <v>1612</v>
      </c>
      <c r="H2231" s="703">
        <v>32669</v>
      </c>
      <c r="I2231" s="703">
        <v>32669</v>
      </c>
      <c r="J2231" s="701" t="s">
        <v>1608</v>
      </c>
      <c r="K2231" s="702">
        <v>200630</v>
      </c>
      <c r="L2231" s="701" t="s">
        <v>1341</v>
      </c>
      <c r="M2231" s="706"/>
      <c r="N2231" s="701" t="s">
        <v>1608</v>
      </c>
      <c r="O2231" s="702">
        <v>5016</v>
      </c>
      <c r="P2231" s="701" t="s">
        <v>1341</v>
      </c>
      <c r="Q2231" s="704"/>
      <c r="R2231" s="701" t="s">
        <v>1341</v>
      </c>
      <c r="S2231" s="701" t="s">
        <v>1341</v>
      </c>
    </row>
    <row r="2232" spans="1:19" x14ac:dyDescent="0.3">
      <c r="A2232" s="701" t="s">
        <v>7485</v>
      </c>
      <c r="B2232" s="701" t="s">
        <v>1607</v>
      </c>
      <c r="C2232" s="701" t="s">
        <v>1344</v>
      </c>
      <c r="D2232" s="702">
        <v>1989</v>
      </c>
      <c r="E2232" s="701" t="s">
        <v>1341</v>
      </c>
      <c r="F2232" s="701" t="s">
        <v>1784</v>
      </c>
      <c r="G2232" s="701" t="s">
        <v>1612</v>
      </c>
      <c r="H2232" s="703">
        <v>33023</v>
      </c>
      <c r="I2232" s="703">
        <v>33029</v>
      </c>
      <c r="J2232" s="701" t="s">
        <v>1608</v>
      </c>
      <c r="K2232" s="702">
        <v>144164</v>
      </c>
      <c r="L2232" s="701" t="s">
        <v>1341</v>
      </c>
      <c r="M2232" s="706"/>
      <c r="N2232" s="701" t="s">
        <v>1613</v>
      </c>
      <c r="O2232" s="702">
        <v>386</v>
      </c>
      <c r="P2232" s="701" t="s">
        <v>1608</v>
      </c>
      <c r="Q2232" s="705">
        <v>3848</v>
      </c>
      <c r="R2232" s="701" t="s">
        <v>1341</v>
      </c>
      <c r="S2232" s="701" t="s">
        <v>1341</v>
      </c>
    </row>
    <row r="2233" spans="1:19" x14ac:dyDescent="0.3">
      <c r="A2233" s="701" t="s">
        <v>7954</v>
      </c>
      <c r="B2233" s="701" t="s">
        <v>1607</v>
      </c>
      <c r="C2233" s="701" t="s">
        <v>1344</v>
      </c>
      <c r="D2233" s="702">
        <v>1990</v>
      </c>
      <c r="E2233" s="701" t="s">
        <v>1341</v>
      </c>
      <c r="F2233" s="701" t="s">
        <v>1784</v>
      </c>
      <c r="G2233" s="701" t="s">
        <v>1612</v>
      </c>
      <c r="H2233" s="703">
        <v>33393</v>
      </c>
      <c r="I2233" s="703">
        <v>33402</v>
      </c>
      <c r="J2233" s="701" t="s">
        <v>1608</v>
      </c>
      <c r="K2233" s="702">
        <v>198056</v>
      </c>
      <c r="L2233" s="701" t="s">
        <v>1341</v>
      </c>
      <c r="M2233" s="706"/>
      <c r="N2233" s="701" t="s">
        <v>1608</v>
      </c>
      <c r="O2233" s="702">
        <v>2575</v>
      </c>
      <c r="P2233" s="701" t="s">
        <v>1341</v>
      </c>
      <c r="Q2233" s="704"/>
      <c r="R2233" s="701" t="s">
        <v>1341</v>
      </c>
      <c r="S2233" s="701" t="s">
        <v>1341</v>
      </c>
    </row>
    <row r="2234" spans="1:19" x14ac:dyDescent="0.3">
      <c r="A2234" s="701" t="s">
        <v>8001</v>
      </c>
      <c r="B2234" s="701" t="s">
        <v>1607</v>
      </c>
      <c r="C2234" s="701" t="s">
        <v>1344</v>
      </c>
      <c r="D2234" s="702">
        <v>1991</v>
      </c>
      <c r="E2234" s="701" t="s">
        <v>1341</v>
      </c>
      <c r="F2234" s="701" t="s">
        <v>1784</v>
      </c>
      <c r="G2234" s="701" t="s">
        <v>1612</v>
      </c>
      <c r="H2234" s="703">
        <v>33757</v>
      </c>
      <c r="I2234" s="703">
        <v>33766</v>
      </c>
      <c r="J2234" s="701" t="s">
        <v>1608</v>
      </c>
      <c r="K2234" s="702">
        <v>120507</v>
      </c>
      <c r="L2234" s="701" t="s">
        <v>1341</v>
      </c>
      <c r="M2234" s="706"/>
      <c r="N2234" s="701" t="s">
        <v>1608</v>
      </c>
      <c r="O2234" s="702">
        <v>964</v>
      </c>
      <c r="P2234" s="701" t="s">
        <v>1341</v>
      </c>
      <c r="Q2234" s="704"/>
      <c r="R2234" s="701" t="s">
        <v>1341</v>
      </c>
      <c r="S2234" s="701" t="s">
        <v>1341</v>
      </c>
    </row>
    <row r="2235" spans="1:19" x14ac:dyDescent="0.3">
      <c r="A2235" s="701" t="s">
        <v>8062</v>
      </c>
      <c r="B2235" s="701" t="s">
        <v>1607</v>
      </c>
      <c r="C2235" s="701" t="s">
        <v>1344</v>
      </c>
      <c r="D2235" s="702">
        <v>1992</v>
      </c>
      <c r="E2235" s="701" t="s">
        <v>1341</v>
      </c>
      <c r="F2235" s="701" t="s">
        <v>1784</v>
      </c>
      <c r="G2235" s="701" t="s">
        <v>1785</v>
      </c>
      <c r="H2235" s="703">
        <v>34125</v>
      </c>
      <c r="I2235" s="703">
        <v>34134</v>
      </c>
      <c r="J2235" s="701" t="s">
        <v>1608</v>
      </c>
      <c r="K2235" s="702">
        <v>203591</v>
      </c>
      <c r="L2235" s="701" t="s">
        <v>1341</v>
      </c>
      <c r="M2235" s="706"/>
      <c r="N2235" s="701" t="s">
        <v>1608</v>
      </c>
      <c r="O2235" s="702">
        <v>1832</v>
      </c>
      <c r="P2235" s="701" t="s">
        <v>1341</v>
      </c>
      <c r="Q2235" s="706"/>
      <c r="R2235" s="701" t="s">
        <v>1341</v>
      </c>
      <c r="S2235" s="701" t="s">
        <v>1341</v>
      </c>
    </row>
    <row r="2236" spans="1:19" x14ac:dyDescent="0.3">
      <c r="A2236" s="701" t="s">
        <v>8206</v>
      </c>
      <c r="B2236" s="701" t="s">
        <v>1607</v>
      </c>
      <c r="C2236" s="701" t="s">
        <v>1344</v>
      </c>
      <c r="D2236" s="702">
        <v>1993</v>
      </c>
      <c r="E2236" s="701" t="s">
        <v>1341</v>
      </c>
      <c r="F2236" s="701" t="s">
        <v>1784</v>
      </c>
      <c r="G2236" s="701" t="s">
        <v>1785</v>
      </c>
      <c r="H2236" s="703">
        <v>34487</v>
      </c>
      <c r="I2236" s="703">
        <v>34496</v>
      </c>
      <c r="J2236" s="701" t="s">
        <v>1608</v>
      </c>
      <c r="K2236" s="702">
        <v>95897</v>
      </c>
      <c r="L2236" s="701" t="s">
        <v>1341</v>
      </c>
      <c r="M2236" s="706"/>
      <c r="N2236" s="701" t="s">
        <v>1613</v>
      </c>
      <c r="O2236" s="702">
        <v>58</v>
      </c>
      <c r="P2236" s="701" t="s">
        <v>1608</v>
      </c>
      <c r="Q2236" s="702">
        <v>940</v>
      </c>
      <c r="R2236" s="701" t="s">
        <v>1341</v>
      </c>
      <c r="S2236" s="701" t="s">
        <v>1341</v>
      </c>
    </row>
    <row r="2237" spans="1:19" x14ac:dyDescent="0.3">
      <c r="A2237" s="701" t="s">
        <v>8211</v>
      </c>
      <c r="B2237" s="701" t="s">
        <v>1607</v>
      </c>
      <c r="C2237" s="701" t="s">
        <v>1344</v>
      </c>
      <c r="D2237" s="702">
        <v>1994</v>
      </c>
      <c r="E2237" s="701" t="s">
        <v>1341</v>
      </c>
      <c r="F2237" s="701" t="s">
        <v>1784</v>
      </c>
      <c r="G2237" s="701" t="s">
        <v>1785</v>
      </c>
      <c r="H2237" s="703">
        <v>34852</v>
      </c>
      <c r="I2237" s="703">
        <v>34861</v>
      </c>
      <c r="J2237" s="701" t="s">
        <v>1608</v>
      </c>
      <c r="K2237" s="702">
        <v>148585</v>
      </c>
      <c r="L2237" s="701" t="s">
        <v>1341</v>
      </c>
      <c r="M2237" s="704"/>
      <c r="N2237" s="701" t="s">
        <v>1608</v>
      </c>
      <c r="O2237" s="702">
        <v>1545</v>
      </c>
      <c r="P2237" s="701" t="s">
        <v>1341</v>
      </c>
      <c r="Q2237" s="704"/>
      <c r="R2237" s="701" t="s">
        <v>1341</v>
      </c>
      <c r="S2237" s="701" t="s">
        <v>1341</v>
      </c>
    </row>
    <row r="2238" spans="1:19" x14ac:dyDescent="0.3">
      <c r="A2238" s="701" t="s">
        <v>8280</v>
      </c>
      <c r="B2238" s="701" t="s">
        <v>1607</v>
      </c>
      <c r="C2238" s="701" t="s">
        <v>1344</v>
      </c>
      <c r="D2238" s="702">
        <v>1995</v>
      </c>
      <c r="E2238" s="701" t="s">
        <v>1341</v>
      </c>
      <c r="F2238" s="701" t="s">
        <v>1784</v>
      </c>
      <c r="G2238" s="701" t="s">
        <v>1785</v>
      </c>
      <c r="H2238" s="703">
        <v>35221</v>
      </c>
      <c r="I2238" s="703">
        <v>35230</v>
      </c>
      <c r="J2238" s="701" t="s">
        <v>1608</v>
      </c>
      <c r="K2238" s="702">
        <v>51408</v>
      </c>
      <c r="L2238" s="701" t="s">
        <v>1341</v>
      </c>
      <c r="M2238" s="704"/>
      <c r="N2238" s="701" t="s">
        <v>1608</v>
      </c>
      <c r="O2238" s="702">
        <v>206</v>
      </c>
      <c r="P2238" s="701" t="s">
        <v>1341</v>
      </c>
      <c r="Q2238" s="706"/>
      <c r="R2238" s="701" t="s">
        <v>258</v>
      </c>
      <c r="S2238" s="701" t="s">
        <v>8281</v>
      </c>
    </row>
    <row r="2239" spans="1:19" x14ac:dyDescent="0.3">
      <c r="A2239" s="701" t="s">
        <v>8282</v>
      </c>
      <c r="B2239" s="701" t="s">
        <v>1607</v>
      </c>
      <c r="C2239" s="701" t="s">
        <v>1344</v>
      </c>
      <c r="D2239" s="702">
        <v>1995</v>
      </c>
      <c r="E2239" s="701" t="s">
        <v>1341</v>
      </c>
      <c r="F2239" s="701" t="s">
        <v>1784</v>
      </c>
      <c r="G2239" s="701" t="s">
        <v>1612</v>
      </c>
      <c r="H2239" s="703">
        <v>35226</v>
      </c>
      <c r="I2239" s="703">
        <v>35230</v>
      </c>
      <c r="J2239" s="701" t="s">
        <v>1608</v>
      </c>
      <c r="K2239" s="702">
        <v>53303</v>
      </c>
      <c r="L2239" s="701" t="s">
        <v>1341</v>
      </c>
      <c r="M2239" s="704"/>
      <c r="N2239" s="701" t="s">
        <v>1608</v>
      </c>
      <c r="O2239" s="702">
        <v>213</v>
      </c>
      <c r="P2239" s="701" t="s">
        <v>1341</v>
      </c>
      <c r="Q2239" s="704"/>
      <c r="R2239" s="701" t="s">
        <v>1341</v>
      </c>
      <c r="S2239" s="701" t="s">
        <v>1341</v>
      </c>
    </row>
    <row r="2240" spans="1:19" x14ac:dyDescent="0.3">
      <c r="A2240" s="701" t="s">
        <v>8283</v>
      </c>
      <c r="B2240" s="701" t="s">
        <v>1607</v>
      </c>
      <c r="C2240" s="701" t="s">
        <v>1344</v>
      </c>
      <c r="D2240" s="702">
        <v>1995</v>
      </c>
      <c r="E2240" s="701" t="s">
        <v>1341</v>
      </c>
      <c r="F2240" s="701" t="s">
        <v>1784</v>
      </c>
      <c r="G2240" s="701" t="s">
        <v>1785</v>
      </c>
      <c r="H2240" s="703">
        <v>35228</v>
      </c>
      <c r="I2240" s="703">
        <v>35230</v>
      </c>
      <c r="J2240" s="701" t="s">
        <v>1608</v>
      </c>
      <c r="K2240" s="702">
        <v>42176</v>
      </c>
      <c r="L2240" s="701" t="s">
        <v>1341</v>
      </c>
      <c r="M2240" s="704"/>
      <c r="N2240" s="701" t="s">
        <v>1608</v>
      </c>
      <c r="O2240" s="702">
        <v>169</v>
      </c>
      <c r="P2240" s="701" t="s">
        <v>1341</v>
      </c>
      <c r="Q2240" s="706"/>
      <c r="R2240" s="701" t="s">
        <v>258</v>
      </c>
      <c r="S2240" s="701" t="s">
        <v>8281</v>
      </c>
    </row>
    <row r="2241" spans="1:19" x14ac:dyDescent="0.3">
      <c r="A2241" s="701" t="s">
        <v>7347</v>
      </c>
      <c r="B2241" s="701" t="s">
        <v>1607</v>
      </c>
      <c r="C2241" s="701" t="s">
        <v>1344</v>
      </c>
      <c r="D2241" s="702">
        <v>1996</v>
      </c>
      <c r="E2241" s="701" t="s">
        <v>1341</v>
      </c>
      <c r="F2241" s="701" t="s">
        <v>1784</v>
      </c>
      <c r="G2241" s="701" t="s">
        <v>1612</v>
      </c>
      <c r="H2241" s="703">
        <v>35587</v>
      </c>
      <c r="I2241" s="703">
        <v>35587</v>
      </c>
      <c r="J2241" s="701" t="s">
        <v>1608</v>
      </c>
      <c r="K2241" s="702">
        <v>92262</v>
      </c>
      <c r="L2241" s="701" t="s">
        <v>1341</v>
      </c>
      <c r="M2241" s="704"/>
      <c r="N2241" s="701" t="s">
        <v>1341</v>
      </c>
      <c r="O2241" s="706"/>
      <c r="P2241" s="701" t="s">
        <v>1341</v>
      </c>
      <c r="Q2241" s="706"/>
      <c r="R2241" s="701" t="s">
        <v>1341</v>
      </c>
      <c r="S2241" s="701" t="s">
        <v>1341</v>
      </c>
    </row>
    <row r="2242" spans="1:19" x14ac:dyDescent="0.3">
      <c r="A2242" s="701" t="s">
        <v>7450</v>
      </c>
      <c r="B2242" s="701" t="s">
        <v>1607</v>
      </c>
      <c r="C2242" s="701" t="s">
        <v>1344</v>
      </c>
      <c r="D2242" s="702">
        <v>1997</v>
      </c>
      <c r="E2242" s="701" t="s">
        <v>1341</v>
      </c>
      <c r="F2242" s="701" t="s">
        <v>1784</v>
      </c>
      <c r="G2242" s="701" t="s">
        <v>1785</v>
      </c>
      <c r="H2242" s="703">
        <v>35942</v>
      </c>
      <c r="I2242" s="703">
        <v>35952</v>
      </c>
      <c r="J2242" s="701" t="s">
        <v>1608</v>
      </c>
      <c r="K2242" s="702">
        <v>199896</v>
      </c>
      <c r="L2242" s="701" t="s">
        <v>1341</v>
      </c>
      <c r="M2242" s="704"/>
      <c r="N2242" s="701" t="s">
        <v>1341</v>
      </c>
      <c r="O2242" s="706"/>
      <c r="P2242" s="701" t="s">
        <v>1341</v>
      </c>
      <c r="Q2242" s="706"/>
      <c r="R2242" s="701" t="s">
        <v>1341</v>
      </c>
      <c r="S2242" s="701" t="s">
        <v>1341</v>
      </c>
    </row>
    <row r="2243" spans="1:19" x14ac:dyDescent="0.3">
      <c r="A2243" s="701" t="s">
        <v>7458</v>
      </c>
      <c r="B2243" s="701" t="s">
        <v>1607</v>
      </c>
      <c r="C2243" s="701" t="s">
        <v>1344</v>
      </c>
      <c r="D2243" s="702">
        <v>1998</v>
      </c>
      <c r="E2243" s="701" t="s">
        <v>1341</v>
      </c>
      <c r="F2243" s="701" t="s">
        <v>1784</v>
      </c>
      <c r="G2243" s="701" t="s">
        <v>1612</v>
      </c>
      <c r="H2243" s="703">
        <v>36313</v>
      </c>
      <c r="I2243" s="703">
        <v>36323</v>
      </c>
      <c r="J2243" s="701" t="s">
        <v>1608</v>
      </c>
      <c r="K2243" s="702">
        <v>129850</v>
      </c>
      <c r="L2243" s="701" t="s">
        <v>1341</v>
      </c>
      <c r="M2243" s="706"/>
      <c r="N2243" s="701" t="s">
        <v>1608</v>
      </c>
      <c r="O2243" s="702">
        <v>2130</v>
      </c>
      <c r="P2243" s="701" t="s">
        <v>1341</v>
      </c>
      <c r="Q2243" s="706"/>
      <c r="R2243" s="701" t="s">
        <v>1341</v>
      </c>
      <c r="S2243" s="701" t="s">
        <v>1341</v>
      </c>
    </row>
    <row r="2244" spans="1:19" x14ac:dyDescent="0.3">
      <c r="A2244" s="701" t="s">
        <v>7379</v>
      </c>
      <c r="B2244" s="701" t="s">
        <v>1607</v>
      </c>
      <c r="C2244" s="701" t="s">
        <v>1344</v>
      </c>
      <c r="D2244" s="702">
        <v>1999</v>
      </c>
      <c r="E2244" s="701" t="s">
        <v>1341</v>
      </c>
      <c r="F2244" s="701" t="s">
        <v>1784</v>
      </c>
      <c r="G2244" s="701" t="s">
        <v>1612</v>
      </c>
      <c r="H2244" s="703">
        <v>36671</v>
      </c>
      <c r="I2244" s="703">
        <v>36671</v>
      </c>
      <c r="J2244" s="701" t="s">
        <v>1608</v>
      </c>
      <c r="K2244" s="702">
        <v>213259</v>
      </c>
      <c r="L2244" s="701" t="s">
        <v>1341</v>
      </c>
      <c r="M2244" s="706"/>
      <c r="N2244" s="701" t="s">
        <v>1341</v>
      </c>
      <c r="O2244" s="706"/>
      <c r="P2244" s="701" t="s">
        <v>1341</v>
      </c>
      <c r="Q2244" s="704"/>
      <c r="R2244" s="701" t="s">
        <v>1341</v>
      </c>
      <c r="S2244" s="701" t="s">
        <v>1341</v>
      </c>
    </row>
    <row r="2245" spans="1:19" x14ac:dyDescent="0.3">
      <c r="A2245" s="701" t="s">
        <v>7493</v>
      </c>
      <c r="B2245" s="701" t="s">
        <v>1607</v>
      </c>
      <c r="C2245" s="701" t="s">
        <v>1344</v>
      </c>
      <c r="D2245" s="702">
        <v>2000</v>
      </c>
      <c r="E2245" s="701" t="s">
        <v>1341</v>
      </c>
      <c r="F2245" s="701" t="s">
        <v>1784</v>
      </c>
      <c r="G2245" s="701" t="s">
        <v>1612</v>
      </c>
      <c r="H2245" s="703">
        <v>37043</v>
      </c>
      <c r="I2245" s="703">
        <v>37044</v>
      </c>
      <c r="J2245" s="701" t="s">
        <v>1608</v>
      </c>
      <c r="K2245" s="702">
        <v>52290</v>
      </c>
      <c r="L2245" s="701" t="s">
        <v>1341</v>
      </c>
      <c r="M2245" s="706"/>
      <c r="N2245" s="701" t="s">
        <v>1341</v>
      </c>
      <c r="O2245" s="706"/>
      <c r="P2245" s="701" t="s">
        <v>1341</v>
      </c>
      <c r="Q2245" s="706"/>
      <c r="R2245" s="701" t="s">
        <v>258</v>
      </c>
      <c r="S2245" s="701" t="s">
        <v>7494</v>
      </c>
    </row>
    <row r="2246" spans="1:19" x14ac:dyDescent="0.3">
      <c r="A2246" s="701" t="s">
        <v>7495</v>
      </c>
      <c r="B2246" s="701" t="s">
        <v>1607</v>
      </c>
      <c r="C2246" s="701" t="s">
        <v>1344</v>
      </c>
      <c r="D2246" s="702">
        <v>2000</v>
      </c>
      <c r="E2246" s="701" t="s">
        <v>1341</v>
      </c>
      <c r="F2246" s="701" t="s">
        <v>1784</v>
      </c>
      <c r="G2246" s="701" t="s">
        <v>1612</v>
      </c>
      <c r="H2246" s="703">
        <v>36951</v>
      </c>
      <c r="I2246" s="703">
        <v>37047</v>
      </c>
      <c r="J2246" s="701" t="s">
        <v>1608</v>
      </c>
      <c r="K2246" s="702">
        <v>52198</v>
      </c>
      <c r="L2246" s="701" t="s">
        <v>1341</v>
      </c>
      <c r="M2246" s="706"/>
      <c r="N2246" s="701" t="s">
        <v>1341</v>
      </c>
      <c r="O2246" s="706"/>
      <c r="P2246" s="701" t="s">
        <v>1341</v>
      </c>
      <c r="Q2246" s="706"/>
      <c r="R2246" s="701" t="s">
        <v>258</v>
      </c>
      <c r="S2246" s="701" t="s">
        <v>7494</v>
      </c>
    </row>
    <row r="2247" spans="1:19" x14ac:dyDescent="0.3">
      <c r="A2247" s="701" t="s">
        <v>7496</v>
      </c>
      <c r="B2247" s="701" t="s">
        <v>1607</v>
      </c>
      <c r="C2247" s="701" t="s">
        <v>1344</v>
      </c>
      <c r="D2247" s="702">
        <v>2000</v>
      </c>
      <c r="E2247" s="701" t="s">
        <v>1341</v>
      </c>
      <c r="F2247" s="701" t="s">
        <v>1784</v>
      </c>
      <c r="G2247" s="701" t="s">
        <v>1612</v>
      </c>
      <c r="H2247" s="703">
        <v>37047</v>
      </c>
      <c r="I2247" s="703">
        <v>37050</v>
      </c>
      <c r="J2247" s="701" t="s">
        <v>1608</v>
      </c>
      <c r="K2247" s="702">
        <v>54559</v>
      </c>
      <c r="L2247" s="701" t="s">
        <v>1341</v>
      </c>
      <c r="M2247" s="706"/>
      <c r="N2247" s="701" t="s">
        <v>1341</v>
      </c>
      <c r="O2247" s="706"/>
      <c r="P2247" s="701" t="s">
        <v>1341</v>
      </c>
      <c r="Q2247" s="706"/>
      <c r="R2247" s="701" t="s">
        <v>258</v>
      </c>
      <c r="S2247" s="701" t="s">
        <v>7494</v>
      </c>
    </row>
    <row r="2248" spans="1:19" x14ac:dyDescent="0.3">
      <c r="A2248" s="701" t="s">
        <v>7500</v>
      </c>
      <c r="B2248" s="701" t="s">
        <v>1607</v>
      </c>
      <c r="C2248" s="701" t="s">
        <v>1344</v>
      </c>
      <c r="D2248" s="702">
        <v>2000</v>
      </c>
      <c r="E2248" s="701" t="s">
        <v>1341</v>
      </c>
      <c r="F2248" s="701" t="s">
        <v>1784</v>
      </c>
      <c r="G2248" s="701" t="s">
        <v>1612</v>
      </c>
      <c r="H2248" s="703">
        <v>37050</v>
      </c>
      <c r="I2248" s="703">
        <v>37052</v>
      </c>
      <c r="J2248" s="701" t="s">
        <v>1608</v>
      </c>
      <c r="K2248" s="702">
        <v>45878</v>
      </c>
      <c r="L2248" s="701" t="s">
        <v>1341</v>
      </c>
      <c r="M2248" s="704"/>
      <c r="N2248" s="701" t="s">
        <v>1341</v>
      </c>
      <c r="O2248" s="706"/>
      <c r="P2248" s="701" t="s">
        <v>1341</v>
      </c>
      <c r="Q2248" s="706"/>
      <c r="R2248" s="701" t="s">
        <v>258</v>
      </c>
      <c r="S2248" s="701" t="s">
        <v>7494</v>
      </c>
    </row>
    <row r="2249" spans="1:19" x14ac:dyDescent="0.3">
      <c r="A2249" s="701" t="s">
        <v>7512</v>
      </c>
      <c r="B2249" s="701" t="s">
        <v>1607</v>
      </c>
      <c r="C2249" s="701" t="s">
        <v>1344</v>
      </c>
      <c r="D2249" s="702">
        <v>2001</v>
      </c>
      <c r="E2249" s="701" t="s">
        <v>1341</v>
      </c>
      <c r="F2249" s="701" t="s">
        <v>1784</v>
      </c>
      <c r="G2249" s="701" t="s">
        <v>1612</v>
      </c>
      <c r="H2249" s="703">
        <v>37415</v>
      </c>
      <c r="I2249" s="703">
        <v>37415</v>
      </c>
      <c r="J2249" s="701" t="s">
        <v>1608</v>
      </c>
      <c r="K2249" s="702">
        <v>18230</v>
      </c>
      <c r="L2249" s="701" t="s">
        <v>1341</v>
      </c>
      <c r="M2249" s="704"/>
      <c r="N2249" s="701" t="s">
        <v>1341</v>
      </c>
      <c r="O2249" s="706"/>
      <c r="P2249" s="701" t="s">
        <v>1341</v>
      </c>
      <c r="Q2249" s="706"/>
      <c r="R2249" s="701" t="s">
        <v>1341</v>
      </c>
      <c r="S2249" s="701" t="s">
        <v>1341</v>
      </c>
    </row>
    <row r="2250" spans="1:19" x14ac:dyDescent="0.3">
      <c r="A2250" s="701" t="s">
        <v>7588</v>
      </c>
      <c r="B2250" s="701" t="s">
        <v>1607</v>
      </c>
      <c r="C2250" s="701" t="s">
        <v>1344</v>
      </c>
      <c r="D2250" s="702">
        <v>2001</v>
      </c>
      <c r="E2250" s="701" t="s">
        <v>1341</v>
      </c>
      <c r="F2250" s="701" t="s">
        <v>1784</v>
      </c>
      <c r="G2250" s="701" t="s">
        <v>1785</v>
      </c>
      <c r="H2250" s="703">
        <v>37404</v>
      </c>
      <c r="I2250" s="703">
        <v>37404</v>
      </c>
      <c r="J2250" s="701" t="s">
        <v>1608</v>
      </c>
      <c r="K2250" s="702">
        <v>109528</v>
      </c>
      <c r="L2250" s="701" t="s">
        <v>1341</v>
      </c>
      <c r="M2250" s="704"/>
      <c r="N2250" s="701" t="s">
        <v>1341</v>
      </c>
      <c r="O2250" s="706"/>
      <c r="P2250" s="701" t="s">
        <v>1341</v>
      </c>
      <c r="Q2250" s="706"/>
      <c r="R2250" s="701" t="s">
        <v>1341</v>
      </c>
      <c r="S2250" s="701" t="s">
        <v>1341</v>
      </c>
    </row>
    <row r="2251" spans="1:19" x14ac:dyDescent="0.3">
      <c r="A2251" s="701" t="s">
        <v>7027</v>
      </c>
      <c r="B2251" s="701" t="s">
        <v>1607</v>
      </c>
      <c r="C2251" s="701" t="s">
        <v>1344</v>
      </c>
      <c r="D2251" s="702">
        <v>2002</v>
      </c>
      <c r="E2251" s="701" t="s">
        <v>1341</v>
      </c>
      <c r="F2251" s="701" t="s">
        <v>1784</v>
      </c>
      <c r="G2251" s="701" t="s">
        <v>1785</v>
      </c>
      <c r="H2251" s="703">
        <v>37770</v>
      </c>
      <c r="I2251" s="703">
        <v>37772</v>
      </c>
      <c r="J2251" s="701" t="s">
        <v>1608</v>
      </c>
      <c r="K2251" s="702">
        <v>46099</v>
      </c>
      <c r="L2251" s="701" t="s">
        <v>1341</v>
      </c>
      <c r="M2251" s="704"/>
      <c r="N2251" s="701" t="s">
        <v>1341</v>
      </c>
      <c r="O2251" s="706"/>
      <c r="P2251" s="701" t="s">
        <v>1341</v>
      </c>
      <c r="Q2251" s="706"/>
      <c r="R2251" s="701" t="s">
        <v>258</v>
      </c>
      <c r="S2251" s="701" t="s">
        <v>7028</v>
      </c>
    </row>
    <row r="2252" spans="1:19" x14ac:dyDescent="0.3">
      <c r="A2252" s="701" t="s">
        <v>7029</v>
      </c>
      <c r="B2252" s="701" t="s">
        <v>1607</v>
      </c>
      <c r="C2252" s="701" t="s">
        <v>1344</v>
      </c>
      <c r="D2252" s="702">
        <v>2002</v>
      </c>
      <c r="E2252" s="701" t="s">
        <v>1341</v>
      </c>
      <c r="F2252" s="701" t="s">
        <v>1784</v>
      </c>
      <c r="G2252" s="701" t="s">
        <v>1785</v>
      </c>
      <c r="H2252" s="703">
        <v>37766</v>
      </c>
      <c r="I2252" s="703">
        <v>37769</v>
      </c>
      <c r="J2252" s="701" t="s">
        <v>1608</v>
      </c>
      <c r="K2252" s="702">
        <v>49636</v>
      </c>
      <c r="L2252" s="701" t="s">
        <v>1341</v>
      </c>
      <c r="M2252" s="704"/>
      <c r="N2252" s="701" t="s">
        <v>1341</v>
      </c>
      <c r="O2252" s="706"/>
      <c r="P2252" s="701" t="s">
        <v>1341</v>
      </c>
      <c r="Q2252" s="706"/>
      <c r="R2252" s="701" t="s">
        <v>258</v>
      </c>
      <c r="S2252" s="701" t="s">
        <v>7028</v>
      </c>
    </row>
    <row r="2253" spans="1:19" x14ac:dyDescent="0.3">
      <c r="A2253" s="701" t="s">
        <v>7307</v>
      </c>
      <c r="B2253" s="701" t="s">
        <v>1607</v>
      </c>
      <c r="C2253" s="701" t="s">
        <v>1344</v>
      </c>
      <c r="D2253" s="702">
        <v>2002</v>
      </c>
      <c r="E2253" s="701" t="s">
        <v>1341</v>
      </c>
      <c r="F2253" s="701" t="s">
        <v>1784</v>
      </c>
      <c r="G2253" s="701" t="s">
        <v>1785</v>
      </c>
      <c r="H2253" s="703">
        <v>37756</v>
      </c>
      <c r="I2253" s="703">
        <v>37765</v>
      </c>
      <c r="J2253" s="701" t="s">
        <v>1608</v>
      </c>
      <c r="K2253" s="702">
        <v>52653</v>
      </c>
      <c r="L2253" s="701" t="s">
        <v>1341</v>
      </c>
      <c r="M2253" s="706"/>
      <c r="N2253" s="701" t="s">
        <v>1608</v>
      </c>
      <c r="O2253" s="702">
        <v>220</v>
      </c>
      <c r="P2253" s="701" t="s">
        <v>1341</v>
      </c>
      <c r="Q2253" s="706"/>
      <c r="R2253" s="701" t="s">
        <v>258</v>
      </c>
      <c r="S2253" s="701" t="s">
        <v>7028</v>
      </c>
    </row>
    <row r="2254" spans="1:19" x14ac:dyDescent="0.3">
      <c r="A2254" s="701" t="s">
        <v>7308</v>
      </c>
      <c r="B2254" s="701" t="s">
        <v>1607</v>
      </c>
      <c r="C2254" s="701" t="s">
        <v>1344</v>
      </c>
      <c r="D2254" s="702">
        <v>2002</v>
      </c>
      <c r="E2254" s="701" t="s">
        <v>1341</v>
      </c>
      <c r="F2254" s="701" t="s">
        <v>1784</v>
      </c>
      <c r="G2254" s="701" t="s">
        <v>1785</v>
      </c>
      <c r="H2254" s="703">
        <v>37755</v>
      </c>
      <c r="I2254" s="703">
        <v>37771</v>
      </c>
      <c r="J2254" s="701" t="s">
        <v>1608</v>
      </c>
      <c r="K2254" s="702">
        <v>55169</v>
      </c>
      <c r="L2254" s="701" t="s">
        <v>1341</v>
      </c>
      <c r="M2254" s="706"/>
      <c r="N2254" s="701" t="s">
        <v>1608</v>
      </c>
      <c r="O2254" s="702">
        <v>164</v>
      </c>
      <c r="P2254" s="701" t="s">
        <v>1341</v>
      </c>
      <c r="Q2254" s="706"/>
      <c r="R2254" s="701" t="s">
        <v>258</v>
      </c>
      <c r="S2254" s="701" t="s">
        <v>7028</v>
      </c>
    </row>
    <row r="2255" spans="1:19" x14ac:dyDescent="0.3">
      <c r="A2255" s="701" t="s">
        <v>7309</v>
      </c>
      <c r="B2255" s="701" t="s">
        <v>1607</v>
      </c>
      <c r="C2255" s="701" t="s">
        <v>1344</v>
      </c>
      <c r="D2255" s="702">
        <v>2003</v>
      </c>
      <c r="E2255" s="701" t="s">
        <v>1341</v>
      </c>
      <c r="F2255" s="701" t="s">
        <v>1784</v>
      </c>
      <c r="G2255" s="701" t="s">
        <v>1785</v>
      </c>
      <c r="H2255" s="703">
        <v>38140</v>
      </c>
      <c r="I2255" s="703">
        <v>38144</v>
      </c>
      <c r="J2255" s="701" t="s">
        <v>1608</v>
      </c>
      <c r="K2255" s="702">
        <v>57887</v>
      </c>
      <c r="L2255" s="701" t="s">
        <v>1341</v>
      </c>
      <c r="M2255" s="706"/>
      <c r="N2255" s="701" t="s">
        <v>1608</v>
      </c>
      <c r="O2255" s="702">
        <v>332</v>
      </c>
      <c r="P2255" s="701" t="s">
        <v>1341</v>
      </c>
      <c r="Q2255" s="706"/>
      <c r="R2255" s="701" t="s">
        <v>258</v>
      </c>
      <c r="S2255" s="701" t="s">
        <v>7310</v>
      </c>
    </row>
    <row r="2256" spans="1:19" x14ac:dyDescent="0.3">
      <c r="A2256" s="701" t="s">
        <v>7311</v>
      </c>
      <c r="B2256" s="701" t="s">
        <v>1607</v>
      </c>
      <c r="C2256" s="701" t="s">
        <v>1344</v>
      </c>
      <c r="D2256" s="702">
        <v>2003</v>
      </c>
      <c r="E2256" s="701" t="s">
        <v>1341</v>
      </c>
      <c r="F2256" s="701" t="s">
        <v>1784</v>
      </c>
      <c r="G2256" s="701" t="s">
        <v>1785</v>
      </c>
      <c r="H2256" s="703">
        <v>38134</v>
      </c>
      <c r="I2256" s="703">
        <v>38139</v>
      </c>
      <c r="J2256" s="701" t="s">
        <v>1608</v>
      </c>
      <c r="K2256" s="702">
        <v>55029</v>
      </c>
      <c r="L2256" s="701" t="s">
        <v>1341</v>
      </c>
      <c r="M2256" s="706"/>
      <c r="N2256" s="701" t="s">
        <v>1608</v>
      </c>
      <c r="O2256" s="702">
        <v>182</v>
      </c>
      <c r="P2256" s="701" t="s">
        <v>1341</v>
      </c>
      <c r="Q2256" s="706"/>
      <c r="R2256" s="701" t="s">
        <v>258</v>
      </c>
      <c r="S2256" s="701" t="s">
        <v>7310</v>
      </c>
    </row>
    <row r="2257" spans="1:19" x14ac:dyDescent="0.3">
      <c r="A2257" s="701" t="s">
        <v>7312</v>
      </c>
      <c r="B2257" s="701" t="s">
        <v>1607</v>
      </c>
      <c r="C2257" s="701" t="s">
        <v>1344</v>
      </c>
      <c r="D2257" s="702">
        <v>2003</v>
      </c>
      <c r="E2257" s="701" t="s">
        <v>1341</v>
      </c>
      <c r="F2257" s="701" t="s">
        <v>1784</v>
      </c>
      <c r="G2257" s="701" t="s">
        <v>1785</v>
      </c>
      <c r="H2257" s="703">
        <v>38133</v>
      </c>
      <c r="I2257" s="703">
        <v>38143</v>
      </c>
      <c r="J2257" s="701" t="s">
        <v>1608</v>
      </c>
      <c r="K2257" s="702">
        <v>54611</v>
      </c>
      <c r="L2257" s="701" t="s">
        <v>1341</v>
      </c>
      <c r="M2257" s="706"/>
      <c r="N2257" s="701" t="s">
        <v>1608</v>
      </c>
      <c r="O2257" s="702">
        <v>368</v>
      </c>
      <c r="P2257" s="701" t="s">
        <v>1341</v>
      </c>
      <c r="Q2257" s="706"/>
      <c r="R2257" s="701" t="s">
        <v>258</v>
      </c>
      <c r="S2257" s="701" t="s">
        <v>7310</v>
      </c>
    </row>
    <row r="2258" spans="1:19" x14ac:dyDescent="0.3">
      <c r="A2258" s="701" t="s">
        <v>7313</v>
      </c>
      <c r="B2258" s="701" t="s">
        <v>1607</v>
      </c>
      <c r="C2258" s="701" t="s">
        <v>1344</v>
      </c>
      <c r="D2258" s="702">
        <v>2003</v>
      </c>
      <c r="E2258" s="701" t="s">
        <v>1341</v>
      </c>
      <c r="F2258" s="701" t="s">
        <v>1784</v>
      </c>
      <c r="G2258" s="701" t="s">
        <v>1785</v>
      </c>
      <c r="H2258" s="703">
        <v>38134</v>
      </c>
      <c r="I2258" s="703">
        <v>38144</v>
      </c>
      <c r="J2258" s="701" t="s">
        <v>1608</v>
      </c>
      <c r="K2258" s="702">
        <v>16782</v>
      </c>
      <c r="L2258" s="701" t="s">
        <v>1341</v>
      </c>
      <c r="M2258" s="704"/>
      <c r="N2258" s="701" t="s">
        <v>1608</v>
      </c>
      <c r="O2258" s="702">
        <v>89</v>
      </c>
      <c r="P2258" s="701" t="s">
        <v>1341</v>
      </c>
      <c r="Q2258" s="706"/>
      <c r="R2258" s="701" t="s">
        <v>258</v>
      </c>
      <c r="S2258" s="701" t="s">
        <v>7310</v>
      </c>
    </row>
    <row r="2259" spans="1:19" x14ac:dyDescent="0.3">
      <c r="A2259" s="701" t="s">
        <v>7314</v>
      </c>
      <c r="B2259" s="701" t="s">
        <v>1607</v>
      </c>
      <c r="C2259" s="701" t="s">
        <v>1344</v>
      </c>
      <c r="D2259" s="702">
        <v>2003</v>
      </c>
      <c r="E2259" s="701" t="s">
        <v>1341</v>
      </c>
      <c r="F2259" s="701" t="s">
        <v>1784</v>
      </c>
      <c r="G2259" s="701" t="s">
        <v>1785</v>
      </c>
      <c r="H2259" s="703">
        <v>38139</v>
      </c>
      <c r="I2259" s="703">
        <v>38140</v>
      </c>
      <c r="J2259" s="701" t="s">
        <v>1608</v>
      </c>
      <c r="K2259" s="702">
        <v>22859</v>
      </c>
      <c r="L2259" s="701" t="s">
        <v>1341</v>
      </c>
      <c r="M2259" s="704"/>
      <c r="N2259" s="701" t="s">
        <v>1608</v>
      </c>
      <c r="O2259" s="702">
        <v>229</v>
      </c>
      <c r="P2259" s="701" t="s">
        <v>1341</v>
      </c>
      <c r="Q2259" s="706"/>
      <c r="R2259" s="701" t="s">
        <v>258</v>
      </c>
      <c r="S2259" s="701" t="s">
        <v>7310</v>
      </c>
    </row>
    <row r="2260" spans="1:19" x14ac:dyDescent="0.3">
      <c r="A2260" s="701" t="s">
        <v>7315</v>
      </c>
      <c r="B2260" s="701" t="s">
        <v>1607</v>
      </c>
      <c r="C2260" s="701" t="s">
        <v>1344</v>
      </c>
      <c r="D2260" s="702">
        <v>2004</v>
      </c>
      <c r="E2260" s="701" t="s">
        <v>1341</v>
      </c>
      <c r="F2260" s="701" t="s">
        <v>1784</v>
      </c>
      <c r="G2260" s="701" t="s">
        <v>1785</v>
      </c>
      <c r="H2260" s="703">
        <v>38505</v>
      </c>
      <c r="I2260" s="703">
        <v>38507</v>
      </c>
      <c r="J2260" s="701" t="s">
        <v>1608</v>
      </c>
      <c r="K2260" s="702">
        <v>22280</v>
      </c>
      <c r="L2260" s="701" t="s">
        <v>1341</v>
      </c>
      <c r="M2260" s="706"/>
      <c r="N2260" s="701" t="s">
        <v>1608</v>
      </c>
      <c r="O2260" s="702">
        <v>339</v>
      </c>
      <c r="P2260" s="701" t="s">
        <v>1341</v>
      </c>
      <c r="Q2260" s="706"/>
      <c r="R2260" s="701" t="s">
        <v>258</v>
      </c>
      <c r="S2260" s="701" t="s">
        <v>7316</v>
      </c>
    </row>
    <row r="2261" spans="1:19" x14ac:dyDescent="0.3">
      <c r="A2261" s="701" t="s">
        <v>7317</v>
      </c>
      <c r="B2261" s="701" t="s">
        <v>1607</v>
      </c>
      <c r="C2261" s="701" t="s">
        <v>1344</v>
      </c>
      <c r="D2261" s="702">
        <v>2004</v>
      </c>
      <c r="E2261" s="701" t="s">
        <v>1341</v>
      </c>
      <c r="F2261" s="701" t="s">
        <v>1784</v>
      </c>
      <c r="G2261" s="701" t="s">
        <v>1785</v>
      </c>
      <c r="H2261" s="703">
        <v>38507</v>
      </c>
      <c r="I2261" s="703">
        <v>38507</v>
      </c>
      <c r="J2261" s="701" t="s">
        <v>1608</v>
      </c>
      <c r="K2261" s="702">
        <v>10020</v>
      </c>
      <c r="L2261" s="701" t="s">
        <v>1341</v>
      </c>
      <c r="M2261" s="704"/>
      <c r="N2261" s="701" t="s">
        <v>1608</v>
      </c>
      <c r="O2261" s="702">
        <v>76</v>
      </c>
      <c r="P2261" s="701" t="s">
        <v>1341</v>
      </c>
      <c r="Q2261" s="704"/>
      <c r="R2261" s="701" t="s">
        <v>258</v>
      </c>
      <c r="S2261" s="701" t="s">
        <v>7316</v>
      </c>
    </row>
    <row r="2262" spans="1:19" x14ac:dyDescent="0.3">
      <c r="A2262" s="701" t="s">
        <v>7318</v>
      </c>
      <c r="B2262" s="701" t="s">
        <v>1607</v>
      </c>
      <c r="C2262" s="701" t="s">
        <v>1344</v>
      </c>
      <c r="D2262" s="702">
        <v>2004</v>
      </c>
      <c r="E2262" s="701" t="s">
        <v>1341</v>
      </c>
      <c r="F2262" s="701" t="s">
        <v>1784</v>
      </c>
      <c r="G2262" s="701" t="s">
        <v>1785</v>
      </c>
      <c r="H2262" s="703">
        <v>38498</v>
      </c>
      <c r="I2262" s="703">
        <v>38504</v>
      </c>
      <c r="J2262" s="701" t="s">
        <v>1608</v>
      </c>
      <c r="K2262" s="702">
        <v>54039</v>
      </c>
      <c r="L2262" s="701" t="s">
        <v>1341</v>
      </c>
      <c r="M2262" s="706"/>
      <c r="N2262" s="701" t="s">
        <v>1608</v>
      </c>
      <c r="O2262" s="702">
        <v>436</v>
      </c>
      <c r="P2262" s="701" t="s">
        <v>1341</v>
      </c>
      <c r="Q2262" s="706"/>
      <c r="R2262" s="701" t="s">
        <v>258</v>
      </c>
      <c r="S2262" s="701" t="s">
        <v>7316</v>
      </c>
    </row>
    <row r="2263" spans="1:19" x14ac:dyDescent="0.3">
      <c r="A2263" s="701" t="s">
        <v>7321</v>
      </c>
      <c r="B2263" s="701" t="s">
        <v>1607</v>
      </c>
      <c r="C2263" s="701" t="s">
        <v>1344</v>
      </c>
      <c r="D2263" s="702">
        <v>2004</v>
      </c>
      <c r="E2263" s="701" t="s">
        <v>1341</v>
      </c>
      <c r="F2263" s="701" t="s">
        <v>1784</v>
      </c>
      <c r="G2263" s="701" t="s">
        <v>1785</v>
      </c>
      <c r="H2263" s="703">
        <v>38498</v>
      </c>
      <c r="I2263" s="703">
        <v>38506</v>
      </c>
      <c r="J2263" s="701" t="s">
        <v>1608</v>
      </c>
      <c r="K2263" s="702">
        <v>54778</v>
      </c>
      <c r="L2263" s="701" t="s">
        <v>1341</v>
      </c>
      <c r="M2263" s="706"/>
      <c r="N2263" s="701" t="s">
        <v>1608</v>
      </c>
      <c r="O2263" s="702">
        <v>609</v>
      </c>
      <c r="P2263" s="701" t="s">
        <v>1341</v>
      </c>
      <c r="Q2263" s="706"/>
      <c r="R2263" s="701" t="s">
        <v>258</v>
      </c>
      <c r="S2263" s="701" t="s">
        <v>7316</v>
      </c>
    </row>
    <row r="2264" spans="1:19" x14ac:dyDescent="0.3">
      <c r="A2264" s="701" t="s">
        <v>7322</v>
      </c>
      <c r="B2264" s="701" t="s">
        <v>1607</v>
      </c>
      <c r="C2264" s="701" t="s">
        <v>1344</v>
      </c>
      <c r="D2264" s="702">
        <v>2004</v>
      </c>
      <c r="E2264" s="701" t="s">
        <v>1341</v>
      </c>
      <c r="F2264" s="701" t="s">
        <v>1784</v>
      </c>
      <c r="G2264" s="701" t="s">
        <v>1785</v>
      </c>
      <c r="H2264" s="703">
        <v>38498</v>
      </c>
      <c r="I2264" s="703">
        <v>38507</v>
      </c>
      <c r="J2264" s="701" t="s">
        <v>1608</v>
      </c>
      <c r="K2264" s="702">
        <v>22767</v>
      </c>
      <c r="L2264" s="701" t="s">
        <v>1341</v>
      </c>
      <c r="M2264" s="704"/>
      <c r="N2264" s="701" t="s">
        <v>1608</v>
      </c>
      <c r="O2264" s="702">
        <v>114</v>
      </c>
      <c r="P2264" s="701" t="s">
        <v>1341</v>
      </c>
      <c r="Q2264" s="706"/>
      <c r="R2264" s="701" t="s">
        <v>258</v>
      </c>
      <c r="S2264" s="701" t="s">
        <v>7316</v>
      </c>
    </row>
    <row r="2265" spans="1:19" x14ac:dyDescent="0.3">
      <c r="A2265" s="701" t="s">
        <v>7319</v>
      </c>
      <c r="B2265" s="701" t="s">
        <v>1607</v>
      </c>
      <c r="C2265" s="701" t="s">
        <v>1344</v>
      </c>
      <c r="D2265" s="702">
        <v>2005</v>
      </c>
      <c r="E2265" s="701" t="s">
        <v>1341</v>
      </c>
      <c r="F2265" s="701" t="s">
        <v>1784</v>
      </c>
      <c r="G2265" s="701" t="s">
        <v>1785</v>
      </c>
      <c r="H2265" s="703">
        <v>38862</v>
      </c>
      <c r="I2265" s="703">
        <v>38866</v>
      </c>
      <c r="J2265" s="701" t="s">
        <v>1608</v>
      </c>
      <c r="K2265" s="702">
        <v>54340</v>
      </c>
      <c r="L2265" s="701" t="s">
        <v>1341</v>
      </c>
      <c r="M2265" s="706"/>
      <c r="N2265" s="701" t="s">
        <v>1608</v>
      </c>
      <c r="O2265" s="702">
        <v>98</v>
      </c>
      <c r="P2265" s="701" t="s">
        <v>1341</v>
      </c>
      <c r="Q2265" s="706"/>
      <c r="R2265" s="701" t="s">
        <v>258</v>
      </c>
      <c r="S2265" s="701" t="s">
        <v>7320</v>
      </c>
    </row>
    <row r="2266" spans="1:19" x14ac:dyDescent="0.3">
      <c r="A2266" s="701" t="s">
        <v>7323</v>
      </c>
      <c r="B2266" s="701" t="s">
        <v>1607</v>
      </c>
      <c r="C2266" s="701" t="s">
        <v>1344</v>
      </c>
      <c r="D2266" s="702">
        <v>2005</v>
      </c>
      <c r="E2266" s="701" t="s">
        <v>1341</v>
      </c>
      <c r="F2266" s="701" t="s">
        <v>1784</v>
      </c>
      <c r="G2266" s="701" t="s">
        <v>1785</v>
      </c>
      <c r="H2266" s="703">
        <v>38866</v>
      </c>
      <c r="I2266" s="703">
        <v>38869</v>
      </c>
      <c r="J2266" s="701" t="s">
        <v>1608</v>
      </c>
      <c r="K2266" s="702">
        <v>55563</v>
      </c>
      <c r="L2266" s="701" t="s">
        <v>1341</v>
      </c>
      <c r="M2266" s="706"/>
      <c r="N2266" s="701" t="s">
        <v>1608</v>
      </c>
      <c r="O2266" s="702">
        <v>100</v>
      </c>
      <c r="P2266" s="701" t="s">
        <v>1341</v>
      </c>
      <c r="Q2266" s="706"/>
      <c r="R2266" s="701" t="s">
        <v>258</v>
      </c>
      <c r="S2266" s="701" t="s">
        <v>7320</v>
      </c>
    </row>
    <row r="2267" spans="1:19" x14ac:dyDescent="0.3">
      <c r="A2267" s="701" t="s">
        <v>7324</v>
      </c>
      <c r="B2267" s="701" t="s">
        <v>1607</v>
      </c>
      <c r="C2267" s="701" t="s">
        <v>1344</v>
      </c>
      <c r="D2267" s="702">
        <v>2005</v>
      </c>
      <c r="E2267" s="701" t="s">
        <v>1341</v>
      </c>
      <c r="F2267" s="701" t="s">
        <v>1784</v>
      </c>
      <c r="G2267" s="701" t="s">
        <v>1785</v>
      </c>
      <c r="H2267" s="703">
        <v>38862</v>
      </c>
      <c r="I2267" s="703">
        <v>38872</v>
      </c>
      <c r="J2267" s="701" t="s">
        <v>1608</v>
      </c>
      <c r="K2267" s="702">
        <v>27702</v>
      </c>
      <c r="L2267" s="701" t="s">
        <v>1341</v>
      </c>
      <c r="M2267" s="706"/>
      <c r="N2267" s="701" t="s">
        <v>1608</v>
      </c>
      <c r="O2267" s="702">
        <v>50</v>
      </c>
      <c r="P2267" s="701" t="s">
        <v>1341</v>
      </c>
      <c r="Q2267" s="706"/>
      <c r="R2267" s="701" t="s">
        <v>258</v>
      </c>
      <c r="S2267" s="701" t="s">
        <v>7320</v>
      </c>
    </row>
    <row r="2268" spans="1:19" x14ac:dyDescent="0.3">
      <c r="A2268" s="701" t="s">
        <v>7325</v>
      </c>
      <c r="B2268" s="701" t="s">
        <v>1607</v>
      </c>
      <c r="C2268" s="701" t="s">
        <v>1344</v>
      </c>
      <c r="D2268" s="702">
        <v>2005</v>
      </c>
      <c r="E2268" s="701" t="s">
        <v>1341</v>
      </c>
      <c r="F2268" s="701" t="s">
        <v>1784</v>
      </c>
      <c r="G2268" s="701" t="s">
        <v>1785</v>
      </c>
      <c r="H2268" s="703">
        <v>38869</v>
      </c>
      <c r="I2268" s="703">
        <v>38870</v>
      </c>
      <c r="J2268" s="701" t="s">
        <v>1608</v>
      </c>
      <c r="K2268" s="702">
        <v>32096</v>
      </c>
      <c r="L2268" s="701" t="s">
        <v>1341</v>
      </c>
      <c r="M2268" s="704"/>
      <c r="N2268" s="701" t="s">
        <v>1608</v>
      </c>
      <c r="O2268" s="702">
        <v>58</v>
      </c>
      <c r="P2268" s="701" t="s">
        <v>1341</v>
      </c>
      <c r="Q2268" s="706"/>
      <c r="R2268" s="701" t="s">
        <v>258</v>
      </c>
      <c r="S2268" s="701" t="s">
        <v>7320</v>
      </c>
    </row>
    <row r="2269" spans="1:19" x14ac:dyDescent="0.3">
      <c r="A2269" s="701" t="s">
        <v>7326</v>
      </c>
      <c r="B2269" s="701" t="s">
        <v>1607</v>
      </c>
      <c r="C2269" s="701" t="s">
        <v>1344</v>
      </c>
      <c r="D2269" s="702">
        <v>2005</v>
      </c>
      <c r="E2269" s="701" t="s">
        <v>1341</v>
      </c>
      <c r="F2269" s="701" t="s">
        <v>1784</v>
      </c>
      <c r="G2269" s="701" t="s">
        <v>1785</v>
      </c>
      <c r="H2269" s="703">
        <v>38871</v>
      </c>
      <c r="I2269" s="703">
        <v>38872</v>
      </c>
      <c r="J2269" s="701" t="s">
        <v>1608</v>
      </c>
      <c r="K2269" s="702">
        <v>22913</v>
      </c>
      <c r="L2269" s="701" t="s">
        <v>1341</v>
      </c>
      <c r="M2269" s="704"/>
      <c r="N2269" s="701" t="s">
        <v>1608</v>
      </c>
      <c r="O2269" s="702">
        <v>41</v>
      </c>
      <c r="P2269" s="701" t="s">
        <v>1341</v>
      </c>
      <c r="Q2269" s="706"/>
      <c r="R2269" s="701" t="s">
        <v>258</v>
      </c>
      <c r="S2269" s="701" t="s">
        <v>7320</v>
      </c>
    </row>
    <row r="2270" spans="1:19" x14ac:dyDescent="0.3">
      <c r="A2270" s="701" t="s">
        <v>7327</v>
      </c>
      <c r="B2270" s="701" t="s">
        <v>1607</v>
      </c>
      <c r="C2270" s="701" t="s">
        <v>1344</v>
      </c>
      <c r="D2270" s="702">
        <v>2005</v>
      </c>
      <c r="E2270" s="701" t="s">
        <v>1341</v>
      </c>
      <c r="F2270" s="701" t="s">
        <v>1784</v>
      </c>
      <c r="G2270" s="701" t="s">
        <v>1785</v>
      </c>
      <c r="H2270" s="703">
        <v>38871</v>
      </c>
      <c r="I2270" s="703">
        <v>38872</v>
      </c>
      <c r="J2270" s="701" t="s">
        <v>1608</v>
      </c>
      <c r="K2270" s="702">
        <v>11315</v>
      </c>
      <c r="L2270" s="701" t="s">
        <v>1341</v>
      </c>
      <c r="M2270" s="704"/>
      <c r="N2270" s="701" t="s">
        <v>1608</v>
      </c>
      <c r="O2270" s="702">
        <v>20</v>
      </c>
      <c r="P2270" s="701" t="s">
        <v>1341</v>
      </c>
      <c r="Q2270" s="706"/>
      <c r="R2270" s="701" t="s">
        <v>258</v>
      </c>
      <c r="S2270" s="701" t="s">
        <v>7320</v>
      </c>
    </row>
    <row r="2271" spans="1:19" x14ac:dyDescent="0.3">
      <c r="A2271" s="701" t="s">
        <v>7328</v>
      </c>
      <c r="B2271" s="701" t="s">
        <v>1607</v>
      </c>
      <c r="C2271" s="701" t="s">
        <v>1344</v>
      </c>
      <c r="D2271" s="702">
        <v>2006</v>
      </c>
      <c r="E2271" s="701" t="s">
        <v>1341</v>
      </c>
      <c r="F2271" s="701" t="s">
        <v>1784</v>
      </c>
      <c r="G2271" s="701" t="s">
        <v>1785</v>
      </c>
      <c r="H2271" s="703">
        <v>39238</v>
      </c>
      <c r="I2271" s="703">
        <v>39241</v>
      </c>
      <c r="J2271" s="701" t="s">
        <v>1608</v>
      </c>
      <c r="K2271" s="702">
        <v>9069</v>
      </c>
      <c r="L2271" s="701" t="s">
        <v>1341</v>
      </c>
      <c r="M2271" s="704"/>
      <c r="N2271" s="701" t="s">
        <v>1608</v>
      </c>
      <c r="O2271" s="702">
        <v>92</v>
      </c>
      <c r="P2271" s="701" t="s">
        <v>1341</v>
      </c>
      <c r="Q2271" s="706"/>
      <c r="R2271" s="701" t="s">
        <v>258</v>
      </c>
      <c r="S2271" s="701" t="s">
        <v>7329</v>
      </c>
    </row>
    <row r="2272" spans="1:19" x14ac:dyDescent="0.3">
      <c r="A2272" s="701" t="s">
        <v>7330</v>
      </c>
      <c r="B2272" s="701" t="s">
        <v>1607</v>
      </c>
      <c r="C2272" s="701" t="s">
        <v>1344</v>
      </c>
      <c r="D2272" s="702">
        <v>2006</v>
      </c>
      <c r="E2272" s="701" t="s">
        <v>1341</v>
      </c>
      <c r="F2272" s="701" t="s">
        <v>1784</v>
      </c>
      <c r="G2272" s="701" t="s">
        <v>1785</v>
      </c>
      <c r="H2272" s="703">
        <v>39233</v>
      </c>
      <c r="I2272" s="703">
        <v>39235</v>
      </c>
      <c r="J2272" s="701" t="s">
        <v>1608</v>
      </c>
      <c r="K2272" s="702">
        <v>55386</v>
      </c>
      <c r="L2272" s="701" t="s">
        <v>1341</v>
      </c>
      <c r="M2272" s="704"/>
      <c r="N2272" s="701" t="s">
        <v>1608</v>
      </c>
      <c r="O2272" s="702">
        <v>559</v>
      </c>
      <c r="P2272" s="701" t="s">
        <v>1341</v>
      </c>
      <c r="Q2272" s="706"/>
      <c r="R2272" s="701" t="s">
        <v>258</v>
      </c>
      <c r="S2272" s="701" t="s">
        <v>7329</v>
      </c>
    </row>
    <row r="2273" spans="1:19" x14ac:dyDescent="0.3">
      <c r="A2273" s="701" t="s">
        <v>7331</v>
      </c>
      <c r="B2273" s="701" t="s">
        <v>1607</v>
      </c>
      <c r="C2273" s="701" t="s">
        <v>1344</v>
      </c>
      <c r="D2273" s="702">
        <v>2006</v>
      </c>
      <c r="E2273" s="701" t="s">
        <v>1341</v>
      </c>
      <c r="F2273" s="701" t="s">
        <v>1784</v>
      </c>
      <c r="G2273" s="701" t="s">
        <v>1785</v>
      </c>
      <c r="H2273" s="703">
        <v>39236</v>
      </c>
      <c r="I2273" s="703">
        <v>39237</v>
      </c>
      <c r="J2273" s="701" t="s">
        <v>1608</v>
      </c>
      <c r="K2273" s="702">
        <v>53566</v>
      </c>
      <c r="L2273" s="701" t="s">
        <v>1341</v>
      </c>
      <c r="M2273" s="706"/>
      <c r="N2273" s="701" t="s">
        <v>1608</v>
      </c>
      <c r="O2273" s="702">
        <v>541</v>
      </c>
      <c r="P2273" s="701" t="s">
        <v>1341</v>
      </c>
      <c r="Q2273" s="706"/>
      <c r="R2273" s="701" t="s">
        <v>258</v>
      </c>
      <c r="S2273" s="701" t="s">
        <v>7329</v>
      </c>
    </row>
    <row r="2274" spans="1:19" x14ac:dyDescent="0.3">
      <c r="A2274" s="701" t="s">
        <v>7332</v>
      </c>
      <c r="B2274" s="701" t="s">
        <v>1607</v>
      </c>
      <c r="C2274" s="701" t="s">
        <v>1344</v>
      </c>
      <c r="D2274" s="702">
        <v>2006</v>
      </c>
      <c r="E2274" s="701" t="s">
        <v>1341</v>
      </c>
      <c r="F2274" s="701" t="s">
        <v>1784</v>
      </c>
      <c r="G2274" s="701" t="s">
        <v>1785</v>
      </c>
      <c r="H2274" s="703">
        <v>39239</v>
      </c>
      <c r="I2274" s="703">
        <v>39241</v>
      </c>
      <c r="J2274" s="701" t="s">
        <v>1608</v>
      </c>
      <c r="K2274" s="702">
        <v>34069</v>
      </c>
      <c r="L2274" s="701" t="s">
        <v>1341</v>
      </c>
      <c r="M2274" s="706"/>
      <c r="N2274" s="701" t="s">
        <v>1608</v>
      </c>
      <c r="O2274" s="702">
        <v>344</v>
      </c>
      <c r="P2274" s="701" t="s">
        <v>1341</v>
      </c>
      <c r="Q2274" s="704"/>
      <c r="R2274" s="701" t="s">
        <v>258</v>
      </c>
      <c r="S2274" s="701" t="s">
        <v>7329</v>
      </c>
    </row>
    <row r="2275" spans="1:19" x14ac:dyDescent="0.3">
      <c r="A2275" s="701" t="s">
        <v>7333</v>
      </c>
      <c r="B2275" s="701" t="s">
        <v>1607</v>
      </c>
      <c r="C2275" s="701" t="s">
        <v>1344</v>
      </c>
      <c r="D2275" s="702">
        <v>2006</v>
      </c>
      <c r="E2275" s="701" t="s">
        <v>1341</v>
      </c>
      <c r="F2275" s="701" t="s">
        <v>1784</v>
      </c>
      <c r="G2275" s="701" t="s">
        <v>1785</v>
      </c>
      <c r="H2275" s="703">
        <v>39238</v>
      </c>
      <c r="I2275" s="703">
        <v>39241</v>
      </c>
      <c r="J2275" s="701" t="s">
        <v>1608</v>
      </c>
      <c r="K2275" s="702">
        <v>34216</v>
      </c>
      <c r="L2275" s="701" t="s">
        <v>1341</v>
      </c>
      <c r="M2275" s="706"/>
      <c r="N2275" s="701" t="s">
        <v>1608</v>
      </c>
      <c r="O2275" s="702">
        <v>346</v>
      </c>
      <c r="P2275" s="701" t="s">
        <v>1341</v>
      </c>
      <c r="Q2275" s="706"/>
      <c r="R2275" s="701" t="s">
        <v>258</v>
      </c>
      <c r="S2275" s="701" t="s">
        <v>7329</v>
      </c>
    </row>
    <row r="2276" spans="1:19" x14ac:dyDescent="0.3">
      <c r="A2276" s="701" t="s">
        <v>7334</v>
      </c>
      <c r="B2276" s="701" t="s">
        <v>1607</v>
      </c>
      <c r="C2276" s="701" t="s">
        <v>1344</v>
      </c>
      <c r="D2276" s="702">
        <v>2006</v>
      </c>
      <c r="E2276" s="701" t="s">
        <v>1341</v>
      </c>
      <c r="F2276" s="701" t="s">
        <v>1784</v>
      </c>
      <c r="G2276" s="701" t="s">
        <v>1785</v>
      </c>
      <c r="H2276" s="703">
        <v>39233</v>
      </c>
      <c r="I2276" s="703">
        <v>39237</v>
      </c>
      <c r="J2276" s="701" t="s">
        <v>1608</v>
      </c>
      <c r="K2276" s="702">
        <v>21786</v>
      </c>
      <c r="L2276" s="701" t="s">
        <v>1341</v>
      </c>
      <c r="M2276" s="706"/>
      <c r="N2276" s="701" t="s">
        <v>1608</v>
      </c>
      <c r="O2276" s="702">
        <v>220</v>
      </c>
      <c r="P2276" s="701" t="s">
        <v>1341</v>
      </c>
      <c r="Q2276" s="706"/>
      <c r="R2276" s="701" t="s">
        <v>258</v>
      </c>
      <c r="S2276" s="701" t="s">
        <v>7329</v>
      </c>
    </row>
    <row r="2277" spans="1:19" x14ac:dyDescent="0.3">
      <c r="A2277" s="701" t="s">
        <v>7335</v>
      </c>
      <c r="B2277" s="701" t="s">
        <v>1607</v>
      </c>
      <c r="C2277" s="701" t="s">
        <v>1344</v>
      </c>
      <c r="D2277" s="702">
        <v>2007</v>
      </c>
      <c r="E2277" s="701" t="s">
        <v>1341</v>
      </c>
      <c r="F2277" s="701" t="s">
        <v>1784</v>
      </c>
      <c r="G2277" s="701" t="s">
        <v>1785</v>
      </c>
      <c r="H2277" s="703">
        <v>39597</v>
      </c>
      <c r="I2277" s="703">
        <v>39607</v>
      </c>
      <c r="J2277" s="701" t="s">
        <v>1608</v>
      </c>
      <c r="K2277" s="702">
        <v>42992</v>
      </c>
      <c r="L2277" s="701" t="s">
        <v>1341</v>
      </c>
      <c r="M2277" s="704"/>
      <c r="N2277" s="701" t="s">
        <v>1608</v>
      </c>
      <c r="O2277" s="702">
        <v>121</v>
      </c>
      <c r="P2277" s="701" t="s">
        <v>1613</v>
      </c>
      <c r="Q2277" s="702">
        <v>54910</v>
      </c>
      <c r="R2277" s="701" t="s">
        <v>258</v>
      </c>
      <c r="S2277" s="701" t="s">
        <v>7336</v>
      </c>
    </row>
    <row r="2278" spans="1:19" x14ac:dyDescent="0.3">
      <c r="A2278" s="701" t="s">
        <v>7337</v>
      </c>
      <c r="B2278" s="701" t="s">
        <v>1607</v>
      </c>
      <c r="C2278" s="701" t="s">
        <v>1344</v>
      </c>
      <c r="D2278" s="702">
        <v>2007</v>
      </c>
      <c r="E2278" s="701" t="s">
        <v>1341</v>
      </c>
      <c r="F2278" s="701" t="s">
        <v>1784</v>
      </c>
      <c r="G2278" s="701" t="s">
        <v>1785</v>
      </c>
      <c r="H2278" s="703">
        <v>39597</v>
      </c>
      <c r="I2278" s="703">
        <v>39607</v>
      </c>
      <c r="J2278" s="701" t="s">
        <v>1608</v>
      </c>
      <c r="K2278" s="702">
        <v>10626</v>
      </c>
      <c r="L2278" s="701" t="s">
        <v>1341</v>
      </c>
      <c r="M2278" s="704"/>
      <c r="N2278" s="701" t="s">
        <v>1608</v>
      </c>
      <c r="O2278" s="702">
        <v>30</v>
      </c>
      <c r="P2278" s="701" t="s">
        <v>1613</v>
      </c>
      <c r="Q2278" s="702">
        <v>13571</v>
      </c>
      <c r="R2278" s="701" t="s">
        <v>258</v>
      </c>
      <c r="S2278" s="701" t="s">
        <v>7336</v>
      </c>
    </row>
    <row r="2279" spans="1:19" x14ac:dyDescent="0.3">
      <c r="A2279" s="701" t="s">
        <v>1783</v>
      </c>
      <c r="B2279" s="701" t="s">
        <v>1607</v>
      </c>
      <c r="C2279" s="701" t="s">
        <v>1344</v>
      </c>
      <c r="D2279" s="702">
        <v>2008</v>
      </c>
      <c r="E2279" s="701" t="s">
        <v>1341</v>
      </c>
      <c r="F2279" s="701" t="s">
        <v>1784</v>
      </c>
      <c r="G2279" s="701" t="s">
        <v>1785</v>
      </c>
      <c r="H2279" s="703">
        <v>39972</v>
      </c>
      <c r="I2279" s="703">
        <v>39972</v>
      </c>
      <c r="J2279" s="701" t="s">
        <v>1608</v>
      </c>
      <c r="K2279" s="702">
        <v>15840</v>
      </c>
      <c r="L2279" s="701" t="s">
        <v>1341</v>
      </c>
      <c r="M2279" s="704"/>
      <c r="N2279" s="701" t="s">
        <v>1608</v>
      </c>
      <c r="O2279" s="702">
        <v>127</v>
      </c>
      <c r="P2279" s="701" t="s">
        <v>1613</v>
      </c>
      <c r="Q2279" s="702">
        <v>18423</v>
      </c>
      <c r="R2279" s="701" t="s">
        <v>258</v>
      </c>
      <c r="S2279" s="701" t="s">
        <v>1786</v>
      </c>
    </row>
    <row r="2280" spans="1:19" x14ac:dyDescent="0.3">
      <c r="A2280" s="701" t="s">
        <v>1787</v>
      </c>
      <c r="B2280" s="701" t="s">
        <v>1607</v>
      </c>
      <c r="C2280" s="701" t="s">
        <v>1344</v>
      </c>
      <c r="D2280" s="702">
        <v>2008</v>
      </c>
      <c r="E2280" s="701" t="s">
        <v>1341</v>
      </c>
      <c r="F2280" s="701" t="s">
        <v>1784</v>
      </c>
      <c r="G2280" s="701" t="s">
        <v>1785</v>
      </c>
      <c r="H2280" s="703">
        <v>39961</v>
      </c>
      <c r="I2280" s="703">
        <v>39965</v>
      </c>
      <c r="J2280" s="701" t="s">
        <v>1608</v>
      </c>
      <c r="K2280" s="702">
        <v>53804</v>
      </c>
      <c r="L2280" s="701" t="s">
        <v>1341</v>
      </c>
      <c r="M2280" s="706"/>
      <c r="N2280" s="701" t="s">
        <v>1608</v>
      </c>
      <c r="O2280" s="702">
        <v>433</v>
      </c>
      <c r="P2280" s="701" t="s">
        <v>1613</v>
      </c>
      <c r="Q2280" s="705">
        <v>62577</v>
      </c>
      <c r="R2280" s="701" t="s">
        <v>258</v>
      </c>
      <c r="S2280" s="701" t="s">
        <v>1786</v>
      </c>
    </row>
    <row r="2281" spans="1:19" x14ac:dyDescent="0.3">
      <c r="A2281" s="701" t="s">
        <v>1788</v>
      </c>
      <c r="B2281" s="701" t="s">
        <v>1607</v>
      </c>
      <c r="C2281" s="701" t="s">
        <v>1344</v>
      </c>
      <c r="D2281" s="702">
        <v>2008</v>
      </c>
      <c r="E2281" s="701" t="s">
        <v>1341</v>
      </c>
      <c r="F2281" s="701" t="s">
        <v>1784</v>
      </c>
      <c r="G2281" s="701" t="s">
        <v>1785</v>
      </c>
      <c r="H2281" s="703">
        <v>39961</v>
      </c>
      <c r="I2281" s="703">
        <v>39969</v>
      </c>
      <c r="J2281" s="701" t="s">
        <v>1608</v>
      </c>
      <c r="K2281" s="702">
        <v>20801</v>
      </c>
      <c r="L2281" s="701" t="s">
        <v>1341</v>
      </c>
      <c r="M2281" s="704"/>
      <c r="N2281" s="701" t="s">
        <v>1608</v>
      </c>
      <c r="O2281" s="702">
        <v>167</v>
      </c>
      <c r="P2281" s="701" t="s">
        <v>1613</v>
      </c>
      <c r="Q2281" s="702">
        <v>24192</v>
      </c>
      <c r="R2281" s="701" t="s">
        <v>258</v>
      </c>
      <c r="S2281" s="701" t="s">
        <v>1786</v>
      </c>
    </row>
    <row r="2282" spans="1:19" x14ac:dyDescent="0.3">
      <c r="A2282" s="701" t="s">
        <v>1789</v>
      </c>
      <c r="B2282" s="701" t="s">
        <v>1607</v>
      </c>
      <c r="C2282" s="701" t="s">
        <v>1344</v>
      </c>
      <c r="D2282" s="702">
        <v>2008</v>
      </c>
      <c r="E2282" s="701" t="s">
        <v>1341</v>
      </c>
      <c r="F2282" s="701" t="s">
        <v>1784</v>
      </c>
      <c r="G2282" s="701" t="s">
        <v>1785</v>
      </c>
      <c r="H2282" s="703">
        <v>39968</v>
      </c>
      <c r="I2282" s="703">
        <v>39971</v>
      </c>
      <c r="J2282" s="701" t="s">
        <v>1608</v>
      </c>
      <c r="K2282" s="702">
        <v>61383</v>
      </c>
      <c r="L2282" s="701" t="s">
        <v>1341</v>
      </c>
      <c r="M2282" s="706"/>
      <c r="N2282" s="701" t="s">
        <v>1608</v>
      </c>
      <c r="O2282" s="702">
        <v>494</v>
      </c>
      <c r="P2282" s="701" t="s">
        <v>1613</v>
      </c>
      <c r="Q2282" s="702">
        <v>71392</v>
      </c>
      <c r="R2282" s="701" t="s">
        <v>258</v>
      </c>
      <c r="S2282" s="701" t="s">
        <v>1786</v>
      </c>
    </row>
    <row r="2283" spans="1:19" x14ac:dyDescent="0.3">
      <c r="A2283" s="701" t="s">
        <v>1790</v>
      </c>
      <c r="B2283" s="701" t="s">
        <v>1607</v>
      </c>
      <c r="C2283" s="701" t="s">
        <v>1344</v>
      </c>
      <c r="D2283" s="702">
        <v>2008</v>
      </c>
      <c r="E2283" s="701" t="s">
        <v>1341</v>
      </c>
      <c r="F2283" s="701" t="s">
        <v>1784</v>
      </c>
      <c r="G2283" s="701" t="s">
        <v>1785</v>
      </c>
      <c r="H2283" s="703">
        <v>39966</v>
      </c>
      <c r="I2283" s="703">
        <v>39968</v>
      </c>
      <c r="J2283" s="701" t="s">
        <v>1608</v>
      </c>
      <c r="K2283" s="702">
        <v>32225</v>
      </c>
      <c r="L2283" s="701" t="s">
        <v>1341</v>
      </c>
      <c r="M2283" s="704"/>
      <c r="N2283" s="701" t="s">
        <v>1608</v>
      </c>
      <c r="O2283" s="702">
        <v>259</v>
      </c>
      <c r="P2283" s="701" t="s">
        <v>1613</v>
      </c>
      <c r="Q2283" s="702">
        <v>37479</v>
      </c>
      <c r="R2283" s="701" t="s">
        <v>258</v>
      </c>
      <c r="S2283" s="701" t="s">
        <v>1786</v>
      </c>
    </row>
    <row r="2284" spans="1:19" x14ac:dyDescent="0.3">
      <c r="A2284" s="701" t="s">
        <v>1791</v>
      </c>
      <c r="B2284" s="701" t="s">
        <v>1607</v>
      </c>
      <c r="C2284" s="701" t="s">
        <v>1344</v>
      </c>
      <c r="D2284" s="702">
        <v>2008</v>
      </c>
      <c r="E2284" s="701" t="s">
        <v>1341</v>
      </c>
      <c r="F2284" s="701" t="s">
        <v>1784</v>
      </c>
      <c r="G2284" s="701" t="s">
        <v>1785</v>
      </c>
      <c r="H2284" s="703">
        <v>39970</v>
      </c>
      <c r="I2284" s="703">
        <v>39972</v>
      </c>
      <c r="J2284" s="701" t="s">
        <v>1608</v>
      </c>
      <c r="K2284" s="702">
        <v>18267</v>
      </c>
      <c r="L2284" s="701" t="s">
        <v>1341</v>
      </c>
      <c r="M2284" s="706"/>
      <c r="N2284" s="701" t="s">
        <v>1608</v>
      </c>
      <c r="O2284" s="702">
        <v>147</v>
      </c>
      <c r="P2284" s="701" t="s">
        <v>1613</v>
      </c>
      <c r="Q2284" s="702">
        <v>21529</v>
      </c>
      <c r="R2284" s="701" t="s">
        <v>258</v>
      </c>
      <c r="S2284" s="701" t="s">
        <v>1786</v>
      </c>
    </row>
    <row r="2285" spans="1:19" x14ac:dyDescent="0.3">
      <c r="A2285" s="701" t="s">
        <v>7338</v>
      </c>
      <c r="B2285" s="701" t="s">
        <v>1607</v>
      </c>
      <c r="C2285" s="701" t="s">
        <v>1344</v>
      </c>
      <c r="D2285" s="702">
        <v>2009</v>
      </c>
      <c r="E2285" s="701" t="s">
        <v>1341</v>
      </c>
      <c r="F2285" s="701" t="s">
        <v>1784</v>
      </c>
      <c r="G2285" s="701" t="s">
        <v>1785</v>
      </c>
      <c r="H2285" s="703">
        <v>40334</v>
      </c>
      <c r="I2285" s="703">
        <v>40336</v>
      </c>
      <c r="J2285" s="701" t="s">
        <v>1608</v>
      </c>
      <c r="K2285" s="702">
        <v>28142</v>
      </c>
      <c r="L2285" s="701" t="s">
        <v>1341</v>
      </c>
      <c r="M2285" s="706"/>
      <c r="N2285" s="701" t="s">
        <v>1608</v>
      </c>
      <c r="O2285" s="702">
        <v>146</v>
      </c>
      <c r="P2285" s="701" t="s">
        <v>1613</v>
      </c>
      <c r="Q2285" s="702">
        <v>28208</v>
      </c>
      <c r="R2285" s="701" t="s">
        <v>258</v>
      </c>
      <c r="S2285" s="701" t="s">
        <v>7339</v>
      </c>
    </row>
    <row r="2286" spans="1:19" x14ac:dyDescent="0.3">
      <c r="A2286" s="701" t="s">
        <v>7340</v>
      </c>
      <c r="B2286" s="701" t="s">
        <v>1607</v>
      </c>
      <c r="C2286" s="701" t="s">
        <v>1344</v>
      </c>
      <c r="D2286" s="702">
        <v>2009</v>
      </c>
      <c r="E2286" s="701" t="s">
        <v>1341</v>
      </c>
      <c r="F2286" s="701" t="s">
        <v>1784</v>
      </c>
      <c r="G2286" s="701" t="s">
        <v>1785</v>
      </c>
      <c r="H2286" s="703">
        <v>40325</v>
      </c>
      <c r="I2286" s="703">
        <v>40330</v>
      </c>
      <c r="J2286" s="701" t="s">
        <v>1608</v>
      </c>
      <c r="K2286" s="702">
        <v>22708</v>
      </c>
      <c r="L2286" s="701" t="s">
        <v>1341</v>
      </c>
      <c r="M2286" s="706"/>
      <c r="N2286" s="701" t="s">
        <v>1608</v>
      </c>
      <c r="O2286" s="702">
        <v>118</v>
      </c>
      <c r="P2286" s="701" t="s">
        <v>1613</v>
      </c>
      <c r="Q2286" s="702">
        <v>22833</v>
      </c>
      <c r="R2286" s="701" t="s">
        <v>258</v>
      </c>
      <c r="S2286" s="701" t="s">
        <v>7339</v>
      </c>
    </row>
    <row r="2287" spans="1:19" x14ac:dyDescent="0.3">
      <c r="A2287" s="701" t="s">
        <v>7341</v>
      </c>
      <c r="B2287" s="701" t="s">
        <v>1607</v>
      </c>
      <c r="C2287" s="701" t="s">
        <v>1344</v>
      </c>
      <c r="D2287" s="702">
        <v>2009</v>
      </c>
      <c r="E2287" s="701" t="s">
        <v>1341</v>
      </c>
      <c r="F2287" s="701" t="s">
        <v>1784</v>
      </c>
      <c r="G2287" s="701" t="s">
        <v>1785</v>
      </c>
      <c r="H2287" s="703">
        <v>40325</v>
      </c>
      <c r="I2287" s="703">
        <v>40331</v>
      </c>
      <c r="J2287" s="701" t="s">
        <v>1608</v>
      </c>
      <c r="K2287" s="702">
        <v>56871</v>
      </c>
      <c r="L2287" s="701" t="s">
        <v>1341</v>
      </c>
      <c r="M2287" s="704"/>
      <c r="N2287" s="701" t="s">
        <v>1608</v>
      </c>
      <c r="O2287" s="702">
        <v>295</v>
      </c>
      <c r="P2287" s="701" t="s">
        <v>1613</v>
      </c>
      <c r="Q2287" s="702">
        <v>57005</v>
      </c>
      <c r="R2287" s="701" t="s">
        <v>258</v>
      </c>
      <c r="S2287" s="701" t="s">
        <v>7339</v>
      </c>
    </row>
    <row r="2288" spans="1:19" x14ac:dyDescent="0.3">
      <c r="A2288" s="701" t="s">
        <v>7342</v>
      </c>
      <c r="B2288" s="701" t="s">
        <v>1607</v>
      </c>
      <c r="C2288" s="701" t="s">
        <v>1344</v>
      </c>
      <c r="D2288" s="702">
        <v>2009</v>
      </c>
      <c r="E2288" s="701" t="s">
        <v>1341</v>
      </c>
      <c r="F2288" s="701" t="s">
        <v>1784</v>
      </c>
      <c r="G2288" s="701" t="s">
        <v>1785</v>
      </c>
      <c r="H2288" s="703">
        <v>40332</v>
      </c>
      <c r="I2288" s="703">
        <v>40334</v>
      </c>
      <c r="J2288" s="701" t="s">
        <v>1608</v>
      </c>
      <c r="K2288" s="702">
        <v>57255</v>
      </c>
      <c r="L2288" s="701" t="s">
        <v>1341</v>
      </c>
      <c r="M2288" s="706"/>
      <c r="N2288" s="701" t="s">
        <v>1608</v>
      </c>
      <c r="O2288" s="702">
        <v>297</v>
      </c>
      <c r="P2288" s="701" t="s">
        <v>1613</v>
      </c>
      <c r="Q2288" s="702">
        <v>57390</v>
      </c>
      <c r="R2288" s="701" t="s">
        <v>258</v>
      </c>
      <c r="S2288" s="701" t="s">
        <v>7339</v>
      </c>
    </row>
    <row r="2289" spans="1:19" x14ac:dyDescent="0.3">
      <c r="A2289" s="701" t="s">
        <v>7343</v>
      </c>
      <c r="B2289" s="701" t="s">
        <v>1607</v>
      </c>
      <c r="C2289" s="701" t="s">
        <v>1344</v>
      </c>
      <c r="D2289" s="702">
        <v>2009</v>
      </c>
      <c r="E2289" s="701" t="s">
        <v>1341</v>
      </c>
      <c r="F2289" s="701" t="s">
        <v>1784</v>
      </c>
      <c r="G2289" s="701" t="s">
        <v>1785</v>
      </c>
      <c r="H2289" s="703">
        <v>40334</v>
      </c>
      <c r="I2289" s="703">
        <v>40336</v>
      </c>
      <c r="J2289" s="701" t="s">
        <v>1608</v>
      </c>
      <c r="K2289" s="702">
        <v>13577</v>
      </c>
      <c r="L2289" s="701" t="s">
        <v>1341</v>
      </c>
      <c r="M2289" s="706"/>
      <c r="N2289" s="701" t="s">
        <v>1608</v>
      </c>
      <c r="O2289" s="702">
        <v>70</v>
      </c>
      <c r="P2289" s="701" t="s">
        <v>1613</v>
      </c>
      <c r="Q2289" s="702">
        <v>13609</v>
      </c>
      <c r="R2289" s="701" t="s">
        <v>258</v>
      </c>
      <c r="S2289" s="701" t="s">
        <v>7339</v>
      </c>
    </row>
    <row r="2290" spans="1:19" x14ac:dyDescent="0.3">
      <c r="A2290" s="701" t="s">
        <v>7344</v>
      </c>
      <c r="B2290" s="701" t="s">
        <v>1607</v>
      </c>
      <c r="C2290" s="701" t="s">
        <v>1344</v>
      </c>
      <c r="D2290" s="702">
        <v>2009</v>
      </c>
      <c r="E2290" s="701" t="s">
        <v>1341</v>
      </c>
      <c r="F2290" s="701" t="s">
        <v>1784</v>
      </c>
      <c r="G2290" s="701" t="s">
        <v>1785</v>
      </c>
      <c r="H2290" s="703">
        <v>40330</v>
      </c>
      <c r="I2290" s="703">
        <v>40334</v>
      </c>
      <c r="J2290" s="701" t="s">
        <v>1608</v>
      </c>
      <c r="K2290" s="702">
        <v>23053</v>
      </c>
      <c r="L2290" s="701" t="s">
        <v>1341</v>
      </c>
      <c r="M2290" s="704"/>
      <c r="N2290" s="701" t="s">
        <v>1608</v>
      </c>
      <c r="O2290" s="705">
        <v>120</v>
      </c>
      <c r="P2290" s="701" t="s">
        <v>1613</v>
      </c>
      <c r="Q2290" s="705">
        <v>23107</v>
      </c>
      <c r="R2290" s="701" t="s">
        <v>258</v>
      </c>
      <c r="S2290" s="701" t="s">
        <v>7339</v>
      </c>
    </row>
    <row r="2291" spans="1:19" x14ac:dyDescent="0.3">
      <c r="A2291" s="701" t="s">
        <v>2974</v>
      </c>
      <c r="B2291" s="701" t="s">
        <v>1607</v>
      </c>
      <c r="C2291" s="701" t="s">
        <v>1371</v>
      </c>
      <c r="D2291" s="702">
        <v>1981</v>
      </c>
      <c r="E2291" s="701" t="s">
        <v>2975</v>
      </c>
      <c r="F2291" s="701" t="s">
        <v>1723</v>
      </c>
      <c r="G2291" s="701" t="s">
        <v>1612</v>
      </c>
      <c r="H2291" s="703">
        <v>30072</v>
      </c>
      <c r="I2291" s="703">
        <v>30072</v>
      </c>
      <c r="J2291" s="701" t="s">
        <v>1608</v>
      </c>
      <c r="K2291" s="702">
        <v>43460</v>
      </c>
      <c r="L2291" s="701" t="s">
        <v>1341</v>
      </c>
      <c r="M2291" s="706"/>
      <c r="N2291" s="701" t="s">
        <v>1613</v>
      </c>
      <c r="O2291" s="702">
        <v>35321</v>
      </c>
      <c r="P2291" s="701" t="s">
        <v>1608</v>
      </c>
      <c r="Q2291" s="702">
        <v>810</v>
      </c>
      <c r="R2291" s="701" t="s">
        <v>1341</v>
      </c>
      <c r="S2291" s="701" t="s">
        <v>1341</v>
      </c>
    </row>
    <row r="2292" spans="1:19" x14ac:dyDescent="0.3">
      <c r="A2292" s="701" t="s">
        <v>2993</v>
      </c>
      <c r="B2292" s="701" t="s">
        <v>1607</v>
      </c>
      <c r="C2292" s="701" t="s">
        <v>1371</v>
      </c>
      <c r="D2292" s="702">
        <v>1982</v>
      </c>
      <c r="E2292" s="701" t="s">
        <v>1722</v>
      </c>
      <c r="F2292" s="701" t="s">
        <v>2830</v>
      </c>
      <c r="G2292" s="701" t="s">
        <v>1612</v>
      </c>
      <c r="H2292" s="703">
        <v>30468</v>
      </c>
      <c r="I2292" s="703">
        <v>30470</v>
      </c>
      <c r="J2292" s="701" t="s">
        <v>1608</v>
      </c>
      <c r="K2292" s="702">
        <v>31508</v>
      </c>
      <c r="L2292" s="701" t="s">
        <v>1341</v>
      </c>
      <c r="M2292" s="706"/>
      <c r="N2292" s="701" t="s">
        <v>1613</v>
      </c>
      <c r="O2292" s="702">
        <v>166343</v>
      </c>
      <c r="P2292" s="701" t="s">
        <v>1608</v>
      </c>
      <c r="Q2292" s="702">
        <v>3116</v>
      </c>
      <c r="R2292" s="701" t="s">
        <v>1341</v>
      </c>
      <c r="S2292" s="701" t="s">
        <v>1341</v>
      </c>
    </row>
    <row r="2293" spans="1:19" x14ac:dyDescent="0.3">
      <c r="A2293" s="701" t="s">
        <v>2994</v>
      </c>
      <c r="B2293" s="701" t="s">
        <v>1607</v>
      </c>
      <c r="C2293" s="701" t="s">
        <v>1371</v>
      </c>
      <c r="D2293" s="702">
        <v>1982</v>
      </c>
      <c r="E2293" s="701" t="s">
        <v>1722</v>
      </c>
      <c r="F2293" s="701" t="s">
        <v>2830</v>
      </c>
      <c r="G2293" s="701" t="s">
        <v>1612</v>
      </c>
      <c r="H2293" s="703">
        <v>30468</v>
      </c>
      <c r="I2293" s="703">
        <v>30470</v>
      </c>
      <c r="J2293" s="701" t="s">
        <v>1608</v>
      </c>
      <c r="K2293" s="702">
        <v>33048</v>
      </c>
      <c r="L2293" s="701" t="s">
        <v>1341</v>
      </c>
      <c r="M2293" s="706"/>
      <c r="N2293" s="701" t="s">
        <v>1613</v>
      </c>
      <c r="O2293" s="702">
        <v>170999</v>
      </c>
      <c r="P2293" s="701" t="s">
        <v>1608</v>
      </c>
      <c r="Q2293" s="702">
        <v>2874</v>
      </c>
      <c r="R2293" s="701" t="s">
        <v>1341</v>
      </c>
      <c r="S2293" s="701" t="s">
        <v>1341</v>
      </c>
    </row>
    <row r="2294" spans="1:19" x14ac:dyDescent="0.3">
      <c r="A2294" s="701" t="s">
        <v>2995</v>
      </c>
      <c r="B2294" s="701" t="s">
        <v>1607</v>
      </c>
      <c r="C2294" s="701" t="s">
        <v>1371</v>
      </c>
      <c r="D2294" s="702">
        <v>1982</v>
      </c>
      <c r="E2294" s="701" t="s">
        <v>1722</v>
      </c>
      <c r="F2294" s="701" t="s">
        <v>2830</v>
      </c>
      <c r="G2294" s="701" t="s">
        <v>1612</v>
      </c>
      <c r="H2294" s="703">
        <v>30437</v>
      </c>
      <c r="I2294" s="703">
        <v>30456</v>
      </c>
      <c r="J2294" s="701" t="s">
        <v>1608</v>
      </c>
      <c r="K2294" s="702">
        <v>40104</v>
      </c>
      <c r="L2294" s="701" t="s">
        <v>1341</v>
      </c>
      <c r="M2294" s="706"/>
      <c r="N2294" s="701" t="s">
        <v>1613</v>
      </c>
      <c r="O2294" s="702">
        <v>98810</v>
      </c>
      <c r="P2294" s="701" t="s">
        <v>1608</v>
      </c>
      <c r="Q2294" s="702">
        <v>1202</v>
      </c>
      <c r="R2294" s="701" t="s">
        <v>1341</v>
      </c>
      <c r="S2294" s="701" t="s">
        <v>1341</v>
      </c>
    </row>
    <row r="2295" spans="1:19" x14ac:dyDescent="0.3">
      <c r="A2295" s="701" t="s">
        <v>2996</v>
      </c>
      <c r="B2295" s="701" t="s">
        <v>1607</v>
      </c>
      <c r="C2295" s="701" t="s">
        <v>1371</v>
      </c>
      <c r="D2295" s="702">
        <v>1982</v>
      </c>
      <c r="E2295" s="701" t="s">
        <v>1722</v>
      </c>
      <c r="F2295" s="701" t="s">
        <v>2830</v>
      </c>
      <c r="G2295" s="701" t="s">
        <v>1612</v>
      </c>
      <c r="H2295" s="703">
        <v>30437</v>
      </c>
      <c r="I2295" s="703">
        <v>30456</v>
      </c>
      <c r="J2295" s="701" t="s">
        <v>1608</v>
      </c>
      <c r="K2295" s="702">
        <v>38415</v>
      </c>
      <c r="L2295" s="701" t="s">
        <v>1341</v>
      </c>
      <c r="M2295" s="706"/>
      <c r="N2295" s="701" t="s">
        <v>1613</v>
      </c>
      <c r="O2295" s="702">
        <v>95812</v>
      </c>
      <c r="P2295" s="701" t="s">
        <v>1608</v>
      </c>
      <c r="Q2295" s="702">
        <v>1399</v>
      </c>
      <c r="R2295" s="701" t="s">
        <v>1341</v>
      </c>
      <c r="S2295" s="701" t="s">
        <v>1341</v>
      </c>
    </row>
    <row r="2296" spans="1:19" x14ac:dyDescent="0.3">
      <c r="A2296" s="701" t="s">
        <v>3003</v>
      </c>
      <c r="B2296" s="701" t="s">
        <v>1607</v>
      </c>
      <c r="C2296" s="701" t="s">
        <v>1371</v>
      </c>
      <c r="D2296" s="702">
        <v>1983</v>
      </c>
      <c r="E2296" s="701" t="s">
        <v>1722</v>
      </c>
      <c r="F2296" s="701" t="s">
        <v>2830</v>
      </c>
      <c r="G2296" s="701" t="s">
        <v>1612</v>
      </c>
      <c r="H2296" s="703">
        <v>30834</v>
      </c>
      <c r="I2296" s="703">
        <v>30835</v>
      </c>
      <c r="J2296" s="701" t="s">
        <v>1608</v>
      </c>
      <c r="K2296" s="702">
        <v>23894</v>
      </c>
      <c r="L2296" s="701" t="s">
        <v>1341</v>
      </c>
      <c r="M2296" s="706"/>
      <c r="N2296" s="701" t="s">
        <v>1613</v>
      </c>
      <c r="O2296" s="702">
        <v>75555</v>
      </c>
      <c r="P2296" s="701" t="s">
        <v>1608</v>
      </c>
      <c r="Q2296" s="705">
        <v>738</v>
      </c>
      <c r="R2296" s="701" t="s">
        <v>1341</v>
      </c>
      <c r="S2296" s="701" t="s">
        <v>1341</v>
      </c>
    </row>
    <row r="2297" spans="1:19" x14ac:dyDescent="0.3">
      <c r="A2297" s="701" t="s">
        <v>3010</v>
      </c>
      <c r="B2297" s="701" t="s">
        <v>1607</v>
      </c>
      <c r="C2297" s="701" t="s">
        <v>1371</v>
      </c>
      <c r="D2297" s="702">
        <v>1983</v>
      </c>
      <c r="E2297" s="701" t="s">
        <v>1722</v>
      </c>
      <c r="F2297" s="701" t="s">
        <v>2830</v>
      </c>
      <c r="G2297" s="701" t="s">
        <v>1612</v>
      </c>
      <c r="H2297" s="703">
        <v>30842</v>
      </c>
      <c r="I2297" s="703">
        <v>30843</v>
      </c>
      <c r="J2297" s="701" t="s">
        <v>1608</v>
      </c>
      <c r="K2297" s="702">
        <v>21431</v>
      </c>
      <c r="L2297" s="701" t="s">
        <v>1341</v>
      </c>
      <c r="M2297" s="706"/>
      <c r="N2297" s="701" t="s">
        <v>1608</v>
      </c>
      <c r="O2297" s="702">
        <v>866</v>
      </c>
      <c r="P2297" s="701" t="s">
        <v>1341</v>
      </c>
      <c r="Q2297" s="706"/>
      <c r="R2297" s="701" t="s">
        <v>1341</v>
      </c>
      <c r="S2297" s="701" t="s">
        <v>1341</v>
      </c>
    </row>
    <row r="2298" spans="1:19" x14ac:dyDescent="0.3">
      <c r="A2298" s="701" t="s">
        <v>3011</v>
      </c>
      <c r="B2298" s="701" t="s">
        <v>1607</v>
      </c>
      <c r="C2298" s="701" t="s">
        <v>1371</v>
      </c>
      <c r="D2298" s="702">
        <v>1983</v>
      </c>
      <c r="E2298" s="701" t="s">
        <v>1722</v>
      </c>
      <c r="F2298" s="701" t="s">
        <v>2830</v>
      </c>
      <c r="G2298" s="701" t="s">
        <v>1612</v>
      </c>
      <c r="H2298" s="703">
        <v>30842</v>
      </c>
      <c r="I2298" s="703">
        <v>30843</v>
      </c>
      <c r="J2298" s="701" t="s">
        <v>1608</v>
      </c>
      <c r="K2298" s="702">
        <v>22448</v>
      </c>
      <c r="L2298" s="701" t="s">
        <v>1341</v>
      </c>
      <c r="M2298" s="706"/>
      <c r="N2298" s="701" t="s">
        <v>1608</v>
      </c>
      <c r="O2298" s="702">
        <v>1327</v>
      </c>
      <c r="P2298" s="701" t="s">
        <v>1341</v>
      </c>
      <c r="Q2298" s="704"/>
      <c r="R2298" s="701" t="s">
        <v>1341</v>
      </c>
      <c r="S2298" s="701" t="s">
        <v>1341</v>
      </c>
    </row>
    <row r="2299" spans="1:19" x14ac:dyDescent="0.3">
      <c r="A2299" s="701" t="s">
        <v>3015</v>
      </c>
      <c r="B2299" s="701" t="s">
        <v>1607</v>
      </c>
      <c r="C2299" s="701" t="s">
        <v>1371</v>
      </c>
      <c r="D2299" s="702">
        <v>1983</v>
      </c>
      <c r="E2299" s="701" t="s">
        <v>1722</v>
      </c>
      <c r="F2299" s="701" t="s">
        <v>2830</v>
      </c>
      <c r="G2299" s="701" t="s">
        <v>1612</v>
      </c>
      <c r="H2299" s="703">
        <v>30803</v>
      </c>
      <c r="I2299" s="703">
        <v>30818</v>
      </c>
      <c r="J2299" s="701" t="s">
        <v>1608</v>
      </c>
      <c r="K2299" s="702">
        <v>37750</v>
      </c>
      <c r="L2299" s="701" t="s">
        <v>1341</v>
      </c>
      <c r="M2299" s="706"/>
      <c r="N2299" s="701" t="s">
        <v>1613</v>
      </c>
      <c r="O2299" s="702">
        <v>63771</v>
      </c>
      <c r="P2299" s="701" t="s">
        <v>1608</v>
      </c>
      <c r="Q2299" s="705">
        <v>1171</v>
      </c>
      <c r="R2299" s="701" t="s">
        <v>1341</v>
      </c>
      <c r="S2299" s="701" t="s">
        <v>1341</v>
      </c>
    </row>
    <row r="2300" spans="1:19" x14ac:dyDescent="0.3">
      <c r="A2300" s="701" t="s">
        <v>3020</v>
      </c>
      <c r="B2300" s="701" t="s">
        <v>1607</v>
      </c>
      <c r="C2300" s="701" t="s">
        <v>1371</v>
      </c>
      <c r="D2300" s="702">
        <v>1983</v>
      </c>
      <c r="E2300" s="701" t="s">
        <v>1722</v>
      </c>
      <c r="F2300" s="701" t="s">
        <v>2830</v>
      </c>
      <c r="G2300" s="701" t="s">
        <v>1612</v>
      </c>
      <c r="H2300" s="703">
        <v>30842</v>
      </c>
      <c r="I2300" s="703">
        <v>30843</v>
      </c>
      <c r="J2300" s="701" t="s">
        <v>1608</v>
      </c>
      <c r="K2300" s="702">
        <v>30739</v>
      </c>
      <c r="L2300" s="701" t="s">
        <v>1341</v>
      </c>
      <c r="M2300" s="706"/>
      <c r="N2300" s="701" t="s">
        <v>1613</v>
      </c>
      <c r="O2300" s="702">
        <v>912897</v>
      </c>
      <c r="P2300" s="701" t="s">
        <v>1608</v>
      </c>
      <c r="Q2300" s="705">
        <v>251</v>
      </c>
      <c r="R2300" s="701" t="s">
        <v>1341</v>
      </c>
      <c r="S2300" s="701" t="s">
        <v>1341</v>
      </c>
    </row>
    <row r="2301" spans="1:19" x14ac:dyDescent="0.3">
      <c r="A2301" s="701" t="s">
        <v>3021</v>
      </c>
      <c r="B2301" s="701" t="s">
        <v>1607</v>
      </c>
      <c r="C2301" s="701" t="s">
        <v>1371</v>
      </c>
      <c r="D2301" s="702">
        <v>1983</v>
      </c>
      <c r="E2301" s="701" t="s">
        <v>1722</v>
      </c>
      <c r="F2301" s="701" t="s">
        <v>2830</v>
      </c>
      <c r="G2301" s="701" t="s">
        <v>1612</v>
      </c>
      <c r="H2301" s="703">
        <v>30852</v>
      </c>
      <c r="I2301" s="703">
        <v>30853</v>
      </c>
      <c r="J2301" s="701" t="s">
        <v>1608</v>
      </c>
      <c r="K2301" s="702">
        <v>31264</v>
      </c>
      <c r="L2301" s="701" t="s">
        <v>1341</v>
      </c>
      <c r="M2301" s="706"/>
      <c r="N2301" s="701" t="s">
        <v>1613</v>
      </c>
      <c r="O2301" s="702">
        <v>390461</v>
      </c>
      <c r="P2301" s="701" t="s">
        <v>1608</v>
      </c>
      <c r="Q2301" s="702">
        <v>236</v>
      </c>
      <c r="R2301" s="701" t="s">
        <v>1341</v>
      </c>
      <c r="S2301" s="701" t="s">
        <v>1341</v>
      </c>
    </row>
    <row r="2302" spans="1:19" x14ac:dyDescent="0.3">
      <c r="A2302" s="701" t="s">
        <v>3022</v>
      </c>
      <c r="B2302" s="701" t="s">
        <v>1607</v>
      </c>
      <c r="C2302" s="701" t="s">
        <v>1371</v>
      </c>
      <c r="D2302" s="702">
        <v>1983</v>
      </c>
      <c r="E2302" s="701" t="s">
        <v>1722</v>
      </c>
      <c r="F2302" s="701" t="s">
        <v>2830</v>
      </c>
      <c r="G2302" s="701" t="s">
        <v>1612</v>
      </c>
      <c r="H2302" s="703">
        <v>30852</v>
      </c>
      <c r="I2302" s="703">
        <v>30853</v>
      </c>
      <c r="J2302" s="701" t="s">
        <v>1608</v>
      </c>
      <c r="K2302" s="702">
        <v>26358</v>
      </c>
      <c r="L2302" s="701" t="s">
        <v>1341</v>
      </c>
      <c r="M2302" s="704"/>
      <c r="N2302" s="701" t="s">
        <v>1608</v>
      </c>
      <c r="O2302" s="702">
        <v>334</v>
      </c>
      <c r="P2302" s="701" t="s">
        <v>1341</v>
      </c>
      <c r="Q2302" s="706"/>
      <c r="R2302" s="701" t="s">
        <v>1341</v>
      </c>
      <c r="S2302" s="701" t="s">
        <v>1341</v>
      </c>
    </row>
    <row r="2303" spans="1:19" x14ac:dyDescent="0.3">
      <c r="A2303" s="701" t="s">
        <v>3026</v>
      </c>
      <c r="B2303" s="701" t="s">
        <v>1607</v>
      </c>
      <c r="C2303" s="701" t="s">
        <v>1371</v>
      </c>
      <c r="D2303" s="702">
        <v>1984</v>
      </c>
      <c r="E2303" s="701" t="s">
        <v>1722</v>
      </c>
      <c r="F2303" s="701" t="s">
        <v>2830</v>
      </c>
      <c r="G2303" s="701" t="s">
        <v>1612</v>
      </c>
      <c r="H2303" s="703">
        <v>31199</v>
      </c>
      <c r="I2303" s="703">
        <v>31223</v>
      </c>
      <c r="J2303" s="701" t="s">
        <v>1608</v>
      </c>
      <c r="K2303" s="702">
        <v>27019</v>
      </c>
      <c r="L2303" s="701" t="s">
        <v>1341</v>
      </c>
      <c r="M2303" s="704"/>
      <c r="N2303" s="701" t="s">
        <v>1613</v>
      </c>
      <c r="O2303" s="702">
        <v>47520</v>
      </c>
      <c r="P2303" s="701" t="s">
        <v>1608</v>
      </c>
      <c r="Q2303" s="702">
        <v>2607</v>
      </c>
      <c r="R2303" s="701" t="s">
        <v>1341</v>
      </c>
      <c r="S2303" s="701" t="s">
        <v>1341</v>
      </c>
    </row>
    <row r="2304" spans="1:19" x14ac:dyDescent="0.3">
      <c r="A2304" s="701" t="s">
        <v>3027</v>
      </c>
      <c r="B2304" s="701" t="s">
        <v>1607</v>
      </c>
      <c r="C2304" s="701" t="s">
        <v>1371</v>
      </c>
      <c r="D2304" s="702">
        <v>1984</v>
      </c>
      <c r="E2304" s="701" t="s">
        <v>1722</v>
      </c>
      <c r="F2304" s="701" t="s">
        <v>2830</v>
      </c>
      <c r="G2304" s="701" t="s">
        <v>1612</v>
      </c>
      <c r="H2304" s="703">
        <v>31199</v>
      </c>
      <c r="I2304" s="703">
        <v>31220</v>
      </c>
      <c r="J2304" s="701" t="s">
        <v>1608</v>
      </c>
      <c r="K2304" s="702">
        <v>25288</v>
      </c>
      <c r="L2304" s="701" t="s">
        <v>1341</v>
      </c>
      <c r="M2304" s="704"/>
      <c r="N2304" s="701" t="s">
        <v>1613</v>
      </c>
      <c r="O2304" s="702">
        <v>57585</v>
      </c>
      <c r="P2304" s="701" t="s">
        <v>1608</v>
      </c>
      <c r="Q2304" s="702">
        <v>3030</v>
      </c>
      <c r="R2304" s="701" t="s">
        <v>1341</v>
      </c>
      <c r="S2304" s="701" t="s">
        <v>1341</v>
      </c>
    </row>
    <row r="2305" spans="1:19" x14ac:dyDescent="0.3">
      <c r="A2305" s="701" t="s">
        <v>3028</v>
      </c>
      <c r="B2305" s="701" t="s">
        <v>1607</v>
      </c>
      <c r="C2305" s="701" t="s">
        <v>1371</v>
      </c>
      <c r="D2305" s="702">
        <v>1984</v>
      </c>
      <c r="E2305" s="701" t="s">
        <v>1722</v>
      </c>
      <c r="F2305" s="701" t="s">
        <v>2830</v>
      </c>
      <c r="G2305" s="701" t="s">
        <v>1612</v>
      </c>
      <c r="H2305" s="703">
        <v>31199</v>
      </c>
      <c r="I2305" s="703">
        <v>31220</v>
      </c>
      <c r="J2305" s="701" t="s">
        <v>1608</v>
      </c>
      <c r="K2305" s="702">
        <v>26561</v>
      </c>
      <c r="L2305" s="701" t="s">
        <v>1341</v>
      </c>
      <c r="M2305" s="706"/>
      <c r="N2305" s="701" t="s">
        <v>1613</v>
      </c>
      <c r="O2305" s="702">
        <v>60483</v>
      </c>
      <c r="P2305" s="701" t="s">
        <v>1608</v>
      </c>
      <c r="Q2305" s="702">
        <v>1846</v>
      </c>
      <c r="R2305" s="701" t="s">
        <v>1341</v>
      </c>
      <c r="S2305" s="701" t="s">
        <v>1341</v>
      </c>
    </row>
    <row r="2306" spans="1:19" x14ac:dyDescent="0.3">
      <c r="A2306" s="701" t="s">
        <v>3029</v>
      </c>
      <c r="B2306" s="701" t="s">
        <v>1607</v>
      </c>
      <c r="C2306" s="701" t="s">
        <v>1371</v>
      </c>
      <c r="D2306" s="702">
        <v>1984</v>
      </c>
      <c r="E2306" s="701" t="s">
        <v>1722</v>
      </c>
      <c r="F2306" s="701" t="s">
        <v>2830</v>
      </c>
      <c r="G2306" s="701" t="s">
        <v>1612</v>
      </c>
      <c r="H2306" s="703">
        <v>31199</v>
      </c>
      <c r="I2306" s="703">
        <v>31220</v>
      </c>
      <c r="J2306" s="701" t="s">
        <v>1608</v>
      </c>
      <c r="K2306" s="702">
        <v>25341</v>
      </c>
      <c r="L2306" s="701" t="s">
        <v>1341</v>
      </c>
      <c r="M2306" s="704"/>
      <c r="N2306" s="701" t="s">
        <v>1613</v>
      </c>
      <c r="O2306" s="702">
        <v>57705</v>
      </c>
      <c r="P2306" s="701" t="s">
        <v>1608</v>
      </c>
      <c r="Q2306" s="705">
        <v>2113</v>
      </c>
      <c r="R2306" s="701" t="s">
        <v>1341</v>
      </c>
      <c r="S2306" s="701" t="s">
        <v>1341</v>
      </c>
    </row>
    <row r="2307" spans="1:19" x14ac:dyDescent="0.3">
      <c r="A2307" s="701" t="s">
        <v>3124</v>
      </c>
      <c r="B2307" s="701" t="s">
        <v>1607</v>
      </c>
      <c r="C2307" s="701" t="s">
        <v>1371</v>
      </c>
      <c r="D2307" s="702">
        <v>1985</v>
      </c>
      <c r="E2307" s="701" t="s">
        <v>1722</v>
      </c>
      <c r="F2307" s="701" t="s">
        <v>2830</v>
      </c>
      <c r="G2307" s="701" t="s">
        <v>1612</v>
      </c>
      <c r="H2307" s="703">
        <v>31564</v>
      </c>
      <c r="I2307" s="703">
        <v>31564</v>
      </c>
      <c r="J2307" s="701" t="s">
        <v>1608</v>
      </c>
      <c r="K2307" s="702">
        <v>25480</v>
      </c>
      <c r="L2307" s="701" t="s">
        <v>1341</v>
      </c>
      <c r="M2307" s="704"/>
      <c r="N2307" s="701" t="s">
        <v>1608</v>
      </c>
      <c r="O2307" s="702">
        <v>788</v>
      </c>
      <c r="P2307" s="701" t="s">
        <v>1341</v>
      </c>
      <c r="Q2307" s="706"/>
      <c r="R2307" s="701" t="s">
        <v>1341</v>
      </c>
      <c r="S2307" s="701" t="s">
        <v>1341</v>
      </c>
    </row>
    <row r="2308" spans="1:19" x14ac:dyDescent="0.3">
      <c r="A2308" s="701" t="s">
        <v>3125</v>
      </c>
      <c r="B2308" s="701" t="s">
        <v>1607</v>
      </c>
      <c r="C2308" s="701" t="s">
        <v>1371</v>
      </c>
      <c r="D2308" s="702">
        <v>1985</v>
      </c>
      <c r="E2308" s="701" t="s">
        <v>1722</v>
      </c>
      <c r="F2308" s="701" t="s">
        <v>2830</v>
      </c>
      <c r="G2308" s="701" t="s">
        <v>1612</v>
      </c>
      <c r="H2308" s="703">
        <v>31564</v>
      </c>
      <c r="I2308" s="703">
        <v>31564</v>
      </c>
      <c r="J2308" s="701" t="s">
        <v>1608</v>
      </c>
      <c r="K2308" s="702">
        <v>23501</v>
      </c>
      <c r="L2308" s="701" t="s">
        <v>1341</v>
      </c>
      <c r="M2308" s="706"/>
      <c r="N2308" s="701" t="s">
        <v>1608</v>
      </c>
      <c r="O2308" s="702">
        <v>664</v>
      </c>
      <c r="P2308" s="701" t="s">
        <v>1341</v>
      </c>
      <c r="Q2308" s="704"/>
      <c r="R2308" s="701" t="s">
        <v>1341</v>
      </c>
      <c r="S2308" s="701" t="s">
        <v>1341</v>
      </c>
    </row>
    <row r="2309" spans="1:19" x14ac:dyDescent="0.3">
      <c r="A2309" s="701" t="s">
        <v>3126</v>
      </c>
      <c r="B2309" s="701" t="s">
        <v>1607</v>
      </c>
      <c r="C2309" s="701" t="s">
        <v>1371</v>
      </c>
      <c r="D2309" s="702">
        <v>1985</v>
      </c>
      <c r="E2309" s="701" t="s">
        <v>1722</v>
      </c>
      <c r="F2309" s="701" t="s">
        <v>2830</v>
      </c>
      <c r="G2309" s="701" t="s">
        <v>1612</v>
      </c>
      <c r="H2309" s="703">
        <v>31564</v>
      </c>
      <c r="I2309" s="703">
        <v>31573</v>
      </c>
      <c r="J2309" s="701" t="s">
        <v>1608</v>
      </c>
      <c r="K2309" s="702">
        <v>27717</v>
      </c>
      <c r="L2309" s="701" t="s">
        <v>1341</v>
      </c>
      <c r="M2309" s="704"/>
      <c r="N2309" s="701" t="s">
        <v>1613</v>
      </c>
      <c r="O2309" s="702">
        <v>85832</v>
      </c>
      <c r="P2309" s="701" t="s">
        <v>1608</v>
      </c>
      <c r="Q2309" s="705">
        <v>494</v>
      </c>
      <c r="R2309" s="701" t="s">
        <v>1341</v>
      </c>
      <c r="S2309" s="701" t="s">
        <v>1341</v>
      </c>
    </row>
    <row r="2310" spans="1:19" x14ac:dyDescent="0.3">
      <c r="A2310" s="701" t="s">
        <v>3127</v>
      </c>
      <c r="B2310" s="701" t="s">
        <v>1607</v>
      </c>
      <c r="C2310" s="701" t="s">
        <v>1371</v>
      </c>
      <c r="D2310" s="702">
        <v>1985</v>
      </c>
      <c r="E2310" s="701" t="s">
        <v>1722</v>
      </c>
      <c r="F2310" s="701" t="s">
        <v>2830</v>
      </c>
      <c r="G2310" s="701" t="s">
        <v>1612</v>
      </c>
      <c r="H2310" s="703">
        <v>31564</v>
      </c>
      <c r="I2310" s="703">
        <v>31573</v>
      </c>
      <c r="J2310" s="701" t="s">
        <v>1608</v>
      </c>
      <c r="K2310" s="702">
        <v>25248</v>
      </c>
      <c r="L2310" s="701" t="s">
        <v>1341</v>
      </c>
      <c r="M2310" s="704"/>
      <c r="N2310" s="701" t="s">
        <v>1613</v>
      </c>
      <c r="O2310" s="702">
        <v>77986</v>
      </c>
      <c r="P2310" s="701" t="s">
        <v>1608</v>
      </c>
      <c r="Q2310" s="705">
        <v>384</v>
      </c>
      <c r="R2310" s="701" t="s">
        <v>1341</v>
      </c>
      <c r="S2310" s="701" t="s">
        <v>1341</v>
      </c>
    </row>
    <row r="2311" spans="1:19" x14ac:dyDescent="0.3">
      <c r="A2311" s="701" t="s">
        <v>3128</v>
      </c>
      <c r="B2311" s="701" t="s">
        <v>1607</v>
      </c>
      <c r="C2311" s="701" t="s">
        <v>1371</v>
      </c>
      <c r="D2311" s="702">
        <v>1985</v>
      </c>
      <c r="E2311" s="701" t="s">
        <v>1722</v>
      </c>
      <c r="F2311" s="701" t="s">
        <v>2830</v>
      </c>
      <c r="G2311" s="701" t="s">
        <v>1612</v>
      </c>
      <c r="H2311" s="703">
        <v>31564</v>
      </c>
      <c r="I2311" s="703">
        <v>31582</v>
      </c>
      <c r="J2311" s="701" t="s">
        <v>1608</v>
      </c>
      <c r="K2311" s="702">
        <v>25498</v>
      </c>
      <c r="L2311" s="701" t="s">
        <v>1341</v>
      </c>
      <c r="M2311" s="706"/>
      <c r="N2311" s="701" t="s">
        <v>1608</v>
      </c>
      <c r="O2311" s="702">
        <v>388</v>
      </c>
      <c r="P2311" s="701" t="s">
        <v>1341</v>
      </c>
      <c r="Q2311" s="704"/>
      <c r="R2311" s="701" t="s">
        <v>1341</v>
      </c>
      <c r="S2311" s="701" t="s">
        <v>1341</v>
      </c>
    </row>
    <row r="2312" spans="1:19" x14ac:dyDescent="0.3">
      <c r="A2312" s="701" t="s">
        <v>3129</v>
      </c>
      <c r="B2312" s="701" t="s">
        <v>1607</v>
      </c>
      <c r="C2312" s="701" t="s">
        <v>1371</v>
      </c>
      <c r="D2312" s="702">
        <v>1985</v>
      </c>
      <c r="E2312" s="701" t="s">
        <v>1722</v>
      </c>
      <c r="F2312" s="701" t="s">
        <v>2830</v>
      </c>
      <c r="G2312" s="701" t="s">
        <v>1612</v>
      </c>
      <c r="H2312" s="703">
        <v>31564</v>
      </c>
      <c r="I2312" s="703">
        <v>31582</v>
      </c>
      <c r="J2312" s="701" t="s">
        <v>1608</v>
      </c>
      <c r="K2312" s="702">
        <v>24707</v>
      </c>
      <c r="L2312" s="701" t="s">
        <v>1341</v>
      </c>
      <c r="M2312" s="706"/>
      <c r="N2312" s="701" t="s">
        <v>1608</v>
      </c>
      <c r="O2312" s="705">
        <v>699</v>
      </c>
      <c r="P2312" s="701" t="s">
        <v>1341</v>
      </c>
      <c r="Q2312" s="704"/>
      <c r="R2312" s="701" t="s">
        <v>1341</v>
      </c>
      <c r="S2312" s="701" t="s">
        <v>1341</v>
      </c>
    </row>
    <row r="2313" spans="1:19" x14ac:dyDescent="0.3">
      <c r="A2313" s="701" t="s">
        <v>3139</v>
      </c>
      <c r="B2313" s="701" t="s">
        <v>1607</v>
      </c>
      <c r="C2313" s="701" t="s">
        <v>1371</v>
      </c>
      <c r="D2313" s="702">
        <v>1985</v>
      </c>
      <c r="E2313" s="701" t="s">
        <v>1722</v>
      </c>
      <c r="F2313" s="701" t="s">
        <v>2830</v>
      </c>
      <c r="G2313" s="701" t="s">
        <v>1612</v>
      </c>
      <c r="H2313" s="703">
        <v>31564</v>
      </c>
      <c r="I2313" s="703">
        <v>31589</v>
      </c>
      <c r="J2313" s="701" t="s">
        <v>1608</v>
      </c>
      <c r="K2313" s="702">
        <v>25228</v>
      </c>
      <c r="L2313" s="701" t="s">
        <v>1341</v>
      </c>
      <c r="M2313" s="706"/>
      <c r="N2313" s="701" t="s">
        <v>1608</v>
      </c>
      <c r="O2313" s="702">
        <v>255</v>
      </c>
      <c r="P2313" s="701" t="s">
        <v>1341</v>
      </c>
      <c r="Q2313" s="704"/>
      <c r="R2313" s="701" t="s">
        <v>1341</v>
      </c>
      <c r="S2313" s="701" t="s">
        <v>1341</v>
      </c>
    </row>
    <row r="2314" spans="1:19" x14ac:dyDescent="0.3">
      <c r="A2314" s="701" t="s">
        <v>3140</v>
      </c>
      <c r="B2314" s="701" t="s">
        <v>1607</v>
      </c>
      <c r="C2314" s="701" t="s">
        <v>1371</v>
      </c>
      <c r="D2314" s="702">
        <v>1985</v>
      </c>
      <c r="E2314" s="701" t="s">
        <v>1722</v>
      </c>
      <c r="F2314" s="701" t="s">
        <v>2830</v>
      </c>
      <c r="G2314" s="701" t="s">
        <v>1612</v>
      </c>
      <c r="H2314" s="703">
        <v>31564</v>
      </c>
      <c r="I2314" s="703">
        <v>31589</v>
      </c>
      <c r="J2314" s="701" t="s">
        <v>1608</v>
      </c>
      <c r="K2314" s="702">
        <v>24456</v>
      </c>
      <c r="L2314" s="701" t="s">
        <v>1341</v>
      </c>
      <c r="M2314" s="704"/>
      <c r="N2314" s="701" t="s">
        <v>1608</v>
      </c>
      <c r="O2314" s="702">
        <v>756</v>
      </c>
      <c r="P2314" s="701" t="s">
        <v>1341</v>
      </c>
      <c r="Q2314" s="704"/>
      <c r="R2314" s="701" t="s">
        <v>1341</v>
      </c>
      <c r="S2314" s="701" t="s">
        <v>1341</v>
      </c>
    </row>
    <row r="2315" spans="1:19" x14ac:dyDescent="0.3">
      <c r="A2315" s="701" t="s">
        <v>3179</v>
      </c>
      <c r="B2315" s="701" t="s">
        <v>1607</v>
      </c>
      <c r="C2315" s="701" t="s">
        <v>1371</v>
      </c>
      <c r="D2315" s="702">
        <v>1986</v>
      </c>
      <c r="E2315" s="701" t="s">
        <v>1722</v>
      </c>
      <c r="F2315" s="701" t="s">
        <v>2830</v>
      </c>
      <c r="G2315" s="701" t="s">
        <v>1612</v>
      </c>
      <c r="H2315" s="703">
        <v>31868</v>
      </c>
      <c r="I2315" s="703">
        <v>31883</v>
      </c>
      <c r="J2315" s="701" t="s">
        <v>1608</v>
      </c>
      <c r="K2315" s="702">
        <v>24862</v>
      </c>
      <c r="L2315" s="701" t="s">
        <v>1341</v>
      </c>
      <c r="M2315" s="704"/>
      <c r="N2315" s="701" t="s">
        <v>1608</v>
      </c>
      <c r="O2315" s="702">
        <v>909</v>
      </c>
      <c r="P2315" s="701" t="s">
        <v>1341</v>
      </c>
      <c r="Q2315" s="704"/>
      <c r="R2315" s="701" t="s">
        <v>1341</v>
      </c>
      <c r="S2315" s="701" t="s">
        <v>1341</v>
      </c>
    </row>
    <row r="2316" spans="1:19" x14ac:dyDescent="0.3">
      <c r="A2316" s="701" t="s">
        <v>3180</v>
      </c>
      <c r="B2316" s="701" t="s">
        <v>1607</v>
      </c>
      <c r="C2316" s="701" t="s">
        <v>1371</v>
      </c>
      <c r="D2316" s="702">
        <v>1986</v>
      </c>
      <c r="E2316" s="701" t="s">
        <v>1722</v>
      </c>
      <c r="F2316" s="701" t="s">
        <v>2830</v>
      </c>
      <c r="G2316" s="701" t="s">
        <v>1612</v>
      </c>
      <c r="H2316" s="703">
        <v>31868</v>
      </c>
      <c r="I2316" s="703">
        <v>31883</v>
      </c>
      <c r="J2316" s="701" t="s">
        <v>1608</v>
      </c>
      <c r="K2316" s="702">
        <v>26333</v>
      </c>
      <c r="L2316" s="701" t="s">
        <v>1341</v>
      </c>
      <c r="M2316" s="706"/>
      <c r="N2316" s="701" t="s">
        <v>1608</v>
      </c>
      <c r="O2316" s="702">
        <v>244</v>
      </c>
      <c r="P2316" s="701" t="s">
        <v>1341</v>
      </c>
      <c r="Q2316" s="704"/>
      <c r="R2316" s="701" t="s">
        <v>1341</v>
      </c>
      <c r="S2316" s="701" t="s">
        <v>1341</v>
      </c>
    </row>
    <row r="2317" spans="1:19" x14ac:dyDescent="0.3">
      <c r="A2317" s="701" t="s">
        <v>3181</v>
      </c>
      <c r="B2317" s="701" t="s">
        <v>1607</v>
      </c>
      <c r="C2317" s="701" t="s">
        <v>1371</v>
      </c>
      <c r="D2317" s="702">
        <v>1986</v>
      </c>
      <c r="E2317" s="701" t="s">
        <v>1722</v>
      </c>
      <c r="F2317" s="701" t="s">
        <v>2830</v>
      </c>
      <c r="G2317" s="701" t="s">
        <v>1612</v>
      </c>
      <c r="H2317" s="703">
        <v>31868</v>
      </c>
      <c r="I2317" s="703">
        <v>31897</v>
      </c>
      <c r="J2317" s="701" t="s">
        <v>1608</v>
      </c>
      <c r="K2317" s="702">
        <v>26339</v>
      </c>
      <c r="L2317" s="701" t="s">
        <v>1341</v>
      </c>
      <c r="M2317" s="706"/>
      <c r="N2317" s="701" t="s">
        <v>1613</v>
      </c>
      <c r="O2317" s="702">
        <v>25326</v>
      </c>
      <c r="P2317" s="701" t="s">
        <v>1608</v>
      </c>
      <c r="Q2317" s="705">
        <v>132</v>
      </c>
      <c r="R2317" s="701" t="s">
        <v>1341</v>
      </c>
      <c r="S2317" s="701" t="s">
        <v>1341</v>
      </c>
    </row>
    <row r="2318" spans="1:19" x14ac:dyDescent="0.3">
      <c r="A2318" s="701" t="s">
        <v>3182</v>
      </c>
      <c r="B2318" s="701" t="s">
        <v>1607</v>
      </c>
      <c r="C2318" s="701" t="s">
        <v>1371</v>
      </c>
      <c r="D2318" s="702">
        <v>1986</v>
      </c>
      <c r="E2318" s="701" t="s">
        <v>1722</v>
      </c>
      <c r="F2318" s="701" t="s">
        <v>2830</v>
      </c>
      <c r="G2318" s="701" t="s">
        <v>1612</v>
      </c>
      <c r="H2318" s="703">
        <v>31868</v>
      </c>
      <c r="I2318" s="703">
        <v>31897</v>
      </c>
      <c r="J2318" s="701" t="s">
        <v>1608</v>
      </c>
      <c r="K2318" s="702">
        <v>25686</v>
      </c>
      <c r="L2318" s="701" t="s">
        <v>1341</v>
      </c>
      <c r="M2318" s="706"/>
      <c r="N2318" s="701" t="s">
        <v>1613</v>
      </c>
      <c r="O2318" s="702">
        <v>24699</v>
      </c>
      <c r="P2318" s="701" t="s">
        <v>1608</v>
      </c>
      <c r="Q2318" s="705">
        <v>391</v>
      </c>
      <c r="R2318" s="701" t="s">
        <v>1341</v>
      </c>
      <c r="S2318" s="701" t="s">
        <v>1341</v>
      </c>
    </row>
    <row r="2319" spans="1:19" x14ac:dyDescent="0.3">
      <c r="A2319" s="701" t="s">
        <v>3183</v>
      </c>
      <c r="B2319" s="701" t="s">
        <v>1607</v>
      </c>
      <c r="C2319" s="701" t="s">
        <v>1371</v>
      </c>
      <c r="D2319" s="702">
        <v>1986</v>
      </c>
      <c r="E2319" s="701" t="s">
        <v>1722</v>
      </c>
      <c r="F2319" s="701" t="s">
        <v>2830</v>
      </c>
      <c r="G2319" s="701" t="s">
        <v>1612</v>
      </c>
      <c r="H2319" s="703">
        <v>31898</v>
      </c>
      <c r="I2319" s="703">
        <v>31927</v>
      </c>
      <c r="J2319" s="701" t="s">
        <v>1608</v>
      </c>
      <c r="K2319" s="702">
        <v>25535</v>
      </c>
      <c r="L2319" s="701" t="s">
        <v>1341</v>
      </c>
      <c r="M2319" s="706"/>
      <c r="N2319" s="701" t="s">
        <v>1613</v>
      </c>
      <c r="O2319" s="702">
        <v>80102</v>
      </c>
      <c r="P2319" s="701" t="s">
        <v>1608</v>
      </c>
      <c r="Q2319" s="705">
        <v>657</v>
      </c>
      <c r="R2319" s="701" t="s">
        <v>1341</v>
      </c>
      <c r="S2319" s="701" t="s">
        <v>1341</v>
      </c>
    </row>
    <row r="2320" spans="1:19" x14ac:dyDescent="0.3">
      <c r="A2320" s="701" t="s">
        <v>3184</v>
      </c>
      <c r="B2320" s="701" t="s">
        <v>1607</v>
      </c>
      <c r="C2320" s="701" t="s">
        <v>1371</v>
      </c>
      <c r="D2320" s="702">
        <v>1986</v>
      </c>
      <c r="E2320" s="701" t="s">
        <v>1722</v>
      </c>
      <c r="F2320" s="701" t="s">
        <v>2830</v>
      </c>
      <c r="G2320" s="701" t="s">
        <v>1612</v>
      </c>
      <c r="H2320" s="703">
        <v>31898</v>
      </c>
      <c r="I2320" s="703">
        <v>31927</v>
      </c>
      <c r="J2320" s="701" t="s">
        <v>1608</v>
      </c>
      <c r="K2320" s="702">
        <v>25288</v>
      </c>
      <c r="L2320" s="701" t="s">
        <v>1341</v>
      </c>
      <c r="M2320" s="704"/>
      <c r="N2320" s="701" t="s">
        <v>1613</v>
      </c>
      <c r="O2320" s="702">
        <v>79328</v>
      </c>
      <c r="P2320" s="701" t="s">
        <v>1608</v>
      </c>
      <c r="Q2320" s="702">
        <v>651</v>
      </c>
      <c r="R2320" s="701" t="s">
        <v>1341</v>
      </c>
      <c r="S2320" s="701" t="s">
        <v>1341</v>
      </c>
    </row>
    <row r="2321" spans="1:19" x14ac:dyDescent="0.3">
      <c r="A2321" s="701" t="s">
        <v>3185</v>
      </c>
      <c r="B2321" s="701" t="s">
        <v>1607</v>
      </c>
      <c r="C2321" s="701" t="s">
        <v>1371</v>
      </c>
      <c r="D2321" s="702">
        <v>1986</v>
      </c>
      <c r="E2321" s="701" t="s">
        <v>1722</v>
      </c>
      <c r="F2321" s="701" t="s">
        <v>2830</v>
      </c>
      <c r="G2321" s="701" t="s">
        <v>1612</v>
      </c>
      <c r="H2321" s="703">
        <v>31898</v>
      </c>
      <c r="I2321" s="703">
        <v>31912</v>
      </c>
      <c r="J2321" s="701" t="s">
        <v>1608</v>
      </c>
      <c r="K2321" s="702">
        <v>25468</v>
      </c>
      <c r="L2321" s="701" t="s">
        <v>1341</v>
      </c>
      <c r="M2321" s="706"/>
      <c r="N2321" s="701" t="s">
        <v>1613</v>
      </c>
      <c r="O2321" s="702">
        <v>64223</v>
      </c>
      <c r="P2321" s="701" t="s">
        <v>1608</v>
      </c>
      <c r="Q2321" s="705">
        <v>658</v>
      </c>
      <c r="R2321" s="701" t="s">
        <v>1341</v>
      </c>
      <c r="S2321" s="701" t="s">
        <v>1341</v>
      </c>
    </row>
    <row r="2322" spans="1:19" x14ac:dyDescent="0.3">
      <c r="A2322" s="701" t="s">
        <v>3186</v>
      </c>
      <c r="B2322" s="701" t="s">
        <v>1607</v>
      </c>
      <c r="C2322" s="701" t="s">
        <v>1371</v>
      </c>
      <c r="D2322" s="702">
        <v>1986</v>
      </c>
      <c r="E2322" s="701" t="s">
        <v>1722</v>
      </c>
      <c r="F2322" s="701" t="s">
        <v>2830</v>
      </c>
      <c r="G2322" s="701" t="s">
        <v>1612</v>
      </c>
      <c r="H2322" s="703">
        <v>31898</v>
      </c>
      <c r="I2322" s="703">
        <v>31912</v>
      </c>
      <c r="J2322" s="701" t="s">
        <v>1608</v>
      </c>
      <c r="K2322" s="702">
        <v>24498</v>
      </c>
      <c r="L2322" s="701" t="s">
        <v>1341</v>
      </c>
      <c r="M2322" s="704"/>
      <c r="N2322" s="701" t="s">
        <v>1613</v>
      </c>
      <c r="O2322" s="702">
        <v>61777</v>
      </c>
      <c r="P2322" s="701" t="s">
        <v>1608</v>
      </c>
      <c r="Q2322" s="702">
        <v>249</v>
      </c>
      <c r="R2322" s="701" t="s">
        <v>1341</v>
      </c>
      <c r="S2322" s="701" t="s">
        <v>1341</v>
      </c>
    </row>
    <row r="2323" spans="1:19" x14ac:dyDescent="0.3">
      <c r="A2323" s="701" t="s">
        <v>3218</v>
      </c>
      <c r="B2323" s="701" t="s">
        <v>1607</v>
      </c>
      <c r="C2323" s="701" t="s">
        <v>1371</v>
      </c>
      <c r="D2323" s="702">
        <v>1987</v>
      </c>
      <c r="E2323" s="701" t="s">
        <v>1722</v>
      </c>
      <c r="F2323" s="701" t="s">
        <v>2830</v>
      </c>
      <c r="G2323" s="701" t="s">
        <v>1612</v>
      </c>
      <c r="H2323" s="703">
        <v>32234</v>
      </c>
      <c r="I2323" s="703">
        <v>32248</v>
      </c>
      <c r="J2323" s="701" t="s">
        <v>1608</v>
      </c>
      <c r="K2323" s="702">
        <v>26947</v>
      </c>
      <c r="L2323" s="701" t="s">
        <v>1341</v>
      </c>
      <c r="M2323" s="706"/>
      <c r="N2323" s="701" t="s">
        <v>1613</v>
      </c>
      <c r="O2323" s="702">
        <v>47550</v>
      </c>
      <c r="P2323" s="701" t="s">
        <v>1608</v>
      </c>
      <c r="Q2323" s="702">
        <v>103</v>
      </c>
      <c r="R2323" s="701" t="s">
        <v>1341</v>
      </c>
      <c r="S2323" s="701" t="s">
        <v>1341</v>
      </c>
    </row>
    <row r="2324" spans="1:19" x14ac:dyDescent="0.3">
      <c r="A2324" s="701" t="s">
        <v>3219</v>
      </c>
      <c r="B2324" s="701" t="s">
        <v>1607</v>
      </c>
      <c r="C2324" s="701" t="s">
        <v>1371</v>
      </c>
      <c r="D2324" s="702">
        <v>1987</v>
      </c>
      <c r="E2324" s="701" t="s">
        <v>1722</v>
      </c>
      <c r="F2324" s="701" t="s">
        <v>2830</v>
      </c>
      <c r="G2324" s="701" t="s">
        <v>1612</v>
      </c>
      <c r="H2324" s="703">
        <v>32264</v>
      </c>
      <c r="I2324" s="703">
        <v>32264</v>
      </c>
      <c r="J2324" s="701" t="s">
        <v>1608</v>
      </c>
      <c r="K2324" s="702">
        <v>26782</v>
      </c>
      <c r="L2324" s="701" t="s">
        <v>1341</v>
      </c>
      <c r="M2324" s="704"/>
      <c r="N2324" s="701" t="s">
        <v>1613</v>
      </c>
      <c r="O2324" s="702">
        <v>47355</v>
      </c>
      <c r="P2324" s="701" t="s">
        <v>1608</v>
      </c>
      <c r="Q2324" s="705">
        <v>320</v>
      </c>
      <c r="R2324" s="701" t="s">
        <v>1341</v>
      </c>
      <c r="S2324" s="701" t="s">
        <v>1341</v>
      </c>
    </row>
    <row r="2325" spans="1:19" x14ac:dyDescent="0.3">
      <c r="A2325" s="701" t="s">
        <v>3220</v>
      </c>
      <c r="B2325" s="701" t="s">
        <v>1607</v>
      </c>
      <c r="C2325" s="701" t="s">
        <v>1371</v>
      </c>
      <c r="D2325" s="702">
        <v>1987</v>
      </c>
      <c r="E2325" s="701" t="s">
        <v>1722</v>
      </c>
      <c r="F2325" s="701" t="s">
        <v>2830</v>
      </c>
      <c r="G2325" s="701" t="s">
        <v>1612</v>
      </c>
      <c r="H2325" s="703">
        <v>32264</v>
      </c>
      <c r="I2325" s="703">
        <v>32278</v>
      </c>
      <c r="J2325" s="701" t="s">
        <v>1608</v>
      </c>
      <c r="K2325" s="702">
        <v>27006</v>
      </c>
      <c r="L2325" s="701" t="s">
        <v>1341</v>
      </c>
      <c r="M2325" s="704"/>
      <c r="N2325" s="701" t="s">
        <v>1613</v>
      </c>
      <c r="O2325" s="702">
        <v>47104</v>
      </c>
      <c r="P2325" s="701" t="s">
        <v>1608</v>
      </c>
      <c r="Q2325" s="705">
        <v>87</v>
      </c>
      <c r="R2325" s="701" t="s">
        <v>1341</v>
      </c>
      <c r="S2325" s="701" t="s">
        <v>1341</v>
      </c>
    </row>
    <row r="2326" spans="1:19" x14ac:dyDescent="0.3">
      <c r="A2326" s="701" t="s">
        <v>3221</v>
      </c>
      <c r="B2326" s="701" t="s">
        <v>1607</v>
      </c>
      <c r="C2326" s="701" t="s">
        <v>1371</v>
      </c>
      <c r="D2326" s="702">
        <v>1987</v>
      </c>
      <c r="E2326" s="701" t="s">
        <v>1722</v>
      </c>
      <c r="F2326" s="701" t="s">
        <v>2830</v>
      </c>
      <c r="G2326" s="701" t="s">
        <v>1612</v>
      </c>
      <c r="H2326" s="703">
        <v>32264</v>
      </c>
      <c r="I2326" s="703">
        <v>32294</v>
      </c>
      <c r="J2326" s="701" t="s">
        <v>1608</v>
      </c>
      <c r="K2326" s="702">
        <v>25277</v>
      </c>
      <c r="L2326" s="701" t="s">
        <v>1341</v>
      </c>
      <c r="M2326" s="704"/>
      <c r="N2326" s="701" t="s">
        <v>1613</v>
      </c>
      <c r="O2326" s="702">
        <v>952042</v>
      </c>
      <c r="P2326" s="701" t="s">
        <v>1608</v>
      </c>
      <c r="Q2326" s="702">
        <v>511</v>
      </c>
      <c r="R2326" s="701" t="s">
        <v>1341</v>
      </c>
      <c r="S2326" s="701" t="s">
        <v>1341</v>
      </c>
    </row>
    <row r="2327" spans="1:19" x14ac:dyDescent="0.3">
      <c r="A2327" s="701" t="s">
        <v>3301</v>
      </c>
      <c r="B2327" s="701" t="s">
        <v>1607</v>
      </c>
      <c r="C2327" s="701" t="s">
        <v>1371</v>
      </c>
      <c r="D2327" s="702">
        <v>1988</v>
      </c>
      <c r="E2327" s="701" t="s">
        <v>1722</v>
      </c>
      <c r="F2327" s="701" t="s">
        <v>2830</v>
      </c>
      <c r="G2327" s="701" t="s">
        <v>1612</v>
      </c>
      <c r="H2327" s="703">
        <v>32629</v>
      </c>
      <c r="I2327" s="703">
        <v>32643</v>
      </c>
      <c r="J2327" s="701" t="s">
        <v>1608</v>
      </c>
      <c r="K2327" s="702">
        <v>26925</v>
      </c>
      <c r="L2327" s="701" t="s">
        <v>1341</v>
      </c>
      <c r="M2327" s="704"/>
      <c r="N2327" s="701" t="s">
        <v>1613</v>
      </c>
      <c r="O2327" s="702">
        <v>104432</v>
      </c>
      <c r="P2327" s="701" t="s">
        <v>1608</v>
      </c>
      <c r="Q2327" s="702">
        <v>54</v>
      </c>
      <c r="R2327" s="701" t="s">
        <v>1341</v>
      </c>
      <c r="S2327" s="701" t="s">
        <v>1341</v>
      </c>
    </row>
    <row r="2328" spans="1:19" x14ac:dyDescent="0.3">
      <c r="A2328" s="701" t="s">
        <v>3302</v>
      </c>
      <c r="B2328" s="701" t="s">
        <v>1607</v>
      </c>
      <c r="C2328" s="701" t="s">
        <v>1371</v>
      </c>
      <c r="D2328" s="702">
        <v>1988</v>
      </c>
      <c r="E2328" s="701" t="s">
        <v>1722</v>
      </c>
      <c r="F2328" s="701" t="s">
        <v>2830</v>
      </c>
      <c r="G2328" s="701" t="s">
        <v>1612</v>
      </c>
      <c r="H2328" s="703">
        <v>32629</v>
      </c>
      <c r="I2328" s="703">
        <v>32643</v>
      </c>
      <c r="J2328" s="701" t="s">
        <v>1608</v>
      </c>
      <c r="K2328" s="702">
        <v>27421</v>
      </c>
      <c r="L2328" s="701" t="s">
        <v>1341</v>
      </c>
      <c r="M2328" s="704"/>
      <c r="N2328" s="701" t="s">
        <v>1613</v>
      </c>
      <c r="O2328" s="702">
        <v>106355</v>
      </c>
      <c r="P2328" s="701" t="s">
        <v>1608</v>
      </c>
      <c r="Q2328" s="705">
        <v>55</v>
      </c>
      <c r="R2328" s="701" t="s">
        <v>1341</v>
      </c>
      <c r="S2328" s="701" t="s">
        <v>1341</v>
      </c>
    </row>
    <row r="2329" spans="1:19" x14ac:dyDescent="0.3">
      <c r="A2329" s="701" t="s">
        <v>2829</v>
      </c>
      <c r="B2329" s="701" t="s">
        <v>1607</v>
      </c>
      <c r="C2329" s="701" t="s">
        <v>1371</v>
      </c>
      <c r="D2329" s="702">
        <v>1989</v>
      </c>
      <c r="E2329" s="701" t="s">
        <v>1722</v>
      </c>
      <c r="F2329" s="701" t="s">
        <v>2830</v>
      </c>
      <c r="G2329" s="701" t="s">
        <v>1612</v>
      </c>
      <c r="H2329" s="703">
        <v>32983</v>
      </c>
      <c r="I2329" s="703">
        <v>32988</v>
      </c>
      <c r="J2329" s="701" t="s">
        <v>1608</v>
      </c>
      <c r="K2329" s="702">
        <v>20976</v>
      </c>
      <c r="L2329" s="701" t="s">
        <v>1341</v>
      </c>
      <c r="M2329" s="706"/>
      <c r="N2329" s="701" t="s">
        <v>1613</v>
      </c>
      <c r="O2329" s="702">
        <v>190957</v>
      </c>
      <c r="P2329" s="701" t="s">
        <v>1608</v>
      </c>
      <c r="Q2329" s="705">
        <v>1924</v>
      </c>
      <c r="R2329" s="701" t="s">
        <v>1341</v>
      </c>
      <c r="S2329" s="701" t="s">
        <v>1341</v>
      </c>
    </row>
    <row r="2330" spans="1:19" x14ac:dyDescent="0.3">
      <c r="A2330" s="701" t="s">
        <v>2831</v>
      </c>
      <c r="B2330" s="701" t="s">
        <v>1607</v>
      </c>
      <c r="C2330" s="701" t="s">
        <v>1371</v>
      </c>
      <c r="D2330" s="702">
        <v>1989</v>
      </c>
      <c r="E2330" s="701" t="s">
        <v>1722</v>
      </c>
      <c r="F2330" s="701" t="s">
        <v>2830</v>
      </c>
      <c r="G2330" s="701" t="s">
        <v>1612</v>
      </c>
      <c r="H2330" s="703">
        <v>32983</v>
      </c>
      <c r="I2330" s="703">
        <v>32988</v>
      </c>
      <c r="J2330" s="701" t="s">
        <v>1608</v>
      </c>
      <c r="K2330" s="702">
        <v>24974</v>
      </c>
      <c r="L2330" s="701" t="s">
        <v>1341</v>
      </c>
      <c r="M2330" s="706"/>
      <c r="N2330" s="701" t="s">
        <v>1613</v>
      </c>
      <c r="O2330" s="702">
        <v>774224</v>
      </c>
      <c r="P2330" s="701" t="s">
        <v>1608</v>
      </c>
      <c r="Q2330" s="705">
        <v>375</v>
      </c>
      <c r="R2330" s="701" t="s">
        <v>1341</v>
      </c>
      <c r="S2330" s="701" t="s">
        <v>1341</v>
      </c>
    </row>
    <row r="2331" spans="1:19" x14ac:dyDescent="0.3">
      <c r="A2331" s="701" t="s">
        <v>2832</v>
      </c>
      <c r="B2331" s="701" t="s">
        <v>1607</v>
      </c>
      <c r="C2331" s="701" t="s">
        <v>1371</v>
      </c>
      <c r="D2331" s="702">
        <v>1989</v>
      </c>
      <c r="E2331" s="701" t="s">
        <v>1722</v>
      </c>
      <c r="F2331" s="701" t="s">
        <v>2830</v>
      </c>
      <c r="G2331" s="701" t="s">
        <v>1612</v>
      </c>
      <c r="H2331" s="703">
        <v>32983</v>
      </c>
      <c r="I2331" s="703">
        <v>32988</v>
      </c>
      <c r="J2331" s="701" t="s">
        <v>1608</v>
      </c>
      <c r="K2331" s="702">
        <v>26305</v>
      </c>
      <c r="L2331" s="701" t="s">
        <v>1341</v>
      </c>
      <c r="M2331" s="704"/>
      <c r="N2331" s="701" t="s">
        <v>1613</v>
      </c>
      <c r="O2331" s="702">
        <v>568296</v>
      </c>
      <c r="P2331" s="701" t="s">
        <v>1608</v>
      </c>
      <c r="Q2331" s="702">
        <v>336</v>
      </c>
      <c r="R2331" s="701" t="s">
        <v>1341</v>
      </c>
      <c r="S2331" s="701" t="s">
        <v>1341</v>
      </c>
    </row>
    <row r="2332" spans="1:19" x14ac:dyDescent="0.3">
      <c r="A2332" s="701" t="s">
        <v>2916</v>
      </c>
      <c r="B2332" s="701" t="s">
        <v>1607</v>
      </c>
      <c r="C2332" s="701" t="s">
        <v>1371</v>
      </c>
      <c r="D2332" s="702">
        <v>1990</v>
      </c>
      <c r="E2332" s="701" t="s">
        <v>1722</v>
      </c>
      <c r="F2332" s="701" t="s">
        <v>2830</v>
      </c>
      <c r="G2332" s="701" t="s">
        <v>1612</v>
      </c>
      <c r="H2332" s="703">
        <v>33351</v>
      </c>
      <c r="I2332" s="703">
        <v>33357</v>
      </c>
      <c r="J2332" s="701" t="s">
        <v>1608</v>
      </c>
      <c r="K2332" s="702">
        <v>49040</v>
      </c>
      <c r="L2332" s="701" t="s">
        <v>1341</v>
      </c>
      <c r="M2332" s="706"/>
      <c r="N2332" s="701" t="s">
        <v>1613</v>
      </c>
      <c r="O2332" s="702">
        <v>1143941</v>
      </c>
      <c r="P2332" s="701" t="s">
        <v>1608</v>
      </c>
      <c r="Q2332" s="705">
        <v>4034</v>
      </c>
      <c r="R2332" s="701" t="s">
        <v>1341</v>
      </c>
      <c r="S2332" s="701" t="s">
        <v>1341</v>
      </c>
    </row>
    <row r="2333" spans="1:19" x14ac:dyDescent="0.3">
      <c r="A2333" s="701" t="s">
        <v>2917</v>
      </c>
      <c r="B2333" s="701" t="s">
        <v>1607</v>
      </c>
      <c r="C2333" s="701" t="s">
        <v>1371</v>
      </c>
      <c r="D2333" s="702">
        <v>1990</v>
      </c>
      <c r="E2333" s="701" t="s">
        <v>1722</v>
      </c>
      <c r="F2333" s="701" t="s">
        <v>2830</v>
      </c>
      <c r="G2333" s="701" t="s">
        <v>1612</v>
      </c>
      <c r="H2333" s="703">
        <v>33364</v>
      </c>
      <c r="I2333" s="703">
        <v>33368</v>
      </c>
      <c r="J2333" s="701" t="s">
        <v>1608</v>
      </c>
      <c r="K2333" s="702">
        <v>53195</v>
      </c>
      <c r="L2333" s="701" t="s">
        <v>1341</v>
      </c>
      <c r="M2333" s="706"/>
      <c r="N2333" s="701" t="s">
        <v>1613</v>
      </c>
      <c r="O2333" s="702">
        <v>1030295</v>
      </c>
      <c r="P2333" s="701" t="s">
        <v>1608</v>
      </c>
      <c r="Q2333" s="705">
        <v>305</v>
      </c>
      <c r="R2333" s="701" t="s">
        <v>1341</v>
      </c>
      <c r="S2333" s="701" t="s">
        <v>1341</v>
      </c>
    </row>
    <row r="2334" spans="1:19" x14ac:dyDescent="0.3">
      <c r="A2334" s="701" t="s">
        <v>5780</v>
      </c>
      <c r="B2334" s="701" t="s">
        <v>1607</v>
      </c>
      <c r="C2334" s="701" t="s">
        <v>1371</v>
      </c>
      <c r="D2334" s="702">
        <v>1991</v>
      </c>
      <c r="E2334" s="701" t="s">
        <v>1722</v>
      </c>
      <c r="F2334" s="701" t="s">
        <v>2830</v>
      </c>
      <c r="G2334" s="701" t="s">
        <v>1612</v>
      </c>
      <c r="H2334" s="703">
        <v>33708</v>
      </c>
      <c r="I2334" s="703">
        <v>33717</v>
      </c>
      <c r="J2334" s="701" t="s">
        <v>1608</v>
      </c>
      <c r="K2334" s="702">
        <v>53575</v>
      </c>
      <c r="L2334" s="701" t="s">
        <v>1341</v>
      </c>
      <c r="M2334" s="706"/>
      <c r="N2334" s="701" t="s">
        <v>1613</v>
      </c>
      <c r="O2334" s="702">
        <v>993493</v>
      </c>
      <c r="P2334" s="701" t="s">
        <v>1608</v>
      </c>
      <c r="Q2334" s="705">
        <v>629</v>
      </c>
      <c r="R2334" s="701" t="s">
        <v>1341</v>
      </c>
      <c r="S2334" s="701" t="s">
        <v>1341</v>
      </c>
    </row>
    <row r="2335" spans="1:19" x14ac:dyDescent="0.3">
      <c r="A2335" s="701" t="s">
        <v>5781</v>
      </c>
      <c r="B2335" s="701" t="s">
        <v>1607</v>
      </c>
      <c r="C2335" s="701" t="s">
        <v>1371</v>
      </c>
      <c r="D2335" s="702">
        <v>1991</v>
      </c>
      <c r="E2335" s="701" t="s">
        <v>1722</v>
      </c>
      <c r="F2335" s="701" t="s">
        <v>2830</v>
      </c>
      <c r="G2335" s="701" t="s">
        <v>1612</v>
      </c>
      <c r="H2335" s="703">
        <v>33718</v>
      </c>
      <c r="I2335" s="703">
        <v>33724</v>
      </c>
      <c r="J2335" s="701" t="s">
        <v>1608</v>
      </c>
      <c r="K2335" s="702">
        <v>53019</v>
      </c>
      <c r="L2335" s="701" t="s">
        <v>1341</v>
      </c>
      <c r="M2335" s="706"/>
      <c r="N2335" s="701" t="s">
        <v>1613</v>
      </c>
      <c r="O2335" s="702">
        <v>1203761</v>
      </c>
      <c r="P2335" s="701" t="s">
        <v>1608</v>
      </c>
      <c r="Q2335" s="705">
        <v>884</v>
      </c>
      <c r="R2335" s="701" t="s">
        <v>1341</v>
      </c>
      <c r="S2335" s="701" t="s">
        <v>1341</v>
      </c>
    </row>
    <row r="2336" spans="1:19" x14ac:dyDescent="0.3">
      <c r="A2336" s="701" t="s">
        <v>5880</v>
      </c>
      <c r="B2336" s="701" t="s">
        <v>1607</v>
      </c>
      <c r="C2336" s="701" t="s">
        <v>1371</v>
      </c>
      <c r="D2336" s="702">
        <v>1992</v>
      </c>
      <c r="E2336" s="701" t="s">
        <v>1722</v>
      </c>
      <c r="F2336" s="701" t="s">
        <v>2830</v>
      </c>
      <c r="G2336" s="701" t="s">
        <v>1612</v>
      </c>
      <c r="H2336" s="703">
        <v>34075</v>
      </c>
      <c r="I2336" s="703">
        <v>34086</v>
      </c>
      <c r="J2336" s="701" t="s">
        <v>1608</v>
      </c>
      <c r="K2336" s="702">
        <v>46799</v>
      </c>
      <c r="L2336" s="701" t="s">
        <v>1341</v>
      </c>
      <c r="M2336" s="706"/>
      <c r="N2336" s="701" t="s">
        <v>1613</v>
      </c>
      <c r="O2336" s="702">
        <v>2007022</v>
      </c>
      <c r="P2336" s="701" t="s">
        <v>1608</v>
      </c>
      <c r="Q2336" s="705">
        <v>1518</v>
      </c>
      <c r="R2336" s="701" t="s">
        <v>1341</v>
      </c>
      <c r="S2336" s="701" t="s">
        <v>1341</v>
      </c>
    </row>
    <row r="2337" spans="1:19" x14ac:dyDescent="0.3">
      <c r="A2337" s="701" t="s">
        <v>5881</v>
      </c>
      <c r="B2337" s="701" t="s">
        <v>1607</v>
      </c>
      <c r="C2337" s="701" t="s">
        <v>1371</v>
      </c>
      <c r="D2337" s="702">
        <v>1992</v>
      </c>
      <c r="E2337" s="701" t="s">
        <v>1722</v>
      </c>
      <c r="F2337" s="701" t="s">
        <v>2830</v>
      </c>
      <c r="G2337" s="701" t="s">
        <v>1612</v>
      </c>
      <c r="H2337" s="703">
        <v>34075</v>
      </c>
      <c r="I2337" s="703">
        <v>34081</v>
      </c>
      <c r="J2337" s="701" t="s">
        <v>1608</v>
      </c>
      <c r="K2337" s="702">
        <v>49086</v>
      </c>
      <c r="L2337" s="701" t="s">
        <v>1341</v>
      </c>
      <c r="M2337" s="704"/>
      <c r="N2337" s="701" t="s">
        <v>1613</v>
      </c>
      <c r="O2337" s="702">
        <v>452208</v>
      </c>
      <c r="P2337" s="701" t="s">
        <v>1608</v>
      </c>
      <c r="Q2337" s="705">
        <v>1675</v>
      </c>
      <c r="R2337" s="701" t="s">
        <v>1341</v>
      </c>
      <c r="S2337" s="701" t="s">
        <v>1341</v>
      </c>
    </row>
    <row r="2338" spans="1:19" x14ac:dyDescent="0.3">
      <c r="A2338" s="701" t="s">
        <v>5882</v>
      </c>
      <c r="B2338" s="701" t="s">
        <v>1607</v>
      </c>
      <c r="C2338" s="701" t="s">
        <v>1371</v>
      </c>
      <c r="D2338" s="702">
        <v>1992</v>
      </c>
      <c r="E2338" s="701" t="s">
        <v>1722</v>
      </c>
      <c r="F2338" s="701" t="s">
        <v>2830</v>
      </c>
      <c r="G2338" s="701" t="s">
        <v>1612</v>
      </c>
      <c r="H2338" s="703">
        <v>34060</v>
      </c>
      <c r="I2338" s="703">
        <v>34088</v>
      </c>
      <c r="J2338" s="701" t="s">
        <v>1608</v>
      </c>
      <c r="K2338" s="702">
        <v>46698</v>
      </c>
      <c r="L2338" s="701" t="s">
        <v>1341</v>
      </c>
      <c r="M2338" s="706"/>
      <c r="N2338" s="701" t="s">
        <v>1613</v>
      </c>
      <c r="O2338" s="702">
        <v>552207</v>
      </c>
      <c r="P2338" s="701" t="s">
        <v>1608</v>
      </c>
      <c r="Q2338" s="705">
        <v>1694</v>
      </c>
      <c r="R2338" s="701" t="s">
        <v>1341</v>
      </c>
      <c r="S2338" s="701" t="s">
        <v>1341</v>
      </c>
    </row>
    <row r="2339" spans="1:19" x14ac:dyDescent="0.3">
      <c r="A2339" s="701" t="s">
        <v>6020</v>
      </c>
      <c r="B2339" s="701" t="s">
        <v>1607</v>
      </c>
      <c r="C2339" s="701" t="s">
        <v>1371</v>
      </c>
      <c r="D2339" s="702">
        <v>1993</v>
      </c>
      <c r="E2339" s="701" t="s">
        <v>1722</v>
      </c>
      <c r="F2339" s="701" t="s">
        <v>2830</v>
      </c>
      <c r="G2339" s="701" t="s">
        <v>1612</v>
      </c>
      <c r="H2339" s="703">
        <v>34438</v>
      </c>
      <c r="I2339" s="703">
        <v>34445</v>
      </c>
      <c r="J2339" s="701" t="s">
        <v>1608</v>
      </c>
      <c r="K2339" s="702">
        <v>49611</v>
      </c>
      <c r="L2339" s="701" t="s">
        <v>1341</v>
      </c>
      <c r="M2339" s="704"/>
      <c r="N2339" s="701" t="s">
        <v>1613</v>
      </c>
      <c r="O2339" s="702">
        <v>860109</v>
      </c>
      <c r="P2339" s="701" t="s">
        <v>1608</v>
      </c>
      <c r="Q2339" s="705">
        <v>199</v>
      </c>
      <c r="R2339" s="701" t="s">
        <v>1341</v>
      </c>
      <c r="S2339" s="701" t="s">
        <v>1341</v>
      </c>
    </row>
    <row r="2340" spans="1:19" x14ac:dyDescent="0.3">
      <c r="A2340" s="701" t="s">
        <v>6021</v>
      </c>
      <c r="B2340" s="701" t="s">
        <v>1607</v>
      </c>
      <c r="C2340" s="701" t="s">
        <v>1371</v>
      </c>
      <c r="D2340" s="702">
        <v>1993</v>
      </c>
      <c r="E2340" s="701" t="s">
        <v>1722</v>
      </c>
      <c r="F2340" s="701" t="s">
        <v>2830</v>
      </c>
      <c r="G2340" s="701" t="s">
        <v>1612</v>
      </c>
      <c r="H2340" s="703">
        <v>34438</v>
      </c>
      <c r="I2340" s="703">
        <v>34442</v>
      </c>
      <c r="J2340" s="701" t="s">
        <v>1608</v>
      </c>
      <c r="K2340" s="702">
        <v>49269</v>
      </c>
      <c r="L2340" s="701" t="s">
        <v>1341</v>
      </c>
      <c r="M2340" s="704"/>
      <c r="N2340" s="701" t="s">
        <v>1613</v>
      </c>
      <c r="O2340" s="702">
        <v>514461</v>
      </c>
      <c r="P2340" s="701" t="s">
        <v>1608</v>
      </c>
      <c r="Q2340" s="705">
        <v>74</v>
      </c>
      <c r="R2340" s="701" t="s">
        <v>1341</v>
      </c>
      <c r="S2340" s="701" t="s">
        <v>1341</v>
      </c>
    </row>
    <row r="2341" spans="1:19" x14ac:dyDescent="0.3">
      <c r="A2341" s="701" t="s">
        <v>6022</v>
      </c>
      <c r="B2341" s="701" t="s">
        <v>1607</v>
      </c>
      <c r="C2341" s="701" t="s">
        <v>1371</v>
      </c>
      <c r="D2341" s="702">
        <v>1993</v>
      </c>
      <c r="E2341" s="701" t="s">
        <v>1722</v>
      </c>
      <c r="F2341" s="701" t="s">
        <v>2830</v>
      </c>
      <c r="G2341" s="701" t="s">
        <v>1612</v>
      </c>
      <c r="H2341" s="703">
        <v>34438</v>
      </c>
      <c r="I2341" s="703">
        <v>34442</v>
      </c>
      <c r="J2341" s="701" t="s">
        <v>1608</v>
      </c>
      <c r="K2341" s="702">
        <v>49158</v>
      </c>
      <c r="L2341" s="701" t="s">
        <v>1341</v>
      </c>
      <c r="M2341" s="704"/>
      <c r="N2341" s="701" t="s">
        <v>1613</v>
      </c>
      <c r="O2341" s="702">
        <v>508644</v>
      </c>
      <c r="P2341" s="701" t="s">
        <v>1608</v>
      </c>
      <c r="Q2341" s="705">
        <v>729</v>
      </c>
      <c r="R2341" s="701" t="s">
        <v>1341</v>
      </c>
      <c r="S2341" s="701" t="s">
        <v>1341</v>
      </c>
    </row>
    <row r="2342" spans="1:19" x14ac:dyDescent="0.3">
      <c r="A2342" s="701" t="s">
        <v>6224</v>
      </c>
      <c r="B2342" s="701" t="s">
        <v>1607</v>
      </c>
      <c r="C2342" s="701" t="s">
        <v>1371</v>
      </c>
      <c r="D2342" s="702">
        <v>1994</v>
      </c>
      <c r="E2342" s="701" t="s">
        <v>1722</v>
      </c>
      <c r="F2342" s="701" t="s">
        <v>2830</v>
      </c>
      <c r="G2342" s="701" t="s">
        <v>1612</v>
      </c>
      <c r="H2342" s="703">
        <v>34804</v>
      </c>
      <c r="I2342" s="703">
        <v>34810</v>
      </c>
      <c r="J2342" s="701" t="s">
        <v>1608</v>
      </c>
      <c r="K2342" s="702">
        <v>49288</v>
      </c>
      <c r="L2342" s="701" t="s">
        <v>1341</v>
      </c>
      <c r="M2342" s="706"/>
      <c r="N2342" s="701" t="s">
        <v>1613</v>
      </c>
      <c r="O2342" s="702">
        <v>1157385</v>
      </c>
      <c r="P2342" s="701" t="s">
        <v>1608</v>
      </c>
      <c r="Q2342" s="705">
        <v>218</v>
      </c>
      <c r="R2342" s="701" t="s">
        <v>1341</v>
      </c>
      <c r="S2342" s="701" t="s">
        <v>1341</v>
      </c>
    </row>
    <row r="2343" spans="1:19" x14ac:dyDescent="0.3">
      <c r="A2343" s="701" t="s">
        <v>6225</v>
      </c>
      <c r="B2343" s="701" t="s">
        <v>1607</v>
      </c>
      <c r="C2343" s="701" t="s">
        <v>1371</v>
      </c>
      <c r="D2343" s="702">
        <v>1994</v>
      </c>
      <c r="E2343" s="701" t="s">
        <v>1722</v>
      </c>
      <c r="F2343" s="701" t="s">
        <v>2830</v>
      </c>
      <c r="G2343" s="701" t="s">
        <v>1612</v>
      </c>
      <c r="H2343" s="703">
        <v>34814</v>
      </c>
      <c r="I2343" s="703">
        <v>34819</v>
      </c>
      <c r="J2343" s="701" t="s">
        <v>1608</v>
      </c>
      <c r="K2343" s="702">
        <v>49766</v>
      </c>
      <c r="L2343" s="701" t="s">
        <v>1341</v>
      </c>
      <c r="M2343" s="706"/>
      <c r="N2343" s="701" t="s">
        <v>1613</v>
      </c>
      <c r="O2343" s="702">
        <v>1016529</v>
      </c>
      <c r="P2343" s="701" t="s">
        <v>1608</v>
      </c>
      <c r="Q2343" s="705">
        <v>200</v>
      </c>
      <c r="R2343" s="701" t="s">
        <v>1341</v>
      </c>
      <c r="S2343" s="701" t="s">
        <v>1341</v>
      </c>
    </row>
    <row r="2344" spans="1:19" x14ac:dyDescent="0.3">
      <c r="A2344" s="701" t="s">
        <v>6226</v>
      </c>
      <c r="B2344" s="701" t="s">
        <v>1607</v>
      </c>
      <c r="C2344" s="701" t="s">
        <v>1371</v>
      </c>
      <c r="D2344" s="702">
        <v>1994</v>
      </c>
      <c r="E2344" s="701" t="s">
        <v>1722</v>
      </c>
      <c r="F2344" s="701" t="s">
        <v>2830</v>
      </c>
      <c r="G2344" s="701" t="s">
        <v>1612</v>
      </c>
      <c r="H2344" s="703">
        <v>34820</v>
      </c>
      <c r="I2344" s="703">
        <v>34834</v>
      </c>
      <c r="J2344" s="701" t="s">
        <v>1608</v>
      </c>
      <c r="K2344" s="702">
        <v>49686</v>
      </c>
      <c r="L2344" s="701" t="s">
        <v>1341</v>
      </c>
      <c r="M2344" s="704"/>
      <c r="N2344" s="701" t="s">
        <v>1613</v>
      </c>
      <c r="O2344" s="702">
        <v>83493</v>
      </c>
      <c r="P2344" s="701" t="s">
        <v>1608</v>
      </c>
      <c r="Q2344" s="702">
        <v>325</v>
      </c>
      <c r="R2344" s="701" t="s">
        <v>1341</v>
      </c>
      <c r="S2344" s="701" t="s">
        <v>1341</v>
      </c>
    </row>
    <row r="2345" spans="1:19" x14ac:dyDescent="0.3">
      <c r="A2345" s="701" t="s">
        <v>6315</v>
      </c>
      <c r="B2345" s="701" t="s">
        <v>1607</v>
      </c>
      <c r="C2345" s="701" t="s">
        <v>1371</v>
      </c>
      <c r="D2345" s="702">
        <v>1995</v>
      </c>
      <c r="E2345" s="701" t="s">
        <v>1722</v>
      </c>
      <c r="F2345" s="701" t="s">
        <v>2830</v>
      </c>
      <c r="G2345" s="701" t="s">
        <v>1612</v>
      </c>
      <c r="H2345" s="703">
        <v>35156</v>
      </c>
      <c r="I2345" s="703">
        <v>35176</v>
      </c>
      <c r="J2345" s="701" t="s">
        <v>1608</v>
      </c>
      <c r="K2345" s="702">
        <v>49190</v>
      </c>
      <c r="L2345" s="701" t="s">
        <v>1341</v>
      </c>
      <c r="M2345" s="706"/>
      <c r="N2345" s="701" t="s">
        <v>1613</v>
      </c>
      <c r="O2345" s="702">
        <v>72855</v>
      </c>
      <c r="P2345" s="701" t="s">
        <v>1608</v>
      </c>
      <c r="Q2345" s="702">
        <v>1821</v>
      </c>
      <c r="R2345" s="701" t="s">
        <v>1341</v>
      </c>
      <c r="S2345" s="701" t="s">
        <v>1341</v>
      </c>
    </row>
    <row r="2346" spans="1:19" x14ac:dyDescent="0.3">
      <c r="A2346" s="701" t="s">
        <v>6316</v>
      </c>
      <c r="B2346" s="701" t="s">
        <v>1607</v>
      </c>
      <c r="C2346" s="701" t="s">
        <v>1371</v>
      </c>
      <c r="D2346" s="702">
        <v>1995</v>
      </c>
      <c r="E2346" s="701" t="s">
        <v>1722</v>
      </c>
      <c r="F2346" s="701" t="s">
        <v>2830</v>
      </c>
      <c r="G2346" s="701" t="s">
        <v>1612</v>
      </c>
      <c r="H2346" s="703">
        <v>35223</v>
      </c>
      <c r="I2346" s="703">
        <v>35225</v>
      </c>
      <c r="J2346" s="701" t="s">
        <v>1608</v>
      </c>
      <c r="K2346" s="702">
        <v>46857</v>
      </c>
      <c r="L2346" s="701" t="s">
        <v>1341</v>
      </c>
      <c r="M2346" s="706"/>
      <c r="N2346" s="701" t="s">
        <v>1613</v>
      </c>
      <c r="O2346" s="702">
        <v>61715</v>
      </c>
      <c r="P2346" s="701" t="s">
        <v>1608</v>
      </c>
      <c r="Q2346" s="702">
        <v>555</v>
      </c>
      <c r="R2346" s="701" t="s">
        <v>1341</v>
      </c>
      <c r="S2346" s="701" t="s">
        <v>1341</v>
      </c>
    </row>
    <row r="2347" spans="1:19" x14ac:dyDescent="0.3">
      <c r="A2347" s="701" t="s">
        <v>6317</v>
      </c>
      <c r="B2347" s="701" t="s">
        <v>1607</v>
      </c>
      <c r="C2347" s="701" t="s">
        <v>1371</v>
      </c>
      <c r="D2347" s="702">
        <v>1995</v>
      </c>
      <c r="E2347" s="701" t="s">
        <v>1722</v>
      </c>
      <c r="F2347" s="701" t="s">
        <v>2830</v>
      </c>
      <c r="G2347" s="701" t="s">
        <v>1612</v>
      </c>
      <c r="H2347" s="703">
        <v>35223</v>
      </c>
      <c r="I2347" s="703">
        <v>35225</v>
      </c>
      <c r="J2347" s="701" t="s">
        <v>1608</v>
      </c>
      <c r="K2347" s="702">
        <v>45813</v>
      </c>
      <c r="L2347" s="701" t="s">
        <v>1341</v>
      </c>
      <c r="M2347" s="706"/>
      <c r="N2347" s="701" t="s">
        <v>1613</v>
      </c>
      <c r="O2347" s="702">
        <v>56996</v>
      </c>
      <c r="P2347" s="701" t="s">
        <v>1608</v>
      </c>
      <c r="Q2347" s="702">
        <v>1295</v>
      </c>
      <c r="R2347" s="701" t="s">
        <v>1341</v>
      </c>
      <c r="S2347" s="701" t="s">
        <v>1341</v>
      </c>
    </row>
    <row r="2348" spans="1:19" x14ac:dyDescent="0.3">
      <c r="A2348" s="701" t="s">
        <v>6428</v>
      </c>
      <c r="B2348" s="701" t="s">
        <v>1607</v>
      </c>
      <c r="C2348" s="701" t="s">
        <v>1371</v>
      </c>
      <c r="D2348" s="702">
        <v>1996</v>
      </c>
      <c r="E2348" s="701" t="s">
        <v>1722</v>
      </c>
      <c r="F2348" s="701" t="s">
        <v>2830</v>
      </c>
      <c r="G2348" s="701" t="s">
        <v>1612</v>
      </c>
      <c r="H2348" s="703">
        <v>35565</v>
      </c>
      <c r="I2348" s="703">
        <v>35570</v>
      </c>
      <c r="J2348" s="701" t="s">
        <v>1608</v>
      </c>
      <c r="K2348" s="702">
        <v>49890</v>
      </c>
      <c r="L2348" s="701" t="s">
        <v>1341</v>
      </c>
      <c r="M2348" s="706"/>
      <c r="N2348" s="701" t="s">
        <v>1613</v>
      </c>
      <c r="O2348" s="702">
        <v>689050</v>
      </c>
      <c r="P2348" s="701" t="s">
        <v>1608</v>
      </c>
      <c r="Q2348" s="705">
        <v>100</v>
      </c>
      <c r="R2348" s="701" t="s">
        <v>1341</v>
      </c>
      <c r="S2348" s="701" t="s">
        <v>1341</v>
      </c>
    </row>
    <row r="2349" spans="1:19" x14ac:dyDescent="0.3">
      <c r="A2349" s="701" t="s">
        <v>6429</v>
      </c>
      <c r="B2349" s="701" t="s">
        <v>1607</v>
      </c>
      <c r="C2349" s="701" t="s">
        <v>1371</v>
      </c>
      <c r="D2349" s="702">
        <v>1996</v>
      </c>
      <c r="E2349" s="701" t="s">
        <v>1722</v>
      </c>
      <c r="F2349" s="701" t="s">
        <v>2830</v>
      </c>
      <c r="G2349" s="701" t="s">
        <v>1612</v>
      </c>
      <c r="H2349" s="703">
        <v>35570</v>
      </c>
      <c r="I2349" s="703">
        <v>35572</v>
      </c>
      <c r="J2349" s="701" t="s">
        <v>1608</v>
      </c>
      <c r="K2349" s="702">
        <v>50954</v>
      </c>
      <c r="L2349" s="701" t="s">
        <v>1341</v>
      </c>
      <c r="M2349" s="706"/>
      <c r="N2349" s="701" t="s">
        <v>1613</v>
      </c>
      <c r="O2349" s="702">
        <v>1193107</v>
      </c>
      <c r="P2349" s="701" t="s">
        <v>1608</v>
      </c>
      <c r="Q2349" s="705">
        <v>25</v>
      </c>
      <c r="R2349" s="701" t="s">
        <v>1341</v>
      </c>
      <c r="S2349" s="701" t="s">
        <v>1341</v>
      </c>
    </row>
    <row r="2350" spans="1:19" x14ac:dyDescent="0.3">
      <c r="A2350" s="701" t="s">
        <v>6430</v>
      </c>
      <c r="B2350" s="701" t="s">
        <v>1607</v>
      </c>
      <c r="C2350" s="701" t="s">
        <v>1371</v>
      </c>
      <c r="D2350" s="702">
        <v>1996</v>
      </c>
      <c r="E2350" s="701" t="s">
        <v>1722</v>
      </c>
      <c r="F2350" s="701" t="s">
        <v>2830</v>
      </c>
      <c r="G2350" s="701" t="s">
        <v>1612</v>
      </c>
      <c r="H2350" s="703">
        <v>35587</v>
      </c>
      <c r="I2350" s="703">
        <v>35588</v>
      </c>
      <c r="J2350" s="701" t="s">
        <v>1608</v>
      </c>
      <c r="K2350" s="702">
        <v>43221</v>
      </c>
      <c r="L2350" s="701" t="s">
        <v>1341</v>
      </c>
      <c r="M2350" s="706"/>
      <c r="N2350" s="701" t="s">
        <v>1613</v>
      </c>
      <c r="O2350" s="702">
        <v>284861</v>
      </c>
      <c r="P2350" s="701" t="s">
        <v>1608</v>
      </c>
      <c r="Q2350" s="705">
        <v>7270</v>
      </c>
      <c r="R2350" s="701" t="s">
        <v>1341</v>
      </c>
      <c r="S2350" s="701" t="s">
        <v>1341</v>
      </c>
    </row>
    <row r="2351" spans="1:19" x14ac:dyDescent="0.3">
      <c r="A2351" s="701" t="s">
        <v>6563</v>
      </c>
      <c r="B2351" s="701" t="s">
        <v>1607</v>
      </c>
      <c r="C2351" s="701" t="s">
        <v>1371</v>
      </c>
      <c r="D2351" s="702">
        <v>1997</v>
      </c>
      <c r="E2351" s="701" t="s">
        <v>1722</v>
      </c>
      <c r="F2351" s="701" t="s">
        <v>2830</v>
      </c>
      <c r="G2351" s="701" t="s">
        <v>1612</v>
      </c>
      <c r="H2351" s="703">
        <v>35950</v>
      </c>
      <c r="I2351" s="703">
        <v>35951</v>
      </c>
      <c r="J2351" s="701" t="s">
        <v>1608</v>
      </c>
      <c r="K2351" s="702">
        <v>44274</v>
      </c>
      <c r="L2351" s="701" t="s">
        <v>1341</v>
      </c>
      <c r="M2351" s="706"/>
      <c r="N2351" s="701" t="s">
        <v>1613</v>
      </c>
      <c r="O2351" s="702">
        <v>216500</v>
      </c>
      <c r="P2351" s="701" t="s">
        <v>1608</v>
      </c>
      <c r="Q2351" s="705">
        <v>5139</v>
      </c>
      <c r="R2351" s="701" t="s">
        <v>1341</v>
      </c>
      <c r="S2351" s="701" t="s">
        <v>1341</v>
      </c>
    </row>
    <row r="2352" spans="1:19" x14ac:dyDescent="0.3">
      <c r="A2352" s="701" t="s">
        <v>6564</v>
      </c>
      <c r="B2352" s="701" t="s">
        <v>1607</v>
      </c>
      <c r="C2352" s="701" t="s">
        <v>1371</v>
      </c>
      <c r="D2352" s="702">
        <v>1997</v>
      </c>
      <c r="E2352" s="701" t="s">
        <v>1722</v>
      </c>
      <c r="F2352" s="701" t="s">
        <v>2830</v>
      </c>
      <c r="G2352" s="701" t="s">
        <v>1612</v>
      </c>
      <c r="H2352" s="703">
        <v>35902</v>
      </c>
      <c r="I2352" s="703">
        <v>35909</v>
      </c>
      <c r="J2352" s="701" t="s">
        <v>1608</v>
      </c>
      <c r="K2352" s="702">
        <v>42680</v>
      </c>
      <c r="L2352" s="701" t="s">
        <v>1341</v>
      </c>
      <c r="M2352" s="706"/>
      <c r="N2352" s="701" t="s">
        <v>1613</v>
      </c>
      <c r="O2352" s="702">
        <v>773029</v>
      </c>
      <c r="P2352" s="701" t="s">
        <v>1608</v>
      </c>
      <c r="Q2352" s="702">
        <v>9305</v>
      </c>
      <c r="R2352" s="701" t="s">
        <v>1341</v>
      </c>
      <c r="S2352" s="701" t="s">
        <v>1341</v>
      </c>
    </row>
    <row r="2353" spans="1:19" x14ac:dyDescent="0.3">
      <c r="A2353" s="701" t="s">
        <v>6565</v>
      </c>
      <c r="B2353" s="701" t="s">
        <v>1607</v>
      </c>
      <c r="C2353" s="701" t="s">
        <v>1371</v>
      </c>
      <c r="D2353" s="702">
        <v>1997</v>
      </c>
      <c r="E2353" s="701" t="s">
        <v>1722</v>
      </c>
      <c r="F2353" s="701" t="s">
        <v>2830</v>
      </c>
      <c r="G2353" s="701" t="s">
        <v>1612</v>
      </c>
      <c r="H2353" s="703">
        <v>35901</v>
      </c>
      <c r="I2353" s="703">
        <v>35914</v>
      </c>
      <c r="J2353" s="701" t="s">
        <v>1608</v>
      </c>
      <c r="K2353" s="702">
        <v>50704</v>
      </c>
      <c r="L2353" s="701" t="s">
        <v>1341</v>
      </c>
      <c r="M2353" s="706"/>
      <c r="N2353" s="701" t="s">
        <v>1613</v>
      </c>
      <c r="O2353" s="702">
        <v>1621065</v>
      </c>
      <c r="P2353" s="701" t="s">
        <v>1608</v>
      </c>
      <c r="Q2353" s="705">
        <v>280</v>
      </c>
      <c r="R2353" s="701" t="s">
        <v>1341</v>
      </c>
      <c r="S2353" s="701" t="s">
        <v>1341</v>
      </c>
    </row>
    <row r="2354" spans="1:19" x14ac:dyDescent="0.3">
      <c r="A2354" s="701" t="s">
        <v>6198</v>
      </c>
      <c r="B2354" s="701" t="s">
        <v>1607</v>
      </c>
      <c r="C2354" s="701" t="s">
        <v>1371</v>
      </c>
      <c r="D2354" s="702">
        <v>1998</v>
      </c>
      <c r="E2354" s="701" t="s">
        <v>1722</v>
      </c>
      <c r="F2354" s="701" t="s">
        <v>2830</v>
      </c>
      <c r="G2354" s="701" t="s">
        <v>1612</v>
      </c>
      <c r="H2354" s="703">
        <v>36280</v>
      </c>
      <c r="I2354" s="703">
        <v>36281</v>
      </c>
      <c r="J2354" s="701" t="s">
        <v>1608</v>
      </c>
      <c r="K2354" s="702">
        <v>10488</v>
      </c>
      <c r="L2354" s="701" t="s">
        <v>1341</v>
      </c>
      <c r="M2354" s="704"/>
      <c r="N2354" s="701" t="s">
        <v>1613</v>
      </c>
      <c r="O2354" s="702">
        <v>213573</v>
      </c>
      <c r="P2354" s="701" t="s">
        <v>1608</v>
      </c>
      <c r="Q2354" s="702">
        <v>76</v>
      </c>
      <c r="R2354" s="701" t="s">
        <v>1341</v>
      </c>
      <c r="S2354" s="701" t="s">
        <v>1341</v>
      </c>
    </row>
    <row r="2355" spans="1:19" x14ac:dyDescent="0.3">
      <c r="A2355" s="701" t="s">
        <v>6384</v>
      </c>
      <c r="B2355" s="701" t="s">
        <v>1607</v>
      </c>
      <c r="C2355" s="701" t="s">
        <v>1371</v>
      </c>
      <c r="D2355" s="702">
        <v>1998</v>
      </c>
      <c r="E2355" s="701" t="s">
        <v>1722</v>
      </c>
      <c r="F2355" s="701" t="s">
        <v>2830</v>
      </c>
      <c r="G2355" s="701" t="s">
        <v>1612</v>
      </c>
      <c r="H2355" s="703">
        <v>36280</v>
      </c>
      <c r="I2355" s="703">
        <v>36281</v>
      </c>
      <c r="J2355" s="701" t="s">
        <v>1608</v>
      </c>
      <c r="K2355" s="702">
        <v>20376</v>
      </c>
      <c r="L2355" s="701" t="s">
        <v>1341</v>
      </c>
      <c r="M2355" s="704"/>
      <c r="N2355" s="701" t="s">
        <v>1613</v>
      </c>
      <c r="O2355" s="702">
        <v>414928</v>
      </c>
      <c r="P2355" s="701" t="s">
        <v>1608</v>
      </c>
      <c r="Q2355" s="702">
        <v>147</v>
      </c>
      <c r="R2355" s="701" t="s">
        <v>1341</v>
      </c>
      <c r="S2355" s="701" t="s">
        <v>1341</v>
      </c>
    </row>
    <row r="2356" spans="1:19" x14ac:dyDescent="0.3">
      <c r="A2356" s="701" t="s">
        <v>6526</v>
      </c>
      <c r="B2356" s="701" t="s">
        <v>1607</v>
      </c>
      <c r="C2356" s="701" t="s">
        <v>1371</v>
      </c>
      <c r="D2356" s="702">
        <v>1998</v>
      </c>
      <c r="E2356" s="701" t="s">
        <v>1722</v>
      </c>
      <c r="F2356" s="701" t="s">
        <v>2830</v>
      </c>
      <c r="G2356" s="701" t="s">
        <v>1612</v>
      </c>
      <c r="H2356" s="703">
        <v>36284</v>
      </c>
      <c r="I2356" s="703">
        <v>36284</v>
      </c>
      <c r="J2356" s="701" t="s">
        <v>1608</v>
      </c>
      <c r="K2356" s="702">
        <v>19875</v>
      </c>
      <c r="L2356" s="701" t="s">
        <v>1341</v>
      </c>
      <c r="M2356" s="704"/>
      <c r="N2356" s="701" t="s">
        <v>1613</v>
      </c>
      <c r="O2356" s="702">
        <v>295775</v>
      </c>
      <c r="P2356" s="701" t="s">
        <v>1608</v>
      </c>
      <c r="Q2356" s="705">
        <v>122</v>
      </c>
      <c r="R2356" s="701" t="s">
        <v>1341</v>
      </c>
      <c r="S2356" s="701" t="s">
        <v>1341</v>
      </c>
    </row>
    <row r="2357" spans="1:19" x14ac:dyDescent="0.3">
      <c r="A2357" s="701" t="s">
        <v>6566</v>
      </c>
      <c r="B2357" s="701" t="s">
        <v>1607</v>
      </c>
      <c r="C2357" s="701" t="s">
        <v>1371</v>
      </c>
      <c r="D2357" s="702">
        <v>1998</v>
      </c>
      <c r="E2357" s="701" t="s">
        <v>1722</v>
      </c>
      <c r="F2357" s="701" t="s">
        <v>2830</v>
      </c>
      <c r="G2357" s="701" t="s">
        <v>1612</v>
      </c>
      <c r="H2357" s="703">
        <v>36280</v>
      </c>
      <c r="I2357" s="703">
        <v>36281</v>
      </c>
      <c r="J2357" s="701" t="s">
        <v>1608</v>
      </c>
      <c r="K2357" s="702">
        <v>48383</v>
      </c>
      <c r="L2357" s="701" t="s">
        <v>1341</v>
      </c>
      <c r="M2357" s="704"/>
      <c r="N2357" s="701" t="s">
        <v>1613</v>
      </c>
      <c r="O2357" s="702">
        <v>1095022</v>
      </c>
      <c r="P2357" s="701" t="s">
        <v>1608</v>
      </c>
      <c r="Q2357" s="705">
        <v>598</v>
      </c>
      <c r="R2357" s="701" t="s">
        <v>1341</v>
      </c>
      <c r="S2357" s="701" t="s">
        <v>1341</v>
      </c>
    </row>
    <row r="2358" spans="1:19" x14ac:dyDescent="0.3">
      <c r="A2358" s="701" t="s">
        <v>6567</v>
      </c>
      <c r="B2358" s="701" t="s">
        <v>1607</v>
      </c>
      <c r="C2358" s="701" t="s">
        <v>1371</v>
      </c>
      <c r="D2358" s="702">
        <v>1998</v>
      </c>
      <c r="E2358" s="701" t="s">
        <v>1722</v>
      </c>
      <c r="F2358" s="701" t="s">
        <v>2830</v>
      </c>
      <c r="G2358" s="701" t="s">
        <v>1612</v>
      </c>
      <c r="H2358" s="703">
        <v>36315</v>
      </c>
      <c r="I2358" s="703">
        <v>36316</v>
      </c>
      <c r="J2358" s="701" t="s">
        <v>1608</v>
      </c>
      <c r="K2358" s="702">
        <v>50961</v>
      </c>
      <c r="L2358" s="701" t="s">
        <v>1341</v>
      </c>
      <c r="M2358" s="704"/>
      <c r="N2358" s="701" t="s">
        <v>1613</v>
      </c>
      <c r="O2358" s="702">
        <v>695837</v>
      </c>
      <c r="P2358" s="701" t="s">
        <v>1608</v>
      </c>
      <c r="Q2358" s="705">
        <v>78</v>
      </c>
      <c r="R2358" s="701" t="s">
        <v>1341</v>
      </c>
      <c r="S2358" s="701" t="s">
        <v>1341</v>
      </c>
    </row>
    <row r="2359" spans="1:19" x14ac:dyDescent="0.3">
      <c r="A2359" s="701" t="s">
        <v>6269</v>
      </c>
      <c r="B2359" s="701" t="s">
        <v>1607</v>
      </c>
      <c r="C2359" s="701" t="s">
        <v>1371</v>
      </c>
      <c r="D2359" s="702">
        <v>1999</v>
      </c>
      <c r="E2359" s="701" t="s">
        <v>1722</v>
      </c>
      <c r="F2359" s="701" t="s">
        <v>2830</v>
      </c>
      <c r="G2359" s="701" t="s">
        <v>1612</v>
      </c>
      <c r="H2359" s="703">
        <v>36644</v>
      </c>
      <c r="I2359" s="703">
        <v>36645</v>
      </c>
      <c r="J2359" s="701" t="s">
        <v>1608</v>
      </c>
      <c r="K2359" s="702">
        <v>23977</v>
      </c>
      <c r="L2359" s="701" t="s">
        <v>1341</v>
      </c>
      <c r="M2359" s="704"/>
      <c r="N2359" s="701" t="s">
        <v>1613</v>
      </c>
      <c r="O2359" s="702">
        <v>866565</v>
      </c>
      <c r="P2359" s="701" t="s">
        <v>1608</v>
      </c>
      <c r="Q2359" s="705">
        <v>24</v>
      </c>
      <c r="R2359" s="701" t="s">
        <v>1341</v>
      </c>
      <c r="S2359" s="701" t="s">
        <v>1341</v>
      </c>
    </row>
    <row r="2360" spans="1:19" x14ac:dyDescent="0.3">
      <c r="A2360" s="701" t="s">
        <v>6270</v>
      </c>
      <c r="B2360" s="701" t="s">
        <v>1607</v>
      </c>
      <c r="C2360" s="701" t="s">
        <v>1371</v>
      </c>
      <c r="D2360" s="702">
        <v>1999</v>
      </c>
      <c r="E2360" s="701" t="s">
        <v>1722</v>
      </c>
      <c r="F2360" s="701" t="s">
        <v>2830</v>
      </c>
      <c r="G2360" s="701" t="s">
        <v>1612</v>
      </c>
      <c r="H2360" s="703">
        <v>36648</v>
      </c>
      <c r="I2360" s="703">
        <v>36649</v>
      </c>
      <c r="J2360" s="701" t="s">
        <v>1608</v>
      </c>
      <c r="K2360" s="702">
        <v>23684</v>
      </c>
      <c r="L2360" s="701" t="s">
        <v>1341</v>
      </c>
      <c r="M2360" s="706"/>
      <c r="N2360" s="701" t="s">
        <v>1613</v>
      </c>
      <c r="O2360" s="702">
        <v>828112</v>
      </c>
      <c r="P2360" s="701" t="s">
        <v>1608</v>
      </c>
      <c r="Q2360" s="702">
        <v>363</v>
      </c>
      <c r="R2360" s="701" t="s">
        <v>1341</v>
      </c>
      <c r="S2360" s="701" t="s">
        <v>1341</v>
      </c>
    </row>
    <row r="2361" spans="1:19" x14ac:dyDescent="0.3">
      <c r="A2361" s="701" t="s">
        <v>6271</v>
      </c>
      <c r="B2361" s="701" t="s">
        <v>1607</v>
      </c>
      <c r="C2361" s="701" t="s">
        <v>1371</v>
      </c>
      <c r="D2361" s="702">
        <v>1999</v>
      </c>
      <c r="E2361" s="701" t="s">
        <v>1722</v>
      </c>
      <c r="F2361" s="701" t="s">
        <v>2830</v>
      </c>
      <c r="G2361" s="701" t="s">
        <v>1612</v>
      </c>
      <c r="H2361" s="703">
        <v>36682</v>
      </c>
      <c r="I2361" s="703">
        <v>36683</v>
      </c>
      <c r="J2361" s="701" t="s">
        <v>1608</v>
      </c>
      <c r="K2361" s="702">
        <v>23967</v>
      </c>
      <c r="L2361" s="701" t="s">
        <v>1341</v>
      </c>
      <c r="M2361" s="706"/>
      <c r="N2361" s="701" t="s">
        <v>1613</v>
      </c>
      <c r="O2361" s="702">
        <v>356122</v>
      </c>
      <c r="P2361" s="701" t="s">
        <v>1608</v>
      </c>
      <c r="Q2361" s="705">
        <v>48</v>
      </c>
      <c r="R2361" s="701" t="s">
        <v>1341</v>
      </c>
      <c r="S2361" s="701" t="s">
        <v>1341</v>
      </c>
    </row>
    <row r="2362" spans="1:19" x14ac:dyDescent="0.3">
      <c r="A2362" s="701" t="s">
        <v>6272</v>
      </c>
      <c r="B2362" s="701" t="s">
        <v>1607</v>
      </c>
      <c r="C2362" s="701" t="s">
        <v>1371</v>
      </c>
      <c r="D2362" s="702">
        <v>1999</v>
      </c>
      <c r="E2362" s="701" t="s">
        <v>1722</v>
      </c>
      <c r="F2362" s="701" t="s">
        <v>2830</v>
      </c>
      <c r="G2362" s="701" t="s">
        <v>1612</v>
      </c>
      <c r="H2362" s="703">
        <v>36682</v>
      </c>
      <c r="I2362" s="703">
        <v>36683</v>
      </c>
      <c r="J2362" s="701" t="s">
        <v>1608</v>
      </c>
      <c r="K2362" s="702">
        <v>23828</v>
      </c>
      <c r="L2362" s="701" t="s">
        <v>1341</v>
      </c>
      <c r="M2362" s="706"/>
      <c r="N2362" s="701" t="s">
        <v>1608</v>
      </c>
      <c r="O2362" s="702">
        <v>192</v>
      </c>
      <c r="P2362" s="701" t="s">
        <v>1341</v>
      </c>
      <c r="Q2362" s="704"/>
      <c r="R2362" s="701" t="s">
        <v>1341</v>
      </c>
      <c r="S2362" s="701" t="s">
        <v>1341</v>
      </c>
    </row>
    <row r="2363" spans="1:19" x14ac:dyDescent="0.3">
      <c r="A2363" s="701" t="s">
        <v>6641</v>
      </c>
      <c r="B2363" s="701" t="s">
        <v>1607</v>
      </c>
      <c r="C2363" s="701" t="s">
        <v>1371</v>
      </c>
      <c r="D2363" s="702">
        <v>2000</v>
      </c>
      <c r="E2363" s="701" t="s">
        <v>1722</v>
      </c>
      <c r="F2363" s="701" t="s">
        <v>2830</v>
      </c>
      <c r="G2363" s="701" t="s">
        <v>1612</v>
      </c>
      <c r="H2363" s="703">
        <v>37008</v>
      </c>
      <c r="I2363" s="703">
        <v>37010</v>
      </c>
      <c r="J2363" s="701" t="s">
        <v>1608</v>
      </c>
      <c r="K2363" s="702">
        <v>50177</v>
      </c>
      <c r="L2363" s="701" t="s">
        <v>1341</v>
      </c>
      <c r="M2363" s="704"/>
      <c r="N2363" s="701" t="s">
        <v>1613</v>
      </c>
      <c r="O2363" s="702">
        <v>1403661</v>
      </c>
      <c r="P2363" s="701" t="s">
        <v>1341</v>
      </c>
      <c r="Q2363" s="706"/>
      <c r="R2363" s="701" t="s">
        <v>1341</v>
      </c>
      <c r="S2363" s="701" t="s">
        <v>1341</v>
      </c>
    </row>
    <row r="2364" spans="1:19" x14ac:dyDescent="0.3">
      <c r="A2364" s="701" t="s">
        <v>6642</v>
      </c>
      <c r="B2364" s="701" t="s">
        <v>1607</v>
      </c>
      <c r="C2364" s="701" t="s">
        <v>1371</v>
      </c>
      <c r="D2364" s="702">
        <v>2000</v>
      </c>
      <c r="E2364" s="701" t="s">
        <v>1722</v>
      </c>
      <c r="F2364" s="701" t="s">
        <v>2830</v>
      </c>
      <c r="G2364" s="701" t="s">
        <v>1612</v>
      </c>
      <c r="H2364" s="703">
        <v>37043</v>
      </c>
      <c r="I2364" s="703">
        <v>37046</v>
      </c>
      <c r="J2364" s="701" t="s">
        <v>1608</v>
      </c>
      <c r="K2364" s="702">
        <v>49912</v>
      </c>
      <c r="L2364" s="701" t="s">
        <v>1341</v>
      </c>
      <c r="M2364" s="706"/>
      <c r="N2364" s="701" t="s">
        <v>1613</v>
      </c>
      <c r="O2364" s="702">
        <v>347817</v>
      </c>
      <c r="P2364" s="701" t="s">
        <v>1608</v>
      </c>
      <c r="Q2364" s="702">
        <v>125</v>
      </c>
      <c r="R2364" s="701" t="s">
        <v>1341</v>
      </c>
      <c r="S2364" s="701" t="s">
        <v>1341</v>
      </c>
    </row>
    <row r="2365" spans="1:19" x14ac:dyDescent="0.3">
      <c r="A2365" s="701" t="s">
        <v>6740</v>
      </c>
      <c r="B2365" s="701" t="s">
        <v>1607</v>
      </c>
      <c r="C2365" s="701" t="s">
        <v>1371</v>
      </c>
      <c r="D2365" s="702">
        <v>2001</v>
      </c>
      <c r="E2365" s="701" t="s">
        <v>1722</v>
      </c>
      <c r="F2365" s="701" t="s">
        <v>2830</v>
      </c>
      <c r="G2365" s="701" t="s">
        <v>1612</v>
      </c>
      <c r="H2365" s="703">
        <v>37361</v>
      </c>
      <c r="I2365" s="703">
        <v>37375</v>
      </c>
      <c r="J2365" s="701" t="s">
        <v>1608</v>
      </c>
      <c r="K2365" s="702">
        <v>51815</v>
      </c>
      <c r="L2365" s="701" t="s">
        <v>1341</v>
      </c>
      <c r="M2365" s="706"/>
      <c r="N2365" s="701" t="s">
        <v>1613</v>
      </c>
      <c r="O2365" s="702">
        <v>1903604</v>
      </c>
      <c r="P2365" s="701" t="s">
        <v>1608</v>
      </c>
      <c r="Q2365" s="702">
        <v>182</v>
      </c>
      <c r="R2365" s="701" t="s">
        <v>1341</v>
      </c>
      <c r="S2365" s="701" t="s">
        <v>1341</v>
      </c>
    </row>
    <row r="2366" spans="1:19" x14ac:dyDescent="0.3">
      <c r="A2366" s="701" t="s">
        <v>6741</v>
      </c>
      <c r="B2366" s="701" t="s">
        <v>1607</v>
      </c>
      <c r="C2366" s="701" t="s">
        <v>1371</v>
      </c>
      <c r="D2366" s="702">
        <v>2001</v>
      </c>
      <c r="E2366" s="701" t="s">
        <v>1722</v>
      </c>
      <c r="F2366" s="701" t="s">
        <v>2830</v>
      </c>
      <c r="G2366" s="701" t="s">
        <v>1612</v>
      </c>
      <c r="H2366" s="703">
        <v>37411</v>
      </c>
      <c r="I2366" s="703">
        <v>37413</v>
      </c>
      <c r="J2366" s="701" t="s">
        <v>1608</v>
      </c>
      <c r="K2366" s="702">
        <v>50653</v>
      </c>
      <c r="L2366" s="701" t="s">
        <v>1341</v>
      </c>
      <c r="M2366" s="706"/>
      <c r="N2366" s="701" t="s">
        <v>1613</v>
      </c>
      <c r="O2366" s="702">
        <v>313519</v>
      </c>
      <c r="P2366" s="701" t="s">
        <v>1608</v>
      </c>
      <c r="Q2366" s="702">
        <v>1272</v>
      </c>
      <c r="R2366" s="701" t="s">
        <v>1341</v>
      </c>
      <c r="S2366" s="701" t="s">
        <v>1341</v>
      </c>
    </row>
    <row r="2367" spans="1:19" x14ac:dyDescent="0.3">
      <c r="A2367" s="701" t="s">
        <v>6748</v>
      </c>
      <c r="B2367" s="701" t="s">
        <v>1607</v>
      </c>
      <c r="C2367" s="701" t="s">
        <v>1371</v>
      </c>
      <c r="D2367" s="702">
        <v>2002</v>
      </c>
      <c r="E2367" s="701" t="s">
        <v>1722</v>
      </c>
      <c r="F2367" s="701" t="s">
        <v>2830</v>
      </c>
      <c r="G2367" s="701" t="s">
        <v>1612</v>
      </c>
      <c r="H2367" s="703">
        <v>37733</v>
      </c>
      <c r="I2367" s="703">
        <v>37741</v>
      </c>
      <c r="J2367" s="701" t="s">
        <v>1608</v>
      </c>
      <c r="K2367" s="702">
        <v>48461</v>
      </c>
      <c r="L2367" s="701" t="s">
        <v>1341</v>
      </c>
      <c r="M2367" s="706"/>
      <c r="N2367" s="701" t="s">
        <v>1613</v>
      </c>
      <c r="O2367" s="702">
        <v>1563150</v>
      </c>
      <c r="P2367" s="701" t="s">
        <v>1608</v>
      </c>
      <c r="Q2367" s="702">
        <v>813</v>
      </c>
      <c r="R2367" s="701" t="s">
        <v>1341</v>
      </c>
      <c r="S2367" s="701" t="s">
        <v>1341</v>
      </c>
    </row>
    <row r="2368" spans="1:19" x14ac:dyDescent="0.3">
      <c r="A2368" s="701" t="s">
        <v>6749</v>
      </c>
      <c r="B2368" s="701" t="s">
        <v>1607</v>
      </c>
      <c r="C2368" s="701" t="s">
        <v>1371</v>
      </c>
      <c r="D2368" s="702">
        <v>2002</v>
      </c>
      <c r="E2368" s="701" t="s">
        <v>1722</v>
      </c>
      <c r="F2368" s="701" t="s">
        <v>2830</v>
      </c>
      <c r="G2368" s="701" t="s">
        <v>1612</v>
      </c>
      <c r="H2368" s="703">
        <v>37775</v>
      </c>
      <c r="I2368" s="703">
        <v>37776</v>
      </c>
      <c r="J2368" s="701" t="s">
        <v>1608</v>
      </c>
      <c r="K2368" s="702">
        <v>51581</v>
      </c>
      <c r="L2368" s="701" t="s">
        <v>1341</v>
      </c>
      <c r="M2368" s="706"/>
      <c r="N2368" s="701" t="s">
        <v>1613</v>
      </c>
      <c r="O2368" s="702">
        <v>322438</v>
      </c>
      <c r="P2368" s="701" t="s">
        <v>1608</v>
      </c>
      <c r="Q2368" s="702">
        <v>259</v>
      </c>
      <c r="R2368" s="701" t="s">
        <v>1341</v>
      </c>
      <c r="S2368" s="701" t="s">
        <v>1341</v>
      </c>
    </row>
    <row r="2369" spans="1:19" x14ac:dyDescent="0.3">
      <c r="A2369" s="701" t="s">
        <v>6750</v>
      </c>
      <c r="B2369" s="701" t="s">
        <v>1607</v>
      </c>
      <c r="C2369" s="701" t="s">
        <v>1371</v>
      </c>
      <c r="D2369" s="702">
        <v>2003</v>
      </c>
      <c r="E2369" s="701" t="s">
        <v>1722</v>
      </c>
      <c r="F2369" s="701" t="s">
        <v>2830</v>
      </c>
      <c r="G2369" s="701" t="s">
        <v>1612</v>
      </c>
      <c r="H2369" s="703">
        <v>38104</v>
      </c>
      <c r="I2369" s="703">
        <v>38130</v>
      </c>
      <c r="J2369" s="701" t="s">
        <v>1608</v>
      </c>
      <c r="K2369" s="702">
        <v>58216</v>
      </c>
      <c r="L2369" s="701" t="s">
        <v>1341</v>
      </c>
      <c r="M2369" s="706"/>
      <c r="N2369" s="701" t="s">
        <v>1613</v>
      </c>
      <c r="O2369" s="702">
        <v>956821</v>
      </c>
      <c r="P2369" s="701" t="s">
        <v>1608</v>
      </c>
      <c r="Q2369" s="702">
        <v>145</v>
      </c>
      <c r="R2369" s="701" t="s">
        <v>1341</v>
      </c>
      <c r="S2369" s="701" t="s">
        <v>1341</v>
      </c>
    </row>
    <row r="2370" spans="1:19" x14ac:dyDescent="0.3">
      <c r="A2370" s="701" t="s">
        <v>6751</v>
      </c>
      <c r="B2370" s="701" t="s">
        <v>1607</v>
      </c>
      <c r="C2370" s="701" t="s">
        <v>1371</v>
      </c>
      <c r="D2370" s="702">
        <v>2003</v>
      </c>
      <c r="E2370" s="701" t="s">
        <v>1722</v>
      </c>
      <c r="F2370" s="701" t="s">
        <v>2830</v>
      </c>
      <c r="G2370" s="701" t="s">
        <v>1612</v>
      </c>
      <c r="H2370" s="703">
        <v>38142</v>
      </c>
      <c r="I2370" s="703">
        <v>38142</v>
      </c>
      <c r="J2370" s="701" t="s">
        <v>1608</v>
      </c>
      <c r="K2370" s="702">
        <v>56499</v>
      </c>
      <c r="L2370" s="701" t="s">
        <v>1341</v>
      </c>
      <c r="M2370" s="706"/>
      <c r="N2370" s="701" t="s">
        <v>1613</v>
      </c>
      <c r="O2370" s="702">
        <v>266202</v>
      </c>
      <c r="P2370" s="701" t="s">
        <v>1608</v>
      </c>
      <c r="Q2370" s="702">
        <v>114</v>
      </c>
      <c r="R2370" s="701" t="s">
        <v>1341</v>
      </c>
      <c r="S2370" s="701" t="s">
        <v>1341</v>
      </c>
    </row>
    <row r="2371" spans="1:19" x14ac:dyDescent="0.3">
      <c r="A2371" s="701" t="s">
        <v>1028</v>
      </c>
      <c r="B2371" s="701" t="s">
        <v>1607</v>
      </c>
      <c r="C2371" s="701" t="s">
        <v>1371</v>
      </c>
      <c r="D2371" s="702">
        <v>2005</v>
      </c>
      <c r="E2371" s="701" t="s">
        <v>1722</v>
      </c>
      <c r="F2371" s="701" t="s">
        <v>1723</v>
      </c>
      <c r="G2371" s="701" t="s">
        <v>1612</v>
      </c>
      <c r="H2371" s="703">
        <v>38869</v>
      </c>
      <c r="I2371" s="703">
        <v>38875</v>
      </c>
      <c r="J2371" s="701" t="s">
        <v>1608</v>
      </c>
      <c r="K2371" s="702">
        <v>53222</v>
      </c>
      <c r="L2371" s="701" t="s">
        <v>1341</v>
      </c>
      <c r="M2371" s="704"/>
      <c r="N2371" s="701" t="s">
        <v>1608</v>
      </c>
      <c r="O2371" s="702">
        <v>1799</v>
      </c>
      <c r="P2371" s="701" t="s">
        <v>1341</v>
      </c>
      <c r="Q2371" s="704"/>
      <c r="R2371" s="701" t="s">
        <v>1341</v>
      </c>
      <c r="S2371" s="701" t="s">
        <v>1341</v>
      </c>
    </row>
    <row r="2372" spans="1:19" x14ac:dyDescent="0.3">
      <c r="A2372" s="701" t="s">
        <v>1027</v>
      </c>
      <c r="B2372" s="701" t="s">
        <v>1607</v>
      </c>
      <c r="C2372" s="701" t="s">
        <v>1371</v>
      </c>
      <c r="D2372" s="702">
        <v>2005</v>
      </c>
      <c r="E2372" s="701" t="s">
        <v>1722</v>
      </c>
      <c r="F2372" s="701" t="s">
        <v>1723</v>
      </c>
      <c r="G2372" s="701" t="s">
        <v>1612</v>
      </c>
      <c r="H2372" s="703">
        <v>38874</v>
      </c>
      <c r="I2372" s="703">
        <v>38875</v>
      </c>
      <c r="J2372" s="701" t="s">
        <v>1608</v>
      </c>
      <c r="K2372" s="702">
        <v>49090</v>
      </c>
      <c r="L2372" s="701" t="s">
        <v>1341</v>
      </c>
      <c r="M2372" s="704"/>
      <c r="N2372" s="701" t="s">
        <v>1608</v>
      </c>
      <c r="O2372" s="702">
        <v>3943</v>
      </c>
      <c r="P2372" s="701" t="s">
        <v>1341</v>
      </c>
      <c r="Q2372" s="704"/>
      <c r="R2372" s="701" t="s">
        <v>1341</v>
      </c>
      <c r="S2372" s="701" t="s">
        <v>1341</v>
      </c>
    </row>
    <row r="2373" spans="1:19" x14ac:dyDescent="0.3">
      <c r="A2373" s="701" t="s">
        <v>2157</v>
      </c>
      <c r="B2373" s="701" t="s">
        <v>1607</v>
      </c>
      <c r="C2373" s="701" t="s">
        <v>1371</v>
      </c>
      <c r="D2373" s="702">
        <v>2006</v>
      </c>
      <c r="E2373" s="701" t="s">
        <v>1722</v>
      </c>
      <c r="F2373" s="701" t="s">
        <v>1723</v>
      </c>
      <c r="G2373" s="701" t="s">
        <v>1612</v>
      </c>
      <c r="H2373" s="703">
        <v>39238</v>
      </c>
      <c r="I2373" s="703">
        <v>39238</v>
      </c>
      <c r="J2373" s="701" t="s">
        <v>1608</v>
      </c>
      <c r="K2373" s="702">
        <v>51746</v>
      </c>
      <c r="L2373" s="701" t="s">
        <v>1341</v>
      </c>
      <c r="M2373" s="704"/>
      <c r="N2373" s="701" t="s">
        <v>1608</v>
      </c>
      <c r="O2373" s="702">
        <v>154</v>
      </c>
      <c r="P2373" s="701" t="s">
        <v>1341</v>
      </c>
      <c r="Q2373" s="704"/>
      <c r="R2373" s="701" t="s">
        <v>1341</v>
      </c>
      <c r="S2373" s="701" t="s">
        <v>1341</v>
      </c>
    </row>
    <row r="2374" spans="1:19" x14ac:dyDescent="0.3">
      <c r="A2374" s="701" t="s">
        <v>2153</v>
      </c>
      <c r="B2374" s="701" t="s">
        <v>1607</v>
      </c>
      <c r="C2374" s="701" t="s">
        <v>1371</v>
      </c>
      <c r="D2374" s="702">
        <v>2006</v>
      </c>
      <c r="E2374" s="701" t="s">
        <v>1722</v>
      </c>
      <c r="F2374" s="701" t="s">
        <v>1723</v>
      </c>
      <c r="G2374" s="701" t="s">
        <v>1612</v>
      </c>
      <c r="H2374" s="703">
        <v>39233</v>
      </c>
      <c r="I2374" s="703">
        <v>39233</v>
      </c>
      <c r="J2374" s="701" t="s">
        <v>1608</v>
      </c>
      <c r="K2374" s="702">
        <v>25812</v>
      </c>
      <c r="L2374" s="701" t="s">
        <v>1341</v>
      </c>
      <c r="M2374" s="704"/>
      <c r="N2374" s="701" t="s">
        <v>1608</v>
      </c>
      <c r="O2374" s="702">
        <v>140</v>
      </c>
      <c r="P2374" s="701" t="s">
        <v>1341</v>
      </c>
      <c r="Q2374" s="706"/>
      <c r="R2374" s="701" t="s">
        <v>1341</v>
      </c>
      <c r="S2374" s="701" t="s">
        <v>1341</v>
      </c>
    </row>
    <row r="2375" spans="1:19" x14ac:dyDescent="0.3">
      <c r="A2375" s="701" t="s">
        <v>2152</v>
      </c>
      <c r="B2375" s="701" t="s">
        <v>1607</v>
      </c>
      <c r="C2375" s="701" t="s">
        <v>1371</v>
      </c>
      <c r="D2375" s="702">
        <v>2006</v>
      </c>
      <c r="E2375" s="701" t="s">
        <v>1722</v>
      </c>
      <c r="F2375" s="701" t="s">
        <v>1723</v>
      </c>
      <c r="G2375" s="701" t="s">
        <v>1612</v>
      </c>
      <c r="H2375" s="703">
        <v>39234</v>
      </c>
      <c r="I2375" s="703">
        <v>39234</v>
      </c>
      <c r="J2375" s="701" t="s">
        <v>1608</v>
      </c>
      <c r="K2375" s="702">
        <v>25899</v>
      </c>
      <c r="L2375" s="701" t="s">
        <v>1341</v>
      </c>
      <c r="M2375" s="704"/>
      <c r="N2375" s="701" t="s">
        <v>1608</v>
      </c>
      <c r="O2375" s="702">
        <v>59</v>
      </c>
      <c r="P2375" s="701" t="s">
        <v>1341</v>
      </c>
      <c r="Q2375" s="704"/>
      <c r="R2375" s="701" t="s">
        <v>1341</v>
      </c>
      <c r="S2375" s="701" t="s">
        <v>1341</v>
      </c>
    </row>
    <row r="2376" spans="1:19" x14ac:dyDescent="0.3">
      <c r="A2376" s="701" t="s">
        <v>2151</v>
      </c>
      <c r="B2376" s="701" t="s">
        <v>1607</v>
      </c>
      <c r="C2376" s="701" t="s">
        <v>1371</v>
      </c>
      <c r="D2376" s="702">
        <v>2006</v>
      </c>
      <c r="E2376" s="701" t="s">
        <v>1722</v>
      </c>
      <c r="F2376" s="701" t="s">
        <v>1723</v>
      </c>
      <c r="G2376" s="701" t="s">
        <v>1612</v>
      </c>
      <c r="H2376" s="703">
        <v>39237</v>
      </c>
      <c r="I2376" s="703">
        <v>39237</v>
      </c>
      <c r="J2376" s="701" t="s">
        <v>1608</v>
      </c>
      <c r="K2376" s="702">
        <v>25965</v>
      </c>
      <c r="L2376" s="701" t="s">
        <v>1341</v>
      </c>
      <c r="M2376" s="704"/>
      <c r="N2376" s="701" t="s">
        <v>1608</v>
      </c>
      <c r="O2376" s="702">
        <v>21</v>
      </c>
      <c r="P2376" s="701" t="s">
        <v>1341</v>
      </c>
      <c r="Q2376" s="704"/>
      <c r="R2376" s="701" t="s">
        <v>1341</v>
      </c>
      <c r="S2376" s="701" t="s">
        <v>1341</v>
      </c>
    </row>
    <row r="2377" spans="1:19" x14ac:dyDescent="0.3">
      <c r="A2377" s="701" t="s">
        <v>2159</v>
      </c>
      <c r="B2377" s="701" t="s">
        <v>1607</v>
      </c>
      <c r="C2377" s="701" t="s">
        <v>1371</v>
      </c>
      <c r="D2377" s="702">
        <v>2006</v>
      </c>
      <c r="E2377" s="701" t="s">
        <v>1722</v>
      </c>
      <c r="F2377" s="701" t="s">
        <v>1723</v>
      </c>
      <c r="G2377" s="701" t="s">
        <v>1612</v>
      </c>
      <c r="H2377" s="703">
        <v>39225</v>
      </c>
      <c r="I2377" s="703">
        <v>39225</v>
      </c>
      <c r="J2377" s="701" t="s">
        <v>1608</v>
      </c>
      <c r="K2377" s="702">
        <v>24493</v>
      </c>
      <c r="L2377" s="701" t="s">
        <v>1341</v>
      </c>
      <c r="M2377" s="706"/>
      <c r="N2377" s="701" t="s">
        <v>1608</v>
      </c>
      <c r="O2377" s="702">
        <v>443</v>
      </c>
      <c r="P2377" s="701" t="s">
        <v>1341</v>
      </c>
      <c r="Q2377" s="706"/>
      <c r="R2377" s="701" t="s">
        <v>1341</v>
      </c>
      <c r="S2377" s="701" t="s">
        <v>1341</v>
      </c>
    </row>
    <row r="2378" spans="1:19" x14ac:dyDescent="0.3">
      <c r="A2378" s="701" t="s">
        <v>2161</v>
      </c>
      <c r="B2378" s="701" t="s">
        <v>1607</v>
      </c>
      <c r="C2378" s="701" t="s">
        <v>1371</v>
      </c>
      <c r="D2378" s="702">
        <v>2006</v>
      </c>
      <c r="E2378" s="701" t="s">
        <v>1722</v>
      </c>
      <c r="F2378" s="701" t="s">
        <v>1723</v>
      </c>
      <c r="G2378" s="701" t="s">
        <v>1612</v>
      </c>
      <c r="H2378" s="703">
        <v>39226</v>
      </c>
      <c r="I2378" s="703">
        <v>39226</v>
      </c>
      <c r="J2378" s="701" t="s">
        <v>1608</v>
      </c>
      <c r="K2378" s="702">
        <v>25699</v>
      </c>
      <c r="L2378" s="701" t="s">
        <v>1341</v>
      </c>
      <c r="M2378" s="704"/>
      <c r="N2378" s="701" t="s">
        <v>1608</v>
      </c>
      <c r="O2378" s="702">
        <v>347</v>
      </c>
      <c r="P2378" s="701" t="s">
        <v>1341</v>
      </c>
      <c r="Q2378" s="704"/>
      <c r="R2378" s="701" t="s">
        <v>1341</v>
      </c>
      <c r="S2378" s="701" t="s">
        <v>1341</v>
      </c>
    </row>
    <row r="2379" spans="1:19" x14ac:dyDescent="0.3">
      <c r="A2379" s="701" t="s">
        <v>2160</v>
      </c>
      <c r="B2379" s="701" t="s">
        <v>1607</v>
      </c>
      <c r="C2379" s="701" t="s">
        <v>1371</v>
      </c>
      <c r="D2379" s="702">
        <v>2006</v>
      </c>
      <c r="E2379" s="701" t="s">
        <v>1722</v>
      </c>
      <c r="F2379" s="701" t="s">
        <v>1723</v>
      </c>
      <c r="G2379" s="701" t="s">
        <v>1612</v>
      </c>
      <c r="H2379" s="703">
        <v>39232</v>
      </c>
      <c r="I2379" s="703">
        <v>39232</v>
      </c>
      <c r="J2379" s="701" t="s">
        <v>1608</v>
      </c>
      <c r="K2379" s="702">
        <v>25782</v>
      </c>
      <c r="L2379" s="701" t="s">
        <v>1341</v>
      </c>
      <c r="M2379" s="706"/>
      <c r="N2379" s="701" t="s">
        <v>1608</v>
      </c>
      <c r="O2379" s="702">
        <v>163</v>
      </c>
      <c r="P2379" s="701" t="s">
        <v>1341</v>
      </c>
      <c r="Q2379" s="704"/>
      <c r="R2379" s="701" t="s">
        <v>1341</v>
      </c>
      <c r="S2379" s="701" t="s">
        <v>1341</v>
      </c>
    </row>
    <row r="2380" spans="1:19" x14ac:dyDescent="0.3">
      <c r="A2380" s="701" t="s">
        <v>2156</v>
      </c>
      <c r="B2380" s="701" t="s">
        <v>1607</v>
      </c>
      <c r="C2380" s="701" t="s">
        <v>1371</v>
      </c>
      <c r="D2380" s="702">
        <v>2007</v>
      </c>
      <c r="E2380" s="701" t="s">
        <v>1722</v>
      </c>
      <c r="F2380" s="701" t="s">
        <v>1723</v>
      </c>
      <c r="G2380" s="701" t="s">
        <v>1612</v>
      </c>
      <c r="H2380" s="703">
        <v>39609</v>
      </c>
      <c r="I2380" s="703">
        <v>39609</v>
      </c>
      <c r="J2380" s="701" t="s">
        <v>1608</v>
      </c>
      <c r="K2380" s="702">
        <v>25530</v>
      </c>
      <c r="L2380" s="701" t="s">
        <v>1341</v>
      </c>
      <c r="M2380" s="706"/>
      <c r="N2380" s="701" t="s">
        <v>1608</v>
      </c>
      <c r="O2380" s="702">
        <v>415</v>
      </c>
      <c r="P2380" s="701" t="s">
        <v>1341</v>
      </c>
      <c r="Q2380" s="704"/>
      <c r="R2380" s="701" t="s">
        <v>1341</v>
      </c>
      <c r="S2380" s="701" t="s">
        <v>1341</v>
      </c>
    </row>
    <row r="2381" spans="1:19" x14ac:dyDescent="0.3">
      <c r="A2381" s="701" t="s">
        <v>2155</v>
      </c>
      <c r="B2381" s="701" t="s">
        <v>1607</v>
      </c>
      <c r="C2381" s="701" t="s">
        <v>1371</v>
      </c>
      <c r="D2381" s="702">
        <v>2007</v>
      </c>
      <c r="E2381" s="701" t="s">
        <v>1722</v>
      </c>
      <c r="F2381" s="701" t="s">
        <v>1723</v>
      </c>
      <c r="G2381" s="701" t="s">
        <v>1612</v>
      </c>
      <c r="H2381" s="703">
        <v>39617</v>
      </c>
      <c r="I2381" s="703">
        <v>39617</v>
      </c>
      <c r="J2381" s="701" t="s">
        <v>1608</v>
      </c>
      <c r="K2381" s="702">
        <v>27829</v>
      </c>
      <c r="L2381" s="701" t="s">
        <v>1341</v>
      </c>
      <c r="M2381" s="704"/>
      <c r="N2381" s="701" t="s">
        <v>1341</v>
      </c>
      <c r="O2381" s="706"/>
      <c r="P2381" s="701" t="s">
        <v>1341</v>
      </c>
      <c r="Q2381" s="704"/>
      <c r="R2381" s="701" t="s">
        <v>1341</v>
      </c>
      <c r="S2381" s="701" t="s">
        <v>1341</v>
      </c>
    </row>
    <row r="2382" spans="1:19" x14ac:dyDescent="0.3">
      <c r="A2382" s="701" t="s">
        <v>2154</v>
      </c>
      <c r="B2382" s="701" t="s">
        <v>1607</v>
      </c>
      <c r="C2382" s="701" t="s">
        <v>1371</v>
      </c>
      <c r="D2382" s="702">
        <v>2007</v>
      </c>
      <c r="E2382" s="701" t="s">
        <v>1722</v>
      </c>
      <c r="F2382" s="701" t="s">
        <v>1723</v>
      </c>
      <c r="G2382" s="701" t="s">
        <v>1612</v>
      </c>
      <c r="H2382" s="703">
        <v>39615</v>
      </c>
      <c r="I2382" s="703">
        <v>39615</v>
      </c>
      <c r="J2382" s="701" t="s">
        <v>1608</v>
      </c>
      <c r="K2382" s="702">
        <v>26026</v>
      </c>
      <c r="L2382" s="701" t="s">
        <v>1341</v>
      </c>
      <c r="M2382" s="704"/>
      <c r="N2382" s="701" t="s">
        <v>1608</v>
      </c>
      <c r="O2382" s="702">
        <v>105</v>
      </c>
      <c r="P2382" s="701" t="s">
        <v>1341</v>
      </c>
      <c r="Q2382" s="704"/>
      <c r="R2382" s="701" t="s">
        <v>1341</v>
      </c>
      <c r="S2382" s="701" t="s">
        <v>1341</v>
      </c>
    </row>
    <row r="2383" spans="1:19" x14ac:dyDescent="0.3">
      <c r="A2383" s="701" t="s">
        <v>2150</v>
      </c>
      <c r="B2383" s="701" t="s">
        <v>1607</v>
      </c>
      <c r="C2383" s="701" t="s">
        <v>1371</v>
      </c>
      <c r="D2383" s="702">
        <v>2007</v>
      </c>
      <c r="E2383" s="701" t="s">
        <v>1722</v>
      </c>
      <c r="F2383" s="701" t="s">
        <v>1723</v>
      </c>
      <c r="G2383" s="701" t="s">
        <v>1612</v>
      </c>
      <c r="H2383" s="703">
        <v>39601</v>
      </c>
      <c r="I2383" s="703">
        <v>39601</v>
      </c>
      <c r="J2383" s="701" t="s">
        <v>1608</v>
      </c>
      <c r="K2383" s="702">
        <v>25857</v>
      </c>
      <c r="L2383" s="701" t="s">
        <v>1341</v>
      </c>
      <c r="M2383" s="704"/>
      <c r="N2383" s="701" t="s">
        <v>1608</v>
      </c>
      <c r="O2383" s="702">
        <v>104</v>
      </c>
      <c r="P2383" s="701" t="s">
        <v>1341</v>
      </c>
      <c r="Q2383" s="706"/>
      <c r="R2383" s="701" t="s">
        <v>1341</v>
      </c>
      <c r="S2383" s="701" t="s">
        <v>1341</v>
      </c>
    </row>
    <row r="2384" spans="1:19" x14ac:dyDescent="0.3">
      <c r="A2384" s="701" t="s">
        <v>2147</v>
      </c>
      <c r="B2384" s="701" t="s">
        <v>1607</v>
      </c>
      <c r="C2384" s="701" t="s">
        <v>1371</v>
      </c>
      <c r="D2384" s="702">
        <v>2007</v>
      </c>
      <c r="E2384" s="701" t="s">
        <v>1722</v>
      </c>
      <c r="F2384" s="701" t="s">
        <v>1723</v>
      </c>
      <c r="G2384" s="701" t="s">
        <v>1612</v>
      </c>
      <c r="H2384" s="703">
        <v>39602</v>
      </c>
      <c r="I2384" s="703">
        <v>39602</v>
      </c>
      <c r="J2384" s="701" t="s">
        <v>1608</v>
      </c>
      <c r="K2384" s="702">
        <v>25630</v>
      </c>
      <c r="L2384" s="701" t="s">
        <v>1341</v>
      </c>
      <c r="M2384" s="704"/>
      <c r="N2384" s="701" t="s">
        <v>1608</v>
      </c>
      <c r="O2384" s="702">
        <v>311</v>
      </c>
      <c r="P2384" s="701" t="s">
        <v>1341</v>
      </c>
      <c r="Q2384" s="706"/>
      <c r="R2384" s="701" t="s">
        <v>1341</v>
      </c>
      <c r="S2384" s="701" t="s">
        <v>1341</v>
      </c>
    </row>
    <row r="2385" spans="1:19" x14ac:dyDescent="0.3">
      <c r="A2385" s="701" t="s">
        <v>2148</v>
      </c>
      <c r="B2385" s="701" t="s">
        <v>1607</v>
      </c>
      <c r="C2385" s="701" t="s">
        <v>1371</v>
      </c>
      <c r="D2385" s="702">
        <v>2007</v>
      </c>
      <c r="E2385" s="701" t="s">
        <v>1722</v>
      </c>
      <c r="F2385" s="701" t="s">
        <v>1723</v>
      </c>
      <c r="G2385" s="701" t="s">
        <v>1612</v>
      </c>
      <c r="H2385" s="703">
        <v>39602</v>
      </c>
      <c r="I2385" s="703">
        <v>39602</v>
      </c>
      <c r="J2385" s="701" t="s">
        <v>1608</v>
      </c>
      <c r="K2385" s="702">
        <v>25635</v>
      </c>
      <c r="L2385" s="701" t="s">
        <v>1341</v>
      </c>
      <c r="M2385" s="704"/>
      <c r="N2385" s="701" t="s">
        <v>1608</v>
      </c>
      <c r="O2385" s="702">
        <v>259</v>
      </c>
      <c r="P2385" s="701" t="s">
        <v>1341</v>
      </c>
      <c r="Q2385" s="706"/>
      <c r="R2385" s="701" t="s">
        <v>1341</v>
      </c>
      <c r="S2385" s="701" t="s">
        <v>1341</v>
      </c>
    </row>
    <row r="2386" spans="1:19" x14ac:dyDescent="0.3">
      <c r="A2386" s="701" t="s">
        <v>2149</v>
      </c>
      <c r="B2386" s="701" t="s">
        <v>1607</v>
      </c>
      <c r="C2386" s="701" t="s">
        <v>1371</v>
      </c>
      <c r="D2386" s="702">
        <v>2007</v>
      </c>
      <c r="E2386" s="701" t="s">
        <v>1722</v>
      </c>
      <c r="F2386" s="701" t="s">
        <v>1723</v>
      </c>
      <c r="G2386" s="701" t="s">
        <v>1612</v>
      </c>
      <c r="H2386" s="703">
        <v>39603</v>
      </c>
      <c r="I2386" s="703">
        <v>39603</v>
      </c>
      <c r="J2386" s="701" t="s">
        <v>1608</v>
      </c>
      <c r="K2386" s="702">
        <v>25727</v>
      </c>
      <c r="L2386" s="701" t="s">
        <v>1341</v>
      </c>
      <c r="M2386" s="704"/>
      <c r="N2386" s="701" t="s">
        <v>1608</v>
      </c>
      <c r="O2386" s="702">
        <v>260</v>
      </c>
      <c r="P2386" s="701" t="s">
        <v>1341</v>
      </c>
      <c r="Q2386" s="706"/>
      <c r="R2386" s="701" t="s">
        <v>1341</v>
      </c>
      <c r="S2386" s="701" t="s">
        <v>1341</v>
      </c>
    </row>
    <row r="2387" spans="1:19" x14ac:dyDescent="0.3">
      <c r="A2387" s="701" t="s">
        <v>2158</v>
      </c>
      <c r="B2387" s="701" t="s">
        <v>1607</v>
      </c>
      <c r="C2387" s="701" t="s">
        <v>1371</v>
      </c>
      <c r="D2387" s="702">
        <v>2007</v>
      </c>
      <c r="E2387" s="701" t="s">
        <v>1722</v>
      </c>
      <c r="F2387" s="701" t="s">
        <v>1723</v>
      </c>
      <c r="G2387" s="701" t="s">
        <v>1612</v>
      </c>
      <c r="H2387" s="703">
        <v>39605</v>
      </c>
      <c r="I2387" s="703">
        <v>39605</v>
      </c>
      <c r="J2387" s="701" t="s">
        <v>1608</v>
      </c>
      <c r="K2387" s="702">
        <v>25945</v>
      </c>
      <c r="L2387" s="701" t="s">
        <v>1341</v>
      </c>
      <c r="M2387" s="706"/>
      <c r="N2387" s="701" t="s">
        <v>1341</v>
      </c>
      <c r="O2387" s="706"/>
      <c r="P2387" s="701" t="s">
        <v>1341</v>
      </c>
      <c r="Q2387" s="706"/>
      <c r="R2387" s="701" t="s">
        <v>1341</v>
      </c>
      <c r="S2387" s="701" t="s">
        <v>1341</v>
      </c>
    </row>
    <row r="2388" spans="1:19" x14ac:dyDescent="0.3">
      <c r="A2388" s="701" t="s">
        <v>1721</v>
      </c>
      <c r="B2388" s="701" t="s">
        <v>1607</v>
      </c>
      <c r="C2388" s="701" t="s">
        <v>1371</v>
      </c>
      <c r="D2388" s="702">
        <v>2008</v>
      </c>
      <c r="E2388" s="701" t="s">
        <v>1722</v>
      </c>
      <c r="F2388" s="701" t="s">
        <v>1723</v>
      </c>
      <c r="G2388" s="701" t="s">
        <v>1612</v>
      </c>
      <c r="H2388" s="703">
        <v>39972</v>
      </c>
      <c r="I2388" s="703">
        <v>39972</v>
      </c>
      <c r="J2388" s="701" t="s">
        <v>1608</v>
      </c>
      <c r="K2388" s="702">
        <v>55246</v>
      </c>
      <c r="L2388" s="701" t="s">
        <v>1341</v>
      </c>
      <c r="M2388" s="704"/>
      <c r="N2388" s="701" t="s">
        <v>1613</v>
      </c>
      <c r="O2388" s="702">
        <v>26279</v>
      </c>
      <c r="P2388" s="701" t="s">
        <v>1608</v>
      </c>
      <c r="Q2388" s="702">
        <v>729</v>
      </c>
      <c r="R2388" s="701" t="s">
        <v>1341</v>
      </c>
      <c r="S2388" s="701" t="s">
        <v>1341</v>
      </c>
    </row>
    <row r="2389" spans="1:19" x14ac:dyDescent="0.3">
      <c r="A2389" s="701" t="s">
        <v>1724</v>
      </c>
      <c r="B2389" s="701" t="s">
        <v>1607</v>
      </c>
      <c r="C2389" s="701" t="s">
        <v>1371</v>
      </c>
      <c r="D2389" s="702">
        <v>2008</v>
      </c>
      <c r="E2389" s="701" t="s">
        <v>1722</v>
      </c>
      <c r="F2389" s="701" t="s">
        <v>1723</v>
      </c>
      <c r="G2389" s="701" t="s">
        <v>1612</v>
      </c>
      <c r="H2389" s="703">
        <v>39972</v>
      </c>
      <c r="I2389" s="703">
        <v>39972</v>
      </c>
      <c r="J2389" s="701" t="s">
        <v>1608</v>
      </c>
      <c r="K2389" s="702">
        <v>54343</v>
      </c>
      <c r="L2389" s="701" t="s">
        <v>1341</v>
      </c>
      <c r="M2389" s="706"/>
      <c r="N2389" s="701" t="s">
        <v>1613</v>
      </c>
      <c r="O2389" s="702">
        <v>25849</v>
      </c>
      <c r="P2389" s="701" t="s">
        <v>1608</v>
      </c>
      <c r="Q2389" s="702">
        <v>717</v>
      </c>
      <c r="R2389" s="701" t="s">
        <v>1341</v>
      </c>
      <c r="S2389" s="701" t="s">
        <v>1341</v>
      </c>
    </row>
    <row r="2390" spans="1:19" x14ac:dyDescent="0.3">
      <c r="A2390" s="701" t="s">
        <v>1725</v>
      </c>
      <c r="B2390" s="701" t="s">
        <v>1607</v>
      </c>
      <c r="C2390" s="701" t="s">
        <v>1371</v>
      </c>
      <c r="D2390" s="702">
        <v>2008</v>
      </c>
      <c r="E2390" s="701" t="s">
        <v>1722</v>
      </c>
      <c r="F2390" s="701" t="s">
        <v>1723</v>
      </c>
      <c r="G2390" s="701" t="s">
        <v>1612</v>
      </c>
      <c r="H2390" s="703">
        <v>39972</v>
      </c>
      <c r="I2390" s="703">
        <v>39972</v>
      </c>
      <c r="J2390" s="701" t="s">
        <v>1608</v>
      </c>
      <c r="K2390" s="702">
        <v>53273</v>
      </c>
      <c r="L2390" s="701" t="s">
        <v>1341</v>
      </c>
      <c r="M2390" s="704"/>
      <c r="N2390" s="701" t="s">
        <v>1613</v>
      </c>
      <c r="O2390" s="702">
        <v>25341</v>
      </c>
      <c r="P2390" s="701" t="s">
        <v>1608</v>
      </c>
      <c r="Q2390" s="705">
        <v>703</v>
      </c>
      <c r="R2390" s="701" t="s">
        <v>1341</v>
      </c>
      <c r="S2390" s="701" t="s">
        <v>1341</v>
      </c>
    </row>
    <row r="2391" spans="1:19" x14ac:dyDescent="0.3">
      <c r="A2391" s="701" t="s">
        <v>1726</v>
      </c>
      <c r="B2391" s="701" t="s">
        <v>1607</v>
      </c>
      <c r="C2391" s="701" t="s">
        <v>1371</v>
      </c>
      <c r="D2391" s="702">
        <v>2008</v>
      </c>
      <c r="E2391" s="701" t="s">
        <v>1722</v>
      </c>
      <c r="F2391" s="701" t="s">
        <v>1723</v>
      </c>
      <c r="G2391" s="701" t="s">
        <v>1612</v>
      </c>
      <c r="H2391" s="703">
        <v>39972</v>
      </c>
      <c r="I2391" s="703">
        <v>39972</v>
      </c>
      <c r="J2391" s="701" t="s">
        <v>1608</v>
      </c>
      <c r="K2391" s="702">
        <v>32558</v>
      </c>
      <c r="L2391" s="701" t="s">
        <v>1341</v>
      </c>
      <c r="M2391" s="704"/>
      <c r="N2391" s="701" t="s">
        <v>1613</v>
      </c>
      <c r="O2391" s="702">
        <v>15550</v>
      </c>
      <c r="P2391" s="701" t="s">
        <v>1608</v>
      </c>
      <c r="Q2391" s="702">
        <v>565</v>
      </c>
      <c r="R2391" s="701" t="s">
        <v>1341</v>
      </c>
      <c r="S2391" s="701" t="s">
        <v>1341</v>
      </c>
    </row>
    <row r="2392" spans="1:19" x14ac:dyDescent="0.3">
      <c r="A2392" s="701" t="s">
        <v>5923</v>
      </c>
      <c r="B2392" s="701" t="s">
        <v>1607</v>
      </c>
      <c r="C2392" s="701" t="s">
        <v>1371</v>
      </c>
      <c r="D2392" s="702">
        <v>2009</v>
      </c>
      <c r="E2392" s="701" t="s">
        <v>1722</v>
      </c>
      <c r="F2392" s="701" t="s">
        <v>1723</v>
      </c>
      <c r="G2392" s="701" t="s">
        <v>1612</v>
      </c>
      <c r="H2392" s="703">
        <v>40346</v>
      </c>
      <c r="I2392" s="703">
        <v>40346</v>
      </c>
      <c r="J2392" s="701" t="s">
        <v>1608</v>
      </c>
      <c r="K2392" s="702">
        <v>55659</v>
      </c>
      <c r="L2392" s="701" t="s">
        <v>1341</v>
      </c>
      <c r="M2392" s="704"/>
      <c r="N2392" s="701" t="s">
        <v>1613</v>
      </c>
      <c r="O2392" s="702">
        <v>14557</v>
      </c>
      <c r="P2392" s="701" t="s">
        <v>1341</v>
      </c>
      <c r="Q2392" s="706"/>
      <c r="R2392" s="701" t="s">
        <v>1341</v>
      </c>
      <c r="S2392" s="701" t="s">
        <v>1341</v>
      </c>
    </row>
    <row r="2393" spans="1:19" x14ac:dyDescent="0.3">
      <c r="A2393" s="701" t="s">
        <v>5924</v>
      </c>
      <c r="B2393" s="701" t="s">
        <v>1607</v>
      </c>
      <c r="C2393" s="701" t="s">
        <v>1371</v>
      </c>
      <c r="D2393" s="702">
        <v>2009</v>
      </c>
      <c r="E2393" s="701" t="s">
        <v>1722</v>
      </c>
      <c r="F2393" s="701" t="s">
        <v>1723</v>
      </c>
      <c r="G2393" s="701" t="s">
        <v>1612</v>
      </c>
      <c r="H2393" s="703">
        <v>40346</v>
      </c>
      <c r="I2393" s="703">
        <v>40346</v>
      </c>
      <c r="J2393" s="701" t="s">
        <v>1608</v>
      </c>
      <c r="K2393" s="702">
        <v>55581</v>
      </c>
      <c r="L2393" s="701" t="s">
        <v>1341</v>
      </c>
      <c r="M2393" s="706"/>
      <c r="N2393" s="701" t="s">
        <v>1613</v>
      </c>
      <c r="O2393" s="702">
        <v>14537</v>
      </c>
      <c r="P2393" s="701" t="s">
        <v>1341</v>
      </c>
      <c r="Q2393" s="706"/>
      <c r="R2393" s="701" t="s">
        <v>1341</v>
      </c>
      <c r="S2393" s="701" t="s">
        <v>1341</v>
      </c>
    </row>
    <row r="2394" spans="1:19" x14ac:dyDescent="0.3">
      <c r="A2394" s="701" t="s">
        <v>5925</v>
      </c>
      <c r="B2394" s="701" t="s">
        <v>1607</v>
      </c>
      <c r="C2394" s="701" t="s">
        <v>1371</v>
      </c>
      <c r="D2394" s="702">
        <v>2009</v>
      </c>
      <c r="E2394" s="701" t="s">
        <v>1722</v>
      </c>
      <c r="F2394" s="701" t="s">
        <v>1723</v>
      </c>
      <c r="G2394" s="701" t="s">
        <v>1612</v>
      </c>
      <c r="H2394" s="703">
        <v>40346</v>
      </c>
      <c r="I2394" s="703">
        <v>40346</v>
      </c>
      <c r="J2394" s="701" t="s">
        <v>1608</v>
      </c>
      <c r="K2394" s="702">
        <v>61367</v>
      </c>
      <c r="L2394" s="701" t="s">
        <v>1341</v>
      </c>
      <c r="M2394" s="704"/>
      <c r="N2394" s="701" t="s">
        <v>1613</v>
      </c>
      <c r="O2394" s="702">
        <v>16050</v>
      </c>
      <c r="P2394" s="701" t="s">
        <v>1341</v>
      </c>
      <c r="Q2394" s="706"/>
      <c r="R2394" s="701" t="s">
        <v>1341</v>
      </c>
      <c r="S2394" s="701" t="s">
        <v>1341</v>
      </c>
    </row>
    <row r="2395" spans="1:19" x14ac:dyDescent="0.3">
      <c r="A2395" s="701" t="s">
        <v>5926</v>
      </c>
      <c r="B2395" s="701" t="s">
        <v>1607</v>
      </c>
      <c r="C2395" s="701" t="s">
        <v>1371</v>
      </c>
      <c r="D2395" s="702">
        <v>2009</v>
      </c>
      <c r="E2395" s="701" t="s">
        <v>1722</v>
      </c>
      <c r="F2395" s="701" t="s">
        <v>1723</v>
      </c>
      <c r="G2395" s="701" t="s">
        <v>1612</v>
      </c>
      <c r="H2395" s="703">
        <v>40346</v>
      </c>
      <c r="I2395" s="703">
        <v>40346</v>
      </c>
      <c r="J2395" s="701" t="s">
        <v>1608</v>
      </c>
      <c r="K2395" s="702">
        <v>40636</v>
      </c>
      <c r="L2395" s="701" t="s">
        <v>1341</v>
      </c>
      <c r="M2395" s="704"/>
      <c r="N2395" s="701" t="s">
        <v>1613</v>
      </c>
      <c r="O2395" s="702">
        <v>10628</v>
      </c>
      <c r="P2395" s="701" t="s">
        <v>1341</v>
      </c>
      <c r="Q2395" s="706"/>
      <c r="R2395" s="701" t="s">
        <v>1341</v>
      </c>
      <c r="S2395" s="701" t="s">
        <v>1341</v>
      </c>
    </row>
    <row r="2396" spans="1:19" x14ac:dyDescent="0.3">
      <c r="A2396" s="701" t="s">
        <v>6106</v>
      </c>
      <c r="B2396" s="701" t="s">
        <v>1607</v>
      </c>
      <c r="C2396" s="701" t="s">
        <v>1371</v>
      </c>
      <c r="D2396" s="702">
        <v>2010</v>
      </c>
      <c r="E2396" s="701" t="s">
        <v>1722</v>
      </c>
      <c r="F2396" s="701" t="s">
        <v>1723</v>
      </c>
      <c r="G2396" s="701" t="s">
        <v>1612</v>
      </c>
      <c r="H2396" s="703">
        <v>40711</v>
      </c>
      <c r="I2396" s="703">
        <v>40711</v>
      </c>
      <c r="J2396" s="701" t="s">
        <v>1608</v>
      </c>
      <c r="K2396" s="702">
        <v>64923</v>
      </c>
      <c r="L2396" s="701" t="s">
        <v>1341</v>
      </c>
      <c r="M2396" s="704"/>
      <c r="N2396" s="701" t="s">
        <v>1341</v>
      </c>
      <c r="O2396" s="706"/>
      <c r="P2396" s="701" t="s">
        <v>1341</v>
      </c>
      <c r="Q2396" s="706"/>
      <c r="R2396" s="701" t="s">
        <v>1341</v>
      </c>
      <c r="S2396" s="701" t="s">
        <v>1341</v>
      </c>
    </row>
    <row r="2397" spans="1:19" x14ac:dyDescent="0.3">
      <c r="A2397" s="701" t="s">
        <v>6107</v>
      </c>
      <c r="B2397" s="701" t="s">
        <v>1607</v>
      </c>
      <c r="C2397" s="701" t="s">
        <v>1371</v>
      </c>
      <c r="D2397" s="702">
        <v>2010</v>
      </c>
      <c r="E2397" s="701" t="s">
        <v>1722</v>
      </c>
      <c r="F2397" s="701" t="s">
        <v>1723</v>
      </c>
      <c r="G2397" s="701" t="s">
        <v>1612</v>
      </c>
      <c r="H2397" s="703">
        <v>40711</v>
      </c>
      <c r="I2397" s="703">
        <v>40711</v>
      </c>
      <c r="J2397" s="701" t="s">
        <v>1608</v>
      </c>
      <c r="K2397" s="702">
        <v>42182</v>
      </c>
      <c r="L2397" s="701" t="s">
        <v>1341</v>
      </c>
      <c r="M2397" s="704"/>
      <c r="N2397" s="701" t="s">
        <v>1341</v>
      </c>
      <c r="O2397" s="706"/>
      <c r="P2397" s="701" t="s">
        <v>1341</v>
      </c>
      <c r="Q2397" s="706"/>
      <c r="R2397" s="701" t="s">
        <v>1341</v>
      </c>
      <c r="S2397" s="701" t="s">
        <v>1341</v>
      </c>
    </row>
    <row r="2398" spans="1:19" x14ac:dyDescent="0.3">
      <c r="A2398" s="701" t="s">
        <v>6108</v>
      </c>
      <c r="B2398" s="701" t="s">
        <v>1607</v>
      </c>
      <c r="C2398" s="701" t="s">
        <v>1371</v>
      </c>
      <c r="D2398" s="702">
        <v>2010</v>
      </c>
      <c r="E2398" s="701" t="s">
        <v>1722</v>
      </c>
      <c r="F2398" s="701" t="s">
        <v>1723</v>
      </c>
      <c r="G2398" s="701" t="s">
        <v>1612</v>
      </c>
      <c r="H2398" s="703">
        <v>40711</v>
      </c>
      <c r="I2398" s="703">
        <v>40711</v>
      </c>
      <c r="J2398" s="701" t="s">
        <v>1608</v>
      </c>
      <c r="K2398" s="702">
        <v>31738</v>
      </c>
      <c r="L2398" s="701" t="s">
        <v>1341</v>
      </c>
      <c r="M2398" s="704"/>
      <c r="N2398" s="701" t="s">
        <v>1341</v>
      </c>
      <c r="O2398" s="706"/>
      <c r="P2398" s="701" t="s">
        <v>1341</v>
      </c>
      <c r="Q2398" s="706"/>
      <c r="R2398" s="701" t="s">
        <v>1341</v>
      </c>
      <c r="S2398" s="701" t="s">
        <v>1341</v>
      </c>
    </row>
    <row r="2399" spans="1:19" x14ac:dyDescent="0.3">
      <c r="A2399" s="701" t="s">
        <v>6109</v>
      </c>
      <c r="B2399" s="701" t="s">
        <v>1607</v>
      </c>
      <c r="C2399" s="701" t="s">
        <v>1371</v>
      </c>
      <c r="D2399" s="702">
        <v>2010</v>
      </c>
      <c r="E2399" s="701" t="s">
        <v>1722</v>
      </c>
      <c r="F2399" s="701" t="s">
        <v>1723</v>
      </c>
      <c r="G2399" s="701" t="s">
        <v>1612</v>
      </c>
      <c r="H2399" s="703">
        <v>40711</v>
      </c>
      <c r="I2399" s="703">
        <v>40711</v>
      </c>
      <c r="J2399" s="701" t="s">
        <v>1608</v>
      </c>
      <c r="K2399" s="702">
        <v>56489</v>
      </c>
      <c r="L2399" s="701" t="s">
        <v>1341</v>
      </c>
      <c r="M2399" s="706"/>
      <c r="N2399" s="701" t="s">
        <v>1341</v>
      </c>
      <c r="O2399" s="706"/>
      <c r="P2399" s="701" t="s">
        <v>1341</v>
      </c>
      <c r="Q2399" s="706"/>
      <c r="R2399" s="701" t="s">
        <v>1341</v>
      </c>
      <c r="S2399" s="701" t="s">
        <v>1341</v>
      </c>
    </row>
    <row r="2400" spans="1:19" x14ac:dyDescent="0.3">
      <c r="A2400" s="701" t="s">
        <v>5830</v>
      </c>
      <c r="B2400" s="701" t="s">
        <v>1607</v>
      </c>
      <c r="C2400" s="701" t="s">
        <v>1371</v>
      </c>
      <c r="D2400" s="702">
        <v>2011</v>
      </c>
      <c r="E2400" s="701" t="s">
        <v>1722</v>
      </c>
      <c r="F2400" s="701" t="s">
        <v>1723</v>
      </c>
      <c r="G2400" s="701" t="s">
        <v>1612</v>
      </c>
      <c r="H2400" s="703">
        <v>41079</v>
      </c>
      <c r="I2400" s="703">
        <v>41079</v>
      </c>
      <c r="J2400" s="701" t="s">
        <v>1608</v>
      </c>
      <c r="K2400" s="702">
        <v>4806</v>
      </c>
      <c r="L2400" s="701" t="s">
        <v>1341</v>
      </c>
      <c r="M2400" s="706"/>
      <c r="N2400" s="701" t="s">
        <v>1613</v>
      </c>
      <c r="O2400" s="702">
        <v>456</v>
      </c>
      <c r="P2400" s="701" t="s">
        <v>1608</v>
      </c>
      <c r="Q2400" s="702">
        <v>253</v>
      </c>
      <c r="R2400" s="701" t="s">
        <v>1341</v>
      </c>
      <c r="S2400" s="701" t="s">
        <v>1341</v>
      </c>
    </row>
    <row r="2401" spans="1:19" x14ac:dyDescent="0.3">
      <c r="A2401" s="701" t="s">
        <v>6132</v>
      </c>
      <c r="B2401" s="701" t="s">
        <v>1607</v>
      </c>
      <c r="C2401" s="701" t="s">
        <v>1371</v>
      </c>
      <c r="D2401" s="702">
        <v>2011</v>
      </c>
      <c r="E2401" s="701" t="s">
        <v>1722</v>
      </c>
      <c r="F2401" s="701" t="s">
        <v>1723</v>
      </c>
      <c r="G2401" s="701" t="s">
        <v>1612</v>
      </c>
      <c r="H2401" s="703">
        <v>41079</v>
      </c>
      <c r="I2401" s="703">
        <v>41079</v>
      </c>
      <c r="J2401" s="701" t="s">
        <v>1608</v>
      </c>
      <c r="K2401" s="702">
        <v>53011</v>
      </c>
      <c r="L2401" s="701" t="s">
        <v>1341</v>
      </c>
      <c r="M2401" s="706"/>
      <c r="N2401" s="701" t="s">
        <v>1613</v>
      </c>
      <c r="O2401" s="702">
        <v>5149</v>
      </c>
      <c r="P2401" s="701" t="s">
        <v>1608</v>
      </c>
      <c r="Q2401" s="702">
        <v>4058</v>
      </c>
      <c r="R2401" s="701" t="s">
        <v>1341</v>
      </c>
      <c r="S2401" s="701" t="s">
        <v>1341</v>
      </c>
    </row>
    <row r="2402" spans="1:19" x14ac:dyDescent="0.3">
      <c r="A2402" s="701" t="s">
        <v>6133</v>
      </c>
      <c r="B2402" s="701" t="s">
        <v>1607</v>
      </c>
      <c r="C2402" s="701" t="s">
        <v>1371</v>
      </c>
      <c r="D2402" s="702">
        <v>2011</v>
      </c>
      <c r="E2402" s="701" t="s">
        <v>1722</v>
      </c>
      <c r="F2402" s="701" t="s">
        <v>1723</v>
      </c>
      <c r="G2402" s="701" t="s">
        <v>1612</v>
      </c>
      <c r="H2402" s="703">
        <v>41079</v>
      </c>
      <c r="I2402" s="703">
        <v>41079</v>
      </c>
      <c r="J2402" s="701" t="s">
        <v>1608</v>
      </c>
      <c r="K2402" s="702">
        <v>53106</v>
      </c>
      <c r="L2402" s="701" t="s">
        <v>1341</v>
      </c>
      <c r="M2402" s="706"/>
      <c r="N2402" s="701" t="s">
        <v>1613</v>
      </c>
      <c r="O2402" s="702">
        <v>5179</v>
      </c>
      <c r="P2402" s="701" t="s">
        <v>1608</v>
      </c>
      <c r="Q2402" s="702">
        <v>4299</v>
      </c>
      <c r="R2402" s="701" t="s">
        <v>1341</v>
      </c>
      <c r="S2402" s="701" t="s">
        <v>1341</v>
      </c>
    </row>
    <row r="2403" spans="1:19" x14ac:dyDescent="0.3">
      <c r="A2403" s="701" t="s">
        <v>6134</v>
      </c>
      <c r="B2403" s="701" t="s">
        <v>1607</v>
      </c>
      <c r="C2403" s="701" t="s">
        <v>1371</v>
      </c>
      <c r="D2403" s="702">
        <v>2011</v>
      </c>
      <c r="E2403" s="701" t="s">
        <v>1722</v>
      </c>
      <c r="F2403" s="701" t="s">
        <v>1723</v>
      </c>
      <c r="G2403" s="701" t="s">
        <v>1612</v>
      </c>
      <c r="H2403" s="703">
        <v>41079</v>
      </c>
      <c r="I2403" s="703">
        <v>41079</v>
      </c>
      <c r="J2403" s="701" t="s">
        <v>1608</v>
      </c>
      <c r="K2403" s="702">
        <v>53012</v>
      </c>
      <c r="L2403" s="701" t="s">
        <v>1341</v>
      </c>
      <c r="M2403" s="704"/>
      <c r="N2403" s="701" t="s">
        <v>1613</v>
      </c>
      <c r="O2403" s="702">
        <v>5174</v>
      </c>
      <c r="P2403" s="701" t="s">
        <v>1608</v>
      </c>
      <c r="Q2403" s="702">
        <v>4333</v>
      </c>
      <c r="R2403" s="701" t="s">
        <v>1341</v>
      </c>
      <c r="S2403" s="701" t="s">
        <v>1341</v>
      </c>
    </row>
    <row r="2404" spans="1:19" x14ac:dyDescent="0.3">
      <c r="A2404" s="701" t="s">
        <v>6135</v>
      </c>
      <c r="B2404" s="701" t="s">
        <v>1607</v>
      </c>
      <c r="C2404" s="701" t="s">
        <v>1371</v>
      </c>
      <c r="D2404" s="702">
        <v>2011</v>
      </c>
      <c r="E2404" s="701" t="s">
        <v>1722</v>
      </c>
      <c r="F2404" s="701" t="s">
        <v>1723</v>
      </c>
      <c r="G2404" s="701" t="s">
        <v>1612</v>
      </c>
      <c r="H2404" s="703">
        <v>41079</v>
      </c>
      <c r="I2404" s="703">
        <v>41079</v>
      </c>
      <c r="J2404" s="701" t="s">
        <v>1608</v>
      </c>
      <c r="K2404" s="702">
        <v>53408</v>
      </c>
      <c r="L2404" s="701" t="s">
        <v>1341</v>
      </c>
      <c r="M2404" s="706"/>
      <c r="N2404" s="701" t="s">
        <v>1613</v>
      </c>
      <c r="O2404" s="702">
        <v>5208</v>
      </c>
      <c r="P2404" s="701" t="s">
        <v>1608</v>
      </c>
      <c r="Q2404" s="702">
        <v>4323</v>
      </c>
      <c r="R2404" s="701" t="s">
        <v>1341</v>
      </c>
      <c r="S2404" s="701" t="s">
        <v>1341</v>
      </c>
    </row>
    <row r="2405" spans="1:19" x14ac:dyDescent="0.3">
      <c r="A2405" s="701" t="s">
        <v>6151</v>
      </c>
      <c r="B2405" s="701" t="s">
        <v>1607</v>
      </c>
      <c r="C2405" s="701" t="s">
        <v>1371</v>
      </c>
      <c r="D2405" s="702">
        <v>2011</v>
      </c>
      <c r="E2405" s="701" t="s">
        <v>1722</v>
      </c>
      <c r="F2405" s="701" t="s">
        <v>1723</v>
      </c>
      <c r="G2405" s="701" t="s">
        <v>1612</v>
      </c>
      <c r="H2405" s="703">
        <v>41079</v>
      </c>
      <c r="I2405" s="703">
        <v>41079</v>
      </c>
      <c r="J2405" s="701" t="s">
        <v>1608</v>
      </c>
      <c r="K2405" s="702">
        <v>53214</v>
      </c>
      <c r="L2405" s="701" t="s">
        <v>1341</v>
      </c>
      <c r="M2405" s="704"/>
      <c r="N2405" s="701" t="s">
        <v>1613</v>
      </c>
      <c r="O2405" s="702">
        <v>5188</v>
      </c>
      <c r="P2405" s="701" t="s">
        <v>1608</v>
      </c>
      <c r="Q2405" s="702">
        <v>4287</v>
      </c>
      <c r="R2405" s="701" t="s">
        <v>1341</v>
      </c>
      <c r="S2405" s="701" t="s">
        <v>1341</v>
      </c>
    </row>
    <row r="2406" spans="1:19" x14ac:dyDescent="0.3">
      <c r="A2406" s="701" t="s">
        <v>6229</v>
      </c>
      <c r="B2406" s="701" t="s">
        <v>1607</v>
      </c>
      <c r="C2406" s="701" t="s">
        <v>1371</v>
      </c>
      <c r="D2406" s="702">
        <v>2011</v>
      </c>
      <c r="E2406" s="701" t="s">
        <v>1722</v>
      </c>
      <c r="F2406" s="701" t="s">
        <v>1723</v>
      </c>
      <c r="G2406" s="701" t="s">
        <v>1612</v>
      </c>
      <c r="H2406" s="703">
        <v>41079</v>
      </c>
      <c r="I2406" s="703">
        <v>41079</v>
      </c>
      <c r="J2406" s="701" t="s">
        <v>1608</v>
      </c>
      <c r="K2406" s="702">
        <v>4994</v>
      </c>
      <c r="L2406" s="701" t="s">
        <v>1341</v>
      </c>
      <c r="M2406" s="706"/>
      <c r="N2406" s="701" t="s">
        <v>1608</v>
      </c>
      <c r="O2406" s="702">
        <v>526</v>
      </c>
      <c r="P2406" s="701" t="s">
        <v>1613</v>
      </c>
      <c r="Q2406" s="702">
        <v>499</v>
      </c>
      <c r="R2406" s="701" t="s">
        <v>1341</v>
      </c>
      <c r="S2406" s="701" t="s">
        <v>1341</v>
      </c>
    </row>
    <row r="2407" spans="1:19" x14ac:dyDescent="0.3">
      <c r="A2407" s="701" t="s">
        <v>7123</v>
      </c>
      <c r="B2407" s="701" t="s">
        <v>1607</v>
      </c>
      <c r="C2407" s="701" t="s">
        <v>536</v>
      </c>
      <c r="D2407" s="702">
        <v>1985</v>
      </c>
      <c r="E2407" s="701" t="s">
        <v>1771</v>
      </c>
      <c r="F2407" s="701" t="s">
        <v>1772</v>
      </c>
      <c r="G2407" s="701" t="s">
        <v>1612</v>
      </c>
      <c r="H2407" s="703">
        <v>31562</v>
      </c>
      <c r="I2407" s="703">
        <v>31562</v>
      </c>
      <c r="J2407" s="701" t="s">
        <v>1608</v>
      </c>
      <c r="K2407" s="702">
        <v>123563</v>
      </c>
      <c r="L2407" s="701" t="s">
        <v>1341</v>
      </c>
      <c r="M2407" s="704"/>
      <c r="N2407" s="701" t="s">
        <v>1613</v>
      </c>
      <c r="O2407" s="702">
        <v>3520</v>
      </c>
      <c r="P2407" s="701" t="s">
        <v>1608</v>
      </c>
      <c r="Q2407" s="702">
        <v>11037</v>
      </c>
      <c r="R2407" s="701" t="s">
        <v>1341</v>
      </c>
      <c r="S2407" s="701" t="s">
        <v>1341</v>
      </c>
    </row>
    <row r="2408" spans="1:19" x14ac:dyDescent="0.3">
      <c r="A2408" s="701" t="s">
        <v>7140</v>
      </c>
      <c r="B2408" s="701" t="s">
        <v>1607</v>
      </c>
      <c r="C2408" s="701" t="s">
        <v>536</v>
      </c>
      <c r="D2408" s="702">
        <v>1986</v>
      </c>
      <c r="E2408" s="701" t="s">
        <v>1771</v>
      </c>
      <c r="F2408" s="701" t="s">
        <v>1772</v>
      </c>
      <c r="G2408" s="701" t="s">
        <v>1612</v>
      </c>
      <c r="H2408" s="703">
        <v>31926</v>
      </c>
      <c r="I2408" s="703">
        <v>31927</v>
      </c>
      <c r="J2408" s="701" t="s">
        <v>1608</v>
      </c>
      <c r="K2408" s="702">
        <v>144482</v>
      </c>
      <c r="L2408" s="701" t="s">
        <v>1341</v>
      </c>
      <c r="M2408" s="704"/>
      <c r="N2408" s="701" t="s">
        <v>1613</v>
      </c>
      <c r="O2408" s="702">
        <v>14286</v>
      </c>
      <c r="P2408" s="701" t="s">
        <v>1608</v>
      </c>
      <c r="Q2408" s="702">
        <v>3732</v>
      </c>
      <c r="R2408" s="701" t="s">
        <v>1341</v>
      </c>
      <c r="S2408" s="701" t="s">
        <v>1341</v>
      </c>
    </row>
    <row r="2409" spans="1:19" x14ac:dyDescent="0.3">
      <c r="A2409" s="701" t="s">
        <v>7118</v>
      </c>
      <c r="B2409" s="701" t="s">
        <v>1607</v>
      </c>
      <c r="C2409" s="701" t="s">
        <v>536</v>
      </c>
      <c r="D2409" s="702">
        <v>1987</v>
      </c>
      <c r="E2409" s="701" t="s">
        <v>1771</v>
      </c>
      <c r="F2409" s="701" t="s">
        <v>1772</v>
      </c>
      <c r="G2409" s="701" t="s">
        <v>1612</v>
      </c>
      <c r="H2409" s="703">
        <v>32297</v>
      </c>
      <c r="I2409" s="703">
        <v>32297</v>
      </c>
      <c r="J2409" s="701" t="s">
        <v>1608</v>
      </c>
      <c r="K2409" s="702">
        <v>199740</v>
      </c>
      <c r="L2409" s="701" t="s">
        <v>1341</v>
      </c>
      <c r="M2409" s="704"/>
      <c r="N2409" s="701" t="s">
        <v>1613</v>
      </c>
      <c r="O2409" s="702">
        <v>35964</v>
      </c>
      <c r="P2409" s="701" t="s">
        <v>1608</v>
      </c>
      <c r="Q2409" s="702">
        <v>3454</v>
      </c>
      <c r="R2409" s="701" t="s">
        <v>1341</v>
      </c>
      <c r="S2409" s="701" t="s">
        <v>1341</v>
      </c>
    </row>
    <row r="2410" spans="1:19" x14ac:dyDescent="0.3">
      <c r="A2410" s="701" t="s">
        <v>7110</v>
      </c>
      <c r="B2410" s="701" t="s">
        <v>1607</v>
      </c>
      <c r="C2410" s="701" t="s">
        <v>536</v>
      </c>
      <c r="D2410" s="702">
        <v>1989</v>
      </c>
      <c r="E2410" s="701" t="s">
        <v>1771</v>
      </c>
      <c r="F2410" s="701" t="s">
        <v>1772</v>
      </c>
      <c r="G2410" s="701" t="s">
        <v>1612</v>
      </c>
      <c r="H2410" s="703">
        <v>33049</v>
      </c>
      <c r="I2410" s="703">
        <v>33058</v>
      </c>
      <c r="J2410" s="701" t="s">
        <v>1608</v>
      </c>
      <c r="K2410" s="702">
        <v>110572</v>
      </c>
      <c r="L2410" s="701" t="s">
        <v>1341</v>
      </c>
      <c r="M2410" s="706"/>
      <c r="N2410" s="701" t="s">
        <v>1608</v>
      </c>
      <c r="O2410" s="702">
        <v>4728</v>
      </c>
      <c r="P2410" s="701" t="s">
        <v>1341</v>
      </c>
      <c r="Q2410" s="706"/>
      <c r="R2410" s="701" t="s">
        <v>1341</v>
      </c>
      <c r="S2410" s="701" t="s">
        <v>1341</v>
      </c>
    </row>
    <row r="2411" spans="1:19" x14ac:dyDescent="0.3">
      <c r="A2411" s="701" t="s">
        <v>7129</v>
      </c>
      <c r="B2411" s="701" t="s">
        <v>1607</v>
      </c>
      <c r="C2411" s="701" t="s">
        <v>536</v>
      </c>
      <c r="D2411" s="702">
        <v>1990</v>
      </c>
      <c r="E2411" s="701" t="s">
        <v>1771</v>
      </c>
      <c r="F2411" s="701" t="s">
        <v>1772</v>
      </c>
      <c r="G2411" s="701" t="s">
        <v>1612</v>
      </c>
      <c r="H2411" s="703">
        <v>33415</v>
      </c>
      <c r="I2411" s="703">
        <v>33420</v>
      </c>
      <c r="J2411" s="701" t="s">
        <v>1608</v>
      </c>
      <c r="K2411" s="702">
        <v>164815</v>
      </c>
      <c r="L2411" s="701" t="s">
        <v>1341</v>
      </c>
      <c r="M2411" s="706"/>
      <c r="N2411" s="701" t="s">
        <v>1613</v>
      </c>
      <c r="O2411" s="702">
        <v>22295</v>
      </c>
      <c r="P2411" s="701" t="s">
        <v>1608</v>
      </c>
      <c r="Q2411" s="702">
        <v>6867</v>
      </c>
      <c r="R2411" s="701" t="s">
        <v>1341</v>
      </c>
      <c r="S2411" s="701" t="s">
        <v>1341</v>
      </c>
    </row>
    <row r="2412" spans="1:19" x14ac:dyDescent="0.3">
      <c r="A2412" s="701" t="s">
        <v>7142</v>
      </c>
      <c r="B2412" s="701" t="s">
        <v>1607</v>
      </c>
      <c r="C2412" s="701" t="s">
        <v>536</v>
      </c>
      <c r="D2412" s="702">
        <v>1991</v>
      </c>
      <c r="E2412" s="701" t="s">
        <v>1771</v>
      </c>
      <c r="F2412" s="701" t="s">
        <v>1772</v>
      </c>
      <c r="G2412" s="701" t="s">
        <v>1612</v>
      </c>
      <c r="H2412" s="703">
        <v>33759</v>
      </c>
      <c r="I2412" s="703">
        <v>33765</v>
      </c>
      <c r="J2412" s="701" t="s">
        <v>1608</v>
      </c>
      <c r="K2412" s="702">
        <v>182308</v>
      </c>
      <c r="L2412" s="701" t="s">
        <v>1341</v>
      </c>
      <c r="M2412" s="704"/>
      <c r="N2412" s="701" t="s">
        <v>1613</v>
      </c>
      <c r="O2412" s="702">
        <v>29462</v>
      </c>
      <c r="P2412" s="701" t="s">
        <v>1608</v>
      </c>
      <c r="Q2412" s="702">
        <v>11497</v>
      </c>
      <c r="R2412" s="701" t="s">
        <v>1341</v>
      </c>
      <c r="S2412" s="701" t="s">
        <v>1341</v>
      </c>
    </row>
    <row r="2413" spans="1:19" x14ac:dyDescent="0.3">
      <c r="A2413" s="701" t="s">
        <v>7155</v>
      </c>
      <c r="B2413" s="701" t="s">
        <v>1607</v>
      </c>
      <c r="C2413" s="701" t="s">
        <v>536</v>
      </c>
      <c r="D2413" s="702">
        <v>1992</v>
      </c>
      <c r="E2413" s="701" t="s">
        <v>1771</v>
      </c>
      <c r="F2413" s="701" t="s">
        <v>1772</v>
      </c>
      <c r="G2413" s="701" t="s">
        <v>1612</v>
      </c>
      <c r="H2413" s="703">
        <v>34134</v>
      </c>
      <c r="I2413" s="703">
        <v>34145</v>
      </c>
      <c r="J2413" s="701" t="s">
        <v>1608</v>
      </c>
      <c r="K2413" s="702">
        <v>177056</v>
      </c>
      <c r="L2413" s="701" t="s">
        <v>1341</v>
      </c>
      <c r="M2413" s="704"/>
      <c r="N2413" s="701" t="s">
        <v>1608</v>
      </c>
      <c r="O2413" s="702">
        <v>13532</v>
      </c>
      <c r="P2413" s="701" t="s">
        <v>1341</v>
      </c>
      <c r="Q2413" s="706"/>
      <c r="R2413" s="701" t="s">
        <v>1341</v>
      </c>
      <c r="S2413" s="701" t="s">
        <v>1341</v>
      </c>
    </row>
    <row r="2414" spans="1:19" x14ac:dyDescent="0.3">
      <c r="A2414" s="701" t="s">
        <v>7164</v>
      </c>
      <c r="B2414" s="701" t="s">
        <v>1607</v>
      </c>
      <c r="C2414" s="701" t="s">
        <v>536</v>
      </c>
      <c r="D2414" s="702">
        <v>1993</v>
      </c>
      <c r="E2414" s="701" t="s">
        <v>1771</v>
      </c>
      <c r="F2414" s="701" t="s">
        <v>1772</v>
      </c>
      <c r="G2414" s="701" t="s">
        <v>1612</v>
      </c>
      <c r="H2414" s="703">
        <v>34499</v>
      </c>
      <c r="I2414" s="703">
        <v>34511</v>
      </c>
      <c r="J2414" s="701" t="s">
        <v>1608</v>
      </c>
      <c r="K2414" s="702">
        <v>202858</v>
      </c>
      <c r="L2414" s="701" t="s">
        <v>1341</v>
      </c>
      <c r="M2414" s="704"/>
      <c r="N2414" s="701" t="s">
        <v>1613</v>
      </c>
      <c r="O2414" s="702">
        <v>31277</v>
      </c>
      <c r="P2414" s="701" t="s">
        <v>1608</v>
      </c>
      <c r="Q2414" s="702">
        <v>632</v>
      </c>
      <c r="R2414" s="701" t="s">
        <v>1341</v>
      </c>
      <c r="S2414" s="701" t="s">
        <v>1341</v>
      </c>
    </row>
    <row r="2415" spans="1:19" x14ac:dyDescent="0.3">
      <c r="A2415" s="701" t="s">
        <v>7174</v>
      </c>
      <c r="B2415" s="701" t="s">
        <v>1607</v>
      </c>
      <c r="C2415" s="701" t="s">
        <v>536</v>
      </c>
      <c r="D2415" s="702">
        <v>1994</v>
      </c>
      <c r="E2415" s="701" t="s">
        <v>1771</v>
      </c>
      <c r="F2415" s="701" t="s">
        <v>1772</v>
      </c>
      <c r="G2415" s="701" t="s">
        <v>1612</v>
      </c>
      <c r="H2415" s="703">
        <v>34871</v>
      </c>
      <c r="I2415" s="703">
        <v>34876</v>
      </c>
      <c r="J2415" s="701" t="s">
        <v>1608</v>
      </c>
      <c r="K2415" s="702">
        <v>144132</v>
      </c>
      <c r="L2415" s="701" t="s">
        <v>1341</v>
      </c>
      <c r="M2415" s="704"/>
      <c r="N2415" s="701" t="s">
        <v>1613</v>
      </c>
      <c r="O2415" s="702">
        <v>163228</v>
      </c>
      <c r="P2415" s="701" t="s">
        <v>1608</v>
      </c>
      <c r="Q2415" s="702">
        <v>19098</v>
      </c>
      <c r="R2415" s="701" t="s">
        <v>1341</v>
      </c>
      <c r="S2415" s="701" t="s">
        <v>1341</v>
      </c>
    </row>
    <row r="2416" spans="1:19" x14ac:dyDescent="0.3">
      <c r="A2416" s="701" t="s">
        <v>7280</v>
      </c>
      <c r="B2416" s="701" t="s">
        <v>1607</v>
      </c>
      <c r="C2416" s="701" t="s">
        <v>536</v>
      </c>
      <c r="D2416" s="702">
        <v>1995</v>
      </c>
      <c r="E2416" s="701" t="s">
        <v>1771</v>
      </c>
      <c r="F2416" s="701" t="s">
        <v>1772</v>
      </c>
      <c r="G2416" s="701" t="s">
        <v>1612</v>
      </c>
      <c r="H2416" s="703">
        <v>35233</v>
      </c>
      <c r="I2416" s="703">
        <v>35234</v>
      </c>
      <c r="J2416" s="701" t="s">
        <v>1608</v>
      </c>
      <c r="K2416" s="702">
        <v>199041</v>
      </c>
      <c r="L2416" s="701" t="s">
        <v>1341</v>
      </c>
      <c r="M2416" s="704"/>
      <c r="N2416" s="701" t="s">
        <v>1613</v>
      </c>
      <c r="O2416" s="702">
        <v>5929</v>
      </c>
      <c r="P2416" s="701" t="s">
        <v>1608</v>
      </c>
      <c r="Q2416" s="702">
        <v>5104</v>
      </c>
      <c r="R2416" s="701" t="s">
        <v>1341</v>
      </c>
      <c r="S2416" s="701" t="s">
        <v>1341</v>
      </c>
    </row>
    <row r="2417" spans="1:19" x14ac:dyDescent="0.3">
      <c r="A2417" s="701" t="s">
        <v>7282</v>
      </c>
      <c r="B2417" s="701" t="s">
        <v>1607</v>
      </c>
      <c r="C2417" s="701" t="s">
        <v>536</v>
      </c>
      <c r="D2417" s="702">
        <v>1996</v>
      </c>
      <c r="E2417" s="701" t="s">
        <v>1771</v>
      </c>
      <c r="F2417" s="701" t="s">
        <v>1772</v>
      </c>
      <c r="G2417" s="701" t="s">
        <v>1612</v>
      </c>
      <c r="H2417" s="703">
        <v>35598</v>
      </c>
      <c r="I2417" s="703">
        <v>35598</v>
      </c>
      <c r="J2417" s="701" t="s">
        <v>1608</v>
      </c>
      <c r="K2417" s="702">
        <v>81578</v>
      </c>
      <c r="L2417" s="701" t="s">
        <v>1341</v>
      </c>
      <c r="M2417" s="706"/>
      <c r="N2417" s="701" t="s">
        <v>1613</v>
      </c>
      <c r="O2417" s="702">
        <v>662</v>
      </c>
      <c r="P2417" s="701" t="s">
        <v>1608</v>
      </c>
      <c r="Q2417" s="702">
        <v>496</v>
      </c>
      <c r="R2417" s="701" t="s">
        <v>1341</v>
      </c>
      <c r="S2417" s="701" t="s">
        <v>1341</v>
      </c>
    </row>
    <row r="2418" spans="1:19" x14ac:dyDescent="0.3">
      <c r="A2418" s="701" t="s">
        <v>7287</v>
      </c>
      <c r="B2418" s="701" t="s">
        <v>1607</v>
      </c>
      <c r="C2418" s="701" t="s">
        <v>536</v>
      </c>
      <c r="D2418" s="702">
        <v>1997</v>
      </c>
      <c r="E2418" s="701" t="s">
        <v>1771</v>
      </c>
      <c r="F2418" s="701" t="s">
        <v>1772</v>
      </c>
      <c r="G2418" s="701" t="s">
        <v>1612</v>
      </c>
      <c r="H2418" s="703">
        <v>35963</v>
      </c>
      <c r="I2418" s="703">
        <v>35972</v>
      </c>
      <c r="J2418" s="701" t="s">
        <v>1608</v>
      </c>
      <c r="K2418" s="702">
        <v>200516</v>
      </c>
      <c r="L2418" s="701" t="s">
        <v>1341</v>
      </c>
      <c r="M2418" s="706"/>
      <c r="N2418" s="701" t="s">
        <v>1613</v>
      </c>
      <c r="O2418" s="702">
        <v>21645</v>
      </c>
      <c r="P2418" s="701" t="s">
        <v>1608</v>
      </c>
      <c r="Q2418" s="702">
        <v>17639</v>
      </c>
      <c r="R2418" s="701" t="s">
        <v>1341</v>
      </c>
      <c r="S2418" s="701" t="s">
        <v>1341</v>
      </c>
    </row>
    <row r="2419" spans="1:19" x14ac:dyDescent="0.3">
      <c r="A2419" s="701" t="s">
        <v>7294</v>
      </c>
      <c r="B2419" s="701" t="s">
        <v>1607</v>
      </c>
      <c r="C2419" s="701" t="s">
        <v>536</v>
      </c>
      <c r="D2419" s="702">
        <v>1998</v>
      </c>
      <c r="E2419" s="701" t="s">
        <v>1771</v>
      </c>
      <c r="F2419" s="701" t="s">
        <v>1772</v>
      </c>
      <c r="G2419" s="701" t="s">
        <v>1612</v>
      </c>
      <c r="H2419" s="703">
        <v>36329</v>
      </c>
      <c r="I2419" s="703">
        <v>36329</v>
      </c>
      <c r="J2419" s="701" t="s">
        <v>1608</v>
      </c>
      <c r="K2419" s="702">
        <v>178002</v>
      </c>
      <c r="L2419" s="701" t="s">
        <v>1341</v>
      </c>
      <c r="M2419" s="704"/>
      <c r="N2419" s="701" t="s">
        <v>1608</v>
      </c>
      <c r="O2419" s="702">
        <v>8388</v>
      </c>
      <c r="P2419" s="701" t="s">
        <v>1341</v>
      </c>
      <c r="Q2419" s="706"/>
      <c r="R2419" s="701" t="s">
        <v>1341</v>
      </c>
      <c r="S2419" s="701" t="s">
        <v>1341</v>
      </c>
    </row>
    <row r="2420" spans="1:19" x14ac:dyDescent="0.3">
      <c r="A2420" s="701" t="s">
        <v>7281</v>
      </c>
      <c r="B2420" s="701" t="s">
        <v>1607</v>
      </c>
      <c r="C2420" s="701" t="s">
        <v>536</v>
      </c>
      <c r="D2420" s="702">
        <v>1999</v>
      </c>
      <c r="E2420" s="701" t="s">
        <v>1771</v>
      </c>
      <c r="F2420" s="701" t="s">
        <v>1772</v>
      </c>
      <c r="G2420" s="701" t="s">
        <v>1612</v>
      </c>
      <c r="H2420" s="703">
        <v>36693</v>
      </c>
      <c r="I2420" s="703">
        <v>36693</v>
      </c>
      <c r="J2420" s="701" t="s">
        <v>1608</v>
      </c>
      <c r="K2420" s="702">
        <v>141633</v>
      </c>
      <c r="L2420" s="701" t="s">
        <v>1341</v>
      </c>
      <c r="M2420" s="704"/>
      <c r="N2420" s="701" t="s">
        <v>1613</v>
      </c>
      <c r="O2420" s="702">
        <v>2144</v>
      </c>
      <c r="P2420" s="701" t="s">
        <v>1608</v>
      </c>
      <c r="Q2420" s="702">
        <v>5901</v>
      </c>
      <c r="R2420" s="701" t="s">
        <v>1341</v>
      </c>
      <c r="S2420" s="701" t="s">
        <v>1341</v>
      </c>
    </row>
    <row r="2421" spans="1:19" x14ac:dyDescent="0.3">
      <c r="A2421" s="701" t="s">
        <v>7010</v>
      </c>
      <c r="B2421" s="701" t="s">
        <v>1607</v>
      </c>
      <c r="C2421" s="701" t="s">
        <v>536</v>
      </c>
      <c r="D2421" s="702">
        <v>2000</v>
      </c>
      <c r="E2421" s="701" t="s">
        <v>1771</v>
      </c>
      <c r="F2421" s="701" t="s">
        <v>1772</v>
      </c>
      <c r="G2421" s="701" t="s">
        <v>1612</v>
      </c>
      <c r="H2421" s="703">
        <v>37064</v>
      </c>
      <c r="I2421" s="703">
        <v>37064</v>
      </c>
      <c r="J2421" s="701" t="s">
        <v>1608</v>
      </c>
      <c r="K2421" s="702">
        <v>136880</v>
      </c>
      <c r="L2421" s="701" t="s">
        <v>1613</v>
      </c>
      <c r="M2421" s="705">
        <v>7249</v>
      </c>
      <c r="N2421" s="701" t="s">
        <v>1608</v>
      </c>
      <c r="O2421" s="702">
        <v>5269</v>
      </c>
      <c r="P2421" s="701" t="s">
        <v>1613</v>
      </c>
      <c r="Q2421" s="702">
        <v>236</v>
      </c>
      <c r="R2421" s="701" t="s">
        <v>1341</v>
      </c>
      <c r="S2421" s="701" t="s">
        <v>1341</v>
      </c>
    </row>
    <row r="2422" spans="1:19" x14ac:dyDescent="0.3">
      <c r="A2422" s="701" t="s">
        <v>2176</v>
      </c>
      <c r="B2422" s="701" t="s">
        <v>1607</v>
      </c>
      <c r="C2422" s="701" t="s">
        <v>536</v>
      </c>
      <c r="D2422" s="702">
        <v>2001</v>
      </c>
      <c r="E2422" s="701" t="s">
        <v>1771</v>
      </c>
      <c r="F2422" s="701" t="s">
        <v>1772</v>
      </c>
      <c r="G2422" s="701" t="s">
        <v>1612</v>
      </c>
      <c r="H2422" s="703">
        <v>37418</v>
      </c>
      <c r="I2422" s="703">
        <v>37424</v>
      </c>
      <c r="J2422" s="701" t="s">
        <v>1608</v>
      </c>
      <c r="K2422" s="702">
        <v>157639</v>
      </c>
      <c r="L2422" s="701" t="s">
        <v>1613</v>
      </c>
      <c r="M2422" s="705">
        <v>6625</v>
      </c>
      <c r="N2422" s="701" t="s">
        <v>1608</v>
      </c>
      <c r="O2422" s="702">
        <v>14869</v>
      </c>
      <c r="P2422" s="701" t="s">
        <v>1613</v>
      </c>
      <c r="Q2422" s="702">
        <v>2656</v>
      </c>
      <c r="R2422" s="701" t="s">
        <v>1341</v>
      </c>
      <c r="S2422" s="701" t="s">
        <v>1341</v>
      </c>
    </row>
    <row r="2423" spans="1:19" x14ac:dyDescent="0.3">
      <c r="A2423" s="701" t="s">
        <v>2172</v>
      </c>
      <c r="B2423" s="701" t="s">
        <v>1607</v>
      </c>
      <c r="C2423" s="701" t="s">
        <v>536</v>
      </c>
      <c r="D2423" s="702">
        <v>2002</v>
      </c>
      <c r="E2423" s="701" t="s">
        <v>1771</v>
      </c>
      <c r="F2423" s="701" t="s">
        <v>1772</v>
      </c>
      <c r="G2423" s="701" t="s">
        <v>1612</v>
      </c>
      <c r="H2423" s="703">
        <v>37777</v>
      </c>
      <c r="I2423" s="703">
        <v>37781</v>
      </c>
      <c r="J2423" s="701" t="s">
        <v>1608</v>
      </c>
      <c r="K2423" s="702">
        <v>203669</v>
      </c>
      <c r="L2423" s="701" t="s">
        <v>1613</v>
      </c>
      <c r="M2423" s="705">
        <v>397</v>
      </c>
      <c r="N2423" s="701" t="s">
        <v>1608</v>
      </c>
      <c r="O2423" s="702">
        <v>5125</v>
      </c>
      <c r="P2423" s="701" t="s">
        <v>1613</v>
      </c>
      <c r="Q2423" s="702">
        <v>13146</v>
      </c>
      <c r="R2423" s="701" t="s">
        <v>1341</v>
      </c>
      <c r="S2423" s="701" t="s">
        <v>1341</v>
      </c>
    </row>
    <row r="2424" spans="1:19" x14ac:dyDescent="0.3">
      <c r="A2424" s="701" t="s">
        <v>2171</v>
      </c>
      <c r="B2424" s="701" t="s">
        <v>1607</v>
      </c>
      <c r="C2424" s="701" t="s">
        <v>536</v>
      </c>
      <c r="D2424" s="702">
        <v>2003</v>
      </c>
      <c r="E2424" s="701" t="s">
        <v>1771</v>
      </c>
      <c r="F2424" s="701" t="s">
        <v>1772</v>
      </c>
      <c r="G2424" s="701" t="s">
        <v>1612</v>
      </c>
      <c r="H2424" s="703">
        <v>38145</v>
      </c>
      <c r="I2424" s="703">
        <v>38161</v>
      </c>
      <c r="J2424" s="701" t="s">
        <v>1608</v>
      </c>
      <c r="K2424" s="702">
        <v>182174</v>
      </c>
      <c r="L2424" s="701" t="s">
        <v>1613</v>
      </c>
      <c r="M2424" s="705">
        <v>7757</v>
      </c>
      <c r="N2424" s="701" t="s">
        <v>1608</v>
      </c>
      <c r="O2424" s="702">
        <v>11511</v>
      </c>
      <c r="P2424" s="701" t="s">
        <v>1613</v>
      </c>
      <c r="Q2424" s="702">
        <v>2288</v>
      </c>
      <c r="R2424" s="701" t="s">
        <v>1341</v>
      </c>
      <c r="S2424" s="701" t="s">
        <v>1341</v>
      </c>
    </row>
    <row r="2425" spans="1:19" x14ac:dyDescent="0.3">
      <c r="A2425" s="701" t="s">
        <v>2178</v>
      </c>
      <c r="B2425" s="701" t="s">
        <v>1607</v>
      </c>
      <c r="C2425" s="701" t="s">
        <v>536</v>
      </c>
      <c r="D2425" s="702">
        <v>2003</v>
      </c>
      <c r="E2425" s="701" t="s">
        <v>1771</v>
      </c>
      <c r="F2425" s="701" t="s">
        <v>1772</v>
      </c>
      <c r="G2425" s="701" t="s">
        <v>1612</v>
      </c>
      <c r="H2425" s="703">
        <v>38209</v>
      </c>
      <c r="I2425" s="703">
        <v>38209</v>
      </c>
      <c r="J2425" s="701" t="s">
        <v>1608</v>
      </c>
      <c r="K2425" s="702">
        <v>34404</v>
      </c>
      <c r="L2425" s="701" t="s">
        <v>1613</v>
      </c>
      <c r="M2425" s="705">
        <v>1133</v>
      </c>
      <c r="N2425" s="701" t="s">
        <v>1608</v>
      </c>
      <c r="O2425" s="702">
        <v>4442</v>
      </c>
      <c r="P2425" s="701" t="s">
        <v>1341</v>
      </c>
      <c r="Q2425" s="706"/>
      <c r="R2425" s="701" t="s">
        <v>1341</v>
      </c>
      <c r="S2425" s="701" t="s">
        <v>1341</v>
      </c>
    </row>
    <row r="2426" spans="1:19" x14ac:dyDescent="0.3">
      <c r="A2426" s="701" t="s">
        <v>2177</v>
      </c>
      <c r="B2426" s="701" t="s">
        <v>1607</v>
      </c>
      <c r="C2426" s="701" t="s">
        <v>536</v>
      </c>
      <c r="D2426" s="702">
        <v>2003</v>
      </c>
      <c r="E2426" s="701" t="s">
        <v>1771</v>
      </c>
      <c r="F2426" s="701" t="s">
        <v>1772</v>
      </c>
      <c r="G2426" s="701" t="s">
        <v>1612</v>
      </c>
      <c r="H2426" s="703">
        <v>38131</v>
      </c>
      <c r="I2426" s="703">
        <v>38132</v>
      </c>
      <c r="J2426" s="701" t="s">
        <v>1608</v>
      </c>
      <c r="K2426" s="702">
        <v>44012</v>
      </c>
      <c r="L2426" s="701" t="s">
        <v>1613</v>
      </c>
      <c r="M2426" s="705">
        <v>1449</v>
      </c>
      <c r="N2426" s="701" t="s">
        <v>1608</v>
      </c>
      <c r="O2426" s="702">
        <v>5682</v>
      </c>
      <c r="P2426" s="701" t="s">
        <v>1613</v>
      </c>
      <c r="Q2426" s="702">
        <v>9160</v>
      </c>
      <c r="R2426" s="701" t="s">
        <v>1341</v>
      </c>
      <c r="S2426" s="701" t="s">
        <v>1341</v>
      </c>
    </row>
    <row r="2427" spans="1:19" x14ac:dyDescent="0.3">
      <c r="A2427" s="701" t="s">
        <v>2170</v>
      </c>
      <c r="B2427" s="701" t="s">
        <v>1607</v>
      </c>
      <c r="C2427" s="701" t="s">
        <v>536</v>
      </c>
      <c r="D2427" s="702">
        <v>2004</v>
      </c>
      <c r="E2427" s="701" t="s">
        <v>1771</v>
      </c>
      <c r="F2427" s="701" t="s">
        <v>1772</v>
      </c>
      <c r="G2427" s="701" t="s">
        <v>1612</v>
      </c>
      <c r="H2427" s="703">
        <v>38519</v>
      </c>
      <c r="I2427" s="703">
        <v>38519</v>
      </c>
      <c r="J2427" s="701" t="s">
        <v>1608</v>
      </c>
      <c r="K2427" s="702">
        <v>5470</v>
      </c>
      <c r="L2427" s="701" t="s">
        <v>1613</v>
      </c>
      <c r="M2427" s="702">
        <v>74</v>
      </c>
      <c r="N2427" s="701" t="s">
        <v>1608</v>
      </c>
      <c r="O2427" s="702">
        <v>27</v>
      </c>
      <c r="P2427" s="701" t="s">
        <v>1613</v>
      </c>
      <c r="Q2427" s="702">
        <v>60</v>
      </c>
      <c r="R2427" s="701" t="s">
        <v>1341</v>
      </c>
      <c r="S2427" s="701" t="s">
        <v>1341</v>
      </c>
    </row>
    <row r="2428" spans="1:19" x14ac:dyDescent="0.3">
      <c r="A2428" s="701" t="s">
        <v>2173</v>
      </c>
      <c r="B2428" s="701" t="s">
        <v>1607</v>
      </c>
      <c r="C2428" s="701" t="s">
        <v>536</v>
      </c>
      <c r="D2428" s="702">
        <v>2004</v>
      </c>
      <c r="E2428" s="701" t="s">
        <v>1771</v>
      </c>
      <c r="F2428" s="701" t="s">
        <v>1772</v>
      </c>
      <c r="G2428" s="701" t="s">
        <v>1612</v>
      </c>
      <c r="H2428" s="703">
        <v>38511</v>
      </c>
      <c r="I2428" s="703">
        <v>38519</v>
      </c>
      <c r="J2428" s="701" t="s">
        <v>1608</v>
      </c>
      <c r="K2428" s="702">
        <v>205826</v>
      </c>
      <c r="L2428" s="701" t="s">
        <v>1613</v>
      </c>
      <c r="M2428" s="702">
        <v>2768</v>
      </c>
      <c r="N2428" s="701" t="s">
        <v>1608</v>
      </c>
      <c r="O2428" s="702">
        <v>1007</v>
      </c>
      <c r="P2428" s="701" t="s">
        <v>1613</v>
      </c>
      <c r="Q2428" s="702">
        <v>23598</v>
      </c>
      <c r="R2428" s="701" t="s">
        <v>1341</v>
      </c>
      <c r="S2428" s="701" t="s">
        <v>1341</v>
      </c>
    </row>
    <row r="2429" spans="1:19" x14ac:dyDescent="0.3">
      <c r="A2429" s="701" t="s">
        <v>2174</v>
      </c>
      <c r="B2429" s="701" t="s">
        <v>1607</v>
      </c>
      <c r="C2429" s="701" t="s">
        <v>536</v>
      </c>
      <c r="D2429" s="702">
        <v>2005</v>
      </c>
      <c r="E2429" s="701" t="s">
        <v>1771</v>
      </c>
      <c r="F2429" s="701" t="s">
        <v>1772</v>
      </c>
      <c r="G2429" s="701" t="s">
        <v>1612</v>
      </c>
      <c r="H2429" s="703">
        <v>38870</v>
      </c>
      <c r="I2429" s="703">
        <v>38872</v>
      </c>
      <c r="J2429" s="701" t="s">
        <v>1608</v>
      </c>
      <c r="K2429" s="702">
        <v>67347</v>
      </c>
      <c r="L2429" s="701" t="s">
        <v>1613</v>
      </c>
      <c r="M2429" s="702">
        <v>5925</v>
      </c>
      <c r="N2429" s="701" t="s">
        <v>1608</v>
      </c>
      <c r="O2429" s="702">
        <v>9184</v>
      </c>
      <c r="P2429" s="701" t="s">
        <v>1613</v>
      </c>
      <c r="Q2429" s="705">
        <v>395</v>
      </c>
      <c r="R2429" s="701" t="s">
        <v>1341</v>
      </c>
      <c r="S2429" s="701" t="s">
        <v>1341</v>
      </c>
    </row>
    <row r="2430" spans="1:19" x14ac:dyDescent="0.3">
      <c r="A2430" s="701" t="s">
        <v>2175</v>
      </c>
      <c r="B2430" s="701" t="s">
        <v>1607</v>
      </c>
      <c r="C2430" s="701" t="s">
        <v>536</v>
      </c>
      <c r="D2430" s="702">
        <v>2006</v>
      </c>
      <c r="E2430" s="701" t="s">
        <v>1771</v>
      </c>
      <c r="F2430" s="701" t="s">
        <v>1772</v>
      </c>
      <c r="G2430" s="701" t="s">
        <v>1612</v>
      </c>
      <c r="H2430" s="703">
        <v>39241</v>
      </c>
      <c r="I2430" s="703">
        <v>39250</v>
      </c>
      <c r="J2430" s="701" t="s">
        <v>1608</v>
      </c>
      <c r="K2430" s="702">
        <v>78892</v>
      </c>
      <c r="L2430" s="701" t="s">
        <v>1613</v>
      </c>
      <c r="M2430" s="702">
        <v>4683</v>
      </c>
      <c r="N2430" s="701" t="s">
        <v>1608</v>
      </c>
      <c r="O2430" s="702">
        <v>7431</v>
      </c>
      <c r="P2430" s="701" t="s">
        <v>1613</v>
      </c>
      <c r="Q2430" s="705">
        <v>443</v>
      </c>
      <c r="R2430" s="701" t="s">
        <v>1341</v>
      </c>
      <c r="S2430" s="701" t="s">
        <v>1341</v>
      </c>
    </row>
    <row r="2431" spans="1:19" x14ac:dyDescent="0.3">
      <c r="A2431" s="701" t="s">
        <v>2179</v>
      </c>
      <c r="B2431" s="701" t="s">
        <v>1607</v>
      </c>
      <c r="C2431" s="701" t="s">
        <v>536</v>
      </c>
      <c r="D2431" s="702">
        <v>2007</v>
      </c>
      <c r="E2431" s="701" t="s">
        <v>1771</v>
      </c>
      <c r="F2431" s="701" t="s">
        <v>2180</v>
      </c>
      <c r="G2431" s="701" t="s">
        <v>1612</v>
      </c>
      <c r="H2431" s="703">
        <v>39609</v>
      </c>
      <c r="I2431" s="703">
        <v>39609</v>
      </c>
      <c r="J2431" s="701" t="s">
        <v>1608</v>
      </c>
      <c r="K2431" s="702">
        <v>210854</v>
      </c>
      <c r="L2431" s="701" t="s">
        <v>1341</v>
      </c>
      <c r="M2431" s="704"/>
      <c r="N2431" s="701" t="s">
        <v>1341</v>
      </c>
      <c r="O2431" s="706"/>
      <c r="P2431" s="701" t="s">
        <v>1341</v>
      </c>
      <c r="Q2431" s="706"/>
      <c r="R2431" s="701" t="s">
        <v>1341</v>
      </c>
      <c r="S2431" s="701" t="s">
        <v>1341</v>
      </c>
    </row>
    <row r="2432" spans="1:19" x14ac:dyDescent="0.3">
      <c r="A2432" s="701" t="s">
        <v>1770</v>
      </c>
      <c r="B2432" s="701" t="s">
        <v>1607</v>
      </c>
      <c r="C2432" s="701" t="s">
        <v>536</v>
      </c>
      <c r="D2432" s="702">
        <v>2008</v>
      </c>
      <c r="E2432" s="701" t="s">
        <v>1771</v>
      </c>
      <c r="F2432" s="701" t="s">
        <v>1772</v>
      </c>
      <c r="G2432" s="701" t="s">
        <v>1612</v>
      </c>
      <c r="H2432" s="703">
        <v>39987</v>
      </c>
      <c r="I2432" s="703">
        <v>39987</v>
      </c>
      <c r="J2432" s="701" t="s">
        <v>1608</v>
      </c>
      <c r="K2432" s="702">
        <v>67479</v>
      </c>
      <c r="L2432" s="701" t="s">
        <v>1613</v>
      </c>
      <c r="M2432" s="705">
        <v>431</v>
      </c>
      <c r="N2432" s="701" t="s">
        <v>1608</v>
      </c>
      <c r="O2432" s="702">
        <v>287</v>
      </c>
      <c r="P2432" s="701" t="s">
        <v>1613</v>
      </c>
      <c r="Q2432" s="702">
        <v>143</v>
      </c>
      <c r="R2432" s="701" t="s">
        <v>1341</v>
      </c>
      <c r="S2432" s="701" t="s">
        <v>1341</v>
      </c>
    </row>
    <row r="2433" spans="1:19" x14ac:dyDescent="0.3">
      <c r="A2433" s="701" t="s">
        <v>7071</v>
      </c>
      <c r="B2433" s="701" t="s">
        <v>1607</v>
      </c>
      <c r="C2433" s="701" t="s">
        <v>536</v>
      </c>
      <c r="D2433" s="702">
        <v>2009</v>
      </c>
      <c r="E2433" s="701" t="s">
        <v>1771</v>
      </c>
      <c r="F2433" s="701" t="s">
        <v>1772</v>
      </c>
      <c r="G2433" s="701" t="s">
        <v>1612</v>
      </c>
      <c r="H2433" s="703">
        <v>40332</v>
      </c>
      <c r="I2433" s="703">
        <v>40339</v>
      </c>
      <c r="J2433" s="701" t="s">
        <v>1608</v>
      </c>
      <c r="K2433" s="702">
        <v>155144</v>
      </c>
      <c r="L2433" s="701" t="s">
        <v>1613</v>
      </c>
      <c r="M2433" s="705">
        <v>2019</v>
      </c>
      <c r="N2433" s="701" t="s">
        <v>1608</v>
      </c>
      <c r="O2433" s="702">
        <v>2356</v>
      </c>
      <c r="P2433" s="701" t="s">
        <v>1613</v>
      </c>
      <c r="Q2433" s="702">
        <v>1346</v>
      </c>
      <c r="R2433" s="701" t="s">
        <v>1341</v>
      </c>
      <c r="S2433" s="701" t="s">
        <v>1341</v>
      </c>
    </row>
    <row r="2434" spans="1:19" x14ac:dyDescent="0.3">
      <c r="A2434" s="701" t="s">
        <v>7082</v>
      </c>
      <c r="B2434" s="701" t="s">
        <v>1607</v>
      </c>
      <c r="C2434" s="701" t="s">
        <v>536</v>
      </c>
      <c r="D2434" s="702">
        <v>2010</v>
      </c>
      <c r="E2434" s="701" t="s">
        <v>1771</v>
      </c>
      <c r="F2434" s="701" t="s">
        <v>1772</v>
      </c>
      <c r="G2434" s="701" t="s">
        <v>1612</v>
      </c>
      <c r="H2434" s="703">
        <v>40713</v>
      </c>
      <c r="I2434" s="703">
        <v>40714</v>
      </c>
      <c r="J2434" s="701" t="s">
        <v>1608</v>
      </c>
      <c r="K2434" s="702">
        <v>178081</v>
      </c>
      <c r="L2434" s="701" t="s">
        <v>1613</v>
      </c>
      <c r="M2434" s="705">
        <v>14901</v>
      </c>
      <c r="N2434" s="701" t="s">
        <v>1608</v>
      </c>
      <c r="O2434" s="702">
        <v>21442</v>
      </c>
      <c r="P2434" s="701" t="s">
        <v>1341</v>
      </c>
      <c r="Q2434" s="706"/>
      <c r="R2434" s="701" t="s">
        <v>1341</v>
      </c>
      <c r="S2434" s="701" t="s">
        <v>1341</v>
      </c>
    </row>
    <row r="2435" spans="1:19" x14ac:dyDescent="0.3">
      <c r="A2435" s="701" t="s">
        <v>7680</v>
      </c>
      <c r="B2435" s="701" t="s">
        <v>1607</v>
      </c>
      <c r="C2435" s="701" t="s">
        <v>1407</v>
      </c>
      <c r="D2435" s="702">
        <v>1978</v>
      </c>
      <c r="E2435" s="701" t="s">
        <v>2182</v>
      </c>
      <c r="F2435" s="701" t="s">
        <v>2183</v>
      </c>
      <c r="G2435" s="701" t="s">
        <v>1612</v>
      </c>
      <c r="H2435" s="703">
        <v>28998</v>
      </c>
      <c r="I2435" s="703">
        <v>29000</v>
      </c>
      <c r="J2435" s="701" t="s">
        <v>1608</v>
      </c>
      <c r="K2435" s="702">
        <v>150554</v>
      </c>
      <c r="L2435" s="701" t="s">
        <v>1341</v>
      </c>
      <c r="M2435" s="704"/>
      <c r="N2435" s="701" t="s">
        <v>1613</v>
      </c>
      <c r="O2435" s="702">
        <v>2558955</v>
      </c>
      <c r="P2435" s="701" t="s">
        <v>1608</v>
      </c>
      <c r="Q2435" s="705">
        <v>2554</v>
      </c>
      <c r="R2435" s="701" t="s">
        <v>1341</v>
      </c>
      <c r="S2435" s="701" t="s">
        <v>1341</v>
      </c>
    </row>
    <row r="2436" spans="1:19" x14ac:dyDescent="0.3">
      <c r="A2436" s="701" t="s">
        <v>7682</v>
      </c>
      <c r="B2436" s="701" t="s">
        <v>1607</v>
      </c>
      <c r="C2436" s="701" t="s">
        <v>1407</v>
      </c>
      <c r="D2436" s="702">
        <v>1979</v>
      </c>
      <c r="E2436" s="701" t="s">
        <v>2182</v>
      </c>
      <c r="F2436" s="701" t="s">
        <v>2183</v>
      </c>
      <c r="G2436" s="701" t="s">
        <v>1612</v>
      </c>
      <c r="H2436" s="703">
        <v>29350</v>
      </c>
      <c r="I2436" s="703">
        <v>29350</v>
      </c>
      <c r="J2436" s="701" t="s">
        <v>1608</v>
      </c>
      <c r="K2436" s="702">
        <v>120515</v>
      </c>
      <c r="L2436" s="701" t="s">
        <v>1341</v>
      </c>
      <c r="M2436" s="704"/>
      <c r="N2436" s="701" t="s">
        <v>1608</v>
      </c>
      <c r="O2436" s="702">
        <v>3497</v>
      </c>
      <c r="P2436" s="701" t="s">
        <v>1341</v>
      </c>
      <c r="Q2436" s="706"/>
      <c r="R2436" s="701" t="s">
        <v>1341</v>
      </c>
      <c r="S2436" s="701" t="s">
        <v>1341</v>
      </c>
    </row>
    <row r="2437" spans="1:19" x14ac:dyDescent="0.3">
      <c r="A2437" s="701" t="s">
        <v>7735</v>
      </c>
      <c r="B2437" s="701" t="s">
        <v>1607</v>
      </c>
      <c r="C2437" s="701" t="s">
        <v>1407</v>
      </c>
      <c r="D2437" s="702">
        <v>1980</v>
      </c>
      <c r="E2437" s="701" t="s">
        <v>2182</v>
      </c>
      <c r="F2437" s="701" t="s">
        <v>2183</v>
      </c>
      <c r="G2437" s="701" t="s">
        <v>1612</v>
      </c>
      <c r="H2437" s="703">
        <v>29698</v>
      </c>
      <c r="I2437" s="703">
        <v>29698</v>
      </c>
      <c r="J2437" s="701" t="s">
        <v>1608</v>
      </c>
      <c r="K2437" s="702">
        <v>141583</v>
      </c>
      <c r="L2437" s="701" t="s">
        <v>1341</v>
      </c>
      <c r="M2437" s="704"/>
      <c r="N2437" s="701" t="s">
        <v>1608</v>
      </c>
      <c r="O2437" s="702">
        <v>1868</v>
      </c>
      <c r="P2437" s="701" t="s">
        <v>1341</v>
      </c>
      <c r="Q2437" s="706"/>
      <c r="R2437" s="701" t="s">
        <v>1341</v>
      </c>
      <c r="S2437" s="701" t="s">
        <v>1341</v>
      </c>
    </row>
    <row r="2438" spans="1:19" x14ac:dyDescent="0.3">
      <c r="A2438" s="701" t="s">
        <v>7741</v>
      </c>
      <c r="B2438" s="701" t="s">
        <v>1607</v>
      </c>
      <c r="C2438" s="701" t="s">
        <v>1407</v>
      </c>
      <c r="D2438" s="702">
        <v>1981</v>
      </c>
      <c r="E2438" s="701" t="s">
        <v>2182</v>
      </c>
      <c r="F2438" s="701" t="s">
        <v>2183</v>
      </c>
      <c r="G2438" s="701" t="s">
        <v>1612</v>
      </c>
      <c r="H2438" s="703">
        <v>30081</v>
      </c>
      <c r="I2438" s="703">
        <v>30088</v>
      </c>
      <c r="J2438" s="701" t="s">
        <v>1608</v>
      </c>
      <c r="K2438" s="702">
        <v>158198</v>
      </c>
      <c r="L2438" s="701" t="s">
        <v>1341</v>
      </c>
      <c r="M2438" s="704"/>
      <c r="N2438" s="701" t="s">
        <v>1613</v>
      </c>
      <c r="O2438" s="702">
        <v>2768908</v>
      </c>
      <c r="P2438" s="701" t="s">
        <v>1608</v>
      </c>
      <c r="Q2438" s="702">
        <v>317</v>
      </c>
      <c r="R2438" s="701" t="s">
        <v>1341</v>
      </c>
      <c r="S2438" s="701" t="s">
        <v>1341</v>
      </c>
    </row>
    <row r="2439" spans="1:19" x14ac:dyDescent="0.3">
      <c r="A2439" s="701" t="s">
        <v>7951</v>
      </c>
      <c r="B2439" s="701" t="s">
        <v>1607</v>
      </c>
      <c r="C2439" s="701" t="s">
        <v>1407</v>
      </c>
      <c r="D2439" s="702">
        <v>1985</v>
      </c>
      <c r="E2439" s="701" t="s">
        <v>2182</v>
      </c>
      <c r="F2439" s="701" t="s">
        <v>2183</v>
      </c>
      <c r="G2439" s="701" t="s">
        <v>1612</v>
      </c>
      <c r="H2439" s="703">
        <v>31550</v>
      </c>
      <c r="I2439" s="703">
        <v>31550</v>
      </c>
      <c r="J2439" s="701" t="s">
        <v>1608</v>
      </c>
      <c r="K2439" s="702">
        <v>207138</v>
      </c>
      <c r="L2439" s="701" t="s">
        <v>1341</v>
      </c>
      <c r="M2439" s="704"/>
      <c r="N2439" s="701" t="s">
        <v>1613</v>
      </c>
      <c r="O2439" s="702">
        <v>389475</v>
      </c>
      <c r="P2439" s="701" t="s">
        <v>1608</v>
      </c>
      <c r="Q2439" s="702">
        <v>1987</v>
      </c>
      <c r="R2439" s="701" t="s">
        <v>1341</v>
      </c>
      <c r="S2439" s="701" t="s">
        <v>1341</v>
      </c>
    </row>
    <row r="2440" spans="1:19" x14ac:dyDescent="0.3">
      <c r="A2440" s="701" t="s">
        <v>7957</v>
      </c>
      <c r="B2440" s="701" t="s">
        <v>1607</v>
      </c>
      <c r="C2440" s="701" t="s">
        <v>1407</v>
      </c>
      <c r="D2440" s="702">
        <v>1986</v>
      </c>
      <c r="E2440" s="701" t="s">
        <v>2182</v>
      </c>
      <c r="F2440" s="701" t="s">
        <v>2183</v>
      </c>
      <c r="G2440" s="701" t="s">
        <v>1612</v>
      </c>
      <c r="H2440" s="703">
        <v>31894</v>
      </c>
      <c r="I2440" s="703">
        <v>31905</v>
      </c>
      <c r="J2440" s="701" t="s">
        <v>1608</v>
      </c>
      <c r="K2440" s="702">
        <v>205311</v>
      </c>
      <c r="L2440" s="701" t="s">
        <v>1341</v>
      </c>
      <c r="M2440" s="706"/>
      <c r="N2440" s="701" t="s">
        <v>1613</v>
      </c>
      <c r="O2440" s="702">
        <v>2780814</v>
      </c>
      <c r="P2440" s="701" t="s">
        <v>1608</v>
      </c>
      <c r="Q2440" s="705">
        <v>9675</v>
      </c>
      <c r="R2440" s="701" t="s">
        <v>1341</v>
      </c>
      <c r="S2440" s="701" t="s">
        <v>1341</v>
      </c>
    </row>
    <row r="2441" spans="1:19" x14ac:dyDescent="0.3">
      <c r="A2441" s="701" t="s">
        <v>8107</v>
      </c>
      <c r="B2441" s="701" t="s">
        <v>1607</v>
      </c>
      <c r="C2441" s="701" t="s">
        <v>1407</v>
      </c>
      <c r="D2441" s="702">
        <v>1987</v>
      </c>
      <c r="E2441" s="701" t="s">
        <v>2182</v>
      </c>
      <c r="F2441" s="701" t="s">
        <v>2183</v>
      </c>
      <c r="G2441" s="701" t="s">
        <v>1612</v>
      </c>
      <c r="H2441" s="703">
        <v>32265</v>
      </c>
      <c r="I2441" s="703">
        <v>32277</v>
      </c>
      <c r="J2441" s="701" t="s">
        <v>1608</v>
      </c>
      <c r="K2441" s="702">
        <v>194927</v>
      </c>
      <c r="L2441" s="701" t="s">
        <v>1341</v>
      </c>
      <c r="M2441" s="706"/>
      <c r="N2441" s="701" t="s">
        <v>1613</v>
      </c>
      <c r="O2441" s="702">
        <v>2784514</v>
      </c>
      <c r="P2441" s="701" t="s">
        <v>1608</v>
      </c>
      <c r="Q2441" s="705">
        <v>16559</v>
      </c>
      <c r="R2441" s="701" t="s">
        <v>1341</v>
      </c>
      <c r="S2441" s="701" t="s">
        <v>1341</v>
      </c>
    </row>
    <row r="2442" spans="1:19" x14ac:dyDescent="0.3">
      <c r="A2442" s="701" t="s">
        <v>2958</v>
      </c>
      <c r="B2442" s="701" t="s">
        <v>1607</v>
      </c>
      <c r="C2442" s="701" t="s">
        <v>1413</v>
      </c>
      <c r="D2442" s="702">
        <v>1979</v>
      </c>
      <c r="E2442" s="701" t="s">
        <v>1341</v>
      </c>
      <c r="F2442" s="701" t="s">
        <v>2959</v>
      </c>
      <c r="G2442" s="701" t="s">
        <v>1668</v>
      </c>
      <c r="H2442" s="703">
        <v>29221</v>
      </c>
      <c r="I2442" s="703">
        <v>29403</v>
      </c>
      <c r="J2442" s="701" t="s">
        <v>1608</v>
      </c>
      <c r="K2442" s="702">
        <v>48091</v>
      </c>
      <c r="L2442" s="701" t="s">
        <v>1341</v>
      </c>
      <c r="M2442" s="706"/>
      <c r="N2442" s="701" t="s">
        <v>1608</v>
      </c>
      <c r="O2442" s="702">
        <v>3799</v>
      </c>
      <c r="P2442" s="701" t="s">
        <v>1341</v>
      </c>
      <c r="Q2442" s="704"/>
      <c r="R2442" s="701" t="s">
        <v>1341</v>
      </c>
      <c r="S2442" s="701" t="s">
        <v>1341</v>
      </c>
    </row>
    <row r="2443" spans="1:19" x14ac:dyDescent="0.3">
      <c r="A2443" s="701" t="s">
        <v>2969</v>
      </c>
      <c r="B2443" s="701" t="s">
        <v>1607</v>
      </c>
      <c r="C2443" s="701" t="s">
        <v>1413</v>
      </c>
      <c r="D2443" s="702">
        <v>1980</v>
      </c>
      <c r="E2443" s="701" t="s">
        <v>2970</v>
      </c>
      <c r="F2443" s="701" t="s">
        <v>2852</v>
      </c>
      <c r="G2443" s="701" t="s">
        <v>1668</v>
      </c>
      <c r="H2443" s="703">
        <v>29731</v>
      </c>
      <c r="I2443" s="703">
        <v>29739</v>
      </c>
      <c r="J2443" s="701" t="s">
        <v>1608</v>
      </c>
      <c r="K2443" s="702">
        <v>44273</v>
      </c>
      <c r="L2443" s="701" t="s">
        <v>1341</v>
      </c>
      <c r="M2443" s="706"/>
      <c r="N2443" s="701" t="s">
        <v>1613</v>
      </c>
      <c r="O2443" s="702">
        <v>18842</v>
      </c>
      <c r="P2443" s="701" t="s">
        <v>1341</v>
      </c>
      <c r="Q2443" s="704"/>
      <c r="R2443" s="701" t="s">
        <v>1341</v>
      </c>
      <c r="S2443" s="701" t="s">
        <v>1341</v>
      </c>
    </row>
    <row r="2444" spans="1:19" x14ac:dyDescent="0.3">
      <c r="A2444" s="701" t="s">
        <v>2983</v>
      </c>
      <c r="B2444" s="701" t="s">
        <v>1607</v>
      </c>
      <c r="C2444" s="701" t="s">
        <v>1413</v>
      </c>
      <c r="D2444" s="702">
        <v>1981</v>
      </c>
      <c r="E2444" s="701" t="s">
        <v>2970</v>
      </c>
      <c r="F2444" s="701" t="s">
        <v>2852</v>
      </c>
      <c r="G2444" s="701" t="s">
        <v>1668</v>
      </c>
      <c r="H2444" s="703">
        <v>30076</v>
      </c>
      <c r="I2444" s="703">
        <v>30077</v>
      </c>
      <c r="J2444" s="701" t="s">
        <v>1608</v>
      </c>
      <c r="K2444" s="702">
        <v>23234</v>
      </c>
      <c r="L2444" s="701" t="s">
        <v>1341</v>
      </c>
      <c r="M2444" s="706"/>
      <c r="N2444" s="701" t="s">
        <v>1613</v>
      </c>
      <c r="O2444" s="702">
        <v>6781</v>
      </c>
      <c r="P2444" s="701" t="s">
        <v>1608</v>
      </c>
      <c r="Q2444" s="705">
        <v>235</v>
      </c>
      <c r="R2444" s="701" t="s">
        <v>1341</v>
      </c>
      <c r="S2444" s="701" t="s">
        <v>1341</v>
      </c>
    </row>
    <row r="2445" spans="1:19" x14ac:dyDescent="0.3">
      <c r="A2445" s="701" t="s">
        <v>2984</v>
      </c>
      <c r="B2445" s="701" t="s">
        <v>1607</v>
      </c>
      <c r="C2445" s="701" t="s">
        <v>1413</v>
      </c>
      <c r="D2445" s="702">
        <v>1981</v>
      </c>
      <c r="E2445" s="701" t="s">
        <v>2970</v>
      </c>
      <c r="F2445" s="701" t="s">
        <v>2852</v>
      </c>
      <c r="G2445" s="701" t="s">
        <v>1668</v>
      </c>
      <c r="H2445" s="703">
        <v>30076</v>
      </c>
      <c r="I2445" s="703">
        <v>30077</v>
      </c>
      <c r="J2445" s="701" t="s">
        <v>1608</v>
      </c>
      <c r="K2445" s="702">
        <v>29459</v>
      </c>
      <c r="L2445" s="701" t="s">
        <v>1341</v>
      </c>
      <c r="M2445" s="706"/>
      <c r="N2445" s="701" t="s">
        <v>1613</v>
      </c>
      <c r="O2445" s="702">
        <v>40643</v>
      </c>
      <c r="P2445" s="701" t="s">
        <v>1608</v>
      </c>
      <c r="Q2445" s="705">
        <v>298</v>
      </c>
      <c r="R2445" s="701" t="s">
        <v>1341</v>
      </c>
      <c r="S2445" s="701" t="s">
        <v>1341</v>
      </c>
    </row>
    <row r="2446" spans="1:19" x14ac:dyDescent="0.3">
      <c r="A2446" s="701" t="s">
        <v>3019</v>
      </c>
      <c r="B2446" s="701" t="s">
        <v>1607</v>
      </c>
      <c r="C2446" s="701" t="s">
        <v>1413</v>
      </c>
      <c r="D2446" s="702">
        <v>1983</v>
      </c>
      <c r="E2446" s="701" t="s">
        <v>2785</v>
      </c>
      <c r="F2446" s="701" t="s">
        <v>2852</v>
      </c>
      <c r="G2446" s="701" t="s">
        <v>1668</v>
      </c>
      <c r="H2446" s="703">
        <v>30834</v>
      </c>
      <c r="I2446" s="703">
        <v>30839</v>
      </c>
      <c r="J2446" s="701" t="s">
        <v>1608</v>
      </c>
      <c r="K2446" s="702">
        <v>30716</v>
      </c>
      <c r="L2446" s="701" t="s">
        <v>1341</v>
      </c>
      <c r="M2446" s="706"/>
      <c r="N2446" s="701" t="s">
        <v>1341</v>
      </c>
      <c r="O2446" s="706"/>
      <c r="P2446" s="701" t="s">
        <v>1341</v>
      </c>
      <c r="Q2446" s="704"/>
      <c r="R2446" s="701" t="s">
        <v>1341</v>
      </c>
      <c r="S2446" s="701" t="s">
        <v>1341</v>
      </c>
    </row>
    <row r="2447" spans="1:19" x14ac:dyDescent="0.3">
      <c r="A2447" s="701" t="s">
        <v>3070</v>
      </c>
      <c r="B2447" s="701" t="s">
        <v>1607</v>
      </c>
      <c r="C2447" s="701" t="s">
        <v>1413</v>
      </c>
      <c r="D2447" s="702">
        <v>1984</v>
      </c>
      <c r="E2447" s="701" t="s">
        <v>2785</v>
      </c>
      <c r="F2447" s="701" t="s">
        <v>2852</v>
      </c>
      <c r="G2447" s="701" t="s">
        <v>1668</v>
      </c>
      <c r="H2447" s="703">
        <v>31168</v>
      </c>
      <c r="I2447" s="703">
        <v>31195</v>
      </c>
      <c r="J2447" s="701" t="s">
        <v>1608</v>
      </c>
      <c r="K2447" s="702">
        <v>25937</v>
      </c>
      <c r="L2447" s="701" t="s">
        <v>1341</v>
      </c>
      <c r="M2447" s="706"/>
      <c r="N2447" s="701" t="s">
        <v>1608</v>
      </c>
      <c r="O2447" s="702">
        <v>209</v>
      </c>
      <c r="P2447" s="701" t="s">
        <v>1341</v>
      </c>
      <c r="Q2447" s="704"/>
      <c r="R2447" s="701" t="s">
        <v>1341</v>
      </c>
      <c r="S2447" s="701" t="s">
        <v>1341</v>
      </c>
    </row>
    <row r="2448" spans="1:19" x14ac:dyDescent="0.3">
      <c r="A2448" s="701" t="s">
        <v>3071</v>
      </c>
      <c r="B2448" s="701" t="s">
        <v>1607</v>
      </c>
      <c r="C2448" s="701" t="s">
        <v>1413</v>
      </c>
      <c r="D2448" s="702">
        <v>1984</v>
      </c>
      <c r="E2448" s="701" t="s">
        <v>2785</v>
      </c>
      <c r="F2448" s="701" t="s">
        <v>3072</v>
      </c>
      <c r="G2448" s="701" t="s">
        <v>1668</v>
      </c>
      <c r="H2448" s="703">
        <v>31168</v>
      </c>
      <c r="I2448" s="703">
        <v>31168</v>
      </c>
      <c r="J2448" s="701" t="s">
        <v>1608</v>
      </c>
      <c r="K2448" s="702">
        <v>26198</v>
      </c>
      <c r="L2448" s="701" t="s">
        <v>1341</v>
      </c>
      <c r="M2448" s="704"/>
      <c r="N2448" s="701" t="s">
        <v>1608</v>
      </c>
      <c r="O2448" s="702">
        <v>211</v>
      </c>
      <c r="P2448" s="701" t="s">
        <v>1341</v>
      </c>
      <c r="Q2448" s="706"/>
      <c r="R2448" s="701" t="s">
        <v>1341</v>
      </c>
      <c r="S2448" s="701" t="s">
        <v>1341</v>
      </c>
    </row>
    <row r="2449" spans="1:19" x14ac:dyDescent="0.3">
      <c r="A2449" s="701" t="s">
        <v>3073</v>
      </c>
      <c r="B2449" s="701" t="s">
        <v>1607</v>
      </c>
      <c r="C2449" s="701" t="s">
        <v>1413</v>
      </c>
      <c r="D2449" s="702">
        <v>1984</v>
      </c>
      <c r="E2449" s="701" t="s">
        <v>2785</v>
      </c>
      <c r="F2449" s="701" t="s">
        <v>3072</v>
      </c>
      <c r="G2449" s="701" t="s">
        <v>1668</v>
      </c>
      <c r="H2449" s="703">
        <v>31168</v>
      </c>
      <c r="I2449" s="703">
        <v>31168</v>
      </c>
      <c r="J2449" s="701" t="s">
        <v>1608</v>
      </c>
      <c r="K2449" s="702">
        <v>25978</v>
      </c>
      <c r="L2449" s="701" t="s">
        <v>1341</v>
      </c>
      <c r="M2449" s="704"/>
      <c r="N2449" s="701" t="s">
        <v>1608</v>
      </c>
      <c r="O2449" s="702">
        <v>183</v>
      </c>
      <c r="P2449" s="701" t="s">
        <v>1341</v>
      </c>
      <c r="Q2449" s="706"/>
      <c r="R2449" s="701" t="s">
        <v>1341</v>
      </c>
      <c r="S2449" s="701" t="s">
        <v>1341</v>
      </c>
    </row>
    <row r="2450" spans="1:19" x14ac:dyDescent="0.3">
      <c r="A2450" s="701" t="s">
        <v>3074</v>
      </c>
      <c r="B2450" s="701" t="s">
        <v>1607</v>
      </c>
      <c r="C2450" s="701" t="s">
        <v>1413</v>
      </c>
      <c r="D2450" s="702">
        <v>1984</v>
      </c>
      <c r="E2450" s="701" t="s">
        <v>2785</v>
      </c>
      <c r="F2450" s="701" t="s">
        <v>2852</v>
      </c>
      <c r="G2450" s="701" t="s">
        <v>1668</v>
      </c>
      <c r="H2450" s="703">
        <v>31168</v>
      </c>
      <c r="I2450" s="703">
        <v>31173</v>
      </c>
      <c r="J2450" s="701" t="s">
        <v>1608</v>
      </c>
      <c r="K2450" s="702">
        <v>26373</v>
      </c>
      <c r="L2450" s="701" t="s">
        <v>1341</v>
      </c>
      <c r="M2450" s="704"/>
      <c r="N2450" s="701" t="s">
        <v>1608</v>
      </c>
      <c r="O2450" s="702">
        <v>93</v>
      </c>
      <c r="P2450" s="701" t="s">
        <v>1341</v>
      </c>
      <c r="Q2450" s="706"/>
      <c r="R2450" s="701" t="s">
        <v>1341</v>
      </c>
      <c r="S2450" s="701" t="s">
        <v>1341</v>
      </c>
    </row>
    <row r="2451" spans="1:19" x14ac:dyDescent="0.3">
      <c r="A2451" s="701" t="s">
        <v>3075</v>
      </c>
      <c r="B2451" s="701" t="s">
        <v>1607</v>
      </c>
      <c r="C2451" s="701" t="s">
        <v>1413</v>
      </c>
      <c r="D2451" s="702">
        <v>1984</v>
      </c>
      <c r="E2451" s="701" t="s">
        <v>2785</v>
      </c>
      <c r="F2451" s="701" t="s">
        <v>2852</v>
      </c>
      <c r="G2451" s="701" t="s">
        <v>1668</v>
      </c>
      <c r="H2451" s="703">
        <v>31168</v>
      </c>
      <c r="I2451" s="703">
        <v>31195</v>
      </c>
      <c r="J2451" s="701" t="s">
        <v>1608</v>
      </c>
      <c r="K2451" s="702">
        <v>25980</v>
      </c>
      <c r="L2451" s="701" t="s">
        <v>1341</v>
      </c>
      <c r="M2451" s="704"/>
      <c r="N2451" s="701" t="s">
        <v>1608</v>
      </c>
      <c r="O2451" s="702">
        <v>91</v>
      </c>
      <c r="P2451" s="701" t="s">
        <v>1341</v>
      </c>
      <c r="Q2451" s="706"/>
      <c r="R2451" s="701" t="s">
        <v>1341</v>
      </c>
      <c r="S2451" s="701" t="s">
        <v>1341</v>
      </c>
    </row>
    <row r="2452" spans="1:19" x14ac:dyDescent="0.3">
      <c r="A2452" s="701" t="s">
        <v>3076</v>
      </c>
      <c r="B2452" s="701" t="s">
        <v>1607</v>
      </c>
      <c r="C2452" s="701" t="s">
        <v>1413</v>
      </c>
      <c r="D2452" s="702">
        <v>1984</v>
      </c>
      <c r="E2452" s="701" t="s">
        <v>2785</v>
      </c>
      <c r="F2452" s="701" t="s">
        <v>2852</v>
      </c>
      <c r="G2452" s="701" t="s">
        <v>1668</v>
      </c>
      <c r="H2452" s="703">
        <v>31168</v>
      </c>
      <c r="I2452" s="703">
        <v>31173</v>
      </c>
      <c r="J2452" s="701" t="s">
        <v>1608</v>
      </c>
      <c r="K2452" s="702">
        <v>26376</v>
      </c>
      <c r="L2452" s="701" t="s">
        <v>1341</v>
      </c>
      <c r="M2452" s="704"/>
      <c r="N2452" s="701" t="s">
        <v>1341</v>
      </c>
      <c r="O2452" s="706"/>
      <c r="P2452" s="701" t="s">
        <v>1341</v>
      </c>
      <c r="Q2452" s="706"/>
      <c r="R2452" s="701" t="s">
        <v>1341</v>
      </c>
      <c r="S2452" s="701" t="s">
        <v>1341</v>
      </c>
    </row>
    <row r="2453" spans="1:19" x14ac:dyDescent="0.3">
      <c r="A2453" s="701" t="s">
        <v>3077</v>
      </c>
      <c r="B2453" s="701" t="s">
        <v>1607</v>
      </c>
      <c r="C2453" s="701" t="s">
        <v>1413</v>
      </c>
      <c r="D2453" s="702">
        <v>1984</v>
      </c>
      <c r="E2453" s="701" t="s">
        <v>2785</v>
      </c>
      <c r="F2453" s="701" t="s">
        <v>3072</v>
      </c>
      <c r="G2453" s="701" t="s">
        <v>1668</v>
      </c>
      <c r="H2453" s="703">
        <v>31168</v>
      </c>
      <c r="I2453" s="703">
        <v>31174</v>
      </c>
      <c r="J2453" s="701" t="s">
        <v>1608</v>
      </c>
      <c r="K2453" s="702">
        <v>26509</v>
      </c>
      <c r="L2453" s="701" t="s">
        <v>1341</v>
      </c>
      <c r="M2453" s="704"/>
      <c r="N2453" s="701" t="s">
        <v>1341</v>
      </c>
      <c r="O2453" s="706"/>
      <c r="P2453" s="701" t="s">
        <v>1341</v>
      </c>
      <c r="Q2453" s="706"/>
      <c r="R2453" s="701" t="s">
        <v>1341</v>
      </c>
      <c r="S2453" s="701" t="s">
        <v>1341</v>
      </c>
    </row>
    <row r="2454" spans="1:19" x14ac:dyDescent="0.3">
      <c r="A2454" s="701" t="s">
        <v>3078</v>
      </c>
      <c r="B2454" s="701" t="s">
        <v>1607</v>
      </c>
      <c r="C2454" s="701" t="s">
        <v>1413</v>
      </c>
      <c r="D2454" s="702">
        <v>1984</v>
      </c>
      <c r="E2454" s="701" t="s">
        <v>2785</v>
      </c>
      <c r="F2454" s="701" t="s">
        <v>3072</v>
      </c>
      <c r="G2454" s="701" t="s">
        <v>1668</v>
      </c>
      <c r="H2454" s="703">
        <v>31168</v>
      </c>
      <c r="I2454" s="703">
        <v>31174</v>
      </c>
      <c r="J2454" s="701" t="s">
        <v>1608</v>
      </c>
      <c r="K2454" s="702">
        <v>24512</v>
      </c>
      <c r="L2454" s="701" t="s">
        <v>1341</v>
      </c>
      <c r="M2454" s="704"/>
      <c r="N2454" s="701" t="s">
        <v>1613</v>
      </c>
      <c r="O2454" s="702">
        <v>1659</v>
      </c>
      <c r="P2454" s="701" t="s">
        <v>1341</v>
      </c>
      <c r="Q2454" s="706"/>
      <c r="R2454" s="701" t="s">
        <v>1341</v>
      </c>
      <c r="S2454" s="701" t="s">
        <v>1341</v>
      </c>
    </row>
    <row r="2455" spans="1:19" x14ac:dyDescent="0.3">
      <c r="A2455" s="701" t="s">
        <v>3106</v>
      </c>
      <c r="B2455" s="701" t="s">
        <v>1607</v>
      </c>
      <c r="C2455" s="701" t="s">
        <v>1413</v>
      </c>
      <c r="D2455" s="702">
        <v>1985</v>
      </c>
      <c r="E2455" s="701" t="s">
        <v>2785</v>
      </c>
      <c r="F2455" s="701" t="s">
        <v>2852</v>
      </c>
      <c r="G2455" s="701" t="s">
        <v>1668</v>
      </c>
      <c r="H2455" s="703">
        <v>31533</v>
      </c>
      <c r="I2455" s="703">
        <v>31534</v>
      </c>
      <c r="J2455" s="701" t="s">
        <v>1608</v>
      </c>
      <c r="K2455" s="702">
        <v>44183</v>
      </c>
      <c r="L2455" s="701" t="s">
        <v>1341</v>
      </c>
      <c r="M2455" s="704"/>
      <c r="N2455" s="701" t="s">
        <v>1608</v>
      </c>
      <c r="O2455" s="702">
        <v>177</v>
      </c>
      <c r="P2455" s="701" t="s">
        <v>1613</v>
      </c>
      <c r="Q2455" s="702">
        <v>86</v>
      </c>
      <c r="R2455" s="701" t="s">
        <v>1341</v>
      </c>
      <c r="S2455" s="701" t="s">
        <v>1341</v>
      </c>
    </row>
    <row r="2456" spans="1:19" x14ac:dyDescent="0.3">
      <c r="A2456" s="701" t="s">
        <v>3107</v>
      </c>
      <c r="B2456" s="701" t="s">
        <v>1607</v>
      </c>
      <c r="C2456" s="701" t="s">
        <v>1413</v>
      </c>
      <c r="D2456" s="702">
        <v>1985</v>
      </c>
      <c r="E2456" s="701" t="s">
        <v>2785</v>
      </c>
      <c r="F2456" s="701" t="s">
        <v>2852</v>
      </c>
      <c r="G2456" s="701" t="s">
        <v>1668</v>
      </c>
      <c r="H2456" s="703">
        <v>31533</v>
      </c>
      <c r="I2456" s="703">
        <v>31537</v>
      </c>
      <c r="J2456" s="701" t="s">
        <v>1608</v>
      </c>
      <c r="K2456" s="702">
        <v>42264</v>
      </c>
      <c r="L2456" s="701" t="s">
        <v>1341</v>
      </c>
      <c r="M2456" s="704"/>
      <c r="N2456" s="701" t="s">
        <v>1608</v>
      </c>
      <c r="O2456" s="702">
        <v>170</v>
      </c>
      <c r="P2456" s="701" t="s">
        <v>1613</v>
      </c>
      <c r="Q2456" s="702">
        <v>66</v>
      </c>
      <c r="R2456" s="701" t="s">
        <v>1341</v>
      </c>
      <c r="S2456" s="701" t="s">
        <v>1341</v>
      </c>
    </row>
    <row r="2457" spans="1:19" x14ac:dyDescent="0.3">
      <c r="A2457" s="701" t="s">
        <v>3108</v>
      </c>
      <c r="B2457" s="701" t="s">
        <v>1607</v>
      </c>
      <c r="C2457" s="701" t="s">
        <v>1413</v>
      </c>
      <c r="D2457" s="702">
        <v>1985</v>
      </c>
      <c r="E2457" s="701" t="s">
        <v>2785</v>
      </c>
      <c r="F2457" s="701" t="s">
        <v>2852</v>
      </c>
      <c r="G2457" s="701" t="s">
        <v>1668</v>
      </c>
      <c r="H2457" s="703">
        <v>31564</v>
      </c>
      <c r="I2457" s="703">
        <v>31565</v>
      </c>
      <c r="J2457" s="701" t="s">
        <v>1608</v>
      </c>
      <c r="K2457" s="702">
        <v>43916</v>
      </c>
      <c r="L2457" s="701" t="s">
        <v>1341</v>
      </c>
      <c r="M2457" s="704"/>
      <c r="N2457" s="701" t="s">
        <v>1613</v>
      </c>
      <c r="O2457" s="702">
        <v>3330</v>
      </c>
      <c r="P2457" s="701" t="s">
        <v>1608</v>
      </c>
      <c r="Q2457" s="702">
        <v>176</v>
      </c>
      <c r="R2457" s="701" t="s">
        <v>1341</v>
      </c>
      <c r="S2457" s="701" t="s">
        <v>1341</v>
      </c>
    </row>
    <row r="2458" spans="1:19" x14ac:dyDescent="0.3">
      <c r="A2458" s="701" t="s">
        <v>3109</v>
      </c>
      <c r="B2458" s="701" t="s">
        <v>1607</v>
      </c>
      <c r="C2458" s="701" t="s">
        <v>1413</v>
      </c>
      <c r="D2458" s="702">
        <v>1985</v>
      </c>
      <c r="E2458" s="701" t="s">
        <v>2785</v>
      </c>
      <c r="F2458" s="701" t="s">
        <v>2852</v>
      </c>
      <c r="G2458" s="701" t="s">
        <v>1668</v>
      </c>
      <c r="H2458" s="703">
        <v>31565</v>
      </c>
      <c r="I2458" s="703">
        <v>31566</v>
      </c>
      <c r="J2458" s="701" t="s">
        <v>1608</v>
      </c>
      <c r="K2458" s="702">
        <v>43892</v>
      </c>
      <c r="L2458" s="701" t="s">
        <v>1341</v>
      </c>
      <c r="M2458" s="704"/>
      <c r="N2458" s="701" t="s">
        <v>1613</v>
      </c>
      <c r="O2458" s="702">
        <v>3503</v>
      </c>
      <c r="P2458" s="701" t="s">
        <v>1608</v>
      </c>
      <c r="Q2458" s="702">
        <v>176</v>
      </c>
      <c r="R2458" s="701" t="s">
        <v>1341</v>
      </c>
      <c r="S2458" s="701" t="s">
        <v>1341</v>
      </c>
    </row>
    <row r="2459" spans="1:19" x14ac:dyDescent="0.3">
      <c r="A2459" s="701" t="s">
        <v>3187</v>
      </c>
      <c r="B2459" s="701" t="s">
        <v>1607</v>
      </c>
      <c r="C2459" s="701" t="s">
        <v>1413</v>
      </c>
      <c r="D2459" s="702">
        <v>1986</v>
      </c>
      <c r="E2459" s="701" t="s">
        <v>2785</v>
      </c>
      <c r="F2459" s="701" t="s">
        <v>2852</v>
      </c>
      <c r="G2459" s="701" t="s">
        <v>1668</v>
      </c>
      <c r="H2459" s="703">
        <v>31898</v>
      </c>
      <c r="I2459" s="703">
        <v>31902</v>
      </c>
      <c r="J2459" s="701" t="s">
        <v>1608</v>
      </c>
      <c r="K2459" s="702">
        <v>24827</v>
      </c>
      <c r="L2459" s="701" t="s">
        <v>1341</v>
      </c>
      <c r="M2459" s="704"/>
      <c r="N2459" s="701" t="s">
        <v>1608</v>
      </c>
      <c r="O2459" s="702">
        <v>403</v>
      </c>
      <c r="P2459" s="701" t="s">
        <v>1341</v>
      </c>
      <c r="Q2459" s="706"/>
      <c r="R2459" s="701" t="s">
        <v>1341</v>
      </c>
      <c r="S2459" s="701" t="s">
        <v>1341</v>
      </c>
    </row>
    <row r="2460" spans="1:19" x14ac:dyDescent="0.3">
      <c r="A2460" s="701" t="s">
        <v>3188</v>
      </c>
      <c r="B2460" s="701" t="s">
        <v>1607</v>
      </c>
      <c r="C2460" s="701" t="s">
        <v>1413</v>
      </c>
      <c r="D2460" s="702">
        <v>1986</v>
      </c>
      <c r="E2460" s="701" t="s">
        <v>2785</v>
      </c>
      <c r="F2460" s="701" t="s">
        <v>2852</v>
      </c>
      <c r="G2460" s="701" t="s">
        <v>1668</v>
      </c>
      <c r="H2460" s="703">
        <v>31898</v>
      </c>
      <c r="I2460" s="703">
        <v>31902</v>
      </c>
      <c r="J2460" s="701" t="s">
        <v>1608</v>
      </c>
      <c r="K2460" s="702">
        <v>25221</v>
      </c>
      <c r="L2460" s="701" t="s">
        <v>1341</v>
      </c>
      <c r="M2460" s="704"/>
      <c r="N2460" s="701" t="s">
        <v>1613</v>
      </c>
      <c r="O2460" s="702">
        <v>4569</v>
      </c>
      <c r="P2460" s="701" t="s">
        <v>1608</v>
      </c>
      <c r="Q2460" s="702">
        <v>178</v>
      </c>
      <c r="R2460" s="701" t="s">
        <v>1341</v>
      </c>
      <c r="S2460" s="701" t="s">
        <v>1341</v>
      </c>
    </row>
    <row r="2461" spans="1:19" x14ac:dyDescent="0.3">
      <c r="A2461" s="701" t="s">
        <v>3189</v>
      </c>
      <c r="B2461" s="701" t="s">
        <v>1607</v>
      </c>
      <c r="C2461" s="701" t="s">
        <v>1413</v>
      </c>
      <c r="D2461" s="702">
        <v>1986</v>
      </c>
      <c r="E2461" s="701" t="s">
        <v>2785</v>
      </c>
      <c r="F2461" s="701" t="s">
        <v>2852</v>
      </c>
      <c r="G2461" s="701" t="s">
        <v>1668</v>
      </c>
      <c r="H2461" s="703">
        <v>31898</v>
      </c>
      <c r="I2461" s="703">
        <v>31902</v>
      </c>
      <c r="J2461" s="701" t="s">
        <v>1608</v>
      </c>
      <c r="K2461" s="702">
        <v>26784</v>
      </c>
      <c r="L2461" s="701" t="s">
        <v>1341</v>
      </c>
      <c r="M2461" s="706"/>
      <c r="N2461" s="701" t="s">
        <v>1341</v>
      </c>
      <c r="O2461" s="706"/>
      <c r="P2461" s="701" t="s">
        <v>1341</v>
      </c>
      <c r="Q2461" s="706"/>
      <c r="R2461" s="701" t="s">
        <v>1341</v>
      </c>
      <c r="S2461" s="701" t="s">
        <v>1341</v>
      </c>
    </row>
    <row r="2462" spans="1:19" x14ac:dyDescent="0.3">
      <c r="A2462" s="701" t="s">
        <v>3190</v>
      </c>
      <c r="B2462" s="701" t="s">
        <v>1607</v>
      </c>
      <c r="C2462" s="701" t="s">
        <v>1413</v>
      </c>
      <c r="D2462" s="702">
        <v>1986</v>
      </c>
      <c r="E2462" s="701" t="s">
        <v>2785</v>
      </c>
      <c r="F2462" s="701" t="s">
        <v>2852</v>
      </c>
      <c r="G2462" s="701" t="s">
        <v>1668</v>
      </c>
      <c r="H2462" s="703">
        <v>31898</v>
      </c>
      <c r="I2462" s="703">
        <v>31902</v>
      </c>
      <c r="J2462" s="701" t="s">
        <v>1608</v>
      </c>
      <c r="K2462" s="702">
        <v>26783</v>
      </c>
      <c r="L2462" s="701" t="s">
        <v>1341</v>
      </c>
      <c r="M2462" s="706"/>
      <c r="N2462" s="701" t="s">
        <v>1608</v>
      </c>
      <c r="O2462" s="702">
        <v>108</v>
      </c>
      <c r="P2462" s="701" t="s">
        <v>1341</v>
      </c>
      <c r="Q2462" s="706"/>
      <c r="R2462" s="701" t="s">
        <v>1341</v>
      </c>
      <c r="S2462" s="701" t="s">
        <v>1341</v>
      </c>
    </row>
    <row r="2463" spans="1:19" x14ac:dyDescent="0.3">
      <c r="A2463" s="701" t="s">
        <v>3191</v>
      </c>
      <c r="B2463" s="701" t="s">
        <v>1607</v>
      </c>
      <c r="C2463" s="701" t="s">
        <v>1413</v>
      </c>
      <c r="D2463" s="702">
        <v>1986</v>
      </c>
      <c r="E2463" s="701" t="s">
        <v>2785</v>
      </c>
      <c r="F2463" s="701" t="s">
        <v>2852</v>
      </c>
      <c r="G2463" s="701" t="s">
        <v>1668</v>
      </c>
      <c r="H2463" s="703">
        <v>31898</v>
      </c>
      <c r="I2463" s="703">
        <v>31902</v>
      </c>
      <c r="J2463" s="701" t="s">
        <v>1608</v>
      </c>
      <c r="K2463" s="702">
        <v>26581</v>
      </c>
      <c r="L2463" s="701" t="s">
        <v>1341</v>
      </c>
      <c r="M2463" s="706"/>
      <c r="N2463" s="701" t="s">
        <v>1613</v>
      </c>
      <c r="O2463" s="702">
        <v>3000</v>
      </c>
      <c r="P2463" s="701" t="s">
        <v>1608</v>
      </c>
      <c r="Q2463" s="702">
        <v>134</v>
      </c>
      <c r="R2463" s="701" t="s">
        <v>1341</v>
      </c>
      <c r="S2463" s="701" t="s">
        <v>1341</v>
      </c>
    </row>
    <row r="2464" spans="1:19" x14ac:dyDescent="0.3">
      <c r="A2464" s="701" t="s">
        <v>3235</v>
      </c>
      <c r="B2464" s="701" t="s">
        <v>1607</v>
      </c>
      <c r="C2464" s="701" t="s">
        <v>1413</v>
      </c>
      <c r="D2464" s="702">
        <v>1987</v>
      </c>
      <c r="E2464" s="701" t="s">
        <v>2785</v>
      </c>
      <c r="F2464" s="701" t="s">
        <v>3236</v>
      </c>
      <c r="G2464" s="701" t="s">
        <v>1668</v>
      </c>
      <c r="H2464" s="703">
        <v>32264</v>
      </c>
      <c r="I2464" s="703">
        <v>32273</v>
      </c>
      <c r="J2464" s="701" t="s">
        <v>1608</v>
      </c>
      <c r="K2464" s="702">
        <v>27021</v>
      </c>
      <c r="L2464" s="701" t="s">
        <v>1341</v>
      </c>
      <c r="M2464" s="706"/>
      <c r="N2464" s="701" t="s">
        <v>1608</v>
      </c>
      <c r="O2464" s="702">
        <v>133</v>
      </c>
      <c r="P2464" s="701" t="s">
        <v>1341</v>
      </c>
      <c r="Q2464" s="706"/>
      <c r="R2464" s="701" t="s">
        <v>1341</v>
      </c>
      <c r="S2464" s="701" t="s">
        <v>1341</v>
      </c>
    </row>
    <row r="2465" spans="1:19" x14ac:dyDescent="0.3">
      <c r="A2465" s="701" t="s">
        <v>3237</v>
      </c>
      <c r="B2465" s="701" t="s">
        <v>1607</v>
      </c>
      <c r="C2465" s="701" t="s">
        <v>1413</v>
      </c>
      <c r="D2465" s="702">
        <v>1987</v>
      </c>
      <c r="E2465" s="701" t="s">
        <v>2785</v>
      </c>
      <c r="F2465" s="701" t="s">
        <v>2872</v>
      </c>
      <c r="G2465" s="701" t="s">
        <v>1668</v>
      </c>
      <c r="H2465" s="703">
        <v>32264</v>
      </c>
      <c r="I2465" s="703">
        <v>32273</v>
      </c>
      <c r="J2465" s="701" t="s">
        <v>1608</v>
      </c>
      <c r="K2465" s="702">
        <v>26570</v>
      </c>
      <c r="L2465" s="701" t="s">
        <v>1341</v>
      </c>
      <c r="M2465" s="704"/>
      <c r="N2465" s="701" t="s">
        <v>1608</v>
      </c>
      <c r="O2465" s="702">
        <v>460</v>
      </c>
      <c r="P2465" s="701" t="s">
        <v>1341</v>
      </c>
      <c r="Q2465" s="706"/>
      <c r="R2465" s="701" t="s">
        <v>1341</v>
      </c>
      <c r="S2465" s="701" t="s">
        <v>1341</v>
      </c>
    </row>
    <row r="2466" spans="1:19" x14ac:dyDescent="0.3">
      <c r="A2466" s="701" t="s">
        <v>3238</v>
      </c>
      <c r="B2466" s="701" t="s">
        <v>1607</v>
      </c>
      <c r="C2466" s="701" t="s">
        <v>1413</v>
      </c>
      <c r="D2466" s="702">
        <v>1987</v>
      </c>
      <c r="E2466" s="701" t="s">
        <v>2785</v>
      </c>
      <c r="F2466" s="701" t="s">
        <v>3236</v>
      </c>
      <c r="G2466" s="701" t="s">
        <v>1668</v>
      </c>
      <c r="H2466" s="703">
        <v>32264</v>
      </c>
      <c r="I2466" s="703">
        <v>32273</v>
      </c>
      <c r="J2466" s="701" t="s">
        <v>1608</v>
      </c>
      <c r="K2466" s="702">
        <v>25262</v>
      </c>
      <c r="L2466" s="701" t="s">
        <v>1341</v>
      </c>
      <c r="M2466" s="704"/>
      <c r="N2466" s="701" t="s">
        <v>1613</v>
      </c>
      <c r="O2466" s="702">
        <v>8351</v>
      </c>
      <c r="P2466" s="701" t="s">
        <v>1608</v>
      </c>
      <c r="Q2466" s="702">
        <v>204</v>
      </c>
      <c r="R2466" s="701" t="s">
        <v>1341</v>
      </c>
      <c r="S2466" s="701" t="s">
        <v>1341</v>
      </c>
    </row>
    <row r="2467" spans="1:19" x14ac:dyDescent="0.3">
      <c r="A2467" s="701" t="s">
        <v>3239</v>
      </c>
      <c r="B2467" s="701" t="s">
        <v>1607</v>
      </c>
      <c r="C2467" s="701" t="s">
        <v>1413</v>
      </c>
      <c r="D2467" s="702">
        <v>1987</v>
      </c>
      <c r="E2467" s="701" t="s">
        <v>2785</v>
      </c>
      <c r="F2467" s="701" t="s">
        <v>2872</v>
      </c>
      <c r="G2467" s="701" t="s">
        <v>1668</v>
      </c>
      <c r="H2467" s="703">
        <v>32264</v>
      </c>
      <c r="I2467" s="703">
        <v>32273</v>
      </c>
      <c r="J2467" s="701" t="s">
        <v>1608</v>
      </c>
      <c r="K2467" s="702">
        <v>26423</v>
      </c>
      <c r="L2467" s="701" t="s">
        <v>1341</v>
      </c>
      <c r="M2467" s="704"/>
      <c r="N2467" s="701" t="s">
        <v>1608</v>
      </c>
      <c r="O2467" s="702">
        <v>362</v>
      </c>
      <c r="P2467" s="701" t="s">
        <v>1341</v>
      </c>
      <c r="Q2467" s="706"/>
      <c r="R2467" s="701" t="s">
        <v>1341</v>
      </c>
      <c r="S2467" s="701" t="s">
        <v>1341</v>
      </c>
    </row>
    <row r="2468" spans="1:19" x14ac:dyDescent="0.3">
      <c r="A2468" s="701" t="s">
        <v>3268</v>
      </c>
      <c r="B2468" s="701" t="s">
        <v>1607</v>
      </c>
      <c r="C2468" s="701" t="s">
        <v>1413</v>
      </c>
      <c r="D2468" s="702">
        <v>1987</v>
      </c>
      <c r="E2468" s="701" t="s">
        <v>2785</v>
      </c>
      <c r="F2468" s="701" t="s">
        <v>2872</v>
      </c>
      <c r="G2468" s="701" t="s">
        <v>1668</v>
      </c>
      <c r="H2468" s="703">
        <v>32264</v>
      </c>
      <c r="I2468" s="703">
        <v>32274</v>
      </c>
      <c r="J2468" s="701" t="s">
        <v>1608</v>
      </c>
      <c r="K2468" s="702">
        <v>27522</v>
      </c>
      <c r="L2468" s="701" t="s">
        <v>1341</v>
      </c>
      <c r="M2468" s="704"/>
      <c r="N2468" s="701" t="s">
        <v>1613</v>
      </c>
      <c r="O2468" s="702">
        <v>14994</v>
      </c>
      <c r="P2468" s="701" t="s">
        <v>1341</v>
      </c>
      <c r="Q2468" s="706"/>
      <c r="R2468" s="701" t="s">
        <v>1341</v>
      </c>
      <c r="S2468" s="701" t="s">
        <v>1341</v>
      </c>
    </row>
    <row r="2469" spans="1:19" x14ac:dyDescent="0.3">
      <c r="A2469" s="701" t="s">
        <v>3269</v>
      </c>
      <c r="B2469" s="701" t="s">
        <v>1607</v>
      </c>
      <c r="C2469" s="701" t="s">
        <v>1413</v>
      </c>
      <c r="D2469" s="702">
        <v>1987</v>
      </c>
      <c r="E2469" s="701" t="s">
        <v>2785</v>
      </c>
      <c r="F2469" s="701" t="s">
        <v>2872</v>
      </c>
      <c r="G2469" s="701" t="s">
        <v>1668</v>
      </c>
      <c r="H2469" s="703">
        <v>32264</v>
      </c>
      <c r="I2469" s="703">
        <v>32274</v>
      </c>
      <c r="J2469" s="701" t="s">
        <v>1608</v>
      </c>
      <c r="K2469" s="702">
        <v>27475</v>
      </c>
      <c r="L2469" s="701" t="s">
        <v>1341</v>
      </c>
      <c r="M2469" s="704"/>
      <c r="N2469" s="701" t="s">
        <v>1613</v>
      </c>
      <c r="O2469" s="702">
        <v>14993</v>
      </c>
      <c r="P2469" s="701" t="s">
        <v>1341</v>
      </c>
      <c r="Q2469" s="706"/>
      <c r="R2469" s="701" t="s">
        <v>1341</v>
      </c>
      <c r="S2469" s="701" t="s">
        <v>1341</v>
      </c>
    </row>
    <row r="2470" spans="1:19" x14ac:dyDescent="0.3">
      <c r="A2470" s="701" t="s">
        <v>3330</v>
      </c>
      <c r="B2470" s="701" t="s">
        <v>1607</v>
      </c>
      <c r="C2470" s="701" t="s">
        <v>1413</v>
      </c>
      <c r="D2470" s="702">
        <v>1988</v>
      </c>
      <c r="E2470" s="701" t="s">
        <v>2785</v>
      </c>
      <c r="F2470" s="701" t="s">
        <v>2852</v>
      </c>
      <c r="G2470" s="701" t="s">
        <v>1668</v>
      </c>
      <c r="H2470" s="703">
        <v>32623</v>
      </c>
      <c r="I2470" s="703">
        <v>32625</v>
      </c>
      <c r="J2470" s="701" t="s">
        <v>1608</v>
      </c>
      <c r="K2470" s="702">
        <v>27131</v>
      </c>
      <c r="L2470" s="701" t="s">
        <v>1341</v>
      </c>
      <c r="M2470" s="704"/>
      <c r="N2470" s="701" t="s">
        <v>1613</v>
      </c>
      <c r="O2470" s="702">
        <v>1917</v>
      </c>
      <c r="P2470" s="701" t="s">
        <v>1608</v>
      </c>
      <c r="Q2470" s="702">
        <v>274</v>
      </c>
      <c r="R2470" s="701" t="s">
        <v>1341</v>
      </c>
      <c r="S2470" s="701" t="s">
        <v>1341</v>
      </c>
    </row>
    <row r="2471" spans="1:19" x14ac:dyDescent="0.3">
      <c r="A2471" s="701" t="s">
        <v>3331</v>
      </c>
      <c r="B2471" s="701" t="s">
        <v>1607</v>
      </c>
      <c r="C2471" s="701" t="s">
        <v>1413</v>
      </c>
      <c r="D2471" s="702">
        <v>1988</v>
      </c>
      <c r="E2471" s="701" t="s">
        <v>2785</v>
      </c>
      <c r="F2471" s="701" t="s">
        <v>2852</v>
      </c>
      <c r="G2471" s="701" t="s">
        <v>1668</v>
      </c>
      <c r="H2471" s="703">
        <v>32623</v>
      </c>
      <c r="I2471" s="703">
        <v>32625</v>
      </c>
      <c r="J2471" s="701" t="s">
        <v>1608</v>
      </c>
      <c r="K2471" s="702">
        <v>27075</v>
      </c>
      <c r="L2471" s="701" t="s">
        <v>1341</v>
      </c>
      <c r="M2471" s="704"/>
      <c r="N2471" s="701" t="s">
        <v>1613</v>
      </c>
      <c r="O2471" s="702">
        <v>1917</v>
      </c>
      <c r="P2471" s="701" t="s">
        <v>1341</v>
      </c>
      <c r="Q2471" s="706"/>
      <c r="R2471" s="701" t="s">
        <v>1341</v>
      </c>
      <c r="S2471" s="701" t="s">
        <v>1341</v>
      </c>
    </row>
    <row r="2472" spans="1:19" x14ac:dyDescent="0.3">
      <c r="A2472" s="701" t="s">
        <v>3332</v>
      </c>
      <c r="B2472" s="701" t="s">
        <v>1607</v>
      </c>
      <c r="C2472" s="701" t="s">
        <v>1413</v>
      </c>
      <c r="D2472" s="702">
        <v>1988</v>
      </c>
      <c r="E2472" s="701" t="s">
        <v>2785</v>
      </c>
      <c r="F2472" s="701" t="s">
        <v>2852</v>
      </c>
      <c r="G2472" s="701" t="s">
        <v>1668</v>
      </c>
      <c r="H2472" s="703">
        <v>32623</v>
      </c>
      <c r="I2472" s="703">
        <v>32625</v>
      </c>
      <c r="J2472" s="701" t="s">
        <v>1608</v>
      </c>
      <c r="K2472" s="702">
        <v>26543</v>
      </c>
      <c r="L2472" s="701" t="s">
        <v>1341</v>
      </c>
      <c r="M2472" s="704"/>
      <c r="N2472" s="701" t="s">
        <v>1613</v>
      </c>
      <c r="O2472" s="702">
        <v>1916</v>
      </c>
      <c r="P2472" s="701" t="s">
        <v>1608</v>
      </c>
      <c r="Q2472" s="702">
        <v>268</v>
      </c>
      <c r="R2472" s="701" t="s">
        <v>1341</v>
      </c>
      <c r="S2472" s="701" t="s">
        <v>1341</v>
      </c>
    </row>
    <row r="2473" spans="1:19" x14ac:dyDescent="0.3">
      <c r="A2473" s="701" t="s">
        <v>3333</v>
      </c>
      <c r="B2473" s="701" t="s">
        <v>1607</v>
      </c>
      <c r="C2473" s="701" t="s">
        <v>1413</v>
      </c>
      <c r="D2473" s="702">
        <v>1988</v>
      </c>
      <c r="E2473" s="701" t="s">
        <v>2785</v>
      </c>
      <c r="F2473" s="701" t="s">
        <v>2852</v>
      </c>
      <c r="G2473" s="701" t="s">
        <v>1668</v>
      </c>
      <c r="H2473" s="703">
        <v>32623</v>
      </c>
      <c r="I2473" s="703">
        <v>32625</v>
      </c>
      <c r="J2473" s="701" t="s">
        <v>1608</v>
      </c>
      <c r="K2473" s="702">
        <v>24080</v>
      </c>
      <c r="L2473" s="701" t="s">
        <v>1341</v>
      </c>
      <c r="M2473" s="704"/>
      <c r="N2473" s="701" t="s">
        <v>1613</v>
      </c>
      <c r="O2473" s="702">
        <v>1916</v>
      </c>
      <c r="P2473" s="701" t="s">
        <v>1608</v>
      </c>
      <c r="Q2473" s="702">
        <v>492</v>
      </c>
      <c r="R2473" s="701" t="s">
        <v>1341</v>
      </c>
      <c r="S2473" s="701" t="s">
        <v>1341</v>
      </c>
    </row>
    <row r="2474" spans="1:19" x14ac:dyDescent="0.3">
      <c r="A2474" s="701" t="s">
        <v>3334</v>
      </c>
      <c r="B2474" s="701" t="s">
        <v>1607</v>
      </c>
      <c r="C2474" s="701" t="s">
        <v>1413</v>
      </c>
      <c r="D2474" s="702">
        <v>1988</v>
      </c>
      <c r="E2474" s="701" t="s">
        <v>2785</v>
      </c>
      <c r="F2474" s="701" t="s">
        <v>2852</v>
      </c>
      <c r="G2474" s="701" t="s">
        <v>1668</v>
      </c>
      <c r="H2474" s="703">
        <v>32623</v>
      </c>
      <c r="I2474" s="703">
        <v>32625</v>
      </c>
      <c r="J2474" s="701" t="s">
        <v>1608</v>
      </c>
      <c r="K2474" s="702">
        <v>26794</v>
      </c>
      <c r="L2474" s="701" t="s">
        <v>1341</v>
      </c>
      <c r="M2474" s="706"/>
      <c r="N2474" s="701" t="s">
        <v>1613</v>
      </c>
      <c r="O2474" s="702">
        <v>1917</v>
      </c>
      <c r="P2474" s="701" t="s">
        <v>1341</v>
      </c>
      <c r="Q2474" s="704"/>
      <c r="R2474" s="701" t="s">
        <v>1341</v>
      </c>
      <c r="S2474" s="701" t="s">
        <v>1341</v>
      </c>
    </row>
    <row r="2475" spans="1:19" x14ac:dyDescent="0.3">
      <c r="A2475" s="701" t="s">
        <v>3335</v>
      </c>
      <c r="B2475" s="701" t="s">
        <v>1607</v>
      </c>
      <c r="C2475" s="701" t="s">
        <v>1413</v>
      </c>
      <c r="D2475" s="702">
        <v>1988</v>
      </c>
      <c r="E2475" s="701" t="s">
        <v>2785</v>
      </c>
      <c r="F2475" s="701" t="s">
        <v>2852</v>
      </c>
      <c r="G2475" s="701" t="s">
        <v>1668</v>
      </c>
      <c r="H2475" s="703">
        <v>32623</v>
      </c>
      <c r="I2475" s="703">
        <v>32625</v>
      </c>
      <c r="J2475" s="701" t="s">
        <v>1608</v>
      </c>
      <c r="K2475" s="702">
        <v>26849</v>
      </c>
      <c r="L2475" s="701" t="s">
        <v>1341</v>
      </c>
      <c r="M2475" s="704"/>
      <c r="N2475" s="701" t="s">
        <v>1613</v>
      </c>
      <c r="O2475" s="702">
        <v>1917</v>
      </c>
      <c r="P2475" s="701" t="s">
        <v>1341</v>
      </c>
      <c r="Q2475" s="706"/>
      <c r="R2475" s="701" t="s">
        <v>1341</v>
      </c>
      <c r="S2475" s="701" t="s">
        <v>1341</v>
      </c>
    </row>
    <row r="2476" spans="1:19" x14ac:dyDescent="0.3">
      <c r="A2476" s="701" t="s">
        <v>3336</v>
      </c>
      <c r="B2476" s="701" t="s">
        <v>1607</v>
      </c>
      <c r="C2476" s="701" t="s">
        <v>1413</v>
      </c>
      <c r="D2476" s="702">
        <v>1988</v>
      </c>
      <c r="E2476" s="701" t="s">
        <v>2785</v>
      </c>
      <c r="F2476" s="701" t="s">
        <v>2852</v>
      </c>
      <c r="G2476" s="701" t="s">
        <v>1668</v>
      </c>
      <c r="H2476" s="703">
        <v>32623</v>
      </c>
      <c r="I2476" s="703">
        <v>32625</v>
      </c>
      <c r="J2476" s="701" t="s">
        <v>1608</v>
      </c>
      <c r="K2476" s="702">
        <v>26299</v>
      </c>
      <c r="L2476" s="701" t="s">
        <v>1341</v>
      </c>
      <c r="M2476" s="704"/>
      <c r="N2476" s="701" t="s">
        <v>1613</v>
      </c>
      <c r="O2476" s="702">
        <v>1916</v>
      </c>
      <c r="P2476" s="701" t="s">
        <v>1608</v>
      </c>
      <c r="Q2476" s="702">
        <v>266</v>
      </c>
      <c r="R2476" s="701" t="s">
        <v>1341</v>
      </c>
      <c r="S2476" s="701" t="s">
        <v>1341</v>
      </c>
    </row>
    <row r="2477" spans="1:19" x14ac:dyDescent="0.3">
      <c r="A2477" s="701" t="s">
        <v>2851</v>
      </c>
      <c r="B2477" s="701" t="s">
        <v>1607</v>
      </c>
      <c r="C2477" s="701" t="s">
        <v>1413</v>
      </c>
      <c r="D2477" s="702">
        <v>1989</v>
      </c>
      <c r="E2477" s="701" t="s">
        <v>2785</v>
      </c>
      <c r="F2477" s="701" t="s">
        <v>2852</v>
      </c>
      <c r="G2477" s="701" t="s">
        <v>1668</v>
      </c>
      <c r="H2477" s="703">
        <v>32975</v>
      </c>
      <c r="I2477" s="703">
        <v>33000</v>
      </c>
      <c r="J2477" s="701" t="s">
        <v>1608</v>
      </c>
      <c r="K2477" s="702">
        <v>29907</v>
      </c>
      <c r="L2477" s="701" t="s">
        <v>1341</v>
      </c>
      <c r="M2477" s="704"/>
      <c r="N2477" s="701" t="s">
        <v>1608</v>
      </c>
      <c r="O2477" s="702">
        <v>302</v>
      </c>
      <c r="P2477" s="701" t="s">
        <v>1341</v>
      </c>
      <c r="Q2477" s="706"/>
      <c r="R2477" s="701" t="s">
        <v>1341</v>
      </c>
      <c r="S2477" s="701" t="s">
        <v>1341</v>
      </c>
    </row>
    <row r="2478" spans="1:19" x14ac:dyDescent="0.3">
      <c r="A2478" s="701" t="s">
        <v>2853</v>
      </c>
      <c r="B2478" s="701" t="s">
        <v>1607</v>
      </c>
      <c r="C2478" s="701" t="s">
        <v>1413</v>
      </c>
      <c r="D2478" s="702">
        <v>1989</v>
      </c>
      <c r="E2478" s="701" t="s">
        <v>2785</v>
      </c>
      <c r="F2478" s="701" t="s">
        <v>2852</v>
      </c>
      <c r="G2478" s="701" t="s">
        <v>1668</v>
      </c>
      <c r="H2478" s="703">
        <v>32964</v>
      </c>
      <c r="I2478" s="703">
        <v>32975</v>
      </c>
      <c r="J2478" s="701" t="s">
        <v>1608</v>
      </c>
      <c r="K2478" s="702">
        <v>27486</v>
      </c>
      <c r="L2478" s="701" t="s">
        <v>1341</v>
      </c>
      <c r="M2478" s="704"/>
      <c r="N2478" s="701" t="s">
        <v>1341</v>
      </c>
      <c r="O2478" s="706"/>
      <c r="P2478" s="701" t="s">
        <v>1341</v>
      </c>
      <c r="Q2478" s="706"/>
      <c r="R2478" s="701" t="s">
        <v>1341</v>
      </c>
      <c r="S2478" s="701" t="s">
        <v>1341</v>
      </c>
    </row>
    <row r="2479" spans="1:19" x14ac:dyDescent="0.3">
      <c r="A2479" s="701" t="s">
        <v>2854</v>
      </c>
      <c r="B2479" s="701" t="s">
        <v>1607</v>
      </c>
      <c r="C2479" s="701" t="s">
        <v>1413</v>
      </c>
      <c r="D2479" s="702">
        <v>1989</v>
      </c>
      <c r="E2479" s="701" t="s">
        <v>2785</v>
      </c>
      <c r="F2479" s="701" t="s">
        <v>2852</v>
      </c>
      <c r="G2479" s="701" t="s">
        <v>1668</v>
      </c>
      <c r="H2479" s="703">
        <v>32975</v>
      </c>
      <c r="I2479" s="703">
        <v>33000</v>
      </c>
      <c r="J2479" s="701" t="s">
        <v>1608</v>
      </c>
      <c r="K2479" s="702">
        <v>26908</v>
      </c>
      <c r="L2479" s="701" t="s">
        <v>1341</v>
      </c>
      <c r="M2479" s="704"/>
      <c r="N2479" s="701" t="s">
        <v>1341</v>
      </c>
      <c r="O2479" s="706"/>
      <c r="P2479" s="701" t="s">
        <v>1341</v>
      </c>
      <c r="Q2479" s="706"/>
      <c r="R2479" s="701" t="s">
        <v>1341</v>
      </c>
      <c r="S2479" s="701" t="s">
        <v>1341</v>
      </c>
    </row>
    <row r="2480" spans="1:19" x14ac:dyDescent="0.3">
      <c r="A2480" s="701" t="s">
        <v>2855</v>
      </c>
      <c r="B2480" s="701" t="s">
        <v>1607</v>
      </c>
      <c r="C2480" s="701" t="s">
        <v>1413</v>
      </c>
      <c r="D2480" s="702">
        <v>1989</v>
      </c>
      <c r="E2480" s="701" t="s">
        <v>2785</v>
      </c>
      <c r="F2480" s="701" t="s">
        <v>2852</v>
      </c>
      <c r="G2480" s="701" t="s">
        <v>1668</v>
      </c>
      <c r="H2480" s="703">
        <v>32975</v>
      </c>
      <c r="I2480" s="703">
        <v>33000</v>
      </c>
      <c r="J2480" s="701" t="s">
        <v>1608</v>
      </c>
      <c r="K2480" s="702">
        <v>26583</v>
      </c>
      <c r="L2480" s="701" t="s">
        <v>1341</v>
      </c>
      <c r="M2480" s="706"/>
      <c r="N2480" s="701" t="s">
        <v>1341</v>
      </c>
      <c r="O2480" s="706"/>
      <c r="P2480" s="701" t="s">
        <v>1341</v>
      </c>
      <c r="Q2480" s="706"/>
      <c r="R2480" s="701" t="s">
        <v>1341</v>
      </c>
      <c r="S2480" s="701" t="s">
        <v>1341</v>
      </c>
    </row>
    <row r="2481" spans="1:19" x14ac:dyDescent="0.3">
      <c r="A2481" s="701" t="s">
        <v>2856</v>
      </c>
      <c r="B2481" s="701" t="s">
        <v>1607</v>
      </c>
      <c r="C2481" s="701" t="s">
        <v>1413</v>
      </c>
      <c r="D2481" s="702">
        <v>1989</v>
      </c>
      <c r="E2481" s="701" t="s">
        <v>2785</v>
      </c>
      <c r="F2481" s="701" t="s">
        <v>2852</v>
      </c>
      <c r="G2481" s="701" t="s">
        <v>1668</v>
      </c>
      <c r="H2481" s="703">
        <v>32975</v>
      </c>
      <c r="I2481" s="703">
        <v>33000</v>
      </c>
      <c r="J2481" s="701" t="s">
        <v>1608</v>
      </c>
      <c r="K2481" s="702">
        <v>27058</v>
      </c>
      <c r="L2481" s="701" t="s">
        <v>1341</v>
      </c>
      <c r="M2481" s="706"/>
      <c r="N2481" s="701" t="s">
        <v>1341</v>
      </c>
      <c r="O2481" s="706"/>
      <c r="P2481" s="701" t="s">
        <v>1341</v>
      </c>
      <c r="Q2481" s="706"/>
      <c r="R2481" s="701" t="s">
        <v>1341</v>
      </c>
      <c r="S2481" s="701" t="s">
        <v>1341</v>
      </c>
    </row>
    <row r="2482" spans="1:19" x14ac:dyDescent="0.3">
      <c r="A2482" s="701" t="s">
        <v>2857</v>
      </c>
      <c r="B2482" s="701" t="s">
        <v>1607</v>
      </c>
      <c r="C2482" s="701" t="s">
        <v>1413</v>
      </c>
      <c r="D2482" s="702">
        <v>1989</v>
      </c>
      <c r="E2482" s="701" t="s">
        <v>2785</v>
      </c>
      <c r="F2482" s="701" t="s">
        <v>2852</v>
      </c>
      <c r="G2482" s="701" t="s">
        <v>1668</v>
      </c>
      <c r="H2482" s="703">
        <v>32975</v>
      </c>
      <c r="I2482" s="703">
        <v>33000</v>
      </c>
      <c r="J2482" s="701" t="s">
        <v>1608</v>
      </c>
      <c r="K2482" s="702">
        <v>27053</v>
      </c>
      <c r="L2482" s="701" t="s">
        <v>1341</v>
      </c>
      <c r="M2482" s="706"/>
      <c r="N2482" s="701" t="s">
        <v>1613</v>
      </c>
      <c r="O2482" s="702">
        <v>5393</v>
      </c>
      <c r="P2482" s="701" t="s">
        <v>1341</v>
      </c>
      <c r="Q2482" s="706"/>
      <c r="R2482" s="701" t="s">
        <v>1341</v>
      </c>
      <c r="S2482" s="701" t="s">
        <v>1341</v>
      </c>
    </row>
    <row r="2483" spans="1:19" x14ac:dyDescent="0.3">
      <c r="A2483" s="701" t="s">
        <v>2858</v>
      </c>
      <c r="B2483" s="701" t="s">
        <v>1607</v>
      </c>
      <c r="C2483" s="701" t="s">
        <v>1413</v>
      </c>
      <c r="D2483" s="702">
        <v>1989</v>
      </c>
      <c r="E2483" s="701" t="s">
        <v>2785</v>
      </c>
      <c r="F2483" s="701" t="s">
        <v>2852</v>
      </c>
      <c r="G2483" s="701" t="s">
        <v>1668</v>
      </c>
      <c r="H2483" s="703">
        <v>32975</v>
      </c>
      <c r="I2483" s="703">
        <v>33000</v>
      </c>
      <c r="J2483" s="701" t="s">
        <v>1608</v>
      </c>
      <c r="K2483" s="702">
        <v>26553</v>
      </c>
      <c r="L2483" s="701" t="s">
        <v>1341</v>
      </c>
      <c r="M2483" s="706"/>
      <c r="N2483" s="701" t="s">
        <v>1613</v>
      </c>
      <c r="O2483" s="702">
        <v>5393</v>
      </c>
      <c r="P2483" s="701" t="s">
        <v>1341</v>
      </c>
      <c r="Q2483" s="706"/>
      <c r="R2483" s="701" t="s">
        <v>1341</v>
      </c>
      <c r="S2483" s="701" t="s">
        <v>1341</v>
      </c>
    </row>
    <row r="2484" spans="1:19" x14ac:dyDescent="0.3">
      <c r="A2484" s="701" t="s">
        <v>3361</v>
      </c>
      <c r="B2484" s="701" t="s">
        <v>1607</v>
      </c>
      <c r="C2484" s="701" t="s">
        <v>1413</v>
      </c>
      <c r="D2484" s="702">
        <v>1989</v>
      </c>
      <c r="E2484" s="701" t="s">
        <v>2785</v>
      </c>
      <c r="F2484" s="701" t="s">
        <v>2852</v>
      </c>
      <c r="G2484" s="701" t="s">
        <v>1668</v>
      </c>
      <c r="H2484" s="703">
        <v>32975</v>
      </c>
      <c r="I2484" s="703">
        <v>33000</v>
      </c>
      <c r="J2484" s="701" t="s">
        <v>1608</v>
      </c>
      <c r="K2484" s="702">
        <v>4554</v>
      </c>
      <c r="L2484" s="701" t="s">
        <v>1341</v>
      </c>
      <c r="M2484" s="706"/>
      <c r="N2484" s="701" t="s">
        <v>1613</v>
      </c>
      <c r="O2484" s="702">
        <v>5393</v>
      </c>
      <c r="P2484" s="701" t="s">
        <v>1341</v>
      </c>
      <c r="Q2484" s="706"/>
      <c r="R2484" s="701" t="s">
        <v>1341</v>
      </c>
      <c r="S2484" s="701" t="s">
        <v>1341</v>
      </c>
    </row>
    <row r="2485" spans="1:19" x14ac:dyDescent="0.3">
      <c r="A2485" s="701" t="s">
        <v>3362</v>
      </c>
      <c r="B2485" s="701" t="s">
        <v>1607</v>
      </c>
      <c r="C2485" s="701" t="s">
        <v>1413</v>
      </c>
      <c r="D2485" s="702">
        <v>1989</v>
      </c>
      <c r="E2485" s="701" t="s">
        <v>2785</v>
      </c>
      <c r="F2485" s="701" t="s">
        <v>2852</v>
      </c>
      <c r="G2485" s="701" t="s">
        <v>1668</v>
      </c>
      <c r="H2485" s="703">
        <v>32975</v>
      </c>
      <c r="I2485" s="703">
        <v>33000</v>
      </c>
      <c r="J2485" s="701" t="s">
        <v>1608</v>
      </c>
      <c r="K2485" s="702">
        <v>4553</v>
      </c>
      <c r="L2485" s="701" t="s">
        <v>1341</v>
      </c>
      <c r="M2485" s="704"/>
      <c r="N2485" s="701" t="s">
        <v>1613</v>
      </c>
      <c r="O2485" s="702">
        <v>5393</v>
      </c>
      <c r="P2485" s="701" t="s">
        <v>1341</v>
      </c>
      <c r="Q2485" s="706"/>
      <c r="R2485" s="701" t="s">
        <v>1341</v>
      </c>
      <c r="S2485" s="701" t="s">
        <v>1341</v>
      </c>
    </row>
    <row r="2486" spans="1:19" x14ac:dyDescent="0.3">
      <c r="A2486" s="701" t="s">
        <v>2876</v>
      </c>
      <c r="B2486" s="701" t="s">
        <v>1607</v>
      </c>
      <c r="C2486" s="701" t="s">
        <v>1413</v>
      </c>
      <c r="D2486" s="702">
        <v>1990</v>
      </c>
      <c r="E2486" s="701" t="s">
        <v>2785</v>
      </c>
      <c r="F2486" s="701" t="s">
        <v>2872</v>
      </c>
      <c r="G2486" s="701" t="s">
        <v>1668</v>
      </c>
      <c r="H2486" s="703">
        <v>33371</v>
      </c>
      <c r="I2486" s="703">
        <v>33382</v>
      </c>
      <c r="J2486" s="701" t="s">
        <v>1608</v>
      </c>
      <c r="K2486" s="702">
        <v>26376</v>
      </c>
      <c r="L2486" s="701" t="s">
        <v>1341</v>
      </c>
      <c r="M2486" s="706"/>
      <c r="N2486" s="701" t="s">
        <v>1613</v>
      </c>
      <c r="O2486" s="702">
        <v>5544</v>
      </c>
      <c r="P2486" s="701" t="s">
        <v>1341</v>
      </c>
      <c r="Q2486" s="706"/>
      <c r="R2486" s="701" t="s">
        <v>1341</v>
      </c>
      <c r="S2486" s="701" t="s">
        <v>1341</v>
      </c>
    </row>
    <row r="2487" spans="1:19" x14ac:dyDescent="0.3">
      <c r="A2487" s="701" t="s">
        <v>2877</v>
      </c>
      <c r="B2487" s="701" t="s">
        <v>1607</v>
      </c>
      <c r="C2487" s="701" t="s">
        <v>1413</v>
      </c>
      <c r="D2487" s="702">
        <v>1990</v>
      </c>
      <c r="E2487" s="701" t="s">
        <v>2785</v>
      </c>
      <c r="F2487" s="701" t="s">
        <v>2872</v>
      </c>
      <c r="G2487" s="701" t="s">
        <v>1668</v>
      </c>
      <c r="H2487" s="703">
        <v>33371</v>
      </c>
      <c r="I2487" s="703">
        <v>33382</v>
      </c>
      <c r="J2487" s="701" t="s">
        <v>1608</v>
      </c>
      <c r="K2487" s="702">
        <v>26720</v>
      </c>
      <c r="L2487" s="701" t="s">
        <v>1341</v>
      </c>
      <c r="M2487" s="706"/>
      <c r="N2487" s="701" t="s">
        <v>1613</v>
      </c>
      <c r="O2487" s="702">
        <v>5545</v>
      </c>
      <c r="P2487" s="701" t="s">
        <v>1341</v>
      </c>
      <c r="Q2487" s="706"/>
      <c r="R2487" s="701" t="s">
        <v>1341</v>
      </c>
      <c r="S2487" s="701" t="s">
        <v>1341</v>
      </c>
    </row>
    <row r="2488" spans="1:19" x14ac:dyDescent="0.3">
      <c r="A2488" s="701" t="s">
        <v>2878</v>
      </c>
      <c r="B2488" s="701" t="s">
        <v>1607</v>
      </c>
      <c r="C2488" s="701" t="s">
        <v>1413</v>
      </c>
      <c r="D2488" s="702">
        <v>1990</v>
      </c>
      <c r="E2488" s="701" t="s">
        <v>2785</v>
      </c>
      <c r="F2488" s="701" t="s">
        <v>2872</v>
      </c>
      <c r="G2488" s="701" t="s">
        <v>1668</v>
      </c>
      <c r="H2488" s="703">
        <v>33371</v>
      </c>
      <c r="I2488" s="703">
        <v>33382</v>
      </c>
      <c r="J2488" s="701" t="s">
        <v>1608</v>
      </c>
      <c r="K2488" s="702">
        <v>26736</v>
      </c>
      <c r="L2488" s="701" t="s">
        <v>1341</v>
      </c>
      <c r="M2488" s="706"/>
      <c r="N2488" s="701" t="s">
        <v>1613</v>
      </c>
      <c r="O2488" s="702">
        <v>5545</v>
      </c>
      <c r="P2488" s="701" t="s">
        <v>1341</v>
      </c>
      <c r="Q2488" s="706"/>
      <c r="R2488" s="701" t="s">
        <v>1341</v>
      </c>
      <c r="S2488" s="701" t="s">
        <v>1341</v>
      </c>
    </row>
    <row r="2489" spans="1:19" x14ac:dyDescent="0.3">
      <c r="A2489" s="701" t="s">
        <v>2879</v>
      </c>
      <c r="B2489" s="701" t="s">
        <v>1607</v>
      </c>
      <c r="C2489" s="701" t="s">
        <v>1413</v>
      </c>
      <c r="D2489" s="702">
        <v>1990</v>
      </c>
      <c r="E2489" s="701" t="s">
        <v>2785</v>
      </c>
      <c r="F2489" s="701" t="s">
        <v>2872</v>
      </c>
      <c r="G2489" s="701" t="s">
        <v>1668</v>
      </c>
      <c r="H2489" s="703">
        <v>33371</v>
      </c>
      <c r="I2489" s="703">
        <v>33382</v>
      </c>
      <c r="J2489" s="701" t="s">
        <v>1608</v>
      </c>
      <c r="K2489" s="702">
        <v>26783</v>
      </c>
      <c r="L2489" s="701" t="s">
        <v>1341</v>
      </c>
      <c r="M2489" s="706"/>
      <c r="N2489" s="701" t="s">
        <v>1613</v>
      </c>
      <c r="O2489" s="702">
        <v>5545</v>
      </c>
      <c r="P2489" s="701" t="s">
        <v>1341</v>
      </c>
      <c r="Q2489" s="704"/>
      <c r="R2489" s="701" t="s">
        <v>1341</v>
      </c>
      <c r="S2489" s="701" t="s">
        <v>1341</v>
      </c>
    </row>
    <row r="2490" spans="1:19" x14ac:dyDescent="0.3">
      <c r="A2490" s="701" t="s">
        <v>2880</v>
      </c>
      <c r="B2490" s="701" t="s">
        <v>1607</v>
      </c>
      <c r="C2490" s="701" t="s">
        <v>1413</v>
      </c>
      <c r="D2490" s="702">
        <v>1990</v>
      </c>
      <c r="E2490" s="701" t="s">
        <v>2785</v>
      </c>
      <c r="F2490" s="701" t="s">
        <v>2872</v>
      </c>
      <c r="G2490" s="701" t="s">
        <v>1668</v>
      </c>
      <c r="H2490" s="703">
        <v>33371</v>
      </c>
      <c r="I2490" s="703">
        <v>33382</v>
      </c>
      <c r="J2490" s="701" t="s">
        <v>1608</v>
      </c>
      <c r="K2490" s="702">
        <v>26599</v>
      </c>
      <c r="L2490" s="701" t="s">
        <v>1341</v>
      </c>
      <c r="M2490" s="704"/>
      <c r="N2490" s="701" t="s">
        <v>1613</v>
      </c>
      <c r="O2490" s="702">
        <v>5544</v>
      </c>
      <c r="P2490" s="701" t="s">
        <v>1341</v>
      </c>
      <c r="Q2490" s="704"/>
      <c r="R2490" s="701" t="s">
        <v>1341</v>
      </c>
      <c r="S2490" s="701" t="s">
        <v>1341</v>
      </c>
    </row>
    <row r="2491" spans="1:19" x14ac:dyDescent="0.3">
      <c r="A2491" s="701" t="s">
        <v>2881</v>
      </c>
      <c r="B2491" s="701" t="s">
        <v>1607</v>
      </c>
      <c r="C2491" s="701" t="s">
        <v>1413</v>
      </c>
      <c r="D2491" s="702">
        <v>1990</v>
      </c>
      <c r="E2491" s="701" t="s">
        <v>2785</v>
      </c>
      <c r="F2491" s="701" t="s">
        <v>2872</v>
      </c>
      <c r="G2491" s="701" t="s">
        <v>1668</v>
      </c>
      <c r="H2491" s="703">
        <v>33371</v>
      </c>
      <c r="I2491" s="703">
        <v>33382</v>
      </c>
      <c r="J2491" s="701" t="s">
        <v>1608</v>
      </c>
      <c r="K2491" s="702">
        <v>26722</v>
      </c>
      <c r="L2491" s="701" t="s">
        <v>1341</v>
      </c>
      <c r="M2491" s="704"/>
      <c r="N2491" s="701" t="s">
        <v>1613</v>
      </c>
      <c r="O2491" s="702">
        <v>5545</v>
      </c>
      <c r="P2491" s="701" t="s">
        <v>1341</v>
      </c>
      <c r="Q2491" s="704"/>
      <c r="R2491" s="701" t="s">
        <v>1341</v>
      </c>
      <c r="S2491" s="701" t="s">
        <v>1341</v>
      </c>
    </row>
    <row r="2492" spans="1:19" x14ac:dyDescent="0.3">
      <c r="A2492" s="701" t="s">
        <v>2882</v>
      </c>
      <c r="B2492" s="701" t="s">
        <v>1607</v>
      </c>
      <c r="C2492" s="701" t="s">
        <v>1413</v>
      </c>
      <c r="D2492" s="702">
        <v>1990</v>
      </c>
      <c r="E2492" s="701" t="s">
        <v>2785</v>
      </c>
      <c r="F2492" s="701" t="s">
        <v>2872</v>
      </c>
      <c r="G2492" s="701" t="s">
        <v>1668</v>
      </c>
      <c r="H2492" s="703">
        <v>33371</v>
      </c>
      <c r="I2492" s="703">
        <v>33382</v>
      </c>
      <c r="J2492" s="701" t="s">
        <v>1608</v>
      </c>
      <c r="K2492" s="702">
        <v>26624</v>
      </c>
      <c r="L2492" s="701" t="s">
        <v>1341</v>
      </c>
      <c r="M2492" s="704"/>
      <c r="N2492" s="701" t="s">
        <v>1613</v>
      </c>
      <c r="O2492" s="702">
        <v>5545</v>
      </c>
      <c r="P2492" s="701" t="s">
        <v>1341</v>
      </c>
      <c r="Q2492" s="706"/>
      <c r="R2492" s="701" t="s">
        <v>1341</v>
      </c>
      <c r="S2492" s="701" t="s">
        <v>1341</v>
      </c>
    </row>
    <row r="2493" spans="1:19" x14ac:dyDescent="0.3">
      <c r="A2493" s="701" t="s">
        <v>2883</v>
      </c>
      <c r="B2493" s="701" t="s">
        <v>1607</v>
      </c>
      <c r="C2493" s="701" t="s">
        <v>1413</v>
      </c>
      <c r="D2493" s="702">
        <v>1990</v>
      </c>
      <c r="E2493" s="701" t="s">
        <v>2785</v>
      </c>
      <c r="F2493" s="701" t="s">
        <v>2872</v>
      </c>
      <c r="G2493" s="701" t="s">
        <v>1668</v>
      </c>
      <c r="H2493" s="703">
        <v>33371</v>
      </c>
      <c r="I2493" s="703">
        <v>33382</v>
      </c>
      <c r="J2493" s="701" t="s">
        <v>1608</v>
      </c>
      <c r="K2493" s="702">
        <v>21952</v>
      </c>
      <c r="L2493" s="701" t="s">
        <v>1341</v>
      </c>
      <c r="M2493" s="706"/>
      <c r="N2493" s="701" t="s">
        <v>1613</v>
      </c>
      <c r="O2493" s="702">
        <v>5544</v>
      </c>
      <c r="P2493" s="701" t="s">
        <v>1341</v>
      </c>
      <c r="Q2493" s="704"/>
      <c r="R2493" s="701" t="s">
        <v>1341</v>
      </c>
      <c r="S2493" s="701" t="s">
        <v>1341</v>
      </c>
    </row>
    <row r="2494" spans="1:19" x14ac:dyDescent="0.3">
      <c r="A2494" s="701" t="s">
        <v>2871</v>
      </c>
      <c r="B2494" s="701" t="s">
        <v>1607</v>
      </c>
      <c r="C2494" s="701" t="s">
        <v>1413</v>
      </c>
      <c r="D2494" s="702">
        <v>1991</v>
      </c>
      <c r="E2494" s="701" t="s">
        <v>2785</v>
      </c>
      <c r="F2494" s="701" t="s">
        <v>2872</v>
      </c>
      <c r="G2494" s="701" t="s">
        <v>1668</v>
      </c>
      <c r="H2494" s="703">
        <v>33725</v>
      </c>
      <c r="I2494" s="703">
        <v>33725</v>
      </c>
      <c r="J2494" s="701" t="s">
        <v>1608</v>
      </c>
      <c r="K2494" s="702">
        <v>25634</v>
      </c>
      <c r="L2494" s="701" t="s">
        <v>1341</v>
      </c>
      <c r="M2494" s="704"/>
      <c r="N2494" s="701" t="s">
        <v>1613</v>
      </c>
      <c r="O2494" s="702">
        <v>1868</v>
      </c>
      <c r="P2494" s="701" t="s">
        <v>1608</v>
      </c>
      <c r="Q2494" s="702">
        <v>523</v>
      </c>
      <c r="R2494" s="701" t="s">
        <v>1341</v>
      </c>
      <c r="S2494" s="701" t="s">
        <v>1341</v>
      </c>
    </row>
    <row r="2495" spans="1:19" x14ac:dyDescent="0.3">
      <c r="A2495" s="701" t="s">
        <v>2873</v>
      </c>
      <c r="B2495" s="701" t="s">
        <v>1607</v>
      </c>
      <c r="C2495" s="701" t="s">
        <v>1413</v>
      </c>
      <c r="D2495" s="702">
        <v>1991</v>
      </c>
      <c r="E2495" s="701" t="s">
        <v>2785</v>
      </c>
      <c r="F2495" s="701" t="s">
        <v>2872</v>
      </c>
      <c r="G2495" s="701" t="s">
        <v>1668</v>
      </c>
      <c r="H2495" s="703">
        <v>33725</v>
      </c>
      <c r="I2495" s="703">
        <v>33725</v>
      </c>
      <c r="J2495" s="701" t="s">
        <v>1608</v>
      </c>
      <c r="K2495" s="702">
        <v>26679</v>
      </c>
      <c r="L2495" s="701" t="s">
        <v>1341</v>
      </c>
      <c r="M2495" s="704"/>
      <c r="N2495" s="701" t="s">
        <v>1613</v>
      </c>
      <c r="O2495" s="702">
        <v>1906</v>
      </c>
      <c r="P2495" s="701" t="s">
        <v>1341</v>
      </c>
      <c r="Q2495" s="706"/>
      <c r="R2495" s="701" t="s">
        <v>1341</v>
      </c>
      <c r="S2495" s="701" t="s">
        <v>1341</v>
      </c>
    </row>
    <row r="2496" spans="1:19" x14ac:dyDescent="0.3">
      <c r="A2496" s="701" t="s">
        <v>3034</v>
      </c>
      <c r="B2496" s="701" t="s">
        <v>1607</v>
      </c>
      <c r="C2496" s="701" t="s">
        <v>1413</v>
      </c>
      <c r="D2496" s="702">
        <v>1991</v>
      </c>
      <c r="E2496" s="701" t="s">
        <v>2785</v>
      </c>
      <c r="F2496" s="701" t="s">
        <v>2872</v>
      </c>
      <c r="G2496" s="701" t="s">
        <v>1668</v>
      </c>
      <c r="H2496" s="703">
        <v>33725</v>
      </c>
      <c r="I2496" s="703">
        <v>33725</v>
      </c>
      <c r="J2496" s="701" t="s">
        <v>1608</v>
      </c>
      <c r="K2496" s="702">
        <v>156630</v>
      </c>
      <c r="L2496" s="701" t="s">
        <v>1341</v>
      </c>
      <c r="M2496" s="704"/>
      <c r="N2496" s="701" t="s">
        <v>1613</v>
      </c>
      <c r="O2496" s="702">
        <v>11226</v>
      </c>
      <c r="P2496" s="701" t="s">
        <v>1608</v>
      </c>
      <c r="Q2496" s="702">
        <v>534</v>
      </c>
      <c r="R2496" s="701" t="s">
        <v>1341</v>
      </c>
      <c r="S2496" s="701" t="s">
        <v>1341</v>
      </c>
    </row>
    <row r="2497" spans="1:19" x14ac:dyDescent="0.3">
      <c r="A2497" s="701" t="s">
        <v>5938</v>
      </c>
      <c r="B2497" s="701" t="s">
        <v>1607</v>
      </c>
      <c r="C2497" s="701" t="s">
        <v>1413</v>
      </c>
      <c r="D2497" s="702">
        <v>1992</v>
      </c>
      <c r="E2497" s="701" t="s">
        <v>2785</v>
      </c>
      <c r="F2497" s="701" t="s">
        <v>2852</v>
      </c>
      <c r="G2497" s="701" t="s">
        <v>1668</v>
      </c>
      <c r="H2497" s="703">
        <v>34123</v>
      </c>
      <c r="I2497" s="703">
        <v>34123</v>
      </c>
      <c r="J2497" s="701" t="s">
        <v>1608</v>
      </c>
      <c r="K2497" s="702">
        <v>25635</v>
      </c>
      <c r="L2497" s="701" t="s">
        <v>1341</v>
      </c>
      <c r="M2497" s="704"/>
      <c r="N2497" s="701" t="s">
        <v>1608</v>
      </c>
      <c r="O2497" s="702">
        <v>523</v>
      </c>
      <c r="P2497" s="701" t="s">
        <v>1613</v>
      </c>
      <c r="Q2497" s="702">
        <v>355</v>
      </c>
      <c r="R2497" s="701" t="s">
        <v>1341</v>
      </c>
      <c r="S2497" s="701" t="s">
        <v>1341</v>
      </c>
    </row>
    <row r="2498" spans="1:19" x14ac:dyDescent="0.3">
      <c r="A2498" s="701" t="s">
        <v>5939</v>
      </c>
      <c r="B2498" s="701" t="s">
        <v>1607</v>
      </c>
      <c r="C2498" s="701" t="s">
        <v>1413</v>
      </c>
      <c r="D2498" s="702">
        <v>1992</v>
      </c>
      <c r="E2498" s="701" t="s">
        <v>2785</v>
      </c>
      <c r="F2498" s="701" t="s">
        <v>2852</v>
      </c>
      <c r="G2498" s="701" t="s">
        <v>1668</v>
      </c>
      <c r="H2498" s="703">
        <v>34123</v>
      </c>
      <c r="I2498" s="703">
        <v>34123</v>
      </c>
      <c r="J2498" s="701" t="s">
        <v>1608</v>
      </c>
      <c r="K2498" s="702">
        <v>25811</v>
      </c>
      <c r="L2498" s="701" t="s">
        <v>1341</v>
      </c>
      <c r="M2498" s="706"/>
      <c r="N2498" s="701" t="s">
        <v>1608</v>
      </c>
      <c r="O2498" s="702">
        <v>527</v>
      </c>
      <c r="P2498" s="701" t="s">
        <v>1613</v>
      </c>
      <c r="Q2498" s="702">
        <v>358</v>
      </c>
      <c r="R2498" s="701" t="s">
        <v>1341</v>
      </c>
      <c r="S2498" s="701" t="s">
        <v>1341</v>
      </c>
    </row>
    <row r="2499" spans="1:19" x14ac:dyDescent="0.3">
      <c r="A2499" s="701" t="s">
        <v>5940</v>
      </c>
      <c r="B2499" s="701" t="s">
        <v>1607</v>
      </c>
      <c r="C2499" s="701" t="s">
        <v>1413</v>
      </c>
      <c r="D2499" s="702">
        <v>1992</v>
      </c>
      <c r="E2499" s="701" t="s">
        <v>2785</v>
      </c>
      <c r="F2499" s="701" t="s">
        <v>2852</v>
      </c>
      <c r="G2499" s="701" t="s">
        <v>1668</v>
      </c>
      <c r="H2499" s="703">
        <v>34123</v>
      </c>
      <c r="I2499" s="703">
        <v>34123</v>
      </c>
      <c r="J2499" s="701" t="s">
        <v>1608</v>
      </c>
      <c r="K2499" s="702">
        <v>26357</v>
      </c>
      <c r="L2499" s="701" t="s">
        <v>1341</v>
      </c>
      <c r="M2499" s="706"/>
      <c r="N2499" s="701" t="s">
        <v>1613</v>
      </c>
      <c r="O2499" s="702">
        <v>360</v>
      </c>
      <c r="P2499" s="701" t="s">
        <v>1608</v>
      </c>
      <c r="Q2499" s="705">
        <v>132</v>
      </c>
      <c r="R2499" s="701" t="s">
        <v>1341</v>
      </c>
      <c r="S2499" s="701" t="s">
        <v>1341</v>
      </c>
    </row>
    <row r="2500" spans="1:19" x14ac:dyDescent="0.3">
      <c r="A2500" s="701" t="s">
        <v>5941</v>
      </c>
      <c r="B2500" s="701" t="s">
        <v>1607</v>
      </c>
      <c r="C2500" s="701" t="s">
        <v>1413</v>
      </c>
      <c r="D2500" s="702">
        <v>1992</v>
      </c>
      <c r="E2500" s="701" t="s">
        <v>2785</v>
      </c>
      <c r="F2500" s="701" t="s">
        <v>2852</v>
      </c>
      <c r="G2500" s="701" t="s">
        <v>1668</v>
      </c>
      <c r="H2500" s="703">
        <v>34123</v>
      </c>
      <c r="I2500" s="703">
        <v>34123</v>
      </c>
      <c r="J2500" s="701" t="s">
        <v>1608</v>
      </c>
      <c r="K2500" s="702">
        <v>26134</v>
      </c>
      <c r="L2500" s="701" t="s">
        <v>1341</v>
      </c>
      <c r="M2500" s="706"/>
      <c r="N2500" s="701" t="s">
        <v>1613</v>
      </c>
      <c r="O2500" s="702">
        <v>358</v>
      </c>
      <c r="P2500" s="701" t="s">
        <v>1608</v>
      </c>
      <c r="Q2500" s="702">
        <v>264</v>
      </c>
      <c r="R2500" s="701" t="s">
        <v>1341</v>
      </c>
      <c r="S2500" s="701" t="s">
        <v>1341</v>
      </c>
    </row>
    <row r="2501" spans="1:19" x14ac:dyDescent="0.3">
      <c r="A2501" s="701" t="s">
        <v>5942</v>
      </c>
      <c r="B2501" s="701" t="s">
        <v>1607</v>
      </c>
      <c r="C2501" s="701" t="s">
        <v>1413</v>
      </c>
      <c r="D2501" s="702">
        <v>1992</v>
      </c>
      <c r="E2501" s="701" t="s">
        <v>2785</v>
      </c>
      <c r="F2501" s="701" t="s">
        <v>2852</v>
      </c>
      <c r="G2501" s="701" t="s">
        <v>1668</v>
      </c>
      <c r="H2501" s="703">
        <v>34123</v>
      </c>
      <c r="I2501" s="703">
        <v>34123</v>
      </c>
      <c r="J2501" s="701" t="s">
        <v>1608</v>
      </c>
      <c r="K2501" s="702">
        <v>26610</v>
      </c>
      <c r="L2501" s="701" t="s">
        <v>1341</v>
      </c>
      <c r="M2501" s="706"/>
      <c r="N2501" s="701" t="s">
        <v>1613</v>
      </c>
      <c r="O2501" s="702">
        <v>361</v>
      </c>
      <c r="P2501" s="701" t="s">
        <v>1341</v>
      </c>
      <c r="Q2501" s="704"/>
      <c r="R2501" s="701" t="s">
        <v>1341</v>
      </c>
      <c r="S2501" s="701" t="s">
        <v>1341</v>
      </c>
    </row>
    <row r="2502" spans="1:19" x14ac:dyDescent="0.3">
      <c r="A2502" s="701" t="s">
        <v>5943</v>
      </c>
      <c r="B2502" s="701" t="s">
        <v>1607</v>
      </c>
      <c r="C2502" s="701" t="s">
        <v>1413</v>
      </c>
      <c r="D2502" s="702">
        <v>1992</v>
      </c>
      <c r="E2502" s="701" t="s">
        <v>2785</v>
      </c>
      <c r="F2502" s="701" t="s">
        <v>2852</v>
      </c>
      <c r="G2502" s="701" t="s">
        <v>1668</v>
      </c>
      <c r="H2502" s="703">
        <v>34123</v>
      </c>
      <c r="I2502" s="703">
        <v>34123</v>
      </c>
      <c r="J2502" s="701" t="s">
        <v>1608</v>
      </c>
      <c r="K2502" s="702">
        <v>26772</v>
      </c>
      <c r="L2502" s="701" t="s">
        <v>1341</v>
      </c>
      <c r="M2502" s="704"/>
      <c r="N2502" s="701" t="s">
        <v>1613</v>
      </c>
      <c r="O2502" s="702">
        <v>364</v>
      </c>
      <c r="P2502" s="701" t="s">
        <v>1341</v>
      </c>
      <c r="Q2502" s="704"/>
      <c r="R2502" s="701" t="s">
        <v>1341</v>
      </c>
      <c r="S2502" s="701" t="s">
        <v>1341</v>
      </c>
    </row>
    <row r="2503" spans="1:19" x14ac:dyDescent="0.3">
      <c r="A2503" s="701" t="s">
        <v>5944</v>
      </c>
      <c r="B2503" s="701" t="s">
        <v>1607</v>
      </c>
      <c r="C2503" s="701" t="s">
        <v>1413</v>
      </c>
      <c r="D2503" s="702">
        <v>1992</v>
      </c>
      <c r="E2503" s="701" t="s">
        <v>2785</v>
      </c>
      <c r="F2503" s="701" t="s">
        <v>2852</v>
      </c>
      <c r="G2503" s="701" t="s">
        <v>1668</v>
      </c>
      <c r="H2503" s="703">
        <v>34123</v>
      </c>
      <c r="I2503" s="703">
        <v>34123</v>
      </c>
      <c r="J2503" s="701" t="s">
        <v>1608</v>
      </c>
      <c r="K2503" s="702">
        <v>25118</v>
      </c>
      <c r="L2503" s="701" t="s">
        <v>1341</v>
      </c>
      <c r="M2503" s="704"/>
      <c r="N2503" s="701" t="s">
        <v>1613</v>
      </c>
      <c r="O2503" s="702">
        <v>344</v>
      </c>
      <c r="P2503" s="701" t="s">
        <v>1608</v>
      </c>
      <c r="Q2503" s="702">
        <v>254</v>
      </c>
      <c r="R2503" s="701" t="s">
        <v>1341</v>
      </c>
      <c r="S2503" s="701" t="s">
        <v>1341</v>
      </c>
    </row>
    <row r="2504" spans="1:19" x14ac:dyDescent="0.3">
      <c r="A2504" s="701" t="s">
        <v>2875</v>
      </c>
      <c r="B2504" s="701" t="s">
        <v>1607</v>
      </c>
      <c r="C2504" s="701" t="s">
        <v>1413</v>
      </c>
      <c r="D2504" s="702">
        <v>1993</v>
      </c>
      <c r="E2504" s="701" t="s">
        <v>2785</v>
      </c>
      <c r="F2504" s="701" t="s">
        <v>2852</v>
      </c>
      <c r="G2504" s="701" t="s">
        <v>1668</v>
      </c>
      <c r="H2504" s="703">
        <v>34487</v>
      </c>
      <c r="I2504" s="703">
        <v>34493</v>
      </c>
      <c r="J2504" s="701" t="s">
        <v>1608</v>
      </c>
      <c r="K2504" s="702">
        <v>100060</v>
      </c>
      <c r="L2504" s="701" t="s">
        <v>1341</v>
      </c>
      <c r="M2504" s="704"/>
      <c r="N2504" s="701" t="s">
        <v>1608</v>
      </c>
      <c r="O2504" s="702">
        <v>251</v>
      </c>
      <c r="P2504" s="701" t="s">
        <v>1341</v>
      </c>
      <c r="Q2504" s="706"/>
      <c r="R2504" s="701" t="s">
        <v>1341</v>
      </c>
      <c r="S2504" s="701" t="s">
        <v>1341</v>
      </c>
    </row>
    <row r="2505" spans="1:19" x14ac:dyDescent="0.3">
      <c r="A2505" s="701" t="s">
        <v>6093</v>
      </c>
      <c r="B2505" s="701" t="s">
        <v>1607</v>
      </c>
      <c r="C2505" s="701" t="s">
        <v>1413</v>
      </c>
      <c r="D2505" s="702">
        <v>1993</v>
      </c>
      <c r="E2505" s="701" t="s">
        <v>2785</v>
      </c>
      <c r="F2505" s="701" t="s">
        <v>2852</v>
      </c>
      <c r="G2505" s="701" t="s">
        <v>1668</v>
      </c>
      <c r="H2505" s="703">
        <v>34487</v>
      </c>
      <c r="I2505" s="703">
        <v>34493</v>
      </c>
      <c r="J2505" s="701" t="s">
        <v>1608</v>
      </c>
      <c r="K2505" s="702">
        <v>49902</v>
      </c>
      <c r="L2505" s="701" t="s">
        <v>1341</v>
      </c>
      <c r="M2505" s="706"/>
      <c r="N2505" s="701" t="s">
        <v>1608</v>
      </c>
      <c r="O2505" s="702">
        <v>165</v>
      </c>
      <c r="P2505" s="701" t="s">
        <v>1341</v>
      </c>
      <c r="Q2505" s="706"/>
      <c r="R2505" s="701" t="s">
        <v>1341</v>
      </c>
      <c r="S2505" s="701" t="s">
        <v>1341</v>
      </c>
    </row>
    <row r="2506" spans="1:19" x14ac:dyDescent="0.3">
      <c r="A2506" s="701" t="s">
        <v>6094</v>
      </c>
      <c r="B2506" s="701" t="s">
        <v>1607</v>
      </c>
      <c r="C2506" s="701" t="s">
        <v>1413</v>
      </c>
      <c r="D2506" s="702">
        <v>1993</v>
      </c>
      <c r="E2506" s="701" t="s">
        <v>2785</v>
      </c>
      <c r="F2506" s="701" t="s">
        <v>2852</v>
      </c>
      <c r="G2506" s="701" t="s">
        <v>1668</v>
      </c>
      <c r="H2506" s="703">
        <v>34487</v>
      </c>
      <c r="I2506" s="703">
        <v>34493</v>
      </c>
      <c r="J2506" s="701" t="s">
        <v>1608</v>
      </c>
      <c r="K2506" s="702">
        <v>50119</v>
      </c>
      <c r="L2506" s="701" t="s">
        <v>1341</v>
      </c>
      <c r="M2506" s="706"/>
      <c r="N2506" s="701" t="s">
        <v>1341</v>
      </c>
      <c r="O2506" s="706"/>
      <c r="P2506" s="701" t="s">
        <v>1341</v>
      </c>
      <c r="Q2506" s="706"/>
      <c r="R2506" s="701" t="s">
        <v>1341</v>
      </c>
      <c r="S2506" s="701" t="s">
        <v>1341</v>
      </c>
    </row>
    <row r="2507" spans="1:19" x14ac:dyDescent="0.3">
      <c r="A2507" s="701" t="s">
        <v>5831</v>
      </c>
      <c r="B2507" s="701" t="s">
        <v>1607</v>
      </c>
      <c r="C2507" s="701" t="s">
        <v>1413</v>
      </c>
      <c r="D2507" s="702">
        <v>1994</v>
      </c>
      <c r="E2507" s="701" t="s">
        <v>2785</v>
      </c>
      <c r="F2507" s="701" t="s">
        <v>2852</v>
      </c>
      <c r="G2507" s="701" t="s">
        <v>1668</v>
      </c>
      <c r="H2507" s="703">
        <v>34863</v>
      </c>
      <c r="I2507" s="703">
        <v>34871</v>
      </c>
      <c r="J2507" s="701" t="s">
        <v>1608</v>
      </c>
      <c r="K2507" s="702">
        <v>10527</v>
      </c>
      <c r="L2507" s="701" t="s">
        <v>1341</v>
      </c>
      <c r="M2507" s="706"/>
      <c r="N2507" s="701" t="s">
        <v>1613</v>
      </c>
      <c r="O2507" s="702">
        <v>184</v>
      </c>
      <c r="P2507" s="701" t="s">
        <v>1341</v>
      </c>
      <c r="Q2507" s="706"/>
      <c r="R2507" s="701" t="s">
        <v>1341</v>
      </c>
      <c r="S2507" s="701" t="s">
        <v>1341</v>
      </c>
    </row>
    <row r="2508" spans="1:19" x14ac:dyDescent="0.3">
      <c r="A2508" s="701" t="s">
        <v>5832</v>
      </c>
      <c r="B2508" s="701" t="s">
        <v>1607</v>
      </c>
      <c r="C2508" s="701" t="s">
        <v>1413</v>
      </c>
      <c r="D2508" s="702">
        <v>1994</v>
      </c>
      <c r="E2508" s="701" t="s">
        <v>2785</v>
      </c>
      <c r="F2508" s="701" t="s">
        <v>2852</v>
      </c>
      <c r="G2508" s="701" t="s">
        <v>1668</v>
      </c>
      <c r="H2508" s="703">
        <v>34863</v>
      </c>
      <c r="I2508" s="703">
        <v>34871</v>
      </c>
      <c r="J2508" s="701" t="s">
        <v>1608</v>
      </c>
      <c r="K2508" s="702">
        <v>10700</v>
      </c>
      <c r="L2508" s="701" t="s">
        <v>1341</v>
      </c>
      <c r="M2508" s="706"/>
      <c r="N2508" s="701" t="s">
        <v>1613</v>
      </c>
      <c r="O2508" s="702">
        <v>187</v>
      </c>
      <c r="P2508" s="701" t="s">
        <v>1341</v>
      </c>
      <c r="Q2508" s="706"/>
      <c r="R2508" s="701" t="s">
        <v>1341</v>
      </c>
      <c r="S2508" s="701" t="s">
        <v>1341</v>
      </c>
    </row>
    <row r="2509" spans="1:19" x14ac:dyDescent="0.3">
      <c r="A2509" s="701" t="s">
        <v>5848</v>
      </c>
      <c r="B2509" s="701" t="s">
        <v>1607</v>
      </c>
      <c r="C2509" s="701" t="s">
        <v>1413</v>
      </c>
      <c r="D2509" s="702">
        <v>1994</v>
      </c>
      <c r="E2509" s="701" t="s">
        <v>2785</v>
      </c>
      <c r="F2509" s="701" t="s">
        <v>2852</v>
      </c>
      <c r="G2509" s="701" t="s">
        <v>1668</v>
      </c>
      <c r="H2509" s="703">
        <v>34863</v>
      </c>
      <c r="I2509" s="703">
        <v>34871</v>
      </c>
      <c r="J2509" s="701" t="s">
        <v>1608</v>
      </c>
      <c r="K2509" s="702">
        <v>30010</v>
      </c>
      <c r="L2509" s="701" t="s">
        <v>1341</v>
      </c>
      <c r="M2509" s="706"/>
      <c r="N2509" s="701" t="s">
        <v>1613</v>
      </c>
      <c r="O2509" s="702">
        <v>524</v>
      </c>
      <c r="P2509" s="701" t="s">
        <v>1341</v>
      </c>
      <c r="Q2509" s="706"/>
      <c r="R2509" s="701" t="s">
        <v>1341</v>
      </c>
      <c r="S2509" s="701" t="s">
        <v>1341</v>
      </c>
    </row>
    <row r="2510" spans="1:19" x14ac:dyDescent="0.3">
      <c r="A2510" s="701" t="s">
        <v>5849</v>
      </c>
      <c r="B2510" s="701" t="s">
        <v>1607</v>
      </c>
      <c r="C2510" s="701" t="s">
        <v>1413</v>
      </c>
      <c r="D2510" s="702">
        <v>1994</v>
      </c>
      <c r="E2510" s="701" t="s">
        <v>2785</v>
      </c>
      <c r="F2510" s="701" t="s">
        <v>2852</v>
      </c>
      <c r="G2510" s="701" t="s">
        <v>1668</v>
      </c>
      <c r="H2510" s="703">
        <v>34863</v>
      </c>
      <c r="I2510" s="703">
        <v>34871</v>
      </c>
      <c r="J2510" s="701" t="s">
        <v>1608</v>
      </c>
      <c r="K2510" s="702">
        <v>29946</v>
      </c>
      <c r="L2510" s="701" t="s">
        <v>1341</v>
      </c>
      <c r="M2510" s="706"/>
      <c r="N2510" s="701" t="s">
        <v>1613</v>
      </c>
      <c r="O2510" s="702">
        <v>523</v>
      </c>
      <c r="P2510" s="701" t="s">
        <v>1341</v>
      </c>
      <c r="Q2510" s="706"/>
      <c r="R2510" s="701" t="s">
        <v>1341</v>
      </c>
      <c r="S2510" s="701" t="s">
        <v>1341</v>
      </c>
    </row>
    <row r="2511" spans="1:19" x14ac:dyDescent="0.3">
      <c r="A2511" s="701" t="s">
        <v>5850</v>
      </c>
      <c r="B2511" s="701" t="s">
        <v>1607</v>
      </c>
      <c r="C2511" s="701" t="s">
        <v>1413</v>
      </c>
      <c r="D2511" s="702">
        <v>1994</v>
      </c>
      <c r="E2511" s="701" t="s">
        <v>2785</v>
      </c>
      <c r="F2511" s="701" t="s">
        <v>2852</v>
      </c>
      <c r="G2511" s="701" t="s">
        <v>1668</v>
      </c>
      <c r="H2511" s="703">
        <v>34863</v>
      </c>
      <c r="I2511" s="703">
        <v>34871</v>
      </c>
      <c r="J2511" s="701" t="s">
        <v>1608</v>
      </c>
      <c r="K2511" s="702">
        <v>30867</v>
      </c>
      <c r="L2511" s="701" t="s">
        <v>1341</v>
      </c>
      <c r="M2511" s="706"/>
      <c r="N2511" s="701" t="s">
        <v>1613</v>
      </c>
      <c r="O2511" s="702">
        <v>539</v>
      </c>
      <c r="P2511" s="701" t="s">
        <v>1341</v>
      </c>
      <c r="Q2511" s="706"/>
      <c r="R2511" s="701" t="s">
        <v>1341</v>
      </c>
      <c r="S2511" s="701" t="s">
        <v>1341</v>
      </c>
    </row>
    <row r="2512" spans="1:19" x14ac:dyDescent="0.3">
      <c r="A2512" s="701" t="s">
        <v>6274</v>
      </c>
      <c r="B2512" s="701" t="s">
        <v>1607</v>
      </c>
      <c r="C2512" s="701" t="s">
        <v>1413</v>
      </c>
      <c r="D2512" s="702">
        <v>1994</v>
      </c>
      <c r="E2512" s="701" t="s">
        <v>2785</v>
      </c>
      <c r="F2512" s="701" t="s">
        <v>2852</v>
      </c>
      <c r="G2512" s="701" t="s">
        <v>1668</v>
      </c>
      <c r="H2512" s="703">
        <v>34863</v>
      </c>
      <c r="I2512" s="703">
        <v>34871</v>
      </c>
      <c r="J2512" s="701" t="s">
        <v>1608</v>
      </c>
      <c r="K2512" s="702">
        <v>29252</v>
      </c>
      <c r="L2512" s="701" t="s">
        <v>1341</v>
      </c>
      <c r="M2512" s="704"/>
      <c r="N2512" s="701" t="s">
        <v>1613</v>
      </c>
      <c r="O2512" s="702">
        <v>511</v>
      </c>
      <c r="P2512" s="701" t="s">
        <v>1341</v>
      </c>
      <c r="Q2512" s="706"/>
      <c r="R2512" s="701" t="s">
        <v>1341</v>
      </c>
      <c r="S2512" s="701" t="s">
        <v>1341</v>
      </c>
    </row>
    <row r="2513" spans="1:19" x14ac:dyDescent="0.3">
      <c r="A2513" s="701" t="s">
        <v>6275</v>
      </c>
      <c r="B2513" s="701" t="s">
        <v>1607</v>
      </c>
      <c r="C2513" s="701" t="s">
        <v>1413</v>
      </c>
      <c r="D2513" s="702">
        <v>1994</v>
      </c>
      <c r="E2513" s="701" t="s">
        <v>2785</v>
      </c>
      <c r="F2513" s="701" t="s">
        <v>2852</v>
      </c>
      <c r="G2513" s="701" t="s">
        <v>1668</v>
      </c>
      <c r="H2513" s="703">
        <v>34863</v>
      </c>
      <c r="I2513" s="703">
        <v>34871</v>
      </c>
      <c r="J2513" s="701" t="s">
        <v>1608</v>
      </c>
      <c r="K2513" s="702">
        <v>30171</v>
      </c>
      <c r="L2513" s="701" t="s">
        <v>1341</v>
      </c>
      <c r="M2513" s="706"/>
      <c r="N2513" s="701" t="s">
        <v>1613</v>
      </c>
      <c r="O2513" s="702">
        <v>527</v>
      </c>
      <c r="P2513" s="701" t="s">
        <v>1341</v>
      </c>
      <c r="Q2513" s="706"/>
      <c r="R2513" s="701" t="s">
        <v>1341</v>
      </c>
      <c r="S2513" s="701" t="s">
        <v>1341</v>
      </c>
    </row>
    <row r="2514" spans="1:19" x14ac:dyDescent="0.3">
      <c r="A2514" s="701" t="s">
        <v>6276</v>
      </c>
      <c r="B2514" s="701" t="s">
        <v>1607</v>
      </c>
      <c r="C2514" s="701" t="s">
        <v>1413</v>
      </c>
      <c r="D2514" s="702">
        <v>1994</v>
      </c>
      <c r="E2514" s="701" t="s">
        <v>2785</v>
      </c>
      <c r="F2514" s="701" t="s">
        <v>2852</v>
      </c>
      <c r="G2514" s="701" t="s">
        <v>1668</v>
      </c>
      <c r="H2514" s="703">
        <v>34863</v>
      </c>
      <c r="I2514" s="703">
        <v>34871</v>
      </c>
      <c r="J2514" s="701" t="s">
        <v>1608</v>
      </c>
      <c r="K2514" s="702">
        <v>28943</v>
      </c>
      <c r="L2514" s="701" t="s">
        <v>1341</v>
      </c>
      <c r="M2514" s="706"/>
      <c r="N2514" s="701" t="s">
        <v>1613</v>
      </c>
      <c r="O2514" s="702">
        <v>505</v>
      </c>
      <c r="P2514" s="701" t="s">
        <v>1341</v>
      </c>
      <c r="Q2514" s="706"/>
      <c r="R2514" s="701" t="s">
        <v>1341</v>
      </c>
      <c r="S2514" s="701" t="s">
        <v>1341</v>
      </c>
    </row>
    <row r="2515" spans="1:19" x14ac:dyDescent="0.3">
      <c r="A2515" s="701" t="s">
        <v>6333</v>
      </c>
      <c r="B2515" s="701" t="s">
        <v>1607</v>
      </c>
      <c r="C2515" s="701" t="s">
        <v>1413</v>
      </c>
      <c r="D2515" s="702">
        <v>1995</v>
      </c>
      <c r="E2515" s="701" t="s">
        <v>2785</v>
      </c>
      <c r="F2515" s="701" t="s">
        <v>2852</v>
      </c>
      <c r="G2515" s="701" t="s">
        <v>1668</v>
      </c>
      <c r="H2515" s="703">
        <v>35226</v>
      </c>
      <c r="I2515" s="703">
        <v>35229</v>
      </c>
      <c r="J2515" s="701" t="s">
        <v>1608</v>
      </c>
      <c r="K2515" s="702">
        <v>26105</v>
      </c>
      <c r="L2515" s="701" t="s">
        <v>1341</v>
      </c>
      <c r="M2515" s="706"/>
      <c r="N2515" s="701" t="s">
        <v>1613</v>
      </c>
      <c r="O2515" s="702">
        <v>269</v>
      </c>
      <c r="P2515" s="701" t="s">
        <v>1341</v>
      </c>
      <c r="Q2515" s="706"/>
      <c r="R2515" s="701" t="s">
        <v>1341</v>
      </c>
      <c r="S2515" s="701" t="s">
        <v>1341</v>
      </c>
    </row>
    <row r="2516" spans="1:19" x14ac:dyDescent="0.3">
      <c r="A2516" s="701" t="s">
        <v>6334</v>
      </c>
      <c r="B2516" s="701" t="s">
        <v>1607</v>
      </c>
      <c r="C2516" s="701" t="s">
        <v>1413</v>
      </c>
      <c r="D2516" s="702">
        <v>1995</v>
      </c>
      <c r="E2516" s="701" t="s">
        <v>2785</v>
      </c>
      <c r="F2516" s="701" t="s">
        <v>2852</v>
      </c>
      <c r="G2516" s="701" t="s">
        <v>1668</v>
      </c>
      <c r="H2516" s="703">
        <v>35226</v>
      </c>
      <c r="I2516" s="703">
        <v>35229</v>
      </c>
      <c r="J2516" s="701" t="s">
        <v>1608</v>
      </c>
      <c r="K2516" s="702">
        <v>25819</v>
      </c>
      <c r="L2516" s="701" t="s">
        <v>1341</v>
      </c>
      <c r="M2516" s="706"/>
      <c r="N2516" s="701" t="s">
        <v>1613</v>
      </c>
      <c r="O2516" s="702">
        <v>266</v>
      </c>
      <c r="P2516" s="701" t="s">
        <v>1341</v>
      </c>
      <c r="Q2516" s="706"/>
      <c r="R2516" s="701" t="s">
        <v>1341</v>
      </c>
      <c r="S2516" s="701" t="s">
        <v>1341</v>
      </c>
    </row>
    <row r="2517" spans="1:19" x14ac:dyDescent="0.3">
      <c r="A2517" s="701" t="s">
        <v>6335</v>
      </c>
      <c r="B2517" s="701" t="s">
        <v>1607</v>
      </c>
      <c r="C2517" s="701" t="s">
        <v>1413</v>
      </c>
      <c r="D2517" s="702">
        <v>1995</v>
      </c>
      <c r="E2517" s="701" t="s">
        <v>2785</v>
      </c>
      <c r="F2517" s="701" t="s">
        <v>2852</v>
      </c>
      <c r="G2517" s="701" t="s">
        <v>1668</v>
      </c>
      <c r="H2517" s="703">
        <v>35226</v>
      </c>
      <c r="I2517" s="703">
        <v>35229</v>
      </c>
      <c r="J2517" s="701" t="s">
        <v>1608</v>
      </c>
      <c r="K2517" s="702">
        <v>28193</v>
      </c>
      <c r="L2517" s="701" t="s">
        <v>1341</v>
      </c>
      <c r="M2517" s="704"/>
      <c r="N2517" s="701" t="s">
        <v>1613</v>
      </c>
      <c r="O2517" s="702">
        <v>293</v>
      </c>
      <c r="P2517" s="701" t="s">
        <v>1608</v>
      </c>
      <c r="Q2517" s="702">
        <v>285</v>
      </c>
      <c r="R2517" s="701" t="s">
        <v>1341</v>
      </c>
      <c r="S2517" s="701" t="s">
        <v>1341</v>
      </c>
    </row>
    <row r="2518" spans="1:19" x14ac:dyDescent="0.3">
      <c r="A2518" s="701" t="s">
        <v>6336</v>
      </c>
      <c r="B2518" s="701" t="s">
        <v>1607</v>
      </c>
      <c r="C2518" s="701" t="s">
        <v>1413</v>
      </c>
      <c r="D2518" s="702">
        <v>1995</v>
      </c>
      <c r="E2518" s="701" t="s">
        <v>2785</v>
      </c>
      <c r="F2518" s="701" t="s">
        <v>2852</v>
      </c>
      <c r="G2518" s="701" t="s">
        <v>1668</v>
      </c>
      <c r="H2518" s="703">
        <v>35226</v>
      </c>
      <c r="I2518" s="703">
        <v>35229</v>
      </c>
      <c r="J2518" s="701" t="s">
        <v>1608</v>
      </c>
      <c r="K2518" s="702">
        <v>28450</v>
      </c>
      <c r="L2518" s="701" t="s">
        <v>1341</v>
      </c>
      <c r="M2518" s="706"/>
      <c r="N2518" s="701" t="s">
        <v>1613</v>
      </c>
      <c r="O2518" s="702">
        <v>293</v>
      </c>
      <c r="P2518" s="701" t="s">
        <v>1341</v>
      </c>
      <c r="Q2518" s="706"/>
      <c r="R2518" s="701" t="s">
        <v>1341</v>
      </c>
      <c r="S2518" s="701" t="s">
        <v>1341</v>
      </c>
    </row>
    <row r="2519" spans="1:19" x14ac:dyDescent="0.3">
      <c r="A2519" s="701" t="s">
        <v>6337</v>
      </c>
      <c r="B2519" s="701" t="s">
        <v>1607</v>
      </c>
      <c r="C2519" s="701" t="s">
        <v>1413</v>
      </c>
      <c r="D2519" s="702">
        <v>1995</v>
      </c>
      <c r="E2519" s="701" t="s">
        <v>2785</v>
      </c>
      <c r="F2519" s="701" t="s">
        <v>2852</v>
      </c>
      <c r="G2519" s="701" t="s">
        <v>1668</v>
      </c>
      <c r="H2519" s="703">
        <v>35226</v>
      </c>
      <c r="I2519" s="703">
        <v>35229</v>
      </c>
      <c r="J2519" s="701" t="s">
        <v>1608</v>
      </c>
      <c r="K2519" s="702">
        <v>28561</v>
      </c>
      <c r="L2519" s="701" t="s">
        <v>1341</v>
      </c>
      <c r="M2519" s="706"/>
      <c r="N2519" s="701" t="s">
        <v>1613</v>
      </c>
      <c r="O2519" s="702">
        <v>294</v>
      </c>
      <c r="P2519" s="701" t="s">
        <v>1341</v>
      </c>
      <c r="Q2519" s="704"/>
      <c r="R2519" s="701" t="s">
        <v>1341</v>
      </c>
      <c r="S2519" s="701" t="s">
        <v>1341</v>
      </c>
    </row>
    <row r="2520" spans="1:19" x14ac:dyDescent="0.3">
      <c r="A2520" s="701" t="s">
        <v>6338</v>
      </c>
      <c r="B2520" s="701" t="s">
        <v>1607</v>
      </c>
      <c r="C2520" s="701" t="s">
        <v>1413</v>
      </c>
      <c r="D2520" s="702">
        <v>1995</v>
      </c>
      <c r="E2520" s="701" t="s">
        <v>2785</v>
      </c>
      <c r="F2520" s="701" t="s">
        <v>2852</v>
      </c>
      <c r="G2520" s="701" t="s">
        <v>1668</v>
      </c>
      <c r="H2520" s="703">
        <v>35226</v>
      </c>
      <c r="I2520" s="703">
        <v>35229</v>
      </c>
      <c r="J2520" s="701" t="s">
        <v>1608</v>
      </c>
      <c r="K2520" s="702">
        <v>28241</v>
      </c>
      <c r="L2520" s="701" t="s">
        <v>1341</v>
      </c>
      <c r="M2520" s="706"/>
      <c r="N2520" s="701" t="s">
        <v>1613</v>
      </c>
      <c r="O2520" s="702">
        <v>291</v>
      </c>
      <c r="P2520" s="701" t="s">
        <v>1341</v>
      </c>
      <c r="Q2520" s="706"/>
      <c r="R2520" s="701" t="s">
        <v>1341</v>
      </c>
      <c r="S2520" s="701" t="s">
        <v>1341</v>
      </c>
    </row>
    <row r="2521" spans="1:19" x14ac:dyDescent="0.3">
      <c r="A2521" s="701" t="s">
        <v>6339</v>
      </c>
      <c r="B2521" s="701" t="s">
        <v>1607</v>
      </c>
      <c r="C2521" s="701" t="s">
        <v>1413</v>
      </c>
      <c r="D2521" s="702">
        <v>1995</v>
      </c>
      <c r="E2521" s="701" t="s">
        <v>2785</v>
      </c>
      <c r="F2521" s="701" t="s">
        <v>2852</v>
      </c>
      <c r="G2521" s="701" t="s">
        <v>1668</v>
      </c>
      <c r="H2521" s="703">
        <v>35226</v>
      </c>
      <c r="I2521" s="703">
        <v>35229</v>
      </c>
      <c r="J2521" s="701" t="s">
        <v>1608</v>
      </c>
      <c r="K2521" s="702">
        <v>28566</v>
      </c>
      <c r="L2521" s="701" t="s">
        <v>1341</v>
      </c>
      <c r="M2521" s="706"/>
      <c r="N2521" s="701" t="s">
        <v>1613</v>
      </c>
      <c r="O2521" s="702">
        <v>294</v>
      </c>
      <c r="P2521" s="701" t="s">
        <v>1341</v>
      </c>
      <c r="Q2521" s="706"/>
      <c r="R2521" s="701" t="s">
        <v>1341</v>
      </c>
      <c r="S2521" s="701" t="s">
        <v>1341</v>
      </c>
    </row>
    <row r="2522" spans="1:19" x14ac:dyDescent="0.3">
      <c r="A2522" s="701" t="s">
        <v>6395</v>
      </c>
      <c r="B2522" s="701" t="s">
        <v>1607</v>
      </c>
      <c r="C2522" s="701" t="s">
        <v>1413</v>
      </c>
      <c r="D2522" s="702">
        <v>1996</v>
      </c>
      <c r="E2522" s="701" t="s">
        <v>2785</v>
      </c>
      <c r="F2522" s="701" t="s">
        <v>2852</v>
      </c>
      <c r="G2522" s="701" t="s">
        <v>1668</v>
      </c>
      <c r="H2522" s="703">
        <v>35599</v>
      </c>
      <c r="I2522" s="703">
        <v>35601</v>
      </c>
      <c r="J2522" s="701" t="s">
        <v>1608</v>
      </c>
      <c r="K2522" s="702">
        <v>26622</v>
      </c>
      <c r="L2522" s="701" t="s">
        <v>1341</v>
      </c>
      <c r="M2522" s="704"/>
      <c r="N2522" s="701" t="s">
        <v>1613</v>
      </c>
      <c r="O2522" s="702">
        <v>525</v>
      </c>
      <c r="P2522" s="701" t="s">
        <v>1341</v>
      </c>
      <c r="Q2522" s="706"/>
      <c r="R2522" s="701" t="s">
        <v>1341</v>
      </c>
      <c r="S2522" s="701" t="s">
        <v>1341</v>
      </c>
    </row>
    <row r="2523" spans="1:19" x14ac:dyDescent="0.3">
      <c r="A2523" s="701" t="s">
        <v>6396</v>
      </c>
      <c r="B2523" s="701" t="s">
        <v>1607</v>
      </c>
      <c r="C2523" s="701" t="s">
        <v>1413</v>
      </c>
      <c r="D2523" s="702">
        <v>1996</v>
      </c>
      <c r="E2523" s="701" t="s">
        <v>2785</v>
      </c>
      <c r="F2523" s="701" t="s">
        <v>2852</v>
      </c>
      <c r="G2523" s="701" t="s">
        <v>1668</v>
      </c>
      <c r="H2523" s="703">
        <v>35599</v>
      </c>
      <c r="I2523" s="703">
        <v>35601</v>
      </c>
      <c r="J2523" s="701" t="s">
        <v>1608</v>
      </c>
      <c r="K2523" s="702">
        <v>28514</v>
      </c>
      <c r="L2523" s="701" t="s">
        <v>1341</v>
      </c>
      <c r="M2523" s="704"/>
      <c r="N2523" s="701" t="s">
        <v>1613</v>
      </c>
      <c r="O2523" s="702">
        <v>562</v>
      </c>
      <c r="P2523" s="701" t="s">
        <v>1341</v>
      </c>
      <c r="Q2523" s="706"/>
      <c r="R2523" s="701" t="s">
        <v>1341</v>
      </c>
      <c r="S2523" s="701" t="s">
        <v>1341</v>
      </c>
    </row>
    <row r="2524" spans="1:19" x14ac:dyDescent="0.3">
      <c r="A2524" s="701" t="s">
        <v>6397</v>
      </c>
      <c r="B2524" s="701" t="s">
        <v>1607</v>
      </c>
      <c r="C2524" s="701" t="s">
        <v>1413</v>
      </c>
      <c r="D2524" s="702">
        <v>1996</v>
      </c>
      <c r="E2524" s="701" t="s">
        <v>2785</v>
      </c>
      <c r="F2524" s="701" t="s">
        <v>2852</v>
      </c>
      <c r="G2524" s="701" t="s">
        <v>1668</v>
      </c>
      <c r="H2524" s="703">
        <v>35599</v>
      </c>
      <c r="I2524" s="703">
        <v>35601</v>
      </c>
      <c r="J2524" s="701" t="s">
        <v>1608</v>
      </c>
      <c r="K2524" s="702">
        <v>28609</v>
      </c>
      <c r="L2524" s="701" t="s">
        <v>1341</v>
      </c>
      <c r="M2524" s="704"/>
      <c r="N2524" s="701" t="s">
        <v>1613</v>
      </c>
      <c r="O2524" s="702">
        <v>564</v>
      </c>
      <c r="P2524" s="701" t="s">
        <v>1341</v>
      </c>
      <c r="Q2524" s="706"/>
      <c r="R2524" s="701" t="s">
        <v>1341</v>
      </c>
      <c r="S2524" s="701" t="s">
        <v>1341</v>
      </c>
    </row>
    <row r="2525" spans="1:19" x14ac:dyDescent="0.3">
      <c r="A2525" s="701" t="s">
        <v>6398</v>
      </c>
      <c r="B2525" s="701" t="s">
        <v>1607</v>
      </c>
      <c r="C2525" s="701" t="s">
        <v>1413</v>
      </c>
      <c r="D2525" s="702">
        <v>1996</v>
      </c>
      <c r="E2525" s="701" t="s">
        <v>2785</v>
      </c>
      <c r="F2525" s="701" t="s">
        <v>2852</v>
      </c>
      <c r="G2525" s="701" t="s">
        <v>1668</v>
      </c>
      <c r="H2525" s="703">
        <v>35599</v>
      </c>
      <c r="I2525" s="703">
        <v>35601</v>
      </c>
      <c r="J2525" s="701" t="s">
        <v>1608</v>
      </c>
      <c r="K2525" s="702">
        <v>29096</v>
      </c>
      <c r="L2525" s="701" t="s">
        <v>1341</v>
      </c>
      <c r="M2525" s="704"/>
      <c r="N2525" s="701" t="s">
        <v>1613</v>
      </c>
      <c r="O2525" s="702">
        <v>574</v>
      </c>
      <c r="P2525" s="701" t="s">
        <v>1341</v>
      </c>
      <c r="Q2525" s="706"/>
      <c r="R2525" s="701" t="s">
        <v>1341</v>
      </c>
      <c r="S2525" s="701" t="s">
        <v>1341</v>
      </c>
    </row>
    <row r="2526" spans="1:19" x14ac:dyDescent="0.3">
      <c r="A2526" s="701" t="s">
        <v>6399</v>
      </c>
      <c r="B2526" s="701" t="s">
        <v>1607</v>
      </c>
      <c r="C2526" s="701" t="s">
        <v>1413</v>
      </c>
      <c r="D2526" s="702">
        <v>1996</v>
      </c>
      <c r="E2526" s="701" t="s">
        <v>2785</v>
      </c>
      <c r="F2526" s="701" t="s">
        <v>2852</v>
      </c>
      <c r="G2526" s="701" t="s">
        <v>1668</v>
      </c>
      <c r="H2526" s="703">
        <v>35599</v>
      </c>
      <c r="I2526" s="703">
        <v>35601</v>
      </c>
      <c r="J2526" s="701" t="s">
        <v>1608</v>
      </c>
      <c r="K2526" s="702">
        <v>29293</v>
      </c>
      <c r="L2526" s="701" t="s">
        <v>1341</v>
      </c>
      <c r="M2526" s="704"/>
      <c r="N2526" s="701" t="s">
        <v>1613</v>
      </c>
      <c r="O2526" s="702">
        <v>578</v>
      </c>
      <c r="P2526" s="701" t="s">
        <v>1341</v>
      </c>
      <c r="Q2526" s="706"/>
      <c r="R2526" s="701" t="s">
        <v>1341</v>
      </c>
      <c r="S2526" s="701" t="s">
        <v>1341</v>
      </c>
    </row>
    <row r="2527" spans="1:19" x14ac:dyDescent="0.3">
      <c r="A2527" s="701" t="s">
        <v>6400</v>
      </c>
      <c r="B2527" s="701" t="s">
        <v>1607</v>
      </c>
      <c r="C2527" s="701" t="s">
        <v>1413</v>
      </c>
      <c r="D2527" s="702">
        <v>1996</v>
      </c>
      <c r="E2527" s="701" t="s">
        <v>2785</v>
      </c>
      <c r="F2527" s="701" t="s">
        <v>2852</v>
      </c>
      <c r="G2527" s="701" t="s">
        <v>1668</v>
      </c>
      <c r="H2527" s="703">
        <v>35599</v>
      </c>
      <c r="I2527" s="703">
        <v>35601</v>
      </c>
      <c r="J2527" s="701" t="s">
        <v>1608</v>
      </c>
      <c r="K2527" s="702">
        <v>29002</v>
      </c>
      <c r="L2527" s="701" t="s">
        <v>1341</v>
      </c>
      <c r="M2527" s="704"/>
      <c r="N2527" s="701" t="s">
        <v>1613</v>
      </c>
      <c r="O2527" s="702">
        <v>572</v>
      </c>
      <c r="P2527" s="701" t="s">
        <v>1341</v>
      </c>
      <c r="Q2527" s="706"/>
      <c r="R2527" s="701" t="s">
        <v>1341</v>
      </c>
      <c r="S2527" s="701" t="s">
        <v>1341</v>
      </c>
    </row>
    <row r="2528" spans="1:19" x14ac:dyDescent="0.3">
      <c r="A2528" s="701" t="s">
        <v>6415</v>
      </c>
      <c r="B2528" s="701" t="s">
        <v>1607</v>
      </c>
      <c r="C2528" s="701" t="s">
        <v>1413</v>
      </c>
      <c r="D2528" s="702">
        <v>1997</v>
      </c>
      <c r="E2528" s="701" t="s">
        <v>2785</v>
      </c>
      <c r="F2528" s="701" t="s">
        <v>2872</v>
      </c>
      <c r="G2528" s="701" t="s">
        <v>1668</v>
      </c>
      <c r="H2528" s="703">
        <v>35930</v>
      </c>
      <c r="I2528" s="703">
        <v>35936</v>
      </c>
      <c r="J2528" s="701" t="s">
        <v>1608</v>
      </c>
      <c r="K2528" s="702">
        <v>27399</v>
      </c>
      <c r="L2528" s="701" t="s">
        <v>1341</v>
      </c>
      <c r="M2528" s="704"/>
      <c r="N2528" s="701" t="s">
        <v>1608</v>
      </c>
      <c r="O2528" s="702">
        <v>1291</v>
      </c>
      <c r="P2528" s="701" t="s">
        <v>1341</v>
      </c>
      <c r="Q2528" s="706"/>
      <c r="R2528" s="701" t="s">
        <v>1341</v>
      </c>
      <c r="S2528" s="701" t="s">
        <v>1341</v>
      </c>
    </row>
    <row r="2529" spans="1:19" x14ac:dyDescent="0.3">
      <c r="A2529" s="701" t="s">
        <v>6416</v>
      </c>
      <c r="B2529" s="701" t="s">
        <v>1607</v>
      </c>
      <c r="C2529" s="701" t="s">
        <v>1413</v>
      </c>
      <c r="D2529" s="702">
        <v>1997</v>
      </c>
      <c r="E2529" s="701" t="s">
        <v>2785</v>
      </c>
      <c r="F2529" s="701" t="s">
        <v>2872</v>
      </c>
      <c r="G2529" s="701" t="s">
        <v>1668</v>
      </c>
      <c r="H2529" s="703">
        <v>35930</v>
      </c>
      <c r="I2529" s="703">
        <v>35936</v>
      </c>
      <c r="J2529" s="701" t="s">
        <v>1608</v>
      </c>
      <c r="K2529" s="702">
        <v>28803</v>
      </c>
      <c r="L2529" s="701" t="s">
        <v>1341</v>
      </c>
      <c r="M2529" s="704"/>
      <c r="N2529" s="701" t="s">
        <v>1608</v>
      </c>
      <c r="O2529" s="702">
        <v>291</v>
      </c>
      <c r="P2529" s="701" t="s">
        <v>1341</v>
      </c>
      <c r="Q2529" s="706"/>
      <c r="R2529" s="701" t="s">
        <v>1341</v>
      </c>
      <c r="S2529" s="701" t="s">
        <v>1341</v>
      </c>
    </row>
    <row r="2530" spans="1:19" x14ac:dyDescent="0.3">
      <c r="A2530" s="701" t="s">
        <v>6417</v>
      </c>
      <c r="B2530" s="701" t="s">
        <v>1607</v>
      </c>
      <c r="C2530" s="701" t="s">
        <v>1413</v>
      </c>
      <c r="D2530" s="702">
        <v>1997</v>
      </c>
      <c r="E2530" s="701" t="s">
        <v>2785</v>
      </c>
      <c r="F2530" s="701" t="s">
        <v>2872</v>
      </c>
      <c r="G2530" s="701" t="s">
        <v>1668</v>
      </c>
      <c r="H2530" s="703">
        <v>35930</v>
      </c>
      <c r="I2530" s="703">
        <v>35936</v>
      </c>
      <c r="J2530" s="701" t="s">
        <v>1608</v>
      </c>
      <c r="K2530" s="702">
        <v>27132</v>
      </c>
      <c r="L2530" s="701" t="s">
        <v>1341</v>
      </c>
      <c r="M2530" s="704"/>
      <c r="N2530" s="701" t="s">
        <v>1608</v>
      </c>
      <c r="O2530" s="702">
        <v>696</v>
      </c>
      <c r="P2530" s="701" t="s">
        <v>1341</v>
      </c>
      <c r="Q2530" s="706"/>
      <c r="R2530" s="701" t="s">
        <v>1341</v>
      </c>
      <c r="S2530" s="701" t="s">
        <v>1341</v>
      </c>
    </row>
    <row r="2531" spans="1:19" x14ac:dyDescent="0.3">
      <c r="A2531" s="701" t="s">
        <v>6418</v>
      </c>
      <c r="B2531" s="701" t="s">
        <v>1607</v>
      </c>
      <c r="C2531" s="701" t="s">
        <v>1413</v>
      </c>
      <c r="D2531" s="702">
        <v>1997</v>
      </c>
      <c r="E2531" s="701" t="s">
        <v>2785</v>
      </c>
      <c r="F2531" s="701" t="s">
        <v>2786</v>
      </c>
      <c r="G2531" s="701" t="s">
        <v>1668</v>
      </c>
      <c r="H2531" s="703">
        <v>35930</v>
      </c>
      <c r="I2531" s="703">
        <v>35936</v>
      </c>
      <c r="J2531" s="701" t="s">
        <v>1608</v>
      </c>
      <c r="K2531" s="702">
        <v>29066</v>
      </c>
      <c r="L2531" s="701" t="s">
        <v>1341</v>
      </c>
      <c r="M2531" s="704"/>
      <c r="N2531" s="701" t="s">
        <v>1608</v>
      </c>
      <c r="O2531" s="702">
        <v>146</v>
      </c>
      <c r="P2531" s="701" t="s">
        <v>1341</v>
      </c>
      <c r="Q2531" s="706"/>
      <c r="R2531" s="701" t="s">
        <v>1341</v>
      </c>
      <c r="S2531" s="701" t="s">
        <v>1341</v>
      </c>
    </row>
    <row r="2532" spans="1:19" x14ac:dyDescent="0.3">
      <c r="A2532" s="701" t="s">
        <v>6419</v>
      </c>
      <c r="B2532" s="701" t="s">
        <v>1607</v>
      </c>
      <c r="C2532" s="701" t="s">
        <v>1413</v>
      </c>
      <c r="D2532" s="702">
        <v>1997</v>
      </c>
      <c r="E2532" s="701" t="s">
        <v>2785</v>
      </c>
      <c r="F2532" s="701" t="s">
        <v>2786</v>
      </c>
      <c r="G2532" s="701" t="s">
        <v>1668</v>
      </c>
      <c r="H2532" s="703">
        <v>35930</v>
      </c>
      <c r="I2532" s="703">
        <v>35936</v>
      </c>
      <c r="J2532" s="701" t="s">
        <v>1608</v>
      </c>
      <c r="K2532" s="702">
        <v>29301</v>
      </c>
      <c r="L2532" s="701" t="s">
        <v>1341</v>
      </c>
      <c r="M2532" s="706"/>
      <c r="N2532" s="701" t="s">
        <v>1341</v>
      </c>
      <c r="O2532" s="706"/>
      <c r="P2532" s="701" t="s">
        <v>1341</v>
      </c>
      <c r="Q2532" s="704"/>
      <c r="R2532" s="701" t="s">
        <v>1341</v>
      </c>
      <c r="S2532" s="701" t="s">
        <v>1341</v>
      </c>
    </row>
    <row r="2533" spans="1:19" x14ac:dyDescent="0.3">
      <c r="A2533" s="701" t="s">
        <v>6489</v>
      </c>
      <c r="B2533" s="701" t="s">
        <v>1607</v>
      </c>
      <c r="C2533" s="701" t="s">
        <v>1413</v>
      </c>
      <c r="D2533" s="702">
        <v>1997</v>
      </c>
      <c r="E2533" s="701" t="s">
        <v>2785</v>
      </c>
      <c r="F2533" s="701" t="s">
        <v>2872</v>
      </c>
      <c r="G2533" s="701" t="s">
        <v>1668</v>
      </c>
      <c r="H2533" s="703">
        <v>35930</v>
      </c>
      <c r="I2533" s="703">
        <v>35936</v>
      </c>
      <c r="J2533" s="701" t="s">
        <v>1608</v>
      </c>
      <c r="K2533" s="702">
        <v>11447</v>
      </c>
      <c r="L2533" s="701" t="s">
        <v>1341</v>
      </c>
      <c r="M2533" s="706"/>
      <c r="N2533" s="701" t="s">
        <v>1608</v>
      </c>
      <c r="O2533" s="702">
        <v>116</v>
      </c>
      <c r="P2533" s="701" t="s">
        <v>1341</v>
      </c>
      <c r="Q2533" s="704"/>
      <c r="R2533" s="701" t="s">
        <v>1341</v>
      </c>
      <c r="S2533" s="701" t="s">
        <v>1341</v>
      </c>
    </row>
    <row r="2534" spans="1:19" x14ac:dyDescent="0.3">
      <c r="A2534" s="701" t="s">
        <v>6490</v>
      </c>
      <c r="B2534" s="701" t="s">
        <v>1607</v>
      </c>
      <c r="C2534" s="701" t="s">
        <v>1413</v>
      </c>
      <c r="D2534" s="702">
        <v>1997</v>
      </c>
      <c r="E2534" s="701" t="s">
        <v>2785</v>
      </c>
      <c r="F2534" s="701" t="s">
        <v>2786</v>
      </c>
      <c r="G2534" s="701" t="s">
        <v>1668</v>
      </c>
      <c r="H2534" s="703">
        <v>35930</v>
      </c>
      <c r="I2534" s="703">
        <v>35936</v>
      </c>
      <c r="J2534" s="701" t="s">
        <v>1608</v>
      </c>
      <c r="K2534" s="702">
        <v>11481</v>
      </c>
      <c r="L2534" s="701" t="s">
        <v>1341</v>
      </c>
      <c r="M2534" s="706"/>
      <c r="N2534" s="701" t="s">
        <v>1341</v>
      </c>
      <c r="O2534" s="706"/>
      <c r="P2534" s="701" t="s">
        <v>1341</v>
      </c>
      <c r="Q2534" s="706"/>
      <c r="R2534" s="701" t="s">
        <v>1341</v>
      </c>
      <c r="S2534" s="701" t="s">
        <v>1341</v>
      </c>
    </row>
    <row r="2535" spans="1:19" x14ac:dyDescent="0.3">
      <c r="A2535" s="701" t="s">
        <v>6447</v>
      </c>
      <c r="B2535" s="701" t="s">
        <v>1607</v>
      </c>
      <c r="C2535" s="701" t="s">
        <v>1413</v>
      </c>
      <c r="D2535" s="702">
        <v>1998</v>
      </c>
      <c r="E2535" s="701" t="s">
        <v>2785</v>
      </c>
      <c r="F2535" s="701" t="s">
        <v>2786</v>
      </c>
      <c r="G2535" s="701" t="s">
        <v>1668</v>
      </c>
      <c r="H2535" s="703">
        <v>36292</v>
      </c>
      <c r="I2535" s="703">
        <v>36294</v>
      </c>
      <c r="J2535" s="701" t="s">
        <v>1608</v>
      </c>
      <c r="K2535" s="702">
        <v>25149</v>
      </c>
      <c r="L2535" s="701" t="s">
        <v>1341</v>
      </c>
      <c r="M2535" s="706"/>
      <c r="N2535" s="701" t="s">
        <v>1608</v>
      </c>
      <c r="O2535" s="702">
        <v>126</v>
      </c>
      <c r="P2535" s="701" t="s">
        <v>1341</v>
      </c>
      <c r="Q2535" s="704"/>
      <c r="R2535" s="701" t="s">
        <v>1341</v>
      </c>
      <c r="S2535" s="701" t="s">
        <v>1341</v>
      </c>
    </row>
    <row r="2536" spans="1:19" x14ac:dyDescent="0.3">
      <c r="A2536" s="701" t="s">
        <v>6516</v>
      </c>
      <c r="B2536" s="701" t="s">
        <v>1607</v>
      </c>
      <c r="C2536" s="701" t="s">
        <v>1413</v>
      </c>
      <c r="D2536" s="702">
        <v>1998</v>
      </c>
      <c r="E2536" s="701" t="s">
        <v>2785</v>
      </c>
      <c r="F2536" s="701" t="s">
        <v>2872</v>
      </c>
      <c r="G2536" s="701" t="s">
        <v>1668</v>
      </c>
      <c r="H2536" s="703">
        <v>36292</v>
      </c>
      <c r="I2536" s="703">
        <v>36294</v>
      </c>
      <c r="J2536" s="701" t="s">
        <v>1608</v>
      </c>
      <c r="K2536" s="702">
        <v>10890</v>
      </c>
      <c r="L2536" s="701" t="s">
        <v>1341</v>
      </c>
      <c r="M2536" s="706"/>
      <c r="N2536" s="701" t="s">
        <v>1341</v>
      </c>
      <c r="O2536" s="706"/>
      <c r="P2536" s="701" t="s">
        <v>1341</v>
      </c>
      <c r="Q2536" s="706"/>
      <c r="R2536" s="701" t="s">
        <v>1341</v>
      </c>
      <c r="S2536" s="701" t="s">
        <v>1341</v>
      </c>
    </row>
    <row r="2537" spans="1:19" x14ac:dyDescent="0.3">
      <c r="A2537" s="701" t="s">
        <v>6589</v>
      </c>
      <c r="B2537" s="701" t="s">
        <v>1607</v>
      </c>
      <c r="C2537" s="701" t="s">
        <v>1413</v>
      </c>
      <c r="D2537" s="702">
        <v>1998</v>
      </c>
      <c r="E2537" s="701" t="s">
        <v>2785</v>
      </c>
      <c r="F2537" s="701" t="s">
        <v>2786</v>
      </c>
      <c r="G2537" s="701" t="s">
        <v>1668</v>
      </c>
      <c r="H2537" s="703">
        <v>36292</v>
      </c>
      <c r="I2537" s="703">
        <v>36294</v>
      </c>
      <c r="J2537" s="701" t="s">
        <v>1608</v>
      </c>
      <c r="K2537" s="702">
        <v>55085</v>
      </c>
      <c r="L2537" s="701" t="s">
        <v>1341</v>
      </c>
      <c r="M2537" s="704"/>
      <c r="N2537" s="701" t="s">
        <v>1341</v>
      </c>
      <c r="O2537" s="706"/>
      <c r="P2537" s="701" t="s">
        <v>1341</v>
      </c>
      <c r="Q2537" s="704"/>
      <c r="R2537" s="701" t="s">
        <v>1341</v>
      </c>
      <c r="S2537" s="701" t="s">
        <v>1341</v>
      </c>
    </row>
    <row r="2538" spans="1:19" x14ac:dyDescent="0.3">
      <c r="A2538" s="701" t="s">
        <v>6590</v>
      </c>
      <c r="B2538" s="701" t="s">
        <v>1607</v>
      </c>
      <c r="C2538" s="701" t="s">
        <v>1413</v>
      </c>
      <c r="D2538" s="702">
        <v>1998</v>
      </c>
      <c r="E2538" s="701" t="s">
        <v>2785</v>
      </c>
      <c r="F2538" s="701" t="s">
        <v>2872</v>
      </c>
      <c r="G2538" s="701" t="s">
        <v>1668</v>
      </c>
      <c r="H2538" s="703">
        <v>36292</v>
      </c>
      <c r="I2538" s="703">
        <v>36294</v>
      </c>
      <c r="J2538" s="701" t="s">
        <v>1608</v>
      </c>
      <c r="K2538" s="702">
        <v>54684</v>
      </c>
      <c r="L2538" s="701" t="s">
        <v>1341</v>
      </c>
      <c r="M2538" s="706"/>
      <c r="N2538" s="701" t="s">
        <v>1608</v>
      </c>
      <c r="O2538" s="702">
        <v>275</v>
      </c>
      <c r="P2538" s="701" t="s">
        <v>1341</v>
      </c>
      <c r="Q2538" s="706"/>
      <c r="R2538" s="701" t="s">
        <v>1341</v>
      </c>
      <c r="S2538" s="701" t="s">
        <v>1341</v>
      </c>
    </row>
    <row r="2539" spans="1:19" x14ac:dyDescent="0.3">
      <c r="A2539" s="701" t="s">
        <v>6591</v>
      </c>
      <c r="B2539" s="701" t="s">
        <v>1607</v>
      </c>
      <c r="C2539" s="701" t="s">
        <v>1413</v>
      </c>
      <c r="D2539" s="702">
        <v>1998</v>
      </c>
      <c r="E2539" s="701" t="s">
        <v>2785</v>
      </c>
      <c r="F2539" s="701" t="s">
        <v>2872</v>
      </c>
      <c r="G2539" s="701" t="s">
        <v>1668</v>
      </c>
      <c r="H2539" s="703">
        <v>36292</v>
      </c>
      <c r="I2539" s="703">
        <v>36294</v>
      </c>
      <c r="J2539" s="701" t="s">
        <v>1608</v>
      </c>
      <c r="K2539" s="702">
        <v>54591</v>
      </c>
      <c r="L2539" s="701" t="s">
        <v>1341</v>
      </c>
      <c r="M2539" s="704"/>
      <c r="N2539" s="701" t="s">
        <v>1341</v>
      </c>
      <c r="O2539" s="706"/>
      <c r="P2539" s="701" t="s">
        <v>1341</v>
      </c>
      <c r="Q2539" s="704"/>
      <c r="R2539" s="701" t="s">
        <v>1341</v>
      </c>
      <c r="S2539" s="701" t="s">
        <v>1341</v>
      </c>
    </row>
    <row r="2540" spans="1:19" x14ac:dyDescent="0.3">
      <c r="A2540" s="701" t="s">
        <v>6435</v>
      </c>
      <c r="B2540" s="701" t="s">
        <v>1607</v>
      </c>
      <c r="C2540" s="701" t="s">
        <v>1413</v>
      </c>
      <c r="D2540" s="702">
        <v>1999</v>
      </c>
      <c r="E2540" s="701" t="s">
        <v>2785</v>
      </c>
      <c r="F2540" s="701" t="s">
        <v>2786</v>
      </c>
      <c r="G2540" s="701" t="s">
        <v>1668</v>
      </c>
      <c r="H2540" s="703">
        <v>36664</v>
      </c>
      <c r="I2540" s="703">
        <v>36669</v>
      </c>
      <c r="J2540" s="701" t="s">
        <v>1608</v>
      </c>
      <c r="K2540" s="702">
        <v>8001</v>
      </c>
      <c r="L2540" s="701" t="s">
        <v>1341</v>
      </c>
      <c r="M2540" s="706"/>
      <c r="N2540" s="701" t="s">
        <v>1613</v>
      </c>
      <c r="O2540" s="702">
        <v>171</v>
      </c>
      <c r="P2540" s="701" t="s">
        <v>1341</v>
      </c>
      <c r="Q2540" s="706"/>
      <c r="R2540" s="701" t="s">
        <v>1341</v>
      </c>
      <c r="S2540" s="701" t="s">
        <v>1341</v>
      </c>
    </row>
    <row r="2541" spans="1:19" x14ac:dyDescent="0.3">
      <c r="A2541" s="701" t="s">
        <v>6646</v>
      </c>
      <c r="B2541" s="701" t="s">
        <v>1607</v>
      </c>
      <c r="C2541" s="701" t="s">
        <v>1413</v>
      </c>
      <c r="D2541" s="702">
        <v>1999</v>
      </c>
      <c r="E2541" s="701" t="s">
        <v>2785</v>
      </c>
      <c r="F2541" s="701" t="s">
        <v>2872</v>
      </c>
      <c r="G2541" s="701" t="s">
        <v>1668</v>
      </c>
      <c r="H2541" s="703">
        <v>36664</v>
      </c>
      <c r="I2541" s="703">
        <v>36669</v>
      </c>
      <c r="J2541" s="701" t="s">
        <v>1608</v>
      </c>
      <c r="K2541" s="702">
        <v>25338</v>
      </c>
      <c r="L2541" s="701" t="s">
        <v>1341</v>
      </c>
      <c r="M2541" s="706"/>
      <c r="N2541" s="701" t="s">
        <v>1341</v>
      </c>
      <c r="O2541" s="706"/>
      <c r="P2541" s="701" t="s">
        <v>1341</v>
      </c>
      <c r="Q2541" s="706"/>
      <c r="R2541" s="701" t="s">
        <v>1341</v>
      </c>
      <c r="S2541" s="701" t="s">
        <v>1341</v>
      </c>
    </row>
    <row r="2542" spans="1:19" x14ac:dyDescent="0.3">
      <c r="A2542" s="701" t="s">
        <v>6647</v>
      </c>
      <c r="B2542" s="701" t="s">
        <v>1607</v>
      </c>
      <c r="C2542" s="701" t="s">
        <v>1413</v>
      </c>
      <c r="D2542" s="702">
        <v>1999</v>
      </c>
      <c r="E2542" s="701" t="s">
        <v>2785</v>
      </c>
      <c r="F2542" s="701" t="s">
        <v>2872</v>
      </c>
      <c r="G2542" s="701" t="s">
        <v>1668</v>
      </c>
      <c r="H2542" s="703">
        <v>36664</v>
      </c>
      <c r="I2542" s="703">
        <v>36669</v>
      </c>
      <c r="J2542" s="701" t="s">
        <v>1608</v>
      </c>
      <c r="K2542" s="702">
        <v>25301</v>
      </c>
      <c r="L2542" s="701" t="s">
        <v>1341</v>
      </c>
      <c r="M2542" s="706"/>
      <c r="N2542" s="701" t="s">
        <v>1341</v>
      </c>
      <c r="O2542" s="706"/>
      <c r="P2542" s="701" t="s">
        <v>1341</v>
      </c>
      <c r="Q2542" s="706"/>
      <c r="R2542" s="701" t="s">
        <v>1341</v>
      </c>
      <c r="S2542" s="701" t="s">
        <v>1341</v>
      </c>
    </row>
    <row r="2543" spans="1:19" x14ac:dyDescent="0.3">
      <c r="A2543" s="701" t="s">
        <v>6648</v>
      </c>
      <c r="B2543" s="701" t="s">
        <v>1607</v>
      </c>
      <c r="C2543" s="701" t="s">
        <v>1413</v>
      </c>
      <c r="D2543" s="702">
        <v>1999</v>
      </c>
      <c r="E2543" s="701" t="s">
        <v>2785</v>
      </c>
      <c r="F2543" s="701" t="s">
        <v>2872</v>
      </c>
      <c r="G2543" s="701" t="s">
        <v>1668</v>
      </c>
      <c r="H2543" s="703">
        <v>36664</v>
      </c>
      <c r="I2543" s="703">
        <v>36669</v>
      </c>
      <c r="J2543" s="701" t="s">
        <v>1608</v>
      </c>
      <c r="K2543" s="702">
        <v>26879</v>
      </c>
      <c r="L2543" s="701" t="s">
        <v>1341</v>
      </c>
      <c r="M2543" s="706"/>
      <c r="N2543" s="701" t="s">
        <v>1341</v>
      </c>
      <c r="O2543" s="706"/>
      <c r="P2543" s="701" t="s">
        <v>1341</v>
      </c>
      <c r="Q2543" s="706"/>
      <c r="R2543" s="701" t="s">
        <v>1341</v>
      </c>
      <c r="S2543" s="701" t="s">
        <v>1341</v>
      </c>
    </row>
    <row r="2544" spans="1:19" x14ac:dyDescent="0.3">
      <c r="A2544" s="701" t="s">
        <v>6649</v>
      </c>
      <c r="B2544" s="701" t="s">
        <v>1607</v>
      </c>
      <c r="C2544" s="701" t="s">
        <v>1413</v>
      </c>
      <c r="D2544" s="702">
        <v>1999</v>
      </c>
      <c r="E2544" s="701" t="s">
        <v>2785</v>
      </c>
      <c r="F2544" s="701" t="s">
        <v>2786</v>
      </c>
      <c r="G2544" s="701" t="s">
        <v>1668</v>
      </c>
      <c r="H2544" s="703">
        <v>36664</v>
      </c>
      <c r="I2544" s="703">
        <v>36669</v>
      </c>
      <c r="J2544" s="701" t="s">
        <v>1608</v>
      </c>
      <c r="K2544" s="702">
        <v>30531</v>
      </c>
      <c r="L2544" s="701" t="s">
        <v>1341</v>
      </c>
      <c r="M2544" s="706"/>
      <c r="N2544" s="701" t="s">
        <v>1613</v>
      </c>
      <c r="O2544" s="702">
        <v>654</v>
      </c>
      <c r="P2544" s="701" t="s">
        <v>1341</v>
      </c>
      <c r="Q2544" s="704"/>
      <c r="R2544" s="701" t="s">
        <v>1341</v>
      </c>
      <c r="S2544" s="701" t="s">
        <v>1341</v>
      </c>
    </row>
    <row r="2545" spans="1:19" x14ac:dyDescent="0.3">
      <c r="A2545" s="701" t="s">
        <v>6650</v>
      </c>
      <c r="B2545" s="701" t="s">
        <v>1607</v>
      </c>
      <c r="C2545" s="701" t="s">
        <v>1413</v>
      </c>
      <c r="D2545" s="702">
        <v>1999</v>
      </c>
      <c r="E2545" s="701" t="s">
        <v>2785</v>
      </c>
      <c r="F2545" s="701" t="s">
        <v>2786</v>
      </c>
      <c r="G2545" s="701" t="s">
        <v>1668</v>
      </c>
      <c r="H2545" s="703">
        <v>36664</v>
      </c>
      <c r="I2545" s="703">
        <v>36669</v>
      </c>
      <c r="J2545" s="701" t="s">
        <v>1608</v>
      </c>
      <c r="K2545" s="702">
        <v>30246</v>
      </c>
      <c r="L2545" s="701" t="s">
        <v>1341</v>
      </c>
      <c r="M2545" s="706"/>
      <c r="N2545" s="701" t="s">
        <v>1613</v>
      </c>
      <c r="O2545" s="702">
        <v>648</v>
      </c>
      <c r="P2545" s="701" t="s">
        <v>1341</v>
      </c>
      <c r="Q2545" s="706"/>
      <c r="R2545" s="701" t="s">
        <v>1341</v>
      </c>
      <c r="S2545" s="701" t="s">
        <v>1341</v>
      </c>
    </row>
    <row r="2546" spans="1:19" x14ac:dyDescent="0.3">
      <c r="A2546" s="701" t="s">
        <v>6651</v>
      </c>
      <c r="B2546" s="701" t="s">
        <v>1607</v>
      </c>
      <c r="C2546" s="701" t="s">
        <v>1413</v>
      </c>
      <c r="D2546" s="702">
        <v>1999</v>
      </c>
      <c r="E2546" s="701" t="s">
        <v>2785</v>
      </c>
      <c r="F2546" s="701" t="s">
        <v>2786</v>
      </c>
      <c r="G2546" s="701" t="s">
        <v>1668</v>
      </c>
      <c r="H2546" s="703">
        <v>36664</v>
      </c>
      <c r="I2546" s="703">
        <v>36669</v>
      </c>
      <c r="J2546" s="701" t="s">
        <v>1608</v>
      </c>
      <c r="K2546" s="702">
        <v>30639</v>
      </c>
      <c r="L2546" s="701" t="s">
        <v>1341</v>
      </c>
      <c r="M2546" s="706"/>
      <c r="N2546" s="701" t="s">
        <v>1613</v>
      </c>
      <c r="O2546" s="702">
        <v>657</v>
      </c>
      <c r="P2546" s="701" t="s">
        <v>1341</v>
      </c>
      <c r="Q2546" s="706"/>
      <c r="R2546" s="701" t="s">
        <v>1341</v>
      </c>
      <c r="S2546" s="701" t="s">
        <v>1341</v>
      </c>
    </row>
    <row r="2547" spans="1:19" x14ac:dyDescent="0.3">
      <c r="A2547" s="701" t="s">
        <v>6652</v>
      </c>
      <c r="B2547" s="701" t="s">
        <v>1607</v>
      </c>
      <c r="C2547" s="701" t="s">
        <v>1413</v>
      </c>
      <c r="D2547" s="702">
        <v>1999</v>
      </c>
      <c r="E2547" s="701" t="s">
        <v>2785</v>
      </c>
      <c r="F2547" s="701" t="s">
        <v>2786</v>
      </c>
      <c r="G2547" s="701" t="s">
        <v>1668</v>
      </c>
      <c r="H2547" s="703">
        <v>36664</v>
      </c>
      <c r="I2547" s="703">
        <v>36669</v>
      </c>
      <c r="J2547" s="701" t="s">
        <v>1608</v>
      </c>
      <c r="K2547" s="702">
        <v>26727</v>
      </c>
      <c r="L2547" s="701" t="s">
        <v>1341</v>
      </c>
      <c r="M2547" s="706"/>
      <c r="N2547" s="701" t="s">
        <v>1613</v>
      </c>
      <c r="O2547" s="702">
        <v>573</v>
      </c>
      <c r="P2547" s="701" t="s">
        <v>1341</v>
      </c>
      <c r="Q2547" s="706"/>
      <c r="R2547" s="701" t="s">
        <v>1341</v>
      </c>
      <c r="S2547" s="701" t="s">
        <v>1341</v>
      </c>
    </row>
    <row r="2548" spans="1:19" x14ac:dyDescent="0.3">
      <c r="A2548" s="701" t="s">
        <v>6595</v>
      </c>
      <c r="B2548" s="701" t="s">
        <v>1607</v>
      </c>
      <c r="C2548" s="701" t="s">
        <v>1413</v>
      </c>
      <c r="D2548" s="702">
        <v>2000</v>
      </c>
      <c r="E2548" s="701" t="s">
        <v>2785</v>
      </c>
      <c r="F2548" s="701" t="s">
        <v>2872</v>
      </c>
      <c r="G2548" s="701" t="s">
        <v>1668</v>
      </c>
      <c r="H2548" s="703">
        <v>37033</v>
      </c>
      <c r="I2548" s="703">
        <v>37037</v>
      </c>
      <c r="J2548" s="701" t="s">
        <v>1608</v>
      </c>
      <c r="K2548" s="702">
        <v>40779</v>
      </c>
      <c r="L2548" s="701" t="s">
        <v>1341</v>
      </c>
      <c r="M2548" s="706"/>
      <c r="N2548" s="701" t="s">
        <v>1613</v>
      </c>
      <c r="O2548" s="702">
        <v>528</v>
      </c>
      <c r="P2548" s="701" t="s">
        <v>1608</v>
      </c>
      <c r="Q2548" s="702">
        <v>205</v>
      </c>
      <c r="R2548" s="701" t="s">
        <v>1341</v>
      </c>
      <c r="S2548" s="701" t="s">
        <v>1341</v>
      </c>
    </row>
    <row r="2549" spans="1:19" x14ac:dyDescent="0.3">
      <c r="A2549" s="701" t="s">
        <v>6666</v>
      </c>
      <c r="B2549" s="701" t="s">
        <v>1607</v>
      </c>
      <c r="C2549" s="701" t="s">
        <v>1413</v>
      </c>
      <c r="D2549" s="702">
        <v>2000</v>
      </c>
      <c r="E2549" s="701" t="s">
        <v>2785</v>
      </c>
      <c r="F2549" s="701" t="s">
        <v>2786</v>
      </c>
      <c r="G2549" s="701" t="s">
        <v>1668</v>
      </c>
      <c r="H2549" s="703">
        <v>37033</v>
      </c>
      <c r="I2549" s="703">
        <v>37037</v>
      </c>
      <c r="J2549" s="701" t="s">
        <v>1608</v>
      </c>
      <c r="K2549" s="702">
        <v>29246</v>
      </c>
      <c r="L2549" s="701" t="s">
        <v>1341</v>
      </c>
      <c r="M2549" s="706"/>
      <c r="N2549" s="701" t="s">
        <v>1613</v>
      </c>
      <c r="O2549" s="702">
        <v>634</v>
      </c>
      <c r="P2549" s="701" t="s">
        <v>1341</v>
      </c>
      <c r="Q2549" s="706"/>
      <c r="R2549" s="701" t="s">
        <v>1341</v>
      </c>
      <c r="S2549" s="701" t="s">
        <v>1341</v>
      </c>
    </row>
    <row r="2550" spans="1:19" x14ac:dyDescent="0.3">
      <c r="A2550" s="701" t="s">
        <v>6667</v>
      </c>
      <c r="B2550" s="701" t="s">
        <v>1607</v>
      </c>
      <c r="C2550" s="701" t="s">
        <v>1413</v>
      </c>
      <c r="D2550" s="702">
        <v>2000</v>
      </c>
      <c r="E2550" s="701" t="s">
        <v>2785</v>
      </c>
      <c r="F2550" s="701" t="s">
        <v>2786</v>
      </c>
      <c r="G2550" s="701" t="s">
        <v>1668</v>
      </c>
      <c r="H2550" s="703">
        <v>37033</v>
      </c>
      <c r="I2550" s="703">
        <v>37037</v>
      </c>
      <c r="J2550" s="701" t="s">
        <v>1608</v>
      </c>
      <c r="K2550" s="702">
        <v>29231</v>
      </c>
      <c r="L2550" s="701" t="s">
        <v>1341</v>
      </c>
      <c r="M2550" s="706"/>
      <c r="N2550" s="701" t="s">
        <v>1613</v>
      </c>
      <c r="O2550" s="702">
        <v>633</v>
      </c>
      <c r="P2550" s="701" t="s">
        <v>1341</v>
      </c>
      <c r="Q2550" s="706"/>
      <c r="R2550" s="701" t="s">
        <v>1341</v>
      </c>
      <c r="S2550" s="701" t="s">
        <v>1341</v>
      </c>
    </row>
    <row r="2551" spans="1:19" x14ac:dyDescent="0.3">
      <c r="A2551" s="701" t="s">
        <v>6668</v>
      </c>
      <c r="B2551" s="701" t="s">
        <v>1607</v>
      </c>
      <c r="C2551" s="701" t="s">
        <v>1413</v>
      </c>
      <c r="D2551" s="702">
        <v>2000</v>
      </c>
      <c r="E2551" s="701" t="s">
        <v>2785</v>
      </c>
      <c r="F2551" s="701" t="s">
        <v>2786</v>
      </c>
      <c r="G2551" s="701" t="s">
        <v>1668</v>
      </c>
      <c r="H2551" s="703">
        <v>37033</v>
      </c>
      <c r="I2551" s="703">
        <v>37037</v>
      </c>
      <c r="J2551" s="701" t="s">
        <v>1608</v>
      </c>
      <c r="K2551" s="702">
        <v>28863</v>
      </c>
      <c r="L2551" s="701" t="s">
        <v>1341</v>
      </c>
      <c r="M2551" s="706"/>
      <c r="N2551" s="701" t="s">
        <v>1613</v>
      </c>
      <c r="O2551" s="702">
        <v>625</v>
      </c>
      <c r="P2551" s="701" t="s">
        <v>1341</v>
      </c>
      <c r="Q2551" s="706"/>
      <c r="R2551" s="701" t="s">
        <v>1341</v>
      </c>
      <c r="S2551" s="701" t="s">
        <v>1341</v>
      </c>
    </row>
    <row r="2552" spans="1:19" x14ac:dyDescent="0.3">
      <c r="A2552" s="701" t="s">
        <v>6669</v>
      </c>
      <c r="B2552" s="701" t="s">
        <v>1607</v>
      </c>
      <c r="C2552" s="701" t="s">
        <v>1413</v>
      </c>
      <c r="D2552" s="702">
        <v>2000</v>
      </c>
      <c r="E2552" s="701" t="s">
        <v>2785</v>
      </c>
      <c r="F2552" s="701" t="s">
        <v>2786</v>
      </c>
      <c r="G2552" s="701" t="s">
        <v>1668</v>
      </c>
      <c r="H2552" s="703">
        <v>37033</v>
      </c>
      <c r="I2552" s="703">
        <v>37037</v>
      </c>
      <c r="J2552" s="701" t="s">
        <v>1608</v>
      </c>
      <c r="K2552" s="702">
        <v>28500</v>
      </c>
      <c r="L2552" s="701" t="s">
        <v>1341</v>
      </c>
      <c r="M2552" s="704"/>
      <c r="N2552" s="701" t="s">
        <v>1613</v>
      </c>
      <c r="O2552" s="702">
        <v>618</v>
      </c>
      <c r="P2552" s="701" t="s">
        <v>1341</v>
      </c>
      <c r="Q2552" s="706"/>
      <c r="R2552" s="701" t="s">
        <v>1341</v>
      </c>
      <c r="S2552" s="701" t="s">
        <v>1341</v>
      </c>
    </row>
    <row r="2553" spans="1:19" x14ac:dyDescent="0.3">
      <c r="A2553" s="701" t="s">
        <v>6670</v>
      </c>
      <c r="B2553" s="701" t="s">
        <v>1607</v>
      </c>
      <c r="C2553" s="701" t="s">
        <v>1413</v>
      </c>
      <c r="D2553" s="702">
        <v>2000</v>
      </c>
      <c r="E2553" s="701" t="s">
        <v>2785</v>
      </c>
      <c r="F2553" s="701" t="s">
        <v>2872</v>
      </c>
      <c r="G2553" s="701" t="s">
        <v>1668</v>
      </c>
      <c r="H2553" s="703">
        <v>37033</v>
      </c>
      <c r="I2553" s="703">
        <v>37037</v>
      </c>
      <c r="J2553" s="701" t="s">
        <v>1608</v>
      </c>
      <c r="K2553" s="702">
        <v>27167</v>
      </c>
      <c r="L2553" s="701" t="s">
        <v>1341</v>
      </c>
      <c r="M2553" s="704"/>
      <c r="N2553" s="701" t="s">
        <v>1613</v>
      </c>
      <c r="O2553" s="702">
        <v>350</v>
      </c>
      <c r="P2553" s="701" t="s">
        <v>1341</v>
      </c>
      <c r="Q2553" s="706"/>
      <c r="R2553" s="701" t="s">
        <v>1341</v>
      </c>
      <c r="S2553" s="701" t="s">
        <v>1341</v>
      </c>
    </row>
    <row r="2554" spans="1:19" x14ac:dyDescent="0.3">
      <c r="A2554" s="701" t="s">
        <v>6671</v>
      </c>
      <c r="B2554" s="701" t="s">
        <v>1607</v>
      </c>
      <c r="C2554" s="701" t="s">
        <v>1413</v>
      </c>
      <c r="D2554" s="702">
        <v>2000</v>
      </c>
      <c r="E2554" s="701" t="s">
        <v>2785</v>
      </c>
      <c r="F2554" s="701" t="s">
        <v>2872</v>
      </c>
      <c r="G2554" s="701" t="s">
        <v>1668</v>
      </c>
      <c r="H2554" s="703">
        <v>37033</v>
      </c>
      <c r="I2554" s="703">
        <v>37037</v>
      </c>
      <c r="J2554" s="701" t="s">
        <v>1608</v>
      </c>
      <c r="K2554" s="702">
        <v>26275</v>
      </c>
      <c r="L2554" s="701" t="s">
        <v>1341</v>
      </c>
      <c r="M2554" s="706"/>
      <c r="N2554" s="701" t="s">
        <v>1613</v>
      </c>
      <c r="O2554" s="702">
        <v>338</v>
      </c>
      <c r="P2554" s="701" t="s">
        <v>1341</v>
      </c>
      <c r="Q2554" s="704"/>
      <c r="R2554" s="701" t="s">
        <v>1341</v>
      </c>
      <c r="S2554" s="701" t="s">
        <v>1341</v>
      </c>
    </row>
    <row r="2555" spans="1:19" x14ac:dyDescent="0.3">
      <c r="A2555" s="701" t="s">
        <v>6515</v>
      </c>
      <c r="B2555" s="701" t="s">
        <v>1607</v>
      </c>
      <c r="C2555" s="701" t="s">
        <v>1413</v>
      </c>
      <c r="D2555" s="702">
        <v>2001</v>
      </c>
      <c r="E2555" s="701" t="s">
        <v>2785</v>
      </c>
      <c r="F2555" s="701" t="s">
        <v>2872</v>
      </c>
      <c r="G2555" s="701" t="s">
        <v>1668</v>
      </c>
      <c r="H2555" s="703">
        <v>37397</v>
      </c>
      <c r="I2555" s="703">
        <v>37399</v>
      </c>
      <c r="J2555" s="701" t="s">
        <v>1608</v>
      </c>
      <c r="K2555" s="702">
        <v>6477</v>
      </c>
      <c r="L2555" s="701" t="s">
        <v>1341</v>
      </c>
      <c r="M2555" s="706"/>
      <c r="N2555" s="701" t="s">
        <v>1613</v>
      </c>
      <c r="O2555" s="702">
        <v>18</v>
      </c>
      <c r="P2555" s="701" t="s">
        <v>1341</v>
      </c>
      <c r="Q2555" s="704"/>
      <c r="R2555" s="701" t="s">
        <v>1341</v>
      </c>
      <c r="S2555" s="701" t="s">
        <v>1341</v>
      </c>
    </row>
    <row r="2556" spans="1:19" x14ac:dyDescent="0.3">
      <c r="A2556" s="701" t="s">
        <v>6788</v>
      </c>
      <c r="B2556" s="701" t="s">
        <v>1607</v>
      </c>
      <c r="C2556" s="701" t="s">
        <v>1413</v>
      </c>
      <c r="D2556" s="702">
        <v>2001</v>
      </c>
      <c r="E2556" s="701" t="s">
        <v>2785</v>
      </c>
      <c r="F2556" s="701" t="s">
        <v>2872</v>
      </c>
      <c r="G2556" s="701" t="s">
        <v>1668</v>
      </c>
      <c r="H2556" s="703">
        <v>37397</v>
      </c>
      <c r="I2556" s="703">
        <v>37399</v>
      </c>
      <c r="J2556" s="701" t="s">
        <v>1608</v>
      </c>
      <c r="K2556" s="702">
        <v>30165</v>
      </c>
      <c r="L2556" s="701" t="s">
        <v>1341</v>
      </c>
      <c r="M2556" s="706"/>
      <c r="N2556" s="701" t="s">
        <v>1613</v>
      </c>
      <c r="O2556" s="702">
        <v>86</v>
      </c>
      <c r="P2556" s="701" t="s">
        <v>1341</v>
      </c>
      <c r="Q2556" s="704"/>
      <c r="R2556" s="701" t="s">
        <v>1341</v>
      </c>
      <c r="S2556" s="701" t="s">
        <v>1341</v>
      </c>
    </row>
    <row r="2557" spans="1:19" x14ac:dyDescent="0.3">
      <c r="A2557" s="701" t="s">
        <v>6789</v>
      </c>
      <c r="B2557" s="701" t="s">
        <v>1607</v>
      </c>
      <c r="C2557" s="701" t="s">
        <v>1413</v>
      </c>
      <c r="D2557" s="702">
        <v>2001</v>
      </c>
      <c r="E2557" s="701" t="s">
        <v>2785</v>
      </c>
      <c r="F2557" s="701" t="s">
        <v>2872</v>
      </c>
      <c r="G2557" s="701" t="s">
        <v>1668</v>
      </c>
      <c r="H2557" s="703">
        <v>37397</v>
      </c>
      <c r="I2557" s="703">
        <v>37399</v>
      </c>
      <c r="J2557" s="701" t="s">
        <v>1608</v>
      </c>
      <c r="K2557" s="702">
        <v>30358</v>
      </c>
      <c r="L2557" s="701" t="s">
        <v>1341</v>
      </c>
      <c r="M2557" s="704"/>
      <c r="N2557" s="701" t="s">
        <v>1613</v>
      </c>
      <c r="O2557" s="702">
        <v>86</v>
      </c>
      <c r="P2557" s="701" t="s">
        <v>1341</v>
      </c>
      <c r="Q2557" s="706"/>
      <c r="R2557" s="701" t="s">
        <v>1341</v>
      </c>
      <c r="S2557" s="701" t="s">
        <v>1341</v>
      </c>
    </row>
    <row r="2558" spans="1:19" x14ac:dyDescent="0.3">
      <c r="A2558" s="701" t="s">
        <v>6790</v>
      </c>
      <c r="B2558" s="701" t="s">
        <v>1607</v>
      </c>
      <c r="C2558" s="701" t="s">
        <v>1413</v>
      </c>
      <c r="D2558" s="702">
        <v>2001</v>
      </c>
      <c r="E2558" s="701" t="s">
        <v>2785</v>
      </c>
      <c r="F2558" s="701" t="s">
        <v>2872</v>
      </c>
      <c r="G2558" s="701" t="s">
        <v>1668</v>
      </c>
      <c r="H2558" s="703">
        <v>37397</v>
      </c>
      <c r="I2558" s="703">
        <v>37399</v>
      </c>
      <c r="J2558" s="701" t="s">
        <v>1608</v>
      </c>
      <c r="K2558" s="702">
        <v>30052</v>
      </c>
      <c r="L2558" s="701" t="s">
        <v>1341</v>
      </c>
      <c r="M2558" s="704"/>
      <c r="N2558" s="701" t="s">
        <v>1613</v>
      </c>
      <c r="O2558" s="702">
        <v>85</v>
      </c>
      <c r="P2558" s="701" t="s">
        <v>1341</v>
      </c>
      <c r="Q2558" s="706"/>
      <c r="R2558" s="701" t="s">
        <v>1341</v>
      </c>
      <c r="S2558" s="701" t="s">
        <v>1341</v>
      </c>
    </row>
    <row r="2559" spans="1:19" x14ac:dyDescent="0.3">
      <c r="A2559" s="701" t="s">
        <v>6791</v>
      </c>
      <c r="B2559" s="701" t="s">
        <v>1607</v>
      </c>
      <c r="C2559" s="701" t="s">
        <v>1413</v>
      </c>
      <c r="D2559" s="702">
        <v>2001</v>
      </c>
      <c r="E2559" s="701" t="s">
        <v>2785</v>
      </c>
      <c r="F2559" s="701" t="s">
        <v>2786</v>
      </c>
      <c r="G2559" s="701" t="s">
        <v>1668</v>
      </c>
      <c r="H2559" s="703">
        <v>37397</v>
      </c>
      <c r="I2559" s="703">
        <v>37399</v>
      </c>
      <c r="J2559" s="701" t="s">
        <v>1608</v>
      </c>
      <c r="K2559" s="702">
        <v>26815</v>
      </c>
      <c r="L2559" s="701" t="s">
        <v>1341</v>
      </c>
      <c r="M2559" s="704"/>
      <c r="N2559" s="701" t="s">
        <v>1613</v>
      </c>
      <c r="O2559" s="702">
        <v>343</v>
      </c>
      <c r="P2559" s="701" t="s">
        <v>1341</v>
      </c>
      <c r="Q2559" s="706"/>
      <c r="R2559" s="701" t="s">
        <v>1341</v>
      </c>
      <c r="S2559" s="701" t="s">
        <v>1341</v>
      </c>
    </row>
    <row r="2560" spans="1:19" x14ac:dyDescent="0.3">
      <c r="A2560" s="701" t="s">
        <v>6792</v>
      </c>
      <c r="B2560" s="701" t="s">
        <v>1607</v>
      </c>
      <c r="C2560" s="701" t="s">
        <v>1413</v>
      </c>
      <c r="D2560" s="702">
        <v>2001</v>
      </c>
      <c r="E2560" s="701" t="s">
        <v>2785</v>
      </c>
      <c r="F2560" s="701" t="s">
        <v>2786</v>
      </c>
      <c r="G2560" s="701" t="s">
        <v>1668</v>
      </c>
      <c r="H2560" s="703">
        <v>37397</v>
      </c>
      <c r="I2560" s="703">
        <v>37399</v>
      </c>
      <c r="J2560" s="701" t="s">
        <v>1608</v>
      </c>
      <c r="K2560" s="702">
        <v>27119</v>
      </c>
      <c r="L2560" s="701" t="s">
        <v>1341</v>
      </c>
      <c r="M2560" s="706"/>
      <c r="N2560" s="701" t="s">
        <v>1613</v>
      </c>
      <c r="O2560" s="702">
        <v>346</v>
      </c>
      <c r="P2560" s="701" t="s">
        <v>1341</v>
      </c>
      <c r="Q2560" s="706"/>
      <c r="R2560" s="701" t="s">
        <v>1341</v>
      </c>
      <c r="S2560" s="701" t="s">
        <v>1341</v>
      </c>
    </row>
    <row r="2561" spans="1:19" x14ac:dyDescent="0.3">
      <c r="A2561" s="701" t="s">
        <v>6793</v>
      </c>
      <c r="B2561" s="701" t="s">
        <v>1607</v>
      </c>
      <c r="C2561" s="701" t="s">
        <v>1413</v>
      </c>
      <c r="D2561" s="702">
        <v>2001</v>
      </c>
      <c r="E2561" s="701" t="s">
        <v>2785</v>
      </c>
      <c r="F2561" s="701" t="s">
        <v>2786</v>
      </c>
      <c r="G2561" s="701" t="s">
        <v>1668</v>
      </c>
      <c r="H2561" s="703">
        <v>37397</v>
      </c>
      <c r="I2561" s="703">
        <v>37399</v>
      </c>
      <c r="J2561" s="701" t="s">
        <v>1608</v>
      </c>
      <c r="K2561" s="702">
        <v>27123</v>
      </c>
      <c r="L2561" s="701" t="s">
        <v>1341</v>
      </c>
      <c r="M2561" s="706"/>
      <c r="N2561" s="701" t="s">
        <v>1613</v>
      </c>
      <c r="O2561" s="702">
        <v>346</v>
      </c>
      <c r="P2561" s="701" t="s">
        <v>1341</v>
      </c>
      <c r="Q2561" s="706"/>
      <c r="R2561" s="701" t="s">
        <v>1341</v>
      </c>
      <c r="S2561" s="701" t="s">
        <v>1341</v>
      </c>
    </row>
    <row r="2562" spans="1:19" x14ac:dyDescent="0.3">
      <c r="A2562" s="701" t="s">
        <v>6794</v>
      </c>
      <c r="B2562" s="701" t="s">
        <v>1607</v>
      </c>
      <c r="C2562" s="701" t="s">
        <v>1413</v>
      </c>
      <c r="D2562" s="702">
        <v>2001</v>
      </c>
      <c r="E2562" s="701" t="s">
        <v>2785</v>
      </c>
      <c r="F2562" s="701" t="s">
        <v>2786</v>
      </c>
      <c r="G2562" s="701" t="s">
        <v>1668</v>
      </c>
      <c r="H2562" s="703">
        <v>37397</v>
      </c>
      <c r="I2562" s="703">
        <v>37399</v>
      </c>
      <c r="J2562" s="701" t="s">
        <v>1608</v>
      </c>
      <c r="K2562" s="702">
        <v>25482</v>
      </c>
      <c r="L2562" s="701" t="s">
        <v>1341</v>
      </c>
      <c r="M2562" s="704"/>
      <c r="N2562" s="701" t="s">
        <v>1613</v>
      </c>
      <c r="O2562" s="702">
        <v>325</v>
      </c>
      <c r="P2562" s="701" t="s">
        <v>1341</v>
      </c>
      <c r="Q2562" s="706"/>
      <c r="R2562" s="701" t="s">
        <v>1341</v>
      </c>
      <c r="S2562" s="701" t="s">
        <v>1341</v>
      </c>
    </row>
    <row r="2563" spans="1:19" x14ac:dyDescent="0.3">
      <c r="A2563" s="701" t="s">
        <v>6593</v>
      </c>
      <c r="B2563" s="701" t="s">
        <v>1607</v>
      </c>
      <c r="C2563" s="701" t="s">
        <v>1413</v>
      </c>
      <c r="D2563" s="702">
        <v>2002</v>
      </c>
      <c r="E2563" s="701" t="s">
        <v>2785</v>
      </c>
      <c r="F2563" s="701" t="s">
        <v>2872</v>
      </c>
      <c r="G2563" s="701" t="s">
        <v>1668</v>
      </c>
      <c r="H2563" s="703">
        <v>37766</v>
      </c>
      <c r="I2563" s="703">
        <v>37768</v>
      </c>
      <c r="J2563" s="701" t="s">
        <v>1608</v>
      </c>
      <c r="K2563" s="702">
        <v>11702</v>
      </c>
      <c r="L2563" s="701" t="s">
        <v>1341</v>
      </c>
      <c r="M2563" s="706"/>
      <c r="N2563" s="701" t="s">
        <v>1613</v>
      </c>
      <c r="O2563" s="702">
        <v>307</v>
      </c>
      <c r="P2563" s="701" t="s">
        <v>1341</v>
      </c>
      <c r="Q2563" s="706"/>
      <c r="R2563" s="701" t="s">
        <v>1341</v>
      </c>
      <c r="S2563" s="701" t="s">
        <v>1341</v>
      </c>
    </row>
    <row r="2564" spans="1:19" x14ac:dyDescent="0.3">
      <c r="A2564" s="701" t="s">
        <v>6795</v>
      </c>
      <c r="B2564" s="701" t="s">
        <v>1607</v>
      </c>
      <c r="C2564" s="701" t="s">
        <v>1413</v>
      </c>
      <c r="D2564" s="702">
        <v>2002</v>
      </c>
      <c r="E2564" s="701" t="s">
        <v>2785</v>
      </c>
      <c r="F2564" s="701" t="s">
        <v>2872</v>
      </c>
      <c r="G2564" s="701" t="s">
        <v>1668</v>
      </c>
      <c r="H2564" s="703">
        <v>37766</v>
      </c>
      <c r="I2564" s="703">
        <v>37768</v>
      </c>
      <c r="J2564" s="701" t="s">
        <v>1608</v>
      </c>
      <c r="K2564" s="702">
        <v>30291</v>
      </c>
      <c r="L2564" s="701" t="s">
        <v>1341</v>
      </c>
      <c r="M2564" s="706"/>
      <c r="N2564" s="701" t="s">
        <v>1613</v>
      </c>
      <c r="O2564" s="702">
        <v>307</v>
      </c>
      <c r="P2564" s="701" t="s">
        <v>1341</v>
      </c>
      <c r="Q2564" s="704"/>
      <c r="R2564" s="701" t="s">
        <v>1341</v>
      </c>
      <c r="S2564" s="701" t="s">
        <v>1341</v>
      </c>
    </row>
    <row r="2565" spans="1:19" x14ac:dyDescent="0.3">
      <c r="A2565" s="701" t="s">
        <v>6796</v>
      </c>
      <c r="B2565" s="701" t="s">
        <v>1607</v>
      </c>
      <c r="C2565" s="701" t="s">
        <v>1413</v>
      </c>
      <c r="D2565" s="702">
        <v>2002</v>
      </c>
      <c r="E2565" s="701" t="s">
        <v>2785</v>
      </c>
      <c r="F2565" s="701" t="s">
        <v>2872</v>
      </c>
      <c r="G2565" s="701" t="s">
        <v>1668</v>
      </c>
      <c r="H2565" s="703">
        <v>37766</v>
      </c>
      <c r="I2565" s="703">
        <v>37768</v>
      </c>
      <c r="J2565" s="701" t="s">
        <v>1608</v>
      </c>
      <c r="K2565" s="702">
        <v>30215</v>
      </c>
      <c r="L2565" s="701" t="s">
        <v>1341</v>
      </c>
      <c r="M2565" s="706"/>
      <c r="N2565" s="701" t="s">
        <v>1613</v>
      </c>
      <c r="O2565" s="702">
        <v>307</v>
      </c>
      <c r="P2565" s="701" t="s">
        <v>1608</v>
      </c>
      <c r="Q2565" s="705">
        <v>152</v>
      </c>
      <c r="R2565" s="701" t="s">
        <v>1341</v>
      </c>
      <c r="S2565" s="701" t="s">
        <v>1341</v>
      </c>
    </row>
    <row r="2566" spans="1:19" x14ac:dyDescent="0.3">
      <c r="A2566" s="701" t="s">
        <v>6797</v>
      </c>
      <c r="B2566" s="701" t="s">
        <v>1607</v>
      </c>
      <c r="C2566" s="701" t="s">
        <v>1413</v>
      </c>
      <c r="D2566" s="702">
        <v>2002</v>
      </c>
      <c r="E2566" s="701" t="s">
        <v>2785</v>
      </c>
      <c r="F2566" s="701" t="s">
        <v>2872</v>
      </c>
      <c r="G2566" s="701" t="s">
        <v>1668</v>
      </c>
      <c r="H2566" s="703">
        <v>37766</v>
      </c>
      <c r="I2566" s="703">
        <v>37768</v>
      </c>
      <c r="J2566" s="701" t="s">
        <v>1608</v>
      </c>
      <c r="K2566" s="702">
        <v>27838</v>
      </c>
      <c r="L2566" s="701" t="s">
        <v>1341</v>
      </c>
      <c r="M2566" s="706"/>
      <c r="N2566" s="701" t="s">
        <v>1613</v>
      </c>
      <c r="O2566" s="702">
        <v>307</v>
      </c>
      <c r="P2566" s="701" t="s">
        <v>1341</v>
      </c>
      <c r="Q2566" s="706"/>
      <c r="R2566" s="701" t="s">
        <v>1341</v>
      </c>
      <c r="S2566" s="701" t="s">
        <v>1341</v>
      </c>
    </row>
    <row r="2567" spans="1:19" x14ac:dyDescent="0.3">
      <c r="A2567" s="701" t="s">
        <v>6861</v>
      </c>
      <c r="B2567" s="701" t="s">
        <v>1607</v>
      </c>
      <c r="C2567" s="701" t="s">
        <v>1413</v>
      </c>
      <c r="D2567" s="702">
        <v>2002</v>
      </c>
      <c r="E2567" s="701" t="s">
        <v>2785</v>
      </c>
      <c r="F2567" s="701" t="s">
        <v>2786</v>
      </c>
      <c r="G2567" s="701" t="s">
        <v>1668</v>
      </c>
      <c r="H2567" s="703">
        <v>37767</v>
      </c>
      <c r="I2567" s="703">
        <v>37768</v>
      </c>
      <c r="J2567" s="701" t="s">
        <v>1608</v>
      </c>
      <c r="K2567" s="702">
        <v>50475</v>
      </c>
      <c r="L2567" s="701" t="s">
        <v>1341</v>
      </c>
      <c r="M2567" s="706"/>
      <c r="N2567" s="701" t="s">
        <v>1613</v>
      </c>
      <c r="O2567" s="702">
        <v>385</v>
      </c>
      <c r="P2567" s="701" t="s">
        <v>1341</v>
      </c>
      <c r="Q2567" s="706"/>
      <c r="R2567" s="701" t="s">
        <v>1341</v>
      </c>
      <c r="S2567" s="701" t="s">
        <v>1341</v>
      </c>
    </row>
    <row r="2568" spans="1:19" x14ac:dyDescent="0.3">
      <c r="A2568" s="701" t="s">
        <v>6862</v>
      </c>
      <c r="B2568" s="701" t="s">
        <v>1607</v>
      </c>
      <c r="C2568" s="701" t="s">
        <v>1413</v>
      </c>
      <c r="D2568" s="702">
        <v>2002</v>
      </c>
      <c r="E2568" s="701" t="s">
        <v>2785</v>
      </c>
      <c r="F2568" s="701" t="s">
        <v>2786</v>
      </c>
      <c r="G2568" s="701" t="s">
        <v>1668</v>
      </c>
      <c r="H2568" s="703">
        <v>37767</v>
      </c>
      <c r="I2568" s="703">
        <v>37768</v>
      </c>
      <c r="J2568" s="701" t="s">
        <v>1608</v>
      </c>
      <c r="K2568" s="702">
        <v>48318</v>
      </c>
      <c r="L2568" s="701" t="s">
        <v>1341</v>
      </c>
      <c r="M2568" s="706"/>
      <c r="N2568" s="701" t="s">
        <v>1613</v>
      </c>
      <c r="O2568" s="702">
        <v>385</v>
      </c>
      <c r="P2568" s="701" t="s">
        <v>1608</v>
      </c>
      <c r="Q2568" s="705">
        <v>243</v>
      </c>
      <c r="R2568" s="701" t="s">
        <v>1341</v>
      </c>
      <c r="S2568" s="701" t="s">
        <v>1341</v>
      </c>
    </row>
    <row r="2569" spans="1:19" x14ac:dyDescent="0.3">
      <c r="A2569" s="701" t="s">
        <v>6863</v>
      </c>
      <c r="B2569" s="701" t="s">
        <v>1607</v>
      </c>
      <c r="C2569" s="701" t="s">
        <v>1413</v>
      </c>
      <c r="D2569" s="702">
        <v>2003</v>
      </c>
      <c r="E2569" s="701" t="s">
        <v>2785</v>
      </c>
      <c r="F2569" s="701" t="s">
        <v>2786</v>
      </c>
      <c r="G2569" s="701" t="s">
        <v>1668</v>
      </c>
      <c r="H2569" s="703">
        <v>38128</v>
      </c>
      <c r="I2569" s="703">
        <v>38128</v>
      </c>
      <c r="J2569" s="701" t="s">
        <v>1608</v>
      </c>
      <c r="K2569" s="702">
        <v>30296</v>
      </c>
      <c r="L2569" s="701" t="s">
        <v>1341</v>
      </c>
      <c r="M2569" s="706"/>
      <c r="N2569" s="701" t="s">
        <v>1613</v>
      </c>
      <c r="O2569" s="702">
        <v>1807</v>
      </c>
      <c r="P2569" s="701" t="s">
        <v>1341</v>
      </c>
      <c r="Q2569" s="704"/>
      <c r="R2569" s="701" t="s">
        <v>1341</v>
      </c>
      <c r="S2569" s="701" t="s">
        <v>1341</v>
      </c>
    </row>
    <row r="2570" spans="1:19" x14ac:dyDescent="0.3">
      <c r="A2570" s="701" t="s">
        <v>6864</v>
      </c>
      <c r="B2570" s="701" t="s">
        <v>1607</v>
      </c>
      <c r="C2570" s="701" t="s">
        <v>1413</v>
      </c>
      <c r="D2570" s="702">
        <v>2003</v>
      </c>
      <c r="E2570" s="701" t="s">
        <v>2785</v>
      </c>
      <c r="F2570" s="701" t="s">
        <v>2872</v>
      </c>
      <c r="G2570" s="701" t="s">
        <v>1668</v>
      </c>
      <c r="H2570" s="703">
        <v>38127</v>
      </c>
      <c r="I2570" s="703">
        <v>38127</v>
      </c>
      <c r="J2570" s="701" t="s">
        <v>1608</v>
      </c>
      <c r="K2570" s="702">
        <v>27744</v>
      </c>
      <c r="L2570" s="701" t="s">
        <v>1341</v>
      </c>
      <c r="M2570" s="706"/>
      <c r="N2570" s="701" t="s">
        <v>1613</v>
      </c>
      <c r="O2570" s="702">
        <v>1814</v>
      </c>
      <c r="P2570" s="701" t="s">
        <v>1341</v>
      </c>
      <c r="Q2570" s="704"/>
      <c r="R2570" s="701" t="s">
        <v>1341</v>
      </c>
      <c r="S2570" s="701" t="s">
        <v>1341</v>
      </c>
    </row>
    <row r="2571" spans="1:19" x14ac:dyDescent="0.3">
      <c r="A2571" s="701" t="s">
        <v>6898</v>
      </c>
      <c r="B2571" s="701" t="s">
        <v>1607</v>
      </c>
      <c r="C2571" s="701" t="s">
        <v>1413</v>
      </c>
      <c r="D2571" s="702">
        <v>2003</v>
      </c>
      <c r="E2571" s="701" t="s">
        <v>2785</v>
      </c>
      <c r="F2571" s="701" t="s">
        <v>2786</v>
      </c>
      <c r="G2571" s="701" t="s">
        <v>1668</v>
      </c>
      <c r="H2571" s="703">
        <v>38128</v>
      </c>
      <c r="I2571" s="703">
        <v>38128</v>
      </c>
      <c r="J2571" s="701" t="s">
        <v>1608</v>
      </c>
      <c r="K2571" s="702">
        <v>53454</v>
      </c>
      <c r="L2571" s="701" t="s">
        <v>1341</v>
      </c>
      <c r="M2571" s="706"/>
      <c r="N2571" s="701" t="s">
        <v>1613</v>
      </c>
      <c r="O2571" s="702">
        <v>3189</v>
      </c>
      <c r="P2571" s="701" t="s">
        <v>1341</v>
      </c>
      <c r="Q2571" s="704"/>
      <c r="R2571" s="701" t="s">
        <v>1341</v>
      </c>
      <c r="S2571" s="701" t="s">
        <v>1341</v>
      </c>
    </row>
    <row r="2572" spans="1:19" x14ac:dyDescent="0.3">
      <c r="A2572" s="701" t="s">
        <v>6899</v>
      </c>
      <c r="B2572" s="701" t="s">
        <v>1607</v>
      </c>
      <c r="C2572" s="701" t="s">
        <v>1413</v>
      </c>
      <c r="D2572" s="702">
        <v>2003</v>
      </c>
      <c r="E2572" s="701" t="s">
        <v>2785</v>
      </c>
      <c r="F2572" s="701" t="s">
        <v>2872</v>
      </c>
      <c r="G2572" s="701" t="s">
        <v>1668</v>
      </c>
      <c r="H2572" s="703">
        <v>38127</v>
      </c>
      <c r="I2572" s="703">
        <v>38127</v>
      </c>
      <c r="J2572" s="701" t="s">
        <v>1608</v>
      </c>
      <c r="K2572" s="702">
        <v>53198</v>
      </c>
      <c r="L2572" s="701" t="s">
        <v>1341</v>
      </c>
      <c r="M2572" s="706"/>
      <c r="N2572" s="701" t="s">
        <v>1613</v>
      </c>
      <c r="O2572" s="702">
        <v>3495</v>
      </c>
      <c r="P2572" s="701" t="s">
        <v>1608</v>
      </c>
      <c r="Q2572" s="705">
        <v>267</v>
      </c>
      <c r="R2572" s="701" t="s">
        <v>1341</v>
      </c>
      <c r="S2572" s="701" t="s">
        <v>1341</v>
      </c>
    </row>
    <row r="2573" spans="1:19" x14ac:dyDescent="0.3">
      <c r="A2573" s="701" t="s">
        <v>6798</v>
      </c>
      <c r="B2573" s="701" t="s">
        <v>1607</v>
      </c>
      <c r="C2573" s="701" t="s">
        <v>1413</v>
      </c>
      <c r="D2573" s="702">
        <v>2004</v>
      </c>
      <c r="E2573" s="701" t="s">
        <v>2785</v>
      </c>
      <c r="F2573" s="701" t="s">
        <v>2786</v>
      </c>
      <c r="G2573" s="701" t="s">
        <v>1668</v>
      </c>
      <c r="H2573" s="703">
        <v>38496</v>
      </c>
      <c r="I2573" s="703">
        <v>38497</v>
      </c>
      <c r="J2573" s="701" t="s">
        <v>1608</v>
      </c>
      <c r="K2573" s="702">
        <v>27704</v>
      </c>
      <c r="L2573" s="701" t="s">
        <v>1341</v>
      </c>
      <c r="M2573" s="706"/>
      <c r="N2573" s="701" t="s">
        <v>1613</v>
      </c>
      <c r="O2573" s="702">
        <v>5335</v>
      </c>
      <c r="P2573" s="701" t="s">
        <v>1341</v>
      </c>
      <c r="Q2573" s="706"/>
      <c r="R2573" s="701" t="s">
        <v>1341</v>
      </c>
      <c r="S2573" s="701" t="s">
        <v>1341</v>
      </c>
    </row>
    <row r="2574" spans="1:19" x14ac:dyDescent="0.3">
      <c r="A2574" s="701" t="s">
        <v>6865</v>
      </c>
      <c r="B2574" s="701" t="s">
        <v>1607</v>
      </c>
      <c r="C2574" s="701" t="s">
        <v>1413</v>
      </c>
      <c r="D2574" s="702">
        <v>2004</v>
      </c>
      <c r="E2574" s="701" t="s">
        <v>2785</v>
      </c>
      <c r="F2574" s="701" t="s">
        <v>2786</v>
      </c>
      <c r="G2574" s="701" t="s">
        <v>1668</v>
      </c>
      <c r="H2574" s="703">
        <v>38496</v>
      </c>
      <c r="I2574" s="703">
        <v>38497</v>
      </c>
      <c r="J2574" s="701" t="s">
        <v>1608</v>
      </c>
      <c r="K2574" s="702">
        <v>29672</v>
      </c>
      <c r="L2574" s="701" t="s">
        <v>1341</v>
      </c>
      <c r="M2574" s="704"/>
      <c r="N2574" s="701" t="s">
        <v>1613</v>
      </c>
      <c r="O2574" s="702">
        <v>5715</v>
      </c>
      <c r="P2574" s="701" t="s">
        <v>1341</v>
      </c>
      <c r="Q2574" s="706"/>
      <c r="R2574" s="701" t="s">
        <v>1341</v>
      </c>
      <c r="S2574" s="701" t="s">
        <v>1341</v>
      </c>
    </row>
    <row r="2575" spans="1:19" x14ac:dyDescent="0.3">
      <c r="A2575" s="701" t="s">
        <v>6920</v>
      </c>
      <c r="B2575" s="701" t="s">
        <v>1607</v>
      </c>
      <c r="C2575" s="701" t="s">
        <v>1413</v>
      </c>
      <c r="D2575" s="702">
        <v>2004</v>
      </c>
      <c r="E2575" s="701" t="s">
        <v>2785</v>
      </c>
      <c r="F2575" s="701" t="s">
        <v>2786</v>
      </c>
      <c r="G2575" s="701" t="s">
        <v>1668</v>
      </c>
      <c r="H2575" s="703">
        <v>38496</v>
      </c>
      <c r="I2575" s="703">
        <v>38497</v>
      </c>
      <c r="J2575" s="701" t="s">
        <v>1608</v>
      </c>
      <c r="K2575" s="702">
        <v>24502</v>
      </c>
      <c r="L2575" s="701" t="s">
        <v>1341</v>
      </c>
      <c r="M2575" s="704"/>
      <c r="N2575" s="701" t="s">
        <v>1613</v>
      </c>
      <c r="O2575" s="702">
        <v>4719</v>
      </c>
      <c r="P2575" s="701" t="s">
        <v>1341</v>
      </c>
      <c r="Q2575" s="706"/>
      <c r="R2575" s="701" t="s">
        <v>1341</v>
      </c>
      <c r="S2575" s="701" t="s">
        <v>1341</v>
      </c>
    </row>
    <row r="2576" spans="1:19" x14ac:dyDescent="0.3">
      <c r="A2576" s="701" t="s">
        <v>6921</v>
      </c>
      <c r="B2576" s="701" t="s">
        <v>1607</v>
      </c>
      <c r="C2576" s="701" t="s">
        <v>1413</v>
      </c>
      <c r="D2576" s="702">
        <v>2004</v>
      </c>
      <c r="E2576" s="701" t="s">
        <v>2785</v>
      </c>
      <c r="F2576" s="701" t="s">
        <v>2872</v>
      </c>
      <c r="G2576" s="701" t="s">
        <v>1668</v>
      </c>
      <c r="H2576" s="703">
        <v>38496</v>
      </c>
      <c r="I2576" s="703">
        <v>38497</v>
      </c>
      <c r="J2576" s="701" t="s">
        <v>1608</v>
      </c>
      <c r="K2576" s="702">
        <v>29762</v>
      </c>
      <c r="L2576" s="701" t="s">
        <v>1341</v>
      </c>
      <c r="M2576" s="706"/>
      <c r="N2576" s="701" t="s">
        <v>1613</v>
      </c>
      <c r="O2576" s="702">
        <v>4022</v>
      </c>
      <c r="P2576" s="701" t="s">
        <v>1341</v>
      </c>
      <c r="Q2576" s="706"/>
      <c r="R2576" s="701" t="s">
        <v>1341</v>
      </c>
      <c r="S2576" s="701" t="s">
        <v>1341</v>
      </c>
    </row>
    <row r="2577" spans="1:19" x14ac:dyDescent="0.3">
      <c r="A2577" s="701" t="s">
        <v>6922</v>
      </c>
      <c r="B2577" s="701" t="s">
        <v>1607</v>
      </c>
      <c r="C2577" s="701" t="s">
        <v>1413</v>
      </c>
      <c r="D2577" s="702">
        <v>2004</v>
      </c>
      <c r="E2577" s="701" t="s">
        <v>2785</v>
      </c>
      <c r="F2577" s="701" t="s">
        <v>2872</v>
      </c>
      <c r="G2577" s="701" t="s">
        <v>1668</v>
      </c>
      <c r="H2577" s="703">
        <v>38496</v>
      </c>
      <c r="I2577" s="703">
        <v>38497</v>
      </c>
      <c r="J2577" s="701" t="s">
        <v>1608</v>
      </c>
      <c r="K2577" s="702">
        <v>28006</v>
      </c>
      <c r="L2577" s="701" t="s">
        <v>1341</v>
      </c>
      <c r="M2577" s="706"/>
      <c r="N2577" s="701" t="s">
        <v>1613</v>
      </c>
      <c r="O2577" s="702">
        <v>3784</v>
      </c>
      <c r="P2577" s="701" t="s">
        <v>1341</v>
      </c>
      <c r="Q2577" s="704"/>
      <c r="R2577" s="701" t="s">
        <v>1341</v>
      </c>
      <c r="S2577" s="701" t="s">
        <v>1341</v>
      </c>
    </row>
    <row r="2578" spans="1:19" x14ac:dyDescent="0.3">
      <c r="A2578" s="701" t="s">
        <v>6923</v>
      </c>
      <c r="B2578" s="701" t="s">
        <v>1607</v>
      </c>
      <c r="C2578" s="701" t="s">
        <v>1413</v>
      </c>
      <c r="D2578" s="702">
        <v>2004</v>
      </c>
      <c r="E2578" s="701" t="s">
        <v>2785</v>
      </c>
      <c r="F2578" s="701" t="s">
        <v>2872</v>
      </c>
      <c r="G2578" s="701" t="s">
        <v>1668</v>
      </c>
      <c r="H2578" s="703">
        <v>38496</v>
      </c>
      <c r="I2578" s="703">
        <v>38497</v>
      </c>
      <c r="J2578" s="701" t="s">
        <v>1608</v>
      </c>
      <c r="K2578" s="702">
        <v>25628</v>
      </c>
      <c r="L2578" s="701" t="s">
        <v>1341</v>
      </c>
      <c r="M2578" s="706"/>
      <c r="N2578" s="701" t="s">
        <v>1613</v>
      </c>
      <c r="O2578" s="702">
        <v>3463</v>
      </c>
      <c r="P2578" s="701" t="s">
        <v>1341</v>
      </c>
      <c r="Q2578" s="706"/>
      <c r="R2578" s="701" t="s">
        <v>1341</v>
      </c>
      <c r="S2578" s="701" t="s">
        <v>1341</v>
      </c>
    </row>
    <row r="2579" spans="1:19" x14ac:dyDescent="0.3">
      <c r="A2579" s="701" t="s">
        <v>6517</v>
      </c>
      <c r="B2579" s="701" t="s">
        <v>1607</v>
      </c>
      <c r="C2579" s="701" t="s">
        <v>1413</v>
      </c>
      <c r="D2579" s="702">
        <v>2005</v>
      </c>
      <c r="E2579" s="701" t="s">
        <v>2785</v>
      </c>
      <c r="F2579" s="701" t="s">
        <v>2786</v>
      </c>
      <c r="G2579" s="701" t="s">
        <v>1668</v>
      </c>
      <c r="H2579" s="703">
        <v>38862</v>
      </c>
      <c r="I2579" s="703">
        <v>38866</v>
      </c>
      <c r="J2579" s="701" t="s">
        <v>1608</v>
      </c>
      <c r="K2579" s="702">
        <v>10238</v>
      </c>
      <c r="L2579" s="701" t="s">
        <v>1341</v>
      </c>
      <c r="M2579" s="706"/>
      <c r="N2579" s="701" t="s">
        <v>1613</v>
      </c>
      <c r="O2579" s="702">
        <v>1236</v>
      </c>
      <c r="P2579" s="701" t="s">
        <v>1341</v>
      </c>
      <c r="Q2579" s="706"/>
      <c r="R2579" s="701" t="s">
        <v>1341</v>
      </c>
      <c r="S2579" s="701" t="s">
        <v>1341</v>
      </c>
    </row>
    <row r="2580" spans="1:19" x14ac:dyDescent="0.3">
      <c r="A2580" s="701" t="s">
        <v>6518</v>
      </c>
      <c r="B2580" s="701" t="s">
        <v>1607</v>
      </c>
      <c r="C2580" s="701" t="s">
        <v>1413</v>
      </c>
      <c r="D2580" s="702">
        <v>2005</v>
      </c>
      <c r="E2580" s="701" t="s">
        <v>2785</v>
      </c>
      <c r="F2580" s="701" t="s">
        <v>2872</v>
      </c>
      <c r="G2580" s="701" t="s">
        <v>1668</v>
      </c>
      <c r="H2580" s="703">
        <v>38862</v>
      </c>
      <c r="I2580" s="703">
        <v>38866</v>
      </c>
      <c r="J2580" s="701" t="s">
        <v>1608</v>
      </c>
      <c r="K2580" s="702">
        <v>8629</v>
      </c>
      <c r="L2580" s="701" t="s">
        <v>1341</v>
      </c>
      <c r="M2580" s="706"/>
      <c r="N2580" s="701" t="s">
        <v>1613</v>
      </c>
      <c r="O2580" s="702">
        <v>324</v>
      </c>
      <c r="P2580" s="701" t="s">
        <v>1341</v>
      </c>
      <c r="Q2580" s="704"/>
      <c r="R2580" s="701" t="s">
        <v>1341</v>
      </c>
      <c r="S2580" s="701" t="s">
        <v>1341</v>
      </c>
    </row>
    <row r="2581" spans="1:19" x14ac:dyDescent="0.3">
      <c r="A2581" s="701" t="s">
        <v>6852</v>
      </c>
      <c r="B2581" s="701" t="s">
        <v>1607</v>
      </c>
      <c r="C2581" s="701" t="s">
        <v>1413</v>
      </c>
      <c r="D2581" s="702">
        <v>2005</v>
      </c>
      <c r="E2581" s="701" t="s">
        <v>2785</v>
      </c>
      <c r="F2581" s="701" t="s">
        <v>2786</v>
      </c>
      <c r="G2581" s="701" t="s">
        <v>1668</v>
      </c>
      <c r="H2581" s="703">
        <v>38862</v>
      </c>
      <c r="I2581" s="703">
        <v>38866</v>
      </c>
      <c r="J2581" s="701" t="s">
        <v>1608</v>
      </c>
      <c r="K2581" s="702">
        <v>29223</v>
      </c>
      <c r="L2581" s="701" t="s">
        <v>1341</v>
      </c>
      <c r="M2581" s="706"/>
      <c r="N2581" s="701" t="s">
        <v>1613</v>
      </c>
      <c r="O2581" s="702">
        <v>1244</v>
      </c>
      <c r="P2581" s="701" t="s">
        <v>1341</v>
      </c>
      <c r="Q2581" s="706"/>
      <c r="R2581" s="701" t="s">
        <v>1341</v>
      </c>
      <c r="S2581" s="701" t="s">
        <v>1341</v>
      </c>
    </row>
    <row r="2582" spans="1:19" x14ac:dyDescent="0.3">
      <c r="A2582" s="701" t="s">
        <v>6853</v>
      </c>
      <c r="B2582" s="701" t="s">
        <v>1607</v>
      </c>
      <c r="C2582" s="701" t="s">
        <v>1413</v>
      </c>
      <c r="D2582" s="702">
        <v>2005</v>
      </c>
      <c r="E2582" s="701" t="s">
        <v>2785</v>
      </c>
      <c r="F2582" s="701" t="s">
        <v>2786</v>
      </c>
      <c r="G2582" s="701" t="s">
        <v>1668</v>
      </c>
      <c r="H2582" s="703">
        <v>38862</v>
      </c>
      <c r="I2582" s="703">
        <v>38866</v>
      </c>
      <c r="J2582" s="701" t="s">
        <v>1608</v>
      </c>
      <c r="K2582" s="702">
        <v>29217</v>
      </c>
      <c r="L2582" s="701" t="s">
        <v>1341</v>
      </c>
      <c r="M2582" s="706"/>
      <c r="N2582" s="701" t="s">
        <v>1613</v>
      </c>
      <c r="O2582" s="702">
        <v>1244</v>
      </c>
      <c r="P2582" s="701" t="s">
        <v>1341</v>
      </c>
      <c r="Q2582" s="706"/>
      <c r="R2582" s="701" t="s">
        <v>1341</v>
      </c>
      <c r="S2582" s="701" t="s">
        <v>1341</v>
      </c>
    </row>
    <row r="2583" spans="1:19" x14ac:dyDescent="0.3">
      <c r="A2583" s="701" t="s">
        <v>6854</v>
      </c>
      <c r="B2583" s="701" t="s">
        <v>1607</v>
      </c>
      <c r="C2583" s="701" t="s">
        <v>1413</v>
      </c>
      <c r="D2583" s="702">
        <v>2005</v>
      </c>
      <c r="E2583" s="701" t="s">
        <v>2785</v>
      </c>
      <c r="F2583" s="701" t="s">
        <v>2786</v>
      </c>
      <c r="G2583" s="701" t="s">
        <v>1668</v>
      </c>
      <c r="H2583" s="703">
        <v>38862</v>
      </c>
      <c r="I2583" s="703">
        <v>38866</v>
      </c>
      <c r="J2583" s="701" t="s">
        <v>1608</v>
      </c>
      <c r="K2583" s="702">
        <v>29043</v>
      </c>
      <c r="L2583" s="701" t="s">
        <v>1341</v>
      </c>
      <c r="M2583" s="706"/>
      <c r="N2583" s="701" t="s">
        <v>1613</v>
      </c>
      <c r="O2583" s="702">
        <v>1236</v>
      </c>
      <c r="P2583" s="701" t="s">
        <v>1341</v>
      </c>
      <c r="Q2583" s="706"/>
      <c r="R2583" s="701" t="s">
        <v>1341</v>
      </c>
      <c r="S2583" s="701" t="s">
        <v>1341</v>
      </c>
    </row>
    <row r="2584" spans="1:19" x14ac:dyDescent="0.3">
      <c r="A2584" s="701" t="s">
        <v>6855</v>
      </c>
      <c r="B2584" s="701" t="s">
        <v>1607</v>
      </c>
      <c r="C2584" s="701" t="s">
        <v>1413</v>
      </c>
      <c r="D2584" s="702">
        <v>2005</v>
      </c>
      <c r="E2584" s="701" t="s">
        <v>2785</v>
      </c>
      <c r="F2584" s="701" t="s">
        <v>2786</v>
      </c>
      <c r="G2584" s="701" t="s">
        <v>1668</v>
      </c>
      <c r="H2584" s="703">
        <v>38862</v>
      </c>
      <c r="I2584" s="703">
        <v>38866</v>
      </c>
      <c r="J2584" s="701" t="s">
        <v>1608</v>
      </c>
      <c r="K2584" s="702">
        <v>27867</v>
      </c>
      <c r="L2584" s="701" t="s">
        <v>1341</v>
      </c>
      <c r="M2584" s="706"/>
      <c r="N2584" s="701" t="s">
        <v>1613</v>
      </c>
      <c r="O2584" s="702">
        <v>1186</v>
      </c>
      <c r="P2584" s="701" t="s">
        <v>1341</v>
      </c>
      <c r="Q2584" s="706"/>
      <c r="R2584" s="701" t="s">
        <v>1341</v>
      </c>
      <c r="S2584" s="701" t="s">
        <v>1341</v>
      </c>
    </row>
    <row r="2585" spans="1:19" x14ac:dyDescent="0.3">
      <c r="A2585" s="701" t="s">
        <v>6856</v>
      </c>
      <c r="B2585" s="701" t="s">
        <v>1607</v>
      </c>
      <c r="C2585" s="701" t="s">
        <v>1413</v>
      </c>
      <c r="D2585" s="702">
        <v>2005</v>
      </c>
      <c r="E2585" s="701" t="s">
        <v>2785</v>
      </c>
      <c r="F2585" s="701" t="s">
        <v>2872</v>
      </c>
      <c r="G2585" s="701" t="s">
        <v>1668</v>
      </c>
      <c r="H2585" s="703">
        <v>38862</v>
      </c>
      <c r="I2585" s="703">
        <v>38866</v>
      </c>
      <c r="J2585" s="701" t="s">
        <v>1608</v>
      </c>
      <c r="K2585" s="702">
        <v>29199</v>
      </c>
      <c r="L2585" s="701" t="s">
        <v>1341</v>
      </c>
      <c r="M2585" s="704"/>
      <c r="N2585" s="701" t="s">
        <v>1613</v>
      </c>
      <c r="O2585" s="702">
        <v>1096</v>
      </c>
      <c r="P2585" s="701" t="s">
        <v>1341</v>
      </c>
      <c r="Q2585" s="706"/>
      <c r="R2585" s="701" t="s">
        <v>1341</v>
      </c>
      <c r="S2585" s="701" t="s">
        <v>1341</v>
      </c>
    </row>
    <row r="2586" spans="1:19" x14ac:dyDescent="0.3">
      <c r="A2586" s="701" t="s">
        <v>6857</v>
      </c>
      <c r="B2586" s="701" t="s">
        <v>1607</v>
      </c>
      <c r="C2586" s="701" t="s">
        <v>1413</v>
      </c>
      <c r="D2586" s="702">
        <v>2005</v>
      </c>
      <c r="E2586" s="701" t="s">
        <v>2785</v>
      </c>
      <c r="F2586" s="701" t="s">
        <v>2872</v>
      </c>
      <c r="G2586" s="701" t="s">
        <v>1668</v>
      </c>
      <c r="H2586" s="703">
        <v>38862</v>
      </c>
      <c r="I2586" s="703">
        <v>38866</v>
      </c>
      <c r="J2586" s="701" t="s">
        <v>1608</v>
      </c>
      <c r="K2586" s="702">
        <v>29022</v>
      </c>
      <c r="L2586" s="701" t="s">
        <v>1341</v>
      </c>
      <c r="M2586" s="704"/>
      <c r="N2586" s="701" t="s">
        <v>1613</v>
      </c>
      <c r="O2586" s="702">
        <v>1090</v>
      </c>
      <c r="P2586" s="701" t="s">
        <v>1341</v>
      </c>
      <c r="Q2586" s="706"/>
      <c r="R2586" s="701" t="s">
        <v>1341</v>
      </c>
      <c r="S2586" s="701" t="s">
        <v>1341</v>
      </c>
    </row>
    <row r="2587" spans="1:19" x14ac:dyDescent="0.3">
      <c r="A2587" s="701" t="s">
        <v>6900</v>
      </c>
      <c r="B2587" s="701" t="s">
        <v>1607</v>
      </c>
      <c r="C2587" s="701" t="s">
        <v>1413</v>
      </c>
      <c r="D2587" s="702">
        <v>2006</v>
      </c>
      <c r="E2587" s="701" t="s">
        <v>2785</v>
      </c>
      <c r="F2587" s="701" t="s">
        <v>2872</v>
      </c>
      <c r="G2587" s="701" t="s">
        <v>1668</v>
      </c>
      <c r="H2587" s="703">
        <v>39216</v>
      </c>
      <c r="I2587" s="703">
        <v>39219</v>
      </c>
      <c r="J2587" s="701" t="s">
        <v>1608</v>
      </c>
      <c r="K2587" s="702">
        <v>28880</v>
      </c>
      <c r="L2587" s="701" t="s">
        <v>1341</v>
      </c>
      <c r="M2587" s="704"/>
      <c r="N2587" s="701" t="s">
        <v>1613</v>
      </c>
      <c r="O2587" s="702">
        <v>2392</v>
      </c>
      <c r="P2587" s="701" t="s">
        <v>1341</v>
      </c>
      <c r="Q2587" s="704"/>
      <c r="R2587" s="701" t="s">
        <v>1341</v>
      </c>
      <c r="S2587" s="701" t="s">
        <v>1341</v>
      </c>
    </row>
    <row r="2588" spans="1:19" x14ac:dyDescent="0.3">
      <c r="A2588" s="701" t="s">
        <v>6901</v>
      </c>
      <c r="B2588" s="701" t="s">
        <v>1607</v>
      </c>
      <c r="C2588" s="701" t="s">
        <v>1413</v>
      </c>
      <c r="D2588" s="702">
        <v>2006</v>
      </c>
      <c r="E2588" s="701" t="s">
        <v>2785</v>
      </c>
      <c r="F2588" s="701" t="s">
        <v>2872</v>
      </c>
      <c r="G2588" s="701" t="s">
        <v>1668</v>
      </c>
      <c r="H2588" s="703">
        <v>39216</v>
      </c>
      <c r="I2588" s="703">
        <v>39219</v>
      </c>
      <c r="J2588" s="701" t="s">
        <v>1608</v>
      </c>
      <c r="K2588" s="702">
        <v>29569</v>
      </c>
      <c r="L2588" s="701" t="s">
        <v>1341</v>
      </c>
      <c r="M2588" s="704"/>
      <c r="N2588" s="701" t="s">
        <v>1613</v>
      </c>
      <c r="O2588" s="702">
        <v>2449</v>
      </c>
      <c r="P2588" s="701" t="s">
        <v>1341</v>
      </c>
      <c r="Q2588" s="706"/>
      <c r="R2588" s="701" t="s">
        <v>1341</v>
      </c>
      <c r="S2588" s="701" t="s">
        <v>1341</v>
      </c>
    </row>
    <row r="2589" spans="1:19" x14ac:dyDescent="0.3">
      <c r="A2589" s="701" t="s">
        <v>6918</v>
      </c>
      <c r="B2589" s="701" t="s">
        <v>1607</v>
      </c>
      <c r="C2589" s="701" t="s">
        <v>1413</v>
      </c>
      <c r="D2589" s="702">
        <v>2006</v>
      </c>
      <c r="E2589" s="701" t="s">
        <v>2785</v>
      </c>
      <c r="F2589" s="701" t="s">
        <v>2872</v>
      </c>
      <c r="G2589" s="701" t="s">
        <v>1668</v>
      </c>
      <c r="H2589" s="703">
        <v>39216</v>
      </c>
      <c r="I2589" s="703">
        <v>39219</v>
      </c>
      <c r="J2589" s="701" t="s">
        <v>1608</v>
      </c>
      <c r="K2589" s="702">
        <v>18705</v>
      </c>
      <c r="L2589" s="701" t="s">
        <v>1341</v>
      </c>
      <c r="M2589" s="704"/>
      <c r="N2589" s="701" t="s">
        <v>1613</v>
      </c>
      <c r="O2589" s="702">
        <v>1549</v>
      </c>
      <c r="P2589" s="701" t="s">
        <v>1341</v>
      </c>
      <c r="Q2589" s="706"/>
      <c r="R2589" s="701" t="s">
        <v>1341</v>
      </c>
      <c r="S2589" s="701" t="s">
        <v>1341</v>
      </c>
    </row>
    <row r="2590" spans="1:19" x14ac:dyDescent="0.3">
      <c r="A2590" s="701" t="s">
        <v>6954</v>
      </c>
      <c r="B2590" s="701" t="s">
        <v>1607</v>
      </c>
      <c r="C2590" s="701" t="s">
        <v>1413</v>
      </c>
      <c r="D2590" s="702">
        <v>2006</v>
      </c>
      <c r="E2590" s="701" t="s">
        <v>2785</v>
      </c>
      <c r="F2590" s="701" t="s">
        <v>2786</v>
      </c>
      <c r="G2590" s="701" t="s">
        <v>1668</v>
      </c>
      <c r="H2590" s="703">
        <v>39216</v>
      </c>
      <c r="I2590" s="703">
        <v>39219</v>
      </c>
      <c r="J2590" s="701" t="s">
        <v>1608</v>
      </c>
      <c r="K2590" s="702">
        <v>45790</v>
      </c>
      <c r="L2590" s="701" t="s">
        <v>1341</v>
      </c>
      <c r="M2590" s="704"/>
      <c r="N2590" s="701" t="s">
        <v>1613</v>
      </c>
      <c r="O2590" s="702">
        <v>789</v>
      </c>
      <c r="P2590" s="701" t="s">
        <v>1608</v>
      </c>
      <c r="Q2590" s="705">
        <v>230</v>
      </c>
      <c r="R2590" s="701" t="s">
        <v>1341</v>
      </c>
      <c r="S2590" s="701" t="s">
        <v>1341</v>
      </c>
    </row>
    <row r="2591" spans="1:19" x14ac:dyDescent="0.3">
      <c r="A2591" s="701" t="s">
        <v>6957</v>
      </c>
      <c r="B2591" s="701" t="s">
        <v>1607</v>
      </c>
      <c r="C2591" s="701" t="s">
        <v>1413</v>
      </c>
      <c r="D2591" s="702">
        <v>2006</v>
      </c>
      <c r="E2591" s="701" t="s">
        <v>2785</v>
      </c>
      <c r="F2591" s="701" t="s">
        <v>2786</v>
      </c>
      <c r="G2591" s="701" t="s">
        <v>1668</v>
      </c>
      <c r="H2591" s="703">
        <v>39216</v>
      </c>
      <c r="I2591" s="703">
        <v>39219</v>
      </c>
      <c r="J2591" s="701" t="s">
        <v>1608</v>
      </c>
      <c r="K2591" s="702">
        <v>2995</v>
      </c>
      <c r="L2591" s="701" t="s">
        <v>1341</v>
      </c>
      <c r="M2591" s="704"/>
      <c r="N2591" s="701" t="s">
        <v>1613</v>
      </c>
      <c r="O2591" s="702">
        <v>52</v>
      </c>
      <c r="P2591" s="701" t="s">
        <v>1341</v>
      </c>
      <c r="Q2591" s="704"/>
      <c r="R2591" s="701" t="s">
        <v>1341</v>
      </c>
      <c r="S2591" s="701" t="s">
        <v>1341</v>
      </c>
    </row>
    <row r="2592" spans="1:19" x14ac:dyDescent="0.3">
      <c r="A2592" s="701" t="s">
        <v>5738</v>
      </c>
      <c r="B2592" s="701" t="s">
        <v>1607</v>
      </c>
      <c r="C2592" s="701" t="s">
        <v>1413</v>
      </c>
      <c r="D2592" s="702">
        <v>2007</v>
      </c>
      <c r="E2592" s="701" t="s">
        <v>2785</v>
      </c>
      <c r="F2592" s="701" t="s">
        <v>2872</v>
      </c>
      <c r="G2592" s="701" t="s">
        <v>1668</v>
      </c>
      <c r="H2592" s="703">
        <v>39589</v>
      </c>
      <c r="I2592" s="703">
        <v>39590</v>
      </c>
      <c r="J2592" s="701" t="s">
        <v>1608</v>
      </c>
      <c r="K2592" s="702">
        <v>54271</v>
      </c>
      <c r="L2592" s="701" t="s">
        <v>1341</v>
      </c>
      <c r="M2592" s="704"/>
      <c r="N2592" s="701" t="s">
        <v>1608</v>
      </c>
      <c r="O2592" s="702">
        <v>273</v>
      </c>
      <c r="P2592" s="701" t="s">
        <v>1613</v>
      </c>
      <c r="Q2592" s="705">
        <v>172</v>
      </c>
      <c r="R2592" s="701" t="s">
        <v>1341</v>
      </c>
      <c r="S2592" s="701" t="s">
        <v>1341</v>
      </c>
    </row>
    <row r="2593" spans="1:19" x14ac:dyDescent="0.3">
      <c r="A2593" s="701" t="s">
        <v>6519</v>
      </c>
      <c r="B2593" s="701" t="s">
        <v>1607</v>
      </c>
      <c r="C2593" s="701" t="s">
        <v>1413</v>
      </c>
      <c r="D2593" s="702">
        <v>2007</v>
      </c>
      <c r="E2593" s="701" t="s">
        <v>2785</v>
      </c>
      <c r="F2593" s="701" t="s">
        <v>2786</v>
      </c>
      <c r="G2593" s="701" t="s">
        <v>1668</v>
      </c>
      <c r="H2593" s="703">
        <v>39589</v>
      </c>
      <c r="I2593" s="703">
        <v>39590</v>
      </c>
      <c r="J2593" s="701" t="s">
        <v>1608</v>
      </c>
      <c r="K2593" s="702">
        <v>10439</v>
      </c>
      <c r="L2593" s="701" t="s">
        <v>1341</v>
      </c>
      <c r="M2593" s="706"/>
      <c r="N2593" s="701" t="s">
        <v>1613</v>
      </c>
      <c r="O2593" s="702">
        <v>245</v>
      </c>
      <c r="P2593" s="701" t="s">
        <v>1341</v>
      </c>
      <c r="Q2593" s="706"/>
      <c r="R2593" s="701" t="s">
        <v>1341</v>
      </c>
      <c r="S2593" s="701" t="s">
        <v>1341</v>
      </c>
    </row>
    <row r="2594" spans="1:19" x14ac:dyDescent="0.3">
      <c r="A2594" s="701" t="s">
        <v>6974</v>
      </c>
      <c r="B2594" s="701" t="s">
        <v>1607</v>
      </c>
      <c r="C2594" s="701" t="s">
        <v>1413</v>
      </c>
      <c r="D2594" s="702">
        <v>2007</v>
      </c>
      <c r="E2594" s="701" t="s">
        <v>2785</v>
      </c>
      <c r="F2594" s="701" t="s">
        <v>2786</v>
      </c>
      <c r="G2594" s="701" t="s">
        <v>1668</v>
      </c>
      <c r="H2594" s="703">
        <v>39589</v>
      </c>
      <c r="I2594" s="703">
        <v>39590</v>
      </c>
      <c r="J2594" s="701" t="s">
        <v>1608</v>
      </c>
      <c r="K2594" s="702">
        <v>29730</v>
      </c>
      <c r="L2594" s="701" t="s">
        <v>1341</v>
      </c>
      <c r="M2594" s="704"/>
      <c r="N2594" s="701" t="s">
        <v>1613</v>
      </c>
      <c r="O2594" s="702">
        <v>699</v>
      </c>
      <c r="P2594" s="701" t="s">
        <v>1341</v>
      </c>
      <c r="Q2594" s="706"/>
      <c r="R2594" s="701" t="s">
        <v>1341</v>
      </c>
      <c r="S2594" s="701" t="s">
        <v>1341</v>
      </c>
    </row>
    <row r="2595" spans="1:19" x14ac:dyDescent="0.3">
      <c r="A2595" s="701" t="s">
        <v>6975</v>
      </c>
      <c r="B2595" s="701" t="s">
        <v>1607</v>
      </c>
      <c r="C2595" s="701" t="s">
        <v>1413</v>
      </c>
      <c r="D2595" s="702">
        <v>2007</v>
      </c>
      <c r="E2595" s="701" t="s">
        <v>2785</v>
      </c>
      <c r="F2595" s="701" t="s">
        <v>2786</v>
      </c>
      <c r="G2595" s="701" t="s">
        <v>1668</v>
      </c>
      <c r="H2595" s="703">
        <v>39589</v>
      </c>
      <c r="I2595" s="703">
        <v>39590</v>
      </c>
      <c r="J2595" s="701" t="s">
        <v>1608</v>
      </c>
      <c r="K2595" s="702">
        <v>29664</v>
      </c>
      <c r="L2595" s="701" t="s">
        <v>1341</v>
      </c>
      <c r="M2595" s="706"/>
      <c r="N2595" s="701" t="s">
        <v>1613</v>
      </c>
      <c r="O2595" s="702">
        <v>699</v>
      </c>
      <c r="P2595" s="701" t="s">
        <v>1341</v>
      </c>
      <c r="Q2595" s="706"/>
      <c r="R2595" s="701" t="s">
        <v>1341</v>
      </c>
      <c r="S2595" s="701" t="s">
        <v>1341</v>
      </c>
    </row>
    <row r="2596" spans="1:19" x14ac:dyDescent="0.3">
      <c r="A2596" s="701" t="s">
        <v>6976</v>
      </c>
      <c r="B2596" s="701" t="s">
        <v>1607</v>
      </c>
      <c r="C2596" s="701" t="s">
        <v>1413</v>
      </c>
      <c r="D2596" s="702">
        <v>2007</v>
      </c>
      <c r="E2596" s="701" t="s">
        <v>2785</v>
      </c>
      <c r="F2596" s="701" t="s">
        <v>2786</v>
      </c>
      <c r="G2596" s="701" t="s">
        <v>1668</v>
      </c>
      <c r="H2596" s="703">
        <v>39589</v>
      </c>
      <c r="I2596" s="703">
        <v>39590</v>
      </c>
      <c r="J2596" s="701" t="s">
        <v>1608</v>
      </c>
      <c r="K2596" s="702">
        <v>29331</v>
      </c>
      <c r="L2596" s="701" t="s">
        <v>1341</v>
      </c>
      <c r="M2596" s="706"/>
      <c r="N2596" s="701" t="s">
        <v>1613</v>
      </c>
      <c r="O2596" s="702">
        <v>687</v>
      </c>
      <c r="P2596" s="701" t="s">
        <v>1341</v>
      </c>
      <c r="Q2596" s="706"/>
      <c r="R2596" s="701" t="s">
        <v>1341</v>
      </c>
      <c r="S2596" s="701" t="s">
        <v>1341</v>
      </c>
    </row>
    <row r="2597" spans="1:19" x14ac:dyDescent="0.3">
      <c r="A2597" s="701" t="s">
        <v>5888</v>
      </c>
      <c r="B2597" s="701" t="s">
        <v>1607</v>
      </c>
      <c r="C2597" s="701" t="s">
        <v>1413</v>
      </c>
      <c r="D2597" s="702">
        <v>2008</v>
      </c>
      <c r="E2597" s="701" t="s">
        <v>2785</v>
      </c>
      <c r="F2597" s="701" t="s">
        <v>2872</v>
      </c>
      <c r="G2597" s="701" t="s">
        <v>1668</v>
      </c>
      <c r="H2597" s="703">
        <v>39969</v>
      </c>
      <c r="I2597" s="703">
        <v>39976</v>
      </c>
      <c r="J2597" s="701" t="s">
        <v>1608</v>
      </c>
      <c r="K2597" s="702">
        <v>24751</v>
      </c>
      <c r="L2597" s="701" t="s">
        <v>1341</v>
      </c>
      <c r="M2597" s="706"/>
      <c r="N2597" s="701" t="s">
        <v>1608</v>
      </c>
      <c r="O2597" s="702">
        <v>1040</v>
      </c>
      <c r="P2597" s="701" t="s">
        <v>1613</v>
      </c>
      <c r="Q2597" s="702">
        <v>182</v>
      </c>
      <c r="R2597" s="701" t="s">
        <v>1341</v>
      </c>
      <c r="S2597" s="701" t="s">
        <v>1341</v>
      </c>
    </row>
    <row r="2598" spans="1:19" x14ac:dyDescent="0.3">
      <c r="A2598" s="701" t="s">
        <v>5889</v>
      </c>
      <c r="B2598" s="701" t="s">
        <v>1607</v>
      </c>
      <c r="C2598" s="701" t="s">
        <v>1413</v>
      </c>
      <c r="D2598" s="702">
        <v>2008</v>
      </c>
      <c r="E2598" s="701" t="s">
        <v>2785</v>
      </c>
      <c r="F2598" s="701" t="s">
        <v>2872</v>
      </c>
      <c r="G2598" s="701" t="s">
        <v>1668</v>
      </c>
      <c r="H2598" s="703">
        <v>39969</v>
      </c>
      <c r="I2598" s="703">
        <v>39976</v>
      </c>
      <c r="J2598" s="701" t="s">
        <v>1608</v>
      </c>
      <c r="K2598" s="702">
        <v>25722</v>
      </c>
      <c r="L2598" s="701" t="s">
        <v>1341</v>
      </c>
      <c r="M2598" s="704"/>
      <c r="N2598" s="701" t="s">
        <v>1608</v>
      </c>
      <c r="O2598" s="702">
        <v>1029</v>
      </c>
      <c r="P2598" s="701" t="s">
        <v>1613</v>
      </c>
      <c r="Q2598" s="702">
        <v>190</v>
      </c>
      <c r="R2598" s="701" t="s">
        <v>1341</v>
      </c>
      <c r="S2598" s="701" t="s">
        <v>1341</v>
      </c>
    </row>
    <row r="2599" spans="1:19" x14ac:dyDescent="0.3">
      <c r="A2599" s="701" t="s">
        <v>5890</v>
      </c>
      <c r="B2599" s="701" t="s">
        <v>1607</v>
      </c>
      <c r="C2599" s="701" t="s">
        <v>1413</v>
      </c>
      <c r="D2599" s="702">
        <v>2008</v>
      </c>
      <c r="E2599" s="701" t="s">
        <v>2785</v>
      </c>
      <c r="F2599" s="701" t="s">
        <v>2872</v>
      </c>
      <c r="G2599" s="701" t="s">
        <v>1668</v>
      </c>
      <c r="H2599" s="703">
        <v>39969</v>
      </c>
      <c r="I2599" s="703">
        <v>39976</v>
      </c>
      <c r="J2599" s="701" t="s">
        <v>1608</v>
      </c>
      <c r="K2599" s="702">
        <v>26183</v>
      </c>
      <c r="L2599" s="701" t="s">
        <v>1341</v>
      </c>
      <c r="M2599" s="704"/>
      <c r="N2599" s="701" t="s">
        <v>1608</v>
      </c>
      <c r="O2599" s="702">
        <v>262</v>
      </c>
      <c r="P2599" s="701" t="s">
        <v>1613</v>
      </c>
      <c r="Q2599" s="705">
        <v>193</v>
      </c>
      <c r="R2599" s="701" t="s">
        <v>1341</v>
      </c>
      <c r="S2599" s="701" t="s">
        <v>1341</v>
      </c>
    </row>
    <row r="2600" spans="1:19" x14ac:dyDescent="0.3">
      <c r="A2600" s="701" t="s">
        <v>5891</v>
      </c>
      <c r="B2600" s="701" t="s">
        <v>1607</v>
      </c>
      <c r="C2600" s="701" t="s">
        <v>1413</v>
      </c>
      <c r="D2600" s="702">
        <v>2008</v>
      </c>
      <c r="E2600" s="701" t="s">
        <v>2785</v>
      </c>
      <c r="F2600" s="701" t="s">
        <v>2872</v>
      </c>
      <c r="G2600" s="701" t="s">
        <v>1668</v>
      </c>
      <c r="H2600" s="703">
        <v>39969</v>
      </c>
      <c r="I2600" s="703">
        <v>39976</v>
      </c>
      <c r="J2600" s="701" t="s">
        <v>1608</v>
      </c>
      <c r="K2600" s="702">
        <v>14801</v>
      </c>
      <c r="L2600" s="701" t="s">
        <v>1341</v>
      </c>
      <c r="M2600" s="704"/>
      <c r="N2600" s="701" t="s">
        <v>1608</v>
      </c>
      <c r="O2600" s="702">
        <v>444</v>
      </c>
      <c r="P2600" s="701" t="s">
        <v>1613</v>
      </c>
      <c r="Q2600" s="702">
        <v>109</v>
      </c>
      <c r="R2600" s="701" t="s">
        <v>1341</v>
      </c>
      <c r="S2600" s="701" t="s">
        <v>1341</v>
      </c>
    </row>
    <row r="2601" spans="1:19" x14ac:dyDescent="0.3">
      <c r="A2601" s="701" t="s">
        <v>6958</v>
      </c>
      <c r="B2601" s="701" t="s">
        <v>1607</v>
      </c>
      <c r="C2601" s="701" t="s">
        <v>1413</v>
      </c>
      <c r="D2601" s="702">
        <v>2008</v>
      </c>
      <c r="E2601" s="701" t="s">
        <v>2785</v>
      </c>
      <c r="F2601" s="701" t="s">
        <v>2786</v>
      </c>
      <c r="G2601" s="701" t="s">
        <v>1668</v>
      </c>
      <c r="H2601" s="703">
        <v>39976</v>
      </c>
      <c r="I2601" s="703">
        <v>39976</v>
      </c>
      <c r="J2601" s="701" t="s">
        <v>1608</v>
      </c>
      <c r="K2601" s="702">
        <v>2290</v>
      </c>
      <c r="L2601" s="701" t="s">
        <v>1341</v>
      </c>
      <c r="M2601" s="704"/>
      <c r="N2601" s="701" t="s">
        <v>1608</v>
      </c>
      <c r="O2601" s="702">
        <v>92</v>
      </c>
      <c r="P2601" s="701" t="s">
        <v>1613</v>
      </c>
      <c r="Q2601" s="702">
        <v>10</v>
      </c>
      <c r="R2601" s="701" t="s">
        <v>1341</v>
      </c>
      <c r="S2601" s="701" t="s">
        <v>1341</v>
      </c>
    </row>
    <row r="2602" spans="1:19" x14ac:dyDescent="0.3">
      <c r="A2602" s="701" t="s">
        <v>6959</v>
      </c>
      <c r="B2602" s="701" t="s">
        <v>1607</v>
      </c>
      <c r="C2602" s="701" t="s">
        <v>1413</v>
      </c>
      <c r="D2602" s="702">
        <v>2008</v>
      </c>
      <c r="E2602" s="701" t="s">
        <v>2785</v>
      </c>
      <c r="F2602" s="701" t="s">
        <v>2786</v>
      </c>
      <c r="G2602" s="701" t="s">
        <v>1668</v>
      </c>
      <c r="H2602" s="703">
        <v>39969</v>
      </c>
      <c r="I2602" s="703">
        <v>39976</v>
      </c>
      <c r="J2602" s="701" t="s">
        <v>1608</v>
      </c>
      <c r="K2602" s="702">
        <v>4020</v>
      </c>
      <c r="L2602" s="701" t="s">
        <v>1341</v>
      </c>
      <c r="M2602" s="704"/>
      <c r="N2602" s="701" t="s">
        <v>1608</v>
      </c>
      <c r="O2602" s="702">
        <v>161</v>
      </c>
      <c r="P2602" s="701" t="s">
        <v>1613</v>
      </c>
      <c r="Q2602" s="702">
        <v>17</v>
      </c>
      <c r="R2602" s="701" t="s">
        <v>1341</v>
      </c>
      <c r="S2602" s="701" t="s">
        <v>1341</v>
      </c>
    </row>
    <row r="2603" spans="1:19" x14ac:dyDescent="0.3">
      <c r="A2603" s="701" t="s">
        <v>6980</v>
      </c>
      <c r="B2603" s="701" t="s">
        <v>1607</v>
      </c>
      <c r="C2603" s="701" t="s">
        <v>1413</v>
      </c>
      <c r="D2603" s="702">
        <v>2008</v>
      </c>
      <c r="E2603" s="701" t="s">
        <v>2785</v>
      </c>
      <c r="F2603" s="701" t="s">
        <v>2872</v>
      </c>
      <c r="G2603" s="701" t="s">
        <v>1668</v>
      </c>
      <c r="H2603" s="703">
        <v>39969</v>
      </c>
      <c r="I2603" s="703">
        <v>39976</v>
      </c>
      <c r="J2603" s="701" t="s">
        <v>1608</v>
      </c>
      <c r="K2603" s="702">
        <v>2426</v>
      </c>
      <c r="L2603" s="701" t="s">
        <v>1341</v>
      </c>
      <c r="M2603" s="704"/>
      <c r="N2603" s="701" t="s">
        <v>1608</v>
      </c>
      <c r="O2603" s="702">
        <v>73</v>
      </c>
      <c r="P2603" s="701" t="s">
        <v>1613</v>
      </c>
      <c r="Q2603" s="702">
        <v>18</v>
      </c>
      <c r="R2603" s="701" t="s">
        <v>1341</v>
      </c>
      <c r="S2603" s="701" t="s">
        <v>1341</v>
      </c>
    </row>
    <row r="2604" spans="1:19" x14ac:dyDescent="0.3">
      <c r="A2604" s="701" t="s">
        <v>6981</v>
      </c>
      <c r="B2604" s="701" t="s">
        <v>1607</v>
      </c>
      <c r="C2604" s="701" t="s">
        <v>1413</v>
      </c>
      <c r="D2604" s="702">
        <v>2008</v>
      </c>
      <c r="E2604" s="701" t="s">
        <v>2785</v>
      </c>
      <c r="F2604" s="701" t="s">
        <v>2786</v>
      </c>
      <c r="G2604" s="701" t="s">
        <v>1668</v>
      </c>
      <c r="H2604" s="703">
        <v>39969</v>
      </c>
      <c r="I2604" s="703">
        <v>39976</v>
      </c>
      <c r="J2604" s="701" t="s">
        <v>1608</v>
      </c>
      <c r="K2604" s="702">
        <v>33461</v>
      </c>
      <c r="L2604" s="701" t="s">
        <v>1341</v>
      </c>
      <c r="M2604" s="704"/>
      <c r="N2604" s="701" t="s">
        <v>1608</v>
      </c>
      <c r="O2604" s="702">
        <v>837</v>
      </c>
      <c r="P2604" s="701" t="s">
        <v>1613</v>
      </c>
      <c r="Q2604" s="702">
        <v>143</v>
      </c>
      <c r="R2604" s="701" t="s">
        <v>1341</v>
      </c>
      <c r="S2604" s="701" t="s">
        <v>1341</v>
      </c>
    </row>
    <row r="2605" spans="1:19" x14ac:dyDescent="0.3">
      <c r="A2605" s="701" t="s">
        <v>6982</v>
      </c>
      <c r="B2605" s="701" t="s">
        <v>1607</v>
      </c>
      <c r="C2605" s="701" t="s">
        <v>1413</v>
      </c>
      <c r="D2605" s="702">
        <v>2008</v>
      </c>
      <c r="E2605" s="701" t="s">
        <v>2785</v>
      </c>
      <c r="F2605" s="701" t="s">
        <v>2786</v>
      </c>
      <c r="G2605" s="701" t="s">
        <v>1668</v>
      </c>
      <c r="H2605" s="703">
        <v>39969</v>
      </c>
      <c r="I2605" s="703">
        <v>39976</v>
      </c>
      <c r="J2605" s="701" t="s">
        <v>1608</v>
      </c>
      <c r="K2605" s="702">
        <v>25742</v>
      </c>
      <c r="L2605" s="701" t="s">
        <v>1341</v>
      </c>
      <c r="M2605" s="704"/>
      <c r="N2605" s="701" t="s">
        <v>1608</v>
      </c>
      <c r="O2605" s="702">
        <v>515</v>
      </c>
      <c r="P2605" s="701" t="s">
        <v>1613</v>
      </c>
      <c r="Q2605" s="702">
        <v>110</v>
      </c>
      <c r="R2605" s="701" t="s">
        <v>1341</v>
      </c>
      <c r="S2605" s="701" t="s">
        <v>1341</v>
      </c>
    </row>
    <row r="2606" spans="1:19" x14ac:dyDescent="0.3">
      <c r="A2606" s="701" t="s">
        <v>6984</v>
      </c>
      <c r="B2606" s="701" t="s">
        <v>1607</v>
      </c>
      <c r="C2606" s="701" t="s">
        <v>1413</v>
      </c>
      <c r="D2606" s="702">
        <v>2008</v>
      </c>
      <c r="E2606" s="701" t="s">
        <v>2785</v>
      </c>
      <c r="F2606" s="701" t="s">
        <v>2786</v>
      </c>
      <c r="G2606" s="701" t="s">
        <v>1668</v>
      </c>
      <c r="H2606" s="703">
        <v>39969</v>
      </c>
      <c r="I2606" s="703">
        <v>39976</v>
      </c>
      <c r="J2606" s="701" t="s">
        <v>1608</v>
      </c>
      <c r="K2606" s="702">
        <v>25333</v>
      </c>
      <c r="L2606" s="701" t="s">
        <v>1341</v>
      </c>
      <c r="M2606" s="704"/>
      <c r="N2606" s="701" t="s">
        <v>1608</v>
      </c>
      <c r="O2606" s="702">
        <v>760</v>
      </c>
      <c r="P2606" s="701" t="s">
        <v>1613</v>
      </c>
      <c r="Q2606" s="702">
        <v>108</v>
      </c>
      <c r="R2606" s="701" t="s">
        <v>1341</v>
      </c>
      <c r="S2606" s="701" t="s">
        <v>1341</v>
      </c>
    </row>
    <row r="2607" spans="1:19" x14ac:dyDescent="0.3">
      <c r="A2607" s="701" t="s">
        <v>6985</v>
      </c>
      <c r="B2607" s="701" t="s">
        <v>1607</v>
      </c>
      <c r="C2607" s="701" t="s">
        <v>1413</v>
      </c>
      <c r="D2607" s="702">
        <v>2008</v>
      </c>
      <c r="E2607" s="701" t="s">
        <v>2785</v>
      </c>
      <c r="F2607" s="701" t="s">
        <v>2786</v>
      </c>
      <c r="G2607" s="701" t="s">
        <v>1668</v>
      </c>
      <c r="H2607" s="703">
        <v>39969</v>
      </c>
      <c r="I2607" s="703">
        <v>39976</v>
      </c>
      <c r="J2607" s="701" t="s">
        <v>1608</v>
      </c>
      <c r="K2607" s="702">
        <v>24415</v>
      </c>
      <c r="L2607" s="701" t="s">
        <v>1341</v>
      </c>
      <c r="M2607" s="704"/>
      <c r="N2607" s="701" t="s">
        <v>1608</v>
      </c>
      <c r="O2607" s="702">
        <v>1790</v>
      </c>
      <c r="P2607" s="701" t="s">
        <v>1613</v>
      </c>
      <c r="Q2607" s="702">
        <v>104</v>
      </c>
      <c r="R2607" s="701" t="s">
        <v>1341</v>
      </c>
      <c r="S2607" s="701" t="s">
        <v>1341</v>
      </c>
    </row>
    <row r="2608" spans="1:19" x14ac:dyDescent="0.3">
      <c r="A2608" s="701" t="s">
        <v>5858</v>
      </c>
      <c r="B2608" s="701" t="s">
        <v>1607</v>
      </c>
      <c r="C2608" s="701" t="s">
        <v>1413</v>
      </c>
      <c r="D2608" s="702">
        <v>2009</v>
      </c>
      <c r="E2608" s="701" t="s">
        <v>2785</v>
      </c>
      <c r="F2608" s="701" t="s">
        <v>2786</v>
      </c>
      <c r="G2608" s="701" t="s">
        <v>1668</v>
      </c>
      <c r="H2608" s="703">
        <v>40331</v>
      </c>
      <c r="I2608" s="703">
        <v>40333</v>
      </c>
      <c r="J2608" s="701" t="s">
        <v>1608</v>
      </c>
      <c r="K2608" s="702">
        <v>5450</v>
      </c>
      <c r="L2608" s="701" t="s">
        <v>1341</v>
      </c>
      <c r="M2608" s="704"/>
      <c r="N2608" s="701" t="s">
        <v>1613</v>
      </c>
      <c r="O2608" s="702">
        <v>144</v>
      </c>
      <c r="P2608" s="701" t="s">
        <v>1608</v>
      </c>
      <c r="Q2608" s="702">
        <v>137</v>
      </c>
      <c r="R2608" s="701" t="s">
        <v>1341</v>
      </c>
      <c r="S2608" s="701" t="s">
        <v>1341</v>
      </c>
    </row>
    <row r="2609" spans="1:19" x14ac:dyDescent="0.3">
      <c r="A2609" s="701" t="s">
        <v>5859</v>
      </c>
      <c r="B2609" s="701" t="s">
        <v>1607</v>
      </c>
      <c r="C2609" s="701" t="s">
        <v>1413</v>
      </c>
      <c r="D2609" s="702">
        <v>2009</v>
      </c>
      <c r="E2609" s="701" t="s">
        <v>2785</v>
      </c>
      <c r="F2609" s="701" t="s">
        <v>2786</v>
      </c>
      <c r="G2609" s="701" t="s">
        <v>1668</v>
      </c>
      <c r="H2609" s="703">
        <v>40331</v>
      </c>
      <c r="I2609" s="703">
        <v>40333</v>
      </c>
      <c r="J2609" s="701" t="s">
        <v>1608</v>
      </c>
      <c r="K2609" s="702">
        <v>5179</v>
      </c>
      <c r="L2609" s="701" t="s">
        <v>1341</v>
      </c>
      <c r="M2609" s="704"/>
      <c r="N2609" s="701" t="s">
        <v>1613</v>
      </c>
      <c r="O2609" s="702">
        <v>137</v>
      </c>
      <c r="P2609" s="701" t="s">
        <v>1608</v>
      </c>
      <c r="Q2609" s="702">
        <v>130</v>
      </c>
      <c r="R2609" s="701" t="s">
        <v>1341</v>
      </c>
      <c r="S2609" s="701" t="s">
        <v>1341</v>
      </c>
    </row>
    <row r="2610" spans="1:19" x14ac:dyDescent="0.3">
      <c r="A2610" s="701" t="s">
        <v>5860</v>
      </c>
      <c r="B2610" s="701" t="s">
        <v>1607</v>
      </c>
      <c r="C2610" s="701" t="s">
        <v>1413</v>
      </c>
      <c r="D2610" s="702">
        <v>2009</v>
      </c>
      <c r="E2610" s="701" t="s">
        <v>2785</v>
      </c>
      <c r="F2610" s="701" t="s">
        <v>2786</v>
      </c>
      <c r="G2610" s="701" t="s">
        <v>1668</v>
      </c>
      <c r="H2610" s="703">
        <v>40331</v>
      </c>
      <c r="I2610" s="703">
        <v>40333</v>
      </c>
      <c r="J2610" s="701" t="s">
        <v>1608</v>
      </c>
      <c r="K2610" s="702">
        <v>5583</v>
      </c>
      <c r="L2610" s="701" t="s">
        <v>1341</v>
      </c>
      <c r="M2610" s="704"/>
      <c r="N2610" s="701" t="s">
        <v>1613</v>
      </c>
      <c r="O2610" s="702">
        <v>148</v>
      </c>
      <c r="P2610" s="701" t="s">
        <v>1608</v>
      </c>
      <c r="Q2610" s="702">
        <v>140</v>
      </c>
      <c r="R2610" s="701" t="s">
        <v>1341</v>
      </c>
      <c r="S2610" s="701" t="s">
        <v>1341</v>
      </c>
    </row>
    <row r="2611" spans="1:19" x14ac:dyDescent="0.3">
      <c r="A2611" s="701" t="s">
        <v>5863</v>
      </c>
      <c r="B2611" s="701" t="s">
        <v>1607</v>
      </c>
      <c r="C2611" s="701" t="s">
        <v>1413</v>
      </c>
      <c r="D2611" s="702">
        <v>2009</v>
      </c>
      <c r="E2611" s="701" t="s">
        <v>2785</v>
      </c>
      <c r="F2611" s="701" t="s">
        <v>2786</v>
      </c>
      <c r="G2611" s="701" t="s">
        <v>1668</v>
      </c>
      <c r="H2611" s="703">
        <v>40331</v>
      </c>
      <c r="I2611" s="703">
        <v>40333</v>
      </c>
      <c r="J2611" s="701" t="s">
        <v>1608</v>
      </c>
      <c r="K2611" s="702">
        <v>5514</v>
      </c>
      <c r="L2611" s="701" t="s">
        <v>1341</v>
      </c>
      <c r="M2611" s="704"/>
      <c r="N2611" s="701" t="s">
        <v>1613</v>
      </c>
      <c r="O2611" s="702">
        <v>146</v>
      </c>
      <c r="P2611" s="701" t="s">
        <v>1608</v>
      </c>
      <c r="Q2611" s="705">
        <v>138</v>
      </c>
      <c r="R2611" s="701" t="s">
        <v>1341</v>
      </c>
      <c r="S2611" s="701" t="s">
        <v>1341</v>
      </c>
    </row>
    <row r="2612" spans="1:19" x14ac:dyDescent="0.3">
      <c r="A2612" s="701" t="s">
        <v>5864</v>
      </c>
      <c r="B2612" s="701" t="s">
        <v>1607</v>
      </c>
      <c r="C2612" s="701" t="s">
        <v>1413</v>
      </c>
      <c r="D2612" s="702">
        <v>2009</v>
      </c>
      <c r="E2612" s="701" t="s">
        <v>2785</v>
      </c>
      <c r="F2612" s="701" t="s">
        <v>2872</v>
      </c>
      <c r="G2612" s="701" t="s">
        <v>1668</v>
      </c>
      <c r="H2612" s="703">
        <v>40331</v>
      </c>
      <c r="I2612" s="703">
        <v>40333</v>
      </c>
      <c r="J2612" s="701" t="s">
        <v>1608</v>
      </c>
      <c r="K2612" s="702">
        <v>8910</v>
      </c>
      <c r="L2612" s="701" t="s">
        <v>1341</v>
      </c>
      <c r="M2612" s="704"/>
      <c r="N2612" s="701" t="s">
        <v>1613</v>
      </c>
      <c r="O2612" s="702">
        <v>3174</v>
      </c>
      <c r="P2612" s="701" t="s">
        <v>1608</v>
      </c>
      <c r="Q2612" s="705">
        <v>213</v>
      </c>
      <c r="R2612" s="701" t="s">
        <v>1341</v>
      </c>
      <c r="S2612" s="701" t="s">
        <v>1341</v>
      </c>
    </row>
    <row r="2613" spans="1:19" x14ac:dyDescent="0.3">
      <c r="A2613" s="701" t="s">
        <v>5865</v>
      </c>
      <c r="B2613" s="701" t="s">
        <v>1607</v>
      </c>
      <c r="C2613" s="701" t="s">
        <v>1413</v>
      </c>
      <c r="D2613" s="702">
        <v>2009</v>
      </c>
      <c r="E2613" s="701" t="s">
        <v>2785</v>
      </c>
      <c r="F2613" s="701" t="s">
        <v>2872</v>
      </c>
      <c r="G2613" s="701" t="s">
        <v>1668</v>
      </c>
      <c r="H2613" s="703">
        <v>40331</v>
      </c>
      <c r="I2613" s="703">
        <v>40333</v>
      </c>
      <c r="J2613" s="701" t="s">
        <v>1608</v>
      </c>
      <c r="K2613" s="702">
        <v>11462</v>
      </c>
      <c r="L2613" s="701" t="s">
        <v>1341</v>
      </c>
      <c r="M2613" s="704"/>
      <c r="N2613" s="701" t="s">
        <v>1608</v>
      </c>
      <c r="O2613" s="702">
        <v>274</v>
      </c>
      <c r="P2613" s="701" t="s">
        <v>1341</v>
      </c>
      <c r="Q2613" s="704"/>
      <c r="R2613" s="701" t="s">
        <v>1341</v>
      </c>
      <c r="S2613" s="701" t="s">
        <v>1341</v>
      </c>
    </row>
    <row r="2614" spans="1:19" x14ac:dyDescent="0.3">
      <c r="A2614" s="701" t="s">
        <v>5866</v>
      </c>
      <c r="B2614" s="701" t="s">
        <v>1607</v>
      </c>
      <c r="C2614" s="701" t="s">
        <v>1413</v>
      </c>
      <c r="D2614" s="702">
        <v>2009</v>
      </c>
      <c r="E2614" s="701" t="s">
        <v>2785</v>
      </c>
      <c r="F2614" s="701" t="s">
        <v>2872</v>
      </c>
      <c r="G2614" s="701" t="s">
        <v>1668</v>
      </c>
      <c r="H2614" s="703">
        <v>40331</v>
      </c>
      <c r="I2614" s="703">
        <v>40333</v>
      </c>
      <c r="J2614" s="701" t="s">
        <v>1608</v>
      </c>
      <c r="K2614" s="702">
        <v>10705</v>
      </c>
      <c r="L2614" s="701" t="s">
        <v>1341</v>
      </c>
      <c r="M2614" s="704"/>
      <c r="N2614" s="701" t="s">
        <v>1608</v>
      </c>
      <c r="O2614" s="702">
        <v>256</v>
      </c>
      <c r="P2614" s="701" t="s">
        <v>1341</v>
      </c>
      <c r="Q2614" s="704"/>
      <c r="R2614" s="701" t="s">
        <v>1341</v>
      </c>
      <c r="S2614" s="701" t="s">
        <v>1341</v>
      </c>
    </row>
    <row r="2615" spans="1:19" x14ac:dyDescent="0.3">
      <c r="A2615" s="701" t="s">
        <v>5867</v>
      </c>
      <c r="B2615" s="701" t="s">
        <v>1607</v>
      </c>
      <c r="C2615" s="701" t="s">
        <v>1413</v>
      </c>
      <c r="D2615" s="702">
        <v>2009</v>
      </c>
      <c r="E2615" s="701" t="s">
        <v>2785</v>
      </c>
      <c r="F2615" s="701" t="s">
        <v>2872</v>
      </c>
      <c r="G2615" s="701" t="s">
        <v>1668</v>
      </c>
      <c r="H2615" s="703">
        <v>40331</v>
      </c>
      <c r="I2615" s="703">
        <v>40333</v>
      </c>
      <c r="J2615" s="701" t="s">
        <v>1608</v>
      </c>
      <c r="K2615" s="702">
        <v>11426</v>
      </c>
      <c r="L2615" s="701" t="s">
        <v>1341</v>
      </c>
      <c r="M2615" s="704"/>
      <c r="N2615" s="701" t="s">
        <v>1608</v>
      </c>
      <c r="O2615" s="702">
        <v>273</v>
      </c>
      <c r="P2615" s="701" t="s">
        <v>1341</v>
      </c>
      <c r="Q2615" s="706"/>
      <c r="R2615" s="701" t="s">
        <v>1341</v>
      </c>
      <c r="S2615" s="701" t="s">
        <v>1341</v>
      </c>
    </row>
    <row r="2616" spans="1:19" x14ac:dyDescent="0.3">
      <c r="A2616" s="701" t="s">
        <v>5868</v>
      </c>
      <c r="B2616" s="701" t="s">
        <v>1607</v>
      </c>
      <c r="C2616" s="701" t="s">
        <v>1413</v>
      </c>
      <c r="D2616" s="702">
        <v>2009</v>
      </c>
      <c r="E2616" s="701" t="s">
        <v>2785</v>
      </c>
      <c r="F2616" s="701" t="s">
        <v>2872</v>
      </c>
      <c r="G2616" s="701" t="s">
        <v>1668</v>
      </c>
      <c r="H2616" s="703">
        <v>40331</v>
      </c>
      <c r="I2616" s="703">
        <v>40333</v>
      </c>
      <c r="J2616" s="701" t="s">
        <v>1608</v>
      </c>
      <c r="K2616" s="702">
        <v>10187</v>
      </c>
      <c r="L2616" s="701" t="s">
        <v>1341</v>
      </c>
      <c r="M2616" s="704"/>
      <c r="N2616" s="701" t="s">
        <v>1608</v>
      </c>
      <c r="O2616" s="702">
        <v>243</v>
      </c>
      <c r="P2616" s="701" t="s">
        <v>1341</v>
      </c>
      <c r="Q2616" s="706"/>
      <c r="R2616" s="701" t="s">
        <v>1341</v>
      </c>
      <c r="S2616" s="701" t="s">
        <v>1341</v>
      </c>
    </row>
    <row r="2617" spans="1:19" x14ac:dyDescent="0.3">
      <c r="A2617" s="701" t="s">
        <v>5869</v>
      </c>
      <c r="B2617" s="701" t="s">
        <v>1607</v>
      </c>
      <c r="C2617" s="701" t="s">
        <v>1413</v>
      </c>
      <c r="D2617" s="702">
        <v>2009</v>
      </c>
      <c r="E2617" s="701" t="s">
        <v>2785</v>
      </c>
      <c r="F2617" s="701" t="s">
        <v>2872</v>
      </c>
      <c r="G2617" s="701" t="s">
        <v>1668</v>
      </c>
      <c r="H2617" s="703">
        <v>40331</v>
      </c>
      <c r="I2617" s="703">
        <v>40333</v>
      </c>
      <c r="J2617" s="701" t="s">
        <v>1608</v>
      </c>
      <c r="K2617" s="702">
        <v>11133</v>
      </c>
      <c r="L2617" s="701" t="s">
        <v>1341</v>
      </c>
      <c r="M2617" s="704"/>
      <c r="N2617" s="701" t="s">
        <v>1608</v>
      </c>
      <c r="O2617" s="705">
        <v>266</v>
      </c>
      <c r="P2617" s="701" t="s">
        <v>1341</v>
      </c>
      <c r="Q2617" s="704"/>
      <c r="R2617" s="701" t="s">
        <v>1341</v>
      </c>
      <c r="S2617" s="701" t="s">
        <v>1341</v>
      </c>
    </row>
    <row r="2618" spans="1:19" x14ac:dyDescent="0.3">
      <c r="A2618" s="701" t="s">
        <v>6041</v>
      </c>
      <c r="B2618" s="701" t="s">
        <v>1607</v>
      </c>
      <c r="C2618" s="701" t="s">
        <v>1413</v>
      </c>
      <c r="D2618" s="702">
        <v>2009</v>
      </c>
      <c r="E2618" s="701" t="s">
        <v>2785</v>
      </c>
      <c r="F2618" s="701" t="s">
        <v>2786</v>
      </c>
      <c r="G2618" s="701" t="s">
        <v>1668</v>
      </c>
      <c r="H2618" s="703">
        <v>40331</v>
      </c>
      <c r="I2618" s="703">
        <v>40333</v>
      </c>
      <c r="J2618" s="701" t="s">
        <v>1608</v>
      </c>
      <c r="K2618" s="702">
        <v>30545</v>
      </c>
      <c r="L2618" s="701" t="s">
        <v>1341</v>
      </c>
      <c r="M2618" s="704"/>
      <c r="N2618" s="701" t="s">
        <v>1613</v>
      </c>
      <c r="O2618" s="705">
        <v>808</v>
      </c>
      <c r="P2618" s="701" t="s">
        <v>1608</v>
      </c>
      <c r="Q2618" s="705">
        <v>767</v>
      </c>
      <c r="R2618" s="701" t="s">
        <v>1341</v>
      </c>
      <c r="S2618" s="701" t="s">
        <v>1341</v>
      </c>
    </row>
    <row r="2619" spans="1:19" x14ac:dyDescent="0.3">
      <c r="A2619" s="701" t="s">
        <v>6042</v>
      </c>
      <c r="B2619" s="701" t="s">
        <v>1607</v>
      </c>
      <c r="C2619" s="701" t="s">
        <v>1413</v>
      </c>
      <c r="D2619" s="702">
        <v>2009</v>
      </c>
      <c r="E2619" s="701" t="s">
        <v>2785</v>
      </c>
      <c r="F2619" s="701" t="s">
        <v>2786</v>
      </c>
      <c r="G2619" s="701" t="s">
        <v>1668</v>
      </c>
      <c r="H2619" s="703">
        <v>40331</v>
      </c>
      <c r="I2619" s="703">
        <v>40333</v>
      </c>
      <c r="J2619" s="701" t="s">
        <v>1608</v>
      </c>
      <c r="K2619" s="702">
        <v>30354</v>
      </c>
      <c r="L2619" s="701" t="s">
        <v>1341</v>
      </c>
      <c r="M2619" s="704"/>
      <c r="N2619" s="701" t="s">
        <v>1613</v>
      </c>
      <c r="O2619" s="702">
        <v>803</v>
      </c>
      <c r="P2619" s="701" t="s">
        <v>1608</v>
      </c>
      <c r="Q2619" s="702">
        <v>762</v>
      </c>
      <c r="R2619" s="701" t="s">
        <v>1341</v>
      </c>
      <c r="S2619" s="701" t="s">
        <v>1341</v>
      </c>
    </row>
    <row r="2620" spans="1:19" x14ac:dyDescent="0.3">
      <c r="A2620" s="701" t="s">
        <v>6043</v>
      </c>
      <c r="B2620" s="701" t="s">
        <v>1607</v>
      </c>
      <c r="C2620" s="701" t="s">
        <v>1413</v>
      </c>
      <c r="D2620" s="702">
        <v>2009</v>
      </c>
      <c r="E2620" s="701" t="s">
        <v>2785</v>
      </c>
      <c r="F2620" s="701" t="s">
        <v>2786</v>
      </c>
      <c r="G2620" s="701" t="s">
        <v>1668</v>
      </c>
      <c r="H2620" s="703">
        <v>40331</v>
      </c>
      <c r="I2620" s="703">
        <v>40333</v>
      </c>
      <c r="J2620" s="701" t="s">
        <v>1608</v>
      </c>
      <c r="K2620" s="702">
        <v>30436</v>
      </c>
      <c r="L2620" s="701" t="s">
        <v>1341</v>
      </c>
      <c r="M2620" s="704"/>
      <c r="N2620" s="701" t="s">
        <v>1613</v>
      </c>
      <c r="O2620" s="702">
        <v>806</v>
      </c>
      <c r="P2620" s="701" t="s">
        <v>1608</v>
      </c>
      <c r="Q2620" s="702">
        <v>764</v>
      </c>
      <c r="R2620" s="701" t="s">
        <v>1341</v>
      </c>
      <c r="S2620" s="701" t="s">
        <v>1341</v>
      </c>
    </row>
    <row r="2621" spans="1:19" x14ac:dyDescent="0.3">
      <c r="A2621" s="701" t="s">
        <v>6044</v>
      </c>
      <c r="B2621" s="701" t="s">
        <v>1607</v>
      </c>
      <c r="C2621" s="701" t="s">
        <v>1413</v>
      </c>
      <c r="D2621" s="702">
        <v>2009</v>
      </c>
      <c r="E2621" s="701" t="s">
        <v>2785</v>
      </c>
      <c r="F2621" s="701" t="s">
        <v>2786</v>
      </c>
      <c r="G2621" s="701" t="s">
        <v>1668</v>
      </c>
      <c r="H2621" s="703">
        <v>40331</v>
      </c>
      <c r="I2621" s="703">
        <v>40333</v>
      </c>
      <c r="J2621" s="701" t="s">
        <v>1608</v>
      </c>
      <c r="K2621" s="702">
        <v>30774</v>
      </c>
      <c r="L2621" s="701" t="s">
        <v>1341</v>
      </c>
      <c r="M2621" s="704"/>
      <c r="N2621" s="701" t="s">
        <v>1613</v>
      </c>
      <c r="O2621" s="702">
        <v>815</v>
      </c>
      <c r="P2621" s="701" t="s">
        <v>1608</v>
      </c>
      <c r="Q2621" s="702">
        <v>773</v>
      </c>
      <c r="R2621" s="701" t="s">
        <v>1341</v>
      </c>
      <c r="S2621" s="701" t="s">
        <v>1341</v>
      </c>
    </row>
    <row r="2622" spans="1:19" x14ac:dyDescent="0.3">
      <c r="A2622" s="701" t="s">
        <v>5892</v>
      </c>
      <c r="B2622" s="701" t="s">
        <v>1607</v>
      </c>
      <c r="C2622" s="701" t="s">
        <v>1413</v>
      </c>
      <c r="D2622" s="702">
        <v>2010</v>
      </c>
      <c r="E2622" s="701" t="s">
        <v>2785</v>
      </c>
      <c r="F2622" s="701" t="s">
        <v>2872</v>
      </c>
      <c r="G2622" s="701" t="s">
        <v>1668</v>
      </c>
      <c r="H2622" s="703">
        <v>40695</v>
      </c>
      <c r="I2622" s="703">
        <v>40697</v>
      </c>
      <c r="J2622" s="701" t="s">
        <v>1608</v>
      </c>
      <c r="K2622" s="702">
        <v>19874</v>
      </c>
      <c r="L2622" s="701" t="s">
        <v>1341</v>
      </c>
      <c r="M2622" s="704"/>
      <c r="N2622" s="701" t="s">
        <v>1613</v>
      </c>
      <c r="O2622" s="702">
        <v>909</v>
      </c>
      <c r="P2622" s="701" t="s">
        <v>1608</v>
      </c>
      <c r="Q2622" s="705">
        <v>133</v>
      </c>
      <c r="R2622" s="701" t="s">
        <v>1341</v>
      </c>
      <c r="S2622" s="701" t="s">
        <v>1341</v>
      </c>
    </row>
    <row r="2623" spans="1:19" x14ac:dyDescent="0.3">
      <c r="A2623" s="701" t="s">
        <v>5893</v>
      </c>
      <c r="B2623" s="701" t="s">
        <v>1607</v>
      </c>
      <c r="C2623" s="701" t="s">
        <v>1413</v>
      </c>
      <c r="D2623" s="702">
        <v>2010</v>
      </c>
      <c r="E2623" s="701" t="s">
        <v>2785</v>
      </c>
      <c r="F2623" s="701" t="s">
        <v>2786</v>
      </c>
      <c r="G2623" s="701" t="s">
        <v>1668</v>
      </c>
      <c r="H2623" s="703">
        <v>40695</v>
      </c>
      <c r="I2623" s="703">
        <v>40697</v>
      </c>
      <c r="J2623" s="701" t="s">
        <v>1608</v>
      </c>
      <c r="K2623" s="702">
        <v>25010</v>
      </c>
      <c r="L2623" s="701" t="s">
        <v>1341</v>
      </c>
      <c r="M2623" s="704"/>
      <c r="N2623" s="701" t="s">
        <v>1613</v>
      </c>
      <c r="O2623" s="702">
        <v>972</v>
      </c>
      <c r="P2623" s="701" t="s">
        <v>1608</v>
      </c>
      <c r="Q2623" s="705">
        <v>510</v>
      </c>
      <c r="R2623" s="701" t="s">
        <v>1341</v>
      </c>
      <c r="S2623" s="701" t="s">
        <v>1341</v>
      </c>
    </row>
    <row r="2624" spans="1:19" x14ac:dyDescent="0.3">
      <c r="A2624" s="701" t="s">
        <v>6169</v>
      </c>
      <c r="B2624" s="701" t="s">
        <v>1607</v>
      </c>
      <c r="C2624" s="701" t="s">
        <v>1413</v>
      </c>
      <c r="D2624" s="702">
        <v>2010</v>
      </c>
      <c r="E2624" s="701" t="s">
        <v>2785</v>
      </c>
      <c r="F2624" s="701" t="s">
        <v>2786</v>
      </c>
      <c r="G2624" s="701" t="s">
        <v>1668</v>
      </c>
      <c r="H2624" s="703">
        <v>40695</v>
      </c>
      <c r="I2624" s="703">
        <v>40697</v>
      </c>
      <c r="J2624" s="701" t="s">
        <v>1608</v>
      </c>
      <c r="K2624" s="702">
        <v>51578</v>
      </c>
      <c r="L2624" s="701" t="s">
        <v>1341</v>
      </c>
      <c r="M2624" s="706"/>
      <c r="N2624" s="701" t="s">
        <v>1613</v>
      </c>
      <c r="O2624" s="702">
        <v>2006</v>
      </c>
      <c r="P2624" s="701" t="s">
        <v>1608</v>
      </c>
      <c r="Q2624" s="702">
        <v>1106</v>
      </c>
      <c r="R2624" s="701" t="s">
        <v>1341</v>
      </c>
      <c r="S2624" s="701" t="s">
        <v>1341</v>
      </c>
    </row>
    <row r="2625" spans="1:19" x14ac:dyDescent="0.3">
      <c r="A2625" s="701" t="s">
        <v>6170</v>
      </c>
      <c r="B2625" s="701" t="s">
        <v>1607</v>
      </c>
      <c r="C2625" s="701" t="s">
        <v>1413</v>
      </c>
      <c r="D2625" s="702">
        <v>2010</v>
      </c>
      <c r="E2625" s="701" t="s">
        <v>2785</v>
      </c>
      <c r="F2625" s="701" t="s">
        <v>2786</v>
      </c>
      <c r="G2625" s="701" t="s">
        <v>1668</v>
      </c>
      <c r="H2625" s="703">
        <v>40695</v>
      </c>
      <c r="I2625" s="703">
        <v>40697</v>
      </c>
      <c r="J2625" s="701" t="s">
        <v>1608</v>
      </c>
      <c r="K2625" s="702">
        <v>51541</v>
      </c>
      <c r="L2625" s="701" t="s">
        <v>1341</v>
      </c>
      <c r="M2625" s="706"/>
      <c r="N2625" s="701" t="s">
        <v>1613</v>
      </c>
      <c r="O2625" s="702">
        <v>1987</v>
      </c>
      <c r="P2625" s="701" t="s">
        <v>1608</v>
      </c>
      <c r="Q2625" s="702">
        <v>638</v>
      </c>
      <c r="R2625" s="701" t="s">
        <v>1341</v>
      </c>
      <c r="S2625" s="701" t="s">
        <v>1341</v>
      </c>
    </row>
    <row r="2626" spans="1:19" x14ac:dyDescent="0.3">
      <c r="A2626" s="701" t="s">
        <v>6193</v>
      </c>
      <c r="B2626" s="701" t="s">
        <v>1607</v>
      </c>
      <c r="C2626" s="701" t="s">
        <v>1413</v>
      </c>
      <c r="D2626" s="702">
        <v>2010</v>
      </c>
      <c r="E2626" s="701" t="s">
        <v>2785</v>
      </c>
      <c r="F2626" s="701" t="s">
        <v>2786</v>
      </c>
      <c r="G2626" s="701" t="s">
        <v>1668</v>
      </c>
      <c r="H2626" s="703">
        <v>40695</v>
      </c>
      <c r="I2626" s="703">
        <v>40697</v>
      </c>
      <c r="J2626" s="701" t="s">
        <v>1608</v>
      </c>
      <c r="K2626" s="702">
        <v>5445</v>
      </c>
      <c r="L2626" s="701" t="s">
        <v>1341</v>
      </c>
      <c r="M2626" s="706"/>
      <c r="N2626" s="701" t="s">
        <v>1613</v>
      </c>
      <c r="O2626" s="702">
        <v>209</v>
      </c>
      <c r="P2626" s="701" t="s">
        <v>1608</v>
      </c>
      <c r="Q2626" s="702">
        <v>55</v>
      </c>
      <c r="R2626" s="701" t="s">
        <v>1341</v>
      </c>
      <c r="S2626" s="701" t="s">
        <v>1341</v>
      </c>
    </row>
    <row r="2627" spans="1:19" x14ac:dyDescent="0.3">
      <c r="A2627" s="701" t="s">
        <v>3032</v>
      </c>
      <c r="B2627" s="701" t="s">
        <v>1607</v>
      </c>
      <c r="C2627" s="701" t="s">
        <v>1421</v>
      </c>
      <c r="D2627" s="702">
        <v>1984</v>
      </c>
      <c r="E2627" s="701" t="s">
        <v>2785</v>
      </c>
      <c r="F2627" s="701" t="s">
        <v>3033</v>
      </c>
      <c r="G2627" s="701" t="s">
        <v>1668</v>
      </c>
      <c r="H2627" s="703">
        <v>31503</v>
      </c>
      <c r="I2627" s="703">
        <v>31510</v>
      </c>
      <c r="J2627" s="701" t="s">
        <v>1608</v>
      </c>
      <c r="K2627" s="702">
        <v>17031</v>
      </c>
      <c r="L2627" s="701" t="s">
        <v>1341</v>
      </c>
      <c r="M2627" s="706"/>
      <c r="N2627" s="701" t="s">
        <v>1613</v>
      </c>
      <c r="O2627" s="702">
        <v>152</v>
      </c>
      <c r="P2627" s="701" t="s">
        <v>1608</v>
      </c>
      <c r="Q2627" s="705">
        <v>85</v>
      </c>
      <c r="R2627" s="701" t="s">
        <v>1341</v>
      </c>
      <c r="S2627" s="701" t="s">
        <v>1341</v>
      </c>
    </row>
    <row r="2628" spans="1:19" x14ac:dyDescent="0.3">
      <c r="A2628" s="701" t="s">
        <v>3133</v>
      </c>
      <c r="B2628" s="701" t="s">
        <v>1607</v>
      </c>
      <c r="C2628" s="701" t="s">
        <v>1421</v>
      </c>
      <c r="D2628" s="702">
        <v>1985</v>
      </c>
      <c r="E2628" s="701" t="s">
        <v>2785</v>
      </c>
      <c r="F2628" s="701" t="s">
        <v>3134</v>
      </c>
      <c r="G2628" s="701" t="s">
        <v>1668</v>
      </c>
      <c r="H2628" s="703">
        <v>31882</v>
      </c>
      <c r="I2628" s="703">
        <v>31889</v>
      </c>
      <c r="J2628" s="701" t="s">
        <v>1608</v>
      </c>
      <c r="K2628" s="702">
        <v>16324</v>
      </c>
      <c r="L2628" s="701" t="s">
        <v>1341</v>
      </c>
      <c r="M2628" s="704"/>
      <c r="N2628" s="701" t="s">
        <v>1613</v>
      </c>
      <c r="O2628" s="702">
        <v>3474</v>
      </c>
      <c r="P2628" s="701" t="s">
        <v>1341</v>
      </c>
      <c r="Q2628" s="704"/>
      <c r="R2628" s="701" t="s">
        <v>1341</v>
      </c>
      <c r="S2628" s="701" t="s">
        <v>1341</v>
      </c>
    </row>
    <row r="2629" spans="1:19" x14ac:dyDescent="0.3">
      <c r="A2629" s="701" t="s">
        <v>3232</v>
      </c>
      <c r="B2629" s="701" t="s">
        <v>1607</v>
      </c>
      <c r="C2629" s="701" t="s">
        <v>1421</v>
      </c>
      <c r="D2629" s="702">
        <v>1987</v>
      </c>
      <c r="E2629" s="701" t="s">
        <v>2785</v>
      </c>
      <c r="F2629" s="701" t="s">
        <v>3134</v>
      </c>
      <c r="G2629" s="701" t="s">
        <v>1668</v>
      </c>
      <c r="H2629" s="703">
        <v>32630</v>
      </c>
      <c r="I2629" s="703">
        <v>32631</v>
      </c>
      <c r="J2629" s="701" t="s">
        <v>1608</v>
      </c>
      <c r="K2629" s="702">
        <v>10735</v>
      </c>
      <c r="L2629" s="701" t="s">
        <v>1341</v>
      </c>
      <c r="M2629" s="706"/>
      <c r="N2629" s="701" t="s">
        <v>1613</v>
      </c>
      <c r="O2629" s="702">
        <v>3691</v>
      </c>
      <c r="P2629" s="701" t="s">
        <v>1608</v>
      </c>
      <c r="Q2629" s="702">
        <v>108</v>
      </c>
      <c r="R2629" s="701" t="s">
        <v>1341</v>
      </c>
      <c r="S2629" s="701" t="s">
        <v>1341</v>
      </c>
    </row>
    <row r="2630" spans="1:19" x14ac:dyDescent="0.3">
      <c r="A2630" s="701" t="s">
        <v>3233</v>
      </c>
      <c r="B2630" s="701" t="s">
        <v>1607</v>
      </c>
      <c r="C2630" s="701" t="s">
        <v>1421</v>
      </c>
      <c r="D2630" s="702">
        <v>1987</v>
      </c>
      <c r="E2630" s="701" t="s">
        <v>2785</v>
      </c>
      <c r="F2630" s="701" t="s">
        <v>3134</v>
      </c>
      <c r="G2630" s="701" t="s">
        <v>1668</v>
      </c>
      <c r="H2630" s="703">
        <v>32630</v>
      </c>
      <c r="I2630" s="703">
        <v>32631</v>
      </c>
      <c r="J2630" s="701" t="s">
        <v>1608</v>
      </c>
      <c r="K2630" s="702">
        <v>9714</v>
      </c>
      <c r="L2630" s="701" t="s">
        <v>1341</v>
      </c>
      <c r="M2630" s="706"/>
      <c r="N2630" s="701" t="s">
        <v>1613</v>
      </c>
      <c r="O2630" s="705">
        <v>3691</v>
      </c>
      <c r="P2630" s="701" t="s">
        <v>1608</v>
      </c>
      <c r="Q2630" s="705">
        <v>98</v>
      </c>
      <c r="R2630" s="701" t="s">
        <v>1341</v>
      </c>
      <c r="S2630" s="701" t="s">
        <v>1341</v>
      </c>
    </row>
    <row r="2631" spans="1:19" x14ac:dyDescent="0.3">
      <c r="A2631" s="701" t="s">
        <v>3358</v>
      </c>
      <c r="B2631" s="701" t="s">
        <v>1607</v>
      </c>
      <c r="C2631" s="701" t="s">
        <v>1421</v>
      </c>
      <c r="D2631" s="702">
        <v>1989</v>
      </c>
      <c r="E2631" s="701" t="s">
        <v>2785</v>
      </c>
      <c r="F2631" s="701" t="s">
        <v>3134</v>
      </c>
      <c r="G2631" s="701" t="s">
        <v>1668</v>
      </c>
      <c r="H2631" s="703">
        <v>33366</v>
      </c>
      <c r="I2631" s="703">
        <v>33366</v>
      </c>
      <c r="J2631" s="701" t="s">
        <v>1608</v>
      </c>
      <c r="K2631" s="702">
        <v>9756</v>
      </c>
      <c r="L2631" s="701" t="s">
        <v>1341</v>
      </c>
      <c r="M2631" s="706"/>
      <c r="N2631" s="701" t="s">
        <v>1608</v>
      </c>
      <c r="O2631" s="702">
        <v>99</v>
      </c>
      <c r="P2631" s="701" t="s">
        <v>1341</v>
      </c>
      <c r="Q2631" s="706"/>
      <c r="R2631" s="701" t="s">
        <v>1341</v>
      </c>
      <c r="S2631" s="701" t="s">
        <v>1341</v>
      </c>
    </row>
    <row r="2632" spans="1:19" x14ac:dyDescent="0.3">
      <c r="A2632" s="701" t="s">
        <v>3359</v>
      </c>
      <c r="B2632" s="701" t="s">
        <v>1607</v>
      </c>
      <c r="C2632" s="701" t="s">
        <v>1421</v>
      </c>
      <c r="D2632" s="702">
        <v>1989</v>
      </c>
      <c r="E2632" s="701" t="s">
        <v>2785</v>
      </c>
      <c r="F2632" s="701" t="s">
        <v>3134</v>
      </c>
      <c r="G2632" s="701" t="s">
        <v>1668</v>
      </c>
      <c r="H2632" s="703">
        <v>33366</v>
      </c>
      <c r="I2632" s="703">
        <v>33366</v>
      </c>
      <c r="J2632" s="701" t="s">
        <v>1608</v>
      </c>
      <c r="K2632" s="702">
        <v>9234</v>
      </c>
      <c r="L2632" s="701" t="s">
        <v>1341</v>
      </c>
      <c r="M2632" s="704"/>
      <c r="N2632" s="701" t="s">
        <v>1608</v>
      </c>
      <c r="O2632" s="702">
        <v>93</v>
      </c>
      <c r="P2632" s="701" t="s">
        <v>1341</v>
      </c>
      <c r="Q2632" s="706"/>
      <c r="R2632" s="701" t="s">
        <v>1341</v>
      </c>
      <c r="S2632" s="701" t="s">
        <v>1341</v>
      </c>
    </row>
    <row r="2633" spans="1:19" x14ac:dyDescent="0.3">
      <c r="A2633" s="701" t="s">
        <v>3360</v>
      </c>
      <c r="B2633" s="701" t="s">
        <v>1607</v>
      </c>
      <c r="C2633" s="701" t="s">
        <v>1421</v>
      </c>
      <c r="D2633" s="702">
        <v>1989</v>
      </c>
      <c r="E2633" s="701" t="s">
        <v>2785</v>
      </c>
      <c r="F2633" s="701" t="s">
        <v>3134</v>
      </c>
      <c r="G2633" s="701" t="s">
        <v>1668</v>
      </c>
      <c r="H2633" s="703">
        <v>33366</v>
      </c>
      <c r="I2633" s="703">
        <v>33366</v>
      </c>
      <c r="J2633" s="701" t="s">
        <v>1608</v>
      </c>
      <c r="K2633" s="702">
        <v>9923</v>
      </c>
      <c r="L2633" s="701" t="s">
        <v>1341</v>
      </c>
      <c r="M2633" s="704"/>
      <c r="N2633" s="701" t="s">
        <v>1608</v>
      </c>
      <c r="O2633" s="702">
        <v>100</v>
      </c>
      <c r="P2633" s="701" t="s">
        <v>1341</v>
      </c>
      <c r="Q2633" s="704"/>
      <c r="R2633" s="701" t="s">
        <v>1341</v>
      </c>
      <c r="S2633" s="701" t="s">
        <v>1341</v>
      </c>
    </row>
    <row r="2634" spans="1:19" x14ac:dyDescent="0.3">
      <c r="A2634" s="701" t="s">
        <v>6401</v>
      </c>
      <c r="B2634" s="701" t="s">
        <v>1607</v>
      </c>
      <c r="C2634" s="701" t="s">
        <v>1421</v>
      </c>
      <c r="D2634" s="702">
        <v>1996</v>
      </c>
      <c r="E2634" s="701" t="s">
        <v>2785</v>
      </c>
      <c r="F2634" s="701" t="s">
        <v>2852</v>
      </c>
      <c r="G2634" s="701" t="s">
        <v>1668</v>
      </c>
      <c r="H2634" s="703">
        <v>35908</v>
      </c>
      <c r="I2634" s="703">
        <v>35912</v>
      </c>
      <c r="J2634" s="701" t="s">
        <v>1608</v>
      </c>
      <c r="K2634" s="702">
        <v>20403</v>
      </c>
      <c r="L2634" s="701" t="s">
        <v>1341</v>
      </c>
      <c r="M2634" s="704"/>
      <c r="N2634" s="701" t="s">
        <v>1341</v>
      </c>
      <c r="O2634" s="706"/>
      <c r="P2634" s="701" t="s">
        <v>1341</v>
      </c>
      <c r="Q2634" s="704"/>
      <c r="R2634" s="701" t="s">
        <v>1341</v>
      </c>
      <c r="S2634" s="701" t="s">
        <v>1341</v>
      </c>
    </row>
    <row r="2635" spans="1:19" x14ac:dyDescent="0.3">
      <c r="A2635" s="701" t="s">
        <v>6665</v>
      </c>
      <c r="B2635" s="701" t="s">
        <v>1607</v>
      </c>
      <c r="C2635" s="701" t="s">
        <v>1421</v>
      </c>
      <c r="D2635" s="702">
        <v>2000</v>
      </c>
      <c r="E2635" s="701" t="s">
        <v>2785</v>
      </c>
      <c r="F2635" s="701" t="s">
        <v>2786</v>
      </c>
      <c r="G2635" s="701" t="s">
        <v>1668</v>
      </c>
      <c r="H2635" s="703">
        <v>37369</v>
      </c>
      <c r="I2635" s="703">
        <v>37371</v>
      </c>
      <c r="J2635" s="701" t="s">
        <v>1608</v>
      </c>
      <c r="K2635" s="702">
        <v>28028</v>
      </c>
      <c r="L2635" s="701" t="s">
        <v>1341</v>
      </c>
      <c r="M2635" s="704"/>
      <c r="N2635" s="701" t="s">
        <v>1341</v>
      </c>
      <c r="O2635" s="706"/>
      <c r="P2635" s="701" t="s">
        <v>1341</v>
      </c>
      <c r="Q2635" s="704"/>
      <c r="R2635" s="701" t="s">
        <v>1341</v>
      </c>
      <c r="S2635" s="701" t="s">
        <v>1341</v>
      </c>
    </row>
    <row r="2636" spans="1:19" x14ac:dyDescent="0.3">
      <c r="A2636" s="701" t="s">
        <v>5731</v>
      </c>
      <c r="B2636" s="701" t="s">
        <v>1607</v>
      </c>
      <c r="C2636" s="701" t="s">
        <v>1421</v>
      </c>
      <c r="D2636" s="702">
        <v>2001</v>
      </c>
      <c r="E2636" s="701" t="s">
        <v>2785</v>
      </c>
      <c r="F2636" s="701" t="s">
        <v>2786</v>
      </c>
      <c r="G2636" s="701" t="s">
        <v>1668</v>
      </c>
      <c r="H2636" s="703">
        <v>37732</v>
      </c>
      <c r="I2636" s="703">
        <v>37735</v>
      </c>
      <c r="J2636" s="701" t="s">
        <v>1608</v>
      </c>
      <c r="K2636" s="702">
        <v>13487</v>
      </c>
      <c r="L2636" s="701" t="s">
        <v>1341</v>
      </c>
      <c r="M2636" s="706"/>
      <c r="N2636" s="701" t="s">
        <v>1341</v>
      </c>
      <c r="O2636" s="706"/>
      <c r="P2636" s="701" t="s">
        <v>1341</v>
      </c>
      <c r="Q2636" s="706"/>
      <c r="R2636" s="701" t="s">
        <v>1341</v>
      </c>
      <c r="S2636" s="701" t="s">
        <v>1341</v>
      </c>
    </row>
    <row r="2637" spans="1:19" x14ac:dyDescent="0.3">
      <c r="A2637" s="701" t="s">
        <v>6594</v>
      </c>
      <c r="B2637" s="701" t="s">
        <v>1607</v>
      </c>
      <c r="C2637" s="701" t="s">
        <v>1421</v>
      </c>
      <c r="D2637" s="702">
        <v>2001</v>
      </c>
      <c r="E2637" s="701" t="s">
        <v>2785</v>
      </c>
      <c r="F2637" s="701" t="s">
        <v>2872</v>
      </c>
      <c r="G2637" s="701" t="s">
        <v>1668</v>
      </c>
      <c r="H2637" s="703">
        <v>37732</v>
      </c>
      <c r="I2637" s="703">
        <v>37735</v>
      </c>
      <c r="J2637" s="701" t="s">
        <v>1608</v>
      </c>
      <c r="K2637" s="702">
        <v>12877</v>
      </c>
      <c r="L2637" s="701" t="s">
        <v>1341</v>
      </c>
      <c r="M2637" s="706"/>
      <c r="N2637" s="701" t="s">
        <v>1341</v>
      </c>
      <c r="O2637" s="706"/>
      <c r="P2637" s="701" t="s">
        <v>1341</v>
      </c>
      <c r="Q2637" s="704"/>
      <c r="R2637" s="701" t="s">
        <v>1341</v>
      </c>
      <c r="S2637" s="701" t="s">
        <v>1341</v>
      </c>
    </row>
    <row r="2638" spans="1:19" x14ac:dyDescent="0.3">
      <c r="A2638" s="701" t="s">
        <v>6620</v>
      </c>
      <c r="B2638" s="701" t="s">
        <v>1607</v>
      </c>
      <c r="C2638" s="701" t="s">
        <v>1421</v>
      </c>
      <c r="D2638" s="702">
        <v>2002</v>
      </c>
      <c r="E2638" s="701" t="s">
        <v>2785</v>
      </c>
      <c r="F2638" s="701" t="s">
        <v>2786</v>
      </c>
      <c r="G2638" s="701" t="s">
        <v>1668</v>
      </c>
      <c r="H2638" s="703">
        <v>38105</v>
      </c>
      <c r="I2638" s="703">
        <v>38106</v>
      </c>
      <c r="J2638" s="701" t="s">
        <v>1608</v>
      </c>
      <c r="K2638" s="702">
        <v>12267</v>
      </c>
      <c r="L2638" s="701" t="s">
        <v>1341</v>
      </c>
      <c r="M2638" s="706"/>
      <c r="N2638" s="701" t="s">
        <v>1341</v>
      </c>
      <c r="O2638" s="706"/>
      <c r="P2638" s="701" t="s">
        <v>1341</v>
      </c>
      <c r="Q2638" s="704"/>
      <c r="R2638" s="701" t="s">
        <v>1341</v>
      </c>
      <c r="S2638" s="701" t="s">
        <v>1341</v>
      </c>
    </row>
    <row r="2639" spans="1:19" x14ac:dyDescent="0.3">
      <c r="A2639" s="701" t="s">
        <v>6733</v>
      </c>
      <c r="B2639" s="701" t="s">
        <v>1607</v>
      </c>
      <c r="C2639" s="701" t="s">
        <v>1421</v>
      </c>
      <c r="D2639" s="702">
        <v>2002</v>
      </c>
      <c r="E2639" s="701" t="s">
        <v>2785</v>
      </c>
      <c r="F2639" s="701" t="s">
        <v>2872</v>
      </c>
      <c r="G2639" s="701" t="s">
        <v>1668</v>
      </c>
      <c r="H2639" s="703">
        <v>38103</v>
      </c>
      <c r="I2639" s="703">
        <v>38104</v>
      </c>
      <c r="J2639" s="701" t="s">
        <v>1608</v>
      </c>
      <c r="K2639" s="702">
        <v>10980</v>
      </c>
      <c r="L2639" s="701" t="s">
        <v>1341</v>
      </c>
      <c r="M2639" s="706"/>
      <c r="N2639" s="701" t="s">
        <v>1341</v>
      </c>
      <c r="O2639" s="706"/>
      <c r="P2639" s="701" t="s">
        <v>1341</v>
      </c>
      <c r="Q2639" s="706"/>
      <c r="R2639" s="701" t="s">
        <v>1341</v>
      </c>
      <c r="S2639" s="701" t="s">
        <v>1341</v>
      </c>
    </row>
    <row r="2640" spans="1:19" x14ac:dyDescent="0.3">
      <c r="A2640" s="701" t="s">
        <v>6734</v>
      </c>
      <c r="B2640" s="701" t="s">
        <v>1607</v>
      </c>
      <c r="C2640" s="701" t="s">
        <v>1421</v>
      </c>
      <c r="D2640" s="702">
        <v>2003</v>
      </c>
      <c r="E2640" s="701" t="s">
        <v>2785</v>
      </c>
      <c r="F2640" s="701" t="s">
        <v>2872</v>
      </c>
      <c r="G2640" s="701" t="s">
        <v>1668</v>
      </c>
      <c r="H2640" s="703">
        <v>38467</v>
      </c>
      <c r="I2640" s="703">
        <v>38470</v>
      </c>
      <c r="J2640" s="701" t="s">
        <v>1608</v>
      </c>
      <c r="K2640" s="702">
        <v>12602</v>
      </c>
      <c r="L2640" s="701" t="s">
        <v>1341</v>
      </c>
      <c r="M2640" s="706"/>
      <c r="N2640" s="701" t="s">
        <v>1341</v>
      </c>
      <c r="O2640" s="706"/>
      <c r="P2640" s="701" t="s">
        <v>1341</v>
      </c>
      <c r="Q2640" s="704"/>
      <c r="R2640" s="701" t="s">
        <v>1341</v>
      </c>
      <c r="S2640" s="701" t="s">
        <v>1341</v>
      </c>
    </row>
    <row r="2641" spans="1:19" x14ac:dyDescent="0.3">
      <c r="A2641" s="701" t="s">
        <v>6735</v>
      </c>
      <c r="B2641" s="701" t="s">
        <v>1607</v>
      </c>
      <c r="C2641" s="701" t="s">
        <v>1421</v>
      </c>
      <c r="D2641" s="702">
        <v>2003</v>
      </c>
      <c r="E2641" s="701" t="s">
        <v>2785</v>
      </c>
      <c r="F2641" s="701" t="s">
        <v>2786</v>
      </c>
      <c r="G2641" s="701" t="s">
        <v>1668</v>
      </c>
      <c r="H2641" s="703">
        <v>38467</v>
      </c>
      <c r="I2641" s="703">
        <v>38470</v>
      </c>
      <c r="J2641" s="701" t="s">
        <v>1608</v>
      </c>
      <c r="K2641" s="702">
        <v>12456</v>
      </c>
      <c r="L2641" s="701" t="s">
        <v>1341</v>
      </c>
      <c r="M2641" s="706"/>
      <c r="N2641" s="701" t="s">
        <v>1341</v>
      </c>
      <c r="O2641" s="706"/>
      <c r="P2641" s="701" t="s">
        <v>1341</v>
      </c>
      <c r="Q2641" s="704"/>
      <c r="R2641" s="701" t="s">
        <v>1341</v>
      </c>
      <c r="S2641" s="701" t="s">
        <v>1341</v>
      </c>
    </row>
    <row r="2642" spans="1:19" x14ac:dyDescent="0.3">
      <c r="A2642" s="701" t="s">
        <v>6621</v>
      </c>
      <c r="B2642" s="701" t="s">
        <v>1607</v>
      </c>
      <c r="C2642" s="701" t="s">
        <v>1421</v>
      </c>
      <c r="D2642" s="702">
        <v>2004</v>
      </c>
      <c r="E2642" s="701" t="s">
        <v>2785</v>
      </c>
      <c r="F2642" s="701" t="s">
        <v>2786</v>
      </c>
      <c r="G2642" s="701" t="s">
        <v>1668</v>
      </c>
      <c r="H2642" s="703">
        <v>38825</v>
      </c>
      <c r="I2642" s="703">
        <v>38828</v>
      </c>
      <c r="J2642" s="701" t="s">
        <v>1608</v>
      </c>
      <c r="K2642" s="702">
        <v>14227</v>
      </c>
      <c r="L2642" s="701" t="s">
        <v>1341</v>
      </c>
      <c r="M2642" s="706"/>
      <c r="N2642" s="701" t="s">
        <v>1341</v>
      </c>
      <c r="O2642" s="706"/>
      <c r="P2642" s="701" t="s">
        <v>1341</v>
      </c>
      <c r="Q2642" s="704"/>
      <c r="R2642" s="701" t="s">
        <v>1341</v>
      </c>
      <c r="S2642" s="701" t="s">
        <v>1341</v>
      </c>
    </row>
    <row r="2643" spans="1:19" x14ac:dyDescent="0.3">
      <c r="A2643" s="701" t="s">
        <v>6916</v>
      </c>
      <c r="B2643" s="701" t="s">
        <v>1607</v>
      </c>
      <c r="C2643" s="701" t="s">
        <v>1421</v>
      </c>
      <c r="D2643" s="702">
        <v>2004</v>
      </c>
      <c r="E2643" s="701" t="s">
        <v>2785</v>
      </c>
      <c r="F2643" s="701" t="s">
        <v>2786</v>
      </c>
      <c r="G2643" s="701" t="s">
        <v>1668</v>
      </c>
      <c r="H2643" s="703">
        <v>38831</v>
      </c>
      <c r="I2643" s="703">
        <v>38831</v>
      </c>
      <c r="J2643" s="701" t="s">
        <v>1608</v>
      </c>
      <c r="K2643" s="702">
        <v>8619</v>
      </c>
      <c r="L2643" s="701" t="s">
        <v>1341</v>
      </c>
      <c r="M2643" s="704"/>
      <c r="N2643" s="701" t="s">
        <v>1341</v>
      </c>
      <c r="O2643" s="706"/>
      <c r="P2643" s="701" t="s">
        <v>1341</v>
      </c>
      <c r="Q2643" s="704"/>
      <c r="R2643" s="701" t="s">
        <v>1341</v>
      </c>
      <c r="S2643" s="701" t="s">
        <v>1341</v>
      </c>
    </row>
    <row r="2644" spans="1:19" x14ac:dyDescent="0.3">
      <c r="A2644" s="701" t="s">
        <v>5387</v>
      </c>
      <c r="B2644" s="701" t="s">
        <v>1607</v>
      </c>
      <c r="C2644" s="701" t="s">
        <v>1421</v>
      </c>
      <c r="D2644" s="702">
        <v>2005</v>
      </c>
      <c r="E2644" s="701" t="s">
        <v>2785</v>
      </c>
      <c r="F2644" s="701" t="s">
        <v>2786</v>
      </c>
      <c r="G2644" s="701" t="s">
        <v>1668</v>
      </c>
      <c r="H2644" s="703">
        <v>39203</v>
      </c>
      <c r="I2644" s="703">
        <v>39206</v>
      </c>
      <c r="J2644" s="701" t="s">
        <v>1608</v>
      </c>
      <c r="K2644" s="702">
        <v>225</v>
      </c>
      <c r="L2644" s="701" t="s">
        <v>1341</v>
      </c>
      <c r="M2644" s="704"/>
      <c r="N2644" s="701" t="s">
        <v>1341</v>
      </c>
      <c r="O2644" s="706"/>
      <c r="P2644" s="701" t="s">
        <v>1341</v>
      </c>
      <c r="Q2644" s="704"/>
      <c r="R2644" s="701" t="s">
        <v>1341</v>
      </c>
      <c r="S2644" s="701" t="s">
        <v>1341</v>
      </c>
    </row>
    <row r="2645" spans="1:19" x14ac:dyDescent="0.3">
      <c r="A2645" s="701" t="s">
        <v>5388</v>
      </c>
      <c r="B2645" s="701" t="s">
        <v>1607</v>
      </c>
      <c r="C2645" s="701" t="s">
        <v>1421</v>
      </c>
      <c r="D2645" s="702">
        <v>2005</v>
      </c>
      <c r="E2645" s="701" t="s">
        <v>2785</v>
      </c>
      <c r="F2645" s="701" t="s">
        <v>2872</v>
      </c>
      <c r="G2645" s="701" t="s">
        <v>1668</v>
      </c>
      <c r="H2645" s="703">
        <v>39203</v>
      </c>
      <c r="I2645" s="703">
        <v>39206</v>
      </c>
      <c r="J2645" s="701" t="s">
        <v>1608</v>
      </c>
      <c r="K2645" s="702">
        <v>22</v>
      </c>
      <c r="L2645" s="701" t="s">
        <v>1341</v>
      </c>
      <c r="M2645" s="706"/>
      <c r="N2645" s="701" t="s">
        <v>1341</v>
      </c>
      <c r="O2645" s="706"/>
      <c r="P2645" s="701" t="s">
        <v>1341</v>
      </c>
      <c r="Q2645" s="706"/>
      <c r="R2645" s="701" t="s">
        <v>1341</v>
      </c>
      <c r="S2645" s="701" t="s">
        <v>1341</v>
      </c>
    </row>
    <row r="2646" spans="1:19" x14ac:dyDescent="0.3">
      <c r="A2646" s="701" t="s">
        <v>2784</v>
      </c>
      <c r="B2646" s="701" t="s">
        <v>1607</v>
      </c>
      <c r="C2646" s="701" t="s">
        <v>1421</v>
      </c>
      <c r="D2646" s="702">
        <v>2006</v>
      </c>
      <c r="E2646" s="701" t="s">
        <v>2785</v>
      </c>
      <c r="F2646" s="701" t="s">
        <v>2786</v>
      </c>
      <c r="G2646" s="701" t="s">
        <v>1668</v>
      </c>
      <c r="H2646" s="703">
        <v>39566</v>
      </c>
      <c r="I2646" s="703">
        <v>39570</v>
      </c>
      <c r="J2646" s="701" t="s">
        <v>1608</v>
      </c>
      <c r="K2646" s="702">
        <v>12002</v>
      </c>
      <c r="L2646" s="701" t="s">
        <v>1341</v>
      </c>
      <c r="M2646" s="704"/>
      <c r="N2646" s="701" t="s">
        <v>1341</v>
      </c>
      <c r="O2646" s="706"/>
      <c r="P2646" s="701" t="s">
        <v>1341</v>
      </c>
      <c r="Q2646" s="706"/>
      <c r="R2646" s="701" t="s">
        <v>1341</v>
      </c>
      <c r="S2646" s="701" t="s">
        <v>1341</v>
      </c>
    </row>
    <row r="2647" spans="1:19" x14ac:dyDescent="0.3">
      <c r="A2647" s="701" t="s">
        <v>6917</v>
      </c>
      <c r="B2647" s="701" t="s">
        <v>1607</v>
      </c>
      <c r="C2647" s="701" t="s">
        <v>1421</v>
      </c>
      <c r="D2647" s="702">
        <v>2006</v>
      </c>
      <c r="E2647" s="701" t="s">
        <v>2785</v>
      </c>
      <c r="F2647" s="701" t="s">
        <v>2872</v>
      </c>
      <c r="G2647" s="701" t="s">
        <v>1668</v>
      </c>
      <c r="H2647" s="703">
        <v>39566</v>
      </c>
      <c r="I2647" s="703">
        <v>39570</v>
      </c>
      <c r="J2647" s="701" t="s">
        <v>1608</v>
      </c>
      <c r="K2647" s="702">
        <v>13886</v>
      </c>
      <c r="L2647" s="701" t="s">
        <v>1341</v>
      </c>
      <c r="M2647" s="704"/>
      <c r="N2647" s="701" t="s">
        <v>1341</v>
      </c>
      <c r="O2647" s="706"/>
      <c r="P2647" s="701" t="s">
        <v>1341</v>
      </c>
      <c r="Q2647" s="704"/>
      <c r="R2647" s="701" t="s">
        <v>1341</v>
      </c>
      <c r="S2647" s="701" t="s">
        <v>1341</v>
      </c>
    </row>
    <row r="2648" spans="1:19" x14ac:dyDescent="0.3">
      <c r="A2648" s="701" t="s">
        <v>6962</v>
      </c>
      <c r="B2648" s="701" t="s">
        <v>1607</v>
      </c>
      <c r="C2648" s="701" t="s">
        <v>1421</v>
      </c>
      <c r="D2648" s="702">
        <v>2007</v>
      </c>
      <c r="E2648" s="701" t="s">
        <v>2785</v>
      </c>
      <c r="F2648" s="701" t="s">
        <v>2786</v>
      </c>
      <c r="G2648" s="701" t="s">
        <v>1668</v>
      </c>
      <c r="H2648" s="703">
        <v>39930</v>
      </c>
      <c r="I2648" s="703">
        <v>39932</v>
      </c>
      <c r="J2648" s="701" t="s">
        <v>1608</v>
      </c>
      <c r="K2648" s="702">
        <v>11209</v>
      </c>
      <c r="L2648" s="701" t="s">
        <v>1341</v>
      </c>
      <c r="M2648" s="706"/>
      <c r="N2648" s="701" t="s">
        <v>1341</v>
      </c>
      <c r="O2648" s="706"/>
      <c r="P2648" s="701" t="s">
        <v>1341</v>
      </c>
      <c r="Q2648" s="706"/>
      <c r="R2648" s="701" t="s">
        <v>1341</v>
      </c>
      <c r="S2648" s="701" t="s">
        <v>1341</v>
      </c>
    </row>
    <row r="2649" spans="1:19" x14ac:dyDescent="0.3">
      <c r="A2649" s="701" t="s">
        <v>6963</v>
      </c>
      <c r="B2649" s="701" t="s">
        <v>1607</v>
      </c>
      <c r="C2649" s="701" t="s">
        <v>1421</v>
      </c>
      <c r="D2649" s="702">
        <v>2007</v>
      </c>
      <c r="E2649" s="701" t="s">
        <v>2785</v>
      </c>
      <c r="F2649" s="701" t="s">
        <v>2872</v>
      </c>
      <c r="G2649" s="701" t="s">
        <v>1668</v>
      </c>
      <c r="H2649" s="703">
        <v>39930</v>
      </c>
      <c r="I2649" s="703">
        <v>39932</v>
      </c>
      <c r="J2649" s="701" t="s">
        <v>1608</v>
      </c>
      <c r="K2649" s="702">
        <v>10448</v>
      </c>
      <c r="L2649" s="701" t="s">
        <v>1341</v>
      </c>
      <c r="M2649" s="706"/>
      <c r="N2649" s="701" t="s">
        <v>1341</v>
      </c>
      <c r="O2649" s="704"/>
      <c r="P2649" s="701" t="s">
        <v>1341</v>
      </c>
      <c r="Q2649" s="704"/>
      <c r="R2649" s="701" t="s">
        <v>1341</v>
      </c>
      <c r="S2649" s="701" t="s">
        <v>1341</v>
      </c>
    </row>
    <row r="2650" spans="1:19" x14ac:dyDescent="0.3">
      <c r="A2650" s="701" t="s">
        <v>5894</v>
      </c>
      <c r="B2650" s="701" t="s">
        <v>1607</v>
      </c>
      <c r="C2650" s="701" t="s">
        <v>1421</v>
      </c>
      <c r="D2650" s="702">
        <v>2008</v>
      </c>
      <c r="E2650" s="701" t="s">
        <v>2785</v>
      </c>
      <c r="F2650" s="701" t="s">
        <v>2872</v>
      </c>
      <c r="G2650" s="701" t="s">
        <v>1668</v>
      </c>
      <c r="H2650" s="703">
        <v>40289</v>
      </c>
      <c r="I2650" s="703">
        <v>40296</v>
      </c>
      <c r="J2650" s="701" t="s">
        <v>1608</v>
      </c>
      <c r="K2650" s="702">
        <v>26257</v>
      </c>
      <c r="L2650" s="701" t="s">
        <v>1341</v>
      </c>
      <c r="M2650" s="704"/>
      <c r="N2650" s="701" t="s">
        <v>1608</v>
      </c>
      <c r="O2650" s="702">
        <v>766</v>
      </c>
      <c r="P2650" s="701" t="s">
        <v>1341</v>
      </c>
      <c r="Q2650" s="706"/>
      <c r="R2650" s="701" t="s">
        <v>1341</v>
      </c>
      <c r="S2650" s="701" t="s">
        <v>1341</v>
      </c>
    </row>
    <row r="2651" spans="1:19" x14ac:dyDescent="0.3">
      <c r="A2651" s="701" t="s">
        <v>6979</v>
      </c>
      <c r="B2651" s="701" t="s">
        <v>1607</v>
      </c>
      <c r="C2651" s="701" t="s">
        <v>1421</v>
      </c>
      <c r="D2651" s="702">
        <v>2008</v>
      </c>
      <c r="E2651" s="701" t="s">
        <v>2785</v>
      </c>
      <c r="F2651" s="701" t="s">
        <v>2872</v>
      </c>
      <c r="G2651" s="701" t="s">
        <v>1668</v>
      </c>
      <c r="H2651" s="703">
        <v>40289</v>
      </c>
      <c r="I2651" s="703">
        <v>40296</v>
      </c>
      <c r="J2651" s="701" t="s">
        <v>1608</v>
      </c>
      <c r="K2651" s="702">
        <v>527</v>
      </c>
      <c r="L2651" s="701" t="s">
        <v>1341</v>
      </c>
      <c r="M2651" s="706"/>
      <c r="N2651" s="701" t="s">
        <v>1608</v>
      </c>
      <c r="O2651" s="702">
        <v>15</v>
      </c>
      <c r="P2651" s="701" t="s">
        <v>1341</v>
      </c>
      <c r="Q2651" s="704"/>
      <c r="R2651" s="701" t="s">
        <v>1341</v>
      </c>
      <c r="S2651" s="701" t="s">
        <v>1341</v>
      </c>
    </row>
    <row r="2652" spans="1:19" x14ac:dyDescent="0.3">
      <c r="A2652" s="701" t="s">
        <v>6983</v>
      </c>
      <c r="B2652" s="701" t="s">
        <v>1607</v>
      </c>
      <c r="C2652" s="701" t="s">
        <v>1421</v>
      </c>
      <c r="D2652" s="702">
        <v>2008</v>
      </c>
      <c r="E2652" s="701" t="s">
        <v>2785</v>
      </c>
      <c r="F2652" s="701" t="s">
        <v>2786</v>
      </c>
      <c r="G2652" s="701" t="s">
        <v>1668</v>
      </c>
      <c r="H2652" s="703">
        <v>40289</v>
      </c>
      <c r="I2652" s="703">
        <v>40296</v>
      </c>
      <c r="J2652" s="701" t="s">
        <v>1608</v>
      </c>
      <c r="K2652" s="702">
        <v>20215</v>
      </c>
      <c r="L2652" s="701" t="s">
        <v>1341</v>
      </c>
      <c r="M2652" s="704"/>
      <c r="N2652" s="701" t="s">
        <v>1608</v>
      </c>
      <c r="O2652" s="702">
        <v>239</v>
      </c>
      <c r="P2652" s="701" t="s">
        <v>1341</v>
      </c>
      <c r="Q2652" s="704"/>
      <c r="R2652" s="701" t="s">
        <v>1341</v>
      </c>
      <c r="S2652" s="701" t="s">
        <v>1341</v>
      </c>
    </row>
    <row r="2653" spans="1:19" x14ac:dyDescent="0.3">
      <c r="A2653" s="701" t="s">
        <v>5861</v>
      </c>
      <c r="B2653" s="701" t="s">
        <v>1607</v>
      </c>
      <c r="C2653" s="701" t="s">
        <v>1421</v>
      </c>
      <c r="D2653" s="702">
        <v>2010</v>
      </c>
      <c r="E2653" s="701" t="s">
        <v>2785</v>
      </c>
      <c r="F2653" s="701" t="s">
        <v>2872</v>
      </c>
      <c r="G2653" s="701" t="s">
        <v>1668</v>
      </c>
      <c r="H2653" s="703">
        <v>41022</v>
      </c>
      <c r="I2653" s="703">
        <v>41026</v>
      </c>
      <c r="J2653" s="701" t="s">
        <v>1608</v>
      </c>
      <c r="K2653" s="702">
        <v>5504</v>
      </c>
      <c r="L2653" s="701" t="s">
        <v>1341</v>
      </c>
      <c r="M2653" s="704"/>
      <c r="N2653" s="701" t="s">
        <v>1341</v>
      </c>
      <c r="O2653" s="706"/>
      <c r="P2653" s="701" t="s">
        <v>1341</v>
      </c>
      <c r="Q2653" s="704"/>
      <c r="R2653" s="701" t="s">
        <v>1341</v>
      </c>
      <c r="S2653" s="701" t="s">
        <v>1341</v>
      </c>
    </row>
    <row r="2654" spans="1:19" x14ac:dyDescent="0.3">
      <c r="A2654" s="701" t="s">
        <v>5862</v>
      </c>
      <c r="B2654" s="701" t="s">
        <v>1607</v>
      </c>
      <c r="C2654" s="701" t="s">
        <v>1421</v>
      </c>
      <c r="D2654" s="702">
        <v>2010</v>
      </c>
      <c r="E2654" s="701" t="s">
        <v>2785</v>
      </c>
      <c r="F2654" s="701" t="s">
        <v>2872</v>
      </c>
      <c r="G2654" s="701" t="s">
        <v>1668</v>
      </c>
      <c r="H2654" s="703">
        <v>41022</v>
      </c>
      <c r="I2654" s="703">
        <v>41026</v>
      </c>
      <c r="J2654" s="701" t="s">
        <v>1608</v>
      </c>
      <c r="K2654" s="702">
        <v>5148</v>
      </c>
      <c r="L2654" s="701" t="s">
        <v>1341</v>
      </c>
      <c r="M2654" s="704"/>
      <c r="N2654" s="701" t="s">
        <v>1341</v>
      </c>
      <c r="O2654" s="706"/>
      <c r="P2654" s="701" t="s">
        <v>1341</v>
      </c>
      <c r="Q2654" s="704"/>
      <c r="R2654" s="701" t="s">
        <v>1341</v>
      </c>
      <c r="S2654" s="701" t="s">
        <v>1341</v>
      </c>
    </row>
    <row r="2655" spans="1:19" x14ac:dyDescent="0.3">
      <c r="A2655" s="701" t="s">
        <v>6171</v>
      </c>
      <c r="B2655" s="701" t="s">
        <v>1607</v>
      </c>
      <c r="C2655" s="701" t="s">
        <v>1421</v>
      </c>
      <c r="D2655" s="702">
        <v>2010</v>
      </c>
      <c r="E2655" s="701" t="s">
        <v>2785</v>
      </c>
      <c r="F2655" s="701" t="s">
        <v>2786</v>
      </c>
      <c r="G2655" s="701" t="s">
        <v>1668</v>
      </c>
      <c r="H2655" s="703">
        <v>40695</v>
      </c>
      <c r="I2655" s="703">
        <v>40697</v>
      </c>
      <c r="J2655" s="701" t="s">
        <v>1608</v>
      </c>
      <c r="K2655" s="702">
        <v>51799</v>
      </c>
      <c r="L2655" s="701" t="s">
        <v>1341</v>
      </c>
      <c r="M2655" s="706"/>
      <c r="N2655" s="701" t="s">
        <v>1613</v>
      </c>
      <c r="O2655" s="702">
        <v>2000</v>
      </c>
      <c r="P2655" s="701" t="s">
        <v>1608</v>
      </c>
      <c r="Q2655" s="702">
        <v>722</v>
      </c>
      <c r="R2655" s="701" t="s">
        <v>1341</v>
      </c>
      <c r="S2655" s="701" t="s">
        <v>1341</v>
      </c>
    </row>
    <row r="2656" spans="1:19" x14ac:dyDescent="0.3">
      <c r="A2656" s="701" t="s">
        <v>6192</v>
      </c>
      <c r="B2656" s="701" t="s">
        <v>1607</v>
      </c>
      <c r="C2656" s="701" t="s">
        <v>1421</v>
      </c>
      <c r="D2656" s="702">
        <v>2010</v>
      </c>
      <c r="E2656" s="701" t="s">
        <v>2785</v>
      </c>
      <c r="F2656" s="701" t="s">
        <v>2786</v>
      </c>
      <c r="G2656" s="701" t="s">
        <v>1668</v>
      </c>
      <c r="H2656" s="703">
        <v>40695</v>
      </c>
      <c r="I2656" s="703">
        <v>40697</v>
      </c>
      <c r="J2656" s="701" t="s">
        <v>1608</v>
      </c>
      <c r="K2656" s="702">
        <v>3598</v>
      </c>
      <c r="L2656" s="701" t="s">
        <v>1341</v>
      </c>
      <c r="M2656" s="704"/>
      <c r="N2656" s="701" t="s">
        <v>1613</v>
      </c>
      <c r="O2656" s="702">
        <v>137</v>
      </c>
      <c r="P2656" s="701" t="s">
        <v>1341</v>
      </c>
      <c r="Q2656" s="704"/>
      <c r="R2656" s="701" t="s">
        <v>1341</v>
      </c>
      <c r="S2656" s="701" t="s">
        <v>1341</v>
      </c>
    </row>
    <row r="2657" spans="1:19" x14ac:dyDescent="0.3">
      <c r="A2657" s="701" t="s">
        <v>6282</v>
      </c>
      <c r="B2657" s="701" t="s">
        <v>1607</v>
      </c>
      <c r="C2657" s="701" t="s">
        <v>1421</v>
      </c>
      <c r="D2657" s="702">
        <v>2010</v>
      </c>
      <c r="E2657" s="701" t="s">
        <v>2785</v>
      </c>
      <c r="F2657" s="701" t="s">
        <v>2786</v>
      </c>
      <c r="G2657" s="701" t="s">
        <v>1668</v>
      </c>
      <c r="H2657" s="703">
        <v>41022</v>
      </c>
      <c r="I2657" s="703">
        <v>41026</v>
      </c>
      <c r="J2657" s="701" t="s">
        <v>1608</v>
      </c>
      <c r="K2657" s="702">
        <v>31728</v>
      </c>
      <c r="L2657" s="701" t="s">
        <v>1341</v>
      </c>
      <c r="M2657" s="704"/>
      <c r="N2657" s="701" t="s">
        <v>1341</v>
      </c>
      <c r="O2657" s="706"/>
      <c r="P2657" s="701" t="s">
        <v>1341</v>
      </c>
      <c r="Q2657" s="706"/>
      <c r="R2657" s="701" t="s">
        <v>1341</v>
      </c>
      <c r="S2657" s="701" t="s">
        <v>1341</v>
      </c>
    </row>
    <row r="2658" spans="1:19" x14ac:dyDescent="0.3">
      <c r="A2658" s="701" t="s">
        <v>6283</v>
      </c>
      <c r="B2658" s="701" t="s">
        <v>1607</v>
      </c>
      <c r="C2658" s="701" t="s">
        <v>1421</v>
      </c>
      <c r="D2658" s="702">
        <v>2010</v>
      </c>
      <c r="E2658" s="701" t="s">
        <v>2785</v>
      </c>
      <c r="F2658" s="701" t="s">
        <v>2872</v>
      </c>
      <c r="G2658" s="701" t="s">
        <v>1668</v>
      </c>
      <c r="H2658" s="703">
        <v>41022</v>
      </c>
      <c r="I2658" s="703">
        <v>41026</v>
      </c>
      <c r="J2658" s="701" t="s">
        <v>1608</v>
      </c>
      <c r="K2658" s="702">
        <v>21000</v>
      </c>
      <c r="L2658" s="701" t="s">
        <v>1341</v>
      </c>
      <c r="M2658" s="706"/>
      <c r="N2658" s="701" t="s">
        <v>1341</v>
      </c>
      <c r="O2658" s="704"/>
      <c r="P2658" s="701" t="s">
        <v>1341</v>
      </c>
      <c r="Q2658" s="704"/>
      <c r="R2658" s="701" t="s">
        <v>1341</v>
      </c>
      <c r="S2658" s="701" t="s">
        <v>1341</v>
      </c>
    </row>
    <row r="2659" spans="1:19" x14ac:dyDescent="0.3">
      <c r="A2659" s="701" t="s">
        <v>5448</v>
      </c>
      <c r="B2659" s="701" t="s">
        <v>1607</v>
      </c>
      <c r="C2659" s="701" t="s">
        <v>1353</v>
      </c>
      <c r="D2659" s="702">
        <v>1976</v>
      </c>
      <c r="E2659" s="701" t="s">
        <v>5026</v>
      </c>
      <c r="F2659" s="701" t="s">
        <v>5027</v>
      </c>
      <c r="G2659" s="701" t="s">
        <v>1612</v>
      </c>
      <c r="H2659" s="703">
        <v>28250</v>
      </c>
      <c r="I2659" s="703">
        <v>28250</v>
      </c>
      <c r="J2659" s="701" t="s">
        <v>1608</v>
      </c>
      <c r="K2659" s="702">
        <v>183202</v>
      </c>
      <c r="L2659" s="701" t="s">
        <v>1613</v>
      </c>
      <c r="M2659" s="705">
        <v>4894</v>
      </c>
      <c r="N2659" s="701" t="s">
        <v>1608</v>
      </c>
      <c r="O2659" s="702">
        <v>10108</v>
      </c>
      <c r="P2659" s="701" t="s">
        <v>1341</v>
      </c>
      <c r="Q2659" s="704"/>
      <c r="R2659" s="701" t="s">
        <v>1341</v>
      </c>
      <c r="S2659" s="701" t="s">
        <v>1341</v>
      </c>
    </row>
    <row r="2660" spans="1:19" x14ac:dyDescent="0.3">
      <c r="A2660" s="701" t="s">
        <v>5449</v>
      </c>
      <c r="B2660" s="701" t="s">
        <v>1607</v>
      </c>
      <c r="C2660" s="701" t="s">
        <v>1353</v>
      </c>
      <c r="D2660" s="702">
        <v>1976</v>
      </c>
      <c r="E2660" s="701" t="s">
        <v>4980</v>
      </c>
      <c r="F2660" s="701" t="s">
        <v>5082</v>
      </c>
      <c r="G2660" s="701" t="s">
        <v>1612</v>
      </c>
      <c r="H2660" s="703">
        <v>28247</v>
      </c>
      <c r="I2660" s="703">
        <v>28249</v>
      </c>
      <c r="J2660" s="701" t="s">
        <v>1608</v>
      </c>
      <c r="K2660" s="702">
        <v>92006</v>
      </c>
      <c r="L2660" s="701" t="s">
        <v>1341</v>
      </c>
      <c r="M2660" s="704"/>
      <c r="N2660" s="701" t="s">
        <v>1608</v>
      </c>
      <c r="O2660" s="702">
        <v>5355</v>
      </c>
      <c r="P2660" s="701" t="s">
        <v>1613</v>
      </c>
      <c r="Q2660" s="705">
        <v>513220</v>
      </c>
      <c r="R2660" s="701" t="s">
        <v>1341</v>
      </c>
      <c r="S2660" s="701" t="s">
        <v>1341</v>
      </c>
    </row>
    <row r="2661" spans="1:19" x14ac:dyDescent="0.3">
      <c r="A2661" s="701" t="s">
        <v>5450</v>
      </c>
      <c r="B2661" s="701" t="s">
        <v>1607</v>
      </c>
      <c r="C2661" s="701" t="s">
        <v>1353</v>
      </c>
      <c r="D2661" s="702">
        <v>1976</v>
      </c>
      <c r="E2661" s="701" t="s">
        <v>1639</v>
      </c>
      <c r="F2661" s="701" t="s">
        <v>1640</v>
      </c>
      <c r="G2661" s="701" t="s">
        <v>1612</v>
      </c>
      <c r="H2661" s="703">
        <v>28272</v>
      </c>
      <c r="I2661" s="703">
        <v>28272</v>
      </c>
      <c r="J2661" s="701" t="s">
        <v>1608</v>
      </c>
      <c r="K2661" s="702">
        <v>140861</v>
      </c>
      <c r="L2661" s="701" t="s">
        <v>1341</v>
      </c>
      <c r="M2661" s="704"/>
      <c r="N2661" s="701" t="s">
        <v>1608</v>
      </c>
      <c r="O2661" s="702">
        <v>5518</v>
      </c>
      <c r="P2661" s="701" t="s">
        <v>1341</v>
      </c>
      <c r="Q2661" s="706"/>
      <c r="R2661" s="701" t="s">
        <v>1341</v>
      </c>
      <c r="S2661" s="701" t="s">
        <v>1341</v>
      </c>
    </row>
    <row r="2662" spans="1:19" x14ac:dyDescent="0.3">
      <c r="A2662" s="701" t="s">
        <v>5078</v>
      </c>
      <c r="B2662" s="701" t="s">
        <v>1607</v>
      </c>
      <c r="C2662" s="701" t="s">
        <v>1353</v>
      </c>
      <c r="D2662" s="702">
        <v>1977</v>
      </c>
      <c r="E2662" s="701" t="s">
        <v>5026</v>
      </c>
      <c r="F2662" s="701" t="s">
        <v>5027</v>
      </c>
      <c r="G2662" s="701" t="s">
        <v>1612</v>
      </c>
      <c r="H2662" s="703">
        <v>28793</v>
      </c>
      <c r="I2662" s="703">
        <v>28793</v>
      </c>
      <c r="J2662" s="701" t="s">
        <v>1608</v>
      </c>
      <c r="K2662" s="702">
        <v>50948</v>
      </c>
      <c r="L2662" s="701" t="s">
        <v>1613</v>
      </c>
      <c r="M2662" s="705">
        <v>535</v>
      </c>
      <c r="N2662" s="701" t="s">
        <v>1608</v>
      </c>
      <c r="O2662" s="702">
        <v>2147</v>
      </c>
      <c r="P2662" s="701" t="s">
        <v>1341</v>
      </c>
      <c r="Q2662" s="704"/>
      <c r="R2662" s="701" t="s">
        <v>1341</v>
      </c>
      <c r="S2662" s="701" t="s">
        <v>1341</v>
      </c>
    </row>
    <row r="2663" spans="1:19" x14ac:dyDescent="0.3">
      <c r="A2663" s="701" t="s">
        <v>5079</v>
      </c>
      <c r="B2663" s="701" t="s">
        <v>1607</v>
      </c>
      <c r="C2663" s="701" t="s">
        <v>1353</v>
      </c>
      <c r="D2663" s="702">
        <v>1977</v>
      </c>
      <c r="E2663" s="701" t="s">
        <v>1639</v>
      </c>
      <c r="F2663" s="701" t="s">
        <v>1640</v>
      </c>
      <c r="G2663" s="701" t="s">
        <v>1612</v>
      </c>
      <c r="H2663" s="703">
        <v>28622</v>
      </c>
      <c r="I2663" s="703">
        <v>28622</v>
      </c>
      <c r="J2663" s="701" t="s">
        <v>1608</v>
      </c>
      <c r="K2663" s="702">
        <v>105207</v>
      </c>
      <c r="L2663" s="701" t="s">
        <v>1341</v>
      </c>
      <c r="M2663" s="706"/>
      <c r="N2663" s="701" t="s">
        <v>1608</v>
      </c>
      <c r="O2663" s="702">
        <v>7314</v>
      </c>
      <c r="P2663" s="701" t="s">
        <v>1341</v>
      </c>
      <c r="Q2663" s="704"/>
      <c r="R2663" s="701" t="s">
        <v>1341</v>
      </c>
      <c r="S2663" s="701" t="s">
        <v>1341</v>
      </c>
    </row>
    <row r="2664" spans="1:19" x14ac:dyDescent="0.3">
      <c r="A2664" s="701" t="s">
        <v>5080</v>
      </c>
      <c r="B2664" s="701" t="s">
        <v>1607</v>
      </c>
      <c r="C2664" s="701" t="s">
        <v>1353</v>
      </c>
      <c r="D2664" s="702">
        <v>1977</v>
      </c>
      <c r="E2664" s="701" t="s">
        <v>1639</v>
      </c>
      <c r="F2664" s="701" t="s">
        <v>1640</v>
      </c>
      <c r="G2664" s="701" t="s">
        <v>1612</v>
      </c>
      <c r="H2664" s="703">
        <v>28622</v>
      </c>
      <c r="I2664" s="703">
        <v>28622</v>
      </c>
      <c r="J2664" s="701" t="s">
        <v>1608</v>
      </c>
      <c r="K2664" s="702">
        <v>106424</v>
      </c>
      <c r="L2664" s="701" t="s">
        <v>1341</v>
      </c>
      <c r="M2664" s="704"/>
      <c r="N2664" s="701" t="s">
        <v>1608</v>
      </c>
      <c r="O2664" s="705">
        <v>8630</v>
      </c>
      <c r="P2664" s="701" t="s">
        <v>1341</v>
      </c>
      <c r="Q2664" s="704"/>
      <c r="R2664" s="701" t="s">
        <v>1341</v>
      </c>
      <c r="S2664" s="701" t="s">
        <v>1341</v>
      </c>
    </row>
    <row r="2665" spans="1:19" x14ac:dyDescent="0.3">
      <c r="A2665" s="701" t="s">
        <v>5081</v>
      </c>
      <c r="B2665" s="701" t="s">
        <v>1607</v>
      </c>
      <c r="C2665" s="701" t="s">
        <v>1353</v>
      </c>
      <c r="D2665" s="702">
        <v>1977</v>
      </c>
      <c r="E2665" s="701" t="s">
        <v>4980</v>
      </c>
      <c r="F2665" s="701" t="s">
        <v>5082</v>
      </c>
      <c r="G2665" s="701" t="s">
        <v>1612</v>
      </c>
      <c r="H2665" s="703">
        <v>28641</v>
      </c>
      <c r="I2665" s="703">
        <v>28642</v>
      </c>
      <c r="J2665" s="701" t="s">
        <v>1608</v>
      </c>
      <c r="K2665" s="702">
        <v>50932</v>
      </c>
      <c r="L2665" s="701" t="s">
        <v>1613</v>
      </c>
      <c r="M2665" s="705">
        <v>236</v>
      </c>
      <c r="N2665" s="701" t="s">
        <v>1608</v>
      </c>
      <c r="O2665" s="705">
        <v>236</v>
      </c>
      <c r="P2665" s="701" t="s">
        <v>1341</v>
      </c>
      <c r="Q2665" s="704"/>
      <c r="R2665" s="701" t="s">
        <v>1341</v>
      </c>
      <c r="S2665" s="701" t="s">
        <v>1341</v>
      </c>
    </row>
    <row r="2666" spans="1:19" x14ac:dyDescent="0.3">
      <c r="A2666" s="701" t="s">
        <v>5083</v>
      </c>
      <c r="B2666" s="701" t="s">
        <v>1607</v>
      </c>
      <c r="C2666" s="701" t="s">
        <v>1353</v>
      </c>
      <c r="D2666" s="702">
        <v>1977</v>
      </c>
      <c r="E2666" s="701" t="s">
        <v>4980</v>
      </c>
      <c r="F2666" s="701" t="s">
        <v>5084</v>
      </c>
      <c r="G2666" s="701" t="s">
        <v>1612</v>
      </c>
      <c r="H2666" s="703">
        <v>28641</v>
      </c>
      <c r="I2666" s="703">
        <v>28642</v>
      </c>
      <c r="J2666" s="701" t="s">
        <v>1608</v>
      </c>
      <c r="K2666" s="702">
        <v>51288</v>
      </c>
      <c r="L2666" s="701" t="s">
        <v>1613</v>
      </c>
      <c r="M2666" s="705">
        <v>259</v>
      </c>
      <c r="N2666" s="701" t="s">
        <v>1341</v>
      </c>
      <c r="O2666" s="704"/>
      <c r="P2666" s="701" t="s">
        <v>1341</v>
      </c>
      <c r="Q2666" s="704"/>
      <c r="R2666" s="701" t="s">
        <v>1341</v>
      </c>
      <c r="S2666" s="701" t="s">
        <v>1341</v>
      </c>
    </row>
    <row r="2667" spans="1:19" x14ac:dyDescent="0.3">
      <c r="A2667" s="701" t="s">
        <v>5085</v>
      </c>
      <c r="B2667" s="701" t="s">
        <v>1607</v>
      </c>
      <c r="C2667" s="701" t="s">
        <v>1353</v>
      </c>
      <c r="D2667" s="702">
        <v>1977</v>
      </c>
      <c r="E2667" s="701" t="s">
        <v>4980</v>
      </c>
      <c r="F2667" s="701" t="s">
        <v>5082</v>
      </c>
      <c r="G2667" s="701" t="s">
        <v>1612</v>
      </c>
      <c r="H2667" s="703">
        <v>28641</v>
      </c>
      <c r="I2667" s="703">
        <v>28642</v>
      </c>
      <c r="J2667" s="701" t="s">
        <v>1608</v>
      </c>
      <c r="K2667" s="702">
        <v>51228</v>
      </c>
      <c r="L2667" s="701" t="s">
        <v>1613</v>
      </c>
      <c r="M2667" s="705">
        <v>225</v>
      </c>
      <c r="N2667" s="701" t="s">
        <v>1608</v>
      </c>
      <c r="O2667" s="705">
        <v>674</v>
      </c>
      <c r="P2667" s="701" t="s">
        <v>1341</v>
      </c>
      <c r="Q2667" s="704"/>
      <c r="R2667" s="701" t="s">
        <v>1341</v>
      </c>
      <c r="S2667" s="701" t="s">
        <v>1341</v>
      </c>
    </row>
    <row r="2668" spans="1:19" x14ac:dyDescent="0.3">
      <c r="A2668" s="701" t="s">
        <v>5086</v>
      </c>
      <c r="B2668" s="701" t="s">
        <v>1607</v>
      </c>
      <c r="C2668" s="701" t="s">
        <v>1353</v>
      </c>
      <c r="D2668" s="702">
        <v>1977</v>
      </c>
      <c r="E2668" s="701" t="s">
        <v>5087</v>
      </c>
      <c r="F2668" s="701" t="s">
        <v>5088</v>
      </c>
      <c r="G2668" s="701" t="s">
        <v>1612</v>
      </c>
      <c r="H2668" s="703">
        <v>28611</v>
      </c>
      <c r="I2668" s="703">
        <v>28640</v>
      </c>
      <c r="J2668" s="701" t="s">
        <v>1608</v>
      </c>
      <c r="K2668" s="702">
        <v>50967</v>
      </c>
      <c r="L2668" s="701" t="s">
        <v>1341</v>
      </c>
      <c r="M2668" s="704"/>
      <c r="N2668" s="701" t="s">
        <v>1613</v>
      </c>
      <c r="O2668" s="705">
        <v>2372738</v>
      </c>
      <c r="P2668" s="701" t="s">
        <v>1341</v>
      </c>
      <c r="Q2668" s="704"/>
      <c r="R2668" s="701" t="s">
        <v>1341</v>
      </c>
      <c r="S2668" s="701" t="s">
        <v>1341</v>
      </c>
    </row>
    <row r="2669" spans="1:19" x14ac:dyDescent="0.3">
      <c r="A2669" s="701" t="s">
        <v>5089</v>
      </c>
      <c r="B2669" s="701" t="s">
        <v>1607</v>
      </c>
      <c r="C2669" s="701" t="s">
        <v>1353</v>
      </c>
      <c r="D2669" s="702">
        <v>1977</v>
      </c>
      <c r="E2669" s="701" t="s">
        <v>5087</v>
      </c>
      <c r="F2669" s="701" t="s">
        <v>5088</v>
      </c>
      <c r="G2669" s="701" t="s">
        <v>1612</v>
      </c>
      <c r="H2669" s="703">
        <v>28611</v>
      </c>
      <c r="I2669" s="703">
        <v>28640</v>
      </c>
      <c r="J2669" s="701" t="s">
        <v>1608</v>
      </c>
      <c r="K2669" s="702">
        <v>50065</v>
      </c>
      <c r="L2669" s="701" t="s">
        <v>1341</v>
      </c>
      <c r="M2669" s="704"/>
      <c r="N2669" s="701" t="s">
        <v>1613</v>
      </c>
      <c r="O2669" s="705">
        <v>1805541</v>
      </c>
      <c r="P2669" s="701" t="s">
        <v>1341</v>
      </c>
      <c r="Q2669" s="704"/>
      <c r="R2669" s="701" t="s">
        <v>1341</v>
      </c>
      <c r="S2669" s="701" t="s">
        <v>1341</v>
      </c>
    </row>
    <row r="2670" spans="1:19" x14ac:dyDescent="0.3">
      <c r="A2670" s="701" t="s">
        <v>5090</v>
      </c>
      <c r="B2670" s="701" t="s">
        <v>1607</v>
      </c>
      <c r="C2670" s="701" t="s">
        <v>1353</v>
      </c>
      <c r="D2670" s="702">
        <v>1977</v>
      </c>
      <c r="E2670" s="701" t="s">
        <v>4980</v>
      </c>
      <c r="F2670" s="701" t="s">
        <v>5084</v>
      </c>
      <c r="G2670" s="701" t="s">
        <v>1612</v>
      </c>
      <c r="H2670" s="703">
        <v>28611</v>
      </c>
      <c r="I2670" s="703">
        <v>28671</v>
      </c>
      <c r="J2670" s="701" t="s">
        <v>1608</v>
      </c>
      <c r="K2670" s="702">
        <v>47571</v>
      </c>
      <c r="L2670" s="701" t="s">
        <v>1613</v>
      </c>
      <c r="M2670" s="705">
        <v>127</v>
      </c>
      <c r="N2670" s="701" t="s">
        <v>1608</v>
      </c>
      <c r="O2670" s="702">
        <v>759</v>
      </c>
      <c r="P2670" s="701" t="s">
        <v>1341</v>
      </c>
      <c r="Q2670" s="704"/>
      <c r="R2670" s="701" t="s">
        <v>1341</v>
      </c>
      <c r="S2670" s="701" t="s">
        <v>1341</v>
      </c>
    </row>
    <row r="2671" spans="1:19" x14ac:dyDescent="0.3">
      <c r="A2671" s="701" t="s">
        <v>5096</v>
      </c>
      <c r="B2671" s="701" t="s">
        <v>1607</v>
      </c>
      <c r="C2671" s="701" t="s">
        <v>1353</v>
      </c>
      <c r="D2671" s="702">
        <v>1978</v>
      </c>
      <c r="E2671" s="701" t="s">
        <v>4980</v>
      </c>
      <c r="F2671" s="701" t="s">
        <v>5082</v>
      </c>
      <c r="G2671" s="701" t="s">
        <v>1612</v>
      </c>
      <c r="H2671" s="703">
        <v>28982</v>
      </c>
      <c r="I2671" s="703">
        <v>28996</v>
      </c>
      <c r="J2671" s="701" t="s">
        <v>1608</v>
      </c>
      <c r="K2671" s="702">
        <v>283783</v>
      </c>
      <c r="L2671" s="701" t="s">
        <v>1341</v>
      </c>
      <c r="M2671" s="704"/>
      <c r="N2671" s="701" t="s">
        <v>1608</v>
      </c>
      <c r="O2671" s="702">
        <v>9383</v>
      </c>
      <c r="P2671" s="701" t="s">
        <v>1613</v>
      </c>
      <c r="Q2671" s="705">
        <v>4398435</v>
      </c>
      <c r="R2671" s="701" t="s">
        <v>1341</v>
      </c>
      <c r="S2671" s="701" t="s">
        <v>1341</v>
      </c>
    </row>
    <row r="2672" spans="1:19" x14ac:dyDescent="0.3">
      <c r="A2672" s="701" t="s">
        <v>5097</v>
      </c>
      <c r="B2672" s="701" t="s">
        <v>1607</v>
      </c>
      <c r="C2672" s="701" t="s">
        <v>1353</v>
      </c>
      <c r="D2672" s="702">
        <v>1978</v>
      </c>
      <c r="E2672" s="701" t="s">
        <v>5026</v>
      </c>
      <c r="F2672" s="701" t="s">
        <v>5027</v>
      </c>
      <c r="G2672" s="701" t="s">
        <v>1612</v>
      </c>
      <c r="H2672" s="703">
        <v>28976</v>
      </c>
      <c r="I2672" s="703">
        <v>29004</v>
      </c>
      <c r="J2672" s="701" t="s">
        <v>1608</v>
      </c>
      <c r="K2672" s="702">
        <v>287916</v>
      </c>
      <c r="L2672" s="701" t="s">
        <v>1613</v>
      </c>
      <c r="M2672" s="705">
        <v>2344</v>
      </c>
      <c r="N2672" s="701" t="s">
        <v>1608</v>
      </c>
      <c r="O2672" s="702">
        <v>5545</v>
      </c>
      <c r="P2672" s="701" t="s">
        <v>1613</v>
      </c>
      <c r="Q2672" s="705">
        <v>2260053</v>
      </c>
      <c r="R2672" s="701" t="s">
        <v>1341</v>
      </c>
      <c r="S2672" s="701" t="s">
        <v>1341</v>
      </c>
    </row>
    <row r="2673" spans="1:19" x14ac:dyDescent="0.3">
      <c r="A2673" s="701" t="s">
        <v>5098</v>
      </c>
      <c r="B2673" s="701" t="s">
        <v>1607</v>
      </c>
      <c r="C2673" s="701" t="s">
        <v>1353</v>
      </c>
      <c r="D2673" s="702">
        <v>1978</v>
      </c>
      <c r="E2673" s="701" t="s">
        <v>1639</v>
      </c>
      <c r="F2673" s="701" t="s">
        <v>1640</v>
      </c>
      <c r="G2673" s="701" t="s">
        <v>1612</v>
      </c>
      <c r="H2673" s="703">
        <v>28996</v>
      </c>
      <c r="I2673" s="703">
        <v>28996</v>
      </c>
      <c r="J2673" s="701" t="s">
        <v>1608</v>
      </c>
      <c r="K2673" s="702">
        <v>224859</v>
      </c>
      <c r="L2673" s="701" t="s">
        <v>1341</v>
      </c>
      <c r="M2673" s="704"/>
      <c r="N2673" s="701" t="s">
        <v>1613</v>
      </c>
      <c r="O2673" s="702">
        <v>5022367</v>
      </c>
      <c r="P2673" s="701" t="s">
        <v>1341</v>
      </c>
      <c r="Q2673" s="704"/>
      <c r="R2673" s="701" t="s">
        <v>1341</v>
      </c>
      <c r="S2673" s="701" t="s">
        <v>1341</v>
      </c>
    </row>
    <row r="2674" spans="1:19" x14ac:dyDescent="0.3">
      <c r="A2674" s="701" t="s">
        <v>5099</v>
      </c>
      <c r="B2674" s="701" t="s">
        <v>1607</v>
      </c>
      <c r="C2674" s="701" t="s">
        <v>1353</v>
      </c>
      <c r="D2674" s="702">
        <v>1978</v>
      </c>
      <c r="E2674" s="701" t="s">
        <v>5087</v>
      </c>
      <c r="F2674" s="701" t="s">
        <v>5088</v>
      </c>
      <c r="G2674" s="701" t="s">
        <v>1612</v>
      </c>
      <c r="H2674" s="703">
        <v>28997</v>
      </c>
      <c r="I2674" s="703">
        <v>28997</v>
      </c>
      <c r="J2674" s="701" t="s">
        <v>1608</v>
      </c>
      <c r="K2674" s="702">
        <v>244076</v>
      </c>
      <c r="L2674" s="701" t="s">
        <v>1341</v>
      </c>
      <c r="M2674" s="706"/>
      <c r="N2674" s="701" t="s">
        <v>1613</v>
      </c>
      <c r="O2674" s="702">
        <v>5246718</v>
      </c>
      <c r="P2674" s="701" t="s">
        <v>1341</v>
      </c>
      <c r="Q2674" s="704"/>
      <c r="R2674" s="701" t="s">
        <v>1341</v>
      </c>
      <c r="S2674" s="701" t="s">
        <v>1341</v>
      </c>
    </row>
    <row r="2675" spans="1:19" x14ac:dyDescent="0.3">
      <c r="A2675" s="701" t="s">
        <v>5118</v>
      </c>
      <c r="B2675" s="701" t="s">
        <v>1607</v>
      </c>
      <c r="C2675" s="701" t="s">
        <v>1353</v>
      </c>
      <c r="D2675" s="702">
        <v>1979</v>
      </c>
      <c r="E2675" s="701" t="s">
        <v>4980</v>
      </c>
      <c r="F2675" s="701" t="s">
        <v>5082</v>
      </c>
      <c r="G2675" s="701" t="s">
        <v>1612</v>
      </c>
      <c r="H2675" s="703">
        <v>29339</v>
      </c>
      <c r="I2675" s="703">
        <v>29393</v>
      </c>
      <c r="J2675" s="701" t="s">
        <v>1608</v>
      </c>
      <c r="K2675" s="702">
        <v>282039</v>
      </c>
      <c r="L2675" s="701" t="s">
        <v>1341</v>
      </c>
      <c r="M2675" s="704"/>
      <c r="N2675" s="701" t="s">
        <v>1608</v>
      </c>
      <c r="O2675" s="705">
        <v>3430</v>
      </c>
      <c r="P2675" s="701" t="s">
        <v>1613</v>
      </c>
      <c r="Q2675" s="705">
        <v>6063226</v>
      </c>
      <c r="R2675" s="701" t="s">
        <v>1341</v>
      </c>
      <c r="S2675" s="701" t="s">
        <v>1341</v>
      </c>
    </row>
    <row r="2676" spans="1:19" x14ac:dyDescent="0.3">
      <c r="A2676" s="701" t="s">
        <v>5120</v>
      </c>
      <c r="B2676" s="701" t="s">
        <v>1607</v>
      </c>
      <c r="C2676" s="701" t="s">
        <v>1353</v>
      </c>
      <c r="D2676" s="702">
        <v>1979</v>
      </c>
      <c r="E2676" s="701" t="s">
        <v>5026</v>
      </c>
      <c r="F2676" s="701" t="s">
        <v>5027</v>
      </c>
      <c r="G2676" s="701" t="s">
        <v>1612</v>
      </c>
      <c r="H2676" s="703">
        <v>29361</v>
      </c>
      <c r="I2676" s="703">
        <v>29369</v>
      </c>
      <c r="J2676" s="701" t="s">
        <v>1608</v>
      </c>
      <c r="K2676" s="702">
        <v>121071</v>
      </c>
      <c r="L2676" s="701" t="s">
        <v>1613</v>
      </c>
      <c r="M2676" s="705">
        <v>1140</v>
      </c>
      <c r="N2676" s="701" t="s">
        <v>1608</v>
      </c>
      <c r="O2676" s="705">
        <v>4433</v>
      </c>
      <c r="P2676" s="701" t="s">
        <v>1613</v>
      </c>
      <c r="Q2676" s="705">
        <v>4946260</v>
      </c>
      <c r="R2676" s="701" t="s">
        <v>1341</v>
      </c>
      <c r="S2676" s="701" t="s">
        <v>1341</v>
      </c>
    </row>
    <row r="2677" spans="1:19" x14ac:dyDescent="0.3">
      <c r="A2677" s="701" t="s">
        <v>5121</v>
      </c>
      <c r="B2677" s="701" t="s">
        <v>1607</v>
      </c>
      <c r="C2677" s="701" t="s">
        <v>1353</v>
      </c>
      <c r="D2677" s="702">
        <v>1979</v>
      </c>
      <c r="E2677" s="701" t="s">
        <v>5122</v>
      </c>
      <c r="F2677" s="701" t="s">
        <v>5084</v>
      </c>
      <c r="G2677" s="701" t="s">
        <v>1612</v>
      </c>
      <c r="H2677" s="703">
        <v>29370</v>
      </c>
      <c r="I2677" s="703">
        <v>29370</v>
      </c>
      <c r="J2677" s="701" t="s">
        <v>1608</v>
      </c>
      <c r="K2677" s="702">
        <v>51851</v>
      </c>
      <c r="L2677" s="701" t="s">
        <v>1613</v>
      </c>
      <c r="M2677" s="705">
        <v>212</v>
      </c>
      <c r="N2677" s="701" t="s">
        <v>1608</v>
      </c>
      <c r="O2677" s="705">
        <v>901</v>
      </c>
      <c r="P2677" s="701" t="s">
        <v>1613</v>
      </c>
      <c r="Q2677" s="705">
        <v>1169865</v>
      </c>
      <c r="R2677" s="701" t="s">
        <v>1341</v>
      </c>
      <c r="S2677" s="701" t="s">
        <v>1341</v>
      </c>
    </row>
    <row r="2678" spans="1:19" x14ac:dyDescent="0.3">
      <c r="A2678" s="701" t="s">
        <v>5119</v>
      </c>
      <c r="B2678" s="701" t="s">
        <v>1607</v>
      </c>
      <c r="C2678" s="701" t="s">
        <v>1353</v>
      </c>
      <c r="D2678" s="702">
        <v>1980</v>
      </c>
      <c r="E2678" s="701" t="s">
        <v>5026</v>
      </c>
      <c r="F2678" s="701" t="s">
        <v>5027</v>
      </c>
      <c r="G2678" s="701" t="s">
        <v>1612</v>
      </c>
      <c r="H2678" s="703">
        <v>29700</v>
      </c>
      <c r="I2678" s="703">
        <v>29700</v>
      </c>
      <c r="J2678" s="701" t="s">
        <v>1608</v>
      </c>
      <c r="K2678" s="702">
        <v>129961</v>
      </c>
      <c r="L2678" s="701" t="s">
        <v>1613</v>
      </c>
      <c r="M2678" s="705">
        <v>205</v>
      </c>
      <c r="N2678" s="701" t="s">
        <v>1608</v>
      </c>
      <c r="O2678" s="705">
        <v>4818</v>
      </c>
      <c r="P2678" s="701" t="s">
        <v>1613</v>
      </c>
      <c r="Q2678" s="705">
        <v>5007206</v>
      </c>
      <c r="R2678" s="701" t="s">
        <v>1341</v>
      </c>
      <c r="S2678" s="701" t="s">
        <v>1341</v>
      </c>
    </row>
    <row r="2679" spans="1:19" x14ac:dyDescent="0.3">
      <c r="A2679" s="701" t="s">
        <v>5139</v>
      </c>
      <c r="B2679" s="701" t="s">
        <v>1607</v>
      </c>
      <c r="C2679" s="701" t="s">
        <v>1353</v>
      </c>
      <c r="D2679" s="702">
        <v>1980</v>
      </c>
      <c r="E2679" s="701" t="s">
        <v>5026</v>
      </c>
      <c r="F2679" s="701" t="s">
        <v>5027</v>
      </c>
      <c r="G2679" s="701" t="s">
        <v>1612</v>
      </c>
      <c r="H2679" s="703">
        <v>29718</v>
      </c>
      <c r="I2679" s="703">
        <v>29718</v>
      </c>
      <c r="J2679" s="701" t="s">
        <v>1608</v>
      </c>
      <c r="K2679" s="702">
        <v>75717</v>
      </c>
      <c r="L2679" s="701" t="s">
        <v>1613</v>
      </c>
      <c r="M2679" s="705">
        <v>82</v>
      </c>
      <c r="N2679" s="701" t="s">
        <v>1608</v>
      </c>
      <c r="O2679" s="705">
        <v>2668</v>
      </c>
      <c r="P2679" s="701" t="s">
        <v>1613</v>
      </c>
      <c r="Q2679" s="705">
        <v>3113150</v>
      </c>
      <c r="R2679" s="701" t="s">
        <v>1341</v>
      </c>
      <c r="S2679" s="701" t="s">
        <v>1341</v>
      </c>
    </row>
    <row r="2680" spans="1:19" x14ac:dyDescent="0.3">
      <c r="A2680" s="701" t="s">
        <v>5140</v>
      </c>
      <c r="B2680" s="701" t="s">
        <v>1607</v>
      </c>
      <c r="C2680" s="701" t="s">
        <v>1353</v>
      </c>
      <c r="D2680" s="702">
        <v>1980</v>
      </c>
      <c r="E2680" s="701" t="s">
        <v>4980</v>
      </c>
      <c r="F2680" s="701" t="s">
        <v>5082</v>
      </c>
      <c r="G2680" s="701" t="s">
        <v>1612</v>
      </c>
      <c r="H2680" s="703">
        <v>29703</v>
      </c>
      <c r="I2680" s="703">
        <v>29752</v>
      </c>
      <c r="J2680" s="701" t="s">
        <v>1608</v>
      </c>
      <c r="K2680" s="702">
        <v>245499</v>
      </c>
      <c r="L2680" s="701" t="s">
        <v>1613</v>
      </c>
      <c r="M2680" s="705">
        <v>172</v>
      </c>
      <c r="N2680" s="701" t="s">
        <v>1608</v>
      </c>
      <c r="O2680" s="705">
        <v>7489</v>
      </c>
      <c r="P2680" s="701" t="s">
        <v>1613</v>
      </c>
      <c r="Q2680" s="705">
        <v>5649571</v>
      </c>
      <c r="R2680" s="701" t="s">
        <v>1341</v>
      </c>
      <c r="S2680" s="701" t="s">
        <v>1341</v>
      </c>
    </row>
    <row r="2681" spans="1:19" x14ac:dyDescent="0.3">
      <c r="A2681" s="701" t="s">
        <v>5141</v>
      </c>
      <c r="B2681" s="701" t="s">
        <v>1607</v>
      </c>
      <c r="C2681" s="701" t="s">
        <v>1353</v>
      </c>
      <c r="D2681" s="702">
        <v>1980</v>
      </c>
      <c r="E2681" s="701" t="s">
        <v>5026</v>
      </c>
      <c r="F2681" s="701" t="s">
        <v>5027</v>
      </c>
      <c r="G2681" s="701" t="s">
        <v>1612</v>
      </c>
      <c r="H2681" s="703">
        <v>29718</v>
      </c>
      <c r="I2681" s="703">
        <v>29718</v>
      </c>
      <c r="J2681" s="701" t="s">
        <v>1608</v>
      </c>
      <c r="K2681" s="702">
        <v>50805</v>
      </c>
      <c r="L2681" s="701" t="s">
        <v>1613</v>
      </c>
      <c r="M2681" s="705">
        <v>68</v>
      </c>
      <c r="N2681" s="701" t="s">
        <v>1608</v>
      </c>
      <c r="O2681" s="702">
        <v>834</v>
      </c>
      <c r="P2681" s="701" t="s">
        <v>1613</v>
      </c>
      <c r="Q2681" s="705">
        <v>263953</v>
      </c>
      <c r="R2681" s="701" t="s">
        <v>1341</v>
      </c>
      <c r="S2681" s="701" t="s">
        <v>1341</v>
      </c>
    </row>
    <row r="2682" spans="1:19" x14ac:dyDescent="0.3">
      <c r="A2682" s="701" t="s">
        <v>5142</v>
      </c>
      <c r="B2682" s="701" t="s">
        <v>1607</v>
      </c>
      <c r="C2682" s="701" t="s">
        <v>1353</v>
      </c>
      <c r="D2682" s="702">
        <v>1980</v>
      </c>
      <c r="E2682" s="701" t="s">
        <v>5026</v>
      </c>
      <c r="F2682" s="701" t="s">
        <v>5027</v>
      </c>
      <c r="G2682" s="701" t="s">
        <v>1612</v>
      </c>
      <c r="H2682" s="703">
        <v>29718</v>
      </c>
      <c r="I2682" s="703">
        <v>29718</v>
      </c>
      <c r="J2682" s="701" t="s">
        <v>1608</v>
      </c>
      <c r="K2682" s="702">
        <v>51609</v>
      </c>
      <c r="L2682" s="701" t="s">
        <v>1613</v>
      </c>
      <c r="M2682" s="705">
        <v>75</v>
      </c>
      <c r="N2682" s="701" t="s">
        <v>1608</v>
      </c>
      <c r="O2682" s="702">
        <v>1185</v>
      </c>
      <c r="P2682" s="701" t="s">
        <v>1613</v>
      </c>
      <c r="Q2682" s="705">
        <v>265166</v>
      </c>
      <c r="R2682" s="701" t="s">
        <v>1341</v>
      </c>
      <c r="S2682" s="701" t="s">
        <v>1341</v>
      </c>
    </row>
    <row r="2683" spans="1:19" x14ac:dyDescent="0.3">
      <c r="A2683" s="701" t="s">
        <v>5143</v>
      </c>
      <c r="B2683" s="701" t="s">
        <v>1607</v>
      </c>
      <c r="C2683" s="701" t="s">
        <v>1353</v>
      </c>
      <c r="D2683" s="702">
        <v>1981</v>
      </c>
      <c r="E2683" s="701" t="s">
        <v>5026</v>
      </c>
      <c r="F2683" s="701" t="s">
        <v>5027</v>
      </c>
      <c r="G2683" s="701" t="s">
        <v>1612</v>
      </c>
      <c r="H2683" s="703">
        <v>30064</v>
      </c>
      <c r="I2683" s="703">
        <v>30064</v>
      </c>
      <c r="J2683" s="701" t="s">
        <v>1608</v>
      </c>
      <c r="K2683" s="702">
        <v>105872</v>
      </c>
      <c r="L2683" s="701" t="s">
        <v>1613</v>
      </c>
      <c r="M2683" s="702">
        <v>211</v>
      </c>
      <c r="N2683" s="701" t="s">
        <v>1608</v>
      </c>
      <c r="O2683" s="702">
        <v>739</v>
      </c>
      <c r="P2683" s="701" t="s">
        <v>1613</v>
      </c>
      <c r="Q2683" s="705">
        <v>1085846</v>
      </c>
      <c r="R2683" s="701" t="s">
        <v>1341</v>
      </c>
      <c r="S2683" s="701" t="s">
        <v>1341</v>
      </c>
    </row>
    <row r="2684" spans="1:19" x14ac:dyDescent="0.3">
      <c r="A2684" s="701" t="s">
        <v>5144</v>
      </c>
      <c r="B2684" s="701" t="s">
        <v>1607</v>
      </c>
      <c r="C2684" s="701" t="s">
        <v>1353</v>
      </c>
      <c r="D2684" s="702">
        <v>1981</v>
      </c>
      <c r="E2684" s="701" t="s">
        <v>5026</v>
      </c>
      <c r="F2684" s="701" t="s">
        <v>5027</v>
      </c>
      <c r="G2684" s="701" t="s">
        <v>1612</v>
      </c>
      <c r="H2684" s="703">
        <v>30092</v>
      </c>
      <c r="I2684" s="703">
        <v>30106</v>
      </c>
      <c r="J2684" s="701" t="s">
        <v>1608</v>
      </c>
      <c r="K2684" s="702">
        <v>96798</v>
      </c>
      <c r="L2684" s="701" t="s">
        <v>1613</v>
      </c>
      <c r="M2684" s="702">
        <v>171</v>
      </c>
      <c r="N2684" s="701" t="s">
        <v>1608</v>
      </c>
      <c r="O2684" s="702">
        <v>1539</v>
      </c>
      <c r="P2684" s="701" t="s">
        <v>1613</v>
      </c>
      <c r="Q2684" s="702">
        <v>2095356</v>
      </c>
      <c r="R2684" s="701" t="s">
        <v>1341</v>
      </c>
      <c r="S2684" s="701" t="s">
        <v>1341</v>
      </c>
    </row>
    <row r="2685" spans="1:19" x14ac:dyDescent="0.3">
      <c r="A2685" s="701" t="s">
        <v>5145</v>
      </c>
      <c r="B2685" s="701" t="s">
        <v>1607</v>
      </c>
      <c r="C2685" s="701" t="s">
        <v>1353</v>
      </c>
      <c r="D2685" s="702">
        <v>1981</v>
      </c>
      <c r="E2685" s="701" t="s">
        <v>5122</v>
      </c>
      <c r="F2685" s="701" t="s">
        <v>5027</v>
      </c>
      <c r="G2685" s="701" t="s">
        <v>1612</v>
      </c>
      <c r="H2685" s="703">
        <v>30106</v>
      </c>
      <c r="I2685" s="703">
        <v>30127</v>
      </c>
      <c r="J2685" s="701" t="s">
        <v>1608</v>
      </c>
      <c r="K2685" s="702">
        <v>52547</v>
      </c>
      <c r="L2685" s="701" t="s">
        <v>1613</v>
      </c>
      <c r="M2685" s="702">
        <v>48</v>
      </c>
      <c r="N2685" s="701" t="s">
        <v>1608</v>
      </c>
      <c r="O2685" s="702">
        <v>680</v>
      </c>
      <c r="P2685" s="701" t="s">
        <v>1613</v>
      </c>
      <c r="Q2685" s="702">
        <v>2092160</v>
      </c>
      <c r="R2685" s="701" t="s">
        <v>1341</v>
      </c>
      <c r="S2685" s="701" t="s">
        <v>1341</v>
      </c>
    </row>
    <row r="2686" spans="1:19" x14ac:dyDescent="0.3">
      <c r="A2686" s="701" t="s">
        <v>5163</v>
      </c>
      <c r="B2686" s="701" t="s">
        <v>1607</v>
      </c>
      <c r="C2686" s="701" t="s">
        <v>1353</v>
      </c>
      <c r="D2686" s="702">
        <v>1981</v>
      </c>
      <c r="E2686" s="701" t="s">
        <v>4980</v>
      </c>
      <c r="F2686" s="701" t="s">
        <v>5082</v>
      </c>
      <c r="G2686" s="701" t="s">
        <v>1612</v>
      </c>
      <c r="H2686" s="703">
        <v>30074</v>
      </c>
      <c r="I2686" s="703">
        <v>30092</v>
      </c>
      <c r="J2686" s="701" t="s">
        <v>1608</v>
      </c>
      <c r="K2686" s="702">
        <v>265797</v>
      </c>
      <c r="L2686" s="701" t="s">
        <v>1341</v>
      </c>
      <c r="M2686" s="706"/>
      <c r="N2686" s="701" t="s">
        <v>1608</v>
      </c>
      <c r="O2686" s="702">
        <v>11336</v>
      </c>
      <c r="P2686" s="701" t="s">
        <v>1613</v>
      </c>
      <c r="Q2686" s="702">
        <v>6473680</v>
      </c>
      <c r="R2686" s="701" t="s">
        <v>1341</v>
      </c>
      <c r="S2686" s="701" t="s">
        <v>1341</v>
      </c>
    </row>
    <row r="2687" spans="1:19" x14ac:dyDescent="0.3">
      <c r="A2687" s="701" t="s">
        <v>5138</v>
      </c>
      <c r="B2687" s="701" t="s">
        <v>1607</v>
      </c>
      <c r="C2687" s="701" t="s">
        <v>1353</v>
      </c>
      <c r="D2687" s="702">
        <v>1982</v>
      </c>
      <c r="E2687" s="701" t="s">
        <v>4980</v>
      </c>
      <c r="F2687" s="701" t="s">
        <v>4981</v>
      </c>
      <c r="G2687" s="701" t="s">
        <v>1612</v>
      </c>
      <c r="H2687" s="703">
        <v>30432</v>
      </c>
      <c r="I2687" s="703">
        <v>30455</v>
      </c>
      <c r="J2687" s="701" t="s">
        <v>1608</v>
      </c>
      <c r="K2687" s="702">
        <v>28935</v>
      </c>
      <c r="L2687" s="701" t="s">
        <v>1341</v>
      </c>
      <c r="M2687" s="706"/>
      <c r="N2687" s="701" t="s">
        <v>1608</v>
      </c>
      <c r="O2687" s="702">
        <v>1557</v>
      </c>
      <c r="P2687" s="701" t="s">
        <v>1613</v>
      </c>
      <c r="Q2687" s="702">
        <v>1124491</v>
      </c>
      <c r="R2687" s="701" t="s">
        <v>1341</v>
      </c>
      <c r="S2687" s="701" t="s">
        <v>1341</v>
      </c>
    </row>
    <row r="2688" spans="1:19" x14ac:dyDescent="0.3">
      <c r="A2688" s="701" t="s">
        <v>5167</v>
      </c>
      <c r="B2688" s="701" t="s">
        <v>1607</v>
      </c>
      <c r="C2688" s="701" t="s">
        <v>1353</v>
      </c>
      <c r="D2688" s="702">
        <v>1982</v>
      </c>
      <c r="E2688" s="701" t="s">
        <v>5026</v>
      </c>
      <c r="F2688" s="701" t="s">
        <v>5027</v>
      </c>
      <c r="G2688" s="701" t="s">
        <v>1612</v>
      </c>
      <c r="H2688" s="703">
        <v>30440</v>
      </c>
      <c r="I2688" s="703">
        <v>30440</v>
      </c>
      <c r="J2688" s="701" t="s">
        <v>1608</v>
      </c>
      <c r="K2688" s="702">
        <v>52615</v>
      </c>
      <c r="L2688" s="701" t="s">
        <v>1341</v>
      </c>
      <c r="M2688" s="706"/>
      <c r="N2688" s="701" t="s">
        <v>1608</v>
      </c>
      <c r="O2688" s="702">
        <v>683</v>
      </c>
      <c r="P2688" s="701" t="s">
        <v>1613</v>
      </c>
      <c r="Q2688" s="705">
        <v>219299</v>
      </c>
      <c r="R2688" s="701" t="s">
        <v>1341</v>
      </c>
      <c r="S2688" s="701" t="s">
        <v>1341</v>
      </c>
    </row>
    <row r="2689" spans="1:19" x14ac:dyDescent="0.3">
      <c r="A2689" s="701" t="s">
        <v>5168</v>
      </c>
      <c r="B2689" s="701" t="s">
        <v>1607</v>
      </c>
      <c r="C2689" s="701" t="s">
        <v>1353</v>
      </c>
      <c r="D2689" s="702">
        <v>1982</v>
      </c>
      <c r="E2689" s="701" t="s">
        <v>5026</v>
      </c>
      <c r="F2689" s="701" t="s">
        <v>5027</v>
      </c>
      <c r="G2689" s="701" t="s">
        <v>1612</v>
      </c>
      <c r="H2689" s="703">
        <v>30440</v>
      </c>
      <c r="I2689" s="703">
        <v>30440</v>
      </c>
      <c r="J2689" s="701" t="s">
        <v>1608</v>
      </c>
      <c r="K2689" s="702">
        <v>47369</v>
      </c>
      <c r="L2689" s="701" t="s">
        <v>1613</v>
      </c>
      <c r="M2689" s="702">
        <v>57</v>
      </c>
      <c r="N2689" s="701" t="s">
        <v>1608</v>
      </c>
      <c r="O2689" s="702">
        <v>904</v>
      </c>
      <c r="P2689" s="701" t="s">
        <v>1613</v>
      </c>
      <c r="Q2689" s="702">
        <v>219941</v>
      </c>
      <c r="R2689" s="701" t="s">
        <v>1341</v>
      </c>
      <c r="S2689" s="701" t="s">
        <v>1341</v>
      </c>
    </row>
    <row r="2690" spans="1:19" x14ac:dyDescent="0.3">
      <c r="A2690" s="701" t="s">
        <v>5169</v>
      </c>
      <c r="B2690" s="701" t="s">
        <v>1607</v>
      </c>
      <c r="C2690" s="701" t="s">
        <v>1353</v>
      </c>
      <c r="D2690" s="702">
        <v>1982</v>
      </c>
      <c r="E2690" s="701" t="s">
        <v>4980</v>
      </c>
      <c r="F2690" s="701" t="s">
        <v>5082</v>
      </c>
      <c r="G2690" s="701" t="s">
        <v>1612</v>
      </c>
      <c r="H2690" s="703">
        <v>30432</v>
      </c>
      <c r="I2690" s="703">
        <v>30455</v>
      </c>
      <c r="J2690" s="701" t="s">
        <v>1608</v>
      </c>
      <c r="K2690" s="702">
        <v>24006</v>
      </c>
      <c r="L2690" s="701" t="s">
        <v>1341</v>
      </c>
      <c r="M2690" s="706"/>
      <c r="N2690" s="701" t="s">
        <v>1608</v>
      </c>
      <c r="O2690" s="702">
        <v>1292</v>
      </c>
      <c r="P2690" s="701" t="s">
        <v>1613</v>
      </c>
      <c r="Q2690" s="705">
        <v>1124489</v>
      </c>
      <c r="R2690" s="701" t="s">
        <v>1341</v>
      </c>
      <c r="S2690" s="701" t="s">
        <v>1341</v>
      </c>
    </row>
    <row r="2691" spans="1:19" x14ac:dyDescent="0.3">
      <c r="A2691" s="701" t="s">
        <v>5170</v>
      </c>
      <c r="B2691" s="701" t="s">
        <v>1607</v>
      </c>
      <c r="C2691" s="701" t="s">
        <v>1353</v>
      </c>
      <c r="D2691" s="702">
        <v>1982</v>
      </c>
      <c r="E2691" s="701" t="s">
        <v>4980</v>
      </c>
      <c r="F2691" s="701" t="s">
        <v>4981</v>
      </c>
      <c r="G2691" s="701" t="s">
        <v>1612</v>
      </c>
      <c r="H2691" s="703">
        <v>30432</v>
      </c>
      <c r="I2691" s="703">
        <v>30455</v>
      </c>
      <c r="J2691" s="701" t="s">
        <v>1608</v>
      </c>
      <c r="K2691" s="702">
        <v>26023</v>
      </c>
      <c r="L2691" s="701" t="s">
        <v>1341</v>
      </c>
      <c r="M2691" s="706"/>
      <c r="N2691" s="701" t="s">
        <v>1608</v>
      </c>
      <c r="O2691" s="702">
        <v>1401</v>
      </c>
      <c r="P2691" s="701" t="s">
        <v>1613</v>
      </c>
      <c r="Q2691" s="702">
        <v>1124489</v>
      </c>
      <c r="R2691" s="701" t="s">
        <v>1341</v>
      </c>
      <c r="S2691" s="701" t="s">
        <v>1341</v>
      </c>
    </row>
    <row r="2692" spans="1:19" x14ac:dyDescent="0.3">
      <c r="A2692" s="701" t="s">
        <v>5171</v>
      </c>
      <c r="B2692" s="701" t="s">
        <v>1607</v>
      </c>
      <c r="C2692" s="701" t="s">
        <v>1353</v>
      </c>
      <c r="D2692" s="702">
        <v>1982</v>
      </c>
      <c r="E2692" s="701" t="s">
        <v>4980</v>
      </c>
      <c r="F2692" s="701" t="s">
        <v>4981</v>
      </c>
      <c r="G2692" s="701" t="s">
        <v>1612</v>
      </c>
      <c r="H2692" s="703">
        <v>30432</v>
      </c>
      <c r="I2692" s="703">
        <v>30455</v>
      </c>
      <c r="J2692" s="701" t="s">
        <v>1608</v>
      </c>
      <c r="K2692" s="702">
        <v>26176</v>
      </c>
      <c r="L2692" s="701" t="s">
        <v>1341</v>
      </c>
      <c r="M2692" s="706"/>
      <c r="N2692" s="701" t="s">
        <v>1608</v>
      </c>
      <c r="O2692" s="702">
        <v>1409</v>
      </c>
      <c r="P2692" s="701" t="s">
        <v>1613</v>
      </c>
      <c r="Q2692" s="705">
        <v>1124489</v>
      </c>
      <c r="R2692" s="701" t="s">
        <v>1341</v>
      </c>
      <c r="S2692" s="701" t="s">
        <v>1341</v>
      </c>
    </row>
    <row r="2693" spans="1:19" x14ac:dyDescent="0.3">
      <c r="A2693" s="701" t="s">
        <v>5172</v>
      </c>
      <c r="B2693" s="701" t="s">
        <v>1607</v>
      </c>
      <c r="C2693" s="701" t="s">
        <v>1353</v>
      </c>
      <c r="D2693" s="702">
        <v>1982</v>
      </c>
      <c r="E2693" s="701" t="s">
        <v>4980</v>
      </c>
      <c r="F2693" s="701" t="s">
        <v>4981</v>
      </c>
      <c r="G2693" s="701" t="s">
        <v>1612</v>
      </c>
      <c r="H2693" s="703">
        <v>30432</v>
      </c>
      <c r="I2693" s="703">
        <v>30455</v>
      </c>
      <c r="J2693" s="701" t="s">
        <v>1608</v>
      </c>
      <c r="K2693" s="702">
        <v>24763</v>
      </c>
      <c r="L2693" s="701" t="s">
        <v>1341</v>
      </c>
      <c r="M2693" s="704"/>
      <c r="N2693" s="701" t="s">
        <v>1608</v>
      </c>
      <c r="O2693" s="702">
        <v>1333</v>
      </c>
      <c r="P2693" s="701" t="s">
        <v>1613</v>
      </c>
      <c r="Q2693" s="702">
        <v>1124489</v>
      </c>
      <c r="R2693" s="701" t="s">
        <v>1341</v>
      </c>
      <c r="S2693" s="701" t="s">
        <v>1341</v>
      </c>
    </row>
    <row r="2694" spans="1:19" x14ac:dyDescent="0.3">
      <c r="A2694" s="701" t="s">
        <v>5173</v>
      </c>
      <c r="B2694" s="701" t="s">
        <v>1607</v>
      </c>
      <c r="C2694" s="701" t="s">
        <v>1353</v>
      </c>
      <c r="D2694" s="702">
        <v>1982</v>
      </c>
      <c r="E2694" s="701" t="s">
        <v>4980</v>
      </c>
      <c r="F2694" s="701" t="s">
        <v>4981</v>
      </c>
      <c r="G2694" s="701" t="s">
        <v>1612</v>
      </c>
      <c r="H2694" s="703">
        <v>30432</v>
      </c>
      <c r="I2694" s="703">
        <v>30455</v>
      </c>
      <c r="J2694" s="701" t="s">
        <v>1608</v>
      </c>
      <c r="K2694" s="702">
        <v>26800</v>
      </c>
      <c r="L2694" s="701" t="s">
        <v>1341</v>
      </c>
      <c r="M2694" s="704"/>
      <c r="N2694" s="701" t="s">
        <v>1608</v>
      </c>
      <c r="O2694" s="702">
        <v>1443</v>
      </c>
      <c r="P2694" s="701" t="s">
        <v>1613</v>
      </c>
      <c r="Q2694" s="705">
        <v>1124489</v>
      </c>
      <c r="R2694" s="701" t="s">
        <v>1341</v>
      </c>
      <c r="S2694" s="701" t="s">
        <v>1341</v>
      </c>
    </row>
    <row r="2695" spans="1:19" x14ac:dyDescent="0.3">
      <c r="A2695" s="701" t="s">
        <v>5185</v>
      </c>
      <c r="B2695" s="701" t="s">
        <v>1607</v>
      </c>
      <c r="C2695" s="701" t="s">
        <v>1353</v>
      </c>
      <c r="D2695" s="702">
        <v>1983</v>
      </c>
      <c r="E2695" s="701" t="s">
        <v>5026</v>
      </c>
      <c r="F2695" s="701" t="s">
        <v>5027</v>
      </c>
      <c r="G2695" s="701" t="s">
        <v>1612</v>
      </c>
      <c r="H2695" s="703">
        <v>30810</v>
      </c>
      <c r="I2695" s="703">
        <v>30810</v>
      </c>
      <c r="J2695" s="701" t="s">
        <v>1608</v>
      </c>
      <c r="K2695" s="702">
        <v>80348</v>
      </c>
      <c r="L2695" s="701" t="s">
        <v>1613</v>
      </c>
      <c r="M2695" s="702">
        <v>565</v>
      </c>
      <c r="N2695" s="701" t="s">
        <v>1608</v>
      </c>
      <c r="O2695" s="702">
        <v>471</v>
      </c>
      <c r="P2695" s="701" t="s">
        <v>1613</v>
      </c>
      <c r="Q2695" s="705">
        <v>3565434</v>
      </c>
      <c r="R2695" s="701" t="s">
        <v>1341</v>
      </c>
      <c r="S2695" s="701" t="s">
        <v>1341</v>
      </c>
    </row>
    <row r="2696" spans="1:19" x14ac:dyDescent="0.3">
      <c r="A2696" s="701" t="s">
        <v>5186</v>
      </c>
      <c r="B2696" s="701" t="s">
        <v>1607</v>
      </c>
      <c r="C2696" s="701" t="s">
        <v>1353</v>
      </c>
      <c r="D2696" s="702">
        <v>1983</v>
      </c>
      <c r="E2696" s="701" t="s">
        <v>5026</v>
      </c>
      <c r="F2696" s="701" t="s">
        <v>5027</v>
      </c>
      <c r="G2696" s="701" t="s">
        <v>1612</v>
      </c>
      <c r="H2696" s="703">
        <v>30810</v>
      </c>
      <c r="I2696" s="703">
        <v>30810</v>
      </c>
      <c r="J2696" s="701" t="s">
        <v>1608</v>
      </c>
      <c r="K2696" s="702">
        <v>80046</v>
      </c>
      <c r="L2696" s="701" t="s">
        <v>1613</v>
      </c>
      <c r="M2696" s="702">
        <v>394</v>
      </c>
      <c r="N2696" s="701" t="s">
        <v>1608</v>
      </c>
      <c r="O2696" s="702">
        <v>986</v>
      </c>
      <c r="P2696" s="701" t="s">
        <v>1613</v>
      </c>
      <c r="Q2696" s="705">
        <v>191790</v>
      </c>
      <c r="R2696" s="701" t="s">
        <v>1341</v>
      </c>
      <c r="S2696" s="701" t="s">
        <v>1341</v>
      </c>
    </row>
    <row r="2697" spans="1:19" x14ac:dyDescent="0.3">
      <c r="A2697" s="701" t="s">
        <v>5187</v>
      </c>
      <c r="B2697" s="701" t="s">
        <v>1607</v>
      </c>
      <c r="C2697" s="701" t="s">
        <v>1353</v>
      </c>
      <c r="D2697" s="702">
        <v>1983</v>
      </c>
      <c r="E2697" s="701" t="s">
        <v>4980</v>
      </c>
      <c r="F2697" s="701" t="s">
        <v>5082</v>
      </c>
      <c r="G2697" s="701" t="s">
        <v>1612</v>
      </c>
      <c r="H2697" s="703">
        <v>30810</v>
      </c>
      <c r="I2697" s="703">
        <v>30833</v>
      </c>
      <c r="J2697" s="701" t="s">
        <v>1608</v>
      </c>
      <c r="K2697" s="702">
        <v>30802</v>
      </c>
      <c r="L2697" s="701" t="s">
        <v>1341</v>
      </c>
      <c r="M2697" s="706"/>
      <c r="N2697" s="701" t="s">
        <v>1608</v>
      </c>
      <c r="O2697" s="702">
        <v>1596</v>
      </c>
      <c r="P2697" s="701" t="s">
        <v>1613</v>
      </c>
      <c r="Q2697" s="705">
        <v>1002972</v>
      </c>
      <c r="R2697" s="701" t="s">
        <v>1341</v>
      </c>
      <c r="S2697" s="701" t="s">
        <v>1341</v>
      </c>
    </row>
    <row r="2698" spans="1:19" x14ac:dyDescent="0.3">
      <c r="A2698" s="701" t="s">
        <v>5188</v>
      </c>
      <c r="B2698" s="701" t="s">
        <v>1607</v>
      </c>
      <c r="C2698" s="701" t="s">
        <v>1353</v>
      </c>
      <c r="D2698" s="702">
        <v>1983</v>
      </c>
      <c r="E2698" s="701" t="s">
        <v>4980</v>
      </c>
      <c r="F2698" s="701" t="s">
        <v>5082</v>
      </c>
      <c r="G2698" s="701" t="s">
        <v>1612</v>
      </c>
      <c r="H2698" s="703">
        <v>30810</v>
      </c>
      <c r="I2698" s="703">
        <v>30833</v>
      </c>
      <c r="J2698" s="701" t="s">
        <v>1608</v>
      </c>
      <c r="K2698" s="702">
        <v>29613</v>
      </c>
      <c r="L2698" s="701" t="s">
        <v>1341</v>
      </c>
      <c r="M2698" s="706"/>
      <c r="N2698" s="701" t="s">
        <v>1608</v>
      </c>
      <c r="O2698" s="702">
        <v>1536</v>
      </c>
      <c r="P2698" s="701" t="s">
        <v>1613</v>
      </c>
      <c r="Q2698" s="705">
        <v>1002971</v>
      </c>
      <c r="R2698" s="701" t="s">
        <v>1341</v>
      </c>
      <c r="S2698" s="701" t="s">
        <v>1341</v>
      </c>
    </row>
    <row r="2699" spans="1:19" x14ac:dyDescent="0.3">
      <c r="A2699" s="701" t="s">
        <v>5189</v>
      </c>
      <c r="B2699" s="701" t="s">
        <v>1607</v>
      </c>
      <c r="C2699" s="701" t="s">
        <v>1353</v>
      </c>
      <c r="D2699" s="702">
        <v>1983</v>
      </c>
      <c r="E2699" s="701" t="s">
        <v>4980</v>
      </c>
      <c r="F2699" s="701" t="s">
        <v>5082</v>
      </c>
      <c r="G2699" s="701" t="s">
        <v>1612</v>
      </c>
      <c r="H2699" s="703">
        <v>30810</v>
      </c>
      <c r="I2699" s="703">
        <v>30833</v>
      </c>
      <c r="J2699" s="701" t="s">
        <v>1608</v>
      </c>
      <c r="K2699" s="702">
        <v>28966</v>
      </c>
      <c r="L2699" s="701" t="s">
        <v>1341</v>
      </c>
      <c r="M2699" s="706"/>
      <c r="N2699" s="701" t="s">
        <v>1608</v>
      </c>
      <c r="O2699" s="702">
        <v>1502</v>
      </c>
      <c r="P2699" s="701" t="s">
        <v>1613</v>
      </c>
      <c r="Q2699" s="705">
        <v>1002971</v>
      </c>
      <c r="R2699" s="701" t="s">
        <v>1341</v>
      </c>
      <c r="S2699" s="701" t="s">
        <v>1341</v>
      </c>
    </row>
    <row r="2700" spans="1:19" x14ac:dyDescent="0.3">
      <c r="A2700" s="701" t="s">
        <v>5190</v>
      </c>
      <c r="B2700" s="701" t="s">
        <v>1607</v>
      </c>
      <c r="C2700" s="701" t="s">
        <v>1353</v>
      </c>
      <c r="D2700" s="702">
        <v>1983</v>
      </c>
      <c r="E2700" s="701" t="s">
        <v>4980</v>
      </c>
      <c r="F2700" s="701" t="s">
        <v>5082</v>
      </c>
      <c r="G2700" s="701" t="s">
        <v>1612</v>
      </c>
      <c r="H2700" s="703">
        <v>30810</v>
      </c>
      <c r="I2700" s="703">
        <v>30833</v>
      </c>
      <c r="J2700" s="701" t="s">
        <v>1608</v>
      </c>
      <c r="K2700" s="702">
        <v>29656</v>
      </c>
      <c r="L2700" s="701" t="s">
        <v>1341</v>
      </c>
      <c r="M2700" s="706"/>
      <c r="N2700" s="701" t="s">
        <v>1608</v>
      </c>
      <c r="O2700" s="702">
        <v>1538</v>
      </c>
      <c r="P2700" s="701" t="s">
        <v>1613</v>
      </c>
      <c r="Q2700" s="705">
        <v>1002972</v>
      </c>
      <c r="R2700" s="701" t="s">
        <v>1341</v>
      </c>
      <c r="S2700" s="701" t="s">
        <v>1341</v>
      </c>
    </row>
    <row r="2701" spans="1:19" x14ac:dyDescent="0.3">
      <c r="A2701" s="701" t="s">
        <v>5191</v>
      </c>
      <c r="B2701" s="701" t="s">
        <v>1607</v>
      </c>
      <c r="C2701" s="701" t="s">
        <v>1353</v>
      </c>
      <c r="D2701" s="702">
        <v>1983</v>
      </c>
      <c r="E2701" s="701" t="s">
        <v>4980</v>
      </c>
      <c r="F2701" s="701" t="s">
        <v>5082</v>
      </c>
      <c r="G2701" s="701" t="s">
        <v>1612</v>
      </c>
      <c r="H2701" s="703">
        <v>30810</v>
      </c>
      <c r="I2701" s="703">
        <v>30833</v>
      </c>
      <c r="J2701" s="701" t="s">
        <v>1608</v>
      </c>
      <c r="K2701" s="702">
        <v>29035</v>
      </c>
      <c r="L2701" s="701" t="s">
        <v>1341</v>
      </c>
      <c r="M2701" s="704"/>
      <c r="N2701" s="701" t="s">
        <v>1608</v>
      </c>
      <c r="O2701" s="702">
        <v>1506</v>
      </c>
      <c r="P2701" s="701" t="s">
        <v>1613</v>
      </c>
      <c r="Q2701" s="705">
        <v>1002971</v>
      </c>
      <c r="R2701" s="701" t="s">
        <v>1341</v>
      </c>
      <c r="S2701" s="701" t="s">
        <v>1341</v>
      </c>
    </row>
    <row r="2702" spans="1:19" x14ac:dyDescent="0.3">
      <c r="A2702" s="701" t="s">
        <v>5192</v>
      </c>
      <c r="B2702" s="701" t="s">
        <v>1607</v>
      </c>
      <c r="C2702" s="701" t="s">
        <v>1353</v>
      </c>
      <c r="D2702" s="702">
        <v>1984</v>
      </c>
      <c r="E2702" s="701" t="s">
        <v>5026</v>
      </c>
      <c r="F2702" s="701" t="s">
        <v>5027</v>
      </c>
      <c r="G2702" s="701" t="s">
        <v>1612</v>
      </c>
      <c r="H2702" s="703">
        <v>31180</v>
      </c>
      <c r="I2702" s="703">
        <v>31180</v>
      </c>
      <c r="J2702" s="701" t="s">
        <v>1608</v>
      </c>
      <c r="K2702" s="702">
        <v>78367</v>
      </c>
      <c r="L2702" s="701" t="s">
        <v>1613</v>
      </c>
      <c r="M2702" s="702">
        <v>795</v>
      </c>
      <c r="N2702" s="701" t="s">
        <v>1608</v>
      </c>
      <c r="O2702" s="702">
        <v>2125</v>
      </c>
      <c r="P2702" s="701" t="s">
        <v>1613</v>
      </c>
      <c r="Q2702" s="705">
        <v>144849</v>
      </c>
      <c r="R2702" s="701" t="s">
        <v>1341</v>
      </c>
      <c r="S2702" s="701" t="s">
        <v>1341</v>
      </c>
    </row>
    <row r="2703" spans="1:19" x14ac:dyDescent="0.3">
      <c r="A2703" s="701" t="s">
        <v>5193</v>
      </c>
      <c r="B2703" s="701" t="s">
        <v>1607</v>
      </c>
      <c r="C2703" s="701" t="s">
        <v>1353</v>
      </c>
      <c r="D2703" s="702">
        <v>1984</v>
      </c>
      <c r="E2703" s="701" t="s">
        <v>5026</v>
      </c>
      <c r="F2703" s="701" t="s">
        <v>5027</v>
      </c>
      <c r="G2703" s="701" t="s">
        <v>1612</v>
      </c>
      <c r="H2703" s="703">
        <v>31180</v>
      </c>
      <c r="I2703" s="703">
        <v>31180</v>
      </c>
      <c r="J2703" s="701" t="s">
        <v>1608</v>
      </c>
      <c r="K2703" s="702">
        <v>78962</v>
      </c>
      <c r="L2703" s="701" t="s">
        <v>1613</v>
      </c>
      <c r="M2703" s="702">
        <v>259</v>
      </c>
      <c r="N2703" s="701" t="s">
        <v>1608</v>
      </c>
      <c r="O2703" s="702">
        <v>2463</v>
      </c>
      <c r="P2703" s="701" t="s">
        <v>1613</v>
      </c>
      <c r="Q2703" s="705">
        <v>144170</v>
      </c>
      <c r="R2703" s="701" t="s">
        <v>1341</v>
      </c>
      <c r="S2703" s="701" t="s">
        <v>1341</v>
      </c>
    </row>
    <row r="2704" spans="1:19" x14ac:dyDescent="0.3">
      <c r="A2704" s="701" t="s">
        <v>5197</v>
      </c>
      <c r="B2704" s="701" t="s">
        <v>1607</v>
      </c>
      <c r="C2704" s="701" t="s">
        <v>1353</v>
      </c>
      <c r="D2704" s="702">
        <v>1984</v>
      </c>
      <c r="E2704" s="701" t="s">
        <v>4980</v>
      </c>
      <c r="F2704" s="701" t="s">
        <v>4981</v>
      </c>
      <c r="G2704" s="701" t="s">
        <v>1612</v>
      </c>
      <c r="H2704" s="703">
        <v>31181</v>
      </c>
      <c r="I2704" s="703">
        <v>31198</v>
      </c>
      <c r="J2704" s="701" t="s">
        <v>1608</v>
      </c>
      <c r="K2704" s="702">
        <v>36277</v>
      </c>
      <c r="L2704" s="701" t="s">
        <v>1341</v>
      </c>
      <c r="M2704" s="706"/>
      <c r="N2704" s="701" t="s">
        <v>1608</v>
      </c>
      <c r="O2704" s="702">
        <v>2721</v>
      </c>
      <c r="P2704" s="701" t="s">
        <v>1613</v>
      </c>
      <c r="Q2704" s="705">
        <v>871970</v>
      </c>
      <c r="R2704" s="701" t="s">
        <v>1341</v>
      </c>
      <c r="S2704" s="701" t="s">
        <v>1341</v>
      </c>
    </row>
    <row r="2705" spans="1:19" x14ac:dyDescent="0.3">
      <c r="A2705" s="701" t="s">
        <v>5198</v>
      </c>
      <c r="B2705" s="701" t="s">
        <v>1607</v>
      </c>
      <c r="C2705" s="701" t="s">
        <v>1353</v>
      </c>
      <c r="D2705" s="702">
        <v>1984</v>
      </c>
      <c r="E2705" s="701" t="s">
        <v>4980</v>
      </c>
      <c r="F2705" s="701" t="s">
        <v>4981</v>
      </c>
      <c r="G2705" s="701" t="s">
        <v>1612</v>
      </c>
      <c r="H2705" s="703">
        <v>31181</v>
      </c>
      <c r="I2705" s="703">
        <v>31198</v>
      </c>
      <c r="J2705" s="701" t="s">
        <v>1608</v>
      </c>
      <c r="K2705" s="702">
        <v>36344</v>
      </c>
      <c r="L2705" s="701" t="s">
        <v>1341</v>
      </c>
      <c r="M2705" s="706"/>
      <c r="N2705" s="701" t="s">
        <v>1608</v>
      </c>
      <c r="O2705" s="702">
        <v>2726</v>
      </c>
      <c r="P2705" s="701" t="s">
        <v>1613</v>
      </c>
      <c r="Q2705" s="705">
        <v>873584</v>
      </c>
      <c r="R2705" s="701" t="s">
        <v>1341</v>
      </c>
      <c r="S2705" s="701" t="s">
        <v>1341</v>
      </c>
    </row>
    <row r="2706" spans="1:19" x14ac:dyDescent="0.3">
      <c r="A2706" s="701" t="s">
        <v>5199</v>
      </c>
      <c r="B2706" s="701" t="s">
        <v>1607</v>
      </c>
      <c r="C2706" s="701" t="s">
        <v>1353</v>
      </c>
      <c r="D2706" s="702">
        <v>1984</v>
      </c>
      <c r="E2706" s="701" t="s">
        <v>4980</v>
      </c>
      <c r="F2706" s="701" t="s">
        <v>4981</v>
      </c>
      <c r="G2706" s="701" t="s">
        <v>1612</v>
      </c>
      <c r="H2706" s="703">
        <v>31181</v>
      </c>
      <c r="I2706" s="703">
        <v>31290</v>
      </c>
      <c r="J2706" s="701" t="s">
        <v>1608</v>
      </c>
      <c r="K2706" s="702">
        <v>36490</v>
      </c>
      <c r="L2706" s="701" t="s">
        <v>1341</v>
      </c>
      <c r="M2706" s="706"/>
      <c r="N2706" s="701" t="s">
        <v>1608</v>
      </c>
      <c r="O2706" s="702">
        <v>2737</v>
      </c>
      <c r="P2706" s="701" t="s">
        <v>1613</v>
      </c>
      <c r="Q2706" s="702">
        <v>877100</v>
      </c>
      <c r="R2706" s="701" t="s">
        <v>1341</v>
      </c>
      <c r="S2706" s="701" t="s">
        <v>1341</v>
      </c>
    </row>
    <row r="2707" spans="1:19" x14ac:dyDescent="0.3">
      <c r="A2707" s="701" t="s">
        <v>5200</v>
      </c>
      <c r="B2707" s="701" t="s">
        <v>1607</v>
      </c>
      <c r="C2707" s="701" t="s">
        <v>1353</v>
      </c>
      <c r="D2707" s="702">
        <v>1984</v>
      </c>
      <c r="E2707" s="701" t="s">
        <v>4980</v>
      </c>
      <c r="F2707" s="701" t="s">
        <v>4981</v>
      </c>
      <c r="G2707" s="701" t="s">
        <v>1612</v>
      </c>
      <c r="H2707" s="703">
        <v>31181</v>
      </c>
      <c r="I2707" s="703">
        <v>31198</v>
      </c>
      <c r="J2707" s="701" t="s">
        <v>1608</v>
      </c>
      <c r="K2707" s="702">
        <v>36084</v>
      </c>
      <c r="L2707" s="701" t="s">
        <v>1341</v>
      </c>
      <c r="M2707" s="706"/>
      <c r="N2707" s="701" t="s">
        <v>1608</v>
      </c>
      <c r="O2707" s="702">
        <v>2706</v>
      </c>
      <c r="P2707" s="701" t="s">
        <v>1613</v>
      </c>
      <c r="Q2707" s="702">
        <v>867331</v>
      </c>
      <c r="R2707" s="701" t="s">
        <v>1341</v>
      </c>
      <c r="S2707" s="701" t="s">
        <v>1341</v>
      </c>
    </row>
    <row r="2708" spans="1:19" x14ac:dyDescent="0.3">
      <c r="A2708" s="701" t="s">
        <v>5201</v>
      </c>
      <c r="B2708" s="701" t="s">
        <v>1607</v>
      </c>
      <c r="C2708" s="701" t="s">
        <v>1353</v>
      </c>
      <c r="D2708" s="702">
        <v>1984</v>
      </c>
      <c r="E2708" s="701" t="s">
        <v>4980</v>
      </c>
      <c r="F2708" s="701" t="s">
        <v>5202</v>
      </c>
      <c r="G2708" s="701" t="s">
        <v>1612</v>
      </c>
      <c r="H2708" s="703">
        <v>31181</v>
      </c>
      <c r="I2708" s="703">
        <v>31198</v>
      </c>
      <c r="J2708" s="701" t="s">
        <v>1608</v>
      </c>
      <c r="K2708" s="702">
        <v>35367</v>
      </c>
      <c r="L2708" s="701" t="s">
        <v>1341</v>
      </c>
      <c r="M2708" s="704"/>
      <c r="N2708" s="701" t="s">
        <v>1608</v>
      </c>
      <c r="O2708" s="702">
        <v>2653</v>
      </c>
      <c r="P2708" s="701" t="s">
        <v>1613</v>
      </c>
      <c r="Q2708" s="702">
        <v>850104</v>
      </c>
      <c r="R2708" s="701" t="s">
        <v>1341</v>
      </c>
      <c r="S2708" s="701" t="s">
        <v>1341</v>
      </c>
    </row>
    <row r="2709" spans="1:19" x14ac:dyDescent="0.3">
      <c r="A2709" s="701" t="s">
        <v>5224</v>
      </c>
      <c r="B2709" s="701" t="s">
        <v>1607</v>
      </c>
      <c r="C2709" s="701" t="s">
        <v>1353</v>
      </c>
      <c r="D2709" s="702">
        <v>1985</v>
      </c>
      <c r="E2709" s="701" t="s">
        <v>4980</v>
      </c>
      <c r="F2709" s="701" t="s">
        <v>4981</v>
      </c>
      <c r="G2709" s="701" t="s">
        <v>1612</v>
      </c>
      <c r="H2709" s="703">
        <v>31531</v>
      </c>
      <c r="I2709" s="703">
        <v>31545</v>
      </c>
      <c r="J2709" s="701" t="s">
        <v>1608</v>
      </c>
      <c r="K2709" s="702">
        <v>37539</v>
      </c>
      <c r="L2709" s="701" t="s">
        <v>1341</v>
      </c>
      <c r="M2709" s="706"/>
      <c r="N2709" s="701" t="s">
        <v>1608</v>
      </c>
      <c r="O2709" s="702">
        <v>2467</v>
      </c>
      <c r="P2709" s="701" t="s">
        <v>1613</v>
      </c>
      <c r="Q2709" s="702">
        <v>970840</v>
      </c>
      <c r="R2709" s="701" t="s">
        <v>1341</v>
      </c>
      <c r="S2709" s="701" t="s">
        <v>1341</v>
      </c>
    </row>
    <row r="2710" spans="1:19" x14ac:dyDescent="0.3">
      <c r="A2710" s="701" t="s">
        <v>5225</v>
      </c>
      <c r="B2710" s="701" t="s">
        <v>1607</v>
      </c>
      <c r="C2710" s="701" t="s">
        <v>1353</v>
      </c>
      <c r="D2710" s="702">
        <v>1985</v>
      </c>
      <c r="E2710" s="701" t="s">
        <v>4980</v>
      </c>
      <c r="F2710" s="701" t="s">
        <v>4981</v>
      </c>
      <c r="G2710" s="701" t="s">
        <v>1612</v>
      </c>
      <c r="H2710" s="703">
        <v>31531</v>
      </c>
      <c r="I2710" s="703">
        <v>31545</v>
      </c>
      <c r="J2710" s="701" t="s">
        <v>1608</v>
      </c>
      <c r="K2710" s="702">
        <v>35944</v>
      </c>
      <c r="L2710" s="701" t="s">
        <v>1341</v>
      </c>
      <c r="M2710" s="706"/>
      <c r="N2710" s="701" t="s">
        <v>1608</v>
      </c>
      <c r="O2710" s="702">
        <v>2362</v>
      </c>
      <c r="P2710" s="701" t="s">
        <v>1613</v>
      </c>
      <c r="Q2710" s="705">
        <v>929568</v>
      </c>
      <c r="R2710" s="701" t="s">
        <v>1341</v>
      </c>
      <c r="S2710" s="701" t="s">
        <v>1341</v>
      </c>
    </row>
    <row r="2711" spans="1:19" x14ac:dyDescent="0.3">
      <c r="A2711" s="701" t="s">
        <v>5226</v>
      </c>
      <c r="B2711" s="701" t="s">
        <v>1607</v>
      </c>
      <c r="C2711" s="701" t="s">
        <v>1353</v>
      </c>
      <c r="D2711" s="702">
        <v>1985</v>
      </c>
      <c r="E2711" s="701" t="s">
        <v>4980</v>
      </c>
      <c r="F2711" s="701" t="s">
        <v>4981</v>
      </c>
      <c r="G2711" s="701" t="s">
        <v>1612</v>
      </c>
      <c r="H2711" s="703">
        <v>31531</v>
      </c>
      <c r="I2711" s="703">
        <v>31545</v>
      </c>
      <c r="J2711" s="701" t="s">
        <v>1608</v>
      </c>
      <c r="K2711" s="702">
        <v>36907</v>
      </c>
      <c r="L2711" s="701" t="s">
        <v>1341</v>
      </c>
      <c r="M2711" s="706"/>
      <c r="N2711" s="701" t="s">
        <v>1608</v>
      </c>
      <c r="O2711" s="702">
        <v>2425</v>
      </c>
      <c r="P2711" s="701" t="s">
        <v>1613</v>
      </c>
      <c r="Q2711" s="702">
        <v>954481</v>
      </c>
      <c r="R2711" s="701" t="s">
        <v>1341</v>
      </c>
      <c r="S2711" s="701" t="s">
        <v>1341</v>
      </c>
    </row>
    <row r="2712" spans="1:19" x14ac:dyDescent="0.3">
      <c r="A2712" s="701" t="s">
        <v>5227</v>
      </c>
      <c r="B2712" s="701" t="s">
        <v>1607</v>
      </c>
      <c r="C2712" s="701" t="s">
        <v>1353</v>
      </c>
      <c r="D2712" s="702">
        <v>1985</v>
      </c>
      <c r="E2712" s="701" t="s">
        <v>4980</v>
      </c>
      <c r="F2712" s="701" t="s">
        <v>4981</v>
      </c>
      <c r="G2712" s="701" t="s">
        <v>1612</v>
      </c>
      <c r="H2712" s="703">
        <v>31531</v>
      </c>
      <c r="I2712" s="703">
        <v>31545</v>
      </c>
      <c r="J2712" s="701" t="s">
        <v>1608</v>
      </c>
      <c r="K2712" s="702">
        <v>35838</v>
      </c>
      <c r="L2712" s="701" t="s">
        <v>1341</v>
      </c>
      <c r="M2712" s="706"/>
      <c r="N2712" s="701" t="s">
        <v>1608</v>
      </c>
      <c r="O2712" s="702">
        <v>2355</v>
      </c>
      <c r="P2712" s="701" t="s">
        <v>1613</v>
      </c>
      <c r="Q2712" s="702">
        <v>926834</v>
      </c>
      <c r="R2712" s="701" t="s">
        <v>1341</v>
      </c>
      <c r="S2712" s="701" t="s">
        <v>1341</v>
      </c>
    </row>
    <row r="2713" spans="1:19" x14ac:dyDescent="0.3">
      <c r="A2713" s="701" t="s">
        <v>5228</v>
      </c>
      <c r="B2713" s="701" t="s">
        <v>1607</v>
      </c>
      <c r="C2713" s="701" t="s">
        <v>1353</v>
      </c>
      <c r="D2713" s="702">
        <v>1985</v>
      </c>
      <c r="E2713" s="701" t="s">
        <v>4980</v>
      </c>
      <c r="F2713" s="701" t="s">
        <v>4981</v>
      </c>
      <c r="G2713" s="701" t="s">
        <v>1612</v>
      </c>
      <c r="H2713" s="703">
        <v>31531</v>
      </c>
      <c r="I2713" s="703">
        <v>31545</v>
      </c>
      <c r="J2713" s="701" t="s">
        <v>1608</v>
      </c>
      <c r="K2713" s="702">
        <v>36987</v>
      </c>
      <c r="L2713" s="701" t="s">
        <v>1341</v>
      </c>
      <c r="M2713" s="706"/>
      <c r="N2713" s="701" t="s">
        <v>1608</v>
      </c>
      <c r="O2713" s="702">
        <v>2431</v>
      </c>
      <c r="P2713" s="701" t="s">
        <v>1613</v>
      </c>
      <c r="Q2713" s="702">
        <v>956568</v>
      </c>
      <c r="R2713" s="701" t="s">
        <v>1341</v>
      </c>
      <c r="S2713" s="701" t="s">
        <v>1341</v>
      </c>
    </row>
    <row r="2714" spans="1:19" x14ac:dyDescent="0.3">
      <c r="A2714" s="701" t="s">
        <v>5241</v>
      </c>
      <c r="B2714" s="701" t="s">
        <v>1607</v>
      </c>
      <c r="C2714" s="701" t="s">
        <v>1353</v>
      </c>
      <c r="D2714" s="702">
        <v>1986</v>
      </c>
      <c r="E2714" s="701" t="s">
        <v>4980</v>
      </c>
      <c r="F2714" s="701" t="s">
        <v>4981</v>
      </c>
      <c r="G2714" s="701" t="s">
        <v>1612</v>
      </c>
      <c r="H2714" s="703">
        <v>31895</v>
      </c>
      <c r="I2714" s="703">
        <v>31904</v>
      </c>
      <c r="J2714" s="701" t="s">
        <v>1608</v>
      </c>
      <c r="K2714" s="702">
        <v>40080</v>
      </c>
      <c r="L2714" s="701" t="s">
        <v>1341</v>
      </c>
      <c r="M2714" s="706"/>
      <c r="N2714" s="701" t="s">
        <v>1608</v>
      </c>
      <c r="O2714" s="702">
        <v>342</v>
      </c>
      <c r="P2714" s="701" t="s">
        <v>1613</v>
      </c>
      <c r="Q2714" s="702">
        <v>1133597</v>
      </c>
      <c r="R2714" s="701" t="s">
        <v>1341</v>
      </c>
      <c r="S2714" s="701" t="s">
        <v>1341</v>
      </c>
    </row>
    <row r="2715" spans="1:19" x14ac:dyDescent="0.3">
      <c r="A2715" s="701" t="s">
        <v>5242</v>
      </c>
      <c r="B2715" s="701" t="s">
        <v>1607</v>
      </c>
      <c r="C2715" s="701" t="s">
        <v>1353</v>
      </c>
      <c r="D2715" s="702">
        <v>1986</v>
      </c>
      <c r="E2715" s="701" t="s">
        <v>4980</v>
      </c>
      <c r="F2715" s="701" t="s">
        <v>4981</v>
      </c>
      <c r="G2715" s="701" t="s">
        <v>1612</v>
      </c>
      <c r="H2715" s="703">
        <v>31895</v>
      </c>
      <c r="I2715" s="703">
        <v>31904</v>
      </c>
      <c r="J2715" s="701" t="s">
        <v>1608</v>
      </c>
      <c r="K2715" s="702">
        <v>39148</v>
      </c>
      <c r="L2715" s="701" t="s">
        <v>1341</v>
      </c>
      <c r="M2715" s="706"/>
      <c r="N2715" s="701" t="s">
        <v>1608</v>
      </c>
      <c r="O2715" s="702">
        <v>347</v>
      </c>
      <c r="P2715" s="701" t="s">
        <v>1613</v>
      </c>
      <c r="Q2715" s="702">
        <v>1107239</v>
      </c>
      <c r="R2715" s="701" t="s">
        <v>1341</v>
      </c>
      <c r="S2715" s="701" t="s">
        <v>1341</v>
      </c>
    </row>
    <row r="2716" spans="1:19" x14ac:dyDescent="0.3">
      <c r="A2716" s="701" t="s">
        <v>5243</v>
      </c>
      <c r="B2716" s="701" t="s">
        <v>1607</v>
      </c>
      <c r="C2716" s="701" t="s">
        <v>1353</v>
      </c>
      <c r="D2716" s="702">
        <v>1986</v>
      </c>
      <c r="E2716" s="701" t="s">
        <v>4980</v>
      </c>
      <c r="F2716" s="701" t="s">
        <v>4981</v>
      </c>
      <c r="G2716" s="701" t="s">
        <v>1612</v>
      </c>
      <c r="H2716" s="703">
        <v>31895</v>
      </c>
      <c r="I2716" s="703">
        <v>31904</v>
      </c>
      <c r="J2716" s="701" t="s">
        <v>1608</v>
      </c>
      <c r="K2716" s="702">
        <v>39263</v>
      </c>
      <c r="L2716" s="701" t="s">
        <v>1341</v>
      </c>
      <c r="M2716" s="704"/>
      <c r="N2716" s="701" t="s">
        <v>1608</v>
      </c>
      <c r="O2716" s="702">
        <v>348</v>
      </c>
      <c r="P2716" s="701" t="s">
        <v>1613</v>
      </c>
      <c r="Q2716" s="702">
        <v>1110475</v>
      </c>
      <c r="R2716" s="701" t="s">
        <v>1341</v>
      </c>
      <c r="S2716" s="701" t="s">
        <v>1341</v>
      </c>
    </row>
    <row r="2717" spans="1:19" x14ac:dyDescent="0.3">
      <c r="A2717" s="701" t="s">
        <v>5244</v>
      </c>
      <c r="B2717" s="701" t="s">
        <v>1607</v>
      </c>
      <c r="C2717" s="701" t="s">
        <v>1353</v>
      </c>
      <c r="D2717" s="702">
        <v>1986</v>
      </c>
      <c r="E2717" s="701" t="s">
        <v>4980</v>
      </c>
      <c r="F2717" s="701" t="s">
        <v>4981</v>
      </c>
      <c r="G2717" s="701" t="s">
        <v>1612</v>
      </c>
      <c r="H2717" s="703">
        <v>31895</v>
      </c>
      <c r="I2717" s="703">
        <v>31904</v>
      </c>
      <c r="J2717" s="701" t="s">
        <v>1608</v>
      </c>
      <c r="K2717" s="702">
        <v>39869</v>
      </c>
      <c r="L2717" s="701" t="s">
        <v>1341</v>
      </c>
      <c r="M2717" s="704"/>
      <c r="N2717" s="701" t="s">
        <v>1608</v>
      </c>
      <c r="O2717" s="702">
        <v>354</v>
      </c>
      <c r="P2717" s="701" t="s">
        <v>1613</v>
      </c>
      <c r="Q2717" s="702">
        <v>1127636</v>
      </c>
      <c r="R2717" s="701" t="s">
        <v>1341</v>
      </c>
      <c r="S2717" s="701" t="s">
        <v>1341</v>
      </c>
    </row>
    <row r="2718" spans="1:19" x14ac:dyDescent="0.3">
      <c r="A2718" s="701" t="s">
        <v>5245</v>
      </c>
      <c r="B2718" s="701" t="s">
        <v>1607</v>
      </c>
      <c r="C2718" s="701" t="s">
        <v>1353</v>
      </c>
      <c r="D2718" s="702">
        <v>1986</v>
      </c>
      <c r="E2718" s="701" t="s">
        <v>4980</v>
      </c>
      <c r="F2718" s="701" t="s">
        <v>4981</v>
      </c>
      <c r="G2718" s="701" t="s">
        <v>1612</v>
      </c>
      <c r="H2718" s="703">
        <v>31895</v>
      </c>
      <c r="I2718" s="703">
        <v>31904</v>
      </c>
      <c r="J2718" s="701" t="s">
        <v>1608</v>
      </c>
      <c r="K2718" s="702">
        <v>38584</v>
      </c>
      <c r="L2718" s="701" t="s">
        <v>1341</v>
      </c>
      <c r="M2718" s="704"/>
      <c r="N2718" s="701" t="s">
        <v>1608</v>
      </c>
      <c r="O2718" s="702">
        <v>342</v>
      </c>
      <c r="P2718" s="701" t="s">
        <v>1613</v>
      </c>
      <c r="Q2718" s="702">
        <v>1091298</v>
      </c>
      <c r="R2718" s="701" t="s">
        <v>1341</v>
      </c>
      <c r="S2718" s="701" t="s">
        <v>1341</v>
      </c>
    </row>
    <row r="2719" spans="1:19" x14ac:dyDescent="0.3">
      <c r="A2719" s="701" t="s">
        <v>5251</v>
      </c>
      <c r="B2719" s="701" t="s">
        <v>1607</v>
      </c>
      <c r="C2719" s="701" t="s">
        <v>1353</v>
      </c>
      <c r="D2719" s="702">
        <v>1987</v>
      </c>
      <c r="E2719" s="701" t="s">
        <v>4980</v>
      </c>
      <c r="F2719" s="701" t="s">
        <v>4981</v>
      </c>
      <c r="G2719" s="701" t="s">
        <v>1612</v>
      </c>
      <c r="H2719" s="703">
        <v>32260</v>
      </c>
      <c r="I2719" s="703">
        <v>32270</v>
      </c>
      <c r="J2719" s="701" t="s">
        <v>1608</v>
      </c>
      <c r="K2719" s="702">
        <v>39715</v>
      </c>
      <c r="L2719" s="701" t="s">
        <v>1341</v>
      </c>
      <c r="M2719" s="706"/>
      <c r="N2719" s="701" t="s">
        <v>1608</v>
      </c>
      <c r="O2719" s="702">
        <v>1058</v>
      </c>
      <c r="P2719" s="701" t="s">
        <v>1613</v>
      </c>
      <c r="Q2719" s="705">
        <v>998277</v>
      </c>
      <c r="R2719" s="701" t="s">
        <v>1341</v>
      </c>
      <c r="S2719" s="701" t="s">
        <v>1341</v>
      </c>
    </row>
    <row r="2720" spans="1:19" x14ac:dyDescent="0.3">
      <c r="A2720" s="701" t="s">
        <v>5252</v>
      </c>
      <c r="B2720" s="701" t="s">
        <v>1607</v>
      </c>
      <c r="C2720" s="701" t="s">
        <v>1353</v>
      </c>
      <c r="D2720" s="702">
        <v>1987</v>
      </c>
      <c r="E2720" s="701" t="s">
        <v>4980</v>
      </c>
      <c r="F2720" s="701" t="s">
        <v>4981</v>
      </c>
      <c r="G2720" s="701" t="s">
        <v>1612</v>
      </c>
      <c r="H2720" s="703">
        <v>32260</v>
      </c>
      <c r="I2720" s="703">
        <v>32270</v>
      </c>
      <c r="J2720" s="701" t="s">
        <v>1608</v>
      </c>
      <c r="K2720" s="702">
        <v>37631</v>
      </c>
      <c r="L2720" s="701" t="s">
        <v>1341</v>
      </c>
      <c r="M2720" s="706"/>
      <c r="N2720" s="701" t="s">
        <v>1608</v>
      </c>
      <c r="O2720" s="702">
        <v>1002</v>
      </c>
      <c r="P2720" s="701" t="s">
        <v>1613</v>
      </c>
      <c r="Q2720" s="705">
        <v>945883</v>
      </c>
      <c r="R2720" s="701" t="s">
        <v>1341</v>
      </c>
      <c r="S2720" s="701" t="s">
        <v>1341</v>
      </c>
    </row>
    <row r="2721" spans="1:19" x14ac:dyDescent="0.3">
      <c r="A2721" s="701" t="s">
        <v>5253</v>
      </c>
      <c r="B2721" s="701" t="s">
        <v>1607</v>
      </c>
      <c r="C2721" s="701" t="s">
        <v>1353</v>
      </c>
      <c r="D2721" s="702">
        <v>1987</v>
      </c>
      <c r="E2721" s="701" t="s">
        <v>4980</v>
      </c>
      <c r="F2721" s="701" t="s">
        <v>4981</v>
      </c>
      <c r="G2721" s="701" t="s">
        <v>1612</v>
      </c>
      <c r="H2721" s="703">
        <v>32260</v>
      </c>
      <c r="I2721" s="703">
        <v>32270</v>
      </c>
      <c r="J2721" s="701" t="s">
        <v>1608</v>
      </c>
      <c r="K2721" s="702">
        <v>39003</v>
      </c>
      <c r="L2721" s="701" t="s">
        <v>1341</v>
      </c>
      <c r="M2721" s="706"/>
      <c r="N2721" s="701" t="s">
        <v>1608</v>
      </c>
      <c r="O2721" s="702">
        <v>1039</v>
      </c>
      <c r="P2721" s="701" t="s">
        <v>1613</v>
      </c>
      <c r="Q2721" s="705">
        <v>980374</v>
      </c>
      <c r="R2721" s="701" t="s">
        <v>1341</v>
      </c>
      <c r="S2721" s="701" t="s">
        <v>1341</v>
      </c>
    </row>
    <row r="2722" spans="1:19" x14ac:dyDescent="0.3">
      <c r="A2722" s="701" t="s">
        <v>5254</v>
      </c>
      <c r="B2722" s="701" t="s">
        <v>1607</v>
      </c>
      <c r="C2722" s="701" t="s">
        <v>1353</v>
      </c>
      <c r="D2722" s="702">
        <v>1987</v>
      </c>
      <c r="E2722" s="701" t="s">
        <v>4980</v>
      </c>
      <c r="F2722" s="701" t="s">
        <v>4981</v>
      </c>
      <c r="G2722" s="701" t="s">
        <v>1612</v>
      </c>
      <c r="H2722" s="703">
        <v>32260</v>
      </c>
      <c r="I2722" s="703">
        <v>32270</v>
      </c>
      <c r="J2722" s="701" t="s">
        <v>1608</v>
      </c>
      <c r="K2722" s="702">
        <v>38224</v>
      </c>
      <c r="L2722" s="701" t="s">
        <v>1341</v>
      </c>
      <c r="M2722" s="706"/>
      <c r="N2722" s="701" t="s">
        <v>1608</v>
      </c>
      <c r="O2722" s="702">
        <v>1018</v>
      </c>
      <c r="P2722" s="701" t="s">
        <v>1613</v>
      </c>
      <c r="Q2722" s="705">
        <v>960810</v>
      </c>
      <c r="R2722" s="701" t="s">
        <v>1341</v>
      </c>
      <c r="S2722" s="701" t="s">
        <v>1341</v>
      </c>
    </row>
    <row r="2723" spans="1:19" x14ac:dyDescent="0.3">
      <c r="A2723" s="701" t="s">
        <v>5255</v>
      </c>
      <c r="B2723" s="701" t="s">
        <v>1607</v>
      </c>
      <c r="C2723" s="701" t="s">
        <v>1353</v>
      </c>
      <c r="D2723" s="702">
        <v>1987</v>
      </c>
      <c r="E2723" s="701" t="s">
        <v>4980</v>
      </c>
      <c r="F2723" s="701" t="s">
        <v>4981</v>
      </c>
      <c r="G2723" s="701" t="s">
        <v>1612</v>
      </c>
      <c r="H2723" s="703">
        <v>32260</v>
      </c>
      <c r="I2723" s="703">
        <v>32270</v>
      </c>
      <c r="J2723" s="701" t="s">
        <v>1608</v>
      </c>
      <c r="K2723" s="702">
        <v>38767</v>
      </c>
      <c r="L2723" s="701" t="s">
        <v>1341</v>
      </c>
      <c r="M2723" s="706"/>
      <c r="N2723" s="701" t="s">
        <v>1608</v>
      </c>
      <c r="O2723" s="702">
        <v>1032</v>
      </c>
      <c r="P2723" s="701" t="s">
        <v>1613</v>
      </c>
      <c r="Q2723" s="705">
        <v>974444</v>
      </c>
      <c r="R2723" s="701" t="s">
        <v>1341</v>
      </c>
      <c r="S2723" s="701" t="s">
        <v>1341</v>
      </c>
    </row>
    <row r="2724" spans="1:19" x14ac:dyDescent="0.3">
      <c r="A2724" s="701" t="s">
        <v>5268</v>
      </c>
      <c r="B2724" s="701" t="s">
        <v>1607</v>
      </c>
      <c r="C2724" s="701" t="s">
        <v>1353</v>
      </c>
      <c r="D2724" s="702">
        <v>1988</v>
      </c>
      <c r="E2724" s="701" t="s">
        <v>4980</v>
      </c>
      <c r="F2724" s="701" t="s">
        <v>4981</v>
      </c>
      <c r="G2724" s="701" t="s">
        <v>1612</v>
      </c>
      <c r="H2724" s="703">
        <v>32623</v>
      </c>
      <c r="I2724" s="703">
        <v>32631</v>
      </c>
      <c r="J2724" s="701" t="s">
        <v>1608</v>
      </c>
      <c r="K2724" s="702">
        <v>35973</v>
      </c>
      <c r="L2724" s="701" t="s">
        <v>1341</v>
      </c>
      <c r="M2724" s="704"/>
      <c r="N2724" s="701" t="s">
        <v>1608</v>
      </c>
      <c r="O2724" s="702">
        <v>575</v>
      </c>
      <c r="P2724" s="701" t="s">
        <v>1613</v>
      </c>
      <c r="Q2724" s="705">
        <v>914978</v>
      </c>
      <c r="R2724" s="701" t="s">
        <v>1341</v>
      </c>
      <c r="S2724" s="701" t="s">
        <v>1341</v>
      </c>
    </row>
    <row r="2725" spans="1:19" x14ac:dyDescent="0.3">
      <c r="A2725" s="701" t="s">
        <v>5270</v>
      </c>
      <c r="B2725" s="701" t="s">
        <v>1607</v>
      </c>
      <c r="C2725" s="701" t="s">
        <v>1353</v>
      </c>
      <c r="D2725" s="702">
        <v>1988</v>
      </c>
      <c r="E2725" s="701" t="s">
        <v>4980</v>
      </c>
      <c r="F2725" s="701" t="s">
        <v>4981</v>
      </c>
      <c r="G2725" s="701" t="s">
        <v>1612</v>
      </c>
      <c r="H2725" s="703">
        <v>32623</v>
      </c>
      <c r="I2725" s="703">
        <v>32631</v>
      </c>
      <c r="J2725" s="701" t="s">
        <v>1608</v>
      </c>
      <c r="K2725" s="702">
        <v>34933</v>
      </c>
      <c r="L2725" s="701" t="s">
        <v>1341</v>
      </c>
      <c r="M2725" s="706"/>
      <c r="N2725" s="701" t="s">
        <v>1608</v>
      </c>
      <c r="O2725" s="702">
        <v>558</v>
      </c>
      <c r="P2725" s="701" t="s">
        <v>1613</v>
      </c>
      <c r="Q2725" s="702">
        <v>888549</v>
      </c>
      <c r="R2725" s="701" t="s">
        <v>1341</v>
      </c>
      <c r="S2725" s="701" t="s">
        <v>1341</v>
      </c>
    </row>
    <row r="2726" spans="1:19" x14ac:dyDescent="0.3">
      <c r="A2726" s="701" t="s">
        <v>5271</v>
      </c>
      <c r="B2726" s="701" t="s">
        <v>1607</v>
      </c>
      <c r="C2726" s="701" t="s">
        <v>1353</v>
      </c>
      <c r="D2726" s="702">
        <v>1988</v>
      </c>
      <c r="E2726" s="701" t="s">
        <v>4980</v>
      </c>
      <c r="F2726" s="701" t="s">
        <v>4981</v>
      </c>
      <c r="G2726" s="701" t="s">
        <v>1612</v>
      </c>
      <c r="H2726" s="703">
        <v>32623</v>
      </c>
      <c r="I2726" s="703">
        <v>32631</v>
      </c>
      <c r="J2726" s="701" t="s">
        <v>1608</v>
      </c>
      <c r="K2726" s="702">
        <v>34259</v>
      </c>
      <c r="L2726" s="701" t="s">
        <v>1341</v>
      </c>
      <c r="M2726" s="706"/>
      <c r="N2726" s="701" t="s">
        <v>1608</v>
      </c>
      <c r="O2726" s="702">
        <v>548</v>
      </c>
      <c r="P2726" s="701" t="s">
        <v>1613</v>
      </c>
      <c r="Q2726" s="705">
        <v>871404</v>
      </c>
      <c r="R2726" s="701" t="s">
        <v>1341</v>
      </c>
      <c r="S2726" s="701" t="s">
        <v>1341</v>
      </c>
    </row>
    <row r="2727" spans="1:19" x14ac:dyDescent="0.3">
      <c r="A2727" s="701" t="s">
        <v>5272</v>
      </c>
      <c r="B2727" s="701" t="s">
        <v>1607</v>
      </c>
      <c r="C2727" s="701" t="s">
        <v>1353</v>
      </c>
      <c r="D2727" s="702">
        <v>1988</v>
      </c>
      <c r="E2727" s="701" t="s">
        <v>4980</v>
      </c>
      <c r="F2727" s="701" t="s">
        <v>4981</v>
      </c>
      <c r="G2727" s="701" t="s">
        <v>1612</v>
      </c>
      <c r="H2727" s="703">
        <v>32623</v>
      </c>
      <c r="I2727" s="703">
        <v>32631</v>
      </c>
      <c r="J2727" s="701" t="s">
        <v>1608</v>
      </c>
      <c r="K2727" s="702">
        <v>34351</v>
      </c>
      <c r="L2727" s="701" t="s">
        <v>1341</v>
      </c>
      <c r="M2727" s="706"/>
      <c r="N2727" s="701" t="s">
        <v>1608</v>
      </c>
      <c r="O2727" s="702">
        <v>549</v>
      </c>
      <c r="P2727" s="701" t="s">
        <v>1613</v>
      </c>
      <c r="Q2727" s="705">
        <v>873726</v>
      </c>
      <c r="R2727" s="701" t="s">
        <v>1341</v>
      </c>
      <c r="S2727" s="701" t="s">
        <v>1341</v>
      </c>
    </row>
    <row r="2728" spans="1:19" x14ac:dyDescent="0.3">
      <c r="A2728" s="701" t="s">
        <v>5273</v>
      </c>
      <c r="B2728" s="701" t="s">
        <v>1607</v>
      </c>
      <c r="C2728" s="701" t="s">
        <v>1353</v>
      </c>
      <c r="D2728" s="702">
        <v>1988</v>
      </c>
      <c r="E2728" s="701" t="s">
        <v>4980</v>
      </c>
      <c r="F2728" s="701" t="s">
        <v>4981</v>
      </c>
      <c r="G2728" s="701" t="s">
        <v>1612</v>
      </c>
      <c r="H2728" s="703">
        <v>32623</v>
      </c>
      <c r="I2728" s="703">
        <v>32631</v>
      </c>
      <c r="J2728" s="701" t="s">
        <v>1608</v>
      </c>
      <c r="K2728" s="702">
        <v>34203</v>
      </c>
      <c r="L2728" s="701" t="s">
        <v>1341</v>
      </c>
      <c r="M2728" s="706"/>
      <c r="N2728" s="701" t="s">
        <v>1608</v>
      </c>
      <c r="O2728" s="702">
        <v>547</v>
      </c>
      <c r="P2728" s="701" t="s">
        <v>1613</v>
      </c>
      <c r="Q2728" s="702">
        <v>869979</v>
      </c>
      <c r="R2728" s="701" t="s">
        <v>1341</v>
      </c>
      <c r="S2728" s="701" t="s">
        <v>1341</v>
      </c>
    </row>
    <row r="2729" spans="1:19" x14ac:dyDescent="0.3">
      <c r="A2729" s="701" t="s">
        <v>5298</v>
      </c>
      <c r="B2729" s="701" t="s">
        <v>1607</v>
      </c>
      <c r="C2729" s="701" t="s">
        <v>1353</v>
      </c>
      <c r="D2729" s="702">
        <v>1989</v>
      </c>
      <c r="E2729" s="701" t="s">
        <v>4980</v>
      </c>
      <c r="F2729" s="701" t="s">
        <v>4981</v>
      </c>
      <c r="G2729" s="701" t="s">
        <v>1612</v>
      </c>
      <c r="H2729" s="703">
        <v>32994</v>
      </c>
      <c r="I2729" s="703">
        <v>33004</v>
      </c>
      <c r="J2729" s="701" t="s">
        <v>1608</v>
      </c>
      <c r="K2729" s="702">
        <v>46422</v>
      </c>
      <c r="L2729" s="701" t="s">
        <v>1341</v>
      </c>
      <c r="M2729" s="704"/>
      <c r="N2729" s="701" t="s">
        <v>1608</v>
      </c>
      <c r="O2729" s="702">
        <v>1703</v>
      </c>
      <c r="P2729" s="701" t="s">
        <v>1613</v>
      </c>
      <c r="Q2729" s="702">
        <v>1112433</v>
      </c>
      <c r="R2729" s="701" t="s">
        <v>1341</v>
      </c>
      <c r="S2729" s="701" t="s">
        <v>1341</v>
      </c>
    </row>
    <row r="2730" spans="1:19" x14ac:dyDescent="0.3">
      <c r="A2730" s="701" t="s">
        <v>5299</v>
      </c>
      <c r="B2730" s="701" t="s">
        <v>1607</v>
      </c>
      <c r="C2730" s="701" t="s">
        <v>1353</v>
      </c>
      <c r="D2730" s="702">
        <v>1989</v>
      </c>
      <c r="E2730" s="701" t="s">
        <v>4980</v>
      </c>
      <c r="F2730" s="701" t="s">
        <v>4981</v>
      </c>
      <c r="G2730" s="701" t="s">
        <v>1612</v>
      </c>
      <c r="H2730" s="703">
        <v>32994</v>
      </c>
      <c r="I2730" s="703">
        <v>33004</v>
      </c>
      <c r="J2730" s="701" t="s">
        <v>1608</v>
      </c>
      <c r="K2730" s="702">
        <v>47029</v>
      </c>
      <c r="L2730" s="701" t="s">
        <v>1341</v>
      </c>
      <c r="M2730" s="704"/>
      <c r="N2730" s="701" t="s">
        <v>1608</v>
      </c>
      <c r="O2730" s="702">
        <v>1725</v>
      </c>
      <c r="P2730" s="701" t="s">
        <v>1613</v>
      </c>
      <c r="Q2730" s="705">
        <v>1126974</v>
      </c>
      <c r="R2730" s="701" t="s">
        <v>1341</v>
      </c>
      <c r="S2730" s="701" t="s">
        <v>1341</v>
      </c>
    </row>
    <row r="2731" spans="1:19" x14ac:dyDescent="0.3">
      <c r="A2731" s="701" t="s">
        <v>5300</v>
      </c>
      <c r="B2731" s="701" t="s">
        <v>1607</v>
      </c>
      <c r="C2731" s="701" t="s">
        <v>1353</v>
      </c>
      <c r="D2731" s="702">
        <v>1989</v>
      </c>
      <c r="E2731" s="701" t="s">
        <v>4980</v>
      </c>
      <c r="F2731" s="701" t="s">
        <v>4981</v>
      </c>
      <c r="G2731" s="701" t="s">
        <v>1612</v>
      </c>
      <c r="H2731" s="703">
        <v>32994</v>
      </c>
      <c r="I2731" s="703">
        <v>33004</v>
      </c>
      <c r="J2731" s="701" t="s">
        <v>1608</v>
      </c>
      <c r="K2731" s="702">
        <v>46908</v>
      </c>
      <c r="L2731" s="701" t="s">
        <v>1341</v>
      </c>
      <c r="M2731" s="704"/>
      <c r="N2731" s="701" t="s">
        <v>1608</v>
      </c>
      <c r="O2731" s="705">
        <v>1721</v>
      </c>
      <c r="P2731" s="701" t="s">
        <v>1613</v>
      </c>
      <c r="Q2731" s="705">
        <v>1124074</v>
      </c>
      <c r="R2731" s="701" t="s">
        <v>1341</v>
      </c>
      <c r="S2731" s="701" t="s">
        <v>1341</v>
      </c>
    </row>
    <row r="2732" spans="1:19" x14ac:dyDescent="0.3">
      <c r="A2732" s="701" t="s">
        <v>5301</v>
      </c>
      <c r="B2732" s="701" t="s">
        <v>1607</v>
      </c>
      <c r="C2732" s="701" t="s">
        <v>1353</v>
      </c>
      <c r="D2732" s="702">
        <v>1989</v>
      </c>
      <c r="E2732" s="701" t="s">
        <v>4980</v>
      </c>
      <c r="F2732" s="701" t="s">
        <v>4981</v>
      </c>
      <c r="G2732" s="701" t="s">
        <v>1612</v>
      </c>
      <c r="H2732" s="703">
        <v>32994</v>
      </c>
      <c r="I2732" s="703">
        <v>33004</v>
      </c>
      <c r="J2732" s="701" t="s">
        <v>1608</v>
      </c>
      <c r="K2732" s="702">
        <v>46874</v>
      </c>
      <c r="L2732" s="701" t="s">
        <v>1341</v>
      </c>
      <c r="M2732" s="706"/>
      <c r="N2732" s="701" t="s">
        <v>1608</v>
      </c>
      <c r="O2732" s="702">
        <v>1720</v>
      </c>
      <c r="P2732" s="701" t="s">
        <v>1613</v>
      </c>
      <c r="Q2732" s="705">
        <v>1123282</v>
      </c>
      <c r="R2732" s="701" t="s">
        <v>1341</v>
      </c>
      <c r="S2732" s="701" t="s">
        <v>1341</v>
      </c>
    </row>
    <row r="2733" spans="1:19" x14ac:dyDescent="0.3">
      <c r="A2733" s="701" t="s">
        <v>5302</v>
      </c>
      <c r="B2733" s="701" t="s">
        <v>1607</v>
      </c>
      <c r="C2733" s="701" t="s">
        <v>1353</v>
      </c>
      <c r="D2733" s="702">
        <v>1989</v>
      </c>
      <c r="E2733" s="701" t="s">
        <v>4980</v>
      </c>
      <c r="F2733" s="701" t="s">
        <v>4981</v>
      </c>
      <c r="G2733" s="701" t="s">
        <v>1612</v>
      </c>
      <c r="H2733" s="703">
        <v>32994</v>
      </c>
      <c r="I2733" s="703">
        <v>33004</v>
      </c>
      <c r="J2733" s="701" t="s">
        <v>1608</v>
      </c>
      <c r="K2733" s="702">
        <v>47551</v>
      </c>
      <c r="L2733" s="701" t="s">
        <v>1341</v>
      </c>
      <c r="M2733" s="706"/>
      <c r="N2733" s="701" t="s">
        <v>1608</v>
      </c>
      <c r="O2733" s="702">
        <v>1744</v>
      </c>
      <c r="P2733" s="701" t="s">
        <v>1613</v>
      </c>
      <c r="Q2733" s="702">
        <v>1139492</v>
      </c>
      <c r="R2733" s="701" t="s">
        <v>1341</v>
      </c>
      <c r="S2733" s="701" t="s">
        <v>1341</v>
      </c>
    </row>
    <row r="2734" spans="1:19" x14ac:dyDescent="0.3">
      <c r="A2734" s="701" t="s">
        <v>5303</v>
      </c>
      <c r="B2734" s="701" t="s">
        <v>1607</v>
      </c>
      <c r="C2734" s="701" t="s">
        <v>1353</v>
      </c>
      <c r="D2734" s="702">
        <v>1990</v>
      </c>
      <c r="E2734" s="701" t="s">
        <v>4980</v>
      </c>
      <c r="F2734" s="701" t="s">
        <v>4981</v>
      </c>
      <c r="G2734" s="701" t="s">
        <v>1612</v>
      </c>
      <c r="H2734" s="703">
        <v>33357</v>
      </c>
      <c r="I2734" s="703">
        <v>33367</v>
      </c>
      <c r="J2734" s="701" t="s">
        <v>1608</v>
      </c>
      <c r="K2734" s="702">
        <v>39127</v>
      </c>
      <c r="L2734" s="701" t="s">
        <v>1341</v>
      </c>
      <c r="M2734" s="706"/>
      <c r="N2734" s="701" t="s">
        <v>1608</v>
      </c>
      <c r="O2734" s="702">
        <v>202</v>
      </c>
      <c r="P2734" s="701" t="s">
        <v>1613</v>
      </c>
      <c r="Q2734" s="702">
        <v>1858661</v>
      </c>
      <c r="R2734" s="701" t="s">
        <v>1341</v>
      </c>
      <c r="S2734" s="701" t="s">
        <v>1341</v>
      </c>
    </row>
    <row r="2735" spans="1:19" x14ac:dyDescent="0.3">
      <c r="A2735" s="701" t="s">
        <v>5304</v>
      </c>
      <c r="B2735" s="701" t="s">
        <v>1607</v>
      </c>
      <c r="C2735" s="701" t="s">
        <v>1353</v>
      </c>
      <c r="D2735" s="702">
        <v>1990</v>
      </c>
      <c r="E2735" s="701" t="s">
        <v>4980</v>
      </c>
      <c r="F2735" s="701" t="s">
        <v>4981</v>
      </c>
      <c r="G2735" s="701" t="s">
        <v>1612</v>
      </c>
      <c r="H2735" s="703">
        <v>33357</v>
      </c>
      <c r="I2735" s="703">
        <v>33367</v>
      </c>
      <c r="J2735" s="701" t="s">
        <v>1608</v>
      </c>
      <c r="K2735" s="702">
        <v>37988</v>
      </c>
      <c r="L2735" s="701" t="s">
        <v>1341</v>
      </c>
      <c r="M2735" s="706"/>
      <c r="N2735" s="701" t="s">
        <v>1608</v>
      </c>
      <c r="O2735" s="702">
        <v>196</v>
      </c>
      <c r="P2735" s="701" t="s">
        <v>1613</v>
      </c>
      <c r="Q2735" s="702">
        <v>1804583</v>
      </c>
      <c r="R2735" s="701" t="s">
        <v>1341</v>
      </c>
      <c r="S2735" s="701" t="s">
        <v>1341</v>
      </c>
    </row>
    <row r="2736" spans="1:19" x14ac:dyDescent="0.3">
      <c r="A2736" s="701" t="s">
        <v>5305</v>
      </c>
      <c r="B2736" s="701" t="s">
        <v>1607</v>
      </c>
      <c r="C2736" s="701" t="s">
        <v>1353</v>
      </c>
      <c r="D2736" s="702">
        <v>1990</v>
      </c>
      <c r="E2736" s="701" t="s">
        <v>4980</v>
      </c>
      <c r="F2736" s="701" t="s">
        <v>4981</v>
      </c>
      <c r="G2736" s="701" t="s">
        <v>1612</v>
      </c>
      <c r="H2736" s="703">
        <v>33357</v>
      </c>
      <c r="I2736" s="703">
        <v>33367</v>
      </c>
      <c r="J2736" s="701" t="s">
        <v>1608</v>
      </c>
      <c r="K2736" s="702">
        <v>40149</v>
      </c>
      <c r="L2736" s="701" t="s">
        <v>1341</v>
      </c>
      <c r="M2736" s="706"/>
      <c r="N2736" s="701" t="s">
        <v>1608</v>
      </c>
      <c r="O2736" s="702">
        <v>207</v>
      </c>
      <c r="P2736" s="701" t="s">
        <v>1613</v>
      </c>
      <c r="Q2736" s="705">
        <v>1907229</v>
      </c>
      <c r="R2736" s="701" t="s">
        <v>1341</v>
      </c>
      <c r="S2736" s="701" t="s">
        <v>1341</v>
      </c>
    </row>
    <row r="2737" spans="1:19" x14ac:dyDescent="0.3">
      <c r="A2737" s="701" t="s">
        <v>5306</v>
      </c>
      <c r="B2737" s="701" t="s">
        <v>1607</v>
      </c>
      <c r="C2737" s="701" t="s">
        <v>1353</v>
      </c>
      <c r="D2737" s="702">
        <v>1990</v>
      </c>
      <c r="E2737" s="701" t="s">
        <v>4980</v>
      </c>
      <c r="F2737" s="701" t="s">
        <v>4981</v>
      </c>
      <c r="G2737" s="701" t="s">
        <v>1612</v>
      </c>
      <c r="H2737" s="703">
        <v>33357</v>
      </c>
      <c r="I2737" s="703">
        <v>33367</v>
      </c>
      <c r="J2737" s="701" t="s">
        <v>1608</v>
      </c>
      <c r="K2737" s="702">
        <v>39540</v>
      </c>
      <c r="L2737" s="701" t="s">
        <v>1341</v>
      </c>
      <c r="M2737" s="706"/>
      <c r="N2737" s="701" t="s">
        <v>1608</v>
      </c>
      <c r="O2737" s="702">
        <v>204</v>
      </c>
      <c r="P2737" s="701" t="s">
        <v>1613</v>
      </c>
      <c r="Q2737" s="705">
        <v>1878283</v>
      </c>
      <c r="R2737" s="701" t="s">
        <v>1341</v>
      </c>
      <c r="S2737" s="701" t="s">
        <v>1341</v>
      </c>
    </row>
    <row r="2738" spans="1:19" x14ac:dyDescent="0.3">
      <c r="A2738" s="701" t="s">
        <v>5307</v>
      </c>
      <c r="B2738" s="701" t="s">
        <v>1607</v>
      </c>
      <c r="C2738" s="701" t="s">
        <v>1353</v>
      </c>
      <c r="D2738" s="702">
        <v>1990</v>
      </c>
      <c r="E2738" s="701" t="s">
        <v>4980</v>
      </c>
      <c r="F2738" s="701" t="s">
        <v>4981</v>
      </c>
      <c r="G2738" s="701" t="s">
        <v>1612</v>
      </c>
      <c r="H2738" s="703">
        <v>33357</v>
      </c>
      <c r="I2738" s="703">
        <v>33367</v>
      </c>
      <c r="J2738" s="701" t="s">
        <v>1608</v>
      </c>
      <c r="K2738" s="702">
        <v>39383</v>
      </c>
      <c r="L2738" s="701" t="s">
        <v>1341</v>
      </c>
      <c r="M2738" s="706"/>
      <c r="N2738" s="701" t="s">
        <v>1608</v>
      </c>
      <c r="O2738" s="702">
        <v>203</v>
      </c>
      <c r="P2738" s="701" t="s">
        <v>1613</v>
      </c>
      <c r="Q2738" s="702">
        <v>1870824</v>
      </c>
      <c r="R2738" s="701" t="s">
        <v>1341</v>
      </c>
      <c r="S2738" s="701" t="s">
        <v>1341</v>
      </c>
    </row>
    <row r="2739" spans="1:19" x14ac:dyDescent="0.3">
      <c r="A2739" s="701" t="s">
        <v>5072</v>
      </c>
      <c r="B2739" s="701" t="s">
        <v>1607</v>
      </c>
      <c r="C2739" s="701" t="s">
        <v>1353</v>
      </c>
      <c r="D2739" s="702">
        <v>1991</v>
      </c>
      <c r="E2739" s="701" t="s">
        <v>4980</v>
      </c>
      <c r="F2739" s="701" t="s">
        <v>4981</v>
      </c>
      <c r="G2739" s="701" t="s">
        <v>1612</v>
      </c>
      <c r="H2739" s="703">
        <v>33721</v>
      </c>
      <c r="I2739" s="703">
        <v>33726</v>
      </c>
      <c r="J2739" s="701" t="s">
        <v>1608</v>
      </c>
      <c r="K2739" s="702">
        <v>35861</v>
      </c>
      <c r="L2739" s="701" t="s">
        <v>1341</v>
      </c>
      <c r="M2739" s="706"/>
      <c r="N2739" s="701" t="s">
        <v>1608</v>
      </c>
      <c r="O2739" s="702">
        <v>1326</v>
      </c>
      <c r="P2739" s="701" t="s">
        <v>1613</v>
      </c>
      <c r="Q2739" s="702">
        <v>2020780</v>
      </c>
      <c r="R2739" s="701" t="s">
        <v>1341</v>
      </c>
      <c r="S2739" s="701" t="s">
        <v>1341</v>
      </c>
    </row>
    <row r="2740" spans="1:19" x14ac:dyDescent="0.3">
      <c r="A2740" s="701" t="s">
        <v>5073</v>
      </c>
      <c r="B2740" s="701" t="s">
        <v>1607</v>
      </c>
      <c r="C2740" s="701" t="s">
        <v>1353</v>
      </c>
      <c r="D2740" s="702">
        <v>1991</v>
      </c>
      <c r="E2740" s="701" t="s">
        <v>4980</v>
      </c>
      <c r="F2740" s="701" t="s">
        <v>4981</v>
      </c>
      <c r="G2740" s="701" t="s">
        <v>1612</v>
      </c>
      <c r="H2740" s="703">
        <v>33721</v>
      </c>
      <c r="I2740" s="703">
        <v>33726</v>
      </c>
      <c r="J2740" s="701" t="s">
        <v>1608</v>
      </c>
      <c r="K2740" s="702">
        <v>40237</v>
      </c>
      <c r="L2740" s="701" t="s">
        <v>1341</v>
      </c>
      <c r="M2740" s="706"/>
      <c r="N2740" s="701" t="s">
        <v>1608</v>
      </c>
      <c r="O2740" s="702">
        <v>473</v>
      </c>
      <c r="P2740" s="701" t="s">
        <v>1613</v>
      </c>
      <c r="Q2740" s="705">
        <v>1992285</v>
      </c>
      <c r="R2740" s="701" t="s">
        <v>1341</v>
      </c>
      <c r="S2740" s="701" t="s">
        <v>1341</v>
      </c>
    </row>
    <row r="2741" spans="1:19" x14ac:dyDescent="0.3">
      <c r="A2741" s="701" t="s">
        <v>5074</v>
      </c>
      <c r="B2741" s="701" t="s">
        <v>1607</v>
      </c>
      <c r="C2741" s="701" t="s">
        <v>1353</v>
      </c>
      <c r="D2741" s="702">
        <v>1991</v>
      </c>
      <c r="E2741" s="701" t="s">
        <v>4980</v>
      </c>
      <c r="F2741" s="701" t="s">
        <v>4981</v>
      </c>
      <c r="G2741" s="701" t="s">
        <v>1612</v>
      </c>
      <c r="H2741" s="703">
        <v>33721</v>
      </c>
      <c r="I2741" s="703">
        <v>33726</v>
      </c>
      <c r="J2741" s="701" t="s">
        <v>1608</v>
      </c>
      <c r="K2741" s="702">
        <v>40142</v>
      </c>
      <c r="L2741" s="701" t="s">
        <v>1341</v>
      </c>
      <c r="M2741" s="706"/>
      <c r="N2741" s="701" t="s">
        <v>1608</v>
      </c>
      <c r="O2741" s="702">
        <v>284</v>
      </c>
      <c r="P2741" s="701" t="s">
        <v>1613</v>
      </c>
      <c r="Q2741" s="705">
        <v>1951438</v>
      </c>
      <c r="R2741" s="701" t="s">
        <v>1341</v>
      </c>
      <c r="S2741" s="701" t="s">
        <v>1341</v>
      </c>
    </row>
    <row r="2742" spans="1:19" x14ac:dyDescent="0.3">
      <c r="A2742" s="701" t="s">
        <v>5075</v>
      </c>
      <c r="B2742" s="701" t="s">
        <v>1607</v>
      </c>
      <c r="C2742" s="701" t="s">
        <v>1353</v>
      </c>
      <c r="D2742" s="702">
        <v>1991</v>
      </c>
      <c r="E2742" s="701" t="s">
        <v>4980</v>
      </c>
      <c r="F2742" s="701" t="s">
        <v>4981</v>
      </c>
      <c r="G2742" s="701" t="s">
        <v>1612</v>
      </c>
      <c r="H2742" s="703">
        <v>33721</v>
      </c>
      <c r="I2742" s="703">
        <v>33726</v>
      </c>
      <c r="J2742" s="701" t="s">
        <v>1608</v>
      </c>
      <c r="K2742" s="702">
        <v>40903</v>
      </c>
      <c r="L2742" s="701" t="s">
        <v>1613</v>
      </c>
      <c r="M2742" s="702">
        <v>95</v>
      </c>
      <c r="N2742" s="701" t="s">
        <v>1608</v>
      </c>
      <c r="O2742" s="702">
        <v>663</v>
      </c>
      <c r="P2742" s="701" t="s">
        <v>1613</v>
      </c>
      <c r="Q2742" s="702">
        <v>1971861</v>
      </c>
      <c r="R2742" s="701" t="s">
        <v>1341</v>
      </c>
      <c r="S2742" s="701" t="s">
        <v>1341</v>
      </c>
    </row>
    <row r="2743" spans="1:19" x14ac:dyDescent="0.3">
      <c r="A2743" s="701" t="s">
        <v>5355</v>
      </c>
      <c r="B2743" s="701" t="s">
        <v>1607</v>
      </c>
      <c r="C2743" s="701" t="s">
        <v>1353</v>
      </c>
      <c r="D2743" s="702">
        <v>1991</v>
      </c>
      <c r="E2743" s="701" t="s">
        <v>4980</v>
      </c>
      <c r="F2743" s="701" t="s">
        <v>4981</v>
      </c>
      <c r="G2743" s="701" t="s">
        <v>1612</v>
      </c>
      <c r="H2743" s="703">
        <v>33721</v>
      </c>
      <c r="I2743" s="703">
        <v>33726</v>
      </c>
      <c r="J2743" s="701" t="s">
        <v>1608</v>
      </c>
      <c r="K2743" s="702">
        <v>39286</v>
      </c>
      <c r="L2743" s="701" t="s">
        <v>1613</v>
      </c>
      <c r="M2743" s="702">
        <v>380</v>
      </c>
      <c r="N2743" s="701" t="s">
        <v>1608</v>
      </c>
      <c r="O2743" s="702">
        <v>1231</v>
      </c>
      <c r="P2743" s="701" t="s">
        <v>1613</v>
      </c>
      <c r="Q2743" s="705">
        <v>1955050</v>
      </c>
      <c r="R2743" s="701" t="s">
        <v>1341</v>
      </c>
      <c r="S2743" s="701" t="s">
        <v>1341</v>
      </c>
    </row>
    <row r="2744" spans="1:19" x14ac:dyDescent="0.3">
      <c r="A2744" s="701" t="s">
        <v>4979</v>
      </c>
      <c r="B2744" s="701" t="s">
        <v>1607</v>
      </c>
      <c r="C2744" s="701" t="s">
        <v>1353</v>
      </c>
      <c r="D2744" s="702">
        <v>1992</v>
      </c>
      <c r="E2744" s="701" t="s">
        <v>4980</v>
      </c>
      <c r="F2744" s="701" t="s">
        <v>4981</v>
      </c>
      <c r="G2744" s="701" t="s">
        <v>1612</v>
      </c>
      <c r="H2744" s="703">
        <v>34085</v>
      </c>
      <c r="I2744" s="703">
        <v>34094</v>
      </c>
      <c r="J2744" s="701" t="s">
        <v>1608</v>
      </c>
      <c r="K2744" s="702">
        <v>41255</v>
      </c>
      <c r="L2744" s="701" t="s">
        <v>1613</v>
      </c>
      <c r="M2744" s="702">
        <v>127</v>
      </c>
      <c r="N2744" s="701" t="s">
        <v>1608</v>
      </c>
      <c r="O2744" s="702">
        <v>2829</v>
      </c>
      <c r="P2744" s="701" t="s">
        <v>1613</v>
      </c>
      <c r="Q2744" s="705">
        <v>963745</v>
      </c>
      <c r="R2744" s="701" t="s">
        <v>1341</v>
      </c>
      <c r="S2744" s="701" t="s">
        <v>1341</v>
      </c>
    </row>
    <row r="2745" spans="1:19" x14ac:dyDescent="0.3">
      <c r="A2745" s="701" t="s">
        <v>4982</v>
      </c>
      <c r="B2745" s="701" t="s">
        <v>1607</v>
      </c>
      <c r="C2745" s="701" t="s">
        <v>1353</v>
      </c>
      <c r="D2745" s="702">
        <v>1992</v>
      </c>
      <c r="E2745" s="701" t="s">
        <v>4980</v>
      </c>
      <c r="F2745" s="701" t="s">
        <v>4981</v>
      </c>
      <c r="G2745" s="701" t="s">
        <v>1612</v>
      </c>
      <c r="H2745" s="703">
        <v>34085</v>
      </c>
      <c r="I2745" s="703">
        <v>34094</v>
      </c>
      <c r="J2745" s="701" t="s">
        <v>1608</v>
      </c>
      <c r="K2745" s="702">
        <v>42110</v>
      </c>
      <c r="L2745" s="701" t="s">
        <v>1341</v>
      </c>
      <c r="M2745" s="706"/>
      <c r="N2745" s="701" t="s">
        <v>1608</v>
      </c>
      <c r="O2745" s="702">
        <v>707</v>
      </c>
      <c r="P2745" s="701" t="s">
        <v>1613</v>
      </c>
      <c r="Q2745" s="705">
        <v>983927</v>
      </c>
      <c r="R2745" s="701" t="s">
        <v>1341</v>
      </c>
      <c r="S2745" s="701" t="s">
        <v>1341</v>
      </c>
    </row>
    <row r="2746" spans="1:19" x14ac:dyDescent="0.3">
      <c r="A2746" s="701" t="s">
        <v>4983</v>
      </c>
      <c r="B2746" s="701" t="s">
        <v>1607</v>
      </c>
      <c r="C2746" s="701" t="s">
        <v>1353</v>
      </c>
      <c r="D2746" s="702">
        <v>1992</v>
      </c>
      <c r="E2746" s="701" t="s">
        <v>4980</v>
      </c>
      <c r="F2746" s="701" t="s">
        <v>4981</v>
      </c>
      <c r="G2746" s="701" t="s">
        <v>1612</v>
      </c>
      <c r="H2746" s="703">
        <v>34085</v>
      </c>
      <c r="I2746" s="703">
        <v>34094</v>
      </c>
      <c r="J2746" s="701" t="s">
        <v>1608</v>
      </c>
      <c r="K2746" s="702">
        <v>40543</v>
      </c>
      <c r="L2746" s="701" t="s">
        <v>1613</v>
      </c>
      <c r="M2746" s="702">
        <v>127</v>
      </c>
      <c r="N2746" s="701" t="s">
        <v>1608</v>
      </c>
      <c r="O2746" s="702">
        <v>1415</v>
      </c>
      <c r="P2746" s="701" t="s">
        <v>1613</v>
      </c>
      <c r="Q2746" s="705">
        <v>947224</v>
      </c>
      <c r="R2746" s="701" t="s">
        <v>1341</v>
      </c>
      <c r="S2746" s="701" t="s">
        <v>1341</v>
      </c>
    </row>
    <row r="2747" spans="1:19" x14ac:dyDescent="0.3">
      <c r="A2747" s="701" t="s">
        <v>4984</v>
      </c>
      <c r="B2747" s="701" t="s">
        <v>1607</v>
      </c>
      <c r="C2747" s="701" t="s">
        <v>1353</v>
      </c>
      <c r="D2747" s="702">
        <v>1992</v>
      </c>
      <c r="E2747" s="701" t="s">
        <v>4980</v>
      </c>
      <c r="F2747" s="701" t="s">
        <v>4981</v>
      </c>
      <c r="G2747" s="701" t="s">
        <v>1612</v>
      </c>
      <c r="H2747" s="703">
        <v>34085</v>
      </c>
      <c r="I2747" s="703">
        <v>34094</v>
      </c>
      <c r="J2747" s="701" t="s">
        <v>1608</v>
      </c>
      <c r="K2747" s="702">
        <v>41091</v>
      </c>
      <c r="L2747" s="701" t="s">
        <v>1341</v>
      </c>
      <c r="M2747" s="706"/>
      <c r="N2747" s="701" t="s">
        <v>1613</v>
      </c>
      <c r="O2747" s="702">
        <v>960020</v>
      </c>
      <c r="P2747" s="701" t="s">
        <v>1341</v>
      </c>
      <c r="Q2747" s="706"/>
      <c r="R2747" s="701" t="s">
        <v>1341</v>
      </c>
      <c r="S2747" s="701" t="s">
        <v>1341</v>
      </c>
    </row>
    <row r="2748" spans="1:19" x14ac:dyDescent="0.3">
      <c r="A2748" s="701" t="s">
        <v>5337</v>
      </c>
      <c r="B2748" s="701" t="s">
        <v>1607</v>
      </c>
      <c r="C2748" s="701" t="s">
        <v>1353</v>
      </c>
      <c r="D2748" s="702">
        <v>1992</v>
      </c>
      <c r="E2748" s="701" t="s">
        <v>4980</v>
      </c>
      <c r="F2748" s="701" t="s">
        <v>4981</v>
      </c>
      <c r="G2748" s="701" t="s">
        <v>1612</v>
      </c>
      <c r="H2748" s="703">
        <v>34085</v>
      </c>
      <c r="I2748" s="703">
        <v>34085</v>
      </c>
      <c r="J2748" s="701" t="s">
        <v>1608</v>
      </c>
      <c r="K2748" s="702">
        <v>55442</v>
      </c>
      <c r="L2748" s="701" t="s">
        <v>1613</v>
      </c>
      <c r="M2748" s="702">
        <v>45</v>
      </c>
      <c r="N2748" s="701" t="s">
        <v>1608</v>
      </c>
      <c r="O2748" s="702">
        <v>909</v>
      </c>
      <c r="P2748" s="701" t="s">
        <v>1613</v>
      </c>
      <c r="Q2748" s="702">
        <v>46</v>
      </c>
      <c r="R2748" s="701" t="s">
        <v>1341</v>
      </c>
      <c r="S2748" s="701" t="s">
        <v>1341</v>
      </c>
    </row>
    <row r="2749" spans="1:19" x14ac:dyDescent="0.3">
      <c r="A2749" s="701" t="s">
        <v>5338</v>
      </c>
      <c r="B2749" s="701" t="s">
        <v>1607</v>
      </c>
      <c r="C2749" s="701" t="s">
        <v>1353</v>
      </c>
      <c r="D2749" s="702">
        <v>1992</v>
      </c>
      <c r="E2749" s="701" t="s">
        <v>4980</v>
      </c>
      <c r="F2749" s="701" t="s">
        <v>4981</v>
      </c>
      <c r="G2749" s="701" t="s">
        <v>1612</v>
      </c>
      <c r="H2749" s="703">
        <v>34090</v>
      </c>
      <c r="I2749" s="703">
        <v>34094</v>
      </c>
      <c r="J2749" s="701" t="s">
        <v>1608</v>
      </c>
      <c r="K2749" s="702">
        <v>51429</v>
      </c>
      <c r="L2749" s="701" t="s">
        <v>1341</v>
      </c>
      <c r="M2749" s="706"/>
      <c r="N2749" s="701" t="s">
        <v>1608</v>
      </c>
      <c r="O2749" s="702">
        <v>944</v>
      </c>
      <c r="P2749" s="701" t="s">
        <v>1613</v>
      </c>
      <c r="Q2749" s="702">
        <v>1202377</v>
      </c>
      <c r="R2749" s="701" t="s">
        <v>1341</v>
      </c>
      <c r="S2749" s="701" t="s">
        <v>1341</v>
      </c>
    </row>
    <row r="2750" spans="1:19" x14ac:dyDescent="0.3">
      <c r="A2750" s="701" t="s">
        <v>5361</v>
      </c>
      <c r="B2750" s="701" t="s">
        <v>1607</v>
      </c>
      <c r="C2750" s="701" t="s">
        <v>1353</v>
      </c>
      <c r="D2750" s="702">
        <v>1992</v>
      </c>
      <c r="E2750" s="701" t="s">
        <v>5026</v>
      </c>
      <c r="F2750" s="701" t="s">
        <v>5027</v>
      </c>
      <c r="G2750" s="701" t="s">
        <v>1612</v>
      </c>
      <c r="H2750" s="703">
        <v>34108</v>
      </c>
      <c r="I2750" s="703">
        <v>34121</v>
      </c>
      <c r="J2750" s="701" t="s">
        <v>1608</v>
      </c>
      <c r="K2750" s="702">
        <v>53487</v>
      </c>
      <c r="L2750" s="701" t="s">
        <v>1341</v>
      </c>
      <c r="M2750" s="706"/>
      <c r="N2750" s="701" t="s">
        <v>1608</v>
      </c>
      <c r="O2750" s="702">
        <v>507</v>
      </c>
      <c r="P2750" s="701" t="s">
        <v>1613</v>
      </c>
      <c r="Q2750" s="702">
        <v>4974923</v>
      </c>
      <c r="R2750" s="701" t="s">
        <v>1341</v>
      </c>
      <c r="S2750" s="701" t="s">
        <v>1341</v>
      </c>
    </row>
    <row r="2751" spans="1:19" x14ac:dyDescent="0.3">
      <c r="A2751" s="701" t="s">
        <v>5362</v>
      </c>
      <c r="B2751" s="701" t="s">
        <v>1607</v>
      </c>
      <c r="C2751" s="701" t="s">
        <v>1353</v>
      </c>
      <c r="D2751" s="702">
        <v>1992</v>
      </c>
      <c r="E2751" s="701" t="s">
        <v>5026</v>
      </c>
      <c r="F2751" s="701" t="s">
        <v>5027</v>
      </c>
      <c r="G2751" s="701" t="s">
        <v>1612</v>
      </c>
      <c r="H2751" s="703">
        <v>34131</v>
      </c>
      <c r="I2751" s="703">
        <v>34131</v>
      </c>
      <c r="J2751" s="701" t="s">
        <v>1608</v>
      </c>
      <c r="K2751" s="702">
        <v>26953</v>
      </c>
      <c r="L2751" s="701" t="s">
        <v>1341</v>
      </c>
      <c r="M2751" s="706"/>
      <c r="N2751" s="701" t="s">
        <v>1608</v>
      </c>
      <c r="O2751" s="702">
        <v>256</v>
      </c>
      <c r="P2751" s="701" t="s">
        <v>1613</v>
      </c>
      <c r="Q2751" s="702">
        <v>990203</v>
      </c>
      <c r="R2751" s="701" t="s">
        <v>1341</v>
      </c>
      <c r="S2751" s="701" t="s">
        <v>1341</v>
      </c>
    </row>
    <row r="2752" spans="1:19" x14ac:dyDescent="0.3">
      <c r="A2752" s="701" t="s">
        <v>5375</v>
      </c>
      <c r="B2752" s="701" t="s">
        <v>1607</v>
      </c>
      <c r="C2752" s="701" t="s">
        <v>1353</v>
      </c>
      <c r="D2752" s="702">
        <v>1992</v>
      </c>
      <c r="E2752" s="701" t="s">
        <v>4980</v>
      </c>
      <c r="F2752" s="701" t="s">
        <v>4981</v>
      </c>
      <c r="G2752" s="701" t="s">
        <v>1612</v>
      </c>
      <c r="H2752" s="703">
        <v>34085</v>
      </c>
      <c r="I2752" s="703">
        <v>34094</v>
      </c>
      <c r="J2752" s="701" t="s">
        <v>1608</v>
      </c>
      <c r="K2752" s="702">
        <v>41307</v>
      </c>
      <c r="L2752" s="701" t="s">
        <v>1341</v>
      </c>
      <c r="M2752" s="706"/>
      <c r="N2752" s="701" t="s">
        <v>1613</v>
      </c>
      <c r="O2752" s="702">
        <v>965113</v>
      </c>
      <c r="P2752" s="701" t="s">
        <v>1341</v>
      </c>
      <c r="Q2752" s="706"/>
      <c r="R2752" s="701" t="s">
        <v>1341</v>
      </c>
      <c r="S2752" s="701" t="s">
        <v>1341</v>
      </c>
    </row>
    <row r="2753" spans="1:19" x14ac:dyDescent="0.3">
      <c r="A2753" s="701" t="s">
        <v>4986</v>
      </c>
      <c r="B2753" s="701" t="s">
        <v>1607</v>
      </c>
      <c r="C2753" s="701" t="s">
        <v>1353</v>
      </c>
      <c r="D2753" s="702">
        <v>1993</v>
      </c>
      <c r="E2753" s="701" t="s">
        <v>4980</v>
      </c>
      <c r="F2753" s="701" t="s">
        <v>4981</v>
      </c>
      <c r="G2753" s="701" t="s">
        <v>1612</v>
      </c>
      <c r="H2753" s="703">
        <v>34463</v>
      </c>
      <c r="I2753" s="703">
        <v>34466</v>
      </c>
      <c r="J2753" s="701" t="s">
        <v>1608</v>
      </c>
      <c r="K2753" s="702">
        <v>46981</v>
      </c>
      <c r="L2753" s="701" t="s">
        <v>1613</v>
      </c>
      <c r="M2753" s="705">
        <v>109</v>
      </c>
      <c r="N2753" s="701" t="s">
        <v>1608</v>
      </c>
      <c r="O2753" s="702">
        <v>3070</v>
      </c>
      <c r="P2753" s="701" t="s">
        <v>1613</v>
      </c>
      <c r="Q2753" s="702">
        <v>1351952</v>
      </c>
      <c r="R2753" s="701" t="s">
        <v>1341</v>
      </c>
      <c r="S2753" s="701" t="s">
        <v>1341</v>
      </c>
    </row>
    <row r="2754" spans="1:19" x14ac:dyDescent="0.3">
      <c r="A2754" s="701" t="s">
        <v>4987</v>
      </c>
      <c r="B2754" s="701" t="s">
        <v>1607</v>
      </c>
      <c r="C2754" s="701" t="s">
        <v>1353</v>
      </c>
      <c r="D2754" s="702">
        <v>1993</v>
      </c>
      <c r="E2754" s="701" t="s">
        <v>4980</v>
      </c>
      <c r="F2754" s="701" t="s">
        <v>4981</v>
      </c>
      <c r="G2754" s="701" t="s">
        <v>1612</v>
      </c>
      <c r="H2754" s="703">
        <v>34456</v>
      </c>
      <c r="I2754" s="703">
        <v>34456</v>
      </c>
      <c r="J2754" s="701" t="s">
        <v>1608</v>
      </c>
      <c r="K2754" s="702">
        <v>53383</v>
      </c>
      <c r="L2754" s="701" t="s">
        <v>1341</v>
      </c>
      <c r="M2754" s="706"/>
      <c r="N2754" s="701" t="s">
        <v>1608</v>
      </c>
      <c r="O2754" s="702">
        <v>1674</v>
      </c>
      <c r="P2754" s="701" t="s">
        <v>1341</v>
      </c>
      <c r="Q2754" s="706"/>
      <c r="R2754" s="701" t="s">
        <v>1341</v>
      </c>
      <c r="S2754" s="701" t="s">
        <v>1341</v>
      </c>
    </row>
    <row r="2755" spans="1:19" x14ac:dyDescent="0.3">
      <c r="A2755" s="701" t="s">
        <v>5015</v>
      </c>
      <c r="B2755" s="701" t="s">
        <v>1607</v>
      </c>
      <c r="C2755" s="701" t="s">
        <v>1353</v>
      </c>
      <c r="D2755" s="702">
        <v>1993</v>
      </c>
      <c r="E2755" s="701" t="s">
        <v>4980</v>
      </c>
      <c r="F2755" s="701" t="s">
        <v>4981</v>
      </c>
      <c r="G2755" s="701" t="s">
        <v>1612</v>
      </c>
      <c r="H2755" s="703">
        <v>34456</v>
      </c>
      <c r="I2755" s="703">
        <v>34466</v>
      </c>
      <c r="J2755" s="701" t="s">
        <v>1608</v>
      </c>
      <c r="K2755" s="702">
        <v>39468</v>
      </c>
      <c r="L2755" s="701" t="s">
        <v>1341</v>
      </c>
      <c r="M2755" s="706"/>
      <c r="N2755" s="701" t="s">
        <v>1608</v>
      </c>
      <c r="O2755" s="702">
        <v>3007</v>
      </c>
      <c r="P2755" s="701" t="s">
        <v>1613</v>
      </c>
      <c r="Q2755" s="702">
        <v>1144262</v>
      </c>
      <c r="R2755" s="701" t="s">
        <v>1341</v>
      </c>
      <c r="S2755" s="701" t="s">
        <v>1341</v>
      </c>
    </row>
    <row r="2756" spans="1:19" x14ac:dyDescent="0.3">
      <c r="A2756" s="701" t="s">
        <v>5016</v>
      </c>
      <c r="B2756" s="701" t="s">
        <v>1607</v>
      </c>
      <c r="C2756" s="701" t="s">
        <v>1353</v>
      </c>
      <c r="D2756" s="702">
        <v>1993</v>
      </c>
      <c r="E2756" s="701" t="s">
        <v>4980</v>
      </c>
      <c r="F2756" s="701" t="s">
        <v>4981</v>
      </c>
      <c r="G2756" s="701" t="s">
        <v>1612</v>
      </c>
      <c r="H2756" s="703">
        <v>34456</v>
      </c>
      <c r="I2756" s="703">
        <v>34466</v>
      </c>
      <c r="J2756" s="701" t="s">
        <v>1608</v>
      </c>
      <c r="K2756" s="702">
        <v>38822</v>
      </c>
      <c r="L2756" s="701" t="s">
        <v>1341</v>
      </c>
      <c r="M2756" s="706"/>
      <c r="N2756" s="701" t="s">
        <v>1608</v>
      </c>
      <c r="O2756" s="702">
        <v>1388</v>
      </c>
      <c r="P2756" s="701" t="s">
        <v>1613</v>
      </c>
      <c r="Q2756" s="702">
        <v>1126225</v>
      </c>
      <c r="R2756" s="701" t="s">
        <v>1341</v>
      </c>
      <c r="S2756" s="701" t="s">
        <v>1341</v>
      </c>
    </row>
    <row r="2757" spans="1:19" x14ac:dyDescent="0.3">
      <c r="A2757" s="701" t="s">
        <v>5017</v>
      </c>
      <c r="B2757" s="701" t="s">
        <v>1607</v>
      </c>
      <c r="C2757" s="701" t="s">
        <v>1353</v>
      </c>
      <c r="D2757" s="702">
        <v>1993</v>
      </c>
      <c r="E2757" s="701" t="s">
        <v>4980</v>
      </c>
      <c r="F2757" s="701" t="s">
        <v>4981</v>
      </c>
      <c r="G2757" s="701" t="s">
        <v>1612</v>
      </c>
      <c r="H2757" s="703">
        <v>34456</v>
      </c>
      <c r="I2757" s="703">
        <v>34466</v>
      </c>
      <c r="J2757" s="701" t="s">
        <v>1608</v>
      </c>
      <c r="K2757" s="702">
        <v>39011</v>
      </c>
      <c r="L2757" s="701" t="s">
        <v>1341</v>
      </c>
      <c r="M2757" s="704"/>
      <c r="N2757" s="701" t="s">
        <v>1608</v>
      </c>
      <c r="O2757" s="702">
        <v>925</v>
      </c>
      <c r="P2757" s="701" t="s">
        <v>1613</v>
      </c>
      <c r="Q2757" s="702">
        <v>1131798</v>
      </c>
      <c r="R2757" s="701" t="s">
        <v>1341</v>
      </c>
      <c r="S2757" s="701" t="s">
        <v>1341</v>
      </c>
    </row>
    <row r="2758" spans="1:19" x14ac:dyDescent="0.3">
      <c r="A2758" s="701" t="s">
        <v>5018</v>
      </c>
      <c r="B2758" s="701" t="s">
        <v>1607</v>
      </c>
      <c r="C2758" s="701" t="s">
        <v>1353</v>
      </c>
      <c r="D2758" s="702">
        <v>1993</v>
      </c>
      <c r="E2758" s="701" t="s">
        <v>4980</v>
      </c>
      <c r="F2758" s="701" t="s">
        <v>4981</v>
      </c>
      <c r="G2758" s="701" t="s">
        <v>1612</v>
      </c>
      <c r="H2758" s="703">
        <v>34456</v>
      </c>
      <c r="I2758" s="703">
        <v>34466</v>
      </c>
      <c r="J2758" s="701" t="s">
        <v>1608</v>
      </c>
      <c r="K2758" s="702">
        <v>38794</v>
      </c>
      <c r="L2758" s="701" t="s">
        <v>1341</v>
      </c>
      <c r="M2758" s="706"/>
      <c r="N2758" s="701" t="s">
        <v>1608</v>
      </c>
      <c r="O2758" s="702">
        <v>463</v>
      </c>
      <c r="P2758" s="701" t="s">
        <v>1613</v>
      </c>
      <c r="Q2758" s="702">
        <v>1125727</v>
      </c>
      <c r="R2758" s="701" t="s">
        <v>1341</v>
      </c>
      <c r="S2758" s="701" t="s">
        <v>1341</v>
      </c>
    </row>
    <row r="2759" spans="1:19" x14ac:dyDescent="0.3">
      <c r="A2759" s="701" t="s">
        <v>5019</v>
      </c>
      <c r="B2759" s="701" t="s">
        <v>1607</v>
      </c>
      <c r="C2759" s="701" t="s">
        <v>1353</v>
      </c>
      <c r="D2759" s="702">
        <v>1993</v>
      </c>
      <c r="E2759" s="701" t="s">
        <v>4980</v>
      </c>
      <c r="F2759" s="701" t="s">
        <v>4981</v>
      </c>
      <c r="G2759" s="701" t="s">
        <v>1612</v>
      </c>
      <c r="H2759" s="703">
        <v>34456</v>
      </c>
      <c r="I2759" s="703">
        <v>34466</v>
      </c>
      <c r="J2759" s="701" t="s">
        <v>1608</v>
      </c>
      <c r="K2759" s="702">
        <v>38424</v>
      </c>
      <c r="L2759" s="701" t="s">
        <v>1341</v>
      </c>
      <c r="M2759" s="706"/>
      <c r="N2759" s="701" t="s">
        <v>1608</v>
      </c>
      <c r="O2759" s="702">
        <v>925</v>
      </c>
      <c r="P2759" s="701" t="s">
        <v>1613</v>
      </c>
      <c r="Q2759" s="705">
        <v>1114880</v>
      </c>
      <c r="R2759" s="701" t="s">
        <v>1341</v>
      </c>
      <c r="S2759" s="701" t="s">
        <v>1341</v>
      </c>
    </row>
    <row r="2760" spans="1:19" x14ac:dyDescent="0.3">
      <c r="A2760" s="701" t="s">
        <v>5374</v>
      </c>
      <c r="B2760" s="701" t="s">
        <v>1607</v>
      </c>
      <c r="C2760" s="701" t="s">
        <v>1353</v>
      </c>
      <c r="D2760" s="702">
        <v>1993</v>
      </c>
      <c r="E2760" s="701" t="s">
        <v>5026</v>
      </c>
      <c r="F2760" s="701" t="s">
        <v>5027</v>
      </c>
      <c r="G2760" s="701" t="s">
        <v>1612</v>
      </c>
      <c r="H2760" s="703">
        <v>34456</v>
      </c>
      <c r="I2760" s="703">
        <v>34473</v>
      </c>
      <c r="J2760" s="701" t="s">
        <v>1608</v>
      </c>
      <c r="K2760" s="702">
        <v>52175</v>
      </c>
      <c r="L2760" s="701" t="s">
        <v>1341</v>
      </c>
      <c r="M2760" s="706"/>
      <c r="N2760" s="701" t="s">
        <v>1608</v>
      </c>
      <c r="O2760" s="702">
        <v>1119</v>
      </c>
      <c r="P2760" s="701" t="s">
        <v>1613</v>
      </c>
      <c r="Q2760" s="705">
        <v>5812993</v>
      </c>
      <c r="R2760" s="701" t="s">
        <v>1341</v>
      </c>
      <c r="S2760" s="701" t="s">
        <v>1341</v>
      </c>
    </row>
    <row r="2761" spans="1:19" x14ac:dyDescent="0.3">
      <c r="A2761" s="701" t="s">
        <v>5004</v>
      </c>
      <c r="B2761" s="701" t="s">
        <v>1607</v>
      </c>
      <c r="C2761" s="701" t="s">
        <v>1353</v>
      </c>
      <c r="D2761" s="702">
        <v>1994</v>
      </c>
      <c r="E2761" s="701" t="s">
        <v>4980</v>
      </c>
      <c r="F2761" s="701" t="s">
        <v>1663</v>
      </c>
      <c r="G2761" s="701" t="s">
        <v>1612</v>
      </c>
      <c r="H2761" s="703">
        <v>34821</v>
      </c>
      <c r="I2761" s="703">
        <v>34823</v>
      </c>
      <c r="J2761" s="701" t="s">
        <v>1608</v>
      </c>
      <c r="K2761" s="702">
        <v>53689</v>
      </c>
      <c r="L2761" s="701" t="s">
        <v>1341</v>
      </c>
      <c r="M2761" s="706"/>
      <c r="N2761" s="701" t="s">
        <v>1608</v>
      </c>
      <c r="O2761" s="702">
        <v>397</v>
      </c>
      <c r="P2761" s="701" t="s">
        <v>1341</v>
      </c>
      <c r="Q2761" s="706"/>
      <c r="R2761" s="701" t="s">
        <v>1341</v>
      </c>
      <c r="S2761" s="701" t="s">
        <v>1341</v>
      </c>
    </row>
    <row r="2762" spans="1:19" x14ac:dyDescent="0.3">
      <c r="A2762" s="701" t="s">
        <v>5034</v>
      </c>
      <c r="B2762" s="701" t="s">
        <v>1607</v>
      </c>
      <c r="C2762" s="701" t="s">
        <v>1353</v>
      </c>
      <c r="D2762" s="702">
        <v>1994</v>
      </c>
      <c r="E2762" s="701" t="s">
        <v>4980</v>
      </c>
      <c r="F2762" s="701" t="s">
        <v>4981</v>
      </c>
      <c r="G2762" s="701" t="s">
        <v>1612</v>
      </c>
      <c r="H2762" s="703">
        <v>34813</v>
      </c>
      <c r="I2762" s="703">
        <v>34823</v>
      </c>
      <c r="J2762" s="701" t="s">
        <v>1608</v>
      </c>
      <c r="K2762" s="702">
        <v>206717</v>
      </c>
      <c r="L2762" s="701" t="s">
        <v>1613</v>
      </c>
      <c r="M2762" s="702">
        <v>895</v>
      </c>
      <c r="N2762" s="701" t="s">
        <v>1608</v>
      </c>
      <c r="O2762" s="702">
        <v>447</v>
      </c>
      <c r="P2762" s="701" t="s">
        <v>1613</v>
      </c>
      <c r="Q2762" s="702">
        <v>10718650</v>
      </c>
      <c r="R2762" s="701" t="s">
        <v>1341</v>
      </c>
      <c r="S2762" s="701" t="s">
        <v>1341</v>
      </c>
    </row>
    <row r="2763" spans="1:19" x14ac:dyDescent="0.3">
      <c r="A2763" s="701" t="s">
        <v>5353</v>
      </c>
      <c r="B2763" s="701" t="s">
        <v>1607</v>
      </c>
      <c r="C2763" s="701" t="s">
        <v>1353</v>
      </c>
      <c r="D2763" s="702">
        <v>1994</v>
      </c>
      <c r="E2763" s="701" t="s">
        <v>4980</v>
      </c>
      <c r="F2763" s="701" t="s">
        <v>5027</v>
      </c>
      <c r="G2763" s="701" t="s">
        <v>1612</v>
      </c>
      <c r="H2763" s="703">
        <v>34813</v>
      </c>
      <c r="I2763" s="703">
        <v>34813</v>
      </c>
      <c r="J2763" s="701" t="s">
        <v>1608</v>
      </c>
      <c r="K2763" s="702">
        <v>52482</v>
      </c>
      <c r="L2763" s="701" t="s">
        <v>1613</v>
      </c>
      <c r="M2763" s="702">
        <v>113</v>
      </c>
      <c r="N2763" s="701" t="s">
        <v>1608</v>
      </c>
      <c r="O2763" s="702">
        <v>340</v>
      </c>
      <c r="P2763" s="701" t="s">
        <v>1341</v>
      </c>
      <c r="Q2763" s="706"/>
      <c r="R2763" s="701" t="s">
        <v>1341</v>
      </c>
      <c r="S2763" s="701" t="s">
        <v>1341</v>
      </c>
    </row>
    <row r="2764" spans="1:19" x14ac:dyDescent="0.3">
      <c r="A2764" s="701" t="s">
        <v>5025</v>
      </c>
      <c r="B2764" s="701" t="s">
        <v>1607</v>
      </c>
      <c r="C2764" s="701" t="s">
        <v>1353</v>
      </c>
      <c r="D2764" s="702">
        <v>1995</v>
      </c>
      <c r="E2764" s="701" t="s">
        <v>5026</v>
      </c>
      <c r="F2764" s="701" t="s">
        <v>5027</v>
      </c>
      <c r="G2764" s="701" t="s">
        <v>1612</v>
      </c>
      <c r="H2764" s="703">
        <v>35139</v>
      </c>
      <c r="I2764" s="703">
        <v>35139</v>
      </c>
      <c r="J2764" s="701" t="s">
        <v>1608</v>
      </c>
      <c r="K2764" s="702">
        <v>27454</v>
      </c>
      <c r="L2764" s="701" t="s">
        <v>1341</v>
      </c>
      <c r="M2764" s="704"/>
      <c r="N2764" s="701" t="s">
        <v>1608</v>
      </c>
      <c r="O2764" s="702">
        <v>210</v>
      </c>
      <c r="P2764" s="701" t="s">
        <v>1613</v>
      </c>
      <c r="Q2764" s="705">
        <v>854596</v>
      </c>
      <c r="R2764" s="701" t="s">
        <v>1341</v>
      </c>
      <c r="S2764" s="701" t="s">
        <v>1341</v>
      </c>
    </row>
    <row r="2765" spans="1:19" x14ac:dyDescent="0.3">
      <c r="A2765" s="701" t="s">
        <v>5028</v>
      </c>
      <c r="B2765" s="701" t="s">
        <v>1607</v>
      </c>
      <c r="C2765" s="701" t="s">
        <v>1353</v>
      </c>
      <c r="D2765" s="702">
        <v>1995</v>
      </c>
      <c r="E2765" s="701" t="s">
        <v>5026</v>
      </c>
      <c r="F2765" s="701" t="s">
        <v>5027</v>
      </c>
      <c r="G2765" s="701" t="s">
        <v>1612</v>
      </c>
      <c r="H2765" s="703">
        <v>35200</v>
      </c>
      <c r="I2765" s="703">
        <v>35200</v>
      </c>
      <c r="J2765" s="701" t="s">
        <v>1608</v>
      </c>
      <c r="K2765" s="702">
        <v>26765</v>
      </c>
      <c r="L2765" s="701" t="s">
        <v>1341</v>
      </c>
      <c r="M2765" s="706"/>
      <c r="N2765" s="701" t="s">
        <v>1608</v>
      </c>
      <c r="O2765" s="702">
        <v>527</v>
      </c>
      <c r="P2765" s="701" t="s">
        <v>1613</v>
      </c>
      <c r="Q2765" s="702">
        <v>963783</v>
      </c>
      <c r="R2765" s="701" t="s">
        <v>1341</v>
      </c>
      <c r="S2765" s="701" t="s">
        <v>1341</v>
      </c>
    </row>
    <row r="2766" spans="1:19" x14ac:dyDescent="0.3">
      <c r="A2766" s="701" t="s">
        <v>5046</v>
      </c>
      <c r="B2766" s="701" t="s">
        <v>1607</v>
      </c>
      <c r="C2766" s="701" t="s">
        <v>1353</v>
      </c>
      <c r="D2766" s="702">
        <v>1995</v>
      </c>
      <c r="E2766" s="701" t="s">
        <v>5026</v>
      </c>
      <c r="F2766" s="701" t="s">
        <v>5027</v>
      </c>
      <c r="G2766" s="701" t="s">
        <v>1612</v>
      </c>
      <c r="H2766" s="703">
        <v>35170</v>
      </c>
      <c r="I2766" s="703">
        <v>35170</v>
      </c>
      <c r="J2766" s="701" t="s">
        <v>1608</v>
      </c>
      <c r="K2766" s="702">
        <v>26991</v>
      </c>
      <c r="L2766" s="701" t="s">
        <v>1341</v>
      </c>
      <c r="M2766" s="706"/>
      <c r="N2766" s="701" t="s">
        <v>1608</v>
      </c>
      <c r="O2766" s="702">
        <v>403</v>
      </c>
      <c r="P2766" s="701" t="s">
        <v>1613</v>
      </c>
      <c r="Q2766" s="702">
        <v>1830984</v>
      </c>
      <c r="R2766" s="701" t="s">
        <v>1341</v>
      </c>
      <c r="S2766" s="701" t="s">
        <v>1341</v>
      </c>
    </row>
    <row r="2767" spans="1:19" x14ac:dyDescent="0.3">
      <c r="A2767" s="701" t="s">
        <v>5048</v>
      </c>
      <c r="B2767" s="701" t="s">
        <v>1607</v>
      </c>
      <c r="C2767" s="701" t="s">
        <v>1353</v>
      </c>
      <c r="D2767" s="702">
        <v>1996</v>
      </c>
      <c r="E2767" s="701" t="s">
        <v>1639</v>
      </c>
      <c r="F2767" s="701" t="s">
        <v>1640</v>
      </c>
      <c r="G2767" s="701" t="s">
        <v>1612</v>
      </c>
      <c r="H2767" s="703">
        <v>35555</v>
      </c>
      <c r="I2767" s="703">
        <v>35565</v>
      </c>
      <c r="J2767" s="701" t="s">
        <v>1608</v>
      </c>
      <c r="K2767" s="702">
        <v>217574</v>
      </c>
      <c r="L2767" s="701" t="s">
        <v>1341</v>
      </c>
      <c r="M2767" s="706"/>
      <c r="N2767" s="701" t="s">
        <v>1608</v>
      </c>
      <c r="O2767" s="702">
        <v>863</v>
      </c>
      <c r="P2767" s="701" t="s">
        <v>1613</v>
      </c>
      <c r="Q2767" s="702">
        <v>5742681</v>
      </c>
      <c r="R2767" s="701" t="s">
        <v>1341</v>
      </c>
      <c r="S2767" s="701" t="s">
        <v>1341</v>
      </c>
    </row>
    <row r="2768" spans="1:19" x14ac:dyDescent="0.3">
      <c r="A2768" s="701" t="s">
        <v>5469</v>
      </c>
      <c r="B2768" s="701" t="s">
        <v>1607</v>
      </c>
      <c r="C2768" s="701" t="s">
        <v>1353</v>
      </c>
      <c r="D2768" s="702">
        <v>1997</v>
      </c>
      <c r="E2768" s="701" t="s">
        <v>1639</v>
      </c>
      <c r="F2768" s="701" t="s">
        <v>1640</v>
      </c>
      <c r="G2768" s="701" t="s">
        <v>1612</v>
      </c>
      <c r="H2768" s="703">
        <v>35914</v>
      </c>
      <c r="I2768" s="703">
        <v>35919</v>
      </c>
      <c r="J2768" s="701" t="s">
        <v>1608</v>
      </c>
      <c r="K2768" s="702">
        <v>54736</v>
      </c>
      <c r="L2768" s="701" t="s">
        <v>1613</v>
      </c>
      <c r="M2768" s="702">
        <v>336</v>
      </c>
      <c r="N2768" s="701" t="s">
        <v>1608</v>
      </c>
      <c r="O2768" s="702">
        <v>112</v>
      </c>
      <c r="P2768" s="701" t="s">
        <v>1613</v>
      </c>
      <c r="Q2768" s="702">
        <v>1324106</v>
      </c>
      <c r="R2768" s="701" t="s">
        <v>1341</v>
      </c>
      <c r="S2768" s="701" t="s">
        <v>1341</v>
      </c>
    </row>
    <row r="2769" spans="1:19" x14ac:dyDescent="0.3">
      <c r="A2769" s="701" t="s">
        <v>5494</v>
      </c>
      <c r="B2769" s="701" t="s">
        <v>1607</v>
      </c>
      <c r="C2769" s="701" t="s">
        <v>1353</v>
      </c>
      <c r="D2769" s="702">
        <v>1997</v>
      </c>
      <c r="E2769" s="701" t="s">
        <v>1639</v>
      </c>
      <c r="F2769" s="701" t="s">
        <v>1640</v>
      </c>
      <c r="G2769" s="701" t="s">
        <v>1612</v>
      </c>
      <c r="H2769" s="703">
        <v>35914</v>
      </c>
      <c r="I2769" s="703">
        <v>35922</v>
      </c>
      <c r="J2769" s="701" t="s">
        <v>1608</v>
      </c>
      <c r="K2769" s="702">
        <v>164231</v>
      </c>
      <c r="L2769" s="701" t="s">
        <v>1613</v>
      </c>
      <c r="M2769" s="702">
        <v>1273</v>
      </c>
      <c r="N2769" s="701" t="s">
        <v>1608</v>
      </c>
      <c r="O2769" s="702">
        <v>637</v>
      </c>
      <c r="P2769" s="701" t="s">
        <v>1613</v>
      </c>
      <c r="Q2769" s="702">
        <v>4322352</v>
      </c>
      <c r="R2769" s="701" t="s">
        <v>1341</v>
      </c>
      <c r="S2769" s="701" t="s">
        <v>1341</v>
      </c>
    </row>
    <row r="2770" spans="1:19" x14ac:dyDescent="0.3">
      <c r="A2770" s="701" t="s">
        <v>5050</v>
      </c>
      <c r="B2770" s="701" t="s">
        <v>1607</v>
      </c>
      <c r="C2770" s="701" t="s">
        <v>1353</v>
      </c>
      <c r="D2770" s="702">
        <v>1998</v>
      </c>
      <c r="E2770" s="701" t="s">
        <v>1639</v>
      </c>
      <c r="F2770" s="701" t="s">
        <v>1640</v>
      </c>
      <c r="G2770" s="701" t="s">
        <v>1612</v>
      </c>
      <c r="H2770" s="703">
        <v>36283</v>
      </c>
      <c r="I2770" s="703">
        <v>36304</v>
      </c>
      <c r="J2770" s="701" t="s">
        <v>1608</v>
      </c>
      <c r="K2770" s="702">
        <v>225527</v>
      </c>
      <c r="L2770" s="701" t="s">
        <v>1341</v>
      </c>
      <c r="M2770" s="704"/>
      <c r="N2770" s="701" t="s">
        <v>1608</v>
      </c>
      <c r="O2770" s="702">
        <v>5097</v>
      </c>
      <c r="P2770" s="701" t="s">
        <v>1613</v>
      </c>
      <c r="Q2770" s="702">
        <v>5574297</v>
      </c>
      <c r="R2770" s="701" t="s">
        <v>1341</v>
      </c>
      <c r="S2770" s="701" t="s">
        <v>1341</v>
      </c>
    </row>
    <row r="2771" spans="1:19" x14ac:dyDescent="0.3">
      <c r="A2771" s="701" t="s">
        <v>5527</v>
      </c>
      <c r="B2771" s="701" t="s">
        <v>1607</v>
      </c>
      <c r="C2771" s="701" t="s">
        <v>1353</v>
      </c>
      <c r="D2771" s="702">
        <v>1999</v>
      </c>
      <c r="E2771" s="701" t="s">
        <v>1639</v>
      </c>
      <c r="F2771" s="701" t="s">
        <v>1640</v>
      </c>
      <c r="G2771" s="701" t="s">
        <v>1612</v>
      </c>
      <c r="H2771" s="703">
        <v>36651</v>
      </c>
      <c r="I2771" s="703">
        <v>36658</v>
      </c>
      <c r="J2771" s="701" t="s">
        <v>1608</v>
      </c>
      <c r="K2771" s="702">
        <v>215198</v>
      </c>
      <c r="L2771" s="701" t="s">
        <v>1613</v>
      </c>
      <c r="M2771" s="702">
        <v>1974</v>
      </c>
      <c r="N2771" s="701" t="s">
        <v>1608</v>
      </c>
      <c r="O2771" s="702">
        <v>3554</v>
      </c>
      <c r="P2771" s="701" t="s">
        <v>1613</v>
      </c>
      <c r="Q2771" s="702">
        <v>5600509</v>
      </c>
      <c r="R2771" s="701" t="s">
        <v>1341</v>
      </c>
      <c r="S2771" s="701" t="s">
        <v>1341</v>
      </c>
    </row>
    <row r="2772" spans="1:19" x14ac:dyDescent="0.3">
      <c r="A2772" s="701" t="s">
        <v>5545</v>
      </c>
      <c r="B2772" s="701" t="s">
        <v>1607</v>
      </c>
      <c r="C2772" s="701" t="s">
        <v>1353</v>
      </c>
      <c r="D2772" s="702">
        <v>2000</v>
      </c>
      <c r="E2772" s="701" t="s">
        <v>1639</v>
      </c>
      <c r="F2772" s="701" t="s">
        <v>1640</v>
      </c>
      <c r="G2772" s="701" t="s">
        <v>1612</v>
      </c>
      <c r="H2772" s="703">
        <v>37016</v>
      </c>
      <c r="I2772" s="703">
        <v>37042</v>
      </c>
      <c r="J2772" s="701" t="s">
        <v>1608</v>
      </c>
      <c r="K2772" s="702">
        <v>224267</v>
      </c>
      <c r="L2772" s="701" t="s">
        <v>1613</v>
      </c>
      <c r="M2772" s="702">
        <v>828</v>
      </c>
      <c r="N2772" s="701" t="s">
        <v>1608</v>
      </c>
      <c r="O2772" s="702">
        <v>828</v>
      </c>
      <c r="P2772" s="701" t="s">
        <v>1613</v>
      </c>
      <c r="Q2772" s="702">
        <v>4311525</v>
      </c>
      <c r="R2772" s="701" t="s">
        <v>1341</v>
      </c>
      <c r="S2772" s="701" t="s">
        <v>1341</v>
      </c>
    </row>
    <row r="2773" spans="1:19" x14ac:dyDescent="0.3">
      <c r="A2773" s="701" t="s">
        <v>5558</v>
      </c>
      <c r="B2773" s="701" t="s">
        <v>1607</v>
      </c>
      <c r="C2773" s="701" t="s">
        <v>1353</v>
      </c>
      <c r="D2773" s="702">
        <v>2001</v>
      </c>
      <c r="E2773" s="701" t="s">
        <v>1639</v>
      </c>
      <c r="F2773" s="701" t="s">
        <v>1640</v>
      </c>
      <c r="G2773" s="701" t="s">
        <v>1612</v>
      </c>
      <c r="H2773" s="703">
        <v>37382</v>
      </c>
      <c r="I2773" s="703">
        <v>37396</v>
      </c>
      <c r="J2773" s="701" t="s">
        <v>1608</v>
      </c>
      <c r="K2773" s="702">
        <v>217191</v>
      </c>
      <c r="L2773" s="701" t="s">
        <v>1341</v>
      </c>
      <c r="M2773" s="706"/>
      <c r="N2773" s="701" t="s">
        <v>1608</v>
      </c>
      <c r="O2773" s="702">
        <v>6825</v>
      </c>
      <c r="P2773" s="701" t="s">
        <v>1613</v>
      </c>
      <c r="Q2773" s="702">
        <v>5541917</v>
      </c>
      <c r="R2773" s="701" t="s">
        <v>1341</v>
      </c>
      <c r="S2773" s="701" t="s">
        <v>1341</v>
      </c>
    </row>
    <row r="2774" spans="1:19" x14ac:dyDescent="0.3">
      <c r="A2774" s="701" t="s">
        <v>5584</v>
      </c>
      <c r="B2774" s="701" t="s">
        <v>1607</v>
      </c>
      <c r="C2774" s="701" t="s">
        <v>1353</v>
      </c>
      <c r="D2774" s="702">
        <v>2002</v>
      </c>
      <c r="E2774" s="701" t="s">
        <v>1639</v>
      </c>
      <c r="F2774" s="701" t="s">
        <v>1640</v>
      </c>
      <c r="G2774" s="701" t="s">
        <v>1612</v>
      </c>
      <c r="H2774" s="703">
        <v>37742</v>
      </c>
      <c r="I2774" s="703">
        <v>37760</v>
      </c>
      <c r="J2774" s="701" t="s">
        <v>1608</v>
      </c>
      <c r="K2774" s="702">
        <v>213910</v>
      </c>
      <c r="L2774" s="701" t="s">
        <v>1613</v>
      </c>
      <c r="M2774" s="702">
        <v>2815</v>
      </c>
      <c r="N2774" s="701" t="s">
        <v>1608</v>
      </c>
      <c r="O2774" s="702">
        <v>4825</v>
      </c>
      <c r="P2774" s="701" t="s">
        <v>1613</v>
      </c>
      <c r="Q2774" s="702">
        <v>5543283</v>
      </c>
      <c r="R2774" s="701" t="s">
        <v>1341</v>
      </c>
      <c r="S2774" s="701" t="s">
        <v>1341</v>
      </c>
    </row>
    <row r="2775" spans="1:19" x14ac:dyDescent="0.3">
      <c r="A2775" s="701" t="s">
        <v>5615</v>
      </c>
      <c r="B2775" s="701" t="s">
        <v>1607</v>
      </c>
      <c r="C2775" s="701" t="s">
        <v>1353</v>
      </c>
      <c r="D2775" s="702">
        <v>2003</v>
      </c>
      <c r="E2775" s="701" t="s">
        <v>1639</v>
      </c>
      <c r="F2775" s="701" t="s">
        <v>1640</v>
      </c>
      <c r="G2775" s="701" t="s">
        <v>1612</v>
      </c>
      <c r="H2775" s="703">
        <v>38118</v>
      </c>
      <c r="I2775" s="703">
        <v>38126</v>
      </c>
      <c r="J2775" s="701" t="s">
        <v>1608</v>
      </c>
      <c r="K2775" s="702">
        <v>225582</v>
      </c>
      <c r="L2775" s="701" t="s">
        <v>1341</v>
      </c>
      <c r="M2775" s="706"/>
      <c r="N2775" s="701" t="s">
        <v>1608</v>
      </c>
      <c r="O2775" s="702">
        <v>1230</v>
      </c>
      <c r="P2775" s="701" t="s">
        <v>1613</v>
      </c>
      <c r="Q2775" s="702">
        <v>5661024</v>
      </c>
      <c r="R2775" s="701" t="s">
        <v>1341</v>
      </c>
      <c r="S2775" s="701" t="s">
        <v>1341</v>
      </c>
    </row>
    <row r="2776" spans="1:19" x14ac:dyDescent="0.3">
      <c r="A2776" s="701" t="s">
        <v>5614</v>
      </c>
      <c r="B2776" s="701" t="s">
        <v>1607</v>
      </c>
      <c r="C2776" s="701" t="s">
        <v>1353</v>
      </c>
      <c r="D2776" s="702">
        <v>2004</v>
      </c>
      <c r="E2776" s="701" t="s">
        <v>1639</v>
      </c>
      <c r="F2776" s="701" t="s">
        <v>1640</v>
      </c>
      <c r="G2776" s="701" t="s">
        <v>1612</v>
      </c>
      <c r="H2776" s="703">
        <v>38477</v>
      </c>
      <c r="I2776" s="703">
        <v>38477</v>
      </c>
      <c r="J2776" s="701" t="s">
        <v>1608</v>
      </c>
      <c r="K2776" s="702">
        <v>223507</v>
      </c>
      <c r="L2776" s="701" t="s">
        <v>1341</v>
      </c>
      <c r="M2776" s="706"/>
      <c r="N2776" s="701" t="s">
        <v>1608</v>
      </c>
      <c r="O2776" s="702">
        <v>1989</v>
      </c>
      <c r="P2776" s="701" t="s">
        <v>1613</v>
      </c>
      <c r="Q2776" s="702">
        <v>5639679</v>
      </c>
      <c r="R2776" s="701" t="s">
        <v>1341</v>
      </c>
      <c r="S2776" s="701" t="s">
        <v>1341</v>
      </c>
    </row>
    <row r="2777" spans="1:19" x14ac:dyDescent="0.3">
      <c r="A2777" s="701" t="s">
        <v>639</v>
      </c>
      <c r="B2777" s="701" t="s">
        <v>1607</v>
      </c>
      <c r="C2777" s="701" t="s">
        <v>1353</v>
      </c>
      <c r="D2777" s="702">
        <v>2005</v>
      </c>
      <c r="E2777" s="701" t="s">
        <v>1639</v>
      </c>
      <c r="F2777" s="701" t="s">
        <v>1640</v>
      </c>
      <c r="G2777" s="701" t="s">
        <v>1612</v>
      </c>
      <c r="H2777" s="703">
        <v>38839</v>
      </c>
      <c r="I2777" s="703">
        <v>38849</v>
      </c>
      <c r="J2777" s="701" t="s">
        <v>1608</v>
      </c>
      <c r="K2777" s="702">
        <v>230174</v>
      </c>
      <c r="L2777" s="701" t="s">
        <v>1613</v>
      </c>
      <c r="M2777" s="702">
        <v>426</v>
      </c>
      <c r="N2777" s="701" t="s">
        <v>1613</v>
      </c>
      <c r="O2777" s="702">
        <v>5619619</v>
      </c>
      <c r="P2777" s="701" t="s">
        <v>1341</v>
      </c>
      <c r="Q2777" s="704"/>
      <c r="R2777" s="701" t="s">
        <v>1341</v>
      </c>
      <c r="S2777" s="701" t="s">
        <v>1341</v>
      </c>
    </row>
    <row r="2778" spans="1:19" x14ac:dyDescent="0.3">
      <c r="A2778" s="701" t="s">
        <v>5639</v>
      </c>
      <c r="B2778" s="701" t="s">
        <v>1607</v>
      </c>
      <c r="C2778" s="701" t="s">
        <v>1353</v>
      </c>
      <c r="D2778" s="702">
        <v>2006</v>
      </c>
      <c r="E2778" s="701" t="s">
        <v>1639</v>
      </c>
      <c r="F2778" s="701" t="s">
        <v>1640</v>
      </c>
      <c r="G2778" s="701" t="s">
        <v>1612</v>
      </c>
      <c r="H2778" s="703">
        <v>39209</v>
      </c>
      <c r="I2778" s="703">
        <v>39209</v>
      </c>
      <c r="J2778" s="701" t="s">
        <v>1613</v>
      </c>
      <c r="K2778" s="702">
        <v>221861</v>
      </c>
      <c r="L2778" s="701" t="s">
        <v>1341</v>
      </c>
      <c r="M2778" s="706"/>
      <c r="N2778" s="701" t="s">
        <v>1613</v>
      </c>
      <c r="O2778" s="702">
        <v>2021</v>
      </c>
      <c r="P2778" s="701" t="s">
        <v>1341</v>
      </c>
      <c r="Q2778" s="706"/>
      <c r="R2778" s="701" t="s">
        <v>250</v>
      </c>
      <c r="S2778" s="701" t="s">
        <v>648</v>
      </c>
    </row>
    <row r="2779" spans="1:19" x14ac:dyDescent="0.3">
      <c r="A2779" s="701" t="s">
        <v>647</v>
      </c>
      <c r="B2779" s="701" t="s">
        <v>1607</v>
      </c>
      <c r="C2779" s="701" t="s">
        <v>1353</v>
      </c>
      <c r="D2779" s="702">
        <v>2006</v>
      </c>
      <c r="E2779" s="701" t="s">
        <v>1639</v>
      </c>
      <c r="F2779" s="701" t="s">
        <v>1640</v>
      </c>
      <c r="G2779" s="701" t="s">
        <v>1612</v>
      </c>
      <c r="H2779" s="703">
        <v>39203</v>
      </c>
      <c r="I2779" s="703">
        <v>39203</v>
      </c>
      <c r="J2779" s="701" t="s">
        <v>1608</v>
      </c>
      <c r="K2779" s="702">
        <v>222476</v>
      </c>
      <c r="L2779" s="701" t="s">
        <v>1613</v>
      </c>
      <c r="M2779" s="702">
        <v>1190</v>
      </c>
      <c r="N2779" s="701" t="s">
        <v>1608</v>
      </c>
      <c r="O2779" s="702">
        <v>3987789</v>
      </c>
      <c r="P2779" s="701" t="s">
        <v>1613</v>
      </c>
      <c r="Q2779" s="702">
        <v>31679</v>
      </c>
      <c r="R2779" s="701" t="s">
        <v>250</v>
      </c>
      <c r="S2779" s="701" t="s">
        <v>648</v>
      </c>
    </row>
    <row r="2780" spans="1:19" x14ac:dyDescent="0.3">
      <c r="A2780" s="701" t="s">
        <v>5641</v>
      </c>
      <c r="B2780" s="701" t="s">
        <v>1607</v>
      </c>
      <c r="C2780" s="701" t="s">
        <v>1353</v>
      </c>
      <c r="D2780" s="702">
        <v>2007</v>
      </c>
      <c r="E2780" s="701" t="s">
        <v>1639</v>
      </c>
      <c r="F2780" s="701" t="s">
        <v>1640</v>
      </c>
      <c r="G2780" s="701" t="s">
        <v>1612</v>
      </c>
      <c r="H2780" s="703">
        <v>39582</v>
      </c>
      <c r="I2780" s="703">
        <v>39587</v>
      </c>
      <c r="J2780" s="701" t="s">
        <v>1613</v>
      </c>
      <c r="K2780" s="702">
        <v>226752</v>
      </c>
      <c r="L2780" s="701" t="s">
        <v>1341</v>
      </c>
      <c r="M2780" s="706"/>
      <c r="N2780" s="701" t="s">
        <v>1613</v>
      </c>
      <c r="O2780" s="702">
        <v>1631</v>
      </c>
      <c r="P2780" s="701" t="s">
        <v>1341</v>
      </c>
      <c r="Q2780" s="706"/>
      <c r="R2780" s="701" t="s">
        <v>250</v>
      </c>
      <c r="S2780" s="701" t="s">
        <v>671</v>
      </c>
    </row>
    <row r="2781" spans="1:19" x14ac:dyDescent="0.3">
      <c r="A2781" s="701" t="s">
        <v>670</v>
      </c>
      <c r="B2781" s="701" t="s">
        <v>1607</v>
      </c>
      <c r="C2781" s="701" t="s">
        <v>1353</v>
      </c>
      <c r="D2781" s="702">
        <v>2007</v>
      </c>
      <c r="E2781" s="701" t="s">
        <v>1639</v>
      </c>
      <c r="F2781" s="701" t="s">
        <v>1640</v>
      </c>
      <c r="G2781" s="701" t="s">
        <v>1612</v>
      </c>
      <c r="H2781" s="703">
        <v>39582</v>
      </c>
      <c r="I2781" s="703">
        <v>39587</v>
      </c>
      <c r="J2781" s="701" t="s">
        <v>1608</v>
      </c>
      <c r="K2781" s="702">
        <v>227193</v>
      </c>
      <c r="L2781" s="701" t="s">
        <v>1613</v>
      </c>
      <c r="M2781" s="705">
        <v>1213</v>
      </c>
      <c r="N2781" s="701" t="s">
        <v>1608</v>
      </c>
      <c r="O2781" s="702">
        <v>3791061</v>
      </c>
      <c r="P2781" s="701" t="s">
        <v>1613</v>
      </c>
      <c r="Q2781" s="702">
        <v>38303</v>
      </c>
      <c r="R2781" s="701" t="s">
        <v>250</v>
      </c>
      <c r="S2781" s="701" t="s">
        <v>671</v>
      </c>
    </row>
    <row r="2782" spans="1:19" x14ac:dyDescent="0.3">
      <c r="A2782" s="701" t="s">
        <v>1638</v>
      </c>
      <c r="B2782" s="701" t="s">
        <v>1607</v>
      </c>
      <c r="C2782" s="701" t="s">
        <v>1353</v>
      </c>
      <c r="D2782" s="702">
        <v>2008</v>
      </c>
      <c r="E2782" s="701" t="s">
        <v>1639</v>
      </c>
      <c r="F2782" s="701" t="s">
        <v>1640</v>
      </c>
      <c r="G2782" s="701" t="s">
        <v>1612</v>
      </c>
      <c r="H2782" s="703">
        <v>39944</v>
      </c>
      <c r="I2782" s="703">
        <v>39953</v>
      </c>
      <c r="J2782" s="701" t="s">
        <v>1608</v>
      </c>
      <c r="K2782" s="702">
        <v>225164</v>
      </c>
      <c r="L2782" s="701" t="s">
        <v>1613</v>
      </c>
      <c r="M2782" s="705">
        <v>388</v>
      </c>
      <c r="N2782" s="701" t="s">
        <v>1608</v>
      </c>
      <c r="O2782" s="702">
        <v>5331899</v>
      </c>
      <c r="P2782" s="701" t="s">
        <v>1613</v>
      </c>
      <c r="Q2782" s="702">
        <v>108767</v>
      </c>
      <c r="R2782" s="701" t="s">
        <v>1341</v>
      </c>
      <c r="S2782" s="701" t="s">
        <v>1341</v>
      </c>
    </row>
    <row r="2783" spans="1:19" x14ac:dyDescent="0.3">
      <c r="A2783" s="701" t="s">
        <v>5389</v>
      </c>
      <c r="B2783" s="701" t="s">
        <v>1607</v>
      </c>
      <c r="C2783" s="701" t="s">
        <v>1353</v>
      </c>
      <c r="D2783" s="702">
        <v>2009</v>
      </c>
      <c r="E2783" s="701" t="s">
        <v>1639</v>
      </c>
      <c r="F2783" s="701" t="s">
        <v>1640</v>
      </c>
      <c r="G2783" s="701" t="s">
        <v>1612</v>
      </c>
      <c r="H2783" s="703">
        <v>40302</v>
      </c>
      <c r="I2783" s="703">
        <v>40302</v>
      </c>
      <c r="J2783" s="701" t="s">
        <v>1613</v>
      </c>
      <c r="K2783" s="702">
        <v>225203</v>
      </c>
      <c r="L2783" s="701" t="s">
        <v>1341</v>
      </c>
      <c r="M2783" s="704"/>
      <c r="N2783" s="701" t="s">
        <v>1608</v>
      </c>
      <c r="O2783" s="702">
        <v>124365</v>
      </c>
      <c r="P2783" s="701" t="s">
        <v>1613</v>
      </c>
      <c r="Q2783" s="705">
        <v>797</v>
      </c>
      <c r="R2783" s="701" t="s">
        <v>250</v>
      </c>
      <c r="S2783" s="701" t="s">
        <v>5390</v>
      </c>
    </row>
    <row r="2784" spans="1:19" x14ac:dyDescent="0.3">
      <c r="A2784" s="701" t="s">
        <v>5392</v>
      </c>
      <c r="B2784" s="701" t="s">
        <v>1607</v>
      </c>
      <c r="C2784" s="701" t="s">
        <v>1353</v>
      </c>
      <c r="D2784" s="702">
        <v>2009</v>
      </c>
      <c r="E2784" s="701" t="s">
        <v>1639</v>
      </c>
      <c r="F2784" s="701" t="s">
        <v>1640</v>
      </c>
      <c r="G2784" s="701" t="s">
        <v>1612</v>
      </c>
      <c r="H2784" s="703">
        <v>40298</v>
      </c>
      <c r="I2784" s="703">
        <v>40311</v>
      </c>
      <c r="J2784" s="701" t="s">
        <v>1608</v>
      </c>
      <c r="K2784" s="702">
        <v>225945</v>
      </c>
      <c r="L2784" s="701" t="s">
        <v>1341</v>
      </c>
      <c r="M2784" s="706"/>
      <c r="N2784" s="701" t="s">
        <v>1608</v>
      </c>
      <c r="O2784" s="702">
        <v>3328373</v>
      </c>
      <c r="P2784" s="701" t="s">
        <v>1613</v>
      </c>
      <c r="Q2784" s="702">
        <v>43896</v>
      </c>
      <c r="R2784" s="701" t="s">
        <v>250</v>
      </c>
      <c r="S2784" s="701" t="s">
        <v>5390</v>
      </c>
    </row>
    <row r="2785" spans="1:19" x14ac:dyDescent="0.3">
      <c r="A2785" s="701" t="s">
        <v>5397</v>
      </c>
      <c r="B2785" s="701" t="s">
        <v>1607</v>
      </c>
      <c r="C2785" s="701" t="s">
        <v>1353</v>
      </c>
      <c r="D2785" s="702">
        <v>2010</v>
      </c>
      <c r="E2785" s="701" t="s">
        <v>1639</v>
      </c>
      <c r="F2785" s="701" t="s">
        <v>1640</v>
      </c>
      <c r="G2785" s="701" t="s">
        <v>1612</v>
      </c>
      <c r="H2785" s="703">
        <v>40679</v>
      </c>
      <c r="I2785" s="703">
        <v>40679</v>
      </c>
      <c r="J2785" s="701" t="s">
        <v>1613</v>
      </c>
      <c r="K2785" s="702">
        <v>229840</v>
      </c>
      <c r="L2785" s="701" t="s">
        <v>1341</v>
      </c>
      <c r="M2785" s="704"/>
      <c r="N2785" s="701" t="s">
        <v>1608</v>
      </c>
      <c r="O2785" s="702">
        <v>158973</v>
      </c>
      <c r="P2785" s="701" t="s">
        <v>1613</v>
      </c>
      <c r="Q2785" s="702">
        <v>793</v>
      </c>
      <c r="R2785" s="701" t="s">
        <v>250</v>
      </c>
      <c r="S2785" s="701" t="s">
        <v>5398</v>
      </c>
    </row>
    <row r="2786" spans="1:19" x14ac:dyDescent="0.3">
      <c r="A2786" s="701" t="s">
        <v>5408</v>
      </c>
      <c r="B2786" s="701" t="s">
        <v>1607</v>
      </c>
      <c r="C2786" s="701" t="s">
        <v>1353</v>
      </c>
      <c r="D2786" s="702">
        <v>2010</v>
      </c>
      <c r="E2786" s="701" t="s">
        <v>1639</v>
      </c>
      <c r="F2786" s="701" t="s">
        <v>1640</v>
      </c>
      <c r="G2786" s="701" t="s">
        <v>1612</v>
      </c>
      <c r="H2786" s="703">
        <v>40679</v>
      </c>
      <c r="I2786" s="703">
        <v>40680</v>
      </c>
      <c r="J2786" s="701" t="s">
        <v>1608</v>
      </c>
      <c r="K2786" s="702">
        <v>229462</v>
      </c>
      <c r="L2786" s="701" t="s">
        <v>1341</v>
      </c>
      <c r="M2786" s="704"/>
      <c r="N2786" s="701" t="s">
        <v>1608</v>
      </c>
      <c r="O2786" s="702">
        <v>2630592</v>
      </c>
      <c r="P2786" s="701" t="s">
        <v>1613</v>
      </c>
      <c r="Q2786" s="702">
        <v>5460</v>
      </c>
      <c r="R2786" s="701" t="s">
        <v>250</v>
      </c>
      <c r="S2786" s="701" t="s">
        <v>5398</v>
      </c>
    </row>
    <row r="2787" spans="1:19" x14ac:dyDescent="0.3">
      <c r="A2787" s="701" t="s">
        <v>7602</v>
      </c>
      <c r="B2787" s="701" t="s">
        <v>1607</v>
      </c>
      <c r="C2787" s="701" t="s">
        <v>553</v>
      </c>
      <c r="D2787" s="702">
        <v>1977</v>
      </c>
      <c r="E2787" s="701" t="s">
        <v>2100</v>
      </c>
      <c r="F2787" s="701" t="s">
        <v>2202</v>
      </c>
      <c r="G2787" s="701" t="s">
        <v>1612</v>
      </c>
      <c r="H2787" s="703">
        <v>28685</v>
      </c>
      <c r="I2787" s="703">
        <v>28685</v>
      </c>
      <c r="J2787" s="701" t="s">
        <v>1608</v>
      </c>
      <c r="K2787" s="702">
        <v>48567</v>
      </c>
      <c r="L2787" s="701" t="s">
        <v>1341</v>
      </c>
      <c r="M2787" s="704"/>
      <c r="N2787" s="701" t="s">
        <v>1608</v>
      </c>
      <c r="O2787" s="702">
        <v>291</v>
      </c>
      <c r="P2787" s="701" t="s">
        <v>1341</v>
      </c>
      <c r="Q2787" s="706"/>
      <c r="R2787" s="701" t="s">
        <v>1341</v>
      </c>
      <c r="S2787" s="701" t="s">
        <v>1341</v>
      </c>
    </row>
    <row r="2788" spans="1:19" x14ac:dyDescent="0.3">
      <c r="A2788" s="701" t="s">
        <v>7603</v>
      </c>
      <c r="B2788" s="701" t="s">
        <v>1607</v>
      </c>
      <c r="C2788" s="701" t="s">
        <v>553</v>
      </c>
      <c r="D2788" s="702">
        <v>1977</v>
      </c>
      <c r="E2788" s="701" t="s">
        <v>1341</v>
      </c>
      <c r="F2788" s="701" t="s">
        <v>2202</v>
      </c>
      <c r="G2788" s="701" t="s">
        <v>1612</v>
      </c>
      <c r="H2788" s="703">
        <v>28611</v>
      </c>
      <c r="I2788" s="703">
        <v>28642</v>
      </c>
      <c r="J2788" s="701" t="s">
        <v>1608</v>
      </c>
      <c r="K2788" s="702">
        <v>19806</v>
      </c>
      <c r="L2788" s="701" t="s">
        <v>1341</v>
      </c>
      <c r="M2788" s="704"/>
      <c r="N2788" s="701" t="s">
        <v>1608</v>
      </c>
      <c r="O2788" s="702">
        <v>430</v>
      </c>
      <c r="P2788" s="701" t="s">
        <v>1341</v>
      </c>
      <c r="Q2788" s="706"/>
      <c r="R2788" s="701" t="s">
        <v>1341</v>
      </c>
      <c r="S2788" s="701" t="s">
        <v>1341</v>
      </c>
    </row>
    <row r="2789" spans="1:19" x14ac:dyDescent="0.3">
      <c r="A2789" s="701" t="s">
        <v>7604</v>
      </c>
      <c r="B2789" s="701" t="s">
        <v>1607</v>
      </c>
      <c r="C2789" s="701" t="s">
        <v>553</v>
      </c>
      <c r="D2789" s="702">
        <v>1977</v>
      </c>
      <c r="E2789" s="701" t="s">
        <v>1341</v>
      </c>
      <c r="F2789" s="701" t="s">
        <v>2202</v>
      </c>
      <c r="G2789" s="701" t="s">
        <v>1612</v>
      </c>
      <c r="H2789" s="703">
        <v>28654</v>
      </c>
      <c r="I2789" s="703">
        <v>28677</v>
      </c>
      <c r="J2789" s="701" t="s">
        <v>1608</v>
      </c>
      <c r="K2789" s="702">
        <v>15887</v>
      </c>
      <c r="L2789" s="701" t="s">
        <v>1341</v>
      </c>
      <c r="M2789" s="706"/>
      <c r="N2789" s="701" t="s">
        <v>1608</v>
      </c>
      <c r="O2789" s="702">
        <v>397</v>
      </c>
      <c r="P2789" s="701" t="s">
        <v>1341</v>
      </c>
      <c r="Q2789" s="704"/>
      <c r="R2789" s="701" t="s">
        <v>1341</v>
      </c>
      <c r="S2789" s="701" t="s">
        <v>1341</v>
      </c>
    </row>
    <row r="2790" spans="1:19" x14ac:dyDescent="0.3">
      <c r="A2790" s="701" t="s">
        <v>7645</v>
      </c>
      <c r="B2790" s="701" t="s">
        <v>1607</v>
      </c>
      <c r="C2790" s="701" t="s">
        <v>553</v>
      </c>
      <c r="D2790" s="702">
        <v>1978</v>
      </c>
      <c r="E2790" s="701" t="s">
        <v>2100</v>
      </c>
      <c r="F2790" s="701" t="s">
        <v>2202</v>
      </c>
      <c r="G2790" s="701" t="s">
        <v>1612</v>
      </c>
      <c r="H2790" s="703">
        <v>29049</v>
      </c>
      <c r="I2790" s="703">
        <v>29049</v>
      </c>
      <c r="J2790" s="701" t="s">
        <v>1608</v>
      </c>
      <c r="K2790" s="702">
        <v>60912</v>
      </c>
      <c r="L2790" s="701" t="s">
        <v>1341</v>
      </c>
      <c r="M2790" s="706"/>
      <c r="N2790" s="701" t="s">
        <v>1608</v>
      </c>
      <c r="O2790" s="702">
        <v>365</v>
      </c>
      <c r="P2790" s="701" t="s">
        <v>1341</v>
      </c>
      <c r="Q2790" s="706"/>
      <c r="R2790" s="701" t="s">
        <v>1341</v>
      </c>
      <c r="S2790" s="701" t="s">
        <v>1341</v>
      </c>
    </row>
    <row r="2791" spans="1:19" x14ac:dyDescent="0.3">
      <c r="A2791" s="701" t="s">
        <v>7657</v>
      </c>
      <c r="B2791" s="701" t="s">
        <v>1607</v>
      </c>
      <c r="C2791" s="701" t="s">
        <v>553</v>
      </c>
      <c r="D2791" s="702">
        <v>1978</v>
      </c>
      <c r="E2791" s="701" t="s">
        <v>1341</v>
      </c>
      <c r="F2791" s="701" t="s">
        <v>2202</v>
      </c>
      <c r="G2791" s="701" t="s">
        <v>1612</v>
      </c>
      <c r="H2791" s="703">
        <v>29007</v>
      </c>
      <c r="I2791" s="703">
        <v>29007</v>
      </c>
      <c r="J2791" s="701" t="s">
        <v>1608</v>
      </c>
      <c r="K2791" s="702">
        <v>26242</v>
      </c>
      <c r="L2791" s="701" t="s">
        <v>1341</v>
      </c>
      <c r="M2791" s="706"/>
      <c r="N2791" s="701" t="s">
        <v>1341</v>
      </c>
      <c r="O2791" s="706"/>
      <c r="P2791" s="701" t="s">
        <v>1341</v>
      </c>
      <c r="Q2791" s="706"/>
      <c r="R2791" s="701" t="s">
        <v>1341</v>
      </c>
      <c r="S2791" s="701" t="s">
        <v>1341</v>
      </c>
    </row>
    <row r="2792" spans="1:19" x14ac:dyDescent="0.3">
      <c r="A2792" s="701" t="s">
        <v>7658</v>
      </c>
      <c r="B2792" s="701" t="s">
        <v>1607</v>
      </c>
      <c r="C2792" s="701" t="s">
        <v>553</v>
      </c>
      <c r="D2792" s="702">
        <v>1978</v>
      </c>
      <c r="E2792" s="701" t="s">
        <v>1341</v>
      </c>
      <c r="F2792" s="701" t="s">
        <v>2202</v>
      </c>
      <c r="G2792" s="701" t="s">
        <v>1612</v>
      </c>
      <c r="H2792" s="703">
        <v>29011</v>
      </c>
      <c r="I2792" s="703">
        <v>29011</v>
      </c>
      <c r="J2792" s="701" t="s">
        <v>1608</v>
      </c>
      <c r="K2792" s="702">
        <v>23402</v>
      </c>
      <c r="L2792" s="701" t="s">
        <v>1341</v>
      </c>
      <c r="M2792" s="706"/>
      <c r="N2792" s="701" t="s">
        <v>1608</v>
      </c>
      <c r="O2792" s="702">
        <v>164</v>
      </c>
      <c r="P2792" s="701" t="s">
        <v>1341</v>
      </c>
      <c r="Q2792" s="706"/>
      <c r="R2792" s="701" t="s">
        <v>1341</v>
      </c>
      <c r="S2792" s="701" t="s">
        <v>1341</v>
      </c>
    </row>
    <row r="2793" spans="1:19" x14ac:dyDescent="0.3">
      <c r="A2793" s="701" t="s">
        <v>7670</v>
      </c>
      <c r="B2793" s="701" t="s">
        <v>1607</v>
      </c>
      <c r="C2793" s="701" t="s">
        <v>553</v>
      </c>
      <c r="D2793" s="702">
        <v>1978</v>
      </c>
      <c r="E2793" s="701" t="s">
        <v>1341</v>
      </c>
      <c r="F2793" s="701" t="s">
        <v>2202</v>
      </c>
      <c r="G2793" s="701" t="s">
        <v>1612</v>
      </c>
      <c r="H2793" s="703">
        <v>29007</v>
      </c>
      <c r="I2793" s="703">
        <v>29007</v>
      </c>
      <c r="J2793" s="701" t="s">
        <v>1608</v>
      </c>
      <c r="K2793" s="702">
        <v>21187</v>
      </c>
      <c r="L2793" s="701" t="s">
        <v>1341</v>
      </c>
      <c r="M2793" s="706"/>
      <c r="N2793" s="701" t="s">
        <v>1341</v>
      </c>
      <c r="O2793" s="706"/>
      <c r="P2793" s="701" t="s">
        <v>1341</v>
      </c>
      <c r="Q2793" s="706"/>
      <c r="R2793" s="701" t="s">
        <v>1341</v>
      </c>
      <c r="S2793" s="701" t="s">
        <v>1341</v>
      </c>
    </row>
    <row r="2794" spans="1:19" x14ac:dyDescent="0.3">
      <c r="A2794" s="701" t="s">
        <v>7676</v>
      </c>
      <c r="B2794" s="701" t="s">
        <v>1607</v>
      </c>
      <c r="C2794" s="701" t="s">
        <v>553</v>
      </c>
      <c r="D2794" s="702">
        <v>1978</v>
      </c>
      <c r="E2794" s="701" t="s">
        <v>7677</v>
      </c>
      <c r="F2794" s="701" t="s">
        <v>2202</v>
      </c>
      <c r="G2794" s="701" t="s">
        <v>1612</v>
      </c>
      <c r="H2794" s="703">
        <v>29103</v>
      </c>
      <c r="I2794" s="703">
        <v>29103</v>
      </c>
      <c r="J2794" s="701" t="s">
        <v>1608</v>
      </c>
      <c r="K2794" s="702">
        <v>51660</v>
      </c>
      <c r="L2794" s="701" t="s">
        <v>1341</v>
      </c>
      <c r="M2794" s="704"/>
      <c r="N2794" s="701" t="s">
        <v>1608</v>
      </c>
      <c r="O2794" s="702">
        <v>418</v>
      </c>
      <c r="P2794" s="701" t="s">
        <v>1341</v>
      </c>
      <c r="Q2794" s="704"/>
      <c r="R2794" s="701" t="s">
        <v>1341</v>
      </c>
      <c r="S2794" s="701" t="s">
        <v>1341</v>
      </c>
    </row>
    <row r="2795" spans="1:19" x14ac:dyDescent="0.3">
      <c r="A2795" s="701" t="s">
        <v>7694</v>
      </c>
      <c r="B2795" s="701" t="s">
        <v>1607</v>
      </c>
      <c r="C2795" s="701" t="s">
        <v>553</v>
      </c>
      <c r="D2795" s="702">
        <v>1978</v>
      </c>
      <c r="E2795" s="701" t="s">
        <v>1341</v>
      </c>
      <c r="F2795" s="701" t="s">
        <v>2202</v>
      </c>
      <c r="G2795" s="701" t="s">
        <v>1612</v>
      </c>
      <c r="H2795" s="703">
        <v>29037</v>
      </c>
      <c r="I2795" s="703">
        <v>29037</v>
      </c>
      <c r="J2795" s="701" t="s">
        <v>1608</v>
      </c>
      <c r="K2795" s="702">
        <v>18238</v>
      </c>
      <c r="L2795" s="701" t="s">
        <v>1341</v>
      </c>
      <c r="M2795" s="704"/>
      <c r="N2795" s="701" t="s">
        <v>1608</v>
      </c>
      <c r="O2795" s="702">
        <v>55</v>
      </c>
      <c r="P2795" s="701" t="s">
        <v>1341</v>
      </c>
      <c r="Q2795" s="706"/>
      <c r="R2795" s="701" t="s">
        <v>1341</v>
      </c>
      <c r="S2795" s="701" t="s">
        <v>1341</v>
      </c>
    </row>
    <row r="2796" spans="1:19" x14ac:dyDescent="0.3">
      <c r="A2796" s="701" t="s">
        <v>7717</v>
      </c>
      <c r="B2796" s="701" t="s">
        <v>1607</v>
      </c>
      <c r="C2796" s="701" t="s">
        <v>553</v>
      </c>
      <c r="D2796" s="702">
        <v>1979</v>
      </c>
      <c r="E2796" s="701" t="s">
        <v>1341</v>
      </c>
      <c r="F2796" s="701" t="s">
        <v>2202</v>
      </c>
      <c r="G2796" s="701" t="s">
        <v>1612</v>
      </c>
      <c r="H2796" s="703">
        <v>29370</v>
      </c>
      <c r="I2796" s="703">
        <v>29370</v>
      </c>
      <c r="J2796" s="701" t="s">
        <v>1608</v>
      </c>
      <c r="K2796" s="702">
        <v>25028</v>
      </c>
      <c r="L2796" s="701" t="s">
        <v>1341</v>
      </c>
      <c r="M2796" s="706"/>
      <c r="N2796" s="701" t="s">
        <v>1613</v>
      </c>
      <c r="O2796" s="702">
        <v>15</v>
      </c>
      <c r="P2796" s="701" t="s">
        <v>1608</v>
      </c>
      <c r="Q2796" s="702">
        <v>537</v>
      </c>
      <c r="R2796" s="701" t="s">
        <v>1341</v>
      </c>
      <c r="S2796" s="701" t="s">
        <v>1341</v>
      </c>
    </row>
    <row r="2797" spans="1:19" x14ac:dyDescent="0.3">
      <c r="A2797" s="701" t="s">
        <v>7718</v>
      </c>
      <c r="B2797" s="701" t="s">
        <v>1607</v>
      </c>
      <c r="C2797" s="701" t="s">
        <v>553</v>
      </c>
      <c r="D2797" s="702">
        <v>1979</v>
      </c>
      <c r="E2797" s="701" t="s">
        <v>1341</v>
      </c>
      <c r="F2797" s="701" t="s">
        <v>2202</v>
      </c>
      <c r="G2797" s="701" t="s">
        <v>1612</v>
      </c>
      <c r="H2797" s="703">
        <v>29377</v>
      </c>
      <c r="I2797" s="703">
        <v>29377</v>
      </c>
      <c r="J2797" s="701" t="s">
        <v>1608</v>
      </c>
      <c r="K2797" s="702">
        <v>27505</v>
      </c>
      <c r="L2797" s="701" t="s">
        <v>1341</v>
      </c>
      <c r="M2797" s="706"/>
      <c r="N2797" s="701" t="s">
        <v>1608</v>
      </c>
      <c r="O2797" s="702">
        <v>550</v>
      </c>
      <c r="P2797" s="701" t="s">
        <v>1341</v>
      </c>
      <c r="Q2797" s="706"/>
      <c r="R2797" s="701" t="s">
        <v>1341</v>
      </c>
      <c r="S2797" s="701" t="s">
        <v>1341</v>
      </c>
    </row>
    <row r="2798" spans="1:19" x14ac:dyDescent="0.3">
      <c r="A2798" s="701" t="s">
        <v>7719</v>
      </c>
      <c r="B2798" s="701" t="s">
        <v>1607</v>
      </c>
      <c r="C2798" s="701" t="s">
        <v>553</v>
      </c>
      <c r="D2798" s="702">
        <v>1979</v>
      </c>
      <c r="E2798" s="701" t="s">
        <v>1341</v>
      </c>
      <c r="F2798" s="701" t="s">
        <v>2202</v>
      </c>
      <c r="G2798" s="701" t="s">
        <v>1612</v>
      </c>
      <c r="H2798" s="703">
        <v>29383</v>
      </c>
      <c r="I2798" s="703">
        <v>29383</v>
      </c>
      <c r="J2798" s="701" t="s">
        <v>1608</v>
      </c>
      <c r="K2798" s="702">
        <v>25642</v>
      </c>
      <c r="L2798" s="701" t="s">
        <v>1341</v>
      </c>
      <c r="M2798" s="704"/>
      <c r="N2798" s="701" t="s">
        <v>1608</v>
      </c>
      <c r="O2798" s="702">
        <v>359</v>
      </c>
      <c r="P2798" s="701" t="s">
        <v>1341</v>
      </c>
      <c r="Q2798" s="706"/>
      <c r="R2798" s="701" t="s">
        <v>1341</v>
      </c>
      <c r="S2798" s="701" t="s">
        <v>1341</v>
      </c>
    </row>
    <row r="2799" spans="1:19" x14ac:dyDescent="0.3">
      <c r="A2799" s="701" t="s">
        <v>7731</v>
      </c>
      <c r="B2799" s="701" t="s">
        <v>1607</v>
      </c>
      <c r="C2799" s="701" t="s">
        <v>553</v>
      </c>
      <c r="D2799" s="702">
        <v>1979</v>
      </c>
      <c r="E2799" s="701" t="s">
        <v>1341</v>
      </c>
      <c r="F2799" s="701" t="s">
        <v>2202</v>
      </c>
      <c r="G2799" s="701" t="s">
        <v>1612</v>
      </c>
      <c r="H2799" s="703">
        <v>29389</v>
      </c>
      <c r="I2799" s="703">
        <v>29389</v>
      </c>
      <c r="J2799" s="701" t="s">
        <v>1608</v>
      </c>
      <c r="K2799" s="702">
        <v>26181</v>
      </c>
      <c r="L2799" s="701" t="s">
        <v>1341</v>
      </c>
      <c r="M2799" s="706"/>
      <c r="N2799" s="701" t="s">
        <v>1608</v>
      </c>
      <c r="O2799" s="702">
        <v>367</v>
      </c>
      <c r="P2799" s="701" t="s">
        <v>1341</v>
      </c>
      <c r="Q2799" s="706"/>
      <c r="R2799" s="701" t="s">
        <v>1341</v>
      </c>
      <c r="S2799" s="701" t="s">
        <v>1341</v>
      </c>
    </row>
    <row r="2800" spans="1:19" x14ac:dyDescent="0.3">
      <c r="A2800" s="701" t="s">
        <v>7732</v>
      </c>
      <c r="B2800" s="701" t="s">
        <v>1607</v>
      </c>
      <c r="C2800" s="701" t="s">
        <v>553</v>
      </c>
      <c r="D2800" s="702">
        <v>1979</v>
      </c>
      <c r="E2800" s="701" t="s">
        <v>1341</v>
      </c>
      <c r="F2800" s="701" t="s">
        <v>2202</v>
      </c>
      <c r="G2800" s="701" t="s">
        <v>1612</v>
      </c>
      <c r="H2800" s="703">
        <v>29397</v>
      </c>
      <c r="I2800" s="703">
        <v>29397</v>
      </c>
      <c r="J2800" s="701" t="s">
        <v>1608</v>
      </c>
      <c r="K2800" s="702">
        <v>24479</v>
      </c>
      <c r="L2800" s="701" t="s">
        <v>1341</v>
      </c>
      <c r="M2800" s="706"/>
      <c r="N2800" s="701" t="s">
        <v>1608</v>
      </c>
      <c r="O2800" s="702">
        <v>539</v>
      </c>
      <c r="P2800" s="701" t="s">
        <v>1341</v>
      </c>
      <c r="Q2800" s="706"/>
      <c r="R2800" s="701" t="s">
        <v>1341</v>
      </c>
      <c r="S2800" s="701" t="s">
        <v>1341</v>
      </c>
    </row>
    <row r="2801" spans="1:19" x14ac:dyDescent="0.3">
      <c r="A2801" s="701" t="s">
        <v>7733</v>
      </c>
      <c r="B2801" s="701" t="s">
        <v>1607</v>
      </c>
      <c r="C2801" s="701" t="s">
        <v>553</v>
      </c>
      <c r="D2801" s="702">
        <v>1979</v>
      </c>
      <c r="E2801" s="701" t="s">
        <v>1341</v>
      </c>
      <c r="F2801" s="701" t="s">
        <v>2202</v>
      </c>
      <c r="G2801" s="701" t="s">
        <v>1612</v>
      </c>
      <c r="H2801" s="703">
        <v>29413</v>
      </c>
      <c r="I2801" s="703">
        <v>29413</v>
      </c>
      <c r="J2801" s="701" t="s">
        <v>1608</v>
      </c>
      <c r="K2801" s="702">
        <v>14005</v>
      </c>
      <c r="L2801" s="701" t="s">
        <v>1341</v>
      </c>
      <c r="M2801" s="706"/>
      <c r="N2801" s="701" t="s">
        <v>1608</v>
      </c>
      <c r="O2801" s="702">
        <v>518</v>
      </c>
      <c r="P2801" s="701" t="s">
        <v>1341</v>
      </c>
      <c r="Q2801" s="706"/>
      <c r="R2801" s="701" t="s">
        <v>1341</v>
      </c>
      <c r="S2801" s="701" t="s">
        <v>1341</v>
      </c>
    </row>
    <row r="2802" spans="1:19" x14ac:dyDescent="0.3">
      <c r="A2802" s="701" t="s">
        <v>7734</v>
      </c>
      <c r="B2802" s="701" t="s">
        <v>1607</v>
      </c>
      <c r="C2802" s="701" t="s">
        <v>553</v>
      </c>
      <c r="D2802" s="702">
        <v>1979</v>
      </c>
      <c r="E2802" s="701" t="s">
        <v>1341</v>
      </c>
      <c r="F2802" s="701" t="s">
        <v>2202</v>
      </c>
      <c r="G2802" s="701" t="s">
        <v>1612</v>
      </c>
      <c r="H2802" s="703">
        <v>29403</v>
      </c>
      <c r="I2802" s="703">
        <v>29403</v>
      </c>
      <c r="J2802" s="701" t="s">
        <v>1608</v>
      </c>
      <c r="K2802" s="702">
        <v>26356</v>
      </c>
      <c r="L2802" s="701" t="s">
        <v>1341</v>
      </c>
      <c r="M2802" s="706"/>
      <c r="N2802" s="701" t="s">
        <v>1608</v>
      </c>
      <c r="O2802" s="702">
        <v>369</v>
      </c>
      <c r="P2802" s="701" t="s">
        <v>1341</v>
      </c>
      <c r="Q2802" s="706"/>
      <c r="R2802" s="701" t="s">
        <v>1341</v>
      </c>
      <c r="S2802" s="701" t="s">
        <v>1341</v>
      </c>
    </row>
    <row r="2803" spans="1:19" x14ac:dyDescent="0.3">
      <c r="A2803" s="701" t="s">
        <v>7802</v>
      </c>
      <c r="B2803" s="701" t="s">
        <v>1607</v>
      </c>
      <c r="C2803" s="701" t="s">
        <v>553</v>
      </c>
      <c r="D2803" s="702">
        <v>1982</v>
      </c>
      <c r="E2803" s="701" t="s">
        <v>1341</v>
      </c>
      <c r="F2803" s="701" t="s">
        <v>2202</v>
      </c>
      <c r="G2803" s="701" t="s">
        <v>1612</v>
      </c>
      <c r="H2803" s="703">
        <v>30473</v>
      </c>
      <c r="I2803" s="703">
        <v>30478</v>
      </c>
      <c r="J2803" s="701" t="s">
        <v>1608</v>
      </c>
      <c r="K2803" s="702">
        <v>48222</v>
      </c>
      <c r="L2803" s="701" t="s">
        <v>1341</v>
      </c>
      <c r="M2803" s="706"/>
      <c r="N2803" s="701" t="s">
        <v>1613</v>
      </c>
      <c r="O2803" s="702">
        <v>30</v>
      </c>
      <c r="P2803" s="701" t="s">
        <v>1608</v>
      </c>
      <c r="Q2803" s="702">
        <v>1135</v>
      </c>
      <c r="R2803" s="701" t="s">
        <v>1341</v>
      </c>
      <c r="S2803" s="701" t="s">
        <v>1341</v>
      </c>
    </row>
    <row r="2804" spans="1:19" x14ac:dyDescent="0.3">
      <c r="A2804" s="701" t="s">
        <v>7803</v>
      </c>
      <c r="B2804" s="701" t="s">
        <v>1607</v>
      </c>
      <c r="C2804" s="701" t="s">
        <v>553</v>
      </c>
      <c r="D2804" s="702">
        <v>1982</v>
      </c>
      <c r="E2804" s="701" t="s">
        <v>1341</v>
      </c>
      <c r="F2804" s="701" t="s">
        <v>2202</v>
      </c>
      <c r="G2804" s="701" t="s">
        <v>1612</v>
      </c>
      <c r="H2804" s="703">
        <v>30473</v>
      </c>
      <c r="I2804" s="703">
        <v>30478</v>
      </c>
      <c r="J2804" s="701" t="s">
        <v>1608</v>
      </c>
      <c r="K2804" s="702">
        <v>48221</v>
      </c>
      <c r="L2804" s="701" t="s">
        <v>1341</v>
      </c>
      <c r="M2804" s="706"/>
      <c r="N2804" s="701" t="s">
        <v>1613</v>
      </c>
      <c r="O2804" s="702">
        <v>26</v>
      </c>
      <c r="P2804" s="701" t="s">
        <v>1608</v>
      </c>
      <c r="Q2804" s="702">
        <v>1135</v>
      </c>
      <c r="R2804" s="701" t="s">
        <v>1341</v>
      </c>
      <c r="S2804" s="701" t="s">
        <v>1341</v>
      </c>
    </row>
    <row r="2805" spans="1:19" x14ac:dyDescent="0.3">
      <c r="A2805" s="701" t="s">
        <v>7863</v>
      </c>
      <c r="B2805" s="701" t="s">
        <v>1607</v>
      </c>
      <c r="C2805" s="701" t="s">
        <v>553</v>
      </c>
      <c r="D2805" s="702">
        <v>1983</v>
      </c>
      <c r="E2805" s="701" t="s">
        <v>1341</v>
      </c>
      <c r="F2805" s="701" t="s">
        <v>2202</v>
      </c>
      <c r="G2805" s="701" t="s">
        <v>1612</v>
      </c>
      <c r="H2805" s="703">
        <v>30844</v>
      </c>
      <c r="I2805" s="703">
        <v>30848</v>
      </c>
      <c r="J2805" s="701" t="s">
        <v>1608</v>
      </c>
      <c r="K2805" s="702">
        <v>50276</v>
      </c>
      <c r="L2805" s="701" t="s">
        <v>1341</v>
      </c>
      <c r="M2805" s="706"/>
      <c r="N2805" s="701" t="s">
        <v>1608</v>
      </c>
      <c r="O2805" s="702">
        <v>1709</v>
      </c>
      <c r="P2805" s="701" t="s">
        <v>1341</v>
      </c>
      <c r="Q2805" s="704"/>
      <c r="R2805" s="701" t="s">
        <v>1341</v>
      </c>
      <c r="S2805" s="701" t="s">
        <v>1341</v>
      </c>
    </row>
    <row r="2806" spans="1:19" x14ac:dyDescent="0.3">
      <c r="A2806" s="701" t="s">
        <v>7864</v>
      </c>
      <c r="B2806" s="701" t="s">
        <v>1607</v>
      </c>
      <c r="C2806" s="701" t="s">
        <v>553</v>
      </c>
      <c r="D2806" s="702">
        <v>1983</v>
      </c>
      <c r="E2806" s="701" t="s">
        <v>1341</v>
      </c>
      <c r="F2806" s="701" t="s">
        <v>2202</v>
      </c>
      <c r="G2806" s="701" t="s">
        <v>1612</v>
      </c>
      <c r="H2806" s="703">
        <v>30844</v>
      </c>
      <c r="I2806" s="703">
        <v>30848</v>
      </c>
      <c r="J2806" s="701" t="s">
        <v>1608</v>
      </c>
      <c r="K2806" s="702">
        <v>50994</v>
      </c>
      <c r="L2806" s="701" t="s">
        <v>1341</v>
      </c>
      <c r="M2806" s="706"/>
      <c r="N2806" s="701" t="s">
        <v>1608</v>
      </c>
      <c r="O2806" s="702">
        <v>1734</v>
      </c>
      <c r="P2806" s="701" t="s">
        <v>1341</v>
      </c>
      <c r="Q2806" s="706"/>
      <c r="R2806" s="701" t="s">
        <v>1341</v>
      </c>
      <c r="S2806" s="701" t="s">
        <v>1341</v>
      </c>
    </row>
    <row r="2807" spans="1:19" x14ac:dyDescent="0.3">
      <c r="A2807" s="701" t="s">
        <v>7897</v>
      </c>
      <c r="B2807" s="701" t="s">
        <v>1607</v>
      </c>
      <c r="C2807" s="701" t="s">
        <v>553</v>
      </c>
      <c r="D2807" s="702">
        <v>1984</v>
      </c>
      <c r="E2807" s="701" t="s">
        <v>1341</v>
      </c>
      <c r="F2807" s="701" t="s">
        <v>2202</v>
      </c>
      <c r="G2807" s="701" t="s">
        <v>1612</v>
      </c>
      <c r="H2807" s="703">
        <v>31211</v>
      </c>
      <c r="I2807" s="703">
        <v>31219</v>
      </c>
      <c r="J2807" s="701" t="s">
        <v>1608</v>
      </c>
      <c r="K2807" s="702">
        <v>34990</v>
      </c>
      <c r="L2807" s="701" t="s">
        <v>1341</v>
      </c>
      <c r="M2807" s="706"/>
      <c r="N2807" s="701" t="s">
        <v>1608</v>
      </c>
      <c r="O2807" s="702">
        <v>910</v>
      </c>
      <c r="P2807" s="701" t="s">
        <v>1341</v>
      </c>
      <c r="Q2807" s="706"/>
      <c r="R2807" s="701" t="s">
        <v>1341</v>
      </c>
      <c r="S2807" s="701" t="s">
        <v>1341</v>
      </c>
    </row>
    <row r="2808" spans="1:19" x14ac:dyDescent="0.3">
      <c r="A2808" s="701" t="s">
        <v>7898</v>
      </c>
      <c r="B2808" s="701" t="s">
        <v>1607</v>
      </c>
      <c r="C2808" s="701" t="s">
        <v>553</v>
      </c>
      <c r="D2808" s="702">
        <v>1984</v>
      </c>
      <c r="E2808" s="701" t="s">
        <v>1341</v>
      </c>
      <c r="F2808" s="701" t="s">
        <v>2202</v>
      </c>
      <c r="G2808" s="701" t="s">
        <v>1612</v>
      </c>
      <c r="H2808" s="703">
        <v>31211</v>
      </c>
      <c r="I2808" s="703">
        <v>31219</v>
      </c>
      <c r="J2808" s="701" t="s">
        <v>1608</v>
      </c>
      <c r="K2808" s="702">
        <v>34621</v>
      </c>
      <c r="L2808" s="701" t="s">
        <v>1341</v>
      </c>
      <c r="M2808" s="704"/>
      <c r="N2808" s="701" t="s">
        <v>1608</v>
      </c>
      <c r="O2808" s="702">
        <v>900</v>
      </c>
      <c r="P2808" s="701" t="s">
        <v>1341</v>
      </c>
      <c r="Q2808" s="704"/>
      <c r="R2808" s="701" t="s">
        <v>1341</v>
      </c>
      <c r="S2808" s="701" t="s">
        <v>1341</v>
      </c>
    </row>
    <row r="2809" spans="1:19" x14ac:dyDescent="0.3">
      <c r="A2809" s="701" t="s">
        <v>7928</v>
      </c>
      <c r="B2809" s="701" t="s">
        <v>1607</v>
      </c>
      <c r="C2809" s="701" t="s">
        <v>553</v>
      </c>
      <c r="D2809" s="702">
        <v>1985</v>
      </c>
      <c r="E2809" s="701" t="s">
        <v>1341</v>
      </c>
      <c r="F2809" s="701" t="s">
        <v>2202</v>
      </c>
      <c r="G2809" s="701" t="s">
        <v>1612</v>
      </c>
      <c r="H2809" s="703">
        <v>31568</v>
      </c>
      <c r="I2809" s="703">
        <v>31576</v>
      </c>
      <c r="J2809" s="701" t="s">
        <v>1608</v>
      </c>
      <c r="K2809" s="702">
        <v>43150</v>
      </c>
      <c r="L2809" s="701" t="s">
        <v>1341</v>
      </c>
      <c r="M2809" s="704"/>
      <c r="N2809" s="701" t="s">
        <v>1608</v>
      </c>
      <c r="O2809" s="702">
        <v>1079</v>
      </c>
      <c r="P2809" s="701" t="s">
        <v>1341</v>
      </c>
      <c r="Q2809" s="706"/>
      <c r="R2809" s="701" t="s">
        <v>1341</v>
      </c>
      <c r="S2809" s="701" t="s">
        <v>1341</v>
      </c>
    </row>
    <row r="2810" spans="1:19" x14ac:dyDescent="0.3">
      <c r="A2810" s="701" t="s">
        <v>7929</v>
      </c>
      <c r="B2810" s="701" t="s">
        <v>1607</v>
      </c>
      <c r="C2810" s="701" t="s">
        <v>553</v>
      </c>
      <c r="D2810" s="702">
        <v>1985</v>
      </c>
      <c r="E2810" s="701" t="s">
        <v>1341</v>
      </c>
      <c r="F2810" s="701" t="s">
        <v>2202</v>
      </c>
      <c r="G2810" s="701" t="s">
        <v>1612</v>
      </c>
      <c r="H2810" s="703">
        <v>31568</v>
      </c>
      <c r="I2810" s="703">
        <v>31576</v>
      </c>
      <c r="J2810" s="701" t="s">
        <v>1608</v>
      </c>
      <c r="K2810" s="702">
        <v>41624</v>
      </c>
      <c r="L2810" s="701" t="s">
        <v>1341</v>
      </c>
      <c r="M2810" s="706"/>
      <c r="N2810" s="701" t="s">
        <v>1608</v>
      </c>
      <c r="O2810" s="702">
        <v>1041</v>
      </c>
      <c r="P2810" s="701" t="s">
        <v>1341</v>
      </c>
      <c r="Q2810" s="706"/>
      <c r="R2810" s="701" t="s">
        <v>1341</v>
      </c>
      <c r="S2810" s="701" t="s">
        <v>1341</v>
      </c>
    </row>
    <row r="2811" spans="1:19" x14ac:dyDescent="0.3">
      <c r="A2811" s="701" t="s">
        <v>7966</v>
      </c>
      <c r="B2811" s="701" t="s">
        <v>1607</v>
      </c>
      <c r="C2811" s="701" t="s">
        <v>553</v>
      </c>
      <c r="D2811" s="702">
        <v>1986</v>
      </c>
      <c r="E2811" s="701" t="s">
        <v>1341</v>
      </c>
      <c r="F2811" s="701" t="s">
        <v>2202</v>
      </c>
      <c r="G2811" s="701" t="s">
        <v>1612</v>
      </c>
      <c r="H2811" s="703">
        <v>31931</v>
      </c>
      <c r="I2811" s="703">
        <v>31938</v>
      </c>
      <c r="J2811" s="701" t="s">
        <v>1608</v>
      </c>
      <c r="K2811" s="702">
        <v>41577</v>
      </c>
      <c r="L2811" s="701" t="s">
        <v>1341</v>
      </c>
      <c r="M2811" s="706"/>
      <c r="N2811" s="701" t="s">
        <v>1613</v>
      </c>
      <c r="O2811" s="702">
        <v>17</v>
      </c>
      <c r="P2811" s="701" t="s">
        <v>1608</v>
      </c>
      <c r="Q2811" s="705">
        <v>590</v>
      </c>
      <c r="R2811" s="701" t="s">
        <v>1341</v>
      </c>
      <c r="S2811" s="701" t="s">
        <v>1341</v>
      </c>
    </row>
    <row r="2812" spans="1:19" x14ac:dyDescent="0.3">
      <c r="A2812" s="701" t="s">
        <v>7968</v>
      </c>
      <c r="B2812" s="701" t="s">
        <v>1607</v>
      </c>
      <c r="C2812" s="701" t="s">
        <v>553</v>
      </c>
      <c r="D2812" s="702">
        <v>1986</v>
      </c>
      <c r="E2812" s="701" t="s">
        <v>1341</v>
      </c>
      <c r="F2812" s="701" t="s">
        <v>2202</v>
      </c>
      <c r="G2812" s="701" t="s">
        <v>1612</v>
      </c>
      <c r="H2812" s="703">
        <v>31931</v>
      </c>
      <c r="I2812" s="703">
        <v>31938</v>
      </c>
      <c r="J2812" s="701" t="s">
        <v>1608</v>
      </c>
      <c r="K2812" s="702">
        <v>41577</v>
      </c>
      <c r="L2812" s="701" t="s">
        <v>1341</v>
      </c>
      <c r="M2812" s="706"/>
      <c r="N2812" s="701" t="s">
        <v>1613</v>
      </c>
      <c r="O2812" s="702">
        <v>275</v>
      </c>
      <c r="P2812" s="701" t="s">
        <v>1608</v>
      </c>
      <c r="Q2812" s="705">
        <v>335</v>
      </c>
      <c r="R2812" s="701" t="s">
        <v>1341</v>
      </c>
      <c r="S2812" s="701" t="s">
        <v>1341</v>
      </c>
    </row>
    <row r="2813" spans="1:19" x14ac:dyDescent="0.3">
      <c r="A2813" s="701" t="s">
        <v>8074</v>
      </c>
      <c r="B2813" s="701" t="s">
        <v>1607</v>
      </c>
      <c r="C2813" s="701" t="s">
        <v>553</v>
      </c>
      <c r="D2813" s="702">
        <v>1987</v>
      </c>
      <c r="E2813" s="701" t="s">
        <v>1341</v>
      </c>
      <c r="F2813" s="701" t="s">
        <v>2202</v>
      </c>
      <c r="G2813" s="701" t="s">
        <v>1612</v>
      </c>
      <c r="H2813" s="703">
        <v>32301</v>
      </c>
      <c r="I2813" s="703">
        <v>32309</v>
      </c>
      <c r="J2813" s="701" t="s">
        <v>1608</v>
      </c>
      <c r="K2813" s="702">
        <v>50159</v>
      </c>
      <c r="L2813" s="701" t="s">
        <v>1341</v>
      </c>
      <c r="M2813" s="706"/>
      <c r="N2813" s="701" t="s">
        <v>1613</v>
      </c>
      <c r="O2813" s="702">
        <v>10</v>
      </c>
      <c r="P2813" s="701" t="s">
        <v>1608</v>
      </c>
      <c r="Q2813" s="705">
        <v>764</v>
      </c>
      <c r="R2813" s="701" t="s">
        <v>1341</v>
      </c>
      <c r="S2813" s="701" t="s">
        <v>1341</v>
      </c>
    </row>
    <row r="2814" spans="1:19" x14ac:dyDescent="0.3">
      <c r="A2814" s="701" t="s">
        <v>8075</v>
      </c>
      <c r="B2814" s="701" t="s">
        <v>1607</v>
      </c>
      <c r="C2814" s="701" t="s">
        <v>553</v>
      </c>
      <c r="D2814" s="702">
        <v>1987</v>
      </c>
      <c r="E2814" s="701" t="s">
        <v>1341</v>
      </c>
      <c r="F2814" s="701" t="s">
        <v>2202</v>
      </c>
      <c r="G2814" s="701" t="s">
        <v>1612</v>
      </c>
      <c r="H2814" s="703">
        <v>32301</v>
      </c>
      <c r="I2814" s="703">
        <v>32309</v>
      </c>
      <c r="J2814" s="701" t="s">
        <v>1608</v>
      </c>
      <c r="K2814" s="702">
        <v>50576</v>
      </c>
      <c r="L2814" s="701" t="s">
        <v>1341</v>
      </c>
      <c r="M2814" s="706"/>
      <c r="N2814" s="701" t="s">
        <v>1613</v>
      </c>
      <c r="O2814" s="702">
        <v>11</v>
      </c>
      <c r="P2814" s="701" t="s">
        <v>1608</v>
      </c>
      <c r="Q2814" s="702">
        <v>770</v>
      </c>
      <c r="R2814" s="701" t="s">
        <v>1341</v>
      </c>
      <c r="S2814" s="701" t="s">
        <v>1341</v>
      </c>
    </row>
    <row r="2815" spans="1:19" x14ac:dyDescent="0.3">
      <c r="A2815" s="701" t="s">
        <v>7438</v>
      </c>
      <c r="B2815" s="701" t="s">
        <v>1607</v>
      </c>
      <c r="C2815" s="701" t="s">
        <v>553</v>
      </c>
      <c r="D2815" s="702">
        <v>1988</v>
      </c>
      <c r="E2815" s="701" t="s">
        <v>1341</v>
      </c>
      <c r="F2815" s="701" t="s">
        <v>2202</v>
      </c>
      <c r="G2815" s="701" t="s">
        <v>1612</v>
      </c>
      <c r="H2815" s="703">
        <v>32666</v>
      </c>
      <c r="I2815" s="703">
        <v>32672</v>
      </c>
      <c r="J2815" s="701" t="s">
        <v>1608</v>
      </c>
      <c r="K2815" s="702">
        <v>98049</v>
      </c>
      <c r="L2815" s="701" t="s">
        <v>1341</v>
      </c>
      <c r="M2815" s="706"/>
      <c r="N2815" s="701" t="s">
        <v>1608</v>
      </c>
      <c r="O2815" s="702">
        <v>5942</v>
      </c>
      <c r="P2815" s="701" t="s">
        <v>1341</v>
      </c>
      <c r="Q2815" s="706"/>
      <c r="R2815" s="701" t="s">
        <v>1341</v>
      </c>
      <c r="S2815" s="701" t="s">
        <v>1341</v>
      </c>
    </row>
    <row r="2816" spans="1:19" x14ac:dyDescent="0.3">
      <c r="A2816" s="701" t="s">
        <v>7547</v>
      </c>
      <c r="B2816" s="701" t="s">
        <v>1607</v>
      </c>
      <c r="C2816" s="701" t="s">
        <v>553</v>
      </c>
      <c r="D2816" s="702">
        <v>1989</v>
      </c>
      <c r="E2816" s="701" t="s">
        <v>1341</v>
      </c>
      <c r="F2816" s="701" t="s">
        <v>2202</v>
      </c>
      <c r="G2816" s="701" t="s">
        <v>1612</v>
      </c>
      <c r="H2816" s="703">
        <v>33030</v>
      </c>
      <c r="I2816" s="703">
        <v>33036</v>
      </c>
      <c r="J2816" s="701" t="s">
        <v>1608</v>
      </c>
      <c r="K2816" s="702">
        <v>10422</v>
      </c>
      <c r="L2816" s="701" t="s">
        <v>1341</v>
      </c>
      <c r="M2816" s="706"/>
      <c r="N2816" s="701" t="s">
        <v>1608</v>
      </c>
      <c r="O2816" s="702">
        <v>104</v>
      </c>
      <c r="P2816" s="701" t="s">
        <v>1341</v>
      </c>
      <c r="Q2816" s="706"/>
      <c r="R2816" s="701" t="s">
        <v>1341</v>
      </c>
      <c r="S2816" s="701" t="s">
        <v>1341</v>
      </c>
    </row>
    <row r="2817" spans="1:19" x14ac:dyDescent="0.3">
      <c r="A2817" s="701" t="s">
        <v>7972</v>
      </c>
      <c r="B2817" s="701" t="s">
        <v>1607</v>
      </c>
      <c r="C2817" s="701" t="s">
        <v>553</v>
      </c>
      <c r="D2817" s="702">
        <v>1990</v>
      </c>
      <c r="E2817" s="701" t="s">
        <v>1341</v>
      </c>
      <c r="F2817" s="701" t="s">
        <v>2202</v>
      </c>
      <c r="G2817" s="701" t="s">
        <v>1612</v>
      </c>
      <c r="H2817" s="703">
        <v>33393</v>
      </c>
      <c r="I2817" s="703">
        <v>33402</v>
      </c>
      <c r="J2817" s="701" t="s">
        <v>1608</v>
      </c>
      <c r="K2817" s="702">
        <v>100912</v>
      </c>
      <c r="L2817" s="701" t="s">
        <v>1341</v>
      </c>
      <c r="M2817" s="706"/>
      <c r="N2817" s="701" t="s">
        <v>1608</v>
      </c>
      <c r="O2817" s="702">
        <v>1322</v>
      </c>
      <c r="P2817" s="701" t="s">
        <v>1341</v>
      </c>
      <c r="Q2817" s="706"/>
      <c r="R2817" s="701" t="s">
        <v>1341</v>
      </c>
      <c r="S2817" s="701" t="s">
        <v>1341</v>
      </c>
    </row>
    <row r="2818" spans="1:19" x14ac:dyDescent="0.3">
      <c r="A2818" s="701" t="s">
        <v>7971</v>
      </c>
      <c r="B2818" s="701" t="s">
        <v>1607</v>
      </c>
      <c r="C2818" s="701" t="s">
        <v>553</v>
      </c>
      <c r="D2818" s="702">
        <v>1991</v>
      </c>
      <c r="E2818" s="701" t="s">
        <v>1341</v>
      </c>
      <c r="F2818" s="701" t="s">
        <v>2202</v>
      </c>
      <c r="G2818" s="701" t="s">
        <v>1612</v>
      </c>
      <c r="H2818" s="703">
        <v>33759</v>
      </c>
      <c r="I2818" s="703">
        <v>33772</v>
      </c>
      <c r="J2818" s="701" t="s">
        <v>1608</v>
      </c>
      <c r="K2818" s="702">
        <v>97143</v>
      </c>
      <c r="L2818" s="701" t="s">
        <v>1341</v>
      </c>
      <c r="M2818" s="704"/>
      <c r="N2818" s="701" t="s">
        <v>1608</v>
      </c>
      <c r="O2818" s="702">
        <v>1360</v>
      </c>
      <c r="P2818" s="701" t="s">
        <v>1341</v>
      </c>
      <c r="Q2818" s="706"/>
      <c r="R2818" s="701" t="s">
        <v>1341</v>
      </c>
      <c r="S2818" s="701" t="s">
        <v>1341</v>
      </c>
    </row>
    <row r="2819" spans="1:19" x14ac:dyDescent="0.3">
      <c r="A2819" s="701" t="s">
        <v>8050</v>
      </c>
      <c r="B2819" s="701" t="s">
        <v>1607</v>
      </c>
      <c r="C2819" s="701" t="s">
        <v>553</v>
      </c>
      <c r="D2819" s="702">
        <v>1992</v>
      </c>
      <c r="E2819" s="701" t="s">
        <v>1341</v>
      </c>
      <c r="F2819" s="701" t="s">
        <v>2202</v>
      </c>
      <c r="G2819" s="701" t="s">
        <v>1612</v>
      </c>
      <c r="H2819" s="703">
        <v>34130</v>
      </c>
      <c r="I2819" s="703">
        <v>34152</v>
      </c>
      <c r="J2819" s="701" t="s">
        <v>1608</v>
      </c>
      <c r="K2819" s="702">
        <v>58019</v>
      </c>
      <c r="L2819" s="701" t="s">
        <v>1341</v>
      </c>
      <c r="M2819" s="706"/>
      <c r="N2819" s="701" t="s">
        <v>1608</v>
      </c>
      <c r="O2819" s="702">
        <v>1334</v>
      </c>
      <c r="P2819" s="701" t="s">
        <v>1341</v>
      </c>
      <c r="Q2819" s="706"/>
      <c r="R2819" s="701" t="s">
        <v>1341</v>
      </c>
      <c r="S2819" s="701" t="s">
        <v>1341</v>
      </c>
    </row>
    <row r="2820" spans="1:19" x14ac:dyDescent="0.3">
      <c r="A2820" s="701" t="s">
        <v>8086</v>
      </c>
      <c r="B2820" s="701" t="s">
        <v>1607</v>
      </c>
      <c r="C2820" s="701" t="s">
        <v>553</v>
      </c>
      <c r="D2820" s="702">
        <v>1993</v>
      </c>
      <c r="E2820" s="701" t="s">
        <v>1341</v>
      </c>
      <c r="F2820" s="701" t="s">
        <v>2202</v>
      </c>
      <c r="G2820" s="701" t="s">
        <v>1612</v>
      </c>
      <c r="H2820" s="703">
        <v>34489</v>
      </c>
      <c r="I2820" s="703">
        <v>34495</v>
      </c>
      <c r="J2820" s="701" t="s">
        <v>1608</v>
      </c>
      <c r="K2820" s="702">
        <v>63668</v>
      </c>
      <c r="L2820" s="701" t="s">
        <v>1341</v>
      </c>
      <c r="M2820" s="704"/>
      <c r="N2820" s="701" t="s">
        <v>1608</v>
      </c>
      <c r="O2820" s="702">
        <v>764</v>
      </c>
      <c r="P2820" s="701" t="s">
        <v>1341</v>
      </c>
      <c r="Q2820" s="706"/>
      <c r="R2820" s="701" t="s">
        <v>1341</v>
      </c>
      <c r="S2820" s="701" t="s">
        <v>1341</v>
      </c>
    </row>
    <row r="2821" spans="1:19" x14ac:dyDescent="0.3">
      <c r="A2821" s="701" t="s">
        <v>8183</v>
      </c>
      <c r="B2821" s="701" t="s">
        <v>1607</v>
      </c>
      <c r="C2821" s="701" t="s">
        <v>553</v>
      </c>
      <c r="D2821" s="702">
        <v>1994</v>
      </c>
      <c r="E2821" s="701" t="s">
        <v>1341</v>
      </c>
      <c r="F2821" s="701" t="s">
        <v>2202</v>
      </c>
      <c r="G2821" s="701" t="s">
        <v>1612</v>
      </c>
      <c r="H2821" s="703">
        <v>34852</v>
      </c>
      <c r="I2821" s="703">
        <v>34864</v>
      </c>
      <c r="J2821" s="701" t="s">
        <v>1608</v>
      </c>
      <c r="K2821" s="702">
        <v>98465</v>
      </c>
      <c r="L2821" s="701" t="s">
        <v>1341</v>
      </c>
      <c r="M2821" s="706"/>
      <c r="N2821" s="701" t="s">
        <v>1608</v>
      </c>
      <c r="O2821" s="702">
        <v>1575</v>
      </c>
      <c r="P2821" s="701" t="s">
        <v>1341</v>
      </c>
      <c r="Q2821" s="706"/>
      <c r="R2821" s="701" t="s">
        <v>1341</v>
      </c>
      <c r="S2821" s="701" t="s">
        <v>1341</v>
      </c>
    </row>
    <row r="2822" spans="1:19" x14ac:dyDescent="0.3">
      <c r="A2822" s="701" t="s">
        <v>7420</v>
      </c>
      <c r="B2822" s="701" t="s">
        <v>1607</v>
      </c>
      <c r="C2822" s="701" t="s">
        <v>553</v>
      </c>
      <c r="D2822" s="702">
        <v>1996</v>
      </c>
      <c r="E2822" s="701" t="s">
        <v>1341</v>
      </c>
      <c r="F2822" s="701" t="s">
        <v>2202</v>
      </c>
      <c r="G2822" s="701" t="s">
        <v>1612</v>
      </c>
      <c r="H2822" s="703">
        <v>35592</v>
      </c>
      <c r="I2822" s="703">
        <v>35612</v>
      </c>
      <c r="J2822" s="701" t="s">
        <v>1608</v>
      </c>
      <c r="K2822" s="702">
        <v>96670</v>
      </c>
      <c r="L2822" s="701" t="s">
        <v>1341</v>
      </c>
      <c r="M2822" s="706"/>
      <c r="N2822" s="701" t="s">
        <v>1341</v>
      </c>
      <c r="O2822" s="706"/>
      <c r="P2822" s="701" t="s">
        <v>1341</v>
      </c>
      <c r="Q2822" s="706"/>
      <c r="R2822" s="701" t="s">
        <v>1341</v>
      </c>
      <c r="S2822" s="701" t="s">
        <v>1341</v>
      </c>
    </row>
    <row r="2823" spans="1:19" x14ac:dyDescent="0.3">
      <c r="A2823" s="701" t="s">
        <v>7441</v>
      </c>
      <c r="B2823" s="701" t="s">
        <v>1607</v>
      </c>
      <c r="C2823" s="701" t="s">
        <v>553</v>
      </c>
      <c r="D2823" s="702">
        <v>1997</v>
      </c>
      <c r="E2823" s="701" t="s">
        <v>1341</v>
      </c>
      <c r="F2823" s="701" t="s">
        <v>2202</v>
      </c>
      <c r="G2823" s="701" t="s">
        <v>1612</v>
      </c>
      <c r="H2823" s="703">
        <v>35948</v>
      </c>
      <c r="I2823" s="703">
        <v>35957</v>
      </c>
      <c r="J2823" s="701" t="s">
        <v>1608</v>
      </c>
      <c r="K2823" s="702">
        <v>48109</v>
      </c>
      <c r="L2823" s="701" t="s">
        <v>1341</v>
      </c>
      <c r="M2823" s="704"/>
      <c r="N2823" s="701" t="s">
        <v>1608</v>
      </c>
      <c r="O2823" s="702">
        <v>664</v>
      </c>
      <c r="P2823" s="701" t="s">
        <v>1341</v>
      </c>
      <c r="Q2823" s="704"/>
      <c r="R2823" s="701" t="s">
        <v>258</v>
      </c>
      <c r="S2823" s="701" t="s">
        <v>7442</v>
      </c>
    </row>
    <row r="2824" spans="1:19" x14ac:dyDescent="0.3">
      <c r="A2824" s="701" t="s">
        <v>7443</v>
      </c>
      <c r="B2824" s="701" t="s">
        <v>1607</v>
      </c>
      <c r="C2824" s="701" t="s">
        <v>553</v>
      </c>
      <c r="D2824" s="702">
        <v>1997</v>
      </c>
      <c r="E2824" s="701" t="s">
        <v>1341</v>
      </c>
      <c r="F2824" s="701" t="s">
        <v>2202</v>
      </c>
      <c r="G2824" s="701" t="s">
        <v>1612</v>
      </c>
      <c r="H2824" s="703">
        <v>35948</v>
      </c>
      <c r="I2824" s="703">
        <v>35957</v>
      </c>
      <c r="J2824" s="701" t="s">
        <v>1608</v>
      </c>
      <c r="K2824" s="702">
        <v>54176</v>
      </c>
      <c r="L2824" s="701" t="s">
        <v>1341</v>
      </c>
      <c r="M2824" s="706"/>
      <c r="N2824" s="701" t="s">
        <v>1608</v>
      </c>
      <c r="O2824" s="702">
        <v>746</v>
      </c>
      <c r="P2824" s="701" t="s">
        <v>1341</v>
      </c>
      <c r="Q2824" s="706"/>
      <c r="R2824" s="701" t="s">
        <v>258</v>
      </c>
      <c r="S2824" s="701" t="s">
        <v>7442</v>
      </c>
    </row>
    <row r="2825" spans="1:19" x14ac:dyDescent="0.3">
      <c r="A2825" s="701" t="s">
        <v>7535</v>
      </c>
      <c r="B2825" s="701" t="s">
        <v>1607</v>
      </c>
      <c r="C2825" s="701" t="s">
        <v>553</v>
      </c>
      <c r="D2825" s="702">
        <v>1998</v>
      </c>
      <c r="E2825" s="701" t="s">
        <v>1341</v>
      </c>
      <c r="F2825" s="701" t="s">
        <v>2202</v>
      </c>
      <c r="G2825" s="701" t="s">
        <v>1612</v>
      </c>
      <c r="H2825" s="703">
        <v>36318</v>
      </c>
      <c r="I2825" s="703">
        <v>36325</v>
      </c>
      <c r="J2825" s="701" t="s">
        <v>1608</v>
      </c>
      <c r="K2825" s="702">
        <v>28768</v>
      </c>
      <c r="L2825" s="701" t="s">
        <v>1341</v>
      </c>
      <c r="M2825" s="706"/>
      <c r="N2825" s="701" t="s">
        <v>1608</v>
      </c>
      <c r="O2825" s="702">
        <v>614</v>
      </c>
      <c r="P2825" s="701" t="s">
        <v>1341</v>
      </c>
      <c r="Q2825" s="706"/>
      <c r="R2825" s="701" t="s">
        <v>258</v>
      </c>
      <c r="S2825" s="701" t="s">
        <v>7536</v>
      </c>
    </row>
    <row r="2826" spans="1:19" x14ac:dyDescent="0.3">
      <c r="A2826" s="701" t="s">
        <v>7404</v>
      </c>
      <c r="B2826" s="701" t="s">
        <v>1607</v>
      </c>
      <c r="C2826" s="701" t="s">
        <v>553</v>
      </c>
      <c r="D2826" s="702">
        <v>1999</v>
      </c>
      <c r="E2826" s="701" t="s">
        <v>1341</v>
      </c>
      <c r="F2826" s="701" t="s">
        <v>1799</v>
      </c>
      <c r="G2826" s="701" t="s">
        <v>1612</v>
      </c>
      <c r="H2826" s="703">
        <v>36683</v>
      </c>
      <c r="I2826" s="703">
        <v>36705</v>
      </c>
      <c r="J2826" s="701" t="s">
        <v>1608</v>
      </c>
      <c r="K2826" s="702">
        <v>47128</v>
      </c>
      <c r="L2826" s="701" t="s">
        <v>1341</v>
      </c>
      <c r="M2826" s="706"/>
      <c r="N2826" s="701" t="s">
        <v>1341</v>
      </c>
      <c r="O2826" s="706"/>
      <c r="P2826" s="701" t="s">
        <v>1341</v>
      </c>
      <c r="Q2826" s="706"/>
      <c r="R2826" s="701" t="s">
        <v>1341</v>
      </c>
      <c r="S2826" s="701" t="s">
        <v>1341</v>
      </c>
    </row>
    <row r="2827" spans="1:19" x14ac:dyDescent="0.3">
      <c r="A2827" s="701" t="s">
        <v>7405</v>
      </c>
      <c r="B2827" s="701" t="s">
        <v>1607</v>
      </c>
      <c r="C2827" s="701" t="s">
        <v>553</v>
      </c>
      <c r="D2827" s="702">
        <v>1999</v>
      </c>
      <c r="E2827" s="701" t="s">
        <v>1341</v>
      </c>
      <c r="F2827" s="701" t="s">
        <v>1799</v>
      </c>
      <c r="G2827" s="701" t="s">
        <v>1612</v>
      </c>
      <c r="H2827" s="703">
        <v>36683</v>
      </c>
      <c r="I2827" s="703">
        <v>36683</v>
      </c>
      <c r="J2827" s="701" t="s">
        <v>1608</v>
      </c>
      <c r="K2827" s="702">
        <v>51821</v>
      </c>
      <c r="L2827" s="701" t="s">
        <v>1341</v>
      </c>
      <c r="M2827" s="704"/>
      <c r="N2827" s="701" t="s">
        <v>1341</v>
      </c>
      <c r="O2827" s="706"/>
      <c r="P2827" s="701" t="s">
        <v>1341</v>
      </c>
      <c r="Q2827" s="706"/>
      <c r="R2827" s="701" t="s">
        <v>1341</v>
      </c>
      <c r="S2827" s="701" t="s">
        <v>1341</v>
      </c>
    </row>
    <row r="2828" spans="1:19" x14ac:dyDescent="0.3">
      <c r="A2828" s="701" t="s">
        <v>7501</v>
      </c>
      <c r="B2828" s="701" t="s">
        <v>1607</v>
      </c>
      <c r="C2828" s="701" t="s">
        <v>553</v>
      </c>
      <c r="D2828" s="702">
        <v>2000</v>
      </c>
      <c r="E2828" s="701" t="s">
        <v>1341</v>
      </c>
      <c r="F2828" s="701" t="s">
        <v>1799</v>
      </c>
      <c r="G2828" s="701" t="s">
        <v>1612</v>
      </c>
      <c r="H2828" s="703">
        <v>37047</v>
      </c>
      <c r="I2828" s="703">
        <v>37074</v>
      </c>
      <c r="J2828" s="701" t="s">
        <v>1608</v>
      </c>
      <c r="K2828" s="702">
        <v>29138</v>
      </c>
      <c r="L2828" s="701" t="s">
        <v>1341</v>
      </c>
      <c r="M2828" s="706"/>
      <c r="N2828" s="701" t="s">
        <v>1341</v>
      </c>
      <c r="O2828" s="706"/>
      <c r="P2828" s="701" t="s">
        <v>1341</v>
      </c>
      <c r="Q2828" s="706"/>
      <c r="R2828" s="701" t="s">
        <v>258</v>
      </c>
      <c r="S2828" s="701" t="s">
        <v>7502</v>
      </c>
    </row>
    <row r="2829" spans="1:19" x14ac:dyDescent="0.3">
      <c r="A2829" s="701" t="s">
        <v>7503</v>
      </c>
      <c r="B2829" s="701" t="s">
        <v>1607</v>
      </c>
      <c r="C2829" s="701" t="s">
        <v>553</v>
      </c>
      <c r="D2829" s="702">
        <v>2000</v>
      </c>
      <c r="E2829" s="701" t="s">
        <v>1341</v>
      </c>
      <c r="F2829" s="701" t="s">
        <v>1799</v>
      </c>
      <c r="G2829" s="701" t="s">
        <v>1612</v>
      </c>
      <c r="H2829" s="703">
        <v>37047</v>
      </c>
      <c r="I2829" s="703">
        <v>37074</v>
      </c>
      <c r="J2829" s="701" t="s">
        <v>1608</v>
      </c>
      <c r="K2829" s="702">
        <v>34175</v>
      </c>
      <c r="L2829" s="701" t="s">
        <v>1341</v>
      </c>
      <c r="M2829" s="706"/>
      <c r="N2829" s="701" t="s">
        <v>1341</v>
      </c>
      <c r="O2829" s="706"/>
      <c r="P2829" s="701" t="s">
        <v>1341</v>
      </c>
      <c r="Q2829" s="706"/>
      <c r="R2829" s="701" t="s">
        <v>258</v>
      </c>
      <c r="S2829" s="701" t="s">
        <v>7502</v>
      </c>
    </row>
    <row r="2830" spans="1:19" x14ac:dyDescent="0.3">
      <c r="A2830" s="701" t="s">
        <v>7581</v>
      </c>
      <c r="B2830" s="701" t="s">
        <v>1607</v>
      </c>
      <c r="C2830" s="701" t="s">
        <v>553</v>
      </c>
      <c r="D2830" s="702">
        <v>2001</v>
      </c>
      <c r="E2830" s="701" t="s">
        <v>1341</v>
      </c>
      <c r="F2830" s="701" t="s">
        <v>2202</v>
      </c>
      <c r="G2830" s="701" t="s">
        <v>1612</v>
      </c>
      <c r="H2830" s="703">
        <v>37412</v>
      </c>
      <c r="I2830" s="703">
        <v>37440</v>
      </c>
      <c r="J2830" s="701" t="s">
        <v>1608</v>
      </c>
      <c r="K2830" s="702">
        <v>48136</v>
      </c>
      <c r="L2830" s="701" t="s">
        <v>1341</v>
      </c>
      <c r="M2830" s="706"/>
      <c r="N2830" s="701" t="s">
        <v>1608</v>
      </c>
      <c r="O2830" s="702">
        <v>169</v>
      </c>
      <c r="P2830" s="701" t="s">
        <v>1341</v>
      </c>
      <c r="Q2830" s="706"/>
      <c r="R2830" s="701" t="s">
        <v>258</v>
      </c>
      <c r="S2830" s="701" t="s">
        <v>7582</v>
      </c>
    </row>
    <row r="2831" spans="1:19" x14ac:dyDescent="0.3">
      <c r="A2831" s="701" t="s">
        <v>7583</v>
      </c>
      <c r="B2831" s="701" t="s">
        <v>1607</v>
      </c>
      <c r="C2831" s="701" t="s">
        <v>553</v>
      </c>
      <c r="D2831" s="702">
        <v>2001</v>
      </c>
      <c r="E2831" s="701" t="s">
        <v>1341</v>
      </c>
      <c r="F2831" s="701" t="s">
        <v>2202</v>
      </c>
      <c r="G2831" s="701" t="s">
        <v>1612</v>
      </c>
      <c r="H2831" s="703">
        <v>37408</v>
      </c>
      <c r="I2831" s="703">
        <v>37408</v>
      </c>
      <c r="J2831" s="701" t="s">
        <v>1608</v>
      </c>
      <c r="K2831" s="702">
        <v>50799</v>
      </c>
      <c r="L2831" s="701" t="s">
        <v>1341</v>
      </c>
      <c r="M2831" s="706"/>
      <c r="N2831" s="701" t="s">
        <v>1341</v>
      </c>
      <c r="O2831" s="706"/>
      <c r="P2831" s="701" t="s">
        <v>1341</v>
      </c>
      <c r="Q2831" s="706"/>
      <c r="R2831" s="701" t="s">
        <v>258</v>
      </c>
      <c r="S2831" s="701" t="s">
        <v>7582</v>
      </c>
    </row>
    <row r="2832" spans="1:19" x14ac:dyDescent="0.3">
      <c r="A2832" s="701" t="s">
        <v>7663</v>
      </c>
      <c r="B2832" s="701" t="s">
        <v>1607</v>
      </c>
      <c r="C2832" s="701" t="s">
        <v>553</v>
      </c>
      <c r="D2832" s="702">
        <v>2002</v>
      </c>
      <c r="E2832" s="701" t="s">
        <v>1341</v>
      </c>
      <c r="F2832" s="701" t="s">
        <v>1799</v>
      </c>
      <c r="G2832" s="701" t="s">
        <v>1612</v>
      </c>
      <c r="H2832" s="703">
        <v>37774</v>
      </c>
      <c r="I2832" s="703">
        <v>37803</v>
      </c>
      <c r="J2832" s="701" t="s">
        <v>1608</v>
      </c>
      <c r="K2832" s="702">
        <v>47471</v>
      </c>
      <c r="L2832" s="701" t="s">
        <v>1341</v>
      </c>
      <c r="M2832" s="706"/>
      <c r="N2832" s="701" t="s">
        <v>1608</v>
      </c>
      <c r="O2832" s="702">
        <v>429</v>
      </c>
      <c r="P2832" s="701" t="s">
        <v>1341</v>
      </c>
      <c r="Q2832" s="704"/>
      <c r="R2832" s="701" t="s">
        <v>258</v>
      </c>
      <c r="S2832" s="701" t="s">
        <v>7664</v>
      </c>
    </row>
    <row r="2833" spans="1:19" x14ac:dyDescent="0.3">
      <c r="A2833" s="701" t="s">
        <v>7665</v>
      </c>
      <c r="B2833" s="701" t="s">
        <v>1607</v>
      </c>
      <c r="C2833" s="701" t="s">
        <v>553</v>
      </c>
      <c r="D2833" s="702">
        <v>2002</v>
      </c>
      <c r="E2833" s="701" t="s">
        <v>1341</v>
      </c>
      <c r="F2833" s="701" t="s">
        <v>1799</v>
      </c>
      <c r="G2833" s="701" t="s">
        <v>1612</v>
      </c>
      <c r="H2833" s="703">
        <v>37774</v>
      </c>
      <c r="I2833" s="703">
        <v>37803</v>
      </c>
      <c r="J2833" s="701" t="s">
        <v>1608</v>
      </c>
      <c r="K2833" s="702">
        <v>49353</v>
      </c>
      <c r="L2833" s="701" t="s">
        <v>1341</v>
      </c>
      <c r="M2833" s="706"/>
      <c r="N2833" s="701" t="s">
        <v>1608</v>
      </c>
      <c r="O2833" s="702">
        <v>705</v>
      </c>
      <c r="P2833" s="701" t="s">
        <v>1341</v>
      </c>
      <c r="Q2833" s="704"/>
      <c r="R2833" s="701" t="s">
        <v>258</v>
      </c>
      <c r="S2833" s="701" t="s">
        <v>7664</v>
      </c>
    </row>
    <row r="2834" spans="1:19" x14ac:dyDescent="0.3">
      <c r="A2834" s="701" t="s">
        <v>7744</v>
      </c>
      <c r="B2834" s="701" t="s">
        <v>1607</v>
      </c>
      <c r="C2834" s="701" t="s">
        <v>553</v>
      </c>
      <c r="D2834" s="702">
        <v>2003</v>
      </c>
      <c r="E2834" s="701" t="s">
        <v>1341</v>
      </c>
      <c r="F2834" s="701" t="s">
        <v>1799</v>
      </c>
      <c r="G2834" s="701" t="s">
        <v>1612</v>
      </c>
      <c r="H2834" s="703">
        <v>38140</v>
      </c>
      <c r="I2834" s="703">
        <v>38170</v>
      </c>
      <c r="J2834" s="701" t="s">
        <v>1608</v>
      </c>
      <c r="K2834" s="702">
        <v>33679</v>
      </c>
      <c r="L2834" s="701" t="s">
        <v>1341</v>
      </c>
      <c r="M2834" s="704"/>
      <c r="N2834" s="701" t="s">
        <v>1341</v>
      </c>
      <c r="O2834" s="706"/>
      <c r="P2834" s="701" t="s">
        <v>1341</v>
      </c>
      <c r="Q2834" s="704"/>
      <c r="R2834" s="701" t="s">
        <v>258</v>
      </c>
      <c r="S2834" s="701" t="s">
        <v>7745</v>
      </c>
    </row>
    <row r="2835" spans="1:19" x14ac:dyDescent="0.3">
      <c r="A2835" s="701" t="s">
        <v>7786</v>
      </c>
      <c r="B2835" s="701" t="s">
        <v>1607</v>
      </c>
      <c r="C2835" s="701" t="s">
        <v>553</v>
      </c>
      <c r="D2835" s="702">
        <v>2003</v>
      </c>
      <c r="E2835" s="701" t="s">
        <v>1341</v>
      </c>
      <c r="F2835" s="701" t="s">
        <v>1799</v>
      </c>
      <c r="G2835" s="701" t="s">
        <v>1612</v>
      </c>
      <c r="H2835" s="703">
        <v>38140</v>
      </c>
      <c r="I2835" s="703">
        <v>38170</v>
      </c>
      <c r="J2835" s="701" t="s">
        <v>1608</v>
      </c>
      <c r="K2835" s="702">
        <v>30596</v>
      </c>
      <c r="L2835" s="701" t="s">
        <v>1341</v>
      </c>
      <c r="M2835" s="706"/>
      <c r="N2835" s="701" t="s">
        <v>1608</v>
      </c>
      <c r="O2835" s="702">
        <v>92</v>
      </c>
      <c r="P2835" s="701" t="s">
        <v>1341</v>
      </c>
      <c r="Q2835" s="706"/>
      <c r="R2835" s="701" t="s">
        <v>258</v>
      </c>
      <c r="S2835" s="701" t="s">
        <v>7745</v>
      </c>
    </row>
    <row r="2836" spans="1:19" x14ac:dyDescent="0.3">
      <c r="A2836" s="701" t="s">
        <v>7837</v>
      </c>
      <c r="B2836" s="701" t="s">
        <v>1607</v>
      </c>
      <c r="C2836" s="701" t="s">
        <v>553</v>
      </c>
      <c r="D2836" s="702">
        <v>2004</v>
      </c>
      <c r="E2836" s="701" t="s">
        <v>1341</v>
      </c>
      <c r="F2836" s="701" t="s">
        <v>2202</v>
      </c>
      <c r="G2836" s="701" t="s">
        <v>1612</v>
      </c>
      <c r="H2836" s="703">
        <v>38506</v>
      </c>
      <c r="I2836" s="703">
        <v>38538</v>
      </c>
      <c r="J2836" s="701" t="s">
        <v>1608</v>
      </c>
      <c r="K2836" s="702">
        <v>44537</v>
      </c>
      <c r="L2836" s="701" t="s">
        <v>1341</v>
      </c>
      <c r="M2836" s="704"/>
      <c r="N2836" s="701" t="s">
        <v>1341</v>
      </c>
      <c r="O2836" s="706"/>
      <c r="P2836" s="701" t="s">
        <v>1341</v>
      </c>
      <c r="Q2836" s="706"/>
      <c r="R2836" s="701" t="s">
        <v>258</v>
      </c>
      <c r="S2836" s="701" t="s">
        <v>7838</v>
      </c>
    </row>
    <row r="2837" spans="1:19" x14ac:dyDescent="0.3">
      <c r="A2837" s="701" t="s">
        <v>7840</v>
      </c>
      <c r="B2837" s="701" t="s">
        <v>1607</v>
      </c>
      <c r="C2837" s="701" t="s">
        <v>553</v>
      </c>
      <c r="D2837" s="702">
        <v>2004</v>
      </c>
      <c r="E2837" s="701" t="s">
        <v>1341</v>
      </c>
      <c r="F2837" s="701" t="s">
        <v>2202</v>
      </c>
      <c r="G2837" s="701" t="s">
        <v>1612</v>
      </c>
      <c r="H2837" s="703">
        <v>38513</v>
      </c>
      <c r="I2837" s="703">
        <v>38538</v>
      </c>
      <c r="J2837" s="701" t="s">
        <v>1608</v>
      </c>
      <c r="K2837" s="702">
        <v>27573</v>
      </c>
      <c r="L2837" s="701" t="s">
        <v>1341</v>
      </c>
      <c r="M2837" s="704"/>
      <c r="N2837" s="701" t="s">
        <v>1341</v>
      </c>
      <c r="O2837" s="706"/>
      <c r="P2837" s="701" t="s">
        <v>1341</v>
      </c>
      <c r="Q2837" s="706"/>
      <c r="R2837" s="701" t="s">
        <v>258</v>
      </c>
      <c r="S2837" s="701" t="s">
        <v>7838</v>
      </c>
    </row>
    <row r="2838" spans="1:19" x14ac:dyDescent="0.3">
      <c r="A2838" s="701" t="s">
        <v>7841</v>
      </c>
      <c r="B2838" s="701" t="s">
        <v>1607</v>
      </c>
      <c r="C2838" s="701" t="s">
        <v>553</v>
      </c>
      <c r="D2838" s="702">
        <v>2004</v>
      </c>
      <c r="E2838" s="701" t="s">
        <v>1341</v>
      </c>
      <c r="F2838" s="701" t="s">
        <v>2202</v>
      </c>
      <c r="G2838" s="701" t="s">
        <v>1612</v>
      </c>
      <c r="H2838" s="703">
        <v>38506</v>
      </c>
      <c r="I2838" s="703">
        <v>38538</v>
      </c>
      <c r="J2838" s="701" t="s">
        <v>1608</v>
      </c>
      <c r="K2838" s="702">
        <v>29449</v>
      </c>
      <c r="L2838" s="701" t="s">
        <v>1341</v>
      </c>
      <c r="M2838" s="706"/>
      <c r="N2838" s="701" t="s">
        <v>1341</v>
      </c>
      <c r="O2838" s="706"/>
      <c r="P2838" s="701" t="s">
        <v>1341</v>
      </c>
      <c r="Q2838" s="706"/>
      <c r="R2838" s="701" t="s">
        <v>258</v>
      </c>
      <c r="S2838" s="701" t="s">
        <v>7838</v>
      </c>
    </row>
    <row r="2839" spans="1:19" x14ac:dyDescent="0.3">
      <c r="A2839" s="701" t="s">
        <v>7839</v>
      </c>
      <c r="B2839" s="701" t="s">
        <v>1607</v>
      </c>
      <c r="C2839" s="701" t="s">
        <v>553</v>
      </c>
      <c r="D2839" s="702">
        <v>2005</v>
      </c>
      <c r="E2839" s="701" t="s">
        <v>1341</v>
      </c>
      <c r="F2839" s="701" t="s">
        <v>2202</v>
      </c>
      <c r="G2839" s="701" t="s">
        <v>1612</v>
      </c>
      <c r="H2839" s="703">
        <v>38875</v>
      </c>
      <c r="I2839" s="703">
        <v>38908</v>
      </c>
      <c r="J2839" s="701" t="s">
        <v>1613</v>
      </c>
      <c r="K2839" s="702">
        <v>47588</v>
      </c>
      <c r="L2839" s="701" t="s">
        <v>1341</v>
      </c>
      <c r="M2839" s="706"/>
      <c r="N2839" s="701" t="s">
        <v>1341</v>
      </c>
      <c r="O2839" s="706"/>
      <c r="P2839" s="701" t="s">
        <v>1341</v>
      </c>
      <c r="Q2839" s="706"/>
      <c r="R2839" s="701" t="s">
        <v>1341</v>
      </c>
      <c r="S2839" s="701" t="s">
        <v>1341</v>
      </c>
    </row>
    <row r="2840" spans="1:19" x14ac:dyDescent="0.3">
      <c r="A2840" s="701" t="s">
        <v>2205</v>
      </c>
      <c r="B2840" s="701" t="s">
        <v>1607</v>
      </c>
      <c r="C2840" s="701" t="s">
        <v>553</v>
      </c>
      <c r="D2840" s="702">
        <v>2005</v>
      </c>
      <c r="E2840" s="701" t="s">
        <v>1341</v>
      </c>
      <c r="F2840" s="701" t="s">
        <v>2202</v>
      </c>
      <c r="G2840" s="701" t="s">
        <v>1612</v>
      </c>
      <c r="H2840" s="703">
        <v>38869</v>
      </c>
      <c r="I2840" s="703">
        <v>38869</v>
      </c>
      <c r="J2840" s="701" t="s">
        <v>1608</v>
      </c>
      <c r="K2840" s="702">
        <v>51864</v>
      </c>
      <c r="L2840" s="701" t="s">
        <v>1341</v>
      </c>
      <c r="M2840" s="704"/>
      <c r="N2840" s="701" t="s">
        <v>1341</v>
      </c>
      <c r="O2840" s="706"/>
      <c r="P2840" s="701" t="s">
        <v>1341</v>
      </c>
      <c r="Q2840" s="706"/>
      <c r="R2840" s="701" t="s">
        <v>1341</v>
      </c>
      <c r="S2840" s="701" t="s">
        <v>1341</v>
      </c>
    </row>
    <row r="2841" spans="1:19" x14ac:dyDescent="0.3">
      <c r="A2841" s="701" t="s">
        <v>2204</v>
      </c>
      <c r="B2841" s="701" t="s">
        <v>1607</v>
      </c>
      <c r="C2841" s="701" t="s">
        <v>553</v>
      </c>
      <c r="D2841" s="702">
        <v>2006</v>
      </c>
      <c r="E2841" s="701" t="s">
        <v>1341</v>
      </c>
      <c r="F2841" s="701" t="s">
        <v>1799</v>
      </c>
      <c r="G2841" s="701" t="s">
        <v>1612</v>
      </c>
      <c r="H2841" s="703">
        <v>39261</v>
      </c>
      <c r="I2841" s="703">
        <v>39265</v>
      </c>
      <c r="J2841" s="701" t="s">
        <v>1608</v>
      </c>
      <c r="K2841" s="702">
        <v>26122</v>
      </c>
      <c r="L2841" s="701" t="s">
        <v>1341</v>
      </c>
      <c r="M2841" s="706"/>
      <c r="N2841" s="701" t="s">
        <v>1341</v>
      </c>
      <c r="O2841" s="706"/>
      <c r="P2841" s="701" t="s">
        <v>1341</v>
      </c>
      <c r="Q2841" s="704"/>
      <c r="R2841" s="701" t="s">
        <v>1341</v>
      </c>
      <c r="S2841" s="701" t="s">
        <v>1341</v>
      </c>
    </row>
    <row r="2842" spans="1:19" x14ac:dyDescent="0.3">
      <c r="A2842" s="701" t="s">
        <v>2203</v>
      </c>
      <c r="B2842" s="701" t="s">
        <v>1607</v>
      </c>
      <c r="C2842" s="701" t="s">
        <v>553</v>
      </c>
      <c r="D2842" s="702">
        <v>2006</v>
      </c>
      <c r="E2842" s="701" t="s">
        <v>1341</v>
      </c>
      <c r="F2842" s="701" t="s">
        <v>1799</v>
      </c>
      <c r="G2842" s="701" t="s">
        <v>1612</v>
      </c>
      <c r="H2842" s="703">
        <v>39238</v>
      </c>
      <c r="I2842" s="703">
        <v>39238</v>
      </c>
      <c r="J2842" s="701" t="s">
        <v>1608</v>
      </c>
      <c r="K2842" s="702">
        <v>51507</v>
      </c>
      <c r="L2842" s="701" t="s">
        <v>1613</v>
      </c>
      <c r="M2842" s="705">
        <v>1160</v>
      </c>
      <c r="N2842" s="701" t="s">
        <v>1341</v>
      </c>
      <c r="O2842" s="706"/>
      <c r="P2842" s="701" t="s">
        <v>1341</v>
      </c>
      <c r="Q2842" s="706"/>
      <c r="R2842" s="701" t="s">
        <v>1341</v>
      </c>
      <c r="S2842" s="701" t="s">
        <v>1341</v>
      </c>
    </row>
    <row r="2843" spans="1:19" x14ac:dyDescent="0.3">
      <c r="A2843" s="701" t="s">
        <v>2206</v>
      </c>
      <c r="B2843" s="701" t="s">
        <v>1607</v>
      </c>
      <c r="C2843" s="701" t="s">
        <v>553</v>
      </c>
      <c r="D2843" s="702">
        <v>2007</v>
      </c>
      <c r="E2843" s="701" t="s">
        <v>1341</v>
      </c>
      <c r="F2843" s="701" t="s">
        <v>1799</v>
      </c>
      <c r="G2843" s="701" t="s">
        <v>1612</v>
      </c>
      <c r="H2843" s="703">
        <v>39612</v>
      </c>
      <c r="I2843" s="703">
        <v>39644</v>
      </c>
      <c r="J2843" s="701" t="s">
        <v>1608</v>
      </c>
      <c r="K2843" s="702">
        <v>54717</v>
      </c>
      <c r="L2843" s="701" t="s">
        <v>1341</v>
      </c>
      <c r="M2843" s="704"/>
      <c r="N2843" s="701" t="s">
        <v>1341</v>
      </c>
      <c r="O2843" s="706"/>
      <c r="P2843" s="701" t="s">
        <v>1341</v>
      </c>
      <c r="Q2843" s="706"/>
      <c r="R2843" s="701" t="s">
        <v>1341</v>
      </c>
      <c r="S2843" s="701" t="s">
        <v>1341</v>
      </c>
    </row>
    <row r="2844" spans="1:19" x14ac:dyDescent="0.3">
      <c r="A2844" s="701" t="s">
        <v>2651</v>
      </c>
      <c r="B2844" s="701" t="s">
        <v>1607</v>
      </c>
      <c r="C2844" s="701" t="s">
        <v>553</v>
      </c>
      <c r="D2844" s="702">
        <v>2008</v>
      </c>
      <c r="E2844" s="701" t="s">
        <v>1341</v>
      </c>
      <c r="F2844" s="701" t="s">
        <v>1799</v>
      </c>
      <c r="G2844" s="701" t="s">
        <v>1612</v>
      </c>
      <c r="H2844" s="703">
        <v>39976</v>
      </c>
      <c r="I2844" s="703">
        <v>39996</v>
      </c>
      <c r="J2844" s="701" t="s">
        <v>1608</v>
      </c>
      <c r="K2844" s="702">
        <v>46476</v>
      </c>
      <c r="L2844" s="701" t="s">
        <v>1341</v>
      </c>
      <c r="M2844" s="704"/>
      <c r="N2844" s="701" t="s">
        <v>1341</v>
      </c>
      <c r="O2844" s="706"/>
      <c r="P2844" s="701" t="s">
        <v>1341</v>
      </c>
      <c r="Q2844" s="704"/>
      <c r="R2844" s="701" t="s">
        <v>1341</v>
      </c>
      <c r="S2844" s="701" t="s">
        <v>1341</v>
      </c>
    </row>
    <row r="2845" spans="1:19" x14ac:dyDescent="0.3">
      <c r="A2845" s="701" t="s">
        <v>8091</v>
      </c>
      <c r="B2845" s="701" t="s">
        <v>1607</v>
      </c>
      <c r="C2845" s="701" t="s">
        <v>553</v>
      </c>
      <c r="D2845" s="702">
        <v>2009</v>
      </c>
      <c r="E2845" s="701" t="s">
        <v>1341</v>
      </c>
      <c r="F2845" s="701" t="s">
        <v>1799</v>
      </c>
      <c r="G2845" s="701" t="s">
        <v>1612</v>
      </c>
      <c r="H2845" s="703">
        <v>40341</v>
      </c>
      <c r="I2845" s="703">
        <v>40361</v>
      </c>
      <c r="J2845" s="701" t="s">
        <v>1608</v>
      </c>
      <c r="K2845" s="702">
        <v>24380</v>
      </c>
      <c r="L2845" s="701" t="s">
        <v>1341</v>
      </c>
      <c r="M2845" s="704"/>
      <c r="N2845" s="701" t="s">
        <v>1341</v>
      </c>
      <c r="O2845" s="706"/>
      <c r="P2845" s="701" t="s">
        <v>1341</v>
      </c>
      <c r="Q2845" s="706"/>
      <c r="R2845" s="701" t="s">
        <v>1341</v>
      </c>
      <c r="S2845" s="701" t="s">
        <v>1341</v>
      </c>
    </row>
    <row r="2846" spans="1:19" x14ac:dyDescent="0.3">
      <c r="A2846" s="701" t="s">
        <v>8092</v>
      </c>
      <c r="B2846" s="701" t="s">
        <v>1607</v>
      </c>
      <c r="C2846" s="701" t="s">
        <v>553</v>
      </c>
      <c r="D2846" s="702">
        <v>2010</v>
      </c>
      <c r="E2846" s="701" t="s">
        <v>1341</v>
      </c>
      <c r="F2846" s="701" t="s">
        <v>1799</v>
      </c>
      <c r="G2846" s="701" t="s">
        <v>1612</v>
      </c>
      <c r="H2846" s="703">
        <v>40700</v>
      </c>
      <c r="I2846" s="703">
        <v>40711</v>
      </c>
      <c r="J2846" s="701" t="s">
        <v>1608</v>
      </c>
      <c r="K2846" s="702">
        <v>27950</v>
      </c>
      <c r="L2846" s="701" t="s">
        <v>1341</v>
      </c>
      <c r="M2846" s="704"/>
      <c r="N2846" s="701" t="s">
        <v>1341</v>
      </c>
      <c r="O2846" s="706"/>
      <c r="P2846" s="701" t="s">
        <v>1341</v>
      </c>
      <c r="Q2846" s="706"/>
      <c r="R2846" s="701" t="s">
        <v>1341</v>
      </c>
      <c r="S2846" s="701" t="s">
        <v>1341</v>
      </c>
    </row>
    <row r="2847" spans="1:19" x14ac:dyDescent="0.3">
      <c r="A2847" s="701" t="s">
        <v>8179</v>
      </c>
      <c r="B2847" s="701" t="s">
        <v>1607</v>
      </c>
      <c r="C2847" s="701" t="s">
        <v>553</v>
      </c>
      <c r="D2847" s="702">
        <v>2010</v>
      </c>
      <c r="E2847" s="701" t="s">
        <v>1341</v>
      </c>
      <c r="F2847" s="701" t="s">
        <v>1799</v>
      </c>
      <c r="G2847" s="701" t="s">
        <v>1612</v>
      </c>
      <c r="H2847" s="703">
        <v>40729</v>
      </c>
      <c r="I2847" s="703">
        <v>40737</v>
      </c>
      <c r="J2847" s="701" t="s">
        <v>1608</v>
      </c>
      <c r="K2847" s="702">
        <v>19303</v>
      </c>
      <c r="L2847" s="701" t="s">
        <v>1341</v>
      </c>
      <c r="M2847" s="704"/>
      <c r="N2847" s="701" t="s">
        <v>1341</v>
      </c>
      <c r="O2847" s="706"/>
      <c r="P2847" s="701" t="s">
        <v>1341</v>
      </c>
      <c r="Q2847" s="704"/>
      <c r="R2847" s="701" t="s">
        <v>1341</v>
      </c>
      <c r="S2847" s="701" t="s">
        <v>1341</v>
      </c>
    </row>
    <row r="2848" spans="1:19" x14ac:dyDescent="0.3">
      <c r="A2848" s="701" t="s">
        <v>8244</v>
      </c>
      <c r="B2848" s="701" t="s">
        <v>1607</v>
      </c>
      <c r="C2848" s="701" t="s">
        <v>553</v>
      </c>
      <c r="D2848" s="702">
        <v>2010</v>
      </c>
      <c r="E2848" s="701" t="s">
        <v>1341</v>
      </c>
      <c r="F2848" s="701" t="s">
        <v>1799</v>
      </c>
      <c r="G2848" s="701" t="s">
        <v>1612</v>
      </c>
      <c r="H2848" s="703">
        <v>40716</v>
      </c>
      <c r="I2848" s="703">
        <v>40725</v>
      </c>
      <c r="J2848" s="701" t="s">
        <v>1608</v>
      </c>
      <c r="K2848" s="702">
        <v>56525</v>
      </c>
      <c r="L2848" s="701" t="s">
        <v>1341</v>
      </c>
      <c r="M2848" s="706"/>
      <c r="N2848" s="701" t="s">
        <v>1341</v>
      </c>
      <c r="O2848" s="706"/>
      <c r="P2848" s="701" t="s">
        <v>1341</v>
      </c>
      <c r="Q2848" s="704"/>
      <c r="R2848" s="701" t="s">
        <v>1341</v>
      </c>
      <c r="S2848" s="701" t="s">
        <v>1341</v>
      </c>
    </row>
    <row r="2849" spans="1:19" x14ac:dyDescent="0.3">
      <c r="A2849" s="701" t="s">
        <v>7872</v>
      </c>
      <c r="B2849" s="701" t="s">
        <v>1607</v>
      </c>
      <c r="C2849" s="701" t="s">
        <v>1481</v>
      </c>
      <c r="D2849" s="702">
        <v>1984</v>
      </c>
      <c r="E2849" s="701" t="s">
        <v>1826</v>
      </c>
      <c r="F2849" s="701" t="s">
        <v>2208</v>
      </c>
      <c r="G2849" s="701" t="s">
        <v>1785</v>
      </c>
      <c r="H2849" s="703">
        <v>31204</v>
      </c>
      <c r="I2849" s="703">
        <v>31204</v>
      </c>
      <c r="J2849" s="701" t="s">
        <v>1608</v>
      </c>
      <c r="K2849" s="702">
        <v>78417</v>
      </c>
      <c r="L2849" s="701" t="s">
        <v>1341</v>
      </c>
      <c r="M2849" s="706"/>
      <c r="N2849" s="701" t="s">
        <v>1613</v>
      </c>
      <c r="O2849" s="702">
        <v>101400</v>
      </c>
      <c r="P2849" s="701" t="s">
        <v>1608</v>
      </c>
      <c r="Q2849" s="702">
        <v>236</v>
      </c>
      <c r="R2849" s="701" t="s">
        <v>1341</v>
      </c>
      <c r="S2849" s="701" t="s">
        <v>1341</v>
      </c>
    </row>
    <row r="2850" spans="1:19" x14ac:dyDescent="0.3">
      <c r="A2850" s="701" t="s">
        <v>7873</v>
      </c>
      <c r="B2850" s="701" t="s">
        <v>1607</v>
      </c>
      <c r="C2850" s="701" t="s">
        <v>1481</v>
      </c>
      <c r="D2850" s="702">
        <v>1984</v>
      </c>
      <c r="E2850" s="701" t="s">
        <v>1826</v>
      </c>
      <c r="F2850" s="701" t="s">
        <v>2208</v>
      </c>
      <c r="G2850" s="701" t="s">
        <v>1785</v>
      </c>
      <c r="H2850" s="703">
        <v>31204</v>
      </c>
      <c r="I2850" s="703">
        <v>31204</v>
      </c>
      <c r="J2850" s="701" t="s">
        <v>1608</v>
      </c>
      <c r="K2850" s="702">
        <v>78064</v>
      </c>
      <c r="L2850" s="701" t="s">
        <v>1341</v>
      </c>
      <c r="M2850" s="704"/>
      <c r="N2850" s="701" t="s">
        <v>1613</v>
      </c>
      <c r="O2850" s="702">
        <v>100900</v>
      </c>
      <c r="P2850" s="701" t="s">
        <v>1608</v>
      </c>
      <c r="Q2850" s="705">
        <v>235</v>
      </c>
      <c r="R2850" s="701" t="s">
        <v>1341</v>
      </c>
      <c r="S2850" s="701" t="s">
        <v>1341</v>
      </c>
    </row>
    <row r="2851" spans="1:19" x14ac:dyDescent="0.3">
      <c r="A2851" s="701" t="s">
        <v>7874</v>
      </c>
      <c r="B2851" s="701" t="s">
        <v>1607</v>
      </c>
      <c r="C2851" s="701" t="s">
        <v>1481</v>
      </c>
      <c r="D2851" s="702">
        <v>1984</v>
      </c>
      <c r="E2851" s="701" t="s">
        <v>1826</v>
      </c>
      <c r="F2851" s="701" t="s">
        <v>2208</v>
      </c>
      <c r="G2851" s="701" t="s">
        <v>1785</v>
      </c>
      <c r="H2851" s="703">
        <v>31204</v>
      </c>
      <c r="I2851" s="703">
        <v>31204</v>
      </c>
      <c r="J2851" s="701" t="s">
        <v>1608</v>
      </c>
      <c r="K2851" s="702">
        <v>78504</v>
      </c>
      <c r="L2851" s="701" t="s">
        <v>1341</v>
      </c>
      <c r="M2851" s="706"/>
      <c r="N2851" s="701" t="s">
        <v>1613</v>
      </c>
      <c r="O2851" s="702">
        <v>101400</v>
      </c>
      <c r="P2851" s="701" t="s">
        <v>1608</v>
      </c>
      <c r="Q2851" s="702">
        <v>236</v>
      </c>
      <c r="R2851" s="701" t="s">
        <v>1341</v>
      </c>
      <c r="S2851" s="701" t="s">
        <v>1341</v>
      </c>
    </row>
    <row r="2852" spans="1:19" x14ac:dyDescent="0.3">
      <c r="A2852" s="701" t="s">
        <v>7977</v>
      </c>
      <c r="B2852" s="701" t="s">
        <v>1607</v>
      </c>
      <c r="C2852" s="701" t="s">
        <v>1481</v>
      </c>
      <c r="D2852" s="702">
        <v>1986</v>
      </c>
      <c r="E2852" s="701" t="s">
        <v>1826</v>
      </c>
      <c r="F2852" s="701" t="s">
        <v>2208</v>
      </c>
      <c r="G2852" s="701" t="s">
        <v>1785</v>
      </c>
      <c r="H2852" s="703">
        <v>31929</v>
      </c>
      <c r="I2852" s="703">
        <v>31929</v>
      </c>
      <c r="J2852" s="701" t="s">
        <v>1608</v>
      </c>
      <c r="K2852" s="702">
        <v>126076</v>
      </c>
      <c r="L2852" s="701" t="s">
        <v>1341</v>
      </c>
      <c r="M2852" s="706"/>
      <c r="N2852" s="701" t="s">
        <v>1608</v>
      </c>
      <c r="O2852" s="702">
        <v>2774</v>
      </c>
      <c r="P2852" s="701" t="s">
        <v>1341</v>
      </c>
      <c r="Q2852" s="706"/>
      <c r="R2852" s="701" t="s">
        <v>1341</v>
      </c>
      <c r="S2852" s="701" t="s">
        <v>1341</v>
      </c>
    </row>
    <row r="2853" spans="1:19" x14ac:dyDescent="0.3">
      <c r="A2853" s="701" t="s">
        <v>7978</v>
      </c>
      <c r="B2853" s="701" t="s">
        <v>1607</v>
      </c>
      <c r="C2853" s="701" t="s">
        <v>1481</v>
      </c>
      <c r="D2853" s="702">
        <v>1986</v>
      </c>
      <c r="E2853" s="701" t="s">
        <v>1826</v>
      </c>
      <c r="F2853" s="701" t="s">
        <v>2208</v>
      </c>
      <c r="G2853" s="701" t="s">
        <v>1785</v>
      </c>
      <c r="H2853" s="703">
        <v>31929</v>
      </c>
      <c r="I2853" s="703">
        <v>31929</v>
      </c>
      <c r="J2853" s="701" t="s">
        <v>1608</v>
      </c>
      <c r="K2853" s="702">
        <v>125570</v>
      </c>
      <c r="L2853" s="701" t="s">
        <v>1341</v>
      </c>
      <c r="M2853" s="704"/>
      <c r="N2853" s="701" t="s">
        <v>1608</v>
      </c>
      <c r="O2853" s="702">
        <v>2763</v>
      </c>
      <c r="P2853" s="701" t="s">
        <v>1341</v>
      </c>
      <c r="Q2853" s="704"/>
      <c r="R2853" s="701" t="s">
        <v>1341</v>
      </c>
      <c r="S2853" s="701" t="s">
        <v>1341</v>
      </c>
    </row>
    <row r="2854" spans="1:19" x14ac:dyDescent="0.3">
      <c r="A2854" s="701" t="s">
        <v>8100</v>
      </c>
      <c r="B2854" s="701" t="s">
        <v>1607</v>
      </c>
      <c r="C2854" s="701" t="s">
        <v>1481</v>
      </c>
      <c r="D2854" s="702">
        <v>1987</v>
      </c>
      <c r="E2854" s="701" t="s">
        <v>1826</v>
      </c>
      <c r="F2854" s="701" t="s">
        <v>2208</v>
      </c>
      <c r="G2854" s="701" t="s">
        <v>1785</v>
      </c>
      <c r="H2854" s="703">
        <v>32302</v>
      </c>
      <c r="I2854" s="703">
        <v>32302</v>
      </c>
      <c r="J2854" s="701" t="s">
        <v>1608</v>
      </c>
      <c r="K2854" s="702">
        <v>122850</v>
      </c>
      <c r="L2854" s="701" t="s">
        <v>1341</v>
      </c>
      <c r="M2854" s="704"/>
      <c r="N2854" s="701" t="s">
        <v>1613</v>
      </c>
      <c r="O2854" s="702">
        <v>21246</v>
      </c>
      <c r="P2854" s="701" t="s">
        <v>1608</v>
      </c>
      <c r="Q2854" s="705">
        <v>2125</v>
      </c>
      <c r="R2854" s="701" t="s">
        <v>1341</v>
      </c>
      <c r="S2854" s="701" t="s">
        <v>1341</v>
      </c>
    </row>
    <row r="2855" spans="1:19" x14ac:dyDescent="0.3">
      <c r="A2855" s="701" t="s">
        <v>8101</v>
      </c>
      <c r="B2855" s="701" t="s">
        <v>1607</v>
      </c>
      <c r="C2855" s="701" t="s">
        <v>1481</v>
      </c>
      <c r="D2855" s="702">
        <v>1987</v>
      </c>
      <c r="E2855" s="701" t="s">
        <v>1826</v>
      </c>
      <c r="F2855" s="701" t="s">
        <v>2208</v>
      </c>
      <c r="G2855" s="701" t="s">
        <v>1785</v>
      </c>
      <c r="H2855" s="703">
        <v>32302</v>
      </c>
      <c r="I2855" s="703">
        <v>32302</v>
      </c>
      <c r="J2855" s="701" t="s">
        <v>1608</v>
      </c>
      <c r="K2855" s="702">
        <v>122899</v>
      </c>
      <c r="L2855" s="701" t="s">
        <v>1341</v>
      </c>
      <c r="M2855" s="706"/>
      <c r="N2855" s="701" t="s">
        <v>1613</v>
      </c>
      <c r="O2855" s="702">
        <v>21254</v>
      </c>
      <c r="P2855" s="701" t="s">
        <v>1608</v>
      </c>
      <c r="Q2855" s="702">
        <v>2125</v>
      </c>
      <c r="R2855" s="701" t="s">
        <v>1341</v>
      </c>
      <c r="S2855" s="701" t="s">
        <v>1341</v>
      </c>
    </row>
    <row r="2856" spans="1:19" x14ac:dyDescent="0.3">
      <c r="A2856" s="701" t="s">
        <v>8102</v>
      </c>
      <c r="B2856" s="701" t="s">
        <v>1607</v>
      </c>
      <c r="C2856" s="701" t="s">
        <v>1481</v>
      </c>
      <c r="D2856" s="702">
        <v>1987</v>
      </c>
      <c r="E2856" s="701" t="s">
        <v>1826</v>
      </c>
      <c r="F2856" s="701" t="s">
        <v>2208</v>
      </c>
      <c r="G2856" s="701" t="s">
        <v>1785</v>
      </c>
      <c r="H2856" s="703">
        <v>32295</v>
      </c>
      <c r="I2856" s="703">
        <v>32295</v>
      </c>
      <c r="J2856" s="701" t="s">
        <v>1608</v>
      </c>
      <c r="K2856" s="702">
        <v>124345</v>
      </c>
      <c r="L2856" s="701" t="s">
        <v>1341</v>
      </c>
      <c r="M2856" s="706"/>
      <c r="N2856" s="701" t="s">
        <v>1613</v>
      </c>
      <c r="O2856" s="702">
        <v>839682</v>
      </c>
      <c r="P2856" s="701" t="s">
        <v>1608</v>
      </c>
      <c r="Q2856" s="702">
        <v>374</v>
      </c>
      <c r="R2856" s="701" t="s">
        <v>1341</v>
      </c>
      <c r="S2856" s="701" t="s">
        <v>1341</v>
      </c>
    </row>
    <row r="2857" spans="1:19" x14ac:dyDescent="0.3">
      <c r="A2857" s="701" t="s">
        <v>8103</v>
      </c>
      <c r="B2857" s="701" t="s">
        <v>1607</v>
      </c>
      <c r="C2857" s="701" t="s">
        <v>1481</v>
      </c>
      <c r="D2857" s="702">
        <v>1987</v>
      </c>
      <c r="E2857" s="701" t="s">
        <v>1826</v>
      </c>
      <c r="F2857" s="701" t="s">
        <v>2208</v>
      </c>
      <c r="G2857" s="701" t="s">
        <v>1785</v>
      </c>
      <c r="H2857" s="703">
        <v>32295</v>
      </c>
      <c r="I2857" s="703">
        <v>32295</v>
      </c>
      <c r="J2857" s="701" t="s">
        <v>1608</v>
      </c>
      <c r="K2857" s="702">
        <v>124394</v>
      </c>
      <c r="L2857" s="701" t="s">
        <v>1341</v>
      </c>
      <c r="M2857" s="704"/>
      <c r="N2857" s="701" t="s">
        <v>1613</v>
      </c>
      <c r="O2857" s="702">
        <v>840018</v>
      </c>
      <c r="P2857" s="701" t="s">
        <v>1608</v>
      </c>
      <c r="Q2857" s="705">
        <v>374</v>
      </c>
      <c r="R2857" s="701" t="s">
        <v>1341</v>
      </c>
      <c r="S2857" s="701" t="s">
        <v>1341</v>
      </c>
    </row>
    <row r="2858" spans="1:19" x14ac:dyDescent="0.3">
      <c r="A2858" s="701" t="s">
        <v>7393</v>
      </c>
      <c r="B2858" s="701" t="s">
        <v>1607</v>
      </c>
      <c r="C2858" s="701" t="s">
        <v>1481</v>
      </c>
      <c r="D2858" s="702">
        <v>1988</v>
      </c>
      <c r="E2858" s="701" t="s">
        <v>1826</v>
      </c>
      <c r="F2858" s="701" t="s">
        <v>2208</v>
      </c>
      <c r="G2858" s="701" t="s">
        <v>1785</v>
      </c>
      <c r="H2858" s="703">
        <v>32667</v>
      </c>
      <c r="I2858" s="703">
        <v>32667</v>
      </c>
      <c r="J2858" s="701" t="s">
        <v>1608</v>
      </c>
      <c r="K2858" s="702">
        <v>113193</v>
      </c>
      <c r="L2858" s="701" t="s">
        <v>1341</v>
      </c>
      <c r="M2858" s="704"/>
      <c r="N2858" s="701" t="s">
        <v>1613</v>
      </c>
      <c r="O2858" s="702">
        <v>18244</v>
      </c>
      <c r="P2858" s="701" t="s">
        <v>1608</v>
      </c>
      <c r="Q2858" s="705">
        <v>2075</v>
      </c>
      <c r="R2858" s="701" t="s">
        <v>1341</v>
      </c>
      <c r="S2858" s="701" t="s">
        <v>1341</v>
      </c>
    </row>
    <row r="2859" spans="1:19" x14ac:dyDescent="0.3">
      <c r="A2859" s="701" t="s">
        <v>7395</v>
      </c>
      <c r="B2859" s="701" t="s">
        <v>1607</v>
      </c>
      <c r="C2859" s="701" t="s">
        <v>1481</v>
      </c>
      <c r="D2859" s="702">
        <v>1988</v>
      </c>
      <c r="E2859" s="701" t="s">
        <v>1826</v>
      </c>
      <c r="F2859" s="701" t="s">
        <v>2208</v>
      </c>
      <c r="G2859" s="701" t="s">
        <v>1785</v>
      </c>
      <c r="H2859" s="703">
        <v>32667</v>
      </c>
      <c r="I2859" s="703">
        <v>32667</v>
      </c>
      <c r="J2859" s="701" t="s">
        <v>1608</v>
      </c>
      <c r="K2859" s="702">
        <v>113285</v>
      </c>
      <c r="L2859" s="701" t="s">
        <v>1341</v>
      </c>
      <c r="M2859" s="706"/>
      <c r="N2859" s="701" t="s">
        <v>1613</v>
      </c>
      <c r="O2859" s="702">
        <v>18244</v>
      </c>
      <c r="P2859" s="701" t="s">
        <v>1608</v>
      </c>
      <c r="Q2859" s="705">
        <v>2076</v>
      </c>
      <c r="R2859" s="701" t="s">
        <v>1341</v>
      </c>
      <c r="S2859" s="701" t="s">
        <v>1341</v>
      </c>
    </row>
    <row r="2860" spans="1:19" x14ac:dyDescent="0.3">
      <c r="A2860" s="701" t="s">
        <v>8097</v>
      </c>
      <c r="B2860" s="701" t="s">
        <v>1607</v>
      </c>
      <c r="C2860" s="701" t="s">
        <v>1481</v>
      </c>
      <c r="D2860" s="702">
        <v>1988</v>
      </c>
      <c r="E2860" s="701" t="s">
        <v>1826</v>
      </c>
      <c r="F2860" s="701" t="s">
        <v>2208</v>
      </c>
      <c r="G2860" s="701" t="s">
        <v>1785</v>
      </c>
      <c r="H2860" s="703">
        <v>32673</v>
      </c>
      <c r="I2860" s="703">
        <v>32673</v>
      </c>
      <c r="J2860" s="701" t="s">
        <v>1608</v>
      </c>
      <c r="K2860" s="702">
        <v>116935</v>
      </c>
      <c r="L2860" s="701" t="s">
        <v>1341</v>
      </c>
      <c r="M2860" s="706"/>
      <c r="N2860" s="701" t="s">
        <v>1613</v>
      </c>
      <c r="O2860" s="702">
        <v>21208</v>
      </c>
      <c r="P2860" s="701" t="s">
        <v>1608</v>
      </c>
      <c r="Q2860" s="705">
        <v>3121</v>
      </c>
      <c r="R2860" s="701" t="s">
        <v>1341</v>
      </c>
      <c r="S2860" s="701" t="s">
        <v>1341</v>
      </c>
    </row>
    <row r="2861" spans="1:19" x14ac:dyDescent="0.3">
      <c r="A2861" s="701" t="s">
        <v>8098</v>
      </c>
      <c r="B2861" s="701" t="s">
        <v>1607</v>
      </c>
      <c r="C2861" s="701" t="s">
        <v>1481</v>
      </c>
      <c r="D2861" s="702">
        <v>1988</v>
      </c>
      <c r="E2861" s="701" t="s">
        <v>1826</v>
      </c>
      <c r="F2861" s="701" t="s">
        <v>2208</v>
      </c>
      <c r="G2861" s="701" t="s">
        <v>1785</v>
      </c>
      <c r="H2861" s="703">
        <v>32673</v>
      </c>
      <c r="I2861" s="703">
        <v>32673</v>
      </c>
      <c r="J2861" s="701" t="s">
        <v>1608</v>
      </c>
      <c r="K2861" s="702">
        <v>117168</v>
      </c>
      <c r="L2861" s="701" t="s">
        <v>1341</v>
      </c>
      <c r="M2861" s="706"/>
      <c r="N2861" s="701" t="s">
        <v>1613</v>
      </c>
      <c r="O2861" s="702">
        <v>21207</v>
      </c>
      <c r="P2861" s="701" t="s">
        <v>1608</v>
      </c>
      <c r="Q2861" s="702">
        <v>3128</v>
      </c>
      <c r="R2861" s="701" t="s">
        <v>1341</v>
      </c>
      <c r="S2861" s="701" t="s">
        <v>1341</v>
      </c>
    </row>
    <row r="2862" spans="1:19" x14ac:dyDescent="0.3">
      <c r="A2862" s="701" t="s">
        <v>8170</v>
      </c>
      <c r="B2862" s="701" t="s">
        <v>1607</v>
      </c>
      <c r="C2862" s="701" t="s">
        <v>1481</v>
      </c>
      <c r="D2862" s="702">
        <v>1989</v>
      </c>
      <c r="E2862" s="701" t="s">
        <v>1826</v>
      </c>
      <c r="F2862" s="701" t="s">
        <v>2208</v>
      </c>
      <c r="G2862" s="701" t="s">
        <v>1785</v>
      </c>
      <c r="H2862" s="703">
        <v>33030</v>
      </c>
      <c r="I2862" s="703">
        <v>33030</v>
      </c>
      <c r="J2862" s="701" t="s">
        <v>1608</v>
      </c>
      <c r="K2862" s="702">
        <v>123640</v>
      </c>
      <c r="L2862" s="701" t="s">
        <v>1341</v>
      </c>
      <c r="M2862" s="704"/>
      <c r="N2862" s="701" t="s">
        <v>1608</v>
      </c>
      <c r="O2862" s="702">
        <v>3561</v>
      </c>
      <c r="P2862" s="701" t="s">
        <v>1341</v>
      </c>
      <c r="Q2862" s="704"/>
      <c r="R2862" s="701" t="s">
        <v>1341</v>
      </c>
      <c r="S2862" s="701" t="s">
        <v>1341</v>
      </c>
    </row>
    <row r="2863" spans="1:19" x14ac:dyDescent="0.3">
      <c r="A2863" s="701" t="s">
        <v>8173</v>
      </c>
      <c r="B2863" s="701" t="s">
        <v>1607</v>
      </c>
      <c r="C2863" s="701" t="s">
        <v>1481</v>
      </c>
      <c r="D2863" s="702">
        <v>1989</v>
      </c>
      <c r="E2863" s="701" t="s">
        <v>1826</v>
      </c>
      <c r="F2863" s="701" t="s">
        <v>2208</v>
      </c>
      <c r="G2863" s="701" t="s">
        <v>1785</v>
      </c>
      <c r="H2863" s="703">
        <v>33030</v>
      </c>
      <c r="I2863" s="703">
        <v>33030</v>
      </c>
      <c r="J2863" s="701" t="s">
        <v>1608</v>
      </c>
      <c r="K2863" s="702">
        <v>123233</v>
      </c>
      <c r="L2863" s="701" t="s">
        <v>1341</v>
      </c>
      <c r="M2863" s="706"/>
      <c r="N2863" s="701" t="s">
        <v>1608</v>
      </c>
      <c r="O2863" s="702">
        <v>3500</v>
      </c>
      <c r="P2863" s="701" t="s">
        <v>1341</v>
      </c>
      <c r="Q2863" s="706"/>
      <c r="R2863" s="701" t="s">
        <v>1341</v>
      </c>
      <c r="S2863" s="701" t="s">
        <v>1341</v>
      </c>
    </row>
    <row r="2864" spans="1:19" x14ac:dyDescent="0.3">
      <c r="A2864" s="701" t="s">
        <v>8174</v>
      </c>
      <c r="B2864" s="701" t="s">
        <v>1607</v>
      </c>
      <c r="C2864" s="701" t="s">
        <v>1481</v>
      </c>
      <c r="D2864" s="702">
        <v>1989</v>
      </c>
      <c r="E2864" s="701" t="s">
        <v>1826</v>
      </c>
      <c r="F2864" s="701" t="s">
        <v>2208</v>
      </c>
      <c r="G2864" s="701" t="s">
        <v>1785</v>
      </c>
      <c r="H2864" s="703">
        <v>33032</v>
      </c>
      <c r="I2864" s="703">
        <v>33032</v>
      </c>
      <c r="J2864" s="701" t="s">
        <v>1608</v>
      </c>
      <c r="K2864" s="702">
        <v>118104</v>
      </c>
      <c r="L2864" s="701" t="s">
        <v>1341</v>
      </c>
      <c r="M2864" s="706"/>
      <c r="N2864" s="701" t="s">
        <v>1608</v>
      </c>
      <c r="O2864" s="702">
        <v>4535</v>
      </c>
      <c r="P2864" s="701" t="s">
        <v>1341</v>
      </c>
      <c r="Q2864" s="704"/>
      <c r="R2864" s="701" t="s">
        <v>1341</v>
      </c>
      <c r="S2864" s="701" t="s">
        <v>1341</v>
      </c>
    </row>
    <row r="2865" spans="1:19" x14ac:dyDescent="0.3">
      <c r="A2865" s="701" t="s">
        <v>8175</v>
      </c>
      <c r="B2865" s="701" t="s">
        <v>1607</v>
      </c>
      <c r="C2865" s="701" t="s">
        <v>1481</v>
      </c>
      <c r="D2865" s="702">
        <v>1989</v>
      </c>
      <c r="E2865" s="701" t="s">
        <v>1826</v>
      </c>
      <c r="F2865" s="701" t="s">
        <v>2208</v>
      </c>
      <c r="G2865" s="701" t="s">
        <v>1785</v>
      </c>
      <c r="H2865" s="703">
        <v>33032</v>
      </c>
      <c r="I2865" s="703">
        <v>33032</v>
      </c>
      <c r="J2865" s="701" t="s">
        <v>1608</v>
      </c>
      <c r="K2865" s="702">
        <v>119941</v>
      </c>
      <c r="L2865" s="701" t="s">
        <v>1341</v>
      </c>
      <c r="M2865" s="706"/>
      <c r="N2865" s="701" t="s">
        <v>1608</v>
      </c>
      <c r="O2865" s="702">
        <v>4606</v>
      </c>
      <c r="P2865" s="701" t="s">
        <v>1341</v>
      </c>
      <c r="Q2865" s="704"/>
      <c r="R2865" s="701" t="s">
        <v>1341</v>
      </c>
      <c r="S2865" s="701" t="s">
        <v>1341</v>
      </c>
    </row>
    <row r="2866" spans="1:19" x14ac:dyDescent="0.3">
      <c r="A2866" s="701" t="s">
        <v>7305</v>
      </c>
      <c r="B2866" s="701" t="s">
        <v>1607</v>
      </c>
      <c r="C2866" s="701" t="s">
        <v>1481</v>
      </c>
      <c r="D2866" s="702">
        <v>1994</v>
      </c>
      <c r="E2866" s="701" t="s">
        <v>1826</v>
      </c>
      <c r="F2866" s="701" t="s">
        <v>2208</v>
      </c>
      <c r="G2866" s="701" t="s">
        <v>1785</v>
      </c>
      <c r="H2866" s="703">
        <v>34837</v>
      </c>
      <c r="I2866" s="703">
        <v>34928</v>
      </c>
      <c r="J2866" s="701" t="s">
        <v>1608</v>
      </c>
      <c r="K2866" s="702">
        <v>12929</v>
      </c>
      <c r="L2866" s="701" t="s">
        <v>1341</v>
      </c>
      <c r="M2866" s="706"/>
      <c r="N2866" s="701" t="s">
        <v>1341</v>
      </c>
      <c r="O2866" s="706"/>
      <c r="P2866" s="701" t="s">
        <v>1341</v>
      </c>
      <c r="Q2866" s="704"/>
      <c r="R2866" s="701" t="s">
        <v>1341</v>
      </c>
      <c r="S2866" s="701" t="s">
        <v>1341</v>
      </c>
    </row>
    <row r="2867" spans="1:19" x14ac:dyDescent="0.3">
      <c r="A2867" s="701" t="s">
        <v>7306</v>
      </c>
      <c r="B2867" s="701" t="s">
        <v>1607</v>
      </c>
      <c r="C2867" s="701" t="s">
        <v>1481</v>
      </c>
      <c r="D2867" s="702">
        <v>1994</v>
      </c>
      <c r="E2867" s="701" t="s">
        <v>1826</v>
      </c>
      <c r="F2867" s="701" t="s">
        <v>2208</v>
      </c>
      <c r="G2867" s="701" t="s">
        <v>1785</v>
      </c>
      <c r="H2867" s="703">
        <v>34837</v>
      </c>
      <c r="I2867" s="703">
        <v>34928</v>
      </c>
      <c r="J2867" s="701" t="s">
        <v>1608</v>
      </c>
      <c r="K2867" s="702">
        <v>12929</v>
      </c>
      <c r="L2867" s="701" t="s">
        <v>1341</v>
      </c>
      <c r="M2867" s="706"/>
      <c r="N2867" s="701" t="s">
        <v>1341</v>
      </c>
      <c r="O2867" s="706"/>
      <c r="P2867" s="701" t="s">
        <v>1341</v>
      </c>
      <c r="Q2867" s="704"/>
      <c r="R2867" s="701" t="s">
        <v>1341</v>
      </c>
      <c r="S2867" s="701" t="s">
        <v>1341</v>
      </c>
    </row>
    <row r="2868" spans="1:19" x14ac:dyDescent="0.3">
      <c r="A2868" s="701" t="s">
        <v>7527</v>
      </c>
      <c r="B2868" s="701" t="s">
        <v>1607</v>
      </c>
      <c r="C2868" s="701" t="s">
        <v>1481</v>
      </c>
      <c r="D2868" s="702">
        <v>1998</v>
      </c>
      <c r="E2868" s="701" t="s">
        <v>1826</v>
      </c>
      <c r="F2868" s="701" t="s">
        <v>2208</v>
      </c>
      <c r="G2868" s="701" t="s">
        <v>1612</v>
      </c>
      <c r="H2868" s="703">
        <v>36326</v>
      </c>
      <c r="I2868" s="703">
        <v>36326</v>
      </c>
      <c r="J2868" s="701" t="s">
        <v>2215</v>
      </c>
      <c r="K2868" s="702">
        <v>198594</v>
      </c>
      <c r="L2868" s="701" t="s">
        <v>2216</v>
      </c>
      <c r="M2868" s="702">
        <v>4299</v>
      </c>
      <c r="N2868" s="701" t="s">
        <v>2215</v>
      </c>
      <c r="O2868" s="702">
        <v>1301</v>
      </c>
      <c r="P2868" s="701" t="s">
        <v>1341</v>
      </c>
      <c r="Q2868" s="704"/>
      <c r="R2868" s="701" t="s">
        <v>1341</v>
      </c>
      <c r="S2868" s="701" t="s">
        <v>1341</v>
      </c>
    </row>
    <row r="2869" spans="1:19" x14ac:dyDescent="0.3">
      <c r="A2869" s="701" t="s">
        <v>7368</v>
      </c>
      <c r="B2869" s="701" t="s">
        <v>1607</v>
      </c>
      <c r="C2869" s="701" t="s">
        <v>1481</v>
      </c>
      <c r="D2869" s="702">
        <v>1999</v>
      </c>
      <c r="E2869" s="701" t="s">
        <v>1826</v>
      </c>
      <c r="F2869" s="701" t="s">
        <v>2208</v>
      </c>
      <c r="G2869" s="701" t="s">
        <v>1612</v>
      </c>
      <c r="H2869" s="703">
        <v>36642</v>
      </c>
      <c r="I2869" s="703">
        <v>36642</v>
      </c>
      <c r="J2869" s="701" t="s">
        <v>1608</v>
      </c>
      <c r="K2869" s="702">
        <v>188125</v>
      </c>
      <c r="L2869" s="701" t="s">
        <v>1613</v>
      </c>
      <c r="M2869" s="702">
        <v>2513</v>
      </c>
      <c r="N2869" s="701" t="s">
        <v>1608</v>
      </c>
      <c r="O2869" s="702">
        <v>6005</v>
      </c>
      <c r="P2869" s="701" t="s">
        <v>1341</v>
      </c>
      <c r="Q2869" s="706"/>
      <c r="R2869" s="701" t="s">
        <v>1341</v>
      </c>
      <c r="S2869" s="701" t="s">
        <v>1341</v>
      </c>
    </row>
    <row r="2870" spans="1:19" x14ac:dyDescent="0.3">
      <c r="A2870" s="701" t="s">
        <v>7509</v>
      </c>
      <c r="B2870" s="701" t="s">
        <v>1607</v>
      </c>
      <c r="C2870" s="701" t="s">
        <v>1481</v>
      </c>
      <c r="D2870" s="702">
        <v>2001</v>
      </c>
      <c r="E2870" s="701" t="s">
        <v>1826</v>
      </c>
      <c r="F2870" s="701" t="s">
        <v>2208</v>
      </c>
      <c r="G2870" s="701" t="s">
        <v>1612</v>
      </c>
      <c r="H2870" s="703">
        <v>37431</v>
      </c>
      <c r="I2870" s="703">
        <v>37431</v>
      </c>
      <c r="J2870" s="701" t="s">
        <v>1608</v>
      </c>
      <c r="K2870" s="702">
        <v>188874</v>
      </c>
      <c r="L2870" s="701" t="s">
        <v>1613</v>
      </c>
      <c r="M2870" s="702">
        <v>3373</v>
      </c>
      <c r="N2870" s="701" t="s">
        <v>1608</v>
      </c>
      <c r="O2870" s="702">
        <v>2335</v>
      </c>
      <c r="P2870" s="701" t="s">
        <v>1341</v>
      </c>
      <c r="Q2870" s="706"/>
      <c r="R2870" s="701" t="s">
        <v>1341</v>
      </c>
      <c r="S2870" s="701" t="s">
        <v>1341</v>
      </c>
    </row>
    <row r="2871" spans="1:19" x14ac:dyDescent="0.3">
      <c r="A2871" s="701" t="s">
        <v>7592</v>
      </c>
      <c r="B2871" s="701" t="s">
        <v>1607</v>
      </c>
      <c r="C2871" s="701" t="s">
        <v>1481</v>
      </c>
      <c r="D2871" s="702">
        <v>2002</v>
      </c>
      <c r="E2871" s="701" t="s">
        <v>1826</v>
      </c>
      <c r="F2871" s="701" t="s">
        <v>2208</v>
      </c>
      <c r="G2871" s="701" t="s">
        <v>1612</v>
      </c>
      <c r="H2871" s="703">
        <v>37778</v>
      </c>
      <c r="I2871" s="703">
        <v>37778</v>
      </c>
      <c r="J2871" s="701" t="s">
        <v>1608</v>
      </c>
      <c r="K2871" s="702">
        <v>193848</v>
      </c>
      <c r="L2871" s="701" t="s">
        <v>1613</v>
      </c>
      <c r="M2871" s="705">
        <v>4517</v>
      </c>
      <c r="N2871" s="701" t="s">
        <v>1608</v>
      </c>
      <c r="O2871" s="702">
        <v>1727</v>
      </c>
      <c r="P2871" s="701" t="s">
        <v>1341</v>
      </c>
      <c r="Q2871" s="704"/>
      <c r="R2871" s="701" t="s">
        <v>1341</v>
      </c>
      <c r="S2871" s="701" t="s">
        <v>1341</v>
      </c>
    </row>
    <row r="2872" spans="1:19" x14ac:dyDescent="0.3">
      <c r="A2872" s="701" t="s">
        <v>7640</v>
      </c>
      <c r="B2872" s="701" t="s">
        <v>1607</v>
      </c>
      <c r="C2872" s="701" t="s">
        <v>1481</v>
      </c>
      <c r="D2872" s="702">
        <v>2003</v>
      </c>
      <c r="E2872" s="701" t="s">
        <v>1826</v>
      </c>
      <c r="F2872" s="701" t="s">
        <v>2208</v>
      </c>
      <c r="G2872" s="701" t="s">
        <v>1612</v>
      </c>
      <c r="H2872" s="703">
        <v>38159</v>
      </c>
      <c r="I2872" s="703">
        <v>38159</v>
      </c>
      <c r="J2872" s="701" t="s">
        <v>1608</v>
      </c>
      <c r="K2872" s="702">
        <v>195091</v>
      </c>
      <c r="L2872" s="701" t="s">
        <v>1613</v>
      </c>
      <c r="M2872" s="705">
        <v>2217</v>
      </c>
      <c r="N2872" s="701" t="s">
        <v>1608</v>
      </c>
      <c r="O2872" s="702">
        <v>4226</v>
      </c>
      <c r="P2872" s="701" t="s">
        <v>1341</v>
      </c>
      <c r="Q2872" s="704"/>
      <c r="R2872" s="701" t="s">
        <v>1341</v>
      </c>
      <c r="S2872" s="701" t="s">
        <v>1341</v>
      </c>
    </row>
    <row r="2873" spans="1:19" x14ac:dyDescent="0.3">
      <c r="A2873" s="701" t="s">
        <v>7808</v>
      </c>
      <c r="B2873" s="701" t="s">
        <v>1607</v>
      </c>
      <c r="C2873" s="701" t="s">
        <v>1481</v>
      </c>
      <c r="D2873" s="702">
        <v>2004</v>
      </c>
      <c r="E2873" s="701" t="s">
        <v>1826</v>
      </c>
      <c r="F2873" s="701" t="s">
        <v>2208</v>
      </c>
      <c r="G2873" s="701" t="s">
        <v>1612</v>
      </c>
      <c r="H2873" s="703">
        <v>38499</v>
      </c>
      <c r="I2873" s="703">
        <v>38499</v>
      </c>
      <c r="J2873" s="701" t="s">
        <v>1608</v>
      </c>
      <c r="K2873" s="702">
        <v>195367</v>
      </c>
      <c r="L2873" s="701" t="s">
        <v>1613</v>
      </c>
      <c r="M2873" s="702">
        <v>934</v>
      </c>
      <c r="N2873" s="701" t="s">
        <v>1608</v>
      </c>
      <c r="O2873" s="702">
        <v>3870</v>
      </c>
      <c r="P2873" s="701" t="s">
        <v>1341</v>
      </c>
      <c r="Q2873" s="706"/>
      <c r="R2873" s="701" t="s">
        <v>1341</v>
      </c>
      <c r="S2873" s="701" t="s">
        <v>1341</v>
      </c>
    </row>
    <row r="2874" spans="1:19" x14ac:dyDescent="0.3">
      <c r="A2874" s="701" t="s">
        <v>2207</v>
      </c>
      <c r="B2874" s="701" t="s">
        <v>1607</v>
      </c>
      <c r="C2874" s="701" t="s">
        <v>1481</v>
      </c>
      <c r="D2874" s="702">
        <v>2005</v>
      </c>
      <c r="E2874" s="701" t="s">
        <v>1826</v>
      </c>
      <c r="F2874" s="701" t="s">
        <v>2208</v>
      </c>
      <c r="G2874" s="701" t="s">
        <v>1612</v>
      </c>
      <c r="H2874" s="703">
        <v>38869</v>
      </c>
      <c r="I2874" s="703">
        <v>38869</v>
      </c>
      <c r="J2874" s="701" t="s">
        <v>1608</v>
      </c>
      <c r="K2874" s="702">
        <v>200369</v>
      </c>
      <c r="L2874" s="701" t="s">
        <v>1613</v>
      </c>
      <c r="M2874" s="702">
        <v>789</v>
      </c>
      <c r="N2874" s="701" t="s">
        <v>1608</v>
      </c>
      <c r="O2874" s="702">
        <v>790</v>
      </c>
      <c r="P2874" s="701" t="s">
        <v>1613</v>
      </c>
      <c r="Q2874" s="702">
        <v>263</v>
      </c>
      <c r="R2874" s="701" t="s">
        <v>258</v>
      </c>
      <c r="S2874" s="701" t="s">
        <v>2209</v>
      </c>
    </row>
    <row r="2875" spans="1:19" x14ac:dyDescent="0.3">
      <c r="A2875" s="701" t="s">
        <v>2213</v>
      </c>
      <c r="B2875" s="701" t="s">
        <v>1607</v>
      </c>
      <c r="C2875" s="701" t="s">
        <v>1481</v>
      </c>
      <c r="D2875" s="702">
        <v>2006</v>
      </c>
      <c r="E2875" s="701" t="s">
        <v>1826</v>
      </c>
      <c r="F2875" s="701" t="s">
        <v>2208</v>
      </c>
      <c r="G2875" s="701" t="s">
        <v>1612</v>
      </c>
      <c r="H2875" s="703">
        <v>39225</v>
      </c>
      <c r="I2875" s="703">
        <v>39225</v>
      </c>
      <c r="J2875" s="701" t="s">
        <v>1608</v>
      </c>
      <c r="K2875" s="702">
        <v>191436</v>
      </c>
      <c r="L2875" s="701" t="s">
        <v>1613</v>
      </c>
      <c r="M2875" s="702">
        <v>1810</v>
      </c>
      <c r="N2875" s="701" t="s">
        <v>1608</v>
      </c>
      <c r="O2875" s="702">
        <v>6000</v>
      </c>
      <c r="P2875" s="701" t="s">
        <v>1613</v>
      </c>
      <c r="Q2875" s="702">
        <v>571</v>
      </c>
      <c r="R2875" s="701" t="s">
        <v>1341</v>
      </c>
      <c r="S2875" s="701" t="s">
        <v>1341</v>
      </c>
    </row>
    <row r="2876" spans="1:19" x14ac:dyDescent="0.3">
      <c r="A2876" s="701" t="s">
        <v>2211</v>
      </c>
      <c r="B2876" s="701" t="s">
        <v>1607</v>
      </c>
      <c r="C2876" s="701" t="s">
        <v>1481</v>
      </c>
      <c r="D2876" s="702">
        <v>2007</v>
      </c>
      <c r="E2876" s="701" t="s">
        <v>1826</v>
      </c>
      <c r="F2876" s="701" t="s">
        <v>2212</v>
      </c>
      <c r="G2876" s="701" t="s">
        <v>1612</v>
      </c>
      <c r="H2876" s="703">
        <v>39596</v>
      </c>
      <c r="I2876" s="703">
        <v>39596</v>
      </c>
      <c r="J2876" s="701" t="s">
        <v>1608</v>
      </c>
      <c r="K2876" s="702">
        <v>195095</v>
      </c>
      <c r="L2876" s="701" t="s">
        <v>1613</v>
      </c>
      <c r="M2876" s="705">
        <v>2129</v>
      </c>
      <c r="N2876" s="701" t="s">
        <v>1608</v>
      </c>
      <c r="O2876" s="702">
        <v>2757</v>
      </c>
      <c r="P2876" s="701" t="s">
        <v>1613</v>
      </c>
      <c r="Q2876" s="705">
        <v>532</v>
      </c>
      <c r="R2876" s="701" t="s">
        <v>1341</v>
      </c>
      <c r="S2876" s="701" t="s">
        <v>1341</v>
      </c>
    </row>
    <row r="2877" spans="1:19" x14ac:dyDescent="0.3">
      <c r="A2877" s="701" t="s">
        <v>2210</v>
      </c>
      <c r="B2877" s="701" t="s">
        <v>1607</v>
      </c>
      <c r="C2877" s="701" t="s">
        <v>1481</v>
      </c>
      <c r="D2877" s="702">
        <v>2007</v>
      </c>
      <c r="E2877" s="701" t="s">
        <v>1826</v>
      </c>
      <c r="F2877" s="701" t="s">
        <v>2208</v>
      </c>
      <c r="G2877" s="701" t="s">
        <v>1612</v>
      </c>
      <c r="H2877" s="703">
        <v>39601</v>
      </c>
      <c r="I2877" s="703">
        <v>39601</v>
      </c>
      <c r="J2877" s="701" t="s">
        <v>1608</v>
      </c>
      <c r="K2877" s="702">
        <v>194762</v>
      </c>
      <c r="L2877" s="701" t="s">
        <v>1613</v>
      </c>
      <c r="M2877" s="705">
        <v>3606</v>
      </c>
      <c r="N2877" s="701" t="s">
        <v>1608</v>
      </c>
      <c r="O2877" s="702">
        <v>2232</v>
      </c>
      <c r="P2877" s="701" t="s">
        <v>1613</v>
      </c>
      <c r="Q2877" s="705">
        <v>133</v>
      </c>
      <c r="R2877" s="701" t="s">
        <v>1341</v>
      </c>
      <c r="S2877" s="701" t="s">
        <v>1341</v>
      </c>
    </row>
    <row r="2878" spans="1:19" x14ac:dyDescent="0.3">
      <c r="A2878" s="701" t="s">
        <v>1825</v>
      </c>
      <c r="B2878" s="701" t="s">
        <v>1607</v>
      </c>
      <c r="C2878" s="701" t="s">
        <v>1481</v>
      </c>
      <c r="D2878" s="702">
        <v>2008</v>
      </c>
      <c r="E2878" s="701" t="s">
        <v>1826</v>
      </c>
      <c r="F2878" s="701" t="s">
        <v>1827</v>
      </c>
      <c r="G2878" s="701" t="s">
        <v>1612</v>
      </c>
      <c r="H2878" s="703">
        <v>39966</v>
      </c>
      <c r="I2878" s="703">
        <v>39966</v>
      </c>
      <c r="J2878" s="701" t="s">
        <v>1608</v>
      </c>
      <c r="K2878" s="702">
        <v>191407</v>
      </c>
      <c r="L2878" s="701" t="s">
        <v>1613</v>
      </c>
      <c r="M2878" s="705">
        <v>8230</v>
      </c>
      <c r="N2878" s="701" t="s">
        <v>1613</v>
      </c>
      <c r="O2878" s="702">
        <v>1058</v>
      </c>
      <c r="P2878" s="701" t="s">
        <v>1341</v>
      </c>
      <c r="Q2878" s="706"/>
      <c r="R2878" s="701" t="s">
        <v>1341</v>
      </c>
      <c r="S2878" s="701" t="s">
        <v>1341</v>
      </c>
    </row>
    <row r="2879" spans="1:19" x14ac:dyDescent="0.3">
      <c r="A2879" s="701" t="s">
        <v>8090</v>
      </c>
      <c r="B2879" s="701" t="s">
        <v>1607</v>
      </c>
      <c r="C2879" s="701" t="s">
        <v>1481</v>
      </c>
      <c r="D2879" s="702">
        <v>2009</v>
      </c>
      <c r="E2879" s="701" t="s">
        <v>1826</v>
      </c>
      <c r="F2879" s="701" t="s">
        <v>1827</v>
      </c>
      <c r="G2879" s="701" t="s">
        <v>1612</v>
      </c>
      <c r="H2879" s="703">
        <v>40323</v>
      </c>
      <c r="I2879" s="703">
        <v>40323</v>
      </c>
      <c r="J2879" s="701" t="s">
        <v>1608</v>
      </c>
      <c r="K2879" s="702">
        <v>199154</v>
      </c>
      <c r="L2879" s="701" t="s">
        <v>1613</v>
      </c>
      <c r="M2879" s="705">
        <v>1581</v>
      </c>
      <c r="N2879" s="701" t="s">
        <v>1608</v>
      </c>
      <c r="O2879" s="702">
        <v>1593</v>
      </c>
      <c r="P2879" s="701" t="s">
        <v>1341</v>
      </c>
      <c r="Q2879" s="704"/>
      <c r="R2879" s="701" t="s">
        <v>1341</v>
      </c>
      <c r="S2879" s="701" t="s">
        <v>1341</v>
      </c>
    </row>
    <row r="2880" spans="1:19" x14ac:dyDescent="0.3">
      <c r="A2880" s="701" t="s">
        <v>7820</v>
      </c>
      <c r="B2880" s="701" t="s">
        <v>1607</v>
      </c>
      <c r="C2880" s="701" t="s">
        <v>1479</v>
      </c>
      <c r="D2880" s="702">
        <v>1984</v>
      </c>
      <c r="E2880" s="701" t="s">
        <v>1826</v>
      </c>
      <c r="F2880" s="701" t="s">
        <v>2208</v>
      </c>
      <c r="G2880" s="701" t="s">
        <v>1785</v>
      </c>
      <c r="H2880" s="703">
        <v>31505</v>
      </c>
      <c r="I2880" s="703">
        <v>31505</v>
      </c>
      <c r="J2880" s="701" t="s">
        <v>1608</v>
      </c>
      <c r="K2880" s="702">
        <v>258355</v>
      </c>
      <c r="L2880" s="701" t="s">
        <v>1341</v>
      </c>
      <c r="M2880" s="706"/>
      <c r="N2880" s="701" t="s">
        <v>1613</v>
      </c>
      <c r="O2880" s="702">
        <v>181500</v>
      </c>
      <c r="P2880" s="701" t="s">
        <v>1608</v>
      </c>
      <c r="Q2880" s="702">
        <v>1821</v>
      </c>
      <c r="R2880" s="701" t="s">
        <v>1341</v>
      </c>
      <c r="S2880" s="701" t="s">
        <v>1341</v>
      </c>
    </row>
    <row r="2881" spans="1:19" x14ac:dyDescent="0.3">
      <c r="A2881" s="701" t="s">
        <v>7995</v>
      </c>
      <c r="B2881" s="701" t="s">
        <v>1607</v>
      </c>
      <c r="C2881" s="701" t="s">
        <v>1479</v>
      </c>
      <c r="D2881" s="702">
        <v>1986</v>
      </c>
      <c r="E2881" s="701" t="s">
        <v>1826</v>
      </c>
      <c r="F2881" s="701" t="s">
        <v>2208</v>
      </c>
      <c r="G2881" s="701" t="s">
        <v>1785</v>
      </c>
      <c r="H2881" s="703">
        <v>32252</v>
      </c>
      <c r="I2881" s="703">
        <v>32252</v>
      </c>
      <c r="J2881" s="701" t="s">
        <v>1608</v>
      </c>
      <c r="K2881" s="702">
        <v>60523</v>
      </c>
      <c r="L2881" s="701" t="s">
        <v>1341</v>
      </c>
      <c r="M2881" s="706"/>
      <c r="N2881" s="701" t="s">
        <v>1608</v>
      </c>
      <c r="O2881" s="702">
        <v>212</v>
      </c>
      <c r="P2881" s="701" t="s">
        <v>1341</v>
      </c>
      <c r="Q2881" s="704"/>
      <c r="R2881" s="701" t="s">
        <v>1341</v>
      </c>
      <c r="S2881" s="701" t="s">
        <v>1341</v>
      </c>
    </row>
    <row r="2882" spans="1:19" x14ac:dyDescent="0.3">
      <c r="A2882" s="701" t="s">
        <v>7996</v>
      </c>
      <c r="B2882" s="701" t="s">
        <v>1607</v>
      </c>
      <c r="C2882" s="701" t="s">
        <v>1479</v>
      </c>
      <c r="D2882" s="702">
        <v>1986</v>
      </c>
      <c r="E2882" s="701" t="s">
        <v>1826</v>
      </c>
      <c r="F2882" s="701" t="s">
        <v>2208</v>
      </c>
      <c r="G2882" s="701" t="s">
        <v>1785</v>
      </c>
      <c r="H2882" s="703">
        <v>32252</v>
      </c>
      <c r="I2882" s="703">
        <v>32252</v>
      </c>
      <c r="J2882" s="701" t="s">
        <v>1608</v>
      </c>
      <c r="K2882" s="702">
        <v>60281</v>
      </c>
      <c r="L2882" s="701" t="s">
        <v>1341</v>
      </c>
      <c r="M2882" s="704"/>
      <c r="N2882" s="701" t="s">
        <v>1608</v>
      </c>
      <c r="O2882" s="702">
        <v>211</v>
      </c>
      <c r="P2882" s="701" t="s">
        <v>1341</v>
      </c>
      <c r="Q2882" s="704"/>
      <c r="R2882" s="701" t="s">
        <v>1341</v>
      </c>
      <c r="S2882" s="701" t="s">
        <v>1341</v>
      </c>
    </row>
    <row r="2883" spans="1:19" x14ac:dyDescent="0.3">
      <c r="A2883" s="701" t="s">
        <v>7997</v>
      </c>
      <c r="B2883" s="701" t="s">
        <v>1607</v>
      </c>
      <c r="C2883" s="701" t="s">
        <v>1479</v>
      </c>
      <c r="D2883" s="702">
        <v>1986</v>
      </c>
      <c r="E2883" s="701" t="s">
        <v>1826</v>
      </c>
      <c r="F2883" s="701" t="s">
        <v>2208</v>
      </c>
      <c r="G2883" s="701" t="s">
        <v>1785</v>
      </c>
      <c r="H2883" s="703">
        <v>32247</v>
      </c>
      <c r="I2883" s="703">
        <v>32247</v>
      </c>
      <c r="J2883" s="701" t="s">
        <v>1608</v>
      </c>
      <c r="K2883" s="702">
        <v>58735</v>
      </c>
      <c r="L2883" s="701" t="s">
        <v>1341</v>
      </c>
      <c r="M2883" s="706"/>
      <c r="N2883" s="701" t="s">
        <v>1613</v>
      </c>
      <c r="O2883" s="702">
        <v>64112</v>
      </c>
      <c r="P2883" s="701" t="s">
        <v>1608</v>
      </c>
      <c r="Q2883" s="705">
        <v>236</v>
      </c>
      <c r="R2883" s="701" t="s">
        <v>1341</v>
      </c>
      <c r="S2883" s="701" t="s">
        <v>1341</v>
      </c>
    </row>
    <row r="2884" spans="1:19" x14ac:dyDescent="0.3">
      <c r="A2884" s="701" t="s">
        <v>7998</v>
      </c>
      <c r="B2884" s="701" t="s">
        <v>1607</v>
      </c>
      <c r="C2884" s="701" t="s">
        <v>1479</v>
      </c>
      <c r="D2884" s="702">
        <v>1986</v>
      </c>
      <c r="E2884" s="701" t="s">
        <v>1826</v>
      </c>
      <c r="F2884" s="701" t="s">
        <v>2208</v>
      </c>
      <c r="G2884" s="701" t="s">
        <v>1785</v>
      </c>
      <c r="H2884" s="703">
        <v>32247</v>
      </c>
      <c r="I2884" s="703">
        <v>32247</v>
      </c>
      <c r="J2884" s="701" t="s">
        <v>1608</v>
      </c>
      <c r="K2884" s="702">
        <v>58970</v>
      </c>
      <c r="L2884" s="701" t="s">
        <v>1341</v>
      </c>
      <c r="M2884" s="706"/>
      <c r="N2884" s="701" t="s">
        <v>1613</v>
      </c>
      <c r="O2884" s="702">
        <v>64369</v>
      </c>
      <c r="P2884" s="701" t="s">
        <v>1608</v>
      </c>
      <c r="Q2884" s="702">
        <v>237</v>
      </c>
      <c r="R2884" s="701" t="s">
        <v>1341</v>
      </c>
      <c r="S2884" s="701" t="s">
        <v>1341</v>
      </c>
    </row>
    <row r="2885" spans="1:19" x14ac:dyDescent="0.3">
      <c r="A2885" s="701" t="s">
        <v>8019</v>
      </c>
      <c r="B2885" s="701" t="s">
        <v>1607</v>
      </c>
      <c r="C2885" s="701" t="s">
        <v>1479</v>
      </c>
      <c r="D2885" s="702">
        <v>1987</v>
      </c>
      <c r="E2885" s="701" t="s">
        <v>1826</v>
      </c>
      <c r="F2885" s="701" t="s">
        <v>2208</v>
      </c>
      <c r="G2885" s="701" t="s">
        <v>1785</v>
      </c>
      <c r="H2885" s="703">
        <v>32618</v>
      </c>
      <c r="I2885" s="703">
        <v>32618</v>
      </c>
      <c r="J2885" s="701" t="s">
        <v>1608</v>
      </c>
      <c r="K2885" s="702">
        <v>59608</v>
      </c>
      <c r="L2885" s="701" t="s">
        <v>1341</v>
      </c>
      <c r="M2885" s="704"/>
      <c r="N2885" s="701" t="s">
        <v>1608</v>
      </c>
      <c r="O2885" s="702">
        <v>298</v>
      </c>
      <c r="P2885" s="701" t="s">
        <v>1341</v>
      </c>
      <c r="Q2885" s="704"/>
      <c r="R2885" s="701" t="s">
        <v>1341</v>
      </c>
      <c r="S2885" s="701" t="s">
        <v>1341</v>
      </c>
    </row>
    <row r="2886" spans="1:19" x14ac:dyDescent="0.3">
      <c r="A2886" s="701" t="s">
        <v>8020</v>
      </c>
      <c r="B2886" s="701" t="s">
        <v>1607</v>
      </c>
      <c r="C2886" s="701" t="s">
        <v>1479</v>
      </c>
      <c r="D2886" s="702">
        <v>1987</v>
      </c>
      <c r="E2886" s="701" t="s">
        <v>1826</v>
      </c>
      <c r="F2886" s="701" t="s">
        <v>2208</v>
      </c>
      <c r="G2886" s="701" t="s">
        <v>1785</v>
      </c>
      <c r="H2886" s="703">
        <v>32612</v>
      </c>
      <c r="I2886" s="703">
        <v>32612</v>
      </c>
      <c r="J2886" s="701" t="s">
        <v>1608</v>
      </c>
      <c r="K2886" s="702">
        <v>57756</v>
      </c>
      <c r="L2886" s="701" t="s">
        <v>1341</v>
      </c>
      <c r="M2886" s="706"/>
      <c r="N2886" s="701" t="s">
        <v>1613</v>
      </c>
      <c r="O2886" s="702">
        <v>69443</v>
      </c>
      <c r="P2886" s="701" t="s">
        <v>1608</v>
      </c>
      <c r="Q2886" s="702">
        <v>58</v>
      </c>
      <c r="R2886" s="701" t="s">
        <v>1341</v>
      </c>
      <c r="S2886" s="701" t="s">
        <v>1341</v>
      </c>
    </row>
    <row r="2887" spans="1:19" x14ac:dyDescent="0.3">
      <c r="A2887" s="701" t="s">
        <v>8021</v>
      </c>
      <c r="B2887" s="701" t="s">
        <v>1607</v>
      </c>
      <c r="C2887" s="701" t="s">
        <v>1479</v>
      </c>
      <c r="D2887" s="702">
        <v>1987</v>
      </c>
      <c r="E2887" s="701" t="s">
        <v>1826</v>
      </c>
      <c r="F2887" s="701" t="s">
        <v>2208</v>
      </c>
      <c r="G2887" s="701" t="s">
        <v>1785</v>
      </c>
      <c r="H2887" s="703">
        <v>32618</v>
      </c>
      <c r="I2887" s="703">
        <v>32618</v>
      </c>
      <c r="J2887" s="701" t="s">
        <v>1608</v>
      </c>
      <c r="K2887" s="702">
        <v>59609</v>
      </c>
      <c r="L2887" s="701" t="s">
        <v>1341</v>
      </c>
      <c r="M2887" s="706"/>
      <c r="N2887" s="701" t="s">
        <v>1608</v>
      </c>
      <c r="O2887" s="702">
        <v>298</v>
      </c>
      <c r="P2887" s="701" t="s">
        <v>1341</v>
      </c>
      <c r="Q2887" s="706"/>
      <c r="R2887" s="701" t="s">
        <v>1341</v>
      </c>
      <c r="S2887" s="701" t="s">
        <v>1341</v>
      </c>
    </row>
    <row r="2888" spans="1:19" x14ac:dyDescent="0.3">
      <c r="A2888" s="701" t="s">
        <v>8022</v>
      </c>
      <c r="B2888" s="701" t="s">
        <v>1607</v>
      </c>
      <c r="C2888" s="701" t="s">
        <v>1479</v>
      </c>
      <c r="D2888" s="702">
        <v>1987</v>
      </c>
      <c r="E2888" s="701" t="s">
        <v>1826</v>
      </c>
      <c r="F2888" s="701" t="s">
        <v>2208</v>
      </c>
      <c r="G2888" s="701" t="s">
        <v>1785</v>
      </c>
      <c r="H2888" s="703">
        <v>32612</v>
      </c>
      <c r="I2888" s="703">
        <v>32612</v>
      </c>
      <c r="J2888" s="701" t="s">
        <v>1608</v>
      </c>
      <c r="K2888" s="702">
        <v>57594</v>
      </c>
      <c r="L2888" s="701" t="s">
        <v>1341</v>
      </c>
      <c r="M2888" s="704"/>
      <c r="N2888" s="701" t="s">
        <v>1613</v>
      </c>
      <c r="O2888" s="702">
        <v>69249</v>
      </c>
      <c r="P2888" s="701" t="s">
        <v>1608</v>
      </c>
      <c r="Q2888" s="705">
        <v>58</v>
      </c>
      <c r="R2888" s="701" t="s">
        <v>1341</v>
      </c>
      <c r="S2888" s="701" t="s">
        <v>1341</v>
      </c>
    </row>
    <row r="2889" spans="1:19" x14ac:dyDescent="0.3">
      <c r="A2889" s="701" t="s">
        <v>7396</v>
      </c>
      <c r="B2889" s="701" t="s">
        <v>1607</v>
      </c>
      <c r="C2889" s="701" t="s">
        <v>1479</v>
      </c>
      <c r="D2889" s="702">
        <v>1988</v>
      </c>
      <c r="E2889" s="701" t="s">
        <v>1826</v>
      </c>
      <c r="F2889" s="701" t="s">
        <v>2208</v>
      </c>
      <c r="G2889" s="701" t="s">
        <v>1785</v>
      </c>
      <c r="H2889" s="703">
        <v>32980</v>
      </c>
      <c r="I2889" s="703">
        <v>32980</v>
      </c>
      <c r="J2889" s="701" t="s">
        <v>1608</v>
      </c>
      <c r="K2889" s="702">
        <v>58988</v>
      </c>
      <c r="L2889" s="701" t="s">
        <v>1341</v>
      </c>
      <c r="M2889" s="704"/>
      <c r="N2889" s="701" t="s">
        <v>1613</v>
      </c>
      <c r="O2889" s="705">
        <v>18708</v>
      </c>
      <c r="P2889" s="701" t="s">
        <v>1608</v>
      </c>
      <c r="Q2889" s="705">
        <v>458</v>
      </c>
      <c r="R2889" s="701" t="s">
        <v>1341</v>
      </c>
      <c r="S2889" s="701" t="s">
        <v>1341</v>
      </c>
    </row>
    <row r="2890" spans="1:19" x14ac:dyDescent="0.3">
      <c r="A2890" s="701" t="s">
        <v>7397</v>
      </c>
      <c r="B2890" s="701" t="s">
        <v>1607</v>
      </c>
      <c r="C2890" s="701" t="s">
        <v>1479</v>
      </c>
      <c r="D2890" s="702">
        <v>1988</v>
      </c>
      <c r="E2890" s="701" t="s">
        <v>1826</v>
      </c>
      <c r="F2890" s="701" t="s">
        <v>2208</v>
      </c>
      <c r="G2890" s="701" t="s">
        <v>1785</v>
      </c>
      <c r="H2890" s="703">
        <v>32980</v>
      </c>
      <c r="I2890" s="703">
        <v>32980</v>
      </c>
      <c r="J2890" s="701" t="s">
        <v>1608</v>
      </c>
      <c r="K2890" s="702">
        <v>58989</v>
      </c>
      <c r="L2890" s="701" t="s">
        <v>1341</v>
      </c>
      <c r="M2890" s="706"/>
      <c r="N2890" s="701" t="s">
        <v>1613</v>
      </c>
      <c r="O2890" s="702">
        <v>18708</v>
      </c>
      <c r="P2890" s="701" t="s">
        <v>1608</v>
      </c>
      <c r="Q2890" s="705">
        <v>458</v>
      </c>
      <c r="R2890" s="701" t="s">
        <v>1341</v>
      </c>
      <c r="S2890" s="701" t="s">
        <v>1341</v>
      </c>
    </row>
    <row r="2891" spans="1:19" x14ac:dyDescent="0.3">
      <c r="A2891" s="701" t="s">
        <v>7398</v>
      </c>
      <c r="B2891" s="701" t="s">
        <v>1607</v>
      </c>
      <c r="C2891" s="701" t="s">
        <v>1479</v>
      </c>
      <c r="D2891" s="702">
        <v>1988</v>
      </c>
      <c r="E2891" s="701" t="s">
        <v>1826</v>
      </c>
      <c r="F2891" s="701" t="s">
        <v>2208</v>
      </c>
      <c r="G2891" s="701" t="s">
        <v>1785</v>
      </c>
      <c r="H2891" s="703">
        <v>32979</v>
      </c>
      <c r="I2891" s="703">
        <v>32979</v>
      </c>
      <c r="J2891" s="701" t="s">
        <v>1608</v>
      </c>
      <c r="K2891" s="702">
        <v>55922</v>
      </c>
      <c r="L2891" s="701" t="s">
        <v>1341</v>
      </c>
      <c r="M2891" s="706"/>
      <c r="N2891" s="701" t="s">
        <v>1613</v>
      </c>
      <c r="O2891" s="702">
        <v>83264</v>
      </c>
      <c r="P2891" s="701" t="s">
        <v>1608</v>
      </c>
      <c r="Q2891" s="702">
        <v>496</v>
      </c>
      <c r="R2891" s="701" t="s">
        <v>1341</v>
      </c>
      <c r="S2891" s="701" t="s">
        <v>1341</v>
      </c>
    </row>
    <row r="2892" spans="1:19" x14ac:dyDescent="0.3">
      <c r="A2892" s="701" t="s">
        <v>7399</v>
      </c>
      <c r="B2892" s="701" t="s">
        <v>1607</v>
      </c>
      <c r="C2892" s="701" t="s">
        <v>1479</v>
      </c>
      <c r="D2892" s="702">
        <v>1988</v>
      </c>
      <c r="E2892" s="701" t="s">
        <v>1826</v>
      </c>
      <c r="F2892" s="701" t="s">
        <v>2208</v>
      </c>
      <c r="G2892" s="701" t="s">
        <v>1785</v>
      </c>
      <c r="H2892" s="703">
        <v>32979</v>
      </c>
      <c r="I2892" s="703">
        <v>32979</v>
      </c>
      <c r="J2892" s="701" t="s">
        <v>1608</v>
      </c>
      <c r="K2892" s="702">
        <v>56597</v>
      </c>
      <c r="L2892" s="701" t="s">
        <v>1341</v>
      </c>
      <c r="M2892" s="706"/>
      <c r="N2892" s="701" t="s">
        <v>1613</v>
      </c>
      <c r="O2892" s="702">
        <v>83264</v>
      </c>
      <c r="P2892" s="701" t="s">
        <v>1608</v>
      </c>
      <c r="Q2892" s="702">
        <v>502</v>
      </c>
      <c r="R2892" s="701" t="s">
        <v>1341</v>
      </c>
      <c r="S2892" s="701" t="s">
        <v>1341</v>
      </c>
    </row>
    <row r="2893" spans="1:19" x14ac:dyDescent="0.3">
      <c r="A2893" s="701" t="s">
        <v>7923</v>
      </c>
      <c r="B2893" s="701" t="s">
        <v>1607</v>
      </c>
      <c r="C2893" s="701" t="s">
        <v>1479</v>
      </c>
      <c r="D2893" s="702">
        <v>1991</v>
      </c>
      <c r="E2893" s="701" t="s">
        <v>1826</v>
      </c>
      <c r="F2893" s="701" t="s">
        <v>2208</v>
      </c>
      <c r="G2893" s="701" t="s">
        <v>1785</v>
      </c>
      <c r="H2893" s="703">
        <v>34078</v>
      </c>
      <c r="I2893" s="703">
        <v>34078</v>
      </c>
      <c r="J2893" s="701" t="s">
        <v>1608</v>
      </c>
      <c r="K2893" s="702">
        <v>9196</v>
      </c>
      <c r="L2893" s="701" t="s">
        <v>1341</v>
      </c>
      <c r="M2893" s="704"/>
      <c r="N2893" s="701" t="s">
        <v>1613</v>
      </c>
      <c r="O2893" s="702">
        <v>108</v>
      </c>
      <c r="P2893" s="701" t="s">
        <v>1608</v>
      </c>
      <c r="Q2893" s="705">
        <v>89</v>
      </c>
      <c r="R2893" s="701" t="s">
        <v>1341</v>
      </c>
      <c r="S2893" s="701" t="s">
        <v>1341</v>
      </c>
    </row>
    <row r="2894" spans="1:19" x14ac:dyDescent="0.3">
      <c r="A2894" s="701" t="s">
        <v>8060</v>
      </c>
      <c r="B2894" s="701" t="s">
        <v>1607</v>
      </c>
      <c r="C2894" s="701" t="s">
        <v>1479</v>
      </c>
      <c r="D2894" s="702">
        <v>1992</v>
      </c>
      <c r="E2894" s="701" t="s">
        <v>1826</v>
      </c>
      <c r="F2894" s="701" t="s">
        <v>2208</v>
      </c>
      <c r="G2894" s="701" t="s">
        <v>1785</v>
      </c>
      <c r="H2894" s="703">
        <v>34144</v>
      </c>
      <c r="I2894" s="703">
        <v>34144</v>
      </c>
      <c r="J2894" s="701" t="s">
        <v>1608</v>
      </c>
      <c r="K2894" s="702">
        <v>203177</v>
      </c>
      <c r="L2894" s="701" t="s">
        <v>1341</v>
      </c>
      <c r="M2894" s="704"/>
      <c r="N2894" s="701" t="s">
        <v>1608</v>
      </c>
      <c r="O2894" s="702">
        <v>3535</v>
      </c>
      <c r="P2894" s="701" t="s">
        <v>1341</v>
      </c>
      <c r="Q2894" s="704"/>
      <c r="R2894" s="701" t="s">
        <v>1341</v>
      </c>
      <c r="S2894" s="701" t="s">
        <v>1341</v>
      </c>
    </row>
    <row r="2895" spans="1:19" x14ac:dyDescent="0.3">
      <c r="A2895" s="701" t="s">
        <v>8023</v>
      </c>
      <c r="B2895" s="701" t="s">
        <v>1607</v>
      </c>
      <c r="C2895" s="701" t="s">
        <v>1479</v>
      </c>
      <c r="D2895" s="702">
        <v>1992</v>
      </c>
      <c r="E2895" s="701" t="s">
        <v>1826</v>
      </c>
      <c r="F2895" s="701" t="s">
        <v>2208</v>
      </c>
      <c r="G2895" s="701" t="s">
        <v>1785</v>
      </c>
      <c r="H2895" s="703">
        <v>34443</v>
      </c>
      <c r="I2895" s="703">
        <v>34443</v>
      </c>
      <c r="J2895" s="701" t="s">
        <v>7423</v>
      </c>
      <c r="K2895" s="702">
        <v>51316</v>
      </c>
      <c r="L2895" s="701" t="s">
        <v>1341</v>
      </c>
      <c r="M2895" s="704"/>
      <c r="N2895" s="701" t="s">
        <v>1613</v>
      </c>
      <c r="O2895" s="702">
        <v>206</v>
      </c>
      <c r="P2895" s="701" t="s">
        <v>1341</v>
      </c>
      <c r="Q2895" s="704"/>
      <c r="R2895" s="701" t="s">
        <v>1341</v>
      </c>
      <c r="S2895" s="701" t="s">
        <v>1341</v>
      </c>
    </row>
    <row r="2896" spans="1:19" x14ac:dyDescent="0.3">
      <c r="A2896" s="701" t="s">
        <v>8024</v>
      </c>
      <c r="B2896" s="701" t="s">
        <v>1607</v>
      </c>
      <c r="C2896" s="701" t="s">
        <v>1479</v>
      </c>
      <c r="D2896" s="702">
        <v>1992</v>
      </c>
      <c r="E2896" s="701" t="s">
        <v>1826</v>
      </c>
      <c r="F2896" s="701" t="s">
        <v>2208</v>
      </c>
      <c r="G2896" s="701" t="s">
        <v>1785</v>
      </c>
      <c r="H2896" s="703">
        <v>34443</v>
      </c>
      <c r="I2896" s="703">
        <v>34443</v>
      </c>
      <c r="J2896" s="701" t="s">
        <v>7423</v>
      </c>
      <c r="K2896" s="702">
        <v>51160</v>
      </c>
      <c r="L2896" s="701" t="s">
        <v>1341</v>
      </c>
      <c r="M2896" s="704"/>
      <c r="N2896" s="701" t="s">
        <v>7423</v>
      </c>
      <c r="O2896" s="702">
        <v>716</v>
      </c>
      <c r="P2896" s="701" t="s">
        <v>1341</v>
      </c>
      <c r="Q2896" s="704"/>
      <c r="R2896" s="701" t="s">
        <v>1341</v>
      </c>
      <c r="S2896" s="701" t="s">
        <v>1341</v>
      </c>
    </row>
    <row r="2897" spans="1:19" x14ac:dyDescent="0.3">
      <c r="A2897" s="701" t="s">
        <v>8025</v>
      </c>
      <c r="B2897" s="701" t="s">
        <v>1607</v>
      </c>
      <c r="C2897" s="701" t="s">
        <v>1479</v>
      </c>
      <c r="D2897" s="702">
        <v>1992</v>
      </c>
      <c r="E2897" s="701" t="s">
        <v>1826</v>
      </c>
      <c r="F2897" s="701" t="s">
        <v>2208</v>
      </c>
      <c r="G2897" s="701" t="s">
        <v>1785</v>
      </c>
      <c r="H2897" s="703">
        <v>34443</v>
      </c>
      <c r="I2897" s="703">
        <v>34443</v>
      </c>
      <c r="J2897" s="701" t="s">
        <v>7423</v>
      </c>
      <c r="K2897" s="702">
        <v>50481</v>
      </c>
      <c r="L2897" s="701" t="s">
        <v>1341</v>
      </c>
      <c r="M2897" s="706"/>
      <c r="N2897" s="701" t="s">
        <v>1613</v>
      </c>
      <c r="O2897" s="702">
        <v>104</v>
      </c>
      <c r="P2897" s="701" t="s">
        <v>7423</v>
      </c>
      <c r="Q2897" s="702">
        <v>1831</v>
      </c>
      <c r="R2897" s="701" t="s">
        <v>1341</v>
      </c>
      <c r="S2897" s="701" t="s">
        <v>1341</v>
      </c>
    </row>
    <row r="2898" spans="1:19" x14ac:dyDescent="0.3">
      <c r="A2898" s="701" t="s">
        <v>8044</v>
      </c>
      <c r="B2898" s="701" t="s">
        <v>1607</v>
      </c>
      <c r="C2898" s="701" t="s">
        <v>1479</v>
      </c>
      <c r="D2898" s="702">
        <v>1992</v>
      </c>
      <c r="E2898" s="701" t="s">
        <v>1826</v>
      </c>
      <c r="F2898" s="701" t="s">
        <v>2208</v>
      </c>
      <c r="G2898" s="701" t="s">
        <v>1785</v>
      </c>
      <c r="H2898" s="703">
        <v>34442</v>
      </c>
      <c r="I2898" s="703">
        <v>34442</v>
      </c>
      <c r="J2898" s="701" t="s">
        <v>7423</v>
      </c>
      <c r="K2898" s="702">
        <v>51168</v>
      </c>
      <c r="L2898" s="701" t="s">
        <v>1341</v>
      </c>
      <c r="M2898" s="704"/>
      <c r="N2898" s="701" t="s">
        <v>7423</v>
      </c>
      <c r="O2898" s="702">
        <v>271</v>
      </c>
      <c r="P2898" s="701" t="s">
        <v>1341</v>
      </c>
      <c r="Q2898" s="704"/>
      <c r="R2898" s="701" t="s">
        <v>1341</v>
      </c>
      <c r="S2898" s="701" t="s">
        <v>1341</v>
      </c>
    </row>
    <row r="2899" spans="1:19" x14ac:dyDescent="0.3">
      <c r="A2899" s="701" t="s">
        <v>8046</v>
      </c>
      <c r="B2899" s="701" t="s">
        <v>1607</v>
      </c>
      <c r="C2899" s="701" t="s">
        <v>1479</v>
      </c>
      <c r="D2899" s="702">
        <v>1992</v>
      </c>
      <c r="E2899" s="701" t="s">
        <v>1826</v>
      </c>
      <c r="F2899" s="701" t="s">
        <v>2208</v>
      </c>
      <c r="G2899" s="701" t="s">
        <v>1785</v>
      </c>
      <c r="H2899" s="703">
        <v>34442</v>
      </c>
      <c r="I2899" s="703">
        <v>34442</v>
      </c>
      <c r="J2899" s="701" t="s">
        <v>7423</v>
      </c>
      <c r="K2899" s="702">
        <v>51258</v>
      </c>
      <c r="L2899" s="701" t="s">
        <v>1341</v>
      </c>
      <c r="M2899" s="704"/>
      <c r="N2899" s="701" t="s">
        <v>7423</v>
      </c>
      <c r="O2899" s="705">
        <v>273</v>
      </c>
      <c r="P2899" s="701" t="s">
        <v>1341</v>
      </c>
      <c r="Q2899" s="704"/>
      <c r="R2899" s="701" t="s">
        <v>1341</v>
      </c>
      <c r="S2899" s="701" t="s">
        <v>1341</v>
      </c>
    </row>
    <row r="2900" spans="1:19" x14ac:dyDescent="0.3">
      <c r="A2900" s="701" t="s">
        <v>8047</v>
      </c>
      <c r="B2900" s="701" t="s">
        <v>1607</v>
      </c>
      <c r="C2900" s="701" t="s">
        <v>1479</v>
      </c>
      <c r="D2900" s="702">
        <v>1992</v>
      </c>
      <c r="E2900" s="701" t="s">
        <v>1826</v>
      </c>
      <c r="F2900" s="701" t="s">
        <v>2208</v>
      </c>
      <c r="G2900" s="701" t="s">
        <v>1785</v>
      </c>
      <c r="H2900" s="703">
        <v>34442</v>
      </c>
      <c r="I2900" s="703">
        <v>34442</v>
      </c>
      <c r="J2900" s="701" t="s">
        <v>7423</v>
      </c>
      <c r="K2900" s="702">
        <v>51702</v>
      </c>
      <c r="L2900" s="701" t="s">
        <v>1341</v>
      </c>
      <c r="M2900" s="704"/>
      <c r="N2900" s="701" t="s">
        <v>7423</v>
      </c>
      <c r="O2900" s="702">
        <v>310</v>
      </c>
      <c r="P2900" s="701" t="s">
        <v>1341</v>
      </c>
      <c r="Q2900" s="704"/>
      <c r="R2900" s="701" t="s">
        <v>1341</v>
      </c>
      <c r="S2900" s="701" t="s">
        <v>1341</v>
      </c>
    </row>
    <row r="2901" spans="1:19" x14ac:dyDescent="0.3">
      <c r="A2901" s="701" t="s">
        <v>8048</v>
      </c>
      <c r="B2901" s="701" t="s">
        <v>1607</v>
      </c>
      <c r="C2901" s="701" t="s">
        <v>1479</v>
      </c>
      <c r="D2901" s="702">
        <v>1992</v>
      </c>
      <c r="E2901" s="701" t="s">
        <v>1826</v>
      </c>
      <c r="F2901" s="701" t="s">
        <v>2208</v>
      </c>
      <c r="G2901" s="701" t="s">
        <v>1785</v>
      </c>
      <c r="H2901" s="703">
        <v>34442</v>
      </c>
      <c r="I2901" s="703">
        <v>34442</v>
      </c>
      <c r="J2901" s="701" t="s">
        <v>7423</v>
      </c>
      <c r="K2901" s="702">
        <v>51702</v>
      </c>
      <c r="L2901" s="701" t="s">
        <v>1341</v>
      </c>
      <c r="M2901" s="704"/>
      <c r="N2901" s="701" t="s">
        <v>7423</v>
      </c>
      <c r="O2901" s="702">
        <v>310</v>
      </c>
      <c r="P2901" s="701" t="s">
        <v>1341</v>
      </c>
      <c r="Q2901" s="704"/>
      <c r="R2901" s="701" t="s">
        <v>1341</v>
      </c>
      <c r="S2901" s="701" t="s">
        <v>1341</v>
      </c>
    </row>
    <row r="2902" spans="1:19" x14ac:dyDescent="0.3">
      <c r="A2902" s="701" t="s">
        <v>8109</v>
      </c>
      <c r="B2902" s="701" t="s">
        <v>1607</v>
      </c>
      <c r="C2902" s="701" t="s">
        <v>1479</v>
      </c>
      <c r="D2902" s="702">
        <v>1992</v>
      </c>
      <c r="E2902" s="701" t="s">
        <v>1826</v>
      </c>
      <c r="F2902" s="701" t="s">
        <v>2208</v>
      </c>
      <c r="G2902" s="701" t="s">
        <v>1785</v>
      </c>
      <c r="H2902" s="703">
        <v>34443</v>
      </c>
      <c r="I2902" s="703">
        <v>34443</v>
      </c>
      <c r="J2902" s="701" t="s">
        <v>7423</v>
      </c>
      <c r="K2902" s="702">
        <v>51260</v>
      </c>
      <c r="L2902" s="701" t="s">
        <v>1341</v>
      </c>
      <c r="M2902" s="704"/>
      <c r="N2902" s="701" t="s">
        <v>7423</v>
      </c>
      <c r="O2902" s="702">
        <v>410</v>
      </c>
      <c r="P2902" s="701" t="s">
        <v>1341</v>
      </c>
      <c r="Q2902" s="704"/>
      <c r="R2902" s="701" t="s">
        <v>1341</v>
      </c>
      <c r="S2902" s="701" t="s">
        <v>1341</v>
      </c>
    </row>
    <row r="2903" spans="1:19" x14ac:dyDescent="0.3">
      <c r="A2903" s="701" t="s">
        <v>8110</v>
      </c>
      <c r="B2903" s="701" t="s">
        <v>1607</v>
      </c>
      <c r="C2903" s="701" t="s">
        <v>1479</v>
      </c>
      <c r="D2903" s="702">
        <v>1992</v>
      </c>
      <c r="E2903" s="701" t="s">
        <v>1826</v>
      </c>
      <c r="F2903" s="701" t="s">
        <v>2208</v>
      </c>
      <c r="G2903" s="701" t="s">
        <v>1785</v>
      </c>
      <c r="H2903" s="703">
        <v>34443</v>
      </c>
      <c r="I2903" s="703">
        <v>34443</v>
      </c>
      <c r="J2903" s="701" t="s">
        <v>7423</v>
      </c>
      <c r="K2903" s="702">
        <v>50091</v>
      </c>
      <c r="L2903" s="701" t="s">
        <v>1341</v>
      </c>
      <c r="M2903" s="706"/>
      <c r="N2903" s="701" t="s">
        <v>7423</v>
      </c>
      <c r="O2903" s="702">
        <v>1122</v>
      </c>
      <c r="P2903" s="701" t="s">
        <v>1341</v>
      </c>
      <c r="Q2903" s="706"/>
      <c r="R2903" s="701" t="s">
        <v>1341</v>
      </c>
      <c r="S2903" s="701" t="s">
        <v>1341</v>
      </c>
    </row>
    <row r="2904" spans="1:19" x14ac:dyDescent="0.3">
      <c r="A2904" s="701" t="s">
        <v>8124</v>
      </c>
      <c r="B2904" s="701" t="s">
        <v>1607</v>
      </c>
      <c r="C2904" s="701" t="s">
        <v>1479</v>
      </c>
      <c r="D2904" s="702">
        <v>1992</v>
      </c>
      <c r="E2904" s="701" t="s">
        <v>1826</v>
      </c>
      <c r="F2904" s="701" t="s">
        <v>2208</v>
      </c>
      <c r="G2904" s="701" t="s">
        <v>1785</v>
      </c>
      <c r="H2904" s="703">
        <v>34443</v>
      </c>
      <c r="I2904" s="703">
        <v>34443</v>
      </c>
      <c r="J2904" s="701" t="s">
        <v>7423</v>
      </c>
      <c r="K2904" s="702">
        <v>33736</v>
      </c>
      <c r="L2904" s="701" t="s">
        <v>1341</v>
      </c>
      <c r="M2904" s="704"/>
      <c r="N2904" s="701" t="s">
        <v>1613</v>
      </c>
      <c r="O2904" s="702">
        <v>206</v>
      </c>
      <c r="P2904" s="701" t="s">
        <v>7423</v>
      </c>
      <c r="Q2904" s="705">
        <v>135</v>
      </c>
      <c r="R2904" s="701" t="s">
        <v>1341</v>
      </c>
      <c r="S2904" s="701" t="s">
        <v>1341</v>
      </c>
    </row>
    <row r="2905" spans="1:19" x14ac:dyDescent="0.3">
      <c r="A2905" s="701" t="s">
        <v>8087</v>
      </c>
      <c r="B2905" s="701" t="s">
        <v>1607</v>
      </c>
      <c r="C2905" s="701" t="s">
        <v>1479</v>
      </c>
      <c r="D2905" s="702">
        <v>1993</v>
      </c>
      <c r="E2905" s="701" t="s">
        <v>1826</v>
      </c>
      <c r="F2905" s="701" t="s">
        <v>2208</v>
      </c>
      <c r="G2905" s="701" t="s">
        <v>1612</v>
      </c>
      <c r="H2905" s="703">
        <v>34806</v>
      </c>
      <c r="I2905" s="703">
        <v>34806</v>
      </c>
      <c r="J2905" s="701" t="s">
        <v>2215</v>
      </c>
      <c r="K2905" s="702">
        <v>89800</v>
      </c>
      <c r="L2905" s="701" t="s">
        <v>1341</v>
      </c>
      <c r="M2905" s="704"/>
      <c r="N2905" s="701" t="s">
        <v>2215</v>
      </c>
      <c r="O2905" s="702">
        <v>85</v>
      </c>
      <c r="P2905" s="701" t="s">
        <v>1341</v>
      </c>
      <c r="Q2905" s="704"/>
      <c r="R2905" s="701" t="s">
        <v>1341</v>
      </c>
      <c r="S2905" s="701" t="s">
        <v>1341</v>
      </c>
    </row>
    <row r="2906" spans="1:19" x14ac:dyDescent="0.3">
      <c r="A2906" s="701" t="s">
        <v>8088</v>
      </c>
      <c r="B2906" s="701" t="s">
        <v>1607</v>
      </c>
      <c r="C2906" s="701" t="s">
        <v>1479</v>
      </c>
      <c r="D2906" s="702">
        <v>1993</v>
      </c>
      <c r="E2906" s="701" t="s">
        <v>1826</v>
      </c>
      <c r="F2906" s="701" t="s">
        <v>2208</v>
      </c>
      <c r="G2906" s="701" t="s">
        <v>1612</v>
      </c>
      <c r="H2906" s="703">
        <v>34806</v>
      </c>
      <c r="I2906" s="703">
        <v>34806</v>
      </c>
      <c r="J2906" s="701" t="s">
        <v>2215</v>
      </c>
      <c r="K2906" s="702">
        <v>101165</v>
      </c>
      <c r="L2906" s="701" t="s">
        <v>1341</v>
      </c>
      <c r="M2906" s="704"/>
      <c r="N2906" s="701" t="s">
        <v>2215</v>
      </c>
      <c r="O2906" s="702">
        <v>300</v>
      </c>
      <c r="P2906" s="701" t="s">
        <v>1341</v>
      </c>
      <c r="Q2906" s="704"/>
      <c r="R2906" s="701" t="s">
        <v>1341</v>
      </c>
      <c r="S2906" s="701" t="s">
        <v>1341</v>
      </c>
    </row>
    <row r="2907" spans="1:19" x14ac:dyDescent="0.3">
      <c r="A2907" s="701" t="s">
        <v>8186</v>
      </c>
      <c r="B2907" s="701" t="s">
        <v>1607</v>
      </c>
      <c r="C2907" s="701" t="s">
        <v>1479</v>
      </c>
      <c r="D2907" s="702">
        <v>1993</v>
      </c>
      <c r="E2907" s="701" t="s">
        <v>1826</v>
      </c>
      <c r="F2907" s="701" t="s">
        <v>2208</v>
      </c>
      <c r="G2907" s="701" t="s">
        <v>1612</v>
      </c>
      <c r="H2907" s="703">
        <v>34806</v>
      </c>
      <c r="I2907" s="703">
        <v>34806</v>
      </c>
      <c r="J2907" s="701" t="s">
        <v>2215</v>
      </c>
      <c r="K2907" s="702">
        <v>82624</v>
      </c>
      <c r="L2907" s="701" t="s">
        <v>2216</v>
      </c>
      <c r="M2907" s="705">
        <v>195</v>
      </c>
      <c r="N2907" s="701" t="s">
        <v>2215</v>
      </c>
      <c r="O2907" s="702">
        <v>39</v>
      </c>
      <c r="P2907" s="701" t="s">
        <v>1341</v>
      </c>
      <c r="Q2907" s="704"/>
      <c r="R2907" s="701" t="s">
        <v>1341</v>
      </c>
      <c r="S2907" s="701" t="s">
        <v>1341</v>
      </c>
    </row>
    <row r="2908" spans="1:19" x14ac:dyDescent="0.3">
      <c r="A2908" s="701" t="s">
        <v>8187</v>
      </c>
      <c r="B2908" s="701" t="s">
        <v>1607</v>
      </c>
      <c r="C2908" s="701" t="s">
        <v>1479</v>
      </c>
      <c r="D2908" s="702">
        <v>1993</v>
      </c>
      <c r="E2908" s="701" t="s">
        <v>1826</v>
      </c>
      <c r="F2908" s="701" t="s">
        <v>2208</v>
      </c>
      <c r="G2908" s="701" t="s">
        <v>1612</v>
      </c>
      <c r="H2908" s="703">
        <v>34806</v>
      </c>
      <c r="I2908" s="703">
        <v>34806</v>
      </c>
      <c r="J2908" s="701" t="s">
        <v>2215</v>
      </c>
      <c r="K2908" s="702">
        <v>73986</v>
      </c>
      <c r="L2908" s="701" t="s">
        <v>2216</v>
      </c>
      <c r="M2908" s="705">
        <v>346</v>
      </c>
      <c r="N2908" s="701" t="s">
        <v>2215</v>
      </c>
      <c r="O2908" s="702">
        <v>484</v>
      </c>
      <c r="P2908" s="701" t="s">
        <v>1341</v>
      </c>
      <c r="Q2908" s="704"/>
      <c r="R2908" s="701" t="s">
        <v>1341</v>
      </c>
      <c r="S2908" s="701" t="s">
        <v>1341</v>
      </c>
    </row>
    <row r="2909" spans="1:19" x14ac:dyDescent="0.3">
      <c r="A2909" s="701" t="s">
        <v>8237</v>
      </c>
      <c r="B2909" s="701" t="s">
        <v>1607</v>
      </c>
      <c r="C2909" s="701" t="s">
        <v>1479</v>
      </c>
      <c r="D2909" s="702">
        <v>1994</v>
      </c>
      <c r="E2909" s="701" t="s">
        <v>1826</v>
      </c>
      <c r="F2909" s="701" t="s">
        <v>2208</v>
      </c>
      <c r="G2909" s="701" t="s">
        <v>1612</v>
      </c>
      <c r="H2909" s="703">
        <v>35164</v>
      </c>
      <c r="I2909" s="703">
        <v>35170</v>
      </c>
      <c r="J2909" s="701" t="s">
        <v>2215</v>
      </c>
      <c r="K2909" s="702">
        <v>196604</v>
      </c>
      <c r="L2909" s="701" t="s">
        <v>2216</v>
      </c>
      <c r="M2909" s="705">
        <v>197</v>
      </c>
      <c r="N2909" s="701" t="s">
        <v>2215</v>
      </c>
      <c r="O2909" s="702">
        <v>196</v>
      </c>
      <c r="P2909" s="701" t="s">
        <v>1341</v>
      </c>
      <c r="Q2909" s="706"/>
      <c r="R2909" s="701" t="s">
        <v>1341</v>
      </c>
      <c r="S2909" s="701" t="s">
        <v>1341</v>
      </c>
    </row>
    <row r="2910" spans="1:19" x14ac:dyDescent="0.3">
      <c r="A2910" s="701" t="s">
        <v>8238</v>
      </c>
      <c r="B2910" s="701" t="s">
        <v>1607</v>
      </c>
      <c r="C2910" s="701" t="s">
        <v>1479</v>
      </c>
      <c r="D2910" s="702">
        <v>1994</v>
      </c>
      <c r="E2910" s="701" t="s">
        <v>1826</v>
      </c>
      <c r="F2910" s="701" t="s">
        <v>2208</v>
      </c>
      <c r="G2910" s="701" t="s">
        <v>1612</v>
      </c>
      <c r="H2910" s="703">
        <v>35164</v>
      </c>
      <c r="I2910" s="703">
        <v>35170</v>
      </c>
      <c r="J2910" s="701" t="s">
        <v>2215</v>
      </c>
      <c r="K2910" s="702">
        <v>206860</v>
      </c>
      <c r="L2910" s="701" t="s">
        <v>2216</v>
      </c>
      <c r="M2910" s="702">
        <v>207</v>
      </c>
      <c r="N2910" s="701" t="s">
        <v>2215</v>
      </c>
      <c r="O2910" s="702">
        <v>206</v>
      </c>
      <c r="P2910" s="701" t="s">
        <v>1341</v>
      </c>
      <c r="Q2910" s="706"/>
      <c r="R2910" s="701" t="s">
        <v>1341</v>
      </c>
      <c r="S2910" s="701" t="s">
        <v>1341</v>
      </c>
    </row>
    <row r="2911" spans="1:19" x14ac:dyDescent="0.3">
      <c r="A2911" s="701" t="s">
        <v>8293</v>
      </c>
      <c r="B2911" s="701" t="s">
        <v>1607</v>
      </c>
      <c r="C2911" s="701" t="s">
        <v>1479</v>
      </c>
      <c r="D2911" s="702">
        <v>1995</v>
      </c>
      <c r="E2911" s="701" t="s">
        <v>1826</v>
      </c>
      <c r="F2911" s="701" t="s">
        <v>2208</v>
      </c>
      <c r="G2911" s="701" t="s">
        <v>1612</v>
      </c>
      <c r="H2911" s="703">
        <v>35524</v>
      </c>
      <c r="I2911" s="703">
        <v>35546</v>
      </c>
      <c r="J2911" s="701" t="s">
        <v>2215</v>
      </c>
      <c r="K2911" s="702">
        <v>217794</v>
      </c>
      <c r="L2911" s="701" t="s">
        <v>2216</v>
      </c>
      <c r="M2911" s="702">
        <v>9714</v>
      </c>
      <c r="N2911" s="701" t="s">
        <v>2215</v>
      </c>
      <c r="O2911" s="702">
        <v>872</v>
      </c>
      <c r="P2911" s="701" t="s">
        <v>1341</v>
      </c>
      <c r="Q2911" s="706"/>
      <c r="R2911" s="701" t="s">
        <v>1341</v>
      </c>
      <c r="S2911" s="701" t="s">
        <v>1341</v>
      </c>
    </row>
    <row r="2912" spans="1:19" x14ac:dyDescent="0.3">
      <c r="A2912" s="701" t="s">
        <v>8294</v>
      </c>
      <c r="B2912" s="701" t="s">
        <v>1607</v>
      </c>
      <c r="C2912" s="701" t="s">
        <v>1479</v>
      </c>
      <c r="D2912" s="702">
        <v>1995</v>
      </c>
      <c r="E2912" s="701" t="s">
        <v>1826</v>
      </c>
      <c r="F2912" s="701" t="s">
        <v>2208</v>
      </c>
      <c r="G2912" s="701" t="s">
        <v>1612</v>
      </c>
      <c r="H2912" s="703">
        <v>35524</v>
      </c>
      <c r="I2912" s="703">
        <v>35546</v>
      </c>
      <c r="J2912" s="701" t="s">
        <v>2215</v>
      </c>
      <c r="K2912" s="702">
        <v>217810</v>
      </c>
      <c r="L2912" s="701" t="s">
        <v>2216</v>
      </c>
      <c r="M2912" s="705">
        <v>9714</v>
      </c>
      <c r="N2912" s="701" t="s">
        <v>2215</v>
      </c>
      <c r="O2912" s="702">
        <v>872</v>
      </c>
      <c r="P2912" s="701" t="s">
        <v>1341</v>
      </c>
      <c r="Q2912" s="704"/>
      <c r="R2912" s="701" t="s">
        <v>1341</v>
      </c>
      <c r="S2912" s="701" t="s">
        <v>1341</v>
      </c>
    </row>
    <row r="2913" spans="1:19" x14ac:dyDescent="0.3">
      <c r="A2913" s="701" t="s">
        <v>7363</v>
      </c>
      <c r="B2913" s="701" t="s">
        <v>1607</v>
      </c>
      <c r="C2913" s="701" t="s">
        <v>1479</v>
      </c>
      <c r="D2913" s="702">
        <v>1996</v>
      </c>
      <c r="E2913" s="701" t="s">
        <v>1826</v>
      </c>
      <c r="F2913" s="701" t="s">
        <v>2208</v>
      </c>
      <c r="G2913" s="701" t="s">
        <v>1612</v>
      </c>
      <c r="H2913" s="703">
        <v>35888</v>
      </c>
      <c r="I2913" s="703">
        <v>35901</v>
      </c>
      <c r="J2913" s="701" t="s">
        <v>2215</v>
      </c>
      <c r="K2913" s="702">
        <v>200215</v>
      </c>
      <c r="L2913" s="701" t="s">
        <v>2216</v>
      </c>
      <c r="M2913" s="702">
        <v>1782</v>
      </c>
      <c r="N2913" s="701" t="s">
        <v>2215</v>
      </c>
      <c r="O2913" s="702">
        <v>3309</v>
      </c>
      <c r="P2913" s="701" t="s">
        <v>1341</v>
      </c>
      <c r="Q2913" s="706"/>
      <c r="R2913" s="701" t="s">
        <v>1341</v>
      </c>
      <c r="S2913" s="701" t="s">
        <v>1341</v>
      </c>
    </row>
    <row r="2914" spans="1:19" x14ac:dyDescent="0.3">
      <c r="A2914" s="701" t="s">
        <v>8292</v>
      </c>
      <c r="B2914" s="701" t="s">
        <v>1607</v>
      </c>
      <c r="C2914" s="701" t="s">
        <v>1479</v>
      </c>
      <c r="D2914" s="702">
        <v>1996</v>
      </c>
      <c r="E2914" s="701" t="s">
        <v>1826</v>
      </c>
      <c r="F2914" s="701" t="s">
        <v>2208</v>
      </c>
      <c r="G2914" s="701" t="s">
        <v>1612</v>
      </c>
      <c r="H2914" s="703">
        <v>35888</v>
      </c>
      <c r="I2914" s="703">
        <v>35901</v>
      </c>
      <c r="J2914" s="701" t="s">
        <v>2215</v>
      </c>
      <c r="K2914" s="702">
        <v>208388</v>
      </c>
      <c r="L2914" s="701" t="s">
        <v>2216</v>
      </c>
      <c r="M2914" s="702">
        <v>1854</v>
      </c>
      <c r="N2914" s="701" t="s">
        <v>2215</v>
      </c>
      <c r="O2914" s="702">
        <v>3444</v>
      </c>
      <c r="P2914" s="701" t="s">
        <v>1341</v>
      </c>
      <c r="Q2914" s="706"/>
      <c r="R2914" s="701" t="s">
        <v>1341</v>
      </c>
      <c r="S2914" s="701" t="s">
        <v>1341</v>
      </c>
    </row>
    <row r="2915" spans="1:19" x14ac:dyDescent="0.3">
      <c r="A2915" s="701" t="s">
        <v>7498</v>
      </c>
      <c r="B2915" s="701" t="s">
        <v>1607</v>
      </c>
      <c r="C2915" s="701" t="s">
        <v>1479</v>
      </c>
      <c r="D2915" s="702">
        <v>1997</v>
      </c>
      <c r="E2915" s="701" t="s">
        <v>1826</v>
      </c>
      <c r="F2915" s="701" t="s">
        <v>2208</v>
      </c>
      <c r="G2915" s="701" t="s">
        <v>1612</v>
      </c>
      <c r="H2915" s="703">
        <v>36251</v>
      </c>
      <c r="I2915" s="703">
        <v>36263</v>
      </c>
      <c r="J2915" s="701" t="s">
        <v>2215</v>
      </c>
      <c r="K2915" s="702">
        <v>423772</v>
      </c>
      <c r="L2915" s="701" t="s">
        <v>2216</v>
      </c>
      <c r="M2915" s="702">
        <v>6368</v>
      </c>
      <c r="N2915" s="701" t="s">
        <v>2215</v>
      </c>
      <c r="O2915" s="705">
        <v>2026</v>
      </c>
      <c r="P2915" s="701" t="s">
        <v>1341</v>
      </c>
      <c r="Q2915" s="704"/>
      <c r="R2915" s="701" t="s">
        <v>1341</v>
      </c>
      <c r="S2915" s="701" t="s">
        <v>1341</v>
      </c>
    </row>
    <row r="2916" spans="1:19" x14ac:dyDescent="0.3">
      <c r="A2916" s="701" t="s">
        <v>7541</v>
      </c>
      <c r="B2916" s="701" t="s">
        <v>1607</v>
      </c>
      <c r="C2916" s="701" t="s">
        <v>1479</v>
      </c>
      <c r="D2916" s="702">
        <v>1998</v>
      </c>
      <c r="E2916" s="701" t="s">
        <v>1826</v>
      </c>
      <c r="F2916" s="701" t="s">
        <v>7542</v>
      </c>
      <c r="G2916" s="701" t="s">
        <v>1612</v>
      </c>
      <c r="H2916" s="703">
        <v>36617</v>
      </c>
      <c r="I2916" s="703">
        <v>36630</v>
      </c>
      <c r="J2916" s="701" t="s">
        <v>2215</v>
      </c>
      <c r="K2916" s="702">
        <v>441721</v>
      </c>
      <c r="L2916" s="701" t="s">
        <v>2216</v>
      </c>
      <c r="M2916" s="702">
        <v>11987</v>
      </c>
      <c r="N2916" s="701" t="s">
        <v>2215</v>
      </c>
      <c r="O2916" s="702">
        <v>2693</v>
      </c>
      <c r="P2916" s="701" t="s">
        <v>1341</v>
      </c>
      <c r="Q2916" s="706"/>
      <c r="R2916" s="701" t="s">
        <v>1341</v>
      </c>
      <c r="S2916" s="701" t="s">
        <v>1341</v>
      </c>
    </row>
    <row r="2917" spans="1:19" x14ac:dyDescent="0.3">
      <c r="A2917" s="701" t="s">
        <v>7440</v>
      </c>
      <c r="B2917" s="701" t="s">
        <v>1607</v>
      </c>
      <c r="C2917" s="701" t="s">
        <v>1479</v>
      </c>
      <c r="D2917" s="702">
        <v>1999</v>
      </c>
      <c r="E2917" s="701" t="s">
        <v>1826</v>
      </c>
      <c r="F2917" s="701" t="s">
        <v>2208</v>
      </c>
      <c r="G2917" s="701" t="s">
        <v>1785</v>
      </c>
      <c r="H2917" s="703">
        <v>36983</v>
      </c>
      <c r="I2917" s="703">
        <v>37005</v>
      </c>
      <c r="J2917" s="701" t="s">
        <v>2215</v>
      </c>
      <c r="K2917" s="702">
        <v>326680</v>
      </c>
      <c r="L2917" s="701" t="s">
        <v>2216</v>
      </c>
      <c r="M2917" s="702">
        <v>10468</v>
      </c>
      <c r="N2917" s="701" t="s">
        <v>2215</v>
      </c>
      <c r="O2917" s="702">
        <v>1609</v>
      </c>
      <c r="P2917" s="701" t="s">
        <v>1341</v>
      </c>
      <c r="Q2917" s="706"/>
      <c r="R2917" s="701" t="s">
        <v>1341</v>
      </c>
      <c r="S2917" s="701" t="s">
        <v>1341</v>
      </c>
    </row>
    <row r="2918" spans="1:19" x14ac:dyDescent="0.3">
      <c r="A2918" s="701" t="s">
        <v>7543</v>
      </c>
      <c r="B2918" s="701" t="s">
        <v>1607</v>
      </c>
      <c r="C2918" s="701" t="s">
        <v>1479</v>
      </c>
      <c r="D2918" s="702">
        <v>2000</v>
      </c>
      <c r="E2918" s="701" t="s">
        <v>1826</v>
      </c>
      <c r="F2918" s="701" t="s">
        <v>2208</v>
      </c>
      <c r="G2918" s="701" t="s">
        <v>1612</v>
      </c>
      <c r="H2918" s="703">
        <v>37347</v>
      </c>
      <c r="I2918" s="703">
        <v>37357</v>
      </c>
      <c r="J2918" s="701" t="s">
        <v>2215</v>
      </c>
      <c r="K2918" s="702">
        <v>421390</v>
      </c>
      <c r="L2918" s="701" t="s">
        <v>2216</v>
      </c>
      <c r="M2918" s="702">
        <v>6612</v>
      </c>
      <c r="N2918" s="701" t="s">
        <v>2215</v>
      </c>
      <c r="O2918" s="702">
        <v>4509</v>
      </c>
      <c r="P2918" s="701" t="s">
        <v>1341</v>
      </c>
      <c r="Q2918" s="706"/>
      <c r="R2918" s="701" t="s">
        <v>1341</v>
      </c>
      <c r="S2918" s="701" t="s">
        <v>1341</v>
      </c>
    </row>
    <row r="2919" spans="1:19" x14ac:dyDescent="0.3">
      <c r="A2919" s="701" t="s">
        <v>7598</v>
      </c>
      <c r="B2919" s="701" t="s">
        <v>1607</v>
      </c>
      <c r="C2919" s="701" t="s">
        <v>1479</v>
      </c>
      <c r="D2919" s="702">
        <v>2001</v>
      </c>
      <c r="E2919" s="701" t="s">
        <v>1826</v>
      </c>
      <c r="F2919" s="701" t="s">
        <v>2208</v>
      </c>
      <c r="G2919" s="701" t="s">
        <v>1612</v>
      </c>
      <c r="H2919" s="703">
        <v>37712</v>
      </c>
      <c r="I2919" s="703">
        <v>37720</v>
      </c>
      <c r="J2919" s="701" t="s">
        <v>2215</v>
      </c>
      <c r="K2919" s="702">
        <v>499387</v>
      </c>
      <c r="L2919" s="701" t="s">
        <v>2216</v>
      </c>
      <c r="M2919" s="702">
        <v>14503</v>
      </c>
      <c r="N2919" s="701" t="s">
        <v>2215</v>
      </c>
      <c r="O2919" s="705">
        <v>4546</v>
      </c>
      <c r="P2919" s="701" t="s">
        <v>1341</v>
      </c>
      <c r="Q2919" s="704"/>
      <c r="R2919" s="701" t="s">
        <v>1341</v>
      </c>
      <c r="S2919" s="701" t="s">
        <v>1341</v>
      </c>
    </row>
    <row r="2920" spans="1:19" x14ac:dyDescent="0.3">
      <c r="A2920" s="701" t="s">
        <v>7730</v>
      </c>
      <c r="B2920" s="701" t="s">
        <v>1607</v>
      </c>
      <c r="C2920" s="701" t="s">
        <v>1479</v>
      </c>
      <c r="D2920" s="702">
        <v>2002</v>
      </c>
      <c r="E2920" s="701" t="s">
        <v>1826</v>
      </c>
      <c r="F2920" s="701" t="s">
        <v>2208</v>
      </c>
      <c r="G2920" s="701" t="s">
        <v>1612</v>
      </c>
      <c r="H2920" s="703">
        <v>38089</v>
      </c>
      <c r="I2920" s="703">
        <v>38091</v>
      </c>
      <c r="J2920" s="701" t="s">
        <v>2215</v>
      </c>
      <c r="K2920" s="702">
        <v>425316</v>
      </c>
      <c r="L2920" s="701" t="s">
        <v>2216</v>
      </c>
      <c r="M2920" s="702">
        <v>2397</v>
      </c>
      <c r="N2920" s="701" t="s">
        <v>1608</v>
      </c>
      <c r="O2920" s="702">
        <v>18376</v>
      </c>
      <c r="P2920" s="701" t="s">
        <v>1613</v>
      </c>
      <c r="Q2920" s="702">
        <v>266</v>
      </c>
      <c r="R2920" s="701" t="s">
        <v>1341</v>
      </c>
      <c r="S2920" s="701" t="s">
        <v>1341</v>
      </c>
    </row>
    <row r="2921" spans="1:19" x14ac:dyDescent="0.3">
      <c r="A2921" s="701" t="s">
        <v>7630</v>
      </c>
      <c r="B2921" s="701" t="s">
        <v>1607</v>
      </c>
      <c r="C2921" s="701" t="s">
        <v>1479</v>
      </c>
      <c r="D2921" s="702">
        <v>2003</v>
      </c>
      <c r="E2921" s="701" t="s">
        <v>1826</v>
      </c>
      <c r="F2921" s="701" t="s">
        <v>2208</v>
      </c>
      <c r="G2921" s="701" t="s">
        <v>1612</v>
      </c>
      <c r="H2921" s="703">
        <v>38439</v>
      </c>
      <c r="I2921" s="703">
        <v>38441</v>
      </c>
      <c r="J2921" s="701" t="s">
        <v>2216</v>
      </c>
      <c r="K2921" s="702">
        <v>218150</v>
      </c>
      <c r="L2921" s="701" t="s">
        <v>1341</v>
      </c>
      <c r="M2921" s="704"/>
      <c r="N2921" s="701" t="s">
        <v>1613</v>
      </c>
      <c r="O2921" s="702">
        <v>621</v>
      </c>
      <c r="P2921" s="701" t="s">
        <v>1341</v>
      </c>
      <c r="Q2921" s="706"/>
      <c r="R2921" s="701" t="s">
        <v>250</v>
      </c>
      <c r="S2921" s="701" t="s">
        <v>7629</v>
      </c>
    </row>
    <row r="2922" spans="1:19" x14ac:dyDescent="0.3">
      <c r="A2922" s="701" t="s">
        <v>7628</v>
      </c>
      <c r="B2922" s="701" t="s">
        <v>1607</v>
      </c>
      <c r="C2922" s="701" t="s">
        <v>1479</v>
      </c>
      <c r="D2922" s="702">
        <v>2003</v>
      </c>
      <c r="E2922" s="701" t="s">
        <v>1826</v>
      </c>
      <c r="F2922" s="701" t="s">
        <v>2208</v>
      </c>
      <c r="G2922" s="701" t="s">
        <v>1612</v>
      </c>
      <c r="H2922" s="703">
        <v>38439</v>
      </c>
      <c r="I2922" s="703">
        <v>38441</v>
      </c>
      <c r="J2922" s="701" t="s">
        <v>2215</v>
      </c>
      <c r="K2922" s="702">
        <v>217947</v>
      </c>
      <c r="L2922" s="701" t="s">
        <v>1341</v>
      </c>
      <c r="M2922" s="704"/>
      <c r="N2922" s="701" t="s">
        <v>1341</v>
      </c>
      <c r="O2922" s="706"/>
      <c r="P2922" s="701" t="s">
        <v>1341</v>
      </c>
      <c r="Q2922" s="704"/>
      <c r="R2922" s="701" t="s">
        <v>250</v>
      </c>
      <c r="S2922" s="701" t="s">
        <v>7629</v>
      </c>
    </row>
    <row r="2923" spans="1:19" x14ac:dyDescent="0.3">
      <c r="A2923" s="701" t="s">
        <v>7763</v>
      </c>
      <c r="B2923" s="701" t="s">
        <v>1607</v>
      </c>
      <c r="C2923" s="701" t="s">
        <v>1479</v>
      </c>
      <c r="D2923" s="702">
        <v>2003</v>
      </c>
      <c r="E2923" s="701" t="s">
        <v>1826</v>
      </c>
      <c r="F2923" s="701" t="s">
        <v>1827</v>
      </c>
      <c r="G2923" s="701" t="s">
        <v>1785</v>
      </c>
      <c r="H2923" s="703">
        <v>38439</v>
      </c>
      <c r="I2923" s="703">
        <v>38441</v>
      </c>
      <c r="J2923" s="701" t="s">
        <v>2215</v>
      </c>
      <c r="K2923" s="702">
        <v>16365</v>
      </c>
      <c r="L2923" s="701" t="s">
        <v>2216</v>
      </c>
      <c r="M2923" s="702">
        <v>33</v>
      </c>
      <c r="N2923" s="701" t="s">
        <v>2215</v>
      </c>
      <c r="O2923" s="705">
        <v>82</v>
      </c>
      <c r="P2923" s="701" t="s">
        <v>1341</v>
      </c>
      <c r="Q2923" s="704"/>
      <c r="R2923" s="701" t="s">
        <v>1341</v>
      </c>
      <c r="S2923" s="701" t="s">
        <v>1341</v>
      </c>
    </row>
    <row r="2924" spans="1:19" x14ac:dyDescent="0.3">
      <c r="A2924" s="701" t="s">
        <v>7883</v>
      </c>
      <c r="B2924" s="701" t="s">
        <v>1607</v>
      </c>
      <c r="C2924" s="701" t="s">
        <v>1479</v>
      </c>
      <c r="D2924" s="702">
        <v>2004</v>
      </c>
      <c r="E2924" s="701" t="s">
        <v>1826</v>
      </c>
      <c r="F2924" s="701" t="s">
        <v>2208</v>
      </c>
      <c r="G2924" s="701" t="s">
        <v>1612</v>
      </c>
      <c r="H2924" s="703">
        <v>38812</v>
      </c>
      <c r="I2924" s="703">
        <v>38817</v>
      </c>
      <c r="J2924" s="701" t="s">
        <v>2216</v>
      </c>
      <c r="K2924" s="702">
        <v>220952</v>
      </c>
      <c r="L2924" s="701" t="s">
        <v>1341</v>
      </c>
      <c r="M2924" s="706"/>
      <c r="N2924" s="701" t="s">
        <v>2216</v>
      </c>
      <c r="O2924" s="705">
        <v>4195</v>
      </c>
      <c r="P2924" s="701" t="s">
        <v>1341</v>
      </c>
      <c r="Q2924" s="704"/>
      <c r="R2924" s="701" t="s">
        <v>1341</v>
      </c>
      <c r="S2924" s="701" t="s">
        <v>1341</v>
      </c>
    </row>
    <row r="2925" spans="1:19" x14ac:dyDescent="0.3">
      <c r="A2925" s="701" t="s">
        <v>7882</v>
      </c>
      <c r="B2925" s="701" t="s">
        <v>1607</v>
      </c>
      <c r="C2925" s="701" t="s">
        <v>1479</v>
      </c>
      <c r="D2925" s="702">
        <v>2004</v>
      </c>
      <c r="E2925" s="701" t="s">
        <v>1826</v>
      </c>
      <c r="F2925" s="701" t="s">
        <v>2208</v>
      </c>
      <c r="G2925" s="701" t="s">
        <v>1612</v>
      </c>
      <c r="H2925" s="703">
        <v>38812</v>
      </c>
      <c r="I2925" s="703">
        <v>38817</v>
      </c>
      <c r="J2925" s="701" t="s">
        <v>2215</v>
      </c>
      <c r="K2925" s="702">
        <v>223151</v>
      </c>
      <c r="L2925" s="701" t="s">
        <v>2216</v>
      </c>
      <c r="M2925" s="705">
        <v>1489</v>
      </c>
      <c r="N2925" s="701" t="s">
        <v>2215</v>
      </c>
      <c r="O2925" s="702">
        <v>213</v>
      </c>
      <c r="P2925" s="701" t="s">
        <v>1341</v>
      </c>
      <c r="Q2925" s="704"/>
      <c r="R2925" s="701" t="s">
        <v>1341</v>
      </c>
      <c r="S2925" s="701" t="s">
        <v>1341</v>
      </c>
    </row>
    <row r="2926" spans="1:19" x14ac:dyDescent="0.3">
      <c r="A2926" s="701" t="s">
        <v>7916</v>
      </c>
      <c r="B2926" s="701" t="s">
        <v>1607</v>
      </c>
      <c r="C2926" s="701" t="s">
        <v>1479</v>
      </c>
      <c r="D2926" s="702">
        <v>2005</v>
      </c>
      <c r="E2926" s="701" t="s">
        <v>1826</v>
      </c>
      <c r="F2926" s="701" t="s">
        <v>2208</v>
      </c>
      <c r="G2926" s="701" t="s">
        <v>1612</v>
      </c>
      <c r="H2926" s="703">
        <v>39174</v>
      </c>
      <c r="I2926" s="703">
        <v>39178</v>
      </c>
      <c r="J2926" s="701" t="s">
        <v>2216</v>
      </c>
      <c r="K2926" s="702">
        <v>220825</v>
      </c>
      <c r="L2926" s="701" t="s">
        <v>1341</v>
      </c>
      <c r="M2926" s="704"/>
      <c r="N2926" s="701" t="s">
        <v>1613</v>
      </c>
      <c r="O2926" s="702">
        <v>29946</v>
      </c>
      <c r="P2926" s="701" t="s">
        <v>1341</v>
      </c>
      <c r="Q2926" s="704"/>
      <c r="R2926" s="701" t="s">
        <v>1341</v>
      </c>
      <c r="S2926" s="701" t="s">
        <v>1341</v>
      </c>
    </row>
    <row r="2927" spans="1:19" x14ac:dyDescent="0.3">
      <c r="A2927" s="701" t="s">
        <v>2218</v>
      </c>
      <c r="B2927" s="701" t="s">
        <v>1607</v>
      </c>
      <c r="C2927" s="701" t="s">
        <v>1479</v>
      </c>
      <c r="D2927" s="702">
        <v>2005</v>
      </c>
      <c r="E2927" s="701" t="s">
        <v>1826</v>
      </c>
      <c r="F2927" s="701" t="s">
        <v>2208</v>
      </c>
      <c r="G2927" s="701" t="s">
        <v>1612</v>
      </c>
      <c r="H2927" s="703">
        <v>39174</v>
      </c>
      <c r="I2927" s="703">
        <v>39178</v>
      </c>
      <c r="J2927" s="701" t="s">
        <v>2215</v>
      </c>
      <c r="K2927" s="702">
        <v>226442</v>
      </c>
      <c r="L2927" s="701" t="s">
        <v>1341</v>
      </c>
      <c r="M2927" s="704"/>
      <c r="N2927" s="701" t="s">
        <v>1613</v>
      </c>
      <c r="O2927" s="702">
        <v>24143</v>
      </c>
      <c r="P2927" s="701" t="s">
        <v>2216</v>
      </c>
      <c r="Q2927" s="705">
        <v>1805</v>
      </c>
      <c r="R2927" s="701" t="s">
        <v>1341</v>
      </c>
      <c r="S2927" s="701" t="s">
        <v>1341</v>
      </c>
    </row>
    <row r="2928" spans="1:19" x14ac:dyDescent="0.3">
      <c r="A2928" s="701" t="s">
        <v>7948</v>
      </c>
      <c r="B2928" s="701" t="s">
        <v>1607</v>
      </c>
      <c r="C2928" s="701" t="s">
        <v>1479</v>
      </c>
      <c r="D2928" s="702">
        <v>2006</v>
      </c>
      <c r="E2928" s="701" t="s">
        <v>1826</v>
      </c>
      <c r="F2928" s="701" t="s">
        <v>2208</v>
      </c>
      <c r="G2928" s="701" t="s">
        <v>1612</v>
      </c>
      <c r="H2928" s="703">
        <v>39545</v>
      </c>
      <c r="I2928" s="703">
        <v>39548</v>
      </c>
      <c r="J2928" s="701" t="s">
        <v>7949</v>
      </c>
      <c r="K2928" s="702">
        <v>220350</v>
      </c>
      <c r="L2928" s="701" t="s">
        <v>1341</v>
      </c>
      <c r="M2928" s="704"/>
      <c r="N2928" s="701" t="s">
        <v>7949</v>
      </c>
      <c r="O2928" s="702">
        <v>5620</v>
      </c>
      <c r="P2928" s="701" t="s">
        <v>1341</v>
      </c>
      <c r="Q2928" s="704"/>
      <c r="R2928" s="701" t="s">
        <v>1341</v>
      </c>
      <c r="S2928" s="701" t="s">
        <v>1341</v>
      </c>
    </row>
    <row r="2929" spans="1:19" x14ac:dyDescent="0.3">
      <c r="A2929" s="701" t="s">
        <v>2217</v>
      </c>
      <c r="B2929" s="701" t="s">
        <v>1607</v>
      </c>
      <c r="C2929" s="701" t="s">
        <v>1479</v>
      </c>
      <c r="D2929" s="702">
        <v>2006</v>
      </c>
      <c r="E2929" s="701" t="s">
        <v>1826</v>
      </c>
      <c r="F2929" s="701" t="s">
        <v>2208</v>
      </c>
      <c r="G2929" s="701" t="s">
        <v>1612</v>
      </c>
      <c r="H2929" s="703">
        <v>39545</v>
      </c>
      <c r="I2929" s="703">
        <v>39548</v>
      </c>
      <c r="J2929" s="701" t="s">
        <v>2215</v>
      </c>
      <c r="K2929" s="702">
        <v>231534</v>
      </c>
      <c r="L2929" s="701" t="s">
        <v>2216</v>
      </c>
      <c r="M2929" s="705">
        <v>456</v>
      </c>
      <c r="N2929" s="701" t="s">
        <v>2215</v>
      </c>
      <c r="O2929" s="705">
        <v>1673</v>
      </c>
      <c r="P2929" s="701" t="s">
        <v>1341</v>
      </c>
      <c r="Q2929" s="704"/>
      <c r="R2929" s="701" t="s">
        <v>1341</v>
      </c>
      <c r="S2929" s="701" t="s">
        <v>1341</v>
      </c>
    </row>
    <row r="2930" spans="1:19" x14ac:dyDescent="0.3">
      <c r="A2930" s="701" t="s">
        <v>8013</v>
      </c>
      <c r="B2930" s="701" t="s">
        <v>1607</v>
      </c>
      <c r="C2930" s="701" t="s">
        <v>1479</v>
      </c>
      <c r="D2930" s="702">
        <v>2007</v>
      </c>
      <c r="E2930" s="701" t="s">
        <v>1826</v>
      </c>
      <c r="F2930" s="701" t="s">
        <v>1827</v>
      </c>
      <c r="G2930" s="701" t="s">
        <v>1612</v>
      </c>
      <c r="H2930" s="703">
        <v>39909</v>
      </c>
      <c r="I2930" s="703">
        <v>39912</v>
      </c>
      <c r="J2930" s="701" t="s">
        <v>2216</v>
      </c>
      <c r="K2930" s="702">
        <v>204511</v>
      </c>
      <c r="L2930" s="701" t="s">
        <v>1613</v>
      </c>
      <c r="M2930" s="705">
        <v>16982</v>
      </c>
      <c r="N2930" s="701" t="s">
        <v>1341</v>
      </c>
      <c r="O2930" s="704"/>
      <c r="P2930" s="701" t="s">
        <v>1341</v>
      </c>
      <c r="Q2930" s="704"/>
      <c r="R2930" s="701" t="s">
        <v>1341</v>
      </c>
      <c r="S2930" s="701" t="s">
        <v>1341</v>
      </c>
    </row>
    <row r="2931" spans="1:19" x14ac:dyDescent="0.3">
      <c r="A2931" s="701" t="s">
        <v>2214</v>
      </c>
      <c r="B2931" s="701" t="s">
        <v>1607</v>
      </c>
      <c r="C2931" s="701" t="s">
        <v>1479</v>
      </c>
      <c r="D2931" s="702">
        <v>2007</v>
      </c>
      <c r="E2931" s="701" t="s">
        <v>1826</v>
      </c>
      <c r="F2931" s="701" t="s">
        <v>1827</v>
      </c>
      <c r="G2931" s="701" t="s">
        <v>1612</v>
      </c>
      <c r="H2931" s="703">
        <v>39909</v>
      </c>
      <c r="I2931" s="703">
        <v>39912</v>
      </c>
      <c r="J2931" s="701" t="s">
        <v>2215</v>
      </c>
      <c r="K2931" s="702">
        <v>220723</v>
      </c>
      <c r="L2931" s="701" t="s">
        <v>2216</v>
      </c>
      <c r="M2931" s="705">
        <v>424</v>
      </c>
      <c r="N2931" s="701" t="s">
        <v>1341</v>
      </c>
      <c r="O2931" s="704"/>
      <c r="P2931" s="701" t="s">
        <v>1341</v>
      </c>
      <c r="Q2931" s="704"/>
      <c r="R2931" s="701" t="s">
        <v>1341</v>
      </c>
      <c r="S2931" s="701" t="s">
        <v>1341</v>
      </c>
    </row>
    <row r="2932" spans="1:19" x14ac:dyDescent="0.3">
      <c r="A2932" s="701" t="s">
        <v>8089</v>
      </c>
      <c r="B2932" s="701" t="s">
        <v>1607</v>
      </c>
      <c r="C2932" s="701" t="s">
        <v>1479</v>
      </c>
      <c r="D2932" s="702">
        <v>2008</v>
      </c>
      <c r="E2932" s="701" t="s">
        <v>1826</v>
      </c>
      <c r="F2932" s="701" t="s">
        <v>1827</v>
      </c>
      <c r="G2932" s="701" t="s">
        <v>1612</v>
      </c>
      <c r="H2932" s="703">
        <v>40280</v>
      </c>
      <c r="I2932" s="703">
        <v>40283</v>
      </c>
      <c r="J2932" s="701" t="s">
        <v>1613</v>
      </c>
      <c r="K2932" s="702">
        <v>221313</v>
      </c>
      <c r="L2932" s="701" t="s">
        <v>1341</v>
      </c>
      <c r="M2932" s="704"/>
      <c r="N2932" s="701" t="s">
        <v>1613</v>
      </c>
      <c r="O2932" s="705">
        <v>3336</v>
      </c>
      <c r="P2932" s="701" t="s">
        <v>1341</v>
      </c>
      <c r="Q2932" s="704"/>
      <c r="R2932" s="701" t="s">
        <v>1341</v>
      </c>
      <c r="S2932" s="701" t="s">
        <v>1341</v>
      </c>
    </row>
    <row r="2933" spans="1:19" x14ac:dyDescent="0.3">
      <c r="A2933" s="701" t="s">
        <v>1830</v>
      </c>
      <c r="B2933" s="701" t="s">
        <v>1607</v>
      </c>
      <c r="C2933" s="701" t="s">
        <v>1479</v>
      </c>
      <c r="D2933" s="702">
        <v>2008</v>
      </c>
      <c r="E2933" s="701" t="s">
        <v>1826</v>
      </c>
      <c r="F2933" s="701" t="s">
        <v>1827</v>
      </c>
      <c r="G2933" s="701" t="s">
        <v>1612</v>
      </c>
      <c r="H2933" s="703">
        <v>40280</v>
      </c>
      <c r="I2933" s="703">
        <v>40283</v>
      </c>
      <c r="J2933" s="701" t="s">
        <v>1608</v>
      </c>
      <c r="K2933" s="702">
        <v>251057</v>
      </c>
      <c r="L2933" s="701" t="s">
        <v>1613</v>
      </c>
      <c r="M2933" s="705">
        <v>629</v>
      </c>
      <c r="N2933" s="701" t="s">
        <v>1608</v>
      </c>
      <c r="O2933" s="705">
        <v>2517</v>
      </c>
      <c r="P2933" s="701" t="s">
        <v>1341</v>
      </c>
      <c r="Q2933" s="704"/>
      <c r="R2933" s="701" t="s">
        <v>1341</v>
      </c>
      <c r="S2933" s="701" t="s">
        <v>1341</v>
      </c>
    </row>
    <row r="2934" spans="1:19" x14ac:dyDescent="0.3">
      <c r="A2934" s="701" t="s">
        <v>8268</v>
      </c>
      <c r="B2934" s="701" t="s">
        <v>1607</v>
      </c>
      <c r="C2934" s="701" t="s">
        <v>1479</v>
      </c>
      <c r="D2934" s="702">
        <v>2010</v>
      </c>
      <c r="E2934" s="701" t="s">
        <v>1826</v>
      </c>
      <c r="F2934" s="701" t="s">
        <v>1827</v>
      </c>
      <c r="G2934" s="701" t="s">
        <v>1612</v>
      </c>
      <c r="H2934" s="703">
        <v>41009</v>
      </c>
      <c r="I2934" s="703">
        <v>41012</v>
      </c>
      <c r="J2934" s="701" t="s">
        <v>1608</v>
      </c>
      <c r="K2934" s="702">
        <v>247907</v>
      </c>
      <c r="L2934" s="701" t="s">
        <v>1613</v>
      </c>
      <c r="M2934" s="705">
        <v>660</v>
      </c>
      <c r="N2934" s="701" t="s">
        <v>1608</v>
      </c>
      <c r="O2934" s="705">
        <v>495</v>
      </c>
      <c r="P2934" s="701" t="s">
        <v>1341</v>
      </c>
      <c r="Q2934" s="704"/>
      <c r="R2934" s="701" t="s">
        <v>1341</v>
      </c>
      <c r="S2934" s="701" t="s">
        <v>1341</v>
      </c>
    </row>
    <row r="2935" spans="1:19" x14ac:dyDescent="0.3">
      <c r="A2935" s="701" t="s">
        <v>5755</v>
      </c>
      <c r="B2935" s="701" t="s">
        <v>1607</v>
      </c>
      <c r="C2935" s="701" t="s">
        <v>5756</v>
      </c>
      <c r="D2935" s="702">
        <v>2008</v>
      </c>
      <c r="E2935" s="701" t="s">
        <v>1667</v>
      </c>
      <c r="F2935" s="701" t="s">
        <v>5757</v>
      </c>
      <c r="G2935" s="701" t="s">
        <v>1668</v>
      </c>
      <c r="H2935" s="703">
        <v>39964</v>
      </c>
      <c r="I2935" s="703">
        <v>39964</v>
      </c>
      <c r="J2935" s="701" t="s">
        <v>1608</v>
      </c>
      <c r="K2935" s="702">
        <v>25928</v>
      </c>
      <c r="L2935" s="701" t="s">
        <v>1341</v>
      </c>
      <c r="M2935" s="704"/>
      <c r="N2935" s="701" t="s">
        <v>1613</v>
      </c>
      <c r="O2935" s="702">
        <v>26087</v>
      </c>
      <c r="P2935" s="701" t="s">
        <v>1608</v>
      </c>
      <c r="Q2935" s="705">
        <v>529</v>
      </c>
      <c r="R2935" s="701" t="s">
        <v>1341</v>
      </c>
      <c r="S2935" s="701" t="s">
        <v>1341</v>
      </c>
    </row>
    <row r="2936" spans="1:19" x14ac:dyDescent="0.3">
      <c r="A2936" s="701" t="s">
        <v>5758</v>
      </c>
      <c r="B2936" s="701" t="s">
        <v>1607</v>
      </c>
      <c r="C2936" s="701" t="s">
        <v>5756</v>
      </c>
      <c r="D2936" s="702">
        <v>2008</v>
      </c>
      <c r="E2936" s="701" t="s">
        <v>1667</v>
      </c>
      <c r="F2936" s="701" t="s">
        <v>5757</v>
      </c>
      <c r="G2936" s="701" t="s">
        <v>1668</v>
      </c>
      <c r="H2936" s="703">
        <v>39964</v>
      </c>
      <c r="I2936" s="703">
        <v>39964</v>
      </c>
      <c r="J2936" s="701" t="s">
        <v>1608</v>
      </c>
      <c r="K2936" s="702">
        <v>25848</v>
      </c>
      <c r="L2936" s="701" t="s">
        <v>1341</v>
      </c>
      <c r="M2936" s="704"/>
      <c r="N2936" s="701" t="s">
        <v>1613</v>
      </c>
      <c r="O2936" s="702">
        <v>26007</v>
      </c>
      <c r="P2936" s="701" t="s">
        <v>1608</v>
      </c>
      <c r="Q2936" s="705">
        <v>528</v>
      </c>
      <c r="R2936" s="701" t="s">
        <v>1341</v>
      </c>
      <c r="S2936" s="701" t="s">
        <v>1341</v>
      </c>
    </row>
    <row r="2937" spans="1:19" x14ac:dyDescent="0.3">
      <c r="A2937" s="701" t="s">
        <v>5759</v>
      </c>
      <c r="B2937" s="701" t="s">
        <v>1607</v>
      </c>
      <c r="C2937" s="701" t="s">
        <v>5756</v>
      </c>
      <c r="D2937" s="702">
        <v>2008</v>
      </c>
      <c r="E2937" s="701" t="s">
        <v>1667</v>
      </c>
      <c r="F2937" s="701" t="s">
        <v>5757</v>
      </c>
      <c r="G2937" s="701" t="s">
        <v>1668</v>
      </c>
      <c r="H2937" s="703">
        <v>39964</v>
      </c>
      <c r="I2937" s="703">
        <v>39964</v>
      </c>
      <c r="J2937" s="701" t="s">
        <v>1608</v>
      </c>
      <c r="K2937" s="702">
        <v>25931</v>
      </c>
      <c r="L2937" s="701" t="s">
        <v>1341</v>
      </c>
      <c r="M2937" s="704"/>
      <c r="N2937" s="701" t="s">
        <v>1613</v>
      </c>
      <c r="O2937" s="702">
        <v>26090</v>
      </c>
      <c r="P2937" s="701" t="s">
        <v>1608</v>
      </c>
      <c r="Q2937" s="705">
        <v>529</v>
      </c>
      <c r="R2937" s="701" t="s">
        <v>1341</v>
      </c>
      <c r="S2937" s="701" t="s">
        <v>1341</v>
      </c>
    </row>
    <row r="2938" spans="1:19" x14ac:dyDescent="0.3">
      <c r="A2938" s="701" t="s">
        <v>5760</v>
      </c>
      <c r="B2938" s="701" t="s">
        <v>1607</v>
      </c>
      <c r="C2938" s="701" t="s">
        <v>5756</v>
      </c>
      <c r="D2938" s="702">
        <v>2008</v>
      </c>
      <c r="E2938" s="701" t="s">
        <v>1667</v>
      </c>
      <c r="F2938" s="701" t="s">
        <v>5757</v>
      </c>
      <c r="G2938" s="701" t="s">
        <v>1668</v>
      </c>
      <c r="H2938" s="703">
        <v>39964</v>
      </c>
      <c r="I2938" s="703">
        <v>39964</v>
      </c>
      <c r="J2938" s="701" t="s">
        <v>1608</v>
      </c>
      <c r="K2938" s="702">
        <v>25473</v>
      </c>
      <c r="L2938" s="701" t="s">
        <v>1341</v>
      </c>
      <c r="M2938" s="704"/>
      <c r="N2938" s="701" t="s">
        <v>1613</v>
      </c>
      <c r="O2938" s="702">
        <v>25630</v>
      </c>
      <c r="P2938" s="701" t="s">
        <v>1608</v>
      </c>
      <c r="Q2938" s="705">
        <v>520</v>
      </c>
      <c r="R2938" s="701" t="s">
        <v>1341</v>
      </c>
      <c r="S2938" s="701" t="s">
        <v>1341</v>
      </c>
    </row>
    <row r="2939" spans="1:19" x14ac:dyDescent="0.3">
      <c r="A2939" s="701" t="s">
        <v>5803</v>
      </c>
      <c r="B2939" s="701" t="s">
        <v>1607</v>
      </c>
      <c r="C2939" s="701" t="s">
        <v>5756</v>
      </c>
      <c r="D2939" s="702">
        <v>2009</v>
      </c>
      <c r="E2939" s="701" t="s">
        <v>1667</v>
      </c>
      <c r="F2939" s="701" t="s">
        <v>5757</v>
      </c>
      <c r="G2939" s="701" t="s">
        <v>1668</v>
      </c>
      <c r="H2939" s="703">
        <v>40327</v>
      </c>
      <c r="I2939" s="703">
        <v>40327</v>
      </c>
      <c r="J2939" s="701" t="s">
        <v>1608</v>
      </c>
      <c r="K2939" s="702">
        <v>36427</v>
      </c>
      <c r="L2939" s="701" t="s">
        <v>1341</v>
      </c>
      <c r="M2939" s="704"/>
      <c r="N2939" s="701" t="s">
        <v>1613</v>
      </c>
      <c r="O2939" s="702">
        <v>1376</v>
      </c>
      <c r="P2939" s="701" t="s">
        <v>1608</v>
      </c>
      <c r="Q2939" s="702">
        <v>743</v>
      </c>
      <c r="R2939" s="701" t="s">
        <v>1341</v>
      </c>
      <c r="S2939" s="701" t="s">
        <v>1341</v>
      </c>
    </row>
    <row r="2940" spans="1:19" x14ac:dyDescent="0.3">
      <c r="A2940" s="701" t="s">
        <v>5856</v>
      </c>
      <c r="B2940" s="701" t="s">
        <v>1607</v>
      </c>
      <c r="C2940" s="701" t="s">
        <v>5756</v>
      </c>
      <c r="D2940" s="702">
        <v>2009</v>
      </c>
      <c r="E2940" s="701" t="s">
        <v>1667</v>
      </c>
      <c r="F2940" s="701" t="s">
        <v>5757</v>
      </c>
      <c r="G2940" s="701" t="s">
        <v>1668</v>
      </c>
      <c r="H2940" s="703">
        <v>40308</v>
      </c>
      <c r="I2940" s="703">
        <v>40308</v>
      </c>
      <c r="J2940" s="701" t="s">
        <v>1608</v>
      </c>
      <c r="K2940" s="702">
        <v>55475</v>
      </c>
      <c r="L2940" s="701" t="s">
        <v>1341</v>
      </c>
      <c r="M2940" s="704"/>
      <c r="N2940" s="701" t="s">
        <v>1613</v>
      </c>
      <c r="O2940" s="702">
        <v>2097</v>
      </c>
      <c r="P2940" s="701" t="s">
        <v>1608</v>
      </c>
      <c r="Q2940" s="705">
        <v>1132</v>
      </c>
      <c r="R2940" s="701" t="s">
        <v>1341</v>
      </c>
      <c r="S2940" s="701" t="s">
        <v>1341</v>
      </c>
    </row>
    <row r="2941" spans="1:19" x14ac:dyDescent="0.3">
      <c r="A2941" s="701" t="s">
        <v>5857</v>
      </c>
      <c r="B2941" s="701" t="s">
        <v>1607</v>
      </c>
      <c r="C2941" s="701" t="s">
        <v>5756</v>
      </c>
      <c r="D2941" s="702">
        <v>2009</v>
      </c>
      <c r="E2941" s="701" t="s">
        <v>1667</v>
      </c>
      <c r="F2941" s="701" t="s">
        <v>5757</v>
      </c>
      <c r="G2941" s="701" t="s">
        <v>1668</v>
      </c>
      <c r="H2941" s="703">
        <v>40327</v>
      </c>
      <c r="I2941" s="703">
        <v>40327</v>
      </c>
      <c r="J2941" s="701" t="s">
        <v>1608</v>
      </c>
      <c r="K2941" s="702">
        <v>54952</v>
      </c>
      <c r="L2941" s="701" t="s">
        <v>1341</v>
      </c>
      <c r="M2941" s="704"/>
      <c r="N2941" s="701" t="s">
        <v>1613</v>
      </c>
      <c r="O2941" s="702">
        <v>2077</v>
      </c>
      <c r="P2941" s="701" t="s">
        <v>1608</v>
      </c>
      <c r="Q2941" s="705">
        <v>1121</v>
      </c>
      <c r="R2941" s="701" t="s">
        <v>1341</v>
      </c>
      <c r="S2941" s="701" t="s">
        <v>1341</v>
      </c>
    </row>
    <row r="2942" spans="1:19" x14ac:dyDescent="0.3">
      <c r="A2942" s="701" t="s">
        <v>6008</v>
      </c>
      <c r="B2942" s="701" t="s">
        <v>1607</v>
      </c>
      <c r="C2942" s="701" t="s">
        <v>5756</v>
      </c>
      <c r="D2942" s="702">
        <v>2010</v>
      </c>
      <c r="E2942" s="701" t="s">
        <v>1667</v>
      </c>
      <c r="F2942" s="701" t="s">
        <v>5757</v>
      </c>
      <c r="G2942" s="701" t="s">
        <v>1668</v>
      </c>
      <c r="H2942" s="703">
        <v>40688</v>
      </c>
      <c r="I2942" s="703">
        <v>40688</v>
      </c>
      <c r="J2942" s="701" t="s">
        <v>1608</v>
      </c>
      <c r="K2942" s="702">
        <v>17275</v>
      </c>
      <c r="L2942" s="701" t="s">
        <v>1341</v>
      </c>
      <c r="M2942" s="704"/>
      <c r="N2942" s="701" t="s">
        <v>1608</v>
      </c>
      <c r="O2942" s="702">
        <v>1382</v>
      </c>
      <c r="P2942" s="701" t="s">
        <v>1613</v>
      </c>
      <c r="Q2942" s="702">
        <v>1105</v>
      </c>
      <c r="R2942" s="701" t="s">
        <v>1341</v>
      </c>
      <c r="S2942" s="701" t="s">
        <v>1341</v>
      </c>
    </row>
    <row r="2943" spans="1:19" x14ac:dyDescent="0.3">
      <c r="A2943" s="701" t="s">
        <v>6060</v>
      </c>
      <c r="B2943" s="701" t="s">
        <v>1607</v>
      </c>
      <c r="C2943" s="701" t="s">
        <v>5756</v>
      </c>
      <c r="D2943" s="702">
        <v>2010</v>
      </c>
      <c r="E2943" s="701" t="s">
        <v>1667</v>
      </c>
      <c r="F2943" s="701" t="s">
        <v>5757</v>
      </c>
      <c r="G2943" s="701" t="s">
        <v>1668</v>
      </c>
      <c r="H2943" s="703">
        <v>40688</v>
      </c>
      <c r="I2943" s="703">
        <v>40688</v>
      </c>
      <c r="J2943" s="701" t="s">
        <v>1608</v>
      </c>
      <c r="K2943" s="702">
        <v>41503</v>
      </c>
      <c r="L2943" s="701" t="s">
        <v>1341</v>
      </c>
      <c r="M2943" s="704"/>
      <c r="N2943" s="701" t="s">
        <v>1608</v>
      </c>
      <c r="O2943" s="702">
        <v>3322</v>
      </c>
      <c r="P2943" s="701" t="s">
        <v>1613</v>
      </c>
      <c r="Q2943" s="705">
        <v>2822</v>
      </c>
      <c r="R2943" s="701" t="s">
        <v>1341</v>
      </c>
      <c r="S2943" s="701" t="s">
        <v>1341</v>
      </c>
    </row>
    <row r="2944" spans="1:19" x14ac:dyDescent="0.3">
      <c r="A2944" s="701" t="s">
        <v>6061</v>
      </c>
      <c r="B2944" s="701" t="s">
        <v>1607</v>
      </c>
      <c r="C2944" s="701" t="s">
        <v>5756</v>
      </c>
      <c r="D2944" s="702">
        <v>2010</v>
      </c>
      <c r="E2944" s="701" t="s">
        <v>1667</v>
      </c>
      <c r="F2944" s="701" t="s">
        <v>5757</v>
      </c>
      <c r="G2944" s="701" t="s">
        <v>1668</v>
      </c>
      <c r="H2944" s="703">
        <v>40688</v>
      </c>
      <c r="I2944" s="703">
        <v>40688</v>
      </c>
      <c r="J2944" s="701" t="s">
        <v>1608</v>
      </c>
      <c r="K2944" s="702">
        <v>39971</v>
      </c>
      <c r="L2944" s="701" t="s">
        <v>1341</v>
      </c>
      <c r="M2944" s="704"/>
      <c r="N2944" s="701" t="s">
        <v>1608</v>
      </c>
      <c r="O2944" s="702">
        <v>3203</v>
      </c>
      <c r="P2944" s="701" t="s">
        <v>1613</v>
      </c>
      <c r="Q2944" s="702">
        <v>2718</v>
      </c>
      <c r="R2944" s="701" t="s">
        <v>1341</v>
      </c>
      <c r="S2944" s="701" t="s">
        <v>1341</v>
      </c>
    </row>
    <row r="2945" spans="1:19" x14ac:dyDescent="0.3">
      <c r="A2945" s="701" t="s">
        <v>6062</v>
      </c>
      <c r="B2945" s="701" t="s">
        <v>1607</v>
      </c>
      <c r="C2945" s="701" t="s">
        <v>5756</v>
      </c>
      <c r="D2945" s="702">
        <v>2010</v>
      </c>
      <c r="E2945" s="701" t="s">
        <v>1667</v>
      </c>
      <c r="F2945" s="701" t="s">
        <v>5757</v>
      </c>
      <c r="G2945" s="701" t="s">
        <v>1668</v>
      </c>
      <c r="H2945" s="703">
        <v>40688</v>
      </c>
      <c r="I2945" s="703">
        <v>40688</v>
      </c>
      <c r="J2945" s="701" t="s">
        <v>1608</v>
      </c>
      <c r="K2945" s="702">
        <v>42140</v>
      </c>
      <c r="L2945" s="701" t="s">
        <v>1341</v>
      </c>
      <c r="M2945" s="704"/>
      <c r="N2945" s="701" t="s">
        <v>1608</v>
      </c>
      <c r="O2945" s="702">
        <v>3373</v>
      </c>
      <c r="P2945" s="701" t="s">
        <v>1613</v>
      </c>
      <c r="Q2945" s="702">
        <v>2866</v>
      </c>
      <c r="R2945" s="701" t="s">
        <v>1341</v>
      </c>
      <c r="S2945" s="701" t="s">
        <v>1341</v>
      </c>
    </row>
    <row r="2946" spans="1:19" x14ac:dyDescent="0.3">
      <c r="A2946" s="701" t="s">
        <v>6286</v>
      </c>
      <c r="B2946" s="701" t="s">
        <v>1607</v>
      </c>
      <c r="C2946" s="701" t="s">
        <v>5756</v>
      </c>
      <c r="D2946" s="702">
        <v>2011</v>
      </c>
      <c r="E2946" s="701" t="s">
        <v>1667</v>
      </c>
      <c r="F2946" s="701" t="s">
        <v>5757</v>
      </c>
      <c r="G2946" s="701" t="s">
        <v>1668</v>
      </c>
      <c r="H2946" s="703">
        <v>41055</v>
      </c>
      <c r="I2946" s="703">
        <v>41055</v>
      </c>
      <c r="J2946" s="701" t="s">
        <v>1608</v>
      </c>
      <c r="K2946" s="702">
        <v>43214</v>
      </c>
      <c r="L2946" s="701" t="s">
        <v>1341</v>
      </c>
      <c r="M2946" s="704"/>
      <c r="N2946" s="701" t="s">
        <v>1613</v>
      </c>
      <c r="O2946" s="702">
        <v>8352</v>
      </c>
      <c r="P2946" s="701" t="s">
        <v>1608</v>
      </c>
      <c r="Q2946" s="705">
        <v>1337</v>
      </c>
      <c r="R2946" s="701" t="s">
        <v>1341</v>
      </c>
      <c r="S2946" s="701" t="s">
        <v>1341</v>
      </c>
    </row>
    <row r="2947" spans="1:19" x14ac:dyDescent="0.3">
      <c r="A2947" s="701" t="s">
        <v>6287</v>
      </c>
      <c r="B2947" s="701" t="s">
        <v>1607</v>
      </c>
      <c r="C2947" s="701" t="s">
        <v>5756</v>
      </c>
      <c r="D2947" s="702">
        <v>2011</v>
      </c>
      <c r="E2947" s="701" t="s">
        <v>1667</v>
      </c>
      <c r="F2947" s="701" t="s">
        <v>5757</v>
      </c>
      <c r="G2947" s="701" t="s">
        <v>1668</v>
      </c>
      <c r="H2947" s="703">
        <v>41055</v>
      </c>
      <c r="I2947" s="703">
        <v>41055</v>
      </c>
      <c r="J2947" s="701" t="s">
        <v>1608</v>
      </c>
      <c r="K2947" s="702">
        <v>54887</v>
      </c>
      <c r="L2947" s="701" t="s">
        <v>1341</v>
      </c>
      <c r="M2947" s="704"/>
      <c r="N2947" s="701" t="s">
        <v>1613</v>
      </c>
      <c r="O2947" s="702">
        <v>10609</v>
      </c>
      <c r="P2947" s="701" t="s">
        <v>1608</v>
      </c>
      <c r="Q2947" s="705">
        <v>1698</v>
      </c>
      <c r="R2947" s="701" t="s">
        <v>1341</v>
      </c>
      <c r="S2947" s="701" t="s">
        <v>1341</v>
      </c>
    </row>
    <row r="2948" spans="1:19" x14ac:dyDescent="0.3">
      <c r="A2948" s="701" t="s">
        <v>6288</v>
      </c>
      <c r="B2948" s="701" t="s">
        <v>1607</v>
      </c>
      <c r="C2948" s="701" t="s">
        <v>5756</v>
      </c>
      <c r="D2948" s="702">
        <v>2011</v>
      </c>
      <c r="E2948" s="701" t="s">
        <v>1667</v>
      </c>
      <c r="F2948" s="701" t="s">
        <v>5757</v>
      </c>
      <c r="G2948" s="701" t="s">
        <v>1668</v>
      </c>
      <c r="H2948" s="703">
        <v>41055</v>
      </c>
      <c r="I2948" s="703">
        <v>41055</v>
      </c>
      <c r="J2948" s="701" t="s">
        <v>1608</v>
      </c>
      <c r="K2948" s="702">
        <v>47912</v>
      </c>
      <c r="L2948" s="701" t="s">
        <v>1341</v>
      </c>
      <c r="M2948" s="704"/>
      <c r="N2948" s="701" t="s">
        <v>1613</v>
      </c>
      <c r="O2948" s="702">
        <v>9259</v>
      </c>
      <c r="P2948" s="701" t="s">
        <v>1608</v>
      </c>
      <c r="Q2948" s="702">
        <v>1482</v>
      </c>
      <c r="R2948" s="701" t="s">
        <v>1341</v>
      </c>
      <c r="S2948" s="701" t="s">
        <v>1341</v>
      </c>
    </row>
    <row r="2949" spans="1:19" x14ac:dyDescent="0.3">
      <c r="A2949" s="701" t="s">
        <v>5377</v>
      </c>
      <c r="B2949" s="701" t="s">
        <v>1607</v>
      </c>
      <c r="C2949" s="701" t="s">
        <v>1393</v>
      </c>
      <c r="D2949" s="702">
        <v>1979</v>
      </c>
      <c r="E2949" s="701" t="s">
        <v>2219</v>
      </c>
      <c r="F2949" s="701" t="s">
        <v>2885</v>
      </c>
      <c r="G2949" s="701" t="s">
        <v>1612</v>
      </c>
      <c r="H2949" s="703">
        <v>29391</v>
      </c>
      <c r="I2949" s="703">
        <v>29392</v>
      </c>
      <c r="J2949" s="701" t="s">
        <v>1608</v>
      </c>
      <c r="K2949" s="702">
        <v>16964</v>
      </c>
      <c r="L2949" s="701" t="s">
        <v>1341</v>
      </c>
      <c r="M2949" s="704"/>
      <c r="N2949" s="701" t="s">
        <v>1613</v>
      </c>
      <c r="O2949" s="702">
        <v>40000</v>
      </c>
      <c r="P2949" s="701" t="s">
        <v>1608</v>
      </c>
      <c r="Q2949" s="705">
        <v>4510</v>
      </c>
      <c r="R2949" s="701" t="s">
        <v>1341</v>
      </c>
      <c r="S2949" s="701" t="s">
        <v>1341</v>
      </c>
    </row>
    <row r="2950" spans="1:19" x14ac:dyDescent="0.3">
      <c r="A2950" s="701" t="s">
        <v>2923</v>
      </c>
      <c r="B2950" s="701" t="s">
        <v>1607</v>
      </c>
      <c r="C2950" s="701" t="s">
        <v>1393</v>
      </c>
      <c r="D2950" s="702">
        <v>1980</v>
      </c>
      <c r="E2950" s="701" t="s">
        <v>2219</v>
      </c>
      <c r="F2950" s="701" t="s">
        <v>2885</v>
      </c>
      <c r="G2950" s="701" t="s">
        <v>1612</v>
      </c>
      <c r="H2950" s="703">
        <v>29738</v>
      </c>
      <c r="I2950" s="703">
        <v>29738</v>
      </c>
      <c r="J2950" s="701" t="s">
        <v>1608</v>
      </c>
      <c r="K2950" s="702">
        <v>72623</v>
      </c>
      <c r="L2950" s="701" t="s">
        <v>1341</v>
      </c>
      <c r="M2950" s="704"/>
      <c r="N2950" s="701" t="s">
        <v>1613</v>
      </c>
      <c r="O2950" s="702">
        <v>106510</v>
      </c>
      <c r="P2950" s="701" t="s">
        <v>1608</v>
      </c>
      <c r="Q2950" s="705">
        <v>367</v>
      </c>
      <c r="R2950" s="701" t="s">
        <v>1341</v>
      </c>
      <c r="S2950" s="701" t="s">
        <v>1341</v>
      </c>
    </row>
    <row r="2951" spans="1:19" x14ac:dyDescent="0.3">
      <c r="A2951" s="701" t="s">
        <v>2990</v>
      </c>
      <c r="B2951" s="701" t="s">
        <v>1607</v>
      </c>
      <c r="C2951" s="701" t="s">
        <v>1393</v>
      </c>
      <c r="D2951" s="702">
        <v>1982</v>
      </c>
      <c r="E2951" s="701" t="s">
        <v>2219</v>
      </c>
      <c r="F2951" s="701" t="s">
        <v>2885</v>
      </c>
      <c r="G2951" s="701" t="s">
        <v>1612</v>
      </c>
      <c r="H2951" s="703">
        <v>30501</v>
      </c>
      <c r="I2951" s="703">
        <v>30505</v>
      </c>
      <c r="J2951" s="701" t="s">
        <v>1608</v>
      </c>
      <c r="K2951" s="702">
        <v>21516</v>
      </c>
      <c r="L2951" s="701" t="s">
        <v>1341</v>
      </c>
      <c r="M2951" s="704"/>
      <c r="N2951" s="701" t="s">
        <v>1613</v>
      </c>
      <c r="O2951" s="702">
        <v>79500</v>
      </c>
      <c r="P2951" s="701" t="s">
        <v>1608</v>
      </c>
      <c r="Q2951" s="705">
        <v>4098</v>
      </c>
      <c r="R2951" s="701" t="s">
        <v>1341</v>
      </c>
      <c r="S2951" s="701" t="s">
        <v>1341</v>
      </c>
    </row>
    <row r="2952" spans="1:19" x14ac:dyDescent="0.3">
      <c r="A2952" s="701" t="s">
        <v>3253</v>
      </c>
      <c r="B2952" s="701" t="s">
        <v>1607</v>
      </c>
      <c r="C2952" s="701" t="s">
        <v>1393</v>
      </c>
      <c r="D2952" s="702">
        <v>1987</v>
      </c>
      <c r="E2952" s="701" t="s">
        <v>2219</v>
      </c>
      <c r="F2952" s="701" t="s">
        <v>2885</v>
      </c>
      <c r="G2952" s="701" t="s">
        <v>1612</v>
      </c>
      <c r="H2952" s="703">
        <v>32283</v>
      </c>
      <c r="I2952" s="703">
        <v>32304</v>
      </c>
      <c r="J2952" s="701" t="s">
        <v>1608</v>
      </c>
      <c r="K2952" s="702">
        <v>25308</v>
      </c>
      <c r="L2952" s="701" t="s">
        <v>1341</v>
      </c>
      <c r="M2952" s="704"/>
      <c r="N2952" s="701" t="s">
        <v>1613</v>
      </c>
      <c r="O2952" s="702">
        <v>113466</v>
      </c>
      <c r="P2952" s="701" t="s">
        <v>1341</v>
      </c>
      <c r="Q2952" s="704"/>
      <c r="R2952" s="701" t="s">
        <v>1341</v>
      </c>
      <c r="S2952" s="701" t="s">
        <v>1341</v>
      </c>
    </row>
    <row r="2953" spans="1:19" x14ac:dyDescent="0.3">
      <c r="A2953" s="701" t="s">
        <v>3254</v>
      </c>
      <c r="B2953" s="701" t="s">
        <v>1607</v>
      </c>
      <c r="C2953" s="701" t="s">
        <v>1393</v>
      </c>
      <c r="D2953" s="702">
        <v>1987</v>
      </c>
      <c r="E2953" s="701" t="s">
        <v>2219</v>
      </c>
      <c r="F2953" s="701" t="s">
        <v>2885</v>
      </c>
      <c r="G2953" s="701" t="s">
        <v>1612</v>
      </c>
      <c r="H2953" s="703">
        <v>32283</v>
      </c>
      <c r="I2953" s="703">
        <v>32304</v>
      </c>
      <c r="J2953" s="701" t="s">
        <v>1608</v>
      </c>
      <c r="K2953" s="702">
        <v>25385</v>
      </c>
      <c r="L2953" s="701" t="s">
        <v>1341</v>
      </c>
      <c r="M2953" s="704"/>
      <c r="N2953" s="701" t="s">
        <v>1613</v>
      </c>
      <c r="O2953" s="702">
        <v>113811</v>
      </c>
      <c r="P2953" s="701" t="s">
        <v>1608</v>
      </c>
      <c r="Q2953" s="702">
        <v>205</v>
      </c>
      <c r="R2953" s="701" t="s">
        <v>1341</v>
      </c>
      <c r="S2953" s="701" t="s">
        <v>1341</v>
      </c>
    </row>
    <row r="2954" spans="1:19" x14ac:dyDescent="0.3">
      <c r="A2954" s="701" t="s">
        <v>3255</v>
      </c>
      <c r="B2954" s="701" t="s">
        <v>1607</v>
      </c>
      <c r="C2954" s="701" t="s">
        <v>1393</v>
      </c>
      <c r="D2954" s="702">
        <v>1987</v>
      </c>
      <c r="E2954" s="701" t="s">
        <v>2219</v>
      </c>
      <c r="F2954" s="701" t="s">
        <v>2885</v>
      </c>
      <c r="G2954" s="701" t="s">
        <v>1612</v>
      </c>
      <c r="H2954" s="703">
        <v>32283</v>
      </c>
      <c r="I2954" s="703">
        <v>32304</v>
      </c>
      <c r="J2954" s="701" t="s">
        <v>1608</v>
      </c>
      <c r="K2954" s="702">
        <v>24141</v>
      </c>
      <c r="L2954" s="701" t="s">
        <v>1341</v>
      </c>
      <c r="M2954" s="704"/>
      <c r="N2954" s="701" t="s">
        <v>1613</v>
      </c>
      <c r="O2954" s="702">
        <v>108234</v>
      </c>
      <c r="P2954" s="701" t="s">
        <v>1341</v>
      </c>
      <c r="Q2954" s="704"/>
      <c r="R2954" s="701" t="s">
        <v>1341</v>
      </c>
      <c r="S2954" s="701" t="s">
        <v>1341</v>
      </c>
    </row>
    <row r="2955" spans="1:19" x14ac:dyDescent="0.3">
      <c r="A2955" s="701" t="s">
        <v>3256</v>
      </c>
      <c r="B2955" s="701" t="s">
        <v>1607</v>
      </c>
      <c r="C2955" s="701" t="s">
        <v>1393</v>
      </c>
      <c r="D2955" s="702">
        <v>1987</v>
      </c>
      <c r="E2955" s="701" t="s">
        <v>2219</v>
      </c>
      <c r="F2955" s="701" t="s">
        <v>2885</v>
      </c>
      <c r="G2955" s="701" t="s">
        <v>1612</v>
      </c>
      <c r="H2955" s="703">
        <v>32283</v>
      </c>
      <c r="I2955" s="703">
        <v>32304</v>
      </c>
      <c r="J2955" s="701" t="s">
        <v>1608</v>
      </c>
      <c r="K2955" s="702">
        <v>24107</v>
      </c>
      <c r="L2955" s="701" t="s">
        <v>1341</v>
      </c>
      <c r="M2955" s="704"/>
      <c r="N2955" s="701" t="s">
        <v>1613</v>
      </c>
      <c r="O2955" s="702">
        <v>108082</v>
      </c>
      <c r="P2955" s="701" t="s">
        <v>1608</v>
      </c>
      <c r="Q2955" s="705">
        <v>97</v>
      </c>
      <c r="R2955" s="701" t="s">
        <v>1341</v>
      </c>
      <c r="S2955" s="701" t="s">
        <v>1341</v>
      </c>
    </row>
    <row r="2956" spans="1:19" x14ac:dyDescent="0.3">
      <c r="A2956" s="701" t="s">
        <v>3348</v>
      </c>
      <c r="B2956" s="701" t="s">
        <v>1607</v>
      </c>
      <c r="C2956" s="701" t="s">
        <v>1393</v>
      </c>
      <c r="D2956" s="702">
        <v>1988</v>
      </c>
      <c r="E2956" s="701" t="s">
        <v>2219</v>
      </c>
      <c r="F2956" s="701" t="s">
        <v>3349</v>
      </c>
      <c r="G2956" s="701" t="s">
        <v>1612</v>
      </c>
      <c r="H2956" s="703">
        <v>32629</v>
      </c>
      <c r="I2956" s="703">
        <v>32643</v>
      </c>
      <c r="J2956" s="701" t="s">
        <v>1608</v>
      </c>
      <c r="K2956" s="702">
        <v>26832</v>
      </c>
      <c r="L2956" s="701" t="s">
        <v>1341</v>
      </c>
      <c r="M2956" s="704"/>
      <c r="N2956" s="701" t="s">
        <v>1613</v>
      </c>
      <c r="O2956" s="702">
        <v>57418</v>
      </c>
      <c r="P2956" s="701" t="s">
        <v>1341</v>
      </c>
      <c r="Q2956" s="704"/>
      <c r="R2956" s="701" t="s">
        <v>1341</v>
      </c>
      <c r="S2956" s="701" t="s">
        <v>1341</v>
      </c>
    </row>
    <row r="2957" spans="1:19" x14ac:dyDescent="0.3">
      <c r="A2957" s="701" t="s">
        <v>3350</v>
      </c>
      <c r="B2957" s="701" t="s">
        <v>1607</v>
      </c>
      <c r="C2957" s="701" t="s">
        <v>1393</v>
      </c>
      <c r="D2957" s="702">
        <v>1988</v>
      </c>
      <c r="E2957" s="701" t="s">
        <v>2219</v>
      </c>
      <c r="F2957" s="701" t="s">
        <v>3349</v>
      </c>
      <c r="G2957" s="701" t="s">
        <v>1612</v>
      </c>
      <c r="H2957" s="703">
        <v>32629</v>
      </c>
      <c r="I2957" s="703">
        <v>32643</v>
      </c>
      <c r="J2957" s="701" t="s">
        <v>1608</v>
      </c>
      <c r="K2957" s="702">
        <v>25538</v>
      </c>
      <c r="L2957" s="701" t="s">
        <v>1341</v>
      </c>
      <c r="M2957" s="704"/>
      <c r="N2957" s="701" t="s">
        <v>1613</v>
      </c>
      <c r="O2957" s="702">
        <v>57417</v>
      </c>
      <c r="P2957" s="701" t="s">
        <v>1341</v>
      </c>
      <c r="Q2957" s="704"/>
      <c r="R2957" s="701" t="s">
        <v>1341</v>
      </c>
      <c r="S2957" s="701" t="s">
        <v>1341</v>
      </c>
    </row>
    <row r="2958" spans="1:19" x14ac:dyDescent="0.3">
      <c r="A2958" s="701" t="s">
        <v>3351</v>
      </c>
      <c r="B2958" s="701" t="s">
        <v>1607</v>
      </c>
      <c r="C2958" s="701" t="s">
        <v>1393</v>
      </c>
      <c r="D2958" s="702">
        <v>1988</v>
      </c>
      <c r="E2958" s="701" t="s">
        <v>2219</v>
      </c>
      <c r="F2958" s="701" t="s">
        <v>2885</v>
      </c>
      <c r="G2958" s="701" t="s">
        <v>1612</v>
      </c>
      <c r="H2958" s="703">
        <v>32664</v>
      </c>
      <c r="I2958" s="703">
        <v>32667</v>
      </c>
      <c r="J2958" s="701" t="s">
        <v>1608</v>
      </c>
      <c r="K2958" s="702">
        <v>26108</v>
      </c>
      <c r="L2958" s="701" t="s">
        <v>1341</v>
      </c>
      <c r="M2958" s="704"/>
      <c r="N2958" s="701" t="s">
        <v>1613</v>
      </c>
      <c r="O2958" s="702">
        <v>141145</v>
      </c>
      <c r="P2958" s="701" t="s">
        <v>1341</v>
      </c>
      <c r="Q2958" s="704"/>
      <c r="R2958" s="701" t="s">
        <v>1341</v>
      </c>
      <c r="S2958" s="701" t="s">
        <v>1341</v>
      </c>
    </row>
    <row r="2959" spans="1:19" x14ac:dyDescent="0.3">
      <c r="A2959" s="701" t="s">
        <v>3352</v>
      </c>
      <c r="B2959" s="701" t="s">
        <v>1607</v>
      </c>
      <c r="C2959" s="701" t="s">
        <v>1393</v>
      </c>
      <c r="D2959" s="702">
        <v>1988</v>
      </c>
      <c r="E2959" s="701" t="s">
        <v>2219</v>
      </c>
      <c r="F2959" s="701" t="s">
        <v>2885</v>
      </c>
      <c r="G2959" s="701" t="s">
        <v>1612</v>
      </c>
      <c r="H2959" s="703">
        <v>32664</v>
      </c>
      <c r="I2959" s="703">
        <v>32667</v>
      </c>
      <c r="J2959" s="701" t="s">
        <v>1608</v>
      </c>
      <c r="K2959" s="702">
        <v>26326</v>
      </c>
      <c r="L2959" s="701" t="s">
        <v>1341</v>
      </c>
      <c r="M2959" s="704"/>
      <c r="N2959" s="701" t="s">
        <v>1613</v>
      </c>
      <c r="O2959" s="702">
        <v>142323</v>
      </c>
      <c r="P2959" s="701" t="s">
        <v>1341</v>
      </c>
      <c r="Q2959" s="704"/>
      <c r="R2959" s="701" t="s">
        <v>1341</v>
      </c>
      <c r="S2959" s="701" t="s">
        <v>1341</v>
      </c>
    </row>
    <row r="2960" spans="1:19" x14ac:dyDescent="0.3">
      <c r="A2960" s="701" t="s">
        <v>3365</v>
      </c>
      <c r="B2960" s="701" t="s">
        <v>1607</v>
      </c>
      <c r="C2960" s="701" t="s">
        <v>1393</v>
      </c>
      <c r="D2960" s="702">
        <v>1989</v>
      </c>
      <c r="E2960" s="701" t="s">
        <v>2219</v>
      </c>
      <c r="F2960" s="701" t="s">
        <v>2885</v>
      </c>
      <c r="G2960" s="701" t="s">
        <v>1612</v>
      </c>
      <c r="H2960" s="703">
        <v>33036</v>
      </c>
      <c r="I2960" s="703">
        <v>33038</v>
      </c>
      <c r="J2960" s="701" t="s">
        <v>1608</v>
      </c>
      <c r="K2960" s="702">
        <v>27171</v>
      </c>
      <c r="L2960" s="701" t="s">
        <v>1341</v>
      </c>
      <c r="M2960" s="704"/>
      <c r="N2960" s="701" t="s">
        <v>1613</v>
      </c>
      <c r="O2960" s="702">
        <v>47549</v>
      </c>
      <c r="P2960" s="701" t="s">
        <v>1341</v>
      </c>
      <c r="Q2960" s="704"/>
      <c r="R2960" s="701" t="s">
        <v>1341</v>
      </c>
      <c r="S2960" s="701" t="s">
        <v>1341</v>
      </c>
    </row>
    <row r="2961" spans="1:19" x14ac:dyDescent="0.3">
      <c r="A2961" s="701" t="s">
        <v>3366</v>
      </c>
      <c r="B2961" s="701" t="s">
        <v>1607</v>
      </c>
      <c r="C2961" s="701" t="s">
        <v>1393</v>
      </c>
      <c r="D2961" s="702">
        <v>1989</v>
      </c>
      <c r="E2961" s="701" t="s">
        <v>2219</v>
      </c>
      <c r="F2961" s="701" t="s">
        <v>2885</v>
      </c>
      <c r="G2961" s="701" t="s">
        <v>1612</v>
      </c>
      <c r="H2961" s="703">
        <v>33000</v>
      </c>
      <c r="I2961" s="703">
        <v>33001</v>
      </c>
      <c r="J2961" s="701" t="s">
        <v>1608</v>
      </c>
      <c r="K2961" s="702">
        <v>26837</v>
      </c>
      <c r="L2961" s="701" t="s">
        <v>1341</v>
      </c>
      <c r="M2961" s="704"/>
      <c r="N2961" s="701" t="s">
        <v>1613</v>
      </c>
      <c r="O2961" s="702">
        <v>53579</v>
      </c>
      <c r="P2961" s="701" t="s">
        <v>1341</v>
      </c>
      <c r="Q2961" s="704"/>
      <c r="R2961" s="701" t="s">
        <v>1341</v>
      </c>
      <c r="S2961" s="701" t="s">
        <v>1341</v>
      </c>
    </row>
    <row r="2962" spans="1:19" x14ac:dyDescent="0.3">
      <c r="A2962" s="701" t="s">
        <v>3367</v>
      </c>
      <c r="B2962" s="701" t="s">
        <v>1607</v>
      </c>
      <c r="C2962" s="701" t="s">
        <v>1393</v>
      </c>
      <c r="D2962" s="702">
        <v>1989</v>
      </c>
      <c r="E2962" s="701" t="s">
        <v>2219</v>
      </c>
      <c r="F2962" s="701" t="s">
        <v>2885</v>
      </c>
      <c r="G2962" s="701" t="s">
        <v>1612</v>
      </c>
      <c r="H2962" s="703">
        <v>33021</v>
      </c>
      <c r="I2962" s="703">
        <v>33022</v>
      </c>
      <c r="J2962" s="701" t="s">
        <v>1608</v>
      </c>
      <c r="K2962" s="702">
        <v>27074</v>
      </c>
      <c r="L2962" s="701" t="s">
        <v>1341</v>
      </c>
      <c r="M2962" s="704"/>
      <c r="N2962" s="701" t="s">
        <v>1613</v>
      </c>
      <c r="O2962" s="702">
        <v>23100</v>
      </c>
      <c r="P2962" s="701" t="s">
        <v>1341</v>
      </c>
      <c r="Q2962" s="704"/>
      <c r="R2962" s="701" t="s">
        <v>1341</v>
      </c>
      <c r="S2962" s="701" t="s">
        <v>1341</v>
      </c>
    </row>
    <row r="2963" spans="1:19" x14ac:dyDescent="0.3">
      <c r="A2963" s="701" t="s">
        <v>3368</v>
      </c>
      <c r="B2963" s="701" t="s">
        <v>1607</v>
      </c>
      <c r="C2963" s="701" t="s">
        <v>1393</v>
      </c>
      <c r="D2963" s="702">
        <v>1989</v>
      </c>
      <c r="E2963" s="701" t="s">
        <v>2219</v>
      </c>
      <c r="F2963" s="701" t="s">
        <v>2885</v>
      </c>
      <c r="G2963" s="701" t="s">
        <v>1612</v>
      </c>
      <c r="H2963" s="703">
        <v>33021</v>
      </c>
      <c r="I2963" s="703">
        <v>33022</v>
      </c>
      <c r="J2963" s="701" t="s">
        <v>1608</v>
      </c>
      <c r="K2963" s="702">
        <v>26352</v>
      </c>
      <c r="L2963" s="701" t="s">
        <v>1341</v>
      </c>
      <c r="M2963" s="704"/>
      <c r="N2963" s="701" t="s">
        <v>1613</v>
      </c>
      <c r="O2963" s="702">
        <v>23100</v>
      </c>
      <c r="P2963" s="701" t="s">
        <v>1341</v>
      </c>
      <c r="Q2963" s="704"/>
      <c r="R2963" s="701" t="s">
        <v>1341</v>
      </c>
      <c r="S2963" s="701" t="s">
        <v>1341</v>
      </c>
    </row>
    <row r="2964" spans="1:19" x14ac:dyDescent="0.3">
      <c r="A2964" s="701" t="s">
        <v>2884</v>
      </c>
      <c r="B2964" s="701" t="s">
        <v>1607</v>
      </c>
      <c r="C2964" s="701" t="s">
        <v>1393</v>
      </c>
      <c r="D2964" s="702">
        <v>1990</v>
      </c>
      <c r="E2964" s="701" t="s">
        <v>2219</v>
      </c>
      <c r="F2964" s="701" t="s">
        <v>2885</v>
      </c>
      <c r="G2964" s="701" t="s">
        <v>1612</v>
      </c>
      <c r="H2964" s="703">
        <v>33375</v>
      </c>
      <c r="I2964" s="703">
        <v>33375</v>
      </c>
      <c r="J2964" s="701" t="s">
        <v>1608</v>
      </c>
      <c r="K2964" s="702">
        <v>26389</v>
      </c>
      <c r="L2964" s="701" t="s">
        <v>1341</v>
      </c>
      <c r="M2964" s="704"/>
      <c r="N2964" s="701" t="s">
        <v>1341</v>
      </c>
      <c r="O2964" s="706"/>
      <c r="P2964" s="701" t="s">
        <v>1341</v>
      </c>
      <c r="Q2964" s="704"/>
      <c r="R2964" s="701" t="s">
        <v>1341</v>
      </c>
      <c r="S2964" s="701" t="s">
        <v>1341</v>
      </c>
    </row>
    <row r="2965" spans="1:19" x14ac:dyDescent="0.3">
      <c r="A2965" s="701" t="s">
        <v>2886</v>
      </c>
      <c r="B2965" s="701" t="s">
        <v>1607</v>
      </c>
      <c r="C2965" s="701" t="s">
        <v>1393</v>
      </c>
      <c r="D2965" s="702">
        <v>1990</v>
      </c>
      <c r="E2965" s="701" t="s">
        <v>2219</v>
      </c>
      <c r="F2965" s="701" t="s">
        <v>2885</v>
      </c>
      <c r="G2965" s="701" t="s">
        <v>1612</v>
      </c>
      <c r="H2965" s="703">
        <v>33368</v>
      </c>
      <c r="I2965" s="703">
        <v>33368</v>
      </c>
      <c r="J2965" s="701" t="s">
        <v>1608</v>
      </c>
      <c r="K2965" s="702">
        <v>27006</v>
      </c>
      <c r="L2965" s="701" t="s">
        <v>1341</v>
      </c>
      <c r="M2965" s="704"/>
      <c r="N2965" s="701" t="s">
        <v>1341</v>
      </c>
      <c r="O2965" s="706"/>
      <c r="P2965" s="701" t="s">
        <v>1341</v>
      </c>
      <c r="Q2965" s="704"/>
      <c r="R2965" s="701" t="s">
        <v>1341</v>
      </c>
      <c r="S2965" s="701" t="s">
        <v>1341</v>
      </c>
    </row>
    <row r="2966" spans="1:19" x14ac:dyDescent="0.3">
      <c r="A2966" s="701" t="s">
        <v>2887</v>
      </c>
      <c r="B2966" s="701" t="s">
        <v>1607</v>
      </c>
      <c r="C2966" s="701" t="s">
        <v>1393</v>
      </c>
      <c r="D2966" s="702">
        <v>1990</v>
      </c>
      <c r="E2966" s="701" t="s">
        <v>2219</v>
      </c>
      <c r="F2966" s="701" t="s">
        <v>2885</v>
      </c>
      <c r="G2966" s="701" t="s">
        <v>1612</v>
      </c>
      <c r="H2966" s="703">
        <v>33389</v>
      </c>
      <c r="I2966" s="703">
        <v>33389</v>
      </c>
      <c r="J2966" s="701" t="s">
        <v>1608</v>
      </c>
      <c r="K2966" s="702">
        <v>26199</v>
      </c>
      <c r="L2966" s="701" t="s">
        <v>1341</v>
      </c>
      <c r="M2966" s="704"/>
      <c r="N2966" s="701" t="s">
        <v>1341</v>
      </c>
      <c r="O2966" s="706"/>
      <c r="P2966" s="701" t="s">
        <v>1341</v>
      </c>
      <c r="Q2966" s="704"/>
      <c r="R2966" s="701" t="s">
        <v>1341</v>
      </c>
      <c r="S2966" s="701" t="s">
        <v>1341</v>
      </c>
    </row>
    <row r="2967" spans="1:19" x14ac:dyDescent="0.3">
      <c r="A2967" s="701" t="s">
        <v>3363</v>
      </c>
      <c r="B2967" s="701" t="s">
        <v>1607</v>
      </c>
      <c r="C2967" s="701" t="s">
        <v>1393</v>
      </c>
      <c r="D2967" s="702">
        <v>1990</v>
      </c>
      <c r="E2967" s="701" t="s">
        <v>2219</v>
      </c>
      <c r="F2967" s="701" t="s">
        <v>2885</v>
      </c>
      <c r="G2967" s="701" t="s">
        <v>1612</v>
      </c>
      <c r="H2967" s="703">
        <v>33382</v>
      </c>
      <c r="I2967" s="703">
        <v>33382</v>
      </c>
      <c r="J2967" s="701" t="s">
        <v>1608</v>
      </c>
      <c r="K2967" s="702">
        <v>10645</v>
      </c>
      <c r="L2967" s="701" t="s">
        <v>1341</v>
      </c>
      <c r="M2967" s="704"/>
      <c r="N2967" s="701" t="s">
        <v>1613</v>
      </c>
      <c r="O2967" s="702">
        <v>9252</v>
      </c>
      <c r="P2967" s="701" t="s">
        <v>1341</v>
      </c>
      <c r="Q2967" s="704"/>
      <c r="R2967" s="701" t="s">
        <v>1341</v>
      </c>
      <c r="S2967" s="701" t="s">
        <v>1341</v>
      </c>
    </row>
    <row r="2968" spans="1:19" x14ac:dyDescent="0.3">
      <c r="A2968" s="701" t="s">
        <v>3364</v>
      </c>
      <c r="B2968" s="701" t="s">
        <v>1607</v>
      </c>
      <c r="C2968" s="701" t="s">
        <v>1393</v>
      </c>
      <c r="D2968" s="702">
        <v>1990</v>
      </c>
      <c r="E2968" s="701" t="s">
        <v>2219</v>
      </c>
      <c r="F2968" s="701" t="s">
        <v>2885</v>
      </c>
      <c r="G2968" s="701" t="s">
        <v>1612</v>
      </c>
      <c r="H2968" s="703">
        <v>33382</v>
      </c>
      <c r="I2968" s="703">
        <v>33382</v>
      </c>
      <c r="J2968" s="701" t="s">
        <v>1608</v>
      </c>
      <c r="K2968" s="702">
        <v>10799</v>
      </c>
      <c r="L2968" s="701" t="s">
        <v>1341</v>
      </c>
      <c r="M2968" s="704"/>
      <c r="N2968" s="701" t="s">
        <v>1613</v>
      </c>
      <c r="O2968" s="702">
        <v>9253</v>
      </c>
      <c r="P2968" s="701" t="s">
        <v>1341</v>
      </c>
      <c r="Q2968" s="704"/>
      <c r="R2968" s="701" t="s">
        <v>1341</v>
      </c>
      <c r="S2968" s="701" t="s">
        <v>1341</v>
      </c>
    </row>
    <row r="2969" spans="1:19" x14ac:dyDescent="0.3">
      <c r="A2969" s="701" t="s">
        <v>5816</v>
      </c>
      <c r="B2969" s="701" t="s">
        <v>1607</v>
      </c>
      <c r="C2969" s="701" t="s">
        <v>1393</v>
      </c>
      <c r="D2969" s="702">
        <v>1991</v>
      </c>
      <c r="E2969" s="701" t="s">
        <v>2219</v>
      </c>
      <c r="F2969" s="701" t="s">
        <v>2885</v>
      </c>
      <c r="G2969" s="701" t="s">
        <v>1612</v>
      </c>
      <c r="H2969" s="703">
        <v>33745</v>
      </c>
      <c r="I2969" s="703">
        <v>33751</v>
      </c>
      <c r="J2969" s="701" t="s">
        <v>1608</v>
      </c>
      <c r="K2969" s="702">
        <v>27353</v>
      </c>
      <c r="L2969" s="701" t="s">
        <v>1341</v>
      </c>
      <c r="M2969" s="704"/>
      <c r="N2969" s="701" t="s">
        <v>1613</v>
      </c>
      <c r="O2969" s="702">
        <v>85551</v>
      </c>
      <c r="P2969" s="701" t="s">
        <v>1341</v>
      </c>
      <c r="Q2969" s="704"/>
      <c r="R2969" s="701" t="s">
        <v>1341</v>
      </c>
      <c r="S2969" s="701" t="s">
        <v>1341</v>
      </c>
    </row>
    <row r="2970" spans="1:19" x14ac:dyDescent="0.3">
      <c r="A2970" s="701" t="s">
        <v>5817</v>
      </c>
      <c r="B2970" s="701" t="s">
        <v>1607</v>
      </c>
      <c r="C2970" s="701" t="s">
        <v>1393</v>
      </c>
      <c r="D2970" s="702">
        <v>1991</v>
      </c>
      <c r="E2970" s="701" t="s">
        <v>2219</v>
      </c>
      <c r="F2970" s="701" t="s">
        <v>2885</v>
      </c>
      <c r="G2970" s="701" t="s">
        <v>1612</v>
      </c>
      <c r="H2970" s="703">
        <v>33745</v>
      </c>
      <c r="I2970" s="703">
        <v>33751</v>
      </c>
      <c r="J2970" s="701" t="s">
        <v>1608</v>
      </c>
      <c r="K2970" s="702">
        <v>27443</v>
      </c>
      <c r="L2970" s="701" t="s">
        <v>1341</v>
      </c>
      <c r="M2970" s="704"/>
      <c r="N2970" s="701" t="s">
        <v>1613</v>
      </c>
      <c r="O2970" s="702">
        <v>85552</v>
      </c>
      <c r="P2970" s="701" t="s">
        <v>1341</v>
      </c>
      <c r="Q2970" s="704"/>
      <c r="R2970" s="701" t="s">
        <v>1341</v>
      </c>
      <c r="S2970" s="701" t="s">
        <v>1341</v>
      </c>
    </row>
    <row r="2971" spans="1:19" x14ac:dyDescent="0.3">
      <c r="A2971" s="701" t="s">
        <v>5818</v>
      </c>
      <c r="B2971" s="701" t="s">
        <v>1607</v>
      </c>
      <c r="C2971" s="701" t="s">
        <v>1393</v>
      </c>
      <c r="D2971" s="702">
        <v>1991</v>
      </c>
      <c r="E2971" s="701" t="s">
        <v>2219</v>
      </c>
      <c r="F2971" s="701" t="s">
        <v>2885</v>
      </c>
      <c r="G2971" s="701" t="s">
        <v>1612</v>
      </c>
      <c r="H2971" s="703">
        <v>33750</v>
      </c>
      <c r="I2971" s="703">
        <v>33752</v>
      </c>
      <c r="J2971" s="701" t="s">
        <v>1608</v>
      </c>
      <c r="K2971" s="702">
        <v>27564</v>
      </c>
      <c r="L2971" s="701" t="s">
        <v>1341</v>
      </c>
      <c r="M2971" s="704"/>
      <c r="N2971" s="701" t="s">
        <v>1613</v>
      </c>
      <c r="O2971" s="702">
        <v>166140</v>
      </c>
      <c r="P2971" s="701" t="s">
        <v>1341</v>
      </c>
      <c r="Q2971" s="704"/>
      <c r="R2971" s="701" t="s">
        <v>1341</v>
      </c>
      <c r="S2971" s="701" t="s">
        <v>1341</v>
      </c>
    </row>
    <row r="2972" spans="1:19" x14ac:dyDescent="0.3">
      <c r="A2972" s="701" t="s">
        <v>5819</v>
      </c>
      <c r="B2972" s="701" t="s">
        <v>1607</v>
      </c>
      <c r="C2972" s="701" t="s">
        <v>1393</v>
      </c>
      <c r="D2972" s="702">
        <v>1991</v>
      </c>
      <c r="E2972" s="701" t="s">
        <v>2219</v>
      </c>
      <c r="F2972" s="701" t="s">
        <v>2885</v>
      </c>
      <c r="G2972" s="701" t="s">
        <v>1612</v>
      </c>
      <c r="H2972" s="703">
        <v>33750</v>
      </c>
      <c r="I2972" s="703">
        <v>33752</v>
      </c>
      <c r="J2972" s="701" t="s">
        <v>1608</v>
      </c>
      <c r="K2972" s="702">
        <v>27406</v>
      </c>
      <c r="L2972" s="701" t="s">
        <v>1341</v>
      </c>
      <c r="M2972" s="704"/>
      <c r="N2972" s="701" t="s">
        <v>1613</v>
      </c>
      <c r="O2972" s="702">
        <v>166140</v>
      </c>
      <c r="P2972" s="701" t="s">
        <v>1341</v>
      </c>
      <c r="Q2972" s="704"/>
      <c r="R2972" s="701" t="s">
        <v>1341</v>
      </c>
      <c r="S2972" s="701" t="s">
        <v>1341</v>
      </c>
    </row>
    <row r="2973" spans="1:19" x14ac:dyDescent="0.3">
      <c r="A2973" s="701" t="s">
        <v>5822</v>
      </c>
      <c r="B2973" s="701" t="s">
        <v>1607</v>
      </c>
      <c r="C2973" s="701" t="s">
        <v>1393</v>
      </c>
      <c r="D2973" s="702">
        <v>1992</v>
      </c>
      <c r="E2973" s="701" t="s">
        <v>2219</v>
      </c>
      <c r="F2973" s="701" t="s">
        <v>2885</v>
      </c>
      <c r="G2973" s="701" t="s">
        <v>1612</v>
      </c>
      <c r="H2973" s="703">
        <v>34093</v>
      </c>
      <c r="I2973" s="703">
        <v>34115</v>
      </c>
      <c r="J2973" s="701" t="s">
        <v>1608</v>
      </c>
      <c r="K2973" s="702">
        <v>26234</v>
      </c>
      <c r="L2973" s="701" t="s">
        <v>1341</v>
      </c>
      <c r="M2973" s="704"/>
      <c r="N2973" s="701" t="s">
        <v>1613</v>
      </c>
      <c r="O2973" s="702">
        <v>86155</v>
      </c>
      <c r="P2973" s="701" t="s">
        <v>1341</v>
      </c>
      <c r="Q2973" s="704"/>
      <c r="R2973" s="701" t="s">
        <v>1341</v>
      </c>
      <c r="S2973" s="701" t="s">
        <v>1341</v>
      </c>
    </row>
    <row r="2974" spans="1:19" x14ac:dyDescent="0.3">
      <c r="A2974" s="701" t="s">
        <v>5823</v>
      </c>
      <c r="B2974" s="701" t="s">
        <v>1607</v>
      </c>
      <c r="C2974" s="701" t="s">
        <v>1393</v>
      </c>
      <c r="D2974" s="702">
        <v>1992</v>
      </c>
      <c r="E2974" s="701" t="s">
        <v>2219</v>
      </c>
      <c r="F2974" s="701" t="s">
        <v>2885</v>
      </c>
      <c r="G2974" s="701" t="s">
        <v>1612</v>
      </c>
      <c r="H2974" s="703">
        <v>34093</v>
      </c>
      <c r="I2974" s="703">
        <v>34115</v>
      </c>
      <c r="J2974" s="701" t="s">
        <v>1608</v>
      </c>
      <c r="K2974" s="702">
        <v>26398</v>
      </c>
      <c r="L2974" s="701" t="s">
        <v>1341</v>
      </c>
      <c r="M2974" s="704"/>
      <c r="N2974" s="701" t="s">
        <v>1613</v>
      </c>
      <c r="O2974" s="702">
        <v>86693</v>
      </c>
      <c r="P2974" s="701" t="s">
        <v>1341</v>
      </c>
      <c r="Q2974" s="704"/>
      <c r="R2974" s="701" t="s">
        <v>1341</v>
      </c>
      <c r="S2974" s="701" t="s">
        <v>1341</v>
      </c>
    </row>
    <row r="2975" spans="1:19" x14ac:dyDescent="0.3">
      <c r="A2975" s="701" t="s">
        <v>5928</v>
      </c>
      <c r="B2975" s="701" t="s">
        <v>1607</v>
      </c>
      <c r="C2975" s="701" t="s">
        <v>1393</v>
      </c>
      <c r="D2975" s="702">
        <v>1992</v>
      </c>
      <c r="E2975" s="701" t="s">
        <v>2219</v>
      </c>
      <c r="F2975" s="701" t="s">
        <v>2885</v>
      </c>
      <c r="G2975" s="701" t="s">
        <v>1612</v>
      </c>
      <c r="H2975" s="703">
        <v>34093</v>
      </c>
      <c r="I2975" s="703">
        <v>34115</v>
      </c>
      <c r="J2975" s="701" t="s">
        <v>1608</v>
      </c>
      <c r="K2975" s="702">
        <v>27361</v>
      </c>
      <c r="L2975" s="701" t="s">
        <v>1341</v>
      </c>
      <c r="M2975" s="704"/>
      <c r="N2975" s="701" t="s">
        <v>1613</v>
      </c>
      <c r="O2975" s="702">
        <v>90762</v>
      </c>
      <c r="P2975" s="701" t="s">
        <v>1608</v>
      </c>
      <c r="Q2975" s="705">
        <v>276</v>
      </c>
      <c r="R2975" s="701" t="s">
        <v>1341</v>
      </c>
      <c r="S2975" s="701" t="s">
        <v>1341</v>
      </c>
    </row>
    <row r="2976" spans="1:19" x14ac:dyDescent="0.3">
      <c r="A2976" s="701" t="s">
        <v>5929</v>
      </c>
      <c r="B2976" s="701" t="s">
        <v>1607</v>
      </c>
      <c r="C2976" s="701" t="s">
        <v>1393</v>
      </c>
      <c r="D2976" s="702">
        <v>1992</v>
      </c>
      <c r="E2976" s="701" t="s">
        <v>2219</v>
      </c>
      <c r="F2976" s="701" t="s">
        <v>2885</v>
      </c>
      <c r="G2976" s="701" t="s">
        <v>1612</v>
      </c>
      <c r="H2976" s="703">
        <v>34093</v>
      </c>
      <c r="I2976" s="703">
        <v>34115</v>
      </c>
      <c r="J2976" s="701" t="s">
        <v>1608</v>
      </c>
      <c r="K2976" s="702">
        <v>27103</v>
      </c>
      <c r="L2976" s="701" t="s">
        <v>1341</v>
      </c>
      <c r="M2976" s="704"/>
      <c r="N2976" s="701" t="s">
        <v>1613</v>
      </c>
      <c r="O2976" s="702">
        <v>89909</v>
      </c>
      <c r="P2976" s="701" t="s">
        <v>1608</v>
      </c>
      <c r="Q2976" s="705">
        <v>274</v>
      </c>
      <c r="R2976" s="701" t="s">
        <v>1341</v>
      </c>
      <c r="S2976" s="701" t="s">
        <v>1341</v>
      </c>
    </row>
    <row r="2977" spans="1:19" x14ac:dyDescent="0.3">
      <c r="A2977" s="701" t="s">
        <v>5932</v>
      </c>
      <c r="B2977" s="701" t="s">
        <v>1607</v>
      </c>
      <c r="C2977" s="701" t="s">
        <v>1393</v>
      </c>
      <c r="D2977" s="702">
        <v>1993</v>
      </c>
      <c r="E2977" s="701" t="s">
        <v>2219</v>
      </c>
      <c r="F2977" s="701" t="s">
        <v>2885</v>
      </c>
      <c r="G2977" s="701" t="s">
        <v>1612</v>
      </c>
      <c r="H2977" s="703">
        <v>34456</v>
      </c>
      <c r="I2977" s="703">
        <v>34456</v>
      </c>
      <c r="J2977" s="701" t="s">
        <v>1608</v>
      </c>
      <c r="K2977" s="702">
        <v>25157</v>
      </c>
      <c r="L2977" s="701" t="s">
        <v>1341</v>
      </c>
      <c r="M2977" s="704"/>
      <c r="N2977" s="701" t="s">
        <v>1613</v>
      </c>
      <c r="O2977" s="702">
        <v>24797</v>
      </c>
      <c r="P2977" s="701" t="s">
        <v>1341</v>
      </c>
      <c r="Q2977" s="704"/>
      <c r="R2977" s="701" t="s">
        <v>1341</v>
      </c>
      <c r="S2977" s="701" t="s">
        <v>1341</v>
      </c>
    </row>
    <row r="2978" spans="1:19" x14ac:dyDescent="0.3">
      <c r="A2978" s="701" t="s">
        <v>5933</v>
      </c>
      <c r="B2978" s="701" t="s">
        <v>1607</v>
      </c>
      <c r="C2978" s="701" t="s">
        <v>1393</v>
      </c>
      <c r="D2978" s="702">
        <v>1993</v>
      </c>
      <c r="E2978" s="701" t="s">
        <v>2219</v>
      </c>
      <c r="F2978" s="701" t="s">
        <v>2885</v>
      </c>
      <c r="G2978" s="701" t="s">
        <v>1612</v>
      </c>
      <c r="H2978" s="703">
        <v>34466</v>
      </c>
      <c r="I2978" s="703">
        <v>34466</v>
      </c>
      <c r="J2978" s="701" t="s">
        <v>1608</v>
      </c>
      <c r="K2978" s="702">
        <v>25106</v>
      </c>
      <c r="L2978" s="701" t="s">
        <v>1341</v>
      </c>
      <c r="M2978" s="704"/>
      <c r="N2978" s="701" t="s">
        <v>1613</v>
      </c>
      <c r="O2978" s="702">
        <v>41368</v>
      </c>
      <c r="P2978" s="701" t="s">
        <v>1341</v>
      </c>
      <c r="Q2978" s="704"/>
      <c r="R2978" s="701" t="s">
        <v>1341</v>
      </c>
      <c r="S2978" s="701" t="s">
        <v>1341</v>
      </c>
    </row>
    <row r="2979" spans="1:19" x14ac:dyDescent="0.3">
      <c r="A2979" s="701" t="s">
        <v>5934</v>
      </c>
      <c r="B2979" s="701" t="s">
        <v>1607</v>
      </c>
      <c r="C2979" s="701" t="s">
        <v>1393</v>
      </c>
      <c r="D2979" s="702">
        <v>1993</v>
      </c>
      <c r="E2979" s="701" t="s">
        <v>2219</v>
      </c>
      <c r="F2979" s="701" t="s">
        <v>2885</v>
      </c>
      <c r="G2979" s="701" t="s">
        <v>1612</v>
      </c>
      <c r="H2979" s="703">
        <v>34466</v>
      </c>
      <c r="I2979" s="703">
        <v>34466</v>
      </c>
      <c r="J2979" s="701" t="s">
        <v>1608</v>
      </c>
      <c r="K2979" s="702">
        <v>25130</v>
      </c>
      <c r="L2979" s="701" t="s">
        <v>1341</v>
      </c>
      <c r="M2979" s="704"/>
      <c r="N2979" s="701" t="s">
        <v>1613</v>
      </c>
      <c r="O2979" s="702">
        <v>41408</v>
      </c>
      <c r="P2979" s="701" t="s">
        <v>1341</v>
      </c>
      <c r="Q2979" s="704"/>
      <c r="R2979" s="701" t="s">
        <v>1341</v>
      </c>
      <c r="S2979" s="701" t="s">
        <v>1341</v>
      </c>
    </row>
    <row r="2980" spans="1:19" x14ac:dyDescent="0.3">
      <c r="A2980" s="701" t="s">
        <v>5935</v>
      </c>
      <c r="B2980" s="701" t="s">
        <v>1607</v>
      </c>
      <c r="C2980" s="701" t="s">
        <v>1393</v>
      </c>
      <c r="D2980" s="702">
        <v>1993</v>
      </c>
      <c r="E2980" s="701" t="s">
        <v>2219</v>
      </c>
      <c r="F2980" s="701" t="s">
        <v>2885</v>
      </c>
      <c r="G2980" s="701" t="s">
        <v>1612</v>
      </c>
      <c r="H2980" s="703">
        <v>34478</v>
      </c>
      <c r="I2980" s="703">
        <v>34478</v>
      </c>
      <c r="J2980" s="701" t="s">
        <v>1608</v>
      </c>
      <c r="K2980" s="702">
        <v>24896</v>
      </c>
      <c r="L2980" s="701" t="s">
        <v>1341</v>
      </c>
      <c r="M2980" s="704"/>
      <c r="N2980" s="701" t="s">
        <v>1613</v>
      </c>
      <c r="O2980" s="702">
        <v>162634</v>
      </c>
      <c r="P2980" s="701" t="s">
        <v>1608</v>
      </c>
      <c r="Q2980" s="705">
        <v>251</v>
      </c>
      <c r="R2980" s="701" t="s">
        <v>1341</v>
      </c>
      <c r="S2980" s="701" t="s">
        <v>1341</v>
      </c>
    </row>
    <row r="2981" spans="1:19" x14ac:dyDescent="0.3">
      <c r="A2981" s="701" t="s">
        <v>6049</v>
      </c>
      <c r="B2981" s="701" t="s">
        <v>1607</v>
      </c>
      <c r="C2981" s="701" t="s">
        <v>1393</v>
      </c>
      <c r="D2981" s="702">
        <v>1994</v>
      </c>
      <c r="E2981" s="701" t="s">
        <v>2219</v>
      </c>
      <c r="F2981" s="701" t="s">
        <v>2885</v>
      </c>
      <c r="G2981" s="701" t="s">
        <v>1612</v>
      </c>
      <c r="H2981" s="703">
        <v>34843</v>
      </c>
      <c r="I2981" s="703">
        <v>34844</v>
      </c>
      <c r="J2981" s="701" t="s">
        <v>1608</v>
      </c>
      <c r="K2981" s="702">
        <v>25286</v>
      </c>
      <c r="L2981" s="701" t="s">
        <v>1341</v>
      </c>
      <c r="M2981" s="704"/>
      <c r="N2981" s="701" t="s">
        <v>1613</v>
      </c>
      <c r="O2981" s="702">
        <v>71164</v>
      </c>
      <c r="P2981" s="701" t="s">
        <v>1341</v>
      </c>
      <c r="Q2981" s="704"/>
      <c r="R2981" s="701" t="s">
        <v>1341</v>
      </c>
      <c r="S2981" s="701" t="s">
        <v>1341</v>
      </c>
    </row>
    <row r="2982" spans="1:19" x14ac:dyDescent="0.3">
      <c r="A2982" s="701" t="s">
        <v>6050</v>
      </c>
      <c r="B2982" s="701" t="s">
        <v>1607</v>
      </c>
      <c r="C2982" s="701" t="s">
        <v>1393</v>
      </c>
      <c r="D2982" s="702">
        <v>1994</v>
      </c>
      <c r="E2982" s="701" t="s">
        <v>2219</v>
      </c>
      <c r="F2982" s="701" t="s">
        <v>2885</v>
      </c>
      <c r="G2982" s="701" t="s">
        <v>1612</v>
      </c>
      <c r="H2982" s="703">
        <v>34843</v>
      </c>
      <c r="I2982" s="703">
        <v>34844</v>
      </c>
      <c r="J2982" s="701" t="s">
        <v>1608</v>
      </c>
      <c r="K2982" s="702">
        <v>25147</v>
      </c>
      <c r="L2982" s="701" t="s">
        <v>1341</v>
      </c>
      <c r="M2982" s="704"/>
      <c r="N2982" s="701" t="s">
        <v>1613</v>
      </c>
      <c r="O2982" s="702">
        <v>70772</v>
      </c>
      <c r="P2982" s="701" t="s">
        <v>1341</v>
      </c>
      <c r="Q2982" s="704"/>
      <c r="R2982" s="701" t="s">
        <v>1341</v>
      </c>
      <c r="S2982" s="701" t="s">
        <v>1341</v>
      </c>
    </row>
    <row r="2983" spans="1:19" x14ac:dyDescent="0.3">
      <c r="A2983" s="701" t="s">
        <v>6277</v>
      </c>
      <c r="B2983" s="701" t="s">
        <v>1607</v>
      </c>
      <c r="C2983" s="701" t="s">
        <v>1393</v>
      </c>
      <c r="D2983" s="702">
        <v>1994</v>
      </c>
      <c r="E2983" s="701" t="s">
        <v>2219</v>
      </c>
      <c r="F2983" s="701" t="s">
        <v>2885</v>
      </c>
      <c r="G2983" s="701" t="s">
        <v>1612</v>
      </c>
      <c r="H2983" s="703">
        <v>34823</v>
      </c>
      <c r="I2983" s="703">
        <v>34823</v>
      </c>
      <c r="J2983" s="701" t="s">
        <v>1608</v>
      </c>
      <c r="K2983" s="702">
        <v>25347</v>
      </c>
      <c r="L2983" s="701" t="s">
        <v>1341</v>
      </c>
      <c r="M2983" s="704"/>
      <c r="N2983" s="701" t="s">
        <v>1613</v>
      </c>
      <c r="O2983" s="702">
        <v>86497</v>
      </c>
      <c r="P2983" s="701" t="s">
        <v>1341</v>
      </c>
      <c r="Q2983" s="706"/>
      <c r="R2983" s="701" t="s">
        <v>1341</v>
      </c>
      <c r="S2983" s="701" t="s">
        <v>1341</v>
      </c>
    </row>
    <row r="2984" spans="1:19" x14ac:dyDescent="0.3">
      <c r="A2984" s="701" t="s">
        <v>5784</v>
      </c>
      <c r="B2984" s="701" t="s">
        <v>1607</v>
      </c>
      <c r="C2984" s="701" t="s">
        <v>1393</v>
      </c>
      <c r="D2984" s="702">
        <v>1995</v>
      </c>
      <c r="E2984" s="701" t="s">
        <v>2219</v>
      </c>
      <c r="F2984" s="701" t="s">
        <v>2885</v>
      </c>
      <c r="G2984" s="701" t="s">
        <v>1612</v>
      </c>
      <c r="H2984" s="703">
        <v>35214</v>
      </c>
      <c r="I2984" s="703">
        <v>35215</v>
      </c>
      <c r="J2984" s="701" t="s">
        <v>1608</v>
      </c>
      <c r="K2984" s="702">
        <v>25137</v>
      </c>
      <c r="L2984" s="701" t="s">
        <v>1341</v>
      </c>
      <c r="M2984" s="704"/>
      <c r="N2984" s="701" t="s">
        <v>1613</v>
      </c>
      <c r="O2984" s="705">
        <v>285083</v>
      </c>
      <c r="P2984" s="701" t="s">
        <v>1341</v>
      </c>
      <c r="Q2984" s="704"/>
      <c r="R2984" s="701" t="s">
        <v>1341</v>
      </c>
      <c r="S2984" s="701" t="s">
        <v>1341</v>
      </c>
    </row>
    <row r="2985" spans="1:19" x14ac:dyDescent="0.3">
      <c r="A2985" s="701" t="s">
        <v>5785</v>
      </c>
      <c r="B2985" s="701" t="s">
        <v>1607</v>
      </c>
      <c r="C2985" s="701" t="s">
        <v>1393</v>
      </c>
      <c r="D2985" s="702">
        <v>1995</v>
      </c>
      <c r="E2985" s="701" t="s">
        <v>2219</v>
      </c>
      <c r="F2985" s="701" t="s">
        <v>2885</v>
      </c>
      <c r="G2985" s="701" t="s">
        <v>1612</v>
      </c>
      <c r="H2985" s="703">
        <v>35186</v>
      </c>
      <c r="I2985" s="703">
        <v>35187</v>
      </c>
      <c r="J2985" s="701" t="s">
        <v>1608</v>
      </c>
      <c r="K2985" s="702">
        <v>25086</v>
      </c>
      <c r="L2985" s="701" t="s">
        <v>1341</v>
      </c>
      <c r="M2985" s="704"/>
      <c r="N2985" s="701" t="s">
        <v>1613</v>
      </c>
      <c r="O2985" s="702">
        <v>191207</v>
      </c>
      <c r="P2985" s="701" t="s">
        <v>1341</v>
      </c>
      <c r="Q2985" s="704"/>
      <c r="R2985" s="701" t="s">
        <v>1341</v>
      </c>
      <c r="S2985" s="701" t="s">
        <v>1341</v>
      </c>
    </row>
    <row r="2986" spans="1:19" x14ac:dyDescent="0.3">
      <c r="A2986" s="701" t="s">
        <v>6197</v>
      </c>
      <c r="B2986" s="701" t="s">
        <v>1607</v>
      </c>
      <c r="C2986" s="701" t="s">
        <v>1393</v>
      </c>
      <c r="D2986" s="702">
        <v>1996</v>
      </c>
      <c r="E2986" s="701" t="s">
        <v>2219</v>
      </c>
      <c r="F2986" s="701" t="s">
        <v>2885</v>
      </c>
      <c r="G2986" s="701" t="s">
        <v>1612</v>
      </c>
      <c r="H2986" s="703">
        <v>35570</v>
      </c>
      <c r="I2986" s="703">
        <v>35571</v>
      </c>
      <c r="J2986" s="701" t="s">
        <v>1608</v>
      </c>
      <c r="K2986" s="702">
        <v>10025</v>
      </c>
      <c r="L2986" s="701" t="s">
        <v>1341</v>
      </c>
      <c r="M2986" s="704"/>
      <c r="N2986" s="701" t="s">
        <v>1613</v>
      </c>
      <c r="O2986" s="702">
        <v>73459</v>
      </c>
      <c r="P2986" s="701" t="s">
        <v>1341</v>
      </c>
      <c r="Q2986" s="706"/>
      <c r="R2986" s="701" t="s">
        <v>1341</v>
      </c>
      <c r="S2986" s="701" t="s">
        <v>1341</v>
      </c>
    </row>
    <row r="2987" spans="1:19" x14ac:dyDescent="0.3">
      <c r="A2987" s="701" t="s">
        <v>6331</v>
      </c>
      <c r="B2987" s="701" t="s">
        <v>1607</v>
      </c>
      <c r="C2987" s="701" t="s">
        <v>1393</v>
      </c>
      <c r="D2987" s="702">
        <v>1996</v>
      </c>
      <c r="E2987" s="701" t="s">
        <v>2219</v>
      </c>
      <c r="F2987" s="701" t="s">
        <v>2885</v>
      </c>
      <c r="G2987" s="701" t="s">
        <v>1612</v>
      </c>
      <c r="H2987" s="703">
        <v>35555</v>
      </c>
      <c r="I2987" s="703">
        <v>35555</v>
      </c>
      <c r="J2987" s="701" t="s">
        <v>1608</v>
      </c>
      <c r="K2987" s="702">
        <v>9132</v>
      </c>
      <c r="L2987" s="701" t="s">
        <v>1341</v>
      </c>
      <c r="M2987" s="704"/>
      <c r="N2987" s="701" t="s">
        <v>1613</v>
      </c>
      <c r="O2987" s="702">
        <v>27695</v>
      </c>
      <c r="P2987" s="701" t="s">
        <v>1341</v>
      </c>
      <c r="Q2987" s="704"/>
      <c r="R2987" s="701" t="s">
        <v>1341</v>
      </c>
      <c r="S2987" s="701" t="s">
        <v>1341</v>
      </c>
    </row>
    <row r="2988" spans="1:19" x14ac:dyDescent="0.3">
      <c r="A2988" s="701" t="s">
        <v>6393</v>
      </c>
      <c r="B2988" s="701" t="s">
        <v>1607</v>
      </c>
      <c r="C2988" s="701" t="s">
        <v>1393</v>
      </c>
      <c r="D2988" s="702">
        <v>1996</v>
      </c>
      <c r="E2988" s="701" t="s">
        <v>2219</v>
      </c>
      <c r="F2988" s="701" t="s">
        <v>2885</v>
      </c>
      <c r="G2988" s="701" t="s">
        <v>1612</v>
      </c>
      <c r="H2988" s="703">
        <v>35570</v>
      </c>
      <c r="I2988" s="703">
        <v>35571</v>
      </c>
      <c r="J2988" s="701" t="s">
        <v>1608</v>
      </c>
      <c r="K2988" s="702">
        <v>27690</v>
      </c>
      <c r="L2988" s="701" t="s">
        <v>1341</v>
      </c>
      <c r="M2988" s="704"/>
      <c r="N2988" s="701" t="s">
        <v>1613</v>
      </c>
      <c r="O2988" s="702">
        <v>202902</v>
      </c>
      <c r="P2988" s="701" t="s">
        <v>1341</v>
      </c>
      <c r="Q2988" s="704"/>
      <c r="R2988" s="701" t="s">
        <v>1341</v>
      </c>
      <c r="S2988" s="701" t="s">
        <v>1341</v>
      </c>
    </row>
    <row r="2989" spans="1:19" x14ac:dyDescent="0.3">
      <c r="A2989" s="701" t="s">
        <v>6394</v>
      </c>
      <c r="B2989" s="701" t="s">
        <v>1607</v>
      </c>
      <c r="C2989" s="701" t="s">
        <v>1393</v>
      </c>
      <c r="D2989" s="702">
        <v>1996</v>
      </c>
      <c r="E2989" s="701" t="s">
        <v>2219</v>
      </c>
      <c r="F2989" s="701" t="s">
        <v>2885</v>
      </c>
      <c r="G2989" s="701" t="s">
        <v>1612</v>
      </c>
      <c r="H2989" s="703">
        <v>35555</v>
      </c>
      <c r="I2989" s="703">
        <v>35555</v>
      </c>
      <c r="J2989" s="701" t="s">
        <v>1608</v>
      </c>
      <c r="K2989" s="702">
        <v>28525</v>
      </c>
      <c r="L2989" s="701" t="s">
        <v>1341</v>
      </c>
      <c r="M2989" s="704"/>
      <c r="N2989" s="701" t="s">
        <v>1613</v>
      </c>
      <c r="O2989" s="702">
        <v>86508</v>
      </c>
      <c r="P2989" s="701" t="s">
        <v>1341</v>
      </c>
      <c r="Q2989" s="704"/>
      <c r="R2989" s="701" t="s">
        <v>1341</v>
      </c>
      <c r="S2989" s="701" t="s">
        <v>1341</v>
      </c>
    </row>
    <row r="2990" spans="1:19" x14ac:dyDescent="0.3">
      <c r="A2990" s="701" t="s">
        <v>6351</v>
      </c>
      <c r="B2990" s="701" t="s">
        <v>1607</v>
      </c>
      <c r="C2990" s="701" t="s">
        <v>1393</v>
      </c>
      <c r="D2990" s="702">
        <v>1997</v>
      </c>
      <c r="E2990" s="701" t="s">
        <v>2219</v>
      </c>
      <c r="F2990" s="701" t="s">
        <v>2885</v>
      </c>
      <c r="G2990" s="701" t="s">
        <v>1612</v>
      </c>
      <c r="H2990" s="703">
        <v>35941</v>
      </c>
      <c r="I2990" s="703">
        <v>35941</v>
      </c>
      <c r="J2990" s="701" t="s">
        <v>1608</v>
      </c>
      <c r="K2990" s="702">
        <v>10050</v>
      </c>
      <c r="L2990" s="701" t="s">
        <v>1341</v>
      </c>
      <c r="M2990" s="704"/>
      <c r="N2990" s="701" t="s">
        <v>1613</v>
      </c>
      <c r="O2990" s="702">
        <v>5560</v>
      </c>
      <c r="P2990" s="701" t="s">
        <v>1341</v>
      </c>
      <c r="Q2990" s="704"/>
      <c r="R2990" s="701" t="s">
        <v>1341</v>
      </c>
      <c r="S2990" s="701" t="s">
        <v>1341</v>
      </c>
    </row>
    <row r="2991" spans="1:19" x14ac:dyDescent="0.3">
      <c r="A2991" s="701" t="s">
        <v>6478</v>
      </c>
      <c r="B2991" s="701" t="s">
        <v>1607</v>
      </c>
      <c r="C2991" s="701" t="s">
        <v>1393</v>
      </c>
      <c r="D2991" s="702">
        <v>1997</v>
      </c>
      <c r="E2991" s="701" t="s">
        <v>2219</v>
      </c>
      <c r="F2991" s="701" t="s">
        <v>2885</v>
      </c>
      <c r="G2991" s="701" t="s">
        <v>1612</v>
      </c>
      <c r="H2991" s="703">
        <v>35941</v>
      </c>
      <c r="I2991" s="703">
        <v>35941</v>
      </c>
      <c r="J2991" s="701" t="s">
        <v>1608</v>
      </c>
      <c r="K2991" s="702">
        <v>28252</v>
      </c>
      <c r="L2991" s="701" t="s">
        <v>1341</v>
      </c>
      <c r="M2991" s="704"/>
      <c r="N2991" s="701" t="s">
        <v>1613</v>
      </c>
      <c r="O2991" s="702">
        <v>15629</v>
      </c>
      <c r="P2991" s="701" t="s">
        <v>1341</v>
      </c>
      <c r="Q2991" s="704"/>
      <c r="R2991" s="701" t="s">
        <v>1341</v>
      </c>
      <c r="S2991" s="701" t="s">
        <v>1341</v>
      </c>
    </row>
    <row r="2992" spans="1:19" x14ac:dyDescent="0.3">
      <c r="A2992" s="701" t="s">
        <v>6596</v>
      </c>
      <c r="B2992" s="701" t="s">
        <v>1607</v>
      </c>
      <c r="C2992" s="701" t="s">
        <v>1393</v>
      </c>
      <c r="D2992" s="702">
        <v>1999</v>
      </c>
      <c r="E2992" s="701" t="s">
        <v>2219</v>
      </c>
      <c r="F2992" s="701" t="s">
        <v>2885</v>
      </c>
      <c r="G2992" s="701" t="s">
        <v>1612</v>
      </c>
      <c r="H2992" s="703">
        <v>36664</v>
      </c>
      <c r="I2992" s="703">
        <v>36664</v>
      </c>
      <c r="J2992" s="701" t="s">
        <v>1608</v>
      </c>
      <c r="K2992" s="702">
        <v>25185</v>
      </c>
      <c r="L2992" s="701" t="s">
        <v>1341</v>
      </c>
      <c r="M2992" s="704"/>
      <c r="N2992" s="701" t="s">
        <v>1341</v>
      </c>
      <c r="O2992" s="706"/>
      <c r="P2992" s="701" t="s">
        <v>1341</v>
      </c>
      <c r="Q2992" s="704"/>
      <c r="R2992" s="701" t="s">
        <v>1341</v>
      </c>
      <c r="S2992" s="701" t="s">
        <v>1341</v>
      </c>
    </row>
    <row r="2993" spans="1:19" x14ac:dyDescent="0.3">
      <c r="A2993" s="701" t="s">
        <v>6597</v>
      </c>
      <c r="B2993" s="701" t="s">
        <v>1607</v>
      </c>
      <c r="C2993" s="701" t="s">
        <v>1393</v>
      </c>
      <c r="D2993" s="702">
        <v>1999</v>
      </c>
      <c r="E2993" s="701" t="s">
        <v>2219</v>
      </c>
      <c r="F2993" s="701" t="s">
        <v>2885</v>
      </c>
      <c r="G2993" s="701" t="s">
        <v>1612</v>
      </c>
      <c r="H2993" s="703">
        <v>36664</v>
      </c>
      <c r="I2993" s="703">
        <v>36664</v>
      </c>
      <c r="J2993" s="701" t="s">
        <v>1608</v>
      </c>
      <c r="K2993" s="702">
        <v>25071</v>
      </c>
      <c r="L2993" s="701" t="s">
        <v>1341</v>
      </c>
      <c r="M2993" s="704"/>
      <c r="N2993" s="701" t="s">
        <v>1341</v>
      </c>
      <c r="O2993" s="706"/>
      <c r="P2993" s="701" t="s">
        <v>1341</v>
      </c>
      <c r="Q2993" s="704"/>
      <c r="R2993" s="701" t="s">
        <v>1341</v>
      </c>
      <c r="S2993" s="701" t="s">
        <v>1341</v>
      </c>
    </row>
    <row r="2994" spans="1:19" x14ac:dyDescent="0.3">
      <c r="A2994" s="701" t="s">
        <v>6598</v>
      </c>
      <c r="B2994" s="701" t="s">
        <v>1607</v>
      </c>
      <c r="C2994" s="701" t="s">
        <v>1393</v>
      </c>
      <c r="D2994" s="702">
        <v>1999</v>
      </c>
      <c r="E2994" s="701" t="s">
        <v>2219</v>
      </c>
      <c r="F2994" s="701" t="s">
        <v>2885</v>
      </c>
      <c r="G2994" s="701" t="s">
        <v>1612</v>
      </c>
      <c r="H2994" s="703">
        <v>36664</v>
      </c>
      <c r="I2994" s="703">
        <v>36664</v>
      </c>
      <c r="J2994" s="701" t="s">
        <v>1608</v>
      </c>
      <c r="K2994" s="702">
        <v>25165</v>
      </c>
      <c r="L2994" s="701" t="s">
        <v>1341</v>
      </c>
      <c r="M2994" s="704"/>
      <c r="N2994" s="701" t="s">
        <v>1341</v>
      </c>
      <c r="O2994" s="704"/>
      <c r="P2994" s="701" t="s">
        <v>1341</v>
      </c>
      <c r="Q2994" s="704"/>
      <c r="R2994" s="701" t="s">
        <v>1341</v>
      </c>
      <c r="S2994" s="701" t="s">
        <v>1341</v>
      </c>
    </row>
    <row r="2995" spans="1:19" x14ac:dyDescent="0.3">
      <c r="A2995" s="701" t="s">
        <v>6599</v>
      </c>
      <c r="B2995" s="701" t="s">
        <v>1607</v>
      </c>
      <c r="C2995" s="701" t="s">
        <v>1393</v>
      </c>
      <c r="D2995" s="702">
        <v>1999</v>
      </c>
      <c r="E2995" s="701" t="s">
        <v>2219</v>
      </c>
      <c r="F2995" s="701" t="s">
        <v>2885</v>
      </c>
      <c r="G2995" s="701" t="s">
        <v>1612</v>
      </c>
      <c r="H2995" s="703">
        <v>36664</v>
      </c>
      <c r="I2995" s="703">
        <v>36664</v>
      </c>
      <c r="J2995" s="701" t="s">
        <v>1608</v>
      </c>
      <c r="K2995" s="702">
        <v>25231</v>
      </c>
      <c r="L2995" s="701" t="s">
        <v>1341</v>
      </c>
      <c r="M2995" s="704"/>
      <c r="N2995" s="701" t="s">
        <v>1341</v>
      </c>
      <c r="O2995" s="706"/>
      <c r="P2995" s="701" t="s">
        <v>1341</v>
      </c>
      <c r="Q2995" s="704"/>
      <c r="R2995" s="701" t="s">
        <v>1341</v>
      </c>
      <c r="S2995" s="701" t="s">
        <v>1341</v>
      </c>
    </row>
    <row r="2996" spans="1:19" x14ac:dyDescent="0.3">
      <c r="A2996" s="701" t="s">
        <v>6600</v>
      </c>
      <c r="B2996" s="701" t="s">
        <v>1607</v>
      </c>
      <c r="C2996" s="701" t="s">
        <v>1393</v>
      </c>
      <c r="D2996" s="702">
        <v>1999</v>
      </c>
      <c r="E2996" s="701" t="s">
        <v>2219</v>
      </c>
      <c r="F2996" s="701" t="s">
        <v>2885</v>
      </c>
      <c r="G2996" s="701" t="s">
        <v>1612</v>
      </c>
      <c r="H2996" s="703">
        <v>36651</v>
      </c>
      <c r="I2996" s="703">
        <v>36669</v>
      </c>
      <c r="J2996" s="701" t="s">
        <v>1608</v>
      </c>
      <c r="K2996" s="702">
        <v>25300</v>
      </c>
      <c r="L2996" s="701" t="s">
        <v>1341</v>
      </c>
      <c r="M2996" s="704"/>
      <c r="N2996" s="701" t="s">
        <v>1613</v>
      </c>
      <c r="O2996" s="702">
        <v>101122</v>
      </c>
      <c r="P2996" s="701" t="s">
        <v>1341</v>
      </c>
      <c r="Q2996" s="704"/>
      <c r="R2996" s="701" t="s">
        <v>1341</v>
      </c>
      <c r="S2996" s="701" t="s">
        <v>1341</v>
      </c>
    </row>
    <row r="2997" spans="1:19" x14ac:dyDescent="0.3">
      <c r="A2997" s="701" t="s">
        <v>6601</v>
      </c>
      <c r="B2997" s="701" t="s">
        <v>1607</v>
      </c>
      <c r="C2997" s="701" t="s">
        <v>1393</v>
      </c>
      <c r="D2997" s="702">
        <v>1999</v>
      </c>
      <c r="E2997" s="701" t="s">
        <v>2219</v>
      </c>
      <c r="F2997" s="701" t="s">
        <v>2885</v>
      </c>
      <c r="G2997" s="701" t="s">
        <v>1612</v>
      </c>
      <c r="H2997" s="703">
        <v>36651</v>
      </c>
      <c r="I2997" s="703">
        <v>36669</v>
      </c>
      <c r="J2997" s="701" t="s">
        <v>1608</v>
      </c>
      <c r="K2997" s="702">
        <v>25115</v>
      </c>
      <c r="L2997" s="701" t="s">
        <v>1341</v>
      </c>
      <c r="M2997" s="704"/>
      <c r="N2997" s="701" t="s">
        <v>1613</v>
      </c>
      <c r="O2997" s="702">
        <v>100382</v>
      </c>
      <c r="P2997" s="701" t="s">
        <v>1341</v>
      </c>
      <c r="Q2997" s="704"/>
      <c r="R2997" s="701" t="s">
        <v>1341</v>
      </c>
      <c r="S2997" s="701" t="s">
        <v>1341</v>
      </c>
    </row>
    <row r="2998" spans="1:19" x14ac:dyDescent="0.3">
      <c r="A2998" s="701" t="s">
        <v>6643</v>
      </c>
      <c r="B2998" s="701" t="s">
        <v>1607</v>
      </c>
      <c r="C2998" s="701" t="s">
        <v>1393</v>
      </c>
      <c r="D2998" s="702">
        <v>2000</v>
      </c>
      <c r="E2998" s="701" t="s">
        <v>2219</v>
      </c>
      <c r="F2998" s="701" t="s">
        <v>2885</v>
      </c>
      <c r="G2998" s="701" t="s">
        <v>1612</v>
      </c>
      <c r="H2998" s="703">
        <v>37009</v>
      </c>
      <c r="I2998" s="703">
        <v>37040</v>
      </c>
      <c r="J2998" s="701" t="s">
        <v>1608</v>
      </c>
      <c r="K2998" s="702">
        <v>50060</v>
      </c>
      <c r="L2998" s="701" t="s">
        <v>1341</v>
      </c>
      <c r="M2998" s="704"/>
      <c r="N2998" s="701" t="s">
        <v>1613</v>
      </c>
      <c r="O2998" s="702">
        <v>55452</v>
      </c>
      <c r="P2998" s="701" t="s">
        <v>1341</v>
      </c>
      <c r="Q2998" s="704"/>
      <c r="R2998" s="701" t="s">
        <v>1341</v>
      </c>
      <c r="S2998" s="701" t="s">
        <v>1341</v>
      </c>
    </row>
    <row r="2999" spans="1:19" x14ac:dyDescent="0.3">
      <c r="A2999" s="701" t="s">
        <v>6644</v>
      </c>
      <c r="B2999" s="701" t="s">
        <v>1607</v>
      </c>
      <c r="C2999" s="701" t="s">
        <v>1393</v>
      </c>
      <c r="D2999" s="702">
        <v>2000</v>
      </c>
      <c r="E2999" s="701" t="s">
        <v>2219</v>
      </c>
      <c r="F2999" s="701" t="s">
        <v>2885</v>
      </c>
      <c r="G2999" s="701" t="s">
        <v>1612</v>
      </c>
      <c r="H2999" s="703">
        <v>37009</v>
      </c>
      <c r="I2999" s="703">
        <v>37040</v>
      </c>
      <c r="J2999" s="701" t="s">
        <v>1608</v>
      </c>
      <c r="K2999" s="702">
        <v>50254</v>
      </c>
      <c r="L2999" s="701" t="s">
        <v>1341</v>
      </c>
      <c r="M2999" s="704"/>
      <c r="N2999" s="701" t="s">
        <v>1613</v>
      </c>
      <c r="O2999" s="705">
        <v>55666</v>
      </c>
      <c r="P2999" s="701" t="s">
        <v>1341</v>
      </c>
      <c r="Q2999" s="704"/>
      <c r="R2999" s="701" t="s">
        <v>1341</v>
      </c>
      <c r="S2999" s="701" t="s">
        <v>1341</v>
      </c>
    </row>
    <row r="3000" spans="1:19" x14ac:dyDescent="0.3">
      <c r="A3000" s="701" t="s">
        <v>6645</v>
      </c>
      <c r="B3000" s="701" t="s">
        <v>1607</v>
      </c>
      <c r="C3000" s="701" t="s">
        <v>1393</v>
      </c>
      <c r="D3000" s="702">
        <v>2000</v>
      </c>
      <c r="E3000" s="701" t="s">
        <v>2219</v>
      </c>
      <c r="F3000" s="701" t="s">
        <v>2885</v>
      </c>
      <c r="G3000" s="701" t="s">
        <v>1612</v>
      </c>
      <c r="H3000" s="703">
        <v>37009</v>
      </c>
      <c r="I3000" s="703">
        <v>37040</v>
      </c>
      <c r="J3000" s="701" t="s">
        <v>1608</v>
      </c>
      <c r="K3000" s="702">
        <v>50259</v>
      </c>
      <c r="L3000" s="701" t="s">
        <v>1341</v>
      </c>
      <c r="M3000" s="704"/>
      <c r="N3000" s="701" t="s">
        <v>1613</v>
      </c>
      <c r="O3000" s="702">
        <v>55672</v>
      </c>
      <c r="P3000" s="701" t="s">
        <v>1341</v>
      </c>
      <c r="Q3000" s="704"/>
      <c r="R3000" s="701" t="s">
        <v>1341</v>
      </c>
      <c r="S3000" s="701" t="s">
        <v>1341</v>
      </c>
    </row>
    <row r="3001" spans="1:19" x14ac:dyDescent="0.3">
      <c r="A3001" s="701" t="s">
        <v>6474</v>
      </c>
      <c r="B3001" s="701" t="s">
        <v>1607</v>
      </c>
      <c r="C3001" s="701" t="s">
        <v>1393</v>
      </c>
      <c r="D3001" s="702">
        <v>2001</v>
      </c>
      <c r="E3001" s="701" t="s">
        <v>2219</v>
      </c>
      <c r="F3001" s="701" t="s">
        <v>2885</v>
      </c>
      <c r="G3001" s="701" t="s">
        <v>1612</v>
      </c>
      <c r="H3001" s="703">
        <v>37390</v>
      </c>
      <c r="I3001" s="703">
        <v>37390</v>
      </c>
      <c r="J3001" s="701" t="s">
        <v>1608</v>
      </c>
      <c r="K3001" s="702">
        <v>25182</v>
      </c>
      <c r="L3001" s="701" t="s">
        <v>1341</v>
      </c>
      <c r="M3001" s="704"/>
      <c r="N3001" s="701" t="s">
        <v>1341</v>
      </c>
      <c r="O3001" s="706"/>
      <c r="P3001" s="701" t="s">
        <v>1341</v>
      </c>
      <c r="Q3001" s="706"/>
      <c r="R3001" s="701" t="s">
        <v>1341</v>
      </c>
      <c r="S3001" s="701" t="s">
        <v>1341</v>
      </c>
    </row>
    <row r="3002" spans="1:19" x14ac:dyDescent="0.3">
      <c r="A3002" s="701" t="s">
        <v>6475</v>
      </c>
      <c r="B3002" s="701" t="s">
        <v>1607</v>
      </c>
      <c r="C3002" s="701" t="s">
        <v>1393</v>
      </c>
      <c r="D3002" s="702">
        <v>2001</v>
      </c>
      <c r="E3002" s="701" t="s">
        <v>2219</v>
      </c>
      <c r="F3002" s="701" t="s">
        <v>2885</v>
      </c>
      <c r="G3002" s="701" t="s">
        <v>1612</v>
      </c>
      <c r="H3002" s="703">
        <v>37390</v>
      </c>
      <c r="I3002" s="703">
        <v>37390</v>
      </c>
      <c r="J3002" s="701" t="s">
        <v>1608</v>
      </c>
      <c r="K3002" s="702">
        <v>25237</v>
      </c>
      <c r="L3002" s="701" t="s">
        <v>1341</v>
      </c>
      <c r="M3002" s="704"/>
      <c r="N3002" s="701" t="s">
        <v>1341</v>
      </c>
      <c r="O3002" s="706"/>
      <c r="P3002" s="701" t="s">
        <v>1341</v>
      </c>
      <c r="Q3002" s="704"/>
      <c r="R3002" s="701" t="s">
        <v>1341</v>
      </c>
      <c r="S3002" s="701" t="s">
        <v>1341</v>
      </c>
    </row>
    <row r="3003" spans="1:19" x14ac:dyDescent="0.3">
      <c r="A3003" s="701" t="s">
        <v>6701</v>
      </c>
      <c r="B3003" s="701" t="s">
        <v>1607</v>
      </c>
      <c r="C3003" s="701" t="s">
        <v>1393</v>
      </c>
      <c r="D3003" s="702">
        <v>2001</v>
      </c>
      <c r="E3003" s="701" t="s">
        <v>2219</v>
      </c>
      <c r="F3003" s="701" t="s">
        <v>2885</v>
      </c>
      <c r="G3003" s="701" t="s">
        <v>1612</v>
      </c>
      <c r="H3003" s="703">
        <v>37392</v>
      </c>
      <c r="I3003" s="703">
        <v>37392</v>
      </c>
      <c r="J3003" s="701" t="s">
        <v>1608</v>
      </c>
      <c r="K3003" s="702">
        <v>25307</v>
      </c>
      <c r="L3003" s="701" t="s">
        <v>1341</v>
      </c>
      <c r="M3003" s="704"/>
      <c r="N3003" s="701" t="s">
        <v>1341</v>
      </c>
      <c r="O3003" s="706"/>
      <c r="P3003" s="701" t="s">
        <v>1341</v>
      </c>
      <c r="Q3003" s="704"/>
      <c r="R3003" s="701" t="s">
        <v>1341</v>
      </c>
      <c r="S3003" s="701" t="s">
        <v>1341</v>
      </c>
    </row>
    <row r="3004" spans="1:19" x14ac:dyDescent="0.3">
      <c r="A3004" s="701" t="s">
        <v>6702</v>
      </c>
      <c r="B3004" s="701" t="s">
        <v>1607</v>
      </c>
      <c r="C3004" s="701" t="s">
        <v>1393</v>
      </c>
      <c r="D3004" s="702">
        <v>2001</v>
      </c>
      <c r="E3004" s="701" t="s">
        <v>2219</v>
      </c>
      <c r="F3004" s="701" t="s">
        <v>2885</v>
      </c>
      <c r="G3004" s="701" t="s">
        <v>1612</v>
      </c>
      <c r="H3004" s="703">
        <v>37392</v>
      </c>
      <c r="I3004" s="703">
        <v>37392</v>
      </c>
      <c r="J3004" s="701" t="s">
        <v>1608</v>
      </c>
      <c r="K3004" s="702">
        <v>25131</v>
      </c>
      <c r="L3004" s="701" t="s">
        <v>1341</v>
      </c>
      <c r="M3004" s="704"/>
      <c r="N3004" s="701" t="s">
        <v>1341</v>
      </c>
      <c r="O3004" s="706"/>
      <c r="P3004" s="701" t="s">
        <v>1341</v>
      </c>
      <c r="Q3004" s="704"/>
      <c r="R3004" s="701" t="s">
        <v>1341</v>
      </c>
      <c r="S3004" s="701" t="s">
        <v>1341</v>
      </c>
    </row>
    <row r="3005" spans="1:19" x14ac:dyDescent="0.3">
      <c r="A3005" s="701" t="s">
        <v>6703</v>
      </c>
      <c r="B3005" s="701" t="s">
        <v>1607</v>
      </c>
      <c r="C3005" s="701" t="s">
        <v>1393</v>
      </c>
      <c r="D3005" s="702">
        <v>2001</v>
      </c>
      <c r="E3005" s="701" t="s">
        <v>2219</v>
      </c>
      <c r="F3005" s="701" t="s">
        <v>2885</v>
      </c>
      <c r="G3005" s="701" t="s">
        <v>1612</v>
      </c>
      <c r="H3005" s="703">
        <v>37385</v>
      </c>
      <c r="I3005" s="703">
        <v>37385</v>
      </c>
      <c r="J3005" s="701" t="s">
        <v>1608</v>
      </c>
      <c r="K3005" s="702">
        <v>25119</v>
      </c>
      <c r="L3005" s="701" t="s">
        <v>1341</v>
      </c>
      <c r="M3005" s="704"/>
      <c r="N3005" s="701" t="s">
        <v>1613</v>
      </c>
      <c r="O3005" s="702">
        <v>77798</v>
      </c>
      <c r="P3005" s="701" t="s">
        <v>1341</v>
      </c>
      <c r="Q3005" s="706"/>
      <c r="R3005" s="701" t="s">
        <v>1341</v>
      </c>
      <c r="S3005" s="701" t="s">
        <v>1341</v>
      </c>
    </row>
    <row r="3006" spans="1:19" x14ac:dyDescent="0.3">
      <c r="A3006" s="701" t="s">
        <v>6704</v>
      </c>
      <c r="B3006" s="701" t="s">
        <v>1607</v>
      </c>
      <c r="C3006" s="701" t="s">
        <v>1393</v>
      </c>
      <c r="D3006" s="702">
        <v>2001</v>
      </c>
      <c r="E3006" s="701" t="s">
        <v>2219</v>
      </c>
      <c r="F3006" s="701" t="s">
        <v>2885</v>
      </c>
      <c r="G3006" s="701" t="s">
        <v>1612</v>
      </c>
      <c r="H3006" s="703">
        <v>37385</v>
      </c>
      <c r="I3006" s="703">
        <v>37385</v>
      </c>
      <c r="J3006" s="701" t="s">
        <v>1608</v>
      </c>
      <c r="K3006" s="702">
        <v>25355</v>
      </c>
      <c r="L3006" s="701" t="s">
        <v>1341</v>
      </c>
      <c r="M3006" s="704"/>
      <c r="N3006" s="701" t="s">
        <v>1613</v>
      </c>
      <c r="O3006" s="702">
        <v>78528</v>
      </c>
      <c r="P3006" s="701" t="s">
        <v>1341</v>
      </c>
      <c r="Q3006" s="706"/>
      <c r="R3006" s="701" t="s">
        <v>1341</v>
      </c>
      <c r="S3006" s="701" t="s">
        <v>1341</v>
      </c>
    </row>
    <row r="3007" spans="1:19" x14ac:dyDescent="0.3">
      <c r="A3007" s="701" t="s">
        <v>6890</v>
      </c>
      <c r="B3007" s="701" t="s">
        <v>1607</v>
      </c>
      <c r="C3007" s="701" t="s">
        <v>1393</v>
      </c>
      <c r="D3007" s="702">
        <v>2002</v>
      </c>
      <c r="E3007" s="701" t="s">
        <v>2219</v>
      </c>
      <c r="F3007" s="701" t="s">
        <v>2885</v>
      </c>
      <c r="G3007" s="701" t="s">
        <v>1612</v>
      </c>
      <c r="H3007" s="703">
        <v>37833</v>
      </c>
      <c r="I3007" s="703">
        <v>37833</v>
      </c>
      <c r="J3007" s="701" t="s">
        <v>1608</v>
      </c>
      <c r="K3007" s="702">
        <v>39650</v>
      </c>
      <c r="L3007" s="701" t="s">
        <v>1341</v>
      </c>
      <c r="M3007" s="704"/>
      <c r="N3007" s="701" t="s">
        <v>1341</v>
      </c>
      <c r="O3007" s="704"/>
      <c r="P3007" s="701" t="s">
        <v>1341</v>
      </c>
      <c r="Q3007" s="704"/>
      <c r="R3007" s="701" t="s">
        <v>1341</v>
      </c>
      <c r="S3007" s="701" t="s">
        <v>1341</v>
      </c>
    </row>
    <row r="3008" spans="1:19" x14ac:dyDescent="0.3">
      <c r="A3008" s="701" t="s">
        <v>6891</v>
      </c>
      <c r="B3008" s="701" t="s">
        <v>1607</v>
      </c>
      <c r="C3008" s="701" t="s">
        <v>1393</v>
      </c>
      <c r="D3008" s="702">
        <v>2002</v>
      </c>
      <c r="E3008" s="701" t="s">
        <v>2219</v>
      </c>
      <c r="F3008" s="701" t="s">
        <v>2885</v>
      </c>
      <c r="G3008" s="701" t="s">
        <v>1612</v>
      </c>
      <c r="H3008" s="703">
        <v>37772</v>
      </c>
      <c r="I3008" s="703">
        <v>37772</v>
      </c>
      <c r="J3008" s="701" t="s">
        <v>1608</v>
      </c>
      <c r="K3008" s="702">
        <v>40226</v>
      </c>
      <c r="L3008" s="701" t="s">
        <v>1341</v>
      </c>
      <c r="M3008" s="704"/>
      <c r="N3008" s="701" t="s">
        <v>1341</v>
      </c>
      <c r="O3008" s="706"/>
      <c r="P3008" s="701" t="s">
        <v>1341</v>
      </c>
      <c r="Q3008" s="706"/>
      <c r="R3008" s="701" t="s">
        <v>1341</v>
      </c>
      <c r="S3008" s="701" t="s">
        <v>1341</v>
      </c>
    </row>
    <row r="3009" spans="1:19" x14ac:dyDescent="0.3">
      <c r="A3009" s="701" t="s">
        <v>6936</v>
      </c>
      <c r="B3009" s="701" t="s">
        <v>1607</v>
      </c>
      <c r="C3009" s="701" t="s">
        <v>1393</v>
      </c>
      <c r="D3009" s="702">
        <v>2004</v>
      </c>
      <c r="E3009" s="701" t="s">
        <v>2219</v>
      </c>
      <c r="F3009" s="701" t="s">
        <v>2885</v>
      </c>
      <c r="G3009" s="701" t="s">
        <v>1612</v>
      </c>
      <c r="H3009" s="703">
        <v>38491</v>
      </c>
      <c r="I3009" s="703">
        <v>38518</v>
      </c>
      <c r="J3009" s="701" t="s">
        <v>1608</v>
      </c>
      <c r="K3009" s="702">
        <v>29538</v>
      </c>
      <c r="L3009" s="701" t="s">
        <v>1341</v>
      </c>
      <c r="M3009" s="704"/>
      <c r="N3009" s="701" t="s">
        <v>1613</v>
      </c>
      <c r="O3009" s="702">
        <v>9384</v>
      </c>
      <c r="P3009" s="701" t="s">
        <v>1341</v>
      </c>
      <c r="Q3009" s="706"/>
      <c r="R3009" s="701" t="s">
        <v>1341</v>
      </c>
      <c r="S3009" s="701" t="s">
        <v>1341</v>
      </c>
    </row>
    <row r="3010" spans="1:19" x14ac:dyDescent="0.3">
      <c r="A3010" s="701" t="s">
        <v>6937</v>
      </c>
      <c r="B3010" s="701" t="s">
        <v>1607</v>
      </c>
      <c r="C3010" s="701" t="s">
        <v>1393</v>
      </c>
      <c r="D3010" s="702">
        <v>2004</v>
      </c>
      <c r="E3010" s="701" t="s">
        <v>2219</v>
      </c>
      <c r="F3010" s="701" t="s">
        <v>2885</v>
      </c>
      <c r="G3010" s="701" t="s">
        <v>1612</v>
      </c>
      <c r="H3010" s="703">
        <v>38488</v>
      </c>
      <c r="I3010" s="703">
        <v>38518</v>
      </c>
      <c r="J3010" s="701" t="s">
        <v>1608</v>
      </c>
      <c r="K3010" s="702">
        <v>29559</v>
      </c>
      <c r="L3010" s="701" t="s">
        <v>1341</v>
      </c>
      <c r="M3010" s="704"/>
      <c r="N3010" s="701" t="s">
        <v>1613</v>
      </c>
      <c r="O3010" s="702">
        <v>9438</v>
      </c>
      <c r="P3010" s="701" t="s">
        <v>1608</v>
      </c>
      <c r="Q3010" s="702">
        <v>149</v>
      </c>
      <c r="R3010" s="701" t="s">
        <v>1341</v>
      </c>
      <c r="S3010" s="701" t="s">
        <v>1341</v>
      </c>
    </row>
    <row r="3011" spans="1:19" x14ac:dyDescent="0.3">
      <c r="A3011" s="701" t="s">
        <v>6938</v>
      </c>
      <c r="B3011" s="701" t="s">
        <v>1607</v>
      </c>
      <c r="C3011" s="701" t="s">
        <v>1393</v>
      </c>
      <c r="D3011" s="702">
        <v>2004</v>
      </c>
      <c r="E3011" s="701" t="s">
        <v>2219</v>
      </c>
      <c r="F3011" s="701" t="s">
        <v>2885</v>
      </c>
      <c r="G3011" s="701" t="s">
        <v>1612</v>
      </c>
      <c r="H3011" s="703">
        <v>38491</v>
      </c>
      <c r="I3011" s="703">
        <v>38518</v>
      </c>
      <c r="J3011" s="701" t="s">
        <v>1608</v>
      </c>
      <c r="K3011" s="702">
        <v>29392</v>
      </c>
      <c r="L3011" s="701" t="s">
        <v>1341</v>
      </c>
      <c r="M3011" s="704"/>
      <c r="N3011" s="701" t="s">
        <v>1613</v>
      </c>
      <c r="O3011" s="702">
        <v>9337</v>
      </c>
      <c r="P3011" s="701" t="s">
        <v>1341</v>
      </c>
      <c r="Q3011" s="706"/>
      <c r="R3011" s="701" t="s">
        <v>1341</v>
      </c>
      <c r="S3011" s="701" t="s">
        <v>1341</v>
      </c>
    </row>
    <row r="3012" spans="1:19" x14ac:dyDescent="0.3">
      <c r="A3012" s="701" t="s">
        <v>6939</v>
      </c>
      <c r="B3012" s="701" t="s">
        <v>1607</v>
      </c>
      <c r="C3012" s="701" t="s">
        <v>1393</v>
      </c>
      <c r="D3012" s="702">
        <v>2004</v>
      </c>
      <c r="E3012" s="701" t="s">
        <v>2219</v>
      </c>
      <c r="F3012" s="701" t="s">
        <v>2885</v>
      </c>
      <c r="G3012" s="701" t="s">
        <v>1612</v>
      </c>
      <c r="H3012" s="703">
        <v>38491</v>
      </c>
      <c r="I3012" s="703">
        <v>38518</v>
      </c>
      <c r="J3012" s="701" t="s">
        <v>1608</v>
      </c>
      <c r="K3012" s="702">
        <v>29293</v>
      </c>
      <c r="L3012" s="701" t="s">
        <v>1341</v>
      </c>
      <c r="M3012" s="704"/>
      <c r="N3012" s="701" t="s">
        <v>1613</v>
      </c>
      <c r="O3012" s="702">
        <v>9352</v>
      </c>
      <c r="P3012" s="701" t="s">
        <v>1608</v>
      </c>
      <c r="Q3012" s="702">
        <v>147</v>
      </c>
      <c r="R3012" s="701" t="s">
        <v>1341</v>
      </c>
      <c r="S3012" s="701" t="s">
        <v>1341</v>
      </c>
    </row>
    <row r="3013" spans="1:19" x14ac:dyDescent="0.3">
      <c r="A3013" s="701" t="s">
        <v>6940</v>
      </c>
      <c r="B3013" s="701" t="s">
        <v>1607</v>
      </c>
      <c r="C3013" s="701" t="s">
        <v>1393</v>
      </c>
      <c r="D3013" s="702">
        <v>2004</v>
      </c>
      <c r="E3013" s="701" t="s">
        <v>2219</v>
      </c>
      <c r="F3013" s="701" t="s">
        <v>2885</v>
      </c>
      <c r="G3013" s="701" t="s">
        <v>1612</v>
      </c>
      <c r="H3013" s="703">
        <v>38491</v>
      </c>
      <c r="I3013" s="703">
        <v>38518</v>
      </c>
      <c r="J3013" s="701" t="s">
        <v>1608</v>
      </c>
      <c r="K3013" s="702">
        <v>29124</v>
      </c>
      <c r="L3013" s="701" t="s">
        <v>1341</v>
      </c>
      <c r="M3013" s="704"/>
      <c r="N3013" s="701" t="s">
        <v>1613</v>
      </c>
      <c r="O3013" s="702">
        <v>9345</v>
      </c>
      <c r="P3013" s="701" t="s">
        <v>1608</v>
      </c>
      <c r="Q3013" s="705">
        <v>294</v>
      </c>
      <c r="R3013" s="701" t="s">
        <v>1341</v>
      </c>
      <c r="S3013" s="701" t="s">
        <v>1341</v>
      </c>
    </row>
    <row r="3014" spans="1:19" x14ac:dyDescent="0.3">
      <c r="A3014" s="701" t="s">
        <v>6948</v>
      </c>
      <c r="B3014" s="701" t="s">
        <v>1607</v>
      </c>
      <c r="C3014" s="701" t="s">
        <v>1393</v>
      </c>
      <c r="D3014" s="702">
        <v>2004</v>
      </c>
      <c r="E3014" s="701" t="s">
        <v>2219</v>
      </c>
      <c r="F3014" s="701" t="s">
        <v>2885</v>
      </c>
      <c r="G3014" s="701" t="s">
        <v>1612</v>
      </c>
      <c r="H3014" s="703">
        <v>38491</v>
      </c>
      <c r="I3014" s="703">
        <v>38518</v>
      </c>
      <c r="J3014" s="701" t="s">
        <v>1608</v>
      </c>
      <c r="K3014" s="702">
        <v>27774</v>
      </c>
      <c r="L3014" s="701" t="s">
        <v>1341</v>
      </c>
      <c r="M3014" s="704"/>
      <c r="N3014" s="701" t="s">
        <v>1613</v>
      </c>
      <c r="O3014" s="702">
        <v>8868</v>
      </c>
      <c r="P3014" s="701" t="s">
        <v>1608</v>
      </c>
      <c r="Q3014" s="702">
        <v>140</v>
      </c>
      <c r="R3014" s="701" t="s">
        <v>1341</v>
      </c>
      <c r="S3014" s="701" t="s">
        <v>1341</v>
      </c>
    </row>
    <row r="3015" spans="1:19" x14ac:dyDescent="0.3">
      <c r="A3015" s="701" t="s">
        <v>6949</v>
      </c>
      <c r="B3015" s="701" t="s">
        <v>1607</v>
      </c>
      <c r="C3015" s="701" t="s">
        <v>1393</v>
      </c>
      <c r="D3015" s="702">
        <v>2004</v>
      </c>
      <c r="E3015" s="701" t="s">
        <v>2219</v>
      </c>
      <c r="F3015" s="701" t="s">
        <v>2885</v>
      </c>
      <c r="G3015" s="701" t="s">
        <v>1612</v>
      </c>
      <c r="H3015" s="703">
        <v>38491</v>
      </c>
      <c r="I3015" s="703">
        <v>38518</v>
      </c>
      <c r="J3015" s="701" t="s">
        <v>1608</v>
      </c>
      <c r="K3015" s="702">
        <v>24568</v>
      </c>
      <c r="L3015" s="701" t="s">
        <v>1341</v>
      </c>
      <c r="M3015" s="704"/>
      <c r="N3015" s="701" t="s">
        <v>1613</v>
      </c>
      <c r="O3015" s="702">
        <v>7844</v>
      </c>
      <c r="P3015" s="701" t="s">
        <v>1608</v>
      </c>
      <c r="Q3015" s="702">
        <v>123</v>
      </c>
      <c r="R3015" s="701" t="s">
        <v>1341</v>
      </c>
      <c r="S3015" s="701" t="s">
        <v>1341</v>
      </c>
    </row>
    <row r="3016" spans="1:19" x14ac:dyDescent="0.3">
      <c r="A3016" s="701" t="s">
        <v>3095</v>
      </c>
      <c r="B3016" s="701" t="s">
        <v>1607</v>
      </c>
      <c r="C3016" s="701" t="s">
        <v>1367</v>
      </c>
      <c r="D3016" s="702">
        <v>1985</v>
      </c>
      <c r="E3016" s="701" t="s">
        <v>1735</v>
      </c>
      <c r="F3016" s="701" t="s">
        <v>1736</v>
      </c>
      <c r="G3016" s="701" t="s">
        <v>1607</v>
      </c>
      <c r="H3016" s="703">
        <v>31883</v>
      </c>
      <c r="I3016" s="703">
        <v>31888</v>
      </c>
      <c r="J3016" s="701" t="s">
        <v>1608</v>
      </c>
      <c r="K3016" s="702">
        <v>19380</v>
      </c>
      <c r="L3016" s="701" t="s">
        <v>1341</v>
      </c>
      <c r="M3016" s="704"/>
      <c r="N3016" s="701" t="s">
        <v>1613</v>
      </c>
      <c r="O3016" s="702">
        <v>5622</v>
      </c>
      <c r="P3016" s="701" t="s">
        <v>1608</v>
      </c>
      <c r="Q3016" s="702">
        <v>1450</v>
      </c>
      <c r="R3016" s="701" t="s">
        <v>1341</v>
      </c>
      <c r="S3016" s="701" t="s">
        <v>1341</v>
      </c>
    </row>
    <row r="3017" spans="1:19" x14ac:dyDescent="0.3">
      <c r="A3017" s="701" t="s">
        <v>3111</v>
      </c>
      <c r="B3017" s="701" t="s">
        <v>1607</v>
      </c>
      <c r="C3017" s="701" t="s">
        <v>1367</v>
      </c>
      <c r="D3017" s="702">
        <v>1985</v>
      </c>
      <c r="E3017" s="701" t="s">
        <v>1735</v>
      </c>
      <c r="F3017" s="701" t="s">
        <v>1736</v>
      </c>
      <c r="G3017" s="701" t="s">
        <v>1607</v>
      </c>
      <c r="H3017" s="703">
        <v>31656</v>
      </c>
      <c r="I3017" s="703">
        <v>31667</v>
      </c>
      <c r="J3017" s="701" t="s">
        <v>1608</v>
      </c>
      <c r="K3017" s="702">
        <v>75240</v>
      </c>
      <c r="L3017" s="701" t="s">
        <v>1341</v>
      </c>
      <c r="M3017" s="704"/>
      <c r="N3017" s="701" t="s">
        <v>1613</v>
      </c>
      <c r="O3017" s="702">
        <v>33210</v>
      </c>
      <c r="P3017" s="701" t="s">
        <v>1608</v>
      </c>
      <c r="Q3017" s="702">
        <v>760</v>
      </c>
      <c r="R3017" s="701" t="s">
        <v>1341</v>
      </c>
      <c r="S3017" s="701" t="s">
        <v>1341</v>
      </c>
    </row>
    <row r="3018" spans="1:19" x14ac:dyDescent="0.3">
      <c r="A3018" s="701" t="s">
        <v>3141</v>
      </c>
      <c r="B3018" s="701" t="s">
        <v>1607</v>
      </c>
      <c r="C3018" s="701" t="s">
        <v>1367</v>
      </c>
      <c r="D3018" s="702">
        <v>1985</v>
      </c>
      <c r="E3018" s="701" t="s">
        <v>1735</v>
      </c>
      <c r="F3018" s="701" t="s">
        <v>1736</v>
      </c>
      <c r="G3018" s="701" t="s">
        <v>1607</v>
      </c>
      <c r="H3018" s="703">
        <v>31883</v>
      </c>
      <c r="I3018" s="703">
        <v>31888</v>
      </c>
      <c r="J3018" s="701" t="s">
        <v>1608</v>
      </c>
      <c r="K3018" s="702">
        <v>29005</v>
      </c>
      <c r="L3018" s="701" t="s">
        <v>1341</v>
      </c>
      <c r="M3018" s="704"/>
      <c r="N3018" s="701" t="s">
        <v>1613</v>
      </c>
      <c r="O3018" s="702">
        <v>8413</v>
      </c>
      <c r="P3018" s="701" t="s">
        <v>1608</v>
      </c>
      <c r="Q3018" s="702">
        <v>2180</v>
      </c>
      <c r="R3018" s="701" t="s">
        <v>1341</v>
      </c>
      <c r="S3018" s="701" t="s">
        <v>1341</v>
      </c>
    </row>
    <row r="3019" spans="1:19" x14ac:dyDescent="0.3">
      <c r="A3019" s="701" t="s">
        <v>3204</v>
      </c>
      <c r="B3019" s="701" t="s">
        <v>1607</v>
      </c>
      <c r="C3019" s="701" t="s">
        <v>1367</v>
      </c>
      <c r="D3019" s="702">
        <v>1986</v>
      </c>
      <c r="E3019" s="701" t="s">
        <v>1735</v>
      </c>
      <c r="F3019" s="701" t="s">
        <v>1736</v>
      </c>
      <c r="G3019" s="701" t="s">
        <v>1607</v>
      </c>
      <c r="H3019" s="703">
        <v>32028</v>
      </c>
      <c r="I3019" s="703">
        <v>32035</v>
      </c>
      <c r="J3019" s="701" t="s">
        <v>1608</v>
      </c>
      <c r="K3019" s="702">
        <v>30322</v>
      </c>
      <c r="L3019" s="701" t="s">
        <v>1341</v>
      </c>
      <c r="M3019" s="704"/>
      <c r="N3019" s="701" t="s">
        <v>1613</v>
      </c>
      <c r="O3019" s="702">
        <v>10684</v>
      </c>
      <c r="P3019" s="701" t="s">
        <v>1608</v>
      </c>
      <c r="Q3019" s="702">
        <v>618</v>
      </c>
      <c r="R3019" s="701" t="s">
        <v>1341</v>
      </c>
      <c r="S3019" s="701" t="s">
        <v>1341</v>
      </c>
    </row>
    <row r="3020" spans="1:19" x14ac:dyDescent="0.3">
      <c r="A3020" s="701" t="s">
        <v>3205</v>
      </c>
      <c r="B3020" s="701" t="s">
        <v>1607</v>
      </c>
      <c r="C3020" s="701" t="s">
        <v>1367</v>
      </c>
      <c r="D3020" s="702">
        <v>1986</v>
      </c>
      <c r="E3020" s="701" t="s">
        <v>1735</v>
      </c>
      <c r="F3020" s="701" t="s">
        <v>1736</v>
      </c>
      <c r="G3020" s="701" t="s">
        <v>1607</v>
      </c>
      <c r="H3020" s="703">
        <v>32028</v>
      </c>
      <c r="I3020" s="703">
        <v>32035</v>
      </c>
      <c r="J3020" s="701" t="s">
        <v>1608</v>
      </c>
      <c r="K3020" s="702">
        <v>20913</v>
      </c>
      <c r="L3020" s="701" t="s">
        <v>1341</v>
      </c>
      <c r="M3020" s="704"/>
      <c r="N3020" s="701" t="s">
        <v>1613</v>
      </c>
      <c r="O3020" s="702">
        <v>7368</v>
      </c>
      <c r="P3020" s="701" t="s">
        <v>1608</v>
      </c>
      <c r="Q3020" s="705">
        <v>426</v>
      </c>
      <c r="R3020" s="701" t="s">
        <v>1341</v>
      </c>
      <c r="S3020" s="701" t="s">
        <v>1341</v>
      </c>
    </row>
    <row r="3021" spans="1:19" x14ac:dyDescent="0.3">
      <c r="A3021" s="701" t="s">
        <v>3206</v>
      </c>
      <c r="B3021" s="701" t="s">
        <v>1607</v>
      </c>
      <c r="C3021" s="701" t="s">
        <v>1367</v>
      </c>
      <c r="D3021" s="702">
        <v>1986</v>
      </c>
      <c r="E3021" s="701" t="s">
        <v>1735</v>
      </c>
      <c r="F3021" s="701" t="s">
        <v>1736</v>
      </c>
      <c r="G3021" s="701" t="s">
        <v>1607</v>
      </c>
      <c r="H3021" s="703">
        <v>32028</v>
      </c>
      <c r="I3021" s="703">
        <v>32035</v>
      </c>
      <c r="J3021" s="701" t="s">
        <v>1608</v>
      </c>
      <c r="K3021" s="702">
        <v>25400</v>
      </c>
      <c r="L3021" s="701" t="s">
        <v>1341</v>
      </c>
      <c r="M3021" s="704"/>
      <c r="N3021" s="701" t="s">
        <v>1613</v>
      </c>
      <c r="O3021" s="702">
        <v>8949</v>
      </c>
      <c r="P3021" s="701" t="s">
        <v>1608</v>
      </c>
      <c r="Q3021" s="702">
        <v>520</v>
      </c>
      <c r="R3021" s="701" t="s">
        <v>1341</v>
      </c>
      <c r="S3021" s="701" t="s">
        <v>1341</v>
      </c>
    </row>
    <row r="3022" spans="1:19" x14ac:dyDescent="0.3">
      <c r="A3022" s="701" t="s">
        <v>3289</v>
      </c>
      <c r="B3022" s="701" t="s">
        <v>1607</v>
      </c>
      <c r="C3022" s="701" t="s">
        <v>1367</v>
      </c>
      <c r="D3022" s="702">
        <v>1987</v>
      </c>
      <c r="E3022" s="701" t="s">
        <v>1735</v>
      </c>
      <c r="F3022" s="701" t="s">
        <v>1736</v>
      </c>
      <c r="G3022" s="701" t="s">
        <v>1607</v>
      </c>
      <c r="H3022" s="703">
        <v>32577</v>
      </c>
      <c r="I3022" s="703">
        <v>32598</v>
      </c>
      <c r="J3022" s="701" t="s">
        <v>1608</v>
      </c>
      <c r="K3022" s="702">
        <v>23561</v>
      </c>
      <c r="L3022" s="701" t="s">
        <v>1341</v>
      </c>
      <c r="M3022" s="704"/>
      <c r="N3022" s="701" t="s">
        <v>1613</v>
      </c>
      <c r="O3022" s="702">
        <v>11309</v>
      </c>
      <c r="P3022" s="701" t="s">
        <v>1341</v>
      </c>
      <c r="Q3022" s="704"/>
      <c r="R3022" s="701" t="s">
        <v>1341</v>
      </c>
      <c r="S3022" s="701" t="s">
        <v>1341</v>
      </c>
    </row>
    <row r="3023" spans="1:19" x14ac:dyDescent="0.3">
      <c r="A3023" s="701" t="s">
        <v>3290</v>
      </c>
      <c r="B3023" s="701" t="s">
        <v>1607</v>
      </c>
      <c r="C3023" s="701" t="s">
        <v>1367</v>
      </c>
      <c r="D3023" s="702">
        <v>1987</v>
      </c>
      <c r="E3023" s="701" t="s">
        <v>1735</v>
      </c>
      <c r="F3023" s="701" t="s">
        <v>1736</v>
      </c>
      <c r="G3023" s="701" t="s">
        <v>1607</v>
      </c>
      <c r="H3023" s="703">
        <v>32577</v>
      </c>
      <c r="I3023" s="703">
        <v>32598</v>
      </c>
      <c r="J3023" s="701" t="s">
        <v>1608</v>
      </c>
      <c r="K3023" s="702">
        <v>26953</v>
      </c>
      <c r="L3023" s="701" t="s">
        <v>1341</v>
      </c>
      <c r="M3023" s="704"/>
      <c r="N3023" s="701" t="s">
        <v>1613</v>
      </c>
      <c r="O3023" s="702">
        <v>12937</v>
      </c>
      <c r="P3023" s="701" t="s">
        <v>1608</v>
      </c>
      <c r="Q3023" s="702">
        <v>135</v>
      </c>
      <c r="R3023" s="701" t="s">
        <v>1341</v>
      </c>
      <c r="S3023" s="701" t="s">
        <v>1341</v>
      </c>
    </row>
    <row r="3024" spans="1:19" x14ac:dyDescent="0.3">
      <c r="A3024" s="701" t="s">
        <v>3297</v>
      </c>
      <c r="B3024" s="701" t="s">
        <v>1607</v>
      </c>
      <c r="C3024" s="701" t="s">
        <v>1367</v>
      </c>
      <c r="D3024" s="702">
        <v>1987</v>
      </c>
      <c r="E3024" s="701" t="s">
        <v>1735</v>
      </c>
      <c r="F3024" s="701" t="s">
        <v>1736</v>
      </c>
      <c r="G3024" s="701" t="s">
        <v>1607</v>
      </c>
      <c r="H3024" s="703">
        <v>32399</v>
      </c>
      <c r="I3024" s="703">
        <v>32400</v>
      </c>
      <c r="J3024" s="701" t="s">
        <v>1608</v>
      </c>
      <c r="K3024" s="702">
        <v>75624</v>
      </c>
      <c r="L3024" s="701" t="s">
        <v>1341</v>
      </c>
      <c r="M3024" s="704"/>
      <c r="N3024" s="701" t="s">
        <v>1613</v>
      </c>
      <c r="O3024" s="702">
        <v>33982</v>
      </c>
      <c r="P3024" s="701" t="s">
        <v>1608</v>
      </c>
      <c r="Q3024" s="702">
        <v>228</v>
      </c>
      <c r="R3024" s="701" t="s">
        <v>1341</v>
      </c>
      <c r="S3024" s="701" t="s">
        <v>1341</v>
      </c>
    </row>
    <row r="3025" spans="1:19" x14ac:dyDescent="0.3">
      <c r="A3025" s="701" t="s">
        <v>3318</v>
      </c>
      <c r="B3025" s="701" t="s">
        <v>1607</v>
      </c>
      <c r="C3025" s="701" t="s">
        <v>1367</v>
      </c>
      <c r="D3025" s="702">
        <v>1988</v>
      </c>
      <c r="E3025" s="701" t="s">
        <v>1735</v>
      </c>
      <c r="F3025" s="701" t="s">
        <v>1736</v>
      </c>
      <c r="G3025" s="701" t="s">
        <v>1607</v>
      </c>
      <c r="H3025" s="703">
        <v>32937</v>
      </c>
      <c r="I3025" s="703">
        <v>32941</v>
      </c>
      <c r="J3025" s="701" t="s">
        <v>1608</v>
      </c>
      <c r="K3025" s="702">
        <v>25381</v>
      </c>
      <c r="L3025" s="701" t="s">
        <v>1341</v>
      </c>
      <c r="M3025" s="704"/>
      <c r="N3025" s="701" t="s">
        <v>1613</v>
      </c>
      <c r="O3025" s="702">
        <v>15035</v>
      </c>
      <c r="P3025" s="701" t="s">
        <v>1608</v>
      </c>
      <c r="Q3025" s="705">
        <v>128</v>
      </c>
      <c r="R3025" s="701" t="s">
        <v>1341</v>
      </c>
      <c r="S3025" s="701" t="s">
        <v>1341</v>
      </c>
    </row>
    <row r="3026" spans="1:19" x14ac:dyDescent="0.3">
      <c r="A3026" s="701" t="s">
        <v>3319</v>
      </c>
      <c r="B3026" s="701" t="s">
        <v>1607</v>
      </c>
      <c r="C3026" s="701" t="s">
        <v>1367</v>
      </c>
      <c r="D3026" s="702">
        <v>1988</v>
      </c>
      <c r="E3026" s="701" t="s">
        <v>1735</v>
      </c>
      <c r="F3026" s="701" t="s">
        <v>1736</v>
      </c>
      <c r="G3026" s="701" t="s">
        <v>1607</v>
      </c>
      <c r="H3026" s="703">
        <v>32937</v>
      </c>
      <c r="I3026" s="703">
        <v>32941</v>
      </c>
      <c r="J3026" s="701" t="s">
        <v>1608</v>
      </c>
      <c r="K3026" s="702">
        <v>25709</v>
      </c>
      <c r="L3026" s="701" t="s">
        <v>1341</v>
      </c>
      <c r="M3026" s="704"/>
      <c r="N3026" s="701" t="s">
        <v>1613</v>
      </c>
      <c r="O3026" s="705">
        <v>15035</v>
      </c>
      <c r="P3026" s="701" t="s">
        <v>1608</v>
      </c>
      <c r="Q3026" s="705">
        <v>129</v>
      </c>
      <c r="R3026" s="701" t="s">
        <v>1341</v>
      </c>
      <c r="S3026" s="701" t="s">
        <v>1341</v>
      </c>
    </row>
    <row r="3027" spans="1:19" x14ac:dyDescent="0.3">
      <c r="A3027" s="701" t="s">
        <v>3320</v>
      </c>
      <c r="B3027" s="701" t="s">
        <v>1607</v>
      </c>
      <c r="C3027" s="701" t="s">
        <v>1367</v>
      </c>
      <c r="D3027" s="702">
        <v>1988</v>
      </c>
      <c r="E3027" s="701" t="s">
        <v>1735</v>
      </c>
      <c r="F3027" s="701" t="s">
        <v>1736</v>
      </c>
      <c r="G3027" s="701" t="s">
        <v>1607</v>
      </c>
      <c r="H3027" s="703">
        <v>32981</v>
      </c>
      <c r="I3027" s="703">
        <v>32982</v>
      </c>
      <c r="J3027" s="701" t="s">
        <v>1608</v>
      </c>
      <c r="K3027" s="702">
        <v>25366</v>
      </c>
      <c r="L3027" s="701" t="s">
        <v>1341</v>
      </c>
      <c r="M3027" s="704"/>
      <c r="N3027" s="701" t="s">
        <v>1613</v>
      </c>
      <c r="O3027" s="702">
        <v>18978</v>
      </c>
      <c r="P3027" s="701" t="s">
        <v>1608</v>
      </c>
      <c r="Q3027" s="702">
        <v>25</v>
      </c>
      <c r="R3027" s="701" t="s">
        <v>1341</v>
      </c>
      <c r="S3027" s="701" t="s">
        <v>1341</v>
      </c>
    </row>
    <row r="3028" spans="1:19" x14ac:dyDescent="0.3">
      <c r="A3028" s="701" t="s">
        <v>3321</v>
      </c>
      <c r="B3028" s="701" t="s">
        <v>1607</v>
      </c>
      <c r="C3028" s="701" t="s">
        <v>1367</v>
      </c>
      <c r="D3028" s="702">
        <v>1988</v>
      </c>
      <c r="E3028" s="701" t="s">
        <v>1735</v>
      </c>
      <c r="F3028" s="701" t="s">
        <v>1736</v>
      </c>
      <c r="G3028" s="701" t="s">
        <v>1607</v>
      </c>
      <c r="H3028" s="703">
        <v>32981</v>
      </c>
      <c r="I3028" s="703">
        <v>32982</v>
      </c>
      <c r="J3028" s="701" t="s">
        <v>1608</v>
      </c>
      <c r="K3028" s="702">
        <v>25368</v>
      </c>
      <c r="L3028" s="701" t="s">
        <v>1341</v>
      </c>
      <c r="M3028" s="704"/>
      <c r="N3028" s="701" t="s">
        <v>1613</v>
      </c>
      <c r="O3028" s="702">
        <v>18978</v>
      </c>
      <c r="P3028" s="701" t="s">
        <v>1608</v>
      </c>
      <c r="Q3028" s="702">
        <v>25</v>
      </c>
      <c r="R3028" s="701" t="s">
        <v>1341</v>
      </c>
      <c r="S3028" s="701" t="s">
        <v>1341</v>
      </c>
    </row>
    <row r="3029" spans="1:19" x14ac:dyDescent="0.3">
      <c r="A3029" s="701" t="s">
        <v>2842</v>
      </c>
      <c r="B3029" s="701" t="s">
        <v>1607</v>
      </c>
      <c r="C3029" s="701" t="s">
        <v>1367</v>
      </c>
      <c r="D3029" s="702">
        <v>1989</v>
      </c>
      <c r="E3029" s="701" t="s">
        <v>1735</v>
      </c>
      <c r="F3029" s="701" t="s">
        <v>1736</v>
      </c>
      <c r="G3029" s="701" t="s">
        <v>1607</v>
      </c>
      <c r="H3029" s="703">
        <v>33336</v>
      </c>
      <c r="I3029" s="703">
        <v>33339</v>
      </c>
      <c r="J3029" s="701" t="s">
        <v>1608</v>
      </c>
      <c r="K3029" s="702">
        <v>25114</v>
      </c>
      <c r="L3029" s="701" t="s">
        <v>1341</v>
      </c>
      <c r="M3029" s="704"/>
      <c r="N3029" s="701" t="s">
        <v>1613</v>
      </c>
      <c r="O3029" s="702">
        <v>35175</v>
      </c>
      <c r="P3029" s="701" t="s">
        <v>1608</v>
      </c>
      <c r="Q3029" s="702">
        <v>28</v>
      </c>
      <c r="R3029" s="701" t="s">
        <v>1341</v>
      </c>
      <c r="S3029" s="701" t="s">
        <v>1341</v>
      </c>
    </row>
    <row r="3030" spans="1:19" x14ac:dyDescent="0.3">
      <c r="A3030" s="701" t="s">
        <v>2843</v>
      </c>
      <c r="B3030" s="701" t="s">
        <v>1607</v>
      </c>
      <c r="C3030" s="701" t="s">
        <v>1367</v>
      </c>
      <c r="D3030" s="702">
        <v>1989</v>
      </c>
      <c r="E3030" s="701" t="s">
        <v>1735</v>
      </c>
      <c r="F3030" s="701" t="s">
        <v>1736</v>
      </c>
      <c r="G3030" s="701" t="s">
        <v>1607</v>
      </c>
      <c r="H3030" s="703">
        <v>33336</v>
      </c>
      <c r="I3030" s="703">
        <v>33339</v>
      </c>
      <c r="J3030" s="701" t="s">
        <v>1608</v>
      </c>
      <c r="K3030" s="702">
        <v>23968</v>
      </c>
      <c r="L3030" s="701" t="s">
        <v>1341</v>
      </c>
      <c r="M3030" s="704"/>
      <c r="N3030" s="701" t="s">
        <v>1613</v>
      </c>
      <c r="O3030" s="702">
        <v>33570</v>
      </c>
      <c r="P3030" s="701" t="s">
        <v>1608</v>
      </c>
      <c r="Q3030" s="702">
        <v>21</v>
      </c>
      <c r="R3030" s="701" t="s">
        <v>1341</v>
      </c>
      <c r="S3030" s="701" t="s">
        <v>1341</v>
      </c>
    </row>
    <row r="3031" spans="1:19" x14ac:dyDescent="0.3">
      <c r="A3031" s="701" t="s">
        <v>2844</v>
      </c>
      <c r="B3031" s="701" t="s">
        <v>1607</v>
      </c>
      <c r="C3031" s="701" t="s">
        <v>1367</v>
      </c>
      <c r="D3031" s="702">
        <v>1989</v>
      </c>
      <c r="E3031" s="701" t="s">
        <v>1735</v>
      </c>
      <c r="F3031" s="701" t="s">
        <v>1736</v>
      </c>
      <c r="G3031" s="701" t="s">
        <v>1607</v>
      </c>
      <c r="H3031" s="703">
        <v>33304</v>
      </c>
      <c r="I3031" s="703">
        <v>33310</v>
      </c>
      <c r="J3031" s="701" t="s">
        <v>1608</v>
      </c>
      <c r="K3031" s="702">
        <v>25138</v>
      </c>
      <c r="L3031" s="701" t="s">
        <v>1341</v>
      </c>
      <c r="M3031" s="704"/>
      <c r="N3031" s="701" t="s">
        <v>1613</v>
      </c>
      <c r="O3031" s="702">
        <v>21526</v>
      </c>
      <c r="P3031" s="701" t="s">
        <v>1341</v>
      </c>
      <c r="Q3031" s="704"/>
      <c r="R3031" s="701" t="s">
        <v>1341</v>
      </c>
      <c r="S3031" s="701" t="s">
        <v>1341</v>
      </c>
    </row>
    <row r="3032" spans="1:19" x14ac:dyDescent="0.3">
      <c r="A3032" s="701" t="s">
        <v>2845</v>
      </c>
      <c r="B3032" s="701" t="s">
        <v>1607</v>
      </c>
      <c r="C3032" s="701" t="s">
        <v>1367</v>
      </c>
      <c r="D3032" s="702">
        <v>1989</v>
      </c>
      <c r="E3032" s="701" t="s">
        <v>1735</v>
      </c>
      <c r="F3032" s="701" t="s">
        <v>1736</v>
      </c>
      <c r="G3032" s="701" t="s">
        <v>1607</v>
      </c>
      <c r="H3032" s="703">
        <v>33304</v>
      </c>
      <c r="I3032" s="703">
        <v>33310</v>
      </c>
      <c r="J3032" s="701" t="s">
        <v>1608</v>
      </c>
      <c r="K3032" s="702">
        <v>25204</v>
      </c>
      <c r="L3032" s="701" t="s">
        <v>1341</v>
      </c>
      <c r="M3032" s="704"/>
      <c r="N3032" s="701" t="s">
        <v>1613</v>
      </c>
      <c r="O3032" s="702">
        <v>21582</v>
      </c>
      <c r="P3032" s="701" t="s">
        <v>1341</v>
      </c>
      <c r="Q3032" s="704"/>
      <c r="R3032" s="701" t="s">
        <v>1341</v>
      </c>
      <c r="S3032" s="701" t="s">
        <v>1341</v>
      </c>
    </row>
    <row r="3033" spans="1:19" x14ac:dyDescent="0.3">
      <c r="A3033" s="701" t="s">
        <v>5770</v>
      </c>
      <c r="B3033" s="701" t="s">
        <v>1607</v>
      </c>
      <c r="C3033" s="701" t="s">
        <v>1367</v>
      </c>
      <c r="D3033" s="702">
        <v>1990</v>
      </c>
      <c r="E3033" s="701" t="s">
        <v>1735</v>
      </c>
      <c r="F3033" s="701" t="s">
        <v>1736</v>
      </c>
      <c r="G3033" s="701" t="s">
        <v>1607</v>
      </c>
      <c r="H3033" s="703">
        <v>33688</v>
      </c>
      <c r="I3033" s="703">
        <v>33718</v>
      </c>
      <c r="J3033" s="701" t="s">
        <v>1608</v>
      </c>
      <c r="K3033" s="702">
        <v>24964</v>
      </c>
      <c r="L3033" s="701" t="s">
        <v>1341</v>
      </c>
      <c r="M3033" s="704"/>
      <c r="N3033" s="701" t="s">
        <v>1613</v>
      </c>
      <c r="O3033" s="702">
        <v>46855</v>
      </c>
      <c r="P3033" s="701" t="s">
        <v>1608</v>
      </c>
      <c r="Q3033" s="705">
        <v>75</v>
      </c>
      <c r="R3033" s="701" t="s">
        <v>1341</v>
      </c>
      <c r="S3033" s="701" t="s">
        <v>1341</v>
      </c>
    </row>
    <row r="3034" spans="1:19" x14ac:dyDescent="0.3">
      <c r="A3034" s="701" t="s">
        <v>5771</v>
      </c>
      <c r="B3034" s="701" t="s">
        <v>1607</v>
      </c>
      <c r="C3034" s="701" t="s">
        <v>1367</v>
      </c>
      <c r="D3034" s="702">
        <v>1990</v>
      </c>
      <c r="E3034" s="701" t="s">
        <v>1735</v>
      </c>
      <c r="F3034" s="701" t="s">
        <v>1736</v>
      </c>
      <c r="G3034" s="701" t="s">
        <v>1607</v>
      </c>
      <c r="H3034" s="703">
        <v>33688</v>
      </c>
      <c r="I3034" s="703">
        <v>33718</v>
      </c>
      <c r="J3034" s="701" t="s">
        <v>1608</v>
      </c>
      <c r="K3034" s="702">
        <v>24932</v>
      </c>
      <c r="L3034" s="701" t="s">
        <v>1341</v>
      </c>
      <c r="M3034" s="704"/>
      <c r="N3034" s="701" t="s">
        <v>1613</v>
      </c>
      <c r="O3034" s="702">
        <v>46795</v>
      </c>
      <c r="P3034" s="701" t="s">
        <v>1608</v>
      </c>
      <c r="Q3034" s="705">
        <v>75</v>
      </c>
      <c r="R3034" s="701" t="s">
        <v>1341</v>
      </c>
      <c r="S3034" s="701" t="s">
        <v>1341</v>
      </c>
    </row>
    <row r="3035" spans="1:19" x14ac:dyDescent="0.3">
      <c r="A3035" s="701" t="s">
        <v>5772</v>
      </c>
      <c r="B3035" s="701" t="s">
        <v>1607</v>
      </c>
      <c r="C3035" s="701" t="s">
        <v>1367</v>
      </c>
      <c r="D3035" s="702">
        <v>1990</v>
      </c>
      <c r="E3035" s="701" t="s">
        <v>1735</v>
      </c>
      <c r="F3035" s="701" t="s">
        <v>1736</v>
      </c>
      <c r="G3035" s="701" t="s">
        <v>1607</v>
      </c>
      <c r="H3035" s="703">
        <v>33688</v>
      </c>
      <c r="I3035" s="703">
        <v>33718</v>
      </c>
      <c r="J3035" s="701" t="s">
        <v>1608</v>
      </c>
      <c r="K3035" s="702">
        <v>25363</v>
      </c>
      <c r="L3035" s="701" t="s">
        <v>1341</v>
      </c>
      <c r="M3035" s="704"/>
      <c r="N3035" s="701" t="s">
        <v>1613</v>
      </c>
      <c r="O3035" s="702">
        <v>47603</v>
      </c>
      <c r="P3035" s="701" t="s">
        <v>1608</v>
      </c>
      <c r="Q3035" s="702">
        <v>76</v>
      </c>
      <c r="R3035" s="701" t="s">
        <v>1341</v>
      </c>
      <c r="S3035" s="701" t="s">
        <v>1341</v>
      </c>
    </row>
    <row r="3036" spans="1:19" x14ac:dyDescent="0.3">
      <c r="A3036" s="701" t="s">
        <v>5883</v>
      </c>
      <c r="B3036" s="701" t="s">
        <v>1607</v>
      </c>
      <c r="C3036" s="701" t="s">
        <v>1367</v>
      </c>
      <c r="D3036" s="702">
        <v>1991</v>
      </c>
      <c r="E3036" s="701" t="s">
        <v>1735</v>
      </c>
      <c r="F3036" s="701" t="s">
        <v>1736</v>
      </c>
      <c r="G3036" s="701" t="s">
        <v>1607</v>
      </c>
      <c r="H3036" s="703">
        <v>34082</v>
      </c>
      <c r="I3036" s="703">
        <v>34087</v>
      </c>
      <c r="J3036" s="701" t="s">
        <v>1608</v>
      </c>
      <c r="K3036" s="702">
        <v>74489</v>
      </c>
      <c r="L3036" s="701" t="s">
        <v>1341</v>
      </c>
      <c r="M3036" s="704"/>
      <c r="N3036" s="701" t="s">
        <v>1613</v>
      </c>
      <c r="O3036" s="702">
        <v>139886</v>
      </c>
      <c r="P3036" s="701" t="s">
        <v>1608</v>
      </c>
      <c r="Q3036" s="702">
        <v>374</v>
      </c>
      <c r="R3036" s="701" t="s">
        <v>1341</v>
      </c>
      <c r="S3036" s="701" t="s">
        <v>1341</v>
      </c>
    </row>
    <row r="3037" spans="1:19" x14ac:dyDescent="0.3">
      <c r="A3037" s="701" t="s">
        <v>6017</v>
      </c>
      <c r="B3037" s="701" t="s">
        <v>1607</v>
      </c>
      <c r="C3037" s="701" t="s">
        <v>1367</v>
      </c>
      <c r="D3037" s="702">
        <v>1992</v>
      </c>
      <c r="E3037" s="701" t="s">
        <v>1735</v>
      </c>
      <c r="F3037" s="701" t="s">
        <v>1736</v>
      </c>
      <c r="G3037" s="701" t="s">
        <v>1607</v>
      </c>
      <c r="H3037" s="703">
        <v>34457</v>
      </c>
      <c r="I3037" s="703">
        <v>34460</v>
      </c>
      <c r="J3037" s="701" t="s">
        <v>1608</v>
      </c>
      <c r="K3037" s="702">
        <v>47150</v>
      </c>
      <c r="L3037" s="701" t="s">
        <v>1341</v>
      </c>
      <c r="M3037" s="704"/>
      <c r="N3037" s="701" t="s">
        <v>1613</v>
      </c>
      <c r="O3037" s="702">
        <v>179161</v>
      </c>
      <c r="P3037" s="701" t="s">
        <v>1608</v>
      </c>
      <c r="Q3037" s="702">
        <v>476</v>
      </c>
      <c r="R3037" s="701" t="s">
        <v>1341</v>
      </c>
      <c r="S3037" s="701" t="s">
        <v>1341</v>
      </c>
    </row>
    <row r="3038" spans="1:19" x14ac:dyDescent="0.3">
      <c r="A3038" s="701" t="s">
        <v>6173</v>
      </c>
      <c r="B3038" s="701" t="s">
        <v>1607</v>
      </c>
      <c r="C3038" s="701" t="s">
        <v>1367</v>
      </c>
      <c r="D3038" s="702">
        <v>1993</v>
      </c>
      <c r="E3038" s="701" t="s">
        <v>1735</v>
      </c>
      <c r="F3038" s="701" t="s">
        <v>1736</v>
      </c>
      <c r="G3038" s="701" t="s">
        <v>1607</v>
      </c>
      <c r="H3038" s="703">
        <v>34827</v>
      </c>
      <c r="I3038" s="703">
        <v>34830</v>
      </c>
      <c r="J3038" s="701" t="s">
        <v>1608</v>
      </c>
      <c r="K3038" s="702">
        <v>23048</v>
      </c>
      <c r="L3038" s="701" t="s">
        <v>1341</v>
      </c>
      <c r="M3038" s="704"/>
      <c r="N3038" s="701" t="s">
        <v>1613</v>
      </c>
      <c r="O3038" s="702">
        <v>48501</v>
      </c>
      <c r="P3038" s="701" t="s">
        <v>1608</v>
      </c>
      <c r="Q3038" s="702">
        <v>304</v>
      </c>
      <c r="R3038" s="701" t="s">
        <v>1341</v>
      </c>
      <c r="S3038" s="701" t="s">
        <v>1341</v>
      </c>
    </row>
    <row r="3039" spans="1:19" x14ac:dyDescent="0.3">
      <c r="A3039" s="701" t="s">
        <v>6174</v>
      </c>
      <c r="B3039" s="701" t="s">
        <v>1607</v>
      </c>
      <c r="C3039" s="701" t="s">
        <v>1367</v>
      </c>
      <c r="D3039" s="702">
        <v>1993</v>
      </c>
      <c r="E3039" s="701" t="s">
        <v>1735</v>
      </c>
      <c r="F3039" s="701" t="s">
        <v>1736</v>
      </c>
      <c r="G3039" s="701" t="s">
        <v>1607</v>
      </c>
      <c r="H3039" s="703">
        <v>34827</v>
      </c>
      <c r="I3039" s="703">
        <v>34830</v>
      </c>
      <c r="J3039" s="701" t="s">
        <v>1608</v>
      </c>
      <c r="K3039" s="702">
        <v>22520</v>
      </c>
      <c r="L3039" s="701" t="s">
        <v>1341</v>
      </c>
      <c r="M3039" s="704"/>
      <c r="N3039" s="701" t="s">
        <v>1613</v>
      </c>
      <c r="O3039" s="702">
        <v>47636</v>
      </c>
      <c r="P3039" s="701" t="s">
        <v>1341</v>
      </c>
      <c r="Q3039" s="706"/>
      <c r="R3039" s="701" t="s">
        <v>1341</v>
      </c>
      <c r="S3039" s="701" t="s">
        <v>1341</v>
      </c>
    </row>
    <row r="3040" spans="1:19" x14ac:dyDescent="0.3">
      <c r="A3040" s="701" t="s">
        <v>6199</v>
      </c>
      <c r="B3040" s="701" t="s">
        <v>1607</v>
      </c>
      <c r="C3040" s="701" t="s">
        <v>1367</v>
      </c>
      <c r="D3040" s="702">
        <v>1993</v>
      </c>
      <c r="E3040" s="701" t="s">
        <v>1735</v>
      </c>
      <c r="F3040" s="701" t="s">
        <v>1736</v>
      </c>
      <c r="G3040" s="701" t="s">
        <v>1607</v>
      </c>
      <c r="H3040" s="703">
        <v>34822</v>
      </c>
      <c r="I3040" s="703">
        <v>34834</v>
      </c>
      <c r="J3040" s="701" t="s">
        <v>1608</v>
      </c>
      <c r="K3040" s="702">
        <v>25125</v>
      </c>
      <c r="L3040" s="701" t="s">
        <v>1341</v>
      </c>
      <c r="M3040" s="704"/>
      <c r="N3040" s="701" t="s">
        <v>1608</v>
      </c>
      <c r="O3040" s="702">
        <v>126</v>
      </c>
      <c r="P3040" s="701" t="s">
        <v>1341</v>
      </c>
      <c r="Q3040" s="706"/>
      <c r="R3040" s="701" t="s">
        <v>1341</v>
      </c>
      <c r="S3040" s="701" t="s">
        <v>1341</v>
      </c>
    </row>
    <row r="3041" spans="1:19" x14ac:dyDescent="0.3">
      <c r="A3041" s="701" t="s">
        <v>6227</v>
      </c>
      <c r="B3041" s="701" t="s">
        <v>1607</v>
      </c>
      <c r="C3041" s="701" t="s">
        <v>1367</v>
      </c>
      <c r="D3041" s="702">
        <v>1994</v>
      </c>
      <c r="E3041" s="701" t="s">
        <v>1735</v>
      </c>
      <c r="F3041" s="701" t="s">
        <v>1736</v>
      </c>
      <c r="G3041" s="701" t="s">
        <v>1607</v>
      </c>
      <c r="H3041" s="703">
        <v>35191</v>
      </c>
      <c r="I3041" s="703">
        <v>35193</v>
      </c>
      <c r="J3041" s="701" t="s">
        <v>1608</v>
      </c>
      <c r="K3041" s="702">
        <v>48208</v>
      </c>
      <c r="L3041" s="701" t="s">
        <v>1341</v>
      </c>
      <c r="M3041" s="704"/>
      <c r="N3041" s="701" t="s">
        <v>1613</v>
      </c>
      <c r="O3041" s="702">
        <v>44590</v>
      </c>
      <c r="P3041" s="701" t="s">
        <v>1608</v>
      </c>
      <c r="Q3041" s="702">
        <v>487</v>
      </c>
      <c r="R3041" s="701" t="s">
        <v>1341</v>
      </c>
      <c r="S3041" s="701" t="s">
        <v>1341</v>
      </c>
    </row>
    <row r="3042" spans="1:19" x14ac:dyDescent="0.3">
      <c r="A3042" s="701" t="s">
        <v>6228</v>
      </c>
      <c r="B3042" s="701" t="s">
        <v>1607</v>
      </c>
      <c r="C3042" s="701" t="s">
        <v>1367</v>
      </c>
      <c r="D3042" s="702">
        <v>1994</v>
      </c>
      <c r="E3042" s="701" t="s">
        <v>1735</v>
      </c>
      <c r="F3042" s="701" t="s">
        <v>1736</v>
      </c>
      <c r="G3042" s="701" t="s">
        <v>1607</v>
      </c>
      <c r="H3042" s="703">
        <v>35191</v>
      </c>
      <c r="I3042" s="703">
        <v>35193</v>
      </c>
      <c r="J3042" s="701" t="s">
        <v>1608</v>
      </c>
      <c r="K3042" s="702">
        <v>49541</v>
      </c>
      <c r="L3042" s="701" t="s">
        <v>1341</v>
      </c>
      <c r="M3042" s="704"/>
      <c r="N3042" s="701" t="s">
        <v>1613</v>
      </c>
      <c r="O3042" s="702">
        <v>15803</v>
      </c>
      <c r="P3042" s="701" t="s">
        <v>1608</v>
      </c>
      <c r="Q3042" s="702">
        <v>500</v>
      </c>
      <c r="R3042" s="701" t="s">
        <v>1341</v>
      </c>
      <c r="S3042" s="701" t="s">
        <v>1341</v>
      </c>
    </row>
    <row r="3043" spans="1:19" x14ac:dyDescent="0.3">
      <c r="A3043" s="701" t="s">
        <v>6385</v>
      </c>
      <c r="B3043" s="701" t="s">
        <v>1607</v>
      </c>
      <c r="C3043" s="701" t="s">
        <v>1367</v>
      </c>
      <c r="D3043" s="702">
        <v>1995</v>
      </c>
      <c r="E3043" s="701" t="s">
        <v>1735</v>
      </c>
      <c r="F3043" s="701" t="s">
        <v>1736</v>
      </c>
      <c r="G3043" s="701" t="s">
        <v>1607</v>
      </c>
      <c r="H3043" s="703">
        <v>35551</v>
      </c>
      <c r="I3043" s="703">
        <v>35557</v>
      </c>
      <c r="J3043" s="701" t="s">
        <v>1608</v>
      </c>
      <c r="K3043" s="702">
        <v>49898</v>
      </c>
      <c r="L3043" s="701" t="s">
        <v>1341</v>
      </c>
      <c r="M3043" s="704"/>
      <c r="N3043" s="701" t="s">
        <v>1613</v>
      </c>
      <c r="O3043" s="702">
        <v>62177</v>
      </c>
      <c r="P3043" s="701" t="s">
        <v>1608</v>
      </c>
      <c r="Q3043" s="702">
        <v>760</v>
      </c>
      <c r="R3043" s="701" t="s">
        <v>1341</v>
      </c>
      <c r="S3043" s="701" t="s">
        <v>1341</v>
      </c>
    </row>
    <row r="3044" spans="1:19" x14ac:dyDescent="0.3">
      <c r="A3044" s="701" t="s">
        <v>6386</v>
      </c>
      <c r="B3044" s="701" t="s">
        <v>1607</v>
      </c>
      <c r="C3044" s="701" t="s">
        <v>1367</v>
      </c>
      <c r="D3044" s="702">
        <v>1995</v>
      </c>
      <c r="E3044" s="701" t="s">
        <v>1735</v>
      </c>
      <c r="F3044" s="701" t="s">
        <v>1736</v>
      </c>
      <c r="G3044" s="701" t="s">
        <v>1607</v>
      </c>
      <c r="H3044" s="703">
        <v>35551</v>
      </c>
      <c r="I3044" s="703">
        <v>35557</v>
      </c>
      <c r="J3044" s="701" t="s">
        <v>1608</v>
      </c>
      <c r="K3044" s="702">
        <v>50275</v>
      </c>
      <c r="L3044" s="701" t="s">
        <v>1341</v>
      </c>
      <c r="M3044" s="704"/>
      <c r="N3044" s="701" t="s">
        <v>1613</v>
      </c>
      <c r="O3044" s="702">
        <v>39492</v>
      </c>
      <c r="P3044" s="701" t="s">
        <v>1608</v>
      </c>
      <c r="Q3044" s="702">
        <v>507</v>
      </c>
      <c r="R3044" s="701" t="s">
        <v>1341</v>
      </c>
      <c r="S3044" s="701" t="s">
        <v>1341</v>
      </c>
    </row>
    <row r="3045" spans="1:19" x14ac:dyDescent="0.3">
      <c r="A3045" s="701" t="s">
        <v>6433</v>
      </c>
      <c r="B3045" s="701" t="s">
        <v>1607</v>
      </c>
      <c r="C3045" s="701" t="s">
        <v>1367</v>
      </c>
      <c r="D3045" s="702">
        <v>1996</v>
      </c>
      <c r="E3045" s="701" t="s">
        <v>1735</v>
      </c>
      <c r="F3045" s="701" t="s">
        <v>1736</v>
      </c>
      <c r="G3045" s="701" t="s">
        <v>1607</v>
      </c>
      <c r="H3045" s="703">
        <v>35913</v>
      </c>
      <c r="I3045" s="703">
        <v>35915</v>
      </c>
      <c r="J3045" s="701" t="s">
        <v>1608</v>
      </c>
      <c r="K3045" s="702">
        <v>49648</v>
      </c>
      <c r="L3045" s="701" t="s">
        <v>1341</v>
      </c>
      <c r="M3045" s="704"/>
      <c r="N3045" s="701" t="s">
        <v>1613</v>
      </c>
      <c r="O3045" s="702">
        <v>64063</v>
      </c>
      <c r="P3045" s="701" t="s">
        <v>1608</v>
      </c>
      <c r="Q3045" s="702">
        <v>1013</v>
      </c>
      <c r="R3045" s="701" t="s">
        <v>1341</v>
      </c>
      <c r="S3045" s="701" t="s">
        <v>1341</v>
      </c>
    </row>
    <row r="3046" spans="1:19" x14ac:dyDescent="0.3">
      <c r="A3046" s="701" t="s">
        <v>6434</v>
      </c>
      <c r="B3046" s="701" t="s">
        <v>1607</v>
      </c>
      <c r="C3046" s="701" t="s">
        <v>1367</v>
      </c>
      <c r="D3046" s="702">
        <v>1996</v>
      </c>
      <c r="E3046" s="701" t="s">
        <v>1735</v>
      </c>
      <c r="F3046" s="701" t="s">
        <v>1736</v>
      </c>
      <c r="G3046" s="701" t="s">
        <v>1607</v>
      </c>
      <c r="H3046" s="703">
        <v>35913</v>
      </c>
      <c r="I3046" s="703">
        <v>35915</v>
      </c>
      <c r="J3046" s="701" t="s">
        <v>1608</v>
      </c>
      <c r="K3046" s="702">
        <v>49649</v>
      </c>
      <c r="L3046" s="701" t="s">
        <v>1341</v>
      </c>
      <c r="M3046" s="704"/>
      <c r="N3046" s="701" t="s">
        <v>1613</v>
      </c>
      <c r="O3046" s="702">
        <v>21920</v>
      </c>
      <c r="P3046" s="701" t="s">
        <v>1608</v>
      </c>
      <c r="Q3046" s="702">
        <v>1013</v>
      </c>
      <c r="R3046" s="701" t="s">
        <v>1341</v>
      </c>
      <c r="S3046" s="701" t="s">
        <v>1341</v>
      </c>
    </row>
    <row r="3047" spans="1:19" x14ac:dyDescent="0.3">
      <c r="A3047" s="701" t="s">
        <v>6561</v>
      </c>
      <c r="B3047" s="701" t="s">
        <v>1607</v>
      </c>
      <c r="C3047" s="701" t="s">
        <v>1367</v>
      </c>
      <c r="D3047" s="702">
        <v>1997</v>
      </c>
      <c r="E3047" s="701" t="s">
        <v>1735</v>
      </c>
      <c r="F3047" s="701" t="s">
        <v>1736</v>
      </c>
      <c r="G3047" s="701" t="s">
        <v>1607</v>
      </c>
      <c r="H3047" s="703">
        <v>36271</v>
      </c>
      <c r="I3047" s="703">
        <v>36272</v>
      </c>
      <c r="J3047" s="701" t="s">
        <v>1608</v>
      </c>
      <c r="K3047" s="702">
        <v>45370</v>
      </c>
      <c r="L3047" s="701" t="s">
        <v>1341</v>
      </c>
      <c r="M3047" s="704"/>
      <c r="N3047" s="701" t="s">
        <v>1613</v>
      </c>
      <c r="O3047" s="702">
        <v>37234</v>
      </c>
      <c r="P3047" s="701" t="s">
        <v>1608</v>
      </c>
      <c r="Q3047" s="702">
        <v>1137</v>
      </c>
      <c r="R3047" s="701" t="s">
        <v>1341</v>
      </c>
      <c r="S3047" s="701" t="s">
        <v>1341</v>
      </c>
    </row>
    <row r="3048" spans="1:19" x14ac:dyDescent="0.3">
      <c r="A3048" s="701" t="s">
        <v>6562</v>
      </c>
      <c r="B3048" s="701" t="s">
        <v>1607</v>
      </c>
      <c r="C3048" s="701" t="s">
        <v>1367</v>
      </c>
      <c r="D3048" s="702">
        <v>1997</v>
      </c>
      <c r="E3048" s="701" t="s">
        <v>1735</v>
      </c>
      <c r="F3048" s="701" t="s">
        <v>1736</v>
      </c>
      <c r="G3048" s="701" t="s">
        <v>1607</v>
      </c>
      <c r="H3048" s="703">
        <v>36271</v>
      </c>
      <c r="I3048" s="703">
        <v>36272</v>
      </c>
      <c r="J3048" s="701" t="s">
        <v>1608</v>
      </c>
      <c r="K3048" s="702">
        <v>43112</v>
      </c>
      <c r="L3048" s="701" t="s">
        <v>1341</v>
      </c>
      <c r="M3048" s="704"/>
      <c r="N3048" s="701" t="s">
        <v>1613</v>
      </c>
      <c r="O3048" s="702">
        <v>14504</v>
      </c>
      <c r="P3048" s="701" t="s">
        <v>1608</v>
      </c>
      <c r="Q3048" s="702">
        <v>1105</v>
      </c>
      <c r="R3048" s="701" t="s">
        <v>1341</v>
      </c>
      <c r="S3048" s="701" t="s">
        <v>1341</v>
      </c>
    </row>
    <row r="3049" spans="1:19" x14ac:dyDescent="0.3">
      <c r="A3049" s="701" t="s">
        <v>6267</v>
      </c>
      <c r="B3049" s="701" t="s">
        <v>1607</v>
      </c>
      <c r="C3049" s="701" t="s">
        <v>1367</v>
      </c>
      <c r="D3049" s="702">
        <v>1998</v>
      </c>
      <c r="E3049" s="701" t="s">
        <v>1735</v>
      </c>
      <c r="F3049" s="701" t="s">
        <v>1736</v>
      </c>
      <c r="G3049" s="701" t="s">
        <v>1607</v>
      </c>
      <c r="H3049" s="703">
        <v>36641</v>
      </c>
      <c r="I3049" s="703">
        <v>36642</v>
      </c>
      <c r="J3049" s="701" t="s">
        <v>1608</v>
      </c>
      <c r="K3049" s="702">
        <v>21340</v>
      </c>
      <c r="L3049" s="701" t="s">
        <v>1341</v>
      </c>
      <c r="M3049" s="704"/>
      <c r="N3049" s="701" t="s">
        <v>1613</v>
      </c>
      <c r="O3049" s="702">
        <v>13191</v>
      </c>
      <c r="P3049" s="701" t="s">
        <v>1608</v>
      </c>
      <c r="Q3049" s="702">
        <v>435</v>
      </c>
      <c r="R3049" s="701" t="s">
        <v>1341</v>
      </c>
      <c r="S3049" s="701" t="s">
        <v>1341</v>
      </c>
    </row>
    <row r="3050" spans="1:19" x14ac:dyDescent="0.3">
      <c r="A3050" s="701" t="s">
        <v>6268</v>
      </c>
      <c r="B3050" s="701" t="s">
        <v>1607</v>
      </c>
      <c r="C3050" s="701" t="s">
        <v>1367</v>
      </c>
      <c r="D3050" s="702">
        <v>1998</v>
      </c>
      <c r="E3050" s="701" t="s">
        <v>1735</v>
      </c>
      <c r="F3050" s="701" t="s">
        <v>1736</v>
      </c>
      <c r="G3050" s="701" t="s">
        <v>1607</v>
      </c>
      <c r="H3050" s="703">
        <v>36641</v>
      </c>
      <c r="I3050" s="703">
        <v>36642</v>
      </c>
      <c r="J3050" s="701" t="s">
        <v>1608</v>
      </c>
      <c r="K3050" s="702">
        <v>21458</v>
      </c>
      <c r="L3050" s="701" t="s">
        <v>1341</v>
      </c>
      <c r="M3050" s="704"/>
      <c r="N3050" s="701" t="s">
        <v>1613</v>
      </c>
      <c r="O3050" s="702">
        <v>13191</v>
      </c>
      <c r="P3050" s="701" t="s">
        <v>1608</v>
      </c>
      <c r="Q3050" s="702">
        <v>177</v>
      </c>
      <c r="R3050" s="701" t="s">
        <v>1341</v>
      </c>
      <c r="S3050" s="701" t="s">
        <v>1341</v>
      </c>
    </row>
    <row r="3051" spans="1:19" x14ac:dyDescent="0.3">
      <c r="A3051" s="701" t="s">
        <v>6294</v>
      </c>
      <c r="B3051" s="701" t="s">
        <v>1607</v>
      </c>
      <c r="C3051" s="701" t="s">
        <v>1367</v>
      </c>
      <c r="D3051" s="702">
        <v>1999</v>
      </c>
      <c r="E3051" s="701" t="s">
        <v>1735</v>
      </c>
      <c r="F3051" s="701" t="s">
        <v>1736</v>
      </c>
      <c r="G3051" s="701" t="s">
        <v>1607</v>
      </c>
      <c r="H3051" s="703">
        <v>37007</v>
      </c>
      <c r="I3051" s="703">
        <v>37038</v>
      </c>
      <c r="J3051" s="701" t="s">
        <v>1608</v>
      </c>
      <c r="K3051" s="702">
        <v>25704</v>
      </c>
      <c r="L3051" s="701" t="s">
        <v>1341</v>
      </c>
      <c r="M3051" s="704"/>
      <c r="N3051" s="701" t="s">
        <v>1613</v>
      </c>
      <c r="O3051" s="702">
        <v>14477</v>
      </c>
      <c r="P3051" s="701" t="s">
        <v>1608</v>
      </c>
      <c r="Q3051" s="702">
        <v>260</v>
      </c>
      <c r="R3051" s="701" t="s">
        <v>1341</v>
      </c>
      <c r="S3051" s="701" t="s">
        <v>1341</v>
      </c>
    </row>
    <row r="3052" spans="1:19" x14ac:dyDescent="0.3">
      <c r="A3052" s="701" t="s">
        <v>6295</v>
      </c>
      <c r="B3052" s="701" t="s">
        <v>1607</v>
      </c>
      <c r="C3052" s="701" t="s">
        <v>1367</v>
      </c>
      <c r="D3052" s="702">
        <v>1999</v>
      </c>
      <c r="E3052" s="701" t="s">
        <v>1735</v>
      </c>
      <c r="F3052" s="701" t="s">
        <v>1736</v>
      </c>
      <c r="G3052" s="701" t="s">
        <v>1607</v>
      </c>
      <c r="H3052" s="703">
        <v>37007</v>
      </c>
      <c r="I3052" s="703">
        <v>37008</v>
      </c>
      <c r="J3052" s="701" t="s">
        <v>1608</v>
      </c>
      <c r="K3052" s="702">
        <v>25014</v>
      </c>
      <c r="L3052" s="701" t="s">
        <v>1341</v>
      </c>
      <c r="M3052" s="704"/>
      <c r="N3052" s="701" t="s">
        <v>1613</v>
      </c>
      <c r="O3052" s="702">
        <v>14478</v>
      </c>
      <c r="P3052" s="701" t="s">
        <v>1608</v>
      </c>
      <c r="Q3052" s="702">
        <v>253</v>
      </c>
      <c r="R3052" s="701" t="s">
        <v>1341</v>
      </c>
      <c r="S3052" s="701" t="s">
        <v>1341</v>
      </c>
    </row>
    <row r="3053" spans="1:19" x14ac:dyDescent="0.3">
      <c r="A3053" s="701" t="s">
        <v>6296</v>
      </c>
      <c r="B3053" s="701" t="s">
        <v>1607</v>
      </c>
      <c r="C3053" s="701" t="s">
        <v>1367</v>
      </c>
      <c r="D3053" s="702">
        <v>1999</v>
      </c>
      <c r="E3053" s="701" t="s">
        <v>1735</v>
      </c>
      <c r="F3053" s="701" t="s">
        <v>1736</v>
      </c>
      <c r="G3053" s="701" t="s">
        <v>1607</v>
      </c>
      <c r="H3053" s="703">
        <v>37007</v>
      </c>
      <c r="I3053" s="703">
        <v>37008</v>
      </c>
      <c r="J3053" s="701" t="s">
        <v>1608</v>
      </c>
      <c r="K3053" s="702">
        <v>24084</v>
      </c>
      <c r="L3053" s="701" t="s">
        <v>1341</v>
      </c>
      <c r="M3053" s="704"/>
      <c r="N3053" s="701" t="s">
        <v>1613</v>
      </c>
      <c r="O3053" s="702">
        <v>52660</v>
      </c>
      <c r="P3053" s="701" t="s">
        <v>1608</v>
      </c>
      <c r="Q3053" s="702">
        <v>243</v>
      </c>
      <c r="R3053" s="701" t="s">
        <v>1341</v>
      </c>
      <c r="S3053" s="701" t="s">
        <v>1341</v>
      </c>
    </row>
    <row r="3054" spans="1:19" x14ac:dyDescent="0.3">
      <c r="A3054" s="701" t="s">
        <v>6705</v>
      </c>
      <c r="B3054" s="701" t="s">
        <v>1607</v>
      </c>
      <c r="C3054" s="701" t="s">
        <v>1367</v>
      </c>
      <c r="D3054" s="702">
        <v>2000</v>
      </c>
      <c r="E3054" s="701" t="s">
        <v>1735</v>
      </c>
      <c r="F3054" s="701" t="s">
        <v>1736</v>
      </c>
      <c r="G3054" s="701" t="s">
        <v>1607</v>
      </c>
      <c r="H3054" s="703">
        <v>37361</v>
      </c>
      <c r="I3054" s="703">
        <v>37363</v>
      </c>
      <c r="J3054" s="701" t="s">
        <v>1608</v>
      </c>
      <c r="K3054" s="702">
        <v>24132</v>
      </c>
      <c r="L3054" s="701" t="s">
        <v>1341</v>
      </c>
      <c r="M3054" s="704"/>
      <c r="N3054" s="701" t="s">
        <v>1613</v>
      </c>
      <c r="O3054" s="702">
        <v>26581</v>
      </c>
      <c r="P3054" s="701" t="s">
        <v>1608</v>
      </c>
      <c r="Q3054" s="702">
        <v>171</v>
      </c>
      <c r="R3054" s="701" t="s">
        <v>1341</v>
      </c>
      <c r="S3054" s="701" t="s">
        <v>1341</v>
      </c>
    </row>
    <row r="3055" spans="1:19" x14ac:dyDescent="0.3">
      <c r="A3055" s="701" t="s">
        <v>6706</v>
      </c>
      <c r="B3055" s="701" t="s">
        <v>1607</v>
      </c>
      <c r="C3055" s="701" t="s">
        <v>1367</v>
      </c>
      <c r="D3055" s="702">
        <v>2000</v>
      </c>
      <c r="E3055" s="701" t="s">
        <v>1735</v>
      </c>
      <c r="F3055" s="701" t="s">
        <v>1736</v>
      </c>
      <c r="G3055" s="701" t="s">
        <v>1607</v>
      </c>
      <c r="H3055" s="703">
        <v>37361</v>
      </c>
      <c r="I3055" s="703">
        <v>37363</v>
      </c>
      <c r="J3055" s="701" t="s">
        <v>1608</v>
      </c>
      <c r="K3055" s="702">
        <v>23735</v>
      </c>
      <c r="L3055" s="701" t="s">
        <v>1341</v>
      </c>
      <c r="M3055" s="704"/>
      <c r="N3055" s="701" t="s">
        <v>1613</v>
      </c>
      <c r="O3055" s="702">
        <v>26489</v>
      </c>
      <c r="P3055" s="701" t="s">
        <v>1608</v>
      </c>
      <c r="Q3055" s="702">
        <v>484</v>
      </c>
      <c r="R3055" s="701" t="s">
        <v>1341</v>
      </c>
      <c r="S3055" s="701" t="s">
        <v>1341</v>
      </c>
    </row>
    <row r="3056" spans="1:19" x14ac:dyDescent="0.3">
      <c r="A3056" s="701" t="s">
        <v>6707</v>
      </c>
      <c r="B3056" s="701" t="s">
        <v>1607</v>
      </c>
      <c r="C3056" s="701" t="s">
        <v>1367</v>
      </c>
      <c r="D3056" s="702">
        <v>2000</v>
      </c>
      <c r="E3056" s="701" t="s">
        <v>1735</v>
      </c>
      <c r="F3056" s="701" t="s">
        <v>1736</v>
      </c>
      <c r="G3056" s="701" t="s">
        <v>1607</v>
      </c>
      <c r="H3056" s="703">
        <v>37361</v>
      </c>
      <c r="I3056" s="703">
        <v>37363</v>
      </c>
      <c r="J3056" s="701" t="s">
        <v>1608</v>
      </c>
      <c r="K3056" s="702">
        <v>23267</v>
      </c>
      <c r="L3056" s="701" t="s">
        <v>1341</v>
      </c>
      <c r="M3056" s="704"/>
      <c r="N3056" s="701" t="s">
        <v>1613</v>
      </c>
      <c r="O3056" s="702">
        <v>25968</v>
      </c>
      <c r="P3056" s="701" t="s">
        <v>1608</v>
      </c>
      <c r="Q3056" s="702">
        <v>475</v>
      </c>
      <c r="R3056" s="701" t="s">
        <v>1341</v>
      </c>
      <c r="S3056" s="701" t="s">
        <v>1341</v>
      </c>
    </row>
    <row r="3057" spans="1:19" x14ac:dyDescent="0.3">
      <c r="A3057" s="701" t="s">
        <v>6828</v>
      </c>
      <c r="B3057" s="701" t="s">
        <v>1607</v>
      </c>
      <c r="C3057" s="701" t="s">
        <v>1367</v>
      </c>
      <c r="D3057" s="702">
        <v>2001</v>
      </c>
      <c r="E3057" s="701" t="s">
        <v>1735</v>
      </c>
      <c r="F3057" s="701" t="s">
        <v>1736</v>
      </c>
      <c r="G3057" s="701" t="s">
        <v>1607</v>
      </c>
      <c r="H3057" s="703">
        <v>37734</v>
      </c>
      <c r="I3057" s="703">
        <v>37735</v>
      </c>
      <c r="J3057" s="701" t="s">
        <v>1608</v>
      </c>
      <c r="K3057" s="702">
        <v>25471</v>
      </c>
      <c r="L3057" s="701" t="s">
        <v>1341</v>
      </c>
      <c r="M3057" s="704"/>
      <c r="N3057" s="701" t="s">
        <v>1613</v>
      </c>
      <c r="O3057" s="702">
        <v>23700</v>
      </c>
      <c r="P3057" s="701" t="s">
        <v>1608</v>
      </c>
      <c r="Q3057" s="702">
        <v>362</v>
      </c>
      <c r="R3057" s="701" t="s">
        <v>1341</v>
      </c>
      <c r="S3057" s="701" t="s">
        <v>1341</v>
      </c>
    </row>
    <row r="3058" spans="1:19" x14ac:dyDescent="0.3">
      <c r="A3058" s="701" t="s">
        <v>6829</v>
      </c>
      <c r="B3058" s="701" t="s">
        <v>1607</v>
      </c>
      <c r="C3058" s="701" t="s">
        <v>1367</v>
      </c>
      <c r="D3058" s="702">
        <v>2001</v>
      </c>
      <c r="E3058" s="701" t="s">
        <v>1735</v>
      </c>
      <c r="F3058" s="701" t="s">
        <v>1736</v>
      </c>
      <c r="G3058" s="701" t="s">
        <v>1607</v>
      </c>
      <c r="H3058" s="703">
        <v>37734</v>
      </c>
      <c r="I3058" s="703">
        <v>37736</v>
      </c>
      <c r="J3058" s="701" t="s">
        <v>1608</v>
      </c>
      <c r="K3058" s="702">
        <v>28331</v>
      </c>
      <c r="L3058" s="701" t="s">
        <v>1341</v>
      </c>
      <c r="M3058" s="704"/>
      <c r="N3058" s="701" t="s">
        <v>1613</v>
      </c>
      <c r="O3058" s="702">
        <v>44371</v>
      </c>
      <c r="P3058" s="701" t="s">
        <v>1608</v>
      </c>
      <c r="Q3058" s="702">
        <v>200</v>
      </c>
      <c r="R3058" s="701" t="s">
        <v>1341</v>
      </c>
      <c r="S3058" s="701" t="s">
        <v>1341</v>
      </c>
    </row>
    <row r="3059" spans="1:19" x14ac:dyDescent="0.3">
      <c r="A3059" s="701" t="s">
        <v>6830</v>
      </c>
      <c r="B3059" s="701" t="s">
        <v>1607</v>
      </c>
      <c r="C3059" s="701" t="s">
        <v>1367</v>
      </c>
      <c r="D3059" s="702">
        <v>2001</v>
      </c>
      <c r="E3059" s="701" t="s">
        <v>1735</v>
      </c>
      <c r="F3059" s="701" t="s">
        <v>1736</v>
      </c>
      <c r="G3059" s="701" t="s">
        <v>1607</v>
      </c>
      <c r="H3059" s="703">
        <v>37735</v>
      </c>
      <c r="I3059" s="703">
        <v>37736</v>
      </c>
      <c r="J3059" s="701" t="s">
        <v>1608</v>
      </c>
      <c r="K3059" s="702">
        <v>27753</v>
      </c>
      <c r="L3059" s="701" t="s">
        <v>1341</v>
      </c>
      <c r="M3059" s="704"/>
      <c r="N3059" s="701" t="s">
        <v>1613</v>
      </c>
      <c r="O3059" s="702">
        <v>20670</v>
      </c>
      <c r="P3059" s="701" t="s">
        <v>1608</v>
      </c>
      <c r="Q3059" s="702">
        <v>280</v>
      </c>
      <c r="R3059" s="701" t="s">
        <v>1341</v>
      </c>
      <c r="S3059" s="701" t="s">
        <v>1341</v>
      </c>
    </row>
    <row r="3060" spans="1:19" x14ac:dyDescent="0.3">
      <c r="A3060" s="701" t="s">
        <v>6888</v>
      </c>
      <c r="B3060" s="701" t="s">
        <v>1607</v>
      </c>
      <c r="C3060" s="701" t="s">
        <v>1367</v>
      </c>
      <c r="D3060" s="702">
        <v>2002</v>
      </c>
      <c r="E3060" s="701" t="s">
        <v>1735</v>
      </c>
      <c r="F3060" s="701" t="s">
        <v>1736</v>
      </c>
      <c r="G3060" s="701" t="s">
        <v>1607</v>
      </c>
      <c r="H3060" s="703">
        <v>38070</v>
      </c>
      <c r="I3060" s="703">
        <v>38099</v>
      </c>
      <c r="J3060" s="701" t="s">
        <v>1608</v>
      </c>
      <c r="K3060" s="702">
        <v>42198</v>
      </c>
      <c r="L3060" s="701" t="s">
        <v>1341</v>
      </c>
      <c r="M3060" s="704"/>
      <c r="N3060" s="701" t="s">
        <v>1613</v>
      </c>
      <c r="O3060" s="702">
        <v>45032</v>
      </c>
      <c r="P3060" s="701" t="s">
        <v>1608</v>
      </c>
      <c r="Q3060" s="702">
        <v>865</v>
      </c>
      <c r="R3060" s="701" t="s">
        <v>1341</v>
      </c>
      <c r="S3060" s="701" t="s">
        <v>1341</v>
      </c>
    </row>
    <row r="3061" spans="1:19" x14ac:dyDescent="0.3">
      <c r="A3061" s="701" t="s">
        <v>6889</v>
      </c>
      <c r="B3061" s="701" t="s">
        <v>1607</v>
      </c>
      <c r="C3061" s="701" t="s">
        <v>1367</v>
      </c>
      <c r="D3061" s="702">
        <v>2002</v>
      </c>
      <c r="E3061" s="701" t="s">
        <v>1735</v>
      </c>
      <c r="F3061" s="701" t="s">
        <v>1736</v>
      </c>
      <c r="G3061" s="701" t="s">
        <v>1607</v>
      </c>
      <c r="H3061" s="703">
        <v>38070</v>
      </c>
      <c r="I3061" s="703">
        <v>38098</v>
      </c>
      <c r="J3061" s="701" t="s">
        <v>1608</v>
      </c>
      <c r="K3061" s="702">
        <v>46685</v>
      </c>
      <c r="L3061" s="701" t="s">
        <v>1341</v>
      </c>
      <c r="M3061" s="704"/>
      <c r="N3061" s="701" t="s">
        <v>1613</v>
      </c>
      <c r="O3061" s="702">
        <v>48113</v>
      </c>
      <c r="P3061" s="701" t="s">
        <v>1608</v>
      </c>
      <c r="Q3061" s="702">
        <v>93</v>
      </c>
      <c r="R3061" s="701" t="s">
        <v>1341</v>
      </c>
      <c r="S3061" s="701" t="s">
        <v>1341</v>
      </c>
    </row>
    <row r="3062" spans="1:19" x14ac:dyDescent="0.3">
      <c r="A3062" s="701" t="s">
        <v>6220</v>
      </c>
      <c r="B3062" s="701" t="s">
        <v>1607</v>
      </c>
      <c r="C3062" s="701" t="s">
        <v>1367</v>
      </c>
      <c r="D3062" s="702">
        <v>2003</v>
      </c>
      <c r="E3062" s="701" t="s">
        <v>1735</v>
      </c>
      <c r="F3062" s="701" t="s">
        <v>1736</v>
      </c>
      <c r="G3062" s="701" t="s">
        <v>1607</v>
      </c>
      <c r="H3062" s="703">
        <v>38471</v>
      </c>
      <c r="I3062" s="703">
        <v>38474</v>
      </c>
      <c r="J3062" s="701" t="s">
        <v>1608</v>
      </c>
      <c r="K3062" s="702">
        <v>22223</v>
      </c>
      <c r="L3062" s="701" t="s">
        <v>1341</v>
      </c>
      <c r="M3062" s="704"/>
      <c r="N3062" s="701" t="s">
        <v>1613</v>
      </c>
      <c r="O3062" s="702">
        <v>19988</v>
      </c>
      <c r="P3062" s="701" t="s">
        <v>1608</v>
      </c>
      <c r="Q3062" s="702">
        <v>293</v>
      </c>
      <c r="R3062" s="701" t="s">
        <v>1341</v>
      </c>
      <c r="S3062" s="701" t="s">
        <v>1341</v>
      </c>
    </row>
    <row r="3063" spans="1:19" x14ac:dyDescent="0.3">
      <c r="A3063" s="701" t="s">
        <v>6221</v>
      </c>
      <c r="B3063" s="701" t="s">
        <v>1607</v>
      </c>
      <c r="C3063" s="701" t="s">
        <v>1367</v>
      </c>
      <c r="D3063" s="702">
        <v>2003</v>
      </c>
      <c r="E3063" s="701" t="s">
        <v>1735</v>
      </c>
      <c r="F3063" s="701" t="s">
        <v>1736</v>
      </c>
      <c r="G3063" s="701" t="s">
        <v>1607</v>
      </c>
      <c r="H3063" s="703">
        <v>38471</v>
      </c>
      <c r="I3063" s="703">
        <v>38474</v>
      </c>
      <c r="J3063" s="701" t="s">
        <v>1608</v>
      </c>
      <c r="K3063" s="702">
        <v>22733</v>
      </c>
      <c r="L3063" s="701" t="s">
        <v>1341</v>
      </c>
      <c r="M3063" s="704"/>
      <c r="N3063" s="701" t="s">
        <v>1613</v>
      </c>
      <c r="O3063" s="702">
        <v>20241</v>
      </c>
      <c r="P3063" s="701" t="s">
        <v>1608</v>
      </c>
      <c r="Q3063" s="702">
        <v>68</v>
      </c>
      <c r="R3063" s="701" t="s">
        <v>1341</v>
      </c>
      <c r="S3063" s="701" t="s">
        <v>1341</v>
      </c>
    </row>
    <row r="3064" spans="1:19" x14ac:dyDescent="0.3">
      <c r="A3064" s="701" t="s">
        <v>6222</v>
      </c>
      <c r="B3064" s="701" t="s">
        <v>1607</v>
      </c>
      <c r="C3064" s="701" t="s">
        <v>1367</v>
      </c>
      <c r="D3064" s="702">
        <v>2003</v>
      </c>
      <c r="E3064" s="701" t="s">
        <v>1735</v>
      </c>
      <c r="F3064" s="701" t="s">
        <v>1736</v>
      </c>
      <c r="G3064" s="701" t="s">
        <v>1607</v>
      </c>
      <c r="H3064" s="703">
        <v>38471</v>
      </c>
      <c r="I3064" s="703">
        <v>38471</v>
      </c>
      <c r="J3064" s="701" t="s">
        <v>1608</v>
      </c>
      <c r="K3064" s="702">
        <v>16627</v>
      </c>
      <c r="L3064" s="701" t="s">
        <v>1341</v>
      </c>
      <c r="M3064" s="704"/>
      <c r="N3064" s="701" t="s">
        <v>1613</v>
      </c>
      <c r="O3064" s="702">
        <v>14804</v>
      </c>
      <c r="P3064" s="701" t="s">
        <v>1608</v>
      </c>
      <c r="Q3064" s="705">
        <v>50</v>
      </c>
      <c r="R3064" s="701" t="s">
        <v>1341</v>
      </c>
      <c r="S3064" s="701" t="s">
        <v>1341</v>
      </c>
    </row>
    <row r="3065" spans="1:19" x14ac:dyDescent="0.3">
      <c r="A3065" s="701" t="s">
        <v>6572</v>
      </c>
      <c r="B3065" s="701" t="s">
        <v>1607</v>
      </c>
      <c r="C3065" s="701" t="s">
        <v>1367</v>
      </c>
      <c r="D3065" s="702">
        <v>2003</v>
      </c>
      <c r="E3065" s="701" t="s">
        <v>1735</v>
      </c>
      <c r="F3065" s="701" t="s">
        <v>1736</v>
      </c>
      <c r="G3065" s="701" t="s">
        <v>1607</v>
      </c>
      <c r="H3065" s="703">
        <v>38471</v>
      </c>
      <c r="I3065" s="703">
        <v>38474</v>
      </c>
      <c r="J3065" s="701" t="s">
        <v>1608</v>
      </c>
      <c r="K3065" s="702">
        <v>11042</v>
      </c>
      <c r="L3065" s="701" t="s">
        <v>1341</v>
      </c>
      <c r="M3065" s="704"/>
      <c r="N3065" s="701" t="s">
        <v>1613</v>
      </c>
      <c r="O3065" s="702">
        <v>9901</v>
      </c>
      <c r="P3065" s="701" t="s">
        <v>1608</v>
      </c>
      <c r="Q3065" s="705">
        <v>112</v>
      </c>
      <c r="R3065" s="701" t="s">
        <v>1341</v>
      </c>
      <c r="S3065" s="701" t="s">
        <v>1341</v>
      </c>
    </row>
    <row r="3066" spans="1:19" x14ac:dyDescent="0.3">
      <c r="A3066" s="701" t="s">
        <v>6573</v>
      </c>
      <c r="B3066" s="701" t="s">
        <v>1607</v>
      </c>
      <c r="C3066" s="701" t="s">
        <v>1367</v>
      </c>
      <c r="D3066" s="702">
        <v>2003</v>
      </c>
      <c r="E3066" s="701" t="s">
        <v>1735</v>
      </c>
      <c r="F3066" s="701" t="s">
        <v>1736</v>
      </c>
      <c r="G3066" s="701" t="s">
        <v>1607</v>
      </c>
      <c r="H3066" s="703">
        <v>38471</v>
      </c>
      <c r="I3066" s="703">
        <v>38474</v>
      </c>
      <c r="J3066" s="701" t="s">
        <v>1608</v>
      </c>
      <c r="K3066" s="702">
        <v>11508</v>
      </c>
      <c r="L3066" s="701" t="s">
        <v>1341</v>
      </c>
      <c r="M3066" s="704"/>
      <c r="N3066" s="701" t="s">
        <v>1613</v>
      </c>
      <c r="O3066" s="702">
        <v>10216</v>
      </c>
      <c r="P3066" s="701" t="s">
        <v>1341</v>
      </c>
      <c r="Q3066" s="704"/>
      <c r="R3066" s="701" t="s">
        <v>1341</v>
      </c>
      <c r="S3066" s="701" t="s">
        <v>1341</v>
      </c>
    </row>
    <row r="3067" spans="1:19" x14ac:dyDescent="0.3">
      <c r="A3067" s="701" t="s">
        <v>6839</v>
      </c>
      <c r="B3067" s="701" t="s">
        <v>1607</v>
      </c>
      <c r="C3067" s="701" t="s">
        <v>1367</v>
      </c>
      <c r="D3067" s="702">
        <v>2004</v>
      </c>
      <c r="E3067" s="701" t="s">
        <v>1735</v>
      </c>
      <c r="F3067" s="701" t="s">
        <v>1736</v>
      </c>
      <c r="G3067" s="701" t="s">
        <v>1607</v>
      </c>
      <c r="H3067" s="703">
        <v>38831</v>
      </c>
      <c r="I3067" s="703">
        <v>38833</v>
      </c>
      <c r="J3067" s="701" t="s">
        <v>1608</v>
      </c>
      <c r="K3067" s="702">
        <v>27206</v>
      </c>
      <c r="L3067" s="701" t="s">
        <v>1341</v>
      </c>
      <c r="M3067" s="704"/>
      <c r="N3067" s="701" t="s">
        <v>1613</v>
      </c>
      <c r="O3067" s="702">
        <v>18707</v>
      </c>
      <c r="P3067" s="701" t="s">
        <v>1608</v>
      </c>
      <c r="Q3067" s="705">
        <v>604</v>
      </c>
      <c r="R3067" s="701" t="s">
        <v>1341</v>
      </c>
      <c r="S3067" s="701" t="s">
        <v>1341</v>
      </c>
    </row>
    <row r="3068" spans="1:19" x14ac:dyDescent="0.3">
      <c r="A3068" s="701" t="s">
        <v>6840</v>
      </c>
      <c r="B3068" s="701" t="s">
        <v>1607</v>
      </c>
      <c r="C3068" s="701" t="s">
        <v>1367</v>
      </c>
      <c r="D3068" s="702">
        <v>2004</v>
      </c>
      <c r="E3068" s="701" t="s">
        <v>1735</v>
      </c>
      <c r="F3068" s="701" t="s">
        <v>1736</v>
      </c>
      <c r="G3068" s="701" t="s">
        <v>1607</v>
      </c>
      <c r="H3068" s="703">
        <v>38831</v>
      </c>
      <c r="I3068" s="703">
        <v>38833</v>
      </c>
      <c r="J3068" s="701" t="s">
        <v>1608</v>
      </c>
      <c r="K3068" s="702">
        <v>28008</v>
      </c>
      <c r="L3068" s="701" t="s">
        <v>1341</v>
      </c>
      <c r="M3068" s="704"/>
      <c r="N3068" s="701" t="s">
        <v>1613</v>
      </c>
      <c r="O3068" s="702">
        <v>18903</v>
      </c>
      <c r="P3068" s="701" t="s">
        <v>1608</v>
      </c>
      <c r="Q3068" s="702">
        <v>93</v>
      </c>
      <c r="R3068" s="701" t="s">
        <v>1341</v>
      </c>
      <c r="S3068" s="701" t="s">
        <v>1341</v>
      </c>
    </row>
    <row r="3069" spans="1:19" x14ac:dyDescent="0.3">
      <c r="A3069" s="701" t="s">
        <v>6841</v>
      </c>
      <c r="B3069" s="701" t="s">
        <v>1607</v>
      </c>
      <c r="C3069" s="701" t="s">
        <v>1367</v>
      </c>
      <c r="D3069" s="702">
        <v>2004</v>
      </c>
      <c r="E3069" s="701" t="s">
        <v>1735</v>
      </c>
      <c r="F3069" s="701" t="s">
        <v>1736</v>
      </c>
      <c r="G3069" s="701" t="s">
        <v>1607</v>
      </c>
      <c r="H3069" s="703">
        <v>38831</v>
      </c>
      <c r="I3069" s="703">
        <v>38833</v>
      </c>
      <c r="J3069" s="701" t="s">
        <v>1608</v>
      </c>
      <c r="K3069" s="702">
        <v>28053</v>
      </c>
      <c r="L3069" s="701" t="s">
        <v>1341</v>
      </c>
      <c r="M3069" s="704"/>
      <c r="N3069" s="701" t="s">
        <v>1613</v>
      </c>
      <c r="O3069" s="702">
        <v>19192</v>
      </c>
      <c r="P3069" s="701" t="s">
        <v>1608</v>
      </c>
      <c r="Q3069" s="702">
        <v>477</v>
      </c>
      <c r="R3069" s="701" t="s">
        <v>1341</v>
      </c>
      <c r="S3069" s="701" t="s">
        <v>1341</v>
      </c>
    </row>
    <row r="3070" spans="1:19" x14ac:dyDescent="0.3">
      <c r="A3070" s="701" t="s">
        <v>2222</v>
      </c>
      <c r="B3070" s="701" t="s">
        <v>1607</v>
      </c>
      <c r="C3070" s="701" t="s">
        <v>1367</v>
      </c>
      <c r="D3070" s="702">
        <v>2005</v>
      </c>
      <c r="E3070" s="701" t="s">
        <v>1735</v>
      </c>
      <c r="F3070" s="701" t="s">
        <v>1736</v>
      </c>
      <c r="G3070" s="701" t="s">
        <v>1607</v>
      </c>
      <c r="H3070" s="703">
        <v>39196</v>
      </c>
      <c r="I3070" s="703">
        <v>39196</v>
      </c>
      <c r="J3070" s="701" t="s">
        <v>1608</v>
      </c>
      <c r="K3070" s="702">
        <v>29584</v>
      </c>
      <c r="L3070" s="701" t="s">
        <v>1341</v>
      </c>
      <c r="M3070" s="704"/>
      <c r="N3070" s="701" t="s">
        <v>1341</v>
      </c>
      <c r="O3070" s="706"/>
      <c r="P3070" s="701" t="s">
        <v>1341</v>
      </c>
      <c r="Q3070" s="706"/>
      <c r="R3070" s="701" t="s">
        <v>1341</v>
      </c>
      <c r="S3070" s="701" t="s">
        <v>1341</v>
      </c>
    </row>
    <row r="3071" spans="1:19" x14ac:dyDescent="0.3">
      <c r="A3071" s="701" t="s">
        <v>2223</v>
      </c>
      <c r="B3071" s="701" t="s">
        <v>1607</v>
      </c>
      <c r="C3071" s="701" t="s">
        <v>1367</v>
      </c>
      <c r="D3071" s="702">
        <v>2005</v>
      </c>
      <c r="E3071" s="701" t="s">
        <v>1735</v>
      </c>
      <c r="F3071" s="701" t="s">
        <v>1736</v>
      </c>
      <c r="G3071" s="701" t="s">
        <v>1607</v>
      </c>
      <c r="H3071" s="703">
        <v>39196</v>
      </c>
      <c r="I3071" s="703">
        <v>39196</v>
      </c>
      <c r="J3071" s="701" t="s">
        <v>1608</v>
      </c>
      <c r="K3071" s="702">
        <v>21830</v>
      </c>
      <c r="L3071" s="701" t="s">
        <v>1341</v>
      </c>
      <c r="M3071" s="704"/>
      <c r="N3071" s="701" t="s">
        <v>1608</v>
      </c>
      <c r="O3071" s="702">
        <v>66</v>
      </c>
      <c r="P3071" s="701" t="s">
        <v>1341</v>
      </c>
      <c r="Q3071" s="706"/>
      <c r="R3071" s="701" t="s">
        <v>1341</v>
      </c>
      <c r="S3071" s="701" t="s">
        <v>1341</v>
      </c>
    </row>
    <row r="3072" spans="1:19" x14ac:dyDescent="0.3">
      <c r="A3072" s="701" t="s">
        <v>2224</v>
      </c>
      <c r="B3072" s="701" t="s">
        <v>1607</v>
      </c>
      <c r="C3072" s="701" t="s">
        <v>1367</v>
      </c>
      <c r="D3072" s="702">
        <v>2005</v>
      </c>
      <c r="E3072" s="701" t="s">
        <v>1735</v>
      </c>
      <c r="F3072" s="701" t="s">
        <v>1736</v>
      </c>
      <c r="G3072" s="701" t="s">
        <v>1607</v>
      </c>
      <c r="H3072" s="703">
        <v>39196</v>
      </c>
      <c r="I3072" s="703">
        <v>39197</v>
      </c>
      <c r="J3072" s="701" t="s">
        <v>1608</v>
      </c>
      <c r="K3072" s="702">
        <v>26102</v>
      </c>
      <c r="L3072" s="701" t="s">
        <v>1341</v>
      </c>
      <c r="M3072" s="704"/>
      <c r="N3072" s="701" t="s">
        <v>1608</v>
      </c>
      <c r="O3072" s="702">
        <v>1130</v>
      </c>
      <c r="P3072" s="701" t="s">
        <v>1341</v>
      </c>
      <c r="Q3072" s="706"/>
      <c r="R3072" s="701" t="s">
        <v>1341</v>
      </c>
      <c r="S3072" s="701" t="s">
        <v>1341</v>
      </c>
    </row>
    <row r="3073" spans="1:19" x14ac:dyDescent="0.3">
      <c r="A3073" s="701" t="s">
        <v>2226</v>
      </c>
      <c r="B3073" s="701" t="s">
        <v>1607</v>
      </c>
      <c r="C3073" s="701" t="s">
        <v>1367</v>
      </c>
      <c r="D3073" s="702">
        <v>2005</v>
      </c>
      <c r="E3073" s="701" t="s">
        <v>1735</v>
      </c>
      <c r="F3073" s="701" t="s">
        <v>1736</v>
      </c>
      <c r="G3073" s="701" t="s">
        <v>1607</v>
      </c>
      <c r="H3073" s="703">
        <v>39197</v>
      </c>
      <c r="I3073" s="703">
        <v>39197</v>
      </c>
      <c r="J3073" s="701" t="s">
        <v>1608</v>
      </c>
      <c r="K3073" s="702">
        <v>27776</v>
      </c>
      <c r="L3073" s="701" t="s">
        <v>1341</v>
      </c>
      <c r="M3073" s="704"/>
      <c r="N3073" s="701" t="s">
        <v>1608</v>
      </c>
      <c r="O3073" s="702">
        <v>92</v>
      </c>
      <c r="P3073" s="701" t="s">
        <v>1341</v>
      </c>
      <c r="Q3073" s="706"/>
      <c r="R3073" s="701" t="s">
        <v>1341</v>
      </c>
      <c r="S3073" s="701" t="s">
        <v>1341</v>
      </c>
    </row>
    <row r="3074" spans="1:19" x14ac:dyDescent="0.3">
      <c r="A3074" s="701" t="s">
        <v>2220</v>
      </c>
      <c r="B3074" s="701" t="s">
        <v>1607</v>
      </c>
      <c r="C3074" s="701" t="s">
        <v>1367</v>
      </c>
      <c r="D3074" s="702">
        <v>2005</v>
      </c>
      <c r="E3074" s="701" t="s">
        <v>1735</v>
      </c>
      <c r="F3074" s="701" t="s">
        <v>1736</v>
      </c>
      <c r="G3074" s="701" t="s">
        <v>1607</v>
      </c>
      <c r="H3074" s="703">
        <v>39196</v>
      </c>
      <c r="I3074" s="703">
        <v>39197</v>
      </c>
      <c r="J3074" s="701" t="s">
        <v>1608</v>
      </c>
      <c r="K3074" s="702">
        <v>33436</v>
      </c>
      <c r="L3074" s="701" t="s">
        <v>1341</v>
      </c>
      <c r="M3074" s="704"/>
      <c r="N3074" s="701" t="s">
        <v>1613</v>
      </c>
      <c r="O3074" s="702">
        <v>285</v>
      </c>
      <c r="P3074" s="701" t="s">
        <v>1608</v>
      </c>
      <c r="Q3074" s="702">
        <v>222</v>
      </c>
      <c r="R3074" s="701" t="s">
        <v>1341</v>
      </c>
      <c r="S3074" s="701" t="s">
        <v>1341</v>
      </c>
    </row>
    <row r="3075" spans="1:19" x14ac:dyDescent="0.3">
      <c r="A3075" s="701" t="s">
        <v>2230</v>
      </c>
      <c r="B3075" s="701" t="s">
        <v>1607</v>
      </c>
      <c r="C3075" s="701" t="s">
        <v>1367</v>
      </c>
      <c r="D3075" s="702">
        <v>2006</v>
      </c>
      <c r="E3075" s="701" t="s">
        <v>1735</v>
      </c>
      <c r="F3075" s="701" t="s">
        <v>1736</v>
      </c>
      <c r="G3075" s="701" t="s">
        <v>1607</v>
      </c>
      <c r="H3075" s="703">
        <v>39561</v>
      </c>
      <c r="I3075" s="703">
        <v>39563</v>
      </c>
      <c r="J3075" s="701" t="s">
        <v>1608</v>
      </c>
      <c r="K3075" s="702">
        <v>44970</v>
      </c>
      <c r="L3075" s="701" t="s">
        <v>1341</v>
      </c>
      <c r="M3075" s="704"/>
      <c r="N3075" s="701" t="s">
        <v>1613</v>
      </c>
      <c r="O3075" s="702">
        <v>2230</v>
      </c>
      <c r="P3075" s="701" t="s">
        <v>1608</v>
      </c>
      <c r="Q3075" s="702">
        <v>455</v>
      </c>
      <c r="R3075" s="701" t="s">
        <v>1341</v>
      </c>
      <c r="S3075" s="701" t="s">
        <v>1341</v>
      </c>
    </row>
    <row r="3076" spans="1:19" x14ac:dyDescent="0.3">
      <c r="A3076" s="701" t="s">
        <v>2225</v>
      </c>
      <c r="B3076" s="701" t="s">
        <v>1607</v>
      </c>
      <c r="C3076" s="701" t="s">
        <v>1367</v>
      </c>
      <c r="D3076" s="702">
        <v>2006</v>
      </c>
      <c r="E3076" s="701" t="s">
        <v>1735</v>
      </c>
      <c r="F3076" s="701" t="s">
        <v>1736</v>
      </c>
      <c r="G3076" s="701" t="s">
        <v>1607</v>
      </c>
      <c r="H3076" s="703">
        <v>39561</v>
      </c>
      <c r="I3076" s="703">
        <v>39563</v>
      </c>
      <c r="J3076" s="701" t="s">
        <v>1608</v>
      </c>
      <c r="K3076" s="702">
        <v>56661</v>
      </c>
      <c r="L3076" s="701" t="s">
        <v>1341</v>
      </c>
      <c r="M3076" s="704"/>
      <c r="N3076" s="701" t="s">
        <v>1613</v>
      </c>
      <c r="O3076" s="702">
        <v>2230</v>
      </c>
      <c r="P3076" s="701" t="s">
        <v>1341</v>
      </c>
      <c r="Q3076" s="704"/>
      <c r="R3076" s="701" t="s">
        <v>1341</v>
      </c>
      <c r="S3076" s="701" t="s">
        <v>1341</v>
      </c>
    </row>
    <row r="3077" spans="1:19" x14ac:dyDescent="0.3">
      <c r="A3077" s="701" t="s">
        <v>2221</v>
      </c>
      <c r="B3077" s="701" t="s">
        <v>1607</v>
      </c>
      <c r="C3077" s="701" t="s">
        <v>1367</v>
      </c>
      <c r="D3077" s="702">
        <v>2006</v>
      </c>
      <c r="E3077" s="701" t="s">
        <v>1735</v>
      </c>
      <c r="F3077" s="701" t="s">
        <v>1736</v>
      </c>
      <c r="G3077" s="701" t="s">
        <v>1607</v>
      </c>
      <c r="H3077" s="703">
        <v>39561</v>
      </c>
      <c r="I3077" s="703">
        <v>39563</v>
      </c>
      <c r="J3077" s="701" t="s">
        <v>1608</v>
      </c>
      <c r="K3077" s="702">
        <v>44845</v>
      </c>
      <c r="L3077" s="701" t="s">
        <v>1341</v>
      </c>
      <c r="M3077" s="704"/>
      <c r="N3077" s="701" t="s">
        <v>1613</v>
      </c>
      <c r="O3077" s="702">
        <v>2230</v>
      </c>
      <c r="P3077" s="701" t="s">
        <v>1608</v>
      </c>
      <c r="Q3077" s="702">
        <v>1245</v>
      </c>
      <c r="R3077" s="701" t="s">
        <v>1341</v>
      </c>
      <c r="S3077" s="701" t="s">
        <v>1341</v>
      </c>
    </row>
    <row r="3078" spans="1:19" x14ac:dyDescent="0.3">
      <c r="A3078" s="701" t="s">
        <v>2227</v>
      </c>
      <c r="B3078" s="701" t="s">
        <v>1607</v>
      </c>
      <c r="C3078" s="701" t="s">
        <v>1367</v>
      </c>
      <c r="D3078" s="702">
        <v>2007</v>
      </c>
      <c r="E3078" s="701" t="s">
        <v>1735</v>
      </c>
      <c r="F3078" s="701" t="s">
        <v>1736</v>
      </c>
      <c r="G3078" s="701" t="s">
        <v>1607</v>
      </c>
      <c r="H3078" s="703">
        <v>39926</v>
      </c>
      <c r="I3078" s="703">
        <v>39926</v>
      </c>
      <c r="J3078" s="701" t="s">
        <v>1608</v>
      </c>
      <c r="K3078" s="702">
        <v>49226</v>
      </c>
      <c r="L3078" s="701" t="s">
        <v>1341</v>
      </c>
      <c r="M3078" s="704"/>
      <c r="N3078" s="701" t="s">
        <v>1608</v>
      </c>
      <c r="O3078" s="702">
        <v>2051</v>
      </c>
      <c r="P3078" s="701" t="s">
        <v>1613</v>
      </c>
      <c r="Q3078" s="702">
        <v>222</v>
      </c>
      <c r="R3078" s="701" t="s">
        <v>1341</v>
      </c>
      <c r="S3078" s="701" t="s">
        <v>1341</v>
      </c>
    </row>
    <row r="3079" spans="1:19" x14ac:dyDescent="0.3">
      <c r="A3079" s="701" t="s">
        <v>2228</v>
      </c>
      <c r="B3079" s="701" t="s">
        <v>1607</v>
      </c>
      <c r="C3079" s="701" t="s">
        <v>1367</v>
      </c>
      <c r="D3079" s="702">
        <v>2007</v>
      </c>
      <c r="E3079" s="701" t="s">
        <v>1735</v>
      </c>
      <c r="F3079" s="701" t="s">
        <v>1736</v>
      </c>
      <c r="G3079" s="701" t="s">
        <v>1607</v>
      </c>
      <c r="H3079" s="703">
        <v>39927</v>
      </c>
      <c r="I3079" s="703">
        <v>39930</v>
      </c>
      <c r="J3079" s="701" t="s">
        <v>1608</v>
      </c>
      <c r="K3079" s="702">
        <v>53692</v>
      </c>
      <c r="L3079" s="701" t="s">
        <v>1341</v>
      </c>
      <c r="M3079" s="704"/>
      <c r="N3079" s="701" t="s">
        <v>1608</v>
      </c>
      <c r="O3079" s="702">
        <v>984</v>
      </c>
      <c r="P3079" s="701" t="s">
        <v>1613</v>
      </c>
      <c r="Q3079" s="702">
        <v>242</v>
      </c>
      <c r="R3079" s="701" t="s">
        <v>1341</v>
      </c>
      <c r="S3079" s="701" t="s">
        <v>1341</v>
      </c>
    </row>
    <row r="3080" spans="1:19" x14ac:dyDescent="0.3">
      <c r="A3080" s="701" t="s">
        <v>2229</v>
      </c>
      <c r="B3080" s="701" t="s">
        <v>1607</v>
      </c>
      <c r="C3080" s="701" t="s">
        <v>1367</v>
      </c>
      <c r="D3080" s="702">
        <v>2007</v>
      </c>
      <c r="E3080" s="701" t="s">
        <v>1735</v>
      </c>
      <c r="F3080" s="701" t="s">
        <v>1736</v>
      </c>
      <c r="G3080" s="701" t="s">
        <v>1607</v>
      </c>
      <c r="H3080" s="703">
        <v>39926</v>
      </c>
      <c r="I3080" s="703">
        <v>39930</v>
      </c>
      <c r="J3080" s="701" t="s">
        <v>1608</v>
      </c>
      <c r="K3080" s="702">
        <v>40260</v>
      </c>
      <c r="L3080" s="701" t="s">
        <v>1341</v>
      </c>
      <c r="M3080" s="704"/>
      <c r="N3080" s="701" t="s">
        <v>1608</v>
      </c>
      <c r="O3080" s="702">
        <v>407</v>
      </c>
      <c r="P3080" s="701" t="s">
        <v>1613</v>
      </c>
      <c r="Q3080" s="702">
        <v>182</v>
      </c>
      <c r="R3080" s="701" t="s">
        <v>1341</v>
      </c>
      <c r="S3080" s="701" t="s">
        <v>1341</v>
      </c>
    </row>
    <row r="3081" spans="1:19" x14ac:dyDescent="0.3">
      <c r="A3081" s="701" t="s">
        <v>1734</v>
      </c>
      <c r="B3081" s="701" t="s">
        <v>1607</v>
      </c>
      <c r="C3081" s="701" t="s">
        <v>1367</v>
      </c>
      <c r="D3081" s="702">
        <v>2008</v>
      </c>
      <c r="E3081" s="701" t="s">
        <v>1735</v>
      </c>
      <c r="F3081" s="701" t="s">
        <v>1736</v>
      </c>
      <c r="G3081" s="701" t="s">
        <v>1607</v>
      </c>
      <c r="H3081" s="703">
        <v>40282</v>
      </c>
      <c r="I3081" s="703">
        <v>40282</v>
      </c>
      <c r="J3081" s="701" t="s">
        <v>1608</v>
      </c>
      <c r="K3081" s="702">
        <v>53511</v>
      </c>
      <c r="L3081" s="701" t="s">
        <v>1341</v>
      </c>
      <c r="M3081" s="704"/>
      <c r="N3081" s="701" t="s">
        <v>1608</v>
      </c>
      <c r="O3081" s="702">
        <v>367</v>
      </c>
      <c r="P3081" s="701" t="s">
        <v>1341</v>
      </c>
      <c r="Q3081" s="706"/>
      <c r="R3081" s="701" t="s">
        <v>1341</v>
      </c>
      <c r="S3081" s="701" t="s">
        <v>1341</v>
      </c>
    </row>
    <row r="3082" spans="1:19" x14ac:dyDescent="0.3">
      <c r="A3082" s="701" t="s">
        <v>1737</v>
      </c>
      <c r="B3082" s="701" t="s">
        <v>1607</v>
      </c>
      <c r="C3082" s="701" t="s">
        <v>1367</v>
      </c>
      <c r="D3082" s="702">
        <v>2008</v>
      </c>
      <c r="E3082" s="701" t="s">
        <v>1735</v>
      </c>
      <c r="F3082" s="701" t="s">
        <v>1736</v>
      </c>
      <c r="G3082" s="701" t="s">
        <v>1607</v>
      </c>
      <c r="H3082" s="703">
        <v>40282</v>
      </c>
      <c r="I3082" s="703">
        <v>40282</v>
      </c>
      <c r="J3082" s="701" t="s">
        <v>1608</v>
      </c>
      <c r="K3082" s="702">
        <v>49256</v>
      </c>
      <c r="L3082" s="701" t="s">
        <v>1341</v>
      </c>
      <c r="M3082" s="704"/>
      <c r="N3082" s="701" t="s">
        <v>1608</v>
      </c>
      <c r="O3082" s="702">
        <v>3468</v>
      </c>
      <c r="P3082" s="701" t="s">
        <v>1341</v>
      </c>
      <c r="Q3082" s="706"/>
      <c r="R3082" s="701" t="s">
        <v>1341</v>
      </c>
      <c r="S3082" s="701" t="s">
        <v>1341</v>
      </c>
    </row>
    <row r="3083" spans="1:19" x14ac:dyDescent="0.3">
      <c r="A3083" s="701" t="s">
        <v>1738</v>
      </c>
      <c r="B3083" s="701" t="s">
        <v>1607</v>
      </c>
      <c r="C3083" s="701" t="s">
        <v>1367</v>
      </c>
      <c r="D3083" s="702">
        <v>2008</v>
      </c>
      <c r="E3083" s="701" t="s">
        <v>1735</v>
      </c>
      <c r="F3083" s="701" t="s">
        <v>1736</v>
      </c>
      <c r="G3083" s="701" t="s">
        <v>1607</v>
      </c>
      <c r="H3083" s="703">
        <v>40278</v>
      </c>
      <c r="I3083" s="703">
        <v>40288</v>
      </c>
      <c r="J3083" s="701" t="s">
        <v>1608</v>
      </c>
      <c r="K3083" s="702">
        <v>24448</v>
      </c>
      <c r="L3083" s="701" t="s">
        <v>1341</v>
      </c>
      <c r="M3083" s="704"/>
      <c r="N3083" s="701" t="s">
        <v>1608</v>
      </c>
      <c r="O3083" s="702">
        <v>862</v>
      </c>
      <c r="P3083" s="701" t="s">
        <v>1341</v>
      </c>
      <c r="Q3083" s="706"/>
      <c r="R3083" s="701" t="s">
        <v>1341</v>
      </c>
      <c r="S3083" s="701" t="s">
        <v>1341</v>
      </c>
    </row>
    <row r="3084" spans="1:19" x14ac:dyDescent="0.3">
      <c r="A3084" s="701" t="s">
        <v>6057</v>
      </c>
      <c r="B3084" s="701" t="s">
        <v>1607</v>
      </c>
      <c r="C3084" s="701" t="s">
        <v>1367</v>
      </c>
      <c r="D3084" s="702">
        <v>2009</v>
      </c>
      <c r="E3084" s="701" t="s">
        <v>1735</v>
      </c>
      <c r="F3084" s="701" t="s">
        <v>1736</v>
      </c>
      <c r="G3084" s="701" t="s">
        <v>1607</v>
      </c>
      <c r="H3084" s="703">
        <v>40659</v>
      </c>
      <c r="I3084" s="703">
        <v>40662</v>
      </c>
      <c r="J3084" s="701" t="s">
        <v>1608</v>
      </c>
      <c r="K3084" s="702">
        <v>34033</v>
      </c>
      <c r="L3084" s="701" t="s">
        <v>1341</v>
      </c>
      <c r="M3084" s="704"/>
      <c r="N3084" s="701" t="s">
        <v>1608</v>
      </c>
      <c r="O3084" s="702">
        <v>2415</v>
      </c>
      <c r="P3084" s="701" t="s">
        <v>1613</v>
      </c>
      <c r="Q3084" s="702">
        <v>0</v>
      </c>
      <c r="R3084" s="701" t="s">
        <v>1341</v>
      </c>
      <c r="S3084" s="701" t="s">
        <v>1341</v>
      </c>
    </row>
    <row r="3085" spans="1:19" x14ac:dyDescent="0.3">
      <c r="A3085" s="701" t="s">
        <v>6068</v>
      </c>
      <c r="B3085" s="701" t="s">
        <v>1607</v>
      </c>
      <c r="C3085" s="701" t="s">
        <v>1367</v>
      </c>
      <c r="D3085" s="702">
        <v>2009</v>
      </c>
      <c r="E3085" s="701" t="s">
        <v>1735</v>
      </c>
      <c r="F3085" s="701" t="s">
        <v>1736</v>
      </c>
      <c r="G3085" s="701" t="s">
        <v>1607</v>
      </c>
      <c r="H3085" s="703">
        <v>40660</v>
      </c>
      <c r="I3085" s="703">
        <v>40661</v>
      </c>
      <c r="J3085" s="701" t="s">
        <v>1608</v>
      </c>
      <c r="K3085" s="702">
        <v>51365</v>
      </c>
      <c r="L3085" s="701" t="s">
        <v>1341</v>
      </c>
      <c r="M3085" s="704"/>
      <c r="N3085" s="701" t="s">
        <v>1613</v>
      </c>
      <c r="O3085" s="702">
        <v>1854</v>
      </c>
      <c r="P3085" s="701" t="s">
        <v>1608</v>
      </c>
      <c r="Q3085" s="702">
        <v>1317</v>
      </c>
      <c r="R3085" s="701" t="s">
        <v>1341</v>
      </c>
      <c r="S3085" s="701" t="s">
        <v>1341</v>
      </c>
    </row>
    <row r="3086" spans="1:19" x14ac:dyDescent="0.3">
      <c r="A3086" s="701" t="s">
        <v>6158</v>
      </c>
      <c r="B3086" s="701" t="s">
        <v>1607</v>
      </c>
      <c r="C3086" s="701" t="s">
        <v>1367</v>
      </c>
      <c r="D3086" s="702">
        <v>2009</v>
      </c>
      <c r="E3086" s="701" t="s">
        <v>1735</v>
      </c>
      <c r="F3086" s="701" t="s">
        <v>1736</v>
      </c>
      <c r="G3086" s="701" t="s">
        <v>1607</v>
      </c>
      <c r="H3086" s="703">
        <v>40661</v>
      </c>
      <c r="I3086" s="703">
        <v>40662</v>
      </c>
      <c r="J3086" s="701" t="s">
        <v>1608</v>
      </c>
      <c r="K3086" s="702">
        <v>54056</v>
      </c>
      <c r="L3086" s="701" t="s">
        <v>1341</v>
      </c>
      <c r="M3086" s="704"/>
      <c r="N3086" s="701" t="s">
        <v>1613</v>
      </c>
      <c r="O3086" s="702">
        <v>2457</v>
      </c>
      <c r="P3086" s="701" t="s">
        <v>1608</v>
      </c>
      <c r="Q3086" s="702">
        <v>1672</v>
      </c>
      <c r="R3086" s="701" t="s">
        <v>1341</v>
      </c>
      <c r="S3086" s="701" t="s">
        <v>1341</v>
      </c>
    </row>
    <row r="3087" spans="1:19" x14ac:dyDescent="0.3">
      <c r="A3087" s="701" t="s">
        <v>6159</v>
      </c>
      <c r="B3087" s="701" t="s">
        <v>1607</v>
      </c>
      <c r="C3087" s="701" t="s">
        <v>1367</v>
      </c>
      <c r="D3087" s="702">
        <v>2009</v>
      </c>
      <c r="E3087" s="701" t="s">
        <v>1735</v>
      </c>
      <c r="F3087" s="701" t="s">
        <v>1736</v>
      </c>
      <c r="G3087" s="701" t="s">
        <v>1607</v>
      </c>
      <c r="H3087" s="703">
        <v>40659</v>
      </c>
      <c r="I3087" s="703">
        <v>40660</v>
      </c>
      <c r="J3087" s="701" t="s">
        <v>1608</v>
      </c>
      <c r="K3087" s="702">
        <v>53677</v>
      </c>
      <c r="L3087" s="701" t="s">
        <v>1341</v>
      </c>
      <c r="M3087" s="704"/>
      <c r="N3087" s="701" t="s">
        <v>1613</v>
      </c>
      <c r="O3087" s="702">
        <v>8257</v>
      </c>
      <c r="P3087" s="701" t="s">
        <v>1608</v>
      </c>
      <c r="Q3087" s="702">
        <v>817</v>
      </c>
      <c r="R3087" s="701" t="s">
        <v>1341</v>
      </c>
      <c r="S3087" s="701" t="s">
        <v>1341</v>
      </c>
    </row>
    <row r="3088" spans="1:19" x14ac:dyDescent="0.3">
      <c r="A3088" s="701" t="s">
        <v>5826</v>
      </c>
      <c r="B3088" s="701" t="s">
        <v>1607</v>
      </c>
      <c r="C3088" s="701" t="s">
        <v>1367</v>
      </c>
      <c r="D3088" s="702">
        <v>2010</v>
      </c>
      <c r="E3088" s="701" t="s">
        <v>1735</v>
      </c>
      <c r="F3088" s="701" t="s">
        <v>1736</v>
      </c>
      <c r="G3088" s="701" t="s">
        <v>1607</v>
      </c>
      <c r="H3088" s="703">
        <v>41018</v>
      </c>
      <c r="I3088" s="703">
        <v>41023</v>
      </c>
      <c r="J3088" s="701" t="s">
        <v>1608</v>
      </c>
      <c r="K3088" s="702">
        <v>7724</v>
      </c>
      <c r="L3088" s="701" t="s">
        <v>1341</v>
      </c>
      <c r="M3088" s="704"/>
      <c r="N3088" s="701" t="s">
        <v>1613</v>
      </c>
      <c r="O3088" s="702">
        <v>863</v>
      </c>
      <c r="P3088" s="701" t="s">
        <v>1608</v>
      </c>
      <c r="Q3088" s="702">
        <v>164</v>
      </c>
      <c r="R3088" s="701" t="s">
        <v>1341</v>
      </c>
      <c r="S3088" s="701" t="s">
        <v>1341</v>
      </c>
    </row>
    <row r="3089" spans="1:19" x14ac:dyDescent="0.3">
      <c r="A3089" s="701" t="s">
        <v>5972</v>
      </c>
      <c r="B3089" s="701" t="s">
        <v>1607</v>
      </c>
      <c r="C3089" s="701" t="s">
        <v>1367</v>
      </c>
      <c r="D3089" s="702">
        <v>2010</v>
      </c>
      <c r="E3089" s="701" t="s">
        <v>1735</v>
      </c>
      <c r="F3089" s="701" t="s">
        <v>1736</v>
      </c>
      <c r="G3089" s="701" t="s">
        <v>1607</v>
      </c>
      <c r="H3089" s="703">
        <v>41018</v>
      </c>
      <c r="I3089" s="703">
        <v>41023</v>
      </c>
      <c r="J3089" s="701" t="s">
        <v>1608</v>
      </c>
      <c r="K3089" s="702">
        <v>26273</v>
      </c>
      <c r="L3089" s="701" t="s">
        <v>1341</v>
      </c>
      <c r="M3089" s="704"/>
      <c r="N3089" s="701" t="s">
        <v>1608</v>
      </c>
      <c r="O3089" s="702">
        <v>444</v>
      </c>
      <c r="P3089" s="701" t="s">
        <v>1613</v>
      </c>
      <c r="Q3089" s="702">
        <v>361</v>
      </c>
      <c r="R3089" s="701" t="s">
        <v>1341</v>
      </c>
      <c r="S3089" s="701" t="s">
        <v>1341</v>
      </c>
    </row>
    <row r="3090" spans="1:19" x14ac:dyDescent="0.3">
      <c r="A3090" s="701" t="s">
        <v>6194</v>
      </c>
      <c r="B3090" s="701" t="s">
        <v>1607</v>
      </c>
      <c r="C3090" s="701" t="s">
        <v>1367</v>
      </c>
      <c r="D3090" s="702">
        <v>2010</v>
      </c>
      <c r="E3090" s="701" t="s">
        <v>1735</v>
      </c>
      <c r="F3090" s="701" t="s">
        <v>1736</v>
      </c>
      <c r="G3090" s="701" t="s">
        <v>1607</v>
      </c>
      <c r="H3090" s="703">
        <v>41018</v>
      </c>
      <c r="I3090" s="703">
        <v>41023</v>
      </c>
      <c r="J3090" s="701" t="s">
        <v>1608</v>
      </c>
      <c r="K3090" s="702">
        <v>20617</v>
      </c>
      <c r="L3090" s="701" t="s">
        <v>1341</v>
      </c>
      <c r="M3090" s="704"/>
      <c r="N3090" s="701" t="s">
        <v>1613</v>
      </c>
      <c r="O3090" s="702">
        <v>362</v>
      </c>
      <c r="P3090" s="701" t="s">
        <v>1608</v>
      </c>
      <c r="Q3090" s="702">
        <v>348</v>
      </c>
      <c r="R3090" s="701" t="s">
        <v>1341</v>
      </c>
      <c r="S3090" s="701" t="s">
        <v>1341</v>
      </c>
    </row>
    <row r="3091" spans="1:19" x14ac:dyDescent="0.3">
      <c r="A3091" s="701" t="s">
        <v>6223</v>
      </c>
      <c r="B3091" s="701" t="s">
        <v>1607</v>
      </c>
      <c r="C3091" s="701" t="s">
        <v>1367</v>
      </c>
      <c r="D3091" s="702">
        <v>2010</v>
      </c>
      <c r="E3091" s="701" t="s">
        <v>1735</v>
      </c>
      <c r="F3091" s="701" t="s">
        <v>1736</v>
      </c>
      <c r="G3091" s="701" t="s">
        <v>1607</v>
      </c>
      <c r="H3091" s="703">
        <v>41018</v>
      </c>
      <c r="I3091" s="703">
        <v>41023</v>
      </c>
      <c r="J3091" s="701" t="s">
        <v>1608</v>
      </c>
      <c r="K3091" s="702">
        <v>8870</v>
      </c>
      <c r="L3091" s="701" t="s">
        <v>1341</v>
      </c>
      <c r="M3091" s="704"/>
      <c r="N3091" s="701" t="s">
        <v>1613</v>
      </c>
      <c r="O3091" s="702">
        <v>209</v>
      </c>
      <c r="P3091" s="701" t="s">
        <v>1608</v>
      </c>
      <c r="Q3091" s="702">
        <v>101</v>
      </c>
      <c r="R3091" s="701" t="s">
        <v>1341</v>
      </c>
      <c r="S3091" s="701" t="s">
        <v>1341</v>
      </c>
    </row>
    <row r="3092" spans="1:19" x14ac:dyDescent="0.3">
      <c r="A3092" s="701" t="s">
        <v>6344</v>
      </c>
      <c r="B3092" s="701" t="s">
        <v>1607</v>
      </c>
      <c r="C3092" s="701" t="s">
        <v>1367</v>
      </c>
      <c r="D3092" s="702">
        <v>2010</v>
      </c>
      <c r="E3092" s="701" t="s">
        <v>1735</v>
      </c>
      <c r="F3092" s="701" t="s">
        <v>1736</v>
      </c>
      <c r="G3092" s="701" t="s">
        <v>1607</v>
      </c>
      <c r="H3092" s="703">
        <v>41018</v>
      </c>
      <c r="I3092" s="703">
        <v>41023</v>
      </c>
      <c r="J3092" s="701" t="s">
        <v>1608</v>
      </c>
      <c r="K3092" s="702">
        <v>51223</v>
      </c>
      <c r="L3092" s="701" t="s">
        <v>1341</v>
      </c>
      <c r="M3092" s="704"/>
      <c r="N3092" s="701" t="s">
        <v>1608</v>
      </c>
      <c r="O3092" s="702">
        <v>2235</v>
      </c>
      <c r="P3092" s="701" t="s">
        <v>1613</v>
      </c>
      <c r="Q3092" s="705">
        <v>864</v>
      </c>
      <c r="R3092" s="701" t="s">
        <v>1341</v>
      </c>
      <c r="S3092" s="701" t="s">
        <v>1341</v>
      </c>
    </row>
    <row r="3093" spans="1:19" x14ac:dyDescent="0.3">
      <c r="A3093" s="701" t="s">
        <v>6345</v>
      </c>
      <c r="B3093" s="701" t="s">
        <v>1607</v>
      </c>
      <c r="C3093" s="701" t="s">
        <v>1367</v>
      </c>
      <c r="D3093" s="702">
        <v>2010</v>
      </c>
      <c r="E3093" s="701" t="s">
        <v>1735</v>
      </c>
      <c r="F3093" s="701" t="s">
        <v>1736</v>
      </c>
      <c r="G3093" s="701" t="s">
        <v>1607</v>
      </c>
      <c r="H3093" s="703">
        <v>41018</v>
      </c>
      <c r="I3093" s="703">
        <v>41023</v>
      </c>
      <c r="J3093" s="701" t="s">
        <v>1608</v>
      </c>
      <c r="K3093" s="702">
        <v>51745</v>
      </c>
      <c r="L3093" s="701" t="s">
        <v>1341</v>
      </c>
      <c r="M3093" s="704"/>
      <c r="N3093" s="701" t="s">
        <v>1608</v>
      </c>
      <c r="O3093" s="702">
        <v>1164</v>
      </c>
      <c r="P3093" s="701" t="s">
        <v>1613</v>
      </c>
      <c r="Q3093" s="705">
        <v>207</v>
      </c>
      <c r="R3093" s="701" t="s">
        <v>1341</v>
      </c>
      <c r="S3093" s="701" t="s">
        <v>1341</v>
      </c>
    </row>
    <row r="3094" spans="1:19" x14ac:dyDescent="0.3">
      <c r="A3094" s="701" t="s">
        <v>6919</v>
      </c>
      <c r="B3094" s="701" t="s">
        <v>1607</v>
      </c>
      <c r="C3094" s="701" t="s">
        <v>1367</v>
      </c>
      <c r="D3094" s="702">
        <v>2010</v>
      </c>
      <c r="E3094" s="701" t="s">
        <v>1735</v>
      </c>
      <c r="F3094" s="701" t="s">
        <v>1736</v>
      </c>
      <c r="G3094" s="701" t="s">
        <v>1607</v>
      </c>
      <c r="H3094" s="703">
        <v>41018</v>
      </c>
      <c r="I3094" s="703">
        <v>41023</v>
      </c>
      <c r="J3094" s="701" t="s">
        <v>1608</v>
      </c>
      <c r="K3094" s="702">
        <v>21273</v>
      </c>
      <c r="L3094" s="701" t="s">
        <v>1341</v>
      </c>
      <c r="M3094" s="704"/>
      <c r="N3094" s="701" t="s">
        <v>1613</v>
      </c>
      <c r="O3094" s="702">
        <v>568</v>
      </c>
      <c r="P3094" s="701" t="s">
        <v>1608</v>
      </c>
      <c r="Q3094" s="702">
        <v>402</v>
      </c>
      <c r="R3094" s="701" t="s">
        <v>1341</v>
      </c>
      <c r="S3094" s="701" t="s">
        <v>1341</v>
      </c>
    </row>
    <row r="3095" spans="1:19" x14ac:dyDescent="0.3">
      <c r="A3095" s="701" t="s">
        <v>4671</v>
      </c>
      <c r="B3095" s="701" t="s">
        <v>1607</v>
      </c>
      <c r="C3095" s="701" t="s">
        <v>324</v>
      </c>
      <c r="D3095" s="702">
        <v>1979</v>
      </c>
      <c r="E3095" s="701" t="s">
        <v>2232</v>
      </c>
      <c r="F3095" s="701" t="s">
        <v>2233</v>
      </c>
      <c r="G3095" s="701" t="s">
        <v>1612</v>
      </c>
      <c r="H3095" s="703">
        <v>29356</v>
      </c>
      <c r="I3095" s="703">
        <v>29356</v>
      </c>
      <c r="J3095" s="701" t="s">
        <v>1608</v>
      </c>
      <c r="K3095" s="702">
        <v>33494</v>
      </c>
      <c r="L3095" s="701" t="s">
        <v>1341</v>
      </c>
      <c r="M3095" s="704"/>
      <c r="N3095" s="701" t="s">
        <v>1613</v>
      </c>
      <c r="O3095" s="702">
        <v>776681</v>
      </c>
      <c r="P3095" s="701" t="s">
        <v>1608</v>
      </c>
      <c r="Q3095" s="702">
        <v>5635</v>
      </c>
      <c r="R3095" s="701" t="s">
        <v>1341</v>
      </c>
      <c r="S3095" s="701" t="s">
        <v>1341</v>
      </c>
    </row>
    <row r="3096" spans="1:19" x14ac:dyDescent="0.3">
      <c r="A3096" s="701" t="s">
        <v>4689</v>
      </c>
      <c r="B3096" s="701" t="s">
        <v>1607</v>
      </c>
      <c r="C3096" s="701" t="s">
        <v>324</v>
      </c>
      <c r="D3096" s="702">
        <v>1980</v>
      </c>
      <c r="E3096" s="701" t="s">
        <v>2232</v>
      </c>
      <c r="F3096" s="701" t="s">
        <v>2233</v>
      </c>
      <c r="G3096" s="701" t="s">
        <v>1612</v>
      </c>
      <c r="H3096" s="703">
        <v>29728</v>
      </c>
      <c r="I3096" s="703">
        <v>29728</v>
      </c>
      <c r="J3096" s="701" t="s">
        <v>1608</v>
      </c>
      <c r="K3096" s="702">
        <v>14106</v>
      </c>
      <c r="L3096" s="701" t="s">
        <v>1341</v>
      </c>
      <c r="M3096" s="704"/>
      <c r="N3096" s="701" t="s">
        <v>1608</v>
      </c>
      <c r="O3096" s="702">
        <v>1029</v>
      </c>
      <c r="P3096" s="701" t="s">
        <v>1341</v>
      </c>
      <c r="Q3096" s="706"/>
      <c r="R3096" s="701" t="s">
        <v>1341</v>
      </c>
      <c r="S3096" s="701" t="s">
        <v>1341</v>
      </c>
    </row>
    <row r="3097" spans="1:19" x14ac:dyDescent="0.3">
      <c r="A3097" s="701" t="s">
        <v>4690</v>
      </c>
      <c r="B3097" s="701" t="s">
        <v>1607</v>
      </c>
      <c r="C3097" s="701" t="s">
        <v>324</v>
      </c>
      <c r="D3097" s="702">
        <v>1980</v>
      </c>
      <c r="E3097" s="701" t="s">
        <v>2232</v>
      </c>
      <c r="F3097" s="701" t="s">
        <v>2233</v>
      </c>
      <c r="G3097" s="701" t="s">
        <v>1612</v>
      </c>
      <c r="H3097" s="703">
        <v>29728</v>
      </c>
      <c r="I3097" s="703">
        <v>29728</v>
      </c>
      <c r="J3097" s="701" t="s">
        <v>1608</v>
      </c>
      <c r="K3097" s="702">
        <v>33298</v>
      </c>
      <c r="L3097" s="701" t="s">
        <v>1341</v>
      </c>
      <c r="M3097" s="704"/>
      <c r="N3097" s="701" t="s">
        <v>1613</v>
      </c>
      <c r="O3097" s="702">
        <v>258038</v>
      </c>
      <c r="P3097" s="701" t="s">
        <v>1608</v>
      </c>
      <c r="Q3097" s="702">
        <v>2429</v>
      </c>
      <c r="R3097" s="701" t="s">
        <v>1341</v>
      </c>
      <c r="S3097" s="701" t="s">
        <v>1341</v>
      </c>
    </row>
    <row r="3098" spans="1:19" x14ac:dyDescent="0.3">
      <c r="A3098" s="701" t="s">
        <v>4699</v>
      </c>
      <c r="B3098" s="701" t="s">
        <v>1607</v>
      </c>
      <c r="C3098" s="701" t="s">
        <v>324</v>
      </c>
      <c r="D3098" s="702">
        <v>1981</v>
      </c>
      <c r="E3098" s="701" t="s">
        <v>2232</v>
      </c>
      <c r="F3098" s="701" t="s">
        <v>2233</v>
      </c>
      <c r="G3098" s="701" t="s">
        <v>1612</v>
      </c>
      <c r="H3098" s="703">
        <v>30061</v>
      </c>
      <c r="I3098" s="703">
        <v>30061</v>
      </c>
      <c r="J3098" s="701" t="s">
        <v>1608</v>
      </c>
      <c r="K3098" s="702">
        <v>9486</v>
      </c>
      <c r="L3098" s="701" t="s">
        <v>1341</v>
      </c>
      <c r="M3098" s="704"/>
      <c r="N3098" s="701" t="s">
        <v>1608</v>
      </c>
      <c r="O3098" s="702">
        <v>520</v>
      </c>
      <c r="P3098" s="701" t="s">
        <v>1341</v>
      </c>
      <c r="Q3098" s="706"/>
      <c r="R3098" s="701" t="s">
        <v>1341</v>
      </c>
      <c r="S3098" s="701" t="s">
        <v>1341</v>
      </c>
    </row>
    <row r="3099" spans="1:19" x14ac:dyDescent="0.3">
      <c r="A3099" s="701" t="s">
        <v>4700</v>
      </c>
      <c r="B3099" s="701" t="s">
        <v>1607</v>
      </c>
      <c r="C3099" s="701" t="s">
        <v>324</v>
      </c>
      <c r="D3099" s="702">
        <v>1981</v>
      </c>
      <c r="E3099" s="701" t="s">
        <v>2232</v>
      </c>
      <c r="F3099" s="701" t="s">
        <v>2233</v>
      </c>
      <c r="G3099" s="701" t="s">
        <v>1612</v>
      </c>
      <c r="H3099" s="703">
        <v>30061</v>
      </c>
      <c r="I3099" s="703">
        <v>30061</v>
      </c>
      <c r="J3099" s="701" t="s">
        <v>1608</v>
      </c>
      <c r="K3099" s="702">
        <v>29150</v>
      </c>
      <c r="L3099" s="701" t="s">
        <v>1341</v>
      </c>
      <c r="M3099" s="704"/>
      <c r="N3099" s="701" t="s">
        <v>1613</v>
      </c>
      <c r="O3099" s="702">
        <v>562229</v>
      </c>
      <c r="P3099" s="701" t="s">
        <v>1608</v>
      </c>
      <c r="Q3099" s="705">
        <v>1599</v>
      </c>
      <c r="R3099" s="701" t="s">
        <v>1341</v>
      </c>
      <c r="S3099" s="701" t="s">
        <v>1341</v>
      </c>
    </row>
    <row r="3100" spans="1:19" x14ac:dyDescent="0.3">
      <c r="A3100" s="701" t="s">
        <v>4714</v>
      </c>
      <c r="B3100" s="701" t="s">
        <v>1607</v>
      </c>
      <c r="C3100" s="701" t="s">
        <v>324</v>
      </c>
      <c r="D3100" s="702">
        <v>1982</v>
      </c>
      <c r="E3100" s="701" t="s">
        <v>2232</v>
      </c>
      <c r="F3100" s="701" t="s">
        <v>2233</v>
      </c>
      <c r="G3100" s="701" t="s">
        <v>1612</v>
      </c>
      <c r="H3100" s="703">
        <v>30429</v>
      </c>
      <c r="I3100" s="703">
        <v>30429</v>
      </c>
      <c r="J3100" s="701" t="s">
        <v>1608</v>
      </c>
      <c r="K3100" s="702">
        <v>38792</v>
      </c>
      <c r="L3100" s="701" t="s">
        <v>1341</v>
      </c>
      <c r="M3100" s="704"/>
      <c r="N3100" s="701" t="s">
        <v>1613</v>
      </c>
      <c r="O3100" s="702">
        <v>677965</v>
      </c>
      <c r="P3100" s="701" t="s">
        <v>1608</v>
      </c>
      <c r="Q3100" s="702">
        <v>1668</v>
      </c>
      <c r="R3100" s="701" t="s">
        <v>1341</v>
      </c>
      <c r="S3100" s="701" t="s">
        <v>1341</v>
      </c>
    </row>
    <row r="3101" spans="1:19" x14ac:dyDescent="0.3">
      <c r="A3101" s="701" t="s">
        <v>4715</v>
      </c>
      <c r="B3101" s="701" t="s">
        <v>1607</v>
      </c>
      <c r="C3101" s="701" t="s">
        <v>324</v>
      </c>
      <c r="D3101" s="702">
        <v>1982</v>
      </c>
      <c r="E3101" s="701" t="s">
        <v>2232</v>
      </c>
      <c r="F3101" s="701" t="s">
        <v>2233</v>
      </c>
      <c r="G3101" s="701" t="s">
        <v>1612</v>
      </c>
      <c r="H3101" s="703">
        <v>30429</v>
      </c>
      <c r="I3101" s="703">
        <v>30429</v>
      </c>
      <c r="J3101" s="701" t="s">
        <v>1608</v>
      </c>
      <c r="K3101" s="702">
        <v>11675</v>
      </c>
      <c r="L3101" s="701" t="s">
        <v>1341</v>
      </c>
      <c r="M3101" s="704"/>
      <c r="N3101" s="701" t="s">
        <v>1608</v>
      </c>
      <c r="O3101" s="702">
        <v>865</v>
      </c>
      <c r="P3101" s="701" t="s">
        <v>1341</v>
      </c>
      <c r="Q3101" s="706"/>
      <c r="R3101" s="701" t="s">
        <v>1341</v>
      </c>
      <c r="S3101" s="701" t="s">
        <v>1341</v>
      </c>
    </row>
    <row r="3102" spans="1:19" x14ac:dyDescent="0.3">
      <c r="A3102" s="701" t="s">
        <v>7098</v>
      </c>
      <c r="B3102" s="701" t="s">
        <v>1607</v>
      </c>
      <c r="C3102" s="701" t="s">
        <v>324</v>
      </c>
      <c r="D3102" s="702">
        <v>1983</v>
      </c>
      <c r="E3102" s="701" t="s">
        <v>2232</v>
      </c>
      <c r="F3102" s="701" t="s">
        <v>2233</v>
      </c>
      <c r="G3102" s="701" t="s">
        <v>1612</v>
      </c>
      <c r="H3102" s="703">
        <v>30789</v>
      </c>
      <c r="I3102" s="703">
        <v>30791</v>
      </c>
      <c r="J3102" s="701" t="s">
        <v>1608</v>
      </c>
      <c r="K3102" s="702">
        <v>37541</v>
      </c>
      <c r="L3102" s="701" t="s">
        <v>1341</v>
      </c>
      <c r="M3102" s="704"/>
      <c r="N3102" s="701" t="s">
        <v>1613</v>
      </c>
      <c r="O3102" s="702">
        <v>702073</v>
      </c>
      <c r="P3102" s="701" t="s">
        <v>1608</v>
      </c>
      <c r="Q3102" s="702">
        <v>1934</v>
      </c>
      <c r="R3102" s="701" t="s">
        <v>1341</v>
      </c>
      <c r="S3102" s="701" t="s">
        <v>1341</v>
      </c>
    </row>
    <row r="3103" spans="1:19" x14ac:dyDescent="0.3">
      <c r="A3103" s="701" t="s">
        <v>7099</v>
      </c>
      <c r="B3103" s="701" t="s">
        <v>1607</v>
      </c>
      <c r="C3103" s="701" t="s">
        <v>324</v>
      </c>
      <c r="D3103" s="702">
        <v>1983</v>
      </c>
      <c r="E3103" s="701" t="s">
        <v>2232</v>
      </c>
      <c r="F3103" s="701" t="s">
        <v>2233</v>
      </c>
      <c r="G3103" s="701" t="s">
        <v>1612</v>
      </c>
      <c r="H3103" s="703">
        <v>30789</v>
      </c>
      <c r="I3103" s="703">
        <v>30791</v>
      </c>
      <c r="J3103" s="701" t="s">
        <v>1608</v>
      </c>
      <c r="K3103" s="702">
        <v>11317</v>
      </c>
      <c r="L3103" s="701" t="s">
        <v>1341</v>
      </c>
      <c r="M3103" s="704"/>
      <c r="N3103" s="701" t="s">
        <v>1608</v>
      </c>
      <c r="O3103" s="702">
        <v>410</v>
      </c>
      <c r="P3103" s="701" t="s">
        <v>1341</v>
      </c>
      <c r="Q3103" s="706"/>
      <c r="R3103" s="701" t="s">
        <v>1341</v>
      </c>
      <c r="S3103" s="701" t="s">
        <v>1341</v>
      </c>
    </row>
    <row r="3104" spans="1:19" x14ac:dyDescent="0.3">
      <c r="A3104" s="701" t="s">
        <v>7103</v>
      </c>
      <c r="B3104" s="701" t="s">
        <v>1607</v>
      </c>
      <c r="C3104" s="701" t="s">
        <v>324</v>
      </c>
      <c r="D3104" s="702">
        <v>1984</v>
      </c>
      <c r="E3104" s="701" t="s">
        <v>2232</v>
      </c>
      <c r="F3104" s="701" t="s">
        <v>2233</v>
      </c>
      <c r="G3104" s="701" t="s">
        <v>1612</v>
      </c>
      <c r="H3104" s="703">
        <v>31163</v>
      </c>
      <c r="I3104" s="703">
        <v>31166</v>
      </c>
      <c r="J3104" s="701" t="s">
        <v>1608</v>
      </c>
      <c r="K3104" s="702">
        <v>38605</v>
      </c>
      <c r="L3104" s="701" t="s">
        <v>1341</v>
      </c>
      <c r="M3104" s="704"/>
      <c r="N3104" s="701" t="s">
        <v>1613</v>
      </c>
      <c r="O3104" s="702">
        <v>240073</v>
      </c>
      <c r="P3104" s="701" t="s">
        <v>1608</v>
      </c>
      <c r="Q3104" s="702">
        <v>11144</v>
      </c>
      <c r="R3104" s="701" t="s">
        <v>1341</v>
      </c>
      <c r="S3104" s="701" t="s">
        <v>1341</v>
      </c>
    </row>
    <row r="3105" spans="1:19" x14ac:dyDescent="0.3">
      <c r="A3105" s="701" t="s">
        <v>7104</v>
      </c>
      <c r="B3105" s="701" t="s">
        <v>1607</v>
      </c>
      <c r="C3105" s="701" t="s">
        <v>324</v>
      </c>
      <c r="D3105" s="702">
        <v>1984</v>
      </c>
      <c r="E3105" s="701" t="s">
        <v>2232</v>
      </c>
      <c r="F3105" s="701" t="s">
        <v>2233</v>
      </c>
      <c r="G3105" s="701" t="s">
        <v>1612</v>
      </c>
      <c r="H3105" s="703">
        <v>31215</v>
      </c>
      <c r="I3105" s="703">
        <v>31223</v>
      </c>
      <c r="J3105" s="701" t="s">
        <v>1608</v>
      </c>
      <c r="K3105" s="702">
        <v>44898</v>
      </c>
      <c r="L3105" s="701" t="s">
        <v>1341</v>
      </c>
      <c r="M3105" s="704"/>
      <c r="N3105" s="701" t="s">
        <v>1613</v>
      </c>
      <c r="O3105" s="702">
        <v>649344</v>
      </c>
      <c r="P3105" s="701" t="s">
        <v>1608</v>
      </c>
      <c r="Q3105" s="702">
        <v>4934</v>
      </c>
      <c r="R3105" s="701" t="s">
        <v>1341</v>
      </c>
      <c r="S3105" s="701" t="s">
        <v>1341</v>
      </c>
    </row>
    <row r="3106" spans="1:19" x14ac:dyDescent="0.3">
      <c r="A3106" s="701" t="s">
        <v>7105</v>
      </c>
      <c r="B3106" s="701" t="s">
        <v>1607</v>
      </c>
      <c r="C3106" s="701" t="s">
        <v>324</v>
      </c>
      <c r="D3106" s="702">
        <v>1985</v>
      </c>
      <c r="E3106" s="701" t="s">
        <v>2232</v>
      </c>
      <c r="F3106" s="701" t="s">
        <v>2233</v>
      </c>
      <c r="G3106" s="701" t="s">
        <v>1612</v>
      </c>
      <c r="H3106" s="703">
        <v>31527</v>
      </c>
      <c r="I3106" s="703">
        <v>31538</v>
      </c>
      <c r="J3106" s="701" t="s">
        <v>1608</v>
      </c>
      <c r="K3106" s="702">
        <v>94552</v>
      </c>
      <c r="L3106" s="701" t="s">
        <v>1341</v>
      </c>
      <c r="M3106" s="704"/>
      <c r="N3106" s="701" t="s">
        <v>1613</v>
      </c>
      <c r="O3106" s="702">
        <v>689698</v>
      </c>
      <c r="P3106" s="701" t="s">
        <v>1608</v>
      </c>
      <c r="Q3106" s="702">
        <v>8783</v>
      </c>
      <c r="R3106" s="701" t="s">
        <v>1341</v>
      </c>
      <c r="S3106" s="701" t="s">
        <v>1341</v>
      </c>
    </row>
    <row r="3107" spans="1:19" x14ac:dyDescent="0.3">
      <c r="A3107" s="701" t="s">
        <v>7106</v>
      </c>
      <c r="B3107" s="701" t="s">
        <v>1607</v>
      </c>
      <c r="C3107" s="701" t="s">
        <v>324</v>
      </c>
      <c r="D3107" s="702">
        <v>1985</v>
      </c>
      <c r="E3107" s="701" t="s">
        <v>2232</v>
      </c>
      <c r="F3107" s="701" t="s">
        <v>2233</v>
      </c>
      <c r="G3107" s="701" t="s">
        <v>1612</v>
      </c>
      <c r="H3107" s="703">
        <v>31583</v>
      </c>
      <c r="I3107" s="703">
        <v>31596</v>
      </c>
      <c r="J3107" s="701" t="s">
        <v>1608</v>
      </c>
      <c r="K3107" s="702">
        <v>85934</v>
      </c>
      <c r="L3107" s="701" t="s">
        <v>1341</v>
      </c>
      <c r="M3107" s="704"/>
      <c r="N3107" s="701" t="s">
        <v>1613</v>
      </c>
      <c r="O3107" s="702">
        <v>498364</v>
      </c>
      <c r="P3107" s="701" t="s">
        <v>1608</v>
      </c>
      <c r="Q3107" s="702">
        <v>16802</v>
      </c>
      <c r="R3107" s="701" t="s">
        <v>1341</v>
      </c>
      <c r="S3107" s="701" t="s">
        <v>1341</v>
      </c>
    </row>
    <row r="3108" spans="1:19" x14ac:dyDescent="0.3">
      <c r="A3108" s="701" t="s">
        <v>7125</v>
      </c>
      <c r="B3108" s="701" t="s">
        <v>1607</v>
      </c>
      <c r="C3108" s="701" t="s">
        <v>324</v>
      </c>
      <c r="D3108" s="702">
        <v>1986</v>
      </c>
      <c r="E3108" s="701" t="s">
        <v>2232</v>
      </c>
      <c r="F3108" s="701" t="s">
        <v>2233</v>
      </c>
      <c r="G3108" s="701" t="s">
        <v>1612</v>
      </c>
      <c r="H3108" s="703">
        <v>31926</v>
      </c>
      <c r="I3108" s="703">
        <v>31951</v>
      </c>
      <c r="J3108" s="701" t="s">
        <v>1608</v>
      </c>
      <c r="K3108" s="702">
        <v>194459</v>
      </c>
      <c r="L3108" s="701" t="s">
        <v>1341</v>
      </c>
      <c r="M3108" s="704"/>
      <c r="N3108" s="701" t="s">
        <v>1613</v>
      </c>
      <c r="O3108" s="702">
        <v>829946</v>
      </c>
      <c r="P3108" s="701" t="s">
        <v>1608</v>
      </c>
      <c r="Q3108" s="702">
        <v>10667</v>
      </c>
      <c r="R3108" s="701" t="s">
        <v>1341</v>
      </c>
      <c r="S3108" s="701" t="s">
        <v>1341</v>
      </c>
    </row>
    <row r="3109" spans="1:19" x14ac:dyDescent="0.3">
      <c r="A3109" s="701" t="s">
        <v>7169</v>
      </c>
      <c r="B3109" s="701" t="s">
        <v>1607</v>
      </c>
      <c r="C3109" s="701" t="s">
        <v>324</v>
      </c>
      <c r="D3109" s="702">
        <v>1987</v>
      </c>
      <c r="E3109" s="701" t="s">
        <v>2232</v>
      </c>
      <c r="F3109" s="701" t="s">
        <v>2233</v>
      </c>
      <c r="G3109" s="701" t="s">
        <v>1612</v>
      </c>
      <c r="H3109" s="703">
        <v>32294</v>
      </c>
      <c r="I3109" s="703">
        <v>32325</v>
      </c>
      <c r="J3109" s="701" t="s">
        <v>1608</v>
      </c>
      <c r="K3109" s="702">
        <v>195101</v>
      </c>
      <c r="L3109" s="701" t="s">
        <v>1341</v>
      </c>
      <c r="M3109" s="704"/>
      <c r="N3109" s="701" t="s">
        <v>1613</v>
      </c>
      <c r="O3109" s="702">
        <v>835664</v>
      </c>
      <c r="P3109" s="701" t="s">
        <v>1608</v>
      </c>
      <c r="Q3109" s="702">
        <v>14235</v>
      </c>
      <c r="R3109" s="701" t="s">
        <v>1341</v>
      </c>
      <c r="S3109" s="701" t="s">
        <v>1341</v>
      </c>
    </row>
    <row r="3110" spans="1:19" x14ac:dyDescent="0.3">
      <c r="A3110" s="701" t="s">
        <v>7297</v>
      </c>
      <c r="B3110" s="701" t="s">
        <v>1607</v>
      </c>
      <c r="C3110" s="701" t="s">
        <v>324</v>
      </c>
      <c r="D3110" s="702">
        <v>1988</v>
      </c>
      <c r="E3110" s="701" t="s">
        <v>2232</v>
      </c>
      <c r="F3110" s="701" t="s">
        <v>2233</v>
      </c>
      <c r="G3110" s="701" t="s">
        <v>1612</v>
      </c>
      <c r="H3110" s="703">
        <v>32664</v>
      </c>
      <c r="I3110" s="703">
        <v>32681</v>
      </c>
      <c r="J3110" s="701" t="s">
        <v>1608</v>
      </c>
      <c r="K3110" s="702">
        <v>193837</v>
      </c>
      <c r="L3110" s="701" t="s">
        <v>1341</v>
      </c>
      <c r="M3110" s="704"/>
      <c r="N3110" s="701" t="s">
        <v>1613</v>
      </c>
      <c r="O3110" s="702">
        <v>690220</v>
      </c>
      <c r="P3110" s="701" t="s">
        <v>1608</v>
      </c>
      <c r="Q3110" s="705">
        <v>15943</v>
      </c>
      <c r="R3110" s="701" t="s">
        <v>1341</v>
      </c>
      <c r="S3110" s="701" t="s">
        <v>1341</v>
      </c>
    </row>
    <row r="3111" spans="1:19" x14ac:dyDescent="0.3">
      <c r="A3111" s="701" t="s">
        <v>7114</v>
      </c>
      <c r="B3111" s="701" t="s">
        <v>1607</v>
      </c>
      <c r="C3111" s="701" t="s">
        <v>324</v>
      </c>
      <c r="D3111" s="702">
        <v>1989</v>
      </c>
      <c r="E3111" s="701" t="s">
        <v>2232</v>
      </c>
      <c r="F3111" s="701" t="s">
        <v>2233</v>
      </c>
      <c r="G3111" s="701" t="s">
        <v>1612</v>
      </c>
      <c r="H3111" s="703">
        <v>33017</v>
      </c>
      <c r="I3111" s="703">
        <v>33066</v>
      </c>
      <c r="J3111" s="701" t="s">
        <v>1608</v>
      </c>
      <c r="K3111" s="702">
        <v>198744</v>
      </c>
      <c r="L3111" s="701" t="s">
        <v>1341</v>
      </c>
      <c r="M3111" s="704"/>
      <c r="N3111" s="701" t="s">
        <v>1613</v>
      </c>
      <c r="O3111" s="702">
        <v>895741</v>
      </c>
      <c r="P3111" s="701" t="s">
        <v>1608</v>
      </c>
      <c r="Q3111" s="705">
        <v>5515</v>
      </c>
      <c r="R3111" s="701" t="s">
        <v>1341</v>
      </c>
      <c r="S3111" s="701" t="s">
        <v>1341</v>
      </c>
    </row>
    <row r="3112" spans="1:19" x14ac:dyDescent="0.3">
      <c r="A3112" s="701" t="s">
        <v>7112</v>
      </c>
      <c r="B3112" s="701" t="s">
        <v>1607</v>
      </c>
      <c r="C3112" s="701" t="s">
        <v>324</v>
      </c>
      <c r="D3112" s="702">
        <v>1990</v>
      </c>
      <c r="E3112" s="701" t="s">
        <v>2232</v>
      </c>
      <c r="F3112" s="701" t="s">
        <v>2233</v>
      </c>
      <c r="G3112" s="701" t="s">
        <v>1612</v>
      </c>
      <c r="H3112" s="703">
        <v>33375</v>
      </c>
      <c r="I3112" s="703">
        <v>33413</v>
      </c>
      <c r="J3112" s="701" t="s">
        <v>1608</v>
      </c>
      <c r="K3112" s="702">
        <v>183328</v>
      </c>
      <c r="L3112" s="701" t="s">
        <v>1341</v>
      </c>
      <c r="M3112" s="704"/>
      <c r="N3112" s="701" t="s">
        <v>1613</v>
      </c>
      <c r="O3112" s="702">
        <v>911327</v>
      </c>
      <c r="P3112" s="701" t="s">
        <v>1608</v>
      </c>
      <c r="Q3112" s="705">
        <v>5345</v>
      </c>
      <c r="R3112" s="701" t="s">
        <v>1341</v>
      </c>
      <c r="S3112" s="701" t="s">
        <v>1341</v>
      </c>
    </row>
    <row r="3113" spans="1:19" x14ac:dyDescent="0.3">
      <c r="A3113" s="701" t="s">
        <v>7136</v>
      </c>
      <c r="B3113" s="701" t="s">
        <v>1607</v>
      </c>
      <c r="C3113" s="701" t="s">
        <v>324</v>
      </c>
      <c r="D3113" s="702">
        <v>1991</v>
      </c>
      <c r="E3113" s="701" t="s">
        <v>2232</v>
      </c>
      <c r="F3113" s="701" t="s">
        <v>2233</v>
      </c>
      <c r="G3113" s="701" t="s">
        <v>1612</v>
      </c>
      <c r="H3113" s="703">
        <v>33744</v>
      </c>
      <c r="I3113" s="703">
        <v>33756</v>
      </c>
      <c r="J3113" s="701" t="s">
        <v>1608</v>
      </c>
      <c r="K3113" s="702">
        <v>190732</v>
      </c>
      <c r="L3113" s="701" t="s">
        <v>1341</v>
      </c>
      <c r="M3113" s="704"/>
      <c r="N3113" s="701" t="s">
        <v>1613</v>
      </c>
      <c r="O3113" s="702">
        <v>447017</v>
      </c>
      <c r="P3113" s="701" t="s">
        <v>1608</v>
      </c>
      <c r="Q3113" s="702">
        <v>10251</v>
      </c>
      <c r="R3113" s="701" t="s">
        <v>1341</v>
      </c>
      <c r="S3113" s="701" t="s">
        <v>1341</v>
      </c>
    </row>
    <row r="3114" spans="1:19" x14ac:dyDescent="0.3">
      <c r="A3114" s="701" t="s">
        <v>7151</v>
      </c>
      <c r="B3114" s="701" t="s">
        <v>1607</v>
      </c>
      <c r="C3114" s="701" t="s">
        <v>324</v>
      </c>
      <c r="D3114" s="702">
        <v>1992</v>
      </c>
      <c r="E3114" s="701" t="s">
        <v>2232</v>
      </c>
      <c r="F3114" s="701" t="s">
        <v>2233</v>
      </c>
      <c r="G3114" s="701" t="s">
        <v>1612</v>
      </c>
      <c r="H3114" s="703">
        <v>34096</v>
      </c>
      <c r="I3114" s="703">
        <v>34117</v>
      </c>
      <c r="J3114" s="701" t="s">
        <v>1608</v>
      </c>
      <c r="K3114" s="702">
        <v>216185</v>
      </c>
      <c r="L3114" s="701" t="s">
        <v>1341</v>
      </c>
      <c r="M3114" s="704"/>
      <c r="N3114" s="701" t="s">
        <v>1613</v>
      </c>
      <c r="O3114" s="702">
        <v>290214</v>
      </c>
      <c r="P3114" s="701" t="s">
        <v>1608</v>
      </c>
      <c r="Q3114" s="705">
        <v>20601</v>
      </c>
      <c r="R3114" s="701" t="s">
        <v>1341</v>
      </c>
      <c r="S3114" s="701" t="s">
        <v>1341</v>
      </c>
    </row>
    <row r="3115" spans="1:19" x14ac:dyDescent="0.3">
      <c r="A3115" s="701" t="s">
        <v>7160</v>
      </c>
      <c r="B3115" s="701" t="s">
        <v>1607</v>
      </c>
      <c r="C3115" s="701" t="s">
        <v>324</v>
      </c>
      <c r="D3115" s="702">
        <v>1993</v>
      </c>
      <c r="E3115" s="701" t="s">
        <v>2232</v>
      </c>
      <c r="F3115" s="701" t="s">
        <v>2233</v>
      </c>
      <c r="G3115" s="701" t="s">
        <v>1612</v>
      </c>
      <c r="H3115" s="703">
        <v>34453</v>
      </c>
      <c r="I3115" s="703">
        <v>34478</v>
      </c>
      <c r="J3115" s="701" t="s">
        <v>1608</v>
      </c>
      <c r="K3115" s="702">
        <v>205814</v>
      </c>
      <c r="L3115" s="701" t="s">
        <v>1341</v>
      </c>
      <c r="M3115" s="704"/>
      <c r="N3115" s="701" t="s">
        <v>1613</v>
      </c>
      <c r="O3115" s="702">
        <v>585125</v>
      </c>
      <c r="P3115" s="701" t="s">
        <v>1608</v>
      </c>
      <c r="Q3115" s="702">
        <v>11061</v>
      </c>
      <c r="R3115" s="701" t="s">
        <v>1341</v>
      </c>
      <c r="S3115" s="701" t="s">
        <v>1341</v>
      </c>
    </row>
    <row r="3116" spans="1:19" x14ac:dyDescent="0.3">
      <c r="A3116" s="701" t="s">
        <v>7173</v>
      </c>
      <c r="B3116" s="701" t="s">
        <v>1607</v>
      </c>
      <c r="C3116" s="701" t="s">
        <v>324</v>
      </c>
      <c r="D3116" s="702">
        <v>1994</v>
      </c>
      <c r="E3116" s="701" t="s">
        <v>2232</v>
      </c>
      <c r="F3116" s="701" t="s">
        <v>2233</v>
      </c>
      <c r="G3116" s="701" t="s">
        <v>1612</v>
      </c>
      <c r="H3116" s="703">
        <v>34849</v>
      </c>
      <c r="I3116" s="703">
        <v>34858</v>
      </c>
      <c r="J3116" s="701" t="s">
        <v>1608</v>
      </c>
      <c r="K3116" s="702">
        <v>203635</v>
      </c>
      <c r="L3116" s="701" t="s">
        <v>1341</v>
      </c>
      <c r="M3116" s="704"/>
      <c r="N3116" s="701" t="s">
        <v>1613</v>
      </c>
      <c r="O3116" s="702">
        <v>695475</v>
      </c>
      <c r="P3116" s="701" t="s">
        <v>1608</v>
      </c>
      <c r="Q3116" s="702">
        <v>14390</v>
      </c>
      <c r="R3116" s="701" t="s">
        <v>1341</v>
      </c>
      <c r="S3116" s="701" t="s">
        <v>1341</v>
      </c>
    </row>
    <row r="3117" spans="1:19" x14ac:dyDescent="0.3">
      <c r="A3117" s="701" t="s">
        <v>7277</v>
      </c>
      <c r="B3117" s="701" t="s">
        <v>1607</v>
      </c>
      <c r="C3117" s="701" t="s">
        <v>324</v>
      </c>
      <c r="D3117" s="702">
        <v>1995</v>
      </c>
      <c r="E3117" s="701" t="s">
        <v>1764</v>
      </c>
      <c r="F3117" s="701" t="s">
        <v>1765</v>
      </c>
      <c r="G3117" s="701" t="s">
        <v>1612</v>
      </c>
      <c r="H3117" s="703">
        <v>35191</v>
      </c>
      <c r="I3117" s="703">
        <v>35202</v>
      </c>
      <c r="J3117" s="701" t="s">
        <v>1608</v>
      </c>
      <c r="K3117" s="702">
        <v>215503</v>
      </c>
      <c r="L3117" s="701" t="s">
        <v>1341</v>
      </c>
      <c r="M3117" s="704"/>
      <c r="N3117" s="701" t="s">
        <v>1613</v>
      </c>
      <c r="O3117" s="702">
        <v>1845526</v>
      </c>
      <c r="P3117" s="701" t="s">
        <v>1608</v>
      </c>
      <c r="Q3117" s="702">
        <v>16970</v>
      </c>
      <c r="R3117" s="701" t="s">
        <v>1341</v>
      </c>
      <c r="S3117" s="701" t="s">
        <v>1341</v>
      </c>
    </row>
    <row r="3118" spans="1:19" x14ac:dyDescent="0.3">
      <c r="A3118" s="701" t="s">
        <v>7286</v>
      </c>
      <c r="B3118" s="701" t="s">
        <v>1607</v>
      </c>
      <c r="C3118" s="701" t="s">
        <v>324</v>
      </c>
      <c r="D3118" s="702">
        <v>1996</v>
      </c>
      <c r="E3118" s="701" t="s">
        <v>1764</v>
      </c>
      <c r="F3118" s="701" t="s">
        <v>1765</v>
      </c>
      <c r="G3118" s="701" t="s">
        <v>1612</v>
      </c>
      <c r="H3118" s="703">
        <v>35556</v>
      </c>
      <c r="I3118" s="703">
        <v>35569</v>
      </c>
      <c r="J3118" s="701" t="s">
        <v>1608</v>
      </c>
      <c r="K3118" s="702">
        <v>226046</v>
      </c>
      <c r="L3118" s="701" t="s">
        <v>1341</v>
      </c>
      <c r="M3118" s="704"/>
      <c r="N3118" s="701" t="s">
        <v>1613</v>
      </c>
      <c r="O3118" s="702">
        <v>2710512</v>
      </c>
      <c r="P3118" s="701" t="s">
        <v>1608</v>
      </c>
      <c r="Q3118" s="702">
        <v>8442</v>
      </c>
      <c r="R3118" s="701" t="s">
        <v>1341</v>
      </c>
      <c r="S3118" s="701" t="s">
        <v>1341</v>
      </c>
    </row>
    <row r="3119" spans="1:19" x14ac:dyDescent="0.3">
      <c r="A3119" s="701" t="s">
        <v>7285</v>
      </c>
      <c r="B3119" s="701" t="s">
        <v>1607</v>
      </c>
      <c r="C3119" s="701" t="s">
        <v>324</v>
      </c>
      <c r="D3119" s="702">
        <v>1997</v>
      </c>
      <c r="E3119" s="701" t="s">
        <v>1764</v>
      </c>
      <c r="F3119" s="701" t="s">
        <v>1765</v>
      </c>
      <c r="G3119" s="701" t="s">
        <v>1612</v>
      </c>
      <c r="H3119" s="703">
        <v>35926</v>
      </c>
      <c r="I3119" s="703">
        <v>35951</v>
      </c>
      <c r="J3119" s="701" t="s">
        <v>1608</v>
      </c>
      <c r="K3119" s="702">
        <v>207617</v>
      </c>
      <c r="L3119" s="701" t="s">
        <v>1341</v>
      </c>
      <c r="M3119" s="704"/>
      <c r="N3119" s="701" t="s">
        <v>1613</v>
      </c>
      <c r="O3119" s="702">
        <v>2445994</v>
      </c>
      <c r="P3119" s="701" t="s">
        <v>1608</v>
      </c>
      <c r="Q3119" s="702">
        <v>11389</v>
      </c>
      <c r="R3119" s="701" t="s">
        <v>1341</v>
      </c>
      <c r="S3119" s="701" t="s">
        <v>1341</v>
      </c>
    </row>
    <row r="3120" spans="1:19" x14ac:dyDescent="0.3">
      <c r="A3120" s="701" t="s">
        <v>7447</v>
      </c>
      <c r="B3120" s="701" t="s">
        <v>1607</v>
      </c>
      <c r="C3120" s="701" t="s">
        <v>324</v>
      </c>
      <c r="D3120" s="702">
        <v>1998</v>
      </c>
      <c r="E3120" s="701" t="s">
        <v>1764</v>
      </c>
      <c r="F3120" s="701" t="s">
        <v>1765</v>
      </c>
      <c r="G3120" s="701" t="s">
        <v>1612</v>
      </c>
      <c r="H3120" s="703">
        <v>36291</v>
      </c>
      <c r="I3120" s="703">
        <v>36307</v>
      </c>
      <c r="J3120" s="701" t="s">
        <v>1613</v>
      </c>
      <c r="K3120" s="702">
        <v>192165</v>
      </c>
      <c r="L3120" s="701" t="s">
        <v>1341</v>
      </c>
      <c r="M3120" s="704"/>
      <c r="N3120" s="701" t="s">
        <v>1613</v>
      </c>
      <c r="O3120" s="702">
        <v>779835</v>
      </c>
      <c r="P3120" s="701" t="s">
        <v>1341</v>
      </c>
      <c r="Q3120" s="704"/>
      <c r="R3120" s="701" t="s">
        <v>250</v>
      </c>
      <c r="S3120" s="701" t="s">
        <v>6995</v>
      </c>
    </row>
    <row r="3121" spans="1:19" x14ac:dyDescent="0.3">
      <c r="A3121" s="701" t="s">
        <v>6994</v>
      </c>
      <c r="B3121" s="701" t="s">
        <v>1607</v>
      </c>
      <c r="C3121" s="701" t="s">
        <v>324</v>
      </c>
      <c r="D3121" s="702">
        <v>1998</v>
      </c>
      <c r="E3121" s="701" t="s">
        <v>1764</v>
      </c>
      <c r="F3121" s="701" t="s">
        <v>1765</v>
      </c>
      <c r="G3121" s="701" t="s">
        <v>1612</v>
      </c>
      <c r="H3121" s="703">
        <v>36287</v>
      </c>
      <c r="I3121" s="703">
        <v>36315</v>
      </c>
      <c r="J3121" s="701" t="s">
        <v>1608</v>
      </c>
      <c r="K3121" s="702">
        <v>202103</v>
      </c>
      <c r="L3121" s="701" t="s">
        <v>1341</v>
      </c>
      <c r="M3121" s="704"/>
      <c r="N3121" s="701" t="s">
        <v>1608</v>
      </c>
      <c r="O3121" s="702">
        <v>1088683</v>
      </c>
      <c r="P3121" s="701" t="s">
        <v>1613</v>
      </c>
      <c r="Q3121" s="702">
        <v>872214</v>
      </c>
      <c r="R3121" s="701" t="s">
        <v>250</v>
      </c>
      <c r="S3121" s="701" t="s">
        <v>6995</v>
      </c>
    </row>
    <row r="3122" spans="1:19" x14ac:dyDescent="0.3">
      <c r="A3122" s="701" t="s">
        <v>7448</v>
      </c>
      <c r="B3122" s="701" t="s">
        <v>1607</v>
      </c>
      <c r="C3122" s="701" t="s">
        <v>324</v>
      </c>
      <c r="D3122" s="702">
        <v>1999</v>
      </c>
      <c r="E3122" s="701" t="s">
        <v>1764</v>
      </c>
      <c r="F3122" s="701" t="s">
        <v>1765</v>
      </c>
      <c r="G3122" s="701" t="s">
        <v>1612</v>
      </c>
      <c r="H3122" s="703">
        <v>36647</v>
      </c>
      <c r="I3122" s="703">
        <v>36684</v>
      </c>
      <c r="J3122" s="701" t="s">
        <v>1613</v>
      </c>
      <c r="K3122" s="702">
        <v>194985</v>
      </c>
      <c r="L3122" s="701" t="s">
        <v>1341</v>
      </c>
      <c r="M3122" s="704"/>
      <c r="N3122" s="701" t="s">
        <v>1613</v>
      </c>
      <c r="O3122" s="702">
        <v>28632</v>
      </c>
      <c r="P3122" s="701" t="s">
        <v>1341</v>
      </c>
      <c r="Q3122" s="704"/>
      <c r="R3122" s="701" t="s">
        <v>250</v>
      </c>
      <c r="S3122" s="701" t="s">
        <v>7002</v>
      </c>
    </row>
    <row r="3123" spans="1:19" x14ac:dyDescent="0.3">
      <c r="A3123" s="701" t="s">
        <v>7001</v>
      </c>
      <c r="B3123" s="701" t="s">
        <v>1607</v>
      </c>
      <c r="C3123" s="701" t="s">
        <v>324</v>
      </c>
      <c r="D3123" s="702">
        <v>1999</v>
      </c>
      <c r="E3123" s="701" t="s">
        <v>1764</v>
      </c>
      <c r="F3123" s="701" t="s">
        <v>1765</v>
      </c>
      <c r="G3123" s="701" t="s">
        <v>1612</v>
      </c>
      <c r="H3123" s="703">
        <v>36647</v>
      </c>
      <c r="I3123" s="703">
        <v>36684</v>
      </c>
      <c r="J3123" s="701" t="s">
        <v>1608</v>
      </c>
      <c r="K3123" s="702">
        <v>199030</v>
      </c>
      <c r="L3123" s="701" t="s">
        <v>1341</v>
      </c>
      <c r="M3123" s="704"/>
      <c r="N3123" s="701" t="s">
        <v>1608</v>
      </c>
      <c r="O3123" s="702">
        <v>25103</v>
      </c>
      <c r="P3123" s="701" t="s">
        <v>1341</v>
      </c>
      <c r="Q3123" s="706"/>
      <c r="R3123" s="701" t="s">
        <v>250</v>
      </c>
      <c r="S3123" s="701" t="s">
        <v>7002</v>
      </c>
    </row>
    <row r="3124" spans="1:19" x14ac:dyDescent="0.3">
      <c r="A3124" s="701" t="s">
        <v>7410</v>
      </c>
      <c r="B3124" s="701" t="s">
        <v>1607</v>
      </c>
      <c r="C3124" s="701" t="s">
        <v>324</v>
      </c>
      <c r="D3124" s="702">
        <v>2000</v>
      </c>
      <c r="E3124" s="701" t="s">
        <v>1764</v>
      </c>
      <c r="F3124" s="701" t="s">
        <v>1765</v>
      </c>
      <c r="G3124" s="701" t="s">
        <v>1612</v>
      </c>
      <c r="H3124" s="703">
        <v>37019</v>
      </c>
      <c r="I3124" s="703">
        <v>37041</v>
      </c>
      <c r="J3124" s="701" t="s">
        <v>1613</v>
      </c>
      <c r="K3124" s="702">
        <v>85627</v>
      </c>
      <c r="L3124" s="701" t="s">
        <v>1341</v>
      </c>
      <c r="M3124" s="704"/>
      <c r="N3124" s="701" t="s">
        <v>1613</v>
      </c>
      <c r="O3124" s="702">
        <v>7023</v>
      </c>
      <c r="P3124" s="701" t="s">
        <v>1341</v>
      </c>
      <c r="Q3124" s="706"/>
      <c r="R3124" s="701" t="s">
        <v>250</v>
      </c>
      <c r="S3124" s="701" t="s">
        <v>7385</v>
      </c>
    </row>
    <row r="3125" spans="1:19" x14ac:dyDescent="0.3">
      <c r="A3125" s="701" t="s">
        <v>7479</v>
      </c>
      <c r="B3125" s="701" t="s">
        <v>1607</v>
      </c>
      <c r="C3125" s="701" t="s">
        <v>324</v>
      </c>
      <c r="D3125" s="702">
        <v>2000</v>
      </c>
      <c r="E3125" s="701" t="s">
        <v>1764</v>
      </c>
      <c r="F3125" s="701" t="s">
        <v>1765</v>
      </c>
      <c r="G3125" s="701" t="s">
        <v>1612</v>
      </c>
      <c r="H3125" s="703">
        <v>37019</v>
      </c>
      <c r="I3125" s="703">
        <v>37041</v>
      </c>
      <c r="J3125" s="701" t="s">
        <v>1613</v>
      </c>
      <c r="K3125" s="702">
        <v>88998</v>
      </c>
      <c r="L3125" s="701" t="s">
        <v>1341</v>
      </c>
      <c r="M3125" s="704"/>
      <c r="N3125" s="701" t="s">
        <v>1613</v>
      </c>
      <c r="O3125" s="702">
        <v>11327</v>
      </c>
      <c r="P3125" s="701" t="s">
        <v>1341</v>
      </c>
      <c r="Q3125" s="706"/>
      <c r="R3125" s="701" t="s">
        <v>250</v>
      </c>
      <c r="S3125" s="701" t="s">
        <v>7478</v>
      </c>
    </row>
    <row r="3126" spans="1:19" x14ac:dyDescent="0.3">
      <c r="A3126" s="701" t="s">
        <v>7384</v>
      </c>
      <c r="B3126" s="701" t="s">
        <v>1607</v>
      </c>
      <c r="C3126" s="701" t="s">
        <v>324</v>
      </c>
      <c r="D3126" s="702">
        <v>2000</v>
      </c>
      <c r="E3126" s="701" t="s">
        <v>1764</v>
      </c>
      <c r="F3126" s="701" t="s">
        <v>1765</v>
      </c>
      <c r="G3126" s="701" t="s">
        <v>1612</v>
      </c>
      <c r="H3126" s="703">
        <v>37019</v>
      </c>
      <c r="I3126" s="703">
        <v>37041</v>
      </c>
      <c r="J3126" s="701" t="s">
        <v>1608</v>
      </c>
      <c r="K3126" s="702">
        <v>79065</v>
      </c>
      <c r="L3126" s="701" t="s">
        <v>1613</v>
      </c>
      <c r="M3126" s="705">
        <v>795</v>
      </c>
      <c r="N3126" s="701" t="s">
        <v>1608</v>
      </c>
      <c r="O3126" s="702">
        <v>472418</v>
      </c>
      <c r="P3126" s="701" t="s">
        <v>1613</v>
      </c>
      <c r="Q3126" s="702">
        <v>24239</v>
      </c>
      <c r="R3126" s="701" t="s">
        <v>250</v>
      </c>
      <c r="S3126" s="701" t="s">
        <v>7385</v>
      </c>
    </row>
    <row r="3127" spans="1:19" x14ac:dyDescent="0.3">
      <c r="A3127" s="701" t="s">
        <v>7477</v>
      </c>
      <c r="B3127" s="701" t="s">
        <v>1607</v>
      </c>
      <c r="C3127" s="701" t="s">
        <v>324</v>
      </c>
      <c r="D3127" s="702">
        <v>2000</v>
      </c>
      <c r="E3127" s="701" t="s">
        <v>1764</v>
      </c>
      <c r="F3127" s="701" t="s">
        <v>1765</v>
      </c>
      <c r="G3127" s="701" t="s">
        <v>1612</v>
      </c>
      <c r="H3127" s="703">
        <v>37019</v>
      </c>
      <c r="I3127" s="703">
        <v>37041</v>
      </c>
      <c r="J3127" s="701" t="s">
        <v>1608</v>
      </c>
      <c r="K3127" s="702">
        <v>90078</v>
      </c>
      <c r="L3127" s="701" t="s">
        <v>1613</v>
      </c>
      <c r="M3127" s="705">
        <v>787</v>
      </c>
      <c r="N3127" s="701" t="s">
        <v>1608</v>
      </c>
      <c r="O3127" s="702">
        <v>1595659</v>
      </c>
      <c r="P3127" s="701" t="s">
        <v>1613</v>
      </c>
      <c r="Q3127" s="702">
        <v>252292</v>
      </c>
      <c r="R3127" s="701" t="s">
        <v>250</v>
      </c>
      <c r="S3127" s="701" t="s">
        <v>7478</v>
      </c>
    </row>
    <row r="3128" spans="1:19" x14ac:dyDescent="0.3">
      <c r="A3128" s="701" t="s">
        <v>7574</v>
      </c>
      <c r="B3128" s="701" t="s">
        <v>1607</v>
      </c>
      <c r="C3128" s="701" t="s">
        <v>324</v>
      </c>
      <c r="D3128" s="702">
        <v>2001</v>
      </c>
      <c r="E3128" s="701" t="s">
        <v>1764</v>
      </c>
      <c r="F3128" s="701" t="s">
        <v>1765</v>
      </c>
      <c r="G3128" s="701" t="s">
        <v>1612</v>
      </c>
      <c r="H3128" s="703">
        <v>37383</v>
      </c>
      <c r="I3128" s="703">
        <v>37411</v>
      </c>
      <c r="J3128" s="701" t="s">
        <v>1613</v>
      </c>
      <c r="K3128" s="702">
        <v>107050</v>
      </c>
      <c r="L3128" s="701" t="s">
        <v>1341</v>
      </c>
      <c r="M3128" s="704"/>
      <c r="N3128" s="701" t="s">
        <v>1613</v>
      </c>
      <c r="O3128" s="702">
        <v>193</v>
      </c>
      <c r="P3128" s="701" t="s">
        <v>1341</v>
      </c>
      <c r="Q3128" s="706"/>
      <c r="R3128" s="701" t="s">
        <v>250</v>
      </c>
      <c r="S3128" s="701" t="s">
        <v>7012</v>
      </c>
    </row>
    <row r="3129" spans="1:19" x14ac:dyDescent="0.3">
      <c r="A3129" s="701" t="s">
        <v>7575</v>
      </c>
      <c r="B3129" s="701" t="s">
        <v>1607</v>
      </c>
      <c r="C3129" s="701" t="s">
        <v>324</v>
      </c>
      <c r="D3129" s="702">
        <v>2001</v>
      </c>
      <c r="E3129" s="701" t="s">
        <v>1764</v>
      </c>
      <c r="F3129" s="701" t="s">
        <v>1765</v>
      </c>
      <c r="G3129" s="701" t="s">
        <v>1612</v>
      </c>
      <c r="H3129" s="703">
        <v>37383</v>
      </c>
      <c r="I3129" s="703">
        <v>37411</v>
      </c>
      <c r="J3129" s="701" t="s">
        <v>1613</v>
      </c>
      <c r="K3129" s="702">
        <v>107009</v>
      </c>
      <c r="L3129" s="701" t="s">
        <v>1341</v>
      </c>
      <c r="M3129" s="704"/>
      <c r="N3129" s="701" t="s">
        <v>1613</v>
      </c>
      <c r="O3129" s="702">
        <v>193</v>
      </c>
      <c r="P3129" s="701" t="s">
        <v>1341</v>
      </c>
      <c r="Q3129" s="706"/>
      <c r="R3129" s="701" t="s">
        <v>250</v>
      </c>
      <c r="S3129" s="701" t="s">
        <v>7014</v>
      </c>
    </row>
    <row r="3130" spans="1:19" x14ac:dyDescent="0.3">
      <c r="A3130" s="701" t="s">
        <v>7011</v>
      </c>
      <c r="B3130" s="701" t="s">
        <v>1607</v>
      </c>
      <c r="C3130" s="701" t="s">
        <v>324</v>
      </c>
      <c r="D3130" s="702">
        <v>2001</v>
      </c>
      <c r="E3130" s="701" t="s">
        <v>1764</v>
      </c>
      <c r="F3130" s="701" t="s">
        <v>1765</v>
      </c>
      <c r="G3130" s="701" t="s">
        <v>1612</v>
      </c>
      <c r="H3130" s="703">
        <v>37383</v>
      </c>
      <c r="I3130" s="703">
        <v>37411</v>
      </c>
      <c r="J3130" s="701" t="s">
        <v>1608</v>
      </c>
      <c r="K3130" s="702">
        <v>106103</v>
      </c>
      <c r="L3130" s="701" t="s">
        <v>1613</v>
      </c>
      <c r="M3130" s="705">
        <v>780</v>
      </c>
      <c r="N3130" s="701" t="s">
        <v>1608</v>
      </c>
      <c r="O3130" s="702">
        <v>2419170</v>
      </c>
      <c r="P3130" s="701" t="s">
        <v>1613</v>
      </c>
      <c r="Q3130" s="705">
        <v>67897</v>
      </c>
      <c r="R3130" s="701" t="s">
        <v>250</v>
      </c>
      <c r="S3130" s="701" t="s">
        <v>7012</v>
      </c>
    </row>
    <row r="3131" spans="1:19" x14ac:dyDescent="0.3">
      <c r="A3131" s="701" t="s">
        <v>7013</v>
      </c>
      <c r="B3131" s="701" t="s">
        <v>1607</v>
      </c>
      <c r="C3131" s="701" t="s">
        <v>324</v>
      </c>
      <c r="D3131" s="702">
        <v>2001</v>
      </c>
      <c r="E3131" s="701" t="s">
        <v>1764</v>
      </c>
      <c r="F3131" s="701" t="s">
        <v>1765</v>
      </c>
      <c r="G3131" s="701" t="s">
        <v>1612</v>
      </c>
      <c r="H3131" s="703">
        <v>37383</v>
      </c>
      <c r="I3131" s="703">
        <v>37411</v>
      </c>
      <c r="J3131" s="701" t="s">
        <v>1608</v>
      </c>
      <c r="K3131" s="702">
        <v>108387</v>
      </c>
      <c r="L3131" s="701" t="s">
        <v>1613</v>
      </c>
      <c r="M3131" s="705">
        <v>800</v>
      </c>
      <c r="N3131" s="701" t="s">
        <v>1608</v>
      </c>
      <c r="O3131" s="705">
        <v>524532</v>
      </c>
      <c r="P3131" s="701" t="s">
        <v>1613</v>
      </c>
      <c r="Q3131" s="705">
        <v>21839</v>
      </c>
      <c r="R3131" s="701" t="s">
        <v>250</v>
      </c>
      <c r="S3131" s="701" t="s">
        <v>7014</v>
      </c>
    </row>
    <row r="3132" spans="1:19" x14ac:dyDescent="0.3">
      <c r="A3132" s="701" t="s">
        <v>7589</v>
      </c>
      <c r="B3132" s="701" t="s">
        <v>1607</v>
      </c>
      <c r="C3132" s="701" t="s">
        <v>324</v>
      </c>
      <c r="D3132" s="702">
        <v>2002</v>
      </c>
      <c r="E3132" s="701" t="s">
        <v>1764</v>
      </c>
      <c r="F3132" s="701" t="s">
        <v>1765</v>
      </c>
      <c r="G3132" s="701" t="s">
        <v>1612</v>
      </c>
      <c r="H3132" s="703">
        <v>37750</v>
      </c>
      <c r="I3132" s="703">
        <v>37775</v>
      </c>
      <c r="J3132" s="701" t="s">
        <v>1613</v>
      </c>
      <c r="K3132" s="702">
        <v>99688</v>
      </c>
      <c r="L3132" s="701" t="s">
        <v>1341</v>
      </c>
      <c r="M3132" s="704"/>
      <c r="N3132" s="701" t="s">
        <v>1613</v>
      </c>
      <c r="O3132" s="702">
        <v>703</v>
      </c>
      <c r="P3132" s="701" t="s">
        <v>1341</v>
      </c>
      <c r="Q3132" s="704"/>
      <c r="R3132" s="701" t="s">
        <v>250</v>
      </c>
      <c r="S3132" s="701" t="s">
        <v>7024</v>
      </c>
    </row>
    <row r="3133" spans="1:19" x14ac:dyDescent="0.3">
      <c r="A3133" s="701" t="s">
        <v>7590</v>
      </c>
      <c r="B3133" s="701" t="s">
        <v>1607</v>
      </c>
      <c r="C3133" s="701" t="s">
        <v>324</v>
      </c>
      <c r="D3133" s="702">
        <v>2002</v>
      </c>
      <c r="E3133" s="701" t="s">
        <v>1764</v>
      </c>
      <c r="F3133" s="701" t="s">
        <v>1765</v>
      </c>
      <c r="G3133" s="701" t="s">
        <v>1612</v>
      </c>
      <c r="H3133" s="703">
        <v>37750</v>
      </c>
      <c r="I3133" s="703">
        <v>37783</v>
      </c>
      <c r="J3133" s="701" t="s">
        <v>1613</v>
      </c>
      <c r="K3133" s="702">
        <v>92560</v>
      </c>
      <c r="L3133" s="701" t="s">
        <v>1341</v>
      </c>
      <c r="M3133" s="704"/>
      <c r="N3133" s="701" t="s">
        <v>1613</v>
      </c>
      <c r="O3133" s="702">
        <v>533</v>
      </c>
      <c r="P3133" s="701" t="s">
        <v>1341</v>
      </c>
      <c r="Q3133" s="706"/>
      <c r="R3133" s="701" t="s">
        <v>250</v>
      </c>
      <c r="S3133" s="701" t="s">
        <v>7026</v>
      </c>
    </row>
    <row r="3134" spans="1:19" x14ac:dyDescent="0.3">
      <c r="A3134" s="701" t="s">
        <v>7023</v>
      </c>
      <c r="B3134" s="701" t="s">
        <v>1607</v>
      </c>
      <c r="C3134" s="701" t="s">
        <v>324</v>
      </c>
      <c r="D3134" s="702">
        <v>2002</v>
      </c>
      <c r="E3134" s="701" t="s">
        <v>1764</v>
      </c>
      <c r="F3134" s="701" t="s">
        <v>1765</v>
      </c>
      <c r="G3134" s="701" t="s">
        <v>1612</v>
      </c>
      <c r="H3134" s="703">
        <v>37750</v>
      </c>
      <c r="I3134" s="703">
        <v>37775</v>
      </c>
      <c r="J3134" s="701" t="s">
        <v>1608</v>
      </c>
      <c r="K3134" s="702">
        <v>88909</v>
      </c>
      <c r="L3134" s="701" t="s">
        <v>1341</v>
      </c>
      <c r="M3134" s="704"/>
      <c r="N3134" s="701" t="s">
        <v>1608</v>
      </c>
      <c r="O3134" s="702">
        <v>465257</v>
      </c>
      <c r="P3134" s="701" t="s">
        <v>1613</v>
      </c>
      <c r="Q3134" s="705">
        <v>16857</v>
      </c>
      <c r="R3134" s="701" t="s">
        <v>250</v>
      </c>
      <c r="S3134" s="701" t="s">
        <v>7024</v>
      </c>
    </row>
    <row r="3135" spans="1:19" x14ac:dyDescent="0.3">
      <c r="A3135" s="701" t="s">
        <v>7025</v>
      </c>
      <c r="B3135" s="701" t="s">
        <v>1607</v>
      </c>
      <c r="C3135" s="701" t="s">
        <v>324</v>
      </c>
      <c r="D3135" s="702">
        <v>2002</v>
      </c>
      <c r="E3135" s="701" t="s">
        <v>1764</v>
      </c>
      <c r="F3135" s="701" t="s">
        <v>1765</v>
      </c>
      <c r="G3135" s="701" t="s">
        <v>1612</v>
      </c>
      <c r="H3135" s="703">
        <v>37750</v>
      </c>
      <c r="I3135" s="703">
        <v>37783</v>
      </c>
      <c r="J3135" s="701" t="s">
        <v>1608</v>
      </c>
      <c r="K3135" s="702">
        <v>91385</v>
      </c>
      <c r="L3135" s="701" t="s">
        <v>1613</v>
      </c>
      <c r="M3135" s="705">
        <v>306</v>
      </c>
      <c r="N3135" s="701" t="s">
        <v>1608</v>
      </c>
      <c r="O3135" s="702">
        <v>1814781</v>
      </c>
      <c r="P3135" s="701" t="s">
        <v>1613</v>
      </c>
      <c r="Q3135" s="705">
        <v>193154</v>
      </c>
      <c r="R3135" s="701" t="s">
        <v>250</v>
      </c>
      <c r="S3135" s="701" t="s">
        <v>7026</v>
      </c>
    </row>
    <row r="3136" spans="1:19" x14ac:dyDescent="0.3">
      <c r="A3136" s="701" t="s">
        <v>7668</v>
      </c>
      <c r="B3136" s="701" t="s">
        <v>1607</v>
      </c>
      <c r="C3136" s="701" t="s">
        <v>324</v>
      </c>
      <c r="D3136" s="702">
        <v>2003</v>
      </c>
      <c r="E3136" s="701" t="s">
        <v>1764</v>
      </c>
      <c r="F3136" s="701" t="s">
        <v>1765</v>
      </c>
      <c r="G3136" s="701" t="s">
        <v>1612</v>
      </c>
      <c r="H3136" s="703">
        <v>38113</v>
      </c>
      <c r="I3136" s="703">
        <v>38142</v>
      </c>
      <c r="J3136" s="701" t="s">
        <v>1613</v>
      </c>
      <c r="K3136" s="702">
        <v>102659</v>
      </c>
      <c r="L3136" s="701" t="s">
        <v>1341</v>
      </c>
      <c r="M3136" s="704"/>
      <c r="N3136" s="701" t="s">
        <v>1608</v>
      </c>
      <c r="O3136" s="702">
        <v>626498</v>
      </c>
      <c r="P3136" s="701" t="s">
        <v>1613</v>
      </c>
      <c r="Q3136" s="705">
        <v>40505</v>
      </c>
      <c r="R3136" s="701" t="s">
        <v>250</v>
      </c>
      <c r="S3136" s="701" t="s">
        <v>7038</v>
      </c>
    </row>
    <row r="3137" spans="1:19" x14ac:dyDescent="0.3">
      <c r="A3137" s="701" t="s">
        <v>7669</v>
      </c>
      <c r="B3137" s="701" t="s">
        <v>1607</v>
      </c>
      <c r="C3137" s="701" t="s">
        <v>324</v>
      </c>
      <c r="D3137" s="702">
        <v>2003</v>
      </c>
      <c r="E3137" s="701" t="s">
        <v>1764</v>
      </c>
      <c r="F3137" s="701" t="s">
        <v>1765</v>
      </c>
      <c r="G3137" s="701" t="s">
        <v>1612</v>
      </c>
      <c r="H3137" s="703">
        <v>38113</v>
      </c>
      <c r="I3137" s="703">
        <v>38142</v>
      </c>
      <c r="J3137" s="701" t="s">
        <v>1613</v>
      </c>
      <c r="K3137" s="702">
        <v>100965</v>
      </c>
      <c r="L3137" s="701" t="s">
        <v>1341</v>
      </c>
      <c r="M3137" s="704"/>
      <c r="N3137" s="701" t="s">
        <v>1613</v>
      </c>
      <c r="O3137" s="702">
        <v>892</v>
      </c>
      <c r="P3137" s="701" t="s">
        <v>1341</v>
      </c>
      <c r="Q3137" s="704"/>
      <c r="R3137" s="701" t="s">
        <v>250</v>
      </c>
      <c r="S3137" s="701" t="s">
        <v>7038</v>
      </c>
    </row>
    <row r="3138" spans="1:19" x14ac:dyDescent="0.3">
      <c r="A3138" s="701" t="s">
        <v>7037</v>
      </c>
      <c r="B3138" s="701" t="s">
        <v>1607</v>
      </c>
      <c r="C3138" s="701" t="s">
        <v>324</v>
      </c>
      <c r="D3138" s="702">
        <v>2003</v>
      </c>
      <c r="E3138" s="701" t="s">
        <v>1764</v>
      </c>
      <c r="F3138" s="701" t="s">
        <v>1765</v>
      </c>
      <c r="G3138" s="701" t="s">
        <v>1612</v>
      </c>
      <c r="H3138" s="703">
        <v>38113</v>
      </c>
      <c r="I3138" s="703">
        <v>38142</v>
      </c>
      <c r="J3138" s="701" t="s">
        <v>1608</v>
      </c>
      <c r="K3138" s="702">
        <v>104893</v>
      </c>
      <c r="L3138" s="701" t="s">
        <v>1613</v>
      </c>
      <c r="M3138" s="705">
        <v>955</v>
      </c>
      <c r="N3138" s="701" t="s">
        <v>1608</v>
      </c>
      <c r="O3138" s="702">
        <v>2380892</v>
      </c>
      <c r="P3138" s="701" t="s">
        <v>1613</v>
      </c>
      <c r="Q3138" s="705">
        <v>77430</v>
      </c>
      <c r="R3138" s="701" t="s">
        <v>250</v>
      </c>
      <c r="S3138" s="701" t="s">
        <v>7038</v>
      </c>
    </row>
    <row r="3139" spans="1:19" x14ac:dyDescent="0.3">
      <c r="A3139" s="701" t="s">
        <v>7039</v>
      </c>
      <c r="B3139" s="701" t="s">
        <v>1607</v>
      </c>
      <c r="C3139" s="701" t="s">
        <v>324</v>
      </c>
      <c r="D3139" s="702">
        <v>2003</v>
      </c>
      <c r="E3139" s="701" t="s">
        <v>1764</v>
      </c>
      <c r="F3139" s="701" t="s">
        <v>1765</v>
      </c>
      <c r="G3139" s="701" t="s">
        <v>1612</v>
      </c>
      <c r="H3139" s="703">
        <v>38113</v>
      </c>
      <c r="I3139" s="703">
        <v>38142</v>
      </c>
      <c r="J3139" s="701" t="s">
        <v>1608</v>
      </c>
      <c r="K3139" s="702">
        <v>103082</v>
      </c>
      <c r="L3139" s="701" t="s">
        <v>1613</v>
      </c>
      <c r="M3139" s="705">
        <v>310</v>
      </c>
      <c r="N3139" s="701" t="s">
        <v>1608</v>
      </c>
      <c r="O3139" s="702">
        <v>103</v>
      </c>
      <c r="P3139" s="701" t="s">
        <v>1341</v>
      </c>
      <c r="Q3139" s="704"/>
      <c r="R3139" s="701" t="s">
        <v>250</v>
      </c>
      <c r="S3139" s="701" t="s">
        <v>7038</v>
      </c>
    </row>
    <row r="3140" spans="1:19" x14ac:dyDescent="0.3">
      <c r="A3140" s="701" t="s">
        <v>7044</v>
      </c>
      <c r="B3140" s="701" t="s">
        <v>1607</v>
      </c>
      <c r="C3140" s="701" t="s">
        <v>324</v>
      </c>
      <c r="D3140" s="702">
        <v>2004</v>
      </c>
      <c r="E3140" s="701" t="s">
        <v>1764</v>
      </c>
      <c r="F3140" s="701" t="s">
        <v>1765</v>
      </c>
      <c r="G3140" s="701" t="s">
        <v>1612</v>
      </c>
      <c r="H3140" s="703">
        <v>38474</v>
      </c>
      <c r="I3140" s="703">
        <v>38504</v>
      </c>
      <c r="J3140" s="701" t="s">
        <v>1613</v>
      </c>
      <c r="K3140" s="702">
        <v>209905</v>
      </c>
      <c r="L3140" s="701" t="s">
        <v>1341</v>
      </c>
      <c r="M3140" s="704"/>
      <c r="N3140" s="701" t="s">
        <v>1613</v>
      </c>
      <c r="O3140" s="702">
        <v>1218</v>
      </c>
      <c r="P3140" s="701" t="s">
        <v>1341</v>
      </c>
      <c r="Q3140" s="706"/>
      <c r="R3140" s="701" t="s">
        <v>250</v>
      </c>
      <c r="S3140" s="701" t="s">
        <v>7045</v>
      </c>
    </row>
    <row r="3141" spans="1:19" x14ac:dyDescent="0.3">
      <c r="A3141" s="701" t="s">
        <v>7804</v>
      </c>
      <c r="B3141" s="701" t="s">
        <v>1607</v>
      </c>
      <c r="C3141" s="701" t="s">
        <v>324</v>
      </c>
      <c r="D3141" s="702">
        <v>2004</v>
      </c>
      <c r="E3141" s="701" t="s">
        <v>1764</v>
      </c>
      <c r="F3141" s="701" t="s">
        <v>1765</v>
      </c>
      <c r="G3141" s="701" t="s">
        <v>1612</v>
      </c>
      <c r="H3141" s="703">
        <v>38474</v>
      </c>
      <c r="I3141" s="703">
        <v>38504</v>
      </c>
      <c r="J3141" s="701" t="s">
        <v>1608</v>
      </c>
      <c r="K3141" s="702">
        <v>208724</v>
      </c>
      <c r="L3141" s="701" t="s">
        <v>1613</v>
      </c>
      <c r="M3141" s="705">
        <v>1202</v>
      </c>
      <c r="N3141" s="701" t="s">
        <v>1608</v>
      </c>
      <c r="O3141" s="702">
        <v>2354207</v>
      </c>
      <c r="P3141" s="701" t="s">
        <v>1613</v>
      </c>
      <c r="Q3141" s="702">
        <v>167158</v>
      </c>
      <c r="R3141" s="701" t="s">
        <v>250</v>
      </c>
      <c r="S3141" s="701" t="s">
        <v>7045</v>
      </c>
    </row>
    <row r="3142" spans="1:19" x14ac:dyDescent="0.3">
      <c r="A3142" s="701" t="s">
        <v>7051</v>
      </c>
      <c r="B3142" s="701" t="s">
        <v>1607</v>
      </c>
      <c r="C3142" s="701" t="s">
        <v>324</v>
      </c>
      <c r="D3142" s="702">
        <v>2005</v>
      </c>
      <c r="E3142" s="701" t="s">
        <v>1764</v>
      </c>
      <c r="F3142" s="701" t="s">
        <v>1765</v>
      </c>
      <c r="G3142" s="701" t="s">
        <v>1612</v>
      </c>
      <c r="H3142" s="703">
        <v>38854</v>
      </c>
      <c r="I3142" s="703">
        <v>38865</v>
      </c>
      <c r="J3142" s="701" t="s">
        <v>1613</v>
      </c>
      <c r="K3142" s="702">
        <v>127293</v>
      </c>
      <c r="L3142" s="701" t="s">
        <v>1341</v>
      </c>
      <c r="M3142" s="704"/>
      <c r="N3142" s="701" t="s">
        <v>1613</v>
      </c>
      <c r="O3142" s="702">
        <v>1819</v>
      </c>
      <c r="P3142" s="701" t="s">
        <v>1341</v>
      </c>
      <c r="Q3142" s="704"/>
      <c r="R3142" s="701" t="s">
        <v>250</v>
      </c>
      <c r="S3142" s="701" t="s">
        <v>312</v>
      </c>
    </row>
    <row r="3143" spans="1:19" x14ac:dyDescent="0.3">
      <c r="A3143" s="701" t="s">
        <v>2239</v>
      </c>
      <c r="B3143" s="701" t="s">
        <v>1607</v>
      </c>
      <c r="C3143" s="701" t="s">
        <v>324</v>
      </c>
      <c r="D3143" s="702">
        <v>2005</v>
      </c>
      <c r="E3143" s="701" t="s">
        <v>1764</v>
      </c>
      <c r="F3143" s="701" t="s">
        <v>1765</v>
      </c>
      <c r="G3143" s="701" t="s">
        <v>1612</v>
      </c>
      <c r="H3143" s="703">
        <v>38852</v>
      </c>
      <c r="I3143" s="703">
        <v>38862</v>
      </c>
      <c r="J3143" s="701" t="s">
        <v>1608</v>
      </c>
      <c r="K3143" s="702">
        <v>120154</v>
      </c>
      <c r="L3143" s="701" t="s">
        <v>1613</v>
      </c>
      <c r="M3143" s="705">
        <v>7920</v>
      </c>
      <c r="N3143" s="701" t="s">
        <v>1608</v>
      </c>
      <c r="O3143" s="702">
        <v>2943809</v>
      </c>
      <c r="P3143" s="701" t="s">
        <v>1613</v>
      </c>
      <c r="Q3143" s="705">
        <v>404407</v>
      </c>
      <c r="R3143" s="701" t="s">
        <v>250</v>
      </c>
      <c r="S3143" s="701" t="s">
        <v>312</v>
      </c>
    </row>
    <row r="3144" spans="1:19" x14ac:dyDescent="0.3">
      <c r="A3144" s="701" t="s">
        <v>7060</v>
      </c>
      <c r="B3144" s="701" t="s">
        <v>1607</v>
      </c>
      <c r="C3144" s="701" t="s">
        <v>324</v>
      </c>
      <c r="D3144" s="702">
        <v>2006</v>
      </c>
      <c r="E3144" s="701" t="s">
        <v>1764</v>
      </c>
      <c r="F3144" s="701" t="s">
        <v>1765</v>
      </c>
      <c r="G3144" s="701" t="s">
        <v>1612</v>
      </c>
      <c r="H3144" s="703">
        <v>39206</v>
      </c>
      <c r="I3144" s="703">
        <v>39232</v>
      </c>
      <c r="J3144" s="701" t="s">
        <v>1613</v>
      </c>
      <c r="K3144" s="702">
        <v>204613</v>
      </c>
      <c r="L3144" s="701" t="s">
        <v>1341</v>
      </c>
      <c r="M3144" s="704"/>
      <c r="N3144" s="701" t="s">
        <v>1613</v>
      </c>
      <c r="O3144" s="702">
        <v>387</v>
      </c>
      <c r="P3144" s="701" t="s">
        <v>1341</v>
      </c>
      <c r="Q3144" s="704"/>
      <c r="R3144" s="701" t="s">
        <v>250</v>
      </c>
      <c r="S3144" s="701" t="s">
        <v>2145</v>
      </c>
    </row>
    <row r="3145" spans="1:19" x14ac:dyDescent="0.3">
      <c r="A3145" s="701" t="s">
        <v>2235</v>
      </c>
      <c r="B3145" s="701" t="s">
        <v>1607</v>
      </c>
      <c r="C3145" s="701" t="s">
        <v>324</v>
      </c>
      <c r="D3145" s="702">
        <v>2006</v>
      </c>
      <c r="E3145" s="701" t="s">
        <v>1764</v>
      </c>
      <c r="F3145" s="701" t="s">
        <v>1765</v>
      </c>
      <c r="G3145" s="701" t="s">
        <v>1612</v>
      </c>
      <c r="H3145" s="703">
        <v>39206</v>
      </c>
      <c r="I3145" s="703">
        <v>39232</v>
      </c>
      <c r="J3145" s="701" t="s">
        <v>1608</v>
      </c>
      <c r="K3145" s="702">
        <v>204221</v>
      </c>
      <c r="L3145" s="701" t="s">
        <v>1613</v>
      </c>
      <c r="M3145" s="705">
        <v>390</v>
      </c>
      <c r="N3145" s="701" t="s">
        <v>1608</v>
      </c>
      <c r="O3145" s="702">
        <v>390</v>
      </c>
      <c r="P3145" s="701" t="s">
        <v>1341</v>
      </c>
      <c r="Q3145" s="704"/>
      <c r="R3145" s="701" t="s">
        <v>250</v>
      </c>
      <c r="S3145" s="701" t="s">
        <v>2145</v>
      </c>
    </row>
    <row r="3146" spans="1:19" x14ac:dyDescent="0.3">
      <c r="A3146" s="701" t="s">
        <v>7983</v>
      </c>
      <c r="B3146" s="701" t="s">
        <v>1607</v>
      </c>
      <c r="C3146" s="701" t="s">
        <v>324</v>
      </c>
      <c r="D3146" s="702">
        <v>2007</v>
      </c>
      <c r="E3146" s="701" t="s">
        <v>1764</v>
      </c>
      <c r="F3146" s="701" t="s">
        <v>1765</v>
      </c>
      <c r="G3146" s="701" t="s">
        <v>1612</v>
      </c>
      <c r="H3146" s="703">
        <v>39569</v>
      </c>
      <c r="I3146" s="703">
        <v>39604</v>
      </c>
      <c r="J3146" s="701" t="s">
        <v>1613</v>
      </c>
      <c r="K3146" s="702">
        <v>179625</v>
      </c>
      <c r="L3146" s="701" t="s">
        <v>1341</v>
      </c>
      <c r="M3146" s="704"/>
      <c r="N3146" s="701" t="s">
        <v>1613</v>
      </c>
      <c r="O3146" s="702">
        <v>1437</v>
      </c>
      <c r="P3146" s="701" t="s">
        <v>1341</v>
      </c>
      <c r="Q3146" s="706"/>
      <c r="R3146" s="701" t="s">
        <v>250</v>
      </c>
      <c r="S3146" s="701" t="s">
        <v>2237</v>
      </c>
    </row>
    <row r="3147" spans="1:19" x14ac:dyDescent="0.3">
      <c r="A3147" s="701" t="s">
        <v>2236</v>
      </c>
      <c r="B3147" s="701" t="s">
        <v>1607</v>
      </c>
      <c r="C3147" s="701" t="s">
        <v>324</v>
      </c>
      <c r="D3147" s="702">
        <v>2007</v>
      </c>
      <c r="E3147" s="701" t="s">
        <v>1764</v>
      </c>
      <c r="F3147" s="701" t="s">
        <v>1765</v>
      </c>
      <c r="G3147" s="701" t="s">
        <v>1612</v>
      </c>
      <c r="H3147" s="703">
        <v>39569</v>
      </c>
      <c r="I3147" s="703">
        <v>39604</v>
      </c>
      <c r="J3147" s="701" t="s">
        <v>1608</v>
      </c>
      <c r="K3147" s="702">
        <v>180974</v>
      </c>
      <c r="L3147" s="701" t="s">
        <v>1341</v>
      </c>
      <c r="M3147" s="704"/>
      <c r="N3147" s="701" t="s">
        <v>1608</v>
      </c>
      <c r="O3147" s="702">
        <v>724</v>
      </c>
      <c r="P3147" s="701" t="s">
        <v>1341</v>
      </c>
      <c r="Q3147" s="706"/>
      <c r="R3147" s="701" t="s">
        <v>250</v>
      </c>
      <c r="S3147" s="701" t="s">
        <v>2237</v>
      </c>
    </row>
    <row r="3148" spans="1:19" x14ac:dyDescent="0.3">
      <c r="A3148" s="701" t="s">
        <v>8031</v>
      </c>
      <c r="B3148" s="701" t="s">
        <v>1607</v>
      </c>
      <c r="C3148" s="701" t="s">
        <v>324</v>
      </c>
      <c r="D3148" s="702">
        <v>2008</v>
      </c>
      <c r="E3148" s="701" t="s">
        <v>1764</v>
      </c>
      <c r="F3148" s="701" t="s">
        <v>1765</v>
      </c>
      <c r="G3148" s="701" t="s">
        <v>1612</v>
      </c>
      <c r="H3148" s="703">
        <v>39965</v>
      </c>
      <c r="I3148" s="703">
        <v>39965</v>
      </c>
      <c r="J3148" s="701" t="s">
        <v>1613</v>
      </c>
      <c r="K3148" s="702">
        <v>206098</v>
      </c>
      <c r="L3148" s="701" t="s">
        <v>1341</v>
      </c>
      <c r="M3148" s="704"/>
      <c r="N3148" s="701" t="s">
        <v>1613</v>
      </c>
      <c r="O3148" s="702">
        <v>2082</v>
      </c>
      <c r="P3148" s="701" t="s">
        <v>1341</v>
      </c>
      <c r="Q3148" s="706"/>
      <c r="R3148" s="701" t="s">
        <v>250</v>
      </c>
      <c r="S3148" s="701" t="s">
        <v>1766</v>
      </c>
    </row>
    <row r="3149" spans="1:19" x14ac:dyDescent="0.3">
      <c r="A3149" s="701" t="s">
        <v>1763</v>
      </c>
      <c r="B3149" s="701" t="s">
        <v>1607</v>
      </c>
      <c r="C3149" s="701" t="s">
        <v>324</v>
      </c>
      <c r="D3149" s="702">
        <v>2008</v>
      </c>
      <c r="E3149" s="701" t="s">
        <v>1764</v>
      </c>
      <c r="F3149" s="701" t="s">
        <v>1765</v>
      </c>
      <c r="G3149" s="701" t="s">
        <v>1612</v>
      </c>
      <c r="H3149" s="703">
        <v>39965</v>
      </c>
      <c r="I3149" s="703">
        <v>39965</v>
      </c>
      <c r="J3149" s="701" t="s">
        <v>1608</v>
      </c>
      <c r="K3149" s="702">
        <v>206480</v>
      </c>
      <c r="L3149" s="701" t="s">
        <v>1613</v>
      </c>
      <c r="M3149" s="705">
        <v>765</v>
      </c>
      <c r="N3149" s="701" t="s">
        <v>1608</v>
      </c>
      <c r="O3149" s="702">
        <v>3059538</v>
      </c>
      <c r="P3149" s="701" t="s">
        <v>1613</v>
      </c>
      <c r="Q3149" s="702">
        <v>1</v>
      </c>
      <c r="R3149" s="701" t="s">
        <v>250</v>
      </c>
      <c r="S3149" s="701" t="s">
        <v>1766</v>
      </c>
    </row>
    <row r="3150" spans="1:19" x14ac:dyDescent="0.3">
      <c r="A3150" s="701" t="s">
        <v>8079</v>
      </c>
      <c r="B3150" s="701" t="s">
        <v>1607</v>
      </c>
      <c r="C3150" s="701" t="s">
        <v>324</v>
      </c>
      <c r="D3150" s="702">
        <v>2009</v>
      </c>
      <c r="E3150" s="701" t="s">
        <v>1764</v>
      </c>
      <c r="F3150" s="701" t="s">
        <v>1765</v>
      </c>
      <c r="G3150" s="701" t="s">
        <v>1612</v>
      </c>
      <c r="H3150" s="703">
        <v>40301</v>
      </c>
      <c r="I3150" s="703">
        <v>40321</v>
      </c>
      <c r="J3150" s="701" t="s">
        <v>1613</v>
      </c>
      <c r="K3150" s="702">
        <v>201544</v>
      </c>
      <c r="L3150" s="701" t="s">
        <v>1341</v>
      </c>
      <c r="M3150" s="704"/>
      <c r="N3150" s="701" t="s">
        <v>1613</v>
      </c>
      <c r="O3150" s="702">
        <v>2036</v>
      </c>
      <c r="P3150" s="701" t="s">
        <v>1341</v>
      </c>
      <c r="Q3150" s="706"/>
      <c r="R3150" s="701" t="s">
        <v>250</v>
      </c>
      <c r="S3150" s="701" t="s">
        <v>7069</v>
      </c>
    </row>
    <row r="3151" spans="1:19" x14ac:dyDescent="0.3">
      <c r="A3151" s="701" t="s">
        <v>7068</v>
      </c>
      <c r="B3151" s="701" t="s">
        <v>1607</v>
      </c>
      <c r="C3151" s="701" t="s">
        <v>324</v>
      </c>
      <c r="D3151" s="702">
        <v>2009</v>
      </c>
      <c r="E3151" s="701" t="s">
        <v>1764</v>
      </c>
      <c r="F3151" s="701" t="s">
        <v>1765</v>
      </c>
      <c r="G3151" s="701" t="s">
        <v>1612</v>
      </c>
      <c r="H3151" s="703">
        <v>40301</v>
      </c>
      <c r="I3151" s="703">
        <v>40321</v>
      </c>
      <c r="J3151" s="701" t="s">
        <v>1608</v>
      </c>
      <c r="K3151" s="702">
        <v>201099</v>
      </c>
      <c r="L3151" s="701" t="s">
        <v>1613</v>
      </c>
      <c r="M3151" s="705">
        <v>407</v>
      </c>
      <c r="N3151" s="701" t="s">
        <v>1608</v>
      </c>
      <c r="O3151" s="702">
        <v>2035</v>
      </c>
      <c r="P3151" s="701" t="s">
        <v>1613</v>
      </c>
      <c r="Q3151" s="705">
        <v>1</v>
      </c>
      <c r="R3151" s="701" t="s">
        <v>250</v>
      </c>
      <c r="S3151" s="701" t="s">
        <v>7069</v>
      </c>
    </row>
    <row r="3152" spans="1:19" x14ac:dyDescent="0.3">
      <c r="A3152" s="701" t="s">
        <v>8192</v>
      </c>
      <c r="B3152" s="701" t="s">
        <v>1607</v>
      </c>
      <c r="C3152" s="701" t="s">
        <v>324</v>
      </c>
      <c r="D3152" s="702">
        <v>2010</v>
      </c>
      <c r="E3152" s="701" t="s">
        <v>1764</v>
      </c>
      <c r="F3152" s="701" t="s">
        <v>1765</v>
      </c>
      <c r="G3152" s="701" t="s">
        <v>1612</v>
      </c>
      <c r="H3152" s="703">
        <v>40695</v>
      </c>
      <c r="I3152" s="703">
        <v>40725</v>
      </c>
      <c r="J3152" s="701" t="s">
        <v>1613</v>
      </c>
      <c r="K3152" s="702">
        <v>202655</v>
      </c>
      <c r="L3152" s="701" t="s">
        <v>1341</v>
      </c>
      <c r="M3152" s="704"/>
      <c r="N3152" s="701" t="s">
        <v>1613</v>
      </c>
      <c r="O3152" s="702">
        <v>2456</v>
      </c>
      <c r="P3152" s="701" t="s">
        <v>1341</v>
      </c>
      <c r="Q3152" s="704"/>
      <c r="R3152" s="701" t="s">
        <v>250</v>
      </c>
      <c r="S3152" s="701" t="s">
        <v>7079</v>
      </c>
    </row>
    <row r="3153" spans="1:19" x14ac:dyDescent="0.3">
      <c r="A3153" s="701" t="s">
        <v>7078</v>
      </c>
      <c r="B3153" s="701" t="s">
        <v>1607</v>
      </c>
      <c r="C3153" s="701" t="s">
        <v>324</v>
      </c>
      <c r="D3153" s="702">
        <v>2010</v>
      </c>
      <c r="E3153" s="701" t="s">
        <v>1764</v>
      </c>
      <c r="F3153" s="701" t="s">
        <v>1765</v>
      </c>
      <c r="G3153" s="701" t="s">
        <v>1612</v>
      </c>
      <c r="H3153" s="703">
        <v>40695</v>
      </c>
      <c r="I3153" s="703">
        <v>40725</v>
      </c>
      <c r="J3153" s="701" t="s">
        <v>1608</v>
      </c>
      <c r="K3153" s="702">
        <v>199242</v>
      </c>
      <c r="L3153" s="701" t="s">
        <v>1613</v>
      </c>
      <c r="M3153" s="705">
        <v>2033</v>
      </c>
      <c r="N3153" s="701" t="s">
        <v>1608</v>
      </c>
      <c r="O3153" s="702">
        <v>3223997</v>
      </c>
      <c r="P3153" s="701" t="s">
        <v>1613</v>
      </c>
      <c r="Q3153" s="705">
        <v>32541</v>
      </c>
      <c r="R3153" s="701" t="s">
        <v>250</v>
      </c>
      <c r="S3153" s="701" t="s">
        <v>7079</v>
      </c>
    </row>
    <row r="3154" spans="1:19" x14ac:dyDescent="0.3">
      <c r="A3154" s="701" t="s">
        <v>8270</v>
      </c>
      <c r="B3154" s="701" t="s">
        <v>1607</v>
      </c>
      <c r="C3154" s="701" t="s">
        <v>324</v>
      </c>
      <c r="D3154" s="702">
        <v>2011</v>
      </c>
      <c r="E3154" s="701" t="s">
        <v>1764</v>
      </c>
      <c r="F3154" s="701" t="s">
        <v>1765</v>
      </c>
      <c r="G3154" s="701" t="s">
        <v>1612</v>
      </c>
      <c r="H3154" s="703">
        <v>41030</v>
      </c>
      <c r="I3154" s="703">
        <v>41075</v>
      </c>
      <c r="J3154" s="701" t="s">
        <v>1613</v>
      </c>
      <c r="K3154" s="702">
        <v>201986</v>
      </c>
      <c r="L3154" s="701" t="s">
        <v>1341</v>
      </c>
      <c r="M3154" s="704"/>
      <c r="N3154" s="701" t="s">
        <v>1613</v>
      </c>
      <c r="O3154" s="702">
        <v>0</v>
      </c>
      <c r="P3154" s="701" t="s">
        <v>1341</v>
      </c>
      <c r="Q3154" s="704"/>
      <c r="R3154" s="701" t="s">
        <v>250</v>
      </c>
      <c r="S3154" s="701" t="s">
        <v>7090</v>
      </c>
    </row>
    <row r="3155" spans="1:19" x14ac:dyDescent="0.3">
      <c r="A3155" s="701" t="s">
        <v>7089</v>
      </c>
      <c r="B3155" s="701" t="s">
        <v>1607</v>
      </c>
      <c r="C3155" s="701" t="s">
        <v>324</v>
      </c>
      <c r="D3155" s="702">
        <v>2011</v>
      </c>
      <c r="E3155" s="701" t="s">
        <v>1764</v>
      </c>
      <c r="F3155" s="701" t="s">
        <v>1765</v>
      </c>
      <c r="G3155" s="701" t="s">
        <v>1612</v>
      </c>
      <c r="H3155" s="703">
        <v>41030</v>
      </c>
      <c r="I3155" s="703">
        <v>41075</v>
      </c>
      <c r="J3155" s="701" t="s">
        <v>1608</v>
      </c>
      <c r="K3155" s="702">
        <v>201411</v>
      </c>
      <c r="L3155" s="701" t="s">
        <v>1613</v>
      </c>
      <c r="M3155" s="705">
        <v>0</v>
      </c>
      <c r="N3155" s="701" t="s">
        <v>1608</v>
      </c>
      <c r="O3155" s="702">
        <v>2713732</v>
      </c>
      <c r="P3155" s="701" t="s">
        <v>1613</v>
      </c>
      <c r="Q3155" s="705">
        <v>23560</v>
      </c>
      <c r="R3155" s="701" t="s">
        <v>250</v>
      </c>
      <c r="S3155" s="701" t="s">
        <v>7090</v>
      </c>
    </row>
    <row r="3156" spans="1:19" x14ac:dyDescent="0.3">
      <c r="A3156" s="701" t="s">
        <v>4635</v>
      </c>
      <c r="B3156" s="701" t="s">
        <v>1607</v>
      </c>
      <c r="C3156" s="701" t="s">
        <v>1415</v>
      </c>
      <c r="D3156" s="702">
        <v>1977</v>
      </c>
      <c r="E3156" s="701" t="s">
        <v>4636</v>
      </c>
      <c r="F3156" s="701" t="s">
        <v>4637</v>
      </c>
      <c r="G3156" s="701" t="s">
        <v>1612</v>
      </c>
      <c r="H3156" s="703">
        <v>28664</v>
      </c>
      <c r="I3156" s="703">
        <v>28664</v>
      </c>
      <c r="J3156" s="701" t="s">
        <v>1608</v>
      </c>
      <c r="K3156" s="702">
        <v>96486</v>
      </c>
      <c r="L3156" s="701" t="s">
        <v>1341</v>
      </c>
      <c r="M3156" s="704"/>
      <c r="N3156" s="701" t="s">
        <v>1613</v>
      </c>
      <c r="O3156" s="702">
        <v>101545</v>
      </c>
      <c r="P3156" s="701" t="s">
        <v>1608</v>
      </c>
      <c r="Q3156" s="705">
        <v>1969</v>
      </c>
      <c r="R3156" s="701" t="s">
        <v>1341</v>
      </c>
      <c r="S3156" s="701" t="s">
        <v>1341</v>
      </c>
    </row>
    <row r="3157" spans="1:19" x14ac:dyDescent="0.3">
      <c r="A3157" s="701" t="s">
        <v>4638</v>
      </c>
      <c r="B3157" s="701" t="s">
        <v>1607</v>
      </c>
      <c r="C3157" s="701" t="s">
        <v>1415</v>
      </c>
      <c r="D3157" s="702">
        <v>1977</v>
      </c>
      <c r="E3157" s="701" t="s">
        <v>4636</v>
      </c>
      <c r="F3157" s="701" t="s">
        <v>4639</v>
      </c>
      <c r="G3157" s="701" t="s">
        <v>1612</v>
      </c>
      <c r="H3157" s="703">
        <v>28661</v>
      </c>
      <c r="I3157" s="703">
        <v>28661</v>
      </c>
      <c r="J3157" s="701" t="s">
        <v>1608</v>
      </c>
      <c r="K3157" s="702">
        <v>99240</v>
      </c>
      <c r="L3157" s="701" t="s">
        <v>1341</v>
      </c>
      <c r="M3157" s="704"/>
      <c r="N3157" s="701" t="s">
        <v>1613</v>
      </c>
      <c r="O3157" s="702">
        <v>58266</v>
      </c>
      <c r="P3157" s="701" t="s">
        <v>1608</v>
      </c>
      <c r="Q3157" s="705">
        <v>2025</v>
      </c>
      <c r="R3157" s="701" t="s">
        <v>1341</v>
      </c>
      <c r="S3157" s="701" t="s">
        <v>1341</v>
      </c>
    </row>
    <row r="3158" spans="1:19" x14ac:dyDescent="0.3">
      <c r="A3158" s="701" t="s">
        <v>4672</v>
      </c>
      <c r="B3158" s="701" t="s">
        <v>1607</v>
      </c>
      <c r="C3158" s="701" t="s">
        <v>1415</v>
      </c>
      <c r="D3158" s="702">
        <v>1979</v>
      </c>
      <c r="E3158" s="701" t="s">
        <v>4636</v>
      </c>
      <c r="F3158" s="701" t="s">
        <v>4639</v>
      </c>
      <c r="G3158" s="701" t="s">
        <v>1612</v>
      </c>
      <c r="H3158" s="703">
        <v>29389</v>
      </c>
      <c r="I3158" s="703">
        <v>29389</v>
      </c>
      <c r="J3158" s="701" t="s">
        <v>1608</v>
      </c>
      <c r="K3158" s="702">
        <v>59629</v>
      </c>
      <c r="L3158" s="701" t="s">
        <v>1341</v>
      </c>
      <c r="M3158" s="704"/>
      <c r="N3158" s="701" t="s">
        <v>1613</v>
      </c>
      <c r="O3158" s="702">
        <v>2425200</v>
      </c>
      <c r="P3158" s="701" t="s">
        <v>1608</v>
      </c>
      <c r="Q3158" s="705">
        <v>1219</v>
      </c>
      <c r="R3158" s="701" t="s">
        <v>1341</v>
      </c>
      <c r="S3158" s="701" t="s">
        <v>1341</v>
      </c>
    </row>
    <row r="3159" spans="1:19" x14ac:dyDescent="0.3">
      <c r="A3159" s="701" t="s">
        <v>4673</v>
      </c>
      <c r="B3159" s="701" t="s">
        <v>1607</v>
      </c>
      <c r="C3159" s="701" t="s">
        <v>1415</v>
      </c>
      <c r="D3159" s="702">
        <v>1979</v>
      </c>
      <c r="E3159" s="701" t="s">
        <v>4674</v>
      </c>
      <c r="F3159" s="701" t="s">
        <v>4637</v>
      </c>
      <c r="G3159" s="701" t="s">
        <v>1612</v>
      </c>
      <c r="H3159" s="703">
        <v>29404</v>
      </c>
      <c r="I3159" s="703">
        <v>29404</v>
      </c>
      <c r="J3159" s="701" t="s">
        <v>1608</v>
      </c>
      <c r="K3159" s="702">
        <v>40468</v>
      </c>
      <c r="L3159" s="701" t="s">
        <v>1341</v>
      </c>
      <c r="M3159" s="704"/>
      <c r="N3159" s="701" t="s">
        <v>1613</v>
      </c>
      <c r="O3159" s="702">
        <v>7846</v>
      </c>
      <c r="P3159" s="701" t="s">
        <v>1608</v>
      </c>
      <c r="Q3159" s="705">
        <v>1686</v>
      </c>
      <c r="R3159" s="701" t="s">
        <v>1341</v>
      </c>
      <c r="S3159" s="701" t="s">
        <v>1341</v>
      </c>
    </row>
    <row r="3160" spans="1:19" x14ac:dyDescent="0.3">
      <c r="A3160" s="701" t="s">
        <v>7780</v>
      </c>
      <c r="B3160" s="701" t="s">
        <v>1607</v>
      </c>
      <c r="C3160" s="701" t="s">
        <v>1459</v>
      </c>
      <c r="D3160" s="702">
        <v>1981</v>
      </c>
      <c r="E3160" s="701" t="s">
        <v>1805</v>
      </c>
      <c r="F3160" s="701" t="s">
        <v>2777</v>
      </c>
      <c r="G3160" s="701" t="s">
        <v>1607</v>
      </c>
      <c r="H3160" s="703">
        <v>30428</v>
      </c>
      <c r="I3160" s="703">
        <v>30428</v>
      </c>
      <c r="J3160" s="701" t="s">
        <v>1608</v>
      </c>
      <c r="K3160" s="702">
        <v>53847</v>
      </c>
      <c r="L3160" s="701" t="s">
        <v>1341</v>
      </c>
      <c r="M3160" s="704"/>
      <c r="N3160" s="701" t="s">
        <v>1608</v>
      </c>
      <c r="O3160" s="702">
        <v>409</v>
      </c>
      <c r="P3160" s="701" t="s">
        <v>1341</v>
      </c>
      <c r="Q3160" s="704"/>
      <c r="R3160" s="701" t="s">
        <v>1341</v>
      </c>
      <c r="S3160" s="701" t="s">
        <v>1341</v>
      </c>
    </row>
    <row r="3161" spans="1:19" x14ac:dyDescent="0.3">
      <c r="A3161" s="701" t="s">
        <v>4721</v>
      </c>
      <c r="B3161" s="701" t="s">
        <v>1607</v>
      </c>
      <c r="C3161" s="701" t="s">
        <v>1459</v>
      </c>
      <c r="D3161" s="702">
        <v>1982</v>
      </c>
      <c r="E3161" s="701" t="s">
        <v>4636</v>
      </c>
      <c r="F3161" s="701" t="s">
        <v>4639</v>
      </c>
      <c r="G3161" s="701" t="s">
        <v>1607</v>
      </c>
      <c r="H3161" s="703">
        <v>30474</v>
      </c>
      <c r="I3161" s="703">
        <v>30474</v>
      </c>
      <c r="J3161" s="701" t="s">
        <v>1608</v>
      </c>
      <c r="K3161" s="702">
        <v>20377</v>
      </c>
      <c r="L3161" s="701" t="s">
        <v>1341</v>
      </c>
      <c r="M3161" s="704"/>
      <c r="N3161" s="701" t="s">
        <v>1608</v>
      </c>
      <c r="O3161" s="702">
        <v>1893</v>
      </c>
      <c r="P3161" s="701" t="s">
        <v>1341</v>
      </c>
      <c r="Q3161" s="706"/>
      <c r="R3161" s="701" t="s">
        <v>1341</v>
      </c>
      <c r="S3161" s="701" t="s">
        <v>1341</v>
      </c>
    </row>
    <row r="3162" spans="1:19" x14ac:dyDescent="0.3">
      <c r="A3162" s="701" t="s">
        <v>7789</v>
      </c>
      <c r="B3162" s="701" t="s">
        <v>1607</v>
      </c>
      <c r="C3162" s="701" t="s">
        <v>1459</v>
      </c>
      <c r="D3162" s="702">
        <v>1982</v>
      </c>
      <c r="E3162" s="701" t="s">
        <v>1805</v>
      </c>
      <c r="F3162" s="701" t="s">
        <v>2777</v>
      </c>
      <c r="G3162" s="701" t="s">
        <v>1607</v>
      </c>
      <c r="H3162" s="703">
        <v>30795</v>
      </c>
      <c r="I3162" s="703">
        <v>30795</v>
      </c>
      <c r="J3162" s="701" t="s">
        <v>1608</v>
      </c>
      <c r="K3162" s="702">
        <v>11006</v>
      </c>
      <c r="L3162" s="701" t="s">
        <v>1341</v>
      </c>
      <c r="M3162" s="704"/>
      <c r="N3162" s="701" t="s">
        <v>1608</v>
      </c>
      <c r="O3162" s="702">
        <v>26</v>
      </c>
      <c r="P3162" s="701" t="s">
        <v>1341</v>
      </c>
      <c r="Q3162" s="706"/>
      <c r="R3162" s="701" t="s">
        <v>1341</v>
      </c>
      <c r="S3162" s="701" t="s">
        <v>1341</v>
      </c>
    </row>
    <row r="3163" spans="1:19" x14ac:dyDescent="0.3">
      <c r="A3163" s="701" t="s">
        <v>7821</v>
      </c>
      <c r="B3163" s="701" t="s">
        <v>1607</v>
      </c>
      <c r="C3163" s="701" t="s">
        <v>1459</v>
      </c>
      <c r="D3163" s="702">
        <v>1984</v>
      </c>
      <c r="E3163" s="701" t="s">
        <v>1805</v>
      </c>
      <c r="F3163" s="701" t="s">
        <v>2777</v>
      </c>
      <c r="G3163" s="701" t="s">
        <v>1607</v>
      </c>
      <c r="H3163" s="703">
        <v>31198</v>
      </c>
      <c r="I3163" s="703">
        <v>31198</v>
      </c>
      <c r="J3163" s="701" t="s">
        <v>1608</v>
      </c>
      <c r="K3163" s="702">
        <v>133418</v>
      </c>
      <c r="L3163" s="701" t="s">
        <v>1341</v>
      </c>
      <c r="M3163" s="704"/>
      <c r="N3163" s="701" t="s">
        <v>1608</v>
      </c>
      <c r="O3163" s="702">
        <v>14009</v>
      </c>
      <c r="P3163" s="701" t="s">
        <v>1341</v>
      </c>
      <c r="Q3163" s="704"/>
      <c r="R3163" s="701" t="s">
        <v>1341</v>
      </c>
      <c r="S3163" s="701" t="s">
        <v>1341</v>
      </c>
    </row>
    <row r="3164" spans="1:19" x14ac:dyDescent="0.3">
      <c r="A3164" s="701" t="s">
        <v>7901</v>
      </c>
      <c r="B3164" s="701" t="s">
        <v>1607</v>
      </c>
      <c r="C3164" s="701" t="s">
        <v>1459</v>
      </c>
      <c r="D3164" s="702">
        <v>1984</v>
      </c>
      <c r="E3164" s="701" t="s">
        <v>1805</v>
      </c>
      <c r="F3164" s="701" t="s">
        <v>2777</v>
      </c>
      <c r="G3164" s="701" t="s">
        <v>1607</v>
      </c>
      <c r="H3164" s="703">
        <v>31512</v>
      </c>
      <c r="I3164" s="703">
        <v>31512</v>
      </c>
      <c r="J3164" s="701" t="s">
        <v>1608</v>
      </c>
      <c r="K3164" s="702">
        <v>52274</v>
      </c>
      <c r="L3164" s="701" t="s">
        <v>1341</v>
      </c>
      <c r="M3164" s="704"/>
      <c r="N3164" s="701" t="s">
        <v>1613</v>
      </c>
      <c r="O3164" s="702">
        <v>48617</v>
      </c>
      <c r="P3164" s="701" t="s">
        <v>1608</v>
      </c>
      <c r="Q3164" s="702">
        <v>26</v>
      </c>
      <c r="R3164" s="701" t="s">
        <v>1341</v>
      </c>
      <c r="S3164" s="701" t="s">
        <v>1341</v>
      </c>
    </row>
    <row r="3165" spans="1:19" x14ac:dyDescent="0.3">
      <c r="A3165" s="701" t="s">
        <v>7902</v>
      </c>
      <c r="B3165" s="701" t="s">
        <v>1607</v>
      </c>
      <c r="C3165" s="701" t="s">
        <v>1459</v>
      </c>
      <c r="D3165" s="702">
        <v>1984</v>
      </c>
      <c r="E3165" s="701" t="s">
        <v>1805</v>
      </c>
      <c r="F3165" s="701" t="s">
        <v>2777</v>
      </c>
      <c r="G3165" s="701" t="s">
        <v>1607</v>
      </c>
      <c r="H3165" s="703">
        <v>31512</v>
      </c>
      <c r="I3165" s="703">
        <v>31512</v>
      </c>
      <c r="J3165" s="701" t="s">
        <v>1608</v>
      </c>
      <c r="K3165" s="702">
        <v>52599</v>
      </c>
      <c r="L3165" s="701" t="s">
        <v>1341</v>
      </c>
      <c r="M3165" s="704"/>
      <c r="N3165" s="701" t="s">
        <v>1613</v>
      </c>
      <c r="O3165" s="702">
        <v>48293</v>
      </c>
      <c r="P3165" s="701" t="s">
        <v>1608</v>
      </c>
      <c r="Q3165" s="702">
        <v>26</v>
      </c>
      <c r="R3165" s="701" t="s">
        <v>1341</v>
      </c>
      <c r="S3165" s="701" t="s">
        <v>1341</v>
      </c>
    </row>
    <row r="3166" spans="1:19" x14ac:dyDescent="0.3">
      <c r="A3166" s="701" t="s">
        <v>7880</v>
      </c>
      <c r="B3166" s="701" t="s">
        <v>1607</v>
      </c>
      <c r="C3166" s="701" t="s">
        <v>1459</v>
      </c>
      <c r="D3166" s="702">
        <v>1986</v>
      </c>
      <c r="E3166" s="701" t="s">
        <v>1805</v>
      </c>
      <c r="F3166" s="701" t="s">
        <v>2777</v>
      </c>
      <c r="G3166" s="701" t="s">
        <v>1607</v>
      </c>
      <c r="H3166" s="703">
        <v>32234</v>
      </c>
      <c r="I3166" s="703">
        <v>32234</v>
      </c>
      <c r="J3166" s="701" t="s">
        <v>1608</v>
      </c>
      <c r="K3166" s="702">
        <v>29209</v>
      </c>
      <c r="L3166" s="701" t="s">
        <v>1341</v>
      </c>
      <c r="M3166" s="704"/>
      <c r="N3166" s="701" t="s">
        <v>1613</v>
      </c>
      <c r="O3166" s="702">
        <v>656</v>
      </c>
      <c r="P3166" s="701" t="s">
        <v>1608</v>
      </c>
      <c r="Q3166" s="702">
        <v>340</v>
      </c>
      <c r="R3166" s="701" t="s">
        <v>1341</v>
      </c>
      <c r="S3166" s="701" t="s">
        <v>1341</v>
      </c>
    </row>
    <row r="3167" spans="1:19" x14ac:dyDescent="0.3">
      <c r="A3167" s="701" t="s">
        <v>7881</v>
      </c>
      <c r="B3167" s="701" t="s">
        <v>1607</v>
      </c>
      <c r="C3167" s="701" t="s">
        <v>1459</v>
      </c>
      <c r="D3167" s="702">
        <v>1986</v>
      </c>
      <c r="E3167" s="701" t="s">
        <v>1805</v>
      </c>
      <c r="F3167" s="701" t="s">
        <v>2777</v>
      </c>
      <c r="G3167" s="701" t="s">
        <v>1607</v>
      </c>
      <c r="H3167" s="703">
        <v>32234</v>
      </c>
      <c r="I3167" s="703">
        <v>32234</v>
      </c>
      <c r="J3167" s="701" t="s">
        <v>1608</v>
      </c>
      <c r="K3167" s="702">
        <v>29428</v>
      </c>
      <c r="L3167" s="701" t="s">
        <v>1341</v>
      </c>
      <c r="M3167" s="704"/>
      <c r="N3167" s="701" t="s">
        <v>1613</v>
      </c>
      <c r="O3167" s="702">
        <v>656</v>
      </c>
      <c r="P3167" s="701" t="s">
        <v>1608</v>
      </c>
      <c r="Q3167" s="702">
        <v>342</v>
      </c>
      <c r="R3167" s="701" t="s">
        <v>1341</v>
      </c>
      <c r="S3167" s="701" t="s">
        <v>1341</v>
      </c>
    </row>
    <row r="3168" spans="1:19" x14ac:dyDescent="0.3">
      <c r="A3168" s="701" t="s">
        <v>7888</v>
      </c>
      <c r="B3168" s="701" t="s">
        <v>1607</v>
      </c>
      <c r="C3168" s="701" t="s">
        <v>1459</v>
      </c>
      <c r="D3168" s="702">
        <v>1986</v>
      </c>
      <c r="E3168" s="701" t="s">
        <v>1805</v>
      </c>
      <c r="F3168" s="701" t="s">
        <v>2777</v>
      </c>
      <c r="G3168" s="701" t="s">
        <v>1607</v>
      </c>
      <c r="H3168" s="703">
        <v>32234</v>
      </c>
      <c r="I3168" s="703">
        <v>32234</v>
      </c>
      <c r="J3168" s="701" t="s">
        <v>1608</v>
      </c>
      <c r="K3168" s="702">
        <v>29214</v>
      </c>
      <c r="L3168" s="701" t="s">
        <v>1341</v>
      </c>
      <c r="M3168" s="704"/>
      <c r="N3168" s="701" t="s">
        <v>1613</v>
      </c>
      <c r="O3168" s="702">
        <v>656</v>
      </c>
      <c r="P3168" s="701" t="s">
        <v>1608</v>
      </c>
      <c r="Q3168" s="705">
        <v>340</v>
      </c>
      <c r="R3168" s="701" t="s">
        <v>1341</v>
      </c>
      <c r="S3168" s="701" t="s">
        <v>1341</v>
      </c>
    </row>
    <row r="3169" spans="1:19" x14ac:dyDescent="0.3">
      <c r="A3169" s="701" t="s">
        <v>8056</v>
      </c>
      <c r="B3169" s="701" t="s">
        <v>1607</v>
      </c>
      <c r="C3169" s="701" t="s">
        <v>1459</v>
      </c>
      <c r="D3169" s="702">
        <v>1987</v>
      </c>
      <c r="E3169" s="701" t="s">
        <v>1805</v>
      </c>
      <c r="F3169" s="701" t="s">
        <v>2777</v>
      </c>
      <c r="G3169" s="701" t="s">
        <v>1607</v>
      </c>
      <c r="H3169" s="703">
        <v>32615</v>
      </c>
      <c r="I3169" s="703">
        <v>32615</v>
      </c>
      <c r="J3169" s="701" t="s">
        <v>1608</v>
      </c>
      <c r="K3169" s="702">
        <v>46136</v>
      </c>
      <c r="L3169" s="701" t="s">
        <v>1341</v>
      </c>
      <c r="M3169" s="704"/>
      <c r="N3169" s="701" t="s">
        <v>1608</v>
      </c>
      <c r="O3169" s="702">
        <v>1200</v>
      </c>
      <c r="P3169" s="701" t="s">
        <v>1341</v>
      </c>
      <c r="Q3169" s="704"/>
      <c r="R3169" s="701" t="s">
        <v>1341</v>
      </c>
      <c r="S3169" s="701" t="s">
        <v>1341</v>
      </c>
    </row>
    <row r="3170" spans="1:19" x14ac:dyDescent="0.3">
      <c r="A3170" s="701" t="s">
        <v>8073</v>
      </c>
      <c r="B3170" s="701" t="s">
        <v>1607</v>
      </c>
      <c r="C3170" s="701" t="s">
        <v>1459</v>
      </c>
      <c r="D3170" s="702">
        <v>1987</v>
      </c>
      <c r="E3170" s="701" t="s">
        <v>1805</v>
      </c>
      <c r="F3170" s="701" t="s">
        <v>2777</v>
      </c>
      <c r="G3170" s="701" t="s">
        <v>1607</v>
      </c>
      <c r="H3170" s="703">
        <v>32615</v>
      </c>
      <c r="I3170" s="703">
        <v>32615</v>
      </c>
      <c r="J3170" s="701" t="s">
        <v>1608</v>
      </c>
      <c r="K3170" s="702">
        <v>45680</v>
      </c>
      <c r="L3170" s="701" t="s">
        <v>1341</v>
      </c>
      <c r="M3170" s="704"/>
      <c r="N3170" s="701" t="s">
        <v>1608</v>
      </c>
      <c r="O3170" s="702">
        <v>1188</v>
      </c>
      <c r="P3170" s="701" t="s">
        <v>1341</v>
      </c>
      <c r="Q3170" s="704"/>
      <c r="R3170" s="701" t="s">
        <v>1341</v>
      </c>
      <c r="S3170" s="701" t="s">
        <v>1341</v>
      </c>
    </row>
    <row r="3171" spans="1:19" x14ac:dyDescent="0.3">
      <c r="A3171" s="701" t="s">
        <v>7999</v>
      </c>
      <c r="B3171" s="701" t="s">
        <v>1607</v>
      </c>
      <c r="C3171" s="701" t="s">
        <v>1459</v>
      </c>
      <c r="D3171" s="702">
        <v>1988</v>
      </c>
      <c r="E3171" s="701" t="s">
        <v>1805</v>
      </c>
      <c r="F3171" s="701" t="s">
        <v>2777</v>
      </c>
      <c r="G3171" s="701" t="s">
        <v>1607</v>
      </c>
      <c r="H3171" s="703">
        <v>32965</v>
      </c>
      <c r="I3171" s="703">
        <v>32965</v>
      </c>
      <c r="J3171" s="701" t="s">
        <v>1608</v>
      </c>
      <c r="K3171" s="702">
        <v>146729</v>
      </c>
      <c r="L3171" s="701" t="s">
        <v>1341</v>
      </c>
      <c r="M3171" s="704"/>
      <c r="N3171" s="701" t="s">
        <v>1613</v>
      </c>
      <c r="O3171" s="705">
        <v>221851</v>
      </c>
      <c r="P3171" s="701" t="s">
        <v>1608</v>
      </c>
      <c r="Q3171" s="705">
        <v>8212</v>
      </c>
      <c r="R3171" s="701" t="s">
        <v>1341</v>
      </c>
      <c r="S3171" s="701" t="s">
        <v>1341</v>
      </c>
    </row>
    <row r="3172" spans="1:19" x14ac:dyDescent="0.3">
      <c r="A3172" s="701" t="s">
        <v>8121</v>
      </c>
      <c r="B3172" s="701" t="s">
        <v>1607</v>
      </c>
      <c r="C3172" s="701" t="s">
        <v>1459</v>
      </c>
      <c r="D3172" s="702">
        <v>1989</v>
      </c>
      <c r="E3172" s="701" t="s">
        <v>1805</v>
      </c>
      <c r="F3172" s="701" t="s">
        <v>2777</v>
      </c>
      <c r="G3172" s="701" t="s">
        <v>1607</v>
      </c>
      <c r="H3172" s="703">
        <v>33329</v>
      </c>
      <c r="I3172" s="703">
        <v>33329</v>
      </c>
      <c r="J3172" s="701" t="s">
        <v>1608</v>
      </c>
      <c r="K3172" s="702">
        <v>146976</v>
      </c>
      <c r="L3172" s="701" t="s">
        <v>1341</v>
      </c>
      <c r="M3172" s="704"/>
      <c r="N3172" s="701" t="s">
        <v>1613</v>
      </c>
      <c r="O3172" s="702">
        <v>196352</v>
      </c>
      <c r="P3172" s="701" t="s">
        <v>1608</v>
      </c>
      <c r="Q3172" s="702">
        <v>3304</v>
      </c>
      <c r="R3172" s="701" t="s">
        <v>1341</v>
      </c>
      <c r="S3172" s="701" t="s">
        <v>1341</v>
      </c>
    </row>
    <row r="3173" spans="1:19" x14ac:dyDescent="0.3">
      <c r="A3173" s="701" t="s">
        <v>7959</v>
      </c>
      <c r="B3173" s="701" t="s">
        <v>1607</v>
      </c>
      <c r="C3173" s="701" t="s">
        <v>1459</v>
      </c>
      <c r="D3173" s="702">
        <v>1990</v>
      </c>
      <c r="E3173" s="701" t="s">
        <v>1805</v>
      </c>
      <c r="F3173" s="701" t="s">
        <v>2777</v>
      </c>
      <c r="G3173" s="701" t="s">
        <v>1607</v>
      </c>
      <c r="H3173" s="703">
        <v>33695</v>
      </c>
      <c r="I3173" s="703">
        <v>33695</v>
      </c>
      <c r="J3173" s="701" t="s">
        <v>1608</v>
      </c>
      <c r="K3173" s="702">
        <v>171028</v>
      </c>
      <c r="L3173" s="701" t="s">
        <v>1341</v>
      </c>
      <c r="M3173" s="704"/>
      <c r="N3173" s="701" t="s">
        <v>1613</v>
      </c>
      <c r="O3173" s="702">
        <v>1502</v>
      </c>
      <c r="P3173" s="701" t="s">
        <v>1608</v>
      </c>
      <c r="Q3173" s="705">
        <v>670</v>
      </c>
      <c r="R3173" s="701" t="s">
        <v>1341</v>
      </c>
      <c r="S3173" s="701" t="s">
        <v>1341</v>
      </c>
    </row>
    <row r="3174" spans="1:19" x14ac:dyDescent="0.3">
      <c r="A3174" s="701" t="s">
        <v>8003</v>
      </c>
      <c r="B3174" s="701" t="s">
        <v>1607</v>
      </c>
      <c r="C3174" s="701" t="s">
        <v>1459</v>
      </c>
      <c r="D3174" s="702">
        <v>1992</v>
      </c>
      <c r="E3174" s="701" t="s">
        <v>1805</v>
      </c>
      <c r="F3174" s="701" t="s">
        <v>2777</v>
      </c>
      <c r="G3174" s="701" t="s">
        <v>1607</v>
      </c>
      <c r="H3174" s="703">
        <v>34425</v>
      </c>
      <c r="I3174" s="703">
        <v>34425</v>
      </c>
      <c r="J3174" s="701" t="s">
        <v>1608</v>
      </c>
      <c r="K3174" s="702">
        <v>137069</v>
      </c>
      <c r="L3174" s="701" t="s">
        <v>1341</v>
      </c>
      <c r="M3174" s="704"/>
      <c r="N3174" s="701" t="s">
        <v>1613</v>
      </c>
      <c r="O3174" s="702">
        <v>152562</v>
      </c>
      <c r="P3174" s="701" t="s">
        <v>1608</v>
      </c>
      <c r="Q3174" s="702">
        <v>2669</v>
      </c>
      <c r="R3174" s="701" t="s">
        <v>258</v>
      </c>
      <c r="S3174" s="701" t="s">
        <v>8004</v>
      </c>
    </row>
    <row r="3175" spans="1:19" x14ac:dyDescent="0.3">
      <c r="A3175" s="701" t="s">
        <v>8063</v>
      </c>
      <c r="B3175" s="701" t="s">
        <v>1607</v>
      </c>
      <c r="C3175" s="701" t="s">
        <v>1459</v>
      </c>
      <c r="D3175" s="702">
        <v>1993</v>
      </c>
      <c r="E3175" s="701" t="s">
        <v>1805</v>
      </c>
      <c r="F3175" s="701" t="s">
        <v>2777</v>
      </c>
      <c r="G3175" s="701" t="s">
        <v>1607</v>
      </c>
      <c r="H3175" s="703">
        <v>34790</v>
      </c>
      <c r="I3175" s="703">
        <v>34790</v>
      </c>
      <c r="J3175" s="701" t="s">
        <v>1608</v>
      </c>
      <c r="K3175" s="702">
        <v>135976</v>
      </c>
      <c r="L3175" s="701" t="s">
        <v>1613</v>
      </c>
      <c r="M3175" s="705">
        <v>411</v>
      </c>
      <c r="N3175" s="701" t="s">
        <v>1608</v>
      </c>
      <c r="O3175" s="702">
        <v>546</v>
      </c>
      <c r="P3175" s="701" t="s">
        <v>1613</v>
      </c>
      <c r="Q3175" s="705">
        <v>210250</v>
      </c>
      <c r="R3175" s="701" t="s">
        <v>258</v>
      </c>
      <c r="S3175" s="701" t="s">
        <v>8064</v>
      </c>
    </row>
    <row r="3176" spans="1:19" x14ac:dyDescent="0.3">
      <c r="A3176" s="701" t="s">
        <v>8221</v>
      </c>
      <c r="B3176" s="701" t="s">
        <v>1607</v>
      </c>
      <c r="C3176" s="701" t="s">
        <v>1459</v>
      </c>
      <c r="D3176" s="702">
        <v>1994</v>
      </c>
      <c r="E3176" s="701" t="s">
        <v>1805</v>
      </c>
      <c r="F3176" s="701" t="s">
        <v>2777</v>
      </c>
      <c r="G3176" s="701" t="s">
        <v>1607</v>
      </c>
      <c r="H3176" s="703">
        <v>35156</v>
      </c>
      <c r="I3176" s="703">
        <v>35156</v>
      </c>
      <c r="J3176" s="701" t="s">
        <v>1608</v>
      </c>
      <c r="K3176" s="702">
        <v>19345</v>
      </c>
      <c r="L3176" s="701" t="s">
        <v>1341</v>
      </c>
      <c r="M3176" s="704"/>
      <c r="N3176" s="701" t="s">
        <v>1608</v>
      </c>
      <c r="O3176" s="702">
        <v>295</v>
      </c>
      <c r="P3176" s="701" t="s">
        <v>1341</v>
      </c>
      <c r="Q3176" s="706"/>
      <c r="R3176" s="701" t="s">
        <v>1341</v>
      </c>
      <c r="S3176" s="701" t="s">
        <v>1341</v>
      </c>
    </row>
    <row r="3177" spans="1:19" x14ac:dyDescent="0.3">
      <c r="A3177" s="701" t="s">
        <v>8227</v>
      </c>
      <c r="B3177" s="701" t="s">
        <v>1607</v>
      </c>
      <c r="C3177" s="701" t="s">
        <v>1459</v>
      </c>
      <c r="D3177" s="702">
        <v>1994</v>
      </c>
      <c r="E3177" s="701" t="s">
        <v>1805</v>
      </c>
      <c r="F3177" s="701" t="s">
        <v>2777</v>
      </c>
      <c r="G3177" s="701" t="s">
        <v>1607</v>
      </c>
      <c r="H3177" s="703">
        <v>35156</v>
      </c>
      <c r="I3177" s="703">
        <v>35156</v>
      </c>
      <c r="J3177" s="701" t="s">
        <v>1608</v>
      </c>
      <c r="K3177" s="702">
        <v>82544</v>
      </c>
      <c r="L3177" s="701" t="s">
        <v>1613</v>
      </c>
      <c r="M3177" s="705">
        <v>573</v>
      </c>
      <c r="N3177" s="701" t="s">
        <v>1608</v>
      </c>
      <c r="O3177" s="702">
        <v>165</v>
      </c>
      <c r="P3177" s="701" t="s">
        <v>1341</v>
      </c>
      <c r="Q3177" s="706"/>
      <c r="R3177" s="701" t="s">
        <v>1341</v>
      </c>
      <c r="S3177" s="701" t="s">
        <v>1341</v>
      </c>
    </row>
    <row r="3178" spans="1:19" x14ac:dyDescent="0.3">
      <c r="A3178" s="701" t="s">
        <v>8232</v>
      </c>
      <c r="B3178" s="701" t="s">
        <v>1607</v>
      </c>
      <c r="C3178" s="701" t="s">
        <v>1459</v>
      </c>
      <c r="D3178" s="702">
        <v>1994</v>
      </c>
      <c r="E3178" s="701" t="s">
        <v>1805</v>
      </c>
      <c r="F3178" s="701" t="s">
        <v>2777</v>
      </c>
      <c r="G3178" s="701" t="s">
        <v>1607</v>
      </c>
      <c r="H3178" s="703">
        <v>35156</v>
      </c>
      <c r="I3178" s="703">
        <v>35156</v>
      </c>
      <c r="J3178" s="701" t="s">
        <v>1608</v>
      </c>
      <c r="K3178" s="702">
        <v>80691</v>
      </c>
      <c r="L3178" s="701" t="s">
        <v>1613</v>
      </c>
      <c r="M3178" s="705">
        <v>1844</v>
      </c>
      <c r="N3178" s="701" t="s">
        <v>1608</v>
      </c>
      <c r="O3178" s="702">
        <v>505</v>
      </c>
      <c r="P3178" s="701" t="s">
        <v>1341</v>
      </c>
      <c r="Q3178" s="706"/>
      <c r="R3178" s="701" t="s">
        <v>1341</v>
      </c>
      <c r="S3178" s="701" t="s">
        <v>1341</v>
      </c>
    </row>
    <row r="3179" spans="1:19" x14ac:dyDescent="0.3">
      <c r="A3179" s="701" t="s">
        <v>8265</v>
      </c>
      <c r="B3179" s="701" t="s">
        <v>1607</v>
      </c>
      <c r="C3179" s="701" t="s">
        <v>1459</v>
      </c>
      <c r="D3179" s="702">
        <v>1995</v>
      </c>
      <c r="E3179" s="701" t="s">
        <v>1805</v>
      </c>
      <c r="F3179" s="701" t="s">
        <v>2777</v>
      </c>
      <c r="G3179" s="701" t="s">
        <v>1607</v>
      </c>
      <c r="H3179" s="703">
        <v>35521</v>
      </c>
      <c r="I3179" s="703">
        <v>35531</v>
      </c>
      <c r="J3179" s="701" t="s">
        <v>1608</v>
      </c>
      <c r="K3179" s="702">
        <v>181760</v>
      </c>
      <c r="L3179" s="701" t="s">
        <v>1613</v>
      </c>
      <c r="M3179" s="705">
        <v>2770</v>
      </c>
      <c r="N3179" s="701" t="s">
        <v>1608</v>
      </c>
      <c r="O3179" s="702">
        <v>3235</v>
      </c>
      <c r="P3179" s="701" t="s">
        <v>1341</v>
      </c>
      <c r="Q3179" s="706"/>
      <c r="R3179" s="701" t="s">
        <v>258</v>
      </c>
      <c r="S3179" s="701" t="s">
        <v>8260</v>
      </c>
    </row>
    <row r="3180" spans="1:19" x14ac:dyDescent="0.3">
      <c r="A3180" s="701" t="s">
        <v>8164</v>
      </c>
      <c r="B3180" s="701" t="s">
        <v>1607</v>
      </c>
      <c r="C3180" s="701" t="s">
        <v>1459</v>
      </c>
      <c r="D3180" s="702">
        <v>1996</v>
      </c>
      <c r="E3180" s="701" t="s">
        <v>1805</v>
      </c>
      <c r="F3180" s="701" t="s">
        <v>2777</v>
      </c>
      <c r="G3180" s="701" t="s">
        <v>1607</v>
      </c>
      <c r="H3180" s="703">
        <v>35886</v>
      </c>
      <c r="I3180" s="703">
        <v>35886</v>
      </c>
      <c r="J3180" s="701" t="s">
        <v>1608</v>
      </c>
      <c r="K3180" s="702">
        <v>147651</v>
      </c>
      <c r="L3180" s="701" t="s">
        <v>1613</v>
      </c>
      <c r="M3180" s="705">
        <v>593</v>
      </c>
      <c r="N3180" s="701" t="s">
        <v>1608</v>
      </c>
      <c r="O3180" s="702">
        <v>1772</v>
      </c>
      <c r="P3180" s="701" t="s">
        <v>1613</v>
      </c>
      <c r="Q3180" s="702">
        <v>37620</v>
      </c>
      <c r="R3180" s="701" t="s">
        <v>258</v>
      </c>
      <c r="S3180" s="701" t="s">
        <v>8165</v>
      </c>
    </row>
    <row r="3181" spans="1:19" x14ac:dyDescent="0.3">
      <c r="A3181" s="701" t="s">
        <v>8115</v>
      </c>
      <c r="B3181" s="701" t="s">
        <v>1607</v>
      </c>
      <c r="C3181" s="701" t="s">
        <v>371</v>
      </c>
      <c r="D3181" s="702">
        <v>1988</v>
      </c>
      <c r="E3181" s="701" t="s">
        <v>1805</v>
      </c>
      <c r="F3181" s="701" t="s">
        <v>2777</v>
      </c>
      <c r="G3181" s="701" t="s">
        <v>1607</v>
      </c>
      <c r="H3181" s="703">
        <v>32674</v>
      </c>
      <c r="I3181" s="703">
        <v>32674</v>
      </c>
      <c r="J3181" s="701" t="s">
        <v>1608</v>
      </c>
      <c r="K3181" s="702">
        <v>200541</v>
      </c>
      <c r="L3181" s="701" t="s">
        <v>1341</v>
      </c>
      <c r="M3181" s="704"/>
      <c r="N3181" s="701" t="s">
        <v>1613</v>
      </c>
      <c r="O3181" s="702">
        <v>801553</v>
      </c>
      <c r="P3181" s="701" t="s">
        <v>1608</v>
      </c>
      <c r="Q3181" s="702">
        <v>2026</v>
      </c>
      <c r="R3181" s="701" t="s">
        <v>1341</v>
      </c>
      <c r="S3181" s="701" t="s">
        <v>1341</v>
      </c>
    </row>
    <row r="3182" spans="1:19" x14ac:dyDescent="0.3">
      <c r="A3182" s="701" t="s">
        <v>4783</v>
      </c>
      <c r="B3182" s="701" t="s">
        <v>1607</v>
      </c>
      <c r="C3182" s="701" t="s">
        <v>371</v>
      </c>
      <c r="D3182" s="702">
        <v>1989</v>
      </c>
      <c r="E3182" s="701" t="s">
        <v>1805</v>
      </c>
      <c r="F3182" s="701" t="s">
        <v>4784</v>
      </c>
      <c r="G3182" s="701" t="s">
        <v>1607</v>
      </c>
      <c r="H3182" s="703">
        <v>33027</v>
      </c>
      <c r="I3182" s="703">
        <v>33027</v>
      </c>
      <c r="J3182" s="701" t="s">
        <v>1608</v>
      </c>
      <c r="K3182" s="702">
        <v>199614</v>
      </c>
      <c r="L3182" s="701" t="s">
        <v>1341</v>
      </c>
      <c r="M3182" s="704"/>
      <c r="N3182" s="701" t="s">
        <v>1608</v>
      </c>
      <c r="O3182" s="705">
        <v>2695</v>
      </c>
      <c r="P3182" s="701" t="s">
        <v>1341</v>
      </c>
      <c r="Q3182" s="704"/>
      <c r="R3182" s="701" t="s">
        <v>1341</v>
      </c>
      <c r="S3182" s="701" t="s">
        <v>1341</v>
      </c>
    </row>
    <row r="3183" spans="1:19" x14ac:dyDescent="0.3">
      <c r="A3183" s="701" t="s">
        <v>7392</v>
      </c>
      <c r="B3183" s="701" t="s">
        <v>1607</v>
      </c>
      <c r="C3183" s="701" t="s">
        <v>371</v>
      </c>
      <c r="D3183" s="702">
        <v>1989</v>
      </c>
      <c r="E3183" s="701" t="s">
        <v>1805</v>
      </c>
      <c r="F3183" s="701" t="s">
        <v>2777</v>
      </c>
      <c r="G3183" s="701" t="s">
        <v>1607</v>
      </c>
      <c r="H3183" s="703">
        <v>33036</v>
      </c>
      <c r="I3183" s="703">
        <v>33036</v>
      </c>
      <c r="J3183" s="701" t="s">
        <v>1608</v>
      </c>
      <c r="K3183" s="702">
        <v>191071</v>
      </c>
      <c r="L3183" s="701" t="s">
        <v>1341</v>
      </c>
      <c r="M3183" s="704"/>
      <c r="N3183" s="701" t="s">
        <v>1613</v>
      </c>
      <c r="O3183" s="705">
        <v>165011</v>
      </c>
      <c r="P3183" s="701" t="s">
        <v>1608</v>
      </c>
      <c r="Q3183" s="705">
        <v>7135</v>
      </c>
      <c r="R3183" s="701" t="s">
        <v>1341</v>
      </c>
      <c r="S3183" s="701" t="s">
        <v>1341</v>
      </c>
    </row>
    <row r="3184" spans="1:19" x14ac:dyDescent="0.3">
      <c r="A3184" s="701" t="s">
        <v>8007</v>
      </c>
      <c r="B3184" s="701" t="s">
        <v>1607</v>
      </c>
      <c r="C3184" s="701" t="s">
        <v>371</v>
      </c>
      <c r="D3184" s="702">
        <v>1992</v>
      </c>
      <c r="E3184" s="701" t="s">
        <v>1805</v>
      </c>
      <c r="F3184" s="701" t="s">
        <v>7594</v>
      </c>
      <c r="G3184" s="701" t="s">
        <v>1607</v>
      </c>
      <c r="H3184" s="703">
        <v>34131</v>
      </c>
      <c r="I3184" s="703">
        <v>34131</v>
      </c>
      <c r="J3184" s="701" t="s">
        <v>1608</v>
      </c>
      <c r="K3184" s="702">
        <v>195272</v>
      </c>
      <c r="L3184" s="701" t="s">
        <v>1341</v>
      </c>
      <c r="M3184" s="704"/>
      <c r="N3184" s="701" t="s">
        <v>1608</v>
      </c>
      <c r="O3184" s="702">
        <v>1562</v>
      </c>
      <c r="P3184" s="701" t="s">
        <v>1341</v>
      </c>
      <c r="Q3184" s="706"/>
      <c r="R3184" s="701" t="s">
        <v>258</v>
      </c>
      <c r="S3184" s="701" t="s">
        <v>8004</v>
      </c>
    </row>
    <row r="3185" spans="1:19" x14ac:dyDescent="0.3">
      <c r="A3185" s="701" t="s">
        <v>8008</v>
      </c>
      <c r="B3185" s="701" t="s">
        <v>1607</v>
      </c>
      <c r="C3185" s="701" t="s">
        <v>371</v>
      </c>
      <c r="D3185" s="702">
        <v>1992</v>
      </c>
      <c r="E3185" s="701" t="s">
        <v>1805</v>
      </c>
      <c r="F3185" s="701" t="s">
        <v>7594</v>
      </c>
      <c r="G3185" s="701" t="s">
        <v>1607</v>
      </c>
      <c r="H3185" s="703">
        <v>34131</v>
      </c>
      <c r="I3185" s="703">
        <v>34131</v>
      </c>
      <c r="J3185" s="701" t="s">
        <v>1608</v>
      </c>
      <c r="K3185" s="702">
        <v>188288</v>
      </c>
      <c r="L3185" s="701" t="s">
        <v>1341</v>
      </c>
      <c r="M3185" s="704"/>
      <c r="N3185" s="701" t="s">
        <v>1613</v>
      </c>
      <c r="O3185" s="702">
        <v>552</v>
      </c>
      <c r="P3185" s="701" t="s">
        <v>1608</v>
      </c>
      <c r="Q3185" s="702">
        <v>1504</v>
      </c>
      <c r="R3185" s="701" t="s">
        <v>1341</v>
      </c>
      <c r="S3185" s="701" t="s">
        <v>1341</v>
      </c>
    </row>
    <row r="3186" spans="1:19" x14ac:dyDescent="0.3">
      <c r="A3186" s="701" t="s">
        <v>8053</v>
      </c>
      <c r="B3186" s="701" t="s">
        <v>1607</v>
      </c>
      <c r="C3186" s="701" t="s">
        <v>371</v>
      </c>
      <c r="D3186" s="702">
        <v>1992</v>
      </c>
      <c r="E3186" s="701" t="s">
        <v>1805</v>
      </c>
      <c r="F3186" s="701" t="s">
        <v>2777</v>
      </c>
      <c r="G3186" s="701" t="s">
        <v>1607</v>
      </c>
      <c r="H3186" s="703">
        <v>34131</v>
      </c>
      <c r="I3186" s="703">
        <v>34131</v>
      </c>
      <c r="J3186" s="701" t="s">
        <v>1608</v>
      </c>
      <c r="K3186" s="702">
        <v>185050</v>
      </c>
      <c r="L3186" s="701" t="s">
        <v>1341</v>
      </c>
      <c r="M3186" s="704"/>
      <c r="N3186" s="701" t="s">
        <v>1613</v>
      </c>
      <c r="O3186" s="702">
        <v>201675</v>
      </c>
      <c r="P3186" s="701" t="s">
        <v>1608</v>
      </c>
      <c r="Q3186" s="705">
        <v>3675</v>
      </c>
      <c r="R3186" s="701" t="s">
        <v>1341</v>
      </c>
      <c r="S3186" s="701" t="s">
        <v>1341</v>
      </c>
    </row>
    <row r="3187" spans="1:19" x14ac:dyDescent="0.3">
      <c r="A3187" s="701" t="s">
        <v>8081</v>
      </c>
      <c r="B3187" s="701" t="s">
        <v>1607</v>
      </c>
      <c r="C3187" s="701" t="s">
        <v>371</v>
      </c>
      <c r="D3187" s="702">
        <v>1993</v>
      </c>
      <c r="E3187" s="701" t="s">
        <v>1805</v>
      </c>
      <c r="F3187" s="701" t="s">
        <v>7594</v>
      </c>
      <c r="G3187" s="701" t="s">
        <v>1607</v>
      </c>
      <c r="H3187" s="703">
        <v>34478</v>
      </c>
      <c r="I3187" s="703">
        <v>34478</v>
      </c>
      <c r="J3187" s="701" t="s">
        <v>1608</v>
      </c>
      <c r="K3187" s="702">
        <v>178046</v>
      </c>
      <c r="L3187" s="701" t="s">
        <v>1341</v>
      </c>
      <c r="M3187" s="704"/>
      <c r="N3187" s="701" t="s">
        <v>1613</v>
      </c>
      <c r="O3187" s="702">
        <v>41001</v>
      </c>
      <c r="P3187" s="701" t="s">
        <v>1608</v>
      </c>
      <c r="Q3187" s="705">
        <v>2162</v>
      </c>
      <c r="R3187" s="701" t="s">
        <v>1341</v>
      </c>
      <c r="S3187" s="701" t="s">
        <v>1341</v>
      </c>
    </row>
    <row r="3188" spans="1:19" x14ac:dyDescent="0.3">
      <c r="A3188" s="701" t="s">
        <v>8082</v>
      </c>
      <c r="B3188" s="701" t="s">
        <v>1607</v>
      </c>
      <c r="C3188" s="701" t="s">
        <v>371</v>
      </c>
      <c r="D3188" s="702">
        <v>1993</v>
      </c>
      <c r="E3188" s="701" t="s">
        <v>1805</v>
      </c>
      <c r="F3188" s="701" t="s">
        <v>7594</v>
      </c>
      <c r="G3188" s="701" t="s">
        <v>1607</v>
      </c>
      <c r="H3188" s="703">
        <v>34479</v>
      </c>
      <c r="I3188" s="703">
        <v>34479</v>
      </c>
      <c r="J3188" s="701" t="s">
        <v>1608</v>
      </c>
      <c r="K3188" s="702">
        <v>200986</v>
      </c>
      <c r="L3188" s="701" t="s">
        <v>1341</v>
      </c>
      <c r="M3188" s="704"/>
      <c r="N3188" s="701" t="s">
        <v>1613</v>
      </c>
      <c r="O3188" s="702">
        <v>22510</v>
      </c>
      <c r="P3188" s="701" t="s">
        <v>1608</v>
      </c>
      <c r="Q3188" s="705">
        <v>1621</v>
      </c>
      <c r="R3188" s="701" t="s">
        <v>1341</v>
      </c>
      <c r="S3188" s="701" t="s">
        <v>1341</v>
      </c>
    </row>
    <row r="3189" spans="1:19" x14ac:dyDescent="0.3">
      <c r="A3189" s="701" t="s">
        <v>8083</v>
      </c>
      <c r="B3189" s="701" t="s">
        <v>1607</v>
      </c>
      <c r="C3189" s="701" t="s">
        <v>371</v>
      </c>
      <c r="D3189" s="702">
        <v>1993</v>
      </c>
      <c r="E3189" s="701" t="s">
        <v>1805</v>
      </c>
      <c r="F3189" s="701" t="s">
        <v>2777</v>
      </c>
      <c r="G3189" s="701" t="s">
        <v>1607</v>
      </c>
      <c r="H3189" s="703">
        <v>34844</v>
      </c>
      <c r="I3189" s="703">
        <v>34844</v>
      </c>
      <c r="J3189" s="701" t="s">
        <v>1608</v>
      </c>
      <c r="K3189" s="702">
        <v>198196</v>
      </c>
      <c r="L3189" s="701" t="s">
        <v>1341</v>
      </c>
      <c r="M3189" s="704"/>
      <c r="N3189" s="701" t="s">
        <v>1613</v>
      </c>
      <c r="O3189" s="702">
        <v>902</v>
      </c>
      <c r="P3189" s="701" t="s">
        <v>1608</v>
      </c>
      <c r="Q3189" s="705">
        <v>1397</v>
      </c>
      <c r="R3189" s="701" t="s">
        <v>258</v>
      </c>
      <c r="S3189" s="701" t="s">
        <v>8064</v>
      </c>
    </row>
    <row r="3190" spans="1:19" x14ac:dyDescent="0.3">
      <c r="A3190" s="701" t="s">
        <v>8147</v>
      </c>
      <c r="B3190" s="701" t="s">
        <v>1607</v>
      </c>
      <c r="C3190" s="701" t="s">
        <v>371</v>
      </c>
      <c r="D3190" s="702">
        <v>1994</v>
      </c>
      <c r="E3190" s="701" t="s">
        <v>1805</v>
      </c>
      <c r="F3190" s="701" t="s">
        <v>2777</v>
      </c>
      <c r="G3190" s="701" t="s">
        <v>1607</v>
      </c>
      <c r="H3190" s="703">
        <v>34843</v>
      </c>
      <c r="I3190" s="703">
        <v>34843</v>
      </c>
      <c r="J3190" s="701" t="s">
        <v>1608</v>
      </c>
      <c r="K3190" s="702">
        <v>15061</v>
      </c>
      <c r="L3190" s="701" t="s">
        <v>1341</v>
      </c>
      <c r="M3190" s="704"/>
      <c r="N3190" s="701" t="s">
        <v>1608</v>
      </c>
      <c r="O3190" s="702">
        <v>15</v>
      </c>
      <c r="P3190" s="701" t="s">
        <v>1341</v>
      </c>
      <c r="Q3190" s="704"/>
      <c r="R3190" s="701" t="s">
        <v>1341</v>
      </c>
      <c r="S3190" s="701" t="s">
        <v>1341</v>
      </c>
    </row>
    <row r="3191" spans="1:19" x14ac:dyDescent="0.3">
      <c r="A3191" s="701" t="s">
        <v>8226</v>
      </c>
      <c r="B3191" s="701" t="s">
        <v>1607</v>
      </c>
      <c r="C3191" s="701" t="s">
        <v>371</v>
      </c>
      <c r="D3191" s="702">
        <v>1994</v>
      </c>
      <c r="E3191" s="701" t="s">
        <v>1805</v>
      </c>
      <c r="F3191" s="701" t="s">
        <v>2777</v>
      </c>
      <c r="G3191" s="701" t="s">
        <v>1607</v>
      </c>
      <c r="H3191" s="703">
        <v>34834</v>
      </c>
      <c r="I3191" s="703">
        <v>34834</v>
      </c>
      <c r="J3191" s="701" t="s">
        <v>1608</v>
      </c>
      <c r="K3191" s="702">
        <v>90412</v>
      </c>
      <c r="L3191" s="701" t="s">
        <v>1613</v>
      </c>
      <c r="M3191" s="705">
        <v>92</v>
      </c>
      <c r="N3191" s="701" t="s">
        <v>1608</v>
      </c>
      <c r="O3191" s="702">
        <v>1080</v>
      </c>
      <c r="P3191" s="701" t="s">
        <v>1341</v>
      </c>
      <c r="Q3191" s="704"/>
      <c r="R3191" s="701" t="s">
        <v>1341</v>
      </c>
      <c r="S3191" s="701" t="s">
        <v>1341</v>
      </c>
    </row>
    <row r="3192" spans="1:19" x14ac:dyDescent="0.3">
      <c r="A3192" s="701" t="s">
        <v>8231</v>
      </c>
      <c r="B3192" s="701" t="s">
        <v>1607</v>
      </c>
      <c r="C3192" s="701" t="s">
        <v>371</v>
      </c>
      <c r="D3192" s="702">
        <v>1994</v>
      </c>
      <c r="E3192" s="701" t="s">
        <v>1805</v>
      </c>
      <c r="F3192" s="701" t="s">
        <v>2777</v>
      </c>
      <c r="G3192" s="701" t="s">
        <v>1607</v>
      </c>
      <c r="H3192" s="703">
        <v>34834</v>
      </c>
      <c r="I3192" s="703">
        <v>34834</v>
      </c>
      <c r="J3192" s="701" t="s">
        <v>1608</v>
      </c>
      <c r="K3192" s="702">
        <v>85370</v>
      </c>
      <c r="L3192" s="701" t="s">
        <v>1613</v>
      </c>
      <c r="M3192" s="705">
        <v>43</v>
      </c>
      <c r="N3192" s="701" t="s">
        <v>1608</v>
      </c>
      <c r="O3192" s="702">
        <v>1072</v>
      </c>
      <c r="P3192" s="701" t="s">
        <v>1341</v>
      </c>
      <c r="Q3192" s="706"/>
      <c r="R3192" s="701" t="s">
        <v>1341</v>
      </c>
      <c r="S3192" s="701" t="s">
        <v>1341</v>
      </c>
    </row>
    <row r="3193" spans="1:19" x14ac:dyDescent="0.3">
      <c r="A3193" s="701" t="s">
        <v>8259</v>
      </c>
      <c r="B3193" s="701" t="s">
        <v>1607</v>
      </c>
      <c r="C3193" s="701" t="s">
        <v>371</v>
      </c>
      <c r="D3193" s="702">
        <v>1995</v>
      </c>
      <c r="E3193" s="701" t="s">
        <v>1805</v>
      </c>
      <c r="F3193" s="701" t="s">
        <v>2777</v>
      </c>
      <c r="G3193" s="701" t="s">
        <v>1607</v>
      </c>
      <c r="H3193" s="703">
        <v>35237</v>
      </c>
      <c r="I3193" s="703">
        <v>35237</v>
      </c>
      <c r="J3193" s="701" t="s">
        <v>1608</v>
      </c>
      <c r="K3193" s="702">
        <v>2606</v>
      </c>
      <c r="L3193" s="701" t="s">
        <v>1341</v>
      </c>
      <c r="M3193" s="704"/>
      <c r="N3193" s="701" t="s">
        <v>1608</v>
      </c>
      <c r="O3193" s="702">
        <v>32</v>
      </c>
      <c r="P3193" s="701" t="s">
        <v>1341</v>
      </c>
      <c r="Q3193" s="704"/>
      <c r="R3193" s="701" t="s">
        <v>258</v>
      </c>
      <c r="S3193" s="701" t="s">
        <v>8260</v>
      </c>
    </row>
    <row r="3194" spans="1:19" x14ac:dyDescent="0.3">
      <c r="A3194" s="701" t="s">
        <v>8297</v>
      </c>
      <c r="B3194" s="701" t="s">
        <v>1607</v>
      </c>
      <c r="C3194" s="701" t="s">
        <v>371</v>
      </c>
      <c r="D3194" s="702">
        <v>1996</v>
      </c>
      <c r="E3194" s="701" t="s">
        <v>1805</v>
      </c>
      <c r="F3194" s="701" t="s">
        <v>2777</v>
      </c>
      <c r="G3194" s="701" t="s">
        <v>1607</v>
      </c>
      <c r="H3194" s="703">
        <v>35582</v>
      </c>
      <c r="I3194" s="703">
        <v>35582</v>
      </c>
      <c r="J3194" s="701" t="s">
        <v>1608</v>
      </c>
      <c r="K3194" s="702">
        <v>179414</v>
      </c>
      <c r="L3194" s="701" t="s">
        <v>1613</v>
      </c>
      <c r="M3194" s="705">
        <v>600</v>
      </c>
      <c r="N3194" s="701" t="s">
        <v>1341</v>
      </c>
      <c r="O3194" s="706"/>
      <c r="P3194" s="701" t="s">
        <v>1341</v>
      </c>
      <c r="Q3194" s="704"/>
      <c r="R3194" s="701" t="s">
        <v>258</v>
      </c>
      <c r="S3194" s="701" t="s">
        <v>8165</v>
      </c>
    </row>
    <row r="3195" spans="1:19" x14ac:dyDescent="0.3">
      <c r="A3195" s="701" t="s">
        <v>7451</v>
      </c>
      <c r="B3195" s="701" t="s">
        <v>1607</v>
      </c>
      <c r="C3195" s="701" t="s">
        <v>371</v>
      </c>
      <c r="D3195" s="702">
        <v>1997</v>
      </c>
      <c r="E3195" s="701" t="s">
        <v>1805</v>
      </c>
      <c r="F3195" s="701" t="s">
        <v>2777</v>
      </c>
      <c r="G3195" s="701" t="s">
        <v>1607</v>
      </c>
      <c r="H3195" s="703">
        <v>35958</v>
      </c>
      <c r="I3195" s="703">
        <v>35958</v>
      </c>
      <c r="J3195" s="701" t="s">
        <v>1608</v>
      </c>
      <c r="K3195" s="702">
        <v>201529</v>
      </c>
      <c r="L3195" s="701" t="s">
        <v>1613</v>
      </c>
      <c r="M3195" s="705">
        <v>612</v>
      </c>
      <c r="N3195" s="701" t="s">
        <v>1608</v>
      </c>
      <c r="O3195" s="702">
        <v>167714</v>
      </c>
      <c r="P3195" s="701" t="s">
        <v>1341</v>
      </c>
      <c r="Q3195" s="706"/>
      <c r="R3195" s="701" t="s">
        <v>1341</v>
      </c>
      <c r="S3195" s="701" t="s">
        <v>1341</v>
      </c>
    </row>
    <row r="3196" spans="1:19" x14ac:dyDescent="0.3">
      <c r="A3196" s="701" t="s">
        <v>7530</v>
      </c>
      <c r="B3196" s="701" t="s">
        <v>1607</v>
      </c>
      <c r="C3196" s="701" t="s">
        <v>371</v>
      </c>
      <c r="D3196" s="702">
        <v>1998</v>
      </c>
      <c r="E3196" s="701" t="s">
        <v>1805</v>
      </c>
      <c r="F3196" s="701" t="s">
        <v>2777</v>
      </c>
      <c r="G3196" s="701" t="s">
        <v>1607</v>
      </c>
      <c r="H3196" s="703">
        <v>36314</v>
      </c>
      <c r="I3196" s="703">
        <v>36314</v>
      </c>
      <c r="J3196" s="701" t="s">
        <v>1613</v>
      </c>
      <c r="K3196" s="702">
        <v>168574</v>
      </c>
      <c r="L3196" s="701" t="s">
        <v>1341</v>
      </c>
      <c r="M3196" s="704"/>
      <c r="N3196" s="701" t="s">
        <v>1613</v>
      </c>
      <c r="O3196" s="702">
        <v>3426</v>
      </c>
      <c r="P3196" s="701" t="s">
        <v>1341</v>
      </c>
      <c r="Q3196" s="706"/>
      <c r="R3196" s="701" t="s">
        <v>250</v>
      </c>
      <c r="S3196" s="701" t="s">
        <v>7529</v>
      </c>
    </row>
    <row r="3197" spans="1:19" x14ac:dyDescent="0.3">
      <c r="A3197" s="701" t="s">
        <v>7528</v>
      </c>
      <c r="B3197" s="701" t="s">
        <v>1607</v>
      </c>
      <c r="C3197" s="701" t="s">
        <v>371</v>
      </c>
      <c r="D3197" s="702">
        <v>1998</v>
      </c>
      <c r="E3197" s="701" t="s">
        <v>1805</v>
      </c>
      <c r="F3197" s="701" t="s">
        <v>2777</v>
      </c>
      <c r="G3197" s="701" t="s">
        <v>1607</v>
      </c>
      <c r="H3197" s="703">
        <v>36314</v>
      </c>
      <c r="I3197" s="703">
        <v>36314</v>
      </c>
      <c r="J3197" s="701" t="s">
        <v>1608</v>
      </c>
      <c r="K3197" s="702">
        <v>167136</v>
      </c>
      <c r="L3197" s="701" t="s">
        <v>1613</v>
      </c>
      <c r="M3197" s="705">
        <v>3440</v>
      </c>
      <c r="N3197" s="701" t="s">
        <v>1608</v>
      </c>
      <c r="O3197" s="702">
        <v>1424</v>
      </c>
      <c r="P3197" s="701" t="s">
        <v>1341</v>
      </c>
      <c r="Q3197" s="706"/>
      <c r="R3197" s="701" t="s">
        <v>250</v>
      </c>
      <c r="S3197" s="701" t="s">
        <v>7529</v>
      </c>
    </row>
    <row r="3198" spans="1:19" x14ac:dyDescent="0.3">
      <c r="A3198" s="701" t="s">
        <v>7378</v>
      </c>
      <c r="B3198" s="701" t="s">
        <v>1607</v>
      </c>
      <c r="C3198" s="701" t="s">
        <v>371</v>
      </c>
      <c r="D3198" s="702">
        <v>1999</v>
      </c>
      <c r="E3198" s="701" t="s">
        <v>1805</v>
      </c>
      <c r="F3198" s="701" t="s">
        <v>2777</v>
      </c>
      <c r="G3198" s="701" t="s">
        <v>1607</v>
      </c>
      <c r="H3198" s="703">
        <v>36679</v>
      </c>
      <c r="I3198" s="703">
        <v>36679</v>
      </c>
      <c r="J3198" s="701" t="s">
        <v>1644</v>
      </c>
      <c r="K3198" s="702">
        <v>200294</v>
      </c>
      <c r="L3198" s="701" t="s">
        <v>1341</v>
      </c>
      <c r="M3198" s="704"/>
      <c r="N3198" s="701" t="s">
        <v>1613</v>
      </c>
      <c r="O3198" s="702">
        <v>1006</v>
      </c>
      <c r="P3198" s="701" t="s">
        <v>1341</v>
      </c>
      <c r="Q3198" s="706"/>
      <c r="R3198" s="701" t="s">
        <v>250</v>
      </c>
      <c r="S3198" s="701" t="s">
        <v>7377</v>
      </c>
    </row>
    <row r="3199" spans="1:19" x14ac:dyDescent="0.3">
      <c r="A3199" s="701" t="s">
        <v>7376</v>
      </c>
      <c r="B3199" s="701" t="s">
        <v>1607</v>
      </c>
      <c r="C3199" s="701" t="s">
        <v>371</v>
      </c>
      <c r="D3199" s="702">
        <v>1999</v>
      </c>
      <c r="E3199" s="701" t="s">
        <v>1805</v>
      </c>
      <c r="F3199" s="701" t="s">
        <v>2777</v>
      </c>
      <c r="G3199" s="701" t="s">
        <v>1607</v>
      </c>
      <c r="H3199" s="703">
        <v>36679</v>
      </c>
      <c r="I3199" s="703">
        <v>36679</v>
      </c>
      <c r="J3199" s="701" t="s">
        <v>1635</v>
      </c>
      <c r="K3199" s="702">
        <v>198085</v>
      </c>
      <c r="L3199" s="701" t="s">
        <v>1613</v>
      </c>
      <c r="M3199" s="705">
        <v>1412</v>
      </c>
      <c r="N3199" s="701" t="s">
        <v>1635</v>
      </c>
      <c r="O3199" s="702">
        <v>2204</v>
      </c>
      <c r="P3199" s="701" t="s">
        <v>1341</v>
      </c>
      <c r="Q3199" s="704"/>
      <c r="R3199" s="701" t="s">
        <v>250</v>
      </c>
      <c r="S3199" s="701" t="s">
        <v>7377</v>
      </c>
    </row>
    <row r="3200" spans="1:19" x14ac:dyDescent="0.3">
      <c r="A3200" s="701" t="s">
        <v>7469</v>
      </c>
      <c r="B3200" s="701" t="s">
        <v>1607</v>
      </c>
      <c r="C3200" s="701" t="s">
        <v>371</v>
      </c>
      <c r="D3200" s="702">
        <v>2000</v>
      </c>
      <c r="E3200" s="701" t="s">
        <v>1805</v>
      </c>
      <c r="F3200" s="701" t="s">
        <v>2777</v>
      </c>
      <c r="G3200" s="701" t="s">
        <v>1607</v>
      </c>
      <c r="H3200" s="703">
        <v>37045</v>
      </c>
      <c r="I3200" s="703">
        <v>37045</v>
      </c>
      <c r="J3200" s="701" t="s">
        <v>1613</v>
      </c>
      <c r="K3200" s="702">
        <v>199511</v>
      </c>
      <c r="L3200" s="701" t="s">
        <v>1341</v>
      </c>
      <c r="M3200" s="704"/>
      <c r="N3200" s="701" t="s">
        <v>1613</v>
      </c>
      <c r="O3200" s="702">
        <v>789</v>
      </c>
      <c r="P3200" s="701" t="s">
        <v>1341</v>
      </c>
      <c r="Q3200" s="706"/>
      <c r="R3200" s="701" t="s">
        <v>250</v>
      </c>
      <c r="S3200" s="701" t="s">
        <v>7468</v>
      </c>
    </row>
    <row r="3201" spans="1:19" x14ac:dyDescent="0.3">
      <c r="A3201" s="701" t="s">
        <v>7467</v>
      </c>
      <c r="B3201" s="701" t="s">
        <v>1607</v>
      </c>
      <c r="C3201" s="701" t="s">
        <v>371</v>
      </c>
      <c r="D3201" s="702">
        <v>2000</v>
      </c>
      <c r="E3201" s="701" t="s">
        <v>1805</v>
      </c>
      <c r="F3201" s="701" t="s">
        <v>2777</v>
      </c>
      <c r="G3201" s="701" t="s">
        <v>1607</v>
      </c>
      <c r="H3201" s="703">
        <v>37045</v>
      </c>
      <c r="I3201" s="703">
        <v>37045</v>
      </c>
      <c r="J3201" s="701" t="s">
        <v>1608</v>
      </c>
      <c r="K3201" s="702">
        <v>197364</v>
      </c>
      <c r="L3201" s="701" t="s">
        <v>1341</v>
      </c>
      <c r="M3201" s="704"/>
      <c r="N3201" s="701" t="s">
        <v>1608</v>
      </c>
      <c r="O3201" s="702">
        <v>1636</v>
      </c>
      <c r="P3201" s="701" t="s">
        <v>1341</v>
      </c>
      <c r="Q3201" s="706"/>
      <c r="R3201" s="701" t="s">
        <v>250</v>
      </c>
      <c r="S3201" s="701" t="s">
        <v>7468</v>
      </c>
    </row>
    <row r="3202" spans="1:19" x14ac:dyDescent="0.3">
      <c r="A3202" s="701" t="s">
        <v>7571</v>
      </c>
      <c r="B3202" s="701" t="s">
        <v>1607</v>
      </c>
      <c r="C3202" s="701" t="s">
        <v>371</v>
      </c>
      <c r="D3202" s="702">
        <v>2001</v>
      </c>
      <c r="E3202" s="701" t="s">
        <v>1805</v>
      </c>
      <c r="F3202" s="701" t="s">
        <v>2777</v>
      </c>
      <c r="G3202" s="701" t="s">
        <v>1607</v>
      </c>
      <c r="H3202" s="703">
        <v>37365</v>
      </c>
      <c r="I3202" s="703">
        <v>37365</v>
      </c>
      <c r="J3202" s="701" t="s">
        <v>1644</v>
      </c>
      <c r="K3202" s="702">
        <v>98860</v>
      </c>
      <c r="L3202" s="701" t="s">
        <v>1341</v>
      </c>
      <c r="M3202" s="704"/>
      <c r="N3202" s="701" t="s">
        <v>1613</v>
      </c>
      <c r="O3202" s="702">
        <v>3840</v>
      </c>
      <c r="P3202" s="701" t="s">
        <v>1341</v>
      </c>
      <c r="Q3202" s="706"/>
      <c r="R3202" s="701" t="s">
        <v>250</v>
      </c>
      <c r="S3202" s="701" t="s">
        <v>7572</v>
      </c>
    </row>
    <row r="3203" spans="1:19" x14ac:dyDescent="0.3">
      <c r="A3203" s="701" t="s">
        <v>7587</v>
      </c>
      <c r="B3203" s="701" t="s">
        <v>1607</v>
      </c>
      <c r="C3203" s="701" t="s">
        <v>371</v>
      </c>
      <c r="D3203" s="702">
        <v>2001</v>
      </c>
      <c r="E3203" s="701" t="s">
        <v>1805</v>
      </c>
      <c r="F3203" s="701" t="s">
        <v>2777</v>
      </c>
      <c r="G3203" s="701" t="s">
        <v>1607</v>
      </c>
      <c r="H3203" s="703">
        <v>37408</v>
      </c>
      <c r="I3203" s="703">
        <v>37408</v>
      </c>
      <c r="J3203" s="701" t="s">
        <v>1644</v>
      </c>
      <c r="K3203" s="702">
        <v>99062</v>
      </c>
      <c r="L3203" s="701" t="s">
        <v>1341</v>
      </c>
      <c r="M3203" s="704"/>
      <c r="N3203" s="701" t="s">
        <v>1613</v>
      </c>
      <c r="O3203" s="702">
        <v>3338</v>
      </c>
      <c r="P3203" s="701" t="s">
        <v>1341</v>
      </c>
      <c r="Q3203" s="706"/>
      <c r="R3203" s="701" t="s">
        <v>250</v>
      </c>
      <c r="S3203" s="701" t="s">
        <v>7586</v>
      </c>
    </row>
    <row r="3204" spans="1:19" x14ac:dyDescent="0.3">
      <c r="A3204" s="701" t="s">
        <v>7573</v>
      </c>
      <c r="B3204" s="701" t="s">
        <v>1607</v>
      </c>
      <c r="C3204" s="701" t="s">
        <v>371</v>
      </c>
      <c r="D3204" s="702">
        <v>2001</v>
      </c>
      <c r="E3204" s="701" t="s">
        <v>1805</v>
      </c>
      <c r="F3204" s="701" t="s">
        <v>2777</v>
      </c>
      <c r="G3204" s="701" t="s">
        <v>1607</v>
      </c>
      <c r="H3204" s="703">
        <v>37365</v>
      </c>
      <c r="I3204" s="703">
        <v>37365</v>
      </c>
      <c r="J3204" s="701" t="s">
        <v>1608</v>
      </c>
      <c r="K3204" s="702">
        <v>97528</v>
      </c>
      <c r="L3204" s="701" t="s">
        <v>1613</v>
      </c>
      <c r="M3204" s="705">
        <v>239</v>
      </c>
      <c r="N3204" s="701" t="s">
        <v>1608</v>
      </c>
      <c r="O3204" s="702">
        <v>5133</v>
      </c>
      <c r="P3204" s="701" t="s">
        <v>1341</v>
      </c>
      <c r="Q3204" s="706"/>
      <c r="R3204" s="701" t="s">
        <v>250</v>
      </c>
      <c r="S3204" s="701" t="s">
        <v>7572</v>
      </c>
    </row>
    <row r="3205" spans="1:19" x14ac:dyDescent="0.3">
      <c r="A3205" s="701" t="s">
        <v>7585</v>
      </c>
      <c r="B3205" s="701" t="s">
        <v>1607</v>
      </c>
      <c r="C3205" s="701" t="s">
        <v>371</v>
      </c>
      <c r="D3205" s="702">
        <v>2001</v>
      </c>
      <c r="E3205" s="701" t="s">
        <v>1805</v>
      </c>
      <c r="F3205" s="701" t="s">
        <v>2777</v>
      </c>
      <c r="G3205" s="701" t="s">
        <v>1607</v>
      </c>
      <c r="H3205" s="703">
        <v>37408</v>
      </c>
      <c r="I3205" s="703">
        <v>37408</v>
      </c>
      <c r="J3205" s="701" t="s">
        <v>1635</v>
      </c>
      <c r="K3205" s="702">
        <v>98711</v>
      </c>
      <c r="L3205" s="701" t="s">
        <v>1644</v>
      </c>
      <c r="M3205" s="705">
        <v>1170</v>
      </c>
      <c r="N3205" s="701" t="s">
        <v>1635</v>
      </c>
      <c r="O3205" s="702">
        <v>2719</v>
      </c>
      <c r="P3205" s="701" t="s">
        <v>1341</v>
      </c>
      <c r="Q3205" s="704"/>
      <c r="R3205" s="701" t="s">
        <v>250</v>
      </c>
      <c r="S3205" s="701" t="s">
        <v>7586</v>
      </c>
    </row>
    <row r="3206" spans="1:19" x14ac:dyDescent="0.3">
      <c r="A3206" s="701" t="s">
        <v>7597</v>
      </c>
      <c r="B3206" s="701" t="s">
        <v>1607</v>
      </c>
      <c r="C3206" s="701" t="s">
        <v>371</v>
      </c>
      <c r="D3206" s="702">
        <v>2002</v>
      </c>
      <c r="E3206" s="701" t="s">
        <v>1805</v>
      </c>
      <c r="F3206" s="701" t="s">
        <v>7594</v>
      </c>
      <c r="G3206" s="701" t="s">
        <v>1607</v>
      </c>
      <c r="H3206" s="703">
        <v>37750</v>
      </c>
      <c r="I3206" s="703">
        <v>37768</v>
      </c>
      <c r="J3206" s="701" t="s">
        <v>1644</v>
      </c>
      <c r="K3206" s="702">
        <v>206479</v>
      </c>
      <c r="L3206" s="701" t="s">
        <v>1341</v>
      </c>
      <c r="M3206" s="704"/>
      <c r="N3206" s="701" t="s">
        <v>1613</v>
      </c>
      <c r="O3206" s="702">
        <v>4321</v>
      </c>
      <c r="P3206" s="701" t="s">
        <v>1341</v>
      </c>
      <c r="Q3206" s="706"/>
      <c r="R3206" s="701" t="s">
        <v>250</v>
      </c>
      <c r="S3206" s="701" t="s">
        <v>7595</v>
      </c>
    </row>
    <row r="3207" spans="1:19" x14ac:dyDescent="0.3">
      <c r="A3207" s="701" t="s">
        <v>7593</v>
      </c>
      <c r="B3207" s="701" t="s">
        <v>1607</v>
      </c>
      <c r="C3207" s="701" t="s">
        <v>371</v>
      </c>
      <c r="D3207" s="702">
        <v>2002</v>
      </c>
      <c r="E3207" s="701" t="s">
        <v>1805</v>
      </c>
      <c r="F3207" s="701" t="s">
        <v>7594</v>
      </c>
      <c r="G3207" s="701" t="s">
        <v>1607</v>
      </c>
      <c r="H3207" s="703">
        <v>37750</v>
      </c>
      <c r="I3207" s="703">
        <v>37768</v>
      </c>
      <c r="J3207" s="701" t="s">
        <v>1635</v>
      </c>
      <c r="K3207" s="702">
        <v>203675</v>
      </c>
      <c r="L3207" s="701" t="s">
        <v>1613</v>
      </c>
      <c r="M3207" s="705">
        <v>861</v>
      </c>
      <c r="N3207" s="701" t="s">
        <v>1644</v>
      </c>
      <c r="O3207" s="702">
        <v>6864</v>
      </c>
      <c r="P3207" s="701" t="s">
        <v>1341</v>
      </c>
      <c r="Q3207" s="706"/>
      <c r="R3207" s="701" t="s">
        <v>250</v>
      </c>
      <c r="S3207" s="701" t="s">
        <v>7595</v>
      </c>
    </row>
    <row r="3208" spans="1:19" x14ac:dyDescent="0.3">
      <c r="A3208" s="701" t="s">
        <v>7643</v>
      </c>
      <c r="B3208" s="701" t="s">
        <v>1607</v>
      </c>
      <c r="C3208" s="701" t="s">
        <v>371</v>
      </c>
      <c r="D3208" s="702">
        <v>2003</v>
      </c>
      <c r="E3208" s="701" t="s">
        <v>1805</v>
      </c>
      <c r="F3208" s="701" t="s">
        <v>1806</v>
      </c>
      <c r="G3208" s="701" t="s">
        <v>1607</v>
      </c>
      <c r="H3208" s="703">
        <v>38125</v>
      </c>
      <c r="I3208" s="703">
        <v>38125</v>
      </c>
      <c r="J3208" s="701" t="s">
        <v>1644</v>
      </c>
      <c r="K3208" s="702">
        <v>198270</v>
      </c>
      <c r="L3208" s="701" t="s">
        <v>1341</v>
      </c>
      <c r="M3208" s="704"/>
      <c r="N3208" s="701" t="s">
        <v>1613</v>
      </c>
      <c r="O3208" s="702">
        <v>5230</v>
      </c>
      <c r="P3208" s="701" t="s">
        <v>1341</v>
      </c>
      <c r="Q3208" s="706"/>
      <c r="R3208" s="701" t="s">
        <v>250</v>
      </c>
      <c r="S3208" s="701" t="s">
        <v>7642</v>
      </c>
    </row>
    <row r="3209" spans="1:19" x14ac:dyDescent="0.3">
      <c r="A3209" s="701" t="s">
        <v>7641</v>
      </c>
      <c r="B3209" s="701" t="s">
        <v>1607</v>
      </c>
      <c r="C3209" s="701" t="s">
        <v>371</v>
      </c>
      <c r="D3209" s="702">
        <v>2003</v>
      </c>
      <c r="E3209" s="701" t="s">
        <v>1805</v>
      </c>
      <c r="F3209" s="701" t="s">
        <v>1806</v>
      </c>
      <c r="G3209" s="701" t="s">
        <v>1607</v>
      </c>
      <c r="H3209" s="703">
        <v>38113</v>
      </c>
      <c r="I3209" s="703">
        <v>38125</v>
      </c>
      <c r="J3209" s="701" t="s">
        <v>1635</v>
      </c>
      <c r="K3209" s="702">
        <v>202184</v>
      </c>
      <c r="L3209" s="701" t="s">
        <v>1613</v>
      </c>
      <c r="M3209" s="705">
        <v>813</v>
      </c>
      <c r="N3209" s="701" t="s">
        <v>1644</v>
      </c>
      <c r="O3209" s="702">
        <v>203</v>
      </c>
      <c r="P3209" s="701" t="s">
        <v>1341</v>
      </c>
      <c r="Q3209" s="706"/>
      <c r="R3209" s="701" t="s">
        <v>250</v>
      </c>
      <c r="S3209" s="701" t="s">
        <v>7642</v>
      </c>
    </row>
    <row r="3210" spans="1:19" x14ac:dyDescent="0.3">
      <c r="A3210" s="701" t="s">
        <v>7805</v>
      </c>
      <c r="B3210" s="701" t="s">
        <v>1607</v>
      </c>
      <c r="C3210" s="701" t="s">
        <v>371</v>
      </c>
      <c r="D3210" s="702">
        <v>2004</v>
      </c>
      <c r="E3210" s="701" t="s">
        <v>1805</v>
      </c>
      <c r="F3210" s="701" t="s">
        <v>1806</v>
      </c>
      <c r="G3210" s="701" t="s">
        <v>1607</v>
      </c>
      <c r="H3210" s="703">
        <v>38476</v>
      </c>
      <c r="I3210" s="703">
        <v>38489</v>
      </c>
      <c r="J3210" s="701" t="s">
        <v>1644</v>
      </c>
      <c r="K3210" s="702">
        <v>185400</v>
      </c>
      <c r="L3210" s="701" t="s">
        <v>1341</v>
      </c>
      <c r="M3210" s="704"/>
      <c r="N3210" s="701" t="s">
        <v>1341</v>
      </c>
      <c r="O3210" s="706"/>
      <c r="P3210" s="701" t="s">
        <v>1341</v>
      </c>
      <c r="Q3210" s="706"/>
      <c r="R3210" s="701" t="s">
        <v>250</v>
      </c>
      <c r="S3210" s="701" t="s">
        <v>7806</v>
      </c>
    </row>
    <row r="3211" spans="1:19" x14ac:dyDescent="0.3">
      <c r="A3211" s="701" t="s">
        <v>7807</v>
      </c>
      <c r="B3211" s="701" t="s">
        <v>1607</v>
      </c>
      <c r="C3211" s="701" t="s">
        <v>371</v>
      </c>
      <c r="D3211" s="702">
        <v>2004</v>
      </c>
      <c r="E3211" s="701" t="s">
        <v>1805</v>
      </c>
      <c r="F3211" s="701" t="s">
        <v>1806</v>
      </c>
      <c r="G3211" s="701" t="s">
        <v>1607</v>
      </c>
      <c r="H3211" s="703">
        <v>38476</v>
      </c>
      <c r="I3211" s="703">
        <v>38489</v>
      </c>
      <c r="J3211" s="701" t="s">
        <v>1635</v>
      </c>
      <c r="K3211" s="702">
        <v>179380</v>
      </c>
      <c r="L3211" s="701" t="s">
        <v>1613</v>
      </c>
      <c r="M3211" s="705">
        <v>360</v>
      </c>
      <c r="N3211" s="701" t="s">
        <v>1644</v>
      </c>
      <c r="O3211" s="702">
        <v>360</v>
      </c>
      <c r="P3211" s="701" t="s">
        <v>1341</v>
      </c>
      <c r="Q3211" s="706"/>
      <c r="R3211" s="701" t="s">
        <v>250</v>
      </c>
      <c r="S3211" s="701" t="s">
        <v>7806</v>
      </c>
    </row>
    <row r="3212" spans="1:19" x14ac:dyDescent="0.3">
      <c r="A3212" s="701" t="s">
        <v>7867</v>
      </c>
      <c r="B3212" s="701" t="s">
        <v>1607</v>
      </c>
      <c r="C3212" s="701" t="s">
        <v>371</v>
      </c>
      <c r="D3212" s="702">
        <v>2005</v>
      </c>
      <c r="E3212" s="701" t="s">
        <v>1805</v>
      </c>
      <c r="F3212" s="701" t="s">
        <v>1806</v>
      </c>
      <c r="G3212" s="701" t="s">
        <v>1607</v>
      </c>
      <c r="H3212" s="703">
        <v>38845</v>
      </c>
      <c r="I3212" s="703">
        <v>38859</v>
      </c>
      <c r="J3212" s="701" t="s">
        <v>1644</v>
      </c>
      <c r="K3212" s="702">
        <v>204021</v>
      </c>
      <c r="L3212" s="701" t="s">
        <v>1341</v>
      </c>
      <c r="M3212" s="704"/>
      <c r="N3212" s="701" t="s">
        <v>1613</v>
      </c>
      <c r="O3212" s="702">
        <v>779</v>
      </c>
      <c r="P3212" s="701" t="s">
        <v>1341</v>
      </c>
      <c r="Q3212" s="706"/>
      <c r="R3212" s="701" t="s">
        <v>250</v>
      </c>
      <c r="S3212" s="701" t="s">
        <v>2245</v>
      </c>
    </row>
    <row r="3213" spans="1:19" x14ac:dyDescent="0.3">
      <c r="A3213" s="701" t="s">
        <v>2244</v>
      </c>
      <c r="B3213" s="701" t="s">
        <v>1607</v>
      </c>
      <c r="C3213" s="701" t="s">
        <v>371</v>
      </c>
      <c r="D3213" s="702">
        <v>2005</v>
      </c>
      <c r="E3213" s="701" t="s">
        <v>1805</v>
      </c>
      <c r="F3213" s="701" t="s">
        <v>1806</v>
      </c>
      <c r="G3213" s="701" t="s">
        <v>1607</v>
      </c>
      <c r="H3213" s="703">
        <v>38845</v>
      </c>
      <c r="I3213" s="703">
        <v>38859</v>
      </c>
      <c r="J3213" s="701" t="s">
        <v>1635</v>
      </c>
      <c r="K3213" s="702">
        <v>203918</v>
      </c>
      <c r="L3213" s="701" t="s">
        <v>1613</v>
      </c>
      <c r="M3213" s="705">
        <v>615</v>
      </c>
      <c r="N3213" s="701" t="s">
        <v>1644</v>
      </c>
      <c r="O3213" s="702">
        <v>367</v>
      </c>
      <c r="P3213" s="701" t="s">
        <v>1341</v>
      </c>
      <c r="Q3213" s="706"/>
      <c r="R3213" s="701" t="s">
        <v>250</v>
      </c>
      <c r="S3213" s="701" t="s">
        <v>2245</v>
      </c>
    </row>
    <row r="3214" spans="1:19" x14ac:dyDescent="0.3">
      <c r="A3214" s="701" t="s">
        <v>7895</v>
      </c>
      <c r="B3214" s="701" t="s">
        <v>1607</v>
      </c>
      <c r="C3214" s="701" t="s">
        <v>371</v>
      </c>
      <c r="D3214" s="702">
        <v>2006</v>
      </c>
      <c r="E3214" s="701" t="s">
        <v>1805</v>
      </c>
      <c r="F3214" s="701" t="s">
        <v>1806</v>
      </c>
      <c r="G3214" s="701" t="s">
        <v>1607</v>
      </c>
      <c r="H3214" s="703">
        <v>39210</v>
      </c>
      <c r="I3214" s="703">
        <v>39224</v>
      </c>
      <c r="J3214" s="701" t="s">
        <v>1644</v>
      </c>
      <c r="K3214" s="702">
        <v>134773</v>
      </c>
      <c r="L3214" s="701" t="s">
        <v>1341</v>
      </c>
      <c r="M3214" s="704"/>
      <c r="N3214" s="701" t="s">
        <v>1613</v>
      </c>
      <c r="O3214" s="702">
        <v>527</v>
      </c>
      <c r="P3214" s="701" t="s">
        <v>1341</v>
      </c>
      <c r="Q3214" s="706"/>
      <c r="R3214" s="701" t="s">
        <v>250</v>
      </c>
      <c r="S3214" s="701" t="s">
        <v>2243</v>
      </c>
    </row>
    <row r="3215" spans="1:19" x14ac:dyDescent="0.3">
      <c r="A3215" s="701" t="s">
        <v>2242</v>
      </c>
      <c r="B3215" s="701" t="s">
        <v>1607</v>
      </c>
      <c r="C3215" s="701" t="s">
        <v>371</v>
      </c>
      <c r="D3215" s="702">
        <v>2006</v>
      </c>
      <c r="E3215" s="701" t="s">
        <v>1805</v>
      </c>
      <c r="F3215" s="701" t="s">
        <v>1806</v>
      </c>
      <c r="G3215" s="701" t="s">
        <v>1607</v>
      </c>
      <c r="H3215" s="703">
        <v>39210</v>
      </c>
      <c r="I3215" s="703">
        <v>39224</v>
      </c>
      <c r="J3215" s="701" t="s">
        <v>1635</v>
      </c>
      <c r="K3215" s="702">
        <v>143841</v>
      </c>
      <c r="L3215" s="701" t="s">
        <v>1341</v>
      </c>
      <c r="M3215" s="704"/>
      <c r="N3215" s="701" t="s">
        <v>1635</v>
      </c>
      <c r="O3215" s="702">
        <v>259</v>
      </c>
      <c r="P3215" s="701" t="s">
        <v>1341</v>
      </c>
      <c r="Q3215" s="704"/>
      <c r="R3215" s="701" t="s">
        <v>250</v>
      </c>
      <c r="S3215" s="701" t="s">
        <v>2243</v>
      </c>
    </row>
    <row r="3216" spans="1:19" x14ac:dyDescent="0.3">
      <c r="A3216" s="701" t="s">
        <v>7981</v>
      </c>
      <c r="B3216" s="701" t="s">
        <v>1607</v>
      </c>
      <c r="C3216" s="701" t="s">
        <v>371</v>
      </c>
      <c r="D3216" s="702">
        <v>2007</v>
      </c>
      <c r="E3216" s="701" t="s">
        <v>1805</v>
      </c>
      <c r="F3216" s="701" t="s">
        <v>1806</v>
      </c>
      <c r="G3216" s="701" t="s">
        <v>1607</v>
      </c>
      <c r="H3216" s="703">
        <v>39576</v>
      </c>
      <c r="I3216" s="703">
        <v>39588</v>
      </c>
      <c r="J3216" s="701" t="s">
        <v>1644</v>
      </c>
      <c r="K3216" s="702">
        <v>206670</v>
      </c>
      <c r="L3216" s="701" t="s">
        <v>1341</v>
      </c>
      <c r="M3216" s="704"/>
      <c r="N3216" s="701" t="s">
        <v>1644</v>
      </c>
      <c r="O3216" s="702">
        <v>830</v>
      </c>
      <c r="P3216" s="701" t="s">
        <v>1341</v>
      </c>
      <c r="Q3216" s="706"/>
      <c r="R3216" s="701" t="s">
        <v>250</v>
      </c>
      <c r="S3216" s="701" t="s">
        <v>2241</v>
      </c>
    </row>
    <row r="3217" spans="1:19" x14ac:dyDescent="0.3">
      <c r="A3217" s="701" t="s">
        <v>2240</v>
      </c>
      <c r="B3217" s="701" t="s">
        <v>1607</v>
      </c>
      <c r="C3217" s="701" t="s">
        <v>371</v>
      </c>
      <c r="D3217" s="702">
        <v>2007</v>
      </c>
      <c r="E3217" s="701" t="s">
        <v>1805</v>
      </c>
      <c r="F3217" s="701" t="s">
        <v>1806</v>
      </c>
      <c r="G3217" s="701" t="s">
        <v>1607</v>
      </c>
      <c r="H3217" s="703">
        <v>39576</v>
      </c>
      <c r="I3217" s="703">
        <v>39588</v>
      </c>
      <c r="J3217" s="701" t="s">
        <v>1635</v>
      </c>
      <c r="K3217" s="702">
        <v>206867</v>
      </c>
      <c r="L3217" s="701" t="s">
        <v>1644</v>
      </c>
      <c r="M3217" s="705">
        <v>1837</v>
      </c>
      <c r="N3217" s="701" t="s">
        <v>1635</v>
      </c>
      <c r="O3217" s="702">
        <v>1096</v>
      </c>
      <c r="P3217" s="701" t="s">
        <v>1341</v>
      </c>
      <c r="Q3217" s="706"/>
      <c r="R3217" s="701" t="s">
        <v>250</v>
      </c>
      <c r="S3217" s="701" t="s">
        <v>2241</v>
      </c>
    </row>
    <row r="3218" spans="1:19" x14ac:dyDescent="0.3">
      <c r="A3218" s="701" t="s">
        <v>8034</v>
      </c>
      <c r="B3218" s="701" t="s">
        <v>1607</v>
      </c>
      <c r="C3218" s="701" t="s">
        <v>371</v>
      </c>
      <c r="D3218" s="702">
        <v>2008</v>
      </c>
      <c r="E3218" s="701" t="s">
        <v>1805</v>
      </c>
      <c r="F3218" s="701" t="s">
        <v>1806</v>
      </c>
      <c r="G3218" s="701" t="s">
        <v>1607</v>
      </c>
      <c r="H3218" s="703">
        <v>39940</v>
      </c>
      <c r="I3218" s="703">
        <v>39947</v>
      </c>
      <c r="J3218" s="701" t="s">
        <v>1613</v>
      </c>
      <c r="K3218" s="702">
        <v>175656</v>
      </c>
      <c r="L3218" s="701" t="s">
        <v>1341</v>
      </c>
      <c r="M3218" s="704"/>
      <c r="N3218" s="701" t="s">
        <v>1341</v>
      </c>
      <c r="O3218" s="706"/>
      <c r="P3218" s="701" t="s">
        <v>1341</v>
      </c>
      <c r="Q3218" s="706"/>
      <c r="R3218" s="701" t="s">
        <v>250</v>
      </c>
      <c r="S3218" s="701" t="s">
        <v>8033</v>
      </c>
    </row>
    <row r="3219" spans="1:19" x14ac:dyDescent="0.3">
      <c r="A3219" s="701" t="s">
        <v>1804</v>
      </c>
      <c r="B3219" s="701" t="s">
        <v>1607</v>
      </c>
      <c r="C3219" s="701" t="s">
        <v>371</v>
      </c>
      <c r="D3219" s="702">
        <v>2008</v>
      </c>
      <c r="E3219" s="701" t="s">
        <v>1805</v>
      </c>
      <c r="F3219" s="701" t="s">
        <v>1806</v>
      </c>
      <c r="G3219" s="701" t="s">
        <v>1607</v>
      </c>
      <c r="H3219" s="703">
        <v>39940</v>
      </c>
      <c r="I3219" s="703">
        <v>39947</v>
      </c>
      <c r="J3219" s="701" t="s">
        <v>1608</v>
      </c>
      <c r="K3219" s="702">
        <v>171083</v>
      </c>
      <c r="L3219" s="701" t="s">
        <v>1613</v>
      </c>
      <c r="M3219" s="705">
        <v>2113</v>
      </c>
      <c r="N3219" s="701" t="s">
        <v>1613</v>
      </c>
      <c r="O3219" s="702">
        <v>2817</v>
      </c>
      <c r="P3219" s="701" t="s">
        <v>1341</v>
      </c>
      <c r="Q3219" s="706"/>
      <c r="R3219" s="701" t="s">
        <v>250</v>
      </c>
      <c r="S3219" s="701" t="s">
        <v>8033</v>
      </c>
    </row>
    <row r="3220" spans="1:19" x14ac:dyDescent="0.3">
      <c r="A3220" s="701" t="s">
        <v>8028</v>
      </c>
      <c r="B3220" s="701" t="s">
        <v>1607</v>
      </c>
      <c r="C3220" s="701" t="s">
        <v>371</v>
      </c>
      <c r="D3220" s="702">
        <v>2009</v>
      </c>
      <c r="E3220" s="701" t="s">
        <v>1805</v>
      </c>
      <c r="F3220" s="701" t="s">
        <v>1806</v>
      </c>
      <c r="G3220" s="701" t="s">
        <v>1607</v>
      </c>
      <c r="H3220" s="703">
        <v>40311</v>
      </c>
      <c r="I3220" s="703">
        <v>40323</v>
      </c>
      <c r="J3220" s="701" t="s">
        <v>1613</v>
      </c>
      <c r="K3220" s="702">
        <v>197619</v>
      </c>
      <c r="L3220" s="701" t="s">
        <v>1341</v>
      </c>
      <c r="M3220" s="704"/>
      <c r="N3220" s="701" t="s">
        <v>1613</v>
      </c>
      <c r="O3220" s="702">
        <v>381</v>
      </c>
      <c r="P3220" s="701" t="s">
        <v>1341</v>
      </c>
      <c r="Q3220" s="706"/>
      <c r="R3220" s="701" t="s">
        <v>250</v>
      </c>
      <c r="S3220" s="701" t="s">
        <v>8029</v>
      </c>
    </row>
    <row r="3221" spans="1:19" x14ac:dyDescent="0.3">
      <c r="A3221" s="701" t="s">
        <v>8030</v>
      </c>
      <c r="B3221" s="701" t="s">
        <v>1607</v>
      </c>
      <c r="C3221" s="701" t="s">
        <v>371</v>
      </c>
      <c r="D3221" s="702">
        <v>2009</v>
      </c>
      <c r="E3221" s="701" t="s">
        <v>1805</v>
      </c>
      <c r="F3221" s="701" t="s">
        <v>1806</v>
      </c>
      <c r="G3221" s="701" t="s">
        <v>1607</v>
      </c>
      <c r="H3221" s="703">
        <v>40311</v>
      </c>
      <c r="I3221" s="703">
        <v>40323</v>
      </c>
      <c r="J3221" s="701" t="s">
        <v>1608</v>
      </c>
      <c r="K3221" s="702">
        <v>195706</v>
      </c>
      <c r="L3221" s="701" t="s">
        <v>1613</v>
      </c>
      <c r="M3221" s="705">
        <v>1912</v>
      </c>
      <c r="N3221" s="701" t="s">
        <v>1608</v>
      </c>
      <c r="O3221" s="705">
        <v>1147</v>
      </c>
      <c r="P3221" s="701" t="s">
        <v>1341</v>
      </c>
      <c r="Q3221" s="704"/>
      <c r="R3221" s="701" t="s">
        <v>250</v>
      </c>
      <c r="S3221" s="701" t="s">
        <v>8029</v>
      </c>
    </row>
    <row r="3222" spans="1:19" x14ac:dyDescent="0.3">
      <c r="A3222" s="701" t="s">
        <v>8189</v>
      </c>
      <c r="B3222" s="701" t="s">
        <v>1607</v>
      </c>
      <c r="C3222" s="701" t="s">
        <v>371</v>
      </c>
      <c r="D3222" s="702">
        <v>2010</v>
      </c>
      <c r="E3222" s="701" t="s">
        <v>1805</v>
      </c>
      <c r="F3222" s="701" t="s">
        <v>1806</v>
      </c>
      <c r="G3222" s="701" t="s">
        <v>1607</v>
      </c>
      <c r="H3222" s="703">
        <v>40674</v>
      </c>
      <c r="I3222" s="703">
        <v>40686</v>
      </c>
      <c r="J3222" s="701" t="s">
        <v>1613</v>
      </c>
      <c r="K3222" s="702">
        <v>193637</v>
      </c>
      <c r="L3222" s="701" t="s">
        <v>1341</v>
      </c>
      <c r="M3222" s="704"/>
      <c r="N3222" s="701" t="s">
        <v>1613</v>
      </c>
      <c r="O3222" s="705">
        <v>778</v>
      </c>
      <c r="P3222" s="701" t="s">
        <v>1341</v>
      </c>
      <c r="Q3222" s="704"/>
      <c r="R3222" s="701" t="s">
        <v>250</v>
      </c>
      <c r="S3222" s="701" t="s">
        <v>8190</v>
      </c>
    </row>
    <row r="3223" spans="1:19" x14ac:dyDescent="0.3">
      <c r="A3223" s="701" t="s">
        <v>8191</v>
      </c>
      <c r="B3223" s="701" t="s">
        <v>1607</v>
      </c>
      <c r="C3223" s="701" t="s">
        <v>371</v>
      </c>
      <c r="D3223" s="702">
        <v>2010</v>
      </c>
      <c r="E3223" s="701" t="s">
        <v>1805</v>
      </c>
      <c r="F3223" s="701" t="s">
        <v>1806</v>
      </c>
      <c r="G3223" s="701" t="s">
        <v>1607</v>
      </c>
      <c r="H3223" s="703">
        <v>40674</v>
      </c>
      <c r="I3223" s="703">
        <v>40686</v>
      </c>
      <c r="J3223" s="701" t="s">
        <v>1608</v>
      </c>
      <c r="K3223" s="702">
        <v>200065</v>
      </c>
      <c r="L3223" s="701" t="s">
        <v>1341</v>
      </c>
      <c r="M3223" s="704"/>
      <c r="N3223" s="701" t="s">
        <v>1341</v>
      </c>
      <c r="O3223" s="704"/>
      <c r="P3223" s="701" t="s">
        <v>1341</v>
      </c>
      <c r="Q3223" s="704"/>
      <c r="R3223" s="701" t="s">
        <v>250</v>
      </c>
      <c r="S3223" s="701" t="s">
        <v>8190</v>
      </c>
    </row>
    <row r="3224" spans="1:19" x14ac:dyDescent="0.3">
      <c r="A3224" s="701" t="s">
        <v>2800</v>
      </c>
      <c r="B3224" s="701" t="s">
        <v>1607</v>
      </c>
      <c r="C3224" s="701" t="s">
        <v>1397</v>
      </c>
      <c r="D3224" s="702">
        <v>1975</v>
      </c>
      <c r="E3224" s="701" t="s">
        <v>1713</v>
      </c>
      <c r="F3224" s="701" t="s">
        <v>2801</v>
      </c>
      <c r="G3224" s="701" t="s">
        <v>1668</v>
      </c>
      <c r="H3224" s="703">
        <v>27912</v>
      </c>
      <c r="I3224" s="703">
        <v>27936</v>
      </c>
      <c r="J3224" s="701" t="s">
        <v>1608</v>
      </c>
      <c r="K3224" s="702">
        <v>46812</v>
      </c>
      <c r="L3224" s="701" t="s">
        <v>1341</v>
      </c>
      <c r="M3224" s="704"/>
      <c r="N3224" s="701" t="s">
        <v>1613</v>
      </c>
      <c r="O3224" s="702">
        <v>131072</v>
      </c>
      <c r="P3224" s="701" t="s">
        <v>1608</v>
      </c>
      <c r="Q3224" s="702">
        <v>2155</v>
      </c>
      <c r="R3224" s="701" t="s">
        <v>1341</v>
      </c>
      <c r="S3224" s="701" t="s">
        <v>1341</v>
      </c>
    </row>
    <row r="3225" spans="1:19" x14ac:dyDescent="0.3">
      <c r="A3225" s="701" t="s">
        <v>2952</v>
      </c>
      <c r="B3225" s="701" t="s">
        <v>1607</v>
      </c>
      <c r="C3225" s="701" t="s">
        <v>1397</v>
      </c>
      <c r="D3225" s="702">
        <v>1976</v>
      </c>
      <c r="E3225" s="701" t="s">
        <v>1713</v>
      </c>
      <c r="F3225" s="701" t="s">
        <v>2801</v>
      </c>
      <c r="G3225" s="701" t="s">
        <v>1668</v>
      </c>
      <c r="H3225" s="703">
        <v>28289</v>
      </c>
      <c r="I3225" s="703">
        <v>28296</v>
      </c>
      <c r="J3225" s="701" t="s">
        <v>1608</v>
      </c>
      <c r="K3225" s="702">
        <v>58384</v>
      </c>
      <c r="L3225" s="701" t="s">
        <v>1341</v>
      </c>
      <c r="M3225" s="704"/>
      <c r="N3225" s="701" t="s">
        <v>1613</v>
      </c>
      <c r="O3225" s="702">
        <v>55643</v>
      </c>
      <c r="P3225" s="701" t="s">
        <v>1608</v>
      </c>
      <c r="Q3225" s="705">
        <v>1319</v>
      </c>
      <c r="R3225" s="701" t="s">
        <v>1341</v>
      </c>
      <c r="S3225" s="701" t="s">
        <v>1341</v>
      </c>
    </row>
    <row r="3226" spans="1:19" x14ac:dyDescent="0.3">
      <c r="A3226" s="701" t="s">
        <v>2931</v>
      </c>
      <c r="B3226" s="701" t="s">
        <v>1607</v>
      </c>
      <c r="C3226" s="701" t="s">
        <v>1397</v>
      </c>
      <c r="D3226" s="702">
        <v>1977</v>
      </c>
      <c r="E3226" s="701" t="s">
        <v>1713</v>
      </c>
      <c r="F3226" s="701" t="s">
        <v>2801</v>
      </c>
      <c r="G3226" s="701" t="s">
        <v>1668</v>
      </c>
      <c r="H3226" s="703">
        <v>28642</v>
      </c>
      <c r="I3226" s="703">
        <v>28656</v>
      </c>
      <c r="J3226" s="701" t="s">
        <v>1608</v>
      </c>
      <c r="K3226" s="702">
        <v>75004</v>
      </c>
      <c r="L3226" s="701" t="s">
        <v>1341</v>
      </c>
      <c r="M3226" s="704"/>
      <c r="N3226" s="701" t="s">
        <v>1613</v>
      </c>
      <c r="O3226" s="702">
        <v>429479</v>
      </c>
      <c r="P3226" s="701" t="s">
        <v>1608</v>
      </c>
      <c r="Q3226" s="702">
        <v>377</v>
      </c>
      <c r="R3226" s="701" t="s">
        <v>1341</v>
      </c>
      <c r="S3226" s="701" t="s">
        <v>1341</v>
      </c>
    </row>
    <row r="3227" spans="1:19" x14ac:dyDescent="0.3">
      <c r="A3227" s="701" t="s">
        <v>2940</v>
      </c>
      <c r="B3227" s="701" t="s">
        <v>1607</v>
      </c>
      <c r="C3227" s="701" t="s">
        <v>1397</v>
      </c>
      <c r="D3227" s="702">
        <v>1978</v>
      </c>
      <c r="E3227" s="701" t="s">
        <v>1713</v>
      </c>
      <c r="F3227" s="701" t="s">
        <v>2801</v>
      </c>
      <c r="G3227" s="701" t="s">
        <v>1668</v>
      </c>
      <c r="H3227" s="703">
        <v>29007</v>
      </c>
      <c r="I3227" s="703">
        <v>29016</v>
      </c>
      <c r="J3227" s="701" t="s">
        <v>1608</v>
      </c>
      <c r="K3227" s="702">
        <v>86554</v>
      </c>
      <c r="L3227" s="701" t="s">
        <v>1341</v>
      </c>
      <c r="M3227" s="704"/>
      <c r="N3227" s="701" t="s">
        <v>1613</v>
      </c>
      <c r="O3227" s="702">
        <v>518346</v>
      </c>
      <c r="P3227" s="701" t="s">
        <v>1608</v>
      </c>
      <c r="Q3227" s="702">
        <v>216</v>
      </c>
      <c r="R3227" s="701" t="s">
        <v>1341</v>
      </c>
      <c r="S3227" s="701" t="s">
        <v>1341</v>
      </c>
    </row>
    <row r="3228" spans="1:19" x14ac:dyDescent="0.3">
      <c r="A3228" s="701" t="s">
        <v>2960</v>
      </c>
      <c r="B3228" s="701" t="s">
        <v>1607</v>
      </c>
      <c r="C3228" s="701" t="s">
        <v>1397</v>
      </c>
      <c r="D3228" s="702">
        <v>1979</v>
      </c>
      <c r="E3228" s="701" t="s">
        <v>1713</v>
      </c>
      <c r="F3228" s="701" t="s">
        <v>2801</v>
      </c>
      <c r="G3228" s="701" t="s">
        <v>1668</v>
      </c>
      <c r="H3228" s="703">
        <v>29373</v>
      </c>
      <c r="I3228" s="703">
        <v>29384</v>
      </c>
      <c r="J3228" s="701" t="s">
        <v>1608</v>
      </c>
      <c r="K3228" s="702">
        <v>78211</v>
      </c>
      <c r="L3228" s="701" t="s">
        <v>1341</v>
      </c>
      <c r="M3228" s="704"/>
      <c r="N3228" s="701" t="s">
        <v>1613</v>
      </c>
      <c r="O3228" s="702">
        <v>425219</v>
      </c>
      <c r="P3228" s="701" t="s">
        <v>1608</v>
      </c>
      <c r="Q3228" s="702">
        <v>1955</v>
      </c>
      <c r="R3228" s="701" t="s">
        <v>1341</v>
      </c>
      <c r="S3228" s="701" t="s">
        <v>1341</v>
      </c>
    </row>
    <row r="3229" spans="1:19" x14ac:dyDescent="0.3">
      <c r="A3229" s="701" t="s">
        <v>2967</v>
      </c>
      <c r="B3229" s="701" t="s">
        <v>1607</v>
      </c>
      <c r="C3229" s="701" t="s">
        <v>1397</v>
      </c>
      <c r="D3229" s="702">
        <v>1980</v>
      </c>
      <c r="E3229" s="701" t="s">
        <v>1713</v>
      </c>
      <c r="F3229" s="701" t="s">
        <v>2801</v>
      </c>
      <c r="G3229" s="701" t="s">
        <v>1668</v>
      </c>
      <c r="H3229" s="703">
        <v>29707</v>
      </c>
      <c r="I3229" s="703">
        <v>29734</v>
      </c>
      <c r="J3229" s="701" t="s">
        <v>1608</v>
      </c>
      <c r="K3229" s="702">
        <v>98572</v>
      </c>
      <c r="L3229" s="701" t="s">
        <v>1341</v>
      </c>
      <c r="M3229" s="704"/>
      <c r="N3229" s="701" t="s">
        <v>1613</v>
      </c>
      <c r="O3229" s="702">
        <v>590968</v>
      </c>
      <c r="P3229" s="701" t="s">
        <v>1608</v>
      </c>
      <c r="Q3229" s="702">
        <v>694</v>
      </c>
      <c r="R3229" s="701" t="s">
        <v>1341</v>
      </c>
      <c r="S3229" s="701" t="s">
        <v>1341</v>
      </c>
    </row>
    <row r="3230" spans="1:19" x14ac:dyDescent="0.3">
      <c r="A3230" s="701" t="s">
        <v>2979</v>
      </c>
      <c r="B3230" s="701" t="s">
        <v>1607</v>
      </c>
      <c r="C3230" s="701" t="s">
        <v>1397</v>
      </c>
      <c r="D3230" s="702">
        <v>1981</v>
      </c>
      <c r="E3230" s="701" t="s">
        <v>1713</v>
      </c>
      <c r="F3230" s="701" t="s">
        <v>2801</v>
      </c>
      <c r="G3230" s="701" t="s">
        <v>1668</v>
      </c>
      <c r="H3230" s="703">
        <v>30116</v>
      </c>
      <c r="I3230" s="703">
        <v>30123</v>
      </c>
      <c r="J3230" s="701" t="s">
        <v>1608</v>
      </c>
      <c r="K3230" s="702">
        <v>50383</v>
      </c>
      <c r="L3230" s="701" t="s">
        <v>1341</v>
      </c>
      <c r="M3230" s="704"/>
      <c r="N3230" s="701" t="s">
        <v>1613</v>
      </c>
      <c r="O3230" s="702">
        <v>148412</v>
      </c>
      <c r="P3230" s="701" t="s">
        <v>1608</v>
      </c>
      <c r="Q3230" s="702">
        <v>1211</v>
      </c>
      <c r="R3230" s="701" t="s">
        <v>1341</v>
      </c>
      <c r="S3230" s="701" t="s">
        <v>1341</v>
      </c>
    </row>
    <row r="3231" spans="1:19" x14ac:dyDescent="0.3">
      <c r="A3231" s="701" t="s">
        <v>2999</v>
      </c>
      <c r="B3231" s="701" t="s">
        <v>1607</v>
      </c>
      <c r="C3231" s="701" t="s">
        <v>1397</v>
      </c>
      <c r="D3231" s="702">
        <v>1982</v>
      </c>
      <c r="E3231" s="701" t="s">
        <v>1713</v>
      </c>
      <c r="F3231" s="701" t="s">
        <v>2801</v>
      </c>
      <c r="G3231" s="701" t="s">
        <v>1668</v>
      </c>
      <c r="H3231" s="703">
        <v>30468</v>
      </c>
      <c r="I3231" s="703">
        <v>30472</v>
      </c>
      <c r="J3231" s="701" t="s">
        <v>1608</v>
      </c>
      <c r="K3231" s="702">
        <v>41939</v>
      </c>
      <c r="L3231" s="701" t="s">
        <v>1341</v>
      </c>
      <c r="M3231" s="704"/>
      <c r="N3231" s="701" t="s">
        <v>1613</v>
      </c>
      <c r="O3231" s="702">
        <v>103230</v>
      </c>
      <c r="P3231" s="701" t="s">
        <v>1608</v>
      </c>
      <c r="Q3231" s="705">
        <v>273</v>
      </c>
      <c r="R3231" s="701" t="s">
        <v>1341</v>
      </c>
      <c r="S3231" s="701" t="s">
        <v>1341</v>
      </c>
    </row>
    <row r="3232" spans="1:19" x14ac:dyDescent="0.3">
      <c r="A3232" s="701" t="s">
        <v>3000</v>
      </c>
      <c r="B3232" s="701" t="s">
        <v>1607</v>
      </c>
      <c r="C3232" s="701" t="s">
        <v>1397</v>
      </c>
      <c r="D3232" s="702">
        <v>1982</v>
      </c>
      <c r="E3232" s="701" t="s">
        <v>1713</v>
      </c>
      <c r="F3232" s="701" t="s">
        <v>2801</v>
      </c>
      <c r="G3232" s="701" t="s">
        <v>1668</v>
      </c>
      <c r="H3232" s="703">
        <v>30468</v>
      </c>
      <c r="I3232" s="703">
        <v>30487</v>
      </c>
      <c r="J3232" s="701" t="s">
        <v>1608</v>
      </c>
      <c r="K3232" s="702">
        <v>40021</v>
      </c>
      <c r="L3232" s="701" t="s">
        <v>1341</v>
      </c>
      <c r="M3232" s="704"/>
      <c r="N3232" s="701" t="s">
        <v>1613</v>
      </c>
      <c r="O3232" s="702">
        <v>1157969</v>
      </c>
      <c r="P3232" s="701" t="s">
        <v>1608</v>
      </c>
      <c r="Q3232" s="705">
        <v>1237</v>
      </c>
      <c r="R3232" s="701" t="s">
        <v>1341</v>
      </c>
      <c r="S3232" s="701" t="s">
        <v>1341</v>
      </c>
    </row>
    <row r="3233" spans="1:19" x14ac:dyDescent="0.3">
      <c r="A3233" s="701" t="s">
        <v>3013</v>
      </c>
      <c r="B3233" s="701" t="s">
        <v>1607</v>
      </c>
      <c r="C3233" s="701" t="s">
        <v>1397</v>
      </c>
      <c r="D3233" s="702">
        <v>1983</v>
      </c>
      <c r="E3233" s="701" t="s">
        <v>1713</v>
      </c>
      <c r="F3233" s="701" t="s">
        <v>1714</v>
      </c>
      <c r="G3233" s="701" t="s">
        <v>1668</v>
      </c>
      <c r="H3233" s="703">
        <v>30868</v>
      </c>
      <c r="I3233" s="703">
        <v>30869</v>
      </c>
      <c r="J3233" s="701" t="s">
        <v>1608</v>
      </c>
      <c r="K3233" s="702">
        <v>54143</v>
      </c>
      <c r="L3233" s="701" t="s">
        <v>1341</v>
      </c>
      <c r="M3233" s="704"/>
      <c r="N3233" s="701" t="s">
        <v>1613</v>
      </c>
      <c r="O3233" s="702">
        <v>50505</v>
      </c>
      <c r="P3233" s="701" t="s">
        <v>1608</v>
      </c>
      <c r="Q3233" s="705">
        <v>547</v>
      </c>
      <c r="R3233" s="701" t="s">
        <v>1341</v>
      </c>
      <c r="S3233" s="701" t="s">
        <v>1341</v>
      </c>
    </row>
    <row r="3234" spans="1:19" x14ac:dyDescent="0.3">
      <c r="A3234" s="701" t="s">
        <v>3014</v>
      </c>
      <c r="B3234" s="701" t="s">
        <v>1607</v>
      </c>
      <c r="C3234" s="701" t="s">
        <v>1397</v>
      </c>
      <c r="D3234" s="702">
        <v>1983</v>
      </c>
      <c r="E3234" s="701" t="s">
        <v>1713</v>
      </c>
      <c r="F3234" s="701" t="s">
        <v>1714</v>
      </c>
      <c r="G3234" s="701" t="s">
        <v>1668</v>
      </c>
      <c r="H3234" s="703">
        <v>30854</v>
      </c>
      <c r="I3234" s="703">
        <v>30856</v>
      </c>
      <c r="J3234" s="701" t="s">
        <v>1608</v>
      </c>
      <c r="K3234" s="702">
        <v>52607</v>
      </c>
      <c r="L3234" s="701" t="s">
        <v>1341</v>
      </c>
      <c r="M3234" s="704"/>
      <c r="N3234" s="701" t="s">
        <v>1613</v>
      </c>
      <c r="O3234" s="705">
        <v>459774</v>
      </c>
      <c r="P3234" s="701" t="s">
        <v>1608</v>
      </c>
      <c r="Q3234" s="705">
        <v>533</v>
      </c>
      <c r="R3234" s="701" t="s">
        <v>1341</v>
      </c>
      <c r="S3234" s="701" t="s">
        <v>1341</v>
      </c>
    </row>
    <row r="3235" spans="1:19" x14ac:dyDescent="0.3">
      <c r="A3235" s="701" t="s">
        <v>3079</v>
      </c>
      <c r="B3235" s="701" t="s">
        <v>1607</v>
      </c>
      <c r="C3235" s="701" t="s">
        <v>1397</v>
      </c>
      <c r="D3235" s="702">
        <v>1984</v>
      </c>
      <c r="E3235" s="701" t="s">
        <v>1713</v>
      </c>
      <c r="F3235" s="701" t="s">
        <v>1714</v>
      </c>
      <c r="G3235" s="701" t="s">
        <v>1668</v>
      </c>
      <c r="H3235" s="703">
        <v>31199</v>
      </c>
      <c r="I3235" s="703">
        <v>31215</v>
      </c>
      <c r="J3235" s="701" t="s">
        <v>1608</v>
      </c>
      <c r="K3235" s="702">
        <v>17318</v>
      </c>
      <c r="L3235" s="701" t="s">
        <v>1341</v>
      </c>
      <c r="M3235" s="704"/>
      <c r="N3235" s="701" t="s">
        <v>1613</v>
      </c>
      <c r="O3235" s="702">
        <v>74261</v>
      </c>
      <c r="P3235" s="701" t="s">
        <v>1608</v>
      </c>
      <c r="Q3235" s="702">
        <v>1713</v>
      </c>
      <c r="R3235" s="701" t="s">
        <v>1341</v>
      </c>
      <c r="S3235" s="701" t="s">
        <v>1341</v>
      </c>
    </row>
    <row r="3236" spans="1:19" x14ac:dyDescent="0.3">
      <c r="A3236" s="701" t="s">
        <v>3080</v>
      </c>
      <c r="B3236" s="701" t="s">
        <v>1607</v>
      </c>
      <c r="C3236" s="701" t="s">
        <v>1397</v>
      </c>
      <c r="D3236" s="702">
        <v>1984</v>
      </c>
      <c r="E3236" s="701" t="s">
        <v>1713</v>
      </c>
      <c r="F3236" s="701" t="s">
        <v>1714</v>
      </c>
      <c r="G3236" s="701" t="s">
        <v>1668</v>
      </c>
      <c r="H3236" s="703">
        <v>31199</v>
      </c>
      <c r="I3236" s="703">
        <v>31215</v>
      </c>
      <c r="J3236" s="701" t="s">
        <v>1608</v>
      </c>
      <c r="K3236" s="702">
        <v>19595</v>
      </c>
      <c r="L3236" s="701" t="s">
        <v>1341</v>
      </c>
      <c r="M3236" s="704"/>
      <c r="N3236" s="701" t="s">
        <v>1613</v>
      </c>
      <c r="O3236" s="702">
        <v>84011</v>
      </c>
      <c r="P3236" s="701" t="s">
        <v>1608</v>
      </c>
      <c r="Q3236" s="702">
        <v>1938</v>
      </c>
      <c r="R3236" s="701" t="s">
        <v>1341</v>
      </c>
      <c r="S3236" s="701" t="s">
        <v>1341</v>
      </c>
    </row>
    <row r="3237" spans="1:19" x14ac:dyDescent="0.3">
      <c r="A3237" s="701" t="s">
        <v>3081</v>
      </c>
      <c r="B3237" s="701" t="s">
        <v>1607</v>
      </c>
      <c r="C3237" s="701" t="s">
        <v>1397</v>
      </c>
      <c r="D3237" s="702">
        <v>1984</v>
      </c>
      <c r="E3237" s="701" t="s">
        <v>1713</v>
      </c>
      <c r="F3237" s="701" t="s">
        <v>1714</v>
      </c>
      <c r="G3237" s="701" t="s">
        <v>1668</v>
      </c>
      <c r="H3237" s="703">
        <v>31225</v>
      </c>
      <c r="I3237" s="703">
        <v>31227</v>
      </c>
      <c r="J3237" s="701" t="s">
        <v>1608</v>
      </c>
      <c r="K3237" s="702">
        <v>19394</v>
      </c>
      <c r="L3237" s="701" t="s">
        <v>1341</v>
      </c>
      <c r="M3237" s="704"/>
      <c r="N3237" s="701" t="s">
        <v>1613</v>
      </c>
      <c r="O3237" s="702">
        <v>410434</v>
      </c>
      <c r="P3237" s="701" t="s">
        <v>1608</v>
      </c>
      <c r="Q3237" s="702">
        <v>457</v>
      </c>
      <c r="R3237" s="701" t="s">
        <v>1341</v>
      </c>
      <c r="S3237" s="701" t="s">
        <v>1341</v>
      </c>
    </row>
    <row r="3238" spans="1:19" x14ac:dyDescent="0.3">
      <c r="A3238" s="701" t="s">
        <v>3082</v>
      </c>
      <c r="B3238" s="701" t="s">
        <v>1607</v>
      </c>
      <c r="C3238" s="701" t="s">
        <v>1397</v>
      </c>
      <c r="D3238" s="702">
        <v>1984</v>
      </c>
      <c r="E3238" s="701" t="s">
        <v>1713</v>
      </c>
      <c r="F3238" s="701" t="s">
        <v>1714</v>
      </c>
      <c r="G3238" s="701" t="s">
        <v>1668</v>
      </c>
      <c r="H3238" s="703">
        <v>31225</v>
      </c>
      <c r="I3238" s="703">
        <v>31227</v>
      </c>
      <c r="J3238" s="701" t="s">
        <v>1608</v>
      </c>
      <c r="K3238" s="702">
        <v>19581</v>
      </c>
      <c r="L3238" s="701" t="s">
        <v>1341</v>
      </c>
      <c r="M3238" s="704"/>
      <c r="N3238" s="701" t="s">
        <v>1613</v>
      </c>
      <c r="O3238" s="702">
        <v>414394</v>
      </c>
      <c r="P3238" s="701" t="s">
        <v>1608</v>
      </c>
      <c r="Q3238" s="702">
        <v>461</v>
      </c>
      <c r="R3238" s="701" t="s">
        <v>1341</v>
      </c>
      <c r="S3238" s="701" t="s">
        <v>1341</v>
      </c>
    </row>
    <row r="3239" spans="1:19" x14ac:dyDescent="0.3">
      <c r="A3239" s="701" t="s">
        <v>3110</v>
      </c>
      <c r="B3239" s="701" t="s">
        <v>1607</v>
      </c>
      <c r="C3239" s="701" t="s">
        <v>1397</v>
      </c>
      <c r="D3239" s="702">
        <v>1985</v>
      </c>
      <c r="E3239" s="701" t="s">
        <v>1713</v>
      </c>
      <c r="F3239" s="701" t="s">
        <v>1714</v>
      </c>
      <c r="G3239" s="701" t="s">
        <v>1668</v>
      </c>
      <c r="H3239" s="703">
        <v>31578</v>
      </c>
      <c r="I3239" s="703">
        <v>31583</v>
      </c>
      <c r="J3239" s="701" t="s">
        <v>1608</v>
      </c>
      <c r="K3239" s="702">
        <v>49672</v>
      </c>
      <c r="L3239" s="701" t="s">
        <v>1341</v>
      </c>
      <c r="M3239" s="704"/>
      <c r="N3239" s="701" t="s">
        <v>1608</v>
      </c>
      <c r="O3239" s="702">
        <v>250</v>
      </c>
      <c r="P3239" s="701" t="s">
        <v>1341</v>
      </c>
      <c r="Q3239" s="706"/>
      <c r="R3239" s="701" t="s">
        <v>1341</v>
      </c>
      <c r="S3239" s="701" t="s">
        <v>1341</v>
      </c>
    </row>
    <row r="3240" spans="1:19" x14ac:dyDescent="0.3">
      <c r="A3240" s="701" t="s">
        <v>3213</v>
      </c>
      <c r="B3240" s="701" t="s">
        <v>1607</v>
      </c>
      <c r="C3240" s="701" t="s">
        <v>1397</v>
      </c>
      <c r="D3240" s="702">
        <v>1986</v>
      </c>
      <c r="E3240" s="701" t="s">
        <v>1713</v>
      </c>
      <c r="F3240" s="701" t="s">
        <v>2801</v>
      </c>
      <c r="G3240" s="701" t="s">
        <v>1668</v>
      </c>
      <c r="H3240" s="703">
        <v>31925</v>
      </c>
      <c r="I3240" s="703">
        <v>31943</v>
      </c>
      <c r="J3240" s="701" t="s">
        <v>1608</v>
      </c>
      <c r="K3240" s="702">
        <v>25962</v>
      </c>
      <c r="L3240" s="701" t="s">
        <v>1341</v>
      </c>
      <c r="M3240" s="704"/>
      <c r="N3240" s="701" t="s">
        <v>1613</v>
      </c>
      <c r="O3240" s="702">
        <v>377066</v>
      </c>
      <c r="P3240" s="701" t="s">
        <v>1608</v>
      </c>
      <c r="Q3240" s="702">
        <v>26</v>
      </c>
      <c r="R3240" s="701" t="s">
        <v>1341</v>
      </c>
      <c r="S3240" s="701" t="s">
        <v>1341</v>
      </c>
    </row>
    <row r="3241" spans="1:19" x14ac:dyDescent="0.3">
      <c r="A3241" s="701" t="s">
        <v>3214</v>
      </c>
      <c r="B3241" s="701" t="s">
        <v>1607</v>
      </c>
      <c r="C3241" s="701" t="s">
        <v>1397</v>
      </c>
      <c r="D3241" s="702">
        <v>1986</v>
      </c>
      <c r="E3241" s="701" t="s">
        <v>1713</v>
      </c>
      <c r="F3241" s="701" t="s">
        <v>2801</v>
      </c>
      <c r="G3241" s="701" t="s">
        <v>1668</v>
      </c>
      <c r="H3241" s="703">
        <v>31925</v>
      </c>
      <c r="I3241" s="703">
        <v>31943</v>
      </c>
      <c r="J3241" s="701" t="s">
        <v>1608</v>
      </c>
      <c r="K3241" s="702">
        <v>25545</v>
      </c>
      <c r="L3241" s="701" t="s">
        <v>1341</v>
      </c>
      <c r="M3241" s="704"/>
      <c r="N3241" s="701" t="s">
        <v>1613</v>
      </c>
      <c r="O3241" s="702">
        <v>371081</v>
      </c>
      <c r="P3241" s="701" t="s">
        <v>1608</v>
      </c>
      <c r="Q3241" s="702">
        <v>26</v>
      </c>
      <c r="R3241" s="701" t="s">
        <v>1341</v>
      </c>
      <c r="S3241" s="701" t="s">
        <v>1341</v>
      </c>
    </row>
    <row r="3242" spans="1:19" x14ac:dyDescent="0.3">
      <c r="A3242" s="701" t="s">
        <v>3105</v>
      </c>
      <c r="B3242" s="701" t="s">
        <v>1607</v>
      </c>
      <c r="C3242" s="701" t="s">
        <v>1397</v>
      </c>
      <c r="D3242" s="702">
        <v>1987</v>
      </c>
      <c r="E3242" s="701" t="s">
        <v>1713</v>
      </c>
      <c r="F3242" s="701" t="s">
        <v>2801</v>
      </c>
      <c r="G3242" s="701" t="s">
        <v>1668</v>
      </c>
      <c r="H3242" s="703">
        <v>32295</v>
      </c>
      <c r="I3242" s="703">
        <v>32310</v>
      </c>
      <c r="J3242" s="701" t="s">
        <v>1608</v>
      </c>
      <c r="K3242" s="702">
        <v>44136</v>
      </c>
      <c r="L3242" s="701" t="s">
        <v>1341</v>
      </c>
      <c r="M3242" s="704"/>
      <c r="N3242" s="701" t="s">
        <v>1613</v>
      </c>
      <c r="O3242" s="702">
        <v>648362</v>
      </c>
      <c r="P3242" s="701" t="s">
        <v>1608</v>
      </c>
      <c r="Q3242" s="702">
        <v>133</v>
      </c>
      <c r="R3242" s="701" t="s">
        <v>1341</v>
      </c>
      <c r="S3242" s="701" t="s">
        <v>1341</v>
      </c>
    </row>
    <row r="3243" spans="1:19" x14ac:dyDescent="0.3">
      <c r="A3243" s="701" t="s">
        <v>3329</v>
      </c>
      <c r="B3243" s="701" t="s">
        <v>1607</v>
      </c>
      <c r="C3243" s="701" t="s">
        <v>1397</v>
      </c>
      <c r="D3243" s="702">
        <v>1988</v>
      </c>
      <c r="E3243" s="701" t="s">
        <v>1713</v>
      </c>
      <c r="F3243" s="701" t="s">
        <v>1714</v>
      </c>
      <c r="G3243" s="701" t="s">
        <v>1668</v>
      </c>
      <c r="H3243" s="703">
        <v>32661</v>
      </c>
      <c r="I3243" s="703">
        <v>32672</v>
      </c>
      <c r="J3243" s="701" t="s">
        <v>1608</v>
      </c>
      <c r="K3243" s="702">
        <v>52091</v>
      </c>
      <c r="L3243" s="701" t="s">
        <v>1341</v>
      </c>
      <c r="M3243" s="704"/>
      <c r="N3243" s="701" t="s">
        <v>1613</v>
      </c>
      <c r="O3243" s="702">
        <v>1777215</v>
      </c>
      <c r="P3243" s="701" t="s">
        <v>1608</v>
      </c>
      <c r="Q3243" s="702">
        <v>829</v>
      </c>
      <c r="R3243" s="701" t="s">
        <v>1341</v>
      </c>
      <c r="S3243" s="701" t="s">
        <v>1341</v>
      </c>
    </row>
    <row r="3244" spans="1:19" x14ac:dyDescent="0.3">
      <c r="A3244" s="701" t="s">
        <v>2846</v>
      </c>
      <c r="B3244" s="701" t="s">
        <v>1607</v>
      </c>
      <c r="C3244" s="701" t="s">
        <v>1397</v>
      </c>
      <c r="D3244" s="702">
        <v>1989</v>
      </c>
      <c r="E3244" s="701" t="s">
        <v>1713</v>
      </c>
      <c r="F3244" s="701" t="s">
        <v>2801</v>
      </c>
      <c r="G3244" s="701" t="s">
        <v>1668</v>
      </c>
      <c r="H3244" s="703">
        <v>33021</v>
      </c>
      <c r="I3244" s="703">
        <v>33023</v>
      </c>
      <c r="J3244" s="701" t="s">
        <v>1608</v>
      </c>
      <c r="K3244" s="702">
        <v>30603</v>
      </c>
      <c r="L3244" s="701" t="s">
        <v>1341</v>
      </c>
      <c r="M3244" s="704"/>
      <c r="N3244" s="701" t="s">
        <v>1613</v>
      </c>
      <c r="O3244" s="702">
        <v>87397</v>
      </c>
      <c r="P3244" s="701" t="s">
        <v>1608</v>
      </c>
      <c r="Q3244" s="702">
        <v>154</v>
      </c>
      <c r="R3244" s="701" t="s">
        <v>1341</v>
      </c>
      <c r="S3244" s="701" t="s">
        <v>1341</v>
      </c>
    </row>
    <row r="3245" spans="1:19" x14ac:dyDescent="0.3">
      <c r="A3245" s="701" t="s">
        <v>2847</v>
      </c>
      <c r="B3245" s="701" t="s">
        <v>1607</v>
      </c>
      <c r="C3245" s="701" t="s">
        <v>1397</v>
      </c>
      <c r="D3245" s="702">
        <v>1989</v>
      </c>
      <c r="E3245" s="701" t="s">
        <v>1713</v>
      </c>
      <c r="F3245" s="701" t="s">
        <v>2801</v>
      </c>
      <c r="G3245" s="701" t="s">
        <v>1668</v>
      </c>
      <c r="H3245" s="703">
        <v>33021</v>
      </c>
      <c r="I3245" s="703">
        <v>33023</v>
      </c>
      <c r="J3245" s="701" t="s">
        <v>1608</v>
      </c>
      <c r="K3245" s="702">
        <v>30681</v>
      </c>
      <c r="L3245" s="701" t="s">
        <v>1341</v>
      </c>
      <c r="M3245" s="704"/>
      <c r="N3245" s="701" t="s">
        <v>1613</v>
      </c>
      <c r="O3245" s="702">
        <v>88276</v>
      </c>
      <c r="P3245" s="701" t="s">
        <v>1608</v>
      </c>
      <c r="Q3245" s="702">
        <v>373</v>
      </c>
      <c r="R3245" s="701" t="s">
        <v>1341</v>
      </c>
      <c r="S3245" s="701" t="s">
        <v>1341</v>
      </c>
    </row>
    <row r="3246" spans="1:19" x14ac:dyDescent="0.3">
      <c r="A3246" s="701" t="s">
        <v>5773</v>
      </c>
      <c r="B3246" s="701" t="s">
        <v>1607</v>
      </c>
      <c r="C3246" s="701" t="s">
        <v>1397</v>
      </c>
      <c r="D3246" s="702">
        <v>1990</v>
      </c>
      <c r="E3246" s="701" t="s">
        <v>1713</v>
      </c>
      <c r="F3246" s="701" t="s">
        <v>2801</v>
      </c>
      <c r="G3246" s="701" t="s">
        <v>1668</v>
      </c>
      <c r="H3246" s="703">
        <v>33390</v>
      </c>
      <c r="I3246" s="703">
        <v>33393</v>
      </c>
      <c r="J3246" s="701" t="s">
        <v>1608</v>
      </c>
      <c r="K3246" s="702">
        <v>30758</v>
      </c>
      <c r="L3246" s="701" t="s">
        <v>1341</v>
      </c>
      <c r="M3246" s="704"/>
      <c r="N3246" s="701" t="s">
        <v>1613</v>
      </c>
      <c r="O3246" s="702">
        <v>791496</v>
      </c>
      <c r="P3246" s="701" t="s">
        <v>1608</v>
      </c>
      <c r="Q3246" s="702">
        <v>182</v>
      </c>
      <c r="R3246" s="701" t="s">
        <v>1341</v>
      </c>
      <c r="S3246" s="701" t="s">
        <v>1341</v>
      </c>
    </row>
    <row r="3247" spans="1:19" x14ac:dyDescent="0.3">
      <c r="A3247" s="701" t="s">
        <v>5774</v>
      </c>
      <c r="B3247" s="701" t="s">
        <v>1607</v>
      </c>
      <c r="C3247" s="701" t="s">
        <v>1397</v>
      </c>
      <c r="D3247" s="702">
        <v>1990</v>
      </c>
      <c r="E3247" s="701" t="s">
        <v>1713</v>
      </c>
      <c r="F3247" s="701" t="s">
        <v>2801</v>
      </c>
      <c r="G3247" s="701" t="s">
        <v>1668</v>
      </c>
      <c r="H3247" s="703">
        <v>33390</v>
      </c>
      <c r="I3247" s="703">
        <v>33393</v>
      </c>
      <c r="J3247" s="701" t="s">
        <v>1608</v>
      </c>
      <c r="K3247" s="702">
        <v>30513</v>
      </c>
      <c r="L3247" s="701" t="s">
        <v>1341</v>
      </c>
      <c r="M3247" s="704"/>
      <c r="N3247" s="701" t="s">
        <v>1613</v>
      </c>
      <c r="O3247" s="702">
        <v>785586</v>
      </c>
      <c r="P3247" s="701" t="s">
        <v>1608</v>
      </c>
      <c r="Q3247" s="702">
        <v>196</v>
      </c>
      <c r="R3247" s="701" t="s">
        <v>1341</v>
      </c>
      <c r="S3247" s="701" t="s">
        <v>1341</v>
      </c>
    </row>
    <row r="3248" spans="1:19" x14ac:dyDescent="0.3">
      <c r="A3248" s="701" t="s">
        <v>5874</v>
      </c>
      <c r="B3248" s="701" t="s">
        <v>1607</v>
      </c>
      <c r="C3248" s="701" t="s">
        <v>1397</v>
      </c>
      <c r="D3248" s="702">
        <v>1991</v>
      </c>
      <c r="E3248" s="701" t="s">
        <v>1713</v>
      </c>
      <c r="F3248" s="701" t="s">
        <v>2801</v>
      </c>
      <c r="G3248" s="701" t="s">
        <v>1668</v>
      </c>
      <c r="H3248" s="703">
        <v>33752</v>
      </c>
      <c r="I3248" s="703">
        <v>33757</v>
      </c>
      <c r="J3248" s="701" t="s">
        <v>1608</v>
      </c>
      <c r="K3248" s="702">
        <v>25516</v>
      </c>
      <c r="L3248" s="701" t="s">
        <v>1341</v>
      </c>
      <c r="M3248" s="704"/>
      <c r="N3248" s="701" t="s">
        <v>1613</v>
      </c>
      <c r="O3248" s="702">
        <v>128861</v>
      </c>
      <c r="P3248" s="701" t="s">
        <v>1608</v>
      </c>
      <c r="Q3248" s="702">
        <v>176</v>
      </c>
      <c r="R3248" s="701" t="s">
        <v>1341</v>
      </c>
      <c r="S3248" s="701" t="s">
        <v>1341</v>
      </c>
    </row>
    <row r="3249" spans="1:19" x14ac:dyDescent="0.3">
      <c r="A3249" s="701" t="s">
        <v>5875</v>
      </c>
      <c r="B3249" s="701" t="s">
        <v>1607</v>
      </c>
      <c r="C3249" s="701" t="s">
        <v>1397</v>
      </c>
      <c r="D3249" s="702">
        <v>1991</v>
      </c>
      <c r="E3249" s="701" t="s">
        <v>1713</v>
      </c>
      <c r="F3249" s="701" t="s">
        <v>2801</v>
      </c>
      <c r="G3249" s="701" t="s">
        <v>1668</v>
      </c>
      <c r="H3249" s="703">
        <v>33752</v>
      </c>
      <c r="I3249" s="703">
        <v>33757</v>
      </c>
      <c r="J3249" s="701" t="s">
        <v>1608</v>
      </c>
      <c r="K3249" s="702">
        <v>26050</v>
      </c>
      <c r="L3249" s="701" t="s">
        <v>1341</v>
      </c>
      <c r="M3249" s="704"/>
      <c r="N3249" s="701" t="s">
        <v>1613</v>
      </c>
      <c r="O3249" s="702">
        <v>130940</v>
      </c>
      <c r="P3249" s="701" t="s">
        <v>1608</v>
      </c>
      <c r="Q3249" s="702">
        <v>60</v>
      </c>
      <c r="R3249" s="701" t="s">
        <v>1341</v>
      </c>
      <c r="S3249" s="701" t="s">
        <v>1341</v>
      </c>
    </row>
    <row r="3250" spans="1:19" x14ac:dyDescent="0.3">
      <c r="A3250" s="701" t="s">
        <v>5876</v>
      </c>
      <c r="B3250" s="701" t="s">
        <v>1607</v>
      </c>
      <c r="C3250" s="701" t="s">
        <v>1397</v>
      </c>
      <c r="D3250" s="702">
        <v>1991</v>
      </c>
      <c r="E3250" s="701" t="s">
        <v>1713</v>
      </c>
      <c r="F3250" s="701" t="s">
        <v>2801</v>
      </c>
      <c r="G3250" s="701" t="s">
        <v>1668</v>
      </c>
      <c r="H3250" s="703">
        <v>33752</v>
      </c>
      <c r="I3250" s="703">
        <v>33756</v>
      </c>
      <c r="J3250" s="701" t="s">
        <v>1608</v>
      </c>
      <c r="K3250" s="702">
        <v>27993</v>
      </c>
      <c r="L3250" s="701" t="s">
        <v>1341</v>
      </c>
      <c r="M3250" s="704"/>
      <c r="N3250" s="701" t="s">
        <v>1613</v>
      </c>
      <c r="O3250" s="702">
        <v>297535</v>
      </c>
      <c r="P3250" s="701" t="s">
        <v>1608</v>
      </c>
      <c r="Q3250" s="705">
        <v>98</v>
      </c>
      <c r="R3250" s="701" t="s">
        <v>1341</v>
      </c>
      <c r="S3250" s="701" t="s">
        <v>1341</v>
      </c>
    </row>
    <row r="3251" spans="1:19" x14ac:dyDescent="0.3">
      <c r="A3251" s="701" t="s">
        <v>5877</v>
      </c>
      <c r="B3251" s="701" t="s">
        <v>1607</v>
      </c>
      <c r="C3251" s="701" t="s">
        <v>1397</v>
      </c>
      <c r="D3251" s="702">
        <v>1991</v>
      </c>
      <c r="E3251" s="701" t="s">
        <v>1713</v>
      </c>
      <c r="F3251" s="701" t="s">
        <v>2801</v>
      </c>
      <c r="G3251" s="701" t="s">
        <v>1668</v>
      </c>
      <c r="H3251" s="703">
        <v>33752</v>
      </c>
      <c r="I3251" s="703">
        <v>33756</v>
      </c>
      <c r="J3251" s="701" t="s">
        <v>1608</v>
      </c>
      <c r="K3251" s="702">
        <v>28126</v>
      </c>
      <c r="L3251" s="701" t="s">
        <v>1341</v>
      </c>
      <c r="M3251" s="704"/>
      <c r="N3251" s="701" t="s">
        <v>1613</v>
      </c>
      <c r="O3251" s="702">
        <v>298708</v>
      </c>
      <c r="P3251" s="701" t="s">
        <v>1608</v>
      </c>
      <c r="Q3251" s="705">
        <v>98</v>
      </c>
      <c r="R3251" s="701" t="s">
        <v>1341</v>
      </c>
      <c r="S3251" s="701" t="s">
        <v>1341</v>
      </c>
    </row>
    <row r="3252" spans="1:19" x14ac:dyDescent="0.3">
      <c r="A3252" s="701" t="s">
        <v>6087</v>
      </c>
      <c r="B3252" s="701" t="s">
        <v>1607</v>
      </c>
      <c r="C3252" s="701" t="s">
        <v>1397</v>
      </c>
      <c r="D3252" s="702">
        <v>1992</v>
      </c>
      <c r="E3252" s="701" t="s">
        <v>1713</v>
      </c>
      <c r="F3252" s="701" t="s">
        <v>1714</v>
      </c>
      <c r="G3252" s="701" t="s">
        <v>1668</v>
      </c>
      <c r="H3252" s="703">
        <v>34121</v>
      </c>
      <c r="I3252" s="703">
        <v>34134</v>
      </c>
      <c r="J3252" s="701" t="s">
        <v>1608</v>
      </c>
      <c r="K3252" s="702">
        <v>25702</v>
      </c>
      <c r="L3252" s="701" t="s">
        <v>1341</v>
      </c>
      <c r="M3252" s="704"/>
      <c r="N3252" s="701" t="s">
        <v>1613</v>
      </c>
      <c r="O3252" s="702">
        <v>290141</v>
      </c>
      <c r="P3252" s="701" t="s">
        <v>1608</v>
      </c>
      <c r="Q3252" s="705">
        <v>129</v>
      </c>
      <c r="R3252" s="701" t="s">
        <v>1341</v>
      </c>
      <c r="S3252" s="701" t="s">
        <v>1341</v>
      </c>
    </row>
    <row r="3253" spans="1:19" x14ac:dyDescent="0.3">
      <c r="A3253" s="701" t="s">
        <v>6088</v>
      </c>
      <c r="B3253" s="701" t="s">
        <v>1607</v>
      </c>
      <c r="C3253" s="701" t="s">
        <v>1397</v>
      </c>
      <c r="D3253" s="702">
        <v>1992</v>
      </c>
      <c r="E3253" s="701" t="s">
        <v>1713</v>
      </c>
      <c r="F3253" s="701" t="s">
        <v>1714</v>
      </c>
      <c r="G3253" s="701" t="s">
        <v>1668</v>
      </c>
      <c r="H3253" s="703">
        <v>34121</v>
      </c>
      <c r="I3253" s="703">
        <v>34134</v>
      </c>
      <c r="J3253" s="701" t="s">
        <v>1608</v>
      </c>
      <c r="K3253" s="702">
        <v>25227</v>
      </c>
      <c r="L3253" s="701" t="s">
        <v>1341</v>
      </c>
      <c r="M3253" s="704"/>
      <c r="N3253" s="701" t="s">
        <v>1613</v>
      </c>
      <c r="O3253" s="702">
        <v>284778</v>
      </c>
      <c r="P3253" s="701" t="s">
        <v>1608</v>
      </c>
      <c r="Q3253" s="705">
        <v>577</v>
      </c>
      <c r="R3253" s="701" t="s">
        <v>1341</v>
      </c>
      <c r="S3253" s="701" t="s">
        <v>1341</v>
      </c>
    </row>
    <row r="3254" spans="1:19" x14ac:dyDescent="0.3">
      <c r="A3254" s="701" t="s">
        <v>6089</v>
      </c>
      <c r="B3254" s="701" t="s">
        <v>1607</v>
      </c>
      <c r="C3254" s="701" t="s">
        <v>1397</v>
      </c>
      <c r="D3254" s="702">
        <v>1993</v>
      </c>
      <c r="E3254" s="701" t="s">
        <v>1713</v>
      </c>
      <c r="F3254" s="701" t="s">
        <v>2801</v>
      </c>
      <c r="G3254" s="701" t="s">
        <v>1668</v>
      </c>
      <c r="H3254" s="703">
        <v>34486</v>
      </c>
      <c r="I3254" s="703">
        <v>34495</v>
      </c>
      <c r="J3254" s="701" t="s">
        <v>1608</v>
      </c>
      <c r="K3254" s="702">
        <v>30027</v>
      </c>
      <c r="L3254" s="701" t="s">
        <v>1341</v>
      </c>
      <c r="M3254" s="704"/>
      <c r="N3254" s="701" t="s">
        <v>1613</v>
      </c>
      <c r="O3254" s="702">
        <v>25270</v>
      </c>
      <c r="P3254" s="701" t="s">
        <v>1608</v>
      </c>
      <c r="Q3254" s="705">
        <v>1057</v>
      </c>
      <c r="R3254" s="701" t="s">
        <v>1341</v>
      </c>
      <c r="S3254" s="701" t="s">
        <v>1341</v>
      </c>
    </row>
    <row r="3255" spans="1:19" x14ac:dyDescent="0.3">
      <c r="A3255" s="701" t="s">
        <v>6090</v>
      </c>
      <c r="B3255" s="701" t="s">
        <v>1607</v>
      </c>
      <c r="C3255" s="701" t="s">
        <v>1397</v>
      </c>
      <c r="D3255" s="702">
        <v>1993</v>
      </c>
      <c r="E3255" s="701" t="s">
        <v>1713</v>
      </c>
      <c r="F3255" s="701" t="s">
        <v>2801</v>
      </c>
      <c r="G3255" s="701" t="s">
        <v>1668</v>
      </c>
      <c r="H3255" s="703">
        <v>34486</v>
      </c>
      <c r="I3255" s="703">
        <v>34495</v>
      </c>
      <c r="J3255" s="701" t="s">
        <v>1608</v>
      </c>
      <c r="K3255" s="702">
        <v>28679</v>
      </c>
      <c r="L3255" s="701" t="s">
        <v>1341</v>
      </c>
      <c r="M3255" s="704"/>
      <c r="N3255" s="701" t="s">
        <v>1613</v>
      </c>
      <c r="O3255" s="702">
        <v>24280</v>
      </c>
      <c r="P3255" s="701" t="s">
        <v>1608</v>
      </c>
      <c r="Q3255" s="702">
        <v>1009</v>
      </c>
      <c r="R3255" s="701" t="s">
        <v>1341</v>
      </c>
      <c r="S3255" s="701" t="s">
        <v>1341</v>
      </c>
    </row>
    <row r="3256" spans="1:19" x14ac:dyDescent="0.3">
      <c r="A3256" s="701" t="s">
        <v>6273</v>
      </c>
      <c r="B3256" s="701" t="s">
        <v>1607</v>
      </c>
      <c r="C3256" s="701" t="s">
        <v>1397</v>
      </c>
      <c r="D3256" s="702">
        <v>1994</v>
      </c>
      <c r="E3256" s="701" t="s">
        <v>1713</v>
      </c>
      <c r="F3256" s="701" t="s">
        <v>2252</v>
      </c>
      <c r="G3256" s="701" t="s">
        <v>1668</v>
      </c>
      <c r="H3256" s="703">
        <v>34851</v>
      </c>
      <c r="I3256" s="703">
        <v>34856</v>
      </c>
      <c r="J3256" s="701" t="s">
        <v>1608</v>
      </c>
      <c r="K3256" s="702">
        <v>29391</v>
      </c>
      <c r="L3256" s="701" t="s">
        <v>1341</v>
      </c>
      <c r="M3256" s="704"/>
      <c r="N3256" s="701" t="s">
        <v>1613</v>
      </c>
      <c r="O3256" s="702">
        <v>71642</v>
      </c>
      <c r="P3256" s="701" t="s">
        <v>1608</v>
      </c>
      <c r="Q3256" s="702">
        <v>2256</v>
      </c>
      <c r="R3256" s="701" t="s">
        <v>1341</v>
      </c>
      <c r="S3256" s="701" t="s">
        <v>1341</v>
      </c>
    </row>
    <row r="3257" spans="1:19" x14ac:dyDescent="0.3">
      <c r="A3257" s="701" t="s">
        <v>6426</v>
      </c>
      <c r="B3257" s="701" t="s">
        <v>1607</v>
      </c>
      <c r="C3257" s="701" t="s">
        <v>1397</v>
      </c>
      <c r="D3257" s="702">
        <v>1996</v>
      </c>
      <c r="E3257" s="701" t="s">
        <v>1713</v>
      </c>
      <c r="F3257" s="701" t="s">
        <v>1714</v>
      </c>
      <c r="G3257" s="701" t="s">
        <v>1668</v>
      </c>
      <c r="H3257" s="703">
        <v>35582</v>
      </c>
      <c r="I3257" s="703">
        <v>35590</v>
      </c>
      <c r="J3257" s="701" t="s">
        <v>1608</v>
      </c>
      <c r="K3257" s="702">
        <v>27628</v>
      </c>
      <c r="L3257" s="701" t="s">
        <v>1341</v>
      </c>
      <c r="M3257" s="704"/>
      <c r="N3257" s="701" t="s">
        <v>1613</v>
      </c>
      <c r="O3257" s="702">
        <v>58021</v>
      </c>
      <c r="P3257" s="701" t="s">
        <v>1608</v>
      </c>
      <c r="Q3257" s="702">
        <v>452</v>
      </c>
      <c r="R3257" s="701" t="s">
        <v>1341</v>
      </c>
      <c r="S3257" s="701" t="s">
        <v>1341</v>
      </c>
    </row>
    <row r="3258" spans="1:19" x14ac:dyDescent="0.3">
      <c r="A3258" s="701" t="s">
        <v>6427</v>
      </c>
      <c r="B3258" s="701" t="s">
        <v>1607</v>
      </c>
      <c r="C3258" s="701" t="s">
        <v>1397</v>
      </c>
      <c r="D3258" s="702">
        <v>1997</v>
      </c>
      <c r="E3258" s="701" t="s">
        <v>1713</v>
      </c>
      <c r="F3258" s="701" t="s">
        <v>2801</v>
      </c>
      <c r="G3258" s="701" t="s">
        <v>1668</v>
      </c>
      <c r="H3258" s="703">
        <v>35948</v>
      </c>
      <c r="I3258" s="703">
        <v>35953</v>
      </c>
      <c r="J3258" s="701" t="s">
        <v>1608</v>
      </c>
      <c r="K3258" s="702">
        <v>29294</v>
      </c>
      <c r="L3258" s="701" t="s">
        <v>1341</v>
      </c>
      <c r="M3258" s="704"/>
      <c r="N3258" s="701" t="s">
        <v>1613</v>
      </c>
      <c r="O3258" s="702">
        <v>223703</v>
      </c>
      <c r="P3258" s="701" t="s">
        <v>1608</v>
      </c>
      <c r="Q3258" s="702">
        <v>924</v>
      </c>
      <c r="R3258" s="701" t="s">
        <v>1341</v>
      </c>
      <c r="S3258" s="701" t="s">
        <v>1341</v>
      </c>
    </row>
    <row r="3259" spans="1:19" x14ac:dyDescent="0.3">
      <c r="A3259" s="701" t="s">
        <v>6553</v>
      </c>
      <c r="B3259" s="701" t="s">
        <v>1607</v>
      </c>
      <c r="C3259" s="701" t="s">
        <v>1397</v>
      </c>
      <c r="D3259" s="702">
        <v>1998</v>
      </c>
      <c r="E3259" s="701" t="s">
        <v>1713</v>
      </c>
      <c r="F3259" s="701" t="s">
        <v>2801</v>
      </c>
      <c r="G3259" s="701" t="s">
        <v>1668</v>
      </c>
      <c r="H3259" s="703">
        <v>36311</v>
      </c>
      <c r="I3259" s="703">
        <v>36322</v>
      </c>
      <c r="J3259" s="701" t="s">
        <v>1608</v>
      </c>
      <c r="K3259" s="702">
        <v>28537</v>
      </c>
      <c r="L3259" s="701" t="s">
        <v>1341</v>
      </c>
      <c r="M3259" s="704"/>
      <c r="N3259" s="701" t="s">
        <v>1613</v>
      </c>
      <c r="O3259" s="702">
        <v>197525</v>
      </c>
      <c r="P3259" s="701" t="s">
        <v>1608</v>
      </c>
      <c r="Q3259" s="702">
        <v>1871</v>
      </c>
      <c r="R3259" s="701" t="s">
        <v>1341</v>
      </c>
      <c r="S3259" s="701" t="s">
        <v>1341</v>
      </c>
    </row>
    <row r="3260" spans="1:19" x14ac:dyDescent="0.3">
      <c r="A3260" s="701" t="s">
        <v>6559</v>
      </c>
      <c r="B3260" s="701" t="s">
        <v>1607</v>
      </c>
      <c r="C3260" s="701" t="s">
        <v>1397</v>
      </c>
      <c r="D3260" s="702">
        <v>1999</v>
      </c>
      <c r="E3260" s="701" t="s">
        <v>1713</v>
      </c>
      <c r="F3260" s="701" t="s">
        <v>2801</v>
      </c>
      <c r="G3260" s="701" t="s">
        <v>1668</v>
      </c>
      <c r="H3260" s="703">
        <v>36679</v>
      </c>
      <c r="I3260" s="703">
        <v>36679</v>
      </c>
      <c r="J3260" s="701" t="s">
        <v>1608</v>
      </c>
      <c r="K3260" s="702">
        <v>30778</v>
      </c>
      <c r="L3260" s="701" t="s">
        <v>1341</v>
      </c>
      <c r="M3260" s="704"/>
      <c r="N3260" s="701" t="s">
        <v>1613</v>
      </c>
      <c r="O3260" s="702">
        <v>50019</v>
      </c>
      <c r="P3260" s="701" t="s">
        <v>1608</v>
      </c>
      <c r="Q3260" s="705">
        <v>757</v>
      </c>
      <c r="R3260" s="701" t="s">
        <v>1341</v>
      </c>
      <c r="S3260" s="701" t="s">
        <v>1341</v>
      </c>
    </row>
    <row r="3261" spans="1:19" x14ac:dyDescent="0.3">
      <c r="A3261" s="701" t="s">
        <v>6560</v>
      </c>
      <c r="B3261" s="701" t="s">
        <v>1607</v>
      </c>
      <c r="C3261" s="701" t="s">
        <v>1397</v>
      </c>
      <c r="D3261" s="702">
        <v>1999</v>
      </c>
      <c r="E3261" s="701" t="s">
        <v>1713</v>
      </c>
      <c r="F3261" s="701" t="s">
        <v>1714</v>
      </c>
      <c r="G3261" s="701" t="s">
        <v>1668</v>
      </c>
      <c r="H3261" s="703">
        <v>36679</v>
      </c>
      <c r="I3261" s="703">
        <v>36679</v>
      </c>
      <c r="J3261" s="701" t="s">
        <v>1608</v>
      </c>
      <c r="K3261" s="702">
        <v>28363</v>
      </c>
      <c r="L3261" s="701" t="s">
        <v>1341</v>
      </c>
      <c r="M3261" s="704"/>
      <c r="N3261" s="701" t="s">
        <v>1613</v>
      </c>
      <c r="O3261" s="702">
        <v>240514</v>
      </c>
      <c r="P3261" s="701" t="s">
        <v>1608</v>
      </c>
      <c r="Q3261" s="705">
        <v>2102</v>
      </c>
      <c r="R3261" s="701" t="s">
        <v>1341</v>
      </c>
      <c r="S3261" s="701" t="s">
        <v>1341</v>
      </c>
    </row>
    <row r="3262" spans="1:19" x14ac:dyDescent="0.3">
      <c r="A3262" s="701" t="s">
        <v>6736</v>
      </c>
      <c r="B3262" s="701" t="s">
        <v>1607</v>
      </c>
      <c r="C3262" s="701" t="s">
        <v>1397</v>
      </c>
      <c r="D3262" s="702">
        <v>2000</v>
      </c>
      <c r="E3262" s="701" t="s">
        <v>1713</v>
      </c>
      <c r="F3262" s="701" t="s">
        <v>1714</v>
      </c>
      <c r="G3262" s="701" t="s">
        <v>1668</v>
      </c>
      <c r="H3262" s="703">
        <v>37046</v>
      </c>
      <c r="I3262" s="703">
        <v>37058</v>
      </c>
      <c r="J3262" s="701" t="s">
        <v>1608</v>
      </c>
      <c r="K3262" s="702">
        <v>29970</v>
      </c>
      <c r="L3262" s="701" t="s">
        <v>1341</v>
      </c>
      <c r="M3262" s="704"/>
      <c r="N3262" s="701" t="s">
        <v>1613</v>
      </c>
      <c r="O3262" s="702">
        <v>136868</v>
      </c>
      <c r="P3262" s="701" t="s">
        <v>1608</v>
      </c>
      <c r="Q3262" s="705">
        <v>637</v>
      </c>
      <c r="R3262" s="701" t="s">
        <v>1341</v>
      </c>
      <c r="S3262" s="701" t="s">
        <v>1341</v>
      </c>
    </row>
    <row r="3263" spans="1:19" x14ac:dyDescent="0.3">
      <c r="A3263" s="701" t="s">
        <v>6737</v>
      </c>
      <c r="B3263" s="701" t="s">
        <v>1607</v>
      </c>
      <c r="C3263" s="701" t="s">
        <v>1397</v>
      </c>
      <c r="D3263" s="702">
        <v>2000</v>
      </c>
      <c r="E3263" s="701" t="s">
        <v>1713</v>
      </c>
      <c r="F3263" s="701" t="s">
        <v>1714</v>
      </c>
      <c r="G3263" s="701" t="s">
        <v>1668</v>
      </c>
      <c r="H3263" s="703">
        <v>37046</v>
      </c>
      <c r="I3263" s="703">
        <v>37058</v>
      </c>
      <c r="J3263" s="701" t="s">
        <v>1608</v>
      </c>
      <c r="K3263" s="702">
        <v>29376</v>
      </c>
      <c r="L3263" s="701" t="s">
        <v>1341</v>
      </c>
      <c r="M3263" s="704"/>
      <c r="N3263" s="701" t="s">
        <v>1613</v>
      </c>
      <c r="O3263" s="702">
        <v>136868</v>
      </c>
      <c r="P3263" s="701" t="s">
        <v>1608</v>
      </c>
      <c r="Q3263" s="702">
        <v>624</v>
      </c>
      <c r="R3263" s="701" t="s">
        <v>1341</v>
      </c>
      <c r="S3263" s="701" t="s">
        <v>1341</v>
      </c>
    </row>
    <row r="3264" spans="1:19" x14ac:dyDescent="0.3">
      <c r="A3264" s="701" t="s">
        <v>6738</v>
      </c>
      <c r="B3264" s="701" t="s">
        <v>1607</v>
      </c>
      <c r="C3264" s="701" t="s">
        <v>1397</v>
      </c>
      <c r="D3264" s="702">
        <v>2001</v>
      </c>
      <c r="E3264" s="701" t="s">
        <v>1713</v>
      </c>
      <c r="F3264" s="701" t="s">
        <v>1714</v>
      </c>
      <c r="G3264" s="701" t="s">
        <v>1668</v>
      </c>
      <c r="H3264" s="703">
        <v>37404</v>
      </c>
      <c r="I3264" s="703">
        <v>37404</v>
      </c>
      <c r="J3264" s="701" t="s">
        <v>1608</v>
      </c>
      <c r="K3264" s="702">
        <v>30954</v>
      </c>
      <c r="L3264" s="701" t="s">
        <v>1341</v>
      </c>
      <c r="M3264" s="704"/>
      <c r="N3264" s="701" t="s">
        <v>1613</v>
      </c>
      <c r="O3264" s="702">
        <v>590583</v>
      </c>
      <c r="P3264" s="701" t="s">
        <v>1608</v>
      </c>
      <c r="Q3264" s="702">
        <v>391</v>
      </c>
      <c r="R3264" s="701" t="s">
        <v>1341</v>
      </c>
      <c r="S3264" s="701" t="s">
        <v>1341</v>
      </c>
    </row>
    <row r="3265" spans="1:19" x14ac:dyDescent="0.3">
      <c r="A3265" s="701" t="s">
        <v>6739</v>
      </c>
      <c r="B3265" s="701" t="s">
        <v>1607</v>
      </c>
      <c r="C3265" s="701" t="s">
        <v>1397</v>
      </c>
      <c r="D3265" s="702">
        <v>2001</v>
      </c>
      <c r="E3265" s="701" t="s">
        <v>1713</v>
      </c>
      <c r="F3265" s="701" t="s">
        <v>1714</v>
      </c>
      <c r="G3265" s="701" t="s">
        <v>1668</v>
      </c>
      <c r="H3265" s="703">
        <v>37404</v>
      </c>
      <c r="I3265" s="703">
        <v>37404</v>
      </c>
      <c r="J3265" s="701" t="s">
        <v>1608</v>
      </c>
      <c r="K3265" s="702">
        <v>31153</v>
      </c>
      <c r="L3265" s="701" t="s">
        <v>1341</v>
      </c>
      <c r="M3265" s="704"/>
      <c r="N3265" s="701" t="s">
        <v>1613</v>
      </c>
      <c r="O3265" s="702">
        <v>498560</v>
      </c>
      <c r="P3265" s="701" t="s">
        <v>1608</v>
      </c>
      <c r="Q3265" s="702">
        <v>282</v>
      </c>
      <c r="R3265" s="701" t="s">
        <v>1341</v>
      </c>
      <c r="S3265" s="701" t="s">
        <v>1341</v>
      </c>
    </row>
    <row r="3266" spans="1:19" x14ac:dyDescent="0.3">
      <c r="A3266" s="701" t="s">
        <v>6880</v>
      </c>
      <c r="B3266" s="701" t="s">
        <v>1607</v>
      </c>
      <c r="C3266" s="701" t="s">
        <v>1397</v>
      </c>
      <c r="D3266" s="702">
        <v>2002</v>
      </c>
      <c r="E3266" s="701" t="s">
        <v>1713</v>
      </c>
      <c r="F3266" s="701" t="s">
        <v>1714</v>
      </c>
      <c r="G3266" s="701" t="s">
        <v>1668</v>
      </c>
      <c r="H3266" s="703">
        <v>37769</v>
      </c>
      <c r="I3266" s="703">
        <v>37769</v>
      </c>
      <c r="J3266" s="701" t="s">
        <v>1608</v>
      </c>
      <c r="K3266" s="702">
        <v>30218</v>
      </c>
      <c r="L3266" s="701" t="s">
        <v>1341</v>
      </c>
      <c r="M3266" s="704"/>
      <c r="N3266" s="701" t="s">
        <v>1613</v>
      </c>
      <c r="O3266" s="702">
        <v>223358</v>
      </c>
      <c r="P3266" s="701" t="s">
        <v>1341</v>
      </c>
      <c r="Q3266" s="706"/>
      <c r="R3266" s="701" t="s">
        <v>1341</v>
      </c>
      <c r="S3266" s="701" t="s">
        <v>1341</v>
      </c>
    </row>
    <row r="3267" spans="1:19" x14ac:dyDescent="0.3">
      <c r="A3267" s="701" t="s">
        <v>6881</v>
      </c>
      <c r="B3267" s="701" t="s">
        <v>1607</v>
      </c>
      <c r="C3267" s="701" t="s">
        <v>1397</v>
      </c>
      <c r="D3267" s="702">
        <v>2002</v>
      </c>
      <c r="E3267" s="701" t="s">
        <v>1713</v>
      </c>
      <c r="F3267" s="701" t="s">
        <v>1714</v>
      </c>
      <c r="G3267" s="701" t="s">
        <v>1668</v>
      </c>
      <c r="H3267" s="703">
        <v>37769</v>
      </c>
      <c r="I3267" s="703">
        <v>37769</v>
      </c>
      <c r="J3267" s="701" t="s">
        <v>1608</v>
      </c>
      <c r="K3267" s="702">
        <v>30182</v>
      </c>
      <c r="L3267" s="701" t="s">
        <v>1341</v>
      </c>
      <c r="M3267" s="704"/>
      <c r="N3267" s="701" t="s">
        <v>1613</v>
      </c>
      <c r="O3267" s="702">
        <v>342110</v>
      </c>
      <c r="P3267" s="701" t="s">
        <v>1341</v>
      </c>
      <c r="Q3267" s="706"/>
      <c r="R3267" s="701" t="s">
        <v>1341</v>
      </c>
      <c r="S3267" s="701" t="s">
        <v>1341</v>
      </c>
    </row>
    <row r="3268" spans="1:19" x14ac:dyDescent="0.3">
      <c r="A3268" s="701" t="s">
        <v>6217</v>
      </c>
      <c r="B3268" s="701" t="s">
        <v>1607</v>
      </c>
      <c r="C3268" s="701" t="s">
        <v>1397</v>
      </c>
      <c r="D3268" s="702">
        <v>2003</v>
      </c>
      <c r="E3268" s="701" t="s">
        <v>1713</v>
      </c>
      <c r="F3268" s="701" t="s">
        <v>1714</v>
      </c>
      <c r="G3268" s="701" t="s">
        <v>1668</v>
      </c>
      <c r="H3268" s="703">
        <v>38128</v>
      </c>
      <c r="I3268" s="703">
        <v>38128</v>
      </c>
      <c r="J3268" s="701" t="s">
        <v>1608</v>
      </c>
      <c r="K3268" s="702">
        <v>19922</v>
      </c>
      <c r="L3268" s="701" t="s">
        <v>1341</v>
      </c>
      <c r="M3268" s="704"/>
      <c r="N3268" s="701" t="s">
        <v>1613</v>
      </c>
      <c r="O3268" s="702">
        <v>122157</v>
      </c>
      <c r="P3268" s="701" t="s">
        <v>1608</v>
      </c>
      <c r="Q3268" s="702">
        <v>85</v>
      </c>
      <c r="R3268" s="701" t="s">
        <v>1341</v>
      </c>
      <c r="S3268" s="701" t="s">
        <v>1341</v>
      </c>
    </row>
    <row r="3269" spans="1:19" x14ac:dyDescent="0.3">
      <c r="A3269" s="701" t="s">
        <v>6218</v>
      </c>
      <c r="B3269" s="701" t="s">
        <v>1607</v>
      </c>
      <c r="C3269" s="701" t="s">
        <v>1397</v>
      </c>
      <c r="D3269" s="702">
        <v>2003</v>
      </c>
      <c r="E3269" s="701" t="s">
        <v>1713</v>
      </c>
      <c r="F3269" s="701" t="s">
        <v>1714</v>
      </c>
      <c r="G3269" s="701" t="s">
        <v>1668</v>
      </c>
      <c r="H3269" s="703">
        <v>38128</v>
      </c>
      <c r="I3269" s="703">
        <v>38136</v>
      </c>
      <c r="J3269" s="701" t="s">
        <v>1608</v>
      </c>
      <c r="K3269" s="702">
        <v>19869</v>
      </c>
      <c r="L3269" s="701" t="s">
        <v>1341</v>
      </c>
      <c r="M3269" s="704"/>
      <c r="N3269" s="701" t="s">
        <v>1613</v>
      </c>
      <c r="O3269" s="702">
        <v>121832</v>
      </c>
      <c r="P3269" s="701" t="s">
        <v>1608</v>
      </c>
      <c r="Q3269" s="702">
        <v>85</v>
      </c>
      <c r="R3269" s="701" t="s">
        <v>1341</v>
      </c>
      <c r="S3269" s="701" t="s">
        <v>1341</v>
      </c>
    </row>
    <row r="3270" spans="1:19" x14ac:dyDescent="0.3">
      <c r="A3270" s="701" t="s">
        <v>6219</v>
      </c>
      <c r="B3270" s="701" t="s">
        <v>1607</v>
      </c>
      <c r="C3270" s="701" t="s">
        <v>1397</v>
      </c>
      <c r="D3270" s="702">
        <v>2003</v>
      </c>
      <c r="E3270" s="701" t="s">
        <v>1713</v>
      </c>
      <c r="F3270" s="701" t="s">
        <v>1714</v>
      </c>
      <c r="G3270" s="701" t="s">
        <v>1668</v>
      </c>
      <c r="H3270" s="703">
        <v>38128</v>
      </c>
      <c r="I3270" s="703">
        <v>38128</v>
      </c>
      <c r="J3270" s="701" t="s">
        <v>1608</v>
      </c>
      <c r="K3270" s="702">
        <v>19931</v>
      </c>
      <c r="L3270" s="701" t="s">
        <v>1341</v>
      </c>
      <c r="M3270" s="704"/>
      <c r="N3270" s="701" t="s">
        <v>1613</v>
      </c>
      <c r="O3270" s="702">
        <v>122213</v>
      </c>
      <c r="P3270" s="701" t="s">
        <v>1608</v>
      </c>
      <c r="Q3270" s="705">
        <v>57</v>
      </c>
      <c r="R3270" s="701" t="s">
        <v>1341</v>
      </c>
      <c r="S3270" s="701" t="s">
        <v>1341</v>
      </c>
    </row>
    <row r="3271" spans="1:19" x14ac:dyDescent="0.3">
      <c r="A3271" s="701" t="s">
        <v>6503</v>
      </c>
      <c r="B3271" s="701" t="s">
        <v>1607</v>
      </c>
      <c r="C3271" s="701" t="s">
        <v>1397</v>
      </c>
      <c r="D3271" s="702">
        <v>2004</v>
      </c>
      <c r="E3271" s="701" t="s">
        <v>1713</v>
      </c>
      <c r="F3271" s="701" t="s">
        <v>1714</v>
      </c>
      <c r="G3271" s="701" t="s">
        <v>1668</v>
      </c>
      <c r="H3271" s="703">
        <v>38504</v>
      </c>
      <c r="I3271" s="703">
        <v>38504</v>
      </c>
      <c r="J3271" s="701" t="s">
        <v>1608</v>
      </c>
      <c r="K3271" s="702">
        <v>20080</v>
      </c>
      <c r="L3271" s="701" t="s">
        <v>1341</v>
      </c>
      <c r="M3271" s="704"/>
      <c r="N3271" s="701" t="s">
        <v>1613</v>
      </c>
      <c r="O3271" s="702">
        <v>154431</v>
      </c>
      <c r="P3271" s="701" t="s">
        <v>1608</v>
      </c>
      <c r="Q3271" s="705">
        <v>40</v>
      </c>
      <c r="R3271" s="701" t="s">
        <v>1341</v>
      </c>
      <c r="S3271" s="701" t="s">
        <v>1341</v>
      </c>
    </row>
    <row r="3272" spans="1:19" x14ac:dyDescent="0.3">
      <c r="A3272" s="701" t="s">
        <v>6520</v>
      </c>
      <c r="B3272" s="701" t="s">
        <v>1607</v>
      </c>
      <c r="C3272" s="701" t="s">
        <v>1397</v>
      </c>
      <c r="D3272" s="702">
        <v>2004</v>
      </c>
      <c r="E3272" s="701" t="s">
        <v>1713</v>
      </c>
      <c r="F3272" s="701" t="s">
        <v>6521</v>
      </c>
      <c r="G3272" s="701" t="s">
        <v>1668</v>
      </c>
      <c r="H3272" s="703">
        <v>38460</v>
      </c>
      <c r="I3272" s="703">
        <v>38460</v>
      </c>
      <c r="J3272" s="701" t="s">
        <v>1608</v>
      </c>
      <c r="K3272" s="702">
        <v>20215</v>
      </c>
      <c r="L3272" s="701" t="s">
        <v>1341</v>
      </c>
      <c r="M3272" s="704"/>
      <c r="N3272" s="701" t="s">
        <v>1613</v>
      </c>
      <c r="O3272" s="702">
        <v>5000</v>
      </c>
      <c r="P3272" s="701" t="s">
        <v>1608</v>
      </c>
      <c r="Q3272" s="702">
        <v>41</v>
      </c>
      <c r="R3272" s="701" t="s">
        <v>1341</v>
      </c>
      <c r="S3272" s="701" t="s">
        <v>1341</v>
      </c>
    </row>
    <row r="3273" spans="1:19" x14ac:dyDescent="0.3">
      <c r="A3273" s="701" t="s">
        <v>6522</v>
      </c>
      <c r="B3273" s="701" t="s">
        <v>1607</v>
      </c>
      <c r="C3273" s="701" t="s">
        <v>1397</v>
      </c>
      <c r="D3273" s="702">
        <v>2004</v>
      </c>
      <c r="E3273" s="701" t="s">
        <v>1713</v>
      </c>
      <c r="F3273" s="701" t="s">
        <v>6521</v>
      </c>
      <c r="G3273" s="701" t="s">
        <v>1668</v>
      </c>
      <c r="H3273" s="703">
        <v>38461</v>
      </c>
      <c r="I3273" s="703">
        <v>38461</v>
      </c>
      <c r="J3273" s="701" t="s">
        <v>1608</v>
      </c>
      <c r="K3273" s="702">
        <v>20151</v>
      </c>
      <c r="L3273" s="701" t="s">
        <v>1341</v>
      </c>
      <c r="M3273" s="704"/>
      <c r="N3273" s="701" t="s">
        <v>1613</v>
      </c>
      <c r="O3273" s="702">
        <v>5000</v>
      </c>
      <c r="P3273" s="701" t="s">
        <v>1608</v>
      </c>
      <c r="Q3273" s="702">
        <v>40</v>
      </c>
      <c r="R3273" s="701" t="s">
        <v>1341</v>
      </c>
      <c r="S3273" s="701" t="s">
        <v>1341</v>
      </c>
    </row>
    <row r="3274" spans="1:19" x14ac:dyDescent="0.3">
      <c r="A3274" s="701" t="s">
        <v>6523</v>
      </c>
      <c r="B3274" s="701" t="s">
        <v>1607</v>
      </c>
      <c r="C3274" s="701" t="s">
        <v>1397</v>
      </c>
      <c r="D3274" s="702">
        <v>2004</v>
      </c>
      <c r="E3274" s="701" t="s">
        <v>1713</v>
      </c>
      <c r="F3274" s="701" t="s">
        <v>1714</v>
      </c>
      <c r="G3274" s="701" t="s">
        <v>1668</v>
      </c>
      <c r="H3274" s="703">
        <v>38504</v>
      </c>
      <c r="I3274" s="703">
        <v>38504</v>
      </c>
      <c r="J3274" s="701" t="s">
        <v>1608</v>
      </c>
      <c r="K3274" s="702">
        <v>20162</v>
      </c>
      <c r="L3274" s="701" t="s">
        <v>1341</v>
      </c>
      <c r="M3274" s="704"/>
      <c r="N3274" s="701" t="s">
        <v>1613</v>
      </c>
      <c r="O3274" s="702">
        <v>110829</v>
      </c>
      <c r="P3274" s="701" t="s">
        <v>1608</v>
      </c>
      <c r="Q3274" s="702">
        <v>40</v>
      </c>
      <c r="R3274" s="701" t="s">
        <v>1341</v>
      </c>
      <c r="S3274" s="701" t="s">
        <v>1341</v>
      </c>
    </row>
    <row r="3275" spans="1:19" x14ac:dyDescent="0.3">
      <c r="A3275" s="701" t="s">
        <v>6524</v>
      </c>
      <c r="B3275" s="701" t="s">
        <v>1607</v>
      </c>
      <c r="C3275" s="701" t="s">
        <v>1397</v>
      </c>
      <c r="D3275" s="702">
        <v>2004</v>
      </c>
      <c r="E3275" s="701" t="s">
        <v>1713</v>
      </c>
      <c r="F3275" s="701" t="s">
        <v>2801</v>
      </c>
      <c r="G3275" s="701" t="s">
        <v>1668</v>
      </c>
      <c r="H3275" s="703">
        <v>38462</v>
      </c>
      <c r="I3275" s="703">
        <v>38462</v>
      </c>
      <c r="J3275" s="701" t="s">
        <v>1608</v>
      </c>
      <c r="K3275" s="702">
        <v>20052</v>
      </c>
      <c r="L3275" s="701" t="s">
        <v>1341</v>
      </c>
      <c r="M3275" s="704"/>
      <c r="N3275" s="701" t="s">
        <v>1613</v>
      </c>
      <c r="O3275" s="702">
        <v>5000</v>
      </c>
      <c r="P3275" s="701" t="s">
        <v>1608</v>
      </c>
      <c r="Q3275" s="702">
        <v>81</v>
      </c>
      <c r="R3275" s="701" t="s">
        <v>1341</v>
      </c>
      <c r="S3275" s="701" t="s">
        <v>1341</v>
      </c>
    </row>
    <row r="3276" spans="1:19" x14ac:dyDescent="0.3">
      <c r="A3276" s="701" t="s">
        <v>6525</v>
      </c>
      <c r="B3276" s="701" t="s">
        <v>1607</v>
      </c>
      <c r="C3276" s="701" t="s">
        <v>1397</v>
      </c>
      <c r="D3276" s="702">
        <v>2004</v>
      </c>
      <c r="E3276" s="701" t="s">
        <v>1713</v>
      </c>
      <c r="F3276" s="701" t="s">
        <v>2801</v>
      </c>
      <c r="G3276" s="701" t="s">
        <v>1668</v>
      </c>
      <c r="H3276" s="703">
        <v>38463</v>
      </c>
      <c r="I3276" s="703">
        <v>38463</v>
      </c>
      <c r="J3276" s="701" t="s">
        <v>1608</v>
      </c>
      <c r="K3276" s="702">
        <v>20194</v>
      </c>
      <c r="L3276" s="701" t="s">
        <v>1341</v>
      </c>
      <c r="M3276" s="704"/>
      <c r="N3276" s="701" t="s">
        <v>1613</v>
      </c>
      <c r="O3276" s="702">
        <v>5000</v>
      </c>
      <c r="P3276" s="701" t="s">
        <v>1608</v>
      </c>
      <c r="Q3276" s="702">
        <v>81</v>
      </c>
      <c r="R3276" s="701" t="s">
        <v>1341</v>
      </c>
      <c r="S3276" s="701" t="s">
        <v>1341</v>
      </c>
    </row>
    <row r="3277" spans="1:19" x14ac:dyDescent="0.3">
      <c r="A3277" s="701" t="s">
        <v>6527</v>
      </c>
      <c r="B3277" s="701" t="s">
        <v>1607</v>
      </c>
      <c r="C3277" s="701" t="s">
        <v>1397</v>
      </c>
      <c r="D3277" s="702">
        <v>2004</v>
      </c>
      <c r="E3277" s="701" t="s">
        <v>1713</v>
      </c>
      <c r="F3277" s="701" t="s">
        <v>1714</v>
      </c>
      <c r="G3277" s="701" t="s">
        <v>1668</v>
      </c>
      <c r="H3277" s="703">
        <v>38504</v>
      </c>
      <c r="I3277" s="703">
        <v>38504</v>
      </c>
      <c r="J3277" s="701" t="s">
        <v>1608</v>
      </c>
      <c r="K3277" s="702">
        <v>20046</v>
      </c>
      <c r="L3277" s="701" t="s">
        <v>1341</v>
      </c>
      <c r="M3277" s="704"/>
      <c r="N3277" s="701" t="s">
        <v>1613</v>
      </c>
      <c r="O3277" s="702">
        <v>131094</v>
      </c>
      <c r="P3277" s="701" t="s">
        <v>1608</v>
      </c>
      <c r="Q3277" s="705">
        <v>40</v>
      </c>
      <c r="R3277" s="701" t="s">
        <v>1341</v>
      </c>
      <c r="S3277" s="701" t="s">
        <v>1341</v>
      </c>
    </row>
    <row r="3278" spans="1:19" x14ac:dyDescent="0.3">
      <c r="A3278" s="701" t="s">
        <v>6528</v>
      </c>
      <c r="B3278" s="701" t="s">
        <v>1607</v>
      </c>
      <c r="C3278" s="701" t="s">
        <v>1397</v>
      </c>
      <c r="D3278" s="702">
        <v>2004</v>
      </c>
      <c r="E3278" s="701" t="s">
        <v>1713</v>
      </c>
      <c r="F3278" s="701" t="s">
        <v>1714</v>
      </c>
      <c r="G3278" s="701" t="s">
        <v>1668</v>
      </c>
      <c r="H3278" s="703">
        <v>38504</v>
      </c>
      <c r="I3278" s="703">
        <v>38504</v>
      </c>
      <c r="J3278" s="701" t="s">
        <v>1608</v>
      </c>
      <c r="K3278" s="702">
        <v>20087</v>
      </c>
      <c r="L3278" s="701" t="s">
        <v>1341</v>
      </c>
      <c r="M3278" s="704"/>
      <c r="N3278" s="701" t="s">
        <v>1613</v>
      </c>
      <c r="O3278" s="702">
        <v>141365</v>
      </c>
      <c r="P3278" s="701" t="s">
        <v>1608</v>
      </c>
      <c r="Q3278" s="702">
        <v>40</v>
      </c>
      <c r="R3278" s="701" t="s">
        <v>1341</v>
      </c>
      <c r="S3278" s="701" t="s">
        <v>1341</v>
      </c>
    </row>
    <row r="3279" spans="1:19" x14ac:dyDescent="0.3">
      <c r="A3279" s="701" t="s">
        <v>1031</v>
      </c>
      <c r="B3279" s="701" t="s">
        <v>1607</v>
      </c>
      <c r="C3279" s="701" t="s">
        <v>1397</v>
      </c>
      <c r="D3279" s="702">
        <v>2005</v>
      </c>
      <c r="E3279" s="701" t="s">
        <v>2251</v>
      </c>
      <c r="F3279" s="701" t="s">
        <v>2252</v>
      </c>
      <c r="G3279" s="701" t="s">
        <v>1668</v>
      </c>
      <c r="H3279" s="703">
        <v>38876</v>
      </c>
      <c r="I3279" s="703">
        <v>38876</v>
      </c>
      <c r="J3279" s="701" t="s">
        <v>1608</v>
      </c>
      <c r="K3279" s="702">
        <v>16454</v>
      </c>
      <c r="L3279" s="701" t="s">
        <v>1341</v>
      </c>
      <c r="M3279" s="704"/>
      <c r="N3279" s="701" t="s">
        <v>1613</v>
      </c>
      <c r="O3279" s="702">
        <v>35646</v>
      </c>
      <c r="P3279" s="701" t="s">
        <v>1341</v>
      </c>
      <c r="Q3279" s="706"/>
      <c r="R3279" s="701" t="s">
        <v>1341</v>
      </c>
      <c r="S3279" s="701" t="s">
        <v>1341</v>
      </c>
    </row>
    <row r="3280" spans="1:19" x14ac:dyDescent="0.3">
      <c r="A3280" s="701" t="s">
        <v>1038</v>
      </c>
      <c r="B3280" s="701" t="s">
        <v>1607</v>
      </c>
      <c r="C3280" s="701" t="s">
        <v>1397</v>
      </c>
      <c r="D3280" s="702">
        <v>2005</v>
      </c>
      <c r="E3280" s="701" t="s">
        <v>2251</v>
      </c>
      <c r="F3280" s="701" t="s">
        <v>2252</v>
      </c>
      <c r="G3280" s="701" t="s">
        <v>1668</v>
      </c>
      <c r="H3280" s="703">
        <v>38876</v>
      </c>
      <c r="I3280" s="703">
        <v>38876</v>
      </c>
      <c r="J3280" s="701" t="s">
        <v>1608</v>
      </c>
      <c r="K3280" s="702">
        <v>16515</v>
      </c>
      <c r="L3280" s="701" t="s">
        <v>1341</v>
      </c>
      <c r="M3280" s="704"/>
      <c r="N3280" s="701" t="s">
        <v>1613</v>
      </c>
      <c r="O3280" s="702">
        <v>35646</v>
      </c>
      <c r="P3280" s="701" t="s">
        <v>1341</v>
      </c>
      <c r="Q3280" s="706"/>
      <c r="R3280" s="701" t="s">
        <v>1341</v>
      </c>
      <c r="S3280" s="701" t="s">
        <v>1341</v>
      </c>
    </row>
    <row r="3281" spans="1:19" x14ac:dyDescent="0.3">
      <c r="A3281" s="701" t="s">
        <v>1037</v>
      </c>
      <c r="B3281" s="701" t="s">
        <v>1607</v>
      </c>
      <c r="C3281" s="701" t="s">
        <v>1397</v>
      </c>
      <c r="D3281" s="702">
        <v>2005</v>
      </c>
      <c r="E3281" s="701" t="s">
        <v>2251</v>
      </c>
      <c r="F3281" s="701" t="s">
        <v>2252</v>
      </c>
      <c r="G3281" s="701" t="s">
        <v>1668</v>
      </c>
      <c r="H3281" s="703">
        <v>38876</v>
      </c>
      <c r="I3281" s="703">
        <v>38876</v>
      </c>
      <c r="J3281" s="701" t="s">
        <v>1608</v>
      </c>
      <c r="K3281" s="702">
        <v>16285</v>
      </c>
      <c r="L3281" s="701" t="s">
        <v>1341</v>
      </c>
      <c r="M3281" s="704"/>
      <c r="N3281" s="701" t="s">
        <v>1613</v>
      </c>
      <c r="O3281" s="702">
        <v>32668</v>
      </c>
      <c r="P3281" s="701" t="s">
        <v>1341</v>
      </c>
      <c r="Q3281" s="704"/>
      <c r="R3281" s="701" t="s">
        <v>1341</v>
      </c>
      <c r="S3281" s="701" t="s">
        <v>1341</v>
      </c>
    </row>
    <row r="3282" spans="1:19" x14ac:dyDescent="0.3">
      <c r="A3282" s="701" t="s">
        <v>1036</v>
      </c>
      <c r="B3282" s="701" t="s">
        <v>1607</v>
      </c>
      <c r="C3282" s="701" t="s">
        <v>1397</v>
      </c>
      <c r="D3282" s="702">
        <v>2005</v>
      </c>
      <c r="E3282" s="701" t="s">
        <v>2251</v>
      </c>
      <c r="F3282" s="701" t="s">
        <v>2252</v>
      </c>
      <c r="G3282" s="701" t="s">
        <v>1668</v>
      </c>
      <c r="H3282" s="703">
        <v>38876</v>
      </c>
      <c r="I3282" s="703">
        <v>38876</v>
      </c>
      <c r="J3282" s="701" t="s">
        <v>1608</v>
      </c>
      <c r="K3282" s="702">
        <v>16770</v>
      </c>
      <c r="L3282" s="701" t="s">
        <v>1341</v>
      </c>
      <c r="M3282" s="704"/>
      <c r="N3282" s="701" t="s">
        <v>1613</v>
      </c>
      <c r="O3282" s="702">
        <v>33642</v>
      </c>
      <c r="P3282" s="701" t="s">
        <v>1341</v>
      </c>
      <c r="Q3282" s="704"/>
      <c r="R3282" s="701" t="s">
        <v>1341</v>
      </c>
      <c r="S3282" s="701" t="s">
        <v>1341</v>
      </c>
    </row>
    <row r="3283" spans="1:19" x14ac:dyDescent="0.3">
      <c r="A3283" s="701" t="s">
        <v>1035</v>
      </c>
      <c r="B3283" s="701" t="s">
        <v>1607</v>
      </c>
      <c r="C3283" s="701" t="s">
        <v>1397</v>
      </c>
      <c r="D3283" s="702">
        <v>2005</v>
      </c>
      <c r="E3283" s="701" t="s">
        <v>1713</v>
      </c>
      <c r="F3283" s="701" t="s">
        <v>1714</v>
      </c>
      <c r="G3283" s="701" t="s">
        <v>1668</v>
      </c>
      <c r="H3283" s="703">
        <v>38882</v>
      </c>
      <c r="I3283" s="703">
        <v>38882</v>
      </c>
      <c r="J3283" s="701" t="s">
        <v>1608</v>
      </c>
      <c r="K3283" s="702">
        <v>16240</v>
      </c>
      <c r="L3283" s="701" t="s">
        <v>1341</v>
      </c>
      <c r="M3283" s="704"/>
      <c r="N3283" s="701" t="s">
        <v>1613</v>
      </c>
      <c r="O3283" s="702">
        <v>91367</v>
      </c>
      <c r="P3283" s="701" t="s">
        <v>1608</v>
      </c>
      <c r="Q3283" s="705">
        <v>113</v>
      </c>
      <c r="R3283" s="701" t="s">
        <v>1341</v>
      </c>
      <c r="S3283" s="701" t="s">
        <v>1341</v>
      </c>
    </row>
    <row r="3284" spans="1:19" x14ac:dyDescent="0.3">
      <c r="A3284" s="701" t="s">
        <v>1034</v>
      </c>
      <c r="B3284" s="701" t="s">
        <v>1607</v>
      </c>
      <c r="C3284" s="701" t="s">
        <v>1397</v>
      </c>
      <c r="D3284" s="702">
        <v>2005</v>
      </c>
      <c r="E3284" s="701" t="s">
        <v>1713</v>
      </c>
      <c r="F3284" s="701" t="s">
        <v>1714</v>
      </c>
      <c r="G3284" s="701" t="s">
        <v>1668</v>
      </c>
      <c r="H3284" s="703">
        <v>38882</v>
      </c>
      <c r="I3284" s="703">
        <v>38882</v>
      </c>
      <c r="J3284" s="701" t="s">
        <v>1608</v>
      </c>
      <c r="K3284" s="702">
        <v>14648</v>
      </c>
      <c r="L3284" s="701" t="s">
        <v>1341</v>
      </c>
      <c r="M3284" s="704"/>
      <c r="N3284" s="701" t="s">
        <v>1613</v>
      </c>
      <c r="O3284" s="702">
        <v>84224</v>
      </c>
      <c r="P3284" s="701" t="s">
        <v>1608</v>
      </c>
      <c r="Q3284" s="705">
        <v>426</v>
      </c>
      <c r="R3284" s="701" t="s">
        <v>1341</v>
      </c>
      <c r="S3284" s="701" t="s">
        <v>1341</v>
      </c>
    </row>
    <row r="3285" spans="1:19" x14ac:dyDescent="0.3">
      <c r="A3285" s="701" t="s">
        <v>1033</v>
      </c>
      <c r="B3285" s="701" t="s">
        <v>1607</v>
      </c>
      <c r="C3285" s="701" t="s">
        <v>1397</v>
      </c>
      <c r="D3285" s="702">
        <v>2005</v>
      </c>
      <c r="E3285" s="701" t="s">
        <v>1713</v>
      </c>
      <c r="F3285" s="701" t="s">
        <v>1714</v>
      </c>
      <c r="G3285" s="701" t="s">
        <v>1668</v>
      </c>
      <c r="H3285" s="703">
        <v>38882</v>
      </c>
      <c r="I3285" s="703">
        <v>38882</v>
      </c>
      <c r="J3285" s="701" t="s">
        <v>1608</v>
      </c>
      <c r="K3285" s="702">
        <v>15033</v>
      </c>
      <c r="L3285" s="701" t="s">
        <v>1341</v>
      </c>
      <c r="M3285" s="704"/>
      <c r="N3285" s="701" t="s">
        <v>1613</v>
      </c>
      <c r="O3285" s="702">
        <v>84669</v>
      </c>
      <c r="P3285" s="701" t="s">
        <v>1608</v>
      </c>
      <c r="Q3285" s="705">
        <v>121</v>
      </c>
      <c r="R3285" s="701" t="s">
        <v>1341</v>
      </c>
      <c r="S3285" s="701" t="s">
        <v>1341</v>
      </c>
    </row>
    <row r="3286" spans="1:19" x14ac:dyDescent="0.3">
      <c r="A3286" s="701" t="s">
        <v>1032</v>
      </c>
      <c r="B3286" s="701" t="s">
        <v>1607</v>
      </c>
      <c r="C3286" s="701" t="s">
        <v>1397</v>
      </c>
      <c r="D3286" s="702">
        <v>2005</v>
      </c>
      <c r="E3286" s="701" t="s">
        <v>1713</v>
      </c>
      <c r="F3286" s="701" t="s">
        <v>1714</v>
      </c>
      <c r="G3286" s="701" t="s">
        <v>1668</v>
      </c>
      <c r="H3286" s="703">
        <v>38882</v>
      </c>
      <c r="I3286" s="703">
        <v>38882</v>
      </c>
      <c r="J3286" s="701" t="s">
        <v>1608</v>
      </c>
      <c r="K3286" s="702">
        <v>15123</v>
      </c>
      <c r="L3286" s="701" t="s">
        <v>1341</v>
      </c>
      <c r="M3286" s="704"/>
      <c r="N3286" s="701" t="s">
        <v>1613</v>
      </c>
      <c r="O3286" s="702">
        <v>84831</v>
      </c>
      <c r="P3286" s="701" t="s">
        <v>1608</v>
      </c>
      <c r="Q3286" s="702">
        <v>60</v>
      </c>
      <c r="R3286" s="701" t="s">
        <v>1341</v>
      </c>
      <c r="S3286" s="701" t="s">
        <v>1341</v>
      </c>
    </row>
    <row r="3287" spans="1:19" x14ac:dyDescent="0.3">
      <c r="A3287" s="701" t="s">
        <v>2247</v>
      </c>
      <c r="B3287" s="701" t="s">
        <v>1607</v>
      </c>
      <c r="C3287" s="701" t="s">
        <v>1397</v>
      </c>
      <c r="D3287" s="702">
        <v>2005</v>
      </c>
      <c r="E3287" s="701" t="s">
        <v>1713</v>
      </c>
      <c r="F3287" s="701" t="s">
        <v>1714</v>
      </c>
      <c r="G3287" s="701" t="s">
        <v>1668</v>
      </c>
      <c r="H3287" s="703">
        <v>38881</v>
      </c>
      <c r="I3287" s="703">
        <v>38881</v>
      </c>
      <c r="J3287" s="701" t="s">
        <v>1608</v>
      </c>
      <c r="K3287" s="702">
        <v>29367</v>
      </c>
      <c r="L3287" s="701" t="s">
        <v>1341</v>
      </c>
      <c r="M3287" s="704"/>
      <c r="N3287" s="701" t="s">
        <v>1613</v>
      </c>
      <c r="O3287" s="702">
        <v>11911</v>
      </c>
      <c r="P3287" s="701" t="s">
        <v>1608</v>
      </c>
      <c r="Q3287" s="702">
        <v>44</v>
      </c>
      <c r="R3287" s="701" t="s">
        <v>1341</v>
      </c>
      <c r="S3287" s="701" t="s">
        <v>1341</v>
      </c>
    </row>
    <row r="3288" spans="1:19" x14ac:dyDescent="0.3">
      <c r="A3288" s="701" t="s">
        <v>2248</v>
      </c>
      <c r="B3288" s="701" t="s">
        <v>1607</v>
      </c>
      <c r="C3288" s="701" t="s">
        <v>1397</v>
      </c>
      <c r="D3288" s="702">
        <v>2005</v>
      </c>
      <c r="E3288" s="701" t="s">
        <v>1713</v>
      </c>
      <c r="F3288" s="701" t="s">
        <v>1714</v>
      </c>
      <c r="G3288" s="701" t="s">
        <v>1668</v>
      </c>
      <c r="H3288" s="703">
        <v>38881</v>
      </c>
      <c r="I3288" s="703">
        <v>38881</v>
      </c>
      <c r="J3288" s="701" t="s">
        <v>1608</v>
      </c>
      <c r="K3288" s="702">
        <v>28850</v>
      </c>
      <c r="L3288" s="701" t="s">
        <v>1341</v>
      </c>
      <c r="M3288" s="704"/>
      <c r="N3288" s="701" t="s">
        <v>1613</v>
      </c>
      <c r="O3288" s="702">
        <v>11722</v>
      </c>
      <c r="P3288" s="701" t="s">
        <v>1608</v>
      </c>
      <c r="Q3288" s="702">
        <v>93</v>
      </c>
      <c r="R3288" s="701" t="s">
        <v>1341</v>
      </c>
      <c r="S3288" s="701" t="s">
        <v>1341</v>
      </c>
    </row>
    <row r="3289" spans="1:19" x14ac:dyDescent="0.3">
      <c r="A3289" s="701" t="s">
        <v>2262</v>
      </c>
      <c r="B3289" s="701" t="s">
        <v>1607</v>
      </c>
      <c r="C3289" s="701" t="s">
        <v>1397</v>
      </c>
      <c r="D3289" s="702">
        <v>2006</v>
      </c>
      <c r="E3289" s="701" t="s">
        <v>2251</v>
      </c>
      <c r="F3289" s="701" t="s">
        <v>2252</v>
      </c>
      <c r="G3289" s="701" t="s">
        <v>1668</v>
      </c>
      <c r="H3289" s="703">
        <v>39243</v>
      </c>
      <c r="I3289" s="703">
        <v>39243</v>
      </c>
      <c r="J3289" s="701" t="s">
        <v>1608</v>
      </c>
      <c r="K3289" s="702">
        <v>22293</v>
      </c>
      <c r="L3289" s="701" t="s">
        <v>1341</v>
      </c>
      <c r="M3289" s="704"/>
      <c r="N3289" s="701" t="s">
        <v>1613</v>
      </c>
      <c r="O3289" s="702">
        <v>28301</v>
      </c>
      <c r="P3289" s="701" t="s">
        <v>1608</v>
      </c>
      <c r="Q3289" s="702">
        <v>90</v>
      </c>
      <c r="R3289" s="701" t="s">
        <v>1341</v>
      </c>
      <c r="S3289" s="701" t="s">
        <v>1341</v>
      </c>
    </row>
    <row r="3290" spans="1:19" x14ac:dyDescent="0.3">
      <c r="A3290" s="701" t="s">
        <v>2258</v>
      </c>
      <c r="B3290" s="701" t="s">
        <v>1607</v>
      </c>
      <c r="C3290" s="701" t="s">
        <v>1397</v>
      </c>
      <c r="D3290" s="702">
        <v>2006</v>
      </c>
      <c r="E3290" s="701" t="s">
        <v>2251</v>
      </c>
      <c r="F3290" s="701" t="s">
        <v>2252</v>
      </c>
      <c r="G3290" s="701" t="s">
        <v>1668</v>
      </c>
      <c r="H3290" s="703">
        <v>39243</v>
      </c>
      <c r="I3290" s="703">
        <v>39243</v>
      </c>
      <c r="J3290" s="701" t="s">
        <v>1608</v>
      </c>
      <c r="K3290" s="702">
        <v>22399</v>
      </c>
      <c r="L3290" s="701" t="s">
        <v>1341</v>
      </c>
      <c r="M3290" s="704"/>
      <c r="N3290" s="701" t="s">
        <v>1613</v>
      </c>
      <c r="O3290" s="702">
        <v>28435</v>
      </c>
      <c r="P3290" s="701" t="s">
        <v>1608</v>
      </c>
      <c r="Q3290" s="702">
        <v>90</v>
      </c>
      <c r="R3290" s="701" t="s">
        <v>1341</v>
      </c>
      <c r="S3290" s="701" t="s">
        <v>1341</v>
      </c>
    </row>
    <row r="3291" spans="1:19" x14ac:dyDescent="0.3">
      <c r="A3291" s="701" t="s">
        <v>2257</v>
      </c>
      <c r="B3291" s="701" t="s">
        <v>1607</v>
      </c>
      <c r="C3291" s="701" t="s">
        <v>1397</v>
      </c>
      <c r="D3291" s="702">
        <v>2006</v>
      </c>
      <c r="E3291" s="701" t="s">
        <v>2251</v>
      </c>
      <c r="F3291" s="701" t="s">
        <v>2252</v>
      </c>
      <c r="G3291" s="701" t="s">
        <v>1668</v>
      </c>
      <c r="H3291" s="703">
        <v>39243</v>
      </c>
      <c r="I3291" s="703">
        <v>39243</v>
      </c>
      <c r="J3291" s="701" t="s">
        <v>1608</v>
      </c>
      <c r="K3291" s="702">
        <v>22329</v>
      </c>
      <c r="L3291" s="701" t="s">
        <v>1341</v>
      </c>
      <c r="M3291" s="704"/>
      <c r="N3291" s="701" t="s">
        <v>1613</v>
      </c>
      <c r="O3291" s="702">
        <v>28347</v>
      </c>
      <c r="P3291" s="701" t="s">
        <v>1608</v>
      </c>
      <c r="Q3291" s="702">
        <v>90</v>
      </c>
      <c r="R3291" s="701" t="s">
        <v>1341</v>
      </c>
      <c r="S3291" s="701" t="s">
        <v>1341</v>
      </c>
    </row>
    <row r="3292" spans="1:19" x14ac:dyDescent="0.3">
      <c r="A3292" s="701" t="s">
        <v>2256</v>
      </c>
      <c r="B3292" s="701" t="s">
        <v>1607</v>
      </c>
      <c r="C3292" s="701" t="s">
        <v>1397</v>
      </c>
      <c r="D3292" s="702">
        <v>2006</v>
      </c>
      <c r="E3292" s="701" t="s">
        <v>2251</v>
      </c>
      <c r="F3292" s="701" t="s">
        <v>2252</v>
      </c>
      <c r="G3292" s="701" t="s">
        <v>1668</v>
      </c>
      <c r="H3292" s="703">
        <v>39243</v>
      </c>
      <c r="I3292" s="703">
        <v>39243</v>
      </c>
      <c r="J3292" s="701" t="s">
        <v>1608</v>
      </c>
      <c r="K3292" s="702">
        <v>22376</v>
      </c>
      <c r="L3292" s="701" t="s">
        <v>1341</v>
      </c>
      <c r="M3292" s="704"/>
      <c r="N3292" s="701" t="s">
        <v>1613</v>
      </c>
      <c r="O3292" s="702">
        <v>28406</v>
      </c>
      <c r="P3292" s="701" t="s">
        <v>1608</v>
      </c>
      <c r="Q3292" s="702">
        <v>90</v>
      </c>
      <c r="R3292" s="701" t="s">
        <v>1341</v>
      </c>
      <c r="S3292" s="701" t="s">
        <v>1341</v>
      </c>
    </row>
    <row r="3293" spans="1:19" x14ac:dyDescent="0.3">
      <c r="A3293" s="701" t="s">
        <v>2255</v>
      </c>
      <c r="B3293" s="701" t="s">
        <v>1607</v>
      </c>
      <c r="C3293" s="701" t="s">
        <v>1397</v>
      </c>
      <c r="D3293" s="702">
        <v>2006</v>
      </c>
      <c r="E3293" s="701" t="s">
        <v>1713</v>
      </c>
      <c r="F3293" s="701" t="s">
        <v>1714</v>
      </c>
      <c r="G3293" s="701" t="s">
        <v>1668</v>
      </c>
      <c r="H3293" s="703">
        <v>39236</v>
      </c>
      <c r="I3293" s="703">
        <v>39236</v>
      </c>
      <c r="J3293" s="701" t="s">
        <v>1608</v>
      </c>
      <c r="K3293" s="702">
        <v>22444</v>
      </c>
      <c r="L3293" s="701" t="s">
        <v>1341</v>
      </c>
      <c r="M3293" s="704"/>
      <c r="N3293" s="701" t="s">
        <v>1613</v>
      </c>
      <c r="O3293" s="702">
        <v>165754</v>
      </c>
      <c r="P3293" s="701" t="s">
        <v>1608</v>
      </c>
      <c r="Q3293" s="705">
        <v>90</v>
      </c>
      <c r="R3293" s="701" t="s">
        <v>1341</v>
      </c>
      <c r="S3293" s="701" t="s">
        <v>1341</v>
      </c>
    </row>
    <row r="3294" spans="1:19" x14ac:dyDescent="0.3">
      <c r="A3294" s="701" t="s">
        <v>2246</v>
      </c>
      <c r="B3294" s="701" t="s">
        <v>1607</v>
      </c>
      <c r="C3294" s="701" t="s">
        <v>1397</v>
      </c>
      <c r="D3294" s="702">
        <v>2006</v>
      </c>
      <c r="E3294" s="701" t="s">
        <v>1713</v>
      </c>
      <c r="F3294" s="701" t="s">
        <v>1714</v>
      </c>
      <c r="G3294" s="701" t="s">
        <v>1668</v>
      </c>
      <c r="H3294" s="703">
        <v>39236</v>
      </c>
      <c r="I3294" s="703">
        <v>39236</v>
      </c>
      <c r="J3294" s="701" t="s">
        <v>1608</v>
      </c>
      <c r="K3294" s="702">
        <v>22366</v>
      </c>
      <c r="L3294" s="701" t="s">
        <v>1341</v>
      </c>
      <c r="M3294" s="704"/>
      <c r="N3294" s="701" t="s">
        <v>1613</v>
      </c>
      <c r="O3294" s="702">
        <v>165180</v>
      </c>
      <c r="P3294" s="701" t="s">
        <v>1608</v>
      </c>
      <c r="Q3294" s="705">
        <v>90</v>
      </c>
      <c r="R3294" s="701" t="s">
        <v>1341</v>
      </c>
      <c r="S3294" s="701" t="s">
        <v>1341</v>
      </c>
    </row>
    <row r="3295" spans="1:19" x14ac:dyDescent="0.3">
      <c r="A3295" s="701" t="s">
        <v>2254</v>
      </c>
      <c r="B3295" s="701" t="s">
        <v>1607</v>
      </c>
      <c r="C3295" s="701" t="s">
        <v>1397</v>
      </c>
      <c r="D3295" s="702">
        <v>2006</v>
      </c>
      <c r="E3295" s="701" t="s">
        <v>1713</v>
      </c>
      <c r="F3295" s="701" t="s">
        <v>1714</v>
      </c>
      <c r="G3295" s="701" t="s">
        <v>1668</v>
      </c>
      <c r="H3295" s="703">
        <v>39236</v>
      </c>
      <c r="I3295" s="703">
        <v>39236</v>
      </c>
      <c r="J3295" s="701" t="s">
        <v>1608</v>
      </c>
      <c r="K3295" s="702">
        <v>22440</v>
      </c>
      <c r="L3295" s="701" t="s">
        <v>1341</v>
      </c>
      <c r="M3295" s="704"/>
      <c r="N3295" s="701" t="s">
        <v>1613</v>
      </c>
      <c r="O3295" s="702">
        <v>165724</v>
      </c>
      <c r="P3295" s="701" t="s">
        <v>1608</v>
      </c>
      <c r="Q3295" s="702">
        <v>90</v>
      </c>
      <c r="R3295" s="701" t="s">
        <v>1341</v>
      </c>
      <c r="S3295" s="701" t="s">
        <v>1341</v>
      </c>
    </row>
    <row r="3296" spans="1:19" x14ac:dyDescent="0.3">
      <c r="A3296" s="701" t="s">
        <v>2259</v>
      </c>
      <c r="B3296" s="701" t="s">
        <v>1607</v>
      </c>
      <c r="C3296" s="701" t="s">
        <v>1397</v>
      </c>
      <c r="D3296" s="702">
        <v>2006</v>
      </c>
      <c r="E3296" s="701" t="s">
        <v>1713</v>
      </c>
      <c r="F3296" s="701" t="s">
        <v>1714</v>
      </c>
      <c r="G3296" s="701" t="s">
        <v>1668</v>
      </c>
      <c r="H3296" s="703">
        <v>39236</v>
      </c>
      <c r="I3296" s="703">
        <v>39236</v>
      </c>
      <c r="J3296" s="701" t="s">
        <v>1608</v>
      </c>
      <c r="K3296" s="702">
        <v>22580</v>
      </c>
      <c r="L3296" s="701" t="s">
        <v>1341</v>
      </c>
      <c r="M3296" s="704"/>
      <c r="N3296" s="701" t="s">
        <v>1613</v>
      </c>
      <c r="O3296" s="702">
        <v>166761</v>
      </c>
      <c r="P3296" s="701" t="s">
        <v>1608</v>
      </c>
      <c r="Q3296" s="705">
        <v>91</v>
      </c>
      <c r="R3296" s="701" t="s">
        <v>1341</v>
      </c>
      <c r="S3296" s="701" t="s">
        <v>1341</v>
      </c>
    </row>
    <row r="3297" spans="1:19" x14ac:dyDescent="0.3">
      <c r="A3297" s="701" t="s">
        <v>2263</v>
      </c>
      <c r="B3297" s="701" t="s">
        <v>1607</v>
      </c>
      <c r="C3297" s="701" t="s">
        <v>1397</v>
      </c>
      <c r="D3297" s="702">
        <v>2007</v>
      </c>
      <c r="E3297" s="701" t="s">
        <v>1713</v>
      </c>
      <c r="F3297" s="701" t="s">
        <v>1714</v>
      </c>
      <c r="G3297" s="701" t="s">
        <v>1668</v>
      </c>
      <c r="H3297" s="703">
        <v>39629</v>
      </c>
      <c r="I3297" s="703">
        <v>39629</v>
      </c>
      <c r="J3297" s="701" t="s">
        <v>1608</v>
      </c>
      <c r="K3297" s="702">
        <v>29035</v>
      </c>
      <c r="L3297" s="701" t="s">
        <v>1341</v>
      </c>
      <c r="M3297" s="704"/>
      <c r="N3297" s="701" t="s">
        <v>1613</v>
      </c>
      <c r="O3297" s="702">
        <v>84087</v>
      </c>
      <c r="P3297" s="701" t="s">
        <v>1608</v>
      </c>
      <c r="Q3297" s="705">
        <v>1037</v>
      </c>
      <c r="R3297" s="701" t="s">
        <v>1341</v>
      </c>
      <c r="S3297" s="701" t="s">
        <v>1341</v>
      </c>
    </row>
    <row r="3298" spans="1:19" x14ac:dyDescent="0.3">
      <c r="A3298" s="701" t="s">
        <v>2253</v>
      </c>
      <c r="B3298" s="701" t="s">
        <v>1607</v>
      </c>
      <c r="C3298" s="701" t="s">
        <v>1397</v>
      </c>
      <c r="D3298" s="702">
        <v>2007</v>
      </c>
      <c r="E3298" s="701" t="s">
        <v>2251</v>
      </c>
      <c r="F3298" s="701" t="s">
        <v>2252</v>
      </c>
      <c r="G3298" s="701" t="s">
        <v>1668</v>
      </c>
      <c r="H3298" s="703">
        <v>39601</v>
      </c>
      <c r="I3298" s="703">
        <v>39601</v>
      </c>
      <c r="J3298" s="701" t="s">
        <v>1608</v>
      </c>
      <c r="K3298" s="702">
        <v>29925</v>
      </c>
      <c r="L3298" s="701" t="s">
        <v>1341</v>
      </c>
      <c r="M3298" s="704"/>
      <c r="N3298" s="701" t="s">
        <v>1613</v>
      </c>
      <c r="O3298" s="702">
        <v>73500</v>
      </c>
      <c r="P3298" s="701" t="s">
        <v>1608</v>
      </c>
      <c r="Q3298" s="705">
        <v>152</v>
      </c>
      <c r="R3298" s="701" t="s">
        <v>1341</v>
      </c>
      <c r="S3298" s="701" t="s">
        <v>1341</v>
      </c>
    </row>
    <row r="3299" spans="1:19" x14ac:dyDescent="0.3">
      <c r="A3299" s="701" t="s">
        <v>2250</v>
      </c>
      <c r="B3299" s="701" t="s">
        <v>1607</v>
      </c>
      <c r="C3299" s="701" t="s">
        <v>1397</v>
      </c>
      <c r="D3299" s="702">
        <v>2007</v>
      </c>
      <c r="E3299" s="701" t="s">
        <v>2251</v>
      </c>
      <c r="F3299" s="701" t="s">
        <v>2252</v>
      </c>
      <c r="G3299" s="701" t="s">
        <v>1668</v>
      </c>
      <c r="H3299" s="703">
        <v>39601</v>
      </c>
      <c r="I3299" s="703">
        <v>39601</v>
      </c>
      <c r="J3299" s="701" t="s">
        <v>1608</v>
      </c>
      <c r="K3299" s="702">
        <v>30104</v>
      </c>
      <c r="L3299" s="701" t="s">
        <v>1341</v>
      </c>
      <c r="M3299" s="704"/>
      <c r="N3299" s="701" t="s">
        <v>1613</v>
      </c>
      <c r="O3299" s="702">
        <v>73754</v>
      </c>
      <c r="P3299" s="701" t="s">
        <v>1608</v>
      </c>
      <c r="Q3299" s="705">
        <v>76</v>
      </c>
      <c r="R3299" s="701" t="s">
        <v>1341</v>
      </c>
      <c r="S3299" s="701" t="s">
        <v>1341</v>
      </c>
    </row>
    <row r="3300" spans="1:19" x14ac:dyDescent="0.3">
      <c r="A3300" s="701" t="s">
        <v>2249</v>
      </c>
      <c r="B3300" s="701" t="s">
        <v>1607</v>
      </c>
      <c r="C3300" s="701" t="s">
        <v>1397</v>
      </c>
      <c r="D3300" s="702">
        <v>2007</v>
      </c>
      <c r="E3300" s="701" t="s">
        <v>1713</v>
      </c>
      <c r="F3300" s="701" t="s">
        <v>1714</v>
      </c>
      <c r="G3300" s="701" t="s">
        <v>1668</v>
      </c>
      <c r="H3300" s="703">
        <v>39629</v>
      </c>
      <c r="I3300" s="703">
        <v>39629</v>
      </c>
      <c r="J3300" s="701" t="s">
        <v>1608</v>
      </c>
      <c r="K3300" s="702">
        <v>29304</v>
      </c>
      <c r="L3300" s="701" t="s">
        <v>1341</v>
      </c>
      <c r="M3300" s="704"/>
      <c r="N3300" s="701" t="s">
        <v>1613</v>
      </c>
      <c r="O3300" s="702">
        <v>84078</v>
      </c>
      <c r="P3300" s="701" t="s">
        <v>1608</v>
      </c>
      <c r="Q3300" s="702">
        <v>764</v>
      </c>
      <c r="R3300" s="701" t="s">
        <v>1341</v>
      </c>
      <c r="S3300" s="701" t="s">
        <v>1341</v>
      </c>
    </row>
    <row r="3301" spans="1:19" x14ac:dyDescent="0.3">
      <c r="A3301" s="701" t="s">
        <v>2261</v>
      </c>
      <c r="B3301" s="701" t="s">
        <v>1607</v>
      </c>
      <c r="C3301" s="701" t="s">
        <v>1397</v>
      </c>
      <c r="D3301" s="702">
        <v>2007</v>
      </c>
      <c r="E3301" s="701" t="s">
        <v>1713</v>
      </c>
      <c r="F3301" s="701" t="s">
        <v>1714</v>
      </c>
      <c r="G3301" s="701" t="s">
        <v>1668</v>
      </c>
      <c r="H3301" s="703">
        <v>39629</v>
      </c>
      <c r="I3301" s="703">
        <v>39629</v>
      </c>
      <c r="J3301" s="701" t="s">
        <v>1608</v>
      </c>
      <c r="K3301" s="702">
        <v>30266</v>
      </c>
      <c r="L3301" s="701" t="s">
        <v>1341</v>
      </c>
      <c r="M3301" s="704"/>
      <c r="N3301" s="701" t="s">
        <v>1613</v>
      </c>
      <c r="O3301" s="702">
        <v>86839</v>
      </c>
      <c r="P3301" s="701" t="s">
        <v>1608</v>
      </c>
      <c r="Q3301" s="705">
        <v>790</v>
      </c>
      <c r="R3301" s="701" t="s">
        <v>1341</v>
      </c>
      <c r="S3301" s="701" t="s">
        <v>1341</v>
      </c>
    </row>
    <row r="3302" spans="1:19" x14ac:dyDescent="0.3">
      <c r="A3302" s="701" t="s">
        <v>2260</v>
      </c>
      <c r="B3302" s="701" t="s">
        <v>1607</v>
      </c>
      <c r="C3302" s="701" t="s">
        <v>1397</v>
      </c>
      <c r="D3302" s="702">
        <v>2007</v>
      </c>
      <c r="E3302" s="701" t="s">
        <v>1713</v>
      </c>
      <c r="F3302" s="701" t="s">
        <v>1714</v>
      </c>
      <c r="G3302" s="701" t="s">
        <v>1668</v>
      </c>
      <c r="H3302" s="703">
        <v>39629</v>
      </c>
      <c r="I3302" s="703">
        <v>39629</v>
      </c>
      <c r="J3302" s="701" t="s">
        <v>1608</v>
      </c>
      <c r="K3302" s="702">
        <v>28452</v>
      </c>
      <c r="L3302" s="701" t="s">
        <v>1341</v>
      </c>
      <c r="M3302" s="704"/>
      <c r="N3302" s="701" t="s">
        <v>1613</v>
      </c>
      <c r="O3302" s="702">
        <v>81287</v>
      </c>
      <c r="P3302" s="701" t="s">
        <v>1608</v>
      </c>
      <c r="Q3302" s="705">
        <v>619</v>
      </c>
      <c r="R3302" s="701" t="s">
        <v>1341</v>
      </c>
      <c r="S3302" s="701" t="s">
        <v>1341</v>
      </c>
    </row>
    <row r="3303" spans="1:19" x14ac:dyDescent="0.3">
      <c r="A3303" s="701" t="s">
        <v>1712</v>
      </c>
      <c r="B3303" s="701" t="s">
        <v>1607</v>
      </c>
      <c r="C3303" s="701" t="s">
        <v>1397</v>
      </c>
      <c r="D3303" s="702">
        <v>2008</v>
      </c>
      <c r="E3303" s="701" t="s">
        <v>1713</v>
      </c>
      <c r="F3303" s="701" t="s">
        <v>1714</v>
      </c>
      <c r="G3303" s="701" t="s">
        <v>1668</v>
      </c>
      <c r="H3303" s="703">
        <v>39959</v>
      </c>
      <c r="I3303" s="703">
        <v>39959</v>
      </c>
      <c r="J3303" s="701" t="s">
        <v>1608</v>
      </c>
      <c r="K3303" s="702">
        <v>39304</v>
      </c>
      <c r="L3303" s="701" t="s">
        <v>1341</v>
      </c>
      <c r="M3303" s="704"/>
      <c r="N3303" s="701" t="s">
        <v>1608</v>
      </c>
      <c r="O3303" s="702">
        <v>721</v>
      </c>
      <c r="P3303" s="701" t="s">
        <v>1341</v>
      </c>
      <c r="Q3303" s="706"/>
      <c r="R3303" s="701" t="s">
        <v>1341</v>
      </c>
      <c r="S3303" s="701" t="s">
        <v>1341</v>
      </c>
    </row>
    <row r="3304" spans="1:19" x14ac:dyDescent="0.3">
      <c r="A3304" s="701" t="s">
        <v>1715</v>
      </c>
      <c r="B3304" s="701" t="s">
        <v>1607</v>
      </c>
      <c r="C3304" s="701" t="s">
        <v>1397</v>
      </c>
      <c r="D3304" s="702">
        <v>2008</v>
      </c>
      <c r="E3304" s="701" t="s">
        <v>1713</v>
      </c>
      <c r="F3304" s="701" t="s">
        <v>1714</v>
      </c>
      <c r="G3304" s="701" t="s">
        <v>1668</v>
      </c>
      <c r="H3304" s="703">
        <v>39959</v>
      </c>
      <c r="I3304" s="703">
        <v>39959</v>
      </c>
      <c r="J3304" s="701" t="s">
        <v>1608</v>
      </c>
      <c r="K3304" s="702">
        <v>39375</v>
      </c>
      <c r="L3304" s="701" t="s">
        <v>1341</v>
      </c>
      <c r="M3304" s="704"/>
      <c r="N3304" s="701" t="s">
        <v>1613</v>
      </c>
      <c r="O3304" s="702">
        <v>23131</v>
      </c>
      <c r="P3304" s="701" t="s">
        <v>1608</v>
      </c>
      <c r="Q3304" s="702">
        <v>722</v>
      </c>
      <c r="R3304" s="701" t="s">
        <v>1341</v>
      </c>
      <c r="S3304" s="701" t="s">
        <v>1341</v>
      </c>
    </row>
    <row r="3305" spans="1:19" x14ac:dyDescent="0.3">
      <c r="A3305" s="701" t="s">
        <v>1727</v>
      </c>
      <c r="B3305" s="701" t="s">
        <v>1607</v>
      </c>
      <c r="C3305" s="701" t="s">
        <v>1397</v>
      </c>
      <c r="D3305" s="702">
        <v>2008</v>
      </c>
      <c r="E3305" s="701" t="s">
        <v>1713</v>
      </c>
      <c r="F3305" s="701" t="s">
        <v>1714</v>
      </c>
      <c r="G3305" s="701" t="s">
        <v>1668</v>
      </c>
      <c r="H3305" s="703">
        <v>39962</v>
      </c>
      <c r="I3305" s="703">
        <v>39962</v>
      </c>
      <c r="J3305" s="701" t="s">
        <v>1608</v>
      </c>
      <c r="K3305" s="702">
        <v>48834</v>
      </c>
      <c r="L3305" s="701" t="s">
        <v>1341</v>
      </c>
      <c r="M3305" s="704"/>
      <c r="N3305" s="701" t="s">
        <v>1613</v>
      </c>
      <c r="O3305" s="702">
        <v>49869</v>
      </c>
      <c r="P3305" s="701" t="s">
        <v>1608</v>
      </c>
      <c r="Q3305" s="702">
        <v>1293</v>
      </c>
      <c r="R3305" s="701" t="s">
        <v>1341</v>
      </c>
      <c r="S3305" s="701" t="s">
        <v>1341</v>
      </c>
    </row>
    <row r="3306" spans="1:19" x14ac:dyDescent="0.3">
      <c r="A3306" s="701" t="s">
        <v>6045</v>
      </c>
      <c r="B3306" s="701" t="s">
        <v>1607</v>
      </c>
      <c r="C3306" s="701" t="s">
        <v>1397</v>
      </c>
      <c r="D3306" s="702">
        <v>2009</v>
      </c>
      <c r="E3306" s="701" t="s">
        <v>1713</v>
      </c>
      <c r="F3306" s="701" t="s">
        <v>1714</v>
      </c>
      <c r="G3306" s="701" t="s">
        <v>1668</v>
      </c>
      <c r="H3306" s="703">
        <v>40326</v>
      </c>
      <c r="I3306" s="703">
        <v>40326</v>
      </c>
      <c r="J3306" s="701" t="s">
        <v>1608</v>
      </c>
      <c r="K3306" s="702">
        <v>43930</v>
      </c>
      <c r="L3306" s="701" t="s">
        <v>1341</v>
      </c>
      <c r="M3306" s="704"/>
      <c r="N3306" s="701" t="s">
        <v>1613</v>
      </c>
      <c r="O3306" s="702">
        <v>189626</v>
      </c>
      <c r="P3306" s="701" t="s">
        <v>1608</v>
      </c>
      <c r="Q3306" s="702">
        <v>1186</v>
      </c>
      <c r="R3306" s="701" t="s">
        <v>1341</v>
      </c>
      <c r="S3306" s="701" t="s">
        <v>1341</v>
      </c>
    </row>
    <row r="3307" spans="1:19" x14ac:dyDescent="0.3">
      <c r="A3307" s="701" t="s">
        <v>6157</v>
      </c>
      <c r="B3307" s="701" t="s">
        <v>1607</v>
      </c>
      <c r="C3307" s="701" t="s">
        <v>1397</v>
      </c>
      <c r="D3307" s="702">
        <v>2009</v>
      </c>
      <c r="E3307" s="701" t="s">
        <v>1713</v>
      </c>
      <c r="F3307" s="701" t="s">
        <v>1714</v>
      </c>
      <c r="G3307" s="701" t="s">
        <v>1668</v>
      </c>
      <c r="H3307" s="703">
        <v>40326</v>
      </c>
      <c r="I3307" s="703">
        <v>40326</v>
      </c>
      <c r="J3307" s="701" t="s">
        <v>1608</v>
      </c>
      <c r="K3307" s="702">
        <v>43923</v>
      </c>
      <c r="L3307" s="701" t="s">
        <v>1341</v>
      </c>
      <c r="M3307" s="704"/>
      <c r="N3307" s="701" t="s">
        <v>1613</v>
      </c>
      <c r="O3307" s="702">
        <v>186222</v>
      </c>
      <c r="P3307" s="701" t="s">
        <v>1608</v>
      </c>
      <c r="Q3307" s="702">
        <v>1186</v>
      </c>
      <c r="R3307" s="701" t="s">
        <v>1341</v>
      </c>
      <c r="S3307" s="701" t="s">
        <v>1341</v>
      </c>
    </row>
    <row r="3308" spans="1:19" x14ac:dyDescent="0.3">
      <c r="A3308" s="701" t="s">
        <v>5766</v>
      </c>
      <c r="B3308" s="701" t="s">
        <v>1607</v>
      </c>
      <c r="C3308" s="701" t="s">
        <v>1397</v>
      </c>
      <c r="D3308" s="702">
        <v>2010</v>
      </c>
      <c r="E3308" s="701" t="s">
        <v>1713</v>
      </c>
      <c r="F3308" s="701" t="s">
        <v>1714</v>
      </c>
      <c r="G3308" s="701" t="s">
        <v>1668</v>
      </c>
      <c r="H3308" s="703">
        <v>40697</v>
      </c>
      <c r="I3308" s="703">
        <v>40697</v>
      </c>
      <c r="J3308" s="701" t="s">
        <v>1608</v>
      </c>
      <c r="K3308" s="702">
        <v>19900</v>
      </c>
      <c r="L3308" s="701" t="s">
        <v>1341</v>
      </c>
      <c r="M3308" s="704"/>
      <c r="N3308" s="701" t="s">
        <v>1613</v>
      </c>
      <c r="O3308" s="702">
        <v>25559</v>
      </c>
      <c r="P3308" s="701" t="s">
        <v>1608</v>
      </c>
      <c r="Q3308" s="702">
        <v>36</v>
      </c>
      <c r="R3308" s="701" t="s">
        <v>1341</v>
      </c>
      <c r="S3308" s="701" t="s">
        <v>1341</v>
      </c>
    </row>
    <row r="3309" spans="1:19" x14ac:dyDescent="0.3">
      <c r="A3309" s="701" t="s">
        <v>5767</v>
      </c>
      <c r="B3309" s="701" t="s">
        <v>1607</v>
      </c>
      <c r="C3309" s="701" t="s">
        <v>1397</v>
      </c>
      <c r="D3309" s="702">
        <v>2010</v>
      </c>
      <c r="E3309" s="701" t="s">
        <v>1713</v>
      </c>
      <c r="F3309" s="701" t="s">
        <v>1714</v>
      </c>
      <c r="G3309" s="701" t="s">
        <v>1668</v>
      </c>
      <c r="H3309" s="703">
        <v>40697</v>
      </c>
      <c r="I3309" s="703">
        <v>40697</v>
      </c>
      <c r="J3309" s="701" t="s">
        <v>1608</v>
      </c>
      <c r="K3309" s="702">
        <v>20035</v>
      </c>
      <c r="L3309" s="701" t="s">
        <v>1341</v>
      </c>
      <c r="M3309" s="704"/>
      <c r="N3309" s="701" t="s">
        <v>1613</v>
      </c>
      <c r="O3309" s="702">
        <v>25742</v>
      </c>
      <c r="P3309" s="701" t="s">
        <v>1608</v>
      </c>
      <c r="Q3309" s="702">
        <v>36</v>
      </c>
      <c r="R3309" s="701" t="s">
        <v>1341</v>
      </c>
      <c r="S3309" s="701" t="s">
        <v>1341</v>
      </c>
    </row>
    <row r="3310" spans="1:19" x14ac:dyDescent="0.3">
      <c r="A3310" s="701" t="s">
        <v>5768</v>
      </c>
      <c r="B3310" s="701" t="s">
        <v>1607</v>
      </c>
      <c r="C3310" s="701" t="s">
        <v>1397</v>
      </c>
      <c r="D3310" s="702">
        <v>2010</v>
      </c>
      <c r="E3310" s="701" t="s">
        <v>1713</v>
      </c>
      <c r="F3310" s="701" t="s">
        <v>1714</v>
      </c>
      <c r="G3310" s="701" t="s">
        <v>1668</v>
      </c>
      <c r="H3310" s="703">
        <v>40697</v>
      </c>
      <c r="I3310" s="703">
        <v>40697</v>
      </c>
      <c r="J3310" s="701" t="s">
        <v>1608</v>
      </c>
      <c r="K3310" s="702">
        <v>20030</v>
      </c>
      <c r="L3310" s="701" t="s">
        <v>1341</v>
      </c>
      <c r="M3310" s="704"/>
      <c r="N3310" s="701" t="s">
        <v>1613</v>
      </c>
      <c r="O3310" s="702">
        <v>25735</v>
      </c>
      <c r="P3310" s="701" t="s">
        <v>1608</v>
      </c>
      <c r="Q3310" s="702">
        <v>36</v>
      </c>
      <c r="R3310" s="701" t="s">
        <v>1341</v>
      </c>
      <c r="S3310" s="701" t="s">
        <v>1341</v>
      </c>
    </row>
    <row r="3311" spans="1:19" x14ac:dyDescent="0.3">
      <c r="A3311" s="701" t="s">
        <v>5769</v>
      </c>
      <c r="B3311" s="701" t="s">
        <v>1607</v>
      </c>
      <c r="C3311" s="701" t="s">
        <v>1397</v>
      </c>
      <c r="D3311" s="702">
        <v>2010</v>
      </c>
      <c r="E3311" s="701" t="s">
        <v>1713</v>
      </c>
      <c r="F3311" s="701" t="s">
        <v>1714</v>
      </c>
      <c r="G3311" s="701" t="s">
        <v>1668</v>
      </c>
      <c r="H3311" s="703">
        <v>40697</v>
      </c>
      <c r="I3311" s="703">
        <v>40697</v>
      </c>
      <c r="J3311" s="701" t="s">
        <v>1608</v>
      </c>
      <c r="K3311" s="702">
        <v>18391</v>
      </c>
      <c r="L3311" s="701" t="s">
        <v>1341</v>
      </c>
      <c r="M3311" s="704"/>
      <c r="N3311" s="701" t="s">
        <v>1613</v>
      </c>
      <c r="O3311" s="702">
        <v>23507</v>
      </c>
      <c r="P3311" s="701" t="s">
        <v>1608</v>
      </c>
      <c r="Q3311" s="702">
        <v>33</v>
      </c>
      <c r="R3311" s="701" t="s">
        <v>1341</v>
      </c>
      <c r="S3311" s="701" t="s">
        <v>1341</v>
      </c>
    </row>
    <row r="3312" spans="1:19" x14ac:dyDescent="0.3">
      <c r="A3312" s="701" t="s">
        <v>5802</v>
      </c>
      <c r="B3312" s="701" t="s">
        <v>1607</v>
      </c>
      <c r="C3312" s="701" t="s">
        <v>1397</v>
      </c>
      <c r="D3312" s="702">
        <v>2010</v>
      </c>
      <c r="E3312" s="701" t="s">
        <v>1713</v>
      </c>
      <c r="F3312" s="701" t="s">
        <v>1714</v>
      </c>
      <c r="G3312" s="701" t="s">
        <v>1668</v>
      </c>
      <c r="H3312" s="703">
        <v>40701</v>
      </c>
      <c r="I3312" s="703">
        <v>40701</v>
      </c>
      <c r="J3312" s="701" t="s">
        <v>1608</v>
      </c>
      <c r="K3312" s="702">
        <v>29893</v>
      </c>
      <c r="L3312" s="701" t="s">
        <v>1341</v>
      </c>
      <c r="M3312" s="704"/>
      <c r="N3312" s="701" t="s">
        <v>1613</v>
      </c>
      <c r="O3312" s="702">
        <v>42450</v>
      </c>
      <c r="P3312" s="701" t="s">
        <v>1608</v>
      </c>
      <c r="Q3312" s="702">
        <v>143</v>
      </c>
      <c r="R3312" s="701" t="s">
        <v>1341</v>
      </c>
      <c r="S3312" s="701" t="s">
        <v>1341</v>
      </c>
    </row>
    <row r="3313" spans="1:19" x14ac:dyDescent="0.3">
      <c r="A3313" s="701" t="s">
        <v>5827</v>
      </c>
      <c r="B3313" s="701" t="s">
        <v>1607</v>
      </c>
      <c r="C3313" s="701" t="s">
        <v>1397</v>
      </c>
      <c r="D3313" s="702">
        <v>2010</v>
      </c>
      <c r="E3313" s="701" t="s">
        <v>1713</v>
      </c>
      <c r="F3313" s="701" t="s">
        <v>1714</v>
      </c>
      <c r="G3313" s="701" t="s">
        <v>1668</v>
      </c>
      <c r="H3313" s="703">
        <v>40701</v>
      </c>
      <c r="I3313" s="703">
        <v>40701</v>
      </c>
      <c r="J3313" s="701" t="s">
        <v>1608</v>
      </c>
      <c r="K3313" s="702">
        <v>11588</v>
      </c>
      <c r="L3313" s="701" t="s">
        <v>1341</v>
      </c>
      <c r="M3313" s="704"/>
      <c r="N3313" s="701" t="s">
        <v>1613</v>
      </c>
      <c r="O3313" s="702">
        <v>15317</v>
      </c>
      <c r="P3313" s="701" t="s">
        <v>1608</v>
      </c>
      <c r="Q3313" s="702">
        <v>55</v>
      </c>
      <c r="R3313" s="701" t="s">
        <v>1341</v>
      </c>
      <c r="S3313" s="701" t="s">
        <v>1341</v>
      </c>
    </row>
    <row r="3314" spans="1:19" x14ac:dyDescent="0.3">
      <c r="A3314" s="701" t="s">
        <v>5828</v>
      </c>
      <c r="B3314" s="701" t="s">
        <v>1607</v>
      </c>
      <c r="C3314" s="701" t="s">
        <v>1397</v>
      </c>
      <c r="D3314" s="702">
        <v>2010</v>
      </c>
      <c r="E3314" s="701" t="s">
        <v>1713</v>
      </c>
      <c r="F3314" s="701" t="s">
        <v>1714</v>
      </c>
      <c r="G3314" s="701" t="s">
        <v>1668</v>
      </c>
      <c r="H3314" s="703">
        <v>40701</v>
      </c>
      <c r="I3314" s="703">
        <v>40701</v>
      </c>
      <c r="J3314" s="701" t="s">
        <v>1608</v>
      </c>
      <c r="K3314" s="702">
        <v>8629</v>
      </c>
      <c r="L3314" s="701" t="s">
        <v>1341</v>
      </c>
      <c r="M3314" s="704"/>
      <c r="N3314" s="701" t="s">
        <v>1613</v>
      </c>
      <c r="O3314" s="702">
        <v>10931</v>
      </c>
      <c r="P3314" s="701" t="s">
        <v>1608</v>
      </c>
      <c r="Q3314" s="702">
        <v>41</v>
      </c>
      <c r="R3314" s="701" t="s">
        <v>1341</v>
      </c>
      <c r="S3314" s="701" t="s">
        <v>1341</v>
      </c>
    </row>
    <row r="3315" spans="1:19" x14ac:dyDescent="0.3">
      <c r="A3315" s="701" t="s">
        <v>5829</v>
      </c>
      <c r="B3315" s="701" t="s">
        <v>1607</v>
      </c>
      <c r="C3315" s="701" t="s">
        <v>1397</v>
      </c>
      <c r="D3315" s="702">
        <v>2010</v>
      </c>
      <c r="E3315" s="701" t="s">
        <v>1713</v>
      </c>
      <c r="F3315" s="701" t="s">
        <v>1714</v>
      </c>
      <c r="G3315" s="701" t="s">
        <v>1668</v>
      </c>
      <c r="H3315" s="703">
        <v>40701</v>
      </c>
      <c r="I3315" s="703">
        <v>40701</v>
      </c>
      <c r="J3315" s="701" t="s">
        <v>1608</v>
      </c>
      <c r="K3315" s="702">
        <v>11140</v>
      </c>
      <c r="L3315" s="701" t="s">
        <v>1341</v>
      </c>
      <c r="M3315" s="704"/>
      <c r="N3315" s="701" t="s">
        <v>1613</v>
      </c>
      <c r="O3315" s="702">
        <v>14652</v>
      </c>
      <c r="P3315" s="701" t="s">
        <v>1608</v>
      </c>
      <c r="Q3315" s="702">
        <v>53</v>
      </c>
      <c r="R3315" s="701" t="s">
        <v>1341</v>
      </c>
      <c r="S3315" s="701" t="s">
        <v>1341</v>
      </c>
    </row>
    <row r="3316" spans="1:19" x14ac:dyDescent="0.3">
      <c r="A3316" s="701" t="s">
        <v>5898</v>
      </c>
      <c r="B3316" s="701" t="s">
        <v>1607</v>
      </c>
      <c r="C3316" s="701" t="s">
        <v>1397</v>
      </c>
      <c r="D3316" s="702">
        <v>2010</v>
      </c>
      <c r="E3316" s="701" t="s">
        <v>1713</v>
      </c>
      <c r="F3316" s="701" t="s">
        <v>1714</v>
      </c>
      <c r="G3316" s="701" t="s">
        <v>1668</v>
      </c>
      <c r="H3316" s="703">
        <v>40701</v>
      </c>
      <c r="I3316" s="703">
        <v>40701</v>
      </c>
      <c r="J3316" s="701" t="s">
        <v>1608</v>
      </c>
      <c r="K3316" s="702">
        <v>28419</v>
      </c>
      <c r="L3316" s="701" t="s">
        <v>1341</v>
      </c>
      <c r="M3316" s="704"/>
      <c r="N3316" s="701" t="s">
        <v>1613</v>
      </c>
      <c r="O3316" s="702">
        <v>40264</v>
      </c>
      <c r="P3316" s="701" t="s">
        <v>1608</v>
      </c>
      <c r="Q3316" s="702">
        <v>136</v>
      </c>
      <c r="R3316" s="701" t="s">
        <v>1341</v>
      </c>
      <c r="S3316" s="701" t="s">
        <v>1341</v>
      </c>
    </row>
    <row r="3317" spans="1:19" x14ac:dyDescent="0.3">
      <c r="A3317" s="701" t="s">
        <v>6961</v>
      </c>
      <c r="B3317" s="701" t="s">
        <v>1607</v>
      </c>
      <c r="C3317" s="701" t="s">
        <v>1397</v>
      </c>
      <c r="D3317" s="702">
        <v>2010</v>
      </c>
      <c r="E3317" s="701" t="s">
        <v>1713</v>
      </c>
      <c r="F3317" s="701" t="s">
        <v>1714</v>
      </c>
      <c r="G3317" s="701" t="s">
        <v>1668</v>
      </c>
      <c r="H3317" s="703">
        <v>40697</v>
      </c>
      <c r="I3317" s="703">
        <v>40697</v>
      </c>
      <c r="J3317" s="701" t="s">
        <v>1608</v>
      </c>
      <c r="K3317" s="702">
        <v>11400</v>
      </c>
      <c r="L3317" s="701" t="s">
        <v>1341</v>
      </c>
      <c r="M3317" s="704"/>
      <c r="N3317" s="701" t="s">
        <v>1613</v>
      </c>
      <c r="O3317" s="702">
        <v>14000</v>
      </c>
      <c r="P3317" s="701" t="s">
        <v>1608</v>
      </c>
      <c r="Q3317" s="702">
        <v>21</v>
      </c>
      <c r="R3317" s="701" t="s">
        <v>1341</v>
      </c>
      <c r="S3317" s="701" t="s">
        <v>1341</v>
      </c>
    </row>
    <row r="3318" spans="1:19" x14ac:dyDescent="0.3">
      <c r="A3318" s="701" t="s">
        <v>6058</v>
      </c>
      <c r="B3318" s="701" t="s">
        <v>1607</v>
      </c>
      <c r="C3318" s="701" t="s">
        <v>1397</v>
      </c>
      <c r="D3318" s="702">
        <v>2011</v>
      </c>
      <c r="E3318" s="701" t="s">
        <v>1713</v>
      </c>
      <c r="F3318" s="701" t="s">
        <v>1714</v>
      </c>
      <c r="G3318" s="701" t="s">
        <v>1668</v>
      </c>
      <c r="H3318" s="703">
        <v>41061</v>
      </c>
      <c r="I3318" s="703">
        <v>41061</v>
      </c>
      <c r="J3318" s="701" t="s">
        <v>1608</v>
      </c>
      <c r="K3318" s="702">
        <v>44912</v>
      </c>
      <c r="L3318" s="701" t="s">
        <v>1341</v>
      </c>
      <c r="M3318" s="704"/>
      <c r="N3318" s="701" t="s">
        <v>1613</v>
      </c>
      <c r="O3318" s="702">
        <v>58725</v>
      </c>
      <c r="P3318" s="701" t="s">
        <v>1608</v>
      </c>
      <c r="Q3318" s="702">
        <v>98</v>
      </c>
      <c r="R3318" s="701" t="s">
        <v>1341</v>
      </c>
      <c r="S3318" s="701" t="s">
        <v>1341</v>
      </c>
    </row>
    <row r="3319" spans="1:19" x14ac:dyDescent="0.3">
      <c r="A3319" s="701" t="s">
        <v>6059</v>
      </c>
      <c r="B3319" s="701" t="s">
        <v>1607</v>
      </c>
      <c r="C3319" s="701" t="s">
        <v>1397</v>
      </c>
      <c r="D3319" s="702">
        <v>2011</v>
      </c>
      <c r="E3319" s="701" t="s">
        <v>1713</v>
      </c>
      <c r="F3319" s="701" t="s">
        <v>1714</v>
      </c>
      <c r="G3319" s="701" t="s">
        <v>1668</v>
      </c>
      <c r="H3319" s="703">
        <v>41061</v>
      </c>
      <c r="I3319" s="703">
        <v>41061</v>
      </c>
      <c r="J3319" s="701" t="s">
        <v>1608</v>
      </c>
      <c r="K3319" s="702">
        <v>44696</v>
      </c>
      <c r="L3319" s="701" t="s">
        <v>1341</v>
      </c>
      <c r="M3319" s="704"/>
      <c r="N3319" s="701" t="s">
        <v>1613</v>
      </c>
      <c r="O3319" s="702">
        <v>58440</v>
      </c>
      <c r="P3319" s="701" t="s">
        <v>1608</v>
      </c>
      <c r="Q3319" s="702">
        <v>97</v>
      </c>
      <c r="R3319" s="701" t="s">
        <v>1341</v>
      </c>
      <c r="S3319" s="701" t="s">
        <v>1341</v>
      </c>
    </row>
    <row r="3320" spans="1:19" x14ac:dyDescent="0.3">
      <c r="A3320" s="701" t="s">
        <v>6408</v>
      </c>
      <c r="B3320" s="701" t="s">
        <v>1607</v>
      </c>
      <c r="C3320" s="701" t="s">
        <v>1397</v>
      </c>
      <c r="D3320" s="702">
        <v>2011</v>
      </c>
      <c r="E3320" s="701" t="s">
        <v>1713</v>
      </c>
      <c r="F3320" s="701" t="s">
        <v>1714</v>
      </c>
      <c r="G3320" s="701" t="s">
        <v>1668</v>
      </c>
      <c r="H3320" s="703">
        <v>41066</v>
      </c>
      <c r="I3320" s="703">
        <v>41066</v>
      </c>
      <c r="J3320" s="701" t="s">
        <v>1608</v>
      </c>
      <c r="K3320" s="702">
        <v>45282</v>
      </c>
      <c r="L3320" s="701" t="s">
        <v>1341</v>
      </c>
      <c r="M3320" s="704"/>
      <c r="N3320" s="701" t="s">
        <v>1613</v>
      </c>
      <c r="O3320" s="702">
        <v>58868</v>
      </c>
      <c r="P3320" s="701" t="s">
        <v>1608</v>
      </c>
      <c r="Q3320" s="702">
        <v>116</v>
      </c>
      <c r="R3320" s="701" t="s">
        <v>1341</v>
      </c>
      <c r="S3320" s="701" t="s">
        <v>1341</v>
      </c>
    </row>
    <row r="3321" spans="1:19" x14ac:dyDescent="0.3">
      <c r="A3321" s="701" t="s">
        <v>6409</v>
      </c>
      <c r="B3321" s="701" t="s">
        <v>1607</v>
      </c>
      <c r="C3321" s="701" t="s">
        <v>1397</v>
      </c>
      <c r="D3321" s="702">
        <v>2011</v>
      </c>
      <c r="E3321" s="701" t="s">
        <v>1713</v>
      </c>
      <c r="F3321" s="701" t="s">
        <v>1714</v>
      </c>
      <c r="G3321" s="701" t="s">
        <v>1668</v>
      </c>
      <c r="H3321" s="703">
        <v>41066</v>
      </c>
      <c r="I3321" s="703">
        <v>41066</v>
      </c>
      <c r="J3321" s="701" t="s">
        <v>1608</v>
      </c>
      <c r="K3321" s="702">
        <v>44294</v>
      </c>
      <c r="L3321" s="701" t="s">
        <v>1341</v>
      </c>
      <c r="M3321" s="704"/>
      <c r="N3321" s="701" t="s">
        <v>1613</v>
      </c>
      <c r="O3321" s="702">
        <v>57545</v>
      </c>
      <c r="P3321" s="701" t="s">
        <v>1608</v>
      </c>
      <c r="Q3321" s="702">
        <v>112</v>
      </c>
      <c r="R3321" s="701" t="s">
        <v>1341</v>
      </c>
      <c r="S3321" s="701" t="s">
        <v>1341</v>
      </c>
    </row>
    <row r="3322" spans="1:19" x14ac:dyDescent="0.3">
      <c r="A3322" s="701" t="s">
        <v>2272</v>
      </c>
      <c r="B3322" s="701" t="s">
        <v>1607</v>
      </c>
      <c r="C3322" s="701" t="s">
        <v>1505</v>
      </c>
      <c r="D3322" s="702">
        <v>2005</v>
      </c>
      <c r="E3322" s="701" t="s">
        <v>1610</v>
      </c>
      <c r="F3322" s="701" t="s">
        <v>1611</v>
      </c>
      <c r="G3322" s="701" t="s">
        <v>1612</v>
      </c>
      <c r="H3322" s="703">
        <v>38925</v>
      </c>
      <c r="I3322" s="703">
        <v>38933</v>
      </c>
      <c r="J3322" s="701" t="s">
        <v>1608</v>
      </c>
      <c r="K3322" s="702">
        <v>51767</v>
      </c>
      <c r="L3322" s="701" t="s">
        <v>1341</v>
      </c>
      <c r="M3322" s="704"/>
      <c r="N3322" s="701" t="s">
        <v>1608</v>
      </c>
      <c r="O3322" s="702">
        <v>10352</v>
      </c>
      <c r="P3322" s="701" t="s">
        <v>1613</v>
      </c>
      <c r="Q3322" s="702">
        <v>5</v>
      </c>
      <c r="R3322" s="701" t="s">
        <v>1341</v>
      </c>
      <c r="S3322" s="701" t="s">
        <v>1341</v>
      </c>
    </row>
    <row r="3323" spans="1:19" x14ac:dyDescent="0.3">
      <c r="A3323" s="701" t="s">
        <v>2269</v>
      </c>
      <c r="B3323" s="701" t="s">
        <v>1607</v>
      </c>
      <c r="C3323" s="701" t="s">
        <v>1505</v>
      </c>
      <c r="D3323" s="702">
        <v>2005</v>
      </c>
      <c r="E3323" s="701" t="s">
        <v>1610</v>
      </c>
      <c r="F3323" s="701" t="s">
        <v>1611</v>
      </c>
      <c r="G3323" s="701" t="s">
        <v>1612</v>
      </c>
      <c r="H3323" s="703">
        <v>38925</v>
      </c>
      <c r="I3323" s="703">
        <v>38933</v>
      </c>
      <c r="J3323" s="701" t="s">
        <v>1608</v>
      </c>
      <c r="K3323" s="702">
        <v>51623</v>
      </c>
      <c r="L3323" s="701" t="s">
        <v>1341</v>
      </c>
      <c r="M3323" s="704"/>
      <c r="N3323" s="701" t="s">
        <v>1608</v>
      </c>
      <c r="O3323" s="702">
        <v>10950</v>
      </c>
      <c r="P3323" s="701" t="s">
        <v>1613</v>
      </c>
      <c r="Q3323" s="705">
        <v>5</v>
      </c>
      <c r="R3323" s="701" t="s">
        <v>1341</v>
      </c>
      <c r="S3323" s="701" t="s">
        <v>1341</v>
      </c>
    </row>
    <row r="3324" spans="1:19" x14ac:dyDescent="0.3">
      <c r="A3324" s="701" t="s">
        <v>2277</v>
      </c>
      <c r="B3324" s="701" t="s">
        <v>1607</v>
      </c>
      <c r="C3324" s="701" t="s">
        <v>1505</v>
      </c>
      <c r="D3324" s="702">
        <v>2005</v>
      </c>
      <c r="E3324" s="701" t="s">
        <v>1610</v>
      </c>
      <c r="F3324" s="701" t="s">
        <v>1611</v>
      </c>
      <c r="G3324" s="701" t="s">
        <v>1612</v>
      </c>
      <c r="H3324" s="703">
        <v>38925</v>
      </c>
      <c r="I3324" s="703">
        <v>38933</v>
      </c>
      <c r="J3324" s="701" t="s">
        <v>1608</v>
      </c>
      <c r="K3324" s="702">
        <v>51565</v>
      </c>
      <c r="L3324" s="701" t="s">
        <v>1341</v>
      </c>
      <c r="M3324" s="704"/>
      <c r="N3324" s="701" t="s">
        <v>1608</v>
      </c>
      <c r="O3324" s="702">
        <v>12097</v>
      </c>
      <c r="P3324" s="701" t="s">
        <v>1613</v>
      </c>
      <c r="Q3324" s="705">
        <v>5</v>
      </c>
      <c r="R3324" s="701" t="s">
        <v>1341</v>
      </c>
      <c r="S3324" s="701" t="s">
        <v>1341</v>
      </c>
    </row>
    <row r="3325" spans="1:19" x14ac:dyDescent="0.3">
      <c r="A3325" s="701" t="s">
        <v>2274</v>
      </c>
      <c r="B3325" s="701" t="s">
        <v>1607</v>
      </c>
      <c r="C3325" s="701" t="s">
        <v>1505</v>
      </c>
      <c r="D3325" s="702">
        <v>2005</v>
      </c>
      <c r="E3325" s="701" t="s">
        <v>1610</v>
      </c>
      <c r="F3325" s="701" t="s">
        <v>1611</v>
      </c>
      <c r="G3325" s="701" t="s">
        <v>1612</v>
      </c>
      <c r="H3325" s="703">
        <v>38925</v>
      </c>
      <c r="I3325" s="703">
        <v>38933</v>
      </c>
      <c r="J3325" s="701" t="s">
        <v>1608</v>
      </c>
      <c r="K3325" s="702">
        <v>51868</v>
      </c>
      <c r="L3325" s="701" t="s">
        <v>1341</v>
      </c>
      <c r="M3325" s="704"/>
      <c r="N3325" s="701" t="s">
        <v>1608</v>
      </c>
      <c r="O3325" s="702">
        <v>11645</v>
      </c>
      <c r="P3325" s="701" t="s">
        <v>1613</v>
      </c>
      <c r="Q3325" s="702">
        <v>5</v>
      </c>
      <c r="R3325" s="701" t="s">
        <v>1341</v>
      </c>
      <c r="S3325" s="701" t="s">
        <v>1341</v>
      </c>
    </row>
    <row r="3326" spans="1:19" x14ac:dyDescent="0.3">
      <c r="A3326" s="701" t="s">
        <v>2275</v>
      </c>
      <c r="B3326" s="701" t="s">
        <v>1607</v>
      </c>
      <c r="C3326" s="701" t="s">
        <v>1505</v>
      </c>
      <c r="D3326" s="702">
        <v>2006</v>
      </c>
      <c r="E3326" s="701" t="s">
        <v>1610</v>
      </c>
      <c r="F3326" s="701" t="s">
        <v>1611</v>
      </c>
      <c r="G3326" s="701" t="s">
        <v>1612</v>
      </c>
      <c r="H3326" s="703">
        <v>39293</v>
      </c>
      <c r="I3326" s="703">
        <v>39316</v>
      </c>
      <c r="J3326" s="701" t="s">
        <v>1608</v>
      </c>
      <c r="K3326" s="702">
        <v>49210</v>
      </c>
      <c r="L3326" s="701" t="s">
        <v>1341</v>
      </c>
      <c r="M3326" s="704"/>
      <c r="N3326" s="701" t="s">
        <v>1608</v>
      </c>
      <c r="O3326" s="702">
        <v>12021</v>
      </c>
      <c r="P3326" s="701" t="s">
        <v>1613</v>
      </c>
      <c r="Q3326" s="702">
        <v>53</v>
      </c>
      <c r="R3326" s="701" t="s">
        <v>1341</v>
      </c>
      <c r="S3326" s="701" t="s">
        <v>1341</v>
      </c>
    </row>
    <row r="3327" spans="1:19" x14ac:dyDescent="0.3">
      <c r="A3327" s="701" t="s">
        <v>2273</v>
      </c>
      <c r="B3327" s="701" t="s">
        <v>1607</v>
      </c>
      <c r="C3327" s="701" t="s">
        <v>1505</v>
      </c>
      <c r="D3327" s="702">
        <v>2006</v>
      </c>
      <c r="E3327" s="701" t="s">
        <v>1610</v>
      </c>
      <c r="F3327" s="701" t="s">
        <v>1611</v>
      </c>
      <c r="G3327" s="701" t="s">
        <v>1612</v>
      </c>
      <c r="H3327" s="703">
        <v>39293</v>
      </c>
      <c r="I3327" s="703">
        <v>39316</v>
      </c>
      <c r="J3327" s="701" t="s">
        <v>1608</v>
      </c>
      <c r="K3327" s="702">
        <v>47834</v>
      </c>
      <c r="L3327" s="701" t="s">
        <v>1341</v>
      </c>
      <c r="M3327" s="704"/>
      <c r="N3327" s="701" t="s">
        <v>1608</v>
      </c>
      <c r="O3327" s="702">
        <v>13358</v>
      </c>
      <c r="P3327" s="701" t="s">
        <v>1613</v>
      </c>
      <c r="Q3327" s="702">
        <v>52</v>
      </c>
      <c r="R3327" s="701" t="s">
        <v>1341</v>
      </c>
      <c r="S3327" s="701" t="s">
        <v>1341</v>
      </c>
    </row>
    <row r="3328" spans="1:19" x14ac:dyDescent="0.3">
      <c r="A3328" s="701" t="s">
        <v>2276</v>
      </c>
      <c r="B3328" s="701" t="s">
        <v>1607</v>
      </c>
      <c r="C3328" s="701" t="s">
        <v>1505</v>
      </c>
      <c r="D3328" s="702">
        <v>2007</v>
      </c>
      <c r="E3328" s="701" t="s">
        <v>1610</v>
      </c>
      <c r="F3328" s="701" t="s">
        <v>1611</v>
      </c>
      <c r="G3328" s="701" t="s">
        <v>1612</v>
      </c>
      <c r="H3328" s="703">
        <v>39657</v>
      </c>
      <c r="I3328" s="703">
        <v>39657</v>
      </c>
      <c r="J3328" s="701" t="s">
        <v>1608</v>
      </c>
      <c r="K3328" s="702">
        <v>49741</v>
      </c>
      <c r="L3328" s="701" t="s">
        <v>1341</v>
      </c>
      <c r="M3328" s="704"/>
      <c r="N3328" s="701" t="s">
        <v>1608</v>
      </c>
      <c r="O3328" s="702">
        <v>35878</v>
      </c>
      <c r="P3328" s="701" t="s">
        <v>1341</v>
      </c>
      <c r="Q3328" s="706"/>
      <c r="R3328" s="701" t="s">
        <v>1341</v>
      </c>
      <c r="S3328" s="701" t="s">
        <v>1341</v>
      </c>
    </row>
    <row r="3329" spans="1:19" x14ac:dyDescent="0.3">
      <c r="A3329" s="701" t="s">
        <v>2278</v>
      </c>
      <c r="B3329" s="701" t="s">
        <v>1607</v>
      </c>
      <c r="C3329" s="701" t="s">
        <v>1505</v>
      </c>
      <c r="D3329" s="702">
        <v>2007</v>
      </c>
      <c r="E3329" s="701" t="s">
        <v>1610</v>
      </c>
      <c r="F3329" s="701" t="s">
        <v>1611</v>
      </c>
      <c r="G3329" s="701" t="s">
        <v>1612</v>
      </c>
      <c r="H3329" s="703">
        <v>39657</v>
      </c>
      <c r="I3329" s="703">
        <v>39657</v>
      </c>
      <c r="J3329" s="701" t="s">
        <v>1608</v>
      </c>
      <c r="K3329" s="702">
        <v>45881</v>
      </c>
      <c r="L3329" s="701" t="s">
        <v>1341</v>
      </c>
      <c r="M3329" s="704"/>
      <c r="N3329" s="701" t="s">
        <v>1608</v>
      </c>
      <c r="O3329" s="702">
        <v>34807</v>
      </c>
      <c r="P3329" s="701" t="s">
        <v>1341</v>
      </c>
      <c r="Q3329" s="706"/>
      <c r="R3329" s="701" t="s">
        <v>1341</v>
      </c>
      <c r="S3329" s="701" t="s">
        <v>1341</v>
      </c>
    </row>
    <row r="3330" spans="1:19" x14ac:dyDescent="0.3">
      <c r="A3330" s="701" t="s">
        <v>2271</v>
      </c>
      <c r="B3330" s="701" t="s">
        <v>1607</v>
      </c>
      <c r="C3330" s="701" t="s">
        <v>1505</v>
      </c>
      <c r="D3330" s="702">
        <v>2007</v>
      </c>
      <c r="E3330" s="701" t="s">
        <v>1610</v>
      </c>
      <c r="F3330" s="701" t="s">
        <v>1611</v>
      </c>
      <c r="G3330" s="701" t="s">
        <v>1612</v>
      </c>
      <c r="H3330" s="703">
        <v>39657</v>
      </c>
      <c r="I3330" s="703">
        <v>39657</v>
      </c>
      <c r="J3330" s="701" t="s">
        <v>1608</v>
      </c>
      <c r="K3330" s="702">
        <v>45740</v>
      </c>
      <c r="L3330" s="701" t="s">
        <v>1341</v>
      </c>
      <c r="M3330" s="704"/>
      <c r="N3330" s="701" t="s">
        <v>1608</v>
      </c>
      <c r="O3330" s="702">
        <v>35858</v>
      </c>
      <c r="P3330" s="701" t="s">
        <v>1341</v>
      </c>
      <c r="Q3330" s="706"/>
      <c r="R3330" s="701" t="s">
        <v>1341</v>
      </c>
      <c r="S3330" s="701" t="s">
        <v>1341</v>
      </c>
    </row>
    <row r="3331" spans="1:19" x14ac:dyDescent="0.3">
      <c r="A3331" s="701" t="s">
        <v>2270</v>
      </c>
      <c r="B3331" s="701" t="s">
        <v>1607</v>
      </c>
      <c r="C3331" s="701" t="s">
        <v>1505</v>
      </c>
      <c r="D3331" s="702">
        <v>2007</v>
      </c>
      <c r="E3331" s="701" t="s">
        <v>1610</v>
      </c>
      <c r="F3331" s="701" t="s">
        <v>1611</v>
      </c>
      <c r="G3331" s="701" t="s">
        <v>1612</v>
      </c>
      <c r="H3331" s="703">
        <v>39657</v>
      </c>
      <c r="I3331" s="703">
        <v>39657</v>
      </c>
      <c r="J3331" s="701" t="s">
        <v>1608</v>
      </c>
      <c r="K3331" s="702">
        <v>48208</v>
      </c>
      <c r="L3331" s="701" t="s">
        <v>1341</v>
      </c>
      <c r="M3331" s="704"/>
      <c r="N3331" s="701" t="s">
        <v>1608</v>
      </c>
      <c r="O3331" s="702">
        <v>35048</v>
      </c>
      <c r="P3331" s="701" t="s">
        <v>1341</v>
      </c>
      <c r="Q3331" s="704"/>
      <c r="R3331" s="701" t="s">
        <v>1341</v>
      </c>
      <c r="S3331" s="701" t="s">
        <v>1341</v>
      </c>
    </row>
    <row r="3332" spans="1:19" x14ac:dyDescent="0.3">
      <c r="A3332" s="701" t="s">
        <v>1609</v>
      </c>
      <c r="B3332" s="701" t="s">
        <v>1607</v>
      </c>
      <c r="C3332" s="701" t="s">
        <v>1505</v>
      </c>
      <c r="D3332" s="702">
        <v>2008</v>
      </c>
      <c r="E3332" s="701" t="s">
        <v>1610</v>
      </c>
      <c r="F3332" s="701" t="s">
        <v>1611</v>
      </c>
      <c r="G3332" s="701" t="s">
        <v>1612</v>
      </c>
      <c r="H3332" s="703">
        <v>40022</v>
      </c>
      <c r="I3332" s="703">
        <v>40022</v>
      </c>
      <c r="J3332" s="701" t="s">
        <v>1608</v>
      </c>
      <c r="K3332" s="702">
        <v>50350</v>
      </c>
      <c r="L3332" s="701" t="s">
        <v>1341</v>
      </c>
      <c r="M3332" s="704"/>
      <c r="N3332" s="701" t="s">
        <v>1608</v>
      </c>
      <c r="O3332" s="702">
        <v>38941</v>
      </c>
      <c r="P3332" s="701" t="s">
        <v>1613</v>
      </c>
      <c r="Q3332" s="705">
        <v>382</v>
      </c>
      <c r="R3332" s="701" t="s">
        <v>1341</v>
      </c>
      <c r="S3332" s="701" t="s">
        <v>1341</v>
      </c>
    </row>
    <row r="3333" spans="1:19" x14ac:dyDescent="0.3">
      <c r="A3333" s="701" t="s">
        <v>1614</v>
      </c>
      <c r="B3333" s="701" t="s">
        <v>1607</v>
      </c>
      <c r="C3333" s="701" t="s">
        <v>1505</v>
      </c>
      <c r="D3333" s="702">
        <v>2008</v>
      </c>
      <c r="E3333" s="701" t="s">
        <v>1610</v>
      </c>
      <c r="F3333" s="701" t="s">
        <v>1611</v>
      </c>
      <c r="G3333" s="701" t="s">
        <v>1612</v>
      </c>
      <c r="H3333" s="703">
        <v>40022</v>
      </c>
      <c r="I3333" s="703">
        <v>40022</v>
      </c>
      <c r="J3333" s="701" t="s">
        <v>1608</v>
      </c>
      <c r="K3333" s="702">
        <v>49560</v>
      </c>
      <c r="L3333" s="701" t="s">
        <v>1341</v>
      </c>
      <c r="M3333" s="704"/>
      <c r="N3333" s="701" t="s">
        <v>1608</v>
      </c>
      <c r="O3333" s="702">
        <v>40541</v>
      </c>
      <c r="P3333" s="701" t="s">
        <v>1613</v>
      </c>
      <c r="Q3333" s="705">
        <v>385</v>
      </c>
      <c r="R3333" s="701" t="s">
        <v>1341</v>
      </c>
      <c r="S3333" s="701" t="s">
        <v>1341</v>
      </c>
    </row>
    <row r="3334" spans="1:19" x14ac:dyDescent="0.3">
      <c r="A3334" s="701" t="s">
        <v>1615</v>
      </c>
      <c r="B3334" s="701" t="s">
        <v>1607</v>
      </c>
      <c r="C3334" s="701" t="s">
        <v>1505</v>
      </c>
      <c r="D3334" s="702">
        <v>2008</v>
      </c>
      <c r="E3334" s="701" t="s">
        <v>1610</v>
      </c>
      <c r="F3334" s="701" t="s">
        <v>1611</v>
      </c>
      <c r="G3334" s="701" t="s">
        <v>1612</v>
      </c>
      <c r="H3334" s="703">
        <v>40022</v>
      </c>
      <c r="I3334" s="703">
        <v>40022</v>
      </c>
      <c r="J3334" s="701" t="s">
        <v>1608</v>
      </c>
      <c r="K3334" s="702">
        <v>48298</v>
      </c>
      <c r="L3334" s="701" t="s">
        <v>1341</v>
      </c>
      <c r="M3334" s="704"/>
      <c r="N3334" s="701" t="s">
        <v>1608</v>
      </c>
      <c r="O3334" s="702">
        <v>41005</v>
      </c>
      <c r="P3334" s="701" t="s">
        <v>1613</v>
      </c>
      <c r="Q3334" s="702">
        <v>382</v>
      </c>
      <c r="R3334" s="701" t="s">
        <v>1341</v>
      </c>
      <c r="S3334" s="701" t="s">
        <v>1341</v>
      </c>
    </row>
    <row r="3335" spans="1:19" x14ac:dyDescent="0.3">
      <c r="A3335" s="701" t="s">
        <v>1616</v>
      </c>
      <c r="B3335" s="701" t="s">
        <v>1607</v>
      </c>
      <c r="C3335" s="701" t="s">
        <v>1505</v>
      </c>
      <c r="D3335" s="702">
        <v>2008</v>
      </c>
      <c r="E3335" s="701" t="s">
        <v>1610</v>
      </c>
      <c r="F3335" s="701" t="s">
        <v>1611</v>
      </c>
      <c r="G3335" s="701" t="s">
        <v>1612</v>
      </c>
      <c r="H3335" s="703">
        <v>40022</v>
      </c>
      <c r="I3335" s="703">
        <v>40022</v>
      </c>
      <c r="J3335" s="701" t="s">
        <v>1608</v>
      </c>
      <c r="K3335" s="702">
        <v>49304</v>
      </c>
      <c r="L3335" s="701" t="s">
        <v>1341</v>
      </c>
      <c r="M3335" s="704"/>
      <c r="N3335" s="701" t="s">
        <v>1608</v>
      </c>
      <c r="O3335" s="702">
        <v>40330</v>
      </c>
      <c r="P3335" s="701" t="s">
        <v>1613</v>
      </c>
      <c r="Q3335" s="702">
        <v>383</v>
      </c>
      <c r="R3335" s="701" t="s">
        <v>1341</v>
      </c>
      <c r="S3335" s="701" t="s">
        <v>1341</v>
      </c>
    </row>
    <row r="3336" spans="1:19" x14ac:dyDescent="0.3">
      <c r="A3336" s="701" t="s">
        <v>4640</v>
      </c>
      <c r="B3336" s="701" t="s">
        <v>1607</v>
      </c>
      <c r="C3336" s="701" t="s">
        <v>1507</v>
      </c>
      <c r="D3336" s="702">
        <v>1977</v>
      </c>
      <c r="E3336" s="701" t="s">
        <v>1610</v>
      </c>
      <c r="F3336" s="701" t="s">
        <v>1611</v>
      </c>
      <c r="G3336" s="701" t="s">
        <v>1612</v>
      </c>
      <c r="H3336" s="703">
        <v>28690</v>
      </c>
      <c r="I3336" s="703">
        <v>28690</v>
      </c>
      <c r="J3336" s="701" t="s">
        <v>1608</v>
      </c>
      <c r="K3336" s="702">
        <v>93363</v>
      </c>
      <c r="L3336" s="701" t="s">
        <v>1341</v>
      </c>
      <c r="M3336" s="704"/>
      <c r="N3336" s="701" t="s">
        <v>1613</v>
      </c>
      <c r="O3336" s="702">
        <v>1737434</v>
      </c>
      <c r="P3336" s="701" t="s">
        <v>1608</v>
      </c>
      <c r="Q3336" s="702">
        <v>2003</v>
      </c>
      <c r="R3336" s="701" t="s">
        <v>1341</v>
      </c>
      <c r="S3336" s="701" t="s">
        <v>1341</v>
      </c>
    </row>
    <row r="3337" spans="1:19" x14ac:dyDescent="0.3">
      <c r="A3337" s="701" t="s">
        <v>4641</v>
      </c>
      <c r="B3337" s="701" t="s">
        <v>1607</v>
      </c>
      <c r="C3337" s="701" t="s">
        <v>1507</v>
      </c>
      <c r="D3337" s="702">
        <v>1978</v>
      </c>
      <c r="E3337" s="701" t="s">
        <v>1610</v>
      </c>
      <c r="F3337" s="701" t="s">
        <v>1611</v>
      </c>
      <c r="G3337" s="701" t="s">
        <v>1612</v>
      </c>
      <c r="H3337" s="703">
        <v>29026</v>
      </c>
      <c r="I3337" s="703">
        <v>29026</v>
      </c>
      <c r="J3337" s="701" t="s">
        <v>1608</v>
      </c>
      <c r="K3337" s="702">
        <v>95123</v>
      </c>
      <c r="L3337" s="701" t="s">
        <v>1341</v>
      </c>
      <c r="M3337" s="704"/>
      <c r="N3337" s="701" t="s">
        <v>1613</v>
      </c>
      <c r="O3337" s="702">
        <v>235356</v>
      </c>
      <c r="P3337" s="701" t="s">
        <v>1608</v>
      </c>
      <c r="Q3337" s="702">
        <v>9521</v>
      </c>
      <c r="R3337" s="701" t="s">
        <v>1341</v>
      </c>
      <c r="S3337" s="701" t="s">
        <v>1341</v>
      </c>
    </row>
    <row r="3338" spans="1:19" x14ac:dyDescent="0.3">
      <c r="A3338" s="701" t="s">
        <v>4655</v>
      </c>
      <c r="B3338" s="701" t="s">
        <v>1607</v>
      </c>
      <c r="C3338" s="701" t="s">
        <v>1507</v>
      </c>
      <c r="D3338" s="702">
        <v>1978</v>
      </c>
      <c r="E3338" s="701" t="s">
        <v>1780</v>
      </c>
      <c r="F3338" s="701" t="s">
        <v>4656</v>
      </c>
      <c r="G3338" s="701" t="s">
        <v>1612</v>
      </c>
      <c r="H3338" s="703">
        <v>29019</v>
      </c>
      <c r="I3338" s="703">
        <v>29019</v>
      </c>
      <c r="J3338" s="701" t="s">
        <v>1608</v>
      </c>
      <c r="K3338" s="702">
        <v>50473</v>
      </c>
      <c r="L3338" s="701" t="s">
        <v>1341</v>
      </c>
      <c r="M3338" s="704"/>
      <c r="N3338" s="701" t="s">
        <v>1608</v>
      </c>
      <c r="O3338" s="702">
        <v>2881</v>
      </c>
      <c r="P3338" s="701" t="s">
        <v>1341</v>
      </c>
      <c r="Q3338" s="706"/>
      <c r="R3338" s="701" t="s">
        <v>1341</v>
      </c>
      <c r="S3338" s="701" t="s">
        <v>1341</v>
      </c>
    </row>
    <row r="3339" spans="1:19" x14ac:dyDescent="0.3">
      <c r="A3339" s="701" t="s">
        <v>4657</v>
      </c>
      <c r="B3339" s="701" t="s">
        <v>1607</v>
      </c>
      <c r="C3339" s="701" t="s">
        <v>1507</v>
      </c>
      <c r="D3339" s="702">
        <v>1978</v>
      </c>
      <c r="E3339" s="701" t="s">
        <v>1780</v>
      </c>
      <c r="F3339" s="701" t="s">
        <v>4656</v>
      </c>
      <c r="G3339" s="701" t="s">
        <v>1612</v>
      </c>
      <c r="H3339" s="703">
        <v>29019</v>
      </c>
      <c r="I3339" s="703">
        <v>29019</v>
      </c>
      <c r="J3339" s="701" t="s">
        <v>1608</v>
      </c>
      <c r="K3339" s="702">
        <v>50731</v>
      </c>
      <c r="L3339" s="701" t="s">
        <v>1341</v>
      </c>
      <c r="M3339" s="704"/>
      <c r="N3339" s="701" t="s">
        <v>1608</v>
      </c>
      <c r="O3339" s="702">
        <v>2004</v>
      </c>
      <c r="P3339" s="701" t="s">
        <v>1341</v>
      </c>
      <c r="Q3339" s="706"/>
      <c r="R3339" s="701" t="s">
        <v>1341</v>
      </c>
      <c r="S3339" s="701" t="s">
        <v>1341</v>
      </c>
    </row>
    <row r="3340" spans="1:19" x14ac:dyDescent="0.3">
      <c r="A3340" s="701" t="s">
        <v>7053</v>
      </c>
      <c r="B3340" s="701" t="s">
        <v>1607</v>
      </c>
      <c r="C3340" s="701" t="s">
        <v>1507</v>
      </c>
      <c r="D3340" s="702">
        <v>2005</v>
      </c>
      <c r="E3340" s="701" t="s">
        <v>1780</v>
      </c>
      <c r="F3340" s="701" t="s">
        <v>1781</v>
      </c>
      <c r="G3340" s="701" t="s">
        <v>1612</v>
      </c>
      <c r="H3340" s="703">
        <v>38940</v>
      </c>
      <c r="I3340" s="703">
        <v>38946</v>
      </c>
      <c r="J3340" s="701" t="s">
        <v>1613</v>
      </c>
      <c r="K3340" s="702">
        <v>191158</v>
      </c>
      <c r="L3340" s="701" t="s">
        <v>1341</v>
      </c>
      <c r="M3340" s="704"/>
      <c r="N3340" s="701" t="s">
        <v>1613</v>
      </c>
      <c r="O3340" s="702">
        <v>5255</v>
      </c>
      <c r="P3340" s="701" t="s">
        <v>1341</v>
      </c>
      <c r="Q3340" s="706"/>
      <c r="R3340" s="701" t="s">
        <v>250</v>
      </c>
      <c r="S3340" s="701" t="s">
        <v>2285</v>
      </c>
    </row>
    <row r="3341" spans="1:19" x14ac:dyDescent="0.3">
      <c r="A3341" s="701" t="s">
        <v>2284</v>
      </c>
      <c r="B3341" s="701" t="s">
        <v>1607</v>
      </c>
      <c r="C3341" s="701" t="s">
        <v>1507</v>
      </c>
      <c r="D3341" s="702">
        <v>2005</v>
      </c>
      <c r="E3341" s="701" t="s">
        <v>1780</v>
      </c>
      <c r="F3341" s="701" t="s">
        <v>1781</v>
      </c>
      <c r="G3341" s="701" t="s">
        <v>1612</v>
      </c>
      <c r="H3341" s="703">
        <v>38940</v>
      </c>
      <c r="I3341" s="703">
        <v>38946</v>
      </c>
      <c r="J3341" s="701" t="s">
        <v>1608</v>
      </c>
      <c r="K3341" s="702">
        <v>184372</v>
      </c>
      <c r="L3341" s="701" t="s">
        <v>1613</v>
      </c>
      <c r="M3341" s="705">
        <v>5802</v>
      </c>
      <c r="N3341" s="701" t="s">
        <v>1608</v>
      </c>
      <c r="O3341" s="702">
        <v>3223</v>
      </c>
      <c r="P3341" s="701" t="s">
        <v>1613</v>
      </c>
      <c r="Q3341" s="702">
        <v>1289</v>
      </c>
      <c r="R3341" s="701" t="s">
        <v>250</v>
      </c>
      <c r="S3341" s="701" t="s">
        <v>2285</v>
      </c>
    </row>
    <row r="3342" spans="1:19" x14ac:dyDescent="0.3">
      <c r="A3342" s="701" t="s">
        <v>7059</v>
      </c>
      <c r="B3342" s="701" t="s">
        <v>1607</v>
      </c>
      <c r="C3342" s="701" t="s">
        <v>1507</v>
      </c>
      <c r="D3342" s="702">
        <v>2006</v>
      </c>
      <c r="E3342" s="701" t="s">
        <v>1780</v>
      </c>
      <c r="F3342" s="701" t="s">
        <v>1781</v>
      </c>
      <c r="G3342" s="701" t="s">
        <v>1612</v>
      </c>
      <c r="H3342" s="703">
        <v>39318</v>
      </c>
      <c r="I3342" s="703">
        <v>39318</v>
      </c>
      <c r="J3342" s="701" t="s">
        <v>1613</v>
      </c>
      <c r="K3342" s="702">
        <v>206802</v>
      </c>
      <c r="L3342" s="701" t="s">
        <v>1341</v>
      </c>
      <c r="M3342" s="704"/>
      <c r="N3342" s="701" t="s">
        <v>1613</v>
      </c>
      <c r="O3342" s="702">
        <v>16462</v>
      </c>
      <c r="P3342" s="701" t="s">
        <v>1341</v>
      </c>
      <c r="Q3342" s="704"/>
      <c r="R3342" s="701" t="s">
        <v>250</v>
      </c>
      <c r="S3342" s="701" t="s">
        <v>2145</v>
      </c>
    </row>
    <row r="3343" spans="1:19" x14ac:dyDescent="0.3">
      <c r="A3343" s="701" t="s">
        <v>2279</v>
      </c>
      <c r="B3343" s="701" t="s">
        <v>1607</v>
      </c>
      <c r="C3343" s="701" t="s">
        <v>1507</v>
      </c>
      <c r="D3343" s="702">
        <v>2006</v>
      </c>
      <c r="E3343" s="701" t="s">
        <v>1780</v>
      </c>
      <c r="F3343" s="701" t="s">
        <v>1781</v>
      </c>
      <c r="G3343" s="701" t="s">
        <v>1612</v>
      </c>
      <c r="H3343" s="703">
        <v>39318</v>
      </c>
      <c r="I3343" s="703">
        <v>39318</v>
      </c>
      <c r="J3343" s="701" t="s">
        <v>1608</v>
      </c>
      <c r="K3343" s="702">
        <v>215153</v>
      </c>
      <c r="L3343" s="701" t="s">
        <v>1613</v>
      </c>
      <c r="M3343" s="705">
        <v>1921</v>
      </c>
      <c r="N3343" s="701" t="s">
        <v>1608</v>
      </c>
      <c r="O3343" s="702">
        <v>33801</v>
      </c>
      <c r="P3343" s="701" t="s">
        <v>1341</v>
      </c>
      <c r="Q3343" s="706"/>
      <c r="R3343" s="701" t="s">
        <v>250</v>
      </c>
      <c r="S3343" s="701" t="s">
        <v>2145</v>
      </c>
    </row>
    <row r="3344" spans="1:19" x14ac:dyDescent="0.3">
      <c r="A3344" s="701" t="s">
        <v>7062</v>
      </c>
      <c r="B3344" s="701" t="s">
        <v>1607</v>
      </c>
      <c r="C3344" s="701" t="s">
        <v>1507</v>
      </c>
      <c r="D3344" s="702">
        <v>2007</v>
      </c>
      <c r="E3344" s="701" t="s">
        <v>1780</v>
      </c>
      <c r="F3344" s="701" t="s">
        <v>1781</v>
      </c>
      <c r="G3344" s="701" t="s">
        <v>1612</v>
      </c>
      <c r="H3344" s="703">
        <v>39675</v>
      </c>
      <c r="I3344" s="703">
        <v>39675</v>
      </c>
      <c r="J3344" s="701" t="s">
        <v>1613</v>
      </c>
      <c r="K3344" s="702">
        <v>202032</v>
      </c>
      <c r="L3344" s="701" t="s">
        <v>1341</v>
      </c>
      <c r="M3344" s="704"/>
      <c r="N3344" s="701" t="s">
        <v>1613</v>
      </c>
      <c r="O3344" s="702">
        <v>5060</v>
      </c>
      <c r="P3344" s="701" t="s">
        <v>1341</v>
      </c>
      <c r="Q3344" s="706"/>
      <c r="R3344" s="701" t="s">
        <v>250</v>
      </c>
      <c r="S3344" s="701" t="s">
        <v>2283</v>
      </c>
    </row>
    <row r="3345" spans="1:19" x14ac:dyDescent="0.3">
      <c r="A3345" s="701" t="s">
        <v>2282</v>
      </c>
      <c r="B3345" s="701" t="s">
        <v>1607</v>
      </c>
      <c r="C3345" s="701" t="s">
        <v>1507</v>
      </c>
      <c r="D3345" s="702">
        <v>2007</v>
      </c>
      <c r="E3345" s="701" t="s">
        <v>1780</v>
      </c>
      <c r="F3345" s="701" t="s">
        <v>1781</v>
      </c>
      <c r="G3345" s="701" t="s">
        <v>1612</v>
      </c>
      <c r="H3345" s="703">
        <v>39675</v>
      </c>
      <c r="I3345" s="703">
        <v>39675</v>
      </c>
      <c r="J3345" s="701" t="s">
        <v>1608</v>
      </c>
      <c r="K3345" s="702">
        <v>205869</v>
      </c>
      <c r="L3345" s="701" t="s">
        <v>1341</v>
      </c>
      <c r="M3345" s="704"/>
      <c r="N3345" s="701" t="s">
        <v>1608</v>
      </c>
      <c r="O3345" s="702">
        <v>7539</v>
      </c>
      <c r="P3345" s="701" t="s">
        <v>1341</v>
      </c>
      <c r="Q3345" s="706"/>
      <c r="R3345" s="701" t="s">
        <v>250</v>
      </c>
      <c r="S3345" s="701" t="s">
        <v>2283</v>
      </c>
    </row>
    <row r="3346" spans="1:19" x14ac:dyDescent="0.3">
      <c r="A3346" s="701" t="s">
        <v>7065</v>
      </c>
      <c r="B3346" s="701" t="s">
        <v>1607</v>
      </c>
      <c r="C3346" s="701" t="s">
        <v>1507</v>
      </c>
      <c r="D3346" s="702">
        <v>2008</v>
      </c>
      <c r="E3346" s="701" t="s">
        <v>1780</v>
      </c>
      <c r="F3346" s="701" t="s">
        <v>1781</v>
      </c>
      <c r="G3346" s="701" t="s">
        <v>1612</v>
      </c>
      <c r="H3346" s="703">
        <v>40022</v>
      </c>
      <c r="I3346" s="703">
        <v>40025</v>
      </c>
      <c r="J3346" s="701" t="s">
        <v>1613</v>
      </c>
      <c r="K3346" s="702">
        <v>208768</v>
      </c>
      <c r="L3346" s="701" t="s">
        <v>1341</v>
      </c>
      <c r="M3346" s="704"/>
      <c r="N3346" s="701" t="s">
        <v>1613</v>
      </c>
      <c r="O3346" s="702">
        <v>72236</v>
      </c>
      <c r="P3346" s="701" t="s">
        <v>1341</v>
      </c>
      <c r="Q3346" s="706"/>
      <c r="R3346" s="701" t="s">
        <v>250</v>
      </c>
      <c r="S3346" s="701" t="s">
        <v>1782</v>
      </c>
    </row>
    <row r="3347" spans="1:19" x14ac:dyDescent="0.3">
      <c r="A3347" s="701" t="s">
        <v>1779</v>
      </c>
      <c r="B3347" s="701" t="s">
        <v>1607</v>
      </c>
      <c r="C3347" s="701" t="s">
        <v>1507</v>
      </c>
      <c r="D3347" s="702">
        <v>2008</v>
      </c>
      <c r="E3347" s="701" t="s">
        <v>1780</v>
      </c>
      <c r="F3347" s="701" t="s">
        <v>1781</v>
      </c>
      <c r="G3347" s="701" t="s">
        <v>1612</v>
      </c>
      <c r="H3347" s="703">
        <v>40022</v>
      </c>
      <c r="I3347" s="703">
        <v>40030</v>
      </c>
      <c r="J3347" s="701" t="s">
        <v>1608</v>
      </c>
      <c r="K3347" s="702">
        <v>157773</v>
      </c>
      <c r="L3347" s="701" t="s">
        <v>1341</v>
      </c>
      <c r="M3347" s="704"/>
      <c r="N3347" s="701" t="s">
        <v>1608</v>
      </c>
      <c r="O3347" s="702">
        <v>984</v>
      </c>
      <c r="P3347" s="701" t="s">
        <v>1341</v>
      </c>
      <c r="Q3347" s="706"/>
      <c r="R3347" s="701" t="s">
        <v>250</v>
      </c>
      <c r="S3347" s="701" t="s">
        <v>1782</v>
      </c>
    </row>
    <row r="3348" spans="1:19" x14ac:dyDescent="0.3">
      <c r="A3348" s="701" t="s">
        <v>4642</v>
      </c>
      <c r="B3348" s="701" t="s">
        <v>1607</v>
      </c>
      <c r="C3348" s="701" t="s">
        <v>1503</v>
      </c>
      <c r="D3348" s="702">
        <v>1977</v>
      </c>
      <c r="E3348" s="701" t="s">
        <v>1780</v>
      </c>
      <c r="F3348" s="701" t="s">
        <v>1778</v>
      </c>
      <c r="G3348" s="701" t="s">
        <v>1612</v>
      </c>
      <c r="H3348" s="703">
        <v>28697</v>
      </c>
      <c r="I3348" s="703">
        <v>28697</v>
      </c>
      <c r="J3348" s="701" t="s">
        <v>1608</v>
      </c>
      <c r="K3348" s="702">
        <v>32934</v>
      </c>
      <c r="L3348" s="701" t="s">
        <v>1341</v>
      </c>
      <c r="M3348" s="704"/>
      <c r="N3348" s="701" t="s">
        <v>1613</v>
      </c>
      <c r="O3348" s="702">
        <v>135395</v>
      </c>
      <c r="P3348" s="701" t="s">
        <v>1608</v>
      </c>
      <c r="Q3348" s="702">
        <v>672</v>
      </c>
      <c r="R3348" s="701" t="s">
        <v>1341</v>
      </c>
      <c r="S3348" s="701" t="s">
        <v>1341</v>
      </c>
    </row>
    <row r="3349" spans="1:19" x14ac:dyDescent="0.3">
      <c r="A3349" s="701" t="s">
        <v>4658</v>
      </c>
      <c r="B3349" s="701" t="s">
        <v>1607</v>
      </c>
      <c r="C3349" s="701" t="s">
        <v>1503</v>
      </c>
      <c r="D3349" s="702">
        <v>1978</v>
      </c>
      <c r="E3349" s="701" t="s">
        <v>1780</v>
      </c>
      <c r="F3349" s="701" t="s">
        <v>1778</v>
      </c>
      <c r="G3349" s="701" t="s">
        <v>1612</v>
      </c>
      <c r="H3349" s="703">
        <v>29031</v>
      </c>
      <c r="I3349" s="703">
        <v>29031</v>
      </c>
      <c r="J3349" s="701" t="s">
        <v>1608</v>
      </c>
      <c r="K3349" s="702">
        <v>27201</v>
      </c>
      <c r="L3349" s="701" t="s">
        <v>1341</v>
      </c>
      <c r="M3349" s="704"/>
      <c r="N3349" s="701" t="s">
        <v>1608</v>
      </c>
      <c r="O3349" s="702">
        <v>1675</v>
      </c>
      <c r="P3349" s="701" t="s">
        <v>1341</v>
      </c>
      <c r="Q3349" s="706"/>
      <c r="R3349" s="701" t="s">
        <v>1341</v>
      </c>
      <c r="S3349" s="701" t="s">
        <v>1341</v>
      </c>
    </row>
    <row r="3350" spans="1:19" x14ac:dyDescent="0.3">
      <c r="A3350" s="701" t="s">
        <v>4659</v>
      </c>
      <c r="B3350" s="701" t="s">
        <v>1607</v>
      </c>
      <c r="C3350" s="701" t="s">
        <v>1503</v>
      </c>
      <c r="D3350" s="702">
        <v>1978</v>
      </c>
      <c r="E3350" s="701" t="s">
        <v>1780</v>
      </c>
      <c r="F3350" s="701" t="s">
        <v>1778</v>
      </c>
      <c r="G3350" s="701" t="s">
        <v>1612</v>
      </c>
      <c r="H3350" s="703">
        <v>29034</v>
      </c>
      <c r="I3350" s="703">
        <v>29034</v>
      </c>
      <c r="J3350" s="701" t="s">
        <v>1608</v>
      </c>
      <c r="K3350" s="702">
        <v>26200</v>
      </c>
      <c r="L3350" s="701" t="s">
        <v>1341</v>
      </c>
      <c r="M3350" s="704"/>
      <c r="N3350" s="701" t="s">
        <v>1613</v>
      </c>
      <c r="O3350" s="702">
        <v>196466</v>
      </c>
      <c r="P3350" s="701" t="s">
        <v>1608</v>
      </c>
      <c r="Q3350" s="702">
        <v>185</v>
      </c>
      <c r="R3350" s="701" t="s">
        <v>1341</v>
      </c>
      <c r="S3350" s="701" t="s">
        <v>1341</v>
      </c>
    </row>
    <row r="3351" spans="1:19" x14ac:dyDescent="0.3">
      <c r="A3351" s="701" t="s">
        <v>4660</v>
      </c>
      <c r="B3351" s="701" t="s">
        <v>1607</v>
      </c>
      <c r="C3351" s="701" t="s">
        <v>1503</v>
      </c>
      <c r="D3351" s="702">
        <v>1978</v>
      </c>
      <c r="E3351" s="701" t="s">
        <v>1780</v>
      </c>
      <c r="F3351" s="701" t="s">
        <v>1778</v>
      </c>
      <c r="G3351" s="701" t="s">
        <v>1612</v>
      </c>
      <c r="H3351" s="703">
        <v>29034</v>
      </c>
      <c r="I3351" s="703">
        <v>29034</v>
      </c>
      <c r="J3351" s="701" t="s">
        <v>1608</v>
      </c>
      <c r="K3351" s="702">
        <v>1</v>
      </c>
      <c r="L3351" s="701" t="s">
        <v>1341</v>
      </c>
      <c r="M3351" s="704"/>
      <c r="N3351" s="701" t="s">
        <v>1341</v>
      </c>
      <c r="O3351" s="706"/>
      <c r="P3351" s="701" t="s">
        <v>1341</v>
      </c>
      <c r="Q3351" s="704"/>
      <c r="R3351" s="701" t="s">
        <v>1341</v>
      </c>
      <c r="S3351" s="701" t="s">
        <v>1341</v>
      </c>
    </row>
    <row r="3352" spans="1:19" x14ac:dyDescent="0.3">
      <c r="A3352" s="701" t="s">
        <v>4661</v>
      </c>
      <c r="B3352" s="701" t="s">
        <v>1607</v>
      </c>
      <c r="C3352" s="701" t="s">
        <v>1503</v>
      </c>
      <c r="D3352" s="702">
        <v>1978</v>
      </c>
      <c r="E3352" s="701" t="s">
        <v>1780</v>
      </c>
      <c r="F3352" s="701" t="s">
        <v>1778</v>
      </c>
      <c r="G3352" s="701" t="s">
        <v>1612</v>
      </c>
      <c r="H3352" s="703">
        <v>29033</v>
      </c>
      <c r="I3352" s="703">
        <v>29033</v>
      </c>
      <c r="J3352" s="701" t="s">
        <v>1608</v>
      </c>
      <c r="K3352" s="702">
        <v>44633</v>
      </c>
      <c r="L3352" s="701" t="s">
        <v>1341</v>
      </c>
      <c r="M3352" s="704"/>
      <c r="N3352" s="701" t="s">
        <v>1613</v>
      </c>
      <c r="O3352" s="702">
        <v>286597</v>
      </c>
      <c r="P3352" s="701" t="s">
        <v>1608</v>
      </c>
      <c r="Q3352" s="702">
        <v>2648</v>
      </c>
      <c r="R3352" s="701" t="s">
        <v>1341</v>
      </c>
      <c r="S3352" s="701" t="s">
        <v>1341</v>
      </c>
    </row>
    <row r="3353" spans="1:19" x14ac:dyDescent="0.3">
      <c r="A3353" s="701" t="s">
        <v>4668</v>
      </c>
      <c r="B3353" s="701" t="s">
        <v>1607</v>
      </c>
      <c r="C3353" s="701" t="s">
        <v>1503</v>
      </c>
      <c r="D3353" s="702">
        <v>1979</v>
      </c>
      <c r="E3353" s="701" t="s">
        <v>1780</v>
      </c>
      <c r="F3353" s="701" t="s">
        <v>1778</v>
      </c>
      <c r="G3353" s="701" t="s">
        <v>1612</v>
      </c>
      <c r="H3353" s="703">
        <v>29434</v>
      </c>
      <c r="I3353" s="703">
        <v>29434</v>
      </c>
      <c r="J3353" s="701" t="s">
        <v>1608</v>
      </c>
      <c r="K3353" s="702">
        <v>16829</v>
      </c>
      <c r="L3353" s="701" t="s">
        <v>1341</v>
      </c>
      <c r="M3353" s="704"/>
      <c r="N3353" s="701" t="s">
        <v>1613</v>
      </c>
      <c r="O3353" s="702">
        <v>340516</v>
      </c>
      <c r="P3353" s="701" t="s">
        <v>1341</v>
      </c>
      <c r="Q3353" s="706"/>
      <c r="R3353" s="701" t="s">
        <v>1341</v>
      </c>
      <c r="S3353" s="701" t="s">
        <v>1341</v>
      </c>
    </row>
    <row r="3354" spans="1:19" x14ac:dyDescent="0.3">
      <c r="A3354" s="701" t="s">
        <v>4687</v>
      </c>
      <c r="B3354" s="701" t="s">
        <v>1607</v>
      </c>
      <c r="C3354" s="701" t="s">
        <v>1503</v>
      </c>
      <c r="D3354" s="702">
        <v>1980</v>
      </c>
      <c r="E3354" s="701" t="s">
        <v>1780</v>
      </c>
      <c r="F3354" s="701" t="s">
        <v>1778</v>
      </c>
      <c r="G3354" s="701" t="s">
        <v>1612</v>
      </c>
      <c r="H3354" s="703">
        <v>29760</v>
      </c>
      <c r="I3354" s="703">
        <v>29761</v>
      </c>
      <c r="J3354" s="701" t="s">
        <v>1608</v>
      </c>
      <c r="K3354" s="702">
        <v>33073</v>
      </c>
      <c r="L3354" s="701" t="s">
        <v>1341</v>
      </c>
      <c r="M3354" s="704"/>
      <c r="N3354" s="701" t="s">
        <v>1613</v>
      </c>
      <c r="O3354" s="702">
        <v>351840</v>
      </c>
      <c r="P3354" s="701" t="s">
        <v>1608</v>
      </c>
      <c r="Q3354" s="705">
        <v>1741</v>
      </c>
      <c r="R3354" s="701" t="s">
        <v>1341</v>
      </c>
      <c r="S3354" s="701" t="s">
        <v>1341</v>
      </c>
    </row>
    <row r="3355" spans="1:19" x14ac:dyDescent="0.3">
      <c r="A3355" s="701" t="s">
        <v>4688</v>
      </c>
      <c r="B3355" s="701" t="s">
        <v>1607</v>
      </c>
      <c r="C3355" s="701" t="s">
        <v>1503</v>
      </c>
      <c r="D3355" s="702">
        <v>1980</v>
      </c>
      <c r="E3355" s="701" t="s">
        <v>1780</v>
      </c>
      <c r="F3355" s="701" t="s">
        <v>1778</v>
      </c>
      <c r="G3355" s="701" t="s">
        <v>1612</v>
      </c>
      <c r="H3355" s="703">
        <v>29782</v>
      </c>
      <c r="I3355" s="703">
        <v>29799</v>
      </c>
      <c r="J3355" s="701" t="s">
        <v>1608</v>
      </c>
      <c r="K3355" s="702">
        <v>47617</v>
      </c>
      <c r="L3355" s="701" t="s">
        <v>1341</v>
      </c>
      <c r="M3355" s="704"/>
      <c r="N3355" s="701" t="s">
        <v>1613</v>
      </c>
      <c r="O3355" s="702">
        <v>83305</v>
      </c>
      <c r="P3355" s="701" t="s">
        <v>1608</v>
      </c>
      <c r="Q3355" s="705">
        <v>578</v>
      </c>
      <c r="R3355" s="701" t="s">
        <v>1341</v>
      </c>
      <c r="S3355" s="701" t="s">
        <v>1341</v>
      </c>
    </row>
    <row r="3356" spans="1:19" x14ac:dyDescent="0.3">
      <c r="A3356" s="701" t="s">
        <v>4695</v>
      </c>
      <c r="B3356" s="701" t="s">
        <v>1607</v>
      </c>
      <c r="C3356" s="701" t="s">
        <v>1503</v>
      </c>
      <c r="D3356" s="702">
        <v>1981</v>
      </c>
      <c r="E3356" s="701" t="s">
        <v>1780</v>
      </c>
      <c r="F3356" s="701" t="s">
        <v>1778</v>
      </c>
      <c r="G3356" s="701" t="s">
        <v>1612</v>
      </c>
      <c r="H3356" s="703">
        <v>30128</v>
      </c>
      <c r="I3356" s="703">
        <v>30128</v>
      </c>
      <c r="J3356" s="701" t="s">
        <v>1608</v>
      </c>
      <c r="K3356" s="702">
        <v>45789</v>
      </c>
      <c r="L3356" s="701" t="s">
        <v>1341</v>
      </c>
      <c r="M3356" s="704"/>
      <c r="N3356" s="701" t="s">
        <v>1613</v>
      </c>
      <c r="O3356" s="702">
        <v>402770</v>
      </c>
      <c r="P3356" s="701" t="s">
        <v>1608</v>
      </c>
      <c r="Q3356" s="705">
        <v>5315</v>
      </c>
      <c r="R3356" s="701" t="s">
        <v>1341</v>
      </c>
      <c r="S3356" s="701" t="s">
        <v>1341</v>
      </c>
    </row>
    <row r="3357" spans="1:19" x14ac:dyDescent="0.3">
      <c r="A3357" s="701" t="s">
        <v>4697</v>
      </c>
      <c r="B3357" s="701" t="s">
        <v>1607</v>
      </c>
      <c r="C3357" s="701" t="s">
        <v>1503</v>
      </c>
      <c r="D3357" s="702">
        <v>1981</v>
      </c>
      <c r="E3357" s="701" t="s">
        <v>1780</v>
      </c>
      <c r="F3357" s="701" t="s">
        <v>1778</v>
      </c>
      <c r="G3357" s="701" t="s">
        <v>1612</v>
      </c>
      <c r="H3357" s="703">
        <v>30176</v>
      </c>
      <c r="I3357" s="703">
        <v>30176</v>
      </c>
      <c r="J3357" s="701" t="s">
        <v>1608</v>
      </c>
      <c r="K3357" s="702">
        <v>35701</v>
      </c>
      <c r="L3357" s="701" t="s">
        <v>1341</v>
      </c>
      <c r="M3357" s="704"/>
      <c r="N3357" s="701" t="s">
        <v>1613</v>
      </c>
      <c r="O3357" s="702">
        <v>261270</v>
      </c>
      <c r="P3357" s="701" t="s">
        <v>1608</v>
      </c>
      <c r="Q3357" s="705">
        <v>7055</v>
      </c>
      <c r="R3357" s="701" t="s">
        <v>1341</v>
      </c>
      <c r="S3357" s="701" t="s">
        <v>1341</v>
      </c>
    </row>
    <row r="3358" spans="1:19" x14ac:dyDescent="0.3">
      <c r="A3358" s="701" t="s">
        <v>4722</v>
      </c>
      <c r="B3358" s="701" t="s">
        <v>1607</v>
      </c>
      <c r="C3358" s="701" t="s">
        <v>1503</v>
      </c>
      <c r="D3358" s="702">
        <v>1982</v>
      </c>
      <c r="E3358" s="701" t="s">
        <v>1780</v>
      </c>
      <c r="F3358" s="701" t="s">
        <v>1778</v>
      </c>
      <c r="G3358" s="701" t="s">
        <v>1612</v>
      </c>
      <c r="H3358" s="703">
        <v>30495</v>
      </c>
      <c r="I3358" s="703">
        <v>30495</v>
      </c>
      <c r="J3358" s="701" t="s">
        <v>1608</v>
      </c>
      <c r="K3358" s="702">
        <v>58470</v>
      </c>
      <c r="L3358" s="701" t="s">
        <v>1341</v>
      </c>
      <c r="M3358" s="704"/>
      <c r="N3358" s="701" t="s">
        <v>1613</v>
      </c>
      <c r="O3358" s="702">
        <v>16712</v>
      </c>
      <c r="P3358" s="701" t="s">
        <v>1608</v>
      </c>
      <c r="Q3358" s="705">
        <v>9047</v>
      </c>
      <c r="R3358" s="701" t="s">
        <v>1341</v>
      </c>
      <c r="S3358" s="701" t="s">
        <v>1341</v>
      </c>
    </row>
    <row r="3359" spans="1:19" x14ac:dyDescent="0.3">
      <c r="A3359" s="701" t="s">
        <v>7096</v>
      </c>
      <c r="B3359" s="701" t="s">
        <v>1607</v>
      </c>
      <c r="C3359" s="701" t="s">
        <v>1503</v>
      </c>
      <c r="D3359" s="702">
        <v>1983</v>
      </c>
      <c r="E3359" s="701" t="s">
        <v>1780</v>
      </c>
      <c r="F3359" s="701" t="s">
        <v>1778</v>
      </c>
      <c r="G3359" s="701" t="s">
        <v>1612</v>
      </c>
      <c r="H3359" s="703">
        <v>30873</v>
      </c>
      <c r="I3359" s="703">
        <v>30873</v>
      </c>
      <c r="J3359" s="701" t="s">
        <v>1608</v>
      </c>
      <c r="K3359" s="702">
        <v>98684</v>
      </c>
      <c r="L3359" s="701" t="s">
        <v>1341</v>
      </c>
      <c r="M3359" s="704"/>
      <c r="N3359" s="701" t="s">
        <v>1613</v>
      </c>
      <c r="O3359" s="702">
        <v>149407</v>
      </c>
      <c r="P3359" s="701" t="s">
        <v>1608</v>
      </c>
      <c r="Q3359" s="702">
        <v>7886</v>
      </c>
      <c r="R3359" s="701" t="s">
        <v>1341</v>
      </c>
      <c r="S3359" s="701" t="s">
        <v>1341</v>
      </c>
    </row>
    <row r="3360" spans="1:19" x14ac:dyDescent="0.3">
      <c r="A3360" s="701" t="s">
        <v>7119</v>
      </c>
      <c r="B3360" s="701" t="s">
        <v>1607</v>
      </c>
      <c r="C3360" s="701" t="s">
        <v>1503</v>
      </c>
      <c r="D3360" s="702">
        <v>1985</v>
      </c>
      <c r="E3360" s="701" t="s">
        <v>1777</v>
      </c>
      <c r="F3360" s="701" t="s">
        <v>1778</v>
      </c>
      <c r="G3360" s="701" t="s">
        <v>1612</v>
      </c>
      <c r="H3360" s="703">
        <v>31624</v>
      </c>
      <c r="I3360" s="703">
        <v>31624</v>
      </c>
      <c r="J3360" s="701" t="s">
        <v>1608</v>
      </c>
      <c r="K3360" s="702">
        <v>117674</v>
      </c>
      <c r="L3360" s="701" t="s">
        <v>1341</v>
      </c>
      <c r="M3360" s="704"/>
      <c r="N3360" s="701" t="s">
        <v>1613</v>
      </c>
      <c r="O3360" s="702">
        <v>5469</v>
      </c>
      <c r="P3360" s="701" t="s">
        <v>1608</v>
      </c>
      <c r="Q3360" s="702">
        <v>8857</v>
      </c>
      <c r="R3360" s="701" t="s">
        <v>1341</v>
      </c>
      <c r="S3360" s="701" t="s">
        <v>1341</v>
      </c>
    </row>
    <row r="3361" spans="1:19" x14ac:dyDescent="0.3">
      <c r="A3361" s="701" t="s">
        <v>7134</v>
      </c>
      <c r="B3361" s="701" t="s">
        <v>1607</v>
      </c>
      <c r="C3361" s="701" t="s">
        <v>1503</v>
      </c>
      <c r="D3361" s="702">
        <v>1986</v>
      </c>
      <c r="E3361" s="701" t="s">
        <v>1777</v>
      </c>
      <c r="F3361" s="701" t="s">
        <v>1778</v>
      </c>
      <c r="G3361" s="701" t="s">
        <v>1612</v>
      </c>
      <c r="H3361" s="703">
        <v>31986</v>
      </c>
      <c r="I3361" s="703">
        <v>31986</v>
      </c>
      <c r="J3361" s="701" t="s">
        <v>1608</v>
      </c>
      <c r="K3361" s="702">
        <v>199013</v>
      </c>
      <c r="L3361" s="701" t="s">
        <v>1341</v>
      </c>
      <c r="M3361" s="704"/>
      <c r="N3361" s="701" t="s">
        <v>1613</v>
      </c>
      <c r="O3361" s="702">
        <v>16770</v>
      </c>
      <c r="P3361" s="701" t="s">
        <v>1608</v>
      </c>
      <c r="Q3361" s="702">
        <v>9160</v>
      </c>
      <c r="R3361" s="701" t="s">
        <v>1341</v>
      </c>
      <c r="S3361" s="701" t="s">
        <v>1341</v>
      </c>
    </row>
    <row r="3362" spans="1:19" x14ac:dyDescent="0.3">
      <c r="A3362" s="701" t="s">
        <v>7269</v>
      </c>
      <c r="B3362" s="701" t="s">
        <v>1607</v>
      </c>
      <c r="C3362" s="701" t="s">
        <v>1503</v>
      </c>
      <c r="D3362" s="702">
        <v>1987</v>
      </c>
      <c r="E3362" s="701" t="s">
        <v>1777</v>
      </c>
      <c r="F3362" s="701" t="s">
        <v>1778</v>
      </c>
      <c r="G3362" s="701" t="s">
        <v>1612</v>
      </c>
      <c r="H3362" s="703">
        <v>32357</v>
      </c>
      <c r="I3362" s="703">
        <v>32391</v>
      </c>
      <c r="J3362" s="701" t="s">
        <v>1608</v>
      </c>
      <c r="K3362" s="702">
        <v>101914</v>
      </c>
      <c r="L3362" s="701" t="s">
        <v>1341</v>
      </c>
      <c r="M3362" s="704"/>
      <c r="N3362" s="701" t="s">
        <v>1613</v>
      </c>
      <c r="O3362" s="702">
        <v>2042</v>
      </c>
      <c r="P3362" s="701" t="s">
        <v>1608</v>
      </c>
      <c r="Q3362" s="702">
        <v>3044</v>
      </c>
      <c r="R3362" s="701" t="s">
        <v>1341</v>
      </c>
      <c r="S3362" s="701" t="s">
        <v>1341</v>
      </c>
    </row>
    <row r="3363" spans="1:19" x14ac:dyDescent="0.3">
      <c r="A3363" s="701" t="s">
        <v>7298</v>
      </c>
      <c r="B3363" s="701" t="s">
        <v>1607</v>
      </c>
      <c r="C3363" s="701" t="s">
        <v>1503</v>
      </c>
      <c r="D3363" s="702">
        <v>1988</v>
      </c>
      <c r="E3363" s="701" t="s">
        <v>1777</v>
      </c>
      <c r="F3363" s="701" t="s">
        <v>1778</v>
      </c>
      <c r="G3363" s="701" t="s">
        <v>1612</v>
      </c>
      <c r="H3363" s="703">
        <v>32722</v>
      </c>
      <c r="I3363" s="703">
        <v>32743</v>
      </c>
      <c r="J3363" s="701" t="s">
        <v>1608</v>
      </c>
      <c r="K3363" s="702">
        <v>132135</v>
      </c>
      <c r="L3363" s="701" t="s">
        <v>1341</v>
      </c>
      <c r="M3363" s="704"/>
      <c r="N3363" s="701" t="s">
        <v>1613</v>
      </c>
      <c r="O3363" s="702">
        <v>86457</v>
      </c>
      <c r="P3363" s="701" t="s">
        <v>1608</v>
      </c>
      <c r="Q3363" s="702">
        <v>1605</v>
      </c>
      <c r="R3363" s="701" t="s">
        <v>1341</v>
      </c>
      <c r="S3363" s="701" t="s">
        <v>1341</v>
      </c>
    </row>
    <row r="3364" spans="1:19" x14ac:dyDescent="0.3">
      <c r="A3364" s="701" t="s">
        <v>7113</v>
      </c>
      <c r="B3364" s="701" t="s">
        <v>1607</v>
      </c>
      <c r="C3364" s="701" t="s">
        <v>1503</v>
      </c>
      <c r="D3364" s="702">
        <v>1989</v>
      </c>
      <c r="E3364" s="701" t="s">
        <v>1777</v>
      </c>
      <c r="F3364" s="701" t="s">
        <v>1778</v>
      </c>
      <c r="G3364" s="701" t="s">
        <v>1612</v>
      </c>
      <c r="H3364" s="703">
        <v>33091</v>
      </c>
      <c r="I3364" s="703">
        <v>33121</v>
      </c>
      <c r="J3364" s="701" t="s">
        <v>1608</v>
      </c>
      <c r="K3364" s="702">
        <v>120787</v>
      </c>
      <c r="L3364" s="701" t="s">
        <v>1341</v>
      </c>
      <c r="M3364" s="704"/>
      <c r="N3364" s="701" t="s">
        <v>1613</v>
      </c>
      <c r="O3364" s="702">
        <v>118374</v>
      </c>
      <c r="P3364" s="701" t="s">
        <v>1608</v>
      </c>
      <c r="Q3364" s="702">
        <v>3225</v>
      </c>
      <c r="R3364" s="701" t="s">
        <v>1341</v>
      </c>
      <c r="S3364" s="701" t="s">
        <v>1341</v>
      </c>
    </row>
    <row r="3365" spans="1:19" x14ac:dyDescent="0.3">
      <c r="A3365" s="701" t="s">
        <v>7126</v>
      </c>
      <c r="B3365" s="701" t="s">
        <v>1607</v>
      </c>
      <c r="C3365" s="701" t="s">
        <v>1503</v>
      </c>
      <c r="D3365" s="702">
        <v>1990</v>
      </c>
      <c r="E3365" s="701" t="s">
        <v>1777</v>
      </c>
      <c r="F3365" s="701" t="s">
        <v>1778</v>
      </c>
      <c r="G3365" s="701" t="s">
        <v>1612</v>
      </c>
      <c r="H3365" s="703">
        <v>33452</v>
      </c>
      <c r="I3365" s="703">
        <v>33471</v>
      </c>
      <c r="J3365" s="701" t="s">
        <v>1608</v>
      </c>
      <c r="K3365" s="702">
        <v>164504</v>
      </c>
      <c r="L3365" s="701" t="s">
        <v>1341</v>
      </c>
      <c r="M3365" s="704"/>
      <c r="N3365" s="701" t="s">
        <v>1613</v>
      </c>
      <c r="O3365" s="702">
        <v>444</v>
      </c>
      <c r="P3365" s="701" t="s">
        <v>1608</v>
      </c>
      <c r="Q3365" s="702">
        <v>10500</v>
      </c>
      <c r="R3365" s="701" t="s">
        <v>1341</v>
      </c>
      <c r="S3365" s="701" t="s">
        <v>1341</v>
      </c>
    </row>
    <row r="3366" spans="1:19" x14ac:dyDescent="0.3">
      <c r="A3366" s="701" t="s">
        <v>7147</v>
      </c>
      <c r="B3366" s="701" t="s">
        <v>1607</v>
      </c>
      <c r="C3366" s="701" t="s">
        <v>1503</v>
      </c>
      <c r="D3366" s="702">
        <v>1991</v>
      </c>
      <c r="E3366" s="701" t="s">
        <v>1777</v>
      </c>
      <c r="F3366" s="701" t="s">
        <v>1778</v>
      </c>
      <c r="G3366" s="701" t="s">
        <v>1612</v>
      </c>
      <c r="H3366" s="703">
        <v>33816</v>
      </c>
      <c r="I3366" s="703">
        <v>33816</v>
      </c>
      <c r="J3366" s="701" t="s">
        <v>1608</v>
      </c>
      <c r="K3366" s="702">
        <v>168795</v>
      </c>
      <c r="L3366" s="701" t="s">
        <v>1341</v>
      </c>
      <c r="M3366" s="704"/>
      <c r="N3366" s="701" t="s">
        <v>1613</v>
      </c>
      <c r="O3366" s="702">
        <v>133494</v>
      </c>
      <c r="P3366" s="701" t="s">
        <v>1608</v>
      </c>
      <c r="Q3366" s="702">
        <v>41411</v>
      </c>
      <c r="R3366" s="701" t="s">
        <v>1341</v>
      </c>
      <c r="S3366" s="701" t="s">
        <v>1341</v>
      </c>
    </row>
    <row r="3367" spans="1:19" x14ac:dyDescent="0.3">
      <c r="A3367" s="701" t="s">
        <v>7156</v>
      </c>
      <c r="B3367" s="701" t="s">
        <v>1607</v>
      </c>
      <c r="C3367" s="701" t="s">
        <v>1503</v>
      </c>
      <c r="D3367" s="702">
        <v>1992</v>
      </c>
      <c r="E3367" s="701" t="s">
        <v>1777</v>
      </c>
      <c r="F3367" s="701" t="s">
        <v>1778</v>
      </c>
      <c r="G3367" s="701" t="s">
        <v>1612</v>
      </c>
      <c r="H3367" s="703">
        <v>34180</v>
      </c>
      <c r="I3367" s="703">
        <v>34185</v>
      </c>
      <c r="J3367" s="701" t="s">
        <v>1608</v>
      </c>
      <c r="K3367" s="702">
        <v>165014</v>
      </c>
      <c r="L3367" s="701" t="s">
        <v>1341</v>
      </c>
      <c r="M3367" s="704"/>
      <c r="N3367" s="701" t="s">
        <v>1613</v>
      </c>
      <c r="O3367" s="702">
        <v>8596</v>
      </c>
      <c r="P3367" s="701" t="s">
        <v>1608</v>
      </c>
      <c r="Q3367" s="702">
        <v>39972</v>
      </c>
      <c r="R3367" s="701" t="s">
        <v>1341</v>
      </c>
      <c r="S3367" s="701" t="s">
        <v>1341</v>
      </c>
    </row>
    <row r="3368" spans="1:19" x14ac:dyDescent="0.3">
      <c r="A3368" s="701" t="s">
        <v>7163</v>
      </c>
      <c r="B3368" s="701" t="s">
        <v>1607</v>
      </c>
      <c r="C3368" s="701" t="s">
        <v>1503</v>
      </c>
      <c r="D3368" s="702">
        <v>1993</v>
      </c>
      <c r="E3368" s="701" t="s">
        <v>1777</v>
      </c>
      <c r="F3368" s="701" t="s">
        <v>1778</v>
      </c>
      <c r="G3368" s="701" t="s">
        <v>1612</v>
      </c>
      <c r="H3368" s="703">
        <v>34547</v>
      </c>
      <c r="I3368" s="703">
        <v>34558</v>
      </c>
      <c r="J3368" s="701" t="s">
        <v>1608</v>
      </c>
      <c r="K3368" s="702">
        <v>170604</v>
      </c>
      <c r="L3368" s="701" t="s">
        <v>1341</v>
      </c>
      <c r="M3368" s="704"/>
      <c r="N3368" s="701" t="s">
        <v>1608</v>
      </c>
      <c r="O3368" s="702">
        <v>34696</v>
      </c>
      <c r="P3368" s="701" t="s">
        <v>1341</v>
      </c>
      <c r="Q3368" s="704"/>
      <c r="R3368" s="701" t="s">
        <v>1341</v>
      </c>
      <c r="S3368" s="701" t="s">
        <v>1341</v>
      </c>
    </row>
    <row r="3369" spans="1:19" x14ac:dyDescent="0.3">
      <c r="A3369" s="701" t="s">
        <v>7159</v>
      </c>
      <c r="B3369" s="701" t="s">
        <v>1607</v>
      </c>
      <c r="C3369" s="701" t="s">
        <v>1503</v>
      </c>
      <c r="D3369" s="702">
        <v>1994</v>
      </c>
      <c r="E3369" s="701" t="s">
        <v>1777</v>
      </c>
      <c r="F3369" s="701" t="s">
        <v>1778</v>
      </c>
      <c r="G3369" s="701" t="s">
        <v>1612</v>
      </c>
      <c r="H3369" s="703">
        <v>34915</v>
      </c>
      <c r="I3369" s="703">
        <v>34918</v>
      </c>
      <c r="J3369" s="701" t="s">
        <v>1608</v>
      </c>
      <c r="K3369" s="702">
        <v>40636</v>
      </c>
      <c r="L3369" s="701" t="s">
        <v>1341</v>
      </c>
      <c r="M3369" s="704"/>
      <c r="N3369" s="701" t="s">
        <v>1613</v>
      </c>
      <c r="O3369" s="702">
        <v>257</v>
      </c>
      <c r="P3369" s="701" t="s">
        <v>1608</v>
      </c>
      <c r="Q3369" s="702">
        <v>2268</v>
      </c>
      <c r="R3369" s="701" t="s">
        <v>1341</v>
      </c>
      <c r="S3369" s="701" t="s">
        <v>1341</v>
      </c>
    </row>
    <row r="3370" spans="1:19" x14ac:dyDescent="0.3">
      <c r="A3370" s="701" t="s">
        <v>7179</v>
      </c>
      <c r="B3370" s="701" t="s">
        <v>1607</v>
      </c>
      <c r="C3370" s="701" t="s">
        <v>1503</v>
      </c>
      <c r="D3370" s="702">
        <v>1994</v>
      </c>
      <c r="E3370" s="701" t="s">
        <v>1777</v>
      </c>
      <c r="F3370" s="701" t="s">
        <v>1778</v>
      </c>
      <c r="G3370" s="701" t="s">
        <v>1612</v>
      </c>
      <c r="H3370" s="703">
        <v>34915</v>
      </c>
      <c r="I3370" s="703">
        <v>34918</v>
      </c>
      <c r="J3370" s="701" t="s">
        <v>1608</v>
      </c>
      <c r="K3370" s="702">
        <v>39383</v>
      </c>
      <c r="L3370" s="701" t="s">
        <v>1341</v>
      </c>
      <c r="M3370" s="704"/>
      <c r="N3370" s="701" t="s">
        <v>1613</v>
      </c>
      <c r="O3370" s="702">
        <v>249</v>
      </c>
      <c r="P3370" s="701" t="s">
        <v>1608</v>
      </c>
      <c r="Q3370" s="702">
        <v>2198</v>
      </c>
      <c r="R3370" s="701" t="s">
        <v>1341</v>
      </c>
      <c r="S3370" s="701" t="s">
        <v>1341</v>
      </c>
    </row>
    <row r="3371" spans="1:19" x14ac:dyDescent="0.3">
      <c r="A3371" s="701" t="s">
        <v>7279</v>
      </c>
      <c r="B3371" s="701" t="s">
        <v>1607</v>
      </c>
      <c r="C3371" s="701" t="s">
        <v>1503</v>
      </c>
      <c r="D3371" s="702">
        <v>1995</v>
      </c>
      <c r="E3371" s="701" t="s">
        <v>1777</v>
      </c>
      <c r="F3371" s="701" t="s">
        <v>1778</v>
      </c>
      <c r="G3371" s="701" t="s">
        <v>1612</v>
      </c>
      <c r="H3371" s="703">
        <v>35277</v>
      </c>
      <c r="I3371" s="703">
        <v>35282</v>
      </c>
      <c r="J3371" s="701" t="s">
        <v>1608</v>
      </c>
      <c r="K3371" s="702">
        <v>209929</v>
      </c>
      <c r="L3371" s="701" t="s">
        <v>1341</v>
      </c>
      <c r="M3371" s="704"/>
      <c r="N3371" s="701" t="s">
        <v>1613</v>
      </c>
      <c r="O3371" s="702">
        <v>10534</v>
      </c>
      <c r="P3371" s="701" t="s">
        <v>1608</v>
      </c>
      <c r="Q3371" s="702">
        <v>17760</v>
      </c>
      <c r="R3371" s="701" t="s">
        <v>1341</v>
      </c>
      <c r="S3371" s="701" t="s">
        <v>1341</v>
      </c>
    </row>
    <row r="3372" spans="1:19" x14ac:dyDescent="0.3">
      <c r="A3372" s="701" t="s">
        <v>7289</v>
      </c>
      <c r="B3372" s="701" t="s">
        <v>1607</v>
      </c>
      <c r="C3372" s="701" t="s">
        <v>1503</v>
      </c>
      <c r="D3372" s="702">
        <v>1996</v>
      </c>
      <c r="E3372" s="701" t="s">
        <v>1777</v>
      </c>
      <c r="F3372" s="701" t="s">
        <v>1778</v>
      </c>
      <c r="G3372" s="701" t="s">
        <v>1612</v>
      </c>
      <c r="H3372" s="703">
        <v>35640</v>
      </c>
      <c r="I3372" s="703">
        <v>35644</v>
      </c>
      <c r="J3372" s="701" t="s">
        <v>1608</v>
      </c>
      <c r="K3372" s="702">
        <v>206522</v>
      </c>
      <c r="L3372" s="701" t="s">
        <v>1341</v>
      </c>
      <c r="M3372" s="704"/>
      <c r="N3372" s="701" t="s">
        <v>1613</v>
      </c>
      <c r="O3372" s="702">
        <v>61053</v>
      </c>
      <c r="P3372" s="701" t="s">
        <v>1608</v>
      </c>
      <c r="Q3372" s="702">
        <v>13416</v>
      </c>
      <c r="R3372" s="701" t="s">
        <v>1341</v>
      </c>
      <c r="S3372" s="701" t="s">
        <v>1341</v>
      </c>
    </row>
    <row r="3373" spans="1:19" x14ac:dyDescent="0.3">
      <c r="A3373" s="701" t="s">
        <v>7293</v>
      </c>
      <c r="B3373" s="701" t="s">
        <v>1607</v>
      </c>
      <c r="C3373" s="701" t="s">
        <v>1503</v>
      </c>
      <c r="D3373" s="702">
        <v>1997</v>
      </c>
      <c r="E3373" s="701" t="s">
        <v>1777</v>
      </c>
      <c r="F3373" s="701" t="s">
        <v>1778</v>
      </c>
      <c r="G3373" s="701" t="s">
        <v>1612</v>
      </c>
      <c r="H3373" s="703">
        <v>36004</v>
      </c>
      <c r="I3373" s="703">
        <v>36004</v>
      </c>
      <c r="J3373" s="701" t="s">
        <v>1608</v>
      </c>
      <c r="K3373" s="702">
        <v>200731</v>
      </c>
      <c r="L3373" s="701" t="s">
        <v>1341</v>
      </c>
      <c r="M3373" s="704"/>
      <c r="N3373" s="701" t="s">
        <v>1613</v>
      </c>
      <c r="O3373" s="702">
        <v>130475</v>
      </c>
      <c r="P3373" s="701" t="s">
        <v>1608</v>
      </c>
      <c r="Q3373" s="702">
        <v>15574</v>
      </c>
      <c r="R3373" s="701" t="s">
        <v>1341</v>
      </c>
      <c r="S3373" s="701" t="s">
        <v>1341</v>
      </c>
    </row>
    <row r="3374" spans="1:19" x14ac:dyDescent="0.3">
      <c r="A3374" s="701" t="s">
        <v>7291</v>
      </c>
      <c r="B3374" s="701" t="s">
        <v>1607</v>
      </c>
      <c r="C3374" s="701" t="s">
        <v>1503</v>
      </c>
      <c r="D3374" s="702">
        <v>1998</v>
      </c>
      <c r="E3374" s="701" t="s">
        <v>1777</v>
      </c>
      <c r="F3374" s="701" t="s">
        <v>1778</v>
      </c>
      <c r="G3374" s="701" t="s">
        <v>1612</v>
      </c>
      <c r="H3374" s="703">
        <v>36371</v>
      </c>
      <c r="I3374" s="703">
        <v>36371</v>
      </c>
      <c r="J3374" s="701" t="s">
        <v>1608</v>
      </c>
      <c r="K3374" s="702">
        <v>175687</v>
      </c>
      <c r="L3374" s="701" t="s">
        <v>1341</v>
      </c>
      <c r="M3374" s="704"/>
      <c r="N3374" s="701" t="s">
        <v>1613</v>
      </c>
      <c r="O3374" s="702">
        <v>117009</v>
      </c>
      <c r="P3374" s="701" t="s">
        <v>1608</v>
      </c>
      <c r="Q3374" s="705">
        <v>31004</v>
      </c>
      <c r="R3374" s="701" t="s">
        <v>1341</v>
      </c>
      <c r="S3374" s="701" t="s">
        <v>1341</v>
      </c>
    </row>
    <row r="3375" spans="1:19" x14ac:dyDescent="0.3">
      <c r="A3375" s="701" t="s">
        <v>7003</v>
      </c>
      <c r="B3375" s="701" t="s">
        <v>1607</v>
      </c>
      <c r="C3375" s="701" t="s">
        <v>1503</v>
      </c>
      <c r="D3375" s="702">
        <v>1999</v>
      </c>
      <c r="E3375" s="701" t="s">
        <v>1777</v>
      </c>
      <c r="F3375" s="701" t="s">
        <v>1778</v>
      </c>
      <c r="G3375" s="701" t="s">
        <v>1612</v>
      </c>
      <c r="H3375" s="703">
        <v>36738</v>
      </c>
      <c r="I3375" s="703">
        <v>36738</v>
      </c>
      <c r="J3375" s="701" t="s">
        <v>1608</v>
      </c>
      <c r="K3375" s="702">
        <v>179685</v>
      </c>
      <c r="L3375" s="701" t="s">
        <v>1341</v>
      </c>
      <c r="M3375" s="704"/>
      <c r="N3375" s="701" t="s">
        <v>1613</v>
      </c>
      <c r="O3375" s="702">
        <v>1863</v>
      </c>
      <c r="P3375" s="701" t="s">
        <v>1608</v>
      </c>
      <c r="Q3375" s="702">
        <v>11877</v>
      </c>
      <c r="R3375" s="701" t="s">
        <v>1341</v>
      </c>
      <c r="S3375" s="701" t="s">
        <v>1341</v>
      </c>
    </row>
    <row r="3376" spans="1:19" x14ac:dyDescent="0.3">
      <c r="A3376" s="701" t="s">
        <v>7009</v>
      </c>
      <c r="B3376" s="701" t="s">
        <v>1607</v>
      </c>
      <c r="C3376" s="701" t="s">
        <v>1503</v>
      </c>
      <c r="D3376" s="702">
        <v>2000</v>
      </c>
      <c r="E3376" s="701" t="s">
        <v>1777</v>
      </c>
      <c r="F3376" s="701" t="s">
        <v>1778</v>
      </c>
      <c r="G3376" s="701" t="s">
        <v>1612</v>
      </c>
      <c r="H3376" s="703">
        <v>37099</v>
      </c>
      <c r="I3376" s="703">
        <v>37099</v>
      </c>
      <c r="J3376" s="701" t="s">
        <v>1608</v>
      </c>
      <c r="K3376" s="702">
        <v>186609</v>
      </c>
      <c r="L3376" s="701" t="s">
        <v>1341</v>
      </c>
      <c r="M3376" s="704"/>
      <c r="N3376" s="701" t="s">
        <v>1608</v>
      </c>
      <c r="O3376" s="702">
        <v>18231</v>
      </c>
      <c r="P3376" s="701" t="s">
        <v>1613</v>
      </c>
      <c r="Q3376" s="705">
        <v>50971</v>
      </c>
      <c r="R3376" s="701" t="s">
        <v>1341</v>
      </c>
      <c r="S3376" s="701" t="s">
        <v>1341</v>
      </c>
    </row>
    <row r="3377" spans="1:19" x14ac:dyDescent="0.3">
      <c r="A3377" s="701" t="s">
        <v>2288</v>
      </c>
      <c r="B3377" s="701" t="s">
        <v>1607</v>
      </c>
      <c r="C3377" s="701" t="s">
        <v>1503</v>
      </c>
      <c r="D3377" s="702">
        <v>2001</v>
      </c>
      <c r="E3377" s="701" t="s">
        <v>1777</v>
      </c>
      <c r="F3377" s="701" t="s">
        <v>1778</v>
      </c>
      <c r="G3377" s="701" t="s">
        <v>1612</v>
      </c>
      <c r="H3377" s="703">
        <v>37460</v>
      </c>
      <c r="I3377" s="703">
        <v>37460</v>
      </c>
      <c r="J3377" s="701" t="s">
        <v>1608</v>
      </c>
      <c r="K3377" s="702">
        <v>18294</v>
      </c>
      <c r="L3377" s="701" t="s">
        <v>1341</v>
      </c>
      <c r="M3377" s="704"/>
      <c r="N3377" s="701" t="s">
        <v>1608</v>
      </c>
      <c r="O3377" s="702">
        <v>1293</v>
      </c>
      <c r="P3377" s="701" t="s">
        <v>1341</v>
      </c>
      <c r="Q3377" s="704"/>
      <c r="R3377" s="701" t="s">
        <v>1341</v>
      </c>
      <c r="S3377" s="701" t="s">
        <v>1341</v>
      </c>
    </row>
    <row r="3378" spans="1:19" x14ac:dyDescent="0.3">
      <c r="A3378" s="701" t="s">
        <v>2294</v>
      </c>
      <c r="B3378" s="701" t="s">
        <v>1607</v>
      </c>
      <c r="C3378" s="701" t="s">
        <v>1503</v>
      </c>
      <c r="D3378" s="702">
        <v>2001</v>
      </c>
      <c r="E3378" s="701" t="s">
        <v>1777</v>
      </c>
      <c r="F3378" s="701" t="s">
        <v>1778</v>
      </c>
      <c r="G3378" s="701" t="s">
        <v>1612</v>
      </c>
      <c r="H3378" s="703">
        <v>37460</v>
      </c>
      <c r="I3378" s="703">
        <v>37460</v>
      </c>
      <c r="J3378" s="701" t="s">
        <v>1608</v>
      </c>
      <c r="K3378" s="702">
        <v>185957</v>
      </c>
      <c r="L3378" s="701" t="s">
        <v>1341</v>
      </c>
      <c r="M3378" s="704"/>
      <c r="N3378" s="701" t="s">
        <v>1608</v>
      </c>
      <c r="O3378" s="702">
        <v>13140</v>
      </c>
      <c r="P3378" s="701" t="s">
        <v>1613</v>
      </c>
      <c r="Q3378" s="705">
        <v>16207</v>
      </c>
      <c r="R3378" s="701" t="s">
        <v>1341</v>
      </c>
      <c r="S3378" s="701" t="s">
        <v>1341</v>
      </c>
    </row>
    <row r="3379" spans="1:19" x14ac:dyDescent="0.3">
      <c r="A3379" s="701" t="s">
        <v>2287</v>
      </c>
      <c r="B3379" s="701" t="s">
        <v>1607</v>
      </c>
      <c r="C3379" s="701" t="s">
        <v>1503</v>
      </c>
      <c r="D3379" s="702">
        <v>2002</v>
      </c>
      <c r="E3379" s="701" t="s">
        <v>1777</v>
      </c>
      <c r="F3379" s="701" t="s">
        <v>1778</v>
      </c>
      <c r="G3379" s="701" t="s">
        <v>1612</v>
      </c>
      <c r="H3379" s="703">
        <v>37820</v>
      </c>
      <c r="I3379" s="703">
        <v>37820</v>
      </c>
      <c r="J3379" s="701" t="s">
        <v>1608</v>
      </c>
      <c r="K3379" s="702">
        <v>181046</v>
      </c>
      <c r="L3379" s="701" t="s">
        <v>1341</v>
      </c>
      <c r="M3379" s="704"/>
      <c r="N3379" s="701" t="s">
        <v>1608</v>
      </c>
      <c r="O3379" s="702">
        <v>18564</v>
      </c>
      <c r="P3379" s="701" t="s">
        <v>1613</v>
      </c>
      <c r="Q3379" s="702">
        <v>78894</v>
      </c>
      <c r="R3379" s="701" t="s">
        <v>1341</v>
      </c>
      <c r="S3379" s="701" t="s">
        <v>1341</v>
      </c>
    </row>
    <row r="3380" spans="1:19" x14ac:dyDescent="0.3">
      <c r="A3380" s="701" t="s">
        <v>2293</v>
      </c>
      <c r="B3380" s="701" t="s">
        <v>1607</v>
      </c>
      <c r="C3380" s="701" t="s">
        <v>1503</v>
      </c>
      <c r="D3380" s="702">
        <v>2003</v>
      </c>
      <c r="E3380" s="701" t="s">
        <v>1777</v>
      </c>
      <c r="F3380" s="701" t="s">
        <v>1778</v>
      </c>
      <c r="G3380" s="701" t="s">
        <v>1612</v>
      </c>
      <c r="H3380" s="703">
        <v>38188</v>
      </c>
      <c r="I3380" s="703">
        <v>38188</v>
      </c>
      <c r="J3380" s="701" t="s">
        <v>1608</v>
      </c>
      <c r="K3380" s="702">
        <v>206096</v>
      </c>
      <c r="L3380" s="701" t="s">
        <v>1613</v>
      </c>
      <c r="M3380" s="705">
        <v>7003</v>
      </c>
      <c r="N3380" s="701" t="s">
        <v>1608</v>
      </c>
      <c r="O3380" s="702">
        <v>4530</v>
      </c>
      <c r="P3380" s="701" t="s">
        <v>1613</v>
      </c>
      <c r="Q3380" s="702">
        <v>1226</v>
      </c>
      <c r="R3380" s="701" t="s">
        <v>1341</v>
      </c>
      <c r="S3380" s="701" t="s">
        <v>1341</v>
      </c>
    </row>
    <row r="3381" spans="1:19" x14ac:dyDescent="0.3">
      <c r="A3381" s="701" t="s">
        <v>2292</v>
      </c>
      <c r="B3381" s="701" t="s">
        <v>1607</v>
      </c>
      <c r="C3381" s="701" t="s">
        <v>1503</v>
      </c>
      <c r="D3381" s="702">
        <v>2004</v>
      </c>
      <c r="E3381" s="701" t="s">
        <v>1777</v>
      </c>
      <c r="F3381" s="701" t="s">
        <v>1778</v>
      </c>
      <c r="G3381" s="701" t="s">
        <v>1612</v>
      </c>
      <c r="H3381" s="703">
        <v>38563</v>
      </c>
      <c r="I3381" s="703">
        <v>38564</v>
      </c>
      <c r="J3381" s="701" t="s">
        <v>1608</v>
      </c>
      <c r="K3381" s="702">
        <v>170652</v>
      </c>
      <c r="L3381" s="701" t="s">
        <v>1613</v>
      </c>
      <c r="M3381" s="705">
        <v>1517</v>
      </c>
      <c r="N3381" s="701" t="s">
        <v>1608</v>
      </c>
      <c r="O3381" s="702">
        <v>38302</v>
      </c>
      <c r="P3381" s="701" t="s">
        <v>1341</v>
      </c>
      <c r="Q3381" s="706"/>
      <c r="R3381" s="701" t="s">
        <v>1341</v>
      </c>
      <c r="S3381" s="701" t="s">
        <v>1341</v>
      </c>
    </row>
    <row r="3382" spans="1:19" x14ac:dyDescent="0.3">
      <c r="A3382" s="701" t="s">
        <v>2290</v>
      </c>
      <c r="B3382" s="701" t="s">
        <v>1607</v>
      </c>
      <c r="C3382" s="701" t="s">
        <v>1503</v>
      </c>
      <c r="D3382" s="702">
        <v>2005</v>
      </c>
      <c r="E3382" s="701" t="s">
        <v>1777</v>
      </c>
      <c r="F3382" s="701" t="s">
        <v>2291</v>
      </c>
      <c r="G3382" s="701" t="s">
        <v>1612</v>
      </c>
      <c r="H3382" s="703">
        <v>38924</v>
      </c>
      <c r="I3382" s="703">
        <v>38929</v>
      </c>
      <c r="J3382" s="701" t="s">
        <v>1608</v>
      </c>
      <c r="K3382" s="702">
        <v>194075</v>
      </c>
      <c r="L3382" s="701" t="s">
        <v>1613</v>
      </c>
      <c r="M3382" s="705">
        <v>4421</v>
      </c>
      <c r="N3382" s="701" t="s">
        <v>1608</v>
      </c>
      <c r="O3382" s="702">
        <v>10971</v>
      </c>
      <c r="P3382" s="701" t="s">
        <v>1613</v>
      </c>
      <c r="Q3382" s="702">
        <v>1768</v>
      </c>
      <c r="R3382" s="701" t="s">
        <v>1341</v>
      </c>
      <c r="S3382" s="701" t="s">
        <v>1341</v>
      </c>
    </row>
    <row r="3383" spans="1:19" x14ac:dyDescent="0.3">
      <c r="A3383" s="701" t="s">
        <v>2295</v>
      </c>
      <c r="B3383" s="701" t="s">
        <v>1607</v>
      </c>
      <c r="C3383" s="701" t="s">
        <v>1503</v>
      </c>
      <c r="D3383" s="702">
        <v>2006</v>
      </c>
      <c r="E3383" s="701" t="s">
        <v>1777</v>
      </c>
      <c r="F3383" s="701" t="s">
        <v>1778</v>
      </c>
      <c r="G3383" s="701" t="s">
        <v>1612</v>
      </c>
      <c r="H3383" s="703">
        <v>39293</v>
      </c>
      <c r="I3383" s="703">
        <v>39300</v>
      </c>
      <c r="J3383" s="701" t="s">
        <v>1608</v>
      </c>
      <c r="K3383" s="702">
        <v>201780</v>
      </c>
      <c r="L3383" s="701" t="s">
        <v>1613</v>
      </c>
      <c r="M3383" s="705">
        <v>412</v>
      </c>
      <c r="N3383" s="701" t="s">
        <v>1608</v>
      </c>
      <c r="O3383" s="702">
        <v>44866</v>
      </c>
      <c r="P3383" s="701" t="s">
        <v>1341</v>
      </c>
      <c r="Q3383" s="706"/>
      <c r="R3383" s="701" t="s">
        <v>1341</v>
      </c>
      <c r="S3383" s="701" t="s">
        <v>1341</v>
      </c>
    </row>
    <row r="3384" spans="1:19" x14ac:dyDescent="0.3">
      <c r="A3384" s="701" t="s">
        <v>2289</v>
      </c>
      <c r="B3384" s="701" t="s">
        <v>1607</v>
      </c>
      <c r="C3384" s="701" t="s">
        <v>1503</v>
      </c>
      <c r="D3384" s="702">
        <v>2007</v>
      </c>
      <c r="E3384" s="701" t="s">
        <v>1777</v>
      </c>
      <c r="F3384" s="701" t="s">
        <v>1778</v>
      </c>
      <c r="G3384" s="701" t="s">
        <v>1612</v>
      </c>
      <c r="H3384" s="703">
        <v>39660</v>
      </c>
      <c r="I3384" s="703">
        <v>39666</v>
      </c>
      <c r="J3384" s="701" t="s">
        <v>1608</v>
      </c>
      <c r="K3384" s="702">
        <v>186540</v>
      </c>
      <c r="L3384" s="701" t="s">
        <v>1613</v>
      </c>
      <c r="M3384" s="705">
        <v>754</v>
      </c>
      <c r="N3384" s="701" t="s">
        <v>1608</v>
      </c>
      <c r="O3384" s="702">
        <v>6030</v>
      </c>
      <c r="P3384" s="701" t="s">
        <v>1341</v>
      </c>
      <c r="Q3384" s="706"/>
      <c r="R3384" s="701" t="s">
        <v>1341</v>
      </c>
      <c r="S3384" s="701" t="s">
        <v>1341</v>
      </c>
    </row>
    <row r="3385" spans="1:19" x14ac:dyDescent="0.3">
      <c r="A3385" s="701" t="s">
        <v>1776</v>
      </c>
      <c r="B3385" s="701" t="s">
        <v>1607</v>
      </c>
      <c r="C3385" s="701" t="s">
        <v>1503</v>
      </c>
      <c r="D3385" s="702">
        <v>2008</v>
      </c>
      <c r="E3385" s="701" t="s">
        <v>1777</v>
      </c>
      <c r="F3385" s="701" t="s">
        <v>1778</v>
      </c>
      <c r="G3385" s="701" t="s">
        <v>1612</v>
      </c>
      <c r="H3385" s="703">
        <v>40017</v>
      </c>
      <c r="I3385" s="703">
        <v>40022</v>
      </c>
      <c r="J3385" s="701" t="s">
        <v>1608</v>
      </c>
      <c r="K3385" s="702">
        <v>218187</v>
      </c>
      <c r="L3385" s="701" t="s">
        <v>1613</v>
      </c>
      <c r="M3385" s="705">
        <v>873</v>
      </c>
      <c r="N3385" s="701" t="s">
        <v>1608</v>
      </c>
      <c r="O3385" s="702">
        <v>2182</v>
      </c>
      <c r="P3385" s="701" t="s">
        <v>1613</v>
      </c>
      <c r="Q3385" s="702">
        <v>436</v>
      </c>
      <c r="R3385" s="701" t="s">
        <v>1341</v>
      </c>
      <c r="S3385" s="701" t="s">
        <v>1341</v>
      </c>
    </row>
    <row r="3386" spans="1:19" x14ac:dyDescent="0.3">
      <c r="A3386" s="701" t="s">
        <v>7073</v>
      </c>
      <c r="B3386" s="701" t="s">
        <v>1607</v>
      </c>
      <c r="C3386" s="701" t="s">
        <v>1503</v>
      </c>
      <c r="D3386" s="702">
        <v>2009</v>
      </c>
      <c r="E3386" s="701" t="s">
        <v>1777</v>
      </c>
      <c r="F3386" s="701" t="s">
        <v>1778</v>
      </c>
      <c r="G3386" s="701" t="s">
        <v>1612</v>
      </c>
      <c r="H3386" s="703">
        <v>40386</v>
      </c>
      <c r="I3386" s="703">
        <v>40394</v>
      </c>
      <c r="J3386" s="701" t="s">
        <v>1608</v>
      </c>
      <c r="K3386" s="702">
        <v>214648</v>
      </c>
      <c r="L3386" s="701" t="s">
        <v>1613</v>
      </c>
      <c r="M3386" s="705">
        <v>4381</v>
      </c>
      <c r="N3386" s="701" t="s">
        <v>1608</v>
      </c>
      <c r="O3386" s="702">
        <v>7127</v>
      </c>
      <c r="P3386" s="701" t="s">
        <v>1613</v>
      </c>
      <c r="Q3386" s="702">
        <v>145</v>
      </c>
      <c r="R3386" s="701" t="s">
        <v>1341</v>
      </c>
      <c r="S3386" s="701" t="s">
        <v>1341</v>
      </c>
    </row>
    <row r="3387" spans="1:19" x14ac:dyDescent="0.3">
      <c r="A3387" s="701" t="s">
        <v>7083</v>
      </c>
      <c r="B3387" s="701" t="s">
        <v>1607</v>
      </c>
      <c r="C3387" s="701" t="s">
        <v>1503</v>
      </c>
      <c r="D3387" s="702">
        <v>2010</v>
      </c>
      <c r="E3387" s="701" t="s">
        <v>1777</v>
      </c>
      <c r="F3387" s="701" t="s">
        <v>1778</v>
      </c>
      <c r="G3387" s="701" t="s">
        <v>1612</v>
      </c>
      <c r="H3387" s="703">
        <v>40751</v>
      </c>
      <c r="I3387" s="703">
        <v>40758</v>
      </c>
      <c r="J3387" s="701" t="s">
        <v>1608</v>
      </c>
      <c r="K3387" s="702">
        <v>161952</v>
      </c>
      <c r="L3387" s="701" t="s">
        <v>1613</v>
      </c>
      <c r="M3387" s="705">
        <v>328</v>
      </c>
      <c r="N3387" s="701" t="s">
        <v>1608</v>
      </c>
      <c r="O3387" s="702">
        <v>1950</v>
      </c>
      <c r="P3387" s="701" t="s">
        <v>1613</v>
      </c>
      <c r="Q3387" s="702">
        <v>1310</v>
      </c>
      <c r="R3387" s="701" t="s">
        <v>1341</v>
      </c>
      <c r="S3387" s="701" t="s">
        <v>1341</v>
      </c>
    </row>
    <row r="3388" spans="1:19" x14ac:dyDescent="0.3">
      <c r="A3388" s="701" t="s">
        <v>7092</v>
      </c>
      <c r="B3388" s="701" t="s">
        <v>1607</v>
      </c>
      <c r="C3388" s="701" t="s">
        <v>1503</v>
      </c>
      <c r="D3388" s="702">
        <v>2011</v>
      </c>
      <c r="E3388" s="701" t="s">
        <v>1777</v>
      </c>
      <c r="F3388" s="701" t="s">
        <v>1778</v>
      </c>
      <c r="G3388" s="701" t="s">
        <v>1612</v>
      </c>
      <c r="H3388" s="703">
        <v>41115</v>
      </c>
      <c r="I3388" s="703">
        <v>41120</v>
      </c>
      <c r="J3388" s="701" t="s">
        <v>1608</v>
      </c>
      <c r="K3388" s="702">
        <v>194550</v>
      </c>
      <c r="L3388" s="701" t="s">
        <v>1341</v>
      </c>
      <c r="M3388" s="704"/>
      <c r="N3388" s="701" t="s">
        <v>1608</v>
      </c>
      <c r="O3388" s="702">
        <v>10352</v>
      </c>
      <c r="P3388" s="701" t="s">
        <v>1341</v>
      </c>
      <c r="Q3388" s="706"/>
      <c r="R3388" s="701" t="s">
        <v>1341</v>
      </c>
      <c r="S3388" s="701" t="s">
        <v>1341</v>
      </c>
    </row>
    <row r="3389" spans="1:19" x14ac:dyDescent="0.3">
      <c r="A3389" s="701" t="s">
        <v>2816</v>
      </c>
      <c r="B3389" s="701" t="s">
        <v>1607</v>
      </c>
      <c r="C3389" s="701" t="s">
        <v>1453</v>
      </c>
      <c r="D3389" s="702">
        <v>1974</v>
      </c>
      <c r="E3389" s="701" t="s">
        <v>1676</v>
      </c>
      <c r="F3389" s="701" t="s">
        <v>1677</v>
      </c>
      <c r="G3389" s="701" t="s">
        <v>1612</v>
      </c>
      <c r="H3389" s="703">
        <v>27546</v>
      </c>
      <c r="I3389" s="703">
        <v>27554</v>
      </c>
      <c r="J3389" s="701" t="s">
        <v>1608</v>
      </c>
      <c r="K3389" s="702">
        <v>65683</v>
      </c>
      <c r="L3389" s="701" t="s">
        <v>1341</v>
      </c>
      <c r="M3389" s="704"/>
      <c r="N3389" s="701" t="s">
        <v>1613</v>
      </c>
      <c r="O3389" s="702">
        <v>87000</v>
      </c>
      <c r="P3389" s="701" t="s">
        <v>1608</v>
      </c>
      <c r="Q3389" s="702">
        <v>9833</v>
      </c>
      <c r="R3389" s="701" t="s">
        <v>1341</v>
      </c>
      <c r="S3389" s="701" t="s">
        <v>1341</v>
      </c>
    </row>
    <row r="3390" spans="1:19" x14ac:dyDescent="0.3">
      <c r="A3390" s="701" t="s">
        <v>2780</v>
      </c>
      <c r="B3390" s="701" t="s">
        <v>1607</v>
      </c>
      <c r="C3390" s="701" t="s">
        <v>1453</v>
      </c>
      <c r="D3390" s="702">
        <v>1975</v>
      </c>
      <c r="E3390" s="701" t="s">
        <v>1676</v>
      </c>
      <c r="F3390" s="701" t="s">
        <v>1677</v>
      </c>
      <c r="G3390" s="701" t="s">
        <v>1612</v>
      </c>
      <c r="H3390" s="703">
        <v>27921</v>
      </c>
      <c r="I3390" s="703">
        <v>27929</v>
      </c>
      <c r="J3390" s="701" t="s">
        <v>1608</v>
      </c>
      <c r="K3390" s="702">
        <v>99167</v>
      </c>
      <c r="L3390" s="701" t="s">
        <v>1341</v>
      </c>
      <c r="M3390" s="704"/>
      <c r="N3390" s="701" t="s">
        <v>1613</v>
      </c>
      <c r="O3390" s="702">
        <v>322958</v>
      </c>
      <c r="P3390" s="701" t="s">
        <v>1608</v>
      </c>
      <c r="Q3390" s="702">
        <v>2442</v>
      </c>
      <c r="R3390" s="701" t="s">
        <v>1341</v>
      </c>
      <c r="S3390" s="701" t="s">
        <v>1341</v>
      </c>
    </row>
    <row r="3391" spans="1:19" x14ac:dyDescent="0.3">
      <c r="A3391" s="701" t="s">
        <v>2962</v>
      </c>
      <c r="B3391" s="701" t="s">
        <v>1607</v>
      </c>
      <c r="C3391" s="701" t="s">
        <v>1453</v>
      </c>
      <c r="D3391" s="702">
        <v>1976</v>
      </c>
      <c r="E3391" s="701" t="s">
        <v>1676</v>
      </c>
      <c r="F3391" s="701" t="s">
        <v>1677</v>
      </c>
      <c r="G3391" s="701" t="s">
        <v>1612</v>
      </c>
      <c r="H3391" s="703">
        <v>28282</v>
      </c>
      <c r="I3391" s="703">
        <v>28285</v>
      </c>
      <c r="J3391" s="701" t="s">
        <v>1608</v>
      </c>
      <c r="K3391" s="702">
        <v>97123</v>
      </c>
      <c r="L3391" s="701" t="s">
        <v>1341</v>
      </c>
      <c r="M3391" s="704"/>
      <c r="N3391" s="701" t="s">
        <v>1613</v>
      </c>
      <c r="O3391" s="702">
        <v>278376</v>
      </c>
      <c r="P3391" s="701" t="s">
        <v>1608</v>
      </c>
      <c r="Q3391" s="702">
        <v>981</v>
      </c>
      <c r="R3391" s="701" t="s">
        <v>1341</v>
      </c>
      <c r="S3391" s="701" t="s">
        <v>1341</v>
      </c>
    </row>
    <row r="3392" spans="1:19" x14ac:dyDescent="0.3">
      <c r="A3392" s="701" t="s">
        <v>2941</v>
      </c>
      <c r="B3392" s="701" t="s">
        <v>1607</v>
      </c>
      <c r="C3392" s="701" t="s">
        <v>1453</v>
      </c>
      <c r="D3392" s="702">
        <v>1977</v>
      </c>
      <c r="E3392" s="701" t="s">
        <v>1676</v>
      </c>
      <c r="F3392" s="701" t="s">
        <v>1677</v>
      </c>
      <c r="G3392" s="701" t="s">
        <v>1612</v>
      </c>
      <c r="H3392" s="703">
        <v>28642</v>
      </c>
      <c r="I3392" s="703">
        <v>28646</v>
      </c>
      <c r="J3392" s="701" t="s">
        <v>1608</v>
      </c>
      <c r="K3392" s="702">
        <v>50140</v>
      </c>
      <c r="L3392" s="701" t="s">
        <v>1341</v>
      </c>
      <c r="M3392" s="704"/>
      <c r="N3392" s="701" t="s">
        <v>1613</v>
      </c>
      <c r="O3392" s="702">
        <v>185103</v>
      </c>
      <c r="P3392" s="701" t="s">
        <v>1608</v>
      </c>
      <c r="Q3392" s="702">
        <v>200</v>
      </c>
      <c r="R3392" s="701" t="s">
        <v>1341</v>
      </c>
      <c r="S3392" s="701" t="s">
        <v>1341</v>
      </c>
    </row>
    <row r="3393" spans="1:19" x14ac:dyDescent="0.3">
      <c r="A3393" s="701" t="s">
        <v>2942</v>
      </c>
      <c r="B3393" s="701" t="s">
        <v>1607</v>
      </c>
      <c r="C3393" s="701" t="s">
        <v>1453</v>
      </c>
      <c r="D3393" s="702">
        <v>1977</v>
      </c>
      <c r="E3393" s="701" t="s">
        <v>1676</v>
      </c>
      <c r="F3393" s="701" t="s">
        <v>1677</v>
      </c>
      <c r="G3393" s="701" t="s">
        <v>1612</v>
      </c>
      <c r="H3393" s="703">
        <v>28642</v>
      </c>
      <c r="I3393" s="703">
        <v>28653</v>
      </c>
      <c r="J3393" s="701" t="s">
        <v>1608</v>
      </c>
      <c r="K3393" s="702">
        <v>50707</v>
      </c>
      <c r="L3393" s="701" t="s">
        <v>1341</v>
      </c>
      <c r="M3393" s="704"/>
      <c r="N3393" s="701" t="s">
        <v>1613</v>
      </c>
      <c r="O3393" s="702">
        <v>269101</v>
      </c>
      <c r="P3393" s="701" t="s">
        <v>1608</v>
      </c>
      <c r="Q3393" s="702">
        <v>191</v>
      </c>
      <c r="R3393" s="701" t="s">
        <v>1341</v>
      </c>
      <c r="S3393" s="701" t="s">
        <v>1341</v>
      </c>
    </row>
    <row r="3394" spans="1:19" x14ac:dyDescent="0.3">
      <c r="A3394" s="701" t="s">
        <v>2943</v>
      </c>
      <c r="B3394" s="701" t="s">
        <v>1607</v>
      </c>
      <c r="C3394" s="701" t="s">
        <v>1453</v>
      </c>
      <c r="D3394" s="702">
        <v>1977</v>
      </c>
      <c r="E3394" s="701" t="s">
        <v>1676</v>
      </c>
      <c r="F3394" s="701" t="s">
        <v>1677</v>
      </c>
      <c r="G3394" s="701" t="s">
        <v>1612</v>
      </c>
      <c r="H3394" s="703">
        <v>28642</v>
      </c>
      <c r="I3394" s="703">
        <v>28646</v>
      </c>
      <c r="J3394" s="701" t="s">
        <v>1608</v>
      </c>
      <c r="K3394" s="702">
        <v>51671</v>
      </c>
      <c r="L3394" s="701" t="s">
        <v>1341</v>
      </c>
      <c r="M3394" s="704"/>
      <c r="N3394" s="701" t="s">
        <v>1613</v>
      </c>
      <c r="O3394" s="702">
        <v>169170</v>
      </c>
      <c r="P3394" s="701" t="s">
        <v>1608</v>
      </c>
      <c r="Q3394" s="702">
        <v>104</v>
      </c>
      <c r="R3394" s="701" t="s">
        <v>1341</v>
      </c>
      <c r="S3394" s="701" t="s">
        <v>1341</v>
      </c>
    </row>
    <row r="3395" spans="1:19" x14ac:dyDescent="0.3">
      <c r="A3395" s="701" t="s">
        <v>2947</v>
      </c>
      <c r="B3395" s="701" t="s">
        <v>1607</v>
      </c>
      <c r="C3395" s="701" t="s">
        <v>1453</v>
      </c>
      <c r="D3395" s="702">
        <v>1978</v>
      </c>
      <c r="E3395" s="701" t="s">
        <v>1676</v>
      </c>
      <c r="F3395" s="701" t="s">
        <v>1677</v>
      </c>
      <c r="G3395" s="701" t="s">
        <v>1612</v>
      </c>
      <c r="H3395" s="703">
        <v>29004</v>
      </c>
      <c r="I3395" s="703">
        <v>29014</v>
      </c>
      <c r="J3395" s="701" t="s">
        <v>1608</v>
      </c>
      <c r="K3395" s="702">
        <v>97316</v>
      </c>
      <c r="L3395" s="701" t="s">
        <v>1341</v>
      </c>
      <c r="M3395" s="704"/>
      <c r="N3395" s="701" t="s">
        <v>1613</v>
      </c>
      <c r="O3395" s="702">
        <v>750647</v>
      </c>
      <c r="P3395" s="701" t="s">
        <v>1608</v>
      </c>
      <c r="Q3395" s="702">
        <v>1263</v>
      </c>
      <c r="R3395" s="701" t="s">
        <v>1341</v>
      </c>
      <c r="S3395" s="701" t="s">
        <v>1341</v>
      </c>
    </row>
    <row r="3396" spans="1:19" x14ac:dyDescent="0.3">
      <c r="A3396" s="701" t="s">
        <v>2945</v>
      </c>
      <c r="B3396" s="701" t="s">
        <v>1607</v>
      </c>
      <c r="C3396" s="701" t="s">
        <v>1453</v>
      </c>
      <c r="D3396" s="702">
        <v>1979</v>
      </c>
      <c r="E3396" s="701" t="s">
        <v>1676</v>
      </c>
      <c r="F3396" s="701" t="s">
        <v>1677</v>
      </c>
      <c r="G3396" s="701" t="s">
        <v>1612</v>
      </c>
      <c r="H3396" s="703">
        <v>29342</v>
      </c>
      <c r="I3396" s="703">
        <v>29370</v>
      </c>
      <c r="J3396" s="701" t="s">
        <v>1608</v>
      </c>
      <c r="K3396" s="702">
        <v>51025</v>
      </c>
      <c r="L3396" s="701" t="s">
        <v>1341</v>
      </c>
      <c r="M3396" s="704"/>
      <c r="N3396" s="701" t="s">
        <v>1613</v>
      </c>
      <c r="O3396" s="702">
        <v>460893</v>
      </c>
      <c r="P3396" s="701" t="s">
        <v>1608</v>
      </c>
      <c r="Q3396" s="702">
        <v>745</v>
      </c>
      <c r="R3396" s="701" t="s">
        <v>1341</v>
      </c>
      <c r="S3396" s="701" t="s">
        <v>1341</v>
      </c>
    </row>
    <row r="3397" spans="1:19" x14ac:dyDescent="0.3">
      <c r="A3397" s="701" t="s">
        <v>2946</v>
      </c>
      <c r="B3397" s="701" t="s">
        <v>1607</v>
      </c>
      <c r="C3397" s="701" t="s">
        <v>1453</v>
      </c>
      <c r="D3397" s="702">
        <v>1979</v>
      </c>
      <c r="E3397" s="701" t="s">
        <v>1676</v>
      </c>
      <c r="F3397" s="701" t="s">
        <v>1677</v>
      </c>
      <c r="G3397" s="701" t="s">
        <v>1612</v>
      </c>
      <c r="H3397" s="703">
        <v>29373</v>
      </c>
      <c r="I3397" s="703">
        <v>29381</v>
      </c>
      <c r="J3397" s="701" t="s">
        <v>1608</v>
      </c>
      <c r="K3397" s="702">
        <v>51819</v>
      </c>
      <c r="L3397" s="701" t="s">
        <v>1341</v>
      </c>
      <c r="M3397" s="704"/>
      <c r="N3397" s="701" t="s">
        <v>1613</v>
      </c>
      <c r="O3397" s="702">
        <v>516586</v>
      </c>
      <c r="P3397" s="701" t="s">
        <v>1608</v>
      </c>
      <c r="Q3397" s="702">
        <v>365</v>
      </c>
      <c r="R3397" s="701" t="s">
        <v>1341</v>
      </c>
      <c r="S3397" s="701" t="s">
        <v>1341</v>
      </c>
    </row>
    <row r="3398" spans="1:19" x14ac:dyDescent="0.3">
      <c r="A3398" s="701" t="s">
        <v>2934</v>
      </c>
      <c r="B3398" s="701" t="s">
        <v>1607</v>
      </c>
      <c r="C3398" s="701" t="s">
        <v>1453</v>
      </c>
      <c r="D3398" s="702">
        <v>1980</v>
      </c>
      <c r="E3398" s="701" t="s">
        <v>1676</v>
      </c>
      <c r="F3398" s="701" t="s">
        <v>1677</v>
      </c>
      <c r="G3398" s="701" t="s">
        <v>1612</v>
      </c>
      <c r="H3398" s="703">
        <v>29707</v>
      </c>
      <c r="I3398" s="703">
        <v>29727</v>
      </c>
      <c r="J3398" s="701" t="s">
        <v>1608</v>
      </c>
      <c r="K3398" s="702">
        <v>52900</v>
      </c>
      <c r="L3398" s="701" t="s">
        <v>1341</v>
      </c>
      <c r="M3398" s="704"/>
      <c r="N3398" s="701" t="s">
        <v>1613</v>
      </c>
      <c r="O3398" s="702">
        <v>358864</v>
      </c>
      <c r="P3398" s="701" t="s">
        <v>1608</v>
      </c>
      <c r="Q3398" s="702">
        <v>121</v>
      </c>
      <c r="R3398" s="701" t="s">
        <v>1341</v>
      </c>
      <c r="S3398" s="701" t="s">
        <v>1341</v>
      </c>
    </row>
    <row r="3399" spans="1:19" x14ac:dyDescent="0.3">
      <c r="A3399" s="701" t="s">
        <v>2965</v>
      </c>
      <c r="B3399" s="701" t="s">
        <v>1607</v>
      </c>
      <c r="C3399" s="701" t="s">
        <v>1453</v>
      </c>
      <c r="D3399" s="702">
        <v>1980</v>
      </c>
      <c r="E3399" s="701" t="s">
        <v>1676</v>
      </c>
      <c r="F3399" s="701" t="s">
        <v>1677</v>
      </c>
      <c r="G3399" s="701" t="s">
        <v>1612</v>
      </c>
      <c r="H3399" s="703">
        <v>29707</v>
      </c>
      <c r="I3399" s="703">
        <v>29717</v>
      </c>
      <c r="J3399" s="701" t="s">
        <v>1608</v>
      </c>
      <c r="K3399" s="702">
        <v>51220</v>
      </c>
      <c r="L3399" s="701" t="s">
        <v>1341</v>
      </c>
      <c r="M3399" s="704"/>
      <c r="N3399" s="701" t="s">
        <v>1613</v>
      </c>
      <c r="O3399" s="702">
        <v>330257</v>
      </c>
      <c r="P3399" s="701" t="s">
        <v>1608</v>
      </c>
      <c r="Q3399" s="702">
        <v>252</v>
      </c>
      <c r="R3399" s="701" t="s">
        <v>1341</v>
      </c>
      <c r="S3399" s="701" t="s">
        <v>1341</v>
      </c>
    </row>
    <row r="3400" spans="1:19" x14ac:dyDescent="0.3">
      <c r="A3400" s="701" t="s">
        <v>2968</v>
      </c>
      <c r="B3400" s="701" t="s">
        <v>1607</v>
      </c>
      <c r="C3400" s="701" t="s">
        <v>1453</v>
      </c>
      <c r="D3400" s="702">
        <v>1980</v>
      </c>
      <c r="E3400" s="701" t="s">
        <v>1676</v>
      </c>
      <c r="F3400" s="701" t="s">
        <v>1677</v>
      </c>
      <c r="G3400" s="701" t="s">
        <v>1612</v>
      </c>
      <c r="H3400" s="703">
        <v>29738</v>
      </c>
      <c r="I3400" s="703">
        <v>29740</v>
      </c>
      <c r="J3400" s="701" t="s">
        <v>1608</v>
      </c>
      <c r="K3400" s="702">
        <v>52001</v>
      </c>
      <c r="L3400" s="701" t="s">
        <v>1341</v>
      </c>
      <c r="M3400" s="704"/>
      <c r="N3400" s="701" t="s">
        <v>1613</v>
      </c>
      <c r="O3400" s="702">
        <v>290771</v>
      </c>
      <c r="P3400" s="701" t="s">
        <v>1608</v>
      </c>
      <c r="Q3400" s="702">
        <v>392</v>
      </c>
      <c r="R3400" s="701" t="s">
        <v>1341</v>
      </c>
      <c r="S3400" s="701" t="s">
        <v>1341</v>
      </c>
    </row>
    <row r="3401" spans="1:19" x14ac:dyDescent="0.3">
      <c r="A3401" s="701" t="s">
        <v>2980</v>
      </c>
      <c r="B3401" s="701" t="s">
        <v>1607</v>
      </c>
      <c r="C3401" s="701" t="s">
        <v>1453</v>
      </c>
      <c r="D3401" s="702">
        <v>1981</v>
      </c>
      <c r="E3401" s="701" t="s">
        <v>1676</v>
      </c>
      <c r="F3401" s="701" t="s">
        <v>1677</v>
      </c>
      <c r="G3401" s="701" t="s">
        <v>1612</v>
      </c>
      <c r="H3401" s="703">
        <v>30072</v>
      </c>
      <c r="I3401" s="703">
        <v>30085</v>
      </c>
      <c r="J3401" s="701" t="s">
        <v>1608</v>
      </c>
      <c r="K3401" s="702">
        <v>49802</v>
      </c>
      <c r="L3401" s="701" t="s">
        <v>1341</v>
      </c>
      <c r="M3401" s="704"/>
      <c r="N3401" s="701" t="s">
        <v>1613</v>
      </c>
      <c r="O3401" s="702">
        <v>130221</v>
      </c>
      <c r="P3401" s="701" t="s">
        <v>1608</v>
      </c>
      <c r="Q3401" s="702">
        <v>150</v>
      </c>
      <c r="R3401" s="701" t="s">
        <v>1341</v>
      </c>
      <c r="S3401" s="701" t="s">
        <v>1341</v>
      </c>
    </row>
    <row r="3402" spans="1:19" x14ac:dyDescent="0.3">
      <c r="A3402" s="701" t="s">
        <v>2981</v>
      </c>
      <c r="B3402" s="701" t="s">
        <v>1607</v>
      </c>
      <c r="C3402" s="701" t="s">
        <v>1453</v>
      </c>
      <c r="D3402" s="702">
        <v>1981</v>
      </c>
      <c r="E3402" s="701" t="s">
        <v>1676</v>
      </c>
      <c r="F3402" s="701" t="s">
        <v>1677</v>
      </c>
      <c r="G3402" s="701" t="s">
        <v>1612</v>
      </c>
      <c r="H3402" s="703">
        <v>30103</v>
      </c>
      <c r="I3402" s="703">
        <v>30106</v>
      </c>
      <c r="J3402" s="701" t="s">
        <v>1608</v>
      </c>
      <c r="K3402" s="702">
        <v>49953</v>
      </c>
      <c r="L3402" s="701" t="s">
        <v>1341</v>
      </c>
      <c r="M3402" s="704"/>
      <c r="N3402" s="701" t="s">
        <v>1613</v>
      </c>
      <c r="O3402" s="702">
        <v>208029</v>
      </c>
      <c r="P3402" s="701" t="s">
        <v>1608</v>
      </c>
      <c r="Q3402" s="702">
        <v>251</v>
      </c>
      <c r="R3402" s="701" t="s">
        <v>1341</v>
      </c>
      <c r="S3402" s="701" t="s">
        <v>1341</v>
      </c>
    </row>
    <row r="3403" spans="1:19" x14ac:dyDescent="0.3">
      <c r="A3403" s="701" t="s">
        <v>2991</v>
      </c>
      <c r="B3403" s="701" t="s">
        <v>1607</v>
      </c>
      <c r="C3403" s="701" t="s">
        <v>1453</v>
      </c>
      <c r="D3403" s="702">
        <v>1982</v>
      </c>
      <c r="E3403" s="701" t="s">
        <v>1676</v>
      </c>
      <c r="F3403" s="701" t="s">
        <v>1677</v>
      </c>
      <c r="G3403" s="701" t="s">
        <v>1612</v>
      </c>
      <c r="H3403" s="703">
        <v>30437</v>
      </c>
      <c r="I3403" s="703">
        <v>30452</v>
      </c>
      <c r="J3403" s="701" t="s">
        <v>1608</v>
      </c>
      <c r="K3403" s="702">
        <v>36234</v>
      </c>
      <c r="L3403" s="701" t="s">
        <v>1341</v>
      </c>
      <c r="M3403" s="704"/>
      <c r="N3403" s="701" t="s">
        <v>1613</v>
      </c>
      <c r="O3403" s="702">
        <v>267486</v>
      </c>
      <c r="P3403" s="701" t="s">
        <v>1608</v>
      </c>
      <c r="Q3403" s="702">
        <v>681</v>
      </c>
      <c r="R3403" s="701" t="s">
        <v>1341</v>
      </c>
      <c r="S3403" s="701" t="s">
        <v>1341</v>
      </c>
    </row>
    <row r="3404" spans="1:19" x14ac:dyDescent="0.3">
      <c r="A3404" s="701" t="s">
        <v>2992</v>
      </c>
      <c r="B3404" s="701" t="s">
        <v>1607</v>
      </c>
      <c r="C3404" s="701" t="s">
        <v>1453</v>
      </c>
      <c r="D3404" s="702">
        <v>1982</v>
      </c>
      <c r="E3404" s="701" t="s">
        <v>1676</v>
      </c>
      <c r="F3404" s="701" t="s">
        <v>1677</v>
      </c>
      <c r="G3404" s="701" t="s">
        <v>1612</v>
      </c>
      <c r="H3404" s="703">
        <v>30468</v>
      </c>
      <c r="I3404" s="703">
        <v>30474</v>
      </c>
      <c r="J3404" s="701" t="s">
        <v>1608</v>
      </c>
      <c r="K3404" s="702">
        <v>35375</v>
      </c>
      <c r="L3404" s="701" t="s">
        <v>1341</v>
      </c>
      <c r="M3404" s="704"/>
      <c r="N3404" s="701" t="s">
        <v>1613</v>
      </c>
      <c r="O3404" s="702">
        <v>247249</v>
      </c>
      <c r="P3404" s="701" t="s">
        <v>1608</v>
      </c>
      <c r="Q3404" s="702">
        <v>664</v>
      </c>
      <c r="R3404" s="701" t="s">
        <v>1341</v>
      </c>
      <c r="S3404" s="701" t="s">
        <v>1341</v>
      </c>
    </row>
    <row r="3405" spans="1:19" x14ac:dyDescent="0.3">
      <c r="A3405" s="701" t="s">
        <v>3001</v>
      </c>
      <c r="B3405" s="701" t="s">
        <v>1607</v>
      </c>
      <c r="C3405" s="701" t="s">
        <v>1453</v>
      </c>
      <c r="D3405" s="702">
        <v>1983</v>
      </c>
      <c r="E3405" s="701" t="s">
        <v>1676</v>
      </c>
      <c r="F3405" s="701" t="s">
        <v>1677</v>
      </c>
      <c r="G3405" s="701" t="s">
        <v>1612</v>
      </c>
      <c r="H3405" s="703">
        <v>30844</v>
      </c>
      <c r="I3405" s="703">
        <v>30847</v>
      </c>
      <c r="J3405" s="701" t="s">
        <v>1608</v>
      </c>
      <c r="K3405" s="702">
        <v>49499</v>
      </c>
      <c r="L3405" s="701" t="s">
        <v>1341</v>
      </c>
      <c r="M3405" s="704"/>
      <c r="N3405" s="701" t="s">
        <v>1613</v>
      </c>
      <c r="O3405" s="702">
        <v>619076</v>
      </c>
      <c r="P3405" s="701" t="s">
        <v>1608</v>
      </c>
      <c r="Q3405" s="702">
        <v>751</v>
      </c>
      <c r="R3405" s="701" t="s">
        <v>1341</v>
      </c>
      <c r="S3405" s="701" t="s">
        <v>1341</v>
      </c>
    </row>
    <row r="3406" spans="1:19" x14ac:dyDescent="0.3">
      <c r="A3406" s="701" t="s">
        <v>3002</v>
      </c>
      <c r="B3406" s="701" t="s">
        <v>1607</v>
      </c>
      <c r="C3406" s="701" t="s">
        <v>1453</v>
      </c>
      <c r="D3406" s="702">
        <v>1983</v>
      </c>
      <c r="E3406" s="701" t="s">
        <v>1676</v>
      </c>
      <c r="F3406" s="701" t="s">
        <v>1677</v>
      </c>
      <c r="G3406" s="701" t="s">
        <v>1612</v>
      </c>
      <c r="H3406" s="703">
        <v>30841</v>
      </c>
      <c r="I3406" s="703">
        <v>30842</v>
      </c>
      <c r="J3406" s="701" t="s">
        <v>1608</v>
      </c>
      <c r="K3406" s="702">
        <v>50069</v>
      </c>
      <c r="L3406" s="701" t="s">
        <v>1341</v>
      </c>
      <c r="M3406" s="704"/>
      <c r="N3406" s="701" t="s">
        <v>1613</v>
      </c>
      <c r="O3406" s="702">
        <v>586239</v>
      </c>
      <c r="P3406" s="701" t="s">
        <v>1608</v>
      </c>
      <c r="Q3406" s="702">
        <v>245</v>
      </c>
      <c r="R3406" s="701" t="s">
        <v>1341</v>
      </c>
      <c r="S3406" s="701" t="s">
        <v>1341</v>
      </c>
    </row>
    <row r="3407" spans="1:19" x14ac:dyDescent="0.3">
      <c r="A3407" s="701" t="s">
        <v>3054</v>
      </c>
      <c r="B3407" s="701" t="s">
        <v>1607</v>
      </c>
      <c r="C3407" s="701" t="s">
        <v>1453</v>
      </c>
      <c r="D3407" s="702">
        <v>1984</v>
      </c>
      <c r="E3407" s="701" t="s">
        <v>1676</v>
      </c>
      <c r="F3407" s="701" t="s">
        <v>1677</v>
      </c>
      <c r="G3407" s="701" t="s">
        <v>1612</v>
      </c>
      <c r="H3407" s="703">
        <v>31168</v>
      </c>
      <c r="I3407" s="703">
        <v>31198</v>
      </c>
      <c r="J3407" s="701" t="s">
        <v>1608</v>
      </c>
      <c r="K3407" s="702">
        <v>24584</v>
      </c>
      <c r="L3407" s="701" t="s">
        <v>1341</v>
      </c>
      <c r="M3407" s="704"/>
      <c r="N3407" s="701" t="s">
        <v>1613</v>
      </c>
      <c r="O3407" s="702">
        <v>316880</v>
      </c>
      <c r="P3407" s="701" t="s">
        <v>1341</v>
      </c>
      <c r="Q3407" s="706"/>
      <c r="R3407" s="701" t="s">
        <v>1341</v>
      </c>
      <c r="S3407" s="701" t="s">
        <v>1341</v>
      </c>
    </row>
    <row r="3408" spans="1:19" x14ac:dyDescent="0.3">
      <c r="A3408" s="701" t="s">
        <v>3055</v>
      </c>
      <c r="B3408" s="701" t="s">
        <v>1607</v>
      </c>
      <c r="C3408" s="701" t="s">
        <v>1453</v>
      </c>
      <c r="D3408" s="702">
        <v>1984</v>
      </c>
      <c r="E3408" s="701" t="s">
        <v>1676</v>
      </c>
      <c r="F3408" s="701" t="s">
        <v>1677</v>
      </c>
      <c r="G3408" s="701" t="s">
        <v>1612</v>
      </c>
      <c r="H3408" s="703">
        <v>31168</v>
      </c>
      <c r="I3408" s="703">
        <v>31198</v>
      </c>
      <c r="J3408" s="701" t="s">
        <v>1608</v>
      </c>
      <c r="K3408" s="702">
        <v>24538</v>
      </c>
      <c r="L3408" s="701" t="s">
        <v>1341</v>
      </c>
      <c r="M3408" s="704"/>
      <c r="N3408" s="701" t="s">
        <v>1613</v>
      </c>
      <c r="O3408" s="702">
        <v>316288</v>
      </c>
      <c r="P3408" s="701" t="s">
        <v>1341</v>
      </c>
      <c r="Q3408" s="706"/>
      <c r="R3408" s="701" t="s">
        <v>1341</v>
      </c>
      <c r="S3408" s="701" t="s">
        <v>1341</v>
      </c>
    </row>
    <row r="3409" spans="1:19" x14ac:dyDescent="0.3">
      <c r="A3409" s="701" t="s">
        <v>3056</v>
      </c>
      <c r="B3409" s="701" t="s">
        <v>1607</v>
      </c>
      <c r="C3409" s="701" t="s">
        <v>1453</v>
      </c>
      <c r="D3409" s="702">
        <v>1984</v>
      </c>
      <c r="E3409" s="701" t="s">
        <v>1676</v>
      </c>
      <c r="F3409" s="701" t="s">
        <v>1677</v>
      </c>
      <c r="G3409" s="701" t="s">
        <v>1612</v>
      </c>
      <c r="H3409" s="703">
        <v>31168</v>
      </c>
      <c r="I3409" s="703">
        <v>31198</v>
      </c>
      <c r="J3409" s="701" t="s">
        <v>1608</v>
      </c>
      <c r="K3409" s="702">
        <v>24527</v>
      </c>
      <c r="L3409" s="701" t="s">
        <v>1341</v>
      </c>
      <c r="M3409" s="704"/>
      <c r="N3409" s="701" t="s">
        <v>1613</v>
      </c>
      <c r="O3409" s="705">
        <v>316145</v>
      </c>
      <c r="P3409" s="701" t="s">
        <v>1341</v>
      </c>
      <c r="Q3409" s="704"/>
      <c r="R3409" s="701" t="s">
        <v>1341</v>
      </c>
      <c r="S3409" s="701" t="s">
        <v>1341</v>
      </c>
    </row>
    <row r="3410" spans="1:19" x14ac:dyDescent="0.3">
      <c r="A3410" s="701" t="s">
        <v>3057</v>
      </c>
      <c r="B3410" s="701" t="s">
        <v>1607</v>
      </c>
      <c r="C3410" s="701" t="s">
        <v>1453</v>
      </c>
      <c r="D3410" s="702">
        <v>1984</v>
      </c>
      <c r="E3410" s="701" t="s">
        <v>1676</v>
      </c>
      <c r="F3410" s="701" t="s">
        <v>1677</v>
      </c>
      <c r="G3410" s="701" t="s">
        <v>1612</v>
      </c>
      <c r="H3410" s="703">
        <v>31214</v>
      </c>
      <c r="I3410" s="703">
        <v>31219</v>
      </c>
      <c r="J3410" s="701" t="s">
        <v>1608</v>
      </c>
      <c r="K3410" s="702">
        <v>26157</v>
      </c>
      <c r="L3410" s="701" t="s">
        <v>1341</v>
      </c>
      <c r="M3410" s="704"/>
      <c r="N3410" s="701" t="s">
        <v>1613</v>
      </c>
      <c r="O3410" s="702">
        <v>305357</v>
      </c>
      <c r="P3410" s="701" t="s">
        <v>1341</v>
      </c>
      <c r="Q3410" s="704"/>
      <c r="R3410" s="701" t="s">
        <v>1341</v>
      </c>
      <c r="S3410" s="701" t="s">
        <v>1341</v>
      </c>
    </row>
    <row r="3411" spans="1:19" x14ac:dyDescent="0.3">
      <c r="A3411" s="701" t="s">
        <v>3058</v>
      </c>
      <c r="B3411" s="701" t="s">
        <v>1607</v>
      </c>
      <c r="C3411" s="701" t="s">
        <v>1453</v>
      </c>
      <c r="D3411" s="702">
        <v>1984</v>
      </c>
      <c r="E3411" s="701" t="s">
        <v>1676</v>
      </c>
      <c r="F3411" s="701" t="s">
        <v>1677</v>
      </c>
      <c r="G3411" s="701" t="s">
        <v>1612</v>
      </c>
      <c r="H3411" s="703">
        <v>31214</v>
      </c>
      <c r="I3411" s="703">
        <v>31219</v>
      </c>
      <c r="J3411" s="701" t="s">
        <v>1608</v>
      </c>
      <c r="K3411" s="702">
        <v>24937</v>
      </c>
      <c r="L3411" s="701" t="s">
        <v>1341</v>
      </c>
      <c r="M3411" s="704"/>
      <c r="N3411" s="701" t="s">
        <v>1613</v>
      </c>
      <c r="O3411" s="705">
        <v>291114</v>
      </c>
      <c r="P3411" s="701" t="s">
        <v>1341</v>
      </c>
      <c r="Q3411" s="704"/>
      <c r="R3411" s="701" t="s">
        <v>1341</v>
      </c>
      <c r="S3411" s="701" t="s">
        <v>1341</v>
      </c>
    </row>
    <row r="3412" spans="1:19" x14ac:dyDescent="0.3">
      <c r="A3412" s="701" t="s">
        <v>3059</v>
      </c>
      <c r="B3412" s="701" t="s">
        <v>1607</v>
      </c>
      <c r="C3412" s="701" t="s">
        <v>1453</v>
      </c>
      <c r="D3412" s="702">
        <v>1984</v>
      </c>
      <c r="E3412" s="701" t="s">
        <v>1676</v>
      </c>
      <c r="F3412" s="701" t="s">
        <v>1677</v>
      </c>
      <c r="G3412" s="701" t="s">
        <v>1612</v>
      </c>
      <c r="H3412" s="703">
        <v>31214</v>
      </c>
      <c r="I3412" s="703">
        <v>31219</v>
      </c>
      <c r="J3412" s="701" t="s">
        <v>1608</v>
      </c>
      <c r="K3412" s="702">
        <v>23714</v>
      </c>
      <c r="L3412" s="701" t="s">
        <v>1341</v>
      </c>
      <c r="M3412" s="704"/>
      <c r="N3412" s="701" t="s">
        <v>1613</v>
      </c>
      <c r="O3412" s="702">
        <v>276837</v>
      </c>
      <c r="P3412" s="701" t="s">
        <v>1341</v>
      </c>
      <c r="Q3412" s="704"/>
      <c r="R3412" s="701" t="s">
        <v>1341</v>
      </c>
      <c r="S3412" s="701" t="s">
        <v>1341</v>
      </c>
    </row>
    <row r="3413" spans="1:19" x14ac:dyDescent="0.3">
      <c r="A3413" s="701" t="s">
        <v>3060</v>
      </c>
      <c r="B3413" s="701" t="s">
        <v>1607</v>
      </c>
      <c r="C3413" s="701" t="s">
        <v>1453</v>
      </c>
      <c r="D3413" s="702">
        <v>1984</v>
      </c>
      <c r="E3413" s="701" t="s">
        <v>1676</v>
      </c>
      <c r="F3413" s="701" t="s">
        <v>1677</v>
      </c>
      <c r="G3413" s="701" t="s">
        <v>1612</v>
      </c>
      <c r="H3413" s="703">
        <v>31212</v>
      </c>
      <c r="I3413" s="703">
        <v>31222</v>
      </c>
      <c r="J3413" s="701" t="s">
        <v>1608</v>
      </c>
      <c r="K3413" s="702">
        <v>24471</v>
      </c>
      <c r="L3413" s="701" t="s">
        <v>1341</v>
      </c>
      <c r="M3413" s="704"/>
      <c r="N3413" s="701" t="s">
        <v>1613</v>
      </c>
      <c r="O3413" s="702">
        <v>304818</v>
      </c>
      <c r="P3413" s="701" t="s">
        <v>1608</v>
      </c>
      <c r="Q3413" s="705">
        <v>56</v>
      </c>
      <c r="R3413" s="701" t="s">
        <v>1341</v>
      </c>
      <c r="S3413" s="701" t="s">
        <v>1341</v>
      </c>
    </row>
    <row r="3414" spans="1:19" x14ac:dyDescent="0.3">
      <c r="A3414" s="701" t="s">
        <v>3061</v>
      </c>
      <c r="B3414" s="701" t="s">
        <v>1607</v>
      </c>
      <c r="C3414" s="701" t="s">
        <v>1453</v>
      </c>
      <c r="D3414" s="702">
        <v>1984</v>
      </c>
      <c r="E3414" s="701" t="s">
        <v>1676</v>
      </c>
      <c r="F3414" s="701" t="s">
        <v>1677</v>
      </c>
      <c r="G3414" s="701" t="s">
        <v>1612</v>
      </c>
      <c r="H3414" s="703">
        <v>31212</v>
      </c>
      <c r="I3414" s="703">
        <v>31222</v>
      </c>
      <c r="J3414" s="701" t="s">
        <v>1608</v>
      </c>
      <c r="K3414" s="702">
        <v>29676</v>
      </c>
      <c r="L3414" s="701" t="s">
        <v>1341</v>
      </c>
      <c r="M3414" s="704"/>
      <c r="N3414" s="701" t="s">
        <v>1613</v>
      </c>
      <c r="O3414" s="705">
        <v>369653</v>
      </c>
      <c r="P3414" s="701" t="s">
        <v>1608</v>
      </c>
      <c r="Q3414" s="705">
        <v>68</v>
      </c>
      <c r="R3414" s="701" t="s">
        <v>1341</v>
      </c>
      <c r="S3414" s="701" t="s">
        <v>1341</v>
      </c>
    </row>
    <row r="3415" spans="1:19" x14ac:dyDescent="0.3">
      <c r="A3415" s="701" t="s">
        <v>3062</v>
      </c>
      <c r="B3415" s="701" t="s">
        <v>1607</v>
      </c>
      <c r="C3415" s="701" t="s">
        <v>1453</v>
      </c>
      <c r="D3415" s="702">
        <v>1984</v>
      </c>
      <c r="E3415" s="701" t="s">
        <v>1676</v>
      </c>
      <c r="F3415" s="701" t="s">
        <v>1677</v>
      </c>
      <c r="G3415" s="701" t="s">
        <v>1612</v>
      </c>
      <c r="H3415" s="703">
        <v>31212</v>
      </c>
      <c r="I3415" s="703">
        <v>31222</v>
      </c>
      <c r="J3415" s="701" t="s">
        <v>1608</v>
      </c>
      <c r="K3415" s="702">
        <v>24459</v>
      </c>
      <c r="L3415" s="701" t="s">
        <v>1341</v>
      </c>
      <c r="M3415" s="704"/>
      <c r="N3415" s="701" t="s">
        <v>1613</v>
      </c>
      <c r="O3415" s="702">
        <v>304668</v>
      </c>
      <c r="P3415" s="701" t="s">
        <v>1608</v>
      </c>
      <c r="Q3415" s="702">
        <v>56</v>
      </c>
      <c r="R3415" s="701" t="s">
        <v>1341</v>
      </c>
      <c r="S3415" s="701" t="s">
        <v>1341</v>
      </c>
    </row>
    <row r="3416" spans="1:19" x14ac:dyDescent="0.3">
      <c r="A3416" s="701" t="s">
        <v>3091</v>
      </c>
      <c r="B3416" s="701" t="s">
        <v>1607</v>
      </c>
      <c r="C3416" s="701" t="s">
        <v>1453</v>
      </c>
      <c r="D3416" s="702">
        <v>1985</v>
      </c>
      <c r="E3416" s="701" t="s">
        <v>1676</v>
      </c>
      <c r="F3416" s="701" t="s">
        <v>1677</v>
      </c>
      <c r="G3416" s="701" t="s">
        <v>1612</v>
      </c>
      <c r="H3416" s="703">
        <v>31564</v>
      </c>
      <c r="I3416" s="703">
        <v>31582</v>
      </c>
      <c r="J3416" s="701" t="s">
        <v>1608</v>
      </c>
      <c r="K3416" s="702">
        <v>19954</v>
      </c>
      <c r="L3416" s="701" t="s">
        <v>1341</v>
      </c>
      <c r="M3416" s="704"/>
      <c r="N3416" s="701" t="s">
        <v>1613</v>
      </c>
      <c r="O3416" s="702">
        <v>318335</v>
      </c>
      <c r="P3416" s="701" t="s">
        <v>1341</v>
      </c>
      <c r="Q3416" s="706"/>
      <c r="R3416" s="701" t="s">
        <v>1341</v>
      </c>
      <c r="S3416" s="701" t="s">
        <v>1341</v>
      </c>
    </row>
    <row r="3417" spans="1:19" x14ac:dyDescent="0.3">
      <c r="A3417" s="701" t="s">
        <v>3092</v>
      </c>
      <c r="B3417" s="701" t="s">
        <v>1607</v>
      </c>
      <c r="C3417" s="701" t="s">
        <v>1453</v>
      </c>
      <c r="D3417" s="702">
        <v>1985</v>
      </c>
      <c r="E3417" s="701" t="s">
        <v>1676</v>
      </c>
      <c r="F3417" s="701" t="s">
        <v>1677</v>
      </c>
      <c r="G3417" s="701" t="s">
        <v>1612</v>
      </c>
      <c r="H3417" s="703">
        <v>31564</v>
      </c>
      <c r="I3417" s="703">
        <v>31582</v>
      </c>
      <c r="J3417" s="701" t="s">
        <v>1608</v>
      </c>
      <c r="K3417" s="702">
        <v>19975</v>
      </c>
      <c r="L3417" s="701" t="s">
        <v>1341</v>
      </c>
      <c r="M3417" s="704"/>
      <c r="N3417" s="701" t="s">
        <v>1613</v>
      </c>
      <c r="O3417" s="702">
        <v>320079</v>
      </c>
      <c r="P3417" s="701" t="s">
        <v>1341</v>
      </c>
      <c r="Q3417" s="706"/>
      <c r="R3417" s="701" t="s">
        <v>1341</v>
      </c>
      <c r="S3417" s="701" t="s">
        <v>1341</v>
      </c>
    </row>
    <row r="3418" spans="1:19" x14ac:dyDescent="0.3">
      <c r="A3418" s="701" t="s">
        <v>3093</v>
      </c>
      <c r="B3418" s="701" t="s">
        <v>1607</v>
      </c>
      <c r="C3418" s="701" t="s">
        <v>1453</v>
      </c>
      <c r="D3418" s="702">
        <v>1985</v>
      </c>
      <c r="E3418" s="701" t="s">
        <v>1676</v>
      </c>
      <c r="F3418" s="701" t="s">
        <v>1677</v>
      </c>
      <c r="G3418" s="701" t="s">
        <v>1612</v>
      </c>
      <c r="H3418" s="703">
        <v>31564</v>
      </c>
      <c r="I3418" s="703">
        <v>31582</v>
      </c>
      <c r="J3418" s="701" t="s">
        <v>1608</v>
      </c>
      <c r="K3418" s="702">
        <v>20127</v>
      </c>
      <c r="L3418" s="701" t="s">
        <v>1341</v>
      </c>
      <c r="M3418" s="704"/>
      <c r="N3418" s="701" t="s">
        <v>1613</v>
      </c>
      <c r="O3418" s="702">
        <v>321701</v>
      </c>
      <c r="P3418" s="701" t="s">
        <v>1341</v>
      </c>
      <c r="Q3418" s="706"/>
      <c r="R3418" s="701" t="s">
        <v>1341</v>
      </c>
      <c r="S3418" s="701" t="s">
        <v>1341</v>
      </c>
    </row>
    <row r="3419" spans="1:19" x14ac:dyDescent="0.3">
      <c r="A3419" s="701" t="s">
        <v>3094</v>
      </c>
      <c r="B3419" s="701" t="s">
        <v>1607</v>
      </c>
      <c r="C3419" s="701" t="s">
        <v>1453</v>
      </c>
      <c r="D3419" s="702">
        <v>1985</v>
      </c>
      <c r="E3419" s="701" t="s">
        <v>1676</v>
      </c>
      <c r="F3419" s="701" t="s">
        <v>1677</v>
      </c>
      <c r="G3419" s="701" t="s">
        <v>1612</v>
      </c>
      <c r="H3419" s="703">
        <v>31573</v>
      </c>
      <c r="I3419" s="703">
        <v>31578</v>
      </c>
      <c r="J3419" s="701" t="s">
        <v>1608</v>
      </c>
      <c r="K3419" s="702">
        <v>20038</v>
      </c>
      <c r="L3419" s="701" t="s">
        <v>1341</v>
      </c>
      <c r="M3419" s="704"/>
      <c r="N3419" s="701" t="s">
        <v>1613</v>
      </c>
      <c r="O3419" s="702">
        <v>273848</v>
      </c>
      <c r="P3419" s="701" t="s">
        <v>1341</v>
      </c>
      <c r="Q3419" s="706"/>
      <c r="R3419" s="701" t="s">
        <v>1341</v>
      </c>
      <c r="S3419" s="701" t="s">
        <v>1341</v>
      </c>
    </row>
    <row r="3420" spans="1:19" x14ac:dyDescent="0.3">
      <c r="A3420" s="701" t="s">
        <v>3100</v>
      </c>
      <c r="B3420" s="701" t="s">
        <v>1607</v>
      </c>
      <c r="C3420" s="701" t="s">
        <v>1453</v>
      </c>
      <c r="D3420" s="702">
        <v>1985</v>
      </c>
      <c r="E3420" s="701" t="s">
        <v>1676</v>
      </c>
      <c r="F3420" s="701" t="s">
        <v>1677</v>
      </c>
      <c r="G3420" s="701" t="s">
        <v>1612</v>
      </c>
      <c r="H3420" s="703">
        <v>31573</v>
      </c>
      <c r="I3420" s="703">
        <v>31578</v>
      </c>
      <c r="J3420" s="701" t="s">
        <v>1608</v>
      </c>
      <c r="K3420" s="702">
        <v>20110</v>
      </c>
      <c r="L3420" s="701" t="s">
        <v>1341</v>
      </c>
      <c r="M3420" s="704"/>
      <c r="N3420" s="701" t="s">
        <v>1613</v>
      </c>
      <c r="O3420" s="702">
        <v>274832</v>
      </c>
      <c r="P3420" s="701" t="s">
        <v>1341</v>
      </c>
      <c r="Q3420" s="706"/>
      <c r="R3420" s="701" t="s">
        <v>1341</v>
      </c>
      <c r="S3420" s="701" t="s">
        <v>1341</v>
      </c>
    </row>
    <row r="3421" spans="1:19" x14ac:dyDescent="0.3">
      <c r="A3421" s="701" t="s">
        <v>3101</v>
      </c>
      <c r="B3421" s="701" t="s">
        <v>1607</v>
      </c>
      <c r="C3421" s="701" t="s">
        <v>1453</v>
      </c>
      <c r="D3421" s="702">
        <v>1985</v>
      </c>
      <c r="E3421" s="701" t="s">
        <v>1676</v>
      </c>
      <c r="F3421" s="701" t="s">
        <v>1677</v>
      </c>
      <c r="G3421" s="701" t="s">
        <v>1612</v>
      </c>
      <c r="H3421" s="703">
        <v>31573</v>
      </c>
      <c r="I3421" s="703">
        <v>31578</v>
      </c>
      <c r="J3421" s="701" t="s">
        <v>1608</v>
      </c>
      <c r="K3421" s="702">
        <v>20096</v>
      </c>
      <c r="L3421" s="701" t="s">
        <v>1341</v>
      </c>
      <c r="M3421" s="704"/>
      <c r="N3421" s="701" t="s">
        <v>1613</v>
      </c>
      <c r="O3421" s="702">
        <v>274640</v>
      </c>
      <c r="P3421" s="701" t="s">
        <v>1341</v>
      </c>
      <c r="Q3421" s="704"/>
      <c r="R3421" s="701" t="s">
        <v>1341</v>
      </c>
      <c r="S3421" s="701" t="s">
        <v>1341</v>
      </c>
    </row>
    <row r="3422" spans="1:19" x14ac:dyDescent="0.3">
      <c r="A3422" s="701" t="s">
        <v>3102</v>
      </c>
      <c r="B3422" s="701" t="s">
        <v>1607</v>
      </c>
      <c r="C3422" s="701" t="s">
        <v>1453</v>
      </c>
      <c r="D3422" s="702">
        <v>1985</v>
      </c>
      <c r="E3422" s="701" t="s">
        <v>1676</v>
      </c>
      <c r="F3422" s="701" t="s">
        <v>1677</v>
      </c>
      <c r="G3422" s="701" t="s">
        <v>1612</v>
      </c>
      <c r="H3422" s="703">
        <v>31579</v>
      </c>
      <c r="I3422" s="703">
        <v>31580</v>
      </c>
      <c r="J3422" s="701" t="s">
        <v>1608</v>
      </c>
      <c r="K3422" s="702">
        <v>20145</v>
      </c>
      <c r="L3422" s="701" t="s">
        <v>1341</v>
      </c>
      <c r="M3422" s="704"/>
      <c r="N3422" s="701" t="s">
        <v>1613</v>
      </c>
      <c r="O3422" s="705">
        <v>284309</v>
      </c>
      <c r="P3422" s="701" t="s">
        <v>1341</v>
      </c>
      <c r="Q3422" s="704"/>
      <c r="R3422" s="701" t="s">
        <v>1341</v>
      </c>
      <c r="S3422" s="701" t="s">
        <v>1341</v>
      </c>
    </row>
    <row r="3423" spans="1:19" x14ac:dyDescent="0.3">
      <c r="A3423" s="701" t="s">
        <v>3103</v>
      </c>
      <c r="B3423" s="701" t="s">
        <v>1607</v>
      </c>
      <c r="C3423" s="701" t="s">
        <v>1453</v>
      </c>
      <c r="D3423" s="702">
        <v>1985</v>
      </c>
      <c r="E3423" s="701" t="s">
        <v>1676</v>
      </c>
      <c r="F3423" s="701" t="s">
        <v>1677</v>
      </c>
      <c r="G3423" s="701" t="s">
        <v>1612</v>
      </c>
      <c r="H3423" s="703">
        <v>31579</v>
      </c>
      <c r="I3423" s="703">
        <v>31580</v>
      </c>
      <c r="J3423" s="701" t="s">
        <v>1608</v>
      </c>
      <c r="K3423" s="702">
        <v>20110</v>
      </c>
      <c r="L3423" s="701" t="s">
        <v>1341</v>
      </c>
      <c r="M3423" s="704"/>
      <c r="N3423" s="701" t="s">
        <v>1613</v>
      </c>
      <c r="O3423" s="702">
        <v>283815</v>
      </c>
      <c r="P3423" s="701" t="s">
        <v>1341</v>
      </c>
      <c r="Q3423" s="704"/>
      <c r="R3423" s="701" t="s">
        <v>1341</v>
      </c>
      <c r="S3423" s="701" t="s">
        <v>1341</v>
      </c>
    </row>
    <row r="3424" spans="1:19" x14ac:dyDescent="0.3">
      <c r="A3424" s="701" t="s">
        <v>3104</v>
      </c>
      <c r="B3424" s="701" t="s">
        <v>1607</v>
      </c>
      <c r="C3424" s="701" t="s">
        <v>1453</v>
      </c>
      <c r="D3424" s="702">
        <v>1985</v>
      </c>
      <c r="E3424" s="701" t="s">
        <v>1676</v>
      </c>
      <c r="F3424" s="701" t="s">
        <v>1677</v>
      </c>
      <c r="G3424" s="701" t="s">
        <v>1612</v>
      </c>
      <c r="H3424" s="703">
        <v>31579</v>
      </c>
      <c r="I3424" s="703">
        <v>31580</v>
      </c>
      <c r="J3424" s="701" t="s">
        <v>1608</v>
      </c>
      <c r="K3424" s="702">
        <v>20096</v>
      </c>
      <c r="L3424" s="701" t="s">
        <v>1341</v>
      </c>
      <c r="M3424" s="704"/>
      <c r="N3424" s="701" t="s">
        <v>1613</v>
      </c>
      <c r="O3424" s="702">
        <v>283618</v>
      </c>
      <c r="P3424" s="701" t="s">
        <v>1341</v>
      </c>
      <c r="Q3424" s="704"/>
      <c r="R3424" s="701" t="s">
        <v>1341</v>
      </c>
      <c r="S3424" s="701" t="s">
        <v>1341</v>
      </c>
    </row>
    <row r="3425" spans="1:19" x14ac:dyDescent="0.3">
      <c r="A3425" s="701" t="s">
        <v>3145</v>
      </c>
      <c r="B3425" s="701" t="s">
        <v>1607</v>
      </c>
      <c r="C3425" s="701" t="s">
        <v>1453</v>
      </c>
      <c r="D3425" s="702">
        <v>1986</v>
      </c>
      <c r="E3425" s="701" t="s">
        <v>1676</v>
      </c>
      <c r="F3425" s="701" t="s">
        <v>1677</v>
      </c>
      <c r="G3425" s="701" t="s">
        <v>1612</v>
      </c>
      <c r="H3425" s="703">
        <v>31898</v>
      </c>
      <c r="I3425" s="703">
        <v>31905</v>
      </c>
      <c r="J3425" s="701" t="s">
        <v>1608</v>
      </c>
      <c r="K3425" s="702">
        <v>19947</v>
      </c>
      <c r="L3425" s="701" t="s">
        <v>1341</v>
      </c>
      <c r="M3425" s="704"/>
      <c r="N3425" s="701" t="s">
        <v>1613</v>
      </c>
      <c r="O3425" s="702">
        <v>276591</v>
      </c>
      <c r="P3425" s="701" t="s">
        <v>1341</v>
      </c>
      <c r="Q3425" s="706"/>
      <c r="R3425" s="701" t="s">
        <v>1341</v>
      </c>
      <c r="S3425" s="701" t="s">
        <v>1341</v>
      </c>
    </row>
    <row r="3426" spans="1:19" x14ac:dyDescent="0.3">
      <c r="A3426" s="701" t="s">
        <v>3146</v>
      </c>
      <c r="B3426" s="701" t="s">
        <v>1607</v>
      </c>
      <c r="C3426" s="701" t="s">
        <v>1453</v>
      </c>
      <c r="D3426" s="702">
        <v>1986</v>
      </c>
      <c r="E3426" s="701" t="s">
        <v>1676</v>
      </c>
      <c r="F3426" s="701" t="s">
        <v>1677</v>
      </c>
      <c r="G3426" s="701" t="s">
        <v>1612</v>
      </c>
      <c r="H3426" s="703">
        <v>31898</v>
      </c>
      <c r="I3426" s="703">
        <v>31905</v>
      </c>
      <c r="J3426" s="701" t="s">
        <v>1608</v>
      </c>
      <c r="K3426" s="702">
        <v>19935</v>
      </c>
      <c r="L3426" s="701" t="s">
        <v>1341</v>
      </c>
      <c r="M3426" s="704"/>
      <c r="N3426" s="701" t="s">
        <v>1613</v>
      </c>
      <c r="O3426" s="702">
        <v>276591</v>
      </c>
      <c r="P3426" s="701" t="s">
        <v>1341</v>
      </c>
      <c r="Q3426" s="706"/>
      <c r="R3426" s="701" t="s">
        <v>1341</v>
      </c>
      <c r="S3426" s="701" t="s">
        <v>1341</v>
      </c>
    </row>
    <row r="3427" spans="1:19" x14ac:dyDescent="0.3">
      <c r="A3427" s="701" t="s">
        <v>3147</v>
      </c>
      <c r="B3427" s="701" t="s">
        <v>1607</v>
      </c>
      <c r="C3427" s="701" t="s">
        <v>1453</v>
      </c>
      <c r="D3427" s="702">
        <v>1986</v>
      </c>
      <c r="E3427" s="701" t="s">
        <v>1676</v>
      </c>
      <c r="F3427" s="701" t="s">
        <v>1677</v>
      </c>
      <c r="G3427" s="701" t="s">
        <v>1612</v>
      </c>
      <c r="H3427" s="703">
        <v>31898</v>
      </c>
      <c r="I3427" s="703">
        <v>31905</v>
      </c>
      <c r="J3427" s="701" t="s">
        <v>1608</v>
      </c>
      <c r="K3427" s="702">
        <v>19990</v>
      </c>
      <c r="L3427" s="701" t="s">
        <v>1341</v>
      </c>
      <c r="M3427" s="704"/>
      <c r="N3427" s="701" t="s">
        <v>1613</v>
      </c>
      <c r="O3427" s="702">
        <v>276591</v>
      </c>
      <c r="P3427" s="701" t="s">
        <v>1341</v>
      </c>
      <c r="Q3427" s="704"/>
      <c r="R3427" s="701" t="s">
        <v>1341</v>
      </c>
      <c r="S3427" s="701" t="s">
        <v>1341</v>
      </c>
    </row>
    <row r="3428" spans="1:19" x14ac:dyDescent="0.3">
      <c r="A3428" s="701" t="s">
        <v>3148</v>
      </c>
      <c r="B3428" s="701" t="s">
        <v>1607</v>
      </c>
      <c r="C3428" s="701" t="s">
        <v>1453</v>
      </c>
      <c r="D3428" s="702">
        <v>1986</v>
      </c>
      <c r="E3428" s="701" t="s">
        <v>1676</v>
      </c>
      <c r="F3428" s="701" t="s">
        <v>1677</v>
      </c>
      <c r="G3428" s="701" t="s">
        <v>1612</v>
      </c>
      <c r="H3428" s="703">
        <v>31916</v>
      </c>
      <c r="I3428" s="703">
        <v>31919</v>
      </c>
      <c r="J3428" s="701" t="s">
        <v>1608</v>
      </c>
      <c r="K3428" s="702">
        <v>18978</v>
      </c>
      <c r="L3428" s="701" t="s">
        <v>1341</v>
      </c>
      <c r="M3428" s="704"/>
      <c r="N3428" s="701" t="s">
        <v>1613</v>
      </c>
      <c r="O3428" s="702">
        <v>467555</v>
      </c>
      <c r="P3428" s="701" t="s">
        <v>1341</v>
      </c>
      <c r="Q3428" s="706"/>
      <c r="R3428" s="701" t="s">
        <v>1341</v>
      </c>
      <c r="S3428" s="701" t="s">
        <v>1341</v>
      </c>
    </row>
    <row r="3429" spans="1:19" x14ac:dyDescent="0.3">
      <c r="A3429" s="701" t="s">
        <v>3149</v>
      </c>
      <c r="B3429" s="701" t="s">
        <v>1607</v>
      </c>
      <c r="C3429" s="701" t="s">
        <v>1453</v>
      </c>
      <c r="D3429" s="702">
        <v>1986</v>
      </c>
      <c r="E3429" s="701" t="s">
        <v>1676</v>
      </c>
      <c r="F3429" s="701" t="s">
        <v>1677</v>
      </c>
      <c r="G3429" s="701" t="s">
        <v>1612</v>
      </c>
      <c r="H3429" s="703">
        <v>31916</v>
      </c>
      <c r="I3429" s="703">
        <v>31919</v>
      </c>
      <c r="J3429" s="701" t="s">
        <v>1608</v>
      </c>
      <c r="K3429" s="702">
        <v>20006</v>
      </c>
      <c r="L3429" s="701" t="s">
        <v>1341</v>
      </c>
      <c r="M3429" s="704"/>
      <c r="N3429" s="701" t="s">
        <v>1613</v>
      </c>
      <c r="O3429" s="702">
        <v>467555</v>
      </c>
      <c r="P3429" s="701" t="s">
        <v>1341</v>
      </c>
      <c r="Q3429" s="706"/>
      <c r="R3429" s="701" t="s">
        <v>1341</v>
      </c>
      <c r="S3429" s="701" t="s">
        <v>1341</v>
      </c>
    </row>
    <row r="3430" spans="1:19" x14ac:dyDescent="0.3">
      <c r="A3430" s="701" t="s">
        <v>3150</v>
      </c>
      <c r="B3430" s="701" t="s">
        <v>1607</v>
      </c>
      <c r="C3430" s="701" t="s">
        <v>1453</v>
      </c>
      <c r="D3430" s="702">
        <v>1986</v>
      </c>
      <c r="E3430" s="701" t="s">
        <v>1676</v>
      </c>
      <c r="F3430" s="701" t="s">
        <v>1677</v>
      </c>
      <c r="G3430" s="701" t="s">
        <v>1612</v>
      </c>
      <c r="H3430" s="703">
        <v>31916</v>
      </c>
      <c r="I3430" s="703">
        <v>31919</v>
      </c>
      <c r="J3430" s="701" t="s">
        <v>1608</v>
      </c>
      <c r="K3430" s="702">
        <v>19982</v>
      </c>
      <c r="L3430" s="701" t="s">
        <v>1341</v>
      </c>
      <c r="M3430" s="704"/>
      <c r="N3430" s="701" t="s">
        <v>1613</v>
      </c>
      <c r="O3430" s="702">
        <v>467555</v>
      </c>
      <c r="P3430" s="701" t="s">
        <v>1341</v>
      </c>
      <c r="Q3430" s="706"/>
      <c r="R3430" s="701" t="s">
        <v>1341</v>
      </c>
      <c r="S3430" s="701" t="s">
        <v>1341</v>
      </c>
    </row>
    <row r="3431" spans="1:19" x14ac:dyDescent="0.3">
      <c r="A3431" s="701" t="s">
        <v>3151</v>
      </c>
      <c r="B3431" s="701" t="s">
        <v>1607</v>
      </c>
      <c r="C3431" s="701" t="s">
        <v>1453</v>
      </c>
      <c r="D3431" s="702">
        <v>1986</v>
      </c>
      <c r="E3431" s="701" t="s">
        <v>1676</v>
      </c>
      <c r="F3431" s="701" t="s">
        <v>1677</v>
      </c>
      <c r="G3431" s="701" t="s">
        <v>1612</v>
      </c>
      <c r="H3431" s="703">
        <v>31898</v>
      </c>
      <c r="I3431" s="703">
        <v>31924</v>
      </c>
      <c r="J3431" s="701" t="s">
        <v>1608</v>
      </c>
      <c r="K3431" s="702">
        <v>19980</v>
      </c>
      <c r="L3431" s="701" t="s">
        <v>1341</v>
      </c>
      <c r="M3431" s="704"/>
      <c r="N3431" s="701" t="s">
        <v>1613</v>
      </c>
      <c r="O3431" s="702">
        <v>299513</v>
      </c>
      <c r="P3431" s="701" t="s">
        <v>1341</v>
      </c>
      <c r="Q3431" s="706"/>
      <c r="R3431" s="701" t="s">
        <v>1341</v>
      </c>
      <c r="S3431" s="701" t="s">
        <v>1341</v>
      </c>
    </row>
    <row r="3432" spans="1:19" x14ac:dyDescent="0.3">
      <c r="A3432" s="701" t="s">
        <v>3152</v>
      </c>
      <c r="B3432" s="701" t="s">
        <v>1607</v>
      </c>
      <c r="C3432" s="701" t="s">
        <v>1453</v>
      </c>
      <c r="D3432" s="702">
        <v>1986</v>
      </c>
      <c r="E3432" s="701" t="s">
        <v>1676</v>
      </c>
      <c r="F3432" s="701" t="s">
        <v>1677</v>
      </c>
      <c r="G3432" s="701" t="s">
        <v>1612</v>
      </c>
      <c r="H3432" s="703">
        <v>31898</v>
      </c>
      <c r="I3432" s="703">
        <v>31924</v>
      </c>
      <c r="J3432" s="701" t="s">
        <v>1608</v>
      </c>
      <c r="K3432" s="702">
        <v>19899</v>
      </c>
      <c r="L3432" s="701" t="s">
        <v>1341</v>
      </c>
      <c r="M3432" s="704"/>
      <c r="N3432" s="701" t="s">
        <v>1613</v>
      </c>
      <c r="O3432" s="702">
        <v>299513</v>
      </c>
      <c r="P3432" s="701" t="s">
        <v>1341</v>
      </c>
      <c r="Q3432" s="706"/>
      <c r="R3432" s="701" t="s">
        <v>1341</v>
      </c>
      <c r="S3432" s="701" t="s">
        <v>1341</v>
      </c>
    </row>
    <row r="3433" spans="1:19" x14ac:dyDescent="0.3">
      <c r="A3433" s="701" t="s">
        <v>3153</v>
      </c>
      <c r="B3433" s="701" t="s">
        <v>1607</v>
      </c>
      <c r="C3433" s="701" t="s">
        <v>1453</v>
      </c>
      <c r="D3433" s="702">
        <v>1986</v>
      </c>
      <c r="E3433" s="701" t="s">
        <v>1676</v>
      </c>
      <c r="F3433" s="701" t="s">
        <v>1677</v>
      </c>
      <c r="G3433" s="701" t="s">
        <v>1612</v>
      </c>
      <c r="H3433" s="703">
        <v>31898</v>
      </c>
      <c r="I3433" s="703">
        <v>31924</v>
      </c>
      <c r="J3433" s="701" t="s">
        <v>1608</v>
      </c>
      <c r="K3433" s="702">
        <v>19979</v>
      </c>
      <c r="L3433" s="701" t="s">
        <v>1341</v>
      </c>
      <c r="M3433" s="704"/>
      <c r="N3433" s="701" t="s">
        <v>1613</v>
      </c>
      <c r="O3433" s="702">
        <v>299513</v>
      </c>
      <c r="P3433" s="701" t="s">
        <v>1341</v>
      </c>
      <c r="Q3433" s="706"/>
      <c r="R3433" s="701" t="s">
        <v>1341</v>
      </c>
      <c r="S3433" s="701" t="s">
        <v>1341</v>
      </c>
    </row>
    <row r="3434" spans="1:19" x14ac:dyDescent="0.3">
      <c r="A3434" s="701" t="s">
        <v>3193</v>
      </c>
      <c r="B3434" s="701" t="s">
        <v>1607</v>
      </c>
      <c r="C3434" s="701" t="s">
        <v>1453</v>
      </c>
      <c r="D3434" s="702">
        <v>1987</v>
      </c>
      <c r="E3434" s="701" t="s">
        <v>1676</v>
      </c>
      <c r="F3434" s="701" t="s">
        <v>1677</v>
      </c>
      <c r="G3434" s="701" t="s">
        <v>1612</v>
      </c>
      <c r="H3434" s="703">
        <v>32234</v>
      </c>
      <c r="I3434" s="703">
        <v>32262</v>
      </c>
      <c r="J3434" s="701" t="s">
        <v>1608</v>
      </c>
      <c r="K3434" s="702">
        <v>24457</v>
      </c>
      <c r="L3434" s="701" t="s">
        <v>1341</v>
      </c>
      <c r="M3434" s="704"/>
      <c r="N3434" s="701" t="s">
        <v>1613</v>
      </c>
      <c r="O3434" s="705">
        <v>333015</v>
      </c>
      <c r="P3434" s="701" t="s">
        <v>1608</v>
      </c>
      <c r="Q3434" s="705">
        <v>469</v>
      </c>
      <c r="R3434" s="701" t="s">
        <v>1341</v>
      </c>
      <c r="S3434" s="701" t="s">
        <v>1341</v>
      </c>
    </row>
    <row r="3435" spans="1:19" x14ac:dyDescent="0.3">
      <c r="A3435" s="701" t="s">
        <v>3194</v>
      </c>
      <c r="B3435" s="701" t="s">
        <v>1607</v>
      </c>
      <c r="C3435" s="701" t="s">
        <v>1453</v>
      </c>
      <c r="D3435" s="702">
        <v>1987</v>
      </c>
      <c r="E3435" s="701" t="s">
        <v>1676</v>
      </c>
      <c r="F3435" s="701" t="s">
        <v>1677</v>
      </c>
      <c r="G3435" s="701" t="s">
        <v>1612</v>
      </c>
      <c r="H3435" s="703">
        <v>32234</v>
      </c>
      <c r="I3435" s="703">
        <v>32262</v>
      </c>
      <c r="J3435" s="701" t="s">
        <v>1608</v>
      </c>
      <c r="K3435" s="702">
        <v>24386</v>
      </c>
      <c r="L3435" s="701" t="s">
        <v>1341</v>
      </c>
      <c r="M3435" s="704"/>
      <c r="N3435" s="701" t="s">
        <v>1613</v>
      </c>
      <c r="O3435" s="705">
        <v>332048</v>
      </c>
      <c r="P3435" s="701" t="s">
        <v>1608</v>
      </c>
      <c r="Q3435" s="705">
        <v>472</v>
      </c>
      <c r="R3435" s="701" t="s">
        <v>1341</v>
      </c>
      <c r="S3435" s="701" t="s">
        <v>1341</v>
      </c>
    </row>
    <row r="3436" spans="1:19" x14ac:dyDescent="0.3">
      <c r="A3436" s="701" t="s">
        <v>3195</v>
      </c>
      <c r="B3436" s="701" t="s">
        <v>1607</v>
      </c>
      <c r="C3436" s="701" t="s">
        <v>1453</v>
      </c>
      <c r="D3436" s="702">
        <v>1987</v>
      </c>
      <c r="E3436" s="701" t="s">
        <v>1676</v>
      </c>
      <c r="F3436" s="701" t="s">
        <v>1677</v>
      </c>
      <c r="G3436" s="701" t="s">
        <v>1612</v>
      </c>
      <c r="H3436" s="703">
        <v>32234</v>
      </c>
      <c r="I3436" s="703">
        <v>32262</v>
      </c>
      <c r="J3436" s="701" t="s">
        <v>1608</v>
      </c>
      <c r="K3436" s="702">
        <v>24486</v>
      </c>
      <c r="L3436" s="701" t="s">
        <v>1341</v>
      </c>
      <c r="M3436" s="704"/>
      <c r="N3436" s="701" t="s">
        <v>1613</v>
      </c>
      <c r="O3436" s="705">
        <v>333409</v>
      </c>
      <c r="P3436" s="701" t="s">
        <v>1608</v>
      </c>
      <c r="Q3436" s="705">
        <v>474</v>
      </c>
      <c r="R3436" s="701" t="s">
        <v>1341</v>
      </c>
      <c r="S3436" s="701" t="s">
        <v>1341</v>
      </c>
    </row>
    <row r="3437" spans="1:19" x14ac:dyDescent="0.3">
      <c r="A3437" s="701" t="s">
        <v>3244</v>
      </c>
      <c r="B3437" s="701" t="s">
        <v>1607</v>
      </c>
      <c r="C3437" s="701" t="s">
        <v>1453</v>
      </c>
      <c r="D3437" s="702">
        <v>1987</v>
      </c>
      <c r="E3437" s="701" t="s">
        <v>1676</v>
      </c>
      <c r="F3437" s="701" t="s">
        <v>1677</v>
      </c>
      <c r="G3437" s="701" t="s">
        <v>1612</v>
      </c>
      <c r="H3437" s="703">
        <v>32264</v>
      </c>
      <c r="I3437" s="703">
        <v>32276</v>
      </c>
      <c r="J3437" s="701" t="s">
        <v>1608</v>
      </c>
      <c r="K3437" s="702">
        <v>24641</v>
      </c>
      <c r="L3437" s="701" t="s">
        <v>1341</v>
      </c>
      <c r="M3437" s="704"/>
      <c r="N3437" s="701" t="s">
        <v>1613</v>
      </c>
      <c r="O3437" s="705">
        <v>330180</v>
      </c>
      <c r="P3437" s="701" t="s">
        <v>1608</v>
      </c>
      <c r="Q3437" s="705">
        <v>477</v>
      </c>
      <c r="R3437" s="701" t="s">
        <v>1341</v>
      </c>
      <c r="S3437" s="701" t="s">
        <v>1341</v>
      </c>
    </row>
    <row r="3438" spans="1:19" x14ac:dyDescent="0.3">
      <c r="A3438" s="701" t="s">
        <v>3284</v>
      </c>
      <c r="B3438" s="701" t="s">
        <v>1607</v>
      </c>
      <c r="C3438" s="701" t="s">
        <v>1453</v>
      </c>
      <c r="D3438" s="702">
        <v>1987</v>
      </c>
      <c r="E3438" s="701" t="s">
        <v>1676</v>
      </c>
      <c r="F3438" s="701" t="s">
        <v>1677</v>
      </c>
      <c r="G3438" s="701" t="s">
        <v>1612</v>
      </c>
      <c r="H3438" s="703">
        <v>32264</v>
      </c>
      <c r="I3438" s="703">
        <v>32269</v>
      </c>
      <c r="J3438" s="701" t="s">
        <v>1608</v>
      </c>
      <c r="K3438" s="702">
        <v>24677</v>
      </c>
      <c r="L3438" s="701" t="s">
        <v>1341</v>
      </c>
      <c r="M3438" s="704"/>
      <c r="N3438" s="701" t="s">
        <v>1613</v>
      </c>
      <c r="O3438" s="702">
        <v>309963</v>
      </c>
      <c r="P3438" s="701" t="s">
        <v>1608</v>
      </c>
      <c r="Q3438" s="702">
        <v>401</v>
      </c>
      <c r="R3438" s="701" t="s">
        <v>1341</v>
      </c>
      <c r="S3438" s="701" t="s">
        <v>1341</v>
      </c>
    </row>
    <row r="3439" spans="1:19" x14ac:dyDescent="0.3">
      <c r="A3439" s="701" t="s">
        <v>3285</v>
      </c>
      <c r="B3439" s="701" t="s">
        <v>1607</v>
      </c>
      <c r="C3439" s="701" t="s">
        <v>1453</v>
      </c>
      <c r="D3439" s="702">
        <v>1987</v>
      </c>
      <c r="E3439" s="701" t="s">
        <v>1676</v>
      </c>
      <c r="F3439" s="701" t="s">
        <v>1677</v>
      </c>
      <c r="G3439" s="701" t="s">
        <v>1612</v>
      </c>
      <c r="H3439" s="703">
        <v>32264</v>
      </c>
      <c r="I3439" s="703">
        <v>32269</v>
      </c>
      <c r="J3439" s="701" t="s">
        <v>1608</v>
      </c>
      <c r="K3439" s="702">
        <v>24727</v>
      </c>
      <c r="L3439" s="701" t="s">
        <v>1341</v>
      </c>
      <c r="M3439" s="704"/>
      <c r="N3439" s="701" t="s">
        <v>1613</v>
      </c>
      <c r="O3439" s="702">
        <v>310591</v>
      </c>
      <c r="P3439" s="701" t="s">
        <v>1608</v>
      </c>
      <c r="Q3439" s="702">
        <v>402</v>
      </c>
      <c r="R3439" s="701" t="s">
        <v>1341</v>
      </c>
      <c r="S3439" s="701" t="s">
        <v>1341</v>
      </c>
    </row>
    <row r="3440" spans="1:19" x14ac:dyDescent="0.3">
      <c r="A3440" s="701" t="s">
        <v>3286</v>
      </c>
      <c r="B3440" s="701" t="s">
        <v>1607</v>
      </c>
      <c r="C3440" s="701" t="s">
        <v>1453</v>
      </c>
      <c r="D3440" s="702">
        <v>1987</v>
      </c>
      <c r="E3440" s="701" t="s">
        <v>1676</v>
      </c>
      <c r="F3440" s="701" t="s">
        <v>1677</v>
      </c>
      <c r="G3440" s="701" t="s">
        <v>1612</v>
      </c>
      <c r="H3440" s="703">
        <v>32264</v>
      </c>
      <c r="I3440" s="703">
        <v>32269</v>
      </c>
      <c r="J3440" s="701" t="s">
        <v>1608</v>
      </c>
      <c r="K3440" s="702">
        <v>24834</v>
      </c>
      <c r="L3440" s="701" t="s">
        <v>1341</v>
      </c>
      <c r="M3440" s="704"/>
      <c r="N3440" s="701" t="s">
        <v>1613</v>
      </c>
      <c r="O3440" s="702">
        <v>311936</v>
      </c>
      <c r="P3440" s="701" t="s">
        <v>1608</v>
      </c>
      <c r="Q3440" s="702">
        <v>404</v>
      </c>
      <c r="R3440" s="701" t="s">
        <v>1341</v>
      </c>
      <c r="S3440" s="701" t="s">
        <v>1341</v>
      </c>
    </row>
    <row r="3441" spans="1:19" x14ac:dyDescent="0.3">
      <c r="A3441" s="701" t="s">
        <v>3287</v>
      </c>
      <c r="B3441" s="701" t="s">
        <v>1607</v>
      </c>
      <c r="C3441" s="701" t="s">
        <v>1453</v>
      </c>
      <c r="D3441" s="702">
        <v>1987</v>
      </c>
      <c r="E3441" s="701" t="s">
        <v>1676</v>
      </c>
      <c r="F3441" s="701" t="s">
        <v>1677</v>
      </c>
      <c r="G3441" s="701" t="s">
        <v>1612</v>
      </c>
      <c r="H3441" s="703">
        <v>32264</v>
      </c>
      <c r="I3441" s="703">
        <v>32276</v>
      </c>
      <c r="J3441" s="701" t="s">
        <v>1608</v>
      </c>
      <c r="K3441" s="702">
        <v>24504</v>
      </c>
      <c r="L3441" s="701" t="s">
        <v>1341</v>
      </c>
      <c r="M3441" s="704"/>
      <c r="N3441" s="701" t="s">
        <v>1613</v>
      </c>
      <c r="O3441" s="702">
        <v>328344</v>
      </c>
      <c r="P3441" s="701" t="s">
        <v>1608</v>
      </c>
      <c r="Q3441" s="702">
        <v>475</v>
      </c>
      <c r="R3441" s="701" t="s">
        <v>1341</v>
      </c>
      <c r="S3441" s="701" t="s">
        <v>1341</v>
      </c>
    </row>
    <row r="3442" spans="1:19" x14ac:dyDescent="0.3">
      <c r="A3442" s="701" t="s">
        <v>3288</v>
      </c>
      <c r="B3442" s="701" t="s">
        <v>1607</v>
      </c>
      <c r="C3442" s="701" t="s">
        <v>1453</v>
      </c>
      <c r="D3442" s="702">
        <v>1987</v>
      </c>
      <c r="E3442" s="701" t="s">
        <v>1676</v>
      </c>
      <c r="F3442" s="701" t="s">
        <v>1677</v>
      </c>
      <c r="G3442" s="701" t="s">
        <v>1612</v>
      </c>
      <c r="H3442" s="703">
        <v>32264</v>
      </c>
      <c r="I3442" s="703">
        <v>32276</v>
      </c>
      <c r="J3442" s="701" t="s">
        <v>1608</v>
      </c>
      <c r="K3442" s="702">
        <v>24483</v>
      </c>
      <c r="L3442" s="701" t="s">
        <v>1341</v>
      </c>
      <c r="M3442" s="704"/>
      <c r="N3442" s="701" t="s">
        <v>1613</v>
      </c>
      <c r="O3442" s="702">
        <v>328062</v>
      </c>
      <c r="P3442" s="701" t="s">
        <v>1608</v>
      </c>
      <c r="Q3442" s="702">
        <v>474</v>
      </c>
      <c r="R3442" s="701" t="s">
        <v>1341</v>
      </c>
      <c r="S3442" s="701" t="s">
        <v>1341</v>
      </c>
    </row>
    <row r="3443" spans="1:19" x14ac:dyDescent="0.3">
      <c r="A3443" s="701" t="s">
        <v>3303</v>
      </c>
      <c r="B3443" s="701" t="s">
        <v>1607</v>
      </c>
      <c r="C3443" s="701" t="s">
        <v>1453</v>
      </c>
      <c r="D3443" s="702">
        <v>1988</v>
      </c>
      <c r="E3443" s="701" t="s">
        <v>1676</v>
      </c>
      <c r="F3443" s="701" t="s">
        <v>1677</v>
      </c>
      <c r="G3443" s="701" t="s">
        <v>1612</v>
      </c>
      <c r="H3443" s="703">
        <v>32599</v>
      </c>
      <c r="I3443" s="703">
        <v>32626</v>
      </c>
      <c r="J3443" s="701" t="s">
        <v>1608</v>
      </c>
      <c r="K3443" s="702">
        <v>25246</v>
      </c>
      <c r="L3443" s="701" t="s">
        <v>1341</v>
      </c>
      <c r="M3443" s="704"/>
      <c r="N3443" s="701" t="s">
        <v>1613</v>
      </c>
      <c r="O3443" s="702">
        <v>289057</v>
      </c>
      <c r="P3443" s="701" t="s">
        <v>1608</v>
      </c>
      <c r="Q3443" s="702">
        <v>364</v>
      </c>
      <c r="R3443" s="701" t="s">
        <v>1341</v>
      </c>
      <c r="S3443" s="701" t="s">
        <v>1341</v>
      </c>
    </row>
    <row r="3444" spans="1:19" x14ac:dyDescent="0.3">
      <c r="A3444" s="701" t="s">
        <v>3304</v>
      </c>
      <c r="B3444" s="701" t="s">
        <v>1607</v>
      </c>
      <c r="C3444" s="701" t="s">
        <v>1453</v>
      </c>
      <c r="D3444" s="702">
        <v>1988</v>
      </c>
      <c r="E3444" s="701" t="s">
        <v>1676</v>
      </c>
      <c r="F3444" s="701" t="s">
        <v>1677</v>
      </c>
      <c r="G3444" s="701" t="s">
        <v>1612</v>
      </c>
      <c r="H3444" s="703">
        <v>32599</v>
      </c>
      <c r="I3444" s="703">
        <v>32626</v>
      </c>
      <c r="J3444" s="701" t="s">
        <v>1608</v>
      </c>
      <c r="K3444" s="702">
        <v>25545</v>
      </c>
      <c r="L3444" s="701" t="s">
        <v>1341</v>
      </c>
      <c r="M3444" s="704"/>
      <c r="N3444" s="701" t="s">
        <v>1613</v>
      </c>
      <c r="O3444" s="702">
        <v>292481</v>
      </c>
      <c r="P3444" s="701" t="s">
        <v>1608</v>
      </c>
      <c r="Q3444" s="702">
        <v>308</v>
      </c>
      <c r="R3444" s="701" t="s">
        <v>1341</v>
      </c>
      <c r="S3444" s="701" t="s">
        <v>1341</v>
      </c>
    </row>
    <row r="3445" spans="1:19" x14ac:dyDescent="0.3">
      <c r="A3445" s="701" t="s">
        <v>3305</v>
      </c>
      <c r="B3445" s="701" t="s">
        <v>1607</v>
      </c>
      <c r="C3445" s="701" t="s">
        <v>1453</v>
      </c>
      <c r="D3445" s="702">
        <v>1988</v>
      </c>
      <c r="E3445" s="701" t="s">
        <v>1676</v>
      </c>
      <c r="F3445" s="701" t="s">
        <v>1677</v>
      </c>
      <c r="G3445" s="701" t="s">
        <v>1612</v>
      </c>
      <c r="H3445" s="703">
        <v>32599</v>
      </c>
      <c r="I3445" s="703">
        <v>32626</v>
      </c>
      <c r="J3445" s="701" t="s">
        <v>1608</v>
      </c>
      <c r="K3445" s="702">
        <v>22344</v>
      </c>
      <c r="L3445" s="701" t="s">
        <v>1341</v>
      </c>
      <c r="M3445" s="704"/>
      <c r="N3445" s="701" t="s">
        <v>1613</v>
      </c>
      <c r="O3445" s="702">
        <v>255831</v>
      </c>
      <c r="P3445" s="701" t="s">
        <v>1608</v>
      </c>
      <c r="Q3445" s="702">
        <v>228</v>
      </c>
      <c r="R3445" s="701" t="s">
        <v>1341</v>
      </c>
      <c r="S3445" s="701" t="s">
        <v>1341</v>
      </c>
    </row>
    <row r="3446" spans="1:19" x14ac:dyDescent="0.3">
      <c r="A3446" s="701" t="s">
        <v>3306</v>
      </c>
      <c r="B3446" s="701" t="s">
        <v>1607</v>
      </c>
      <c r="C3446" s="701" t="s">
        <v>1453</v>
      </c>
      <c r="D3446" s="702">
        <v>1988</v>
      </c>
      <c r="E3446" s="701" t="s">
        <v>1676</v>
      </c>
      <c r="F3446" s="701" t="s">
        <v>1677</v>
      </c>
      <c r="G3446" s="701" t="s">
        <v>1612</v>
      </c>
      <c r="H3446" s="703">
        <v>32599</v>
      </c>
      <c r="I3446" s="703">
        <v>32619</v>
      </c>
      <c r="J3446" s="701" t="s">
        <v>1608</v>
      </c>
      <c r="K3446" s="702">
        <v>25029</v>
      </c>
      <c r="L3446" s="701" t="s">
        <v>1341</v>
      </c>
      <c r="M3446" s="704"/>
      <c r="N3446" s="701" t="s">
        <v>1613</v>
      </c>
      <c r="O3446" s="702">
        <v>268880</v>
      </c>
      <c r="P3446" s="701" t="s">
        <v>1341</v>
      </c>
      <c r="Q3446" s="706"/>
      <c r="R3446" s="701" t="s">
        <v>1341</v>
      </c>
      <c r="S3446" s="701" t="s">
        <v>1341</v>
      </c>
    </row>
    <row r="3447" spans="1:19" x14ac:dyDescent="0.3">
      <c r="A3447" s="701" t="s">
        <v>3307</v>
      </c>
      <c r="B3447" s="701" t="s">
        <v>1607</v>
      </c>
      <c r="C3447" s="701" t="s">
        <v>1453</v>
      </c>
      <c r="D3447" s="702">
        <v>1988</v>
      </c>
      <c r="E3447" s="701" t="s">
        <v>1676</v>
      </c>
      <c r="F3447" s="701" t="s">
        <v>1677</v>
      </c>
      <c r="G3447" s="701" t="s">
        <v>1612</v>
      </c>
      <c r="H3447" s="703">
        <v>32629</v>
      </c>
      <c r="I3447" s="703">
        <v>32633</v>
      </c>
      <c r="J3447" s="701" t="s">
        <v>1608</v>
      </c>
      <c r="K3447" s="702">
        <v>25096</v>
      </c>
      <c r="L3447" s="701" t="s">
        <v>1341</v>
      </c>
      <c r="M3447" s="704"/>
      <c r="N3447" s="701" t="s">
        <v>1613</v>
      </c>
      <c r="O3447" s="702">
        <v>269867</v>
      </c>
      <c r="P3447" s="701" t="s">
        <v>1341</v>
      </c>
      <c r="Q3447" s="706"/>
      <c r="R3447" s="701" t="s">
        <v>1341</v>
      </c>
      <c r="S3447" s="701" t="s">
        <v>1341</v>
      </c>
    </row>
    <row r="3448" spans="1:19" x14ac:dyDescent="0.3">
      <c r="A3448" s="701" t="s">
        <v>3308</v>
      </c>
      <c r="B3448" s="701" t="s">
        <v>1607</v>
      </c>
      <c r="C3448" s="701" t="s">
        <v>1453</v>
      </c>
      <c r="D3448" s="702">
        <v>1988</v>
      </c>
      <c r="E3448" s="701" t="s">
        <v>1676</v>
      </c>
      <c r="F3448" s="701" t="s">
        <v>1677</v>
      </c>
      <c r="G3448" s="701" t="s">
        <v>1612</v>
      </c>
      <c r="H3448" s="703">
        <v>32629</v>
      </c>
      <c r="I3448" s="703">
        <v>32646</v>
      </c>
      <c r="J3448" s="701" t="s">
        <v>1608</v>
      </c>
      <c r="K3448" s="702">
        <v>25037</v>
      </c>
      <c r="L3448" s="701" t="s">
        <v>1341</v>
      </c>
      <c r="M3448" s="704"/>
      <c r="N3448" s="701" t="s">
        <v>1613</v>
      </c>
      <c r="O3448" s="702">
        <v>270958</v>
      </c>
      <c r="P3448" s="701" t="s">
        <v>1341</v>
      </c>
      <c r="Q3448" s="706"/>
      <c r="R3448" s="701" t="s">
        <v>1341</v>
      </c>
      <c r="S3448" s="701" t="s">
        <v>1341</v>
      </c>
    </row>
    <row r="3449" spans="1:19" x14ac:dyDescent="0.3">
      <c r="A3449" s="701" t="s">
        <v>3309</v>
      </c>
      <c r="B3449" s="701" t="s">
        <v>1607</v>
      </c>
      <c r="C3449" s="701" t="s">
        <v>1453</v>
      </c>
      <c r="D3449" s="702">
        <v>1988</v>
      </c>
      <c r="E3449" s="701" t="s">
        <v>1676</v>
      </c>
      <c r="F3449" s="701" t="s">
        <v>1677</v>
      </c>
      <c r="G3449" s="701" t="s">
        <v>1612</v>
      </c>
      <c r="H3449" s="703">
        <v>32638</v>
      </c>
      <c r="I3449" s="703">
        <v>32640</v>
      </c>
      <c r="J3449" s="701" t="s">
        <v>1608</v>
      </c>
      <c r="K3449" s="702">
        <v>24810</v>
      </c>
      <c r="L3449" s="701" t="s">
        <v>1341</v>
      </c>
      <c r="M3449" s="704"/>
      <c r="N3449" s="701" t="s">
        <v>1613</v>
      </c>
      <c r="O3449" s="702">
        <v>406292</v>
      </c>
      <c r="P3449" s="701" t="s">
        <v>1608</v>
      </c>
      <c r="Q3449" s="702">
        <v>344</v>
      </c>
      <c r="R3449" s="701" t="s">
        <v>1341</v>
      </c>
      <c r="S3449" s="701" t="s">
        <v>1341</v>
      </c>
    </row>
    <row r="3450" spans="1:19" x14ac:dyDescent="0.3">
      <c r="A3450" s="701" t="s">
        <v>3310</v>
      </c>
      <c r="B3450" s="701" t="s">
        <v>1607</v>
      </c>
      <c r="C3450" s="701" t="s">
        <v>1453</v>
      </c>
      <c r="D3450" s="702">
        <v>1988</v>
      </c>
      <c r="E3450" s="701" t="s">
        <v>1676</v>
      </c>
      <c r="F3450" s="701" t="s">
        <v>1677</v>
      </c>
      <c r="G3450" s="701" t="s">
        <v>1612</v>
      </c>
      <c r="H3450" s="703">
        <v>32638</v>
      </c>
      <c r="I3450" s="703">
        <v>32640</v>
      </c>
      <c r="J3450" s="701" t="s">
        <v>1608</v>
      </c>
      <c r="K3450" s="702">
        <v>24609</v>
      </c>
      <c r="L3450" s="701" t="s">
        <v>1341</v>
      </c>
      <c r="M3450" s="704"/>
      <c r="N3450" s="701" t="s">
        <v>1613</v>
      </c>
      <c r="O3450" s="702">
        <v>403001</v>
      </c>
      <c r="P3450" s="701" t="s">
        <v>1608</v>
      </c>
      <c r="Q3450" s="702">
        <v>340</v>
      </c>
      <c r="R3450" s="701" t="s">
        <v>1341</v>
      </c>
      <c r="S3450" s="701" t="s">
        <v>1341</v>
      </c>
    </row>
    <row r="3451" spans="1:19" x14ac:dyDescent="0.3">
      <c r="A3451" s="701" t="s">
        <v>3311</v>
      </c>
      <c r="B3451" s="701" t="s">
        <v>1607</v>
      </c>
      <c r="C3451" s="701" t="s">
        <v>1453</v>
      </c>
      <c r="D3451" s="702">
        <v>1988</v>
      </c>
      <c r="E3451" s="701" t="s">
        <v>1676</v>
      </c>
      <c r="F3451" s="701" t="s">
        <v>1677</v>
      </c>
      <c r="G3451" s="701" t="s">
        <v>1612</v>
      </c>
      <c r="H3451" s="703">
        <v>32638</v>
      </c>
      <c r="I3451" s="703">
        <v>32640</v>
      </c>
      <c r="J3451" s="701" t="s">
        <v>1608</v>
      </c>
      <c r="K3451" s="702">
        <v>24884</v>
      </c>
      <c r="L3451" s="701" t="s">
        <v>1341</v>
      </c>
      <c r="M3451" s="704"/>
      <c r="N3451" s="701" t="s">
        <v>1613</v>
      </c>
      <c r="O3451" s="702">
        <v>407504</v>
      </c>
      <c r="P3451" s="701" t="s">
        <v>1608</v>
      </c>
      <c r="Q3451" s="702">
        <v>346</v>
      </c>
      <c r="R3451" s="701" t="s">
        <v>1341</v>
      </c>
      <c r="S3451" s="701" t="s">
        <v>1341</v>
      </c>
    </row>
    <row r="3452" spans="1:19" x14ac:dyDescent="0.3">
      <c r="A3452" s="701" t="s">
        <v>2811</v>
      </c>
      <c r="B3452" s="701" t="s">
        <v>1607</v>
      </c>
      <c r="C3452" s="701" t="s">
        <v>1453</v>
      </c>
      <c r="D3452" s="702">
        <v>1989</v>
      </c>
      <c r="E3452" s="701" t="s">
        <v>1676</v>
      </c>
      <c r="F3452" s="701" t="s">
        <v>1677</v>
      </c>
      <c r="G3452" s="701" t="s">
        <v>1612</v>
      </c>
      <c r="H3452" s="703">
        <v>32989</v>
      </c>
      <c r="I3452" s="703">
        <v>33000</v>
      </c>
      <c r="J3452" s="701" t="s">
        <v>1608</v>
      </c>
      <c r="K3452" s="702">
        <v>23886</v>
      </c>
      <c r="L3452" s="701" t="s">
        <v>1341</v>
      </c>
      <c r="M3452" s="704"/>
      <c r="N3452" s="701" t="s">
        <v>1613</v>
      </c>
      <c r="O3452" s="702">
        <v>441178</v>
      </c>
      <c r="P3452" s="701" t="s">
        <v>1608</v>
      </c>
      <c r="Q3452" s="702">
        <v>339</v>
      </c>
      <c r="R3452" s="701" t="s">
        <v>1341</v>
      </c>
      <c r="S3452" s="701" t="s">
        <v>1341</v>
      </c>
    </row>
    <row r="3453" spans="1:19" x14ac:dyDescent="0.3">
      <c r="A3453" s="701" t="s">
        <v>2812</v>
      </c>
      <c r="B3453" s="701" t="s">
        <v>1607</v>
      </c>
      <c r="C3453" s="701" t="s">
        <v>1453</v>
      </c>
      <c r="D3453" s="702">
        <v>1989</v>
      </c>
      <c r="E3453" s="701" t="s">
        <v>1676</v>
      </c>
      <c r="F3453" s="701" t="s">
        <v>1677</v>
      </c>
      <c r="G3453" s="701" t="s">
        <v>1612</v>
      </c>
      <c r="H3453" s="703">
        <v>32993</v>
      </c>
      <c r="I3453" s="703">
        <v>33002</v>
      </c>
      <c r="J3453" s="701" t="s">
        <v>1608</v>
      </c>
      <c r="K3453" s="702">
        <v>24634</v>
      </c>
      <c r="L3453" s="701" t="s">
        <v>1341</v>
      </c>
      <c r="M3453" s="704"/>
      <c r="N3453" s="701" t="s">
        <v>1613</v>
      </c>
      <c r="O3453" s="702">
        <v>448813</v>
      </c>
      <c r="P3453" s="701" t="s">
        <v>1608</v>
      </c>
      <c r="Q3453" s="702">
        <v>340</v>
      </c>
      <c r="R3453" s="701" t="s">
        <v>1341</v>
      </c>
      <c r="S3453" s="701" t="s">
        <v>1341</v>
      </c>
    </row>
    <row r="3454" spans="1:19" x14ac:dyDescent="0.3">
      <c r="A3454" s="701" t="s">
        <v>2813</v>
      </c>
      <c r="B3454" s="701" t="s">
        <v>1607</v>
      </c>
      <c r="C3454" s="701" t="s">
        <v>1453</v>
      </c>
      <c r="D3454" s="702">
        <v>1989</v>
      </c>
      <c r="E3454" s="701" t="s">
        <v>1676</v>
      </c>
      <c r="F3454" s="701" t="s">
        <v>1677</v>
      </c>
      <c r="G3454" s="701" t="s">
        <v>1612</v>
      </c>
      <c r="H3454" s="703">
        <v>32986</v>
      </c>
      <c r="I3454" s="703">
        <v>32987</v>
      </c>
      <c r="J3454" s="701" t="s">
        <v>1608</v>
      </c>
      <c r="K3454" s="702">
        <v>24396</v>
      </c>
      <c r="L3454" s="701" t="s">
        <v>1341</v>
      </c>
      <c r="M3454" s="704"/>
      <c r="N3454" s="701" t="s">
        <v>1613</v>
      </c>
      <c r="O3454" s="702">
        <v>299435</v>
      </c>
      <c r="P3454" s="701" t="s">
        <v>1608</v>
      </c>
      <c r="Q3454" s="702">
        <v>674</v>
      </c>
      <c r="R3454" s="701" t="s">
        <v>1341</v>
      </c>
      <c r="S3454" s="701" t="s">
        <v>1341</v>
      </c>
    </row>
    <row r="3455" spans="1:19" x14ac:dyDescent="0.3">
      <c r="A3455" s="701" t="s">
        <v>2814</v>
      </c>
      <c r="B3455" s="701" t="s">
        <v>1607</v>
      </c>
      <c r="C3455" s="701" t="s">
        <v>1453</v>
      </c>
      <c r="D3455" s="702">
        <v>1989</v>
      </c>
      <c r="E3455" s="701" t="s">
        <v>1676</v>
      </c>
      <c r="F3455" s="701" t="s">
        <v>1677</v>
      </c>
      <c r="G3455" s="701" t="s">
        <v>1612</v>
      </c>
      <c r="H3455" s="703">
        <v>33010</v>
      </c>
      <c r="I3455" s="703">
        <v>33011</v>
      </c>
      <c r="J3455" s="701" t="s">
        <v>1608</v>
      </c>
      <c r="K3455" s="702">
        <v>24499</v>
      </c>
      <c r="L3455" s="701" t="s">
        <v>1341</v>
      </c>
      <c r="M3455" s="704"/>
      <c r="N3455" s="701" t="s">
        <v>1613</v>
      </c>
      <c r="O3455" s="702">
        <v>291487</v>
      </c>
      <c r="P3455" s="701" t="s">
        <v>1608</v>
      </c>
      <c r="Q3455" s="702">
        <v>485</v>
      </c>
      <c r="R3455" s="701" t="s">
        <v>1341</v>
      </c>
      <c r="S3455" s="701" t="s">
        <v>1341</v>
      </c>
    </row>
    <row r="3456" spans="1:19" x14ac:dyDescent="0.3">
      <c r="A3456" s="701" t="s">
        <v>2815</v>
      </c>
      <c r="B3456" s="701" t="s">
        <v>1607</v>
      </c>
      <c r="C3456" s="701" t="s">
        <v>1453</v>
      </c>
      <c r="D3456" s="702">
        <v>1989</v>
      </c>
      <c r="E3456" s="701" t="s">
        <v>1676</v>
      </c>
      <c r="F3456" s="701" t="s">
        <v>1677</v>
      </c>
      <c r="G3456" s="701" t="s">
        <v>1612</v>
      </c>
      <c r="H3456" s="703">
        <v>32997</v>
      </c>
      <c r="I3456" s="703">
        <v>32998</v>
      </c>
      <c r="J3456" s="701" t="s">
        <v>1608</v>
      </c>
      <c r="K3456" s="702">
        <v>24669</v>
      </c>
      <c r="L3456" s="701" t="s">
        <v>1341</v>
      </c>
      <c r="M3456" s="704"/>
      <c r="N3456" s="701" t="s">
        <v>1613</v>
      </c>
      <c r="O3456" s="702">
        <v>303068</v>
      </c>
      <c r="P3456" s="701" t="s">
        <v>1608</v>
      </c>
      <c r="Q3456" s="702">
        <v>340</v>
      </c>
      <c r="R3456" s="701" t="s">
        <v>1341</v>
      </c>
      <c r="S3456" s="701" t="s">
        <v>1341</v>
      </c>
    </row>
    <row r="3457" spans="1:19" x14ac:dyDescent="0.3">
      <c r="A3457" s="701" t="s">
        <v>3353</v>
      </c>
      <c r="B3457" s="701" t="s">
        <v>1607</v>
      </c>
      <c r="C3457" s="701" t="s">
        <v>1453</v>
      </c>
      <c r="D3457" s="702">
        <v>1989</v>
      </c>
      <c r="E3457" s="701" t="s">
        <v>1676</v>
      </c>
      <c r="F3457" s="701" t="s">
        <v>1677</v>
      </c>
      <c r="G3457" s="701" t="s">
        <v>1612</v>
      </c>
      <c r="H3457" s="703">
        <v>33003</v>
      </c>
      <c r="I3457" s="703">
        <v>33004</v>
      </c>
      <c r="J3457" s="701" t="s">
        <v>1608</v>
      </c>
      <c r="K3457" s="702">
        <v>24929</v>
      </c>
      <c r="L3457" s="701" t="s">
        <v>1341</v>
      </c>
      <c r="M3457" s="704"/>
      <c r="N3457" s="701" t="s">
        <v>1613</v>
      </c>
      <c r="O3457" s="702">
        <v>194581</v>
      </c>
      <c r="P3457" s="701" t="s">
        <v>1608</v>
      </c>
      <c r="Q3457" s="702">
        <v>33</v>
      </c>
      <c r="R3457" s="701" t="s">
        <v>1341</v>
      </c>
      <c r="S3457" s="701" t="s">
        <v>1341</v>
      </c>
    </row>
    <row r="3458" spans="1:19" x14ac:dyDescent="0.3">
      <c r="A3458" s="701" t="s">
        <v>3354</v>
      </c>
      <c r="B3458" s="701" t="s">
        <v>1607</v>
      </c>
      <c r="C3458" s="701" t="s">
        <v>1453</v>
      </c>
      <c r="D3458" s="702">
        <v>1989</v>
      </c>
      <c r="E3458" s="701" t="s">
        <v>1676</v>
      </c>
      <c r="F3458" s="701" t="s">
        <v>1677</v>
      </c>
      <c r="G3458" s="701" t="s">
        <v>1612</v>
      </c>
      <c r="H3458" s="703">
        <v>33003</v>
      </c>
      <c r="I3458" s="703">
        <v>33004</v>
      </c>
      <c r="J3458" s="701" t="s">
        <v>1608</v>
      </c>
      <c r="K3458" s="702">
        <v>24904</v>
      </c>
      <c r="L3458" s="701" t="s">
        <v>1341</v>
      </c>
      <c r="M3458" s="704"/>
      <c r="N3458" s="701" t="s">
        <v>1613</v>
      </c>
      <c r="O3458" s="702">
        <v>196137</v>
      </c>
      <c r="P3458" s="701" t="s">
        <v>1608</v>
      </c>
      <c r="Q3458" s="702">
        <v>201</v>
      </c>
      <c r="R3458" s="701" t="s">
        <v>1341</v>
      </c>
      <c r="S3458" s="701" t="s">
        <v>1341</v>
      </c>
    </row>
    <row r="3459" spans="1:19" x14ac:dyDescent="0.3">
      <c r="A3459" s="701" t="s">
        <v>3355</v>
      </c>
      <c r="B3459" s="701" t="s">
        <v>1607</v>
      </c>
      <c r="C3459" s="701" t="s">
        <v>1453</v>
      </c>
      <c r="D3459" s="702">
        <v>1989</v>
      </c>
      <c r="E3459" s="701" t="s">
        <v>1676</v>
      </c>
      <c r="F3459" s="701" t="s">
        <v>1677</v>
      </c>
      <c r="G3459" s="701" t="s">
        <v>1612</v>
      </c>
      <c r="H3459" s="703">
        <v>33003</v>
      </c>
      <c r="I3459" s="703">
        <v>33004</v>
      </c>
      <c r="J3459" s="701" t="s">
        <v>1608</v>
      </c>
      <c r="K3459" s="702">
        <v>25007</v>
      </c>
      <c r="L3459" s="701" t="s">
        <v>1341</v>
      </c>
      <c r="M3459" s="704"/>
      <c r="N3459" s="701" t="s">
        <v>1613</v>
      </c>
      <c r="O3459" s="702">
        <v>417454</v>
      </c>
      <c r="P3459" s="701" t="s">
        <v>1608</v>
      </c>
      <c r="Q3459" s="702">
        <v>79</v>
      </c>
      <c r="R3459" s="701" t="s">
        <v>1341</v>
      </c>
      <c r="S3459" s="701" t="s">
        <v>1341</v>
      </c>
    </row>
    <row r="3460" spans="1:19" x14ac:dyDescent="0.3">
      <c r="A3460" s="701" t="s">
        <v>3356</v>
      </c>
      <c r="B3460" s="701" t="s">
        <v>1607</v>
      </c>
      <c r="C3460" s="701" t="s">
        <v>1453</v>
      </c>
      <c r="D3460" s="702">
        <v>1989</v>
      </c>
      <c r="E3460" s="701" t="s">
        <v>1676</v>
      </c>
      <c r="F3460" s="701" t="s">
        <v>1677</v>
      </c>
      <c r="G3460" s="701" t="s">
        <v>1612</v>
      </c>
      <c r="H3460" s="703">
        <v>33003</v>
      </c>
      <c r="I3460" s="703">
        <v>33004</v>
      </c>
      <c r="J3460" s="701" t="s">
        <v>1608</v>
      </c>
      <c r="K3460" s="702">
        <v>24739</v>
      </c>
      <c r="L3460" s="701" t="s">
        <v>1341</v>
      </c>
      <c r="M3460" s="704"/>
      <c r="N3460" s="701" t="s">
        <v>1613</v>
      </c>
      <c r="O3460" s="702">
        <v>190719</v>
      </c>
      <c r="P3460" s="701" t="s">
        <v>1608</v>
      </c>
      <c r="Q3460" s="702">
        <v>268</v>
      </c>
      <c r="R3460" s="701" t="s">
        <v>1341</v>
      </c>
      <c r="S3460" s="701" t="s">
        <v>1341</v>
      </c>
    </row>
    <row r="3461" spans="1:19" x14ac:dyDescent="0.3">
      <c r="A3461" s="701" t="s">
        <v>2866</v>
      </c>
      <c r="B3461" s="701" t="s">
        <v>1607</v>
      </c>
      <c r="C3461" s="701" t="s">
        <v>1453</v>
      </c>
      <c r="D3461" s="702">
        <v>1990</v>
      </c>
      <c r="E3461" s="701" t="s">
        <v>1676</v>
      </c>
      <c r="F3461" s="701" t="s">
        <v>1677</v>
      </c>
      <c r="G3461" s="701" t="s">
        <v>1612</v>
      </c>
      <c r="H3461" s="703">
        <v>33359</v>
      </c>
      <c r="I3461" s="703">
        <v>33367</v>
      </c>
      <c r="J3461" s="701" t="s">
        <v>1608</v>
      </c>
      <c r="K3461" s="702">
        <v>26953</v>
      </c>
      <c r="L3461" s="701" t="s">
        <v>1341</v>
      </c>
      <c r="M3461" s="704"/>
      <c r="N3461" s="701" t="s">
        <v>1613</v>
      </c>
      <c r="O3461" s="702">
        <v>189093</v>
      </c>
      <c r="P3461" s="701" t="s">
        <v>1608</v>
      </c>
      <c r="Q3461" s="702">
        <v>61</v>
      </c>
      <c r="R3461" s="701" t="s">
        <v>1341</v>
      </c>
      <c r="S3461" s="701" t="s">
        <v>1341</v>
      </c>
    </row>
    <row r="3462" spans="1:19" x14ac:dyDescent="0.3">
      <c r="A3462" s="701" t="s">
        <v>2867</v>
      </c>
      <c r="B3462" s="701" t="s">
        <v>1607</v>
      </c>
      <c r="C3462" s="701" t="s">
        <v>1453</v>
      </c>
      <c r="D3462" s="702">
        <v>1990</v>
      </c>
      <c r="E3462" s="701" t="s">
        <v>1676</v>
      </c>
      <c r="F3462" s="701" t="s">
        <v>1677</v>
      </c>
      <c r="G3462" s="701" t="s">
        <v>1612</v>
      </c>
      <c r="H3462" s="703">
        <v>33359</v>
      </c>
      <c r="I3462" s="703">
        <v>33367</v>
      </c>
      <c r="J3462" s="701" t="s">
        <v>1608</v>
      </c>
      <c r="K3462" s="702">
        <v>26752</v>
      </c>
      <c r="L3462" s="701" t="s">
        <v>1341</v>
      </c>
      <c r="M3462" s="704"/>
      <c r="N3462" s="701" t="s">
        <v>1613</v>
      </c>
      <c r="O3462" s="702">
        <v>430026</v>
      </c>
      <c r="P3462" s="701" t="s">
        <v>1608</v>
      </c>
      <c r="Q3462" s="702">
        <v>152</v>
      </c>
      <c r="R3462" s="701" t="s">
        <v>1341</v>
      </c>
      <c r="S3462" s="701" t="s">
        <v>1341</v>
      </c>
    </row>
    <row r="3463" spans="1:19" x14ac:dyDescent="0.3">
      <c r="A3463" s="701" t="s">
        <v>2868</v>
      </c>
      <c r="B3463" s="701" t="s">
        <v>1607</v>
      </c>
      <c r="C3463" s="701" t="s">
        <v>1453</v>
      </c>
      <c r="D3463" s="702">
        <v>1990</v>
      </c>
      <c r="E3463" s="701" t="s">
        <v>1676</v>
      </c>
      <c r="F3463" s="701" t="s">
        <v>1677</v>
      </c>
      <c r="G3463" s="701" t="s">
        <v>1612</v>
      </c>
      <c r="H3463" s="703">
        <v>33359</v>
      </c>
      <c r="I3463" s="703">
        <v>33367</v>
      </c>
      <c r="J3463" s="701" t="s">
        <v>1608</v>
      </c>
      <c r="K3463" s="702">
        <v>26658</v>
      </c>
      <c r="L3463" s="701" t="s">
        <v>1341</v>
      </c>
      <c r="M3463" s="704"/>
      <c r="N3463" s="701" t="s">
        <v>1613</v>
      </c>
      <c r="O3463" s="702">
        <v>205719</v>
      </c>
      <c r="P3463" s="701" t="s">
        <v>1608</v>
      </c>
      <c r="Q3463" s="702">
        <v>76</v>
      </c>
      <c r="R3463" s="701" t="s">
        <v>1341</v>
      </c>
      <c r="S3463" s="701" t="s">
        <v>1341</v>
      </c>
    </row>
    <row r="3464" spans="1:19" x14ac:dyDescent="0.3">
      <c r="A3464" s="701" t="s">
        <v>2869</v>
      </c>
      <c r="B3464" s="701" t="s">
        <v>1607</v>
      </c>
      <c r="C3464" s="701" t="s">
        <v>1453</v>
      </c>
      <c r="D3464" s="702">
        <v>1990</v>
      </c>
      <c r="E3464" s="701" t="s">
        <v>1676</v>
      </c>
      <c r="F3464" s="701" t="s">
        <v>1677</v>
      </c>
      <c r="G3464" s="701" t="s">
        <v>1612</v>
      </c>
      <c r="H3464" s="703">
        <v>33359</v>
      </c>
      <c r="I3464" s="703">
        <v>33367</v>
      </c>
      <c r="J3464" s="701" t="s">
        <v>1608</v>
      </c>
      <c r="K3464" s="702">
        <v>25870</v>
      </c>
      <c r="L3464" s="701" t="s">
        <v>1341</v>
      </c>
      <c r="M3464" s="704"/>
      <c r="N3464" s="701" t="s">
        <v>1613</v>
      </c>
      <c r="O3464" s="702">
        <v>203351</v>
      </c>
      <c r="P3464" s="701" t="s">
        <v>1608</v>
      </c>
      <c r="Q3464" s="705">
        <v>169</v>
      </c>
      <c r="R3464" s="701" t="s">
        <v>1341</v>
      </c>
      <c r="S3464" s="701" t="s">
        <v>1341</v>
      </c>
    </row>
    <row r="3465" spans="1:19" x14ac:dyDescent="0.3">
      <c r="A3465" s="701" t="s">
        <v>2908</v>
      </c>
      <c r="B3465" s="701" t="s">
        <v>1607</v>
      </c>
      <c r="C3465" s="701" t="s">
        <v>1453</v>
      </c>
      <c r="D3465" s="702">
        <v>1990</v>
      </c>
      <c r="E3465" s="701" t="s">
        <v>1676</v>
      </c>
      <c r="F3465" s="701" t="s">
        <v>1677</v>
      </c>
      <c r="G3465" s="701" t="s">
        <v>1612</v>
      </c>
      <c r="H3465" s="703">
        <v>33353</v>
      </c>
      <c r="I3465" s="703">
        <v>33357</v>
      </c>
      <c r="J3465" s="701" t="s">
        <v>1608</v>
      </c>
      <c r="K3465" s="702">
        <v>26509</v>
      </c>
      <c r="L3465" s="701" t="s">
        <v>1341</v>
      </c>
      <c r="M3465" s="704"/>
      <c r="N3465" s="701" t="s">
        <v>1613</v>
      </c>
      <c r="O3465" s="702">
        <v>496754</v>
      </c>
      <c r="P3465" s="701" t="s">
        <v>1608</v>
      </c>
      <c r="Q3465" s="705">
        <v>196</v>
      </c>
      <c r="R3465" s="701" t="s">
        <v>1341</v>
      </c>
      <c r="S3465" s="701" t="s">
        <v>1341</v>
      </c>
    </row>
    <row r="3466" spans="1:19" x14ac:dyDescent="0.3">
      <c r="A3466" s="701" t="s">
        <v>2909</v>
      </c>
      <c r="B3466" s="701" t="s">
        <v>1607</v>
      </c>
      <c r="C3466" s="701" t="s">
        <v>1453</v>
      </c>
      <c r="D3466" s="702">
        <v>1990</v>
      </c>
      <c r="E3466" s="701" t="s">
        <v>1676</v>
      </c>
      <c r="F3466" s="701" t="s">
        <v>1677</v>
      </c>
      <c r="G3466" s="701" t="s">
        <v>1612</v>
      </c>
      <c r="H3466" s="703">
        <v>33329</v>
      </c>
      <c r="I3466" s="703">
        <v>33347</v>
      </c>
      <c r="J3466" s="701" t="s">
        <v>1608</v>
      </c>
      <c r="K3466" s="702">
        <v>26602</v>
      </c>
      <c r="L3466" s="701" t="s">
        <v>1341</v>
      </c>
      <c r="M3466" s="704"/>
      <c r="N3466" s="701" t="s">
        <v>1613</v>
      </c>
      <c r="O3466" s="702">
        <v>332402</v>
      </c>
      <c r="P3466" s="701" t="s">
        <v>1608</v>
      </c>
      <c r="Q3466" s="705">
        <v>225</v>
      </c>
      <c r="R3466" s="701" t="s">
        <v>1341</v>
      </c>
      <c r="S3466" s="701" t="s">
        <v>1341</v>
      </c>
    </row>
    <row r="3467" spans="1:19" x14ac:dyDescent="0.3">
      <c r="A3467" s="701" t="s">
        <v>2910</v>
      </c>
      <c r="B3467" s="701" t="s">
        <v>1607</v>
      </c>
      <c r="C3467" s="701" t="s">
        <v>1453</v>
      </c>
      <c r="D3467" s="702">
        <v>1990</v>
      </c>
      <c r="E3467" s="701" t="s">
        <v>1676</v>
      </c>
      <c r="F3467" s="701" t="s">
        <v>1677</v>
      </c>
      <c r="G3467" s="701" t="s">
        <v>1612</v>
      </c>
      <c r="H3467" s="703">
        <v>33359</v>
      </c>
      <c r="I3467" s="703">
        <v>33360</v>
      </c>
      <c r="J3467" s="701" t="s">
        <v>1608</v>
      </c>
      <c r="K3467" s="702">
        <v>26384</v>
      </c>
      <c r="L3467" s="701" t="s">
        <v>1341</v>
      </c>
      <c r="M3467" s="704"/>
      <c r="N3467" s="701" t="s">
        <v>1613</v>
      </c>
      <c r="O3467" s="702">
        <v>331055</v>
      </c>
      <c r="P3467" s="701" t="s">
        <v>1341</v>
      </c>
      <c r="Q3467" s="704"/>
      <c r="R3467" s="701" t="s">
        <v>1341</v>
      </c>
      <c r="S3467" s="701" t="s">
        <v>1341</v>
      </c>
    </row>
    <row r="3468" spans="1:19" x14ac:dyDescent="0.3">
      <c r="A3468" s="701" t="s">
        <v>2911</v>
      </c>
      <c r="B3468" s="701" t="s">
        <v>1607</v>
      </c>
      <c r="C3468" s="701" t="s">
        <v>1453</v>
      </c>
      <c r="D3468" s="702">
        <v>1990</v>
      </c>
      <c r="E3468" s="701" t="s">
        <v>1676</v>
      </c>
      <c r="F3468" s="701" t="s">
        <v>1677</v>
      </c>
      <c r="G3468" s="701" t="s">
        <v>1612</v>
      </c>
      <c r="H3468" s="703">
        <v>33359</v>
      </c>
      <c r="I3468" s="703">
        <v>33374</v>
      </c>
      <c r="J3468" s="701" t="s">
        <v>1608</v>
      </c>
      <c r="K3468" s="702">
        <v>26502</v>
      </c>
      <c r="L3468" s="701" t="s">
        <v>1341</v>
      </c>
      <c r="M3468" s="704"/>
      <c r="N3468" s="701" t="s">
        <v>1613</v>
      </c>
      <c r="O3468" s="702">
        <v>320355</v>
      </c>
      <c r="P3468" s="701" t="s">
        <v>1608</v>
      </c>
      <c r="Q3468" s="702">
        <v>142</v>
      </c>
      <c r="R3468" s="701" t="s">
        <v>1341</v>
      </c>
      <c r="S3468" s="701" t="s">
        <v>1341</v>
      </c>
    </row>
    <row r="3469" spans="1:19" x14ac:dyDescent="0.3">
      <c r="A3469" s="701" t="s">
        <v>3328</v>
      </c>
      <c r="B3469" s="701" t="s">
        <v>1607</v>
      </c>
      <c r="C3469" s="701" t="s">
        <v>1453</v>
      </c>
      <c r="D3469" s="702">
        <v>1990</v>
      </c>
      <c r="E3469" s="701" t="s">
        <v>1676</v>
      </c>
      <c r="F3469" s="701" t="s">
        <v>1677</v>
      </c>
      <c r="G3469" s="701" t="s">
        <v>1612</v>
      </c>
      <c r="H3469" s="703">
        <v>33353</v>
      </c>
      <c r="I3469" s="703">
        <v>33357</v>
      </c>
      <c r="J3469" s="701" t="s">
        <v>1608</v>
      </c>
      <c r="K3469" s="702">
        <v>26817</v>
      </c>
      <c r="L3469" s="701" t="s">
        <v>1341</v>
      </c>
      <c r="M3469" s="704"/>
      <c r="N3469" s="701" t="s">
        <v>1613</v>
      </c>
      <c r="O3469" s="702">
        <v>502526</v>
      </c>
      <c r="P3469" s="701" t="s">
        <v>1608</v>
      </c>
      <c r="Q3469" s="705">
        <v>198</v>
      </c>
      <c r="R3469" s="701" t="s">
        <v>1341</v>
      </c>
      <c r="S3469" s="701" t="s">
        <v>1341</v>
      </c>
    </row>
    <row r="3470" spans="1:19" x14ac:dyDescent="0.3">
      <c r="A3470" s="701" t="s">
        <v>2900</v>
      </c>
      <c r="B3470" s="701" t="s">
        <v>1607</v>
      </c>
      <c r="C3470" s="701" t="s">
        <v>1453</v>
      </c>
      <c r="D3470" s="702">
        <v>1991</v>
      </c>
      <c r="E3470" s="701" t="s">
        <v>1676</v>
      </c>
      <c r="F3470" s="701" t="s">
        <v>1677</v>
      </c>
      <c r="G3470" s="701" t="s">
        <v>1612</v>
      </c>
      <c r="H3470" s="703">
        <v>33695</v>
      </c>
      <c r="I3470" s="703">
        <v>33720</v>
      </c>
      <c r="J3470" s="701" t="s">
        <v>1608</v>
      </c>
      <c r="K3470" s="702">
        <v>24593</v>
      </c>
      <c r="L3470" s="701" t="s">
        <v>1341</v>
      </c>
      <c r="M3470" s="704"/>
      <c r="N3470" s="701" t="s">
        <v>1613</v>
      </c>
      <c r="O3470" s="702">
        <v>526391</v>
      </c>
      <c r="P3470" s="701" t="s">
        <v>1608</v>
      </c>
      <c r="Q3470" s="702">
        <v>349</v>
      </c>
      <c r="R3470" s="701" t="s">
        <v>1341</v>
      </c>
      <c r="S3470" s="701" t="s">
        <v>1341</v>
      </c>
    </row>
    <row r="3471" spans="1:19" x14ac:dyDescent="0.3">
      <c r="A3471" s="701" t="s">
        <v>5794</v>
      </c>
      <c r="B3471" s="701" t="s">
        <v>1607</v>
      </c>
      <c r="C3471" s="701" t="s">
        <v>1453</v>
      </c>
      <c r="D3471" s="702">
        <v>1991</v>
      </c>
      <c r="E3471" s="701" t="s">
        <v>1676</v>
      </c>
      <c r="F3471" s="701" t="s">
        <v>1677</v>
      </c>
      <c r="G3471" s="701" t="s">
        <v>1612</v>
      </c>
      <c r="H3471" s="703">
        <v>33695</v>
      </c>
      <c r="I3471" s="703">
        <v>33717</v>
      </c>
      <c r="J3471" s="701" t="s">
        <v>1608</v>
      </c>
      <c r="K3471" s="702">
        <v>24676</v>
      </c>
      <c r="L3471" s="701" t="s">
        <v>1341</v>
      </c>
      <c r="M3471" s="704"/>
      <c r="N3471" s="701" t="s">
        <v>1613</v>
      </c>
      <c r="O3471" s="702">
        <v>529227</v>
      </c>
      <c r="P3471" s="701" t="s">
        <v>1608</v>
      </c>
      <c r="Q3471" s="702">
        <v>274</v>
      </c>
      <c r="R3471" s="701" t="s">
        <v>1341</v>
      </c>
      <c r="S3471" s="701" t="s">
        <v>1341</v>
      </c>
    </row>
    <row r="3472" spans="1:19" x14ac:dyDescent="0.3">
      <c r="A3472" s="701" t="s">
        <v>5795</v>
      </c>
      <c r="B3472" s="701" t="s">
        <v>1607</v>
      </c>
      <c r="C3472" s="701" t="s">
        <v>1453</v>
      </c>
      <c r="D3472" s="702">
        <v>1991</v>
      </c>
      <c r="E3472" s="701" t="s">
        <v>1676</v>
      </c>
      <c r="F3472" s="701" t="s">
        <v>1677</v>
      </c>
      <c r="G3472" s="701" t="s">
        <v>1612</v>
      </c>
      <c r="H3472" s="703">
        <v>33695</v>
      </c>
      <c r="I3472" s="703">
        <v>33714</v>
      </c>
      <c r="J3472" s="701" t="s">
        <v>1608</v>
      </c>
      <c r="K3472" s="702">
        <v>23951</v>
      </c>
      <c r="L3472" s="701" t="s">
        <v>1341</v>
      </c>
      <c r="M3472" s="704"/>
      <c r="N3472" s="701" t="s">
        <v>1613</v>
      </c>
      <c r="O3472" s="702">
        <v>302012</v>
      </c>
      <c r="P3472" s="701" t="s">
        <v>1608</v>
      </c>
      <c r="Q3472" s="702">
        <v>1102</v>
      </c>
      <c r="R3472" s="701" t="s">
        <v>1341</v>
      </c>
      <c r="S3472" s="701" t="s">
        <v>1341</v>
      </c>
    </row>
    <row r="3473" spans="1:19" x14ac:dyDescent="0.3">
      <c r="A3473" s="701" t="s">
        <v>5796</v>
      </c>
      <c r="B3473" s="701" t="s">
        <v>1607</v>
      </c>
      <c r="C3473" s="701" t="s">
        <v>1453</v>
      </c>
      <c r="D3473" s="702">
        <v>1991</v>
      </c>
      <c r="E3473" s="701" t="s">
        <v>1676</v>
      </c>
      <c r="F3473" s="701" t="s">
        <v>1677</v>
      </c>
      <c r="G3473" s="701" t="s">
        <v>1612</v>
      </c>
      <c r="H3473" s="703">
        <v>33725</v>
      </c>
      <c r="I3473" s="703">
        <v>33743</v>
      </c>
      <c r="J3473" s="701" t="s">
        <v>1608</v>
      </c>
      <c r="K3473" s="702">
        <v>24967</v>
      </c>
      <c r="L3473" s="701" t="s">
        <v>1341</v>
      </c>
      <c r="M3473" s="704"/>
      <c r="N3473" s="701" t="s">
        <v>1613</v>
      </c>
      <c r="O3473" s="702">
        <v>317578</v>
      </c>
      <c r="P3473" s="701" t="s">
        <v>1608</v>
      </c>
      <c r="Q3473" s="702">
        <v>278</v>
      </c>
      <c r="R3473" s="701" t="s">
        <v>1341</v>
      </c>
      <c r="S3473" s="701" t="s">
        <v>1341</v>
      </c>
    </row>
    <row r="3474" spans="1:19" x14ac:dyDescent="0.3">
      <c r="A3474" s="701" t="s">
        <v>5797</v>
      </c>
      <c r="B3474" s="701" t="s">
        <v>1607</v>
      </c>
      <c r="C3474" s="701" t="s">
        <v>1453</v>
      </c>
      <c r="D3474" s="702">
        <v>1991</v>
      </c>
      <c r="E3474" s="701" t="s">
        <v>1676</v>
      </c>
      <c r="F3474" s="701" t="s">
        <v>1677</v>
      </c>
      <c r="G3474" s="701" t="s">
        <v>1612</v>
      </c>
      <c r="H3474" s="703">
        <v>33695</v>
      </c>
      <c r="I3474" s="703">
        <v>33721</v>
      </c>
      <c r="J3474" s="701" t="s">
        <v>1608</v>
      </c>
      <c r="K3474" s="702">
        <v>24864</v>
      </c>
      <c r="L3474" s="701" t="s">
        <v>1341</v>
      </c>
      <c r="M3474" s="704"/>
      <c r="N3474" s="701" t="s">
        <v>1613</v>
      </c>
      <c r="O3474" s="702">
        <v>313080</v>
      </c>
      <c r="P3474" s="701" t="s">
        <v>1608</v>
      </c>
      <c r="Q3474" s="702">
        <v>327</v>
      </c>
      <c r="R3474" s="701" t="s">
        <v>1341</v>
      </c>
      <c r="S3474" s="701" t="s">
        <v>1341</v>
      </c>
    </row>
    <row r="3475" spans="1:19" x14ac:dyDescent="0.3">
      <c r="A3475" s="701" t="s">
        <v>5798</v>
      </c>
      <c r="B3475" s="701" t="s">
        <v>1607</v>
      </c>
      <c r="C3475" s="701" t="s">
        <v>1453</v>
      </c>
      <c r="D3475" s="702">
        <v>1991</v>
      </c>
      <c r="E3475" s="701" t="s">
        <v>1676</v>
      </c>
      <c r="F3475" s="701" t="s">
        <v>1677</v>
      </c>
      <c r="G3475" s="701" t="s">
        <v>1612</v>
      </c>
      <c r="H3475" s="703">
        <v>33725</v>
      </c>
      <c r="I3475" s="703">
        <v>33728</v>
      </c>
      <c r="J3475" s="701" t="s">
        <v>1608</v>
      </c>
      <c r="K3475" s="702">
        <v>24709</v>
      </c>
      <c r="L3475" s="701" t="s">
        <v>1341</v>
      </c>
      <c r="M3475" s="704"/>
      <c r="N3475" s="701" t="s">
        <v>1613</v>
      </c>
      <c r="O3475" s="702">
        <v>185366</v>
      </c>
      <c r="P3475" s="701" t="s">
        <v>1608</v>
      </c>
      <c r="Q3475" s="702">
        <v>376</v>
      </c>
      <c r="R3475" s="701" t="s">
        <v>1341</v>
      </c>
      <c r="S3475" s="701" t="s">
        <v>1341</v>
      </c>
    </row>
    <row r="3476" spans="1:19" x14ac:dyDescent="0.3">
      <c r="A3476" s="701" t="s">
        <v>5799</v>
      </c>
      <c r="B3476" s="701" t="s">
        <v>1607</v>
      </c>
      <c r="C3476" s="701" t="s">
        <v>1453</v>
      </c>
      <c r="D3476" s="702">
        <v>1991</v>
      </c>
      <c r="E3476" s="701" t="s">
        <v>1676</v>
      </c>
      <c r="F3476" s="701" t="s">
        <v>1677</v>
      </c>
      <c r="G3476" s="701" t="s">
        <v>1612</v>
      </c>
      <c r="H3476" s="703">
        <v>33725</v>
      </c>
      <c r="I3476" s="703">
        <v>33728</v>
      </c>
      <c r="J3476" s="701" t="s">
        <v>1608</v>
      </c>
      <c r="K3476" s="702">
        <v>24952</v>
      </c>
      <c r="L3476" s="701" t="s">
        <v>1341</v>
      </c>
      <c r="M3476" s="704"/>
      <c r="N3476" s="701" t="s">
        <v>1613</v>
      </c>
      <c r="O3476" s="702">
        <v>435355</v>
      </c>
      <c r="P3476" s="701" t="s">
        <v>1608</v>
      </c>
      <c r="Q3476" s="702">
        <v>211</v>
      </c>
      <c r="R3476" s="701" t="s">
        <v>1341</v>
      </c>
      <c r="S3476" s="701" t="s">
        <v>1341</v>
      </c>
    </row>
    <row r="3477" spans="1:19" x14ac:dyDescent="0.3">
      <c r="A3477" s="701" t="s">
        <v>5800</v>
      </c>
      <c r="B3477" s="701" t="s">
        <v>1607</v>
      </c>
      <c r="C3477" s="701" t="s">
        <v>1453</v>
      </c>
      <c r="D3477" s="702">
        <v>1991</v>
      </c>
      <c r="E3477" s="701" t="s">
        <v>1676</v>
      </c>
      <c r="F3477" s="701" t="s">
        <v>1677</v>
      </c>
      <c r="G3477" s="701" t="s">
        <v>1612</v>
      </c>
      <c r="H3477" s="703">
        <v>33725</v>
      </c>
      <c r="I3477" s="703">
        <v>33728</v>
      </c>
      <c r="J3477" s="701" t="s">
        <v>1608</v>
      </c>
      <c r="K3477" s="702">
        <v>23760</v>
      </c>
      <c r="L3477" s="701" t="s">
        <v>1341</v>
      </c>
      <c r="M3477" s="704"/>
      <c r="N3477" s="701" t="s">
        <v>1613</v>
      </c>
      <c r="O3477" s="702">
        <v>195008</v>
      </c>
      <c r="P3477" s="701" t="s">
        <v>1608</v>
      </c>
      <c r="Q3477" s="702">
        <v>1356</v>
      </c>
      <c r="R3477" s="701" t="s">
        <v>1341</v>
      </c>
      <c r="S3477" s="701" t="s">
        <v>1341</v>
      </c>
    </row>
    <row r="3478" spans="1:19" x14ac:dyDescent="0.3">
      <c r="A3478" s="701" t="s">
        <v>5801</v>
      </c>
      <c r="B3478" s="701" t="s">
        <v>1607</v>
      </c>
      <c r="C3478" s="701" t="s">
        <v>1453</v>
      </c>
      <c r="D3478" s="702">
        <v>1991</v>
      </c>
      <c r="E3478" s="701" t="s">
        <v>1676</v>
      </c>
      <c r="F3478" s="701" t="s">
        <v>1677</v>
      </c>
      <c r="G3478" s="701" t="s">
        <v>1612</v>
      </c>
      <c r="H3478" s="703">
        <v>33725</v>
      </c>
      <c r="I3478" s="703">
        <v>33728</v>
      </c>
      <c r="J3478" s="701" t="s">
        <v>1608</v>
      </c>
      <c r="K3478" s="702">
        <v>24936</v>
      </c>
      <c r="L3478" s="701" t="s">
        <v>1341</v>
      </c>
      <c r="M3478" s="704"/>
      <c r="N3478" s="701" t="s">
        <v>1613</v>
      </c>
      <c r="O3478" s="702">
        <v>225866</v>
      </c>
      <c r="P3478" s="701" t="s">
        <v>1608</v>
      </c>
      <c r="Q3478" s="705">
        <v>188</v>
      </c>
      <c r="R3478" s="701" t="s">
        <v>1341</v>
      </c>
      <c r="S3478" s="701" t="s">
        <v>1341</v>
      </c>
    </row>
    <row r="3479" spans="1:19" x14ac:dyDescent="0.3">
      <c r="A3479" s="701" t="s">
        <v>5983</v>
      </c>
      <c r="B3479" s="701" t="s">
        <v>1607</v>
      </c>
      <c r="C3479" s="701" t="s">
        <v>1453</v>
      </c>
      <c r="D3479" s="702">
        <v>1992</v>
      </c>
      <c r="E3479" s="701" t="s">
        <v>1676</v>
      </c>
      <c r="F3479" s="701" t="s">
        <v>1677</v>
      </c>
      <c r="G3479" s="701" t="s">
        <v>1612</v>
      </c>
      <c r="H3479" s="703">
        <v>34060</v>
      </c>
      <c r="I3479" s="703">
        <v>34081</v>
      </c>
      <c r="J3479" s="701" t="s">
        <v>1608</v>
      </c>
      <c r="K3479" s="702">
        <v>24983</v>
      </c>
      <c r="L3479" s="701" t="s">
        <v>1341</v>
      </c>
      <c r="M3479" s="704"/>
      <c r="N3479" s="701" t="s">
        <v>1613</v>
      </c>
      <c r="O3479" s="702">
        <v>469624</v>
      </c>
      <c r="P3479" s="701" t="s">
        <v>1608</v>
      </c>
      <c r="Q3479" s="702">
        <v>434</v>
      </c>
      <c r="R3479" s="701" t="s">
        <v>1341</v>
      </c>
      <c r="S3479" s="701" t="s">
        <v>1341</v>
      </c>
    </row>
    <row r="3480" spans="1:19" x14ac:dyDescent="0.3">
      <c r="A3480" s="701" t="s">
        <v>5984</v>
      </c>
      <c r="B3480" s="701" t="s">
        <v>1607</v>
      </c>
      <c r="C3480" s="701" t="s">
        <v>1453</v>
      </c>
      <c r="D3480" s="702">
        <v>1992</v>
      </c>
      <c r="E3480" s="701" t="s">
        <v>1676</v>
      </c>
      <c r="F3480" s="701" t="s">
        <v>1677</v>
      </c>
      <c r="G3480" s="701" t="s">
        <v>1612</v>
      </c>
      <c r="H3480" s="703">
        <v>34060</v>
      </c>
      <c r="I3480" s="703">
        <v>34083</v>
      </c>
      <c r="J3480" s="701" t="s">
        <v>1608</v>
      </c>
      <c r="K3480" s="702">
        <v>24731</v>
      </c>
      <c r="L3480" s="701" t="s">
        <v>1341</v>
      </c>
      <c r="M3480" s="704"/>
      <c r="N3480" s="701" t="s">
        <v>1613</v>
      </c>
      <c r="O3480" s="702">
        <v>464886</v>
      </c>
      <c r="P3480" s="701" t="s">
        <v>1608</v>
      </c>
      <c r="Q3480" s="702">
        <v>429</v>
      </c>
      <c r="R3480" s="701" t="s">
        <v>1341</v>
      </c>
      <c r="S3480" s="701" t="s">
        <v>1341</v>
      </c>
    </row>
    <row r="3481" spans="1:19" x14ac:dyDescent="0.3">
      <c r="A3481" s="701" t="s">
        <v>5985</v>
      </c>
      <c r="B3481" s="701" t="s">
        <v>1607</v>
      </c>
      <c r="C3481" s="701" t="s">
        <v>1453</v>
      </c>
      <c r="D3481" s="702">
        <v>1992</v>
      </c>
      <c r="E3481" s="701" t="s">
        <v>1676</v>
      </c>
      <c r="F3481" s="701" t="s">
        <v>1677</v>
      </c>
      <c r="G3481" s="701" t="s">
        <v>1612</v>
      </c>
      <c r="H3481" s="703">
        <v>34060</v>
      </c>
      <c r="I3481" s="703">
        <v>34078</v>
      </c>
      <c r="J3481" s="701" t="s">
        <v>1608</v>
      </c>
      <c r="K3481" s="702">
        <v>24932</v>
      </c>
      <c r="L3481" s="701" t="s">
        <v>1341</v>
      </c>
      <c r="M3481" s="704"/>
      <c r="N3481" s="701" t="s">
        <v>1613</v>
      </c>
      <c r="O3481" s="702">
        <v>264317</v>
      </c>
      <c r="P3481" s="701" t="s">
        <v>1608</v>
      </c>
      <c r="Q3481" s="702">
        <v>283</v>
      </c>
      <c r="R3481" s="701" t="s">
        <v>1341</v>
      </c>
      <c r="S3481" s="701" t="s">
        <v>1341</v>
      </c>
    </row>
    <row r="3482" spans="1:19" x14ac:dyDescent="0.3">
      <c r="A3482" s="701" t="s">
        <v>5986</v>
      </c>
      <c r="B3482" s="701" t="s">
        <v>1607</v>
      </c>
      <c r="C3482" s="701" t="s">
        <v>1453</v>
      </c>
      <c r="D3482" s="702">
        <v>1992</v>
      </c>
      <c r="E3482" s="701" t="s">
        <v>1676</v>
      </c>
      <c r="F3482" s="701" t="s">
        <v>1677</v>
      </c>
      <c r="G3482" s="701" t="s">
        <v>1612</v>
      </c>
      <c r="H3482" s="703">
        <v>34060</v>
      </c>
      <c r="I3482" s="703">
        <v>34086</v>
      </c>
      <c r="J3482" s="701" t="s">
        <v>1608</v>
      </c>
      <c r="K3482" s="702">
        <v>24450</v>
      </c>
      <c r="L3482" s="701" t="s">
        <v>1341</v>
      </c>
      <c r="M3482" s="704"/>
      <c r="N3482" s="701" t="s">
        <v>1613</v>
      </c>
      <c r="O3482" s="702">
        <v>263321</v>
      </c>
      <c r="P3482" s="701" t="s">
        <v>1608</v>
      </c>
      <c r="Q3482" s="702">
        <v>670</v>
      </c>
      <c r="R3482" s="701" t="s">
        <v>1341</v>
      </c>
      <c r="S3482" s="701" t="s">
        <v>1341</v>
      </c>
    </row>
    <row r="3483" spans="1:19" x14ac:dyDescent="0.3">
      <c r="A3483" s="701" t="s">
        <v>5987</v>
      </c>
      <c r="B3483" s="701" t="s">
        <v>1607</v>
      </c>
      <c r="C3483" s="701" t="s">
        <v>1453</v>
      </c>
      <c r="D3483" s="702">
        <v>1992</v>
      </c>
      <c r="E3483" s="701" t="s">
        <v>1676</v>
      </c>
      <c r="F3483" s="701" t="s">
        <v>1677</v>
      </c>
      <c r="G3483" s="701" t="s">
        <v>1612</v>
      </c>
      <c r="H3483" s="703">
        <v>34090</v>
      </c>
      <c r="I3483" s="703">
        <v>34108</v>
      </c>
      <c r="J3483" s="701" t="s">
        <v>1608</v>
      </c>
      <c r="K3483" s="702">
        <v>23689</v>
      </c>
      <c r="L3483" s="701" t="s">
        <v>1341</v>
      </c>
      <c r="M3483" s="704"/>
      <c r="N3483" s="701" t="s">
        <v>1613</v>
      </c>
      <c r="O3483" s="702">
        <v>241320</v>
      </c>
      <c r="P3483" s="701" t="s">
        <v>1608</v>
      </c>
      <c r="Q3483" s="702">
        <v>1453</v>
      </c>
      <c r="R3483" s="701" t="s">
        <v>1341</v>
      </c>
      <c r="S3483" s="701" t="s">
        <v>1341</v>
      </c>
    </row>
    <row r="3484" spans="1:19" x14ac:dyDescent="0.3">
      <c r="A3484" s="701" t="s">
        <v>5988</v>
      </c>
      <c r="B3484" s="701" t="s">
        <v>1607</v>
      </c>
      <c r="C3484" s="701" t="s">
        <v>1453</v>
      </c>
      <c r="D3484" s="702">
        <v>1992</v>
      </c>
      <c r="E3484" s="701" t="s">
        <v>1676</v>
      </c>
      <c r="F3484" s="701" t="s">
        <v>1677</v>
      </c>
      <c r="G3484" s="701" t="s">
        <v>1612</v>
      </c>
      <c r="H3484" s="703">
        <v>34090</v>
      </c>
      <c r="I3484" s="703">
        <v>34102</v>
      </c>
      <c r="J3484" s="701" t="s">
        <v>1608</v>
      </c>
      <c r="K3484" s="702">
        <v>24123</v>
      </c>
      <c r="L3484" s="701" t="s">
        <v>1341</v>
      </c>
      <c r="M3484" s="704"/>
      <c r="N3484" s="701" t="s">
        <v>1613</v>
      </c>
      <c r="O3484" s="702">
        <v>197595</v>
      </c>
      <c r="P3484" s="701" t="s">
        <v>1608</v>
      </c>
      <c r="Q3484" s="702">
        <v>1220</v>
      </c>
      <c r="R3484" s="701" t="s">
        <v>1341</v>
      </c>
      <c r="S3484" s="701" t="s">
        <v>1341</v>
      </c>
    </row>
    <row r="3485" spans="1:19" x14ac:dyDescent="0.3">
      <c r="A3485" s="701" t="s">
        <v>5989</v>
      </c>
      <c r="B3485" s="701" t="s">
        <v>1607</v>
      </c>
      <c r="C3485" s="701" t="s">
        <v>1453</v>
      </c>
      <c r="D3485" s="702">
        <v>1992</v>
      </c>
      <c r="E3485" s="701" t="s">
        <v>1676</v>
      </c>
      <c r="F3485" s="701" t="s">
        <v>1677</v>
      </c>
      <c r="G3485" s="701" t="s">
        <v>1612</v>
      </c>
      <c r="H3485" s="703">
        <v>34090</v>
      </c>
      <c r="I3485" s="703">
        <v>34102</v>
      </c>
      <c r="J3485" s="701" t="s">
        <v>1608</v>
      </c>
      <c r="K3485" s="702">
        <v>24228</v>
      </c>
      <c r="L3485" s="701" t="s">
        <v>1341</v>
      </c>
      <c r="M3485" s="704"/>
      <c r="N3485" s="701" t="s">
        <v>1613</v>
      </c>
      <c r="O3485" s="702">
        <v>419840</v>
      </c>
      <c r="P3485" s="701" t="s">
        <v>1608</v>
      </c>
      <c r="Q3485" s="702">
        <v>1094</v>
      </c>
      <c r="R3485" s="701" t="s">
        <v>1341</v>
      </c>
      <c r="S3485" s="701" t="s">
        <v>1341</v>
      </c>
    </row>
    <row r="3486" spans="1:19" x14ac:dyDescent="0.3">
      <c r="A3486" s="701" t="s">
        <v>5990</v>
      </c>
      <c r="B3486" s="701" t="s">
        <v>1607</v>
      </c>
      <c r="C3486" s="701" t="s">
        <v>1453</v>
      </c>
      <c r="D3486" s="702">
        <v>1992</v>
      </c>
      <c r="E3486" s="701" t="s">
        <v>1676</v>
      </c>
      <c r="F3486" s="701" t="s">
        <v>1677</v>
      </c>
      <c r="G3486" s="701" t="s">
        <v>1612</v>
      </c>
      <c r="H3486" s="703">
        <v>34090</v>
      </c>
      <c r="I3486" s="703">
        <v>34102</v>
      </c>
      <c r="J3486" s="701" t="s">
        <v>1608</v>
      </c>
      <c r="K3486" s="702">
        <v>24101</v>
      </c>
      <c r="L3486" s="701" t="s">
        <v>1341</v>
      </c>
      <c r="M3486" s="704"/>
      <c r="N3486" s="701" t="s">
        <v>1613</v>
      </c>
      <c r="O3486" s="702">
        <v>188966</v>
      </c>
      <c r="P3486" s="701" t="s">
        <v>1608</v>
      </c>
      <c r="Q3486" s="702">
        <v>1204</v>
      </c>
      <c r="R3486" s="701" t="s">
        <v>1341</v>
      </c>
      <c r="S3486" s="701" t="s">
        <v>1341</v>
      </c>
    </row>
    <row r="3487" spans="1:19" x14ac:dyDescent="0.3">
      <c r="A3487" s="701" t="s">
        <v>5991</v>
      </c>
      <c r="B3487" s="701" t="s">
        <v>1607</v>
      </c>
      <c r="C3487" s="701" t="s">
        <v>1453</v>
      </c>
      <c r="D3487" s="702">
        <v>1992</v>
      </c>
      <c r="E3487" s="701" t="s">
        <v>1676</v>
      </c>
      <c r="F3487" s="701" t="s">
        <v>1677</v>
      </c>
      <c r="G3487" s="701" t="s">
        <v>1612</v>
      </c>
      <c r="H3487" s="703">
        <v>34090</v>
      </c>
      <c r="I3487" s="703">
        <v>34102</v>
      </c>
      <c r="J3487" s="701" t="s">
        <v>1608</v>
      </c>
      <c r="K3487" s="702">
        <v>23382</v>
      </c>
      <c r="L3487" s="701" t="s">
        <v>1341</v>
      </c>
      <c r="M3487" s="704"/>
      <c r="N3487" s="701" t="s">
        <v>1613</v>
      </c>
      <c r="O3487" s="702">
        <v>192950</v>
      </c>
      <c r="P3487" s="701" t="s">
        <v>1608</v>
      </c>
      <c r="Q3487" s="702">
        <v>1872</v>
      </c>
      <c r="R3487" s="701" t="s">
        <v>1341</v>
      </c>
      <c r="S3487" s="701" t="s">
        <v>1341</v>
      </c>
    </row>
    <row r="3488" spans="1:19" x14ac:dyDescent="0.3">
      <c r="A3488" s="701" t="s">
        <v>5841</v>
      </c>
      <c r="B3488" s="701" t="s">
        <v>1607</v>
      </c>
      <c r="C3488" s="701" t="s">
        <v>1453</v>
      </c>
      <c r="D3488" s="702">
        <v>1993</v>
      </c>
      <c r="E3488" s="701" t="s">
        <v>1676</v>
      </c>
      <c r="F3488" s="701" t="s">
        <v>1677</v>
      </c>
      <c r="G3488" s="701" t="s">
        <v>1612</v>
      </c>
      <c r="H3488" s="703">
        <v>34455</v>
      </c>
      <c r="I3488" s="703">
        <v>34472</v>
      </c>
      <c r="J3488" s="701" t="s">
        <v>1608</v>
      </c>
      <c r="K3488" s="702">
        <v>26632</v>
      </c>
      <c r="L3488" s="701" t="s">
        <v>1341</v>
      </c>
      <c r="M3488" s="704"/>
      <c r="N3488" s="701" t="s">
        <v>1613</v>
      </c>
      <c r="O3488" s="702">
        <v>115820</v>
      </c>
      <c r="P3488" s="701" t="s">
        <v>1608</v>
      </c>
      <c r="Q3488" s="702">
        <v>148</v>
      </c>
      <c r="R3488" s="701" t="s">
        <v>1341</v>
      </c>
      <c r="S3488" s="701" t="s">
        <v>1341</v>
      </c>
    </row>
    <row r="3489" spans="1:19" x14ac:dyDescent="0.3">
      <c r="A3489" s="701" t="s">
        <v>5842</v>
      </c>
      <c r="B3489" s="701" t="s">
        <v>1607</v>
      </c>
      <c r="C3489" s="701" t="s">
        <v>1453</v>
      </c>
      <c r="D3489" s="702">
        <v>1993</v>
      </c>
      <c r="E3489" s="701" t="s">
        <v>1676</v>
      </c>
      <c r="F3489" s="701" t="s">
        <v>1677</v>
      </c>
      <c r="G3489" s="701" t="s">
        <v>1612</v>
      </c>
      <c r="H3489" s="703">
        <v>34455</v>
      </c>
      <c r="I3489" s="703">
        <v>34472</v>
      </c>
      <c r="J3489" s="701" t="s">
        <v>1608</v>
      </c>
      <c r="K3489" s="702">
        <v>26322</v>
      </c>
      <c r="L3489" s="701" t="s">
        <v>1341</v>
      </c>
      <c r="M3489" s="704"/>
      <c r="N3489" s="701" t="s">
        <v>1613</v>
      </c>
      <c r="O3489" s="702">
        <v>262828</v>
      </c>
      <c r="P3489" s="701" t="s">
        <v>1608</v>
      </c>
      <c r="Q3489" s="702">
        <v>57</v>
      </c>
      <c r="R3489" s="701" t="s">
        <v>1341</v>
      </c>
      <c r="S3489" s="701" t="s">
        <v>1341</v>
      </c>
    </row>
    <row r="3490" spans="1:19" x14ac:dyDescent="0.3">
      <c r="A3490" s="701" t="s">
        <v>5843</v>
      </c>
      <c r="B3490" s="701" t="s">
        <v>1607</v>
      </c>
      <c r="C3490" s="701" t="s">
        <v>1453</v>
      </c>
      <c r="D3490" s="702">
        <v>1993</v>
      </c>
      <c r="E3490" s="701" t="s">
        <v>1676</v>
      </c>
      <c r="F3490" s="701" t="s">
        <v>1677</v>
      </c>
      <c r="G3490" s="701" t="s">
        <v>1612</v>
      </c>
      <c r="H3490" s="703">
        <v>34455</v>
      </c>
      <c r="I3490" s="703">
        <v>34472</v>
      </c>
      <c r="J3490" s="701" t="s">
        <v>1608</v>
      </c>
      <c r="K3490" s="702">
        <v>26719</v>
      </c>
      <c r="L3490" s="701" t="s">
        <v>1341</v>
      </c>
      <c r="M3490" s="704"/>
      <c r="N3490" s="701" t="s">
        <v>1613</v>
      </c>
      <c r="O3490" s="702">
        <v>259036</v>
      </c>
      <c r="P3490" s="701" t="s">
        <v>1341</v>
      </c>
      <c r="Q3490" s="706"/>
      <c r="R3490" s="701" t="s">
        <v>1341</v>
      </c>
      <c r="S3490" s="701" t="s">
        <v>1341</v>
      </c>
    </row>
    <row r="3491" spans="1:19" x14ac:dyDescent="0.3">
      <c r="A3491" s="701" t="s">
        <v>6051</v>
      </c>
      <c r="B3491" s="701" t="s">
        <v>1607</v>
      </c>
      <c r="C3491" s="701" t="s">
        <v>1453</v>
      </c>
      <c r="D3491" s="702">
        <v>1993</v>
      </c>
      <c r="E3491" s="701" t="s">
        <v>1676</v>
      </c>
      <c r="F3491" s="701" t="s">
        <v>1677</v>
      </c>
      <c r="G3491" s="701" t="s">
        <v>1612</v>
      </c>
      <c r="H3491" s="703">
        <v>34455</v>
      </c>
      <c r="I3491" s="703">
        <v>34466</v>
      </c>
      <c r="J3491" s="701" t="s">
        <v>1608</v>
      </c>
      <c r="K3491" s="702">
        <v>26140</v>
      </c>
      <c r="L3491" s="701" t="s">
        <v>1341</v>
      </c>
      <c r="M3491" s="704"/>
      <c r="N3491" s="701" t="s">
        <v>1613</v>
      </c>
      <c r="O3491" s="702">
        <v>77832</v>
      </c>
      <c r="P3491" s="701" t="s">
        <v>1608</v>
      </c>
      <c r="Q3491" s="702">
        <v>533</v>
      </c>
      <c r="R3491" s="701" t="s">
        <v>1341</v>
      </c>
      <c r="S3491" s="701" t="s">
        <v>1341</v>
      </c>
    </row>
    <row r="3492" spans="1:19" x14ac:dyDescent="0.3">
      <c r="A3492" s="701" t="s">
        <v>6052</v>
      </c>
      <c r="B3492" s="701" t="s">
        <v>1607</v>
      </c>
      <c r="C3492" s="701" t="s">
        <v>1453</v>
      </c>
      <c r="D3492" s="702">
        <v>1993</v>
      </c>
      <c r="E3492" s="701" t="s">
        <v>1676</v>
      </c>
      <c r="F3492" s="701" t="s">
        <v>1677</v>
      </c>
      <c r="G3492" s="701" t="s">
        <v>1612</v>
      </c>
      <c r="H3492" s="703">
        <v>34455</v>
      </c>
      <c r="I3492" s="703">
        <v>34466</v>
      </c>
      <c r="J3492" s="701" t="s">
        <v>1608</v>
      </c>
      <c r="K3492" s="702">
        <v>26574</v>
      </c>
      <c r="L3492" s="701" t="s">
        <v>1341</v>
      </c>
      <c r="M3492" s="704"/>
      <c r="N3492" s="701" t="s">
        <v>1613</v>
      </c>
      <c r="O3492" s="702">
        <v>81408</v>
      </c>
      <c r="P3492" s="701" t="s">
        <v>1608</v>
      </c>
      <c r="Q3492" s="702">
        <v>316</v>
      </c>
      <c r="R3492" s="701" t="s">
        <v>1341</v>
      </c>
      <c r="S3492" s="701" t="s">
        <v>1341</v>
      </c>
    </row>
    <row r="3493" spans="1:19" x14ac:dyDescent="0.3">
      <c r="A3493" s="701" t="s">
        <v>6053</v>
      </c>
      <c r="B3493" s="701" t="s">
        <v>1607</v>
      </c>
      <c r="C3493" s="701" t="s">
        <v>1453</v>
      </c>
      <c r="D3493" s="702">
        <v>1993</v>
      </c>
      <c r="E3493" s="701" t="s">
        <v>1676</v>
      </c>
      <c r="F3493" s="701" t="s">
        <v>1677</v>
      </c>
      <c r="G3493" s="701" t="s">
        <v>1612</v>
      </c>
      <c r="H3493" s="703">
        <v>34455</v>
      </c>
      <c r="I3493" s="703">
        <v>34466</v>
      </c>
      <c r="J3493" s="701" t="s">
        <v>1608</v>
      </c>
      <c r="K3493" s="702">
        <v>25147</v>
      </c>
      <c r="L3493" s="701" t="s">
        <v>1341</v>
      </c>
      <c r="M3493" s="704"/>
      <c r="N3493" s="701" t="s">
        <v>1613</v>
      </c>
      <c r="O3493" s="702">
        <v>174587</v>
      </c>
      <c r="P3493" s="701" t="s">
        <v>1608</v>
      </c>
      <c r="Q3493" s="702">
        <v>22</v>
      </c>
      <c r="R3493" s="701" t="s">
        <v>1341</v>
      </c>
      <c r="S3493" s="701" t="s">
        <v>1341</v>
      </c>
    </row>
    <row r="3494" spans="1:19" x14ac:dyDescent="0.3">
      <c r="A3494" s="701" t="s">
        <v>6054</v>
      </c>
      <c r="B3494" s="701" t="s">
        <v>1607</v>
      </c>
      <c r="C3494" s="701" t="s">
        <v>1453</v>
      </c>
      <c r="D3494" s="702">
        <v>1993</v>
      </c>
      <c r="E3494" s="701" t="s">
        <v>1676</v>
      </c>
      <c r="F3494" s="701" t="s">
        <v>1677</v>
      </c>
      <c r="G3494" s="701" t="s">
        <v>1612</v>
      </c>
      <c r="H3494" s="703">
        <v>34455</v>
      </c>
      <c r="I3494" s="703">
        <v>34466</v>
      </c>
      <c r="J3494" s="701" t="s">
        <v>1608</v>
      </c>
      <c r="K3494" s="702">
        <v>25631</v>
      </c>
      <c r="L3494" s="701" t="s">
        <v>1341</v>
      </c>
      <c r="M3494" s="704"/>
      <c r="N3494" s="701" t="s">
        <v>1613</v>
      </c>
      <c r="O3494" s="702">
        <v>180244</v>
      </c>
      <c r="P3494" s="701" t="s">
        <v>1608</v>
      </c>
      <c r="Q3494" s="702">
        <v>82</v>
      </c>
      <c r="R3494" s="701" t="s">
        <v>1341</v>
      </c>
      <c r="S3494" s="701" t="s">
        <v>1341</v>
      </c>
    </row>
    <row r="3495" spans="1:19" x14ac:dyDescent="0.3">
      <c r="A3495" s="701" t="s">
        <v>6055</v>
      </c>
      <c r="B3495" s="701" t="s">
        <v>1607</v>
      </c>
      <c r="C3495" s="701" t="s">
        <v>1453</v>
      </c>
      <c r="D3495" s="702">
        <v>1993</v>
      </c>
      <c r="E3495" s="701" t="s">
        <v>1676</v>
      </c>
      <c r="F3495" s="701" t="s">
        <v>1677</v>
      </c>
      <c r="G3495" s="701" t="s">
        <v>1612</v>
      </c>
      <c r="H3495" s="703">
        <v>34455</v>
      </c>
      <c r="I3495" s="703">
        <v>34466</v>
      </c>
      <c r="J3495" s="701" t="s">
        <v>1608</v>
      </c>
      <c r="K3495" s="702">
        <v>26115</v>
      </c>
      <c r="L3495" s="701" t="s">
        <v>1341</v>
      </c>
      <c r="M3495" s="704"/>
      <c r="N3495" s="701" t="s">
        <v>1613</v>
      </c>
      <c r="O3495" s="702">
        <v>176953</v>
      </c>
      <c r="P3495" s="701" t="s">
        <v>1608</v>
      </c>
      <c r="Q3495" s="702">
        <v>52</v>
      </c>
      <c r="R3495" s="701" t="s">
        <v>1341</v>
      </c>
      <c r="S3495" s="701" t="s">
        <v>1341</v>
      </c>
    </row>
    <row r="3496" spans="1:19" x14ac:dyDescent="0.3">
      <c r="A3496" s="701" t="s">
        <v>6056</v>
      </c>
      <c r="B3496" s="701" t="s">
        <v>1607</v>
      </c>
      <c r="C3496" s="701" t="s">
        <v>1453</v>
      </c>
      <c r="D3496" s="702">
        <v>1993</v>
      </c>
      <c r="E3496" s="701" t="s">
        <v>1676</v>
      </c>
      <c r="F3496" s="701" t="s">
        <v>1677</v>
      </c>
      <c r="G3496" s="701" t="s">
        <v>1612</v>
      </c>
      <c r="H3496" s="703">
        <v>34455</v>
      </c>
      <c r="I3496" s="703">
        <v>34466</v>
      </c>
      <c r="J3496" s="701" t="s">
        <v>1608</v>
      </c>
      <c r="K3496" s="702">
        <v>26370</v>
      </c>
      <c r="L3496" s="701" t="s">
        <v>1341</v>
      </c>
      <c r="M3496" s="704"/>
      <c r="N3496" s="701" t="s">
        <v>1613</v>
      </c>
      <c r="O3496" s="702">
        <v>188045</v>
      </c>
      <c r="P3496" s="701" t="s">
        <v>1608</v>
      </c>
      <c r="Q3496" s="702">
        <v>65</v>
      </c>
      <c r="R3496" s="701" t="s">
        <v>1341</v>
      </c>
      <c r="S3496" s="701" t="s">
        <v>1341</v>
      </c>
    </row>
    <row r="3497" spans="1:19" x14ac:dyDescent="0.3">
      <c r="A3497" s="701" t="s">
        <v>6175</v>
      </c>
      <c r="B3497" s="701" t="s">
        <v>1607</v>
      </c>
      <c r="C3497" s="701" t="s">
        <v>1453</v>
      </c>
      <c r="D3497" s="702">
        <v>1994</v>
      </c>
      <c r="E3497" s="701" t="s">
        <v>1676</v>
      </c>
      <c r="F3497" s="701" t="s">
        <v>1677</v>
      </c>
      <c r="G3497" s="701" t="s">
        <v>1612</v>
      </c>
      <c r="H3497" s="703">
        <v>34820</v>
      </c>
      <c r="I3497" s="703">
        <v>34829</v>
      </c>
      <c r="J3497" s="701" t="s">
        <v>1608</v>
      </c>
      <c r="K3497" s="702">
        <v>25528</v>
      </c>
      <c r="L3497" s="701" t="s">
        <v>1341</v>
      </c>
      <c r="M3497" s="704"/>
      <c r="N3497" s="701" t="s">
        <v>1613</v>
      </c>
      <c r="O3497" s="702">
        <v>83984</v>
      </c>
      <c r="P3497" s="701" t="s">
        <v>1608</v>
      </c>
      <c r="Q3497" s="702">
        <v>1239</v>
      </c>
      <c r="R3497" s="701" t="s">
        <v>1341</v>
      </c>
      <c r="S3497" s="701" t="s">
        <v>1341</v>
      </c>
    </row>
    <row r="3498" spans="1:19" x14ac:dyDescent="0.3">
      <c r="A3498" s="701" t="s">
        <v>6176</v>
      </c>
      <c r="B3498" s="701" t="s">
        <v>1607</v>
      </c>
      <c r="C3498" s="701" t="s">
        <v>1453</v>
      </c>
      <c r="D3498" s="702">
        <v>1994</v>
      </c>
      <c r="E3498" s="701" t="s">
        <v>1676</v>
      </c>
      <c r="F3498" s="701" t="s">
        <v>1677</v>
      </c>
      <c r="G3498" s="701" t="s">
        <v>1612</v>
      </c>
      <c r="H3498" s="703">
        <v>34820</v>
      </c>
      <c r="I3498" s="703">
        <v>34831</v>
      </c>
      <c r="J3498" s="701" t="s">
        <v>1608</v>
      </c>
      <c r="K3498" s="702">
        <v>25946</v>
      </c>
      <c r="L3498" s="701" t="s">
        <v>1341</v>
      </c>
      <c r="M3498" s="704"/>
      <c r="N3498" s="701" t="s">
        <v>1613</v>
      </c>
      <c r="O3498" s="702">
        <v>79579</v>
      </c>
      <c r="P3498" s="701" t="s">
        <v>1608</v>
      </c>
      <c r="Q3498" s="702">
        <v>701</v>
      </c>
      <c r="R3498" s="701" t="s">
        <v>1341</v>
      </c>
      <c r="S3498" s="701" t="s">
        <v>1341</v>
      </c>
    </row>
    <row r="3499" spans="1:19" x14ac:dyDescent="0.3">
      <c r="A3499" s="701" t="s">
        <v>6177</v>
      </c>
      <c r="B3499" s="701" t="s">
        <v>1607</v>
      </c>
      <c r="C3499" s="701" t="s">
        <v>1453</v>
      </c>
      <c r="D3499" s="702">
        <v>1994</v>
      </c>
      <c r="E3499" s="701" t="s">
        <v>1676</v>
      </c>
      <c r="F3499" s="701" t="s">
        <v>1677</v>
      </c>
      <c r="G3499" s="701" t="s">
        <v>1612</v>
      </c>
      <c r="H3499" s="703">
        <v>34820</v>
      </c>
      <c r="I3499" s="703">
        <v>34829</v>
      </c>
      <c r="J3499" s="701" t="s">
        <v>1608</v>
      </c>
      <c r="K3499" s="702">
        <v>26471</v>
      </c>
      <c r="L3499" s="701" t="s">
        <v>1341</v>
      </c>
      <c r="M3499" s="704"/>
      <c r="N3499" s="701" t="s">
        <v>1613</v>
      </c>
      <c r="O3499" s="702">
        <v>192852</v>
      </c>
      <c r="P3499" s="701" t="s">
        <v>1608</v>
      </c>
      <c r="Q3499" s="702">
        <v>165</v>
      </c>
      <c r="R3499" s="701" t="s">
        <v>1341</v>
      </c>
      <c r="S3499" s="701" t="s">
        <v>1341</v>
      </c>
    </row>
    <row r="3500" spans="1:19" x14ac:dyDescent="0.3">
      <c r="A3500" s="701" t="s">
        <v>6178</v>
      </c>
      <c r="B3500" s="701" t="s">
        <v>1607</v>
      </c>
      <c r="C3500" s="701" t="s">
        <v>1453</v>
      </c>
      <c r="D3500" s="702">
        <v>1994</v>
      </c>
      <c r="E3500" s="701" t="s">
        <v>1676</v>
      </c>
      <c r="F3500" s="701" t="s">
        <v>1677</v>
      </c>
      <c r="G3500" s="701" t="s">
        <v>1612</v>
      </c>
      <c r="H3500" s="703">
        <v>34820</v>
      </c>
      <c r="I3500" s="703">
        <v>34829</v>
      </c>
      <c r="J3500" s="701" t="s">
        <v>1608</v>
      </c>
      <c r="K3500" s="702">
        <v>26470</v>
      </c>
      <c r="L3500" s="701" t="s">
        <v>1341</v>
      </c>
      <c r="M3500" s="704"/>
      <c r="N3500" s="701" t="s">
        <v>1613</v>
      </c>
      <c r="O3500" s="702">
        <v>188920</v>
      </c>
      <c r="P3500" s="701" t="s">
        <v>1608</v>
      </c>
      <c r="Q3500" s="702">
        <v>167</v>
      </c>
      <c r="R3500" s="701" t="s">
        <v>1341</v>
      </c>
      <c r="S3500" s="701" t="s">
        <v>1341</v>
      </c>
    </row>
    <row r="3501" spans="1:19" x14ac:dyDescent="0.3">
      <c r="A3501" s="701" t="s">
        <v>6179</v>
      </c>
      <c r="B3501" s="701" t="s">
        <v>1607</v>
      </c>
      <c r="C3501" s="701" t="s">
        <v>1453</v>
      </c>
      <c r="D3501" s="702">
        <v>1994</v>
      </c>
      <c r="E3501" s="701" t="s">
        <v>1676</v>
      </c>
      <c r="F3501" s="701" t="s">
        <v>1677</v>
      </c>
      <c r="G3501" s="701" t="s">
        <v>1612</v>
      </c>
      <c r="H3501" s="703">
        <v>34820</v>
      </c>
      <c r="I3501" s="703">
        <v>34829</v>
      </c>
      <c r="J3501" s="701" t="s">
        <v>1608</v>
      </c>
      <c r="K3501" s="702">
        <v>26529</v>
      </c>
      <c r="L3501" s="701" t="s">
        <v>1341</v>
      </c>
      <c r="M3501" s="704"/>
      <c r="N3501" s="701" t="s">
        <v>1613</v>
      </c>
      <c r="O3501" s="702">
        <v>184663</v>
      </c>
      <c r="P3501" s="701" t="s">
        <v>1608</v>
      </c>
      <c r="Q3501" s="705">
        <v>200</v>
      </c>
      <c r="R3501" s="701" t="s">
        <v>1341</v>
      </c>
      <c r="S3501" s="701" t="s">
        <v>1341</v>
      </c>
    </row>
    <row r="3502" spans="1:19" x14ac:dyDescent="0.3">
      <c r="A3502" s="701" t="s">
        <v>6180</v>
      </c>
      <c r="B3502" s="701" t="s">
        <v>1607</v>
      </c>
      <c r="C3502" s="701" t="s">
        <v>1453</v>
      </c>
      <c r="D3502" s="702">
        <v>1994</v>
      </c>
      <c r="E3502" s="701" t="s">
        <v>1676</v>
      </c>
      <c r="F3502" s="701" t="s">
        <v>1677</v>
      </c>
      <c r="G3502" s="701" t="s">
        <v>1612</v>
      </c>
      <c r="H3502" s="703">
        <v>34820</v>
      </c>
      <c r="I3502" s="703">
        <v>34829</v>
      </c>
      <c r="J3502" s="701" t="s">
        <v>1608</v>
      </c>
      <c r="K3502" s="702">
        <v>26438</v>
      </c>
      <c r="L3502" s="701" t="s">
        <v>1341</v>
      </c>
      <c r="M3502" s="704"/>
      <c r="N3502" s="701" t="s">
        <v>1613</v>
      </c>
      <c r="O3502" s="702">
        <v>192726</v>
      </c>
      <c r="P3502" s="701" t="s">
        <v>1608</v>
      </c>
      <c r="Q3502" s="702">
        <v>105</v>
      </c>
      <c r="R3502" s="701" t="s">
        <v>1341</v>
      </c>
      <c r="S3502" s="701" t="s">
        <v>1341</v>
      </c>
    </row>
    <row r="3503" spans="1:19" x14ac:dyDescent="0.3">
      <c r="A3503" s="701" t="s">
        <v>6181</v>
      </c>
      <c r="B3503" s="701" t="s">
        <v>1607</v>
      </c>
      <c r="C3503" s="701" t="s">
        <v>1453</v>
      </c>
      <c r="D3503" s="702">
        <v>1994</v>
      </c>
      <c r="E3503" s="701" t="s">
        <v>1676</v>
      </c>
      <c r="F3503" s="701" t="s">
        <v>1677</v>
      </c>
      <c r="G3503" s="701" t="s">
        <v>1612</v>
      </c>
      <c r="H3503" s="703">
        <v>34820</v>
      </c>
      <c r="I3503" s="703">
        <v>34836</v>
      </c>
      <c r="J3503" s="701" t="s">
        <v>1608</v>
      </c>
      <c r="K3503" s="702">
        <v>26397</v>
      </c>
      <c r="L3503" s="701" t="s">
        <v>1341</v>
      </c>
      <c r="M3503" s="704"/>
      <c r="N3503" s="701" t="s">
        <v>1613</v>
      </c>
      <c r="O3503" s="702">
        <v>126189</v>
      </c>
      <c r="P3503" s="701" t="s">
        <v>1608</v>
      </c>
      <c r="Q3503" s="702">
        <v>173</v>
      </c>
      <c r="R3503" s="701" t="s">
        <v>1341</v>
      </c>
      <c r="S3503" s="701" t="s">
        <v>1341</v>
      </c>
    </row>
    <row r="3504" spans="1:19" x14ac:dyDescent="0.3">
      <c r="A3504" s="701" t="s">
        <v>6182</v>
      </c>
      <c r="B3504" s="701" t="s">
        <v>1607</v>
      </c>
      <c r="C3504" s="701" t="s">
        <v>1453</v>
      </c>
      <c r="D3504" s="702">
        <v>1994</v>
      </c>
      <c r="E3504" s="701" t="s">
        <v>1676</v>
      </c>
      <c r="F3504" s="701" t="s">
        <v>1677</v>
      </c>
      <c r="G3504" s="701" t="s">
        <v>1612</v>
      </c>
      <c r="H3504" s="703">
        <v>34820</v>
      </c>
      <c r="I3504" s="703">
        <v>34836</v>
      </c>
      <c r="J3504" s="701" t="s">
        <v>1608</v>
      </c>
      <c r="K3504" s="702">
        <v>26375</v>
      </c>
      <c r="L3504" s="701" t="s">
        <v>1341</v>
      </c>
      <c r="M3504" s="704"/>
      <c r="N3504" s="701" t="s">
        <v>1613</v>
      </c>
      <c r="O3504" s="702">
        <v>267524</v>
      </c>
      <c r="P3504" s="701" t="s">
        <v>1608</v>
      </c>
      <c r="Q3504" s="702">
        <v>164</v>
      </c>
      <c r="R3504" s="701" t="s">
        <v>1341</v>
      </c>
      <c r="S3504" s="701" t="s">
        <v>1341</v>
      </c>
    </row>
    <row r="3505" spans="1:19" x14ac:dyDescent="0.3">
      <c r="A3505" s="701" t="s">
        <v>6183</v>
      </c>
      <c r="B3505" s="701" t="s">
        <v>1607</v>
      </c>
      <c r="C3505" s="701" t="s">
        <v>1453</v>
      </c>
      <c r="D3505" s="702">
        <v>1994</v>
      </c>
      <c r="E3505" s="701" t="s">
        <v>1676</v>
      </c>
      <c r="F3505" s="701" t="s">
        <v>1677</v>
      </c>
      <c r="G3505" s="701" t="s">
        <v>1612</v>
      </c>
      <c r="H3505" s="703">
        <v>34820</v>
      </c>
      <c r="I3505" s="703">
        <v>34836</v>
      </c>
      <c r="J3505" s="701" t="s">
        <v>1608</v>
      </c>
      <c r="K3505" s="702">
        <v>26770</v>
      </c>
      <c r="L3505" s="701" t="s">
        <v>1341</v>
      </c>
      <c r="M3505" s="704"/>
      <c r="N3505" s="701" t="s">
        <v>1613</v>
      </c>
      <c r="O3505" s="702">
        <v>274331</v>
      </c>
      <c r="P3505" s="701" t="s">
        <v>1608</v>
      </c>
      <c r="Q3505" s="702">
        <v>70</v>
      </c>
      <c r="R3505" s="701" t="s">
        <v>1341</v>
      </c>
      <c r="S3505" s="701" t="s">
        <v>1341</v>
      </c>
    </row>
    <row r="3506" spans="1:19" x14ac:dyDescent="0.3">
      <c r="A3506" s="701" t="s">
        <v>6185</v>
      </c>
      <c r="B3506" s="701" t="s">
        <v>1607</v>
      </c>
      <c r="C3506" s="701" t="s">
        <v>1453</v>
      </c>
      <c r="D3506" s="702">
        <v>1995</v>
      </c>
      <c r="E3506" s="701" t="s">
        <v>1676</v>
      </c>
      <c r="F3506" s="701" t="s">
        <v>1677</v>
      </c>
      <c r="G3506" s="701" t="s">
        <v>1612</v>
      </c>
      <c r="H3506" s="703">
        <v>35206</v>
      </c>
      <c r="I3506" s="703">
        <v>35208</v>
      </c>
      <c r="J3506" s="701" t="s">
        <v>1608</v>
      </c>
      <c r="K3506" s="702">
        <v>24689</v>
      </c>
      <c r="L3506" s="701" t="s">
        <v>1341</v>
      </c>
      <c r="M3506" s="704"/>
      <c r="N3506" s="701" t="s">
        <v>1613</v>
      </c>
      <c r="O3506" s="702">
        <v>207869</v>
      </c>
      <c r="P3506" s="701" t="s">
        <v>1608</v>
      </c>
      <c r="Q3506" s="702">
        <v>607</v>
      </c>
      <c r="R3506" s="701" t="s">
        <v>1341</v>
      </c>
      <c r="S3506" s="701" t="s">
        <v>1341</v>
      </c>
    </row>
    <row r="3507" spans="1:19" x14ac:dyDescent="0.3">
      <c r="A3507" s="701" t="s">
        <v>6186</v>
      </c>
      <c r="B3507" s="701" t="s">
        <v>1607</v>
      </c>
      <c r="C3507" s="701" t="s">
        <v>1453</v>
      </c>
      <c r="D3507" s="702">
        <v>1995</v>
      </c>
      <c r="E3507" s="701" t="s">
        <v>1676</v>
      </c>
      <c r="F3507" s="701" t="s">
        <v>1677</v>
      </c>
      <c r="G3507" s="701" t="s">
        <v>1612</v>
      </c>
      <c r="H3507" s="703">
        <v>35206</v>
      </c>
      <c r="I3507" s="703">
        <v>35208</v>
      </c>
      <c r="J3507" s="701" t="s">
        <v>1608</v>
      </c>
      <c r="K3507" s="702">
        <v>26388</v>
      </c>
      <c r="L3507" s="701" t="s">
        <v>1341</v>
      </c>
      <c r="M3507" s="704"/>
      <c r="N3507" s="701" t="s">
        <v>1613</v>
      </c>
      <c r="O3507" s="702">
        <v>209778</v>
      </c>
      <c r="P3507" s="701" t="s">
        <v>1608</v>
      </c>
      <c r="Q3507" s="702">
        <v>53</v>
      </c>
      <c r="R3507" s="701" t="s">
        <v>1341</v>
      </c>
      <c r="S3507" s="701" t="s">
        <v>1341</v>
      </c>
    </row>
    <row r="3508" spans="1:19" x14ac:dyDescent="0.3">
      <c r="A3508" s="701" t="s">
        <v>6187</v>
      </c>
      <c r="B3508" s="701" t="s">
        <v>1607</v>
      </c>
      <c r="C3508" s="701" t="s">
        <v>1453</v>
      </c>
      <c r="D3508" s="702">
        <v>1995</v>
      </c>
      <c r="E3508" s="701" t="s">
        <v>1676</v>
      </c>
      <c r="F3508" s="701" t="s">
        <v>1677</v>
      </c>
      <c r="G3508" s="701" t="s">
        <v>1612</v>
      </c>
      <c r="H3508" s="703">
        <v>35206</v>
      </c>
      <c r="I3508" s="703">
        <v>35208</v>
      </c>
      <c r="J3508" s="701" t="s">
        <v>1608</v>
      </c>
      <c r="K3508" s="702">
        <v>26620</v>
      </c>
      <c r="L3508" s="701" t="s">
        <v>1341</v>
      </c>
      <c r="M3508" s="704"/>
      <c r="N3508" s="701" t="s">
        <v>1613</v>
      </c>
      <c r="O3508" s="702">
        <v>211929</v>
      </c>
      <c r="P3508" s="701" t="s">
        <v>1608</v>
      </c>
      <c r="Q3508" s="702">
        <v>48</v>
      </c>
      <c r="R3508" s="701" t="s">
        <v>1341</v>
      </c>
      <c r="S3508" s="701" t="s">
        <v>1341</v>
      </c>
    </row>
    <row r="3509" spans="1:19" x14ac:dyDescent="0.3">
      <c r="A3509" s="701" t="s">
        <v>6242</v>
      </c>
      <c r="B3509" s="701" t="s">
        <v>1607</v>
      </c>
      <c r="C3509" s="701" t="s">
        <v>1453</v>
      </c>
      <c r="D3509" s="702">
        <v>1995</v>
      </c>
      <c r="E3509" s="701" t="s">
        <v>1676</v>
      </c>
      <c r="F3509" s="701" t="s">
        <v>1677</v>
      </c>
      <c r="G3509" s="701" t="s">
        <v>1612</v>
      </c>
      <c r="H3509" s="703">
        <v>35199</v>
      </c>
      <c r="I3509" s="703">
        <v>35200</v>
      </c>
      <c r="J3509" s="701" t="s">
        <v>1608</v>
      </c>
      <c r="K3509" s="702">
        <v>25543</v>
      </c>
      <c r="L3509" s="701" t="s">
        <v>1341</v>
      </c>
      <c r="M3509" s="704"/>
      <c r="N3509" s="701" t="s">
        <v>1613</v>
      </c>
      <c r="O3509" s="702">
        <v>104521</v>
      </c>
      <c r="P3509" s="701" t="s">
        <v>1608</v>
      </c>
      <c r="Q3509" s="702">
        <v>415</v>
      </c>
      <c r="R3509" s="701" t="s">
        <v>1341</v>
      </c>
      <c r="S3509" s="701" t="s">
        <v>1341</v>
      </c>
    </row>
    <row r="3510" spans="1:19" x14ac:dyDescent="0.3">
      <c r="A3510" s="701" t="s">
        <v>6243</v>
      </c>
      <c r="B3510" s="701" t="s">
        <v>1607</v>
      </c>
      <c r="C3510" s="701" t="s">
        <v>1453</v>
      </c>
      <c r="D3510" s="702">
        <v>1995</v>
      </c>
      <c r="E3510" s="701" t="s">
        <v>1676</v>
      </c>
      <c r="F3510" s="701" t="s">
        <v>6244</v>
      </c>
      <c r="G3510" s="701" t="s">
        <v>1612</v>
      </c>
      <c r="H3510" s="703">
        <v>35186</v>
      </c>
      <c r="I3510" s="703">
        <v>35188</v>
      </c>
      <c r="J3510" s="701" t="s">
        <v>1608</v>
      </c>
      <c r="K3510" s="702">
        <v>25494</v>
      </c>
      <c r="L3510" s="701" t="s">
        <v>1341</v>
      </c>
      <c r="M3510" s="704"/>
      <c r="N3510" s="701" t="s">
        <v>1613</v>
      </c>
      <c r="O3510" s="702">
        <v>24242</v>
      </c>
      <c r="P3510" s="701" t="s">
        <v>1608</v>
      </c>
      <c r="Q3510" s="702">
        <v>494</v>
      </c>
      <c r="R3510" s="701" t="s">
        <v>1341</v>
      </c>
      <c r="S3510" s="701" t="s">
        <v>1341</v>
      </c>
    </row>
    <row r="3511" spans="1:19" x14ac:dyDescent="0.3">
      <c r="A3511" s="701" t="s">
        <v>6245</v>
      </c>
      <c r="B3511" s="701" t="s">
        <v>1607</v>
      </c>
      <c r="C3511" s="701" t="s">
        <v>1453</v>
      </c>
      <c r="D3511" s="702">
        <v>1995</v>
      </c>
      <c r="E3511" s="701" t="s">
        <v>1676</v>
      </c>
      <c r="F3511" s="701" t="s">
        <v>1677</v>
      </c>
      <c r="G3511" s="701" t="s">
        <v>1612</v>
      </c>
      <c r="H3511" s="703">
        <v>35199</v>
      </c>
      <c r="I3511" s="703">
        <v>35200</v>
      </c>
      <c r="J3511" s="701" t="s">
        <v>1608</v>
      </c>
      <c r="K3511" s="702">
        <v>25587</v>
      </c>
      <c r="L3511" s="701" t="s">
        <v>1341</v>
      </c>
      <c r="M3511" s="704"/>
      <c r="N3511" s="701" t="s">
        <v>1613</v>
      </c>
      <c r="O3511" s="702">
        <v>107800</v>
      </c>
      <c r="P3511" s="701" t="s">
        <v>1608</v>
      </c>
      <c r="Q3511" s="702">
        <v>983</v>
      </c>
      <c r="R3511" s="701" t="s">
        <v>1341</v>
      </c>
      <c r="S3511" s="701" t="s">
        <v>1341</v>
      </c>
    </row>
    <row r="3512" spans="1:19" x14ac:dyDescent="0.3">
      <c r="A3512" s="701" t="s">
        <v>6246</v>
      </c>
      <c r="B3512" s="701" t="s">
        <v>1607</v>
      </c>
      <c r="C3512" s="701" t="s">
        <v>1453</v>
      </c>
      <c r="D3512" s="702">
        <v>1995</v>
      </c>
      <c r="E3512" s="701" t="s">
        <v>1676</v>
      </c>
      <c r="F3512" s="701" t="s">
        <v>1677</v>
      </c>
      <c r="G3512" s="701" t="s">
        <v>1612</v>
      </c>
      <c r="H3512" s="703">
        <v>35199</v>
      </c>
      <c r="I3512" s="703">
        <v>35200</v>
      </c>
      <c r="J3512" s="701" t="s">
        <v>1608</v>
      </c>
      <c r="K3512" s="702">
        <v>26187</v>
      </c>
      <c r="L3512" s="701" t="s">
        <v>1341</v>
      </c>
      <c r="M3512" s="704"/>
      <c r="N3512" s="701" t="s">
        <v>1613</v>
      </c>
      <c r="O3512" s="702">
        <v>188548</v>
      </c>
      <c r="P3512" s="701" t="s">
        <v>1608</v>
      </c>
      <c r="Q3512" s="702">
        <v>129</v>
      </c>
      <c r="R3512" s="701" t="s">
        <v>1341</v>
      </c>
      <c r="S3512" s="701" t="s">
        <v>1341</v>
      </c>
    </row>
    <row r="3513" spans="1:19" x14ac:dyDescent="0.3">
      <c r="A3513" s="701" t="s">
        <v>6247</v>
      </c>
      <c r="B3513" s="701" t="s">
        <v>1607</v>
      </c>
      <c r="C3513" s="701" t="s">
        <v>1453</v>
      </c>
      <c r="D3513" s="702">
        <v>1995</v>
      </c>
      <c r="E3513" s="701" t="s">
        <v>1676</v>
      </c>
      <c r="F3513" s="701" t="s">
        <v>1677</v>
      </c>
      <c r="G3513" s="701" t="s">
        <v>1612</v>
      </c>
      <c r="H3513" s="703">
        <v>35199</v>
      </c>
      <c r="I3513" s="703">
        <v>35200</v>
      </c>
      <c r="J3513" s="701" t="s">
        <v>1608</v>
      </c>
      <c r="K3513" s="702">
        <v>26084</v>
      </c>
      <c r="L3513" s="701" t="s">
        <v>1341</v>
      </c>
      <c r="M3513" s="704"/>
      <c r="N3513" s="701" t="s">
        <v>1613</v>
      </c>
      <c r="O3513" s="702">
        <v>191498</v>
      </c>
      <c r="P3513" s="701" t="s">
        <v>1341</v>
      </c>
      <c r="Q3513" s="706"/>
      <c r="R3513" s="701" t="s">
        <v>1341</v>
      </c>
      <c r="S3513" s="701" t="s">
        <v>1341</v>
      </c>
    </row>
    <row r="3514" spans="1:19" x14ac:dyDescent="0.3">
      <c r="A3514" s="701" t="s">
        <v>6208</v>
      </c>
      <c r="B3514" s="701" t="s">
        <v>1607</v>
      </c>
      <c r="C3514" s="701" t="s">
        <v>1453</v>
      </c>
      <c r="D3514" s="702">
        <v>1996</v>
      </c>
      <c r="E3514" s="701" t="s">
        <v>1676</v>
      </c>
      <c r="F3514" s="701" t="s">
        <v>1677</v>
      </c>
      <c r="G3514" s="701" t="s">
        <v>1612</v>
      </c>
      <c r="H3514" s="703">
        <v>35551</v>
      </c>
      <c r="I3514" s="703">
        <v>35570</v>
      </c>
      <c r="J3514" s="701" t="s">
        <v>1608</v>
      </c>
      <c r="K3514" s="702">
        <v>29220</v>
      </c>
      <c r="L3514" s="701" t="s">
        <v>1341</v>
      </c>
      <c r="M3514" s="704"/>
      <c r="N3514" s="701" t="s">
        <v>1613</v>
      </c>
      <c r="O3514" s="702">
        <v>176132</v>
      </c>
      <c r="P3514" s="701" t="s">
        <v>1608</v>
      </c>
      <c r="Q3514" s="702">
        <v>286</v>
      </c>
      <c r="R3514" s="701" t="s">
        <v>1341</v>
      </c>
      <c r="S3514" s="701" t="s">
        <v>1341</v>
      </c>
    </row>
    <row r="3515" spans="1:19" x14ac:dyDescent="0.3">
      <c r="A3515" s="701" t="s">
        <v>6361</v>
      </c>
      <c r="B3515" s="701" t="s">
        <v>1607</v>
      </c>
      <c r="C3515" s="701" t="s">
        <v>1453</v>
      </c>
      <c r="D3515" s="702">
        <v>1996</v>
      </c>
      <c r="E3515" s="701" t="s">
        <v>1676</v>
      </c>
      <c r="F3515" s="701" t="s">
        <v>1677</v>
      </c>
      <c r="G3515" s="701" t="s">
        <v>1612</v>
      </c>
      <c r="H3515" s="703">
        <v>35551</v>
      </c>
      <c r="I3515" s="703">
        <v>35563</v>
      </c>
      <c r="J3515" s="701" t="s">
        <v>1608</v>
      </c>
      <c r="K3515" s="702">
        <v>27938</v>
      </c>
      <c r="L3515" s="701" t="s">
        <v>1341</v>
      </c>
      <c r="M3515" s="704"/>
      <c r="N3515" s="701" t="s">
        <v>1613</v>
      </c>
      <c r="O3515" s="702">
        <v>268578</v>
      </c>
      <c r="P3515" s="701" t="s">
        <v>1608</v>
      </c>
      <c r="Q3515" s="702">
        <v>79</v>
      </c>
      <c r="R3515" s="701" t="s">
        <v>1341</v>
      </c>
      <c r="S3515" s="701" t="s">
        <v>1341</v>
      </c>
    </row>
    <row r="3516" spans="1:19" x14ac:dyDescent="0.3">
      <c r="A3516" s="701" t="s">
        <v>6362</v>
      </c>
      <c r="B3516" s="701" t="s">
        <v>1607</v>
      </c>
      <c r="C3516" s="701" t="s">
        <v>1453</v>
      </c>
      <c r="D3516" s="702">
        <v>1996</v>
      </c>
      <c r="E3516" s="701" t="s">
        <v>1676</v>
      </c>
      <c r="F3516" s="701" t="s">
        <v>1677</v>
      </c>
      <c r="G3516" s="701" t="s">
        <v>1612</v>
      </c>
      <c r="H3516" s="703">
        <v>35551</v>
      </c>
      <c r="I3516" s="703">
        <v>35563</v>
      </c>
      <c r="J3516" s="701" t="s">
        <v>1608</v>
      </c>
      <c r="K3516" s="702">
        <v>28013</v>
      </c>
      <c r="L3516" s="701" t="s">
        <v>1341</v>
      </c>
      <c r="M3516" s="704"/>
      <c r="N3516" s="701" t="s">
        <v>1613</v>
      </c>
      <c r="O3516" s="702">
        <v>263990</v>
      </c>
      <c r="P3516" s="701" t="s">
        <v>1608</v>
      </c>
      <c r="Q3516" s="702">
        <v>124</v>
      </c>
      <c r="R3516" s="701" t="s">
        <v>1341</v>
      </c>
      <c r="S3516" s="701" t="s">
        <v>1341</v>
      </c>
    </row>
    <row r="3517" spans="1:19" x14ac:dyDescent="0.3">
      <c r="A3517" s="701" t="s">
        <v>6363</v>
      </c>
      <c r="B3517" s="701" t="s">
        <v>1607</v>
      </c>
      <c r="C3517" s="701" t="s">
        <v>1453</v>
      </c>
      <c r="D3517" s="702">
        <v>1996</v>
      </c>
      <c r="E3517" s="701" t="s">
        <v>1676</v>
      </c>
      <c r="F3517" s="701" t="s">
        <v>1677</v>
      </c>
      <c r="G3517" s="701" t="s">
        <v>1612</v>
      </c>
      <c r="H3517" s="703">
        <v>35551</v>
      </c>
      <c r="I3517" s="703">
        <v>35563</v>
      </c>
      <c r="J3517" s="701" t="s">
        <v>1608</v>
      </c>
      <c r="K3517" s="702">
        <v>28770</v>
      </c>
      <c r="L3517" s="701" t="s">
        <v>1341</v>
      </c>
      <c r="M3517" s="704"/>
      <c r="N3517" s="701" t="s">
        <v>1613</v>
      </c>
      <c r="O3517" s="702">
        <v>273951</v>
      </c>
      <c r="P3517" s="701" t="s">
        <v>1608</v>
      </c>
      <c r="Q3517" s="702">
        <v>215</v>
      </c>
      <c r="R3517" s="701" t="s">
        <v>1341</v>
      </c>
      <c r="S3517" s="701" t="s">
        <v>1341</v>
      </c>
    </row>
    <row r="3518" spans="1:19" x14ac:dyDescent="0.3">
      <c r="A3518" s="701" t="s">
        <v>6364</v>
      </c>
      <c r="B3518" s="701" t="s">
        <v>1607</v>
      </c>
      <c r="C3518" s="701" t="s">
        <v>1453</v>
      </c>
      <c r="D3518" s="702">
        <v>1996</v>
      </c>
      <c r="E3518" s="701" t="s">
        <v>1676</v>
      </c>
      <c r="F3518" s="701" t="s">
        <v>1677</v>
      </c>
      <c r="G3518" s="701" t="s">
        <v>1612</v>
      </c>
      <c r="H3518" s="703">
        <v>35551</v>
      </c>
      <c r="I3518" s="703">
        <v>35570</v>
      </c>
      <c r="J3518" s="701" t="s">
        <v>1608</v>
      </c>
      <c r="K3518" s="702">
        <v>28914</v>
      </c>
      <c r="L3518" s="701" t="s">
        <v>1341</v>
      </c>
      <c r="M3518" s="704"/>
      <c r="N3518" s="701" t="s">
        <v>1613</v>
      </c>
      <c r="O3518" s="702">
        <v>186338</v>
      </c>
      <c r="P3518" s="701" t="s">
        <v>1341</v>
      </c>
      <c r="Q3518" s="704"/>
      <c r="R3518" s="701" t="s">
        <v>1341</v>
      </c>
      <c r="S3518" s="701" t="s">
        <v>1341</v>
      </c>
    </row>
    <row r="3519" spans="1:19" x14ac:dyDescent="0.3">
      <c r="A3519" s="701" t="s">
        <v>6365</v>
      </c>
      <c r="B3519" s="701" t="s">
        <v>1607</v>
      </c>
      <c r="C3519" s="701" t="s">
        <v>1453</v>
      </c>
      <c r="D3519" s="702">
        <v>1996</v>
      </c>
      <c r="E3519" s="701" t="s">
        <v>1676</v>
      </c>
      <c r="F3519" s="701" t="s">
        <v>1677</v>
      </c>
      <c r="G3519" s="701" t="s">
        <v>1612</v>
      </c>
      <c r="H3519" s="703">
        <v>35551</v>
      </c>
      <c r="I3519" s="703">
        <v>35570</v>
      </c>
      <c r="J3519" s="701" t="s">
        <v>1608</v>
      </c>
      <c r="K3519" s="702">
        <v>28956</v>
      </c>
      <c r="L3519" s="701" t="s">
        <v>1341</v>
      </c>
      <c r="M3519" s="704"/>
      <c r="N3519" s="701" t="s">
        <v>1613</v>
      </c>
      <c r="O3519" s="702">
        <v>185410</v>
      </c>
      <c r="P3519" s="701" t="s">
        <v>1608</v>
      </c>
      <c r="Q3519" s="705">
        <v>55</v>
      </c>
      <c r="R3519" s="701" t="s">
        <v>1341</v>
      </c>
      <c r="S3519" s="701" t="s">
        <v>1341</v>
      </c>
    </row>
    <row r="3520" spans="1:19" x14ac:dyDescent="0.3">
      <c r="A3520" s="701" t="s">
        <v>6366</v>
      </c>
      <c r="B3520" s="701" t="s">
        <v>1607</v>
      </c>
      <c r="C3520" s="701" t="s">
        <v>1453</v>
      </c>
      <c r="D3520" s="702">
        <v>1996</v>
      </c>
      <c r="E3520" s="701" t="s">
        <v>1676</v>
      </c>
      <c r="F3520" s="701" t="s">
        <v>1677</v>
      </c>
      <c r="G3520" s="701" t="s">
        <v>1612</v>
      </c>
      <c r="H3520" s="703">
        <v>35551</v>
      </c>
      <c r="I3520" s="703">
        <v>35570</v>
      </c>
      <c r="J3520" s="701" t="s">
        <v>1608</v>
      </c>
      <c r="K3520" s="702">
        <v>29422</v>
      </c>
      <c r="L3520" s="701" t="s">
        <v>1341</v>
      </c>
      <c r="M3520" s="704"/>
      <c r="N3520" s="701" t="s">
        <v>1613</v>
      </c>
      <c r="O3520" s="702">
        <v>184167</v>
      </c>
      <c r="P3520" s="701" t="s">
        <v>1608</v>
      </c>
      <c r="Q3520" s="702">
        <v>187</v>
      </c>
      <c r="R3520" s="701" t="s">
        <v>1341</v>
      </c>
      <c r="S3520" s="701" t="s">
        <v>1341</v>
      </c>
    </row>
    <row r="3521" spans="1:19" x14ac:dyDescent="0.3">
      <c r="A3521" s="701" t="s">
        <v>6367</v>
      </c>
      <c r="B3521" s="701" t="s">
        <v>1607</v>
      </c>
      <c r="C3521" s="701" t="s">
        <v>1453</v>
      </c>
      <c r="D3521" s="702">
        <v>1996</v>
      </c>
      <c r="E3521" s="701" t="s">
        <v>1676</v>
      </c>
      <c r="F3521" s="701" t="s">
        <v>1677</v>
      </c>
      <c r="G3521" s="701" t="s">
        <v>1612</v>
      </c>
      <c r="H3521" s="703">
        <v>35551</v>
      </c>
      <c r="I3521" s="703">
        <v>35570</v>
      </c>
      <c r="J3521" s="701" t="s">
        <v>1608</v>
      </c>
      <c r="K3521" s="702">
        <v>27933</v>
      </c>
      <c r="L3521" s="701" t="s">
        <v>1341</v>
      </c>
      <c r="M3521" s="704"/>
      <c r="N3521" s="701" t="s">
        <v>1613</v>
      </c>
      <c r="O3521" s="702">
        <v>190455</v>
      </c>
      <c r="P3521" s="701" t="s">
        <v>1608</v>
      </c>
      <c r="Q3521" s="702">
        <v>1197</v>
      </c>
      <c r="R3521" s="701" t="s">
        <v>1341</v>
      </c>
      <c r="S3521" s="701" t="s">
        <v>1341</v>
      </c>
    </row>
    <row r="3522" spans="1:19" x14ac:dyDescent="0.3">
      <c r="A3522" s="701" t="s">
        <v>6436</v>
      </c>
      <c r="B3522" s="701" t="s">
        <v>1607</v>
      </c>
      <c r="C3522" s="701" t="s">
        <v>1453</v>
      </c>
      <c r="D3522" s="702">
        <v>1997</v>
      </c>
      <c r="E3522" s="701" t="s">
        <v>1676</v>
      </c>
      <c r="F3522" s="701" t="s">
        <v>1677</v>
      </c>
      <c r="G3522" s="701" t="s">
        <v>1612</v>
      </c>
      <c r="H3522" s="703">
        <v>35916</v>
      </c>
      <c r="I3522" s="703">
        <v>35935</v>
      </c>
      <c r="J3522" s="701" t="s">
        <v>1608</v>
      </c>
      <c r="K3522" s="702">
        <v>28852</v>
      </c>
      <c r="L3522" s="701" t="s">
        <v>1341</v>
      </c>
      <c r="M3522" s="704"/>
      <c r="N3522" s="701" t="s">
        <v>1613</v>
      </c>
      <c r="O3522" s="702">
        <v>151958</v>
      </c>
      <c r="P3522" s="701" t="s">
        <v>1608</v>
      </c>
      <c r="Q3522" s="705">
        <v>1669</v>
      </c>
      <c r="R3522" s="701" t="s">
        <v>1341</v>
      </c>
      <c r="S3522" s="701" t="s">
        <v>1341</v>
      </c>
    </row>
    <row r="3523" spans="1:19" x14ac:dyDescent="0.3">
      <c r="A3523" s="701" t="s">
        <v>6437</v>
      </c>
      <c r="B3523" s="701" t="s">
        <v>1607</v>
      </c>
      <c r="C3523" s="701" t="s">
        <v>1453</v>
      </c>
      <c r="D3523" s="702">
        <v>1997</v>
      </c>
      <c r="E3523" s="701" t="s">
        <v>1676</v>
      </c>
      <c r="F3523" s="701" t="s">
        <v>1677</v>
      </c>
      <c r="G3523" s="701" t="s">
        <v>1612</v>
      </c>
      <c r="H3523" s="703">
        <v>35916</v>
      </c>
      <c r="I3523" s="703">
        <v>35928</v>
      </c>
      <c r="J3523" s="701" t="s">
        <v>1608</v>
      </c>
      <c r="K3523" s="702">
        <v>28609</v>
      </c>
      <c r="L3523" s="701" t="s">
        <v>1341</v>
      </c>
      <c r="M3523" s="704"/>
      <c r="N3523" s="701" t="s">
        <v>1613</v>
      </c>
      <c r="O3523" s="702">
        <v>188301</v>
      </c>
      <c r="P3523" s="701" t="s">
        <v>1608</v>
      </c>
      <c r="Q3523" s="702">
        <v>1671</v>
      </c>
      <c r="R3523" s="701" t="s">
        <v>1341</v>
      </c>
      <c r="S3523" s="701" t="s">
        <v>1341</v>
      </c>
    </row>
    <row r="3524" spans="1:19" x14ac:dyDescent="0.3">
      <c r="A3524" s="701" t="s">
        <v>6438</v>
      </c>
      <c r="B3524" s="701" t="s">
        <v>1607</v>
      </c>
      <c r="C3524" s="701" t="s">
        <v>1453</v>
      </c>
      <c r="D3524" s="702">
        <v>1997</v>
      </c>
      <c r="E3524" s="701" t="s">
        <v>1676</v>
      </c>
      <c r="F3524" s="701" t="s">
        <v>1677</v>
      </c>
      <c r="G3524" s="701" t="s">
        <v>1612</v>
      </c>
      <c r="H3524" s="703">
        <v>35916</v>
      </c>
      <c r="I3524" s="703">
        <v>35928</v>
      </c>
      <c r="J3524" s="701" t="s">
        <v>1608</v>
      </c>
      <c r="K3524" s="702">
        <v>29172</v>
      </c>
      <c r="L3524" s="701" t="s">
        <v>1341</v>
      </c>
      <c r="M3524" s="704"/>
      <c r="N3524" s="701" t="s">
        <v>1613</v>
      </c>
      <c r="O3524" s="702">
        <v>185536</v>
      </c>
      <c r="P3524" s="701" t="s">
        <v>1608</v>
      </c>
      <c r="Q3524" s="705">
        <v>748</v>
      </c>
      <c r="R3524" s="701" t="s">
        <v>1341</v>
      </c>
      <c r="S3524" s="701" t="s">
        <v>1341</v>
      </c>
    </row>
    <row r="3525" spans="1:19" x14ac:dyDescent="0.3">
      <c r="A3525" s="701" t="s">
        <v>6439</v>
      </c>
      <c r="B3525" s="701" t="s">
        <v>1607</v>
      </c>
      <c r="C3525" s="701" t="s">
        <v>1453</v>
      </c>
      <c r="D3525" s="702">
        <v>1997</v>
      </c>
      <c r="E3525" s="701" t="s">
        <v>1676</v>
      </c>
      <c r="F3525" s="701" t="s">
        <v>1677</v>
      </c>
      <c r="G3525" s="701" t="s">
        <v>1612</v>
      </c>
      <c r="H3525" s="703">
        <v>35916</v>
      </c>
      <c r="I3525" s="703">
        <v>35928</v>
      </c>
      <c r="J3525" s="701" t="s">
        <v>1608</v>
      </c>
      <c r="K3525" s="702">
        <v>29371</v>
      </c>
      <c r="L3525" s="701" t="s">
        <v>1341</v>
      </c>
      <c r="M3525" s="704"/>
      <c r="N3525" s="701" t="s">
        <v>1613</v>
      </c>
      <c r="O3525" s="702">
        <v>190496</v>
      </c>
      <c r="P3525" s="701" t="s">
        <v>1608</v>
      </c>
      <c r="Q3525" s="702">
        <v>438</v>
      </c>
      <c r="R3525" s="701" t="s">
        <v>1341</v>
      </c>
      <c r="S3525" s="701" t="s">
        <v>1341</v>
      </c>
    </row>
    <row r="3526" spans="1:19" x14ac:dyDescent="0.3">
      <c r="A3526" s="701" t="s">
        <v>6440</v>
      </c>
      <c r="B3526" s="701" t="s">
        <v>1607</v>
      </c>
      <c r="C3526" s="701" t="s">
        <v>1453</v>
      </c>
      <c r="D3526" s="702">
        <v>1997</v>
      </c>
      <c r="E3526" s="701" t="s">
        <v>1676</v>
      </c>
      <c r="F3526" s="701" t="s">
        <v>1677</v>
      </c>
      <c r="G3526" s="701" t="s">
        <v>1612</v>
      </c>
      <c r="H3526" s="703">
        <v>35916</v>
      </c>
      <c r="I3526" s="703">
        <v>35935</v>
      </c>
      <c r="J3526" s="701" t="s">
        <v>1608</v>
      </c>
      <c r="K3526" s="702">
        <v>30284</v>
      </c>
      <c r="L3526" s="701" t="s">
        <v>1341</v>
      </c>
      <c r="M3526" s="704"/>
      <c r="N3526" s="701" t="s">
        <v>1613</v>
      </c>
      <c r="O3526" s="702">
        <v>143753</v>
      </c>
      <c r="P3526" s="701" t="s">
        <v>1608</v>
      </c>
      <c r="Q3526" s="705">
        <v>36</v>
      </c>
      <c r="R3526" s="701" t="s">
        <v>1341</v>
      </c>
      <c r="S3526" s="701" t="s">
        <v>1341</v>
      </c>
    </row>
    <row r="3527" spans="1:19" x14ac:dyDescent="0.3">
      <c r="A3527" s="701" t="s">
        <v>6441</v>
      </c>
      <c r="B3527" s="701" t="s">
        <v>1607</v>
      </c>
      <c r="C3527" s="701" t="s">
        <v>1453</v>
      </c>
      <c r="D3527" s="702">
        <v>1997</v>
      </c>
      <c r="E3527" s="701" t="s">
        <v>1676</v>
      </c>
      <c r="F3527" s="701" t="s">
        <v>1677</v>
      </c>
      <c r="G3527" s="701" t="s">
        <v>1612</v>
      </c>
      <c r="H3527" s="703">
        <v>35916</v>
      </c>
      <c r="I3527" s="703">
        <v>35935</v>
      </c>
      <c r="J3527" s="701" t="s">
        <v>1608</v>
      </c>
      <c r="K3527" s="702">
        <v>29850</v>
      </c>
      <c r="L3527" s="701" t="s">
        <v>1341</v>
      </c>
      <c r="M3527" s="704"/>
      <c r="N3527" s="701" t="s">
        <v>1613</v>
      </c>
      <c r="O3527" s="702">
        <v>227955</v>
      </c>
      <c r="P3527" s="701" t="s">
        <v>1608</v>
      </c>
      <c r="Q3527" s="702">
        <v>54</v>
      </c>
      <c r="R3527" s="701" t="s">
        <v>1341</v>
      </c>
      <c r="S3527" s="701" t="s">
        <v>1341</v>
      </c>
    </row>
    <row r="3528" spans="1:19" x14ac:dyDescent="0.3">
      <c r="A3528" s="701" t="s">
        <v>6442</v>
      </c>
      <c r="B3528" s="701" t="s">
        <v>1607</v>
      </c>
      <c r="C3528" s="701" t="s">
        <v>1453</v>
      </c>
      <c r="D3528" s="702">
        <v>1997</v>
      </c>
      <c r="E3528" s="701" t="s">
        <v>1676</v>
      </c>
      <c r="F3528" s="701" t="s">
        <v>1677</v>
      </c>
      <c r="G3528" s="701" t="s">
        <v>1612</v>
      </c>
      <c r="H3528" s="703">
        <v>35916</v>
      </c>
      <c r="I3528" s="703">
        <v>35942</v>
      </c>
      <c r="J3528" s="701" t="s">
        <v>1608</v>
      </c>
      <c r="K3528" s="702">
        <v>30389</v>
      </c>
      <c r="L3528" s="701" t="s">
        <v>1341</v>
      </c>
      <c r="M3528" s="704"/>
      <c r="N3528" s="701" t="s">
        <v>1613</v>
      </c>
      <c r="O3528" s="702">
        <v>223054</v>
      </c>
      <c r="P3528" s="701" t="s">
        <v>1608</v>
      </c>
      <c r="Q3528" s="702">
        <v>37</v>
      </c>
      <c r="R3528" s="701" t="s">
        <v>1341</v>
      </c>
      <c r="S3528" s="701" t="s">
        <v>1341</v>
      </c>
    </row>
    <row r="3529" spans="1:19" x14ac:dyDescent="0.3">
      <c r="A3529" s="701" t="s">
        <v>6443</v>
      </c>
      <c r="B3529" s="701" t="s">
        <v>1607</v>
      </c>
      <c r="C3529" s="701" t="s">
        <v>1453</v>
      </c>
      <c r="D3529" s="702">
        <v>1997</v>
      </c>
      <c r="E3529" s="701" t="s">
        <v>1676</v>
      </c>
      <c r="F3529" s="701" t="s">
        <v>1677</v>
      </c>
      <c r="G3529" s="701" t="s">
        <v>1612</v>
      </c>
      <c r="H3529" s="703">
        <v>35916</v>
      </c>
      <c r="I3529" s="703">
        <v>35921</v>
      </c>
      <c r="J3529" s="701" t="s">
        <v>1608</v>
      </c>
      <c r="K3529" s="702">
        <v>29825</v>
      </c>
      <c r="L3529" s="701" t="s">
        <v>1341</v>
      </c>
      <c r="M3529" s="704"/>
      <c r="N3529" s="701" t="s">
        <v>1613</v>
      </c>
      <c r="O3529" s="702">
        <v>173318</v>
      </c>
      <c r="P3529" s="701" t="s">
        <v>1608</v>
      </c>
      <c r="Q3529" s="702">
        <v>42</v>
      </c>
      <c r="R3529" s="701" t="s">
        <v>1341</v>
      </c>
      <c r="S3529" s="701" t="s">
        <v>1341</v>
      </c>
    </row>
    <row r="3530" spans="1:19" x14ac:dyDescent="0.3">
      <c r="A3530" s="701" t="s">
        <v>6536</v>
      </c>
      <c r="B3530" s="701" t="s">
        <v>1607</v>
      </c>
      <c r="C3530" s="701" t="s">
        <v>1453</v>
      </c>
      <c r="D3530" s="702">
        <v>1998</v>
      </c>
      <c r="E3530" s="701" t="s">
        <v>1676</v>
      </c>
      <c r="F3530" s="701" t="s">
        <v>1677</v>
      </c>
      <c r="G3530" s="701" t="s">
        <v>1612</v>
      </c>
      <c r="H3530" s="703">
        <v>36281</v>
      </c>
      <c r="I3530" s="703">
        <v>36290</v>
      </c>
      <c r="J3530" s="701" t="s">
        <v>1608</v>
      </c>
      <c r="K3530" s="702">
        <v>27213</v>
      </c>
      <c r="L3530" s="701" t="s">
        <v>1341</v>
      </c>
      <c r="M3530" s="704"/>
      <c r="N3530" s="701" t="s">
        <v>1613</v>
      </c>
      <c r="O3530" s="702">
        <v>199894</v>
      </c>
      <c r="P3530" s="701" t="s">
        <v>1608</v>
      </c>
      <c r="Q3530" s="702">
        <v>129</v>
      </c>
      <c r="R3530" s="701" t="s">
        <v>1341</v>
      </c>
      <c r="S3530" s="701" t="s">
        <v>1341</v>
      </c>
    </row>
    <row r="3531" spans="1:19" x14ac:dyDescent="0.3">
      <c r="A3531" s="701" t="s">
        <v>6537</v>
      </c>
      <c r="B3531" s="701" t="s">
        <v>1607</v>
      </c>
      <c r="C3531" s="701" t="s">
        <v>1453</v>
      </c>
      <c r="D3531" s="702">
        <v>1998</v>
      </c>
      <c r="E3531" s="701" t="s">
        <v>1676</v>
      </c>
      <c r="F3531" s="701" t="s">
        <v>1677</v>
      </c>
      <c r="G3531" s="701" t="s">
        <v>1612</v>
      </c>
      <c r="H3531" s="703">
        <v>36281</v>
      </c>
      <c r="I3531" s="703">
        <v>36291</v>
      </c>
      <c r="J3531" s="701" t="s">
        <v>1608</v>
      </c>
      <c r="K3531" s="702">
        <v>29374</v>
      </c>
      <c r="L3531" s="701" t="s">
        <v>1341</v>
      </c>
      <c r="M3531" s="704"/>
      <c r="N3531" s="701" t="s">
        <v>1613</v>
      </c>
      <c r="O3531" s="702">
        <v>190361</v>
      </c>
      <c r="P3531" s="701" t="s">
        <v>1608</v>
      </c>
      <c r="Q3531" s="702">
        <v>821</v>
      </c>
      <c r="R3531" s="701" t="s">
        <v>1341</v>
      </c>
      <c r="S3531" s="701" t="s">
        <v>1341</v>
      </c>
    </row>
    <row r="3532" spans="1:19" x14ac:dyDescent="0.3">
      <c r="A3532" s="701" t="s">
        <v>6538</v>
      </c>
      <c r="B3532" s="701" t="s">
        <v>1607</v>
      </c>
      <c r="C3532" s="701" t="s">
        <v>1453</v>
      </c>
      <c r="D3532" s="702">
        <v>1998</v>
      </c>
      <c r="E3532" s="701" t="s">
        <v>1676</v>
      </c>
      <c r="F3532" s="701" t="s">
        <v>1677</v>
      </c>
      <c r="G3532" s="701" t="s">
        <v>1612</v>
      </c>
      <c r="H3532" s="703">
        <v>36281</v>
      </c>
      <c r="I3532" s="703">
        <v>36292</v>
      </c>
      <c r="J3532" s="701" t="s">
        <v>1608</v>
      </c>
      <c r="K3532" s="702">
        <v>26350</v>
      </c>
      <c r="L3532" s="701" t="s">
        <v>1341</v>
      </c>
      <c r="M3532" s="704"/>
      <c r="N3532" s="701" t="s">
        <v>1613</v>
      </c>
      <c r="O3532" s="702">
        <v>283089</v>
      </c>
      <c r="P3532" s="701" t="s">
        <v>1608</v>
      </c>
      <c r="Q3532" s="702">
        <v>1410</v>
      </c>
      <c r="R3532" s="701" t="s">
        <v>1341</v>
      </c>
      <c r="S3532" s="701" t="s">
        <v>1341</v>
      </c>
    </row>
    <row r="3533" spans="1:19" x14ac:dyDescent="0.3">
      <c r="A3533" s="701" t="s">
        <v>6539</v>
      </c>
      <c r="B3533" s="701" t="s">
        <v>1607</v>
      </c>
      <c r="C3533" s="701" t="s">
        <v>1453</v>
      </c>
      <c r="D3533" s="702">
        <v>1998</v>
      </c>
      <c r="E3533" s="701" t="s">
        <v>1676</v>
      </c>
      <c r="F3533" s="701" t="s">
        <v>1677</v>
      </c>
      <c r="G3533" s="701" t="s">
        <v>1612</v>
      </c>
      <c r="H3533" s="703">
        <v>36281</v>
      </c>
      <c r="I3533" s="703">
        <v>36294</v>
      </c>
      <c r="J3533" s="701" t="s">
        <v>1608</v>
      </c>
      <c r="K3533" s="702">
        <v>24768</v>
      </c>
      <c r="L3533" s="701" t="s">
        <v>1341</v>
      </c>
      <c r="M3533" s="704"/>
      <c r="N3533" s="701" t="s">
        <v>1613</v>
      </c>
      <c r="O3533" s="702">
        <v>281139</v>
      </c>
      <c r="P3533" s="701" t="s">
        <v>1608</v>
      </c>
      <c r="Q3533" s="702">
        <v>4055</v>
      </c>
      <c r="R3533" s="701" t="s">
        <v>1341</v>
      </c>
      <c r="S3533" s="701" t="s">
        <v>1341</v>
      </c>
    </row>
    <row r="3534" spans="1:19" x14ac:dyDescent="0.3">
      <c r="A3534" s="701" t="s">
        <v>6540</v>
      </c>
      <c r="B3534" s="701" t="s">
        <v>1607</v>
      </c>
      <c r="C3534" s="701" t="s">
        <v>1453</v>
      </c>
      <c r="D3534" s="702">
        <v>1998</v>
      </c>
      <c r="E3534" s="701" t="s">
        <v>1676</v>
      </c>
      <c r="F3534" s="701" t="s">
        <v>1677</v>
      </c>
      <c r="G3534" s="701" t="s">
        <v>1612</v>
      </c>
      <c r="H3534" s="703">
        <v>36281</v>
      </c>
      <c r="I3534" s="703">
        <v>36300</v>
      </c>
      <c r="J3534" s="701" t="s">
        <v>1608</v>
      </c>
      <c r="K3534" s="702">
        <v>25438</v>
      </c>
      <c r="L3534" s="701" t="s">
        <v>1341</v>
      </c>
      <c r="M3534" s="704"/>
      <c r="N3534" s="701" t="s">
        <v>1613</v>
      </c>
      <c r="O3534" s="702">
        <v>281828</v>
      </c>
      <c r="P3534" s="701" t="s">
        <v>1608</v>
      </c>
      <c r="Q3534" s="702">
        <v>2293</v>
      </c>
      <c r="R3534" s="701" t="s">
        <v>1341</v>
      </c>
      <c r="S3534" s="701" t="s">
        <v>1341</v>
      </c>
    </row>
    <row r="3535" spans="1:19" x14ac:dyDescent="0.3">
      <c r="A3535" s="701" t="s">
        <v>6541</v>
      </c>
      <c r="B3535" s="701" t="s">
        <v>1607</v>
      </c>
      <c r="C3535" s="701" t="s">
        <v>1453</v>
      </c>
      <c r="D3535" s="702">
        <v>1998</v>
      </c>
      <c r="E3535" s="701" t="s">
        <v>1676</v>
      </c>
      <c r="F3535" s="701" t="s">
        <v>1677</v>
      </c>
      <c r="G3535" s="701" t="s">
        <v>1612</v>
      </c>
      <c r="H3535" s="703">
        <v>36297</v>
      </c>
      <c r="I3535" s="703">
        <v>36298</v>
      </c>
      <c r="J3535" s="701" t="s">
        <v>1608</v>
      </c>
      <c r="K3535" s="702">
        <v>28316</v>
      </c>
      <c r="L3535" s="701" t="s">
        <v>1341</v>
      </c>
      <c r="M3535" s="704"/>
      <c r="N3535" s="701" t="s">
        <v>1613</v>
      </c>
      <c r="O3535" s="702">
        <v>414352</v>
      </c>
      <c r="P3535" s="701" t="s">
        <v>1608</v>
      </c>
      <c r="Q3535" s="702">
        <v>933</v>
      </c>
      <c r="R3535" s="701" t="s">
        <v>1341</v>
      </c>
      <c r="S3535" s="701" t="s">
        <v>1341</v>
      </c>
    </row>
    <row r="3536" spans="1:19" x14ac:dyDescent="0.3">
      <c r="A3536" s="701" t="s">
        <v>6542</v>
      </c>
      <c r="B3536" s="701" t="s">
        <v>1607</v>
      </c>
      <c r="C3536" s="701" t="s">
        <v>1453</v>
      </c>
      <c r="D3536" s="702">
        <v>1998</v>
      </c>
      <c r="E3536" s="701" t="s">
        <v>1676</v>
      </c>
      <c r="F3536" s="701" t="s">
        <v>1677</v>
      </c>
      <c r="G3536" s="701" t="s">
        <v>1612</v>
      </c>
      <c r="H3536" s="703">
        <v>36286</v>
      </c>
      <c r="I3536" s="703">
        <v>36287</v>
      </c>
      <c r="J3536" s="701" t="s">
        <v>1608</v>
      </c>
      <c r="K3536" s="702">
        <v>28924</v>
      </c>
      <c r="L3536" s="701" t="s">
        <v>1341</v>
      </c>
      <c r="M3536" s="704"/>
      <c r="N3536" s="701" t="s">
        <v>1613</v>
      </c>
      <c r="O3536" s="702">
        <v>364726</v>
      </c>
      <c r="P3536" s="701" t="s">
        <v>1608</v>
      </c>
      <c r="Q3536" s="702">
        <v>209</v>
      </c>
      <c r="R3536" s="701" t="s">
        <v>1341</v>
      </c>
      <c r="S3536" s="701" t="s">
        <v>1341</v>
      </c>
    </row>
    <row r="3537" spans="1:19" x14ac:dyDescent="0.3">
      <c r="A3537" s="701" t="s">
        <v>6483</v>
      </c>
      <c r="B3537" s="701" t="s">
        <v>1607</v>
      </c>
      <c r="C3537" s="701" t="s">
        <v>1453</v>
      </c>
      <c r="D3537" s="702">
        <v>1999</v>
      </c>
      <c r="E3537" s="701" t="s">
        <v>1676</v>
      </c>
      <c r="F3537" s="701" t="s">
        <v>1677</v>
      </c>
      <c r="G3537" s="701" t="s">
        <v>1612</v>
      </c>
      <c r="H3537" s="703">
        <v>36658</v>
      </c>
      <c r="I3537" s="703">
        <v>36661</v>
      </c>
      <c r="J3537" s="701" t="s">
        <v>1608</v>
      </c>
      <c r="K3537" s="702">
        <v>27461</v>
      </c>
      <c r="L3537" s="701" t="s">
        <v>1341</v>
      </c>
      <c r="M3537" s="704"/>
      <c r="N3537" s="701" t="s">
        <v>1613</v>
      </c>
      <c r="O3537" s="702">
        <v>442974</v>
      </c>
      <c r="P3537" s="701" t="s">
        <v>1608</v>
      </c>
      <c r="Q3537" s="702">
        <v>57</v>
      </c>
      <c r="R3537" s="701" t="s">
        <v>1341</v>
      </c>
      <c r="S3537" s="701" t="s">
        <v>1341</v>
      </c>
    </row>
    <row r="3538" spans="1:19" x14ac:dyDescent="0.3">
      <c r="A3538" s="701" t="s">
        <v>6484</v>
      </c>
      <c r="B3538" s="701" t="s">
        <v>1607</v>
      </c>
      <c r="C3538" s="701" t="s">
        <v>1453</v>
      </c>
      <c r="D3538" s="702">
        <v>1999</v>
      </c>
      <c r="E3538" s="701" t="s">
        <v>1676</v>
      </c>
      <c r="F3538" s="701" t="s">
        <v>1677</v>
      </c>
      <c r="G3538" s="701" t="s">
        <v>1612</v>
      </c>
      <c r="H3538" s="703">
        <v>36658</v>
      </c>
      <c r="I3538" s="703">
        <v>36661</v>
      </c>
      <c r="J3538" s="701" t="s">
        <v>1608</v>
      </c>
      <c r="K3538" s="702">
        <v>29258</v>
      </c>
      <c r="L3538" s="701" t="s">
        <v>1341</v>
      </c>
      <c r="M3538" s="704"/>
      <c r="N3538" s="701" t="s">
        <v>1613</v>
      </c>
      <c r="O3538" s="702">
        <v>456069</v>
      </c>
      <c r="P3538" s="701" t="s">
        <v>1608</v>
      </c>
      <c r="Q3538" s="702">
        <v>19</v>
      </c>
      <c r="R3538" s="701" t="s">
        <v>1341</v>
      </c>
      <c r="S3538" s="701" t="s">
        <v>1341</v>
      </c>
    </row>
    <row r="3539" spans="1:19" x14ac:dyDescent="0.3">
      <c r="A3539" s="701" t="s">
        <v>6485</v>
      </c>
      <c r="B3539" s="701" t="s">
        <v>1607</v>
      </c>
      <c r="C3539" s="701" t="s">
        <v>1453</v>
      </c>
      <c r="D3539" s="702">
        <v>1999</v>
      </c>
      <c r="E3539" s="701" t="s">
        <v>1676</v>
      </c>
      <c r="F3539" s="701" t="s">
        <v>1677</v>
      </c>
      <c r="G3539" s="701" t="s">
        <v>1612</v>
      </c>
      <c r="H3539" s="703">
        <v>36663</v>
      </c>
      <c r="I3539" s="703">
        <v>36663</v>
      </c>
      <c r="J3539" s="701" t="s">
        <v>1608</v>
      </c>
      <c r="K3539" s="702">
        <v>27462</v>
      </c>
      <c r="L3539" s="701" t="s">
        <v>1341</v>
      </c>
      <c r="M3539" s="704"/>
      <c r="N3539" s="701" t="s">
        <v>1613</v>
      </c>
      <c r="O3539" s="702">
        <v>209363</v>
      </c>
      <c r="P3539" s="701" t="s">
        <v>1608</v>
      </c>
      <c r="Q3539" s="705">
        <v>24</v>
      </c>
      <c r="R3539" s="701" t="s">
        <v>1341</v>
      </c>
      <c r="S3539" s="701" t="s">
        <v>1341</v>
      </c>
    </row>
    <row r="3540" spans="1:19" x14ac:dyDescent="0.3">
      <c r="A3540" s="701" t="s">
        <v>6486</v>
      </c>
      <c r="B3540" s="701" t="s">
        <v>1607</v>
      </c>
      <c r="C3540" s="701" t="s">
        <v>1453</v>
      </c>
      <c r="D3540" s="702">
        <v>1999</v>
      </c>
      <c r="E3540" s="701" t="s">
        <v>1676</v>
      </c>
      <c r="F3540" s="701" t="s">
        <v>1677</v>
      </c>
      <c r="G3540" s="701" t="s">
        <v>1612</v>
      </c>
      <c r="H3540" s="703">
        <v>36657</v>
      </c>
      <c r="I3540" s="703">
        <v>36657</v>
      </c>
      <c r="J3540" s="701" t="s">
        <v>1608</v>
      </c>
      <c r="K3540" s="702">
        <v>27425</v>
      </c>
      <c r="L3540" s="701" t="s">
        <v>1341</v>
      </c>
      <c r="M3540" s="704"/>
      <c r="N3540" s="701" t="s">
        <v>1613</v>
      </c>
      <c r="O3540" s="702">
        <v>314037</v>
      </c>
      <c r="P3540" s="701" t="s">
        <v>1341</v>
      </c>
      <c r="Q3540" s="706"/>
      <c r="R3540" s="701" t="s">
        <v>1341</v>
      </c>
      <c r="S3540" s="701" t="s">
        <v>1341</v>
      </c>
    </row>
    <row r="3541" spans="1:19" x14ac:dyDescent="0.3">
      <c r="A3541" s="701" t="s">
        <v>6487</v>
      </c>
      <c r="B3541" s="701" t="s">
        <v>1607</v>
      </c>
      <c r="C3541" s="701" t="s">
        <v>1453</v>
      </c>
      <c r="D3541" s="702">
        <v>1999</v>
      </c>
      <c r="E3541" s="701" t="s">
        <v>1676</v>
      </c>
      <c r="F3541" s="701" t="s">
        <v>1677</v>
      </c>
      <c r="G3541" s="701" t="s">
        <v>1612</v>
      </c>
      <c r="H3541" s="703">
        <v>36662</v>
      </c>
      <c r="I3541" s="703">
        <v>36662</v>
      </c>
      <c r="J3541" s="701" t="s">
        <v>1608</v>
      </c>
      <c r="K3541" s="702">
        <v>28476</v>
      </c>
      <c r="L3541" s="701" t="s">
        <v>1341</v>
      </c>
      <c r="M3541" s="704"/>
      <c r="N3541" s="701" t="s">
        <v>1613</v>
      </c>
      <c r="O3541" s="702">
        <v>308351</v>
      </c>
      <c r="P3541" s="701" t="s">
        <v>1608</v>
      </c>
      <c r="Q3541" s="702">
        <v>53</v>
      </c>
      <c r="R3541" s="701" t="s">
        <v>1341</v>
      </c>
      <c r="S3541" s="701" t="s">
        <v>1341</v>
      </c>
    </row>
    <row r="3542" spans="1:19" x14ac:dyDescent="0.3">
      <c r="A3542" s="701" t="s">
        <v>6488</v>
      </c>
      <c r="B3542" s="701" t="s">
        <v>1607</v>
      </c>
      <c r="C3542" s="701" t="s">
        <v>1453</v>
      </c>
      <c r="D3542" s="702">
        <v>1999</v>
      </c>
      <c r="E3542" s="701" t="s">
        <v>1676</v>
      </c>
      <c r="F3542" s="701" t="s">
        <v>1677</v>
      </c>
      <c r="G3542" s="701" t="s">
        <v>1612</v>
      </c>
      <c r="H3542" s="703">
        <v>36664</v>
      </c>
      <c r="I3542" s="703">
        <v>36664</v>
      </c>
      <c r="J3542" s="701" t="s">
        <v>1608</v>
      </c>
      <c r="K3542" s="702">
        <v>27667</v>
      </c>
      <c r="L3542" s="701" t="s">
        <v>1341</v>
      </c>
      <c r="M3542" s="704"/>
      <c r="N3542" s="701" t="s">
        <v>1613</v>
      </c>
      <c r="O3542" s="702">
        <v>295936</v>
      </c>
      <c r="P3542" s="701" t="s">
        <v>1608</v>
      </c>
      <c r="Q3542" s="705">
        <v>16</v>
      </c>
      <c r="R3542" s="701" t="s">
        <v>1341</v>
      </c>
      <c r="S3542" s="701" t="s">
        <v>1341</v>
      </c>
    </row>
    <row r="3543" spans="1:19" x14ac:dyDescent="0.3">
      <c r="A3543" s="701" t="s">
        <v>6623</v>
      </c>
      <c r="B3543" s="701" t="s">
        <v>1607</v>
      </c>
      <c r="C3543" s="701" t="s">
        <v>1453</v>
      </c>
      <c r="D3543" s="702">
        <v>2000</v>
      </c>
      <c r="E3543" s="701" t="s">
        <v>1676</v>
      </c>
      <c r="F3543" s="701" t="s">
        <v>1677</v>
      </c>
      <c r="G3543" s="701" t="s">
        <v>1612</v>
      </c>
      <c r="H3543" s="703">
        <v>37018</v>
      </c>
      <c r="I3543" s="703">
        <v>37018</v>
      </c>
      <c r="J3543" s="701" t="s">
        <v>1608</v>
      </c>
      <c r="K3543" s="702">
        <v>30460</v>
      </c>
      <c r="L3543" s="701" t="s">
        <v>1341</v>
      </c>
      <c r="M3543" s="704"/>
      <c r="N3543" s="701" t="s">
        <v>1613</v>
      </c>
      <c r="O3543" s="702">
        <v>284727</v>
      </c>
      <c r="P3543" s="701" t="s">
        <v>1608</v>
      </c>
      <c r="Q3543" s="702">
        <v>71</v>
      </c>
      <c r="R3543" s="701" t="s">
        <v>1341</v>
      </c>
      <c r="S3543" s="701" t="s">
        <v>1341</v>
      </c>
    </row>
    <row r="3544" spans="1:19" x14ac:dyDescent="0.3">
      <c r="A3544" s="701" t="s">
        <v>6624</v>
      </c>
      <c r="B3544" s="701" t="s">
        <v>1607</v>
      </c>
      <c r="C3544" s="701" t="s">
        <v>1453</v>
      </c>
      <c r="D3544" s="702">
        <v>2000</v>
      </c>
      <c r="E3544" s="701" t="s">
        <v>1676</v>
      </c>
      <c r="F3544" s="701" t="s">
        <v>1677</v>
      </c>
      <c r="G3544" s="701" t="s">
        <v>1612</v>
      </c>
      <c r="H3544" s="703">
        <v>37019</v>
      </c>
      <c r="I3544" s="703">
        <v>37019</v>
      </c>
      <c r="J3544" s="701" t="s">
        <v>1608</v>
      </c>
      <c r="K3544" s="702">
        <v>30661</v>
      </c>
      <c r="L3544" s="701" t="s">
        <v>1341</v>
      </c>
      <c r="M3544" s="704"/>
      <c r="N3544" s="701" t="s">
        <v>1613</v>
      </c>
      <c r="O3544" s="702">
        <v>287972</v>
      </c>
      <c r="P3544" s="701" t="s">
        <v>1608</v>
      </c>
      <c r="Q3544" s="702">
        <v>51</v>
      </c>
      <c r="R3544" s="701" t="s">
        <v>1341</v>
      </c>
      <c r="S3544" s="701" t="s">
        <v>1341</v>
      </c>
    </row>
    <row r="3545" spans="1:19" x14ac:dyDescent="0.3">
      <c r="A3545" s="701" t="s">
        <v>6625</v>
      </c>
      <c r="B3545" s="701" t="s">
        <v>1607</v>
      </c>
      <c r="C3545" s="701" t="s">
        <v>1453</v>
      </c>
      <c r="D3545" s="702">
        <v>2000</v>
      </c>
      <c r="E3545" s="701" t="s">
        <v>1676</v>
      </c>
      <c r="F3545" s="701" t="s">
        <v>1677</v>
      </c>
      <c r="G3545" s="701" t="s">
        <v>1612</v>
      </c>
      <c r="H3545" s="703">
        <v>37021</v>
      </c>
      <c r="I3545" s="703">
        <v>37021</v>
      </c>
      <c r="J3545" s="701" t="s">
        <v>1608</v>
      </c>
      <c r="K3545" s="702">
        <v>29895</v>
      </c>
      <c r="L3545" s="701" t="s">
        <v>1341</v>
      </c>
      <c r="M3545" s="704"/>
      <c r="N3545" s="701" t="s">
        <v>1613</v>
      </c>
      <c r="O3545" s="702">
        <v>286405</v>
      </c>
      <c r="P3545" s="701" t="s">
        <v>1608</v>
      </c>
      <c r="Q3545" s="702">
        <v>269</v>
      </c>
      <c r="R3545" s="701" t="s">
        <v>1341</v>
      </c>
      <c r="S3545" s="701" t="s">
        <v>1341</v>
      </c>
    </row>
    <row r="3546" spans="1:19" x14ac:dyDescent="0.3">
      <c r="A3546" s="701" t="s">
        <v>6626</v>
      </c>
      <c r="B3546" s="701" t="s">
        <v>1607</v>
      </c>
      <c r="C3546" s="701" t="s">
        <v>1453</v>
      </c>
      <c r="D3546" s="702">
        <v>2000</v>
      </c>
      <c r="E3546" s="701" t="s">
        <v>1676</v>
      </c>
      <c r="F3546" s="701" t="s">
        <v>1677</v>
      </c>
      <c r="G3546" s="701" t="s">
        <v>1612</v>
      </c>
      <c r="H3546" s="703">
        <v>37025</v>
      </c>
      <c r="I3546" s="703">
        <v>37025</v>
      </c>
      <c r="J3546" s="701" t="s">
        <v>1608</v>
      </c>
      <c r="K3546" s="702">
        <v>26292</v>
      </c>
      <c r="L3546" s="701" t="s">
        <v>1341</v>
      </c>
      <c r="M3546" s="704"/>
      <c r="N3546" s="701" t="s">
        <v>1613</v>
      </c>
      <c r="O3546" s="702">
        <v>157440</v>
      </c>
      <c r="P3546" s="701" t="s">
        <v>1608</v>
      </c>
      <c r="Q3546" s="702">
        <v>127</v>
      </c>
      <c r="R3546" s="701" t="s">
        <v>1341</v>
      </c>
      <c r="S3546" s="701" t="s">
        <v>1341</v>
      </c>
    </row>
    <row r="3547" spans="1:19" x14ac:dyDescent="0.3">
      <c r="A3547" s="701" t="s">
        <v>6627</v>
      </c>
      <c r="B3547" s="701" t="s">
        <v>1607</v>
      </c>
      <c r="C3547" s="701" t="s">
        <v>1453</v>
      </c>
      <c r="D3547" s="702">
        <v>2000</v>
      </c>
      <c r="E3547" s="701" t="s">
        <v>1676</v>
      </c>
      <c r="F3547" s="701" t="s">
        <v>1677</v>
      </c>
      <c r="G3547" s="701" t="s">
        <v>1612</v>
      </c>
      <c r="H3547" s="703">
        <v>37026</v>
      </c>
      <c r="I3547" s="703">
        <v>37026</v>
      </c>
      <c r="J3547" s="701" t="s">
        <v>1608</v>
      </c>
      <c r="K3547" s="702">
        <v>29092</v>
      </c>
      <c r="L3547" s="701" t="s">
        <v>1341</v>
      </c>
      <c r="M3547" s="704"/>
      <c r="N3547" s="701" t="s">
        <v>1613</v>
      </c>
      <c r="O3547" s="702">
        <v>358449</v>
      </c>
      <c r="P3547" s="701" t="s">
        <v>1608</v>
      </c>
      <c r="Q3547" s="702">
        <v>60</v>
      </c>
      <c r="R3547" s="701" t="s">
        <v>1341</v>
      </c>
      <c r="S3547" s="701" t="s">
        <v>1341</v>
      </c>
    </row>
    <row r="3548" spans="1:19" x14ac:dyDescent="0.3">
      <c r="A3548" s="701" t="s">
        <v>6628</v>
      </c>
      <c r="B3548" s="701" t="s">
        <v>1607</v>
      </c>
      <c r="C3548" s="701" t="s">
        <v>1453</v>
      </c>
      <c r="D3548" s="702">
        <v>2000</v>
      </c>
      <c r="E3548" s="701" t="s">
        <v>1676</v>
      </c>
      <c r="F3548" s="701" t="s">
        <v>1677</v>
      </c>
      <c r="G3548" s="701" t="s">
        <v>1612</v>
      </c>
      <c r="H3548" s="703">
        <v>37027</v>
      </c>
      <c r="I3548" s="703">
        <v>37027</v>
      </c>
      <c r="J3548" s="701" t="s">
        <v>1608</v>
      </c>
      <c r="K3548" s="702">
        <v>25364</v>
      </c>
      <c r="L3548" s="701" t="s">
        <v>1341</v>
      </c>
      <c r="M3548" s="704"/>
      <c r="N3548" s="701" t="s">
        <v>1613</v>
      </c>
      <c r="O3548" s="702">
        <v>163924</v>
      </c>
      <c r="P3548" s="701" t="s">
        <v>1608</v>
      </c>
      <c r="Q3548" s="702">
        <v>36</v>
      </c>
      <c r="R3548" s="701" t="s">
        <v>1341</v>
      </c>
      <c r="S3548" s="701" t="s">
        <v>1341</v>
      </c>
    </row>
    <row r="3549" spans="1:19" x14ac:dyDescent="0.3">
      <c r="A3549" s="701" t="s">
        <v>6629</v>
      </c>
      <c r="B3549" s="701" t="s">
        <v>1607</v>
      </c>
      <c r="C3549" s="701" t="s">
        <v>1453</v>
      </c>
      <c r="D3549" s="702">
        <v>2000</v>
      </c>
      <c r="E3549" s="701" t="s">
        <v>1676</v>
      </c>
      <c r="F3549" s="701" t="s">
        <v>1677</v>
      </c>
      <c r="G3549" s="701" t="s">
        <v>1612</v>
      </c>
      <c r="H3549" s="703">
        <v>37029</v>
      </c>
      <c r="I3549" s="703">
        <v>37029</v>
      </c>
      <c r="J3549" s="701" t="s">
        <v>1608</v>
      </c>
      <c r="K3549" s="702">
        <v>27283</v>
      </c>
      <c r="L3549" s="701" t="s">
        <v>1341</v>
      </c>
      <c r="M3549" s="704"/>
      <c r="N3549" s="701" t="s">
        <v>1613</v>
      </c>
      <c r="O3549" s="702">
        <v>352258</v>
      </c>
      <c r="P3549" s="701" t="s">
        <v>1608</v>
      </c>
      <c r="Q3549" s="702">
        <v>30</v>
      </c>
      <c r="R3549" s="701" t="s">
        <v>1341</v>
      </c>
      <c r="S3549" s="701" t="s">
        <v>1341</v>
      </c>
    </row>
    <row r="3550" spans="1:19" x14ac:dyDescent="0.3">
      <c r="A3550" s="701" t="s">
        <v>6630</v>
      </c>
      <c r="B3550" s="701" t="s">
        <v>1607</v>
      </c>
      <c r="C3550" s="701" t="s">
        <v>1453</v>
      </c>
      <c r="D3550" s="702">
        <v>2000</v>
      </c>
      <c r="E3550" s="701" t="s">
        <v>1676</v>
      </c>
      <c r="F3550" s="701" t="s">
        <v>6631</v>
      </c>
      <c r="G3550" s="701" t="s">
        <v>1612</v>
      </c>
      <c r="H3550" s="703">
        <v>37021</v>
      </c>
      <c r="I3550" s="703">
        <v>37021</v>
      </c>
      <c r="J3550" s="701" t="s">
        <v>1608</v>
      </c>
      <c r="K3550" s="702">
        <v>30451</v>
      </c>
      <c r="L3550" s="701" t="s">
        <v>1341</v>
      </c>
      <c r="M3550" s="704"/>
      <c r="N3550" s="701" t="s">
        <v>1613</v>
      </c>
      <c r="O3550" s="702">
        <v>156996</v>
      </c>
      <c r="P3550" s="701" t="s">
        <v>1341</v>
      </c>
      <c r="Q3550" s="706"/>
      <c r="R3550" s="701" t="s">
        <v>1341</v>
      </c>
      <c r="S3550" s="701" t="s">
        <v>1341</v>
      </c>
    </row>
    <row r="3551" spans="1:19" x14ac:dyDescent="0.3">
      <c r="A3551" s="701" t="s">
        <v>6708</v>
      </c>
      <c r="B3551" s="701" t="s">
        <v>1607</v>
      </c>
      <c r="C3551" s="701" t="s">
        <v>1453</v>
      </c>
      <c r="D3551" s="702">
        <v>2001</v>
      </c>
      <c r="E3551" s="701" t="s">
        <v>1676</v>
      </c>
      <c r="F3551" s="701" t="s">
        <v>1677</v>
      </c>
      <c r="G3551" s="701" t="s">
        <v>1612</v>
      </c>
      <c r="H3551" s="703">
        <v>37382</v>
      </c>
      <c r="I3551" s="703">
        <v>37382</v>
      </c>
      <c r="J3551" s="701" t="s">
        <v>1608</v>
      </c>
      <c r="K3551" s="702">
        <v>30285</v>
      </c>
      <c r="L3551" s="701" t="s">
        <v>1341</v>
      </c>
      <c r="M3551" s="704"/>
      <c r="N3551" s="701" t="s">
        <v>1613</v>
      </c>
      <c r="O3551" s="702">
        <v>287556</v>
      </c>
      <c r="P3551" s="701" t="s">
        <v>1608</v>
      </c>
      <c r="Q3551" s="702">
        <v>153</v>
      </c>
      <c r="R3551" s="701" t="s">
        <v>1341</v>
      </c>
      <c r="S3551" s="701" t="s">
        <v>1341</v>
      </c>
    </row>
    <row r="3552" spans="1:19" x14ac:dyDescent="0.3">
      <c r="A3552" s="701" t="s">
        <v>6709</v>
      </c>
      <c r="B3552" s="701" t="s">
        <v>1607</v>
      </c>
      <c r="C3552" s="701" t="s">
        <v>1453</v>
      </c>
      <c r="D3552" s="702">
        <v>2001</v>
      </c>
      <c r="E3552" s="701" t="s">
        <v>1676</v>
      </c>
      <c r="F3552" s="701" t="s">
        <v>1677</v>
      </c>
      <c r="G3552" s="701" t="s">
        <v>1612</v>
      </c>
      <c r="H3552" s="703">
        <v>37383</v>
      </c>
      <c r="I3552" s="703">
        <v>37383</v>
      </c>
      <c r="J3552" s="701" t="s">
        <v>1608</v>
      </c>
      <c r="K3552" s="702">
        <v>29922</v>
      </c>
      <c r="L3552" s="701" t="s">
        <v>1341</v>
      </c>
      <c r="M3552" s="704"/>
      <c r="N3552" s="701" t="s">
        <v>1613</v>
      </c>
      <c r="O3552" s="702">
        <v>289864</v>
      </c>
      <c r="P3552" s="701" t="s">
        <v>1608</v>
      </c>
      <c r="Q3552" s="702">
        <v>14</v>
      </c>
      <c r="R3552" s="701" t="s">
        <v>1341</v>
      </c>
      <c r="S3552" s="701" t="s">
        <v>1341</v>
      </c>
    </row>
    <row r="3553" spans="1:19" x14ac:dyDescent="0.3">
      <c r="A3553" s="701" t="s">
        <v>6710</v>
      </c>
      <c r="B3553" s="701" t="s">
        <v>1607</v>
      </c>
      <c r="C3553" s="701" t="s">
        <v>1453</v>
      </c>
      <c r="D3553" s="702">
        <v>2001</v>
      </c>
      <c r="E3553" s="701" t="s">
        <v>1676</v>
      </c>
      <c r="F3553" s="701" t="s">
        <v>1677</v>
      </c>
      <c r="G3553" s="701" t="s">
        <v>1612</v>
      </c>
      <c r="H3553" s="703">
        <v>37383</v>
      </c>
      <c r="I3553" s="703">
        <v>37383</v>
      </c>
      <c r="J3553" s="701" t="s">
        <v>1608</v>
      </c>
      <c r="K3553" s="702">
        <v>31508</v>
      </c>
      <c r="L3553" s="701" t="s">
        <v>1341</v>
      </c>
      <c r="M3553" s="704"/>
      <c r="N3553" s="701" t="s">
        <v>1613</v>
      </c>
      <c r="O3553" s="702">
        <v>282876</v>
      </c>
      <c r="P3553" s="701" t="s">
        <v>1608</v>
      </c>
      <c r="Q3553" s="702">
        <v>35</v>
      </c>
      <c r="R3553" s="701" t="s">
        <v>1341</v>
      </c>
      <c r="S3553" s="701" t="s">
        <v>1341</v>
      </c>
    </row>
    <row r="3554" spans="1:19" x14ac:dyDescent="0.3">
      <c r="A3554" s="701" t="s">
        <v>6711</v>
      </c>
      <c r="B3554" s="701" t="s">
        <v>1607</v>
      </c>
      <c r="C3554" s="701" t="s">
        <v>1453</v>
      </c>
      <c r="D3554" s="702">
        <v>2001</v>
      </c>
      <c r="E3554" s="701" t="s">
        <v>1676</v>
      </c>
      <c r="F3554" s="701" t="s">
        <v>1677</v>
      </c>
      <c r="G3554" s="701" t="s">
        <v>1612</v>
      </c>
      <c r="H3554" s="703">
        <v>37386</v>
      </c>
      <c r="I3554" s="703">
        <v>37389</v>
      </c>
      <c r="J3554" s="701" t="s">
        <v>1608</v>
      </c>
      <c r="K3554" s="702">
        <v>31732</v>
      </c>
      <c r="L3554" s="701" t="s">
        <v>1341</v>
      </c>
      <c r="M3554" s="704"/>
      <c r="N3554" s="701" t="s">
        <v>1613</v>
      </c>
      <c r="O3554" s="702">
        <v>366491</v>
      </c>
      <c r="P3554" s="701" t="s">
        <v>1608</v>
      </c>
      <c r="Q3554" s="702">
        <v>35</v>
      </c>
      <c r="R3554" s="701" t="s">
        <v>1341</v>
      </c>
      <c r="S3554" s="701" t="s">
        <v>1341</v>
      </c>
    </row>
    <row r="3555" spans="1:19" x14ac:dyDescent="0.3">
      <c r="A3555" s="701" t="s">
        <v>6712</v>
      </c>
      <c r="B3555" s="701" t="s">
        <v>1607</v>
      </c>
      <c r="C3555" s="701" t="s">
        <v>1453</v>
      </c>
      <c r="D3555" s="702">
        <v>2001</v>
      </c>
      <c r="E3555" s="701" t="s">
        <v>1676</v>
      </c>
      <c r="F3555" s="701" t="s">
        <v>1677</v>
      </c>
      <c r="G3555" s="701" t="s">
        <v>1612</v>
      </c>
      <c r="H3555" s="703">
        <v>37390</v>
      </c>
      <c r="I3555" s="703">
        <v>37390</v>
      </c>
      <c r="J3555" s="701" t="s">
        <v>1608</v>
      </c>
      <c r="K3555" s="702">
        <v>31330</v>
      </c>
      <c r="L3555" s="701" t="s">
        <v>1341</v>
      </c>
      <c r="M3555" s="704"/>
      <c r="N3555" s="701" t="s">
        <v>1613</v>
      </c>
      <c r="O3555" s="702">
        <v>167549</v>
      </c>
      <c r="P3555" s="701" t="s">
        <v>1341</v>
      </c>
      <c r="Q3555" s="706"/>
      <c r="R3555" s="701" t="s">
        <v>1341</v>
      </c>
      <c r="S3555" s="701" t="s">
        <v>1341</v>
      </c>
    </row>
    <row r="3556" spans="1:19" x14ac:dyDescent="0.3">
      <c r="A3556" s="701" t="s">
        <v>6713</v>
      </c>
      <c r="B3556" s="701" t="s">
        <v>1607</v>
      </c>
      <c r="C3556" s="701" t="s">
        <v>1453</v>
      </c>
      <c r="D3556" s="702">
        <v>2001</v>
      </c>
      <c r="E3556" s="701" t="s">
        <v>1676</v>
      </c>
      <c r="F3556" s="701" t="s">
        <v>1677</v>
      </c>
      <c r="G3556" s="701" t="s">
        <v>1612</v>
      </c>
      <c r="H3556" s="703">
        <v>37391</v>
      </c>
      <c r="I3556" s="703">
        <v>37391</v>
      </c>
      <c r="J3556" s="701" t="s">
        <v>1608</v>
      </c>
      <c r="K3556" s="702">
        <v>31520</v>
      </c>
      <c r="L3556" s="701" t="s">
        <v>1341</v>
      </c>
      <c r="M3556" s="704"/>
      <c r="N3556" s="701" t="s">
        <v>1613</v>
      </c>
      <c r="O3556" s="702">
        <v>173095</v>
      </c>
      <c r="P3556" s="701" t="s">
        <v>1608</v>
      </c>
      <c r="Q3556" s="702">
        <v>44</v>
      </c>
      <c r="R3556" s="701" t="s">
        <v>1341</v>
      </c>
      <c r="S3556" s="701" t="s">
        <v>1341</v>
      </c>
    </row>
    <row r="3557" spans="1:19" x14ac:dyDescent="0.3">
      <c r="A3557" s="701" t="s">
        <v>6714</v>
      </c>
      <c r="B3557" s="701" t="s">
        <v>1607</v>
      </c>
      <c r="C3557" s="701" t="s">
        <v>1453</v>
      </c>
      <c r="D3557" s="702">
        <v>2001</v>
      </c>
      <c r="E3557" s="701" t="s">
        <v>1676</v>
      </c>
      <c r="F3557" s="701" t="s">
        <v>1677</v>
      </c>
      <c r="G3557" s="701" t="s">
        <v>1612</v>
      </c>
      <c r="H3557" s="703">
        <v>37392</v>
      </c>
      <c r="I3557" s="703">
        <v>37393</v>
      </c>
      <c r="J3557" s="701" t="s">
        <v>1608</v>
      </c>
      <c r="K3557" s="702">
        <v>32137</v>
      </c>
      <c r="L3557" s="701" t="s">
        <v>1341</v>
      </c>
      <c r="M3557" s="704"/>
      <c r="N3557" s="701" t="s">
        <v>1613</v>
      </c>
      <c r="O3557" s="702">
        <v>371326</v>
      </c>
      <c r="P3557" s="701" t="s">
        <v>1608</v>
      </c>
      <c r="Q3557" s="702">
        <v>20</v>
      </c>
      <c r="R3557" s="701" t="s">
        <v>1341</v>
      </c>
      <c r="S3557" s="701" t="s">
        <v>1341</v>
      </c>
    </row>
    <row r="3558" spans="1:19" x14ac:dyDescent="0.3">
      <c r="A3558" s="701" t="s">
        <v>6715</v>
      </c>
      <c r="B3558" s="701" t="s">
        <v>1607</v>
      </c>
      <c r="C3558" s="701" t="s">
        <v>1453</v>
      </c>
      <c r="D3558" s="702">
        <v>2001</v>
      </c>
      <c r="E3558" s="701" t="s">
        <v>1676</v>
      </c>
      <c r="F3558" s="701" t="s">
        <v>6716</v>
      </c>
      <c r="G3558" s="701" t="s">
        <v>1612</v>
      </c>
      <c r="H3558" s="703">
        <v>37379</v>
      </c>
      <c r="I3558" s="703">
        <v>37379</v>
      </c>
      <c r="J3558" s="701" t="s">
        <v>1608</v>
      </c>
      <c r="K3558" s="702">
        <v>32793</v>
      </c>
      <c r="L3558" s="701" t="s">
        <v>1341</v>
      </c>
      <c r="M3558" s="704"/>
      <c r="N3558" s="701" t="s">
        <v>1613</v>
      </c>
      <c r="O3558" s="702">
        <v>183679</v>
      </c>
      <c r="P3558" s="701" t="s">
        <v>1608</v>
      </c>
      <c r="Q3558" s="702">
        <v>65</v>
      </c>
      <c r="R3558" s="701" t="s">
        <v>1341</v>
      </c>
      <c r="S3558" s="701" t="s">
        <v>1341</v>
      </c>
    </row>
    <row r="3559" spans="1:19" x14ac:dyDescent="0.3">
      <c r="A3559" s="701" t="s">
        <v>6799</v>
      </c>
      <c r="B3559" s="701" t="s">
        <v>1607</v>
      </c>
      <c r="C3559" s="701" t="s">
        <v>1453</v>
      </c>
      <c r="D3559" s="702">
        <v>2002</v>
      </c>
      <c r="E3559" s="701" t="s">
        <v>1676</v>
      </c>
      <c r="F3559" s="701" t="s">
        <v>1677</v>
      </c>
      <c r="G3559" s="701" t="s">
        <v>1612</v>
      </c>
      <c r="H3559" s="703">
        <v>37749</v>
      </c>
      <c r="I3559" s="703">
        <v>37749</v>
      </c>
      <c r="J3559" s="701" t="s">
        <v>1608</v>
      </c>
      <c r="K3559" s="702">
        <v>29510</v>
      </c>
      <c r="L3559" s="701" t="s">
        <v>1341</v>
      </c>
      <c r="M3559" s="704"/>
      <c r="N3559" s="701" t="s">
        <v>1613</v>
      </c>
      <c r="O3559" s="702">
        <v>281166</v>
      </c>
      <c r="P3559" s="701" t="s">
        <v>1608</v>
      </c>
      <c r="Q3559" s="702">
        <v>2313</v>
      </c>
      <c r="R3559" s="701" t="s">
        <v>1341</v>
      </c>
      <c r="S3559" s="701" t="s">
        <v>1341</v>
      </c>
    </row>
    <row r="3560" spans="1:19" x14ac:dyDescent="0.3">
      <c r="A3560" s="701" t="s">
        <v>6800</v>
      </c>
      <c r="B3560" s="701" t="s">
        <v>1607</v>
      </c>
      <c r="C3560" s="701" t="s">
        <v>1453</v>
      </c>
      <c r="D3560" s="702">
        <v>2002</v>
      </c>
      <c r="E3560" s="701" t="s">
        <v>1676</v>
      </c>
      <c r="F3560" s="701" t="s">
        <v>1677</v>
      </c>
      <c r="G3560" s="701" t="s">
        <v>1612</v>
      </c>
      <c r="H3560" s="703">
        <v>37748</v>
      </c>
      <c r="I3560" s="703">
        <v>37748</v>
      </c>
      <c r="J3560" s="701" t="s">
        <v>1608</v>
      </c>
      <c r="K3560" s="702">
        <v>29211</v>
      </c>
      <c r="L3560" s="701" t="s">
        <v>1341</v>
      </c>
      <c r="M3560" s="704"/>
      <c r="N3560" s="701" t="s">
        <v>1613</v>
      </c>
      <c r="O3560" s="702">
        <v>280106</v>
      </c>
      <c r="P3560" s="701" t="s">
        <v>1608</v>
      </c>
      <c r="Q3560" s="705">
        <v>1481</v>
      </c>
      <c r="R3560" s="701" t="s">
        <v>1341</v>
      </c>
      <c r="S3560" s="701" t="s">
        <v>1341</v>
      </c>
    </row>
    <row r="3561" spans="1:19" x14ac:dyDescent="0.3">
      <c r="A3561" s="701" t="s">
        <v>6801</v>
      </c>
      <c r="B3561" s="701" t="s">
        <v>1607</v>
      </c>
      <c r="C3561" s="701" t="s">
        <v>1453</v>
      </c>
      <c r="D3561" s="702">
        <v>2002</v>
      </c>
      <c r="E3561" s="701" t="s">
        <v>1676</v>
      </c>
      <c r="F3561" s="701" t="s">
        <v>1677</v>
      </c>
      <c r="G3561" s="701" t="s">
        <v>1612</v>
      </c>
      <c r="H3561" s="703">
        <v>37748</v>
      </c>
      <c r="I3561" s="703">
        <v>37748</v>
      </c>
      <c r="J3561" s="701" t="s">
        <v>1608</v>
      </c>
      <c r="K3561" s="702">
        <v>28165</v>
      </c>
      <c r="L3561" s="701" t="s">
        <v>1341</v>
      </c>
      <c r="M3561" s="704"/>
      <c r="N3561" s="701" t="s">
        <v>1613</v>
      </c>
      <c r="O3561" s="702">
        <v>284207</v>
      </c>
      <c r="P3561" s="701" t="s">
        <v>1608</v>
      </c>
      <c r="Q3561" s="702">
        <v>532</v>
      </c>
      <c r="R3561" s="701" t="s">
        <v>1341</v>
      </c>
      <c r="S3561" s="701" t="s">
        <v>1341</v>
      </c>
    </row>
    <row r="3562" spans="1:19" x14ac:dyDescent="0.3">
      <c r="A3562" s="701" t="s">
        <v>6802</v>
      </c>
      <c r="B3562" s="701" t="s">
        <v>1607</v>
      </c>
      <c r="C3562" s="701" t="s">
        <v>1453</v>
      </c>
      <c r="D3562" s="702">
        <v>2002</v>
      </c>
      <c r="E3562" s="701" t="s">
        <v>1676</v>
      </c>
      <c r="F3562" s="701" t="s">
        <v>1677</v>
      </c>
      <c r="G3562" s="701" t="s">
        <v>1612</v>
      </c>
      <c r="H3562" s="703">
        <v>37753</v>
      </c>
      <c r="I3562" s="703">
        <v>37755</v>
      </c>
      <c r="J3562" s="701" t="s">
        <v>1608</v>
      </c>
      <c r="K3562" s="702">
        <v>31003</v>
      </c>
      <c r="L3562" s="701" t="s">
        <v>1341</v>
      </c>
      <c r="M3562" s="704"/>
      <c r="N3562" s="701" t="s">
        <v>1613</v>
      </c>
      <c r="O3562" s="702">
        <v>373132</v>
      </c>
      <c r="P3562" s="701" t="s">
        <v>1608</v>
      </c>
      <c r="Q3562" s="702">
        <v>258</v>
      </c>
      <c r="R3562" s="701" t="s">
        <v>1341</v>
      </c>
      <c r="S3562" s="701" t="s">
        <v>1341</v>
      </c>
    </row>
    <row r="3563" spans="1:19" x14ac:dyDescent="0.3">
      <c r="A3563" s="701" t="s">
        <v>6803</v>
      </c>
      <c r="B3563" s="701" t="s">
        <v>1607</v>
      </c>
      <c r="C3563" s="701" t="s">
        <v>1453</v>
      </c>
      <c r="D3563" s="702">
        <v>2002</v>
      </c>
      <c r="E3563" s="701" t="s">
        <v>1676</v>
      </c>
      <c r="F3563" s="701" t="s">
        <v>1677</v>
      </c>
      <c r="G3563" s="701" t="s">
        <v>1612</v>
      </c>
      <c r="H3563" s="703">
        <v>37753</v>
      </c>
      <c r="I3563" s="703">
        <v>37755</v>
      </c>
      <c r="J3563" s="701" t="s">
        <v>1608</v>
      </c>
      <c r="K3563" s="702">
        <v>31446</v>
      </c>
      <c r="L3563" s="701" t="s">
        <v>1341</v>
      </c>
      <c r="M3563" s="704"/>
      <c r="N3563" s="701" t="s">
        <v>1613</v>
      </c>
      <c r="O3563" s="702">
        <v>367096</v>
      </c>
      <c r="P3563" s="701" t="s">
        <v>1608</v>
      </c>
      <c r="Q3563" s="702">
        <v>168</v>
      </c>
      <c r="R3563" s="701" t="s">
        <v>1341</v>
      </c>
      <c r="S3563" s="701" t="s">
        <v>1341</v>
      </c>
    </row>
    <row r="3564" spans="1:19" x14ac:dyDescent="0.3">
      <c r="A3564" s="701" t="s">
        <v>6804</v>
      </c>
      <c r="B3564" s="701" t="s">
        <v>1607</v>
      </c>
      <c r="C3564" s="701" t="s">
        <v>1453</v>
      </c>
      <c r="D3564" s="702">
        <v>2002</v>
      </c>
      <c r="E3564" s="701" t="s">
        <v>1676</v>
      </c>
      <c r="F3564" s="701" t="s">
        <v>1677</v>
      </c>
      <c r="G3564" s="701" t="s">
        <v>1612</v>
      </c>
      <c r="H3564" s="703">
        <v>37757</v>
      </c>
      <c r="I3564" s="703">
        <v>37757</v>
      </c>
      <c r="J3564" s="701" t="s">
        <v>1608</v>
      </c>
      <c r="K3564" s="702">
        <v>29480</v>
      </c>
      <c r="L3564" s="701" t="s">
        <v>1341</v>
      </c>
      <c r="M3564" s="704"/>
      <c r="N3564" s="701" t="s">
        <v>1613</v>
      </c>
      <c r="O3564" s="702">
        <v>165219</v>
      </c>
      <c r="P3564" s="701" t="s">
        <v>1608</v>
      </c>
      <c r="Q3564" s="702">
        <v>278</v>
      </c>
      <c r="R3564" s="701" t="s">
        <v>1341</v>
      </c>
      <c r="S3564" s="701" t="s">
        <v>1341</v>
      </c>
    </row>
    <row r="3565" spans="1:19" x14ac:dyDescent="0.3">
      <c r="A3565" s="701" t="s">
        <v>6805</v>
      </c>
      <c r="B3565" s="701" t="s">
        <v>1607</v>
      </c>
      <c r="C3565" s="701" t="s">
        <v>1453</v>
      </c>
      <c r="D3565" s="702">
        <v>2002</v>
      </c>
      <c r="E3565" s="701" t="s">
        <v>1676</v>
      </c>
      <c r="F3565" s="701" t="s">
        <v>1677</v>
      </c>
      <c r="G3565" s="701" t="s">
        <v>1612</v>
      </c>
      <c r="H3565" s="703">
        <v>37757</v>
      </c>
      <c r="I3565" s="703">
        <v>37757</v>
      </c>
      <c r="J3565" s="701" t="s">
        <v>1608</v>
      </c>
      <c r="K3565" s="702">
        <v>31631</v>
      </c>
      <c r="L3565" s="701" t="s">
        <v>1341</v>
      </c>
      <c r="M3565" s="704"/>
      <c r="N3565" s="701" t="s">
        <v>1613</v>
      </c>
      <c r="O3565" s="702">
        <v>163778</v>
      </c>
      <c r="P3565" s="701" t="s">
        <v>1608</v>
      </c>
      <c r="Q3565" s="702">
        <v>84</v>
      </c>
      <c r="R3565" s="701" t="s">
        <v>1341</v>
      </c>
      <c r="S3565" s="701" t="s">
        <v>1341</v>
      </c>
    </row>
    <row r="3566" spans="1:19" x14ac:dyDescent="0.3">
      <c r="A3566" s="701" t="s">
        <v>6806</v>
      </c>
      <c r="B3566" s="701" t="s">
        <v>1607</v>
      </c>
      <c r="C3566" s="701" t="s">
        <v>1453</v>
      </c>
      <c r="D3566" s="702">
        <v>2002</v>
      </c>
      <c r="E3566" s="701" t="s">
        <v>1676</v>
      </c>
      <c r="F3566" s="701" t="s">
        <v>1677</v>
      </c>
      <c r="G3566" s="701" t="s">
        <v>1612</v>
      </c>
      <c r="H3566" s="703">
        <v>37748</v>
      </c>
      <c r="I3566" s="703">
        <v>37750</v>
      </c>
      <c r="J3566" s="701" t="s">
        <v>1608</v>
      </c>
      <c r="K3566" s="702">
        <v>30976</v>
      </c>
      <c r="L3566" s="701" t="s">
        <v>1341</v>
      </c>
      <c r="M3566" s="704"/>
      <c r="N3566" s="701" t="s">
        <v>1613</v>
      </c>
      <c r="O3566" s="702">
        <v>186439</v>
      </c>
      <c r="P3566" s="701" t="s">
        <v>1608</v>
      </c>
      <c r="Q3566" s="702">
        <v>614</v>
      </c>
      <c r="R3566" s="701" t="s">
        <v>1341</v>
      </c>
      <c r="S3566" s="701" t="s">
        <v>1341</v>
      </c>
    </row>
    <row r="3567" spans="1:19" x14ac:dyDescent="0.3">
      <c r="A3567" s="701" t="s">
        <v>6381</v>
      </c>
      <c r="B3567" s="701" t="s">
        <v>1607</v>
      </c>
      <c r="C3567" s="701" t="s">
        <v>1453</v>
      </c>
      <c r="D3567" s="702">
        <v>2003</v>
      </c>
      <c r="E3567" s="701" t="s">
        <v>1676</v>
      </c>
      <c r="F3567" s="701" t="s">
        <v>1677</v>
      </c>
      <c r="G3567" s="701" t="s">
        <v>1612</v>
      </c>
      <c r="H3567" s="703">
        <v>38119</v>
      </c>
      <c r="I3567" s="703">
        <v>38119</v>
      </c>
      <c r="J3567" s="701" t="s">
        <v>1608</v>
      </c>
      <c r="K3567" s="702">
        <v>25434</v>
      </c>
      <c r="L3567" s="701" t="s">
        <v>1341</v>
      </c>
      <c r="M3567" s="704"/>
      <c r="N3567" s="701" t="s">
        <v>1613</v>
      </c>
      <c r="O3567" s="702">
        <v>258875</v>
      </c>
      <c r="P3567" s="701" t="s">
        <v>1608</v>
      </c>
      <c r="Q3567" s="702">
        <v>103</v>
      </c>
      <c r="R3567" s="701" t="s">
        <v>1341</v>
      </c>
      <c r="S3567" s="701" t="s">
        <v>1341</v>
      </c>
    </row>
    <row r="3568" spans="1:19" x14ac:dyDescent="0.3">
      <c r="A3568" s="701" t="s">
        <v>6382</v>
      </c>
      <c r="B3568" s="701" t="s">
        <v>1607</v>
      </c>
      <c r="C3568" s="701" t="s">
        <v>1453</v>
      </c>
      <c r="D3568" s="702">
        <v>2003</v>
      </c>
      <c r="E3568" s="701" t="s">
        <v>1676</v>
      </c>
      <c r="F3568" s="701" t="s">
        <v>1677</v>
      </c>
      <c r="G3568" s="701" t="s">
        <v>1612</v>
      </c>
      <c r="H3568" s="703">
        <v>38121</v>
      </c>
      <c r="I3568" s="703">
        <v>38121</v>
      </c>
      <c r="J3568" s="701" t="s">
        <v>1608</v>
      </c>
      <c r="K3568" s="702">
        <v>29181</v>
      </c>
      <c r="L3568" s="701" t="s">
        <v>1341</v>
      </c>
      <c r="M3568" s="704"/>
      <c r="N3568" s="701" t="s">
        <v>1613</v>
      </c>
      <c r="O3568" s="702">
        <v>254304</v>
      </c>
      <c r="P3568" s="701" t="s">
        <v>1608</v>
      </c>
      <c r="Q3568" s="702">
        <v>768</v>
      </c>
      <c r="R3568" s="701" t="s">
        <v>1341</v>
      </c>
      <c r="S3568" s="701" t="s">
        <v>1341</v>
      </c>
    </row>
    <row r="3569" spans="1:19" x14ac:dyDescent="0.3">
      <c r="A3569" s="701" t="s">
        <v>6720</v>
      </c>
      <c r="B3569" s="701" t="s">
        <v>1607</v>
      </c>
      <c r="C3569" s="701" t="s">
        <v>1453</v>
      </c>
      <c r="D3569" s="702">
        <v>2003</v>
      </c>
      <c r="E3569" s="701" t="s">
        <v>1676</v>
      </c>
      <c r="F3569" s="701" t="s">
        <v>1677</v>
      </c>
      <c r="G3569" s="701" t="s">
        <v>1612</v>
      </c>
      <c r="H3569" s="703">
        <v>38110</v>
      </c>
      <c r="I3569" s="703">
        <v>38112</v>
      </c>
      <c r="J3569" s="701" t="s">
        <v>1608</v>
      </c>
      <c r="K3569" s="702">
        <v>29463</v>
      </c>
      <c r="L3569" s="701" t="s">
        <v>1341</v>
      </c>
      <c r="M3569" s="704"/>
      <c r="N3569" s="701" t="s">
        <v>1613</v>
      </c>
      <c r="O3569" s="702">
        <v>373581</v>
      </c>
      <c r="P3569" s="701" t="s">
        <v>1608</v>
      </c>
      <c r="Q3569" s="702">
        <v>1078</v>
      </c>
      <c r="R3569" s="701" t="s">
        <v>1341</v>
      </c>
      <c r="S3569" s="701" t="s">
        <v>1341</v>
      </c>
    </row>
    <row r="3570" spans="1:19" x14ac:dyDescent="0.3">
      <c r="A3570" s="701" t="s">
        <v>6721</v>
      </c>
      <c r="B3570" s="701" t="s">
        <v>1607</v>
      </c>
      <c r="C3570" s="701" t="s">
        <v>1453</v>
      </c>
      <c r="D3570" s="702">
        <v>2003</v>
      </c>
      <c r="E3570" s="701" t="s">
        <v>1676</v>
      </c>
      <c r="F3570" s="701" t="s">
        <v>1677</v>
      </c>
      <c r="G3570" s="701" t="s">
        <v>1612</v>
      </c>
      <c r="H3570" s="703">
        <v>38110</v>
      </c>
      <c r="I3570" s="703">
        <v>38110</v>
      </c>
      <c r="J3570" s="701" t="s">
        <v>1608</v>
      </c>
      <c r="K3570" s="702">
        <v>30018</v>
      </c>
      <c r="L3570" s="701" t="s">
        <v>1341</v>
      </c>
      <c r="M3570" s="704"/>
      <c r="N3570" s="701" t="s">
        <v>1613</v>
      </c>
      <c r="O3570" s="702">
        <v>180900</v>
      </c>
      <c r="P3570" s="701" t="s">
        <v>1608</v>
      </c>
      <c r="Q3570" s="702">
        <v>96</v>
      </c>
      <c r="R3570" s="701" t="s">
        <v>1341</v>
      </c>
      <c r="S3570" s="701" t="s">
        <v>1341</v>
      </c>
    </row>
    <row r="3571" spans="1:19" x14ac:dyDescent="0.3">
      <c r="A3571" s="701" t="s">
        <v>6722</v>
      </c>
      <c r="B3571" s="701" t="s">
        <v>1607</v>
      </c>
      <c r="C3571" s="701" t="s">
        <v>1453</v>
      </c>
      <c r="D3571" s="702">
        <v>2003</v>
      </c>
      <c r="E3571" s="701" t="s">
        <v>1676</v>
      </c>
      <c r="F3571" s="701" t="s">
        <v>1677</v>
      </c>
      <c r="G3571" s="701" t="s">
        <v>1612</v>
      </c>
      <c r="H3571" s="703">
        <v>38112</v>
      </c>
      <c r="I3571" s="703">
        <v>38112</v>
      </c>
      <c r="J3571" s="701" t="s">
        <v>1608</v>
      </c>
      <c r="K3571" s="702">
        <v>26425</v>
      </c>
      <c r="L3571" s="701" t="s">
        <v>1341</v>
      </c>
      <c r="M3571" s="704"/>
      <c r="N3571" s="701" t="s">
        <v>1613</v>
      </c>
      <c r="O3571" s="702">
        <v>179071</v>
      </c>
      <c r="P3571" s="701" t="s">
        <v>1608</v>
      </c>
      <c r="Q3571" s="702">
        <v>180</v>
      </c>
      <c r="R3571" s="701" t="s">
        <v>1341</v>
      </c>
      <c r="S3571" s="701" t="s">
        <v>1341</v>
      </c>
    </row>
    <row r="3572" spans="1:19" x14ac:dyDescent="0.3">
      <c r="A3572" s="701" t="s">
        <v>6723</v>
      </c>
      <c r="B3572" s="701" t="s">
        <v>1607</v>
      </c>
      <c r="C3572" s="701" t="s">
        <v>1453</v>
      </c>
      <c r="D3572" s="702">
        <v>2003</v>
      </c>
      <c r="E3572" s="701" t="s">
        <v>1676</v>
      </c>
      <c r="F3572" s="701" t="s">
        <v>1677</v>
      </c>
      <c r="G3572" s="701" t="s">
        <v>1612</v>
      </c>
      <c r="H3572" s="703">
        <v>38114</v>
      </c>
      <c r="I3572" s="703">
        <v>38114</v>
      </c>
      <c r="J3572" s="701" t="s">
        <v>1608</v>
      </c>
      <c r="K3572" s="702">
        <v>29428</v>
      </c>
      <c r="L3572" s="701" t="s">
        <v>1341</v>
      </c>
      <c r="M3572" s="704"/>
      <c r="N3572" s="701" t="s">
        <v>1613</v>
      </c>
      <c r="O3572" s="702">
        <v>371862</v>
      </c>
      <c r="P3572" s="701" t="s">
        <v>1608</v>
      </c>
      <c r="Q3572" s="702">
        <v>293</v>
      </c>
      <c r="R3572" s="701" t="s">
        <v>1341</v>
      </c>
      <c r="S3572" s="701" t="s">
        <v>1341</v>
      </c>
    </row>
    <row r="3573" spans="1:19" x14ac:dyDescent="0.3">
      <c r="A3573" s="701" t="s">
        <v>6724</v>
      </c>
      <c r="B3573" s="701" t="s">
        <v>1607</v>
      </c>
      <c r="C3573" s="701" t="s">
        <v>1453</v>
      </c>
      <c r="D3573" s="702">
        <v>2003</v>
      </c>
      <c r="E3573" s="701" t="s">
        <v>1676</v>
      </c>
      <c r="F3573" s="701" t="s">
        <v>1677</v>
      </c>
      <c r="G3573" s="701" t="s">
        <v>1612</v>
      </c>
      <c r="H3573" s="703">
        <v>38117</v>
      </c>
      <c r="I3573" s="703">
        <v>38117</v>
      </c>
      <c r="J3573" s="701" t="s">
        <v>1608</v>
      </c>
      <c r="K3573" s="702">
        <v>25630</v>
      </c>
      <c r="L3573" s="701" t="s">
        <v>1341</v>
      </c>
      <c r="M3573" s="704"/>
      <c r="N3573" s="701" t="s">
        <v>1613</v>
      </c>
      <c r="O3573" s="702">
        <v>266664</v>
      </c>
      <c r="P3573" s="701" t="s">
        <v>1608</v>
      </c>
      <c r="Q3573" s="705">
        <v>416</v>
      </c>
      <c r="R3573" s="701" t="s">
        <v>1341</v>
      </c>
      <c r="S3573" s="701" t="s">
        <v>1341</v>
      </c>
    </row>
    <row r="3574" spans="1:19" x14ac:dyDescent="0.3">
      <c r="A3574" s="701" t="s">
        <v>6383</v>
      </c>
      <c r="B3574" s="701" t="s">
        <v>1607</v>
      </c>
      <c r="C3574" s="701" t="s">
        <v>1453</v>
      </c>
      <c r="D3574" s="702">
        <v>2004</v>
      </c>
      <c r="E3574" s="701" t="s">
        <v>1676</v>
      </c>
      <c r="F3574" s="701" t="s">
        <v>1677</v>
      </c>
      <c r="G3574" s="701" t="s">
        <v>1612</v>
      </c>
      <c r="H3574" s="703">
        <v>38488</v>
      </c>
      <c r="I3574" s="703">
        <v>38490</v>
      </c>
      <c r="J3574" s="701" t="s">
        <v>1608</v>
      </c>
      <c r="K3574" s="702">
        <v>29853</v>
      </c>
      <c r="L3574" s="701" t="s">
        <v>1341</v>
      </c>
      <c r="M3574" s="704"/>
      <c r="N3574" s="701" t="s">
        <v>1613</v>
      </c>
      <c r="O3574" s="702">
        <v>375092</v>
      </c>
      <c r="P3574" s="701" t="s">
        <v>1608</v>
      </c>
      <c r="Q3574" s="705">
        <v>42</v>
      </c>
      <c r="R3574" s="701" t="s">
        <v>1341</v>
      </c>
      <c r="S3574" s="701" t="s">
        <v>1341</v>
      </c>
    </row>
    <row r="3575" spans="1:19" x14ac:dyDescent="0.3">
      <c r="A3575" s="701" t="s">
        <v>6424</v>
      </c>
      <c r="B3575" s="701" t="s">
        <v>1607</v>
      </c>
      <c r="C3575" s="701" t="s">
        <v>1453</v>
      </c>
      <c r="D3575" s="702">
        <v>2004</v>
      </c>
      <c r="E3575" s="701" t="s">
        <v>1676</v>
      </c>
      <c r="F3575" s="701" t="s">
        <v>1677</v>
      </c>
      <c r="G3575" s="701" t="s">
        <v>1612</v>
      </c>
      <c r="H3575" s="703">
        <v>38490</v>
      </c>
      <c r="I3575" s="703">
        <v>38490</v>
      </c>
      <c r="J3575" s="701" t="s">
        <v>1608</v>
      </c>
      <c r="K3575" s="702">
        <v>28660</v>
      </c>
      <c r="L3575" s="701" t="s">
        <v>1341</v>
      </c>
      <c r="M3575" s="704"/>
      <c r="N3575" s="701" t="s">
        <v>1613</v>
      </c>
      <c r="O3575" s="702">
        <v>178213</v>
      </c>
      <c r="P3575" s="701" t="s">
        <v>1608</v>
      </c>
      <c r="Q3575" s="705">
        <v>47</v>
      </c>
      <c r="R3575" s="701" t="s">
        <v>1341</v>
      </c>
      <c r="S3575" s="701" t="s">
        <v>1341</v>
      </c>
    </row>
    <row r="3576" spans="1:19" x14ac:dyDescent="0.3">
      <c r="A3576" s="701" t="s">
        <v>6425</v>
      </c>
      <c r="B3576" s="701" t="s">
        <v>1607</v>
      </c>
      <c r="C3576" s="701" t="s">
        <v>1453</v>
      </c>
      <c r="D3576" s="702">
        <v>2004</v>
      </c>
      <c r="E3576" s="701" t="s">
        <v>1676</v>
      </c>
      <c r="F3576" s="701" t="s">
        <v>1677</v>
      </c>
      <c r="G3576" s="701" t="s">
        <v>1612</v>
      </c>
      <c r="H3576" s="703">
        <v>38491</v>
      </c>
      <c r="I3576" s="703">
        <v>38491</v>
      </c>
      <c r="J3576" s="701" t="s">
        <v>1608</v>
      </c>
      <c r="K3576" s="702">
        <v>29292</v>
      </c>
      <c r="L3576" s="701" t="s">
        <v>1341</v>
      </c>
      <c r="M3576" s="704"/>
      <c r="N3576" s="701" t="s">
        <v>1613</v>
      </c>
      <c r="O3576" s="702">
        <v>174065</v>
      </c>
      <c r="P3576" s="701" t="s">
        <v>1608</v>
      </c>
      <c r="Q3576" s="705">
        <v>157</v>
      </c>
      <c r="R3576" s="701" t="s">
        <v>1341</v>
      </c>
      <c r="S3576" s="701" t="s">
        <v>1341</v>
      </c>
    </row>
    <row r="3577" spans="1:19" x14ac:dyDescent="0.3">
      <c r="A3577" s="701" t="s">
        <v>6725</v>
      </c>
      <c r="B3577" s="701" t="s">
        <v>1607</v>
      </c>
      <c r="C3577" s="701" t="s">
        <v>1453</v>
      </c>
      <c r="D3577" s="702">
        <v>2004</v>
      </c>
      <c r="E3577" s="701" t="s">
        <v>1676</v>
      </c>
      <c r="F3577" s="701" t="s">
        <v>1677</v>
      </c>
      <c r="G3577" s="701" t="s">
        <v>1612</v>
      </c>
      <c r="H3577" s="703">
        <v>38481</v>
      </c>
      <c r="I3577" s="703">
        <v>38481</v>
      </c>
      <c r="J3577" s="701" t="s">
        <v>1608</v>
      </c>
      <c r="K3577" s="702">
        <v>30952</v>
      </c>
      <c r="L3577" s="701" t="s">
        <v>1341</v>
      </c>
      <c r="M3577" s="704"/>
      <c r="N3577" s="701" t="s">
        <v>1613</v>
      </c>
      <c r="O3577" s="702">
        <v>273769</v>
      </c>
      <c r="P3577" s="701" t="s">
        <v>1608</v>
      </c>
      <c r="Q3577" s="705">
        <v>44</v>
      </c>
      <c r="R3577" s="701" t="s">
        <v>1341</v>
      </c>
      <c r="S3577" s="701" t="s">
        <v>1341</v>
      </c>
    </row>
    <row r="3578" spans="1:19" x14ac:dyDescent="0.3">
      <c r="A3578" s="701" t="s">
        <v>6726</v>
      </c>
      <c r="B3578" s="701" t="s">
        <v>1607</v>
      </c>
      <c r="C3578" s="701" t="s">
        <v>1453</v>
      </c>
      <c r="D3578" s="702">
        <v>2004</v>
      </c>
      <c r="E3578" s="701" t="s">
        <v>1676</v>
      </c>
      <c r="F3578" s="701" t="s">
        <v>1677</v>
      </c>
      <c r="G3578" s="701" t="s">
        <v>1612</v>
      </c>
      <c r="H3578" s="703">
        <v>38482</v>
      </c>
      <c r="I3578" s="703">
        <v>38482</v>
      </c>
      <c r="J3578" s="701" t="s">
        <v>1608</v>
      </c>
      <c r="K3578" s="702">
        <v>29965</v>
      </c>
      <c r="L3578" s="701" t="s">
        <v>1341</v>
      </c>
      <c r="M3578" s="704"/>
      <c r="N3578" s="701" t="s">
        <v>1613</v>
      </c>
      <c r="O3578" s="702">
        <v>271073</v>
      </c>
      <c r="P3578" s="701" t="s">
        <v>1608</v>
      </c>
      <c r="Q3578" s="705">
        <v>13</v>
      </c>
      <c r="R3578" s="701" t="s">
        <v>1341</v>
      </c>
      <c r="S3578" s="701" t="s">
        <v>1341</v>
      </c>
    </row>
    <row r="3579" spans="1:19" x14ac:dyDescent="0.3">
      <c r="A3579" s="701" t="s">
        <v>6768</v>
      </c>
      <c r="B3579" s="701" t="s">
        <v>1607</v>
      </c>
      <c r="C3579" s="701" t="s">
        <v>1453</v>
      </c>
      <c r="D3579" s="702">
        <v>2004</v>
      </c>
      <c r="E3579" s="701" t="s">
        <v>1676</v>
      </c>
      <c r="F3579" s="701" t="s">
        <v>1677</v>
      </c>
      <c r="G3579" s="701" t="s">
        <v>1612</v>
      </c>
      <c r="H3579" s="703">
        <v>38484</v>
      </c>
      <c r="I3579" s="703">
        <v>38484</v>
      </c>
      <c r="J3579" s="701" t="s">
        <v>1608</v>
      </c>
      <c r="K3579" s="702">
        <v>30463</v>
      </c>
      <c r="L3579" s="701" t="s">
        <v>1341</v>
      </c>
      <c r="M3579" s="704"/>
      <c r="N3579" s="701" t="s">
        <v>1613</v>
      </c>
      <c r="O3579" s="702">
        <v>275249</v>
      </c>
      <c r="P3579" s="701" t="s">
        <v>1608</v>
      </c>
      <c r="Q3579" s="705">
        <v>14</v>
      </c>
      <c r="R3579" s="701" t="s">
        <v>1341</v>
      </c>
      <c r="S3579" s="701" t="s">
        <v>1341</v>
      </c>
    </row>
    <row r="3580" spans="1:19" x14ac:dyDescent="0.3">
      <c r="A3580" s="701" t="s">
        <v>6773</v>
      </c>
      <c r="B3580" s="701" t="s">
        <v>1607</v>
      </c>
      <c r="C3580" s="701" t="s">
        <v>1453</v>
      </c>
      <c r="D3580" s="702">
        <v>2004</v>
      </c>
      <c r="E3580" s="701" t="s">
        <v>1676</v>
      </c>
      <c r="F3580" s="701" t="s">
        <v>1677</v>
      </c>
      <c r="G3580" s="701" t="s">
        <v>1612</v>
      </c>
      <c r="H3580" s="703">
        <v>38488</v>
      </c>
      <c r="I3580" s="703">
        <v>38488</v>
      </c>
      <c r="J3580" s="701" t="s">
        <v>1608</v>
      </c>
      <c r="K3580" s="702">
        <v>30572</v>
      </c>
      <c r="L3580" s="701" t="s">
        <v>1341</v>
      </c>
      <c r="M3580" s="704"/>
      <c r="N3580" s="701" t="s">
        <v>1613</v>
      </c>
      <c r="O3580" s="702">
        <v>176931</v>
      </c>
      <c r="P3580" s="701" t="s">
        <v>1341</v>
      </c>
      <c r="Q3580" s="706"/>
      <c r="R3580" s="701" t="s">
        <v>1341</v>
      </c>
      <c r="S3580" s="701" t="s">
        <v>1341</v>
      </c>
    </row>
    <row r="3581" spans="1:19" x14ac:dyDescent="0.3">
      <c r="A3581" s="701" t="s">
        <v>6842</v>
      </c>
      <c r="B3581" s="701" t="s">
        <v>1607</v>
      </c>
      <c r="C3581" s="701" t="s">
        <v>1453</v>
      </c>
      <c r="D3581" s="702">
        <v>2005</v>
      </c>
      <c r="E3581" s="701" t="s">
        <v>1676</v>
      </c>
      <c r="F3581" s="701" t="s">
        <v>1677</v>
      </c>
      <c r="G3581" s="701" t="s">
        <v>1612</v>
      </c>
      <c r="H3581" s="703">
        <v>38841</v>
      </c>
      <c r="I3581" s="703">
        <v>38841</v>
      </c>
      <c r="J3581" s="701" t="s">
        <v>1608</v>
      </c>
      <c r="K3581" s="702">
        <v>24111</v>
      </c>
      <c r="L3581" s="701" t="s">
        <v>1341</v>
      </c>
      <c r="M3581" s="704"/>
      <c r="N3581" s="701" t="s">
        <v>1613</v>
      </c>
      <c r="O3581" s="702">
        <v>286102</v>
      </c>
      <c r="P3581" s="701" t="s">
        <v>1608</v>
      </c>
      <c r="Q3581" s="702">
        <v>919</v>
      </c>
      <c r="R3581" s="701" t="s">
        <v>1341</v>
      </c>
      <c r="S3581" s="701" t="s">
        <v>1341</v>
      </c>
    </row>
    <row r="3582" spans="1:19" x14ac:dyDescent="0.3">
      <c r="A3582" s="701" t="s">
        <v>6843</v>
      </c>
      <c r="B3582" s="701" t="s">
        <v>1607</v>
      </c>
      <c r="C3582" s="701" t="s">
        <v>1453</v>
      </c>
      <c r="D3582" s="702">
        <v>2005</v>
      </c>
      <c r="E3582" s="701" t="s">
        <v>1676</v>
      </c>
      <c r="F3582" s="701" t="s">
        <v>1677</v>
      </c>
      <c r="G3582" s="701" t="s">
        <v>1612</v>
      </c>
      <c r="H3582" s="703">
        <v>38845</v>
      </c>
      <c r="I3582" s="703">
        <v>38845</v>
      </c>
      <c r="J3582" s="701" t="s">
        <v>1608</v>
      </c>
      <c r="K3582" s="702">
        <v>27334</v>
      </c>
      <c r="L3582" s="701" t="s">
        <v>1341</v>
      </c>
      <c r="M3582" s="704"/>
      <c r="N3582" s="701" t="s">
        <v>1613</v>
      </c>
      <c r="O3582" s="702">
        <v>283126</v>
      </c>
      <c r="P3582" s="701" t="s">
        <v>1608</v>
      </c>
      <c r="Q3582" s="702">
        <v>600</v>
      </c>
      <c r="R3582" s="701" t="s">
        <v>1341</v>
      </c>
      <c r="S3582" s="701" t="s">
        <v>1341</v>
      </c>
    </row>
    <row r="3583" spans="1:19" x14ac:dyDescent="0.3">
      <c r="A3583" s="701" t="s">
        <v>6844</v>
      </c>
      <c r="B3583" s="701" t="s">
        <v>1607</v>
      </c>
      <c r="C3583" s="701" t="s">
        <v>1453</v>
      </c>
      <c r="D3583" s="702">
        <v>2005</v>
      </c>
      <c r="E3583" s="701" t="s">
        <v>1676</v>
      </c>
      <c r="F3583" s="701" t="s">
        <v>1677</v>
      </c>
      <c r="G3583" s="701" t="s">
        <v>1612</v>
      </c>
      <c r="H3583" s="703">
        <v>38841</v>
      </c>
      <c r="I3583" s="703">
        <v>38841</v>
      </c>
      <c r="J3583" s="701" t="s">
        <v>1608</v>
      </c>
      <c r="K3583" s="702">
        <v>25845</v>
      </c>
      <c r="L3583" s="701" t="s">
        <v>1341</v>
      </c>
      <c r="M3583" s="704"/>
      <c r="N3583" s="701" t="s">
        <v>1613</v>
      </c>
      <c r="O3583" s="702">
        <v>285621</v>
      </c>
      <c r="P3583" s="701" t="s">
        <v>1608</v>
      </c>
      <c r="Q3583" s="705">
        <v>296</v>
      </c>
      <c r="R3583" s="701" t="s">
        <v>1341</v>
      </c>
      <c r="S3583" s="701" t="s">
        <v>1341</v>
      </c>
    </row>
    <row r="3584" spans="1:19" x14ac:dyDescent="0.3">
      <c r="A3584" s="701" t="s">
        <v>6845</v>
      </c>
      <c r="B3584" s="701" t="s">
        <v>1607</v>
      </c>
      <c r="C3584" s="701" t="s">
        <v>1453</v>
      </c>
      <c r="D3584" s="702">
        <v>2005</v>
      </c>
      <c r="E3584" s="701" t="s">
        <v>1676</v>
      </c>
      <c r="F3584" s="701" t="s">
        <v>1677</v>
      </c>
      <c r="G3584" s="701" t="s">
        <v>1612</v>
      </c>
      <c r="H3584" s="703">
        <v>38845</v>
      </c>
      <c r="I3584" s="703">
        <v>38845</v>
      </c>
      <c r="J3584" s="701" t="s">
        <v>1608</v>
      </c>
      <c r="K3584" s="702">
        <v>24457</v>
      </c>
      <c r="L3584" s="701" t="s">
        <v>1341</v>
      </c>
      <c r="M3584" s="704"/>
      <c r="N3584" s="701" t="s">
        <v>1613</v>
      </c>
      <c r="O3584" s="702">
        <v>187120</v>
      </c>
      <c r="P3584" s="701" t="s">
        <v>1608</v>
      </c>
      <c r="Q3584" s="702">
        <v>1162</v>
      </c>
      <c r="R3584" s="701" t="s">
        <v>1341</v>
      </c>
      <c r="S3584" s="701" t="s">
        <v>1341</v>
      </c>
    </row>
    <row r="3585" spans="1:19" x14ac:dyDescent="0.3">
      <c r="A3585" s="701" t="s">
        <v>6846</v>
      </c>
      <c r="B3585" s="701" t="s">
        <v>1607</v>
      </c>
      <c r="C3585" s="701" t="s">
        <v>1453</v>
      </c>
      <c r="D3585" s="702">
        <v>2005</v>
      </c>
      <c r="E3585" s="701" t="s">
        <v>1676</v>
      </c>
      <c r="F3585" s="701" t="s">
        <v>1677</v>
      </c>
      <c r="G3585" s="701" t="s">
        <v>1612</v>
      </c>
      <c r="H3585" s="703">
        <v>38845</v>
      </c>
      <c r="I3585" s="703">
        <v>38845</v>
      </c>
      <c r="J3585" s="701" t="s">
        <v>1608</v>
      </c>
      <c r="K3585" s="702">
        <v>28082</v>
      </c>
      <c r="L3585" s="701" t="s">
        <v>1341</v>
      </c>
      <c r="M3585" s="704"/>
      <c r="N3585" s="701" t="s">
        <v>1613</v>
      </c>
      <c r="O3585" s="702">
        <v>392870</v>
      </c>
      <c r="P3585" s="701" t="s">
        <v>1608</v>
      </c>
      <c r="Q3585" s="702">
        <v>398</v>
      </c>
      <c r="R3585" s="701" t="s">
        <v>1341</v>
      </c>
      <c r="S3585" s="701" t="s">
        <v>1341</v>
      </c>
    </row>
    <row r="3586" spans="1:19" x14ac:dyDescent="0.3">
      <c r="A3586" s="701" t="s">
        <v>6847</v>
      </c>
      <c r="B3586" s="701" t="s">
        <v>1607</v>
      </c>
      <c r="C3586" s="701" t="s">
        <v>1453</v>
      </c>
      <c r="D3586" s="702">
        <v>2005</v>
      </c>
      <c r="E3586" s="701" t="s">
        <v>1676</v>
      </c>
      <c r="F3586" s="701" t="s">
        <v>1677</v>
      </c>
      <c r="G3586" s="701" t="s">
        <v>1612</v>
      </c>
      <c r="H3586" s="703">
        <v>38852</v>
      </c>
      <c r="I3586" s="703">
        <v>38852</v>
      </c>
      <c r="J3586" s="701" t="s">
        <v>1608</v>
      </c>
      <c r="K3586" s="702">
        <v>25646</v>
      </c>
      <c r="L3586" s="701" t="s">
        <v>1341</v>
      </c>
      <c r="M3586" s="704"/>
      <c r="N3586" s="701" t="s">
        <v>1613</v>
      </c>
      <c r="O3586" s="702">
        <v>177352</v>
      </c>
      <c r="P3586" s="701" t="s">
        <v>1608</v>
      </c>
      <c r="Q3586" s="702">
        <v>74</v>
      </c>
      <c r="R3586" s="701" t="s">
        <v>1341</v>
      </c>
      <c r="S3586" s="701" t="s">
        <v>1341</v>
      </c>
    </row>
    <row r="3587" spans="1:19" x14ac:dyDescent="0.3">
      <c r="A3587" s="701" t="s">
        <v>6848</v>
      </c>
      <c r="B3587" s="701" t="s">
        <v>1607</v>
      </c>
      <c r="C3587" s="701" t="s">
        <v>1453</v>
      </c>
      <c r="D3587" s="702">
        <v>2005</v>
      </c>
      <c r="E3587" s="701" t="s">
        <v>1676</v>
      </c>
      <c r="F3587" s="701" t="s">
        <v>1677</v>
      </c>
      <c r="G3587" s="701" t="s">
        <v>1612</v>
      </c>
      <c r="H3587" s="703">
        <v>38852</v>
      </c>
      <c r="I3587" s="703">
        <v>38852</v>
      </c>
      <c r="J3587" s="701" t="s">
        <v>1608</v>
      </c>
      <c r="K3587" s="702">
        <v>25653</v>
      </c>
      <c r="L3587" s="701" t="s">
        <v>1341</v>
      </c>
      <c r="M3587" s="704"/>
      <c r="N3587" s="701" t="s">
        <v>1613</v>
      </c>
      <c r="O3587" s="702">
        <v>177560</v>
      </c>
      <c r="P3587" s="701" t="s">
        <v>1608</v>
      </c>
      <c r="Q3587" s="702">
        <v>30</v>
      </c>
      <c r="R3587" s="701" t="s">
        <v>1341</v>
      </c>
      <c r="S3587" s="701" t="s">
        <v>1341</v>
      </c>
    </row>
    <row r="3588" spans="1:19" x14ac:dyDescent="0.3">
      <c r="A3588" s="701" t="s">
        <v>6849</v>
      </c>
      <c r="B3588" s="701" t="s">
        <v>1607</v>
      </c>
      <c r="C3588" s="701" t="s">
        <v>1453</v>
      </c>
      <c r="D3588" s="702">
        <v>2005</v>
      </c>
      <c r="E3588" s="701" t="s">
        <v>1676</v>
      </c>
      <c r="F3588" s="701" t="s">
        <v>6631</v>
      </c>
      <c r="G3588" s="701" t="s">
        <v>1612</v>
      </c>
      <c r="H3588" s="703">
        <v>38847</v>
      </c>
      <c r="I3588" s="703">
        <v>38847</v>
      </c>
      <c r="J3588" s="701" t="s">
        <v>1608</v>
      </c>
      <c r="K3588" s="702">
        <v>27172</v>
      </c>
      <c r="L3588" s="701" t="s">
        <v>1341</v>
      </c>
      <c r="M3588" s="704"/>
      <c r="N3588" s="701" t="s">
        <v>1613</v>
      </c>
      <c r="O3588" s="702">
        <v>184465</v>
      </c>
      <c r="P3588" s="701" t="s">
        <v>1608</v>
      </c>
      <c r="Q3588" s="702">
        <v>361</v>
      </c>
      <c r="R3588" s="701" t="s">
        <v>1341</v>
      </c>
      <c r="S3588" s="701" t="s">
        <v>1341</v>
      </c>
    </row>
    <row r="3589" spans="1:19" x14ac:dyDescent="0.3">
      <c r="A3589" s="701" t="s">
        <v>6878</v>
      </c>
      <c r="B3589" s="701" t="s">
        <v>1607</v>
      </c>
      <c r="C3589" s="701" t="s">
        <v>1453</v>
      </c>
      <c r="D3589" s="702">
        <v>2006</v>
      </c>
      <c r="E3589" s="701" t="s">
        <v>1676</v>
      </c>
      <c r="F3589" s="701" t="s">
        <v>1677</v>
      </c>
      <c r="G3589" s="701" t="s">
        <v>1612</v>
      </c>
      <c r="H3589" s="703">
        <v>39212</v>
      </c>
      <c r="I3589" s="703">
        <v>39212</v>
      </c>
      <c r="J3589" s="701" t="s">
        <v>1608</v>
      </c>
      <c r="K3589" s="702">
        <v>26285</v>
      </c>
      <c r="L3589" s="701" t="s">
        <v>1341</v>
      </c>
      <c r="M3589" s="704"/>
      <c r="N3589" s="701" t="s">
        <v>1613</v>
      </c>
      <c r="O3589" s="702">
        <v>287335</v>
      </c>
      <c r="P3589" s="701" t="s">
        <v>1608</v>
      </c>
      <c r="Q3589" s="702">
        <v>130</v>
      </c>
      <c r="R3589" s="701" t="s">
        <v>1341</v>
      </c>
      <c r="S3589" s="701" t="s">
        <v>1341</v>
      </c>
    </row>
    <row r="3590" spans="1:19" x14ac:dyDescent="0.3">
      <c r="A3590" s="701" t="s">
        <v>6879</v>
      </c>
      <c r="B3590" s="701" t="s">
        <v>1607</v>
      </c>
      <c r="C3590" s="701" t="s">
        <v>1453</v>
      </c>
      <c r="D3590" s="702">
        <v>2006</v>
      </c>
      <c r="E3590" s="701" t="s">
        <v>1676</v>
      </c>
      <c r="F3590" s="701" t="s">
        <v>1677</v>
      </c>
      <c r="G3590" s="701" t="s">
        <v>1612</v>
      </c>
      <c r="H3590" s="703">
        <v>39213</v>
      </c>
      <c r="I3590" s="703">
        <v>39213</v>
      </c>
      <c r="J3590" s="701" t="s">
        <v>1608</v>
      </c>
      <c r="K3590" s="702">
        <v>26732</v>
      </c>
      <c r="L3590" s="701" t="s">
        <v>1341</v>
      </c>
      <c r="M3590" s="704"/>
      <c r="N3590" s="701" t="s">
        <v>1613</v>
      </c>
      <c r="O3590" s="702">
        <v>291734</v>
      </c>
      <c r="P3590" s="701" t="s">
        <v>1608</v>
      </c>
      <c r="Q3590" s="702">
        <v>25</v>
      </c>
      <c r="R3590" s="701" t="s">
        <v>1341</v>
      </c>
      <c r="S3590" s="701" t="s">
        <v>1341</v>
      </c>
    </row>
    <row r="3591" spans="1:19" x14ac:dyDescent="0.3">
      <c r="A3591" s="701" t="s">
        <v>6902</v>
      </c>
      <c r="B3591" s="701" t="s">
        <v>1607</v>
      </c>
      <c r="C3591" s="701" t="s">
        <v>1453</v>
      </c>
      <c r="D3591" s="702">
        <v>2006</v>
      </c>
      <c r="E3591" s="701" t="s">
        <v>1676</v>
      </c>
      <c r="F3591" s="701" t="s">
        <v>1677</v>
      </c>
      <c r="G3591" s="701" t="s">
        <v>1612</v>
      </c>
      <c r="H3591" s="703">
        <v>39220</v>
      </c>
      <c r="I3591" s="703">
        <v>39220</v>
      </c>
      <c r="J3591" s="701" t="s">
        <v>1608</v>
      </c>
      <c r="K3591" s="702">
        <v>29665</v>
      </c>
      <c r="L3591" s="701" t="s">
        <v>1341</v>
      </c>
      <c r="M3591" s="704"/>
      <c r="N3591" s="701" t="s">
        <v>1613</v>
      </c>
      <c r="O3591" s="702">
        <v>176163</v>
      </c>
      <c r="P3591" s="701" t="s">
        <v>1608</v>
      </c>
      <c r="Q3591" s="702">
        <v>26</v>
      </c>
      <c r="R3591" s="701" t="s">
        <v>1341</v>
      </c>
      <c r="S3591" s="701" t="s">
        <v>1341</v>
      </c>
    </row>
    <row r="3592" spans="1:19" x14ac:dyDescent="0.3">
      <c r="A3592" s="701" t="s">
        <v>6903</v>
      </c>
      <c r="B3592" s="701" t="s">
        <v>1607</v>
      </c>
      <c r="C3592" s="701" t="s">
        <v>1453</v>
      </c>
      <c r="D3592" s="702">
        <v>2006</v>
      </c>
      <c r="E3592" s="701" t="s">
        <v>1676</v>
      </c>
      <c r="F3592" s="701" t="s">
        <v>6631</v>
      </c>
      <c r="G3592" s="701" t="s">
        <v>1612</v>
      </c>
      <c r="H3592" s="703">
        <v>39218</v>
      </c>
      <c r="I3592" s="703">
        <v>39218</v>
      </c>
      <c r="J3592" s="701" t="s">
        <v>1608</v>
      </c>
      <c r="K3592" s="702">
        <v>28675</v>
      </c>
      <c r="L3592" s="701" t="s">
        <v>1341</v>
      </c>
      <c r="M3592" s="704"/>
      <c r="N3592" s="701" t="s">
        <v>1613</v>
      </c>
      <c r="O3592" s="702">
        <v>179161</v>
      </c>
      <c r="P3592" s="701" t="s">
        <v>1608</v>
      </c>
      <c r="Q3592" s="702">
        <v>662</v>
      </c>
      <c r="R3592" s="701" t="s">
        <v>1341</v>
      </c>
      <c r="S3592" s="701" t="s">
        <v>1341</v>
      </c>
    </row>
    <row r="3593" spans="1:19" x14ac:dyDescent="0.3">
      <c r="A3593" s="701" t="s">
        <v>6907</v>
      </c>
      <c r="B3593" s="701" t="s">
        <v>1607</v>
      </c>
      <c r="C3593" s="701" t="s">
        <v>1453</v>
      </c>
      <c r="D3593" s="702">
        <v>2006</v>
      </c>
      <c r="E3593" s="701" t="s">
        <v>1676</v>
      </c>
      <c r="F3593" s="701" t="s">
        <v>1677</v>
      </c>
      <c r="G3593" s="701" t="s">
        <v>1612</v>
      </c>
      <c r="H3593" s="703">
        <v>39212</v>
      </c>
      <c r="I3593" s="703">
        <v>39212</v>
      </c>
      <c r="J3593" s="701" t="s">
        <v>1608</v>
      </c>
      <c r="K3593" s="702">
        <v>29452</v>
      </c>
      <c r="L3593" s="701" t="s">
        <v>1341</v>
      </c>
      <c r="M3593" s="704"/>
      <c r="N3593" s="701" t="s">
        <v>1613</v>
      </c>
      <c r="O3593" s="702">
        <v>279838</v>
      </c>
      <c r="P3593" s="701" t="s">
        <v>1608</v>
      </c>
      <c r="Q3593" s="702">
        <v>93</v>
      </c>
      <c r="R3593" s="701" t="s">
        <v>1341</v>
      </c>
      <c r="S3593" s="701" t="s">
        <v>1341</v>
      </c>
    </row>
    <row r="3594" spans="1:19" x14ac:dyDescent="0.3">
      <c r="A3594" s="701" t="s">
        <v>6908</v>
      </c>
      <c r="B3594" s="701" t="s">
        <v>1607</v>
      </c>
      <c r="C3594" s="701" t="s">
        <v>1453</v>
      </c>
      <c r="D3594" s="702">
        <v>2006</v>
      </c>
      <c r="E3594" s="701" t="s">
        <v>1676</v>
      </c>
      <c r="F3594" s="701" t="s">
        <v>1677</v>
      </c>
      <c r="G3594" s="701" t="s">
        <v>1612</v>
      </c>
      <c r="H3594" s="703">
        <v>39218</v>
      </c>
      <c r="I3594" s="703">
        <v>39218</v>
      </c>
      <c r="J3594" s="701" t="s">
        <v>1608</v>
      </c>
      <c r="K3594" s="702">
        <v>29080</v>
      </c>
      <c r="L3594" s="701" t="s">
        <v>1341</v>
      </c>
      <c r="M3594" s="704"/>
      <c r="N3594" s="701" t="s">
        <v>1613</v>
      </c>
      <c r="O3594" s="702">
        <v>184061</v>
      </c>
      <c r="P3594" s="701" t="s">
        <v>1608</v>
      </c>
      <c r="Q3594" s="702">
        <v>123</v>
      </c>
      <c r="R3594" s="701" t="s">
        <v>1341</v>
      </c>
      <c r="S3594" s="701" t="s">
        <v>1341</v>
      </c>
    </row>
    <row r="3595" spans="1:19" x14ac:dyDescent="0.3">
      <c r="A3595" s="701" t="s">
        <v>6909</v>
      </c>
      <c r="B3595" s="701" t="s">
        <v>1607</v>
      </c>
      <c r="C3595" s="701" t="s">
        <v>1453</v>
      </c>
      <c r="D3595" s="702">
        <v>2006</v>
      </c>
      <c r="E3595" s="701" t="s">
        <v>1676</v>
      </c>
      <c r="F3595" s="701" t="s">
        <v>1677</v>
      </c>
      <c r="G3595" s="701" t="s">
        <v>1612</v>
      </c>
      <c r="H3595" s="703">
        <v>39218</v>
      </c>
      <c r="I3595" s="703">
        <v>39219</v>
      </c>
      <c r="J3595" s="701" t="s">
        <v>1608</v>
      </c>
      <c r="K3595" s="702">
        <v>29232</v>
      </c>
      <c r="L3595" s="701" t="s">
        <v>1341</v>
      </c>
      <c r="M3595" s="704"/>
      <c r="N3595" s="701" t="s">
        <v>1613</v>
      </c>
      <c r="O3595" s="702">
        <v>393343</v>
      </c>
      <c r="P3595" s="701" t="s">
        <v>1608</v>
      </c>
      <c r="Q3595" s="702">
        <v>24</v>
      </c>
      <c r="R3595" s="701" t="s">
        <v>1341</v>
      </c>
      <c r="S3595" s="701" t="s">
        <v>1341</v>
      </c>
    </row>
    <row r="3596" spans="1:19" x14ac:dyDescent="0.3">
      <c r="A3596" s="701" t="s">
        <v>6910</v>
      </c>
      <c r="B3596" s="701" t="s">
        <v>1607</v>
      </c>
      <c r="C3596" s="701" t="s">
        <v>1453</v>
      </c>
      <c r="D3596" s="702">
        <v>2006</v>
      </c>
      <c r="E3596" s="701" t="s">
        <v>1676</v>
      </c>
      <c r="F3596" s="701" t="s">
        <v>1677</v>
      </c>
      <c r="G3596" s="701" t="s">
        <v>1612</v>
      </c>
      <c r="H3596" s="703">
        <v>39219</v>
      </c>
      <c r="I3596" s="703">
        <v>39219</v>
      </c>
      <c r="J3596" s="701" t="s">
        <v>1608</v>
      </c>
      <c r="K3596" s="702">
        <v>29020</v>
      </c>
      <c r="L3596" s="701" t="s">
        <v>1341</v>
      </c>
      <c r="M3596" s="704"/>
      <c r="N3596" s="701" t="s">
        <v>1613</v>
      </c>
      <c r="O3596" s="702">
        <v>180231</v>
      </c>
      <c r="P3596" s="701" t="s">
        <v>1341</v>
      </c>
      <c r="Q3596" s="706"/>
      <c r="R3596" s="701" t="s">
        <v>1341</v>
      </c>
      <c r="S3596" s="701" t="s">
        <v>1341</v>
      </c>
    </row>
    <row r="3597" spans="1:19" x14ac:dyDescent="0.3">
      <c r="A3597" s="701" t="s">
        <v>6897</v>
      </c>
      <c r="B3597" s="701" t="s">
        <v>1607</v>
      </c>
      <c r="C3597" s="701" t="s">
        <v>1453</v>
      </c>
      <c r="D3597" s="702">
        <v>2007</v>
      </c>
      <c r="E3597" s="701" t="s">
        <v>1676</v>
      </c>
      <c r="F3597" s="701" t="s">
        <v>1677</v>
      </c>
      <c r="G3597" s="701" t="s">
        <v>1612</v>
      </c>
      <c r="H3597" s="703">
        <v>39576</v>
      </c>
      <c r="I3597" s="703">
        <v>39576</v>
      </c>
      <c r="J3597" s="701" t="s">
        <v>1608</v>
      </c>
      <c r="K3597" s="702">
        <v>53928</v>
      </c>
      <c r="L3597" s="701" t="s">
        <v>1341</v>
      </c>
      <c r="M3597" s="704"/>
      <c r="N3597" s="701" t="s">
        <v>1613</v>
      </c>
      <c r="O3597" s="702">
        <v>152705</v>
      </c>
      <c r="P3597" s="701" t="s">
        <v>1608</v>
      </c>
      <c r="Q3597" s="702">
        <v>41</v>
      </c>
      <c r="R3597" s="701" t="s">
        <v>1341</v>
      </c>
      <c r="S3597" s="701" t="s">
        <v>1341</v>
      </c>
    </row>
    <row r="3598" spans="1:19" x14ac:dyDescent="0.3">
      <c r="A3598" s="701" t="s">
        <v>6914</v>
      </c>
      <c r="B3598" s="701" t="s">
        <v>1607</v>
      </c>
      <c r="C3598" s="701" t="s">
        <v>1453</v>
      </c>
      <c r="D3598" s="702">
        <v>2007</v>
      </c>
      <c r="E3598" s="701" t="s">
        <v>1676</v>
      </c>
      <c r="F3598" s="701" t="s">
        <v>1677</v>
      </c>
      <c r="G3598" s="701" t="s">
        <v>1612</v>
      </c>
      <c r="H3598" s="703">
        <v>39573</v>
      </c>
      <c r="I3598" s="703">
        <v>39573</v>
      </c>
      <c r="J3598" s="701" t="s">
        <v>1608</v>
      </c>
      <c r="K3598" s="702">
        <v>28011</v>
      </c>
      <c r="L3598" s="701" t="s">
        <v>1341</v>
      </c>
      <c r="M3598" s="704"/>
      <c r="N3598" s="701" t="s">
        <v>1613</v>
      </c>
      <c r="O3598" s="702">
        <v>85825</v>
      </c>
      <c r="P3598" s="701" t="s">
        <v>1608</v>
      </c>
      <c r="Q3598" s="705">
        <v>100</v>
      </c>
      <c r="R3598" s="701" t="s">
        <v>1341</v>
      </c>
      <c r="S3598" s="701" t="s">
        <v>1341</v>
      </c>
    </row>
    <row r="3599" spans="1:19" x14ac:dyDescent="0.3">
      <c r="A3599" s="701" t="s">
        <v>6915</v>
      </c>
      <c r="B3599" s="701" t="s">
        <v>1607</v>
      </c>
      <c r="C3599" s="701" t="s">
        <v>1453</v>
      </c>
      <c r="D3599" s="702">
        <v>2007</v>
      </c>
      <c r="E3599" s="701" t="s">
        <v>1676</v>
      </c>
      <c r="F3599" s="701" t="s">
        <v>1677</v>
      </c>
      <c r="G3599" s="701" t="s">
        <v>1612</v>
      </c>
      <c r="H3599" s="703">
        <v>39575</v>
      </c>
      <c r="I3599" s="703">
        <v>39575</v>
      </c>
      <c r="J3599" s="701" t="s">
        <v>1608</v>
      </c>
      <c r="K3599" s="702">
        <v>29013</v>
      </c>
      <c r="L3599" s="701" t="s">
        <v>1341</v>
      </c>
      <c r="M3599" s="704"/>
      <c r="N3599" s="701" t="s">
        <v>1613</v>
      </c>
      <c r="O3599" s="702">
        <v>83462</v>
      </c>
      <c r="P3599" s="701" t="s">
        <v>1608</v>
      </c>
      <c r="Q3599" s="702">
        <v>40</v>
      </c>
      <c r="R3599" s="701" t="s">
        <v>1341</v>
      </c>
      <c r="S3599" s="701" t="s">
        <v>1341</v>
      </c>
    </row>
    <row r="3600" spans="1:19" x14ac:dyDescent="0.3">
      <c r="A3600" s="701" t="s">
        <v>6934</v>
      </c>
      <c r="B3600" s="701" t="s">
        <v>1607</v>
      </c>
      <c r="C3600" s="701" t="s">
        <v>1453</v>
      </c>
      <c r="D3600" s="702">
        <v>2007</v>
      </c>
      <c r="E3600" s="701" t="s">
        <v>1676</v>
      </c>
      <c r="F3600" s="701" t="s">
        <v>1677</v>
      </c>
      <c r="G3600" s="701" t="s">
        <v>1612</v>
      </c>
      <c r="H3600" s="703">
        <v>39576</v>
      </c>
      <c r="I3600" s="703">
        <v>39576</v>
      </c>
      <c r="J3600" s="701" t="s">
        <v>1608</v>
      </c>
      <c r="K3600" s="702">
        <v>29099</v>
      </c>
      <c r="L3600" s="701" t="s">
        <v>1341</v>
      </c>
      <c r="M3600" s="704"/>
      <c r="N3600" s="701" t="s">
        <v>1613</v>
      </c>
      <c r="O3600" s="702">
        <v>82335</v>
      </c>
      <c r="P3600" s="701" t="s">
        <v>1341</v>
      </c>
      <c r="Q3600" s="704"/>
      <c r="R3600" s="701" t="s">
        <v>1341</v>
      </c>
      <c r="S3600" s="701" t="s">
        <v>1341</v>
      </c>
    </row>
    <row r="3601" spans="1:19" x14ac:dyDescent="0.3">
      <c r="A3601" s="701" t="s">
        <v>6935</v>
      </c>
      <c r="B3601" s="701" t="s">
        <v>1607</v>
      </c>
      <c r="C3601" s="701" t="s">
        <v>1453</v>
      </c>
      <c r="D3601" s="702">
        <v>2007</v>
      </c>
      <c r="E3601" s="701" t="s">
        <v>1676</v>
      </c>
      <c r="F3601" s="701" t="s">
        <v>1677</v>
      </c>
      <c r="G3601" s="701" t="s">
        <v>1612</v>
      </c>
      <c r="H3601" s="703">
        <v>39580</v>
      </c>
      <c r="I3601" s="703">
        <v>39580</v>
      </c>
      <c r="J3601" s="701" t="s">
        <v>1608</v>
      </c>
      <c r="K3601" s="702">
        <v>28633</v>
      </c>
      <c r="L3601" s="701" t="s">
        <v>1341</v>
      </c>
      <c r="M3601" s="704"/>
      <c r="N3601" s="701" t="s">
        <v>1613</v>
      </c>
      <c r="O3601" s="702">
        <v>73305</v>
      </c>
      <c r="P3601" s="701" t="s">
        <v>1608</v>
      </c>
      <c r="Q3601" s="705">
        <v>333</v>
      </c>
      <c r="R3601" s="701" t="s">
        <v>1341</v>
      </c>
      <c r="S3601" s="701" t="s">
        <v>1341</v>
      </c>
    </row>
    <row r="3602" spans="1:19" x14ac:dyDescent="0.3">
      <c r="A3602" s="701" t="s">
        <v>6942</v>
      </c>
      <c r="B3602" s="701" t="s">
        <v>1607</v>
      </c>
      <c r="C3602" s="701" t="s">
        <v>1453</v>
      </c>
      <c r="D3602" s="702">
        <v>2007</v>
      </c>
      <c r="E3602" s="701" t="s">
        <v>1676</v>
      </c>
      <c r="F3602" s="701" t="s">
        <v>1677</v>
      </c>
      <c r="G3602" s="701" t="s">
        <v>1612</v>
      </c>
      <c r="H3602" s="703">
        <v>39580</v>
      </c>
      <c r="I3602" s="703">
        <v>39580</v>
      </c>
      <c r="J3602" s="701" t="s">
        <v>1608</v>
      </c>
      <c r="K3602" s="702">
        <v>28415</v>
      </c>
      <c r="L3602" s="701" t="s">
        <v>1341</v>
      </c>
      <c r="M3602" s="704"/>
      <c r="N3602" s="701" t="s">
        <v>1613</v>
      </c>
      <c r="O3602" s="702">
        <v>72747</v>
      </c>
      <c r="P3602" s="701" t="s">
        <v>1608</v>
      </c>
      <c r="Q3602" s="705">
        <v>330</v>
      </c>
      <c r="R3602" s="701" t="s">
        <v>1341</v>
      </c>
      <c r="S3602" s="701" t="s">
        <v>1341</v>
      </c>
    </row>
    <row r="3603" spans="1:19" x14ac:dyDescent="0.3">
      <c r="A3603" s="701" t="s">
        <v>6943</v>
      </c>
      <c r="B3603" s="701" t="s">
        <v>1607</v>
      </c>
      <c r="C3603" s="701" t="s">
        <v>1453</v>
      </c>
      <c r="D3603" s="702">
        <v>2007</v>
      </c>
      <c r="E3603" s="701" t="s">
        <v>1676</v>
      </c>
      <c r="F3603" s="701" t="s">
        <v>1677</v>
      </c>
      <c r="G3603" s="701" t="s">
        <v>1612</v>
      </c>
      <c r="H3603" s="703">
        <v>39580</v>
      </c>
      <c r="I3603" s="703">
        <v>39580</v>
      </c>
      <c r="J3603" s="701" t="s">
        <v>1608</v>
      </c>
      <c r="K3603" s="702">
        <v>28896</v>
      </c>
      <c r="L3603" s="701" t="s">
        <v>1341</v>
      </c>
      <c r="M3603" s="704"/>
      <c r="N3603" s="701" t="s">
        <v>1613</v>
      </c>
      <c r="O3603" s="702">
        <v>74233</v>
      </c>
      <c r="P3603" s="701" t="s">
        <v>1608</v>
      </c>
      <c r="Q3603" s="705">
        <v>38</v>
      </c>
      <c r="R3603" s="701" t="s">
        <v>1341</v>
      </c>
      <c r="S3603" s="701" t="s">
        <v>1341</v>
      </c>
    </row>
    <row r="3604" spans="1:19" x14ac:dyDescent="0.3">
      <c r="A3604" s="701" t="s">
        <v>6944</v>
      </c>
      <c r="B3604" s="701" t="s">
        <v>1607</v>
      </c>
      <c r="C3604" s="701" t="s">
        <v>1453</v>
      </c>
      <c r="D3604" s="702">
        <v>2007</v>
      </c>
      <c r="E3604" s="701" t="s">
        <v>1676</v>
      </c>
      <c r="F3604" s="701" t="s">
        <v>1677</v>
      </c>
      <c r="G3604" s="701" t="s">
        <v>1612</v>
      </c>
      <c r="H3604" s="703">
        <v>39580</v>
      </c>
      <c r="I3604" s="703">
        <v>39580</v>
      </c>
      <c r="J3604" s="701" t="s">
        <v>1608</v>
      </c>
      <c r="K3604" s="702">
        <v>29075</v>
      </c>
      <c r="L3604" s="701" t="s">
        <v>1341</v>
      </c>
      <c r="M3604" s="704"/>
      <c r="N3604" s="701" t="s">
        <v>1613</v>
      </c>
      <c r="O3604" s="702">
        <v>74695</v>
      </c>
      <c r="P3604" s="701" t="s">
        <v>1608</v>
      </c>
      <c r="Q3604" s="705">
        <v>38</v>
      </c>
      <c r="R3604" s="701" t="s">
        <v>1341</v>
      </c>
      <c r="S3604" s="701" t="s">
        <v>1341</v>
      </c>
    </row>
    <row r="3605" spans="1:19" x14ac:dyDescent="0.3">
      <c r="A3605" s="701" t="s">
        <v>6945</v>
      </c>
      <c r="B3605" s="701" t="s">
        <v>1607</v>
      </c>
      <c r="C3605" s="701" t="s">
        <v>1453</v>
      </c>
      <c r="D3605" s="702">
        <v>2007</v>
      </c>
      <c r="E3605" s="701" t="s">
        <v>1676</v>
      </c>
      <c r="F3605" s="701" t="s">
        <v>1677</v>
      </c>
      <c r="G3605" s="701" t="s">
        <v>1612</v>
      </c>
      <c r="H3605" s="703">
        <v>39582</v>
      </c>
      <c r="I3605" s="703">
        <v>39582</v>
      </c>
      <c r="J3605" s="701" t="s">
        <v>1608</v>
      </c>
      <c r="K3605" s="702">
        <v>28686</v>
      </c>
      <c r="L3605" s="701" t="s">
        <v>1341</v>
      </c>
      <c r="M3605" s="704"/>
      <c r="N3605" s="701" t="s">
        <v>1613</v>
      </c>
      <c r="O3605" s="702">
        <v>77536</v>
      </c>
      <c r="P3605" s="701" t="s">
        <v>1608</v>
      </c>
      <c r="Q3605" s="705">
        <v>322</v>
      </c>
      <c r="R3605" s="701" t="s">
        <v>1341</v>
      </c>
      <c r="S3605" s="701" t="s">
        <v>1341</v>
      </c>
    </row>
    <row r="3606" spans="1:19" x14ac:dyDescent="0.3">
      <c r="A3606" s="701" t="s">
        <v>6946</v>
      </c>
      <c r="B3606" s="701" t="s">
        <v>1607</v>
      </c>
      <c r="C3606" s="701" t="s">
        <v>1453</v>
      </c>
      <c r="D3606" s="702">
        <v>2007</v>
      </c>
      <c r="E3606" s="701" t="s">
        <v>1676</v>
      </c>
      <c r="F3606" s="701" t="s">
        <v>1677</v>
      </c>
      <c r="G3606" s="701" t="s">
        <v>1612</v>
      </c>
      <c r="H3606" s="703">
        <v>39582</v>
      </c>
      <c r="I3606" s="703">
        <v>39582</v>
      </c>
      <c r="J3606" s="701" t="s">
        <v>1608</v>
      </c>
      <c r="K3606" s="702">
        <v>25703</v>
      </c>
      <c r="L3606" s="701" t="s">
        <v>1341</v>
      </c>
      <c r="M3606" s="704"/>
      <c r="N3606" s="701" t="s">
        <v>1613</v>
      </c>
      <c r="O3606" s="702">
        <v>69474</v>
      </c>
      <c r="P3606" s="701" t="s">
        <v>1608</v>
      </c>
      <c r="Q3606" s="705">
        <v>289</v>
      </c>
      <c r="R3606" s="701" t="s">
        <v>1341</v>
      </c>
      <c r="S3606" s="701" t="s">
        <v>1341</v>
      </c>
    </row>
    <row r="3607" spans="1:19" x14ac:dyDescent="0.3">
      <c r="A3607" s="701" t="s">
        <v>6947</v>
      </c>
      <c r="B3607" s="701" t="s">
        <v>1607</v>
      </c>
      <c r="C3607" s="701" t="s">
        <v>1453</v>
      </c>
      <c r="D3607" s="702">
        <v>2007</v>
      </c>
      <c r="E3607" s="701" t="s">
        <v>1676</v>
      </c>
      <c r="F3607" s="701" t="s">
        <v>1677</v>
      </c>
      <c r="G3607" s="701" t="s">
        <v>1612</v>
      </c>
      <c r="H3607" s="703">
        <v>39582</v>
      </c>
      <c r="I3607" s="703">
        <v>39582</v>
      </c>
      <c r="J3607" s="701" t="s">
        <v>1608</v>
      </c>
      <c r="K3607" s="702">
        <v>29345</v>
      </c>
      <c r="L3607" s="701" t="s">
        <v>1341</v>
      </c>
      <c r="M3607" s="704"/>
      <c r="N3607" s="701" t="s">
        <v>1613</v>
      </c>
      <c r="O3607" s="702">
        <v>71627</v>
      </c>
      <c r="P3607" s="701" t="s">
        <v>1608</v>
      </c>
      <c r="Q3607" s="702">
        <v>126</v>
      </c>
      <c r="R3607" s="701" t="s">
        <v>1341</v>
      </c>
      <c r="S3607" s="701" t="s">
        <v>1341</v>
      </c>
    </row>
    <row r="3608" spans="1:19" x14ac:dyDescent="0.3">
      <c r="A3608" s="701" t="s">
        <v>6955</v>
      </c>
      <c r="B3608" s="701" t="s">
        <v>1607</v>
      </c>
      <c r="C3608" s="701" t="s">
        <v>1453</v>
      </c>
      <c r="D3608" s="702">
        <v>2007</v>
      </c>
      <c r="E3608" s="701" t="s">
        <v>1676</v>
      </c>
      <c r="F3608" s="701" t="s">
        <v>1677</v>
      </c>
      <c r="G3608" s="701" t="s">
        <v>1612</v>
      </c>
      <c r="H3608" s="703">
        <v>39573</v>
      </c>
      <c r="I3608" s="703">
        <v>39573</v>
      </c>
      <c r="J3608" s="701" t="s">
        <v>1608</v>
      </c>
      <c r="K3608" s="702">
        <v>49883</v>
      </c>
      <c r="L3608" s="701" t="s">
        <v>1341</v>
      </c>
      <c r="M3608" s="704"/>
      <c r="N3608" s="701" t="s">
        <v>1613</v>
      </c>
      <c r="O3608" s="705">
        <v>152799</v>
      </c>
      <c r="P3608" s="701" t="s">
        <v>1608</v>
      </c>
      <c r="Q3608" s="705">
        <v>164</v>
      </c>
      <c r="R3608" s="701" t="s">
        <v>1341</v>
      </c>
      <c r="S3608" s="701" t="s">
        <v>1341</v>
      </c>
    </row>
    <row r="3609" spans="1:19" x14ac:dyDescent="0.3">
      <c r="A3609" s="701" t="s">
        <v>6956</v>
      </c>
      <c r="B3609" s="701" t="s">
        <v>1607</v>
      </c>
      <c r="C3609" s="701" t="s">
        <v>1453</v>
      </c>
      <c r="D3609" s="702">
        <v>2007</v>
      </c>
      <c r="E3609" s="701" t="s">
        <v>1676</v>
      </c>
      <c r="F3609" s="701" t="s">
        <v>1677</v>
      </c>
      <c r="G3609" s="701" t="s">
        <v>1612</v>
      </c>
      <c r="H3609" s="703">
        <v>39575</v>
      </c>
      <c r="I3609" s="703">
        <v>39575</v>
      </c>
      <c r="J3609" s="701" t="s">
        <v>1608</v>
      </c>
      <c r="K3609" s="702">
        <v>53768</v>
      </c>
      <c r="L3609" s="701" t="s">
        <v>1341</v>
      </c>
      <c r="M3609" s="704"/>
      <c r="N3609" s="701" t="s">
        <v>1613</v>
      </c>
      <c r="O3609" s="705">
        <v>154843</v>
      </c>
      <c r="P3609" s="701" t="s">
        <v>1608</v>
      </c>
      <c r="Q3609" s="705">
        <v>132</v>
      </c>
      <c r="R3609" s="701" t="s">
        <v>1341</v>
      </c>
      <c r="S3609" s="701" t="s">
        <v>1341</v>
      </c>
    </row>
    <row r="3610" spans="1:19" x14ac:dyDescent="0.3">
      <c r="A3610" s="701" t="s">
        <v>6971</v>
      </c>
      <c r="B3610" s="701" t="s">
        <v>1607</v>
      </c>
      <c r="C3610" s="701" t="s">
        <v>1453</v>
      </c>
      <c r="D3610" s="702">
        <v>2007</v>
      </c>
      <c r="E3610" s="701" t="s">
        <v>1676</v>
      </c>
      <c r="F3610" s="701" t="s">
        <v>1677</v>
      </c>
      <c r="G3610" s="701" t="s">
        <v>1612</v>
      </c>
      <c r="H3610" s="703">
        <v>39582</v>
      </c>
      <c r="I3610" s="703">
        <v>39582</v>
      </c>
      <c r="J3610" s="701" t="s">
        <v>1608</v>
      </c>
      <c r="K3610" s="702">
        <v>29754</v>
      </c>
      <c r="L3610" s="701" t="s">
        <v>1341</v>
      </c>
      <c r="M3610" s="704"/>
      <c r="N3610" s="701" t="s">
        <v>1613</v>
      </c>
      <c r="O3610" s="702">
        <v>72574</v>
      </c>
      <c r="P3610" s="701" t="s">
        <v>1608</v>
      </c>
      <c r="Q3610" s="702">
        <v>107</v>
      </c>
      <c r="R3610" s="701" t="s">
        <v>1341</v>
      </c>
      <c r="S3610" s="701" t="s">
        <v>1341</v>
      </c>
    </row>
    <row r="3611" spans="1:19" x14ac:dyDescent="0.3">
      <c r="A3611" s="701" t="s">
        <v>6972</v>
      </c>
      <c r="B3611" s="701" t="s">
        <v>1607</v>
      </c>
      <c r="C3611" s="701" t="s">
        <v>1453</v>
      </c>
      <c r="D3611" s="702">
        <v>2007</v>
      </c>
      <c r="E3611" s="701" t="s">
        <v>1676</v>
      </c>
      <c r="F3611" s="701" t="s">
        <v>1677</v>
      </c>
      <c r="G3611" s="701" t="s">
        <v>1612</v>
      </c>
      <c r="H3611" s="703">
        <v>39583</v>
      </c>
      <c r="I3611" s="703">
        <v>39583</v>
      </c>
      <c r="J3611" s="701" t="s">
        <v>1608</v>
      </c>
      <c r="K3611" s="702">
        <v>29907</v>
      </c>
      <c r="L3611" s="701" t="s">
        <v>1341</v>
      </c>
      <c r="M3611" s="704"/>
      <c r="N3611" s="701" t="s">
        <v>1613</v>
      </c>
      <c r="O3611" s="702">
        <v>74565</v>
      </c>
      <c r="P3611" s="701" t="s">
        <v>1608</v>
      </c>
      <c r="Q3611" s="702">
        <v>70</v>
      </c>
      <c r="R3611" s="701" t="s">
        <v>1341</v>
      </c>
      <c r="S3611" s="701" t="s">
        <v>1341</v>
      </c>
    </row>
    <row r="3612" spans="1:19" x14ac:dyDescent="0.3">
      <c r="A3612" s="701" t="s">
        <v>6973</v>
      </c>
      <c r="B3612" s="701" t="s">
        <v>1607</v>
      </c>
      <c r="C3612" s="701" t="s">
        <v>1453</v>
      </c>
      <c r="D3612" s="702">
        <v>2007</v>
      </c>
      <c r="E3612" s="701" t="s">
        <v>1676</v>
      </c>
      <c r="F3612" s="701" t="s">
        <v>1677</v>
      </c>
      <c r="G3612" s="701" t="s">
        <v>1612</v>
      </c>
      <c r="H3612" s="703">
        <v>39583</v>
      </c>
      <c r="I3612" s="703">
        <v>39583</v>
      </c>
      <c r="J3612" s="701" t="s">
        <v>1608</v>
      </c>
      <c r="K3612" s="702">
        <v>29434</v>
      </c>
      <c r="L3612" s="701" t="s">
        <v>1341</v>
      </c>
      <c r="M3612" s="704"/>
      <c r="N3612" s="701" t="s">
        <v>1613</v>
      </c>
      <c r="O3612" s="702">
        <v>73251</v>
      </c>
      <c r="P3612" s="701" t="s">
        <v>1608</v>
      </c>
      <c r="Q3612" s="702">
        <v>14</v>
      </c>
      <c r="R3612" s="701" t="s">
        <v>1341</v>
      </c>
      <c r="S3612" s="701" t="s">
        <v>1341</v>
      </c>
    </row>
    <row r="3613" spans="1:19" x14ac:dyDescent="0.3">
      <c r="A3613" s="701" t="s">
        <v>1675</v>
      </c>
      <c r="B3613" s="701" t="s">
        <v>1607</v>
      </c>
      <c r="C3613" s="701" t="s">
        <v>1453</v>
      </c>
      <c r="D3613" s="702">
        <v>2008</v>
      </c>
      <c r="E3613" s="701" t="s">
        <v>1676</v>
      </c>
      <c r="F3613" s="701" t="s">
        <v>1677</v>
      </c>
      <c r="G3613" s="701" t="s">
        <v>1612</v>
      </c>
      <c r="H3613" s="703">
        <v>39937</v>
      </c>
      <c r="I3613" s="703">
        <v>39937</v>
      </c>
      <c r="J3613" s="701" t="s">
        <v>1608</v>
      </c>
      <c r="K3613" s="702">
        <v>29991</v>
      </c>
      <c r="L3613" s="701" t="s">
        <v>1341</v>
      </c>
      <c r="M3613" s="704"/>
      <c r="N3613" s="701" t="s">
        <v>1613</v>
      </c>
      <c r="O3613" s="702">
        <v>282058</v>
      </c>
      <c r="P3613" s="701" t="s">
        <v>1608</v>
      </c>
      <c r="Q3613" s="702">
        <v>53</v>
      </c>
      <c r="R3613" s="701" t="s">
        <v>1341</v>
      </c>
      <c r="S3613" s="701" t="s">
        <v>1341</v>
      </c>
    </row>
    <row r="3614" spans="1:19" x14ac:dyDescent="0.3">
      <c r="A3614" s="701" t="s">
        <v>1678</v>
      </c>
      <c r="B3614" s="701" t="s">
        <v>1607</v>
      </c>
      <c r="C3614" s="701" t="s">
        <v>1453</v>
      </c>
      <c r="D3614" s="702">
        <v>2008</v>
      </c>
      <c r="E3614" s="701" t="s">
        <v>1676</v>
      </c>
      <c r="F3614" s="701" t="s">
        <v>1677</v>
      </c>
      <c r="G3614" s="701" t="s">
        <v>1612</v>
      </c>
      <c r="H3614" s="703">
        <v>39939</v>
      </c>
      <c r="I3614" s="703">
        <v>39939</v>
      </c>
      <c r="J3614" s="701" t="s">
        <v>1608</v>
      </c>
      <c r="K3614" s="702">
        <v>29412</v>
      </c>
      <c r="L3614" s="701" t="s">
        <v>1341</v>
      </c>
      <c r="M3614" s="704"/>
      <c r="N3614" s="701" t="s">
        <v>1613</v>
      </c>
      <c r="O3614" s="702">
        <v>277126</v>
      </c>
      <c r="P3614" s="701" t="s">
        <v>1608</v>
      </c>
      <c r="Q3614" s="702">
        <v>47</v>
      </c>
      <c r="R3614" s="701" t="s">
        <v>1341</v>
      </c>
      <c r="S3614" s="701" t="s">
        <v>1341</v>
      </c>
    </row>
    <row r="3615" spans="1:19" x14ac:dyDescent="0.3">
      <c r="A3615" s="701" t="s">
        <v>1679</v>
      </c>
      <c r="B3615" s="701" t="s">
        <v>1607</v>
      </c>
      <c r="C3615" s="701" t="s">
        <v>1453</v>
      </c>
      <c r="D3615" s="702">
        <v>2008</v>
      </c>
      <c r="E3615" s="701" t="s">
        <v>1676</v>
      </c>
      <c r="F3615" s="701" t="s">
        <v>1677</v>
      </c>
      <c r="G3615" s="701" t="s">
        <v>1612</v>
      </c>
      <c r="H3615" s="703">
        <v>39940</v>
      </c>
      <c r="I3615" s="703">
        <v>39940</v>
      </c>
      <c r="J3615" s="701" t="s">
        <v>1608</v>
      </c>
      <c r="K3615" s="702">
        <v>29551</v>
      </c>
      <c r="L3615" s="701" t="s">
        <v>1341</v>
      </c>
      <c r="M3615" s="704"/>
      <c r="N3615" s="701" t="s">
        <v>1613</v>
      </c>
      <c r="O3615" s="702">
        <v>287667</v>
      </c>
      <c r="P3615" s="701" t="s">
        <v>1608</v>
      </c>
      <c r="Q3615" s="702">
        <v>26</v>
      </c>
      <c r="R3615" s="701" t="s">
        <v>1341</v>
      </c>
      <c r="S3615" s="701" t="s">
        <v>1341</v>
      </c>
    </row>
    <row r="3616" spans="1:19" x14ac:dyDescent="0.3">
      <c r="A3616" s="701" t="s">
        <v>1680</v>
      </c>
      <c r="B3616" s="701" t="s">
        <v>1607</v>
      </c>
      <c r="C3616" s="701" t="s">
        <v>1453</v>
      </c>
      <c r="D3616" s="702">
        <v>2008</v>
      </c>
      <c r="E3616" s="701" t="s">
        <v>1676</v>
      </c>
      <c r="F3616" s="701" t="s">
        <v>1677</v>
      </c>
      <c r="G3616" s="701" t="s">
        <v>1612</v>
      </c>
      <c r="H3616" s="703">
        <v>39944</v>
      </c>
      <c r="I3616" s="703">
        <v>39944</v>
      </c>
      <c r="J3616" s="701" t="s">
        <v>1608</v>
      </c>
      <c r="K3616" s="702">
        <v>29874</v>
      </c>
      <c r="L3616" s="701" t="s">
        <v>1341</v>
      </c>
      <c r="M3616" s="704"/>
      <c r="N3616" s="701" t="s">
        <v>1613</v>
      </c>
      <c r="O3616" s="702">
        <v>179947</v>
      </c>
      <c r="P3616" s="701" t="s">
        <v>1608</v>
      </c>
      <c r="Q3616" s="702">
        <v>25</v>
      </c>
      <c r="R3616" s="701" t="s">
        <v>1341</v>
      </c>
      <c r="S3616" s="701" t="s">
        <v>1341</v>
      </c>
    </row>
    <row r="3617" spans="1:19" x14ac:dyDescent="0.3">
      <c r="A3617" s="701" t="s">
        <v>1681</v>
      </c>
      <c r="B3617" s="701" t="s">
        <v>1607</v>
      </c>
      <c r="C3617" s="701" t="s">
        <v>1453</v>
      </c>
      <c r="D3617" s="702">
        <v>2008</v>
      </c>
      <c r="E3617" s="701" t="s">
        <v>1676</v>
      </c>
      <c r="F3617" s="701" t="s">
        <v>1677</v>
      </c>
      <c r="G3617" s="701" t="s">
        <v>1612</v>
      </c>
      <c r="H3617" s="703">
        <v>39944</v>
      </c>
      <c r="I3617" s="703">
        <v>39944</v>
      </c>
      <c r="J3617" s="701" t="s">
        <v>1608</v>
      </c>
      <c r="K3617" s="702">
        <v>29398</v>
      </c>
      <c r="L3617" s="701" t="s">
        <v>1341</v>
      </c>
      <c r="M3617" s="704"/>
      <c r="N3617" s="701" t="s">
        <v>1613</v>
      </c>
      <c r="O3617" s="702">
        <v>178131</v>
      </c>
      <c r="P3617" s="701" t="s">
        <v>1608</v>
      </c>
      <c r="Q3617" s="702">
        <v>131</v>
      </c>
      <c r="R3617" s="701" t="s">
        <v>1341</v>
      </c>
      <c r="S3617" s="701" t="s">
        <v>1341</v>
      </c>
    </row>
    <row r="3618" spans="1:19" x14ac:dyDescent="0.3">
      <c r="A3618" s="701" t="s">
        <v>1682</v>
      </c>
      <c r="B3618" s="701" t="s">
        <v>1607</v>
      </c>
      <c r="C3618" s="701" t="s">
        <v>1453</v>
      </c>
      <c r="D3618" s="702">
        <v>2008</v>
      </c>
      <c r="E3618" s="701" t="s">
        <v>1676</v>
      </c>
      <c r="F3618" s="701" t="s">
        <v>1677</v>
      </c>
      <c r="G3618" s="701" t="s">
        <v>1612</v>
      </c>
      <c r="H3618" s="703">
        <v>39946</v>
      </c>
      <c r="I3618" s="703">
        <v>39946</v>
      </c>
      <c r="J3618" s="701" t="s">
        <v>1608</v>
      </c>
      <c r="K3618" s="702">
        <v>29341</v>
      </c>
      <c r="L3618" s="701" t="s">
        <v>1341</v>
      </c>
      <c r="M3618" s="704"/>
      <c r="N3618" s="701" t="s">
        <v>1613</v>
      </c>
      <c r="O3618" s="702">
        <v>176268</v>
      </c>
      <c r="P3618" s="701" t="s">
        <v>1608</v>
      </c>
      <c r="Q3618" s="702">
        <v>164</v>
      </c>
      <c r="R3618" s="701" t="s">
        <v>1341</v>
      </c>
      <c r="S3618" s="701" t="s">
        <v>1341</v>
      </c>
    </row>
    <row r="3619" spans="1:19" x14ac:dyDescent="0.3">
      <c r="A3619" s="701" t="s">
        <v>1683</v>
      </c>
      <c r="B3619" s="701" t="s">
        <v>1607</v>
      </c>
      <c r="C3619" s="701" t="s">
        <v>1453</v>
      </c>
      <c r="D3619" s="702">
        <v>2008</v>
      </c>
      <c r="E3619" s="701" t="s">
        <v>1676</v>
      </c>
      <c r="F3619" s="701" t="s">
        <v>1677</v>
      </c>
      <c r="G3619" s="701" t="s">
        <v>1612</v>
      </c>
      <c r="H3619" s="703">
        <v>39946</v>
      </c>
      <c r="I3619" s="703">
        <v>39946</v>
      </c>
      <c r="J3619" s="701" t="s">
        <v>1608</v>
      </c>
      <c r="K3619" s="702">
        <v>29755</v>
      </c>
      <c r="L3619" s="701" t="s">
        <v>1341</v>
      </c>
      <c r="M3619" s="704"/>
      <c r="N3619" s="701" t="s">
        <v>1613</v>
      </c>
      <c r="O3619" s="702">
        <v>177486</v>
      </c>
      <c r="P3619" s="701" t="s">
        <v>1608</v>
      </c>
      <c r="Q3619" s="702">
        <v>65</v>
      </c>
      <c r="R3619" s="701" t="s">
        <v>1341</v>
      </c>
      <c r="S3619" s="701" t="s">
        <v>1341</v>
      </c>
    </row>
    <row r="3620" spans="1:19" x14ac:dyDescent="0.3">
      <c r="A3620" s="701" t="s">
        <v>1684</v>
      </c>
      <c r="B3620" s="701" t="s">
        <v>1607</v>
      </c>
      <c r="C3620" s="701" t="s">
        <v>1453</v>
      </c>
      <c r="D3620" s="702">
        <v>2008</v>
      </c>
      <c r="E3620" s="701" t="s">
        <v>1676</v>
      </c>
      <c r="F3620" s="701" t="s">
        <v>1677</v>
      </c>
      <c r="G3620" s="701" t="s">
        <v>1612</v>
      </c>
      <c r="H3620" s="703">
        <v>39947</v>
      </c>
      <c r="I3620" s="703">
        <v>39947</v>
      </c>
      <c r="J3620" s="701" t="s">
        <v>1608</v>
      </c>
      <c r="K3620" s="702">
        <v>29871</v>
      </c>
      <c r="L3620" s="701" t="s">
        <v>1341</v>
      </c>
      <c r="M3620" s="704"/>
      <c r="N3620" s="701" t="s">
        <v>1613</v>
      </c>
      <c r="O3620" s="702">
        <v>173065</v>
      </c>
      <c r="P3620" s="701" t="s">
        <v>1608</v>
      </c>
      <c r="Q3620" s="702">
        <v>90</v>
      </c>
      <c r="R3620" s="701" t="s">
        <v>1341</v>
      </c>
      <c r="S3620" s="701" t="s">
        <v>1341</v>
      </c>
    </row>
    <row r="3621" spans="1:19" x14ac:dyDescent="0.3">
      <c r="A3621" s="701" t="s">
        <v>5805</v>
      </c>
      <c r="B3621" s="701" t="s">
        <v>1607</v>
      </c>
      <c r="C3621" s="701" t="s">
        <v>1453</v>
      </c>
      <c r="D3621" s="702">
        <v>2009</v>
      </c>
      <c r="E3621" s="701" t="s">
        <v>1676</v>
      </c>
      <c r="F3621" s="701" t="s">
        <v>1677</v>
      </c>
      <c r="G3621" s="701" t="s">
        <v>1612</v>
      </c>
      <c r="H3621" s="703">
        <v>40310</v>
      </c>
      <c r="I3621" s="703">
        <v>40310</v>
      </c>
      <c r="J3621" s="701" t="s">
        <v>1608</v>
      </c>
      <c r="K3621" s="702">
        <v>57747</v>
      </c>
      <c r="L3621" s="701" t="s">
        <v>1341</v>
      </c>
      <c r="M3621" s="704"/>
      <c r="N3621" s="701" t="s">
        <v>1613</v>
      </c>
      <c r="O3621" s="702">
        <v>144280</v>
      </c>
      <c r="P3621" s="701" t="s">
        <v>1608</v>
      </c>
      <c r="Q3621" s="702">
        <v>354</v>
      </c>
      <c r="R3621" s="701" t="s">
        <v>1341</v>
      </c>
      <c r="S3621" s="701" t="s">
        <v>1341</v>
      </c>
    </row>
    <row r="3622" spans="1:19" x14ac:dyDescent="0.3">
      <c r="A3622" s="701" t="s">
        <v>5852</v>
      </c>
      <c r="B3622" s="701" t="s">
        <v>1607</v>
      </c>
      <c r="C3622" s="701" t="s">
        <v>1453</v>
      </c>
      <c r="D3622" s="702">
        <v>2009</v>
      </c>
      <c r="E3622" s="701" t="s">
        <v>1676</v>
      </c>
      <c r="F3622" s="701" t="s">
        <v>1677</v>
      </c>
      <c r="G3622" s="701" t="s">
        <v>1612</v>
      </c>
      <c r="H3622" s="703">
        <v>40308</v>
      </c>
      <c r="I3622" s="703">
        <v>40308</v>
      </c>
      <c r="J3622" s="701" t="s">
        <v>1608</v>
      </c>
      <c r="K3622" s="702">
        <v>27698</v>
      </c>
      <c r="L3622" s="701" t="s">
        <v>1341</v>
      </c>
      <c r="M3622" s="704"/>
      <c r="N3622" s="701" t="s">
        <v>1613</v>
      </c>
      <c r="O3622" s="702">
        <v>70228</v>
      </c>
      <c r="P3622" s="701" t="s">
        <v>1341</v>
      </c>
      <c r="Q3622" s="704"/>
      <c r="R3622" s="701" t="s">
        <v>1341</v>
      </c>
      <c r="S3622" s="701" t="s">
        <v>1341</v>
      </c>
    </row>
    <row r="3623" spans="1:19" x14ac:dyDescent="0.3">
      <c r="A3623" s="701" t="s">
        <v>5853</v>
      </c>
      <c r="B3623" s="701" t="s">
        <v>1607</v>
      </c>
      <c r="C3623" s="701" t="s">
        <v>1453</v>
      </c>
      <c r="D3623" s="702">
        <v>2009</v>
      </c>
      <c r="E3623" s="701" t="s">
        <v>1676</v>
      </c>
      <c r="F3623" s="701" t="s">
        <v>1677</v>
      </c>
      <c r="G3623" s="701" t="s">
        <v>1612</v>
      </c>
      <c r="H3623" s="703">
        <v>40308</v>
      </c>
      <c r="I3623" s="703">
        <v>40308</v>
      </c>
      <c r="J3623" s="701" t="s">
        <v>1608</v>
      </c>
      <c r="K3623" s="702">
        <v>27832</v>
      </c>
      <c r="L3623" s="701" t="s">
        <v>1341</v>
      </c>
      <c r="M3623" s="704"/>
      <c r="N3623" s="701" t="s">
        <v>1613</v>
      </c>
      <c r="O3623" s="702">
        <v>72422</v>
      </c>
      <c r="P3623" s="701" t="s">
        <v>1608</v>
      </c>
      <c r="Q3623" s="705">
        <v>732</v>
      </c>
      <c r="R3623" s="701" t="s">
        <v>1341</v>
      </c>
      <c r="S3623" s="701" t="s">
        <v>1341</v>
      </c>
    </row>
    <row r="3624" spans="1:19" x14ac:dyDescent="0.3">
      <c r="A3624" s="701" t="s">
        <v>5854</v>
      </c>
      <c r="B3624" s="701" t="s">
        <v>1607</v>
      </c>
      <c r="C3624" s="701" t="s">
        <v>1453</v>
      </c>
      <c r="D3624" s="702">
        <v>2009</v>
      </c>
      <c r="E3624" s="701" t="s">
        <v>1676</v>
      </c>
      <c r="F3624" s="701" t="s">
        <v>1677</v>
      </c>
      <c r="G3624" s="701" t="s">
        <v>1612</v>
      </c>
      <c r="H3624" s="703">
        <v>40308</v>
      </c>
      <c r="I3624" s="703">
        <v>40308</v>
      </c>
      <c r="J3624" s="701" t="s">
        <v>1608</v>
      </c>
      <c r="K3624" s="702">
        <v>29408</v>
      </c>
      <c r="L3624" s="701" t="s">
        <v>1341</v>
      </c>
      <c r="M3624" s="704"/>
      <c r="N3624" s="701" t="s">
        <v>1613</v>
      </c>
      <c r="O3624" s="702">
        <v>74672</v>
      </c>
      <c r="P3624" s="701" t="s">
        <v>1341</v>
      </c>
      <c r="Q3624" s="704"/>
      <c r="R3624" s="701" t="s">
        <v>1341</v>
      </c>
      <c r="S3624" s="701" t="s">
        <v>1341</v>
      </c>
    </row>
    <row r="3625" spans="1:19" x14ac:dyDescent="0.3">
      <c r="A3625" s="701" t="s">
        <v>5855</v>
      </c>
      <c r="B3625" s="701" t="s">
        <v>1607</v>
      </c>
      <c r="C3625" s="701" t="s">
        <v>1453</v>
      </c>
      <c r="D3625" s="702">
        <v>2009</v>
      </c>
      <c r="E3625" s="701" t="s">
        <v>1676</v>
      </c>
      <c r="F3625" s="701" t="s">
        <v>1677</v>
      </c>
      <c r="G3625" s="701" t="s">
        <v>1612</v>
      </c>
      <c r="H3625" s="703">
        <v>40308</v>
      </c>
      <c r="I3625" s="703">
        <v>40308</v>
      </c>
      <c r="J3625" s="701" t="s">
        <v>1608</v>
      </c>
      <c r="K3625" s="702">
        <v>28760</v>
      </c>
      <c r="L3625" s="701" t="s">
        <v>1341</v>
      </c>
      <c r="M3625" s="704"/>
      <c r="N3625" s="701" t="s">
        <v>1613</v>
      </c>
      <c r="O3625" s="702">
        <v>73461</v>
      </c>
      <c r="P3625" s="701" t="s">
        <v>1608</v>
      </c>
      <c r="Q3625" s="705">
        <v>171</v>
      </c>
      <c r="R3625" s="701" t="s">
        <v>1341</v>
      </c>
      <c r="S3625" s="701" t="s">
        <v>1341</v>
      </c>
    </row>
    <row r="3626" spans="1:19" x14ac:dyDescent="0.3">
      <c r="A3626" s="701" t="s">
        <v>5912</v>
      </c>
      <c r="B3626" s="701" t="s">
        <v>1607</v>
      </c>
      <c r="C3626" s="701" t="s">
        <v>1453</v>
      </c>
      <c r="D3626" s="702">
        <v>2009</v>
      </c>
      <c r="E3626" s="701" t="s">
        <v>1676</v>
      </c>
      <c r="F3626" s="701" t="s">
        <v>1677</v>
      </c>
      <c r="G3626" s="701" t="s">
        <v>1612</v>
      </c>
      <c r="H3626" s="703">
        <v>40310</v>
      </c>
      <c r="I3626" s="703">
        <v>40310</v>
      </c>
      <c r="J3626" s="701" t="s">
        <v>1608</v>
      </c>
      <c r="K3626" s="702">
        <v>57246</v>
      </c>
      <c r="L3626" s="701" t="s">
        <v>1341</v>
      </c>
      <c r="M3626" s="704"/>
      <c r="N3626" s="701" t="s">
        <v>1613</v>
      </c>
      <c r="O3626" s="702">
        <v>142188</v>
      </c>
      <c r="P3626" s="701" t="s">
        <v>1608</v>
      </c>
      <c r="Q3626" s="705">
        <v>1163</v>
      </c>
      <c r="R3626" s="701" t="s">
        <v>1341</v>
      </c>
      <c r="S3626" s="701" t="s">
        <v>1341</v>
      </c>
    </row>
    <row r="3627" spans="1:19" x14ac:dyDescent="0.3">
      <c r="A3627" s="701" t="s">
        <v>5913</v>
      </c>
      <c r="B3627" s="701" t="s">
        <v>1607</v>
      </c>
      <c r="C3627" s="701" t="s">
        <v>1453</v>
      </c>
      <c r="D3627" s="702">
        <v>2009</v>
      </c>
      <c r="E3627" s="701" t="s">
        <v>1676</v>
      </c>
      <c r="F3627" s="701" t="s">
        <v>1677</v>
      </c>
      <c r="G3627" s="701" t="s">
        <v>1612</v>
      </c>
      <c r="H3627" s="703">
        <v>40301</v>
      </c>
      <c r="I3627" s="703">
        <v>40301</v>
      </c>
      <c r="J3627" s="701" t="s">
        <v>1608</v>
      </c>
      <c r="K3627" s="702">
        <v>54448</v>
      </c>
      <c r="L3627" s="701" t="s">
        <v>1341</v>
      </c>
      <c r="M3627" s="704"/>
      <c r="N3627" s="701" t="s">
        <v>1613</v>
      </c>
      <c r="O3627" s="702">
        <v>147909</v>
      </c>
      <c r="P3627" s="701" t="s">
        <v>1608</v>
      </c>
      <c r="Q3627" s="705">
        <v>1144</v>
      </c>
      <c r="R3627" s="701" t="s">
        <v>1341</v>
      </c>
      <c r="S3627" s="701" t="s">
        <v>1341</v>
      </c>
    </row>
    <row r="3628" spans="1:19" x14ac:dyDescent="0.3">
      <c r="A3628" s="701" t="s">
        <v>5914</v>
      </c>
      <c r="B3628" s="701" t="s">
        <v>1607</v>
      </c>
      <c r="C3628" s="701" t="s">
        <v>1453</v>
      </c>
      <c r="D3628" s="702">
        <v>2009</v>
      </c>
      <c r="E3628" s="701" t="s">
        <v>1676</v>
      </c>
      <c r="F3628" s="701" t="s">
        <v>1677</v>
      </c>
      <c r="G3628" s="701" t="s">
        <v>1612</v>
      </c>
      <c r="H3628" s="703">
        <v>40303</v>
      </c>
      <c r="I3628" s="703">
        <v>40303</v>
      </c>
      <c r="J3628" s="701" t="s">
        <v>1608</v>
      </c>
      <c r="K3628" s="702">
        <v>55892</v>
      </c>
      <c r="L3628" s="701" t="s">
        <v>1341</v>
      </c>
      <c r="M3628" s="704"/>
      <c r="N3628" s="701" t="s">
        <v>1613</v>
      </c>
      <c r="O3628" s="705">
        <v>147791</v>
      </c>
      <c r="P3628" s="701" t="s">
        <v>1608</v>
      </c>
      <c r="Q3628" s="705">
        <v>282</v>
      </c>
      <c r="R3628" s="701" t="s">
        <v>1341</v>
      </c>
      <c r="S3628" s="701" t="s">
        <v>1341</v>
      </c>
    </row>
    <row r="3629" spans="1:19" x14ac:dyDescent="0.3">
      <c r="A3629" s="701" t="s">
        <v>5915</v>
      </c>
      <c r="B3629" s="701" t="s">
        <v>1607</v>
      </c>
      <c r="C3629" s="701" t="s">
        <v>1453</v>
      </c>
      <c r="D3629" s="702">
        <v>2009</v>
      </c>
      <c r="E3629" s="701" t="s">
        <v>1676</v>
      </c>
      <c r="F3629" s="701" t="s">
        <v>1677</v>
      </c>
      <c r="G3629" s="701" t="s">
        <v>1612</v>
      </c>
      <c r="H3629" s="703">
        <v>40304</v>
      </c>
      <c r="I3629" s="703">
        <v>40304</v>
      </c>
      <c r="J3629" s="701" t="s">
        <v>1608</v>
      </c>
      <c r="K3629" s="702">
        <v>54199</v>
      </c>
      <c r="L3629" s="701" t="s">
        <v>1341</v>
      </c>
      <c r="M3629" s="704"/>
      <c r="N3629" s="701" t="s">
        <v>1613</v>
      </c>
      <c r="O3629" s="705">
        <v>148482</v>
      </c>
      <c r="P3629" s="701" t="s">
        <v>1608</v>
      </c>
      <c r="Q3629" s="705">
        <v>3525</v>
      </c>
      <c r="R3629" s="701" t="s">
        <v>1341</v>
      </c>
      <c r="S3629" s="701" t="s">
        <v>1341</v>
      </c>
    </row>
    <row r="3630" spans="1:19" x14ac:dyDescent="0.3">
      <c r="A3630" s="701" t="s">
        <v>5916</v>
      </c>
      <c r="B3630" s="701" t="s">
        <v>1607</v>
      </c>
      <c r="C3630" s="701" t="s">
        <v>1453</v>
      </c>
      <c r="D3630" s="702">
        <v>2009</v>
      </c>
      <c r="E3630" s="701" t="s">
        <v>1676</v>
      </c>
      <c r="F3630" s="701" t="s">
        <v>1677</v>
      </c>
      <c r="G3630" s="701" t="s">
        <v>1612</v>
      </c>
      <c r="H3630" s="703">
        <v>40311</v>
      </c>
      <c r="I3630" s="703">
        <v>40311</v>
      </c>
      <c r="J3630" s="701" t="s">
        <v>1608</v>
      </c>
      <c r="K3630" s="702">
        <v>56923</v>
      </c>
      <c r="L3630" s="701" t="s">
        <v>1341</v>
      </c>
      <c r="M3630" s="704"/>
      <c r="N3630" s="701" t="s">
        <v>1613</v>
      </c>
      <c r="O3630" s="705">
        <v>141782</v>
      </c>
      <c r="P3630" s="701" t="s">
        <v>1608</v>
      </c>
      <c r="Q3630" s="705">
        <v>1141</v>
      </c>
      <c r="R3630" s="701" t="s">
        <v>1341</v>
      </c>
      <c r="S3630" s="701" t="s">
        <v>1341</v>
      </c>
    </row>
    <row r="3631" spans="1:19" x14ac:dyDescent="0.3">
      <c r="A3631" s="701" t="s">
        <v>5920</v>
      </c>
      <c r="B3631" s="701" t="s">
        <v>1607</v>
      </c>
      <c r="C3631" s="701" t="s">
        <v>1453</v>
      </c>
      <c r="D3631" s="702">
        <v>2009</v>
      </c>
      <c r="E3631" s="701" t="s">
        <v>1676</v>
      </c>
      <c r="F3631" s="701" t="s">
        <v>1677</v>
      </c>
      <c r="G3631" s="701" t="s">
        <v>1612</v>
      </c>
      <c r="H3631" s="703">
        <v>40301</v>
      </c>
      <c r="I3631" s="703">
        <v>40301</v>
      </c>
      <c r="J3631" s="701" t="s">
        <v>1608</v>
      </c>
      <c r="K3631" s="702">
        <v>29160</v>
      </c>
      <c r="L3631" s="701" t="s">
        <v>1341</v>
      </c>
      <c r="M3631" s="704"/>
      <c r="N3631" s="701" t="s">
        <v>1613</v>
      </c>
      <c r="O3631" s="705">
        <v>78302</v>
      </c>
      <c r="P3631" s="701" t="s">
        <v>1608</v>
      </c>
      <c r="Q3631" s="705">
        <v>270</v>
      </c>
      <c r="R3631" s="701" t="s">
        <v>1341</v>
      </c>
      <c r="S3631" s="701" t="s">
        <v>1341</v>
      </c>
    </row>
    <row r="3632" spans="1:19" x14ac:dyDescent="0.3">
      <c r="A3632" s="701" t="s">
        <v>5921</v>
      </c>
      <c r="B3632" s="701" t="s">
        <v>1607</v>
      </c>
      <c r="C3632" s="701" t="s">
        <v>1453</v>
      </c>
      <c r="D3632" s="702">
        <v>2009</v>
      </c>
      <c r="E3632" s="701" t="s">
        <v>1676</v>
      </c>
      <c r="F3632" s="701" t="s">
        <v>1677</v>
      </c>
      <c r="G3632" s="701" t="s">
        <v>1612</v>
      </c>
      <c r="H3632" s="703">
        <v>40303</v>
      </c>
      <c r="I3632" s="703">
        <v>40303</v>
      </c>
      <c r="J3632" s="701" t="s">
        <v>1608</v>
      </c>
      <c r="K3632" s="702">
        <v>28487</v>
      </c>
      <c r="L3632" s="701" t="s">
        <v>1341</v>
      </c>
      <c r="M3632" s="704"/>
      <c r="N3632" s="701" t="s">
        <v>1613</v>
      </c>
      <c r="O3632" s="705">
        <v>75106</v>
      </c>
      <c r="P3632" s="701" t="s">
        <v>1608</v>
      </c>
      <c r="Q3632" s="705">
        <v>61</v>
      </c>
      <c r="R3632" s="701" t="s">
        <v>1341</v>
      </c>
      <c r="S3632" s="701" t="s">
        <v>1341</v>
      </c>
    </row>
    <row r="3633" spans="1:19" x14ac:dyDescent="0.3">
      <c r="A3633" s="701" t="s">
        <v>5922</v>
      </c>
      <c r="B3633" s="701" t="s">
        <v>1607</v>
      </c>
      <c r="C3633" s="701" t="s">
        <v>1453</v>
      </c>
      <c r="D3633" s="702">
        <v>2009</v>
      </c>
      <c r="E3633" s="701" t="s">
        <v>1676</v>
      </c>
      <c r="F3633" s="701" t="s">
        <v>1677</v>
      </c>
      <c r="G3633" s="701" t="s">
        <v>1612</v>
      </c>
      <c r="H3633" s="703">
        <v>40304</v>
      </c>
      <c r="I3633" s="703">
        <v>40304</v>
      </c>
      <c r="J3633" s="701" t="s">
        <v>1608</v>
      </c>
      <c r="K3633" s="702">
        <v>29775</v>
      </c>
      <c r="L3633" s="701" t="s">
        <v>1341</v>
      </c>
      <c r="M3633" s="704"/>
      <c r="N3633" s="701" t="s">
        <v>1613</v>
      </c>
      <c r="O3633" s="705">
        <v>76667</v>
      </c>
      <c r="P3633" s="701" t="s">
        <v>1608</v>
      </c>
      <c r="Q3633" s="705">
        <v>31</v>
      </c>
      <c r="R3633" s="701" t="s">
        <v>1341</v>
      </c>
      <c r="S3633" s="701" t="s">
        <v>1341</v>
      </c>
    </row>
    <row r="3634" spans="1:19" x14ac:dyDescent="0.3">
      <c r="A3634" s="701" t="s">
        <v>6032</v>
      </c>
      <c r="B3634" s="701" t="s">
        <v>1607</v>
      </c>
      <c r="C3634" s="701" t="s">
        <v>1453</v>
      </c>
      <c r="D3634" s="702">
        <v>2010</v>
      </c>
      <c r="E3634" s="701" t="s">
        <v>1676</v>
      </c>
      <c r="F3634" s="701" t="s">
        <v>1677</v>
      </c>
      <c r="G3634" s="701" t="s">
        <v>1612</v>
      </c>
      <c r="H3634" s="703">
        <v>40667</v>
      </c>
      <c r="I3634" s="703">
        <v>40667</v>
      </c>
      <c r="J3634" s="701" t="s">
        <v>1608</v>
      </c>
      <c r="K3634" s="702">
        <v>27916</v>
      </c>
      <c r="L3634" s="701" t="s">
        <v>1341</v>
      </c>
      <c r="M3634" s="704"/>
      <c r="N3634" s="701" t="s">
        <v>1613</v>
      </c>
      <c r="O3634" s="702">
        <v>82316</v>
      </c>
      <c r="P3634" s="701" t="s">
        <v>1608</v>
      </c>
      <c r="Q3634" s="705">
        <v>252</v>
      </c>
      <c r="R3634" s="701" t="s">
        <v>1341</v>
      </c>
      <c r="S3634" s="701" t="s">
        <v>1341</v>
      </c>
    </row>
    <row r="3635" spans="1:19" x14ac:dyDescent="0.3">
      <c r="A3635" s="701" t="s">
        <v>6033</v>
      </c>
      <c r="B3635" s="701" t="s">
        <v>1607</v>
      </c>
      <c r="C3635" s="701" t="s">
        <v>1453</v>
      </c>
      <c r="D3635" s="702">
        <v>2010</v>
      </c>
      <c r="E3635" s="701" t="s">
        <v>1676</v>
      </c>
      <c r="F3635" s="701" t="s">
        <v>1677</v>
      </c>
      <c r="G3635" s="701" t="s">
        <v>1612</v>
      </c>
      <c r="H3635" s="703">
        <v>40668</v>
      </c>
      <c r="I3635" s="703">
        <v>40668</v>
      </c>
      <c r="J3635" s="701" t="s">
        <v>1608</v>
      </c>
      <c r="K3635" s="702">
        <v>25152</v>
      </c>
      <c r="L3635" s="701" t="s">
        <v>1341</v>
      </c>
      <c r="M3635" s="704"/>
      <c r="N3635" s="701" t="s">
        <v>1613</v>
      </c>
      <c r="O3635" s="702">
        <v>77011</v>
      </c>
      <c r="P3635" s="701" t="s">
        <v>1608</v>
      </c>
      <c r="Q3635" s="705">
        <v>466</v>
      </c>
      <c r="R3635" s="701" t="s">
        <v>1341</v>
      </c>
      <c r="S3635" s="701" t="s">
        <v>1341</v>
      </c>
    </row>
    <row r="3636" spans="1:19" x14ac:dyDescent="0.3">
      <c r="A3636" s="701" t="s">
        <v>6034</v>
      </c>
      <c r="B3636" s="701" t="s">
        <v>1607</v>
      </c>
      <c r="C3636" s="701" t="s">
        <v>1453</v>
      </c>
      <c r="D3636" s="702">
        <v>2010</v>
      </c>
      <c r="E3636" s="701" t="s">
        <v>1676</v>
      </c>
      <c r="F3636" s="701" t="s">
        <v>1677</v>
      </c>
      <c r="G3636" s="701" t="s">
        <v>1612</v>
      </c>
      <c r="H3636" s="703">
        <v>40668</v>
      </c>
      <c r="I3636" s="703">
        <v>40668</v>
      </c>
      <c r="J3636" s="701" t="s">
        <v>1608</v>
      </c>
      <c r="K3636" s="702">
        <v>28515</v>
      </c>
      <c r="L3636" s="701" t="s">
        <v>1341</v>
      </c>
      <c r="M3636" s="704"/>
      <c r="N3636" s="701" t="s">
        <v>1613</v>
      </c>
      <c r="O3636" s="702">
        <v>85935</v>
      </c>
      <c r="P3636" s="701" t="s">
        <v>1608</v>
      </c>
      <c r="Q3636" s="705">
        <v>71</v>
      </c>
      <c r="R3636" s="701" t="s">
        <v>1341</v>
      </c>
      <c r="S3636" s="701" t="s">
        <v>1341</v>
      </c>
    </row>
    <row r="3637" spans="1:19" x14ac:dyDescent="0.3">
      <c r="A3637" s="701" t="s">
        <v>6035</v>
      </c>
      <c r="B3637" s="701" t="s">
        <v>1607</v>
      </c>
      <c r="C3637" s="701" t="s">
        <v>1453</v>
      </c>
      <c r="D3637" s="702">
        <v>2010</v>
      </c>
      <c r="E3637" s="701" t="s">
        <v>1676</v>
      </c>
      <c r="F3637" s="701" t="s">
        <v>1677</v>
      </c>
      <c r="G3637" s="701" t="s">
        <v>1612</v>
      </c>
      <c r="H3637" s="703">
        <v>40668</v>
      </c>
      <c r="I3637" s="703">
        <v>40668</v>
      </c>
      <c r="J3637" s="701" t="s">
        <v>1608</v>
      </c>
      <c r="K3637" s="702">
        <v>25270</v>
      </c>
      <c r="L3637" s="701" t="s">
        <v>1341</v>
      </c>
      <c r="M3637" s="704"/>
      <c r="N3637" s="701" t="s">
        <v>1613</v>
      </c>
      <c r="O3637" s="705">
        <v>76524</v>
      </c>
      <c r="P3637" s="701" t="s">
        <v>1608</v>
      </c>
      <c r="Q3637" s="705">
        <v>186</v>
      </c>
      <c r="R3637" s="701" t="s">
        <v>1341</v>
      </c>
      <c r="S3637" s="701" t="s">
        <v>1341</v>
      </c>
    </row>
    <row r="3638" spans="1:19" x14ac:dyDescent="0.3">
      <c r="A3638" s="701" t="s">
        <v>6075</v>
      </c>
      <c r="B3638" s="701" t="s">
        <v>1607</v>
      </c>
      <c r="C3638" s="701" t="s">
        <v>1453</v>
      </c>
      <c r="D3638" s="702">
        <v>2010</v>
      </c>
      <c r="E3638" s="701" t="s">
        <v>1676</v>
      </c>
      <c r="F3638" s="701" t="s">
        <v>1677</v>
      </c>
      <c r="G3638" s="701" t="s">
        <v>1612</v>
      </c>
      <c r="H3638" s="703">
        <v>40672</v>
      </c>
      <c r="I3638" s="703">
        <v>40672</v>
      </c>
      <c r="J3638" s="701" t="s">
        <v>1608</v>
      </c>
      <c r="K3638" s="702">
        <v>54642</v>
      </c>
      <c r="L3638" s="701" t="s">
        <v>1341</v>
      </c>
      <c r="M3638" s="704"/>
      <c r="N3638" s="701" t="s">
        <v>1613</v>
      </c>
      <c r="O3638" s="705">
        <v>155156</v>
      </c>
      <c r="P3638" s="701" t="s">
        <v>1608</v>
      </c>
      <c r="Q3638" s="705">
        <v>431</v>
      </c>
      <c r="R3638" s="701" t="s">
        <v>1341</v>
      </c>
      <c r="S3638" s="701" t="s">
        <v>1341</v>
      </c>
    </row>
    <row r="3639" spans="1:19" x14ac:dyDescent="0.3">
      <c r="A3639" s="701" t="s">
        <v>6076</v>
      </c>
      <c r="B3639" s="701" t="s">
        <v>1607</v>
      </c>
      <c r="C3639" s="701" t="s">
        <v>1453</v>
      </c>
      <c r="D3639" s="702">
        <v>2010</v>
      </c>
      <c r="E3639" s="701" t="s">
        <v>1676</v>
      </c>
      <c r="F3639" s="701" t="s">
        <v>1677</v>
      </c>
      <c r="G3639" s="701" t="s">
        <v>1612</v>
      </c>
      <c r="H3639" s="703">
        <v>40672</v>
      </c>
      <c r="I3639" s="703">
        <v>40672</v>
      </c>
      <c r="J3639" s="701" t="s">
        <v>1608</v>
      </c>
      <c r="K3639" s="702">
        <v>55689</v>
      </c>
      <c r="L3639" s="701" t="s">
        <v>1341</v>
      </c>
      <c r="M3639" s="704"/>
      <c r="N3639" s="701" t="s">
        <v>1613</v>
      </c>
      <c r="O3639" s="705">
        <v>153195</v>
      </c>
      <c r="P3639" s="701" t="s">
        <v>1608</v>
      </c>
      <c r="Q3639" s="705">
        <v>248</v>
      </c>
      <c r="R3639" s="701" t="s">
        <v>1341</v>
      </c>
      <c r="S3639" s="701" t="s">
        <v>1341</v>
      </c>
    </row>
    <row r="3640" spans="1:19" x14ac:dyDescent="0.3">
      <c r="A3640" s="701" t="s">
        <v>6077</v>
      </c>
      <c r="B3640" s="701" t="s">
        <v>1607</v>
      </c>
      <c r="C3640" s="701" t="s">
        <v>1453</v>
      </c>
      <c r="D3640" s="702">
        <v>2010</v>
      </c>
      <c r="E3640" s="701" t="s">
        <v>1676</v>
      </c>
      <c r="F3640" s="701" t="s">
        <v>1677</v>
      </c>
      <c r="G3640" s="701" t="s">
        <v>1612</v>
      </c>
      <c r="H3640" s="703">
        <v>40674</v>
      </c>
      <c r="I3640" s="703">
        <v>40674</v>
      </c>
      <c r="J3640" s="701" t="s">
        <v>1608</v>
      </c>
      <c r="K3640" s="702">
        <v>55887</v>
      </c>
      <c r="L3640" s="701" t="s">
        <v>1341</v>
      </c>
      <c r="M3640" s="704"/>
      <c r="N3640" s="701" t="s">
        <v>1613</v>
      </c>
      <c r="O3640" s="702">
        <v>152389</v>
      </c>
      <c r="P3640" s="701" t="s">
        <v>1608</v>
      </c>
      <c r="Q3640" s="702">
        <v>539</v>
      </c>
      <c r="R3640" s="701" t="s">
        <v>1341</v>
      </c>
      <c r="S3640" s="701" t="s">
        <v>1341</v>
      </c>
    </row>
    <row r="3641" spans="1:19" x14ac:dyDescent="0.3">
      <c r="A3641" s="701" t="s">
        <v>6078</v>
      </c>
      <c r="B3641" s="701" t="s">
        <v>1607</v>
      </c>
      <c r="C3641" s="701" t="s">
        <v>1453</v>
      </c>
      <c r="D3641" s="702">
        <v>2010</v>
      </c>
      <c r="E3641" s="701" t="s">
        <v>1676</v>
      </c>
      <c r="F3641" s="701" t="s">
        <v>1677</v>
      </c>
      <c r="G3641" s="701" t="s">
        <v>1612</v>
      </c>
      <c r="H3641" s="703">
        <v>40674</v>
      </c>
      <c r="I3641" s="703">
        <v>40674</v>
      </c>
      <c r="J3641" s="701" t="s">
        <v>1608</v>
      </c>
      <c r="K3641" s="702">
        <v>55731</v>
      </c>
      <c r="L3641" s="701" t="s">
        <v>1341</v>
      </c>
      <c r="M3641" s="704"/>
      <c r="N3641" s="701" t="s">
        <v>1613</v>
      </c>
      <c r="O3641" s="702">
        <v>146525</v>
      </c>
      <c r="P3641" s="701" t="s">
        <v>1608</v>
      </c>
      <c r="Q3641" s="702">
        <v>242</v>
      </c>
      <c r="R3641" s="701" t="s">
        <v>1341</v>
      </c>
      <c r="S3641" s="701" t="s">
        <v>1341</v>
      </c>
    </row>
    <row r="3642" spans="1:19" x14ac:dyDescent="0.3">
      <c r="A3642" s="701" t="s">
        <v>6079</v>
      </c>
      <c r="B3642" s="701" t="s">
        <v>1607</v>
      </c>
      <c r="C3642" s="701" t="s">
        <v>1453</v>
      </c>
      <c r="D3642" s="702">
        <v>2010</v>
      </c>
      <c r="E3642" s="701" t="s">
        <v>1676</v>
      </c>
      <c r="F3642" s="701" t="s">
        <v>1677</v>
      </c>
      <c r="G3642" s="701" t="s">
        <v>1612</v>
      </c>
      <c r="H3642" s="703">
        <v>40675</v>
      </c>
      <c r="I3642" s="703">
        <v>40675</v>
      </c>
      <c r="J3642" s="701" t="s">
        <v>1608</v>
      </c>
      <c r="K3642" s="702">
        <v>56269</v>
      </c>
      <c r="L3642" s="701" t="s">
        <v>1341</v>
      </c>
      <c r="M3642" s="704"/>
      <c r="N3642" s="701" t="s">
        <v>1613</v>
      </c>
      <c r="O3642" s="702">
        <v>145126</v>
      </c>
      <c r="P3642" s="701" t="s">
        <v>1608</v>
      </c>
      <c r="Q3642" s="702">
        <v>23</v>
      </c>
      <c r="R3642" s="701" t="s">
        <v>1341</v>
      </c>
      <c r="S3642" s="701" t="s">
        <v>1341</v>
      </c>
    </row>
    <row r="3643" spans="1:19" x14ac:dyDescent="0.3">
      <c r="A3643" s="701" t="s">
        <v>6080</v>
      </c>
      <c r="B3643" s="701" t="s">
        <v>1607</v>
      </c>
      <c r="C3643" s="701" t="s">
        <v>1453</v>
      </c>
      <c r="D3643" s="702">
        <v>2010</v>
      </c>
      <c r="E3643" s="701" t="s">
        <v>1676</v>
      </c>
      <c r="F3643" s="701" t="s">
        <v>1677</v>
      </c>
      <c r="G3643" s="701" t="s">
        <v>1612</v>
      </c>
      <c r="H3643" s="703">
        <v>40667</v>
      </c>
      <c r="I3643" s="703">
        <v>40667</v>
      </c>
      <c r="J3643" s="701" t="s">
        <v>1608</v>
      </c>
      <c r="K3643" s="702">
        <v>51658</v>
      </c>
      <c r="L3643" s="701" t="s">
        <v>1341</v>
      </c>
      <c r="M3643" s="704"/>
      <c r="N3643" s="701" t="s">
        <v>1613</v>
      </c>
      <c r="O3643" s="702">
        <v>152369</v>
      </c>
      <c r="P3643" s="701" t="s">
        <v>1608</v>
      </c>
      <c r="Q3643" s="702">
        <v>481</v>
      </c>
      <c r="R3643" s="701" t="s">
        <v>1341</v>
      </c>
      <c r="S3643" s="701" t="s">
        <v>1341</v>
      </c>
    </row>
    <row r="3644" spans="1:19" x14ac:dyDescent="0.3">
      <c r="A3644" s="701" t="s">
        <v>6188</v>
      </c>
      <c r="B3644" s="701" t="s">
        <v>1607</v>
      </c>
      <c r="C3644" s="701" t="s">
        <v>1453</v>
      </c>
      <c r="D3644" s="702">
        <v>2010</v>
      </c>
      <c r="E3644" s="701" t="s">
        <v>1676</v>
      </c>
      <c r="F3644" s="701" t="s">
        <v>1677</v>
      </c>
      <c r="G3644" s="701" t="s">
        <v>1612</v>
      </c>
      <c r="H3644" s="703">
        <v>40665</v>
      </c>
      <c r="I3644" s="703">
        <v>40665</v>
      </c>
      <c r="J3644" s="701" t="s">
        <v>1608</v>
      </c>
      <c r="K3644" s="702">
        <v>82745</v>
      </c>
      <c r="L3644" s="701" t="s">
        <v>1341</v>
      </c>
      <c r="M3644" s="704"/>
      <c r="N3644" s="701" t="s">
        <v>1613</v>
      </c>
      <c r="O3644" s="702">
        <v>231303</v>
      </c>
      <c r="P3644" s="701" t="s">
        <v>1608</v>
      </c>
      <c r="Q3644" s="705">
        <v>2147</v>
      </c>
      <c r="R3644" s="701" t="s">
        <v>1341</v>
      </c>
      <c r="S3644" s="701" t="s">
        <v>1341</v>
      </c>
    </row>
    <row r="3645" spans="1:19" x14ac:dyDescent="0.3">
      <c r="A3645" s="701" t="s">
        <v>6211</v>
      </c>
      <c r="B3645" s="701" t="s">
        <v>1607</v>
      </c>
      <c r="C3645" s="701" t="s">
        <v>1453</v>
      </c>
      <c r="D3645" s="702">
        <v>2011</v>
      </c>
      <c r="E3645" s="701" t="s">
        <v>1676</v>
      </c>
      <c r="F3645" s="701" t="s">
        <v>1677</v>
      </c>
      <c r="G3645" s="701" t="s">
        <v>1612</v>
      </c>
      <c r="H3645" s="703">
        <v>41031</v>
      </c>
      <c r="I3645" s="703">
        <v>41031</v>
      </c>
      <c r="J3645" s="701" t="s">
        <v>1608</v>
      </c>
      <c r="K3645" s="702">
        <v>75333</v>
      </c>
      <c r="L3645" s="701" t="s">
        <v>1341</v>
      </c>
      <c r="M3645" s="704"/>
      <c r="N3645" s="701" t="s">
        <v>1613</v>
      </c>
      <c r="O3645" s="702">
        <v>240731</v>
      </c>
      <c r="P3645" s="701" t="s">
        <v>1608</v>
      </c>
      <c r="Q3645" s="705">
        <v>39</v>
      </c>
      <c r="R3645" s="701" t="s">
        <v>1341</v>
      </c>
      <c r="S3645" s="701" t="s">
        <v>1341</v>
      </c>
    </row>
    <row r="3646" spans="1:19" x14ac:dyDescent="0.3">
      <c r="A3646" s="701" t="s">
        <v>6212</v>
      </c>
      <c r="B3646" s="701" t="s">
        <v>1607</v>
      </c>
      <c r="C3646" s="701" t="s">
        <v>1453</v>
      </c>
      <c r="D3646" s="702">
        <v>2011</v>
      </c>
      <c r="E3646" s="701" t="s">
        <v>1676</v>
      </c>
      <c r="F3646" s="701" t="s">
        <v>1677</v>
      </c>
      <c r="G3646" s="701" t="s">
        <v>1612</v>
      </c>
      <c r="H3646" s="703">
        <v>41033</v>
      </c>
      <c r="I3646" s="703">
        <v>41033</v>
      </c>
      <c r="J3646" s="701" t="s">
        <v>1608</v>
      </c>
      <c r="K3646" s="702">
        <v>75493</v>
      </c>
      <c r="L3646" s="701" t="s">
        <v>1341</v>
      </c>
      <c r="M3646" s="704"/>
      <c r="N3646" s="701" t="s">
        <v>1613</v>
      </c>
      <c r="O3646" s="702">
        <v>232977</v>
      </c>
      <c r="P3646" s="701" t="s">
        <v>1341</v>
      </c>
      <c r="Q3646" s="706"/>
      <c r="R3646" s="701" t="s">
        <v>1341</v>
      </c>
      <c r="S3646" s="701" t="s">
        <v>1341</v>
      </c>
    </row>
    <row r="3647" spans="1:19" x14ac:dyDescent="0.3">
      <c r="A3647" s="701" t="s">
        <v>6255</v>
      </c>
      <c r="B3647" s="701" t="s">
        <v>1607</v>
      </c>
      <c r="C3647" s="701" t="s">
        <v>1453</v>
      </c>
      <c r="D3647" s="702">
        <v>2011</v>
      </c>
      <c r="E3647" s="701" t="s">
        <v>1676</v>
      </c>
      <c r="F3647" s="701" t="s">
        <v>1677</v>
      </c>
      <c r="G3647" s="701" t="s">
        <v>1612</v>
      </c>
      <c r="H3647" s="703">
        <v>41036</v>
      </c>
      <c r="I3647" s="703">
        <v>41036</v>
      </c>
      <c r="J3647" s="701" t="s">
        <v>1608</v>
      </c>
      <c r="K3647" s="702">
        <v>45887</v>
      </c>
      <c r="L3647" s="701" t="s">
        <v>1341</v>
      </c>
      <c r="M3647" s="704"/>
      <c r="N3647" s="701" t="s">
        <v>1613</v>
      </c>
      <c r="O3647" s="702">
        <v>152054</v>
      </c>
      <c r="P3647" s="701" t="s">
        <v>1608</v>
      </c>
      <c r="Q3647" s="702">
        <v>1447</v>
      </c>
      <c r="R3647" s="701" t="s">
        <v>1341</v>
      </c>
      <c r="S3647" s="701" t="s">
        <v>1341</v>
      </c>
    </row>
    <row r="3648" spans="1:19" x14ac:dyDescent="0.3">
      <c r="A3648" s="701" t="s">
        <v>6256</v>
      </c>
      <c r="B3648" s="701" t="s">
        <v>1607</v>
      </c>
      <c r="C3648" s="701" t="s">
        <v>1453</v>
      </c>
      <c r="D3648" s="702">
        <v>2011</v>
      </c>
      <c r="E3648" s="701" t="s">
        <v>1676</v>
      </c>
      <c r="F3648" s="701" t="s">
        <v>1677</v>
      </c>
      <c r="G3648" s="701" t="s">
        <v>1612</v>
      </c>
      <c r="H3648" s="703">
        <v>41036</v>
      </c>
      <c r="I3648" s="703">
        <v>41036</v>
      </c>
      <c r="J3648" s="701" t="s">
        <v>1608</v>
      </c>
      <c r="K3648" s="702">
        <v>50877</v>
      </c>
      <c r="L3648" s="701" t="s">
        <v>1341</v>
      </c>
      <c r="M3648" s="704"/>
      <c r="N3648" s="701" t="s">
        <v>1613</v>
      </c>
      <c r="O3648" s="702">
        <v>159965</v>
      </c>
      <c r="P3648" s="701" t="s">
        <v>1608</v>
      </c>
      <c r="Q3648" s="702">
        <v>56</v>
      </c>
      <c r="R3648" s="701" t="s">
        <v>1341</v>
      </c>
      <c r="S3648" s="701" t="s">
        <v>1341</v>
      </c>
    </row>
    <row r="3649" spans="1:19" x14ac:dyDescent="0.3">
      <c r="A3649" s="701" t="s">
        <v>6257</v>
      </c>
      <c r="B3649" s="701" t="s">
        <v>1607</v>
      </c>
      <c r="C3649" s="701" t="s">
        <v>1453</v>
      </c>
      <c r="D3649" s="702">
        <v>2011</v>
      </c>
      <c r="E3649" s="701" t="s">
        <v>1676</v>
      </c>
      <c r="F3649" s="701" t="s">
        <v>1677</v>
      </c>
      <c r="G3649" s="701" t="s">
        <v>1612</v>
      </c>
      <c r="H3649" s="703">
        <v>41038</v>
      </c>
      <c r="I3649" s="703">
        <v>41038</v>
      </c>
      <c r="J3649" s="701" t="s">
        <v>1608</v>
      </c>
      <c r="K3649" s="702">
        <v>50015</v>
      </c>
      <c r="L3649" s="701" t="s">
        <v>1341</v>
      </c>
      <c r="M3649" s="704"/>
      <c r="N3649" s="701" t="s">
        <v>1613</v>
      </c>
      <c r="O3649" s="702">
        <v>152052</v>
      </c>
      <c r="P3649" s="701" t="s">
        <v>1341</v>
      </c>
      <c r="Q3649" s="706"/>
      <c r="R3649" s="701" t="s">
        <v>1341</v>
      </c>
      <c r="S3649" s="701" t="s">
        <v>1341</v>
      </c>
    </row>
    <row r="3650" spans="1:19" x14ac:dyDescent="0.3">
      <c r="A3650" s="701" t="s">
        <v>6258</v>
      </c>
      <c r="B3650" s="701" t="s">
        <v>1607</v>
      </c>
      <c r="C3650" s="701" t="s">
        <v>1453</v>
      </c>
      <c r="D3650" s="702">
        <v>2011</v>
      </c>
      <c r="E3650" s="701" t="s">
        <v>1676</v>
      </c>
      <c r="F3650" s="701" t="s">
        <v>1677</v>
      </c>
      <c r="G3650" s="701" t="s">
        <v>1612</v>
      </c>
      <c r="H3650" s="703">
        <v>41038</v>
      </c>
      <c r="I3650" s="703">
        <v>41038</v>
      </c>
      <c r="J3650" s="701" t="s">
        <v>1608</v>
      </c>
      <c r="K3650" s="702">
        <v>50484</v>
      </c>
      <c r="L3650" s="701" t="s">
        <v>1341</v>
      </c>
      <c r="M3650" s="704"/>
      <c r="N3650" s="701" t="s">
        <v>1613</v>
      </c>
      <c r="O3650" s="702">
        <v>156727</v>
      </c>
      <c r="P3650" s="701" t="s">
        <v>1608</v>
      </c>
      <c r="Q3650" s="702">
        <v>18</v>
      </c>
      <c r="R3650" s="701" t="s">
        <v>1341</v>
      </c>
      <c r="S3650" s="701" t="s">
        <v>1341</v>
      </c>
    </row>
    <row r="3651" spans="1:19" x14ac:dyDescent="0.3">
      <c r="A3651" s="701" t="s">
        <v>6259</v>
      </c>
      <c r="B3651" s="701" t="s">
        <v>1607</v>
      </c>
      <c r="C3651" s="701" t="s">
        <v>1453</v>
      </c>
      <c r="D3651" s="702">
        <v>2011</v>
      </c>
      <c r="E3651" s="701" t="s">
        <v>1676</v>
      </c>
      <c r="F3651" s="701" t="s">
        <v>1677</v>
      </c>
      <c r="G3651" s="701" t="s">
        <v>1612</v>
      </c>
      <c r="H3651" s="703">
        <v>41040</v>
      </c>
      <c r="I3651" s="703">
        <v>41040</v>
      </c>
      <c r="J3651" s="701" t="s">
        <v>1608</v>
      </c>
      <c r="K3651" s="702">
        <v>49718</v>
      </c>
      <c r="L3651" s="701" t="s">
        <v>1341</v>
      </c>
      <c r="M3651" s="704"/>
      <c r="N3651" s="701" t="s">
        <v>1613</v>
      </c>
      <c r="O3651" s="702">
        <v>156771</v>
      </c>
      <c r="P3651" s="701" t="s">
        <v>1608</v>
      </c>
      <c r="Q3651" s="702">
        <v>32</v>
      </c>
      <c r="R3651" s="701" t="s">
        <v>1341</v>
      </c>
      <c r="S3651" s="701" t="s">
        <v>1341</v>
      </c>
    </row>
    <row r="3652" spans="1:19" x14ac:dyDescent="0.3">
      <c r="A3652" s="701" t="s">
        <v>6260</v>
      </c>
      <c r="B3652" s="701" t="s">
        <v>1607</v>
      </c>
      <c r="C3652" s="701" t="s">
        <v>1453</v>
      </c>
      <c r="D3652" s="702">
        <v>2011</v>
      </c>
      <c r="E3652" s="701" t="s">
        <v>1676</v>
      </c>
      <c r="F3652" s="701" t="s">
        <v>1677</v>
      </c>
      <c r="G3652" s="701" t="s">
        <v>1612</v>
      </c>
      <c r="H3652" s="703">
        <v>41029</v>
      </c>
      <c r="I3652" s="703">
        <v>41029</v>
      </c>
      <c r="J3652" s="701" t="s">
        <v>1608</v>
      </c>
      <c r="K3652" s="702">
        <v>49179</v>
      </c>
      <c r="L3652" s="701" t="s">
        <v>1341</v>
      </c>
      <c r="M3652" s="704"/>
      <c r="N3652" s="701" t="s">
        <v>1613</v>
      </c>
      <c r="O3652" s="702">
        <v>156770</v>
      </c>
      <c r="P3652" s="701" t="s">
        <v>1608</v>
      </c>
      <c r="Q3652" s="702">
        <v>1155</v>
      </c>
      <c r="R3652" s="701" t="s">
        <v>1341</v>
      </c>
      <c r="S3652" s="701" t="s">
        <v>1341</v>
      </c>
    </row>
    <row r="3653" spans="1:19" x14ac:dyDescent="0.3">
      <c r="A3653" s="701" t="s">
        <v>6320</v>
      </c>
      <c r="B3653" s="701" t="s">
        <v>1607</v>
      </c>
      <c r="C3653" s="701" t="s">
        <v>1453</v>
      </c>
      <c r="D3653" s="702">
        <v>2011</v>
      </c>
      <c r="E3653" s="701" t="s">
        <v>1676</v>
      </c>
      <c r="F3653" s="701" t="s">
        <v>1677</v>
      </c>
      <c r="G3653" s="701" t="s">
        <v>1612</v>
      </c>
      <c r="H3653" s="703">
        <v>41029</v>
      </c>
      <c r="I3653" s="703">
        <v>41029</v>
      </c>
      <c r="J3653" s="701" t="s">
        <v>1608</v>
      </c>
      <c r="K3653" s="702">
        <v>25385</v>
      </c>
      <c r="L3653" s="701" t="s">
        <v>1341</v>
      </c>
      <c r="M3653" s="704"/>
      <c r="N3653" s="701" t="s">
        <v>1613</v>
      </c>
      <c r="O3653" s="702">
        <v>79063</v>
      </c>
      <c r="P3653" s="701" t="s">
        <v>1341</v>
      </c>
      <c r="Q3653" s="706"/>
      <c r="R3653" s="701" t="s">
        <v>1341</v>
      </c>
      <c r="S3653" s="701" t="s">
        <v>1341</v>
      </c>
    </row>
    <row r="3654" spans="1:19" x14ac:dyDescent="0.3">
      <c r="A3654" s="701" t="s">
        <v>2787</v>
      </c>
      <c r="B3654" s="701" t="s">
        <v>1607</v>
      </c>
      <c r="C3654" s="701" t="s">
        <v>1512</v>
      </c>
      <c r="D3654" s="702">
        <v>1973</v>
      </c>
      <c r="E3654" s="701" t="s">
        <v>1695</v>
      </c>
      <c r="F3654" s="701" t="s">
        <v>1696</v>
      </c>
      <c r="G3654" s="701" t="s">
        <v>1612</v>
      </c>
      <c r="H3654" s="703">
        <v>27211</v>
      </c>
      <c r="I3654" s="703">
        <v>27220</v>
      </c>
      <c r="J3654" s="701" t="s">
        <v>1608</v>
      </c>
      <c r="K3654" s="702">
        <v>23840</v>
      </c>
      <c r="L3654" s="701" t="s">
        <v>1341</v>
      </c>
      <c r="M3654" s="704"/>
      <c r="N3654" s="701" t="s">
        <v>1613</v>
      </c>
      <c r="O3654" s="702">
        <v>578543</v>
      </c>
      <c r="P3654" s="701" t="s">
        <v>1608</v>
      </c>
      <c r="Q3654" s="702">
        <v>1334</v>
      </c>
      <c r="R3654" s="701" t="s">
        <v>1341</v>
      </c>
      <c r="S3654" s="701" t="s">
        <v>1341</v>
      </c>
    </row>
    <row r="3655" spans="1:19" x14ac:dyDescent="0.3">
      <c r="A3655" s="701" t="s">
        <v>2817</v>
      </c>
      <c r="B3655" s="701" t="s">
        <v>1607</v>
      </c>
      <c r="C3655" s="701" t="s">
        <v>1512</v>
      </c>
      <c r="D3655" s="702">
        <v>1973</v>
      </c>
      <c r="E3655" s="701" t="s">
        <v>1695</v>
      </c>
      <c r="F3655" s="701" t="s">
        <v>1696</v>
      </c>
      <c r="G3655" s="701" t="s">
        <v>1612</v>
      </c>
      <c r="H3655" s="703">
        <v>27211</v>
      </c>
      <c r="I3655" s="703">
        <v>27220</v>
      </c>
      <c r="J3655" s="701" t="s">
        <v>1608</v>
      </c>
      <c r="K3655" s="702">
        <v>27444</v>
      </c>
      <c r="L3655" s="701" t="s">
        <v>1341</v>
      </c>
      <c r="M3655" s="704"/>
      <c r="N3655" s="701" t="s">
        <v>1613</v>
      </c>
      <c r="O3655" s="702">
        <v>409114</v>
      </c>
      <c r="P3655" s="701" t="s">
        <v>1608</v>
      </c>
      <c r="Q3655" s="702">
        <v>1536</v>
      </c>
      <c r="R3655" s="701" t="s">
        <v>1341</v>
      </c>
      <c r="S3655" s="701" t="s">
        <v>1341</v>
      </c>
    </row>
    <row r="3656" spans="1:19" x14ac:dyDescent="0.3">
      <c r="A3656" s="701" t="s">
        <v>2822</v>
      </c>
      <c r="B3656" s="701" t="s">
        <v>1607</v>
      </c>
      <c r="C3656" s="701" t="s">
        <v>1512</v>
      </c>
      <c r="D3656" s="702">
        <v>1973</v>
      </c>
      <c r="E3656" s="701" t="s">
        <v>1695</v>
      </c>
      <c r="F3656" s="701" t="s">
        <v>1696</v>
      </c>
      <c r="G3656" s="701" t="s">
        <v>1612</v>
      </c>
      <c r="H3656" s="703">
        <v>27211</v>
      </c>
      <c r="I3656" s="703">
        <v>27225</v>
      </c>
      <c r="J3656" s="701" t="s">
        <v>1608</v>
      </c>
      <c r="K3656" s="702">
        <v>27726</v>
      </c>
      <c r="L3656" s="701" t="s">
        <v>1341</v>
      </c>
      <c r="M3656" s="704"/>
      <c r="N3656" s="701" t="s">
        <v>1613</v>
      </c>
      <c r="O3656" s="702">
        <v>491437</v>
      </c>
      <c r="P3656" s="701" t="s">
        <v>1608</v>
      </c>
      <c r="Q3656" s="705">
        <v>1767</v>
      </c>
      <c r="R3656" s="701" t="s">
        <v>1341</v>
      </c>
      <c r="S3656" s="701" t="s">
        <v>1341</v>
      </c>
    </row>
    <row r="3657" spans="1:19" x14ac:dyDescent="0.3">
      <c r="A3657" s="701" t="s">
        <v>2824</v>
      </c>
      <c r="B3657" s="701" t="s">
        <v>1607</v>
      </c>
      <c r="C3657" s="701" t="s">
        <v>1512</v>
      </c>
      <c r="D3657" s="702">
        <v>1973</v>
      </c>
      <c r="E3657" s="701" t="s">
        <v>1695</v>
      </c>
      <c r="F3657" s="701" t="s">
        <v>1696</v>
      </c>
      <c r="G3657" s="701" t="s">
        <v>1612</v>
      </c>
      <c r="H3657" s="703">
        <v>27181</v>
      </c>
      <c r="I3657" s="703">
        <v>27201</v>
      </c>
      <c r="J3657" s="701" t="s">
        <v>1608</v>
      </c>
      <c r="K3657" s="702">
        <v>16137</v>
      </c>
      <c r="L3657" s="701" t="s">
        <v>1341</v>
      </c>
      <c r="M3657" s="704"/>
      <c r="N3657" s="701" t="s">
        <v>1613</v>
      </c>
      <c r="O3657" s="702">
        <v>13215</v>
      </c>
      <c r="P3657" s="701" t="s">
        <v>1341</v>
      </c>
      <c r="Q3657" s="706"/>
      <c r="R3657" s="701" t="s">
        <v>1341</v>
      </c>
      <c r="S3657" s="701" t="s">
        <v>1341</v>
      </c>
    </row>
    <row r="3658" spans="1:19" x14ac:dyDescent="0.3">
      <c r="A3658" s="701" t="s">
        <v>2825</v>
      </c>
      <c r="B3658" s="701" t="s">
        <v>1607</v>
      </c>
      <c r="C3658" s="701" t="s">
        <v>1512</v>
      </c>
      <c r="D3658" s="702">
        <v>1974</v>
      </c>
      <c r="E3658" s="701" t="s">
        <v>1695</v>
      </c>
      <c r="F3658" s="701" t="s">
        <v>1696</v>
      </c>
      <c r="G3658" s="701" t="s">
        <v>1612</v>
      </c>
      <c r="H3658" s="703">
        <v>27545</v>
      </c>
      <c r="I3658" s="703">
        <v>27556</v>
      </c>
      <c r="J3658" s="701" t="s">
        <v>1608</v>
      </c>
      <c r="K3658" s="702">
        <v>46194</v>
      </c>
      <c r="L3658" s="701" t="s">
        <v>1341</v>
      </c>
      <c r="M3658" s="704"/>
      <c r="N3658" s="701" t="s">
        <v>1613</v>
      </c>
      <c r="O3658" s="702">
        <v>992399</v>
      </c>
      <c r="P3658" s="701" t="s">
        <v>1608</v>
      </c>
      <c r="Q3658" s="705">
        <v>695</v>
      </c>
      <c r="R3658" s="701" t="s">
        <v>1341</v>
      </c>
      <c r="S3658" s="701" t="s">
        <v>1341</v>
      </c>
    </row>
    <row r="3659" spans="1:19" x14ac:dyDescent="0.3">
      <c r="A3659" s="701" t="s">
        <v>2848</v>
      </c>
      <c r="B3659" s="701" t="s">
        <v>1607</v>
      </c>
      <c r="C3659" s="701" t="s">
        <v>1512</v>
      </c>
      <c r="D3659" s="702">
        <v>1974</v>
      </c>
      <c r="E3659" s="701" t="s">
        <v>1695</v>
      </c>
      <c r="F3659" s="701" t="s">
        <v>1696</v>
      </c>
      <c r="G3659" s="701" t="s">
        <v>1612</v>
      </c>
      <c r="H3659" s="703">
        <v>27546</v>
      </c>
      <c r="I3659" s="703">
        <v>27556</v>
      </c>
      <c r="J3659" s="701" t="s">
        <v>1608</v>
      </c>
      <c r="K3659" s="702">
        <v>27383</v>
      </c>
      <c r="L3659" s="701" t="s">
        <v>1341</v>
      </c>
      <c r="M3659" s="704"/>
      <c r="N3659" s="701" t="s">
        <v>1613</v>
      </c>
      <c r="O3659" s="702">
        <v>425710</v>
      </c>
      <c r="P3659" s="701" t="s">
        <v>1608</v>
      </c>
      <c r="Q3659" s="705">
        <v>673</v>
      </c>
      <c r="R3659" s="701" t="s">
        <v>1341</v>
      </c>
      <c r="S3659" s="701" t="s">
        <v>1341</v>
      </c>
    </row>
    <row r="3660" spans="1:19" x14ac:dyDescent="0.3">
      <c r="A3660" s="701" t="s">
        <v>2888</v>
      </c>
      <c r="B3660" s="701" t="s">
        <v>1607</v>
      </c>
      <c r="C3660" s="701" t="s">
        <v>1512</v>
      </c>
      <c r="D3660" s="702">
        <v>1974</v>
      </c>
      <c r="E3660" s="701" t="s">
        <v>1695</v>
      </c>
      <c r="F3660" s="701" t="s">
        <v>1696</v>
      </c>
      <c r="G3660" s="701" t="s">
        <v>1612</v>
      </c>
      <c r="H3660" s="703">
        <v>27546</v>
      </c>
      <c r="I3660" s="703">
        <v>27552</v>
      </c>
      <c r="J3660" s="701" t="s">
        <v>1608</v>
      </c>
      <c r="K3660" s="702">
        <v>11674</v>
      </c>
      <c r="L3660" s="701" t="s">
        <v>1341</v>
      </c>
      <c r="M3660" s="704"/>
      <c r="N3660" s="701" t="s">
        <v>1341</v>
      </c>
      <c r="O3660" s="706"/>
      <c r="P3660" s="701" t="s">
        <v>1341</v>
      </c>
      <c r="Q3660" s="706"/>
      <c r="R3660" s="701" t="s">
        <v>1341</v>
      </c>
      <c r="S3660" s="701" t="s">
        <v>1341</v>
      </c>
    </row>
    <row r="3661" spans="1:19" x14ac:dyDescent="0.3">
      <c r="A3661" s="701" t="s">
        <v>2818</v>
      </c>
      <c r="B3661" s="701" t="s">
        <v>1607</v>
      </c>
      <c r="C3661" s="701" t="s">
        <v>1512</v>
      </c>
      <c r="D3661" s="702">
        <v>1975</v>
      </c>
      <c r="E3661" s="701" t="s">
        <v>1695</v>
      </c>
      <c r="F3661" s="701" t="s">
        <v>1696</v>
      </c>
      <c r="G3661" s="701" t="s">
        <v>1612</v>
      </c>
      <c r="H3661" s="703">
        <v>27915</v>
      </c>
      <c r="I3661" s="703">
        <v>27918</v>
      </c>
      <c r="J3661" s="701" t="s">
        <v>1608</v>
      </c>
      <c r="K3661" s="702">
        <v>50731</v>
      </c>
      <c r="L3661" s="701" t="s">
        <v>1341</v>
      </c>
      <c r="M3661" s="704"/>
      <c r="N3661" s="701" t="s">
        <v>1613</v>
      </c>
      <c r="O3661" s="702">
        <v>435060</v>
      </c>
      <c r="P3661" s="701" t="s">
        <v>1608</v>
      </c>
      <c r="Q3661" s="705">
        <v>1354</v>
      </c>
      <c r="R3661" s="701" t="s">
        <v>1341</v>
      </c>
      <c r="S3661" s="701" t="s">
        <v>1341</v>
      </c>
    </row>
    <row r="3662" spans="1:19" x14ac:dyDescent="0.3">
      <c r="A3662" s="701" t="s">
        <v>2819</v>
      </c>
      <c r="B3662" s="701" t="s">
        <v>1607</v>
      </c>
      <c r="C3662" s="701" t="s">
        <v>1512</v>
      </c>
      <c r="D3662" s="702">
        <v>1975</v>
      </c>
      <c r="E3662" s="701" t="s">
        <v>1695</v>
      </c>
      <c r="F3662" s="701" t="s">
        <v>1696</v>
      </c>
      <c r="G3662" s="701" t="s">
        <v>1612</v>
      </c>
      <c r="H3662" s="703">
        <v>27922</v>
      </c>
      <c r="I3662" s="703">
        <v>27926</v>
      </c>
      <c r="J3662" s="701" t="s">
        <v>1608</v>
      </c>
      <c r="K3662" s="702">
        <v>47724</v>
      </c>
      <c r="L3662" s="701" t="s">
        <v>1341</v>
      </c>
      <c r="M3662" s="704"/>
      <c r="N3662" s="701" t="s">
        <v>1613</v>
      </c>
      <c r="O3662" s="702">
        <v>413159</v>
      </c>
      <c r="P3662" s="701" t="s">
        <v>1608</v>
      </c>
      <c r="Q3662" s="705">
        <v>2102</v>
      </c>
      <c r="R3662" s="701" t="s">
        <v>1341</v>
      </c>
      <c r="S3662" s="701" t="s">
        <v>1341</v>
      </c>
    </row>
    <row r="3663" spans="1:19" x14ac:dyDescent="0.3">
      <c r="A3663" s="701" t="s">
        <v>2891</v>
      </c>
      <c r="B3663" s="701" t="s">
        <v>1607</v>
      </c>
      <c r="C3663" s="701" t="s">
        <v>1512</v>
      </c>
      <c r="D3663" s="702">
        <v>1975</v>
      </c>
      <c r="E3663" s="701" t="s">
        <v>1695</v>
      </c>
      <c r="F3663" s="701" t="s">
        <v>1696</v>
      </c>
      <c r="G3663" s="701" t="s">
        <v>1612</v>
      </c>
      <c r="H3663" s="703">
        <v>27881</v>
      </c>
      <c r="I3663" s="703">
        <v>27906</v>
      </c>
      <c r="J3663" s="701" t="s">
        <v>1608</v>
      </c>
      <c r="K3663" s="702">
        <v>10702</v>
      </c>
      <c r="L3663" s="701" t="s">
        <v>1341</v>
      </c>
      <c r="M3663" s="704"/>
      <c r="N3663" s="701" t="s">
        <v>1608</v>
      </c>
      <c r="O3663" s="702">
        <v>127</v>
      </c>
      <c r="P3663" s="701" t="s">
        <v>1341</v>
      </c>
      <c r="Q3663" s="704"/>
      <c r="R3663" s="701" t="s">
        <v>1341</v>
      </c>
      <c r="S3663" s="701" t="s">
        <v>1341</v>
      </c>
    </row>
    <row r="3664" spans="1:19" x14ac:dyDescent="0.3">
      <c r="A3664" s="701" t="s">
        <v>2928</v>
      </c>
      <c r="B3664" s="701" t="s">
        <v>1607</v>
      </c>
      <c r="C3664" s="701" t="s">
        <v>1512</v>
      </c>
      <c r="D3664" s="702">
        <v>1976</v>
      </c>
      <c r="E3664" s="701" t="s">
        <v>1695</v>
      </c>
      <c r="F3664" s="701" t="s">
        <v>1696</v>
      </c>
      <c r="G3664" s="701" t="s">
        <v>1612</v>
      </c>
      <c r="H3664" s="703">
        <v>28246</v>
      </c>
      <c r="I3664" s="703">
        <v>28255</v>
      </c>
      <c r="J3664" s="701" t="s">
        <v>1608</v>
      </c>
      <c r="K3664" s="702">
        <v>59227</v>
      </c>
      <c r="L3664" s="701" t="s">
        <v>1341</v>
      </c>
      <c r="M3664" s="704"/>
      <c r="N3664" s="701" t="s">
        <v>1608</v>
      </c>
      <c r="O3664" s="702">
        <v>3827</v>
      </c>
      <c r="P3664" s="701" t="s">
        <v>1341</v>
      </c>
      <c r="Q3664" s="704"/>
      <c r="R3664" s="701" t="s">
        <v>1341</v>
      </c>
      <c r="S3664" s="701" t="s">
        <v>1341</v>
      </c>
    </row>
    <row r="3665" spans="1:19" x14ac:dyDescent="0.3">
      <c r="A3665" s="701" t="s">
        <v>2929</v>
      </c>
      <c r="B3665" s="701" t="s">
        <v>1607</v>
      </c>
      <c r="C3665" s="701" t="s">
        <v>1512</v>
      </c>
      <c r="D3665" s="702">
        <v>1976</v>
      </c>
      <c r="E3665" s="701" t="s">
        <v>1695</v>
      </c>
      <c r="F3665" s="701" t="s">
        <v>1696</v>
      </c>
      <c r="G3665" s="701" t="s">
        <v>1612</v>
      </c>
      <c r="H3665" s="703">
        <v>28271</v>
      </c>
      <c r="I3665" s="703">
        <v>28286</v>
      </c>
      <c r="J3665" s="701" t="s">
        <v>1608</v>
      </c>
      <c r="K3665" s="702">
        <v>64550</v>
      </c>
      <c r="L3665" s="701" t="s">
        <v>1341</v>
      </c>
      <c r="M3665" s="704"/>
      <c r="N3665" s="701" t="s">
        <v>1613</v>
      </c>
      <c r="O3665" s="702">
        <v>3121137</v>
      </c>
      <c r="P3665" s="701" t="s">
        <v>1608</v>
      </c>
      <c r="Q3665" s="702">
        <v>2385</v>
      </c>
      <c r="R3665" s="701" t="s">
        <v>1341</v>
      </c>
      <c r="S3665" s="701" t="s">
        <v>1341</v>
      </c>
    </row>
    <row r="3666" spans="1:19" x14ac:dyDescent="0.3">
      <c r="A3666" s="701" t="s">
        <v>2930</v>
      </c>
      <c r="B3666" s="701" t="s">
        <v>1607</v>
      </c>
      <c r="C3666" s="701" t="s">
        <v>1512</v>
      </c>
      <c r="D3666" s="702">
        <v>1976</v>
      </c>
      <c r="E3666" s="701" t="s">
        <v>1695</v>
      </c>
      <c r="F3666" s="701" t="s">
        <v>1696</v>
      </c>
      <c r="G3666" s="701" t="s">
        <v>1612</v>
      </c>
      <c r="H3666" s="703">
        <v>28284</v>
      </c>
      <c r="I3666" s="703">
        <v>28293</v>
      </c>
      <c r="J3666" s="701" t="s">
        <v>1608</v>
      </c>
      <c r="K3666" s="702">
        <v>69203</v>
      </c>
      <c r="L3666" s="701" t="s">
        <v>1341</v>
      </c>
      <c r="M3666" s="704"/>
      <c r="N3666" s="701" t="s">
        <v>1613</v>
      </c>
      <c r="O3666" s="702">
        <v>372351</v>
      </c>
      <c r="P3666" s="701" t="s">
        <v>1608</v>
      </c>
      <c r="Q3666" s="702">
        <v>933</v>
      </c>
      <c r="R3666" s="701" t="s">
        <v>1341</v>
      </c>
      <c r="S3666" s="701" t="s">
        <v>1341</v>
      </c>
    </row>
    <row r="3667" spans="1:19" x14ac:dyDescent="0.3">
      <c r="A3667" s="701" t="s">
        <v>2976</v>
      </c>
      <c r="B3667" s="701" t="s">
        <v>1607</v>
      </c>
      <c r="C3667" s="701" t="s">
        <v>1512</v>
      </c>
      <c r="D3667" s="702">
        <v>1977</v>
      </c>
      <c r="E3667" s="701" t="s">
        <v>1695</v>
      </c>
      <c r="F3667" s="701" t="s">
        <v>1696</v>
      </c>
      <c r="G3667" s="701" t="s">
        <v>1612</v>
      </c>
      <c r="H3667" s="703">
        <v>28628</v>
      </c>
      <c r="I3667" s="703">
        <v>28671</v>
      </c>
      <c r="J3667" s="701" t="s">
        <v>1608</v>
      </c>
      <c r="K3667" s="702">
        <v>70816</v>
      </c>
      <c r="L3667" s="701" t="s">
        <v>1341</v>
      </c>
      <c r="M3667" s="704"/>
      <c r="N3667" s="701" t="s">
        <v>1613</v>
      </c>
      <c r="O3667" s="702">
        <v>4121546</v>
      </c>
      <c r="P3667" s="701" t="s">
        <v>1608</v>
      </c>
      <c r="Q3667" s="702">
        <v>4257</v>
      </c>
      <c r="R3667" s="701" t="s">
        <v>1341</v>
      </c>
      <c r="S3667" s="701" t="s">
        <v>1341</v>
      </c>
    </row>
    <row r="3668" spans="1:19" x14ac:dyDescent="0.3">
      <c r="A3668" s="701" t="s">
        <v>2977</v>
      </c>
      <c r="B3668" s="701" t="s">
        <v>1607</v>
      </c>
      <c r="C3668" s="701" t="s">
        <v>1512</v>
      </c>
      <c r="D3668" s="702">
        <v>1977</v>
      </c>
      <c r="E3668" s="701" t="s">
        <v>1695</v>
      </c>
      <c r="F3668" s="701" t="s">
        <v>1696</v>
      </c>
      <c r="G3668" s="701" t="s">
        <v>1612</v>
      </c>
      <c r="H3668" s="703">
        <v>28644</v>
      </c>
      <c r="I3668" s="703">
        <v>28658</v>
      </c>
      <c r="J3668" s="701" t="s">
        <v>1608</v>
      </c>
      <c r="K3668" s="702">
        <v>66725</v>
      </c>
      <c r="L3668" s="701" t="s">
        <v>1341</v>
      </c>
      <c r="M3668" s="704"/>
      <c r="N3668" s="701" t="s">
        <v>1613</v>
      </c>
      <c r="O3668" s="702">
        <v>3481062</v>
      </c>
      <c r="P3668" s="701" t="s">
        <v>1608</v>
      </c>
      <c r="Q3668" s="702">
        <v>5400</v>
      </c>
      <c r="R3668" s="701" t="s">
        <v>1341</v>
      </c>
      <c r="S3668" s="701" t="s">
        <v>1341</v>
      </c>
    </row>
    <row r="3669" spans="1:19" x14ac:dyDescent="0.3">
      <c r="A3669" s="701" t="s">
        <v>2924</v>
      </c>
      <c r="B3669" s="701" t="s">
        <v>1607</v>
      </c>
      <c r="C3669" s="701" t="s">
        <v>1512</v>
      </c>
      <c r="D3669" s="702">
        <v>1978</v>
      </c>
      <c r="E3669" s="701" t="s">
        <v>1695</v>
      </c>
      <c r="F3669" s="701" t="s">
        <v>1696</v>
      </c>
      <c r="G3669" s="701" t="s">
        <v>1612</v>
      </c>
      <c r="H3669" s="703">
        <v>29007</v>
      </c>
      <c r="I3669" s="703">
        <v>29008</v>
      </c>
      <c r="J3669" s="701" t="s">
        <v>1608</v>
      </c>
      <c r="K3669" s="702">
        <v>27268</v>
      </c>
      <c r="L3669" s="701" t="s">
        <v>1341</v>
      </c>
      <c r="M3669" s="704"/>
      <c r="N3669" s="701" t="s">
        <v>1608</v>
      </c>
      <c r="O3669" s="702">
        <v>556</v>
      </c>
      <c r="P3669" s="701" t="s">
        <v>1341</v>
      </c>
      <c r="Q3669" s="706"/>
      <c r="R3669" s="701" t="s">
        <v>1341</v>
      </c>
      <c r="S3669" s="701" t="s">
        <v>1341</v>
      </c>
    </row>
    <row r="3670" spans="1:19" x14ac:dyDescent="0.3">
      <c r="A3670" s="701" t="s">
        <v>2927</v>
      </c>
      <c r="B3670" s="701" t="s">
        <v>1607</v>
      </c>
      <c r="C3670" s="701" t="s">
        <v>1512</v>
      </c>
      <c r="D3670" s="702">
        <v>1978</v>
      </c>
      <c r="E3670" s="701" t="s">
        <v>1695</v>
      </c>
      <c r="F3670" s="701" t="s">
        <v>1696</v>
      </c>
      <c r="G3670" s="701" t="s">
        <v>1612</v>
      </c>
      <c r="H3670" s="703">
        <v>29008</v>
      </c>
      <c r="I3670" s="703">
        <v>29023</v>
      </c>
      <c r="J3670" s="701" t="s">
        <v>1608</v>
      </c>
      <c r="K3670" s="702">
        <v>76418</v>
      </c>
      <c r="L3670" s="701" t="s">
        <v>1341</v>
      </c>
      <c r="M3670" s="704"/>
      <c r="N3670" s="701" t="s">
        <v>1613</v>
      </c>
      <c r="O3670" s="702">
        <v>3640467</v>
      </c>
      <c r="P3670" s="701" t="s">
        <v>1608</v>
      </c>
      <c r="Q3670" s="702">
        <v>392</v>
      </c>
      <c r="R3670" s="701" t="s">
        <v>1341</v>
      </c>
      <c r="S3670" s="701" t="s">
        <v>1341</v>
      </c>
    </row>
    <row r="3671" spans="1:19" x14ac:dyDescent="0.3">
      <c r="A3671" s="701" t="s">
        <v>2932</v>
      </c>
      <c r="B3671" s="701" t="s">
        <v>1607</v>
      </c>
      <c r="C3671" s="701" t="s">
        <v>1512</v>
      </c>
      <c r="D3671" s="702">
        <v>1978</v>
      </c>
      <c r="E3671" s="701" t="s">
        <v>1695</v>
      </c>
      <c r="F3671" s="701" t="s">
        <v>1696</v>
      </c>
      <c r="G3671" s="701" t="s">
        <v>1612</v>
      </c>
      <c r="H3671" s="703">
        <v>28993</v>
      </c>
      <c r="I3671" s="703">
        <v>29019</v>
      </c>
      <c r="J3671" s="701" t="s">
        <v>1608</v>
      </c>
      <c r="K3671" s="702">
        <v>74711</v>
      </c>
      <c r="L3671" s="701" t="s">
        <v>1341</v>
      </c>
      <c r="M3671" s="704"/>
      <c r="N3671" s="701" t="s">
        <v>1613</v>
      </c>
      <c r="O3671" s="702">
        <v>2848016</v>
      </c>
      <c r="P3671" s="701" t="s">
        <v>1608</v>
      </c>
      <c r="Q3671" s="702">
        <v>1092</v>
      </c>
      <c r="R3671" s="701" t="s">
        <v>1341</v>
      </c>
      <c r="S3671" s="701" t="s">
        <v>1341</v>
      </c>
    </row>
    <row r="3672" spans="1:19" x14ac:dyDescent="0.3">
      <c r="A3672" s="701" t="s">
        <v>2944</v>
      </c>
      <c r="B3672" s="701" t="s">
        <v>1607</v>
      </c>
      <c r="C3672" s="701" t="s">
        <v>1512</v>
      </c>
      <c r="D3672" s="702">
        <v>1978</v>
      </c>
      <c r="E3672" s="701" t="s">
        <v>1695</v>
      </c>
      <c r="F3672" s="701" t="s">
        <v>1696</v>
      </c>
      <c r="G3672" s="701" t="s">
        <v>1612</v>
      </c>
      <c r="H3672" s="703">
        <v>29007</v>
      </c>
      <c r="I3672" s="703">
        <v>29008</v>
      </c>
      <c r="J3672" s="701" t="s">
        <v>1608</v>
      </c>
      <c r="K3672" s="702">
        <v>26699</v>
      </c>
      <c r="L3672" s="701" t="s">
        <v>1341</v>
      </c>
      <c r="M3672" s="704"/>
      <c r="N3672" s="701" t="s">
        <v>1608</v>
      </c>
      <c r="O3672" s="702">
        <v>685</v>
      </c>
      <c r="P3672" s="701" t="s">
        <v>1341</v>
      </c>
      <c r="Q3672" s="706"/>
      <c r="R3672" s="701" t="s">
        <v>1341</v>
      </c>
      <c r="S3672" s="701" t="s">
        <v>1341</v>
      </c>
    </row>
    <row r="3673" spans="1:19" x14ac:dyDescent="0.3">
      <c r="A3673" s="701" t="s">
        <v>2971</v>
      </c>
      <c r="B3673" s="701" t="s">
        <v>1607</v>
      </c>
      <c r="C3673" s="701" t="s">
        <v>1512</v>
      </c>
      <c r="D3673" s="702">
        <v>1978</v>
      </c>
      <c r="E3673" s="701" t="s">
        <v>1695</v>
      </c>
      <c r="F3673" s="701" t="s">
        <v>1696</v>
      </c>
      <c r="G3673" s="701" t="s">
        <v>1612</v>
      </c>
      <c r="H3673" s="703">
        <v>29007</v>
      </c>
      <c r="I3673" s="703">
        <v>29008</v>
      </c>
      <c r="J3673" s="701" t="s">
        <v>1608</v>
      </c>
      <c r="K3673" s="702">
        <v>27313</v>
      </c>
      <c r="L3673" s="701" t="s">
        <v>1341</v>
      </c>
      <c r="M3673" s="704"/>
      <c r="N3673" s="701" t="s">
        <v>1341</v>
      </c>
      <c r="O3673" s="706"/>
      <c r="P3673" s="701" t="s">
        <v>1341</v>
      </c>
      <c r="Q3673" s="706"/>
      <c r="R3673" s="701" t="s">
        <v>1341</v>
      </c>
      <c r="S3673" s="701" t="s">
        <v>1341</v>
      </c>
    </row>
    <row r="3674" spans="1:19" x14ac:dyDescent="0.3">
      <c r="A3674" s="701" t="s">
        <v>2936</v>
      </c>
      <c r="B3674" s="701" t="s">
        <v>1607</v>
      </c>
      <c r="C3674" s="701" t="s">
        <v>1512</v>
      </c>
      <c r="D3674" s="702">
        <v>1979</v>
      </c>
      <c r="E3674" s="701" t="s">
        <v>1695</v>
      </c>
      <c r="F3674" s="701" t="s">
        <v>1696</v>
      </c>
      <c r="G3674" s="701" t="s">
        <v>1612</v>
      </c>
      <c r="H3674" s="703">
        <v>29373</v>
      </c>
      <c r="I3674" s="703">
        <v>29375</v>
      </c>
      <c r="J3674" s="701" t="s">
        <v>1608</v>
      </c>
      <c r="K3674" s="702">
        <v>20449</v>
      </c>
      <c r="L3674" s="701" t="s">
        <v>1341</v>
      </c>
      <c r="M3674" s="704"/>
      <c r="N3674" s="701" t="s">
        <v>1608</v>
      </c>
      <c r="O3674" s="702">
        <v>460</v>
      </c>
      <c r="P3674" s="701" t="s">
        <v>1341</v>
      </c>
      <c r="Q3674" s="706"/>
      <c r="R3674" s="701" t="s">
        <v>1341</v>
      </c>
      <c r="S3674" s="701" t="s">
        <v>1341</v>
      </c>
    </row>
    <row r="3675" spans="1:19" x14ac:dyDescent="0.3">
      <c r="A3675" s="701" t="s">
        <v>2948</v>
      </c>
      <c r="B3675" s="701" t="s">
        <v>1607</v>
      </c>
      <c r="C3675" s="701" t="s">
        <v>1512</v>
      </c>
      <c r="D3675" s="702">
        <v>1979</v>
      </c>
      <c r="E3675" s="701" t="s">
        <v>1695</v>
      </c>
      <c r="F3675" s="701" t="s">
        <v>1696</v>
      </c>
      <c r="G3675" s="701" t="s">
        <v>1612</v>
      </c>
      <c r="H3675" s="703">
        <v>29373</v>
      </c>
      <c r="I3675" s="703">
        <v>29375</v>
      </c>
      <c r="J3675" s="701" t="s">
        <v>1608</v>
      </c>
      <c r="K3675" s="702">
        <v>20733</v>
      </c>
      <c r="L3675" s="701" t="s">
        <v>1341</v>
      </c>
      <c r="M3675" s="704"/>
      <c r="N3675" s="701" t="s">
        <v>1608</v>
      </c>
      <c r="O3675" s="702">
        <v>316</v>
      </c>
      <c r="P3675" s="701" t="s">
        <v>1341</v>
      </c>
      <c r="Q3675" s="706"/>
      <c r="R3675" s="701" t="s">
        <v>1341</v>
      </c>
      <c r="S3675" s="701" t="s">
        <v>1341</v>
      </c>
    </row>
    <row r="3676" spans="1:19" x14ac:dyDescent="0.3">
      <c r="A3676" s="701" t="s">
        <v>2949</v>
      </c>
      <c r="B3676" s="701" t="s">
        <v>1607</v>
      </c>
      <c r="C3676" s="701" t="s">
        <v>1512</v>
      </c>
      <c r="D3676" s="702">
        <v>1979</v>
      </c>
      <c r="E3676" s="701" t="s">
        <v>1695</v>
      </c>
      <c r="F3676" s="701" t="s">
        <v>1696</v>
      </c>
      <c r="G3676" s="701" t="s">
        <v>1612</v>
      </c>
      <c r="H3676" s="703">
        <v>29355</v>
      </c>
      <c r="I3676" s="703">
        <v>29375</v>
      </c>
      <c r="J3676" s="701" t="s">
        <v>1608</v>
      </c>
      <c r="K3676" s="702">
        <v>20931</v>
      </c>
      <c r="L3676" s="701" t="s">
        <v>1341</v>
      </c>
      <c r="M3676" s="704"/>
      <c r="N3676" s="701" t="s">
        <v>1613</v>
      </c>
      <c r="O3676" s="702">
        <v>46797</v>
      </c>
      <c r="P3676" s="701" t="s">
        <v>1608</v>
      </c>
      <c r="Q3676" s="705">
        <v>493</v>
      </c>
      <c r="R3676" s="701" t="s">
        <v>1341</v>
      </c>
      <c r="S3676" s="701" t="s">
        <v>1341</v>
      </c>
    </row>
    <row r="3677" spans="1:19" x14ac:dyDescent="0.3">
      <c r="A3677" s="701" t="s">
        <v>2950</v>
      </c>
      <c r="B3677" s="701" t="s">
        <v>1607</v>
      </c>
      <c r="C3677" s="701" t="s">
        <v>1512</v>
      </c>
      <c r="D3677" s="702">
        <v>1979</v>
      </c>
      <c r="E3677" s="701" t="s">
        <v>1695</v>
      </c>
      <c r="F3677" s="701" t="s">
        <v>1696</v>
      </c>
      <c r="G3677" s="701" t="s">
        <v>1612</v>
      </c>
      <c r="H3677" s="703">
        <v>29373</v>
      </c>
      <c r="I3677" s="703">
        <v>29375</v>
      </c>
      <c r="J3677" s="701" t="s">
        <v>1608</v>
      </c>
      <c r="K3677" s="702">
        <v>20789</v>
      </c>
      <c r="L3677" s="701" t="s">
        <v>1341</v>
      </c>
      <c r="M3677" s="704"/>
      <c r="N3677" s="701" t="s">
        <v>1341</v>
      </c>
      <c r="O3677" s="706"/>
      <c r="P3677" s="701" t="s">
        <v>1341</v>
      </c>
      <c r="Q3677" s="706"/>
      <c r="R3677" s="701" t="s">
        <v>1341</v>
      </c>
      <c r="S3677" s="701" t="s">
        <v>1341</v>
      </c>
    </row>
    <row r="3678" spans="1:19" x14ac:dyDescent="0.3">
      <c r="A3678" s="701" t="s">
        <v>2956</v>
      </c>
      <c r="B3678" s="701" t="s">
        <v>1607</v>
      </c>
      <c r="C3678" s="701" t="s">
        <v>1512</v>
      </c>
      <c r="D3678" s="702">
        <v>1979</v>
      </c>
      <c r="E3678" s="701" t="s">
        <v>1695</v>
      </c>
      <c r="F3678" s="701" t="s">
        <v>1696</v>
      </c>
      <c r="G3678" s="701" t="s">
        <v>1612</v>
      </c>
      <c r="H3678" s="703">
        <v>29381</v>
      </c>
      <c r="I3678" s="703">
        <v>29384</v>
      </c>
      <c r="J3678" s="701" t="s">
        <v>1608</v>
      </c>
      <c r="K3678" s="702">
        <v>76768</v>
      </c>
      <c r="L3678" s="701" t="s">
        <v>1341</v>
      </c>
      <c r="M3678" s="704"/>
      <c r="N3678" s="701" t="s">
        <v>1613</v>
      </c>
      <c r="O3678" s="702">
        <v>3666802</v>
      </c>
      <c r="P3678" s="701" t="s">
        <v>1608</v>
      </c>
      <c r="Q3678" s="705">
        <v>1799</v>
      </c>
      <c r="R3678" s="701" t="s">
        <v>1341</v>
      </c>
      <c r="S3678" s="701" t="s">
        <v>1341</v>
      </c>
    </row>
    <row r="3679" spans="1:19" x14ac:dyDescent="0.3">
      <c r="A3679" s="701" t="s">
        <v>2957</v>
      </c>
      <c r="B3679" s="701" t="s">
        <v>1607</v>
      </c>
      <c r="C3679" s="701" t="s">
        <v>1512</v>
      </c>
      <c r="D3679" s="702">
        <v>1979</v>
      </c>
      <c r="E3679" s="701" t="s">
        <v>1695</v>
      </c>
      <c r="F3679" s="701" t="s">
        <v>1696</v>
      </c>
      <c r="G3679" s="701" t="s">
        <v>1612</v>
      </c>
      <c r="H3679" s="703">
        <v>29375</v>
      </c>
      <c r="I3679" s="703">
        <v>29379</v>
      </c>
      <c r="J3679" s="701" t="s">
        <v>1608</v>
      </c>
      <c r="K3679" s="702">
        <v>82088</v>
      </c>
      <c r="L3679" s="701" t="s">
        <v>1341</v>
      </c>
      <c r="M3679" s="704"/>
      <c r="N3679" s="701" t="s">
        <v>1613</v>
      </c>
      <c r="O3679" s="702">
        <v>3703770</v>
      </c>
      <c r="P3679" s="701" t="s">
        <v>1608</v>
      </c>
      <c r="Q3679" s="702">
        <v>1173</v>
      </c>
      <c r="R3679" s="701" t="s">
        <v>1341</v>
      </c>
      <c r="S3679" s="701" t="s">
        <v>1341</v>
      </c>
    </row>
    <row r="3680" spans="1:19" x14ac:dyDescent="0.3">
      <c r="A3680" s="701" t="s">
        <v>2935</v>
      </c>
      <c r="B3680" s="701" t="s">
        <v>1607</v>
      </c>
      <c r="C3680" s="701" t="s">
        <v>1512</v>
      </c>
      <c r="D3680" s="702">
        <v>1980</v>
      </c>
      <c r="E3680" s="701" t="s">
        <v>1695</v>
      </c>
      <c r="F3680" s="701" t="s">
        <v>1696</v>
      </c>
      <c r="G3680" s="701" t="s">
        <v>1612</v>
      </c>
      <c r="H3680" s="703">
        <v>29724</v>
      </c>
      <c r="I3680" s="703">
        <v>29727</v>
      </c>
      <c r="J3680" s="701" t="s">
        <v>1608</v>
      </c>
      <c r="K3680" s="702">
        <v>151278</v>
      </c>
      <c r="L3680" s="701" t="s">
        <v>1341</v>
      </c>
      <c r="M3680" s="704"/>
      <c r="N3680" s="701" t="s">
        <v>1613</v>
      </c>
      <c r="O3680" s="702">
        <v>8954708</v>
      </c>
      <c r="P3680" s="701" t="s">
        <v>1608</v>
      </c>
      <c r="Q3680" s="705">
        <v>273</v>
      </c>
      <c r="R3680" s="701" t="s">
        <v>1341</v>
      </c>
      <c r="S3680" s="701" t="s">
        <v>1341</v>
      </c>
    </row>
    <row r="3681" spans="1:19" x14ac:dyDescent="0.3">
      <c r="A3681" s="701" t="s">
        <v>2961</v>
      </c>
      <c r="B3681" s="701" t="s">
        <v>1607</v>
      </c>
      <c r="C3681" s="701" t="s">
        <v>1512</v>
      </c>
      <c r="D3681" s="702">
        <v>1980</v>
      </c>
      <c r="E3681" s="701" t="s">
        <v>1695</v>
      </c>
      <c r="F3681" s="701" t="s">
        <v>1696</v>
      </c>
      <c r="G3681" s="701" t="s">
        <v>1612</v>
      </c>
      <c r="H3681" s="703">
        <v>29707</v>
      </c>
      <c r="I3681" s="703">
        <v>29728</v>
      </c>
      <c r="J3681" s="701" t="s">
        <v>1608</v>
      </c>
      <c r="K3681" s="702">
        <v>18580</v>
      </c>
      <c r="L3681" s="701" t="s">
        <v>1341</v>
      </c>
      <c r="M3681" s="704"/>
      <c r="N3681" s="701" t="s">
        <v>1608</v>
      </c>
      <c r="O3681" s="702">
        <v>169</v>
      </c>
      <c r="P3681" s="701" t="s">
        <v>1341</v>
      </c>
      <c r="Q3681" s="706"/>
      <c r="R3681" s="701" t="s">
        <v>1341</v>
      </c>
      <c r="S3681" s="701" t="s">
        <v>1341</v>
      </c>
    </row>
    <row r="3682" spans="1:19" x14ac:dyDescent="0.3">
      <c r="A3682" s="701" t="s">
        <v>2963</v>
      </c>
      <c r="B3682" s="701" t="s">
        <v>1607</v>
      </c>
      <c r="C3682" s="701" t="s">
        <v>1512</v>
      </c>
      <c r="D3682" s="702">
        <v>1980</v>
      </c>
      <c r="E3682" s="701" t="s">
        <v>1695</v>
      </c>
      <c r="F3682" s="701" t="s">
        <v>1696</v>
      </c>
      <c r="G3682" s="701" t="s">
        <v>1612</v>
      </c>
      <c r="H3682" s="703">
        <v>29707</v>
      </c>
      <c r="I3682" s="703">
        <v>29728</v>
      </c>
      <c r="J3682" s="701" t="s">
        <v>1608</v>
      </c>
      <c r="K3682" s="702">
        <v>17681</v>
      </c>
      <c r="L3682" s="701" t="s">
        <v>1341</v>
      </c>
      <c r="M3682" s="704"/>
      <c r="N3682" s="701" t="s">
        <v>1608</v>
      </c>
      <c r="O3682" s="702">
        <v>110</v>
      </c>
      <c r="P3682" s="701" t="s">
        <v>1341</v>
      </c>
      <c r="Q3682" s="704"/>
      <c r="R3682" s="701" t="s">
        <v>1341</v>
      </c>
      <c r="S3682" s="701" t="s">
        <v>1341</v>
      </c>
    </row>
    <row r="3683" spans="1:19" x14ac:dyDescent="0.3">
      <c r="A3683" s="701" t="s">
        <v>2964</v>
      </c>
      <c r="B3683" s="701" t="s">
        <v>1607</v>
      </c>
      <c r="C3683" s="701" t="s">
        <v>1512</v>
      </c>
      <c r="D3683" s="702">
        <v>1980</v>
      </c>
      <c r="E3683" s="701" t="s">
        <v>1695</v>
      </c>
      <c r="F3683" s="701" t="s">
        <v>1696</v>
      </c>
      <c r="G3683" s="701" t="s">
        <v>1612</v>
      </c>
      <c r="H3683" s="703">
        <v>29707</v>
      </c>
      <c r="I3683" s="703">
        <v>29728</v>
      </c>
      <c r="J3683" s="701" t="s">
        <v>1608</v>
      </c>
      <c r="K3683" s="702">
        <v>19403</v>
      </c>
      <c r="L3683" s="701" t="s">
        <v>1341</v>
      </c>
      <c r="M3683" s="704"/>
      <c r="N3683" s="701" t="s">
        <v>1341</v>
      </c>
      <c r="O3683" s="706"/>
      <c r="P3683" s="701" t="s">
        <v>1341</v>
      </c>
      <c r="Q3683" s="704"/>
      <c r="R3683" s="701" t="s">
        <v>1341</v>
      </c>
      <c r="S3683" s="701" t="s">
        <v>1341</v>
      </c>
    </row>
    <row r="3684" spans="1:19" x14ac:dyDescent="0.3">
      <c r="A3684" s="701" t="s">
        <v>2973</v>
      </c>
      <c r="B3684" s="701" t="s">
        <v>1607</v>
      </c>
      <c r="C3684" s="701" t="s">
        <v>1512</v>
      </c>
      <c r="D3684" s="702">
        <v>1981</v>
      </c>
      <c r="E3684" s="701" t="s">
        <v>1695</v>
      </c>
      <c r="F3684" s="701" t="s">
        <v>1696</v>
      </c>
      <c r="G3684" s="701" t="s">
        <v>1612</v>
      </c>
      <c r="H3684" s="703">
        <v>30103</v>
      </c>
      <c r="I3684" s="703">
        <v>30111</v>
      </c>
      <c r="J3684" s="701" t="s">
        <v>1608</v>
      </c>
      <c r="K3684" s="702">
        <v>23396</v>
      </c>
      <c r="L3684" s="701" t="s">
        <v>1341</v>
      </c>
      <c r="M3684" s="704"/>
      <c r="N3684" s="701" t="s">
        <v>1613</v>
      </c>
      <c r="O3684" s="702">
        <v>1389223</v>
      </c>
      <c r="P3684" s="701" t="s">
        <v>1608</v>
      </c>
      <c r="Q3684" s="702">
        <v>118</v>
      </c>
      <c r="R3684" s="701" t="s">
        <v>1341</v>
      </c>
      <c r="S3684" s="701" t="s">
        <v>1341</v>
      </c>
    </row>
    <row r="3685" spans="1:19" x14ac:dyDescent="0.3">
      <c r="A3685" s="701" t="s">
        <v>2985</v>
      </c>
      <c r="B3685" s="701" t="s">
        <v>1607</v>
      </c>
      <c r="C3685" s="701" t="s">
        <v>1512</v>
      </c>
      <c r="D3685" s="702">
        <v>1981</v>
      </c>
      <c r="E3685" s="701" t="s">
        <v>1695</v>
      </c>
      <c r="F3685" s="701" t="s">
        <v>1696</v>
      </c>
      <c r="G3685" s="701" t="s">
        <v>1612</v>
      </c>
      <c r="H3685" s="703">
        <v>30103</v>
      </c>
      <c r="I3685" s="703">
        <v>30110</v>
      </c>
      <c r="J3685" s="701" t="s">
        <v>1608</v>
      </c>
      <c r="K3685" s="702">
        <v>16374</v>
      </c>
      <c r="L3685" s="701" t="s">
        <v>1341</v>
      </c>
      <c r="M3685" s="704"/>
      <c r="N3685" s="701" t="s">
        <v>1613</v>
      </c>
      <c r="O3685" s="702">
        <v>795</v>
      </c>
      <c r="P3685" s="701" t="s">
        <v>1608</v>
      </c>
      <c r="Q3685" s="702">
        <v>342</v>
      </c>
      <c r="R3685" s="701" t="s">
        <v>1341</v>
      </c>
      <c r="S3685" s="701" t="s">
        <v>1341</v>
      </c>
    </row>
    <row r="3686" spans="1:19" x14ac:dyDescent="0.3">
      <c r="A3686" s="701" t="s">
        <v>2986</v>
      </c>
      <c r="B3686" s="701" t="s">
        <v>1607</v>
      </c>
      <c r="C3686" s="701" t="s">
        <v>1512</v>
      </c>
      <c r="D3686" s="702">
        <v>1981</v>
      </c>
      <c r="E3686" s="701" t="s">
        <v>1695</v>
      </c>
      <c r="F3686" s="701" t="s">
        <v>1696</v>
      </c>
      <c r="G3686" s="701" t="s">
        <v>1612</v>
      </c>
      <c r="H3686" s="703">
        <v>30103</v>
      </c>
      <c r="I3686" s="703">
        <v>30110</v>
      </c>
      <c r="J3686" s="701" t="s">
        <v>1608</v>
      </c>
      <c r="K3686" s="702">
        <v>15953</v>
      </c>
      <c r="L3686" s="701" t="s">
        <v>1341</v>
      </c>
      <c r="M3686" s="704"/>
      <c r="N3686" s="701" t="s">
        <v>1613</v>
      </c>
      <c r="O3686" s="702">
        <v>875</v>
      </c>
      <c r="P3686" s="701" t="s">
        <v>1608</v>
      </c>
      <c r="Q3686" s="702">
        <v>383</v>
      </c>
      <c r="R3686" s="701" t="s">
        <v>1341</v>
      </c>
      <c r="S3686" s="701" t="s">
        <v>1341</v>
      </c>
    </row>
    <row r="3687" spans="1:19" x14ac:dyDescent="0.3">
      <c r="A3687" s="701" t="s">
        <v>2987</v>
      </c>
      <c r="B3687" s="701" t="s">
        <v>1607</v>
      </c>
      <c r="C3687" s="701" t="s">
        <v>1512</v>
      </c>
      <c r="D3687" s="702">
        <v>1981</v>
      </c>
      <c r="E3687" s="701" t="s">
        <v>1695</v>
      </c>
      <c r="F3687" s="701" t="s">
        <v>1696</v>
      </c>
      <c r="G3687" s="701" t="s">
        <v>1612</v>
      </c>
      <c r="H3687" s="703">
        <v>30103</v>
      </c>
      <c r="I3687" s="703">
        <v>30110</v>
      </c>
      <c r="J3687" s="701" t="s">
        <v>1608</v>
      </c>
      <c r="K3687" s="702">
        <v>18549</v>
      </c>
      <c r="L3687" s="701" t="s">
        <v>1341</v>
      </c>
      <c r="M3687" s="704"/>
      <c r="N3687" s="701" t="s">
        <v>1613</v>
      </c>
      <c r="O3687" s="702">
        <v>815</v>
      </c>
      <c r="P3687" s="701" t="s">
        <v>1608</v>
      </c>
      <c r="Q3687" s="702">
        <v>249</v>
      </c>
      <c r="R3687" s="701" t="s">
        <v>1341</v>
      </c>
      <c r="S3687" s="701" t="s">
        <v>1341</v>
      </c>
    </row>
    <row r="3688" spans="1:19" x14ac:dyDescent="0.3">
      <c r="A3688" s="701" t="s">
        <v>2988</v>
      </c>
      <c r="B3688" s="701" t="s">
        <v>1607</v>
      </c>
      <c r="C3688" s="701" t="s">
        <v>1512</v>
      </c>
      <c r="D3688" s="702">
        <v>1981</v>
      </c>
      <c r="E3688" s="701" t="s">
        <v>1695</v>
      </c>
      <c r="F3688" s="701" t="s">
        <v>1696</v>
      </c>
      <c r="G3688" s="701" t="s">
        <v>1612</v>
      </c>
      <c r="H3688" s="703">
        <v>30102</v>
      </c>
      <c r="I3688" s="703">
        <v>30111</v>
      </c>
      <c r="J3688" s="701" t="s">
        <v>1608</v>
      </c>
      <c r="K3688" s="702">
        <v>51797</v>
      </c>
      <c r="L3688" s="701" t="s">
        <v>1341</v>
      </c>
      <c r="M3688" s="704"/>
      <c r="N3688" s="701" t="s">
        <v>1613</v>
      </c>
      <c r="O3688" s="702">
        <v>6322549</v>
      </c>
      <c r="P3688" s="701" t="s">
        <v>1608</v>
      </c>
      <c r="Q3688" s="702">
        <v>896</v>
      </c>
      <c r="R3688" s="701" t="s">
        <v>1341</v>
      </c>
      <c r="S3688" s="701" t="s">
        <v>1341</v>
      </c>
    </row>
    <row r="3689" spans="1:19" x14ac:dyDescent="0.3">
      <c r="A3689" s="701" t="s">
        <v>2997</v>
      </c>
      <c r="B3689" s="701" t="s">
        <v>1607</v>
      </c>
      <c r="C3689" s="701" t="s">
        <v>1512</v>
      </c>
      <c r="D3689" s="702">
        <v>1982</v>
      </c>
      <c r="E3689" s="701" t="s">
        <v>1695</v>
      </c>
      <c r="F3689" s="701" t="s">
        <v>1696</v>
      </c>
      <c r="G3689" s="701" t="s">
        <v>1612</v>
      </c>
      <c r="H3689" s="703">
        <v>30454</v>
      </c>
      <c r="I3689" s="703">
        <v>30470</v>
      </c>
      <c r="J3689" s="701" t="s">
        <v>1608</v>
      </c>
      <c r="K3689" s="702">
        <v>87416</v>
      </c>
      <c r="L3689" s="701" t="s">
        <v>1341</v>
      </c>
      <c r="M3689" s="704"/>
      <c r="N3689" s="701" t="s">
        <v>1613</v>
      </c>
      <c r="O3689" s="702">
        <v>8028708</v>
      </c>
      <c r="P3689" s="701" t="s">
        <v>1608</v>
      </c>
      <c r="Q3689" s="705">
        <v>556</v>
      </c>
      <c r="R3689" s="701" t="s">
        <v>1341</v>
      </c>
      <c r="S3689" s="701" t="s">
        <v>1341</v>
      </c>
    </row>
    <row r="3690" spans="1:19" x14ac:dyDescent="0.3">
      <c r="A3690" s="701" t="s">
        <v>5378</v>
      </c>
      <c r="B3690" s="701" t="s">
        <v>1607</v>
      </c>
      <c r="C3690" s="701" t="s">
        <v>1512</v>
      </c>
      <c r="D3690" s="702">
        <v>1982</v>
      </c>
      <c r="E3690" s="701" t="s">
        <v>1695</v>
      </c>
      <c r="F3690" s="701" t="s">
        <v>1696</v>
      </c>
      <c r="G3690" s="701" t="s">
        <v>1612</v>
      </c>
      <c r="H3690" s="703">
        <v>30437</v>
      </c>
      <c r="I3690" s="703">
        <v>30454</v>
      </c>
      <c r="J3690" s="701" t="s">
        <v>1608</v>
      </c>
      <c r="K3690" s="702">
        <v>19816</v>
      </c>
      <c r="L3690" s="701" t="s">
        <v>1341</v>
      </c>
      <c r="M3690" s="704"/>
      <c r="N3690" s="701" t="s">
        <v>1613</v>
      </c>
      <c r="O3690" s="702">
        <v>3334</v>
      </c>
      <c r="P3690" s="701" t="s">
        <v>1608</v>
      </c>
      <c r="Q3690" s="702">
        <v>126</v>
      </c>
      <c r="R3690" s="701" t="s">
        <v>1341</v>
      </c>
      <c r="S3690" s="701" t="s">
        <v>1341</v>
      </c>
    </row>
    <row r="3691" spans="1:19" x14ac:dyDescent="0.3">
      <c r="A3691" s="701" t="s">
        <v>5379</v>
      </c>
      <c r="B3691" s="701" t="s">
        <v>1607</v>
      </c>
      <c r="C3691" s="701" t="s">
        <v>1512</v>
      </c>
      <c r="D3691" s="702">
        <v>1982</v>
      </c>
      <c r="E3691" s="701" t="s">
        <v>1695</v>
      </c>
      <c r="F3691" s="701" t="s">
        <v>1696</v>
      </c>
      <c r="G3691" s="701" t="s">
        <v>1612</v>
      </c>
      <c r="H3691" s="703">
        <v>30437</v>
      </c>
      <c r="I3691" s="703">
        <v>30454</v>
      </c>
      <c r="J3691" s="701" t="s">
        <v>1608</v>
      </c>
      <c r="K3691" s="702">
        <v>20014</v>
      </c>
      <c r="L3691" s="701" t="s">
        <v>1341</v>
      </c>
      <c r="M3691" s="704"/>
      <c r="N3691" s="701" t="s">
        <v>1613</v>
      </c>
      <c r="O3691" s="702">
        <v>2741</v>
      </c>
      <c r="P3691" s="701" t="s">
        <v>1608</v>
      </c>
      <c r="Q3691" s="702">
        <v>127</v>
      </c>
      <c r="R3691" s="701" t="s">
        <v>1341</v>
      </c>
      <c r="S3691" s="701" t="s">
        <v>1341</v>
      </c>
    </row>
    <row r="3692" spans="1:19" x14ac:dyDescent="0.3">
      <c r="A3692" s="701" t="s">
        <v>5380</v>
      </c>
      <c r="B3692" s="701" t="s">
        <v>1607</v>
      </c>
      <c r="C3692" s="701" t="s">
        <v>1512</v>
      </c>
      <c r="D3692" s="702">
        <v>1982</v>
      </c>
      <c r="E3692" s="701" t="s">
        <v>1695</v>
      </c>
      <c r="F3692" s="701" t="s">
        <v>1696</v>
      </c>
      <c r="G3692" s="701" t="s">
        <v>1612</v>
      </c>
      <c r="H3692" s="703">
        <v>30437</v>
      </c>
      <c r="I3692" s="703">
        <v>30454</v>
      </c>
      <c r="J3692" s="701" t="s">
        <v>1608</v>
      </c>
      <c r="K3692" s="702">
        <v>19632</v>
      </c>
      <c r="L3692" s="701" t="s">
        <v>1341</v>
      </c>
      <c r="M3692" s="704"/>
      <c r="N3692" s="701" t="s">
        <v>1613</v>
      </c>
      <c r="O3692" s="702">
        <v>3221</v>
      </c>
      <c r="P3692" s="701" t="s">
        <v>1608</v>
      </c>
      <c r="Q3692" s="702">
        <v>124</v>
      </c>
      <c r="R3692" s="701" t="s">
        <v>1341</v>
      </c>
      <c r="S3692" s="701" t="s">
        <v>1341</v>
      </c>
    </row>
    <row r="3693" spans="1:19" x14ac:dyDescent="0.3">
      <c r="A3693" s="701" t="s">
        <v>5381</v>
      </c>
      <c r="B3693" s="701" t="s">
        <v>1607</v>
      </c>
      <c r="C3693" s="701" t="s">
        <v>1512</v>
      </c>
      <c r="D3693" s="702">
        <v>1982</v>
      </c>
      <c r="E3693" s="701" t="s">
        <v>1695</v>
      </c>
      <c r="F3693" s="701" t="s">
        <v>1696</v>
      </c>
      <c r="G3693" s="701" t="s">
        <v>1612</v>
      </c>
      <c r="H3693" s="703">
        <v>30468</v>
      </c>
      <c r="I3693" s="703">
        <v>30470</v>
      </c>
      <c r="J3693" s="701" t="s">
        <v>1608</v>
      </c>
      <c r="K3693" s="702">
        <v>20028</v>
      </c>
      <c r="L3693" s="701" t="s">
        <v>1341</v>
      </c>
      <c r="M3693" s="704"/>
      <c r="N3693" s="701" t="s">
        <v>1613</v>
      </c>
      <c r="O3693" s="702">
        <v>37664</v>
      </c>
      <c r="P3693" s="701" t="s">
        <v>1608</v>
      </c>
      <c r="Q3693" s="702">
        <v>127</v>
      </c>
      <c r="R3693" s="701" t="s">
        <v>1341</v>
      </c>
      <c r="S3693" s="701" t="s">
        <v>1341</v>
      </c>
    </row>
    <row r="3694" spans="1:19" x14ac:dyDescent="0.3">
      <c r="A3694" s="701" t="s">
        <v>5382</v>
      </c>
      <c r="B3694" s="701" t="s">
        <v>1607</v>
      </c>
      <c r="C3694" s="701" t="s">
        <v>1512</v>
      </c>
      <c r="D3694" s="702">
        <v>1982</v>
      </c>
      <c r="E3694" s="701" t="s">
        <v>1695</v>
      </c>
      <c r="F3694" s="701" t="s">
        <v>1696</v>
      </c>
      <c r="G3694" s="701" t="s">
        <v>1612</v>
      </c>
      <c r="H3694" s="703">
        <v>30468</v>
      </c>
      <c r="I3694" s="703">
        <v>30469</v>
      </c>
      <c r="J3694" s="701" t="s">
        <v>1608</v>
      </c>
      <c r="K3694" s="702">
        <v>20195</v>
      </c>
      <c r="L3694" s="701" t="s">
        <v>1341</v>
      </c>
      <c r="M3694" s="704"/>
      <c r="N3694" s="701" t="s">
        <v>1613</v>
      </c>
      <c r="O3694" s="702">
        <v>37706</v>
      </c>
      <c r="P3694" s="701" t="s">
        <v>1608</v>
      </c>
      <c r="Q3694" s="702">
        <v>128</v>
      </c>
      <c r="R3694" s="701" t="s">
        <v>1341</v>
      </c>
      <c r="S3694" s="701" t="s">
        <v>1341</v>
      </c>
    </row>
    <row r="3695" spans="1:19" x14ac:dyDescent="0.3">
      <c r="A3695" s="701" t="s">
        <v>5383</v>
      </c>
      <c r="B3695" s="701" t="s">
        <v>1607</v>
      </c>
      <c r="C3695" s="701" t="s">
        <v>1512</v>
      </c>
      <c r="D3695" s="702">
        <v>1982</v>
      </c>
      <c r="E3695" s="701" t="s">
        <v>1695</v>
      </c>
      <c r="F3695" s="701" t="s">
        <v>1696</v>
      </c>
      <c r="G3695" s="701" t="s">
        <v>1612</v>
      </c>
      <c r="H3695" s="703">
        <v>30437</v>
      </c>
      <c r="I3695" s="703">
        <v>30465</v>
      </c>
      <c r="J3695" s="701" t="s">
        <v>1608</v>
      </c>
      <c r="K3695" s="702">
        <v>20210</v>
      </c>
      <c r="L3695" s="701" t="s">
        <v>1341</v>
      </c>
      <c r="M3695" s="704"/>
      <c r="N3695" s="701" t="s">
        <v>1613</v>
      </c>
      <c r="O3695" s="702">
        <v>38349</v>
      </c>
      <c r="P3695" s="701" t="s">
        <v>1608</v>
      </c>
      <c r="Q3695" s="702">
        <v>128</v>
      </c>
      <c r="R3695" s="701" t="s">
        <v>1341</v>
      </c>
      <c r="S3695" s="701" t="s">
        <v>1341</v>
      </c>
    </row>
    <row r="3696" spans="1:19" x14ac:dyDescent="0.3">
      <c r="A3696" s="701" t="s">
        <v>5384</v>
      </c>
      <c r="B3696" s="701" t="s">
        <v>1607</v>
      </c>
      <c r="C3696" s="701" t="s">
        <v>1512</v>
      </c>
      <c r="D3696" s="702">
        <v>1982</v>
      </c>
      <c r="E3696" s="701" t="s">
        <v>1695</v>
      </c>
      <c r="F3696" s="701" t="s">
        <v>1696</v>
      </c>
      <c r="G3696" s="701" t="s">
        <v>1612</v>
      </c>
      <c r="H3696" s="703">
        <v>30437</v>
      </c>
      <c r="I3696" s="703">
        <v>30467</v>
      </c>
      <c r="J3696" s="701" t="s">
        <v>1608</v>
      </c>
      <c r="K3696" s="702">
        <v>19888</v>
      </c>
      <c r="L3696" s="701" t="s">
        <v>1341</v>
      </c>
      <c r="M3696" s="704"/>
      <c r="N3696" s="701" t="s">
        <v>1613</v>
      </c>
      <c r="O3696" s="702">
        <v>37980</v>
      </c>
      <c r="P3696" s="701" t="s">
        <v>1608</v>
      </c>
      <c r="Q3696" s="702">
        <v>126</v>
      </c>
      <c r="R3696" s="701" t="s">
        <v>1341</v>
      </c>
      <c r="S3696" s="701" t="s">
        <v>1341</v>
      </c>
    </row>
    <row r="3697" spans="1:19" x14ac:dyDescent="0.3">
      <c r="A3697" s="701" t="s">
        <v>3008</v>
      </c>
      <c r="B3697" s="701" t="s">
        <v>1607</v>
      </c>
      <c r="C3697" s="701" t="s">
        <v>1512</v>
      </c>
      <c r="D3697" s="702">
        <v>1983</v>
      </c>
      <c r="E3697" s="701" t="s">
        <v>1695</v>
      </c>
      <c r="F3697" s="701" t="s">
        <v>1696</v>
      </c>
      <c r="G3697" s="701" t="s">
        <v>1612</v>
      </c>
      <c r="H3697" s="703">
        <v>30837</v>
      </c>
      <c r="I3697" s="703">
        <v>30840</v>
      </c>
      <c r="J3697" s="701" t="s">
        <v>1608</v>
      </c>
      <c r="K3697" s="702">
        <v>26543</v>
      </c>
      <c r="L3697" s="701" t="s">
        <v>1341</v>
      </c>
      <c r="M3697" s="704"/>
      <c r="N3697" s="701" t="s">
        <v>1613</v>
      </c>
      <c r="O3697" s="702">
        <v>659313</v>
      </c>
      <c r="P3697" s="701" t="s">
        <v>1341</v>
      </c>
      <c r="Q3697" s="706"/>
      <c r="R3697" s="701" t="s">
        <v>1341</v>
      </c>
      <c r="S3697" s="701" t="s">
        <v>1341</v>
      </c>
    </row>
    <row r="3698" spans="1:19" x14ac:dyDescent="0.3">
      <c r="A3698" s="701" t="s">
        <v>3009</v>
      </c>
      <c r="B3698" s="701" t="s">
        <v>1607</v>
      </c>
      <c r="C3698" s="701" t="s">
        <v>1512</v>
      </c>
      <c r="D3698" s="702">
        <v>1983</v>
      </c>
      <c r="E3698" s="701" t="s">
        <v>1695</v>
      </c>
      <c r="F3698" s="701" t="s">
        <v>1696</v>
      </c>
      <c r="G3698" s="701" t="s">
        <v>1612</v>
      </c>
      <c r="H3698" s="703">
        <v>30837</v>
      </c>
      <c r="I3698" s="703">
        <v>30840</v>
      </c>
      <c r="J3698" s="701" t="s">
        <v>1608</v>
      </c>
      <c r="K3698" s="702">
        <v>26062</v>
      </c>
      <c r="L3698" s="701" t="s">
        <v>1341</v>
      </c>
      <c r="M3698" s="704"/>
      <c r="N3698" s="701" t="s">
        <v>1613</v>
      </c>
      <c r="O3698" s="702">
        <v>653092</v>
      </c>
      <c r="P3698" s="701" t="s">
        <v>1608</v>
      </c>
      <c r="Q3698" s="702">
        <v>235</v>
      </c>
      <c r="R3698" s="701" t="s">
        <v>1341</v>
      </c>
      <c r="S3698" s="701" t="s">
        <v>1341</v>
      </c>
    </row>
    <row r="3699" spans="1:19" x14ac:dyDescent="0.3">
      <c r="A3699" s="701" t="s">
        <v>3012</v>
      </c>
      <c r="B3699" s="701" t="s">
        <v>1607</v>
      </c>
      <c r="C3699" s="701" t="s">
        <v>1512</v>
      </c>
      <c r="D3699" s="702">
        <v>1983</v>
      </c>
      <c r="E3699" s="701" t="s">
        <v>1695</v>
      </c>
      <c r="F3699" s="701" t="s">
        <v>1696</v>
      </c>
      <c r="G3699" s="701" t="s">
        <v>1612</v>
      </c>
      <c r="H3699" s="703">
        <v>30834</v>
      </c>
      <c r="I3699" s="703">
        <v>30839</v>
      </c>
      <c r="J3699" s="701" t="s">
        <v>1608</v>
      </c>
      <c r="K3699" s="702">
        <v>50693</v>
      </c>
      <c r="L3699" s="701" t="s">
        <v>1341</v>
      </c>
      <c r="M3699" s="704"/>
      <c r="N3699" s="701" t="s">
        <v>1613</v>
      </c>
      <c r="O3699" s="702">
        <v>4613512</v>
      </c>
      <c r="P3699" s="701" t="s">
        <v>1608</v>
      </c>
      <c r="Q3699" s="702">
        <v>253</v>
      </c>
      <c r="R3699" s="701" t="s">
        <v>1341</v>
      </c>
      <c r="S3699" s="701" t="s">
        <v>1341</v>
      </c>
    </row>
    <row r="3700" spans="1:19" x14ac:dyDescent="0.3">
      <c r="A3700" s="701" t="s">
        <v>3018</v>
      </c>
      <c r="B3700" s="701" t="s">
        <v>1607</v>
      </c>
      <c r="C3700" s="701" t="s">
        <v>1512</v>
      </c>
      <c r="D3700" s="702">
        <v>1983</v>
      </c>
      <c r="E3700" s="701" t="s">
        <v>1695</v>
      </c>
      <c r="F3700" s="701" t="s">
        <v>1696</v>
      </c>
      <c r="G3700" s="701" t="s">
        <v>1612</v>
      </c>
      <c r="H3700" s="703">
        <v>30837</v>
      </c>
      <c r="I3700" s="703">
        <v>30840</v>
      </c>
      <c r="J3700" s="701" t="s">
        <v>1608</v>
      </c>
      <c r="K3700" s="702">
        <v>25179</v>
      </c>
      <c r="L3700" s="701" t="s">
        <v>1341</v>
      </c>
      <c r="M3700" s="704"/>
      <c r="N3700" s="701" t="s">
        <v>1613</v>
      </c>
      <c r="O3700" s="702">
        <v>1439561</v>
      </c>
      <c r="P3700" s="701" t="s">
        <v>1608</v>
      </c>
      <c r="Q3700" s="702">
        <v>126</v>
      </c>
      <c r="R3700" s="701" t="s">
        <v>1341</v>
      </c>
      <c r="S3700" s="701" t="s">
        <v>1341</v>
      </c>
    </row>
    <row r="3701" spans="1:19" x14ac:dyDescent="0.3">
      <c r="A3701" s="701" t="s">
        <v>5385</v>
      </c>
      <c r="B3701" s="701" t="s">
        <v>1607</v>
      </c>
      <c r="C3701" s="701" t="s">
        <v>1512</v>
      </c>
      <c r="D3701" s="702">
        <v>1983</v>
      </c>
      <c r="E3701" s="701" t="s">
        <v>1695</v>
      </c>
      <c r="F3701" s="701" t="s">
        <v>1696</v>
      </c>
      <c r="G3701" s="701" t="s">
        <v>1612</v>
      </c>
      <c r="H3701" s="703">
        <v>30838</v>
      </c>
      <c r="I3701" s="703">
        <v>30841</v>
      </c>
      <c r="J3701" s="701" t="s">
        <v>1608</v>
      </c>
      <c r="K3701" s="702">
        <v>75989</v>
      </c>
      <c r="L3701" s="701" t="s">
        <v>1341</v>
      </c>
      <c r="M3701" s="704"/>
      <c r="N3701" s="701" t="s">
        <v>1613</v>
      </c>
      <c r="O3701" s="702">
        <v>979789</v>
      </c>
      <c r="P3701" s="701" t="s">
        <v>1608</v>
      </c>
      <c r="Q3701" s="702">
        <v>684</v>
      </c>
      <c r="R3701" s="701" t="s">
        <v>1341</v>
      </c>
      <c r="S3701" s="701" t="s">
        <v>1341</v>
      </c>
    </row>
    <row r="3702" spans="1:19" x14ac:dyDescent="0.3">
      <c r="A3702" s="701" t="s">
        <v>5386</v>
      </c>
      <c r="B3702" s="701" t="s">
        <v>1607</v>
      </c>
      <c r="C3702" s="701" t="s">
        <v>1512</v>
      </c>
      <c r="D3702" s="702">
        <v>1983</v>
      </c>
      <c r="E3702" s="701" t="s">
        <v>1695</v>
      </c>
      <c r="F3702" s="701" t="s">
        <v>1696</v>
      </c>
      <c r="G3702" s="701" t="s">
        <v>1612</v>
      </c>
      <c r="H3702" s="703">
        <v>30838</v>
      </c>
      <c r="I3702" s="703">
        <v>30841</v>
      </c>
      <c r="J3702" s="701" t="s">
        <v>1608</v>
      </c>
      <c r="K3702" s="702">
        <v>76471</v>
      </c>
      <c r="L3702" s="701" t="s">
        <v>1341</v>
      </c>
      <c r="M3702" s="704"/>
      <c r="N3702" s="701" t="s">
        <v>1613</v>
      </c>
      <c r="O3702" s="702">
        <v>971434</v>
      </c>
      <c r="P3702" s="701" t="s">
        <v>1608</v>
      </c>
      <c r="Q3702" s="705">
        <v>382</v>
      </c>
      <c r="R3702" s="701" t="s">
        <v>1341</v>
      </c>
      <c r="S3702" s="701" t="s">
        <v>1341</v>
      </c>
    </row>
    <row r="3703" spans="1:19" x14ac:dyDescent="0.3">
      <c r="A3703" s="701" t="s">
        <v>3035</v>
      </c>
      <c r="B3703" s="701" t="s">
        <v>1607</v>
      </c>
      <c r="C3703" s="701" t="s">
        <v>1512</v>
      </c>
      <c r="D3703" s="702">
        <v>1984</v>
      </c>
      <c r="E3703" s="701" t="s">
        <v>1695</v>
      </c>
      <c r="F3703" s="701" t="s">
        <v>1696</v>
      </c>
      <c r="G3703" s="701" t="s">
        <v>1612</v>
      </c>
      <c r="H3703" s="703">
        <v>31203</v>
      </c>
      <c r="I3703" s="703">
        <v>31215</v>
      </c>
      <c r="J3703" s="701" t="s">
        <v>1608</v>
      </c>
      <c r="K3703" s="702">
        <v>10353</v>
      </c>
      <c r="L3703" s="701" t="s">
        <v>1341</v>
      </c>
      <c r="M3703" s="704"/>
      <c r="N3703" s="701" t="s">
        <v>1613</v>
      </c>
      <c r="O3703" s="702">
        <v>204096</v>
      </c>
      <c r="P3703" s="701" t="s">
        <v>1608</v>
      </c>
      <c r="Q3703" s="705">
        <v>73</v>
      </c>
      <c r="R3703" s="701" t="s">
        <v>1341</v>
      </c>
      <c r="S3703" s="701" t="s">
        <v>1341</v>
      </c>
    </row>
    <row r="3704" spans="1:19" x14ac:dyDescent="0.3">
      <c r="A3704" s="701" t="s">
        <v>3036</v>
      </c>
      <c r="B3704" s="701" t="s">
        <v>1607</v>
      </c>
      <c r="C3704" s="701" t="s">
        <v>1512</v>
      </c>
      <c r="D3704" s="702">
        <v>1984</v>
      </c>
      <c r="E3704" s="701" t="s">
        <v>1695</v>
      </c>
      <c r="F3704" s="701" t="s">
        <v>1696</v>
      </c>
      <c r="G3704" s="701" t="s">
        <v>1612</v>
      </c>
      <c r="H3704" s="703">
        <v>31208</v>
      </c>
      <c r="I3704" s="703">
        <v>31216</v>
      </c>
      <c r="J3704" s="701" t="s">
        <v>1608</v>
      </c>
      <c r="K3704" s="702">
        <v>10423</v>
      </c>
      <c r="L3704" s="701" t="s">
        <v>1341</v>
      </c>
      <c r="M3704" s="704"/>
      <c r="N3704" s="701" t="s">
        <v>1613</v>
      </c>
      <c r="O3704" s="702">
        <v>181711</v>
      </c>
      <c r="P3704" s="701" t="s">
        <v>1608</v>
      </c>
      <c r="Q3704" s="705">
        <v>137</v>
      </c>
      <c r="R3704" s="701" t="s">
        <v>1341</v>
      </c>
      <c r="S3704" s="701" t="s">
        <v>1341</v>
      </c>
    </row>
    <row r="3705" spans="1:19" x14ac:dyDescent="0.3">
      <c r="A3705" s="701" t="s">
        <v>3037</v>
      </c>
      <c r="B3705" s="701" t="s">
        <v>1607</v>
      </c>
      <c r="C3705" s="701" t="s">
        <v>1512</v>
      </c>
      <c r="D3705" s="702">
        <v>1984</v>
      </c>
      <c r="E3705" s="701" t="s">
        <v>1695</v>
      </c>
      <c r="F3705" s="701" t="s">
        <v>1696</v>
      </c>
      <c r="G3705" s="701" t="s">
        <v>1612</v>
      </c>
      <c r="H3705" s="703">
        <v>31203</v>
      </c>
      <c r="I3705" s="703">
        <v>31215</v>
      </c>
      <c r="J3705" s="701" t="s">
        <v>1608</v>
      </c>
      <c r="K3705" s="702">
        <v>8628</v>
      </c>
      <c r="L3705" s="701" t="s">
        <v>1341</v>
      </c>
      <c r="M3705" s="704"/>
      <c r="N3705" s="701" t="s">
        <v>1613</v>
      </c>
      <c r="O3705" s="702">
        <v>170080</v>
      </c>
      <c r="P3705" s="701" t="s">
        <v>1608</v>
      </c>
      <c r="Q3705" s="705">
        <v>61</v>
      </c>
      <c r="R3705" s="701" t="s">
        <v>1341</v>
      </c>
      <c r="S3705" s="701" t="s">
        <v>1341</v>
      </c>
    </row>
    <row r="3706" spans="1:19" x14ac:dyDescent="0.3">
      <c r="A3706" s="701" t="s">
        <v>3038</v>
      </c>
      <c r="B3706" s="701" t="s">
        <v>1607</v>
      </c>
      <c r="C3706" s="701" t="s">
        <v>1512</v>
      </c>
      <c r="D3706" s="702">
        <v>1984</v>
      </c>
      <c r="E3706" s="701" t="s">
        <v>1695</v>
      </c>
      <c r="F3706" s="701" t="s">
        <v>1696</v>
      </c>
      <c r="G3706" s="701" t="s">
        <v>1612</v>
      </c>
      <c r="H3706" s="703">
        <v>31208</v>
      </c>
      <c r="I3706" s="703">
        <v>31216</v>
      </c>
      <c r="J3706" s="701" t="s">
        <v>1608</v>
      </c>
      <c r="K3706" s="702">
        <v>11056</v>
      </c>
      <c r="L3706" s="701" t="s">
        <v>1341</v>
      </c>
      <c r="M3706" s="704"/>
      <c r="N3706" s="701" t="s">
        <v>1613</v>
      </c>
      <c r="O3706" s="702">
        <v>192761</v>
      </c>
      <c r="P3706" s="701" t="s">
        <v>1608</v>
      </c>
      <c r="Q3706" s="702">
        <v>146</v>
      </c>
      <c r="R3706" s="701" t="s">
        <v>1341</v>
      </c>
      <c r="S3706" s="701" t="s">
        <v>1341</v>
      </c>
    </row>
    <row r="3707" spans="1:19" x14ac:dyDescent="0.3">
      <c r="A3707" s="701" t="s">
        <v>3039</v>
      </c>
      <c r="B3707" s="701" t="s">
        <v>1607</v>
      </c>
      <c r="C3707" s="701" t="s">
        <v>1512</v>
      </c>
      <c r="D3707" s="702">
        <v>1984</v>
      </c>
      <c r="E3707" s="701" t="s">
        <v>1695</v>
      </c>
      <c r="F3707" s="701" t="s">
        <v>1696</v>
      </c>
      <c r="G3707" s="701" t="s">
        <v>1612</v>
      </c>
      <c r="H3707" s="703">
        <v>31208</v>
      </c>
      <c r="I3707" s="703">
        <v>31216</v>
      </c>
      <c r="J3707" s="701" t="s">
        <v>1608</v>
      </c>
      <c r="K3707" s="702">
        <v>8617</v>
      </c>
      <c r="L3707" s="701" t="s">
        <v>1341</v>
      </c>
      <c r="M3707" s="704"/>
      <c r="N3707" s="701" t="s">
        <v>1613</v>
      </c>
      <c r="O3707" s="702">
        <v>245300</v>
      </c>
      <c r="P3707" s="701" t="s">
        <v>1608</v>
      </c>
      <c r="Q3707" s="702">
        <v>146</v>
      </c>
      <c r="R3707" s="701" t="s">
        <v>1341</v>
      </c>
      <c r="S3707" s="701" t="s">
        <v>1341</v>
      </c>
    </row>
    <row r="3708" spans="1:19" x14ac:dyDescent="0.3">
      <c r="A3708" s="701" t="s">
        <v>3040</v>
      </c>
      <c r="B3708" s="701" t="s">
        <v>1607</v>
      </c>
      <c r="C3708" s="701" t="s">
        <v>1512</v>
      </c>
      <c r="D3708" s="702">
        <v>1984</v>
      </c>
      <c r="E3708" s="701" t="s">
        <v>1695</v>
      </c>
      <c r="F3708" s="701" t="s">
        <v>1696</v>
      </c>
      <c r="G3708" s="701" t="s">
        <v>1612</v>
      </c>
      <c r="H3708" s="703">
        <v>31208</v>
      </c>
      <c r="I3708" s="703">
        <v>31216</v>
      </c>
      <c r="J3708" s="701" t="s">
        <v>1608</v>
      </c>
      <c r="K3708" s="702">
        <v>9494</v>
      </c>
      <c r="L3708" s="701" t="s">
        <v>1341</v>
      </c>
      <c r="M3708" s="704"/>
      <c r="N3708" s="701" t="s">
        <v>1613</v>
      </c>
      <c r="O3708" s="702">
        <v>208302</v>
      </c>
      <c r="P3708" s="701" t="s">
        <v>1608</v>
      </c>
      <c r="Q3708" s="702">
        <v>96</v>
      </c>
      <c r="R3708" s="701" t="s">
        <v>1341</v>
      </c>
      <c r="S3708" s="701" t="s">
        <v>1341</v>
      </c>
    </row>
    <row r="3709" spans="1:19" x14ac:dyDescent="0.3">
      <c r="A3709" s="701" t="s">
        <v>3041</v>
      </c>
      <c r="B3709" s="701" t="s">
        <v>1607</v>
      </c>
      <c r="C3709" s="701" t="s">
        <v>1512</v>
      </c>
      <c r="D3709" s="702">
        <v>1984</v>
      </c>
      <c r="E3709" s="701" t="s">
        <v>1695</v>
      </c>
      <c r="F3709" s="701" t="s">
        <v>1696</v>
      </c>
      <c r="G3709" s="701" t="s">
        <v>1612</v>
      </c>
      <c r="H3709" s="703">
        <v>31203</v>
      </c>
      <c r="I3709" s="703">
        <v>31215</v>
      </c>
      <c r="J3709" s="701" t="s">
        <v>1608</v>
      </c>
      <c r="K3709" s="702">
        <v>15531</v>
      </c>
      <c r="L3709" s="701" t="s">
        <v>1341</v>
      </c>
      <c r="M3709" s="704"/>
      <c r="N3709" s="701" t="s">
        <v>1613</v>
      </c>
      <c r="O3709" s="702">
        <v>306144</v>
      </c>
      <c r="P3709" s="701" t="s">
        <v>1608</v>
      </c>
      <c r="Q3709" s="702">
        <v>109</v>
      </c>
      <c r="R3709" s="701" t="s">
        <v>1341</v>
      </c>
      <c r="S3709" s="701" t="s">
        <v>1341</v>
      </c>
    </row>
    <row r="3710" spans="1:19" x14ac:dyDescent="0.3">
      <c r="A3710" s="701" t="s">
        <v>3042</v>
      </c>
      <c r="B3710" s="701" t="s">
        <v>1607</v>
      </c>
      <c r="C3710" s="701" t="s">
        <v>1512</v>
      </c>
      <c r="D3710" s="702">
        <v>1984</v>
      </c>
      <c r="E3710" s="701" t="s">
        <v>1695</v>
      </c>
      <c r="F3710" s="701" t="s">
        <v>1696</v>
      </c>
      <c r="G3710" s="701" t="s">
        <v>1612</v>
      </c>
      <c r="H3710" s="703">
        <v>31208</v>
      </c>
      <c r="I3710" s="703">
        <v>31216</v>
      </c>
      <c r="J3710" s="701" t="s">
        <v>1608</v>
      </c>
      <c r="K3710" s="702">
        <v>15931</v>
      </c>
      <c r="L3710" s="701" t="s">
        <v>1341</v>
      </c>
      <c r="M3710" s="704"/>
      <c r="N3710" s="701" t="s">
        <v>1613</v>
      </c>
      <c r="O3710" s="702">
        <v>453561</v>
      </c>
      <c r="P3710" s="701" t="s">
        <v>1608</v>
      </c>
      <c r="Q3710" s="702">
        <v>271</v>
      </c>
      <c r="R3710" s="701" t="s">
        <v>1341</v>
      </c>
      <c r="S3710" s="701" t="s">
        <v>1341</v>
      </c>
    </row>
    <row r="3711" spans="1:19" x14ac:dyDescent="0.3">
      <c r="A3711" s="701" t="s">
        <v>3043</v>
      </c>
      <c r="B3711" s="701" t="s">
        <v>1607</v>
      </c>
      <c r="C3711" s="701" t="s">
        <v>1512</v>
      </c>
      <c r="D3711" s="702">
        <v>1984</v>
      </c>
      <c r="E3711" s="701" t="s">
        <v>1695</v>
      </c>
      <c r="F3711" s="701" t="s">
        <v>1696</v>
      </c>
      <c r="G3711" s="701" t="s">
        <v>1612</v>
      </c>
      <c r="H3711" s="703">
        <v>31208</v>
      </c>
      <c r="I3711" s="703">
        <v>31216</v>
      </c>
      <c r="J3711" s="701" t="s">
        <v>1608</v>
      </c>
      <c r="K3711" s="702">
        <v>13732</v>
      </c>
      <c r="L3711" s="701" t="s">
        <v>1341</v>
      </c>
      <c r="M3711" s="704"/>
      <c r="N3711" s="701" t="s">
        <v>1613</v>
      </c>
      <c r="O3711" s="702">
        <v>239417</v>
      </c>
      <c r="P3711" s="701" t="s">
        <v>1608</v>
      </c>
      <c r="Q3711" s="702">
        <v>181</v>
      </c>
      <c r="R3711" s="701" t="s">
        <v>1341</v>
      </c>
      <c r="S3711" s="701" t="s">
        <v>1341</v>
      </c>
    </row>
    <row r="3712" spans="1:19" x14ac:dyDescent="0.3">
      <c r="A3712" s="701" t="s">
        <v>3044</v>
      </c>
      <c r="B3712" s="701" t="s">
        <v>1607</v>
      </c>
      <c r="C3712" s="701" t="s">
        <v>1512</v>
      </c>
      <c r="D3712" s="702">
        <v>1984</v>
      </c>
      <c r="E3712" s="701" t="s">
        <v>1695</v>
      </c>
      <c r="F3712" s="701" t="s">
        <v>1696</v>
      </c>
      <c r="G3712" s="701" t="s">
        <v>1612</v>
      </c>
      <c r="H3712" s="703">
        <v>31208</v>
      </c>
      <c r="I3712" s="703">
        <v>31216</v>
      </c>
      <c r="J3712" s="701" t="s">
        <v>1608</v>
      </c>
      <c r="K3712" s="702">
        <v>16028</v>
      </c>
      <c r="L3712" s="701" t="s">
        <v>1341</v>
      </c>
      <c r="M3712" s="704"/>
      <c r="N3712" s="701" t="s">
        <v>1613</v>
      </c>
      <c r="O3712" s="702">
        <v>351649</v>
      </c>
      <c r="P3712" s="701" t="s">
        <v>1608</v>
      </c>
      <c r="Q3712" s="705">
        <v>162</v>
      </c>
      <c r="R3712" s="701" t="s">
        <v>1341</v>
      </c>
      <c r="S3712" s="701" t="s">
        <v>1341</v>
      </c>
    </row>
    <row r="3713" spans="1:19" x14ac:dyDescent="0.3">
      <c r="A3713" s="701" t="s">
        <v>3045</v>
      </c>
      <c r="B3713" s="701" t="s">
        <v>1607</v>
      </c>
      <c r="C3713" s="701" t="s">
        <v>1512</v>
      </c>
      <c r="D3713" s="702">
        <v>1984</v>
      </c>
      <c r="E3713" s="701" t="s">
        <v>1695</v>
      </c>
      <c r="F3713" s="701" t="s">
        <v>1696</v>
      </c>
      <c r="G3713" s="701" t="s">
        <v>1612</v>
      </c>
      <c r="H3713" s="703">
        <v>31198</v>
      </c>
      <c r="I3713" s="703">
        <v>31206</v>
      </c>
      <c r="J3713" s="701" t="s">
        <v>1608</v>
      </c>
      <c r="K3713" s="702">
        <v>18823</v>
      </c>
      <c r="L3713" s="701" t="s">
        <v>1341</v>
      </c>
      <c r="M3713" s="704"/>
      <c r="N3713" s="701" t="s">
        <v>1613</v>
      </c>
      <c r="O3713" s="702">
        <v>747337</v>
      </c>
      <c r="P3713" s="701" t="s">
        <v>1608</v>
      </c>
      <c r="Q3713" s="705">
        <v>522</v>
      </c>
      <c r="R3713" s="701" t="s">
        <v>1341</v>
      </c>
      <c r="S3713" s="701" t="s">
        <v>1341</v>
      </c>
    </row>
    <row r="3714" spans="1:19" x14ac:dyDescent="0.3">
      <c r="A3714" s="701" t="s">
        <v>3046</v>
      </c>
      <c r="B3714" s="701" t="s">
        <v>1607</v>
      </c>
      <c r="C3714" s="701" t="s">
        <v>1512</v>
      </c>
      <c r="D3714" s="702">
        <v>1984</v>
      </c>
      <c r="E3714" s="701" t="s">
        <v>1695</v>
      </c>
      <c r="F3714" s="701" t="s">
        <v>1696</v>
      </c>
      <c r="G3714" s="701" t="s">
        <v>1612</v>
      </c>
      <c r="H3714" s="703">
        <v>31205</v>
      </c>
      <c r="I3714" s="703">
        <v>31208</v>
      </c>
      <c r="J3714" s="701" t="s">
        <v>1608</v>
      </c>
      <c r="K3714" s="702">
        <v>28083</v>
      </c>
      <c r="L3714" s="701" t="s">
        <v>1341</v>
      </c>
      <c r="M3714" s="704"/>
      <c r="N3714" s="701" t="s">
        <v>1613</v>
      </c>
      <c r="O3714" s="702">
        <v>992605</v>
      </c>
      <c r="P3714" s="701" t="s">
        <v>1608</v>
      </c>
      <c r="Q3714" s="705">
        <v>198</v>
      </c>
      <c r="R3714" s="701" t="s">
        <v>1341</v>
      </c>
      <c r="S3714" s="701" t="s">
        <v>1341</v>
      </c>
    </row>
    <row r="3715" spans="1:19" x14ac:dyDescent="0.3">
      <c r="A3715" s="701" t="s">
        <v>3047</v>
      </c>
      <c r="B3715" s="701" t="s">
        <v>1607</v>
      </c>
      <c r="C3715" s="701" t="s">
        <v>1512</v>
      </c>
      <c r="D3715" s="702">
        <v>1984</v>
      </c>
      <c r="E3715" s="701" t="s">
        <v>1695</v>
      </c>
      <c r="F3715" s="701" t="s">
        <v>1696</v>
      </c>
      <c r="G3715" s="701" t="s">
        <v>1612</v>
      </c>
      <c r="H3715" s="703">
        <v>31205</v>
      </c>
      <c r="I3715" s="703">
        <v>31208</v>
      </c>
      <c r="J3715" s="701" t="s">
        <v>1608</v>
      </c>
      <c r="K3715" s="702">
        <v>1984</v>
      </c>
      <c r="L3715" s="701" t="s">
        <v>1341</v>
      </c>
      <c r="M3715" s="704"/>
      <c r="N3715" s="701" t="s">
        <v>1613</v>
      </c>
      <c r="O3715" s="702">
        <v>70142</v>
      </c>
      <c r="P3715" s="701" t="s">
        <v>1608</v>
      </c>
      <c r="Q3715" s="705">
        <v>14</v>
      </c>
      <c r="R3715" s="701" t="s">
        <v>1341</v>
      </c>
      <c r="S3715" s="701" t="s">
        <v>1341</v>
      </c>
    </row>
    <row r="3716" spans="1:19" x14ac:dyDescent="0.3">
      <c r="A3716" s="701" t="s">
        <v>3048</v>
      </c>
      <c r="B3716" s="701" t="s">
        <v>1607</v>
      </c>
      <c r="C3716" s="701" t="s">
        <v>1512</v>
      </c>
      <c r="D3716" s="702">
        <v>1984</v>
      </c>
      <c r="E3716" s="701" t="s">
        <v>1695</v>
      </c>
      <c r="F3716" s="701" t="s">
        <v>1696</v>
      </c>
      <c r="G3716" s="701" t="s">
        <v>1612</v>
      </c>
      <c r="H3716" s="703">
        <v>31205</v>
      </c>
      <c r="I3716" s="703">
        <v>31208</v>
      </c>
      <c r="J3716" s="701" t="s">
        <v>1608</v>
      </c>
      <c r="K3716" s="702">
        <v>21625</v>
      </c>
      <c r="L3716" s="701" t="s">
        <v>1341</v>
      </c>
      <c r="M3716" s="704"/>
      <c r="N3716" s="701" t="s">
        <v>1613</v>
      </c>
      <c r="O3716" s="702">
        <v>949585</v>
      </c>
      <c r="P3716" s="701" t="s">
        <v>1608</v>
      </c>
      <c r="Q3716" s="705">
        <v>600</v>
      </c>
      <c r="R3716" s="701" t="s">
        <v>1341</v>
      </c>
      <c r="S3716" s="701" t="s">
        <v>1341</v>
      </c>
    </row>
    <row r="3717" spans="1:19" x14ac:dyDescent="0.3">
      <c r="A3717" s="701" t="s">
        <v>3049</v>
      </c>
      <c r="B3717" s="701" t="s">
        <v>1607</v>
      </c>
      <c r="C3717" s="701" t="s">
        <v>1512</v>
      </c>
      <c r="D3717" s="702">
        <v>1984</v>
      </c>
      <c r="E3717" s="701" t="s">
        <v>1695</v>
      </c>
      <c r="F3717" s="701" t="s">
        <v>1696</v>
      </c>
      <c r="G3717" s="701" t="s">
        <v>1612</v>
      </c>
      <c r="H3717" s="703">
        <v>31205</v>
      </c>
      <c r="I3717" s="703">
        <v>31208</v>
      </c>
      <c r="J3717" s="701" t="s">
        <v>1608</v>
      </c>
      <c r="K3717" s="702">
        <v>8578</v>
      </c>
      <c r="L3717" s="701" t="s">
        <v>1341</v>
      </c>
      <c r="M3717" s="704"/>
      <c r="N3717" s="701" t="s">
        <v>1613</v>
      </c>
      <c r="O3717" s="702">
        <v>66132</v>
      </c>
      <c r="P3717" s="701" t="s">
        <v>1608</v>
      </c>
      <c r="Q3717" s="705">
        <v>238</v>
      </c>
      <c r="R3717" s="701" t="s">
        <v>1341</v>
      </c>
      <c r="S3717" s="701" t="s">
        <v>1341</v>
      </c>
    </row>
    <row r="3718" spans="1:19" x14ac:dyDescent="0.3">
      <c r="A3718" s="701" t="s">
        <v>3051</v>
      </c>
      <c r="B3718" s="701" t="s">
        <v>1607</v>
      </c>
      <c r="C3718" s="701" t="s">
        <v>1512</v>
      </c>
      <c r="D3718" s="702">
        <v>1984</v>
      </c>
      <c r="E3718" s="701" t="s">
        <v>1695</v>
      </c>
      <c r="F3718" s="701" t="s">
        <v>1696</v>
      </c>
      <c r="G3718" s="701" t="s">
        <v>1612</v>
      </c>
      <c r="H3718" s="703">
        <v>31177</v>
      </c>
      <c r="I3718" s="703">
        <v>31211</v>
      </c>
      <c r="J3718" s="701" t="s">
        <v>1608</v>
      </c>
      <c r="K3718" s="702">
        <v>50365</v>
      </c>
      <c r="L3718" s="701" t="s">
        <v>1341</v>
      </c>
      <c r="M3718" s="704"/>
      <c r="N3718" s="701" t="s">
        <v>1613</v>
      </c>
      <c r="O3718" s="702">
        <v>2593377</v>
      </c>
      <c r="P3718" s="701" t="s">
        <v>1608</v>
      </c>
      <c r="Q3718" s="705">
        <v>458</v>
      </c>
      <c r="R3718" s="701" t="s">
        <v>1341</v>
      </c>
      <c r="S3718" s="701" t="s">
        <v>1341</v>
      </c>
    </row>
    <row r="3719" spans="1:19" x14ac:dyDescent="0.3">
      <c r="A3719" s="701" t="s">
        <v>3112</v>
      </c>
      <c r="B3719" s="701" t="s">
        <v>1607</v>
      </c>
      <c r="C3719" s="701" t="s">
        <v>1512</v>
      </c>
      <c r="D3719" s="702">
        <v>1985</v>
      </c>
      <c r="E3719" s="701" t="s">
        <v>1695</v>
      </c>
      <c r="F3719" s="701" t="s">
        <v>1696</v>
      </c>
      <c r="G3719" s="701" t="s">
        <v>1612</v>
      </c>
      <c r="H3719" s="703">
        <v>31569</v>
      </c>
      <c r="I3719" s="703">
        <v>31573</v>
      </c>
      <c r="J3719" s="701" t="s">
        <v>1608</v>
      </c>
      <c r="K3719" s="702">
        <v>25263</v>
      </c>
      <c r="L3719" s="701" t="s">
        <v>1341</v>
      </c>
      <c r="M3719" s="704"/>
      <c r="N3719" s="701" t="s">
        <v>1613</v>
      </c>
      <c r="O3719" s="702">
        <v>975676</v>
      </c>
      <c r="P3719" s="701" t="s">
        <v>1608</v>
      </c>
      <c r="Q3719" s="705">
        <v>127</v>
      </c>
      <c r="R3719" s="701" t="s">
        <v>1341</v>
      </c>
      <c r="S3719" s="701" t="s">
        <v>1341</v>
      </c>
    </row>
    <row r="3720" spans="1:19" x14ac:dyDescent="0.3">
      <c r="A3720" s="701" t="s">
        <v>3113</v>
      </c>
      <c r="B3720" s="701" t="s">
        <v>1607</v>
      </c>
      <c r="C3720" s="701" t="s">
        <v>1512</v>
      </c>
      <c r="D3720" s="702">
        <v>1985</v>
      </c>
      <c r="E3720" s="701" t="s">
        <v>1695</v>
      </c>
      <c r="F3720" s="701" t="s">
        <v>1696</v>
      </c>
      <c r="G3720" s="701" t="s">
        <v>1612</v>
      </c>
      <c r="H3720" s="703">
        <v>31569</v>
      </c>
      <c r="I3720" s="703">
        <v>31573</v>
      </c>
      <c r="J3720" s="701" t="s">
        <v>1608</v>
      </c>
      <c r="K3720" s="702">
        <v>26746</v>
      </c>
      <c r="L3720" s="701" t="s">
        <v>1341</v>
      </c>
      <c r="M3720" s="704"/>
      <c r="N3720" s="701" t="s">
        <v>1613</v>
      </c>
      <c r="O3720" s="702">
        <v>989535</v>
      </c>
      <c r="P3720" s="701" t="s">
        <v>1341</v>
      </c>
      <c r="Q3720" s="704"/>
      <c r="R3720" s="701" t="s">
        <v>1341</v>
      </c>
      <c r="S3720" s="701" t="s">
        <v>1341</v>
      </c>
    </row>
    <row r="3721" spans="1:19" x14ac:dyDescent="0.3">
      <c r="A3721" s="701" t="s">
        <v>3114</v>
      </c>
      <c r="B3721" s="701" t="s">
        <v>1607</v>
      </c>
      <c r="C3721" s="701" t="s">
        <v>1512</v>
      </c>
      <c r="D3721" s="702">
        <v>1985</v>
      </c>
      <c r="E3721" s="701" t="s">
        <v>1695</v>
      </c>
      <c r="F3721" s="701" t="s">
        <v>1696</v>
      </c>
      <c r="G3721" s="701" t="s">
        <v>1612</v>
      </c>
      <c r="H3721" s="703">
        <v>31573</v>
      </c>
      <c r="I3721" s="703">
        <v>31579</v>
      </c>
      <c r="J3721" s="701" t="s">
        <v>1608</v>
      </c>
      <c r="K3721" s="702">
        <v>26320</v>
      </c>
      <c r="L3721" s="701" t="s">
        <v>1341</v>
      </c>
      <c r="M3721" s="704"/>
      <c r="N3721" s="701" t="s">
        <v>1613</v>
      </c>
      <c r="O3721" s="702">
        <v>662585</v>
      </c>
      <c r="P3721" s="701" t="s">
        <v>1341</v>
      </c>
      <c r="Q3721" s="704"/>
      <c r="R3721" s="701" t="s">
        <v>1341</v>
      </c>
      <c r="S3721" s="701" t="s">
        <v>1341</v>
      </c>
    </row>
    <row r="3722" spans="1:19" x14ac:dyDescent="0.3">
      <c r="A3722" s="701" t="s">
        <v>3115</v>
      </c>
      <c r="B3722" s="701" t="s">
        <v>1607</v>
      </c>
      <c r="C3722" s="701" t="s">
        <v>1512</v>
      </c>
      <c r="D3722" s="702">
        <v>1985</v>
      </c>
      <c r="E3722" s="701" t="s">
        <v>1695</v>
      </c>
      <c r="F3722" s="701" t="s">
        <v>1696</v>
      </c>
      <c r="G3722" s="701" t="s">
        <v>1612</v>
      </c>
      <c r="H3722" s="703">
        <v>31573</v>
      </c>
      <c r="I3722" s="703">
        <v>31579</v>
      </c>
      <c r="J3722" s="701" t="s">
        <v>1608</v>
      </c>
      <c r="K3722" s="702">
        <v>25915</v>
      </c>
      <c r="L3722" s="701" t="s">
        <v>1341</v>
      </c>
      <c r="M3722" s="704"/>
      <c r="N3722" s="701" t="s">
        <v>1613</v>
      </c>
      <c r="O3722" s="702">
        <v>659653</v>
      </c>
      <c r="P3722" s="701" t="s">
        <v>1341</v>
      </c>
      <c r="Q3722" s="704"/>
      <c r="R3722" s="701" t="s">
        <v>1341</v>
      </c>
      <c r="S3722" s="701" t="s">
        <v>1341</v>
      </c>
    </row>
    <row r="3723" spans="1:19" x14ac:dyDescent="0.3">
      <c r="A3723" s="701" t="s">
        <v>3116</v>
      </c>
      <c r="B3723" s="701" t="s">
        <v>1607</v>
      </c>
      <c r="C3723" s="701" t="s">
        <v>1512</v>
      </c>
      <c r="D3723" s="702">
        <v>1985</v>
      </c>
      <c r="E3723" s="701" t="s">
        <v>1695</v>
      </c>
      <c r="F3723" s="701" t="s">
        <v>1696</v>
      </c>
      <c r="G3723" s="701" t="s">
        <v>1612</v>
      </c>
      <c r="H3723" s="703">
        <v>31569</v>
      </c>
      <c r="I3723" s="703">
        <v>31579</v>
      </c>
      <c r="J3723" s="701" t="s">
        <v>1608</v>
      </c>
      <c r="K3723" s="702">
        <v>25274</v>
      </c>
      <c r="L3723" s="701" t="s">
        <v>1341</v>
      </c>
      <c r="M3723" s="704"/>
      <c r="N3723" s="701" t="s">
        <v>1613</v>
      </c>
      <c r="O3723" s="702">
        <v>1135969</v>
      </c>
      <c r="P3723" s="701" t="s">
        <v>1608</v>
      </c>
      <c r="Q3723" s="705">
        <v>118</v>
      </c>
      <c r="R3723" s="701" t="s">
        <v>1341</v>
      </c>
      <c r="S3723" s="701" t="s">
        <v>1341</v>
      </c>
    </row>
    <row r="3724" spans="1:19" x14ac:dyDescent="0.3">
      <c r="A3724" s="701" t="s">
        <v>3117</v>
      </c>
      <c r="B3724" s="701" t="s">
        <v>1607</v>
      </c>
      <c r="C3724" s="701" t="s">
        <v>1512</v>
      </c>
      <c r="D3724" s="702">
        <v>1985</v>
      </c>
      <c r="E3724" s="701" t="s">
        <v>1695</v>
      </c>
      <c r="F3724" s="701" t="s">
        <v>1696</v>
      </c>
      <c r="G3724" s="701" t="s">
        <v>1612</v>
      </c>
      <c r="H3724" s="703">
        <v>31569</v>
      </c>
      <c r="I3724" s="703">
        <v>31579</v>
      </c>
      <c r="J3724" s="701" t="s">
        <v>1608</v>
      </c>
      <c r="K3724" s="702">
        <v>26998</v>
      </c>
      <c r="L3724" s="701" t="s">
        <v>1341</v>
      </c>
      <c r="M3724" s="704"/>
      <c r="N3724" s="701" t="s">
        <v>1613</v>
      </c>
      <c r="O3724" s="702">
        <v>1211314</v>
      </c>
      <c r="P3724" s="701" t="s">
        <v>1608</v>
      </c>
      <c r="Q3724" s="705">
        <v>125</v>
      </c>
      <c r="R3724" s="701" t="s">
        <v>1341</v>
      </c>
      <c r="S3724" s="701" t="s">
        <v>1341</v>
      </c>
    </row>
    <row r="3725" spans="1:19" x14ac:dyDescent="0.3">
      <c r="A3725" s="701" t="s">
        <v>3118</v>
      </c>
      <c r="B3725" s="701" t="s">
        <v>1607</v>
      </c>
      <c r="C3725" s="701" t="s">
        <v>1512</v>
      </c>
      <c r="D3725" s="702">
        <v>1985</v>
      </c>
      <c r="E3725" s="701" t="s">
        <v>1695</v>
      </c>
      <c r="F3725" s="701" t="s">
        <v>1696</v>
      </c>
      <c r="G3725" s="701" t="s">
        <v>1612</v>
      </c>
      <c r="H3725" s="703">
        <v>31569</v>
      </c>
      <c r="I3725" s="703">
        <v>31579</v>
      </c>
      <c r="J3725" s="701" t="s">
        <v>1608</v>
      </c>
      <c r="K3725" s="702">
        <v>26215</v>
      </c>
      <c r="L3725" s="701" t="s">
        <v>1341</v>
      </c>
      <c r="M3725" s="704"/>
      <c r="N3725" s="701" t="s">
        <v>1613</v>
      </c>
      <c r="O3725" s="702">
        <v>1186600</v>
      </c>
      <c r="P3725" s="701" t="s">
        <v>1608</v>
      </c>
      <c r="Q3725" s="705">
        <v>121</v>
      </c>
      <c r="R3725" s="701" t="s">
        <v>1341</v>
      </c>
      <c r="S3725" s="701" t="s">
        <v>1341</v>
      </c>
    </row>
    <row r="3726" spans="1:19" x14ac:dyDescent="0.3">
      <c r="A3726" s="701" t="s">
        <v>3119</v>
      </c>
      <c r="B3726" s="701" t="s">
        <v>1607</v>
      </c>
      <c r="C3726" s="701" t="s">
        <v>1512</v>
      </c>
      <c r="D3726" s="702">
        <v>1985</v>
      </c>
      <c r="E3726" s="701" t="s">
        <v>1695</v>
      </c>
      <c r="F3726" s="701" t="s">
        <v>1696</v>
      </c>
      <c r="G3726" s="701" t="s">
        <v>1612</v>
      </c>
      <c r="H3726" s="703">
        <v>31569</v>
      </c>
      <c r="I3726" s="703">
        <v>31579</v>
      </c>
      <c r="J3726" s="701" t="s">
        <v>1608</v>
      </c>
      <c r="K3726" s="702">
        <v>25976</v>
      </c>
      <c r="L3726" s="701" t="s">
        <v>1341</v>
      </c>
      <c r="M3726" s="704"/>
      <c r="N3726" s="701" t="s">
        <v>1613</v>
      </c>
      <c r="O3726" s="705">
        <v>1173224</v>
      </c>
      <c r="P3726" s="701" t="s">
        <v>1608</v>
      </c>
      <c r="Q3726" s="705">
        <v>119</v>
      </c>
      <c r="R3726" s="701" t="s">
        <v>1341</v>
      </c>
      <c r="S3726" s="701" t="s">
        <v>1341</v>
      </c>
    </row>
    <row r="3727" spans="1:19" x14ac:dyDescent="0.3">
      <c r="A3727" s="701" t="s">
        <v>3154</v>
      </c>
      <c r="B3727" s="701" t="s">
        <v>1607</v>
      </c>
      <c r="C3727" s="701" t="s">
        <v>1512</v>
      </c>
      <c r="D3727" s="702">
        <v>1986</v>
      </c>
      <c r="E3727" s="701" t="s">
        <v>1695</v>
      </c>
      <c r="F3727" s="701" t="s">
        <v>1696</v>
      </c>
      <c r="G3727" s="701" t="s">
        <v>1612</v>
      </c>
      <c r="H3727" s="703">
        <v>31907</v>
      </c>
      <c r="I3727" s="703">
        <v>31927</v>
      </c>
      <c r="J3727" s="701" t="s">
        <v>1608</v>
      </c>
      <c r="K3727" s="702">
        <v>24175</v>
      </c>
      <c r="L3727" s="701" t="s">
        <v>1341</v>
      </c>
      <c r="M3727" s="704"/>
      <c r="N3727" s="701" t="s">
        <v>1613</v>
      </c>
      <c r="O3727" s="702">
        <v>1185725</v>
      </c>
      <c r="P3727" s="701" t="s">
        <v>1608</v>
      </c>
      <c r="Q3727" s="702">
        <v>1059</v>
      </c>
      <c r="R3727" s="701" t="s">
        <v>1341</v>
      </c>
      <c r="S3727" s="701" t="s">
        <v>1341</v>
      </c>
    </row>
    <row r="3728" spans="1:19" x14ac:dyDescent="0.3">
      <c r="A3728" s="701" t="s">
        <v>3155</v>
      </c>
      <c r="B3728" s="701" t="s">
        <v>1607</v>
      </c>
      <c r="C3728" s="701" t="s">
        <v>1512</v>
      </c>
      <c r="D3728" s="702">
        <v>1986</v>
      </c>
      <c r="E3728" s="701" t="s">
        <v>1695</v>
      </c>
      <c r="F3728" s="701" t="s">
        <v>1696</v>
      </c>
      <c r="G3728" s="701" t="s">
        <v>1612</v>
      </c>
      <c r="H3728" s="703">
        <v>31907</v>
      </c>
      <c r="I3728" s="703">
        <v>31927</v>
      </c>
      <c r="J3728" s="701" t="s">
        <v>1608</v>
      </c>
      <c r="K3728" s="702">
        <v>22396</v>
      </c>
      <c r="L3728" s="701" t="s">
        <v>1341</v>
      </c>
      <c r="M3728" s="704"/>
      <c r="N3728" s="701" t="s">
        <v>1613</v>
      </c>
      <c r="O3728" s="702">
        <v>1127152</v>
      </c>
      <c r="P3728" s="701" t="s">
        <v>1608</v>
      </c>
      <c r="Q3728" s="705">
        <v>1181</v>
      </c>
      <c r="R3728" s="701" t="s">
        <v>1341</v>
      </c>
      <c r="S3728" s="701" t="s">
        <v>1341</v>
      </c>
    </row>
    <row r="3729" spans="1:19" x14ac:dyDescent="0.3">
      <c r="A3729" s="701" t="s">
        <v>3175</v>
      </c>
      <c r="B3729" s="701" t="s">
        <v>1607</v>
      </c>
      <c r="C3729" s="701" t="s">
        <v>1512</v>
      </c>
      <c r="D3729" s="702">
        <v>1986</v>
      </c>
      <c r="E3729" s="701" t="s">
        <v>1695</v>
      </c>
      <c r="F3729" s="701" t="s">
        <v>1696</v>
      </c>
      <c r="G3729" s="701" t="s">
        <v>1612</v>
      </c>
      <c r="H3729" s="703">
        <v>31912</v>
      </c>
      <c r="I3729" s="703">
        <v>31927</v>
      </c>
      <c r="J3729" s="701" t="s">
        <v>1608</v>
      </c>
      <c r="K3729" s="702">
        <v>23973</v>
      </c>
      <c r="L3729" s="701" t="s">
        <v>1341</v>
      </c>
      <c r="M3729" s="704"/>
      <c r="N3729" s="701" t="s">
        <v>1613</v>
      </c>
      <c r="O3729" s="702">
        <v>1243325</v>
      </c>
      <c r="P3729" s="701" t="s">
        <v>1608</v>
      </c>
      <c r="Q3729" s="702">
        <v>204</v>
      </c>
      <c r="R3729" s="701" t="s">
        <v>1341</v>
      </c>
      <c r="S3729" s="701" t="s">
        <v>1341</v>
      </c>
    </row>
    <row r="3730" spans="1:19" x14ac:dyDescent="0.3">
      <c r="A3730" s="701" t="s">
        <v>3176</v>
      </c>
      <c r="B3730" s="701" t="s">
        <v>1607</v>
      </c>
      <c r="C3730" s="701" t="s">
        <v>1512</v>
      </c>
      <c r="D3730" s="702">
        <v>1986</v>
      </c>
      <c r="E3730" s="701" t="s">
        <v>1695</v>
      </c>
      <c r="F3730" s="701" t="s">
        <v>1696</v>
      </c>
      <c r="G3730" s="701" t="s">
        <v>1612</v>
      </c>
      <c r="H3730" s="703">
        <v>31912</v>
      </c>
      <c r="I3730" s="703">
        <v>31927</v>
      </c>
      <c r="J3730" s="701" t="s">
        <v>1608</v>
      </c>
      <c r="K3730" s="702">
        <v>26805</v>
      </c>
      <c r="L3730" s="701" t="s">
        <v>1341</v>
      </c>
      <c r="M3730" s="704"/>
      <c r="N3730" s="701" t="s">
        <v>1613</v>
      </c>
      <c r="O3730" s="705">
        <v>1388668</v>
      </c>
      <c r="P3730" s="701" t="s">
        <v>1608</v>
      </c>
      <c r="Q3730" s="705">
        <v>274</v>
      </c>
      <c r="R3730" s="701" t="s">
        <v>1341</v>
      </c>
      <c r="S3730" s="701" t="s">
        <v>1341</v>
      </c>
    </row>
    <row r="3731" spans="1:19" x14ac:dyDescent="0.3">
      <c r="A3731" s="701" t="s">
        <v>3177</v>
      </c>
      <c r="B3731" s="701" t="s">
        <v>1607</v>
      </c>
      <c r="C3731" s="701" t="s">
        <v>1512</v>
      </c>
      <c r="D3731" s="702">
        <v>1986</v>
      </c>
      <c r="E3731" s="701" t="s">
        <v>1695</v>
      </c>
      <c r="F3731" s="701" t="s">
        <v>1696</v>
      </c>
      <c r="G3731" s="701" t="s">
        <v>1612</v>
      </c>
      <c r="H3731" s="703">
        <v>31912</v>
      </c>
      <c r="I3731" s="703">
        <v>31927</v>
      </c>
      <c r="J3731" s="701" t="s">
        <v>1608</v>
      </c>
      <c r="K3731" s="702">
        <v>24283</v>
      </c>
      <c r="L3731" s="701" t="s">
        <v>1341</v>
      </c>
      <c r="M3731" s="704"/>
      <c r="N3731" s="701" t="s">
        <v>1613</v>
      </c>
      <c r="O3731" s="705">
        <v>1351663</v>
      </c>
      <c r="P3731" s="701" t="s">
        <v>1608</v>
      </c>
      <c r="Q3731" s="705">
        <v>161</v>
      </c>
      <c r="R3731" s="701" t="s">
        <v>1341</v>
      </c>
      <c r="S3731" s="701" t="s">
        <v>1341</v>
      </c>
    </row>
    <row r="3732" spans="1:19" x14ac:dyDescent="0.3">
      <c r="A3732" s="701" t="s">
        <v>3178</v>
      </c>
      <c r="B3732" s="701" t="s">
        <v>1607</v>
      </c>
      <c r="C3732" s="701" t="s">
        <v>1512</v>
      </c>
      <c r="D3732" s="702">
        <v>1986</v>
      </c>
      <c r="E3732" s="701" t="s">
        <v>1695</v>
      </c>
      <c r="F3732" s="701" t="s">
        <v>1696</v>
      </c>
      <c r="G3732" s="701" t="s">
        <v>1612</v>
      </c>
      <c r="H3732" s="703">
        <v>31912</v>
      </c>
      <c r="I3732" s="703">
        <v>31927</v>
      </c>
      <c r="J3732" s="701" t="s">
        <v>1608</v>
      </c>
      <c r="K3732" s="702">
        <v>25922</v>
      </c>
      <c r="L3732" s="701" t="s">
        <v>1341</v>
      </c>
      <c r="M3732" s="704"/>
      <c r="N3732" s="701" t="s">
        <v>1613</v>
      </c>
      <c r="O3732" s="705">
        <v>1993847</v>
      </c>
      <c r="P3732" s="701" t="s">
        <v>1608</v>
      </c>
      <c r="Q3732" s="705">
        <v>174</v>
      </c>
      <c r="R3732" s="701" t="s">
        <v>1341</v>
      </c>
      <c r="S3732" s="701" t="s">
        <v>1341</v>
      </c>
    </row>
    <row r="3733" spans="1:19" x14ac:dyDescent="0.3">
      <c r="A3733" s="701" t="s">
        <v>3196</v>
      </c>
      <c r="B3733" s="701" t="s">
        <v>1607</v>
      </c>
      <c r="C3733" s="701" t="s">
        <v>1512</v>
      </c>
      <c r="D3733" s="702">
        <v>1986</v>
      </c>
      <c r="E3733" s="701" t="s">
        <v>1695</v>
      </c>
      <c r="F3733" s="701" t="s">
        <v>1696</v>
      </c>
      <c r="G3733" s="701" t="s">
        <v>1612</v>
      </c>
      <c r="H3733" s="703">
        <v>31912</v>
      </c>
      <c r="I3733" s="703">
        <v>31919</v>
      </c>
      <c r="J3733" s="701" t="s">
        <v>1608</v>
      </c>
      <c r="K3733" s="702">
        <v>20615</v>
      </c>
      <c r="L3733" s="701" t="s">
        <v>1341</v>
      </c>
      <c r="M3733" s="704"/>
      <c r="N3733" s="701" t="s">
        <v>1608</v>
      </c>
      <c r="O3733" s="702">
        <v>164</v>
      </c>
      <c r="P3733" s="701" t="s">
        <v>1341</v>
      </c>
      <c r="Q3733" s="706"/>
      <c r="R3733" s="701" t="s">
        <v>1341</v>
      </c>
      <c r="S3733" s="701" t="s">
        <v>1341</v>
      </c>
    </row>
    <row r="3734" spans="1:19" x14ac:dyDescent="0.3">
      <c r="A3734" s="701" t="s">
        <v>3197</v>
      </c>
      <c r="B3734" s="701" t="s">
        <v>1607</v>
      </c>
      <c r="C3734" s="701" t="s">
        <v>1512</v>
      </c>
      <c r="D3734" s="702">
        <v>1986</v>
      </c>
      <c r="E3734" s="701" t="s">
        <v>1695</v>
      </c>
      <c r="F3734" s="701" t="s">
        <v>1696</v>
      </c>
      <c r="G3734" s="701" t="s">
        <v>1612</v>
      </c>
      <c r="H3734" s="703">
        <v>31912</v>
      </c>
      <c r="I3734" s="703">
        <v>31919</v>
      </c>
      <c r="J3734" s="701" t="s">
        <v>1608</v>
      </c>
      <c r="K3734" s="702">
        <v>19981</v>
      </c>
      <c r="L3734" s="701" t="s">
        <v>1341</v>
      </c>
      <c r="M3734" s="704"/>
      <c r="N3734" s="701" t="s">
        <v>1608</v>
      </c>
      <c r="O3734" s="702">
        <v>160</v>
      </c>
      <c r="P3734" s="701" t="s">
        <v>1341</v>
      </c>
      <c r="Q3734" s="706"/>
      <c r="R3734" s="701" t="s">
        <v>1341</v>
      </c>
      <c r="S3734" s="701" t="s">
        <v>1341</v>
      </c>
    </row>
    <row r="3735" spans="1:19" x14ac:dyDescent="0.3">
      <c r="A3735" s="701" t="s">
        <v>3198</v>
      </c>
      <c r="B3735" s="701" t="s">
        <v>1607</v>
      </c>
      <c r="C3735" s="701" t="s">
        <v>1512</v>
      </c>
      <c r="D3735" s="702">
        <v>1986</v>
      </c>
      <c r="E3735" s="701" t="s">
        <v>1695</v>
      </c>
      <c r="F3735" s="701" t="s">
        <v>1696</v>
      </c>
      <c r="G3735" s="701" t="s">
        <v>1612</v>
      </c>
      <c r="H3735" s="703">
        <v>31912</v>
      </c>
      <c r="I3735" s="703">
        <v>31919</v>
      </c>
      <c r="J3735" s="701" t="s">
        <v>1608</v>
      </c>
      <c r="K3735" s="702">
        <v>19089</v>
      </c>
      <c r="L3735" s="701" t="s">
        <v>1341</v>
      </c>
      <c r="M3735" s="704"/>
      <c r="N3735" s="701" t="s">
        <v>1608</v>
      </c>
      <c r="O3735" s="702">
        <v>153</v>
      </c>
      <c r="P3735" s="701" t="s">
        <v>1341</v>
      </c>
      <c r="Q3735" s="704"/>
      <c r="R3735" s="701" t="s">
        <v>1341</v>
      </c>
      <c r="S3735" s="701" t="s">
        <v>1341</v>
      </c>
    </row>
    <row r="3736" spans="1:19" x14ac:dyDescent="0.3">
      <c r="A3736" s="701" t="s">
        <v>3199</v>
      </c>
      <c r="B3736" s="701" t="s">
        <v>1607</v>
      </c>
      <c r="C3736" s="701" t="s">
        <v>1512</v>
      </c>
      <c r="D3736" s="702">
        <v>1986</v>
      </c>
      <c r="E3736" s="701" t="s">
        <v>1695</v>
      </c>
      <c r="F3736" s="701" t="s">
        <v>1696</v>
      </c>
      <c r="G3736" s="701" t="s">
        <v>1612</v>
      </c>
      <c r="H3736" s="703">
        <v>31912</v>
      </c>
      <c r="I3736" s="703">
        <v>31919</v>
      </c>
      <c r="J3736" s="701" t="s">
        <v>1608</v>
      </c>
      <c r="K3736" s="702">
        <v>19187</v>
      </c>
      <c r="L3736" s="701" t="s">
        <v>1341</v>
      </c>
      <c r="M3736" s="704"/>
      <c r="N3736" s="701" t="s">
        <v>1341</v>
      </c>
      <c r="O3736" s="706"/>
      <c r="P3736" s="701" t="s">
        <v>1341</v>
      </c>
      <c r="Q3736" s="704"/>
      <c r="R3736" s="701" t="s">
        <v>1341</v>
      </c>
      <c r="S3736" s="701" t="s">
        <v>1341</v>
      </c>
    </row>
    <row r="3737" spans="1:19" x14ac:dyDescent="0.3">
      <c r="A3737" s="701" t="s">
        <v>3200</v>
      </c>
      <c r="B3737" s="701" t="s">
        <v>1607</v>
      </c>
      <c r="C3737" s="701" t="s">
        <v>1512</v>
      </c>
      <c r="D3737" s="702">
        <v>1986</v>
      </c>
      <c r="E3737" s="701" t="s">
        <v>1695</v>
      </c>
      <c r="F3737" s="701" t="s">
        <v>1696</v>
      </c>
      <c r="G3737" s="701" t="s">
        <v>1612</v>
      </c>
      <c r="H3737" s="703">
        <v>31912</v>
      </c>
      <c r="I3737" s="703">
        <v>31919</v>
      </c>
      <c r="J3737" s="701" t="s">
        <v>1608</v>
      </c>
      <c r="K3737" s="702">
        <v>20878</v>
      </c>
      <c r="L3737" s="701" t="s">
        <v>1341</v>
      </c>
      <c r="M3737" s="704"/>
      <c r="N3737" s="701" t="s">
        <v>1341</v>
      </c>
      <c r="O3737" s="706"/>
      <c r="P3737" s="701" t="s">
        <v>1341</v>
      </c>
      <c r="Q3737" s="704"/>
      <c r="R3737" s="701" t="s">
        <v>1341</v>
      </c>
      <c r="S3737" s="701" t="s">
        <v>1341</v>
      </c>
    </row>
    <row r="3738" spans="1:19" x14ac:dyDescent="0.3">
      <c r="A3738" s="701" t="s">
        <v>3201</v>
      </c>
      <c r="B3738" s="701" t="s">
        <v>1607</v>
      </c>
      <c r="C3738" s="701" t="s">
        <v>1512</v>
      </c>
      <c r="D3738" s="702">
        <v>1986</v>
      </c>
      <c r="E3738" s="701" t="s">
        <v>1695</v>
      </c>
      <c r="F3738" s="701" t="s">
        <v>1696</v>
      </c>
      <c r="G3738" s="701" t="s">
        <v>1612</v>
      </c>
      <c r="H3738" s="703">
        <v>31912</v>
      </c>
      <c r="I3738" s="703">
        <v>31919</v>
      </c>
      <c r="J3738" s="701" t="s">
        <v>1608</v>
      </c>
      <c r="K3738" s="702">
        <v>20065</v>
      </c>
      <c r="L3738" s="701" t="s">
        <v>1341</v>
      </c>
      <c r="M3738" s="704"/>
      <c r="N3738" s="701" t="s">
        <v>1341</v>
      </c>
      <c r="O3738" s="704"/>
      <c r="P3738" s="701" t="s">
        <v>1341</v>
      </c>
      <c r="Q3738" s="704"/>
      <c r="R3738" s="701" t="s">
        <v>1341</v>
      </c>
      <c r="S3738" s="701" t="s">
        <v>1341</v>
      </c>
    </row>
    <row r="3739" spans="1:19" x14ac:dyDescent="0.3">
      <c r="A3739" s="701" t="s">
        <v>3202</v>
      </c>
      <c r="B3739" s="701" t="s">
        <v>1607</v>
      </c>
      <c r="C3739" s="701" t="s">
        <v>1512</v>
      </c>
      <c r="D3739" s="702">
        <v>1986</v>
      </c>
      <c r="E3739" s="701" t="s">
        <v>1695</v>
      </c>
      <c r="F3739" s="701" t="s">
        <v>1696</v>
      </c>
      <c r="G3739" s="701" t="s">
        <v>1612</v>
      </c>
      <c r="H3739" s="703">
        <v>31912</v>
      </c>
      <c r="I3739" s="703">
        <v>31919</v>
      </c>
      <c r="J3739" s="701" t="s">
        <v>1608</v>
      </c>
      <c r="K3739" s="702">
        <v>18814</v>
      </c>
      <c r="L3739" s="701" t="s">
        <v>1341</v>
      </c>
      <c r="M3739" s="704"/>
      <c r="N3739" s="701" t="s">
        <v>1608</v>
      </c>
      <c r="O3739" s="705">
        <v>96</v>
      </c>
      <c r="P3739" s="701" t="s">
        <v>1341</v>
      </c>
      <c r="Q3739" s="704"/>
      <c r="R3739" s="701" t="s">
        <v>1341</v>
      </c>
      <c r="S3739" s="701" t="s">
        <v>1341</v>
      </c>
    </row>
    <row r="3740" spans="1:19" x14ac:dyDescent="0.3">
      <c r="A3740" s="701" t="s">
        <v>3208</v>
      </c>
      <c r="B3740" s="701" t="s">
        <v>1607</v>
      </c>
      <c r="C3740" s="701" t="s">
        <v>1512</v>
      </c>
      <c r="D3740" s="702">
        <v>1986</v>
      </c>
      <c r="E3740" s="701" t="s">
        <v>1695</v>
      </c>
      <c r="F3740" s="701" t="s">
        <v>1696</v>
      </c>
      <c r="G3740" s="701" t="s">
        <v>1612</v>
      </c>
      <c r="H3740" s="703">
        <v>31912</v>
      </c>
      <c r="I3740" s="703">
        <v>31919</v>
      </c>
      <c r="J3740" s="701" t="s">
        <v>1608</v>
      </c>
      <c r="K3740" s="702">
        <v>19990</v>
      </c>
      <c r="L3740" s="701" t="s">
        <v>1341</v>
      </c>
      <c r="M3740" s="704"/>
      <c r="N3740" s="701" t="s">
        <v>1608</v>
      </c>
      <c r="O3740" s="702">
        <v>102</v>
      </c>
      <c r="P3740" s="701" t="s">
        <v>1341</v>
      </c>
      <c r="Q3740" s="704"/>
      <c r="R3740" s="701" t="s">
        <v>1341</v>
      </c>
      <c r="S3740" s="701" t="s">
        <v>1341</v>
      </c>
    </row>
    <row r="3741" spans="1:19" x14ac:dyDescent="0.3">
      <c r="A3741" s="701" t="s">
        <v>3209</v>
      </c>
      <c r="B3741" s="701" t="s">
        <v>1607</v>
      </c>
      <c r="C3741" s="701" t="s">
        <v>1512</v>
      </c>
      <c r="D3741" s="702">
        <v>1986</v>
      </c>
      <c r="E3741" s="701" t="s">
        <v>1695</v>
      </c>
      <c r="F3741" s="701" t="s">
        <v>1696</v>
      </c>
      <c r="G3741" s="701" t="s">
        <v>1612</v>
      </c>
      <c r="H3741" s="703">
        <v>31912</v>
      </c>
      <c r="I3741" s="703">
        <v>31919</v>
      </c>
      <c r="J3741" s="701" t="s">
        <v>1608</v>
      </c>
      <c r="K3741" s="702">
        <v>20790</v>
      </c>
      <c r="L3741" s="701" t="s">
        <v>1341</v>
      </c>
      <c r="M3741" s="704"/>
      <c r="N3741" s="701" t="s">
        <v>1608</v>
      </c>
      <c r="O3741" s="702">
        <v>107</v>
      </c>
      <c r="P3741" s="701" t="s">
        <v>1341</v>
      </c>
      <c r="Q3741" s="704"/>
      <c r="R3741" s="701" t="s">
        <v>1341</v>
      </c>
      <c r="S3741" s="701" t="s">
        <v>1341</v>
      </c>
    </row>
    <row r="3742" spans="1:19" x14ac:dyDescent="0.3">
      <c r="A3742" s="701" t="s">
        <v>3210</v>
      </c>
      <c r="B3742" s="701" t="s">
        <v>1607</v>
      </c>
      <c r="C3742" s="701" t="s">
        <v>1512</v>
      </c>
      <c r="D3742" s="702">
        <v>1986</v>
      </c>
      <c r="E3742" s="701" t="s">
        <v>1695</v>
      </c>
      <c r="F3742" s="701" t="s">
        <v>1696</v>
      </c>
      <c r="G3742" s="701" t="s">
        <v>1612</v>
      </c>
      <c r="H3742" s="703">
        <v>31912</v>
      </c>
      <c r="I3742" s="703">
        <v>31919</v>
      </c>
      <c r="J3742" s="701" t="s">
        <v>1608</v>
      </c>
      <c r="K3742" s="702">
        <v>21154</v>
      </c>
      <c r="L3742" s="701" t="s">
        <v>1341</v>
      </c>
      <c r="M3742" s="704"/>
      <c r="N3742" s="701" t="s">
        <v>1608</v>
      </c>
      <c r="O3742" s="702">
        <v>242</v>
      </c>
      <c r="P3742" s="701" t="s">
        <v>1341</v>
      </c>
      <c r="Q3742" s="704"/>
      <c r="R3742" s="701" t="s">
        <v>1341</v>
      </c>
      <c r="S3742" s="701" t="s">
        <v>1341</v>
      </c>
    </row>
    <row r="3743" spans="1:19" x14ac:dyDescent="0.3">
      <c r="A3743" s="701" t="s">
        <v>3211</v>
      </c>
      <c r="B3743" s="701" t="s">
        <v>1607</v>
      </c>
      <c r="C3743" s="701" t="s">
        <v>1512</v>
      </c>
      <c r="D3743" s="702">
        <v>1986</v>
      </c>
      <c r="E3743" s="701" t="s">
        <v>1695</v>
      </c>
      <c r="F3743" s="701" t="s">
        <v>1696</v>
      </c>
      <c r="G3743" s="701" t="s">
        <v>1612</v>
      </c>
      <c r="H3743" s="703">
        <v>31912</v>
      </c>
      <c r="I3743" s="703">
        <v>31919</v>
      </c>
      <c r="J3743" s="701" t="s">
        <v>1608</v>
      </c>
      <c r="K3743" s="702">
        <v>16952</v>
      </c>
      <c r="L3743" s="701" t="s">
        <v>1341</v>
      </c>
      <c r="M3743" s="704"/>
      <c r="N3743" s="701" t="s">
        <v>1608</v>
      </c>
      <c r="O3743" s="702">
        <v>194</v>
      </c>
      <c r="P3743" s="701" t="s">
        <v>1341</v>
      </c>
      <c r="Q3743" s="704"/>
      <c r="R3743" s="701" t="s">
        <v>1341</v>
      </c>
      <c r="S3743" s="701" t="s">
        <v>1341</v>
      </c>
    </row>
    <row r="3744" spans="1:19" x14ac:dyDescent="0.3">
      <c r="A3744" s="701" t="s">
        <v>3212</v>
      </c>
      <c r="B3744" s="701" t="s">
        <v>1607</v>
      </c>
      <c r="C3744" s="701" t="s">
        <v>1512</v>
      </c>
      <c r="D3744" s="702">
        <v>1986</v>
      </c>
      <c r="E3744" s="701" t="s">
        <v>1695</v>
      </c>
      <c r="F3744" s="701" t="s">
        <v>1696</v>
      </c>
      <c r="G3744" s="701" t="s">
        <v>1612</v>
      </c>
      <c r="H3744" s="703">
        <v>31912</v>
      </c>
      <c r="I3744" s="703">
        <v>31919</v>
      </c>
      <c r="J3744" s="701" t="s">
        <v>1608</v>
      </c>
      <c r="K3744" s="702">
        <v>20840</v>
      </c>
      <c r="L3744" s="701" t="s">
        <v>1341</v>
      </c>
      <c r="M3744" s="704"/>
      <c r="N3744" s="701" t="s">
        <v>1608</v>
      </c>
      <c r="O3744" s="705">
        <v>238</v>
      </c>
      <c r="P3744" s="701" t="s">
        <v>1341</v>
      </c>
      <c r="Q3744" s="704"/>
      <c r="R3744" s="701" t="s">
        <v>1341</v>
      </c>
      <c r="S3744" s="701" t="s">
        <v>1341</v>
      </c>
    </row>
    <row r="3745" spans="1:19" x14ac:dyDescent="0.3">
      <c r="A3745" s="701" t="s">
        <v>3160</v>
      </c>
      <c r="B3745" s="701" t="s">
        <v>1607</v>
      </c>
      <c r="C3745" s="701" t="s">
        <v>1512</v>
      </c>
      <c r="D3745" s="702">
        <v>1987</v>
      </c>
      <c r="E3745" s="701" t="s">
        <v>1695</v>
      </c>
      <c r="F3745" s="701" t="s">
        <v>1696</v>
      </c>
      <c r="G3745" s="701" t="s">
        <v>1612</v>
      </c>
      <c r="H3745" s="703">
        <v>32282</v>
      </c>
      <c r="I3745" s="703">
        <v>32294</v>
      </c>
      <c r="J3745" s="701" t="s">
        <v>1608</v>
      </c>
      <c r="K3745" s="702">
        <v>31137</v>
      </c>
      <c r="L3745" s="701" t="s">
        <v>1341</v>
      </c>
      <c r="M3745" s="704"/>
      <c r="N3745" s="701" t="s">
        <v>1613</v>
      </c>
      <c r="O3745" s="702">
        <v>322939</v>
      </c>
      <c r="P3745" s="701" t="s">
        <v>1341</v>
      </c>
      <c r="Q3745" s="704"/>
      <c r="R3745" s="701" t="s">
        <v>1341</v>
      </c>
      <c r="S3745" s="701" t="s">
        <v>1341</v>
      </c>
    </row>
    <row r="3746" spans="1:19" x14ac:dyDescent="0.3">
      <c r="A3746" s="701" t="s">
        <v>3225</v>
      </c>
      <c r="B3746" s="701" t="s">
        <v>1607</v>
      </c>
      <c r="C3746" s="701" t="s">
        <v>1512</v>
      </c>
      <c r="D3746" s="702">
        <v>1987</v>
      </c>
      <c r="E3746" s="701" t="s">
        <v>1695</v>
      </c>
      <c r="F3746" s="701" t="s">
        <v>1696</v>
      </c>
      <c r="G3746" s="701" t="s">
        <v>1612</v>
      </c>
      <c r="H3746" s="703">
        <v>32282</v>
      </c>
      <c r="I3746" s="703">
        <v>32294</v>
      </c>
      <c r="J3746" s="701" t="s">
        <v>1608</v>
      </c>
      <c r="K3746" s="702">
        <v>29450</v>
      </c>
      <c r="L3746" s="701" t="s">
        <v>1341</v>
      </c>
      <c r="M3746" s="704"/>
      <c r="N3746" s="701" t="s">
        <v>1613</v>
      </c>
      <c r="O3746" s="702">
        <v>305443</v>
      </c>
      <c r="P3746" s="701" t="s">
        <v>1341</v>
      </c>
      <c r="Q3746" s="704"/>
      <c r="R3746" s="701" t="s">
        <v>1341</v>
      </c>
      <c r="S3746" s="701" t="s">
        <v>1341</v>
      </c>
    </row>
    <row r="3747" spans="1:19" x14ac:dyDescent="0.3">
      <c r="A3747" s="701" t="s">
        <v>3226</v>
      </c>
      <c r="B3747" s="701" t="s">
        <v>1607</v>
      </c>
      <c r="C3747" s="701" t="s">
        <v>1512</v>
      </c>
      <c r="D3747" s="702">
        <v>1987</v>
      </c>
      <c r="E3747" s="701" t="s">
        <v>1695</v>
      </c>
      <c r="F3747" s="701" t="s">
        <v>1696</v>
      </c>
      <c r="G3747" s="701" t="s">
        <v>1612</v>
      </c>
      <c r="H3747" s="703">
        <v>32282</v>
      </c>
      <c r="I3747" s="703">
        <v>32294</v>
      </c>
      <c r="J3747" s="701" t="s">
        <v>1608</v>
      </c>
      <c r="K3747" s="702">
        <v>31791</v>
      </c>
      <c r="L3747" s="701" t="s">
        <v>1341</v>
      </c>
      <c r="M3747" s="704"/>
      <c r="N3747" s="701" t="s">
        <v>1341</v>
      </c>
      <c r="O3747" s="706"/>
      <c r="P3747" s="701" t="s">
        <v>1341</v>
      </c>
      <c r="Q3747" s="706"/>
      <c r="R3747" s="701" t="s">
        <v>1341</v>
      </c>
      <c r="S3747" s="701" t="s">
        <v>1341</v>
      </c>
    </row>
    <row r="3748" spans="1:19" x14ac:dyDescent="0.3">
      <c r="A3748" s="701" t="s">
        <v>3227</v>
      </c>
      <c r="B3748" s="701" t="s">
        <v>1607</v>
      </c>
      <c r="C3748" s="701" t="s">
        <v>1512</v>
      </c>
      <c r="D3748" s="702">
        <v>1987</v>
      </c>
      <c r="E3748" s="701" t="s">
        <v>1695</v>
      </c>
      <c r="F3748" s="701" t="s">
        <v>1696</v>
      </c>
      <c r="G3748" s="701" t="s">
        <v>1612</v>
      </c>
      <c r="H3748" s="703">
        <v>32282</v>
      </c>
      <c r="I3748" s="703">
        <v>32294</v>
      </c>
      <c r="J3748" s="701" t="s">
        <v>1608</v>
      </c>
      <c r="K3748" s="702">
        <v>28912</v>
      </c>
      <c r="L3748" s="701" t="s">
        <v>1341</v>
      </c>
      <c r="M3748" s="704"/>
      <c r="N3748" s="701" t="s">
        <v>1341</v>
      </c>
      <c r="O3748" s="706"/>
      <c r="P3748" s="701" t="s">
        <v>1341</v>
      </c>
      <c r="Q3748" s="706"/>
      <c r="R3748" s="701" t="s">
        <v>1341</v>
      </c>
      <c r="S3748" s="701" t="s">
        <v>1341</v>
      </c>
    </row>
    <row r="3749" spans="1:19" x14ac:dyDescent="0.3">
      <c r="A3749" s="701" t="s">
        <v>3228</v>
      </c>
      <c r="B3749" s="701" t="s">
        <v>1607</v>
      </c>
      <c r="C3749" s="701" t="s">
        <v>1512</v>
      </c>
      <c r="D3749" s="702">
        <v>1987</v>
      </c>
      <c r="E3749" s="701" t="s">
        <v>1695</v>
      </c>
      <c r="F3749" s="701" t="s">
        <v>1696</v>
      </c>
      <c r="G3749" s="701" t="s">
        <v>1612</v>
      </c>
      <c r="H3749" s="703">
        <v>32282</v>
      </c>
      <c r="I3749" s="703">
        <v>32294</v>
      </c>
      <c r="J3749" s="701" t="s">
        <v>1608</v>
      </c>
      <c r="K3749" s="702">
        <v>29111</v>
      </c>
      <c r="L3749" s="701" t="s">
        <v>1341</v>
      </c>
      <c r="M3749" s="704"/>
      <c r="N3749" s="701" t="s">
        <v>1341</v>
      </c>
      <c r="O3749" s="706"/>
      <c r="P3749" s="701" t="s">
        <v>1341</v>
      </c>
      <c r="Q3749" s="706"/>
      <c r="R3749" s="701" t="s">
        <v>1341</v>
      </c>
      <c r="S3749" s="701" t="s">
        <v>1341</v>
      </c>
    </row>
    <row r="3750" spans="1:19" x14ac:dyDescent="0.3">
      <c r="A3750" s="701" t="s">
        <v>3229</v>
      </c>
      <c r="B3750" s="701" t="s">
        <v>1607</v>
      </c>
      <c r="C3750" s="701" t="s">
        <v>1512</v>
      </c>
      <c r="D3750" s="702">
        <v>1987</v>
      </c>
      <c r="E3750" s="701" t="s">
        <v>1695</v>
      </c>
      <c r="F3750" s="701" t="s">
        <v>1696</v>
      </c>
      <c r="G3750" s="701" t="s">
        <v>1612</v>
      </c>
      <c r="H3750" s="703">
        <v>32282</v>
      </c>
      <c r="I3750" s="703">
        <v>32294</v>
      </c>
      <c r="J3750" s="701" t="s">
        <v>1608</v>
      </c>
      <c r="K3750" s="702">
        <v>32201</v>
      </c>
      <c r="L3750" s="701" t="s">
        <v>1341</v>
      </c>
      <c r="M3750" s="704"/>
      <c r="N3750" s="701" t="s">
        <v>1341</v>
      </c>
      <c r="O3750" s="706"/>
      <c r="P3750" s="701" t="s">
        <v>1341</v>
      </c>
      <c r="Q3750" s="706"/>
      <c r="R3750" s="701" t="s">
        <v>1341</v>
      </c>
      <c r="S3750" s="701" t="s">
        <v>1341</v>
      </c>
    </row>
    <row r="3751" spans="1:19" x14ac:dyDescent="0.3">
      <c r="A3751" s="701" t="s">
        <v>3230</v>
      </c>
      <c r="B3751" s="701" t="s">
        <v>1607</v>
      </c>
      <c r="C3751" s="701" t="s">
        <v>1512</v>
      </c>
      <c r="D3751" s="702">
        <v>1987</v>
      </c>
      <c r="E3751" s="701" t="s">
        <v>1695</v>
      </c>
      <c r="F3751" s="701" t="s">
        <v>1696</v>
      </c>
      <c r="G3751" s="701" t="s">
        <v>1612</v>
      </c>
      <c r="H3751" s="703">
        <v>32282</v>
      </c>
      <c r="I3751" s="703">
        <v>32294</v>
      </c>
      <c r="J3751" s="701" t="s">
        <v>1608</v>
      </c>
      <c r="K3751" s="702">
        <v>29554</v>
      </c>
      <c r="L3751" s="701" t="s">
        <v>1341</v>
      </c>
      <c r="M3751" s="704"/>
      <c r="N3751" s="701" t="s">
        <v>1613</v>
      </c>
      <c r="O3751" s="702">
        <v>306522</v>
      </c>
      <c r="P3751" s="701" t="s">
        <v>1608</v>
      </c>
      <c r="Q3751" s="702">
        <v>140</v>
      </c>
      <c r="R3751" s="701" t="s">
        <v>1341</v>
      </c>
      <c r="S3751" s="701" t="s">
        <v>1341</v>
      </c>
    </row>
    <row r="3752" spans="1:19" x14ac:dyDescent="0.3">
      <c r="A3752" s="701" t="s">
        <v>3231</v>
      </c>
      <c r="B3752" s="701" t="s">
        <v>1607</v>
      </c>
      <c r="C3752" s="701" t="s">
        <v>1512</v>
      </c>
      <c r="D3752" s="702">
        <v>1987</v>
      </c>
      <c r="E3752" s="701" t="s">
        <v>1695</v>
      </c>
      <c r="F3752" s="701" t="s">
        <v>1696</v>
      </c>
      <c r="G3752" s="701" t="s">
        <v>1612</v>
      </c>
      <c r="H3752" s="703">
        <v>32282</v>
      </c>
      <c r="I3752" s="703">
        <v>32294</v>
      </c>
      <c r="J3752" s="701" t="s">
        <v>1608</v>
      </c>
      <c r="K3752" s="702">
        <v>29060</v>
      </c>
      <c r="L3752" s="701" t="s">
        <v>1341</v>
      </c>
      <c r="M3752" s="704"/>
      <c r="N3752" s="701" t="s">
        <v>1613</v>
      </c>
      <c r="O3752" s="702">
        <v>301398</v>
      </c>
      <c r="P3752" s="701" t="s">
        <v>1608</v>
      </c>
      <c r="Q3752" s="702">
        <v>137</v>
      </c>
      <c r="R3752" s="701" t="s">
        <v>1341</v>
      </c>
      <c r="S3752" s="701" t="s">
        <v>1341</v>
      </c>
    </row>
    <row r="3753" spans="1:19" x14ac:dyDescent="0.3">
      <c r="A3753" s="701" t="s">
        <v>3242</v>
      </c>
      <c r="B3753" s="701" t="s">
        <v>1607</v>
      </c>
      <c r="C3753" s="701" t="s">
        <v>1512</v>
      </c>
      <c r="D3753" s="702">
        <v>1987</v>
      </c>
      <c r="E3753" s="701" t="s">
        <v>1695</v>
      </c>
      <c r="F3753" s="701" t="s">
        <v>1696</v>
      </c>
      <c r="G3753" s="701" t="s">
        <v>1612</v>
      </c>
      <c r="H3753" s="703">
        <v>32282</v>
      </c>
      <c r="I3753" s="703">
        <v>32294</v>
      </c>
      <c r="J3753" s="701" t="s">
        <v>1608</v>
      </c>
      <c r="K3753" s="702">
        <v>27071</v>
      </c>
      <c r="L3753" s="701" t="s">
        <v>1341</v>
      </c>
      <c r="M3753" s="704"/>
      <c r="N3753" s="701" t="s">
        <v>1613</v>
      </c>
      <c r="O3753" s="702">
        <v>530793</v>
      </c>
      <c r="P3753" s="701" t="s">
        <v>1341</v>
      </c>
      <c r="Q3753" s="706"/>
      <c r="R3753" s="701" t="s">
        <v>1341</v>
      </c>
      <c r="S3753" s="701" t="s">
        <v>1341</v>
      </c>
    </row>
    <row r="3754" spans="1:19" x14ac:dyDescent="0.3">
      <c r="A3754" s="701" t="s">
        <v>3243</v>
      </c>
      <c r="B3754" s="701" t="s">
        <v>1607</v>
      </c>
      <c r="C3754" s="701" t="s">
        <v>1512</v>
      </c>
      <c r="D3754" s="702">
        <v>1987</v>
      </c>
      <c r="E3754" s="701" t="s">
        <v>1695</v>
      </c>
      <c r="F3754" s="701" t="s">
        <v>1696</v>
      </c>
      <c r="G3754" s="701" t="s">
        <v>1612</v>
      </c>
      <c r="H3754" s="703">
        <v>32282</v>
      </c>
      <c r="I3754" s="703">
        <v>32294</v>
      </c>
      <c r="J3754" s="701" t="s">
        <v>1608</v>
      </c>
      <c r="K3754" s="702">
        <v>24270</v>
      </c>
      <c r="L3754" s="701" t="s">
        <v>1341</v>
      </c>
      <c r="M3754" s="704"/>
      <c r="N3754" s="701" t="s">
        <v>1613</v>
      </c>
      <c r="O3754" s="702">
        <v>475872</v>
      </c>
      <c r="P3754" s="701" t="s">
        <v>1341</v>
      </c>
      <c r="Q3754" s="706"/>
      <c r="R3754" s="701" t="s">
        <v>1341</v>
      </c>
      <c r="S3754" s="701" t="s">
        <v>1341</v>
      </c>
    </row>
    <row r="3755" spans="1:19" x14ac:dyDescent="0.3">
      <c r="A3755" s="701" t="s">
        <v>3246</v>
      </c>
      <c r="B3755" s="701" t="s">
        <v>1607</v>
      </c>
      <c r="C3755" s="701" t="s">
        <v>1512</v>
      </c>
      <c r="D3755" s="702">
        <v>1987</v>
      </c>
      <c r="E3755" s="701" t="s">
        <v>1695</v>
      </c>
      <c r="F3755" s="701" t="s">
        <v>1696</v>
      </c>
      <c r="G3755" s="701" t="s">
        <v>1612</v>
      </c>
      <c r="H3755" s="703">
        <v>32287</v>
      </c>
      <c r="I3755" s="703">
        <v>32294</v>
      </c>
      <c r="J3755" s="701" t="s">
        <v>1608</v>
      </c>
      <c r="K3755" s="702">
        <v>25913</v>
      </c>
      <c r="L3755" s="701" t="s">
        <v>1341</v>
      </c>
      <c r="M3755" s="704"/>
      <c r="N3755" s="701" t="s">
        <v>1613</v>
      </c>
      <c r="O3755" s="702">
        <v>898563</v>
      </c>
      <c r="P3755" s="701" t="s">
        <v>1608</v>
      </c>
      <c r="Q3755" s="702">
        <v>22</v>
      </c>
      <c r="R3755" s="701" t="s">
        <v>1341</v>
      </c>
      <c r="S3755" s="701" t="s">
        <v>1341</v>
      </c>
    </row>
    <row r="3756" spans="1:19" x14ac:dyDescent="0.3">
      <c r="A3756" s="701" t="s">
        <v>3247</v>
      </c>
      <c r="B3756" s="701" t="s">
        <v>1607</v>
      </c>
      <c r="C3756" s="701" t="s">
        <v>1512</v>
      </c>
      <c r="D3756" s="702">
        <v>1987</v>
      </c>
      <c r="E3756" s="701" t="s">
        <v>1695</v>
      </c>
      <c r="F3756" s="701" t="s">
        <v>1696</v>
      </c>
      <c r="G3756" s="701" t="s">
        <v>1612</v>
      </c>
      <c r="H3756" s="703">
        <v>32287</v>
      </c>
      <c r="I3756" s="703">
        <v>32294</v>
      </c>
      <c r="J3756" s="701" t="s">
        <v>1608</v>
      </c>
      <c r="K3756" s="702">
        <v>26354</v>
      </c>
      <c r="L3756" s="701" t="s">
        <v>1341</v>
      </c>
      <c r="M3756" s="704"/>
      <c r="N3756" s="701" t="s">
        <v>1613</v>
      </c>
      <c r="O3756" s="702">
        <v>904241</v>
      </c>
      <c r="P3756" s="701" t="s">
        <v>1341</v>
      </c>
      <c r="Q3756" s="706"/>
      <c r="R3756" s="701" t="s">
        <v>1341</v>
      </c>
      <c r="S3756" s="701" t="s">
        <v>1341</v>
      </c>
    </row>
    <row r="3757" spans="1:19" x14ac:dyDescent="0.3">
      <c r="A3757" s="701" t="s">
        <v>3248</v>
      </c>
      <c r="B3757" s="701" t="s">
        <v>1607</v>
      </c>
      <c r="C3757" s="701" t="s">
        <v>1512</v>
      </c>
      <c r="D3757" s="702">
        <v>1987</v>
      </c>
      <c r="E3757" s="701" t="s">
        <v>1695</v>
      </c>
      <c r="F3757" s="701" t="s">
        <v>1696</v>
      </c>
      <c r="G3757" s="701" t="s">
        <v>1612</v>
      </c>
      <c r="H3757" s="703">
        <v>32287</v>
      </c>
      <c r="I3757" s="703">
        <v>32294</v>
      </c>
      <c r="J3757" s="701" t="s">
        <v>1608</v>
      </c>
      <c r="K3757" s="702">
        <v>24425</v>
      </c>
      <c r="L3757" s="701" t="s">
        <v>1341</v>
      </c>
      <c r="M3757" s="704"/>
      <c r="N3757" s="701" t="s">
        <v>1613</v>
      </c>
      <c r="O3757" s="702">
        <v>838738</v>
      </c>
      <c r="P3757" s="701" t="s">
        <v>1341</v>
      </c>
      <c r="Q3757" s="706"/>
      <c r="R3757" s="701" t="s">
        <v>1341</v>
      </c>
      <c r="S3757" s="701" t="s">
        <v>1341</v>
      </c>
    </row>
    <row r="3758" spans="1:19" x14ac:dyDescent="0.3">
      <c r="A3758" s="701" t="s">
        <v>3249</v>
      </c>
      <c r="B3758" s="701" t="s">
        <v>1607</v>
      </c>
      <c r="C3758" s="701" t="s">
        <v>1512</v>
      </c>
      <c r="D3758" s="702">
        <v>1987</v>
      </c>
      <c r="E3758" s="701" t="s">
        <v>1695</v>
      </c>
      <c r="F3758" s="701" t="s">
        <v>1696</v>
      </c>
      <c r="G3758" s="701" t="s">
        <v>1612</v>
      </c>
      <c r="H3758" s="703">
        <v>32287</v>
      </c>
      <c r="I3758" s="703">
        <v>32294</v>
      </c>
      <c r="J3758" s="701" t="s">
        <v>1608</v>
      </c>
      <c r="K3758" s="702">
        <v>25921</v>
      </c>
      <c r="L3758" s="701" t="s">
        <v>1341</v>
      </c>
      <c r="M3758" s="704"/>
      <c r="N3758" s="701" t="s">
        <v>1613</v>
      </c>
      <c r="O3758" s="702">
        <v>890976</v>
      </c>
      <c r="P3758" s="701" t="s">
        <v>1341</v>
      </c>
      <c r="Q3758" s="706"/>
      <c r="R3758" s="701" t="s">
        <v>1341</v>
      </c>
      <c r="S3758" s="701" t="s">
        <v>1341</v>
      </c>
    </row>
    <row r="3759" spans="1:19" x14ac:dyDescent="0.3">
      <c r="A3759" s="701" t="s">
        <v>3278</v>
      </c>
      <c r="B3759" s="701" t="s">
        <v>1607</v>
      </c>
      <c r="C3759" s="701" t="s">
        <v>1512</v>
      </c>
      <c r="D3759" s="702">
        <v>1987</v>
      </c>
      <c r="E3759" s="701" t="s">
        <v>1695</v>
      </c>
      <c r="F3759" s="701" t="s">
        <v>1696</v>
      </c>
      <c r="G3759" s="701" t="s">
        <v>1612</v>
      </c>
      <c r="H3759" s="703">
        <v>32281</v>
      </c>
      <c r="I3759" s="703">
        <v>32294</v>
      </c>
      <c r="J3759" s="701" t="s">
        <v>1608</v>
      </c>
      <c r="K3759" s="702">
        <v>26695</v>
      </c>
      <c r="L3759" s="701" t="s">
        <v>1341</v>
      </c>
      <c r="M3759" s="704"/>
      <c r="N3759" s="701" t="s">
        <v>1613</v>
      </c>
      <c r="O3759" s="702">
        <v>497176</v>
      </c>
      <c r="P3759" s="701" t="s">
        <v>1608</v>
      </c>
      <c r="Q3759" s="702">
        <v>182</v>
      </c>
      <c r="R3759" s="701" t="s">
        <v>1341</v>
      </c>
      <c r="S3759" s="701" t="s">
        <v>1341</v>
      </c>
    </row>
    <row r="3760" spans="1:19" x14ac:dyDescent="0.3">
      <c r="A3760" s="701" t="s">
        <v>3279</v>
      </c>
      <c r="B3760" s="701" t="s">
        <v>1607</v>
      </c>
      <c r="C3760" s="701" t="s">
        <v>1512</v>
      </c>
      <c r="D3760" s="702">
        <v>1987</v>
      </c>
      <c r="E3760" s="701" t="s">
        <v>1695</v>
      </c>
      <c r="F3760" s="701" t="s">
        <v>1696</v>
      </c>
      <c r="G3760" s="701" t="s">
        <v>1612</v>
      </c>
      <c r="H3760" s="703">
        <v>32281</v>
      </c>
      <c r="I3760" s="703">
        <v>32294</v>
      </c>
      <c r="J3760" s="701" t="s">
        <v>1608</v>
      </c>
      <c r="K3760" s="702">
        <v>23657</v>
      </c>
      <c r="L3760" s="701" t="s">
        <v>1341</v>
      </c>
      <c r="M3760" s="704"/>
      <c r="N3760" s="701" t="s">
        <v>1613</v>
      </c>
      <c r="O3760" s="702">
        <v>412343</v>
      </c>
      <c r="P3760" s="701" t="s">
        <v>1608</v>
      </c>
      <c r="Q3760" s="705">
        <v>116</v>
      </c>
      <c r="R3760" s="701" t="s">
        <v>1341</v>
      </c>
      <c r="S3760" s="701" t="s">
        <v>1341</v>
      </c>
    </row>
    <row r="3761" spans="1:19" x14ac:dyDescent="0.3">
      <c r="A3761" s="701" t="s">
        <v>3280</v>
      </c>
      <c r="B3761" s="701" t="s">
        <v>1607</v>
      </c>
      <c r="C3761" s="701" t="s">
        <v>1512</v>
      </c>
      <c r="D3761" s="702">
        <v>1987</v>
      </c>
      <c r="E3761" s="701" t="s">
        <v>1695</v>
      </c>
      <c r="F3761" s="701" t="s">
        <v>1696</v>
      </c>
      <c r="G3761" s="701" t="s">
        <v>1612</v>
      </c>
      <c r="H3761" s="703">
        <v>32281</v>
      </c>
      <c r="I3761" s="703">
        <v>32294</v>
      </c>
      <c r="J3761" s="701" t="s">
        <v>1608</v>
      </c>
      <c r="K3761" s="702">
        <v>25640</v>
      </c>
      <c r="L3761" s="701" t="s">
        <v>1341</v>
      </c>
      <c r="M3761" s="704"/>
      <c r="N3761" s="701" t="s">
        <v>1613</v>
      </c>
      <c r="O3761" s="702">
        <v>484002</v>
      </c>
      <c r="P3761" s="701" t="s">
        <v>1608</v>
      </c>
      <c r="Q3761" s="702">
        <v>185</v>
      </c>
      <c r="R3761" s="701" t="s">
        <v>1341</v>
      </c>
      <c r="S3761" s="701" t="s">
        <v>1341</v>
      </c>
    </row>
    <row r="3762" spans="1:19" x14ac:dyDescent="0.3">
      <c r="A3762" s="701" t="s">
        <v>3281</v>
      </c>
      <c r="B3762" s="701" t="s">
        <v>1607</v>
      </c>
      <c r="C3762" s="701" t="s">
        <v>1512</v>
      </c>
      <c r="D3762" s="702">
        <v>1987</v>
      </c>
      <c r="E3762" s="701" t="s">
        <v>1695</v>
      </c>
      <c r="F3762" s="701" t="s">
        <v>1696</v>
      </c>
      <c r="G3762" s="701" t="s">
        <v>1612</v>
      </c>
      <c r="H3762" s="703">
        <v>32281</v>
      </c>
      <c r="I3762" s="703">
        <v>32294</v>
      </c>
      <c r="J3762" s="701" t="s">
        <v>1608</v>
      </c>
      <c r="K3762" s="702">
        <v>25951</v>
      </c>
      <c r="L3762" s="701" t="s">
        <v>1341</v>
      </c>
      <c r="M3762" s="704"/>
      <c r="N3762" s="701" t="s">
        <v>1613</v>
      </c>
      <c r="O3762" s="702">
        <v>496023</v>
      </c>
      <c r="P3762" s="701" t="s">
        <v>1608</v>
      </c>
      <c r="Q3762" s="702">
        <v>198</v>
      </c>
      <c r="R3762" s="701" t="s">
        <v>1341</v>
      </c>
      <c r="S3762" s="701" t="s">
        <v>1341</v>
      </c>
    </row>
    <row r="3763" spans="1:19" x14ac:dyDescent="0.3">
      <c r="A3763" s="701" t="s">
        <v>3259</v>
      </c>
      <c r="B3763" s="701" t="s">
        <v>1607</v>
      </c>
      <c r="C3763" s="701" t="s">
        <v>1512</v>
      </c>
      <c r="D3763" s="702">
        <v>1988</v>
      </c>
      <c r="E3763" s="701" t="s">
        <v>1695</v>
      </c>
      <c r="F3763" s="701" t="s">
        <v>1696</v>
      </c>
      <c r="G3763" s="701" t="s">
        <v>1612</v>
      </c>
      <c r="H3763" s="703">
        <v>32646</v>
      </c>
      <c r="I3763" s="703">
        <v>32658</v>
      </c>
      <c r="J3763" s="701" t="s">
        <v>1608</v>
      </c>
      <c r="K3763" s="702">
        <v>25393</v>
      </c>
      <c r="L3763" s="701" t="s">
        <v>1341</v>
      </c>
      <c r="M3763" s="704"/>
      <c r="N3763" s="701" t="s">
        <v>1613</v>
      </c>
      <c r="O3763" s="702">
        <v>627686</v>
      </c>
      <c r="P3763" s="701" t="s">
        <v>1608</v>
      </c>
      <c r="Q3763" s="702">
        <v>22</v>
      </c>
      <c r="R3763" s="701" t="s">
        <v>1341</v>
      </c>
      <c r="S3763" s="701" t="s">
        <v>1341</v>
      </c>
    </row>
    <row r="3764" spans="1:19" x14ac:dyDescent="0.3">
      <c r="A3764" s="701" t="s">
        <v>3314</v>
      </c>
      <c r="B3764" s="701" t="s">
        <v>1607</v>
      </c>
      <c r="C3764" s="701" t="s">
        <v>1512</v>
      </c>
      <c r="D3764" s="702">
        <v>1988</v>
      </c>
      <c r="E3764" s="701" t="s">
        <v>1695</v>
      </c>
      <c r="F3764" s="701" t="s">
        <v>1696</v>
      </c>
      <c r="G3764" s="701" t="s">
        <v>1612</v>
      </c>
      <c r="H3764" s="703">
        <v>32646</v>
      </c>
      <c r="I3764" s="703">
        <v>32664</v>
      </c>
      <c r="J3764" s="701" t="s">
        <v>1608</v>
      </c>
      <c r="K3764" s="702">
        <v>25389</v>
      </c>
      <c r="L3764" s="701" t="s">
        <v>1341</v>
      </c>
      <c r="M3764" s="704"/>
      <c r="N3764" s="701" t="s">
        <v>1613</v>
      </c>
      <c r="O3764" s="702">
        <v>1489415</v>
      </c>
      <c r="P3764" s="701" t="s">
        <v>1608</v>
      </c>
      <c r="Q3764" s="702">
        <v>22</v>
      </c>
      <c r="R3764" s="701" t="s">
        <v>1341</v>
      </c>
      <c r="S3764" s="701" t="s">
        <v>1341</v>
      </c>
    </row>
    <row r="3765" spans="1:19" x14ac:dyDescent="0.3">
      <c r="A3765" s="701" t="s">
        <v>3315</v>
      </c>
      <c r="B3765" s="701" t="s">
        <v>1607</v>
      </c>
      <c r="C3765" s="701" t="s">
        <v>1512</v>
      </c>
      <c r="D3765" s="702">
        <v>1988</v>
      </c>
      <c r="E3765" s="701" t="s">
        <v>1695</v>
      </c>
      <c r="F3765" s="701" t="s">
        <v>1696</v>
      </c>
      <c r="G3765" s="701" t="s">
        <v>1612</v>
      </c>
      <c r="H3765" s="703">
        <v>32659</v>
      </c>
      <c r="I3765" s="703">
        <v>32664</v>
      </c>
      <c r="J3765" s="701" t="s">
        <v>1608</v>
      </c>
      <c r="K3765" s="702">
        <v>25026</v>
      </c>
      <c r="L3765" s="701" t="s">
        <v>1341</v>
      </c>
      <c r="M3765" s="704"/>
      <c r="N3765" s="701" t="s">
        <v>1613</v>
      </c>
      <c r="O3765" s="702">
        <v>1075482</v>
      </c>
      <c r="P3765" s="701" t="s">
        <v>1608</v>
      </c>
      <c r="Q3765" s="702">
        <v>22</v>
      </c>
      <c r="R3765" s="701" t="s">
        <v>1341</v>
      </c>
      <c r="S3765" s="701" t="s">
        <v>1341</v>
      </c>
    </row>
    <row r="3766" spans="1:19" x14ac:dyDescent="0.3">
      <c r="A3766" s="701" t="s">
        <v>3316</v>
      </c>
      <c r="B3766" s="701" t="s">
        <v>1607</v>
      </c>
      <c r="C3766" s="701" t="s">
        <v>1512</v>
      </c>
      <c r="D3766" s="702">
        <v>1988</v>
      </c>
      <c r="E3766" s="701" t="s">
        <v>1695</v>
      </c>
      <c r="F3766" s="701" t="s">
        <v>1696</v>
      </c>
      <c r="G3766" s="701" t="s">
        <v>1612</v>
      </c>
      <c r="H3766" s="703">
        <v>32658</v>
      </c>
      <c r="I3766" s="703">
        <v>32664</v>
      </c>
      <c r="J3766" s="701" t="s">
        <v>1608</v>
      </c>
      <c r="K3766" s="702">
        <v>24734</v>
      </c>
      <c r="L3766" s="701" t="s">
        <v>1341</v>
      </c>
      <c r="M3766" s="704"/>
      <c r="N3766" s="701" t="s">
        <v>1613</v>
      </c>
      <c r="O3766" s="702">
        <v>1414585</v>
      </c>
      <c r="P3766" s="701" t="s">
        <v>1608</v>
      </c>
      <c r="Q3766" s="702">
        <v>22</v>
      </c>
      <c r="R3766" s="701" t="s">
        <v>1341</v>
      </c>
      <c r="S3766" s="701" t="s">
        <v>1341</v>
      </c>
    </row>
    <row r="3767" spans="1:19" x14ac:dyDescent="0.3">
      <c r="A3767" s="701" t="s">
        <v>3317</v>
      </c>
      <c r="B3767" s="701" t="s">
        <v>1607</v>
      </c>
      <c r="C3767" s="701" t="s">
        <v>1512</v>
      </c>
      <c r="D3767" s="702">
        <v>1988</v>
      </c>
      <c r="E3767" s="701" t="s">
        <v>1695</v>
      </c>
      <c r="F3767" s="701" t="s">
        <v>1696</v>
      </c>
      <c r="G3767" s="701" t="s">
        <v>1612</v>
      </c>
      <c r="H3767" s="703">
        <v>32658</v>
      </c>
      <c r="I3767" s="703">
        <v>32664</v>
      </c>
      <c r="J3767" s="701" t="s">
        <v>1608</v>
      </c>
      <c r="K3767" s="702">
        <v>25298</v>
      </c>
      <c r="L3767" s="701" t="s">
        <v>1341</v>
      </c>
      <c r="M3767" s="704"/>
      <c r="N3767" s="701" t="s">
        <v>1613</v>
      </c>
      <c r="O3767" s="702">
        <v>936499</v>
      </c>
      <c r="P3767" s="701" t="s">
        <v>1608</v>
      </c>
      <c r="Q3767" s="702">
        <v>22</v>
      </c>
      <c r="R3767" s="701" t="s">
        <v>1341</v>
      </c>
      <c r="S3767" s="701" t="s">
        <v>1341</v>
      </c>
    </row>
    <row r="3768" spans="1:19" x14ac:dyDescent="0.3">
      <c r="A3768" s="701" t="s">
        <v>3345</v>
      </c>
      <c r="B3768" s="701" t="s">
        <v>1607</v>
      </c>
      <c r="C3768" s="701" t="s">
        <v>1512</v>
      </c>
      <c r="D3768" s="702">
        <v>1988</v>
      </c>
      <c r="E3768" s="701" t="s">
        <v>1695</v>
      </c>
      <c r="F3768" s="701" t="s">
        <v>1696</v>
      </c>
      <c r="G3768" s="701" t="s">
        <v>1612</v>
      </c>
      <c r="H3768" s="703">
        <v>32658</v>
      </c>
      <c r="I3768" s="703">
        <v>32664</v>
      </c>
      <c r="J3768" s="701" t="s">
        <v>1608</v>
      </c>
      <c r="K3768" s="702">
        <v>25330</v>
      </c>
      <c r="L3768" s="701" t="s">
        <v>1341</v>
      </c>
      <c r="M3768" s="704"/>
      <c r="N3768" s="701" t="s">
        <v>1613</v>
      </c>
      <c r="O3768" s="702">
        <v>676888</v>
      </c>
      <c r="P3768" s="701" t="s">
        <v>1608</v>
      </c>
      <c r="Q3768" s="702">
        <v>22</v>
      </c>
      <c r="R3768" s="701" t="s">
        <v>1341</v>
      </c>
      <c r="S3768" s="701" t="s">
        <v>1341</v>
      </c>
    </row>
    <row r="3769" spans="1:19" x14ac:dyDescent="0.3">
      <c r="A3769" s="701" t="s">
        <v>3346</v>
      </c>
      <c r="B3769" s="701" t="s">
        <v>1607</v>
      </c>
      <c r="C3769" s="701" t="s">
        <v>1512</v>
      </c>
      <c r="D3769" s="702">
        <v>1988</v>
      </c>
      <c r="E3769" s="701" t="s">
        <v>1695</v>
      </c>
      <c r="F3769" s="701" t="s">
        <v>1696</v>
      </c>
      <c r="G3769" s="701" t="s">
        <v>1612</v>
      </c>
      <c r="H3769" s="703">
        <v>32658</v>
      </c>
      <c r="I3769" s="703">
        <v>32664</v>
      </c>
      <c r="J3769" s="701" t="s">
        <v>1608</v>
      </c>
      <c r="K3769" s="702">
        <v>25079</v>
      </c>
      <c r="L3769" s="701" t="s">
        <v>1341</v>
      </c>
      <c r="M3769" s="704"/>
      <c r="N3769" s="701" t="s">
        <v>1613</v>
      </c>
      <c r="O3769" s="702">
        <v>1765152</v>
      </c>
      <c r="P3769" s="701" t="s">
        <v>1608</v>
      </c>
      <c r="Q3769" s="705">
        <v>22</v>
      </c>
      <c r="R3769" s="701" t="s">
        <v>1341</v>
      </c>
      <c r="S3769" s="701" t="s">
        <v>1341</v>
      </c>
    </row>
    <row r="3770" spans="1:19" x14ac:dyDescent="0.3">
      <c r="A3770" s="701" t="s">
        <v>3347</v>
      </c>
      <c r="B3770" s="701" t="s">
        <v>1607</v>
      </c>
      <c r="C3770" s="701" t="s">
        <v>1512</v>
      </c>
      <c r="D3770" s="702">
        <v>1988</v>
      </c>
      <c r="E3770" s="701" t="s">
        <v>1695</v>
      </c>
      <c r="F3770" s="701" t="s">
        <v>1696</v>
      </c>
      <c r="G3770" s="701" t="s">
        <v>1612</v>
      </c>
      <c r="H3770" s="703">
        <v>32658</v>
      </c>
      <c r="I3770" s="703">
        <v>32664</v>
      </c>
      <c r="J3770" s="701" t="s">
        <v>1608</v>
      </c>
      <c r="K3770" s="702">
        <v>24939</v>
      </c>
      <c r="L3770" s="701" t="s">
        <v>1341</v>
      </c>
      <c r="M3770" s="704"/>
      <c r="N3770" s="701" t="s">
        <v>1613</v>
      </c>
      <c r="O3770" s="702">
        <v>901026</v>
      </c>
      <c r="P3770" s="701" t="s">
        <v>1608</v>
      </c>
      <c r="Q3770" s="702">
        <v>22</v>
      </c>
      <c r="R3770" s="701" t="s">
        <v>1341</v>
      </c>
      <c r="S3770" s="701" t="s">
        <v>1341</v>
      </c>
    </row>
    <row r="3771" spans="1:19" x14ac:dyDescent="0.3">
      <c r="A3771" s="701" t="s">
        <v>2781</v>
      </c>
      <c r="B3771" s="701" t="s">
        <v>1607</v>
      </c>
      <c r="C3771" s="701" t="s">
        <v>1512</v>
      </c>
      <c r="D3771" s="702">
        <v>1989</v>
      </c>
      <c r="E3771" s="701" t="s">
        <v>1695</v>
      </c>
      <c r="F3771" s="701" t="s">
        <v>1696</v>
      </c>
      <c r="G3771" s="701" t="s">
        <v>1612</v>
      </c>
      <c r="H3771" s="703">
        <v>33007</v>
      </c>
      <c r="I3771" s="703">
        <v>33007</v>
      </c>
      <c r="J3771" s="701" t="s">
        <v>1608</v>
      </c>
      <c r="K3771" s="702">
        <v>20326</v>
      </c>
      <c r="L3771" s="701" t="s">
        <v>1341</v>
      </c>
      <c r="M3771" s="704"/>
      <c r="N3771" s="701" t="s">
        <v>1341</v>
      </c>
      <c r="O3771" s="706"/>
      <c r="P3771" s="701" t="s">
        <v>1341</v>
      </c>
      <c r="Q3771" s="706"/>
      <c r="R3771" s="701" t="s">
        <v>1341</v>
      </c>
      <c r="S3771" s="701" t="s">
        <v>1341</v>
      </c>
    </row>
    <row r="3772" spans="1:19" x14ac:dyDescent="0.3">
      <c r="A3772" s="701" t="s">
        <v>2782</v>
      </c>
      <c r="B3772" s="701" t="s">
        <v>1607</v>
      </c>
      <c r="C3772" s="701" t="s">
        <v>1512</v>
      </c>
      <c r="D3772" s="702">
        <v>1989</v>
      </c>
      <c r="E3772" s="701" t="s">
        <v>1695</v>
      </c>
      <c r="F3772" s="701" t="s">
        <v>1696</v>
      </c>
      <c r="G3772" s="701" t="s">
        <v>1612</v>
      </c>
      <c r="H3772" s="703">
        <v>33007</v>
      </c>
      <c r="I3772" s="703">
        <v>33007</v>
      </c>
      <c r="J3772" s="701" t="s">
        <v>1608</v>
      </c>
      <c r="K3772" s="702">
        <v>21044</v>
      </c>
      <c r="L3772" s="701" t="s">
        <v>1341</v>
      </c>
      <c r="M3772" s="704"/>
      <c r="N3772" s="701" t="s">
        <v>1341</v>
      </c>
      <c r="O3772" s="706"/>
      <c r="P3772" s="701" t="s">
        <v>1341</v>
      </c>
      <c r="Q3772" s="704"/>
      <c r="R3772" s="701" t="s">
        <v>1341</v>
      </c>
      <c r="S3772" s="701" t="s">
        <v>1341</v>
      </c>
    </row>
    <row r="3773" spans="1:19" x14ac:dyDescent="0.3">
      <c r="A3773" s="701" t="s">
        <v>2783</v>
      </c>
      <c r="B3773" s="701" t="s">
        <v>1607</v>
      </c>
      <c r="C3773" s="701" t="s">
        <v>1512</v>
      </c>
      <c r="D3773" s="702">
        <v>1989</v>
      </c>
      <c r="E3773" s="701" t="s">
        <v>1695</v>
      </c>
      <c r="F3773" s="701" t="s">
        <v>1696</v>
      </c>
      <c r="G3773" s="701" t="s">
        <v>1612</v>
      </c>
      <c r="H3773" s="703">
        <v>33007</v>
      </c>
      <c r="I3773" s="703">
        <v>33007</v>
      </c>
      <c r="J3773" s="701" t="s">
        <v>1608</v>
      </c>
      <c r="K3773" s="702">
        <v>20950</v>
      </c>
      <c r="L3773" s="701" t="s">
        <v>1341</v>
      </c>
      <c r="M3773" s="704"/>
      <c r="N3773" s="701" t="s">
        <v>1341</v>
      </c>
      <c r="O3773" s="706"/>
      <c r="P3773" s="701" t="s">
        <v>1341</v>
      </c>
      <c r="Q3773" s="706"/>
      <c r="R3773" s="701" t="s">
        <v>1341</v>
      </c>
      <c r="S3773" s="701" t="s">
        <v>1341</v>
      </c>
    </row>
    <row r="3774" spans="1:19" x14ac:dyDescent="0.3">
      <c r="A3774" s="701" t="s">
        <v>2833</v>
      </c>
      <c r="B3774" s="701" t="s">
        <v>1607</v>
      </c>
      <c r="C3774" s="701" t="s">
        <v>1512</v>
      </c>
      <c r="D3774" s="702">
        <v>1989</v>
      </c>
      <c r="E3774" s="701" t="s">
        <v>1695</v>
      </c>
      <c r="F3774" s="701" t="s">
        <v>1696</v>
      </c>
      <c r="G3774" s="701" t="s">
        <v>1612</v>
      </c>
      <c r="H3774" s="703">
        <v>33016</v>
      </c>
      <c r="I3774" s="703">
        <v>33029</v>
      </c>
      <c r="J3774" s="701" t="s">
        <v>1608</v>
      </c>
      <c r="K3774" s="702">
        <v>25653</v>
      </c>
      <c r="L3774" s="701" t="s">
        <v>1341</v>
      </c>
      <c r="M3774" s="704"/>
      <c r="N3774" s="701" t="s">
        <v>1613</v>
      </c>
      <c r="O3774" s="702">
        <v>683278</v>
      </c>
      <c r="P3774" s="701" t="s">
        <v>1341</v>
      </c>
      <c r="Q3774" s="706"/>
      <c r="R3774" s="701" t="s">
        <v>1341</v>
      </c>
      <c r="S3774" s="701" t="s">
        <v>1341</v>
      </c>
    </row>
    <row r="3775" spans="1:19" x14ac:dyDescent="0.3">
      <c r="A3775" s="701" t="s">
        <v>2834</v>
      </c>
      <c r="B3775" s="701" t="s">
        <v>1607</v>
      </c>
      <c r="C3775" s="701" t="s">
        <v>1512</v>
      </c>
      <c r="D3775" s="702">
        <v>1989</v>
      </c>
      <c r="E3775" s="701" t="s">
        <v>1695</v>
      </c>
      <c r="F3775" s="701" t="s">
        <v>1696</v>
      </c>
      <c r="G3775" s="701" t="s">
        <v>1612</v>
      </c>
      <c r="H3775" s="703">
        <v>33016</v>
      </c>
      <c r="I3775" s="703">
        <v>33029</v>
      </c>
      <c r="J3775" s="701" t="s">
        <v>1608</v>
      </c>
      <c r="K3775" s="702">
        <v>26670</v>
      </c>
      <c r="L3775" s="701" t="s">
        <v>1341</v>
      </c>
      <c r="M3775" s="704"/>
      <c r="N3775" s="701" t="s">
        <v>1613</v>
      </c>
      <c r="O3775" s="702">
        <v>968593</v>
      </c>
      <c r="P3775" s="701" t="s">
        <v>1341</v>
      </c>
      <c r="Q3775" s="706"/>
      <c r="R3775" s="701" t="s">
        <v>1341</v>
      </c>
      <c r="S3775" s="701" t="s">
        <v>1341</v>
      </c>
    </row>
    <row r="3776" spans="1:19" x14ac:dyDescent="0.3">
      <c r="A3776" s="701" t="s">
        <v>2835</v>
      </c>
      <c r="B3776" s="701" t="s">
        <v>1607</v>
      </c>
      <c r="C3776" s="701" t="s">
        <v>1512</v>
      </c>
      <c r="D3776" s="702">
        <v>1989</v>
      </c>
      <c r="E3776" s="701" t="s">
        <v>1695</v>
      </c>
      <c r="F3776" s="701" t="s">
        <v>1696</v>
      </c>
      <c r="G3776" s="701" t="s">
        <v>1612</v>
      </c>
      <c r="H3776" s="703">
        <v>33016</v>
      </c>
      <c r="I3776" s="703">
        <v>33029</v>
      </c>
      <c r="J3776" s="701" t="s">
        <v>1608</v>
      </c>
      <c r="K3776" s="702">
        <v>25670</v>
      </c>
      <c r="L3776" s="701" t="s">
        <v>1341</v>
      </c>
      <c r="M3776" s="704"/>
      <c r="N3776" s="701" t="s">
        <v>1613</v>
      </c>
      <c r="O3776" s="702">
        <v>1431802</v>
      </c>
      <c r="P3776" s="701" t="s">
        <v>1608</v>
      </c>
      <c r="Q3776" s="702">
        <v>170</v>
      </c>
      <c r="R3776" s="701" t="s">
        <v>1341</v>
      </c>
      <c r="S3776" s="701" t="s">
        <v>1341</v>
      </c>
    </row>
    <row r="3777" spans="1:19" x14ac:dyDescent="0.3">
      <c r="A3777" s="701" t="s">
        <v>2836</v>
      </c>
      <c r="B3777" s="701" t="s">
        <v>1607</v>
      </c>
      <c r="C3777" s="701" t="s">
        <v>1512</v>
      </c>
      <c r="D3777" s="702">
        <v>1989</v>
      </c>
      <c r="E3777" s="701" t="s">
        <v>1695</v>
      </c>
      <c r="F3777" s="701" t="s">
        <v>1696</v>
      </c>
      <c r="G3777" s="701" t="s">
        <v>1612</v>
      </c>
      <c r="H3777" s="703">
        <v>33020</v>
      </c>
      <c r="I3777" s="703">
        <v>33029</v>
      </c>
      <c r="J3777" s="701" t="s">
        <v>1608</v>
      </c>
      <c r="K3777" s="702">
        <v>26729</v>
      </c>
      <c r="L3777" s="701" t="s">
        <v>1341</v>
      </c>
      <c r="M3777" s="704"/>
      <c r="N3777" s="701" t="s">
        <v>1613</v>
      </c>
      <c r="O3777" s="702">
        <v>1107766</v>
      </c>
      <c r="P3777" s="701" t="s">
        <v>1341</v>
      </c>
      <c r="Q3777" s="706"/>
      <c r="R3777" s="701" t="s">
        <v>1341</v>
      </c>
      <c r="S3777" s="701" t="s">
        <v>1341</v>
      </c>
    </row>
    <row r="3778" spans="1:19" x14ac:dyDescent="0.3">
      <c r="A3778" s="701" t="s">
        <v>2859</v>
      </c>
      <c r="B3778" s="701" t="s">
        <v>1607</v>
      </c>
      <c r="C3778" s="701" t="s">
        <v>1512</v>
      </c>
      <c r="D3778" s="702">
        <v>1989</v>
      </c>
      <c r="E3778" s="701" t="s">
        <v>1695</v>
      </c>
      <c r="F3778" s="701" t="s">
        <v>1696</v>
      </c>
      <c r="G3778" s="701" t="s">
        <v>1612</v>
      </c>
      <c r="H3778" s="703">
        <v>33020</v>
      </c>
      <c r="I3778" s="703">
        <v>33029</v>
      </c>
      <c r="J3778" s="701" t="s">
        <v>1608</v>
      </c>
      <c r="K3778" s="702">
        <v>25262</v>
      </c>
      <c r="L3778" s="701" t="s">
        <v>1341</v>
      </c>
      <c r="M3778" s="704"/>
      <c r="N3778" s="701" t="s">
        <v>1613</v>
      </c>
      <c r="O3778" s="702">
        <v>617893</v>
      </c>
      <c r="P3778" s="701" t="s">
        <v>1608</v>
      </c>
      <c r="Q3778" s="702">
        <v>255</v>
      </c>
      <c r="R3778" s="701" t="s">
        <v>1341</v>
      </c>
      <c r="S3778" s="701" t="s">
        <v>1341</v>
      </c>
    </row>
    <row r="3779" spans="1:19" x14ac:dyDescent="0.3">
      <c r="A3779" s="701" t="s">
        <v>2860</v>
      </c>
      <c r="B3779" s="701" t="s">
        <v>1607</v>
      </c>
      <c r="C3779" s="701" t="s">
        <v>1512</v>
      </c>
      <c r="D3779" s="702">
        <v>1989</v>
      </c>
      <c r="E3779" s="701" t="s">
        <v>1695</v>
      </c>
      <c r="F3779" s="701" t="s">
        <v>1696</v>
      </c>
      <c r="G3779" s="701" t="s">
        <v>1612</v>
      </c>
      <c r="H3779" s="703">
        <v>33021</v>
      </c>
      <c r="I3779" s="703">
        <v>33029</v>
      </c>
      <c r="J3779" s="701" t="s">
        <v>1608</v>
      </c>
      <c r="K3779" s="702">
        <v>26660</v>
      </c>
      <c r="L3779" s="701" t="s">
        <v>1341</v>
      </c>
      <c r="M3779" s="704"/>
      <c r="N3779" s="701" t="s">
        <v>1613</v>
      </c>
      <c r="O3779" s="702">
        <v>1018290</v>
      </c>
      <c r="P3779" s="701" t="s">
        <v>1341</v>
      </c>
      <c r="Q3779" s="704"/>
      <c r="R3779" s="701" t="s">
        <v>1341</v>
      </c>
      <c r="S3779" s="701" t="s">
        <v>1341</v>
      </c>
    </row>
    <row r="3780" spans="1:19" x14ac:dyDescent="0.3">
      <c r="A3780" s="701" t="s">
        <v>2861</v>
      </c>
      <c r="B3780" s="701" t="s">
        <v>1607</v>
      </c>
      <c r="C3780" s="701" t="s">
        <v>1512</v>
      </c>
      <c r="D3780" s="702">
        <v>1989</v>
      </c>
      <c r="E3780" s="701" t="s">
        <v>1695</v>
      </c>
      <c r="F3780" s="701" t="s">
        <v>1696</v>
      </c>
      <c r="G3780" s="701" t="s">
        <v>1612</v>
      </c>
      <c r="H3780" s="703">
        <v>33020</v>
      </c>
      <c r="I3780" s="703">
        <v>33029</v>
      </c>
      <c r="J3780" s="701" t="s">
        <v>1608</v>
      </c>
      <c r="K3780" s="702">
        <v>26771</v>
      </c>
      <c r="L3780" s="701" t="s">
        <v>1341</v>
      </c>
      <c r="M3780" s="704"/>
      <c r="N3780" s="701" t="s">
        <v>1613</v>
      </c>
      <c r="O3780" s="702">
        <v>908745</v>
      </c>
      <c r="P3780" s="701" t="s">
        <v>1341</v>
      </c>
      <c r="Q3780" s="704"/>
      <c r="R3780" s="701" t="s">
        <v>1341</v>
      </c>
      <c r="S3780" s="701" t="s">
        <v>1341</v>
      </c>
    </row>
    <row r="3781" spans="1:19" x14ac:dyDescent="0.3">
      <c r="A3781" s="701" t="s">
        <v>2862</v>
      </c>
      <c r="B3781" s="701" t="s">
        <v>1607</v>
      </c>
      <c r="C3781" s="701" t="s">
        <v>1512</v>
      </c>
      <c r="D3781" s="702">
        <v>1989</v>
      </c>
      <c r="E3781" s="701" t="s">
        <v>1695</v>
      </c>
      <c r="F3781" s="701" t="s">
        <v>1696</v>
      </c>
      <c r="G3781" s="701" t="s">
        <v>1612</v>
      </c>
      <c r="H3781" s="703">
        <v>33021</v>
      </c>
      <c r="I3781" s="703">
        <v>33029</v>
      </c>
      <c r="J3781" s="701" t="s">
        <v>1608</v>
      </c>
      <c r="K3781" s="702">
        <v>27078</v>
      </c>
      <c r="L3781" s="701" t="s">
        <v>1341</v>
      </c>
      <c r="M3781" s="704"/>
      <c r="N3781" s="701" t="s">
        <v>1613</v>
      </c>
      <c r="O3781" s="702">
        <v>1217114</v>
      </c>
      <c r="P3781" s="701" t="s">
        <v>1341</v>
      </c>
      <c r="Q3781" s="706"/>
      <c r="R3781" s="701" t="s">
        <v>1341</v>
      </c>
      <c r="S3781" s="701" t="s">
        <v>1341</v>
      </c>
    </row>
    <row r="3782" spans="1:19" x14ac:dyDescent="0.3">
      <c r="A3782" s="701" t="s">
        <v>2889</v>
      </c>
      <c r="B3782" s="701" t="s">
        <v>1607</v>
      </c>
      <c r="C3782" s="701" t="s">
        <v>1512</v>
      </c>
      <c r="D3782" s="702">
        <v>1990</v>
      </c>
      <c r="E3782" s="701" t="s">
        <v>1695</v>
      </c>
      <c r="F3782" s="701" t="s">
        <v>1696</v>
      </c>
      <c r="G3782" s="701" t="s">
        <v>1612</v>
      </c>
      <c r="H3782" s="703">
        <v>33389</v>
      </c>
      <c r="I3782" s="703">
        <v>33396</v>
      </c>
      <c r="J3782" s="701" t="s">
        <v>1608</v>
      </c>
      <c r="K3782" s="702">
        <v>26147</v>
      </c>
      <c r="L3782" s="701" t="s">
        <v>1341</v>
      </c>
      <c r="M3782" s="704"/>
      <c r="N3782" s="701" t="s">
        <v>1613</v>
      </c>
      <c r="O3782" s="702">
        <v>1753463</v>
      </c>
      <c r="P3782" s="701" t="s">
        <v>1608</v>
      </c>
      <c r="Q3782" s="702">
        <v>84</v>
      </c>
      <c r="R3782" s="701" t="s">
        <v>1341</v>
      </c>
      <c r="S3782" s="701" t="s">
        <v>1341</v>
      </c>
    </row>
    <row r="3783" spans="1:19" x14ac:dyDescent="0.3">
      <c r="A3783" s="701" t="s">
        <v>2890</v>
      </c>
      <c r="B3783" s="701" t="s">
        <v>1607</v>
      </c>
      <c r="C3783" s="701" t="s">
        <v>1512</v>
      </c>
      <c r="D3783" s="702">
        <v>1990</v>
      </c>
      <c r="E3783" s="701" t="s">
        <v>1695</v>
      </c>
      <c r="F3783" s="701" t="s">
        <v>1696</v>
      </c>
      <c r="G3783" s="701" t="s">
        <v>1612</v>
      </c>
      <c r="H3783" s="703">
        <v>33389</v>
      </c>
      <c r="I3783" s="703">
        <v>33396</v>
      </c>
      <c r="J3783" s="701" t="s">
        <v>1608</v>
      </c>
      <c r="K3783" s="702">
        <v>25729</v>
      </c>
      <c r="L3783" s="701" t="s">
        <v>1341</v>
      </c>
      <c r="M3783" s="704"/>
      <c r="N3783" s="701" t="s">
        <v>1613</v>
      </c>
      <c r="O3783" s="702">
        <v>427812</v>
      </c>
      <c r="P3783" s="701" t="s">
        <v>1608</v>
      </c>
      <c r="Q3783" s="702">
        <v>72</v>
      </c>
      <c r="R3783" s="701" t="s">
        <v>1341</v>
      </c>
      <c r="S3783" s="701" t="s">
        <v>1341</v>
      </c>
    </row>
    <row r="3784" spans="1:19" x14ac:dyDescent="0.3">
      <c r="A3784" s="701" t="s">
        <v>2918</v>
      </c>
      <c r="B3784" s="701" t="s">
        <v>1607</v>
      </c>
      <c r="C3784" s="701" t="s">
        <v>1512</v>
      </c>
      <c r="D3784" s="702">
        <v>1990</v>
      </c>
      <c r="E3784" s="701" t="s">
        <v>1695</v>
      </c>
      <c r="F3784" s="701" t="s">
        <v>1696</v>
      </c>
      <c r="G3784" s="701" t="s">
        <v>1612</v>
      </c>
      <c r="H3784" s="703">
        <v>33384</v>
      </c>
      <c r="I3784" s="703">
        <v>33394</v>
      </c>
      <c r="J3784" s="701" t="s">
        <v>1608</v>
      </c>
      <c r="K3784" s="702">
        <v>33896</v>
      </c>
      <c r="L3784" s="701" t="s">
        <v>1341</v>
      </c>
      <c r="M3784" s="704"/>
      <c r="N3784" s="701" t="s">
        <v>1613</v>
      </c>
      <c r="O3784" s="702">
        <v>829768</v>
      </c>
      <c r="P3784" s="701" t="s">
        <v>1341</v>
      </c>
      <c r="Q3784" s="706"/>
      <c r="R3784" s="701" t="s">
        <v>1341</v>
      </c>
      <c r="S3784" s="701" t="s">
        <v>1341</v>
      </c>
    </row>
    <row r="3785" spans="1:19" x14ac:dyDescent="0.3">
      <c r="A3785" s="701" t="s">
        <v>2919</v>
      </c>
      <c r="B3785" s="701" t="s">
        <v>1607</v>
      </c>
      <c r="C3785" s="701" t="s">
        <v>1512</v>
      </c>
      <c r="D3785" s="702">
        <v>1990</v>
      </c>
      <c r="E3785" s="701" t="s">
        <v>1695</v>
      </c>
      <c r="F3785" s="701" t="s">
        <v>1696</v>
      </c>
      <c r="G3785" s="701" t="s">
        <v>1612</v>
      </c>
      <c r="H3785" s="703">
        <v>33385</v>
      </c>
      <c r="I3785" s="703">
        <v>33394</v>
      </c>
      <c r="J3785" s="701" t="s">
        <v>1608</v>
      </c>
      <c r="K3785" s="702">
        <v>33676</v>
      </c>
      <c r="L3785" s="701" t="s">
        <v>1341</v>
      </c>
      <c r="M3785" s="704"/>
      <c r="N3785" s="701" t="s">
        <v>1613</v>
      </c>
      <c r="O3785" s="702">
        <v>1919372</v>
      </c>
      <c r="P3785" s="701" t="s">
        <v>1341</v>
      </c>
      <c r="Q3785" s="706"/>
      <c r="R3785" s="701" t="s">
        <v>1341</v>
      </c>
      <c r="S3785" s="701" t="s">
        <v>1341</v>
      </c>
    </row>
    <row r="3786" spans="1:19" x14ac:dyDescent="0.3">
      <c r="A3786" s="701" t="s">
        <v>2920</v>
      </c>
      <c r="B3786" s="701" t="s">
        <v>1607</v>
      </c>
      <c r="C3786" s="701" t="s">
        <v>1512</v>
      </c>
      <c r="D3786" s="702">
        <v>1990</v>
      </c>
      <c r="E3786" s="701" t="s">
        <v>1695</v>
      </c>
      <c r="F3786" s="701" t="s">
        <v>1696</v>
      </c>
      <c r="G3786" s="701" t="s">
        <v>1612</v>
      </c>
      <c r="H3786" s="703">
        <v>33385</v>
      </c>
      <c r="I3786" s="703">
        <v>33394</v>
      </c>
      <c r="J3786" s="701" t="s">
        <v>1608</v>
      </c>
      <c r="K3786" s="702">
        <v>33245</v>
      </c>
      <c r="L3786" s="701" t="s">
        <v>1341</v>
      </c>
      <c r="M3786" s="704"/>
      <c r="N3786" s="701" t="s">
        <v>1613</v>
      </c>
      <c r="O3786" s="702">
        <v>1569272</v>
      </c>
      <c r="P3786" s="701" t="s">
        <v>1608</v>
      </c>
      <c r="Q3786" s="702">
        <v>336</v>
      </c>
      <c r="R3786" s="701" t="s">
        <v>1341</v>
      </c>
      <c r="S3786" s="701" t="s">
        <v>1341</v>
      </c>
    </row>
    <row r="3787" spans="1:19" x14ac:dyDescent="0.3">
      <c r="A3787" s="701" t="s">
        <v>2921</v>
      </c>
      <c r="B3787" s="701" t="s">
        <v>1607</v>
      </c>
      <c r="C3787" s="701" t="s">
        <v>1512</v>
      </c>
      <c r="D3787" s="702">
        <v>1990</v>
      </c>
      <c r="E3787" s="701" t="s">
        <v>1695</v>
      </c>
      <c r="F3787" s="701" t="s">
        <v>1696</v>
      </c>
      <c r="G3787" s="701" t="s">
        <v>1612</v>
      </c>
      <c r="H3787" s="703">
        <v>33385</v>
      </c>
      <c r="I3787" s="703">
        <v>33396</v>
      </c>
      <c r="J3787" s="701" t="s">
        <v>1608</v>
      </c>
      <c r="K3787" s="702">
        <v>32863</v>
      </c>
      <c r="L3787" s="701" t="s">
        <v>1341</v>
      </c>
      <c r="M3787" s="704"/>
      <c r="N3787" s="701" t="s">
        <v>1613</v>
      </c>
      <c r="O3787" s="702">
        <v>699675</v>
      </c>
      <c r="P3787" s="701" t="s">
        <v>1608</v>
      </c>
      <c r="Q3787" s="705">
        <v>332</v>
      </c>
      <c r="R3787" s="701" t="s">
        <v>1341</v>
      </c>
      <c r="S3787" s="701" t="s">
        <v>1341</v>
      </c>
    </row>
    <row r="3788" spans="1:19" x14ac:dyDescent="0.3">
      <c r="A3788" s="701" t="s">
        <v>2922</v>
      </c>
      <c r="B3788" s="701" t="s">
        <v>1607</v>
      </c>
      <c r="C3788" s="701" t="s">
        <v>1512</v>
      </c>
      <c r="D3788" s="702">
        <v>1990</v>
      </c>
      <c r="E3788" s="701" t="s">
        <v>1695</v>
      </c>
      <c r="F3788" s="701" t="s">
        <v>1696</v>
      </c>
      <c r="G3788" s="701" t="s">
        <v>1612</v>
      </c>
      <c r="H3788" s="703">
        <v>33385</v>
      </c>
      <c r="I3788" s="703">
        <v>33396</v>
      </c>
      <c r="J3788" s="701" t="s">
        <v>1608</v>
      </c>
      <c r="K3788" s="702">
        <v>33298</v>
      </c>
      <c r="L3788" s="701" t="s">
        <v>1341</v>
      </c>
      <c r="M3788" s="704"/>
      <c r="N3788" s="701" t="s">
        <v>1613</v>
      </c>
      <c r="O3788" s="702">
        <v>1070833</v>
      </c>
      <c r="P3788" s="701" t="s">
        <v>1341</v>
      </c>
      <c r="Q3788" s="706"/>
      <c r="R3788" s="701" t="s">
        <v>1341</v>
      </c>
      <c r="S3788" s="701" t="s">
        <v>1341</v>
      </c>
    </row>
    <row r="3789" spans="1:19" x14ac:dyDescent="0.3">
      <c r="A3789" s="701" t="s">
        <v>5745</v>
      </c>
      <c r="B3789" s="701" t="s">
        <v>1607</v>
      </c>
      <c r="C3789" s="701" t="s">
        <v>1512</v>
      </c>
      <c r="D3789" s="702">
        <v>1990</v>
      </c>
      <c r="E3789" s="701" t="s">
        <v>1695</v>
      </c>
      <c r="F3789" s="701" t="s">
        <v>1696</v>
      </c>
      <c r="G3789" s="701" t="s">
        <v>1612</v>
      </c>
      <c r="H3789" s="703">
        <v>33359</v>
      </c>
      <c r="I3789" s="703">
        <v>33381</v>
      </c>
      <c r="J3789" s="701" t="s">
        <v>1608</v>
      </c>
      <c r="K3789" s="702">
        <v>26708</v>
      </c>
      <c r="L3789" s="701" t="s">
        <v>1341</v>
      </c>
      <c r="M3789" s="704"/>
      <c r="N3789" s="701" t="s">
        <v>1608</v>
      </c>
      <c r="O3789" s="702">
        <v>134</v>
      </c>
      <c r="P3789" s="701" t="s">
        <v>1341</v>
      </c>
      <c r="Q3789" s="706"/>
      <c r="R3789" s="701" t="s">
        <v>1341</v>
      </c>
      <c r="S3789" s="701" t="s">
        <v>1341</v>
      </c>
    </row>
    <row r="3790" spans="1:19" x14ac:dyDescent="0.3">
      <c r="A3790" s="701" t="s">
        <v>5746</v>
      </c>
      <c r="B3790" s="701" t="s">
        <v>1607</v>
      </c>
      <c r="C3790" s="701" t="s">
        <v>1512</v>
      </c>
      <c r="D3790" s="702">
        <v>1990</v>
      </c>
      <c r="E3790" s="701" t="s">
        <v>1695</v>
      </c>
      <c r="F3790" s="701" t="s">
        <v>1696</v>
      </c>
      <c r="G3790" s="701" t="s">
        <v>1612</v>
      </c>
      <c r="H3790" s="703">
        <v>33359</v>
      </c>
      <c r="I3790" s="703">
        <v>33381</v>
      </c>
      <c r="J3790" s="701" t="s">
        <v>1608</v>
      </c>
      <c r="K3790" s="702">
        <v>26415</v>
      </c>
      <c r="L3790" s="701" t="s">
        <v>1341</v>
      </c>
      <c r="M3790" s="704"/>
      <c r="N3790" s="701" t="s">
        <v>1341</v>
      </c>
      <c r="O3790" s="706"/>
      <c r="P3790" s="701" t="s">
        <v>1341</v>
      </c>
      <c r="Q3790" s="706"/>
      <c r="R3790" s="701" t="s">
        <v>1341</v>
      </c>
      <c r="S3790" s="701" t="s">
        <v>1341</v>
      </c>
    </row>
    <row r="3791" spans="1:19" x14ac:dyDescent="0.3">
      <c r="A3791" s="701" t="s">
        <v>5833</v>
      </c>
      <c r="B3791" s="701" t="s">
        <v>1607</v>
      </c>
      <c r="C3791" s="701" t="s">
        <v>1512</v>
      </c>
      <c r="D3791" s="702">
        <v>1991</v>
      </c>
      <c r="E3791" s="701" t="s">
        <v>1695</v>
      </c>
      <c r="F3791" s="701" t="s">
        <v>1696</v>
      </c>
      <c r="G3791" s="701" t="s">
        <v>1612</v>
      </c>
      <c r="H3791" s="703">
        <v>33739</v>
      </c>
      <c r="I3791" s="703">
        <v>33746</v>
      </c>
      <c r="J3791" s="701" t="s">
        <v>1608</v>
      </c>
      <c r="K3791" s="702">
        <v>27018</v>
      </c>
      <c r="L3791" s="701" t="s">
        <v>1341</v>
      </c>
      <c r="M3791" s="704"/>
      <c r="N3791" s="701" t="s">
        <v>1613</v>
      </c>
      <c r="O3791" s="702">
        <v>969164</v>
      </c>
      <c r="P3791" s="701" t="s">
        <v>1341</v>
      </c>
      <c r="Q3791" s="706"/>
      <c r="R3791" s="701" t="s">
        <v>1341</v>
      </c>
      <c r="S3791" s="701" t="s">
        <v>1341</v>
      </c>
    </row>
    <row r="3792" spans="1:19" x14ac:dyDescent="0.3">
      <c r="A3792" s="701" t="s">
        <v>5834</v>
      </c>
      <c r="B3792" s="701" t="s">
        <v>1607</v>
      </c>
      <c r="C3792" s="701" t="s">
        <v>1512</v>
      </c>
      <c r="D3792" s="702">
        <v>1991</v>
      </c>
      <c r="E3792" s="701" t="s">
        <v>1695</v>
      </c>
      <c r="F3792" s="701" t="s">
        <v>1696</v>
      </c>
      <c r="G3792" s="701" t="s">
        <v>1612</v>
      </c>
      <c r="H3792" s="703">
        <v>33738</v>
      </c>
      <c r="I3792" s="703">
        <v>33746</v>
      </c>
      <c r="J3792" s="701" t="s">
        <v>1608</v>
      </c>
      <c r="K3792" s="702">
        <v>27475</v>
      </c>
      <c r="L3792" s="701" t="s">
        <v>1341</v>
      </c>
      <c r="M3792" s="704"/>
      <c r="N3792" s="701" t="s">
        <v>1613</v>
      </c>
      <c r="O3792" s="702">
        <v>1003967</v>
      </c>
      <c r="P3792" s="701" t="s">
        <v>1341</v>
      </c>
      <c r="Q3792" s="706"/>
      <c r="R3792" s="701" t="s">
        <v>1341</v>
      </c>
      <c r="S3792" s="701" t="s">
        <v>1341</v>
      </c>
    </row>
    <row r="3793" spans="1:19" x14ac:dyDescent="0.3">
      <c r="A3793" s="701" t="s">
        <v>5835</v>
      </c>
      <c r="B3793" s="701" t="s">
        <v>1607</v>
      </c>
      <c r="C3793" s="701" t="s">
        <v>1512</v>
      </c>
      <c r="D3793" s="702">
        <v>1991</v>
      </c>
      <c r="E3793" s="701" t="s">
        <v>1695</v>
      </c>
      <c r="F3793" s="701" t="s">
        <v>1696</v>
      </c>
      <c r="G3793" s="701" t="s">
        <v>1612</v>
      </c>
      <c r="H3793" s="703">
        <v>33736</v>
      </c>
      <c r="I3793" s="703">
        <v>33750</v>
      </c>
      <c r="J3793" s="701" t="s">
        <v>1608</v>
      </c>
      <c r="K3793" s="702">
        <v>27188</v>
      </c>
      <c r="L3793" s="701" t="s">
        <v>1341</v>
      </c>
      <c r="M3793" s="704"/>
      <c r="N3793" s="701" t="s">
        <v>1613</v>
      </c>
      <c r="O3793" s="702">
        <v>1942566</v>
      </c>
      <c r="P3793" s="701" t="s">
        <v>1341</v>
      </c>
      <c r="Q3793" s="704"/>
      <c r="R3793" s="701" t="s">
        <v>1341</v>
      </c>
      <c r="S3793" s="701" t="s">
        <v>1341</v>
      </c>
    </row>
    <row r="3794" spans="1:19" x14ac:dyDescent="0.3">
      <c r="A3794" s="701" t="s">
        <v>5836</v>
      </c>
      <c r="B3794" s="701" t="s">
        <v>1607</v>
      </c>
      <c r="C3794" s="701" t="s">
        <v>1512</v>
      </c>
      <c r="D3794" s="702">
        <v>1991</v>
      </c>
      <c r="E3794" s="701" t="s">
        <v>1695</v>
      </c>
      <c r="F3794" s="701" t="s">
        <v>1696</v>
      </c>
      <c r="G3794" s="701" t="s">
        <v>1612</v>
      </c>
      <c r="H3794" s="703">
        <v>33744</v>
      </c>
      <c r="I3794" s="703">
        <v>33750</v>
      </c>
      <c r="J3794" s="701" t="s">
        <v>1608</v>
      </c>
      <c r="K3794" s="702">
        <v>26482</v>
      </c>
      <c r="L3794" s="701" t="s">
        <v>1341</v>
      </c>
      <c r="M3794" s="704"/>
      <c r="N3794" s="701" t="s">
        <v>1613</v>
      </c>
      <c r="O3794" s="702">
        <v>753838</v>
      </c>
      <c r="P3794" s="701" t="s">
        <v>1341</v>
      </c>
      <c r="Q3794" s="706"/>
      <c r="R3794" s="701" t="s">
        <v>1341</v>
      </c>
      <c r="S3794" s="701" t="s">
        <v>1341</v>
      </c>
    </row>
    <row r="3795" spans="1:19" x14ac:dyDescent="0.3">
      <c r="A3795" s="701" t="s">
        <v>5870</v>
      </c>
      <c r="B3795" s="701" t="s">
        <v>1607</v>
      </c>
      <c r="C3795" s="701" t="s">
        <v>1512</v>
      </c>
      <c r="D3795" s="702">
        <v>1991</v>
      </c>
      <c r="E3795" s="701" t="s">
        <v>1695</v>
      </c>
      <c r="F3795" s="701" t="s">
        <v>1696</v>
      </c>
      <c r="G3795" s="701" t="s">
        <v>1612</v>
      </c>
      <c r="H3795" s="703">
        <v>33733</v>
      </c>
      <c r="I3795" s="703">
        <v>33746</v>
      </c>
      <c r="J3795" s="701" t="s">
        <v>1608</v>
      </c>
      <c r="K3795" s="702">
        <v>25540</v>
      </c>
      <c r="L3795" s="701" t="s">
        <v>1341</v>
      </c>
      <c r="M3795" s="704"/>
      <c r="N3795" s="701" t="s">
        <v>1613</v>
      </c>
      <c r="O3795" s="702">
        <v>818909</v>
      </c>
      <c r="P3795" s="701" t="s">
        <v>1341</v>
      </c>
      <c r="Q3795" s="704"/>
      <c r="R3795" s="701" t="s">
        <v>1341</v>
      </c>
      <c r="S3795" s="701" t="s">
        <v>1341</v>
      </c>
    </row>
    <row r="3796" spans="1:19" x14ac:dyDescent="0.3">
      <c r="A3796" s="701" t="s">
        <v>5871</v>
      </c>
      <c r="B3796" s="701" t="s">
        <v>1607</v>
      </c>
      <c r="C3796" s="701" t="s">
        <v>1512</v>
      </c>
      <c r="D3796" s="702">
        <v>1991</v>
      </c>
      <c r="E3796" s="701" t="s">
        <v>1695</v>
      </c>
      <c r="F3796" s="701" t="s">
        <v>1696</v>
      </c>
      <c r="G3796" s="701" t="s">
        <v>1612</v>
      </c>
      <c r="H3796" s="703">
        <v>33736</v>
      </c>
      <c r="I3796" s="703">
        <v>33750</v>
      </c>
      <c r="J3796" s="701" t="s">
        <v>1608</v>
      </c>
      <c r="K3796" s="702">
        <v>27083</v>
      </c>
      <c r="L3796" s="701" t="s">
        <v>1341</v>
      </c>
      <c r="M3796" s="704"/>
      <c r="N3796" s="701" t="s">
        <v>1613</v>
      </c>
      <c r="O3796" s="702">
        <v>875191</v>
      </c>
      <c r="P3796" s="701" t="s">
        <v>1608</v>
      </c>
      <c r="Q3796" s="702">
        <v>507</v>
      </c>
      <c r="R3796" s="701" t="s">
        <v>1341</v>
      </c>
      <c r="S3796" s="701" t="s">
        <v>1341</v>
      </c>
    </row>
    <row r="3797" spans="1:19" x14ac:dyDescent="0.3">
      <c r="A3797" s="701" t="s">
        <v>5872</v>
      </c>
      <c r="B3797" s="701" t="s">
        <v>1607</v>
      </c>
      <c r="C3797" s="701" t="s">
        <v>1512</v>
      </c>
      <c r="D3797" s="702">
        <v>1991</v>
      </c>
      <c r="E3797" s="701" t="s">
        <v>1695</v>
      </c>
      <c r="F3797" s="701" t="s">
        <v>1696</v>
      </c>
      <c r="G3797" s="701" t="s">
        <v>1612</v>
      </c>
      <c r="H3797" s="703">
        <v>33736</v>
      </c>
      <c r="I3797" s="703">
        <v>33750</v>
      </c>
      <c r="J3797" s="701" t="s">
        <v>1608</v>
      </c>
      <c r="K3797" s="702">
        <v>27574</v>
      </c>
      <c r="L3797" s="701" t="s">
        <v>1341</v>
      </c>
      <c r="M3797" s="704"/>
      <c r="N3797" s="701" t="s">
        <v>1613</v>
      </c>
      <c r="O3797" s="702">
        <v>891574</v>
      </c>
      <c r="P3797" s="701" t="s">
        <v>1341</v>
      </c>
      <c r="Q3797" s="704"/>
      <c r="R3797" s="701" t="s">
        <v>1341</v>
      </c>
      <c r="S3797" s="701" t="s">
        <v>1341</v>
      </c>
    </row>
    <row r="3798" spans="1:19" x14ac:dyDescent="0.3">
      <c r="A3798" s="701" t="s">
        <v>5873</v>
      </c>
      <c r="B3798" s="701" t="s">
        <v>1607</v>
      </c>
      <c r="C3798" s="701" t="s">
        <v>1512</v>
      </c>
      <c r="D3798" s="702">
        <v>1991</v>
      </c>
      <c r="E3798" s="701" t="s">
        <v>1695</v>
      </c>
      <c r="F3798" s="701" t="s">
        <v>1696</v>
      </c>
      <c r="G3798" s="701" t="s">
        <v>1612</v>
      </c>
      <c r="H3798" s="703">
        <v>33737</v>
      </c>
      <c r="I3798" s="703">
        <v>33750</v>
      </c>
      <c r="J3798" s="701" t="s">
        <v>1608</v>
      </c>
      <c r="K3798" s="702">
        <v>27238</v>
      </c>
      <c r="L3798" s="701" t="s">
        <v>1341</v>
      </c>
      <c r="M3798" s="704"/>
      <c r="N3798" s="701" t="s">
        <v>1613</v>
      </c>
      <c r="O3798" s="702">
        <v>658622</v>
      </c>
      <c r="P3798" s="701" t="s">
        <v>1341</v>
      </c>
      <c r="Q3798" s="704"/>
      <c r="R3798" s="701" t="s">
        <v>1341</v>
      </c>
      <c r="S3798" s="701" t="s">
        <v>1341</v>
      </c>
    </row>
    <row r="3799" spans="1:19" x14ac:dyDescent="0.3">
      <c r="A3799" s="701" t="s">
        <v>5751</v>
      </c>
      <c r="B3799" s="701" t="s">
        <v>1607</v>
      </c>
      <c r="C3799" s="701" t="s">
        <v>1512</v>
      </c>
      <c r="D3799" s="702">
        <v>1992</v>
      </c>
      <c r="E3799" s="701" t="s">
        <v>1695</v>
      </c>
      <c r="F3799" s="701" t="s">
        <v>1696</v>
      </c>
      <c r="G3799" s="701" t="s">
        <v>1612</v>
      </c>
      <c r="H3799" s="703">
        <v>34122</v>
      </c>
      <c r="I3799" s="703">
        <v>34128</v>
      </c>
      <c r="J3799" s="701" t="s">
        <v>1608</v>
      </c>
      <c r="K3799" s="702">
        <v>27813</v>
      </c>
      <c r="L3799" s="701" t="s">
        <v>1341</v>
      </c>
      <c r="M3799" s="704"/>
      <c r="N3799" s="701" t="s">
        <v>1613</v>
      </c>
      <c r="O3799" s="705">
        <v>605435</v>
      </c>
      <c r="P3799" s="701" t="s">
        <v>1341</v>
      </c>
      <c r="Q3799" s="704"/>
      <c r="R3799" s="701" t="s">
        <v>1341</v>
      </c>
      <c r="S3799" s="701" t="s">
        <v>1341</v>
      </c>
    </row>
    <row r="3800" spans="1:19" x14ac:dyDescent="0.3">
      <c r="A3800" s="701" t="s">
        <v>5752</v>
      </c>
      <c r="B3800" s="701" t="s">
        <v>1607</v>
      </c>
      <c r="C3800" s="701" t="s">
        <v>1512</v>
      </c>
      <c r="D3800" s="702">
        <v>1992</v>
      </c>
      <c r="E3800" s="701" t="s">
        <v>1695</v>
      </c>
      <c r="F3800" s="701" t="s">
        <v>1696</v>
      </c>
      <c r="G3800" s="701" t="s">
        <v>1612</v>
      </c>
      <c r="H3800" s="703">
        <v>34122</v>
      </c>
      <c r="I3800" s="703">
        <v>34128</v>
      </c>
      <c r="J3800" s="701" t="s">
        <v>1608</v>
      </c>
      <c r="K3800" s="702">
        <v>26618</v>
      </c>
      <c r="L3800" s="701" t="s">
        <v>1341</v>
      </c>
      <c r="M3800" s="704"/>
      <c r="N3800" s="701" t="s">
        <v>1613</v>
      </c>
      <c r="O3800" s="705">
        <v>630929</v>
      </c>
      <c r="P3800" s="701" t="s">
        <v>1341</v>
      </c>
      <c r="Q3800" s="704"/>
      <c r="R3800" s="701" t="s">
        <v>1341</v>
      </c>
      <c r="S3800" s="701" t="s">
        <v>1341</v>
      </c>
    </row>
    <row r="3801" spans="1:19" x14ac:dyDescent="0.3">
      <c r="A3801" s="701" t="s">
        <v>5753</v>
      </c>
      <c r="B3801" s="701" t="s">
        <v>1607</v>
      </c>
      <c r="C3801" s="701" t="s">
        <v>1512</v>
      </c>
      <c r="D3801" s="702">
        <v>1992</v>
      </c>
      <c r="E3801" s="701" t="s">
        <v>1695</v>
      </c>
      <c r="F3801" s="701" t="s">
        <v>1696</v>
      </c>
      <c r="G3801" s="701" t="s">
        <v>1612</v>
      </c>
      <c r="H3801" s="703">
        <v>34120</v>
      </c>
      <c r="I3801" s="703">
        <v>34128</v>
      </c>
      <c r="J3801" s="701" t="s">
        <v>1608</v>
      </c>
      <c r="K3801" s="702">
        <v>27360</v>
      </c>
      <c r="L3801" s="701" t="s">
        <v>1341</v>
      </c>
      <c r="M3801" s="704"/>
      <c r="N3801" s="701" t="s">
        <v>1613</v>
      </c>
      <c r="O3801" s="702">
        <v>730337</v>
      </c>
      <c r="P3801" s="701" t="s">
        <v>1341</v>
      </c>
      <c r="Q3801" s="704"/>
      <c r="R3801" s="701" t="s">
        <v>1341</v>
      </c>
      <c r="S3801" s="701" t="s">
        <v>1341</v>
      </c>
    </row>
    <row r="3802" spans="1:19" x14ac:dyDescent="0.3">
      <c r="A3802" s="701" t="s">
        <v>5754</v>
      </c>
      <c r="B3802" s="701" t="s">
        <v>1607</v>
      </c>
      <c r="C3802" s="701" t="s">
        <v>1512</v>
      </c>
      <c r="D3802" s="702">
        <v>1992</v>
      </c>
      <c r="E3802" s="701" t="s">
        <v>1695</v>
      </c>
      <c r="F3802" s="701" t="s">
        <v>1696</v>
      </c>
      <c r="G3802" s="701" t="s">
        <v>1612</v>
      </c>
      <c r="H3802" s="703">
        <v>34122</v>
      </c>
      <c r="I3802" s="703">
        <v>34128</v>
      </c>
      <c r="J3802" s="701" t="s">
        <v>1608</v>
      </c>
      <c r="K3802" s="702">
        <v>27119</v>
      </c>
      <c r="L3802" s="701" t="s">
        <v>1341</v>
      </c>
      <c r="M3802" s="704"/>
      <c r="N3802" s="701" t="s">
        <v>1613</v>
      </c>
      <c r="O3802" s="702">
        <v>1010046</v>
      </c>
      <c r="P3802" s="701" t="s">
        <v>1341</v>
      </c>
      <c r="Q3802" s="706"/>
      <c r="R3802" s="701" t="s">
        <v>1341</v>
      </c>
      <c r="S3802" s="701" t="s">
        <v>1341</v>
      </c>
    </row>
    <row r="3803" spans="1:19" x14ac:dyDescent="0.3">
      <c r="A3803" s="701" t="s">
        <v>5837</v>
      </c>
      <c r="B3803" s="701" t="s">
        <v>1607</v>
      </c>
      <c r="C3803" s="701" t="s">
        <v>1512</v>
      </c>
      <c r="D3803" s="702">
        <v>1992</v>
      </c>
      <c r="E3803" s="701" t="s">
        <v>1695</v>
      </c>
      <c r="F3803" s="701" t="s">
        <v>1696</v>
      </c>
      <c r="G3803" s="701" t="s">
        <v>1612</v>
      </c>
      <c r="H3803" s="703">
        <v>34122</v>
      </c>
      <c r="I3803" s="703">
        <v>34128</v>
      </c>
      <c r="J3803" s="701" t="s">
        <v>1608</v>
      </c>
      <c r="K3803" s="702">
        <v>26742</v>
      </c>
      <c r="L3803" s="701" t="s">
        <v>1341</v>
      </c>
      <c r="M3803" s="704"/>
      <c r="N3803" s="701" t="s">
        <v>1613</v>
      </c>
      <c r="O3803" s="702">
        <v>2189342</v>
      </c>
      <c r="P3803" s="701" t="s">
        <v>1341</v>
      </c>
      <c r="Q3803" s="704"/>
      <c r="R3803" s="701" t="s">
        <v>1341</v>
      </c>
      <c r="S3803" s="701" t="s">
        <v>1341</v>
      </c>
    </row>
    <row r="3804" spans="1:19" x14ac:dyDescent="0.3">
      <c r="A3804" s="701" t="s">
        <v>5838</v>
      </c>
      <c r="B3804" s="701" t="s">
        <v>1607</v>
      </c>
      <c r="C3804" s="701" t="s">
        <v>1512</v>
      </c>
      <c r="D3804" s="702">
        <v>1992</v>
      </c>
      <c r="E3804" s="701" t="s">
        <v>1695</v>
      </c>
      <c r="F3804" s="701" t="s">
        <v>1696</v>
      </c>
      <c r="G3804" s="701" t="s">
        <v>1612</v>
      </c>
      <c r="H3804" s="703">
        <v>34122</v>
      </c>
      <c r="I3804" s="703">
        <v>34128</v>
      </c>
      <c r="J3804" s="701" t="s">
        <v>1608</v>
      </c>
      <c r="K3804" s="702">
        <v>26982</v>
      </c>
      <c r="L3804" s="701" t="s">
        <v>1341</v>
      </c>
      <c r="M3804" s="704"/>
      <c r="N3804" s="701" t="s">
        <v>1613</v>
      </c>
      <c r="O3804" s="702">
        <v>954481</v>
      </c>
      <c r="P3804" s="701" t="s">
        <v>1341</v>
      </c>
      <c r="Q3804" s="704"/>
      <c r="R3804" s="701" t="s">
        <v>1341</v>
      </c>
      <c r="S3804" s="701" t="s">
        <v>1341</v>
      </c>
    </row>
    <row r="3805" spans="1:19" x14ac:dyDescent="0.3">
      <c r="A3805" s="701" t="s">
        <v>5839</v>
      </c>
      <c r="B3805" s="701" t="s">
        <v>1607</v>
      </c>
      <c r="C3805" s="701" t="s">
        <v>1512</v>
      </c>
      <c r="D3805" s="702">
        <v>1992</v>
      </c>
      <c r="E3805" s="701" t="s">
        <v>1695</v>
      </c>
      <c r="F3805" s="701" t="s">
        <v>1696</v>
      </c>
      <c r="G3805" s="701" t="s">
        <v>1612</v>
      </c>
      <c r="H3805" s="703">
        <v>34122</v>
      </c>
      <c r="I3805" s="703">
        <v>34128</v>
      </c>
      <c r="J3805" s="701" t="s">
        <v>1608</v>
      </c>
      <c r="K3805" s="702">
        <v>26779</v>
      </c>
      <c r="L3805" s="701" t="s">
        <v>1341</v>
      </c>
      <c r="M3805" s="704"/>
      <c r="N3805" s="701" t="s">
        <v>1613</v>
      </c>
      <c r="O3805" s="702">
        <v>838485</v>
      </c>
      <c r="P3805" s="701" t="s">
        <v>1341</v>
      </c>
      <c r="Q3805" s="704"/>
      <c r="R3805" s="701" t="s">
        <v>1341</v>
      </c>
      <c r="S3805" s="701" t="s">
        <v>1341</v>
      </c>
    </row>
    <row r="3806" spans="1:19" x14ac:dyDescent="0.3">
      <c r="A3806" s="701" t="s">
        <v>5840</v>
      </c>
      <c r="B3806" s="701" t="s">
        <v>1607</v>
      </c>
      <c r="C3806" s="701" t="s">
        <v>1512</v>
      </c>
      <c r="D3806" s="702">
        <v>1992</v>
      </c>
      <c r="E3806" s="701" t="s">
        <v>1695</v>
      </c>
      <c r="F3806" s="701" t="s">
        <v>1696</v>
      </c>
      <c r="G3806" s="701" t="s">
        <v>1612</v>
      </c>
      <c r="H3806" s="703">
        <v>34122</v>
      </c>
      <c r="I3806" s="703">
        <v>34128</v>
      </c>
      <c r="J3806" s="701" t="s">
        <v>1608</v>
      </c>
      <c r="K3806" s="702">
        <v>24985</v>
      </c>
      <c r="L3806" s="701" t="s">
        <v>1341</v>
      </c>
      <c r="M3806" s="704"/>
      <c r="N3806" s="701" t="s">
        <v>1613</v>
      </c>
      <c r="O3806" s="702">
        <v>630796</v>
      </c>
      <c r="P3806" s="701" t="s">
        <v>1341</v>
      </c>
      <c r="Q3806" s="706"/>
      <c r="R3806" s="701" t="s">
        <v>1341</v>
      </c>
      <c r="S3806" s="701" t="s">
        <v>1341</v>
      </c>
    </row>
    <row r="3807" spans="1:19" x14ac:dyDescent="0.3">
      <c r="A3807" s="701" t="s">
        <v>6143</v>
      </c>
      <c r="B3807" s="701" t="s">
        <v>1607</v>
      </c>
      <c r="C3807" s="701" t="s">
        <v>1512</v>
      </c>
      <c r="D3807" s="702">
        <v>1993</v>
      </c>
      <c r="E3807" s="701" t="s">
        <v>1695</v>
      </c>
      <c r="F3807" s="701" t="s">
        <v>1696</v>
      </c>
      <c r="G3807" s="701" t="s">
        <v>1612</v>
      </c>
      <c r="H3807" s="703">
        <v>34465</v>
      </c>
      <c r="I3807" s="703">
        <v>34472</v>
      </c>
      <c r="J3807" s="701" t="s">
        <v>1608</v>
      </c>
      <c r="K3807" s="702">
        <v>25235</v>
      </c>
      <c r="L3807" s="701" t="s">
        <v>1341</v>
      </c>
      <c r="M3807" s="704"/>
      <c r="N3807" s="701" t="s">
        <v>1613</v>
      </c>
      <c r="O3807" s="702">
        <v>1578613</v>
      </c>
      <c r="P3807" s="701" t="s">
        <v>1608</v>
      </c>
      <c r="Q3807" s="702">
        <v>219</v>
      </c>
      <c r="R3807" s="701" t="s">
        <v>1341</v>
      </c>
      <c r="S3807" s="701" t="s">
        <v>1341</v>
      </c>
    </row>
    <row r="3808" spans="1:19" x14ac:dyDescent="0.3">
      <c r="A3808" s="701" t="s">
        <v>6144</v>
      </c>
      <c r="B3808" s="701" t="s">
        <v>1607</v>
      </c>
      <c r="C3808" s="701" t="s">
        <v>1512</v>
      </c>
      <c r="D3808" s="702">
        <v>1993</v>
      </c>
      <c r="E3808" s="701" t="s">
        <v>1695</v>
      </c>
      <c r="F3808" s="701" t="s">
        <v>1696</v>
      </c>
      <c r="G3808" s="701" t="s">
        <v>1612</v>
      </c>
      <c r="H3808" s="703">
        <v>34477</v>
      </c>
      <c r="I3808" s="703">
        <v>34481</v>
      </c>
      <c r="J3808" s="701" t="s">
        <v>1608</v>
      </c>
      <c r="K3808" s="702">
        <v>26535</v>
      </c>
      <c r="L3808" s="701" t="s">
        <v>1341</v>
      </c>
      <c r="M3808" s="704"/>
      <c r="N3808" s="701" t="s">
        <v>1613</v>
      </c>
      <c r="O3808" s="702">
        <v>1011205</v>
      </c>
      <c r="P3808" s="701" t="s">
        <v>1608</v>
      </c>
      <c r="Q3808" s="702">
        <v>470</v>
      </c>
      <c r="R3808" s="701" t="s">
        <v>1341</v>
      </c>
      <c r="S3808" s="701" t="s">
        <v>1341</v>
      </c>
    </row>
    <row r="3809" spans="1:19" x14ac:dyDescent="0.3">
      <c r="A3809" s="701" t="s">
        <v>6145</v>
      </c>
      <c r="B3809" s="701" t="s">
        <v>1607</v>
      </c>
      <c r="C3809" s="701" t="s">
        <v>1512</v>
      </c>
      <c r="D3809" s="702">
        <v>1993</v>
      </c>
      <c r="E3809" s="701" t="s">
        <v>1695</v>
      </c>
      <c r="F3809" s="701" t="s">
        <v>1696</v>
      </c>
      <c r="G3809" s="701" t="s">
        <v>1612</v>
      </c>
      <c r="H3809" s="703">
        <v>34477</v>
      </c>
      <c r="I3809" s="703">
        <v>34481</v>
      </c>
      <c r="J3809" s="701" t="s">
        <v>1608</v>
      </c>
      <c r="K3809" s="702">
        <v>27253</v>
      </c>
      <c r="L3809" s="701" t="s">
        <v>1341</v>
      </c>
      <c r="M3809" s="704"/>
      <c r="N3809" s="701" t="s">
        <v>1613</v>
      </c>
      <c r="O3809" s="702">
        <v>1012465</v>
      </c>
      <c r="P3809" s="701" t="s">
        <v>1608</v>
      </c>
      <c r="Q3809" s="702">
        <v>257</v>
      </c>
      <c r="R3809" s="701" t="s">
        <v>1341</v>
      </c>
      <c r="S3809" s="701" t="s">
        <v>1341</v>
      </c>
    </row>
    <row r="3810" spans="1:19" x14ac:dyDescent="0.3">
      <c r="A3810" s="701" t="s">
        <v>6146</v>
      </c>
      <c r="B3810" s="701" t="s">
        <v>1607</v>
      </c>
      <c r="C3810" s="701" t="s">
        <v>1512</v>
      </c>
      <c r="D3810" s="702">
        <v>1993</v>
      </c>
      <c r="E3810" s="701" t="s">
        <v>1695</v>
      </c>
      <c r="F3810" s="701" t="s">
        <v>1696</v>
      </c>
      <c r="G3810" s="701" t="s">
        <v>1612</v>
      </c>
      <c r="H3810" s="703">
        <v>34478</v>
      </c>
      <c r="I3810" s="703">
        <v>34480</v>
      </c>
      <c r="J3810" s="701" t="s">
        <v>1608</v>
      </c>
      <c r="K3810" s="702">
        <v>27351</v>
      </c>
      <c r="L3810" s="701" t="s">
        <v>1341</v>
      </c>
      <c r="M3810" s="704"/>
      <c r="N3810" s="701" t="s">
        <v>1613</v>
      </c>
      <c r="O3810" s="702">
        <v>747731</v>
      </c>
      <c r="P3810" s="701" t="s">
        <v>1608</v>
      </c>
      <c r="Q3810" s="702">
        <v>391</v>
      </c>
      <c r="R3810" s="701" t="s">
        <v>1341</v>
      </c>
      <c r="S3810" s="701" t="s">
        <v>1341</v>
      </c>
    </row>
    <row r="3811" spans="1:19" x14ac:dyDescent="0.3">
      <c r="A3811" s="701" t="s">
        <v>6147</v>
      </c>
      <c r="B3811" s="701" t="s">
        <v>1607</v>
      </c>
      <c r="C3811" s="701" t="s">
        <v>1512</v>
      </c>
      <c r="D3811" s="702">
        <v>1993</v>
      </c>
      <c r="E3811" s="701" t="s">
        <v>1695</v>
      </c>
      <c r="F3811" s="701" t="s">
        <v>1696</v>
      </c>
      <c r="G3811" s="701" t="s">
        <v>1612</v>
      </c>
      <c r="H3811" s="703">
        <v>34470</v>
      </c>
      <c r="I3811" s="703">
        <v>34474</v>
      </c>
      <c r="J3811" s="701" t="s">
        <v>1608</v>
      </c>
      <c r="K3811" s="702">
        <v>26662</v>
      </c>
      <c r="L3811" s="701" t="s">
        <v>1341</v>
      </c>
      <c r="M3811" s="704"/>
      <c r="N3811" s="701" t="s">
        <v>1613</v>
      </c>
      <c r="O3811" s="702">
        <v>569712</v>
      </c>
      <c r="P3811" s="701" t="s">
        <v>1608</v>
      </c>
      <c r="Q3811" s="705">
        <v>215</v>
      </c>
      <c r="R3811" s="701" t="s">
        <v>1341</v>
      </c>
      <c r="S3811" s="701" t="s">
        <v>1341</v>
      </c>
    </row>
    <row r="3812" spans="1:19" x14ac:dyDescent="0.3">
      <c r="A3812" s="701" t="s">
        <v>6148</v>
      </c>
      <c r="B3812" s="701" t="s">
        <v>1607</v>
      </c>
      <c r="C3812" s="701" t="s">
        <v>1512</v>
      </c>
      <c r="D3812" s="702">
        <v>1993</v>
      </c>
      <c r="E3812" s="701" t="s">
        <v>1695</v>
      </c>
      <c r="F3812" s="701" t="s">
        <v>1696</v>
      </c>
      <c r="G3812" s="701" t="s">
        <v>1612</v>
      </c>
      <c r="H3812" s="703">
        <v>34484</v>
      </c>
      <c r="I3812" s="703">
        <v>34488</v>
      </c>
      <c r="J3812" s="701" t="s">
        <v>1608</v>
      </c>
      <c r="K3812" s="702">
        <v>27438</v>
      </c>
      <c r="L3812" s="701" t="s">
        <v>1341</v>
      </c>
      <c r="M3812" s="704"/>
      <c r="N3812" s="701" t="s">
        <v>1613</v>
      </c>
      <c r="O3812" s="702">
        <v>585650</v>
      </c>
      <c r="P3812" s="701" t="s">
        <v>1608</v>
      </c>
      <c r="Q3812" s="702">
        <v>191</v>
      </c>
      <c r="R3812" s="701" t="s">
        <v>1341</v>
      </c>
      <c r="S3812" s="701" t="s">
        <v>1341</v>
      </c>
    </row>
    <row r="3813" spans="1:19" x14ac:dyDescent="0.3">
      <c r="A3813" s="701" t="s">
        <v>6149</v>
      </c>
      <c r="B3813" s="701" t="s">
        <v>1607</v>
      </c>
      <c r="C3813" s="701" t="s">
        <v>1512</v>
      </c>
      <c r="D3813" s="702">
        <v>1993</v>
      </c>
      <c r="E3813" s="701" t="s">
        <v>1695</v>
      </c>
      <c r="F3813" s="701" t="s">
        <v>1696</v>
      </c>
      <c r="G3813" s="701" t="s">
        <v>1612</v>
      </c>
      <c r="H3813" s="703">
        <v>34470</v>
      </c>
      <c r="I3813" s="703">
        <v>34474</v>
      </c>
      <c r="J3813" s="701" t="s">
        <v>1608</v>
      </c>
      <c r="K3813" s="702">
        <v>27099</v>
      </c>
      <c r="L3813" s="701" t="s">
        <v>1341</v>
      </c>
      <c r="M3813" s="704"/>
      <c r="N3813" s="701" t="s">
        <v>1613</v>
      </c>
      <c r="O3813" s="702">
        <v>569301</v>
      </c>
      <c r="P3813" s="701" t="s">
        <v>1608</v>
      </c>
      <c r="Q3813" s="702">
        <v>224</v>
      </c>
      <c r="R3813" s="701" t="s">
        <v>1341</v>
      </c>
      <c r="S3813" s="701" t="s">
        <v>1341</v>
      </c>
    </row>
    <row r="3814" spans="1:19" x14ac:dyDescent="0.3">
      <c r="A3814" s="701" t="s">
        <v>6150</v>
      </c>
      <c r="B3814" s="701" t="s">
        <v>1607</v>
      </c>
      <c r="C3814" s="701" t="s">
        <v>1512</v>
      </c>
      <c r="D3814" s="702">
        <v>1993</v>
      </c>
      <c r="E3814" s="701" t="s">
        <v>1695</v>
      </c>
      <c r="F3814" s="701" t="s">
        <v>1696</v>
      </c>
      <c r="G3814" s="701" t="s">
        <v>1612</v>
      </c>
      <c r="H3814" s="703">
        <v>34486</v>
      </c>
      <c r="I3814" s="703">
        <v>34520</v>
      </c>
      <c r="J3814" s="701" t="s">
        <v>1608</v>
      </c>
      <c r="K3814" s="702">
        <v>27444</v>
      </c>
      <c r="L3814" s="701" t="s">
        <v>1341</v>
      </c>
      <c r="M3814" s="704"/>
      <c r="N3814" s="701" t="s">
        <v>1613</v>
      </c>
      <c r="O3814" s="702">
        <v>512960</v>
      </c>
      <c r="P3814" s="701" t="s">
        <v>1341</v>
      </c>
      <c r="Q3814" s="704"/>
      <c r="R3814" s="701" t="s">
        <v>1341</v>
      </c>
      <c r="S3814" s="701" t="s">
        <v>1341</v>
      </c>
    </row>
    <row r="3815" spans="1:19" x14ac:dyDescent="0.3">
      <c r="A3815" s="701" t="s">
        <v>6100</v>
      </c>
      <c r="B3815" s="701" t="s">
        <v>1607</v>
      </c>
      <c r="C3815" s="701" t="s">
        <v>1512</v>
      </c>
      <c r="D3815" s="702">
        <v>1994</v>
      </c>
      <c r="E3815" s="701" t="s">
        <v>1695</v>
      </c>
      <c r="F3815" s="701" t="s">
        <v>1696</v>
      </c>
      <c r="G3815" s="701" t="s">
        <v>1612</v>
      </c>
      <c r="H3815" s="703">
        <v>34855</v>
      </c>
      <c r="I3815" s="703">
        <v>34858</v>
      </c>
      <c r="J3815" s="701" t="s">
        <v>1608</v>
      </c>
      <c r="K3815" s="702">
        <v>27653</v>
      </c>
      <c r="L3815" s="701" t="s">
        <v>1341</v>
      </c>
      <c r="M3815" s="704"/>
      <c r="N3815" s="701" t="s">
        <v>1613</v>
      </c>
      <c r="O3815" s="705">
        <v>1118801</v>
      </c>
      <c r="P3815" s="701" t="s">
        <v>1608</v>
      </c>
      <c r="Q3815" s="705">
        <v>455</v>
      </c>
      <c r="R3815" s="701" t="s">
        <v>1341</v>
      </c>
      <c r="S3815" s="701" t="s">
        <v>1341</v>
      </c>
    </row>
    <row r="3816" spans="1:19" x14ac:dyDescent="0.3">
      <c r="A3816" s="701" t="s">
        <v>6101</v>
      </c>
      <c r="B3816" s="701" t="s">
        <v>1607</v>
      </c>
      <c r="C3816" s="701" t="s">
        <v>1512</v>
      </c>
      <c r="D3816" s="702">
        <v>1994</v>
      </c>
      <c r="E3816" s="701" t="s">
        <v>1695</v>
      </c>
      <c r="F3816" s="701" t="s">
        <v>1696</v>
      </c>
      <c r="G3816" s="701" t="s">
        <v>1612</v>
      </c>
      <c r="H3816" s="703">
        <v>34855</v>
      </c>
      <c r="I3816" s="703">
        <v>34858</v>
      </c>
      <c r="J3816" s="701" t="s">
        <v>1608</v>
      </c>
      <c r="K3816" s="702">
        <v>27169</v>
      </c>
      <c r="L3816" s="701" t="s">
        <v>1341</v>
      </c>
      <c r="M3816" s="704"/>
      <c r="N3816" s="701" t="s">
        <v>1613</v>
      </c>
      <c r="O3816" s="702">
        <v>1125854</v>
      </c>
      <c r="P3816" s="701" t="s">
        <v>1608</v>
      </c>
      <c r="Q3816" s="702">
        <v>447</v>
      </c>
      <c r="R3816" s="701" t="s">
        <v>1341</v>
      </c>
      <c r="S3816" s="701" t="s">
        <v>1341</v>
      </c>
    </row>
    <row r="3817" spans="1:19" x14ac:dyDescent="0.3">
      <c r="A3817" s="701" t="s">
        <v>6102</v>
      </c>
      <c r="B3817" s="701" t="s">
        <v>1607</v>
      </c>
      <c r="C3817" s="701" t="s">
        <v>1512</v>
      </c>
      <c r="D3817" s="702">
        <v>1994</v>
      </c>
      <c r="E3817" s="701" t="s">
        <v>1695</v>
      </c>
      <c r="F3817" s="701" t="s">
        <v>1696</v>
      </c>
      <c r="G3817" s="701" t="s">
        <v>1612</v>
      </c>
      <c r="H3817" s="703">
        <v>34856</v>
      </c>
      <c r="I3817" s="703">
        <v>34859</v>
      </c>
      <c r="J3817" s="701" t="s">
        <v>1608</v>
      </c>
      <c r="K3817" s="702">
        <v>28246</v>
      </c>
      <c r="L3817" s="701" t="s">
        <v>1341</v>
      </c>
      <c r="M3817" s="704"/>
      <c r="N3817" s="701" t="s">
        <v>1613</v>
      </c>
      <c r="O3817" s="702">
        <v>1234544</v>
      </c>
      <c r="P3817" s="701" t="s">
        <v>1608</v>
      </c>
      <c r="Q3817" s="702">
        <v>465</v>
      </c>
      <c r="R3817" s="701" t="s">
        <v>1341</v>
      </c>
      <c r="S3817" s="701" t="s">
        <v>1341</v>
      </c>
    </row>
    <row r="3818" spans="1:19" x14ac:dyDescent="0.3">
      <c r="A3818" s="701" t="s">
        <v>6103</v>
      </c>
      <c r="B3818" s="701" t="s">
        <v>1607</v>
      </c>
      <c r="C3818" s="701" t="s">
        <v>1512</v>
      </c>
      <c r="D3818" s="702">
        <v>1994</v>
      </c>
      <c r="E3818" s="701" t="s">
        <v>1695</v>
      </c>
      <c r="F3818" s="701" t="s">
        <v>1696</v>
      </c>
      <c r="G3818" s="701" t="s">
        <v>1612</v>
      </c>
      <c r="H3818" s="703">
        <v>34857</v>
      </c>
      <c r="I3818" s="703">
        <v>34860</v>
      </c>
      <c r="J3818" s="701" t="s">
        <v>1608</v>
      </c>
      <c r="K3818" s="702">
        <v>28684</v>
      </c>
      <c r="L3818" s="701" t="s">
        <v>1341</v>
      </c>
      <c r="M3818" s="704"/>
      <c r="N3818" s="701" t="s">
        <v>1613</v>
      </c>
      <c r="O3818" s="702">
        <v>1171421</v>
      </c>
      <c r="P3818" s="701" t="s">
        <v>1608</v>
      </c>
      <c r="Q3818" s="705">
        <v>345</v>
      </c>
      <c r="R3818" s="701" t="s">
        <v>1341</v>
      </c>
      <c r="S3818" s="701" t="s">
        <v>1341</v>
      </c>
    </row>
    <row r="3819" spans="1:19" x14ac:dyDescent="0.3">
      <c r="A3819" s="701" t="s">
        <v>6104</v>
      </c>
      <c r="B3819" s="701" t="s">
        <v>1607</v>
      </c>
      <c r="C3819" s="701" t="s">
        <v>1512</v>
      </c>
      <c r="D3819" s="702">
        <v>1994</v>
      </c>
      <c r="E3819" s="701" t="s">
        <v>1695</v>
      </c>
      <c r="F3819" s="701" t="s">
        <v>1696</v>
      </c>
      <c r="G3819" s="701" t="s">
        <v>1612</v>
      </c>
      <c r="H3819" s="703">
        <v>34861</v>
      </c>
      <c r="I3819" s="703">
        <v>34864</v>
      </c>
      <c r="J3819" s="701" t="s">
        <v>1608</v>
      </c>
      <c r="K3819" s="702">
        <v>27769</v>
      </c>
      <c r="L3819" s="701" t="s">
        <v>1341</v>
      </c>
      <c r="M3819" s="704"/>
      <c r="N3819" s="701" t="s">
        <v>1613</v>
      </c>
      <c r="O3819" s="702">
        <v>1325485</v>
      </c>
      <c r="P3819" s="701" t="s">
        <v>1608</v>
      </c>
      <c r="Q3819" s="705">
        <v>335</v>
      </c>
      <c r="R3819" s="701" t="s">
        <v>1341</v>
      </c>
      <c r="S3819" s="701" t="s">
        <v>1341</v>
      </c>
    </row>
    <row r="3820" spans="1:19" x14ac:dyDescent="0.3">
      <c r="A3820" s="701" t="s">
        <v>6105</v>
      </c>
      <c r="B3820" s="701" t="s">
        <v>1607</v>
      </c>
      <c r="C3820" s="701" t="s">
        <v>1512</v>
      </c>
      <c r="D3820" s="702">
        <v>1994</v>
      </c>
      <c r="E3820" s="701" t="s">
        <v>1695</v>
      </c>
      <c r="F3820" s="701" t="s">
        <v>1696</v>
      </c>
      <c r="G3820" s="701" t="s">
        <v>1612</v>
      </c>
      <c r="H3820" s="703">
        <v>34858</v>
      </c>
      <c r="I3820" s="703">
        <v>34861</v>
      </c>
      <c r="J3820" s="701" t="s">
        <v>1608</v>
      </c>
      <c r="K3820" s="702">
        <v>28837</v>
      </c>
      <c r="L3820" s="701" t="s">
        <v>1341</v>
      </c>
      <c r="M3820" s="704"/>
      <c r="N3820" s="701" t="s">
        <v>1613</v>
      </c>
      <c r="O3820" s="702">
        <v>956074</v>
      </c>
      <c r="P3820" s="701" t="s">
        <v>1608</v>
      </c>
      <c r="Q3820" s="705">
        <v>347</v>
      </c>
      <c r="R3820" s="701" t="s">
        <v>1341</v>
      </c>
      <c r="S3820" s="701" t="s">
        <v>1341</v>
      </c>
    </row>
    <row r="3821" spans="1:19" x14ac:dyDescent="0.3">
      <c r="A3821" s="701" t="s">
        <v>6297</v>
      </c>
      <c r="B3821" s="701" t="s">
        <v>1607</v>
      </c>
      <c r="C3821" s="701" t="s">
        <v>1512</v>
      </c>
      <c r="D3821" s="702">
        <v>1994</v>
      </c>
      <c r="E3821" s="701" t="s">
        <v>1695</v>
      </c>
      <c r="F3821" s="701" t="s">
        <v>1696</v>
      </c>
      <c r="G3821" s="701" t="s">
        <v>1612</v>
      </c>
      <c r="H3821" s="703">
        <v>34855</v>
      </c>
      <c r="I3821" s="703">
        <v>34858</v>
      </c>
      <c r="J3821" s="701" t="s">
        <v>1608</v>
      </c>
      <c r="K3821" s="702">
        <v>27514</v>
      </c>
      <c r="L3821" s="701" t="s">
        <v>1341</v>
      </c>
      <c r="M3821" s="704"/>
      <c r="N3821" s="701" t="s">
        <v>1608</v>
      </c>
      <c r="O3821" s="702">
        <v>587</v>
      </c>
      <c r="P3821" s="701" t="s">
        <v>1341</v>
      </c>
      <c r="Q3821" s="706"/>
      <c r="R3821" s="701" t="s">
        <v>1341</v>
      </c>
      <c r="S3821" s="701" t="s">
        <v>1341</v>
      </c>
    </row>
    <row r="3822" spans="1:19" x14ac:dyDescent="0.3">
      <c r="A3822" s="701" t="s">
        <v>6298</v>
      </c>
      <c r="B3822" s="701" t="s">
        <v>1607</v>
      </c>
      <c r="C3822" s="701" t="s">
        <v>1512</v>
      </c>
      <c r="D3822" s="702">
        <v>1994</v>
      </c>
      <c r="E3822" s="701" t="s">
        <v>1695</v>
      </c>
      <c r="F3822" s="701" t="s">
        <v>1696</v>
      </c>
      <c r="G3822" s="701" t="s">
        <v>1612</v>
      </c>
      <c r="H3822" s="703">
        <v>34855</v>
      </c>
      <c r="I3822" s="703">
        <v>34858</v>
      </c>
      <c r="J3822" s="701" t="s">
        <v>1608</v>
      </c>
      <c r="K3822" s="702">
        <v>26885</v>
      </c>
      <c r="L3822" s="701" t="s">
        <v>1341</v>
      </c>
      <c r="M3822" s="704"/>
      <c r="N3822" s="701" t="s">
        <v>1608</v>
      </c>
      <c r="O3822" s="702">
        <v>574</v>
      </c>
      <c r="P3822" s="701" t="s">
        <v>1341</v>
      </c>
      <c r="Q3822" s="706"/>
      <c r="R3822" s="701" t="s">
        <v>1341</v>
      </c>
      <c r="S3822" s="701" t="s">
        <v>1341</v>
      </c>
    </row>
    <row r="3823" spans="1:19" x14ac:dyDescent="0.3">
      <c r="A3823" s="701" t="s">
        <v>6299</v>
      </c>
      <c r="B3823" s="701" t="s">
        <v>1607</v>
      </c>
      <c r="C3823" s="701" t="s">
        <v>1512</v>
      </c>
      <c r="D3823" s="702">
        <v>1994</v>
      </c>
      <c r="E3823" s="701" t="s">
        <v>1695</v>
      </c>
      <c r="F3823" s="701" t="s">
        <v>1696</v>
      </c>
      <c r="G3823" s="701" t="s">
        <v>1612</v>
      </c>
      <c r="H3823" s="703">
        <v>34856</v>
      </c>
      <c r="I3823" s="703">
        <v>34859</v>
      </c>
      <c r="J3823" s="701" t="s">
        <v>1608</v>
      </c>
      <c r="K3823" s="702">
        <v>28398</v>
      </c>
      <c r="L3823" s="701" t="s">
        <v>1341</v>
      </c>
      <c r="M3823" s="704"/>
      <c r="N3823" s="701" t="s">
        <v>1608</v>
      </c>
      <c r="O3823" s="702">
        <v>606</v>
      </c>
      <c r="P3823" s="701" t="s">
        <v>1341</v>
      </c>
      <c r="Q3823" s="704"/>
      <c r="R3823" s="701" t="s">
        <v>1341</v>
      </c>
      <c r="S3823" s="701" t="s">
        <v>1341</v>
      </c>
    </row>
    <row r="3824" spans="1:19" x14ac:dyDescent="0.3">
      <c r="A3824" s="701" t="s">
        <v>6300</v>
      </c>
      <c r="B3824" s="701" t="s">
        <v>1607</v>
      </c>
      <c r="C3824" s="701" t="s">
        <v>1512</v>
      </c>
      <c r="D3824" s="702">
        <v>1994</v>
      </c>
      <c r="E3824" s="701" t="s">
        <v>1695</v>
      </c>
      <c r="F3824" s="701" t="s">
        <v>1696</v>
      </c>
      <c r="G3824" s="701" t="s">
        <v>1612</v>
      </c>
      <c r="H3824" s="703">
        <v>34857</v>
      </c>
      <c r="I3824" s="703">
        <v>34860</v>
      </c>
      <c r="J3824" s="701" t="s">
        <v>1608</v>
      </c>
      <c r="K3824" s="702">
        <v>27872</v>
      </c>
      <c r="L3824" s="701" t="s">
        <v>1341</v>
      </c>
      <c r="M3824" s="704"/>
      <c r="N3824" s="701" t="s">
        <v>1608</v>
      </c>
      <c r="O3824" s="702">
        <v>364</v>
      </c>
      <c r="P3824" s="701" t="s">
        <v>1341</v>
      </c>
      <c r="Q3824" s="706"/>
      <c r="R3824" s="701" t="s">
        <v>1341</v>
      </c>
      <c r="S3824" s="701" t="s">
        <v>1341</v>
      </c>
    </row>
    <row r="3825" spans="1:19" x14ac:dyDescent="0.3">
      <c r="A3825" s="701" t="s">
        <v>6301</v>
      </c>
      <c r="B3825" s="701" t="s">
        <v>1607</v>
      </c>
      <c r="C3825" s="701" t="s">
        <v>1512</v>
      </c>
      <c r="D3825" s="702">
        <v>1994</v>
      </c>
      <c r="E3825" s="701" t="s">
        <v>1695</v>
      </c>
      <c r="F3825" s="701" t="s">
        <v>1696</v>
      </c>
      <c r="G3825" s="701" t="s">
        <v>1612</v>
      </c>
      <c r="H3825" s="703">
        <v>34861</v>
      </c>
      <c r="I3825" s="703">
        <v>34864</v>
      </c>
      <c r="J3825" s="701" t="s">
        <v>1608</v>
      </c>
      <c r="K3825" s="702">
        <v>27873</v>
      </c>
      <c r="L3825" s="701" t="s">
        <v>1341</v>
      </c>
      <c r="M3825" s="704"/>
      <c r="N3825" s="701" t="s">
        <v>1608</v>
      </c>
      <c r="O3825" s="702">
        <v>364</v>
      </c>
      <c r="P3825" s="701" t="s">
        <v>1341</v>
      </c>
      <c r="Q3825" s="706"/>
      <c r="R3825" s="701" t="s">
        <v>1341</v>
      </c>
      <c r="S3825" s="701" t="s">
        <v>1341</v>
      </c>
    </row>
    <row r="3826" spans="1:19" x14ac:dyDescent="0.3">
      <c r="A3826" s="701" t="s">
        <v>6302</v>
      </c>
      <c r="B3826" s="701" t="s">
        <v>1607</v>
      </c>
      <c r="C3826" s="701" t="s">
        <v>1512</v>
      </c>
      <c r="D3826" s="702">
        <v>1994</v>
      </c>
      <c r="E3826" s="701" t="s">
        <v>1695</v>
      </c>
      <c r="F3826" s="701" t="s">
        <v>1696</v>
      </c>
      <c r="G3826" s="701" t="s">
        <v>1612</v>
      </c>
      <c r="H3826" s="703">
        <v>34858</v>
      </c>
      <c r="I3826" s="703">
        <v>34861</v>
      </c>
      <c r="J3826" s="701" t="s">
        <v>1608</v>
      </c>
      <c r="K3826" s="702">
        <v>28203</v>
      </c>
      <c r="L3826" s="701" t="s">
        <v>1341</v>
      </c>
      <c r="M3826" s="704"/>
      <c r="N3826" s="701" t="s">
        <v>1608</v>
      </c>
      <c r="O3826" s="702">
        <v>369</v>
      </c>
      <c r="P3826" s="701" t="s">
        <v>1341</v>
      </c>
      <c r="Q3826" s="706"/>
      <c r="R3826" s="701" t="s">
        <v>1341</v>
      </c>
      <c r="S3826" s="701" t="s">
        <v>1341</v>
      </c>
    </row>
    <row r="3827" spans="1:19" x14ac:dyDescent="0.3">
      <c r="A3827" s="701" t="s">
        <v>6303</v>
      </c>
      <c r="B3827" s="701" t="s">
        <v>1607</v>
      </c>
      <c r="C3827" s="701" t="s">
        <v>1512</v>
      </c>
      <c r="D3827" s="702">
        <v>1995</v>
      </c>
      <c r="E3827" s="701" t="s">
        <v>1695</v>
      </c>
      <c r="F3827" s="701" t="s">
        <v>1696</v>
      </c>
      <c r="G3827" s="701" t="s">
        <v>1612</v>
      </c>
      <c r="H3827" s="703">
        <v>35212</v>
      </c>
      <c r="I3827" s="703">
        <v>35219</v>
      </c>
      <c r="J3827" s="701" t="s">
        <v>1608</v>
      </c>
      <c r="K3827" s="702">
        <v>26021</v>
      </c>
      <c r="L3827" s="701" t="s">
        <v>1341</v>
      </c>
      <c r="M3827" s="704"/>
      <c r="N3827" s="701" t="s">
        <v>1341</v>
      </c>
      <c r="O3827" s="706"/>
      <c r="P3827" s="701" t="s">
        <v>1341</v>
      </c>
      <c r="Q3827" s="706"/>
      <c r="R3827" s="701" t="s">
        <v>1341</v>
      </c>
      <c r="S3827" s="701" t="s">
        <v>1341</v>
      </c>
    </row>
    <row r="3828" spans="1:19" x14ac:dyDescent="0.3">
      <c r="A3828" s="701" t="s">
        <v>6304</v>
      </c>
      <c r="B3828" s="701" t="s">
        <v>1607</v>
      </c>
      <c r="C3828" s="701" t="s">
        <v>1512</v>
      </c>
      <c r="D3828" s="702">
        <v>1995</v>
      </c>
      <c r="E3828" s="701" t="s">
        <v>1695</v>
      </c>
      <c r="F3828" s="701" t="s">
        <v>1696</v>
      </c>
      <c r="G3828" s="701" t="s">
        <v>1612</v>
      </c>
      <c r="H3828" s="703">
        <v>35219</v>
      </c>
      <c r="I3828" s="703">
        <v>35220</v>
      </c>
      <c r="J3828" s="701" t="s">
        <v>1608</v>
      </c>
      <c r="K3828" s="702">
        <v>25675</v>
      </c>
      <c r="L3828" s="701" t="s">
        <v>1341</v>
      </c>
      <c r="M3828" s="704"/>
      <c r="N3828" s="701" t="s">
        <v>1341</v>
      </c>
      <c r="O3828" s="706"/>
      <c r="P3828" s="701" t="s">
        <v>1341</v>
      </c>
      <c r="Q3828" s="706"/>
      <c r="R3828" s="701" t="s">
        <v>1341</v>
      </c>
      <c r="S3828" s="701" t="s">
        <v>1341</v>
      </c>
    </row>
    <row r="3829" spans="1:19" x14ac:dyDescent="0.3">
      <c r="A3829" s="701" t="s">
        <v>6305</v>
      </c>
      <c r="B3829" s="701" t="s">
        <v>1607</v>
      </c>
      <c r="C3829" s="701" t="s">
        <v>1512</v>
      </c>
      <c r="D3829" s="702">
        <v>1995</v>
      </c>
      <c r="E3829" s="701" t="s">
        <v>1695</v>
      </c>
      <c r="F3829" s="701" t="s">
        <v>1696</v>
      </c>
      <c r="G3829" s="701" t="s">
        <v>1612</v>
      </c>
      <c r="H3829" s="703">
        <v>35216</v>
      </c>
      <c r="I3829" s="703">
        <v>35218</v>
      </c>
      <c r="J3829" s="701" t="s">
        <v>1608</v>
      </c>
      <c r="K3829" s="702">
        <v>25346</v>
      </c>
      <c r="L3829" s="701" t="s">
        <v>1341</v>
      </c>
      <c r="M3829" s="704"/>
      <c r="N3829" s="701" t="s">
        <v>1341</v>
      </c>
      <c r="O3829" s="706"/>
      <c r="P3829" s="701" t="s">
        <v>1341</v>
      </c>
      <c r="Q3829" s="706"/>
      <c r="R3829" s="701" t="s">
        <v>1341</v>
      </c>
      <c r="S3829" s="701" t="s">
        <v>1341</v>
      </c>
    </row>
    <row r="3830" spans="1:19" x14ac:dyDescent="0.3">
      <c r="A3830" s="701" t="s">
        <v>6306</v>
      </c>
      <c r="B3830" s="701" t="s">
        <v>1607</v>
      </c>
      <c r="C3830" s="701" t="s">
        <v>1512</v>
      </c>
      <c r="D3830" s="702">
        <v>1995</v>
      </c>
      <c r="E3830" s="701" t="s">
        <v>1695</v>
      </c>
      <c r="F3830" s="701" t="s">
        <v>1696</v>
      </c>
      <c r="G3830" s="701" t="s">
        <v>1612</v>
      </c>
      <c r="H3830" s="703">
        <v>35216</v>
      </c>
      <c r="I3830" s="703">
        <v>35218</v>
      </c>
      <c r="J3830" s="701" t="s">
        <v>1608</v>
      </c>
      <c r="K3830" s="702">
        <v>25613</v>
      </c>
      <c r="L3830" s="701" t="s">
        <v>1341</v>
      </c>
      <c r="M3830" s="704"/>
      <c r="N3830" s="701" t="s">
        <v>1341</v>
      </c>
      <c r="O3830" s="706"/>
      <c r="P3830" s="701" t="s">
        <v>1341</v>
      </c>
      <c r="Q3830" s="706"/>
      <c r="R3830" s="701" t="s">
        <v>1341</v>
      </c>
      <c r="S3830" s="701" t="s">
        <v>1341</v>
      </c>
    </row>
    <row r="3831" spans="1:19" x14ac:dyDescent="0.3">
      <c r="A3831" s="701" t="s">
        <v>6307</v>
      </c>
      <c r="B3831" s="701" t="s">
        <v>1607</v>
      </c>
      <c r="C3831" s="701" t="s">
        <v>1512</v>
      </c>
      <c r="D3831" s="702">
        <v>1995</v>
      </c>
      <c r="E3831" s="701" t="s">
        <v>1695</v>
      </c>
      <c r="F3831" s="701" t="s">
        <v>1696</v>
      </c>
      <c r="G3831" s="701" t="s">
        <v>1612</v>
      </c>
      <c r="H3831" s="703">
        <v>35216</v>
      </c>
      <c r="I3831" s="703">
        <v>35218</v>
      </c>
      <c r="J3831" s="701" t="s">
        <v>1608</v>
      </c>
      <c r="K3831" s="702">
        <v>26088</v>
      </c>
      <c r="L3831" s="701" t="s">
        <v>1341</v>
      </c>
      <c r="M3831" s="704"/>
      <c r="N3831" s="701" t="s">
        <v>1341</v>
      </c>
      <c r="O3831" s="706"/>
      <c r="P3831" s="701" t="s">
        <v>1341</v>
      </c>
      <c r="Q3831" s="706"/>
      <c r="R3831" s="701" t="s">
        <v>1341</v>
      </c>
      <c r="S3831" s="701" t="s">
        <v>1341</v>
      </c>
    </row>
    <row r="3832" spans="1:19" x14ac:dyDescent="0.3">
      <c r="A3832" s="701" t="s">
        <v>6308</v>
      </c>
      <c r="B3832" s="701" t="s">
        <v>1607</v>
      </c>
      <c r="C3832" s="701" t="s">
        <v>1512</v>
      </c>
      <c r="D3832" s="702">
        <v>1995</v>
      </c>
      <c r="E3832" s="701" t="s">
        <v>1695</v>
      </c>
      <c r="F3832" s="701" t="s">
        <v>1696</v>
      </c>
      <c r="G3832" s="701" t="s">
        <v>1612</v>
      </c>
      <c r="H3832" s="703">
        <v>35216</v>
      </c>
      <c r="I3832" s="703">
        <v>35218</v>
      </c>
      <c r="J3832" s="701" t="s">
        <v>1608</v>
      </c>
      <c r="K3832" s="702">
        <v>25368</v>
      </c>
      <c r="L3832" s="701" t="s">
        <v>1341</v>
      </c>
      <c r="M3832" s="704"/>
      <c r="N3832" s="701" t="s">
        <v>1341</v>
      </c>
      <c r="O3832" s="706"/>
      <c r="P3832" s="701" t="s">
        <v>1341</v>
      </c>
      <c r="Q3832" s="706"/>
      <c r="R3832" s="701" t="s">
        <v>1341</v>
      </c>
      <c r="S3832" s="701" t="s">
        <v>1341</v>
      </c>
    </row>
    <row r="3833" spans="1:19" x14ac:dyDescent="0.3">
      <c r="A3833" s="701" t="s">
        <v>6354</v>
      </c>
      <c r="B3833" s="701" t="s">
        <v>1607</v>
      </c>
      <c r="C3833" s="701" t="s">
        <v>1512</v>
      </c>
      <c r="D3833" s="702">
        <v>1995</v>
      </c>
      <c r="E3833" s="701" t="s">
        <v>1695</v>
      </c>
      <c r="F3833" s="701" t="s">
        <v>1696</v>
      </c>
      <c r="G3833" s="701" t="s">
        <v>1612</v>
      </c>
      <c r="H3833" s="703">
        <v>35212</v>
      </c>
      <c r="I3833" s="703">
        <v>35219</v>
      </c>
      <c r="J3833" s="701" t="s">
        <v>1608</v>
      </c>
      <c r="K3833" s="702">
        <v>26107</v>
      </c>
      <c r="L3833" s="701" t="s">
        <v>1341</v>
      </c>
      <c r="M3833" s="704"/>
      <c r="N3833" s="701" t="s">
        <v>1613</v>
      </c>
      <c r="O3833" s="702">
        <v>1494396</v>
      </c>
      <c r="P3833" s="701" t="s">
        <v>1608</v>
      </c>
      <c r="Q3833" s="705">
        <v>1</v>
      </c>
      <c r="R3833" s="701" t="s">
        <v>1341</v>
      </c>
      <c r="S3833" s="701" t="s">
        <v>1341</v>
      </c>
    </row>
    <row r="3834" spans="1:19" x14ac:dyDescent="0.3">
      <c r="A3834" s="701" t="s">
        <v>6355</v>
      </c>
      <c r="B3834" s="701" t="s">
        <v>1607</v>
      </c>
      <c r="C3834" s="701" t="s">
        <v>1512</v>
      </c>
      <c r="D3834" s="702">
        <v>1995</v>
      </c>
      <c r="E3834" s="701" t="s">
        <v>1695</v>
      </c>
      <c r="F3834" s="701" t="s">
        <v>1696</v>
      </c>
      <c r="G3834" s="701" t="s">
        <v>1612</v>
      </c>
      <c r="H3834" s="703">
        <v>35211</v>
      </c>
      <c r="I3834" s="703">
        <v>35220</v>
      </c>
      <c r="J3834" s="701" t="s">
        <v>1608</v>
      </c>
      <c r="K3834" s="702">
        <v>25716</v>
      </c>
      <c r="L3834" s="701" t="s">
        <v>1341</v>
      </c>
      <c r="M3834" s="704"/>
      <c r="N3834" s="701" t="s">
        <v>1613</v>
      </c>
      <c r="O3834" s="702">
        <v>1850884</v>
      </c>
      <c r="P3834" s="701" t="s">
        <v>1341</v>
      </c>
      <c r="Q3834" s="706"/>
      <c r="R3834" s="701" t="s">
        <v>1341</v>
      </c>
      <c r="S3834" s="701" t="s">
        <v>1341</v>
      </c>
    </row>
    <row r="3835" spans="1:19" x14ac:dyDescent="0.3">
      <c r="A3835" s="701" t="s">
        <v>6356</v>
      </c>
      <c r="B3835" s="701" t="s">
        <v>1607</v>
      </c>
      <c r="C3835" s="701" t="s">
        <v>1512</v>
      </c>
      <c r="D3835" s="702">
        <v>1995</v>
      </c>
      <c r="E3835" s="701" t="s">
        <v>1695</v>
      </c>
      <c r="F3835" s="701" t="s">
        <v>1696</v>
      </c>
      <c r="G3835" s="701" t="s">
        <v>1612</v>
      </c>
      <c r="H3835" s="703">
        <v>35219</v>
      </c>
      <c r="I3835" s="703">
        <v>35223</v>
      </c>
      <c r="J3835" s="701" t="s">
        <v>1608</v>
      </c>
      <c r="K3835" s="702">
        <v>26223</v>
      </c>
      <c r="L3835" s="701" t="s">
        <v>1341</v>
      </c>
      <c r="M3835" s="704"/>
      <c r="N3835" s="701" t="s">
        <v>1613</v>
      </c>
      <c r="O3835" s="702">
        <v>1163323</v>
      </c>
      <c r="P3835" s="701" t="s">
        <v>1608</v>
      </c>
      <c r="Q3835" s="702">
        <v>2</v>
      </c>
      <c r="R3835" s="701" t="s">
        <v>1341</v>
      </c>
      <c r="S3835" s="701" t="s">
        <v>1341</v>
      </c>
    </row>
    <row r="3836" spans="1:19" x14ac:dyDescent="0.3">
      <c r="A3836" s="701" t="s">
        <v>6357</v>
      </c>
      <c r="B3836" s="701" t="s">
        <v>1607</v>
      </c>
      <c r="C3836" s="701" t="s">
        <v>1512</v>
      </c>
      <c r="D3836" s="702">
        <v>1995</v>
      </c>
      <c r="E3836" s="701" t="s">
        <v>1695</v>
      </c>
      <c r="F3836" s="701" t="s">
        <v>1696</v>
      </c>
      <c r="G3836" s="701" t="s">
        <v>1612</v>
      </c>
      <c r="H3836" s="703">
        <v>35216</v>
      </c>
      <c r="I3836" s="703">
        <v>35218</v>
      </c>
      <c r="J3836" s="701" t="s">
        <v>1608</v>
      </c>
      <c r="K3836" s="702">
        <v>25484</v>
      </c>
      <c r="L3836" s="701" t="s">
        <v>1341</v>
      </c>
      <c r="M3836" s="704"/>
      <c r="N3836" s="701" t="s">
        <v>1613</v>
      </c>
      <c r="O3836" s="702">
        <v>1064328</v>
      </c>
      <c r="P3836" s="701" t="s">
        <v>1341</v>
      </c>
      <c r="Q3836" s="706"/>
      <c r="R3836" s="701" t="s">
        <v>1341</v>
      </c>
      <c r="S3836" s="701" t="s">
        <v>1341</v>
      </c>
    </row>
    <row r="3837" spans="1:19" x14ac:dyDescent="0.3">
      <c r="A3837" s="701" t="s">
        <v>6358</v>
      </c>
      <c r="B3837" s="701" t="s">
        <v>1607</v>
      </c>
      <c r="C3837" s="701" t="s">
        <v>1512</v>
      </c>
      <c r="D3837" s="702">
        <v>1995</v>
      </c>
      <c r="E3837" s="701" t="s">
        <v>1695</v>
      </c>
      <c r="F3837" s="701" t="s">
        <v>1696</v>
      </c>
      <c r="G3837" s="701" t="s">
        <v>1612</v>
      </c>
      <c r="H3837" s="703">
        <v>35216</v>
      </c>
      <c r="I3837" s="703">
        <v>35218</v>
      </c>
      <c r="J3837" s="701" t="s">
        <v>1608</v>
      </c>
      <c r="K3837" s="702">
        <v>25931</v>
      </c>
      <c r="L3837" s="701" t="s">
        <v>1341</v>
      </c>
      <c r="M3837" s="704"/>
      <c r="N3837" s="701" t="s">
        <v>1613</v>
      </c>
      <c r="O3837" s="702">
        <v>1065664</v>
      </c>
      <c r="P3837" s="701" t="s">
        <v>1341</v>
      </c>
      <c r="Q3837" s="704"/>
      <c r="R3837" s="701" t="s">
        <v>1341</v>
      </c>
      <c r="S3837" s="701" t="s">
        <v>1341</v>
      </c>
    </row>
    <row r="3838" spans="1:19" x14ac:dyDescent="0.3">
      <c r="A3838" s="701" t="s">
        <v>6359</v>
      </c>
      <c r="B3838" s="701" t="s">
        <v>1607</v>
      </c>
      <c r="C3838" s="701" t="s">
        <v>1512</v>
      </c>
      <c r="D3838" s="702">
        <v>1995</v>
      </c>
      <c r="E3838" s="701" t="s">
        <v>1695</v>
      </c>
      <c r="F3838" s="701" t="s">
        <v>1696</v>
      </c>
      <c r="G3838" s="701" t="s">
        <v>1612</v>
      </c>
      <c r="H3838" s="703">
        <v>35216</v>
      </c>
      <c r="I3838" s="703">
        <v>35218</v>
      </c>
      <c r="J3838" s="701" t="s">
        <v>1608</v>
      </c>
      <c r="K3838" s="702">
        <v>25973</v>
      </c>
      <c r="L3838" s="701" t="s">
        <v>1341</v>
      </c>
      <c r="M3838" s="704"/>
      <c r="N3838" s="701" t="s">
        <v>1613</v>
      </c>
      <c r="O3838" s="702">
        <v>648522</v>
      </c>
      <c r="P3838" s="701" t="s">
        <v>1608</v>
      </c>
      <c r="Q3838" s="705">
        <v>8</v>
      </c>
      <c r="R3838" s="701" t="s">
        <v>1341</v>
      </c>
      <c r="S3838" s="701" t="s">
        <v>1341</v>
      </c>
    </row>
    <row r="3839" spans="1:19" x14ac:dyDescent="0.3">
      <c r="A3839" s="701" t="s">
        <v>6360</v>
      </c>
      <c r="B3839" s="701" t="s">
        <v>1607</v>
      </c>
      <c r="C3839" s="701" t="s">
        <v>1512</v>
      </c>
      <c r="D3839" s="702">
        <v>1995</v>
      </c>
      <c r="E3839" s="701" t="s">
        <v>1695</v>
      </c>
      <c r="F3839" s="701" t="s">
        <v>1696</v>
      </c>
      <c r="G3839" s="701" t="s">
        <v>1612</v>
      </c>
      <c r="H3839" s="703">
        <v>35216</v>
      </c>
      <c r="I3839" s="703">
        <v>35218</v>
      </c>
      <c r="J3839" s="701" t="s">
        <v>1608</v>
      </c>
      <c r="K3839" s="702">
        <v>25185</v>
      </c>
      <c r="L3839" s="701" t="s">
        <v>1341</v>
      </c>
      <c r="M3839" s="704"/>
      <c r="N3839" s="701" t="s">
        <v>1613</v>
      </c>
      <c r="O3839" s="702">
        <v>651687</v>
      </c>
      <c r="P3839" s="701" t="s">
        <v>1608</v>
      </c>
      <c r="Q3839" s="705">
        <v>8</v>
      </c>
      <c r="R3839" s="701" t="s">
        <v>1341</v>
      </c>
      <c r="S3839" s="701" t="s">
        <v>1341</v>
      </c>
    </row>
    <row r="3840" spans="1:19" x14ac:dyDescent="0.3">
      <c r="A3840" s="701" t="s">
        <v>6309</v>
      </c>
      <c r="B3840" s="701" t="s">
        <v>1607</v>
      </c>
      <c r="C3840" s="701" t="s">
        <v>1512</v>
      </c>
      <c r="D3840" s="702">
        <v>1996</v>
      </c>
      <c r="E3840" s="701" t="s">
        <v>1695</v>
      </c>
      <c r="F3840" s="701" t="s">
        <v>1696</v>
      </c>
      <c r="G3840" s="701" t="s">
        <v>1612</v>
      </c>
      <c r="H3840" s="703">
        <v>35580</v>
      </c>
      <c r="I3840" s="703">
        <v>35584</v>
      </c>
      <c r="J3840" s="701" t="s">
        <v>1608</v>
      </c>
      <c r="K3840" s="702">
        <v>24395</v>
      </c>
      <c r="L3840" s="701" t="s">
        <v>1341</v>
      </c>
      <c r="M3840" s="704"/>
      <c r="N3840" s="701" t="s">
        <v>1608</v>
      </c>
      <c r="O3840" s="702">
        <v>24</v>
      </c>
      <c r="P3840" s="701" t="s">
        <v>1341</v>
      </c>
      <c r="Q3840" s="704"/>
      <c r="R3840" s="701" t="s">
        <v>1341</v>
      </c>
      <c r="S3840" s="701" t="s">
        <v>1341</v>
      </c>
    </row>
    <row r="3841" spans="1:19" x14ac:dyDescent="0.3">
      <c r="A3841" s="701" t="s">
        <v>6310</v>
      </c>
      <c r="B3841" s="701" t="s">
        <v>1607</v>
      </c>
      <c r="C3841" s="701" t="s">
        <v>1512</v>
      </c>
      <c r="D3841" s="702">
        <v>1996</v>
      </c>
      <c r="E3841" s="701" t="s">
        <v>1695</v>
      </c>
      <c r="F3841" s="701" t="s">
        <v>1696</v>
      </c>
      <c r="G3841" s="701" t="s">
        <v>1612</v>
      </c>
      <c r="H3841" s="703">
        <v>35580</v>
      </c>
      <c r="I3841" s="703">
        <v>35584</v>
      </c>
      <c r="J3841" s="701" t="s">
        <v>1608</v>
      </c>
      <c r="K3841" s="702">
        <v>25176</v>
      </c>
      <c r="L3841" s="701" t="s">
        <v>1341</v>
      </c>
      <c r="M3841" s="704"/>
      <c r="N3841" s="701" t="s">
        <v>1608</v>
      </c>
      <c r="O3841" s="705">
        <v>20</v>
      </c>
      <c r="P3841" s="701" t="s">
        <v>1341</v>
      </c>
      <c r="Q3841" s="704"/>
      <c r="R3841" s="701" t="s">
        <v>1341</v>
      </c>
      <c r="S3841" s="701" t="s">
        <v>1341</v>
      </c>
    </row>
    <row r="3842" spans="1:19" x14ac:dyDescent="0.3">
      <c r="A3842" s="701" t="s">
        <v>6311</v>
      </c>
      <c r="B3842" s="701" t="s">
        <v>1607</v>
      </c>
      <c r="C3842" s="701" t="s">
        <v>1512</v>
      </c>
      <c r="D3842" s="702">
        <v>1996</v>
      </c>
      <c r="E3842" s="701" t="s">
        <v>1695</v>
      </c>
      <c r="F3842" s="701" t="s">
        <v>1696</v>
      </c>
      <c r="G3842" s="701" t="s">
        <v>1612</v>
      </c>
      <c r="H3842" s="703">
        <v>35583</v>
      </c>
      <c r="I3842" s="703">
        <v>35586</v>
      </c>
      <c r="J3842" s="701" t="s">
        <v>1608</v>
      </c>
      <c r="K3842" s="702">
        <v>25241</v>
      </c>
      <c r="L3842" s="701" t="s">
        <v>1341</v>
      </c>
      <c r="M3842" s="704"/>
      <c r="N3842" s="701" t="s">
        <v>1608</v>
      </c>
      <c r="O3842" s="702">
        <v>23</v>
      </c>
      <c r="P3842" s="701" t="s">
        <v>1341</v>
      </c>
      <c r="Q3842" s="704"/>
      <c r="R3842" s="701" t="s">
        <v>1341</v>
      </c>
      <c r="S3842" s="701" t="s">
        <v>1341</v>
      </c>
    </row>
    <row r="3843" spans="1:19" x14ac:dyDescent="0.3">
      <c r="A3843" s="701" t="s">
        <v>6312</v>
      </c>
      <c r="B3843" s="701" t="s">
        <v>1607</v>
      </c>
      <c r="C3843" s="701" t="s">
        <v>1512</v>
      </c>
      <c r="D3843" s="702">
        <v>1996</v>
      </c>
      <c r="E3843" s="701" t="s">
        <v>1695</v>
      </c>
      <c r="F3843" s="701" t="s">
        <v>1696</v>
      </c>
      <c r="G3843" s="701" t="s">
        <v>1612</v>
      </c>
      <c r="H3843" s="703">
        <v>35583</v>
      </c>
      <c r="I3843" s="703">
        <v>35586</v>
      </c>
      <c r="J3843" s="701" t="s">
        <v>1608</v>
      </c>
      <c r="K3843" s="702">
        <v>25102</v>
      </c>
      <c r="L3843" s="701" t="s">
        <v>1341</v>
      </c>
      <c r="M3843" s="704"/>
      <c r="N3843" s="701" t="s">
        <v>1341</v>
      </c>
      <c r="O3843" s="706"/>
      <c r="P3843" s="701" t="s">
        <v>1341</v>
      </c>
      <c r="Q3843" s="704"/>
      <c r="R3843" s="701" t="s">
        <v>1341</v>
      </c>
      <c r="S3843" s="701" t="s">
        <v>1341</v>
      </c>
    </row>
    <row r="3844" spans="1:19" x14ac:dyDescent="0.3">
      <c r="A3844" s="701" t="s">
        <v>6313</v>
      </c>
      <c r="B3844" s="701" t="s">
        <v>1607</v>
      </c>
      <c r="C3844" s="701" t="s">
        <v>1512</v>
      </c>
      <c r="D3844" s="702">
        <v>1996</v>
      </c>
      <c r="E3844" s="701" t="s">
        <v>1695</v>
      </c>
      <c r="F3844" s="701" t="s">
        <v>1696</v>
      </c>
      <c r="G3844" s="701" t="s">
        <v>1612</v>
      </c>
      <c r="H3844" s="703">
        <v>35583</v>
      </c>
      <c r="I3844" s="703">
        <v>35586</v>
      </c>
      <c r="J3844" s="701" t="s">
        <v>1608</v>
      </c>
      <c r="K3844" s="702">
        <v>25084</v>
      </c>
      <c r="L3844" s="701" t="s">
        <v>1341</v>
      </c>
      <c r="M3844" s="704"/>
      <c r="N3844" s="701" t="s">
        <v>1341</v>
      </c>
      <c r="O3844" s="706"/>
      <c r="P3844" s="701" t="s">
        <v>1341</v>
      </c>
      <c r="Q3844" s="704"/>
      <c r="R3844" s="701" t="s">
        <v>1341</v>
      </c>
      <c r="S3844" s="701" t="s">
        <v>1341</v>
      </c>
    </row>
    <row r="3845" spans="1:19" x14ac:dyDescent="0.3">
      <c r="A3845" s="701" t="s">
        <v>6314</v>
      </c>
      <c r="B3845" s="701" t="s">
        <v>1607</v>
      </c>
      <c r="C3845" s="701" t="s">
        <v>1512</v>
      </c>
      <c r="D3845" s="702">
        <v>1996</v>
      </c>
      <c r="E3845" s="701" t="s">
        <v>1695</v>
      </c>
      <c r="F3845" s="701" t="s">
        <v>1696</v>
      </c>
      <c r="G3845" s="701" t="s">
        <v>1612</v>
      </c>
      <c r="H3845" s="703">
        <v>35583</v>
      </c>
      <c r="I3845" s="703">
        <v>35586</v>
      </c>
      <c r="J3845" s="701" t="s">
        <v>1608</v>
      </c>
      <c r="K3845" s="702">
        <v>25289</v>
      </c>
      <c r="L3845" s="701" t="s">
        <v>1341</v>
      </c>
      <c r="M3845" s="704"/>
      <c r="N3845" s="701" t="s">
        <v>1341</v>
      </c>
      <c r="O3845" s="706"/>
      <c r="P3845" s="701" t="s">
        <v>1341</v>
      </c>
      <c r="Q3845" s="706"/>
      <c r="R3845" s="701" t="s">
        <v>1341</v>
      </c>
      <c r="S3845" s="701" t="s">
        <v>1341</v>
      </c>
    </row>
    <row r="3846" spans="1:19" x14ac:dyDescent="0.3">
      <c r="A3846" s="701" t="s">
        <v>6374</v>
      </c>
      <c r="B3846" s="701" t="s">
        <v>1607</v>
      </c>
      <c r="C3846" s="701" t="s">
        <v>1512</v>
      </c>
      <c r="D3846" s="702">
        <v>1996</v>
      </c>
      <c r="E3846" s="701" t="s">
        <v>1695</v>
      </c>
      <c r="F3846" s="701" t="s">
        <v>1696</v>
      </c>
      <c r="G3846" s="701" t="s">
        <v>1612</v>
      </c>
      <c r="H3846" s="703">
        <v>35576</v>
      </c>
      <c r="I3846" s="703">
        <v>35584</v>
      </c>
      <c r="J3846" s="701" t="s">
        <v>1608</v>
      </c>
      <c r="K3846" s="702">
        <v>25081</v>
      </c>
      <c r="L3846" s="701" t="s">
        <v>1341</v>
      </c>
      <c r="M3846" s="704"/>
      <c r="N3846" s="701" t="s">
        <v>1613</v>
      </c>
      <c r="O3846" s="702">
        <v>1938585</v>
      </c>
      <c r="P3846" s="701" t="s">
        <v>1608</v>
      </c>
      <c r="Q3846" s="702">
        <v>45</v>
      </c>
      <c r="R3846" s="701" t="s">
        <v>1341</v>
      </c>
      <c r="S3846" s="701" t="s">
        <v>1341</v>
      </c>
    </row>
    <row r="3847" spans="1:19" x14ac:dyDescent="0.3">
      <c r="A3847" s="701" t="s">
        <v>6375</v>
      </c>
      <c r="B3847" s="701" t="s">
        <v>1607</v>
      </c>
      <c r="C3847" s="701" t="s">
        <v>1512</v>
      </c>
      <c r="D3847" s="702">
        <v>1996</v>
      </c>
      <c r="E3847" s="701" t="s">
        <v>1695</v>
      </c>
      <c r="F3847" s="701" t="s">
        <v>1696</v>
      </c>
      <c r="G3847" s="701" t="s">
        <v>1612</v>
      </c>
      <c r="H3847" s="703">
        <v>35580</v>
      </c>
      <c r="I3847" s="703">
        <v>35584</v>
      </c>
      <c r="J3847" s="701" t="s">
        <v>1608</v>
      </c>
      <c r="K3847" s="702">
        <v>25226</v>
      </c>
      <c r="L3847" s="701" t="s">
        <v>1341</v>
      </c>
      <c r="M3847" s="704"/>
      <c r="N3847" s="701" t="s">
        <v>1613</v>
      </c>
      <c r="O3847" s="702">
        <v>1154346</v>
      </c>
      <c r="P3847" s="701" t="s">
        <v>1608</v>
      </c>
      <c r="Q3847" s="702">
        <v>36</v>
      </c>
      <c r="R3847" s="701" t="s">
        <v>1341</v>
      </c>
      <c r="S3847" s="701" t="s">
        <v>1341</v>
      </c>
    </row>
    <row r="3848" spans="1:19" x14ac:dyDescent="0.3">
      <c r="A3848" s="701" t="s">
        <v>6376</v>
      </c>
      <c r="B3848" s="701" t="s">
        <v>1607</v>
      </c>
      <c r="C3848" s="701" t="s">
        <v>1512</v>
      </c>
      <c r="D3848" s="702">
        <v>1996</v>
      </c>
      <c r="E3848" s="701" t="s">
        <v>1695</v>
      </c>
      <c r="F3848" s="701" t="s">
        <v>1696</v>
      </c>
      <c r="G3848" s="701" t="s">
        <v>1612</v>
      </c>
      <c r="H3848" s="703">
        <v>35583</v>
      </c>
      <c r="I3848" s="703">
        <v>35586</v>
      </c>
      <c r="J3848" s="701" t="s">
        <v>1608</v>
      </c>
      <c r="K3848" s="702">
        <v>25118</v>
      </c>
      <c r="L3848" s="701" t="s">
        <v>1341</v>
      </c>
      <c r="M3848" s="704"/>
      <c r="N3848" s="701" t="s">
        <v>1613</v>
      </c>
      <c r="O3848" s="702">
        <v>672822</v>
      </c>
      <c r="P3848" s="701" t="s">
        <v>1608</v>
      </c>
      <c r="Q3848" s="702">
        <v>40</v>
      </c>
      <c r="R3848" s="701" t="s">
        <v>1341</v>
      </c>
      <c r="S3848" s="701" t="s">
        <v>1341</v>
      </c>
    </row>
    <row r="3849" spans="1:19" x14ac:dyDescent="0.3">
      <c r="A3849" s="701" t="s">
        <v>6377</v>
      </c>
      <c r="B3849" s="701" t="s">
        <v>1607</v>
      </c>
      <c r="C3849" s="701" t="s">
        <v>1512</v>
      </c>
      <c r="D3849" s="702">
        <v>1996</v>
      </c>
      <c r="E3849" s="701" t="s">
        <v>1695</v>
      </c>
      <c r="F3849" s="701" t="s">
        <v>1696</v>
      </c>
      <c r="G3849" s="701" t="s">
        <v>1612</v>
      </c>
      <c r="H3849" s="703">
        <v>35583</v>
      </c>
      <c r="I3849" s="703">
        <v>35586</v>
      </c>
      <c r="J3849" s="701" t="s">
        <v>1608</v>
      </c>
      <c r="K3849" s="702">
        <v>25155</v>
      </c>
      <c r="L3849" s="701" t="s">
        <v>1341</v>
      </c>
      <c r="M3849" s="704"/>
      <c r="N3849" s="701" t="s">
        <v>1613</v>
      </c>
      <c r="O3849" s="702">
        <v>677147</v>
      </c>
      <c r="P3849" s="701" t="s">
        <v>1341</v>
      </c>
      <c r="Q3849" s="706"/>
      <c r="R3849" s="701" t="s">
        <v>1341</v>
      </c>
      <c r="S3849" s="701" t="s">
        <v>1341</v>
      </c>
    </row>
    <row r="3850" spans="1:19" x14ac:dyDescent="0.3">
      <c r="A3850" s="701" t="s">
        <v>6378</v>
      </c>
      <c r="B3850" s="701" t="s">
        <v>1607</v>
      </c>
      <c r="C3850" s="701" t="s">
        <v>1512</v>
      </c>
      <c r="D3850" s="702">
        <v>1996</v>
      </c>
      <c r="E3850" s="701" t="s">
        <v>1695</v>
      </c>
      <c r="F3850" s="701" t="s">
        <v>1696</v>
      </c>
      <c r="G3850" s="701" t="s">
        <v>1612</v>
      </c>
      <c r="H3850" s="703">
        <v>35583</v>
      </c>
      <c r="I3850" s="703">
        <v>35586</v>
      </c>
      <c r="J3850" s="701" t="s">
        <v>1608</v>
      </c>
      <c r="K3850" s="702">
        <v>25218</v>
      </c>
      <c r="L3850" s="701" t="s">
        <v>1341</v>
      </c>
      <c r="M3850" s="704"/>
      <c r="N3850" s="701" t="s">
        <v>1613</v>
      </c>
      <c r="O3850" s="702">
        <v>699173</v>
      </c>
      <c r="P3850" s="701" t="s">
        <v>1341</v>
      </c>
      <c r="Q3850" s="706"/>
      <c r="R3850" s="701" t="s">
        <v>1341</v>
      </c>
      <c r="S3850" s="701" t="s">
        <v>1341</v>
      </c>
    </row>
    <row r="3851" spans="1:19" x14ac:dyDescent="0.3">
      <c r="A3851" s="701" t="s">
        <v>6379</v>
      </c>
      <c r="B3851" s="701" t="s">
        <v>1607</v>
      </c>
      <c r="C3851" s="701" t="s">
        <v>1512</v>
      </c>
      <c r="D3851" s="702">
        <v>1996</v>
      </c>
      <c r="E3851" s="701" t="s">
        <v>1695</v>
      </c>
      <c r="F3851" s="701" t="s">
        <v>1696</v>
      </c>
      <c r="G3851" s="701" t="s">
        <v>1612</v>
      </c>
      <c r="H3851" s="703">
        <v>35583</v>
      </c>
      <c r="I3851" s="703">
        <v>35586</v>
      </c>
      <c r="J3851" s="701" t="s">
        <v>1608</v>
      </c>
      <c r="K3851" s="702">
        <v>25187</v>
      </c>
      <c r="L3851" s="701" t="s">
        <v>1341</v>
      </c>
      <c r="M3851" s="704"/>
      <c r="N3851" s="701" t="s">
        <v>1613</v>
      </c>
      <c r="O3851" s="702">
        <v>700086</v>
      </c>
      <c r="P3851" s="701" t="s">
        <v>1341</v>
      </c>
      <c r="Q3851" s="706"/>
      <c r="R3851" s="701" t="s">
        <v>1341</v>
      </c>
      <c r="S3851" s="701" t="s">
        <v>1341</v>
      </c>
    </row>
    <row r="3852" spans="1:19" x14ac:dyDescent="0.3">
      <c r="A3852" s="701" t="s">
        <v>6380</v>
      </c>
      <c r="B3852" s="701" t="s">
        <v>1607</v>
      </c>
      <c r="C3852" s="701" t="s">
        <v>1512</v>
      </c>
      <c r="D3852" s="702">
        <v>1996</v>
      </c>
      <c r="E3852" s="701" t="s">
        <v>1695</v>
      </c>
      <c r="F3852" s="701" t="s">
        <v>1696</v>
      </c>
      <c r="G3852" s="701" t="s">
        <v>1612</v>
      </c>
      <c r="H3852" s="703">
        <v>35585</v>
      </c>
      <c r="I3852" s="703">
        <v>35588</v>
      </c>
      <c r="J3852" s="701" t="s">
        <v>1608</v>
      </c>
      <c r="K3852" s="702">
        <v>25122</v>
      </c>
      <c r="L3852" s="701" t="s">
        <v>1341</v>
      </c>
      <c r="M3852" s="704"/>
      <c r="N3852" s="701" t="s">
        <v>1613</v>
      </c>
      <c r="O3852" s="702">
        <v>2278315</v>
      </c>
      <c r="P3852" s="701" t="s">
        <v>1341</v>
      </c>
      <c r="Q3852" s="706"/>
      <c r="R3852" s="701" t="s">
        <v>1341</v>
      </c>
      <c r="S3852" s="701" t="s">
        <v>1341</v>
      </c>
    </row>
    <row r="3853" spans="1:19" x14ac:dyDescent="0.3">
      <c r="A3853" s="701" t="s">
        <v>6420</v>
      </c>
      <c r="B3853" s="701" t="s">
        <v>1607</v>
      </c>
      <c r="C3853" s="701" t="s">
        <v>1512</v>
      </c>
      <c r="D3853" s="702">
        <v>1997</v>
      </c>
      <c r="E3853" s="701" t="s">
        <v>1695</v>
      </c>
      <c r="F3853" s="701" t="s">
        <v>1696</v>
      </c>
      <c r="G3853" s="701" t="s">
        <v>1612</v>
      </c>
      <c r="H3853" s="703">
        <v>35930</v>
      </c>
      <c r="I3853" s="703">
        <v>35936</v>
      </c>
      <c r="J3853" s="701" t="s">
        <v>1608</v>
      </c>
      <c r="K3853" s="702">
        <v>25207</v>
      </c>
      <c r="L3853" s="701" t="s">
        <v>1341</v>
      </c>
      <c r="M3853" s="704"/>
      <c r="N3853" s="701" t="s">
        <v>1613</v>
      </c>
      <c r="O3853" s="702">
        <v>686927</v>
      </c>
      <c r="P3853" s="701" t="s">
        <v>1341</v>
      </c>
      <c r="Q3853" s="704"/>
      <c r="R3853" s="701" t="s">
        <v>1341</v>
      </c>
      <c r="S3853" s="701" t="s">
        <v>1341</v>
      </c>
    </row>
    <row r="3854" spans="1:19" x14ac:dyDescent="0.3">
      <c r="A3854" s="701" t="s">
        <v>6421</v>
      </c>
      <c r="B3854" s="701" t="s">
        <v>1607</v>
      </c>
      <c r="C3854" s="701" t="s">
        <v>1512</v>
      </c>
      <c r="D3854" s="702">
        <v>1997</v>
      </c>
      <c r="E3854" s="701" t="s">
        <v>1695</v>
      </c>
      <c r="F3854" s="701" t="s">
        <v>1696</v>
      </c>
      <c r="G3854" s="701" t="s">
        <v>1612</v>
      </c>
      <c r="H3854" s="703">
        <v>35933</v>
      </c>
      <c r="I3854" s="703">
        <v>35939</v>
      </c>
      <c r="J3854" s="701" t="s">
        <v>1608</v>
      </c>
      <c r="K3854" s="702">
        <v>25061</v>
      </c>
      <c r="L3854" s="701" t="s">
        <v>1341</v>
      </c>
      <c r="M3854" s="704"/>
      <c r="N3854" s="701" t="s">
        <v>1613</v>
      </c>
      <c r="O3854" s="702">
        <v>1227513</v>
      </c>
      <c r="P3854" s="701" t="s">
        <v>1341</v>
      </c>
      <c r="Q3854" s="704"/>
      <c r="R3854" s="701" t="s">
        <v>1341</v>
      </c>
      <c r="S3854" s="701" t="s">
        <v>1341</v>
      </c>
    </row>
    <row r="3855" spans="1:19" x14ac:dyDescent="0.3">
      <c r="A3855" s="701" t="s">
        <v>6422</v>
      </c>
      <c r="B3855" s="701" t="s">
        <v>1607</v>
      </c>
      <c r="C3855" s="701" t="s">
        <v>1512</v>
      </c>
      <c r="D3855" s="702">
        <v>1997</v>
      </c>
      <c r="E3855" s="701" t="s">
        <v>1695</v>
      </c>
      <c r="F3855" s="701" t="s">
        <v>1696</v>
      </c>
      <c r="G3855" s="701" t="s">
        <v>1612</v>
      </c>
      <c r="H3855" s="703">
        <v>35933</v>
      </c>
      <c r="I3855" s="703">
        <v>35939</v>
      </c>
      <c r="J3855" s="701" t="s">
        <v>1608</v>
      </c>
      <c r="K3855" s="702">
        <v>24688</v>
      </c>
      <c r="L3855" s="701" t="s">
        <v>1341</v>
      </c>
      <c r="M3855" s="704"/>
      <c r="N3855" s="701" t="s">
        <v>1613</v>
      </c>
      <c r="O3855" s="702">
        <v>1235977</v>
      </c>
      <c r="P3855" s="701" t="s">
        <v>1608</v>
      </c>
      <c r="Q3855" s="705">
        <v>249</v>
      </c>
      <c r="R3855" s="701" t="s">
        <v>1341</v>
      </c>
      <c r="S3855" s="701" t="s">
        <v>1341</v>
      </c>
    </row>
    <row r="3856" spans="1:19" x14ac:dyDescent="0.3">
      <c r="A3856" s="701" t="s">
        <v>6423</v>
      </c>
      <c r="B3856" s="701" t="s">
        <v>1607</v>
      </c>
      <c r="C3856" s="701" t="s">
        <v>1512</v>
      </c>
      <c r="D3856" s="702">
        <v>1997</v>
      </c>
      <c r="E3856" s="701" t="s">
        <v>1695</v>
      </c>
      <c r="F3856" s="701" t="s">
        <v>1696</v>
      </c>
      <c r="G3856" s="701" t="s">
        <v>1612</v>
      </c>
      <c r="H3856" s="703">
        <v>35936</v>
      </c>
      <c r="I3856" s="703">
        <v>35942</v>
      </c>
      <c r="J3856" s="701" t="s">
        <v>1608</v>
      </c>
      <c r="K3856" s="702">
        <v>24551</v>
      </c>
      <c r="L3856" s="701" t="s">
        <v>1341</v>
      </c>
      <c r="M3856" s="704"/>
      <c r="N3856" s="701" t="s">
        <v>1613</v>
      </c>
      <c r="O3856" s="702">
        <v>610774</v>
      </c>
      <c r="P3856" s="701" t="s">
        <v>1608</v>
      </c>
      <c r="Q3856" s="705">
        <v>242</v>
      </c>
      <c r="R3856" s="701" t="s">
        <v>1341</v>
      </c>
      <c r="S3856" s="701" t="s">
        <v>1341</v>
      </c>
    </row>
    <row r="3857" spans="1:19" x14ac:dyDescent="0.3">
      <c r="A3857" s="701" t="s">
        <v>6468</v>
      </c>
      <c r="B3857" s="701" t="s">
        <v>1607</v>
      </c>
      <c r="C3857" s="701" t="s">
        <v>1512</v>
      </c>
      <c r="D3857" s="702">
        <v>1997</v>
      </c>
      <c r="E3857" s="701" t="s">
        <v>1695</v>
      </c>
      <c r="F3857" s="701" t="s">
        <v>1696</v>
      </c>
      <c r="G3857" s="701" t="s">
        <v>1612</v>
      </c>
      <c r="H3857" s="703">
        <v>35936</v>
      </c>
      <c r="I3857" s="703">
        <v>35942</v>
      </c>
      <c r="J3857" s="701" t="s">
        <v>1608</v>
      </c>
      <c r="K3857" s="702">
        <v>25266</v>
      </c>
      <c r="L3857" s="701" t="s">
        <v>1341</v>
      </c>
      <c r="M3857" s="704"/>
      <c r="N3857" s="701" t="s">
        <v>1613</v>
      </c>
      <c r="O3857" s="702">
        <v>742583</v>
      </c>
      <c r="P3857" s="701" t="s">
        <v>1341</v>
      </c>
      <c r="Q3857" s="704"/>
      <c r="R3857" s="701" t="s">
        <v>1341</v>
      </c>
      <c r="S3857" s="701" t="s">
        <v>1341</v>
      </c>
    </row>
    <row r="3858" spans="1:19" x14ac:dyDescent="0.3">
      <c r="A3858" s="701" t="s">
        <v>6469</v>
      </c>
      <c r="B3858" s="701" t="s">
        <v>1607</v>
      </c>
      <c r="C3858" s="701" t="s">
        <v>1512</v>
      </c>
      <c r="D3858" s="702">
        <v>1997</v>
      </c>
      <c r="E3858" s="701" t="s">
        <v>1695</v>
      </c>
      <c r="F3858" s="701" t="s">
        <v>1696</v>
      </c>
      <c r="G3858" s="701" t="s">
        <v>1612</v>
      </c>
      <c r="H3858" s="703">
        <v>35936</v>
      </c>
      <c r="I3858" s="703">
        <v>35942</v>
      </c>
      <c r="J3858" s="701" t="s">
        <v>1608</v>
      </c>
      <c r="K3858" s="702">
        <v>24498</v>
      </c>
      <c r="L3858" s="701" t="s">
        <v>1341</v>
      </c>
      <c r="M3858" s="704"/>
      <c r="N3858" s="701" t="s">
        <v>1613</v>
      </c>
      <c r="O3858" s="702">
        <v>685978</v>
      </c>
      <c r="P3858" s="701" t="s">
        <v>1608</v>
      </c>
      <c r="Q3858" s="705">
        <v>90</v>
      </c>
      <c r="R3858" s="701" t="s">
        <v>1341</v>
      </c>
      <c r="S3858" s="701" t="s">
        <v>1341</v>
      </c>
    </row>
    <row r="3859" spans="1:19" x14ac:dyDescent="0.3">
      <c r="A3859" s="701" t="s">
        <v>6470</v>
      </c>
      <c r="B3859" s="701" t="s">
        <v>1607</v>
      </c>
      <c r="C3859" s="701" t="s">
        <v>1512</v>
      </c>
      <c r="D3859" s="702">
        <v>1997</v>
      </c>
      <c r="E3859" s="701" t="s">
        <v>1695</v>
      </c>
      <c r="F3859" s="701" t="s">
        <v>1696</v>
      </c>
      <c r="G3859" s="701" t="s">
        <v>1612</v>
      </c>
      <c r="H3859" s="703">
        <v>35936</v>
      </c>
      <c r="I3859" s="703">
        <v>35942</v>
      </c>
      <c r="J3859" s="701" t="s">
        <v>1608</v>
      </c>
      <c r="K3859" s="702">
        <v>25272</v>
      </c>
      <c r="L3859" s="701" t="s">
        <v>1341</v>
      </c>
      <c r="M3859" s="704"/>
      <c r="N3859" s="701" t="s">
        <v>1613</v>
      </c>
      <c r="O3859" s="702">
        <v>707652</v>
      </c>
      <c r="P3859" s="701" t="s">
        <v>1341</v>
      </c>
      <c r="Q3859" s="706"/>
      <c r="R3859" s="701" t="s">
        <v>1341</v>
      </c>
      <c r="S3859" s="701" t="s">
        <v>1341</v>
      </c>
    </row>
    <row r="3860" spans="1:19" x14ac:dyDescent="0.3">
      <c r="A3860" s="701" t="s">
        <v>6471</v>
      </c>
      <c r="B3860" s="701" t="s">
        <v>1607</v>
      </c>
      <c r="C3860" s="701" t="s">
        <v>1512</v>
      </c>
      <c r="D3860" s="702">
        <v>1997</v>
      </c>
      <c r="E3860" s="701" t="s">
        <v>1695</v>
      </c>
      <c r="F3860" s="701" t="s">
        <v>1696</v>
      </c>
      <c r="G3860" s="701" t="s">
        <v>1612</v>
      </c>
      <c r="H3860" s="703">
        <v>35940</v>
      </c>
      <c r="I3860" s="703">
        <v>35946</v>
      </c>
      <c r="J3860" s="701" t="s">
        <v>1608</v>
      </c>
      <c r="K3860" s="702">
        <v>24532</v>
      </c>
      <c r="L3860" s="701" t="s">
        <v>1341</v>
      </c>
      <c r="M3860" s="704"/>
      <c r="N3860" s="701" t="s">
        <v>1613</v>
      </c>
      <c r="O3860" s="702">
        <v>2233118</v>
      </c>
      <c r="P3860" s="701" t="s">
        <v>1608</v>
      </c>
      <c r="Q3860" s="702">
        <v>123</v>
      </c>
      <c r="R3860" s="701" t="s">
        <v>1341</v>
      </c>
      <c r="S3860" s="701" t="s">
        <v>1341</v>
      </c>
    </row>
    <row r="3861" spans="1:19" x14ac:dyDescent="0.3">
      <c r="A3861" s="701" t="s">
        <v>5786</v>
      </c>
      <c r="B3861" s="701" t="s">
        <v>1607</v>
      </c>
      <c r="C3861" s="701" t="s">
        <v>1512</v>
      </c>
      <c r="D3861" s="702">
        <v>1998</v>
      </c>
      <c r="E3861" s="701" t="s">
        <v>1695</v>
      </c>
      <c r="F3861" s="701" t="s">
        <v>1696</v>
      </c>
      <c r="G3861" s="701" t="s">
        <v>1612</v>
      </c>
      <c r="H3861" s="703">
        <v>36281</v>
      </c>
      <c r="I3861" s="703">
        <v>36308</v>
      </c>
      <c r="J3861" s="701" t="s">
        <v>1608</v>
      </c>
      <c r="K3861" s="702">
        <v>25372</v>
      </c>
      <c r="L3861" s="701" t="s">
        <v>1341</v>
      </c>
      <c r="M3861" s="704"/>
      <c r="N3861" s="701" t="s">
        <v>1613</v>
      </c>
      <c r="O3861" s="702">
        <v>498090</v>
      </c>
      <c r="P3861" s="701" t="s">
        <v>1341</v>
      </c>
      <c r="Q3861" s="706"/>
      <c r="R3861" s="701" t="s">
        <v>1341</v>
      </c>
      <c r="S3861" s="701" t="s">
        <v>1341</v>
      </c>
    </row>
    <row r="3862" spans="1:19" x14ac:dyDescent="0.3">
      <c r="A3862" s="701" t="s">
        <v>5787</v>
      </c>
      <c r="B3862" s="701" t="s">
        <v>1607</v>
      </c>
      <c r="C3862" s="701" t="s">
        <v>1512</v>
      </c>
      <c r="D3862" s="702">
        <v>1998</v>
      </c>
      <c r="E3862" s="701" t="s">
        <v>1695</v>
      </c>
      <c r="F3862" s="701" t="s">
        <v>1696</v>
      </c>
      <c r="G3862" s="701" t="s">
        <v>1612</v>
      </c>
      <c r="H3862" s="703">
        <v>36281</v>
      </c>
      <c r="I3862" s="703">
        <v>36308</v>
      </c>
      <c r="J3862" s="701" t="s">
        <v>1608</v>
      </c>
      <c r="K3862" s="702">
        <v>25220</v>
      </c>
      <c r="L3862" s="701" t="s">
        <v>1341</v>
      </c>
      <c r="M3862" s="704"/>
      <c r="N3862" s="701" t="s">
        <v>1613</v>
      </c>
      <c r="O3862" s="702">
        <v>1122458</v>
      </c>
      <c r="P3862" s="701" t="s">
        <v>1341</v>
      </c>
      <c r="Q3862" s="706"/>
      <c r="R3862" s="701" t="s">
        <v>1341</v>
      </c>
      <c r="S3862" s="701" t="s">
        <v>1341</v>
      </c>
    </row>
    <row r="3863" spans="1:19" x14ac:dyDescent="0.3">
      <c r="A3863" s="701" t="s">
        <v>6512</v>
      </c>
      <c r="B3863" s="701" t="s">
        <v>1607</v>
      </c>
      <c r="C3863" s="701" t="s">
        <v>1512</v>
      </c>
      <c r="D3863" s="702">
        <v>1998</v>
      </c>
      <c r="E3863" s="701" t="s">
        <v>1695</v>
      </c>
      <c r="F3863" s="701" t="s">
        <v>1696</v>
      </c>
      <c r="G3863" s="701" t="s">
        <v>1612</v>
      </c>
      <c r="H3863" s="703">
        <v>36312</v>
      </c>
      <c r="I3863" s="703">
        <v>36313</v>
      </c>
      <c r="J3863" s="701" t="s">
        <v>1608</v>
      </c>
      <c r="K3863" s="702">
        <v>40285</v>
      </c>
      <c r="L3863" s="701" t="s">
        <v>1341</v>
      </c>
      <c r="M3863" s="704"/>
      <c r="N3863" s="701" t="s">
        <v>1613</v>
      </c>
      <c r="O3863" s="702">
        <v>658287</v>
      </c>
      <c r="P3863" s="701" t="s">
        <v>1341</v>
      </c>
      <c r="Q3863" s="706"/>
      <c r="R3863" s="701" t="s">
        <v>1341</v>
      </c>
      <c r="S3863" s="701" t="s">
        <v>1341</v>
      </c>
    </row>
    <row r="3864" spans="1:19" x14ac:dyDescent="0.3">
      <c r="A3864" s="701" t="s">
        <v>6513</v>
      </c>
      <c r="B3864" s="701" t="s">
        <v>1607</v>
      </c>
      <c r="C3864" s="701" t="s">
        <v>1512</v>
      </c>
      <c r="D3864" s="702">
        <v>1998</v>
      </c>
      <c r="E3864" s="701" t="s">
        <v>1695</v>
      </c>
      <c r="F3864" s="701" t="s">
        <v>1696</v>
      </c>
      <c r="G3864" s="701" t="s">
        <v>1612</v>
      </c>
      <c r="H3864" s="703">
        <v>36281</v>
      </c>
      <c r="I3864" s="703">
        <v>36311</v>
      </c>
      <c r="J3864" s="701" t="s">
        <v>1608</v>
      </c>
      <c r="K3864" s="702">
        <v>40297</v>
      </c>
      <c r="L3864" s="701" t="s">
        <v>1341</v>
      </c>
      <c r="M3864" s="704"/>
      <c r="N3864" s="701" t="s">
        <v>1613</v>
      </c>
      <c r="O3864" s="702">
        <v>2293368</v>
      </c>
      <c r="P3864" s="701" t="s">
        <v>1341</v>
      </c>
      <c r="Q3864" s="706"/>
      <c r="R3864" s="701" t="s">
        <v>1341</v>
      </c>
      <c r="S3864" s="701" t="s">
        <v>1341</v>
      </c>
    </row>
    <row r="3865" spans="1:19" x14ac:dyDescent="0.3">
      <c r="A3865" s="701" t="s">
        <v>6514</v>
      </c>
      <c r="B3865" s="701" t="s">
        <v>1607</v>
      </c>
      <c r="C3865" s="701" t="s">
        <v>1512</v>
      </c>
      <c r="D3865" s="702">
        <v>1998</v>
      </c>
      <c r="E3865" s="701" t="s">
        <v>1695</v>
      </c>
      <c r="F3865" s="701" t="s">
        <v>1696</v>
      </c>
      <c r="G3865" s="701" t="s">
        <v>1612</v>
      </c>
      <c r="H3865" s="703">
        <v>36313</v>
      </c>
      <c r="I3865" s="703">
        <v>36315</v>
      </c>
      <c r="J3865" s="701" t="s">
        <v>1608</v>
      </c>
      <c r="K3865" s="702">
        <v>40343</v>
      </c>
      <c r="L3865" s="701" t="s">
        <v>1341</v>
      </c>
      <c r="M3865" s="704"/>
      <c r="N3865" s="701" t="s">
        <v>1613</v>
      </c>
      <c r="O3865" s="702">
        <v>2081756</v>
      </c>
      <c r="P3865" s="701" t="s">
        <v>1341</v>
      </c>
      <c r="Q3865" s="706"/>
      <c r="R3865" s="701" t="s">
        <v>1341</v>
      </c>
      <c r="S3865" s="701" t="s">
        <v>1341</v>
      </c>
    </row>
    <row r="3866" spans="1:19" x14ac:dyDescent="0.3">
      <c r="A3866" s="701" t="s">
        <v>6554</v>
      </c>
      <c r="B3866" s="701" t="s">
        <v>1607</v>
      </c>
      <c r="C3866" s="701" t="s">
        <v>1512</v>
      </c>
      <c r="D3866" s="702">
        <v>1998</v>
      </c>
      <c r="E3866" s="701" t="s">
        <v>1695</v>
      </c>
      <c r="F3866" s="701" t="s">
        <v>1696</v>
      </c>
      <c r="G3866" s="701" t="s">
        <v>1612</v>
      </c>
      <c r="H3866" s="703">
        <v>36281</v>
      </c>
      <c r="I3866" s="703">
        <v>36308</v>
      </c>
      <c r="J3866" s="701" t="s">
        <v>1608</v>
      </c>
      <c r="K3866" s="702">
        <v>30277</v>
      </c>
      <c r="L3866" s="701" t="s">
        <v>1341</v>
      </c>
      <c r="M3866" s="704"/>
      <c r="N3866" s="701" t="s">
        <v>1613</v>
      </c>
      <c r="O3866" s="702">
        <v>719835</v>
      </c>
      <c r="P3866" s="701" t="s">
        <v>1341</v>
      </c>
      <c r="Q3866" s="704"/>
      <c r="R3866" s="701" t="s">
        <v>1341</v>
      </c>
      <c r="S3866" s="701" t="s">
        <v>1341</v>
      </c>
    </row>
    <row r="3867" spans="1:19" x14ac:dyDescent="0.3">
      <c r="A3867" s="701" t="s">
        <v>6278</v>
      </c>
      <c r="B3867" s="701" t="s">
        <v>1607</v>
      </c>
      <c r="C3867" s="701" t="s">
        <v>1512</v>
      </c>
      <c r="D3867" s="702">
        <v>1999</v>
      </c>
      <c r="E3867" s="701" t="s">
        <v>1695</v>
      </c>
      <c r="F3867" s="701" t="s">
        <v>1696</v>
      </c>
      <c r="G3867" s="701" t="s">
        <v>1612</v>
      </c>
      <c r="H3867" s="703">
        <v>36675</v>
      </c>
      <c r="I3867" s="703">
        <v>36680</v>
      </c>
      <c r="J3867" s="701" t="s">
        <v>1608</v>
      </c>
      <c r="K3867" s="702">
        <v>25224</v>
      </c>
      <c r="L3867" s="701" t="s">
        <v>1341</v>
      </c>
      <c r="M3867" s="704"/>
      <c r="N3867" s="701" t="s">
        <v>1613</v>
      </c>
      <c r="O3867" s="702">
        <v>994080</v>
      </c>
      <c r="P3867" s="701" t="s">
        <v>1341</v>
      </c>
      <c r="Q3867" s="704"/>
      <c r="R3867" s="701" t="s">
        <v>1341</v>
      </c>
      <c r="S3867" s="701" t="s">
        <v>1341</v>
      </c>
    </row>
    <row r="3868" spans="1:19" x14ac:dyDescent="0.3">
      <c r="A3868" s="701" t="s">
        <v>6279</v>
      </c>
      <c r="B3868" s="701" t="s">
        <v>1607</v>
      </c>
      <c r="C3868" s="701" t="s">
        <v>1512</v>
      </c>
      <c r="D3868" s="702">
        <v>1999</v>
      </c>
      <c r="E3868" s="701" t="s">
        <v>1695</v>
      </c>
      <c r="F3868" s="701" t="s">
        <v>1696</v>
      </c>
      <c r="G3868" s="701" t="s">
        <v>1612</v>
      </c>
      <c r="H3868" s="703">
        <v>36675</v>
      </c>
      <c r="I3868" s="703">
        <v>36680</v>
      </c>
      <c r="J3868" s="701" t="s">
        <v>1608</v>
      </c>
      <c r="K3868" s="702">
        <v>25174</v>
      </c>
      <c r="L3868" s="701" t="s">
        <v>1341</v>
      </c>
      <c r="M3868" s="704"/>
      <c r="N3868" s="701" t="s">
        <v>1613</v>
      </c>
      <c r="O3868" s="702">
        <v>993281</v>
      </c>
      <c r="P3868" s="701" t="s">
        <v>1341</v>
      </c>
      <c r="Q3868" s="704"/>
      <c r="R3868" s="701" t="s">
        <v>1341</v>
      </c>
      <c r="S3868" s="701" t="s">
        <v>1341</v>
      </c>
    </row>
    <row r="3869" spans="1:19" x14ac:dyDescent="0.3">
      <c r="A3869" s="701" t="s">
        <v>6280</v>
      </c>
      <c r="B3869" s="701" t="s">
        <v>1607</v>
      </c>
      <c r="C3869" s="701" t="s">
        <v>1512</v>
      </c>
      <c r="D3869" s="702">
        <v>1999</v>
      </c>
      <c r="E3869" s="701" t="s">
        <v>1695</v>
      </c>
      <c r="F3869" s="701" t="s">
        <v>1696</v>
      </c>
      <c r="G3869" s="701" t="s">
        <v>1612</v>
      </c>
      <c r="H3869" s="703">
        <v>36672</v>
      </c>
      <c r="I3869" s="703">
        <v>36678</v>
      </c>
      <c r="J3869" s="701" t="s">
        <v>1608</v>
      </c>
      <c r="K3869" s="702">
        <v>25171</v>
      </c>
      <c r="L3869" s="701" t="s">
        <v>1341</v>
      </c>
      <c r="M3869" s="704"/>
      <c r="N3869" s="701" t="s">
        <v>1613</v>
      </c>
      <c r="O3869" s="702">
        <v>733549</v>
      </c>
      <c r="P3869" s="701" t="s">
        <v>1341</v>
      </c>
      <c r="Q3869" s="706"/>
      <c r="R3869" s="701" t="s">
        <v>1341</v>
      </c>
      <c r="S3869" s="701" t="s">
        <v>1341</v>
      </c>
    </row>
    <row r="3870" spans="1:19" x14ac:dyDescent="0.3">
      <c r="A3870" s="701" t="s">
        <v>6281</v>
      </c>
      <c r="B3870" s="701" t="s">
        <v>1607</v>
      </c>
      <c r="C3870" s="701" t="s">
        <v>1512</v>
      </c>
      <c r="D3870" s="702">
        <v>1999</v>
      </c>
      <c r="E3870" s="701" t="s">
        <v>1695</v>
      </c>
      <c r="F3870" s="701" t="s">
        <v>1696</v>
      </c>
      <c r="G3870" s="701" t="s">
        <v>1612</v>
      </c>
      <c r="H3870" s="703">
        <v>36675</v>
      </c>
      <c r="I3870" s="703">
        <v>36679</v>
      </c>
      <c r="J3870" s="701" t="s">
        <v>1608</v>
      </c>
      <c r="K3870" s="702">
        <v>24960</v>
      </c>
      <c r="L3870" s="701" t="s">
        <v>1341</v>
      </c>
      <c r="M3870" s="704"/>
      <c r="N3870" s="701" t="s">
        <v>1613</v>
      </c>
      <c r="O3870" s="702">
        <v>1328788</v>
      </c>
      <c r="P3870" s="701" t="s">
        <v>1608</v>
      </c>
      <c r="Q3870" s="702">
        <v>252</v>
      </c>
      <c r="R3870" s="701" t="s">
        <v>1341</v>
      </c>
      <c r="S3870" s="701" t="s">
        <v>1341</v>
      </c>
    </row>
    <row r="3871" spans="1:19" x14ac:dyDescent="0.3">
      <c r="A3871" s="701" t="s">
        <v>6638</v>
      </c>
      <c r="B3871" s="701" t="s">
        <v>1607</v>
      </c>
      <c r="C3871" s="701" t="s">
        <v>1512</v>
      </c>
      <c r="D3871" s="702">
        <v>1999</v>
      </c>
      <c r="E3871" s="701" t="s">
        <v>1695</v>
      </c>
      <c r="F3871" s="701" t="s">
        <v>1696</v>
      </c>
      <c r="G3871" s="701" t="s">
        <v>1612</v>
      </c>
      <c r="H3871" s="703">
        <v>36675</v>
      </c>
      <c r="I3871" s="703">
        <v>36680</v>
      </c>
      <c r="J3871" s="701" t="s">
        <v>1608</v>
      </c>
      <c r="K3871" s="702">
        <v>49981</v>
      </c>
      <c r="L3871" s="701" t="s">
        <v>1341</v>
      </c>
      <c r="M3871" s="704"/>
      <c r="N3871" s="701" t="s">
        <v>1613</v>
      </c>
      <c r="O3871" s="702">
        <v>1129546</v>
      </c>
      <c r="P3871" s="701" t="s">
        <v>1608</v>
      </c>
      <c r="Q3871" s="702">
        <v>160</v>
      </c>
      <c r="R3871" s="701" t="s">
        <v>1341</v>
      </c>
      <c r="S3871" s="701" t="s">
        <v>1341</v>
      </c>
    </row>
    <row r="3872" spans="1:19" x14ac:dyDescent="0.3">
      <c r="A3872" s="701" t="s">
        <v>6653</v>
      </c>
      <c r="B3872" s="701" t="s">
        <v>1607</v>
      </c>
      <c r="C3872" s="701" t="s">
        <v>1512</v>
      </c>
      <c r="D3872" s="702">
        <v>1999</v>
      </c>
      <c r="E3872" s="701" t="s">
        <v>1695</v>
      </c>
      <c r="F3872" s="701" t="s">
        <v>1696</v>
      </c>
      <c r="G3872" s="701" t="s">
        <v>1612</v>
      </c>
      <c r="H3872" s="703">
        <v>36675</v>
      </c>
      <c r="I3872" s="703">
        <v>36679</v>
      </c>
      <c r="J3872" s="701" t="s">
        <v>1608</v>
      </c>
      <c r="K3872" s="702">
        <v>24670</v>
      </c>
      <c r="L3872" s="701" t="s">
        <v>1341</v>
      </c>
      <c r="M3872" s="704"/>
      <c r="N3872" s="701" t="s">
        <v>1613</v>
      </c>
      <c r="O3872" s="702">
        <v>1324552</v>
      </c>
      <c r="P3872" s="701" t="s">
        <v>1341</v>
      </c>
      <c r="Q3872" s="706"/>
      <c r="R3872" s="701" t="s">
        <v>1341</v>
      </c>
      <c r="S3872" s="701" t="s">
        <v>1341</v>
      </c>
    </row>
    <row r="3873" spans="1:19" x14ac:dyDescent="0.3">
      <c r="A3873" s="701" t="s">
        <v>6654</v>
      </c>
      <c r="B3873" s="701" t="s">
        <v>1607</v>
      </c>
      <c r="C3873" s="701" t="s">
        <v>1512</v>
      </c>
      <c r="D3873" s="702">
        <v>1999</v>
      </c>
      <c r="E3873" s="701" t="s">
        <v>1695</v>
      </c>
      <c r="F3873" s="701" t="s">
        <v>1696</v>
      </c>
      <c r="G3873" s="701" t="s">
        <v>1612</v>
      </c>
      <c r="H3873" s="703">
        <v>36675</v>
      </c>
      <c r="I3873" s="703">
        <v>36680</v>
      </c>
      <c r="J3873" s="701" t="s">
        <v>1608</v>
      </c>
      <c r="K3873" s="702">
        <v>25232</v>
      </c>
      <c r="L3873" s="701" t="s">
        <v>1341</v>
      </c>
      <c r="M3873" s="704"/>
      <c r="N3873" s="701" t="s">
        <v>1613</v>
      </c>
      <c r="O3873" s="702">
        <v>971946</v>
      </c>
      <c r="P3873" s="701" t="s">
        <v>1341</v>
      </c>
      <c r="Q3873" s="706"/>
      <c r="R3873" s="701" t="s">
        <v>1341</v>
      </c>
      <c r="S3873" s="701" t="s">
        <v>1341</v>
      </c>
    </row>
    <row r="3874" spans="1:19" x14ac:dyDescent="0.3">
      <c r="A3874" s="701" t="s">
        <v>6672</v>
      </c>
      <c r="B3874" s="701" t="s">
        <v>1607</v>
      </c>
      <c r="C3874" s="701" t="s">
        <v>1512</v>
      </c>
      <c r="D3874" s="702">
        <v>2000</v>
      </c>
      <c r="E3874" s="701" t="s">
        <v>1695</v>
      </c>
      <c r="F3874" s="701" t="s">
        <v>1696</v>
      </c>
      <c r="G3874" s="701" t="s">
        <v>1612</v>
      </c>
      <c r="H3874" s="703">
        <v>37035</v>
      </c>
      <c r="I3874" s="703">
        <v>37035</v>
      </c>
      <c r="J3874" s="701" t="s">
        <v>1608</v>
      </c>
      <c r="K3874" s="702">
        <v>19581</v>
      </c>
      <c r="L3874" s="701" t="s">
        <v>1341</v>
      </c>
      <c r="M3874" s="704"/>
      <c r="N3874" s="701" t="s">
        <v>1613</v>
      </c>
      <c r="O3874" s="702">
        <v>481404</v>
      </c>
      <c r="P3874" s="701" t="s">
        <v>1341</v>
      </c>
      <c r="Q3874" s="706"/>
      <c r="R3874" s="701" t="s">
        <v>1341</v>
      </c>
      <c r="S3874" s="701" t="s">
        <v>1341</v>
      </c>
    </row>
    <row r="3875" spans="1:19" x14ac:dyDescent="0.3">
      <c r="A3875" s="701" t="s">
        <v>6673</v>
      </c>
      <c r="B3875" s="701" t="s">
        <v>1607</v>
      </c>
      <c r="C3875" s="701" t="s">
        <v>1512</v>
      </c>
      <c r="D3875" s="702">
        <v>2000</v>
      </c>
      <c r="E3875" s="701" t="s">
        <v>1695</v>
      </c>
      <c r="F3875" s="701" t="s">
        <v>1696</v>
      </c>
      <c r="G3875" s="701" t="s">
        <v>1612</v>
      </c>
      <c r="H3875" s="703">
        <v>37036</v>
      </c>
      <c r="I3875" s="703">
        <v>37036</v>
      </c>
      <c r="J3875" s="701" t="s">
        <v>1608</v>
      </c>
      <c r="K3875" s="702">
        <v>25291</v>
      </c>
      <c r="L3875" s="701" t="s">
        <v>1341</v>
      </c>
      <c r="M3875" s="704"/>
      <c r="N3875" s="701" t="s">
        <v>1613</v>
      </c>
      <c r="O3875" s="702">
        <v>835002</v>
      </c>
      <c r="P3875" s="701" t="s">
        <v>1341</v>
      </c>
      <c r="Q3875" s="706"/>
      <c r="R3875" s="701" t="s">
        <v>1341</v>
      </c>
      <c r="S3875" s="701" t="s">
        <v>1341</v>
      </c>
    </row>
    <row r="3876" spans="1:19" x14ac:dyDescent="0.3">
      <c r="A3876" s="701" t="s">
        <v>6674</v>
      </c>
      <c r="B3876" s="701" t="s">
        <v>1607</v>
      </c>
      <c r="C3876" s="701" t="s">
        <v>1512</v>
      </c>
      <c r="D3876" s="702">
        <v>2000</v>
      </c>
      <c r="E3876" s="701" t="s">
        <v>1695</v>
      </c>
      <c r="F3876" s="701" t="s">
        <v>1696</v>
      </c>
      <c r="G3876" s="701" t="s">
        <v>1612</v>
      </c>
      <c r="H3876" s="703">
        <v>37035</v>
      </c>
      <c r="I3876" s="703">
        <v>37035</v>
      </c>
      <c r="J3876" s="701" t="s">
        <v>1608</v>
      </c>
      <c r="K3876" s="702">
        <v>25235</v>
      </c>
      <c r="L3876" s="701" t="s">
        <v>1341</v>
      </c>
      <c r="M3876" s="704"/>
      <c r="N3876" s="701" t="s">
        <v>1613</v>
      </c>
      <c r="O3876" s="702">
        <v>894864</v>
      </c>
      <c r="P3876" s="701" t="s">
        <v>1341</v>
      </c>
      <c r="Q3876" s="706"/>
      <c r="R3876" s="701" t="s">
        <v>1341</v>
      </c>
      <c r="S3876" s="701" t="s">
        <v>1341</v>
      </c>
    </row>
    <row r="3877" spans="1:19" x14ac:dyDescent="0.3">
      <c r="A3877" s="701" t="s">
        <v>6675</v>
      </c>
      <c r="B3877" s="701" t="s">
        <v>1607</v>
      </c>
      <c r="C3877" s="701" t="s">
        <v>1512</v>
      </c>
      <c r="D3877" s="702">
        <v>2000</v>
      </c>
      <c r="E3877" s="701" t="s">
        <v>1695</v>
      </c>
      <c r="F3877" s="701" t="s">
        <v>1696</v>
      </c>
      <c r="G3877" s="701" t="s">
        <v>1612</v>
      </c>
      <c r="H3877" s="703">
        <v>37037</v>
      </c>
      <c r="I3877" s="703">
        <v>37037</v>
      </c>
      <c r="J3877" s="701" t="s">
        <v>1608</v>
      </c>
      <c r="K3877" s="702">
        <v>25091</v>
      </c>
      <c r="L3877" s="701" t="s">
        <v>1341</v>
      </c>
      <c r="M3877" s="704"/>
      <c r="N3877" s="701" t="s">
        <v>1613</v>
      </c>
      <c r="O3877" s="702">
        <v>665298</v>
      </c>
      <c r="P3877" s="701" t="s">
        <v>1608</v>
      </c>
      <c r="Q3877" s="705">
        <v>254</v>
      </c>
      <c r="R3877" s="701" t="s">
        <v>1341</v>
      </c>
      <c r="S3877" s="701" t="s">
        <v>1341</v>
      </c>
    </row>
    <row r="3878" spans="1:19" x14ac:dyDescent="0.3">
      <c r="A3878" s="701" t="s">
        <v>6676</v>
      </c>
      <c r="B3878" s="701" t="s">
        <v>1607</v>
      </c>
      <c r="C3878" s="701" t="s">
        <v>1512</v>
      </c>
      <c r="D3878" s="702">
        <v>2000</v>
      </c>
      <c r="E3878" s="701" t="s">
        <v>1695</v>
      </c>
      <c r="F3878" s="701" t="s">
        <v>1696</v>
      </c>
      <c r="G3878" s="701" t="s">
        <v>1612</v>
      </c>
      <c r="H3878" s="703">
        <v>37039</v>
      </c>
      <c r="I3878" s="703">
        <v>37039</v>
      </c>
      <c r="J3878" s="701" t="s">
        <v>1608</v>
      </c>
      <c r="K3878" s="702">
        <v>24942</v>
      </c>
      <c r="L3878" s="701" t="s">
        <v>1341</v>
      </c>
      <c r="M3878" s="704"/>
      <c r="N3878" s="701" t="s">
        <v>1613</v>
      </c>
      <c r="O3878" s="702">
        <v>948978</v>
      </c>
      <c r="P3878" s="701" t="s">
        <v>1608</v>
      </c>
      <c r="Q3878" s="702">
        <v>252</v>
      </c>
      <c r="R3878" s="701" t="s">
        <v>1341</v>
      </c>
      <c r="S3878" s="701" t="s">
        <v>1341</v>
      </c>
    </row>
    <row r="3879" spans="1:19" x14ac:dyDescent="0.3">
      <c r="A3879" s="701" t="s">
        <v>6677</v>
      </c>
      <c r="B3879" s="701" t="s">
        <v>1607</v>
      </c>
      <c r="C3879" s="701" t="s">
        <v>1512</v>
      </c>
      <c r="D3879" s="702">
        <v>2000</v>
      </c>
      <c r="E3879" s="701" t="s">
        <v>1695</v>
      </c>
      <c r="F3879" s="701" t="s">
        <v>1696</v>
      </c>
      <c r="G3879" s="701" t="s">
        <v>1612</v>
      </c>
      <c r="H3879" s="703">
        <v>37039</v>
      </c>
      <c r="I3879" s="703">
        <v>37039</v>
      </c>
      <c r="J3879" s="701" t="s">
        <v>1608</v>
      </c>
      <c r="K3879" s="702">
        <v>25150</v>
      </c>
      <c r="L3879" s="701" t="s">
        <v>1341</v>
      </c>
      <c r="M3879" s="704"/>
      <c r="N3879" s="701" t="s">
        <v>1341</v>
      </c>
      <c r="O3879" s="706"/>
      <c r="P3879" s="701" t="s">
        <v>1341</v>
      </c>
      <c r="Q3879" s="706"/>
      <c r="R3879" s="701" t="s">
        <v>1341</v>
      </c>
      <c r="S3879" s="701" t="s">
        <v>1341</v>
      </c>
    </row>
    <row r="3880" spans="1:19" x14ac:dyDescent="0.3">
      <c r="A3880" s="701" t="s">
        <v>6678</v>
      </c>
      <c r="B3880" s="701" t="s">
        <v>1607</v>
      </c>
      <c r="C3880" s="701" t="s">
        <v>1512</v>
      </c>
      <c r="D3880" s="702">
        <v>2000</v>
      </c>
      <c r="E3880" s="701" t="s">
        <v>1695</v>
      </c>
      <c r="F3880" s="701" t="s">
        <v>1696</v>
      </c>
      <c r="G3880" s="701" t="s">
        <v>1612</v>
      </c>
      <c r="H3880" s="703">
        <v>37039</v>
      </c>
      <c r="I3880" s="703">
        <v>37039</v>
      </c>
      <c r="J3880" s="701" t="s">
        <v>1608</v>
      </c>
      <c r="K3880" s="702">
        <v>25130</v>
      </c>
      <c r="L3880" s="701" t="s">
        <v>1341</v>
      </c>
      <c r="M3880" s="704"/>
      <c r="N3880" s="701" t="s">
        <v>1613</v>
      </c>
      <c r="O3880" s="702">
        <v>949931</v>
      </c>
      <c r="P3880" s="701" t="s">
        <v>1341</v>
      </c>
      <c r="Q3880" s="706"/>
      <c r="R3880" s="701" t="s">
        <v>1341</v>
      </c>
      <c r="S3880" s="701" t="s">
        <v>1341</v>
      </c>
    </row>
    <row r="3881" spans="1:19" x14ac:dyDescent="0.3">
      <c r="A3881" s="701" t="s">
        <v>6679</v>
      </c>
      <c r="B3881" s="701" t="s">
        <v>1607</v>
      </c>
      <c r="C3881" s="701" t="s">
        <v>1512</v>
      </c>
      <c r="D3881" s="702">
        <v>2000</v>
      </c>
      <c r="E3881" s="701" t="s">
        <v>1695</v>
      </c>
      <c r="F3881" s="701" t="s">
        <v>1696</v>
      </c>
      <c r="G3881" s="701" t="s">
        <v>1612</v>
      </c>
      <c r="H3881" s="703">
        <v>37039</v>
      </c>
      <c r="I3881" s="703">
        <v>37039</v>
      </c>
      <c r="J3881" s="701" t="s">
        <v>1608</v>
      </c>
      <c r="K3881" s="702">
        <v>25243</v>
      </c>
      <c r="L3881" s="701" t="s">
        <v>1341</v>
      </c>
      <c r="M3881" s="704"/>
      <c r="N3881" s="701" t="s">
        <v>1341</v>
      </c>
      <c r="O3881" s="706"/>
      <c r="P3881" s="701" t="s">
        <v>1341</v>
      </c>
      <c r="Q3881" s="706"/>
      <c r="R3881" s="701" t="s">
        <v>1341</v>
      </c>
      <c r="S3881" s="701" t="s">
        <v>1341</v>
      </c>
    </row>
    <row r="3882" spans="1:19" x14ac:dyDescent="0.3">
      <c r="A3882" s="701" t="s">
        <v>6759</v>
      </c>
      <c r="B3882" s="701" t="s">
        <v>1607</v>
      </c>
      <c r="C3882" s="701" t="s">
        <v>1512</v>
      </c>
      <c r="D3882" s="702">
        <v>2001</v>
      </c>
      <c r="E3882" s="701" t="s">
        <v>1695</v>
      </c>
      <c r="F3882" s="701" t="s">
        <v>1696</v>
      </c>
      <c r="G3882" s="701" t="s">
        <v>1612</v>
      </c>
      <c r="H3882" s="703">
        <v>37408</v>
      </c>
      <c r="I3882" s="703">
        <v>37412</v>
      </c>
      <c r="J3882" s="701" t="s">
        <v>1608</v>
      </c>
      <c r="K3882" s="702">
        <v>24832</v>
      </c>
      <c r="L3882" s="701" t="s">
        <v>1341</v>
      </c>
      <c r="M3882" s="704"/>
      <c r="N3882" s="701" t="s">
        <v>1613</v>
      </c>
      <c r="O3882" s="702">
        <v>337215</v>
      </c>
      <c r="P3882" s="701" t="s">
        <v>1608</v>
      </c>
      <c r="Q3882" s="702">
        <v>251</v>
      </c>
      <c r="R3882" s="701" t="s">
        <v>1341</v>
      </c>
      <c r="S3882" s="701" t="s">
        <v>1341</v>
      </c>
    </row>
    <row r="3883" spans="1:19" x14ac:dyDescent="0.3">
      <c r="A3883" s="701" t="s">
        <v>6760</v>
      </c>
      <c r="B3883" s="701" t="s">
        <v>1607</v>
      </c>
      <c r="C3883" s="701" t="s">
        <v>1512</v>
      </c>
      <c r="D3883" s="702">
        <v>2001</v>
      </c>
      <c r="E3883" s="701" t="s">
        <v>1695</v>
      </c>
      <c r="F3883" s="701" t="s">
        <v>1696</v>
      </c>
      <c r="G3883" s="701" t="s">
        <v>1612</v>
      </c>
      <c r="H3883" s="703">
        <v>37408</v>
      </c>
      <c r="I3883" s="703">
        <v>37412</v>
      </c>
      <c r="J3883" s="701" t="s">
        <v>1608</v>
      </c>
      <c r="K3883" s="702">
        <v>25068</v>
      </c>
      <c r="L3883" s="701" t="s">
        <v>1341</v>
      </c>
      <c r="M3883" s="704"/>
      <c r="N3883" s="701" t="s">
        <v>1613</v>
      </c>
      <c r="O3883" s="702">
        <v>340429</v>
      </c>
      <c r="P3883" s="701" t="s">
        <v>1608</v>
      </c>
      <c r="Q3883" s="702">
        <v>254</v>
      </c>
      <c r="R3883" s="701" t="s">
        <v>1341</v>
      </c>
      <c r="S3883" s="701" t="s">
        <v>1341</v>
      </c>
    </row>
    <row r="3884" spans="1:19" x14ac:dyDescent="0.3">
      <c r="A3884" s="701" t="s">
        <v>6761</v>
      </c>
      <c r="B3884" s="701" t="s">
        <v>1607</v>
      </c>
      <c r="C3884" s="701" t="s">
        <v>1512</v>
      </c>
      <c r="D3884" s="702">
        <v>2001</v>
      </c>
      <c r="E3884" s="701" t="s">
        <v>1695</v>
      </c>
      <c r="F3884" s="701" t="s">
        <v>1696</v>
      </c>
      <c r="G3884" s="701" t="s">
        <v>1612</v>
      </c>
      <c r="H3884" s="703">
        <v>37408</v>
      </c>
      <c r="I3884" s="703">
        <v>37412</v>
      </c>
      <c r="J3884" s="701" t="s">
        <v>1608</v>
      </c>
      <c r="K3884" s="702">
        <v>24792</v>
      </c>
      <c r="L3884" s="701" t="s">
        <v>1341</v>
      </c>
      <c r="M3884" s="704"/>
      <c r="N3884" s="701" t="s">
        <v>1613</v>
      </c>
      <c r="O3884" s="702">
        <v>415476</v>
      </c>
      <c r="P3884" s="701" t="s">
        <v>1608</v>
      </c>
      <c r="Q3884" s="702">
        <v>251</v>
      </c>
      <c r="R3884" s="701" t="s">
        <v>1341</v>
      </c>
      <c r="S3884" s="701" t="s">
        <v>1341</v>
      </c>
    </row>
    <row r="3885" spans="1:19" x14ac:dyDescent="0.3">
      <c r="A3885" s="701" t="s">
        <v>6762</v>
      </c>
      <c r="B3885" s="701" t="s">
        <v>1607</v>
      </c>
      <c r="C3885" s="701" t="s">
        <v>1512</v>
      </c>
      <c r="D3885" s="702">
        <v>2001</v>
      </c>
      <c r="E3885" s="701" t="s">
        <v>1695</v>
      </c>
      <c r="F3885" s="701" t="s">
        <v>1696</v>
      </c>
      <c r="G3885" s="701" t="s">
        <v>1612</v>
      </c>
      <c r="H3885" s="703">
        <v>37408</v>
      </c>
      <c r="I3885" s="703">
        <v>37412</v>
      </c>
      <c r="J3885" s="701" t="s">
        <v>1608</v>
      </c>
      <c r="K3885" s="702">
        <v>25250</v>
      </c>
      <c r="L3885" s="701" t="s">
        <v>1341</v>
      </c>
      <c r="M3885" s="704"/>
      <c r="N3885" s="701" t="s">
        <v>1613</v>
      </c>
      <c r="O3885" s="702">
        <v>418910</v>
      </c>
      <c r="P3885" s="701" t="s">
        <v>1341</v>
      </c>
      <c r="Q3885" s="706"/>
      <c r="R3885" s="701" t="s">
        <v>1341</v>
      </c>
      <c r="S3885" s="701" t="s">
        <v>1341</v>
      </c>
    </row>
    <row r="3886" spans="1:19" x14ac:dyDescent="0.3">
      <c r="A3886" s="701" t="s">
        <v>6769</v>
      </c>
      <c r="B3886" s="701" t="s">
        <v>1607</v>
      </c>
      <c r="C3886" s="701" t="s">
        <v>1512</v>
      </c>
      <c r="D3886" s="702">
        <v>2001</v>
      </c>
      <c r="E3886" s="701" t="s">
        <v>1695</v>
      </c>
      <c r="F3886" s="701" t="s">
        <v>1696</v>
      </c>
      <c r="G3886" s="701" t="s">
        <v>1612</v>
      </c>
      <c r="H3886" s="703">
        <v>37400</v>
      </c>
      <c r="I3886" s="703">
        <v>37412</v>
      </c>
      <c r="J3886" s="701" t="s">
        <v>1608</v>
      </c>
      <c r="K3886" s="702">
        <v>25113</v>
      </c>
      <c r="L3886" s="701" t="s">
        <v>1341</v>
      </c>
      <c r="M3886" s="704"/>
      <c r="N3886" s="701" t="s">
        <v>1613</v>
      </c>
      <c r="O3886" s="702">
        <v>884148</v>
      </c>
      <c r="P3886" s="701" t="s">
        <v>1341</v>
      </c>
      <c r="Q3886" s="706"/>
      <c r="R3886" s="701" t="s">
        <v>1341</v>
      </c>
      <c r="S3886" s="701" t="s">
        <v>1341</v>
      </c>
    </row>
    <row r="3887" spans="1:19" x14ac:dyDescent="0.3">
      <c r="A3887" s="701" t="s">
        <v>6770</v>
      </c>
      <c r="B3887" s="701" t="s">
        <v>1607</v>
      </c>
      <c r="C3887" s="701" t="s">
        <v>1512</v>
      </c>
      <c r="D3887" s="702">
        <v>2001</v>
      </c>
      <c r="E3887" s="701" t="s">
        <v>1695</v>
      </c>
      <c r="F3887" s="701" t="s">
        <v>1696</v>
      </c>
      <c r="G3887" s="701" t="s">
        <v>1612</v>
      </c>
      <c r="H3887" s="703">
        <v>37404</v>
      </c>
      <c r="I3887" s="703">
        <v>37410</v>
      </c>
      <c r="J3887" s="701" t="s">
        <v>1608</v>
      </c>
      <c r="K3887" s="702">
        <v>24839</v>
      </c>
      <c r="L3887" s="701" t="s">
        <v>1341</v>
      </c>
      <c r="M3887" s="704"/>
      <c r="N3887" s="701" t="s">
        <v>1613</v>
      </c>
      <c r="O3887" s="702">
        <v>1182509</v>
      </c>
      <c r="P3887" s="701" t="s">
        <v>1608</v>
      </c>
      <c r="Q3887" s="702">
        <v>508</v>
      </c>
      <c r="R3887" s="701" t="s">
        <v>1341</v>
      </c>
      <c r="S3887" s="701" t="s">
        <v>1341</v>
      </c>
    </row>
    <row r="3888" spans="1:19" x14ac:dyDescent="0.3">
      <c r="A3888" s="701" t="s">
        <v>6771</v>
      </c>
      <c r="B3888" s="701" t="s">
        <v>1607</v>
      </c>
      <c r="C3888" s="701" t="s">
        <v>1512</v>
      </c>
      <c r="D3888" s="702">
        <v>2001</v>
      </c>
      <c r="E3888" s="701" t="s">
        <v>1695</v>
      </c>
      <c r="F3888" s="701" t="s">
        <v>1696</v>
      </c>
      <c r="G3888" s="701" t="s">
        <v>1612</v>
      </c>
      <c r="H3888" s="703">
        <v>37404</v>
      </c>
      <c r="I3888" s="703">
        <v>37412</v>
      </c>
      <c r="J3888" s="701" t="s">
        <v>1608</v>
      </c>
      <c r="K3888" s="702">
        <v>25006</v>
      </c>
      <c r="L3888" s="701" t="s">
        <v>1341</v>
      </c>
      <c r="M3888" s="704"/>
      <c r="N3888" s="701" t="s">
        <v>1613</v>
      </c>
      <c r="O3888" s="702">
        <v>1303264</v>
      </c>
      <c r="P3888" s="701" t="s">
        <v>1608</v>
      </c>
      <c r="Q3888" s="702">
        <v>253</v>
      </c>
      <c r="R3888" s="701" t="s">
        <v>1341</v>
      </c>
      <c r="S3888" s="701" t="s">
        <v>1341</v>
      </c>
    </row>
    <row r="3889" spans="1:19" x14ac:dyDescent="0.3">
      <c r="A3889" s="701" t="s">
        <v>6772</v>
      </c>
      <c r="B3889" s="701" t="s">
        <v>1607</v>
      </c>
      <c r="C3889" s="701" t="s">
        <v>1512</v>
      </c>
      <c r="D3889" s="702">
        <v>2001</v>
      </c>
      <c r="E3889" s="701" t="s">
        <v>1695</v>
      </c>
      <c r="F3889" s="701" t="s">
        <v>1696</v>
      </c>
      <c r="G3889" s="701" t="s">
        <v>1612</v>
      </c>
      <c r="H3889" s="703">
        <v>37404</v>
      </c>
      <c r="I3889" s="703">
        <v>37412</v>
      </c>
      <c r="J3889" s="701" t="s">
        <v>1608</v>
      </c>
      <c r="K3889" s="702">
        <v>25150</v>
      </c>
      <c r="L3889" s="701" t="s">
        <v>1341</v>
      </c>
      <c r="M3889" s="704"/>
      <c r="N3889" s="701" t="s">
        <v>1613</v>
      </c>
      <c r="O3889" s="702">
        <v>1297640</v>
      </c>
      <c r="P3889" s="701" t="s">
        <v>1341</v>
      </c>
      <c r="Q3889" s="706"/>
      <c r="R3889" s="701" t="s">
        <v>1341</v>
      </c>
      <c r="S3889" s="701" t="s">
        <v>1341</v>
      </c>
    </row>
    <row r="3890" spans="1:19" x14ac:dyDescent="0.3">
      <c r="A3890" s="701" t="s">
        <v>6780</v>
      </c>
      <c r="B3890" s="701" t="s">
        <v>1607</v>
      </c>
      <c r="C3890" s="701" t="s">
        <v>1512</v>
      </c>
      <c r="D3890" s="702">
        <v>2002</v>
      </c>
      <c r="E3890" s="701" t="s">
        <v>1695</v>
      </c>
      <c r="F3890" s="701" t="s">
        <v>1696</v>
      </c>
      <c r="G3890" s="701" t="s">
        <v>1612</v>
      </c>
      <c r="H3890" s="703">
        <v>37757</v>
      </c>
      <c r="I3890" s="703">
        <v>37761</v>
      </c>
      <c r="J3890" s="701" t="s">
        <v>1608</v>
      </c>
      <c r="K3890" s="702">
        <v>25178</v>
      </c>
      <c r="L3890" s="701" t="s">
        <v>1341</v>
      </c>
      <c r="M3890" s="704"/>
      <c r="N3890" s="701" t="s">
        <v>1613</v>
      </c>
      <c r="O3890" s="702">
        <v>711619</v>
      </c>
      <c r="P3890" s="701" t="s">
        <v>1341</v>
      </c>
      <c r="Q3890" s="706"/>
      <c r="R3890" s="701" t="s">
        <v>1341</v>
      </c>
      <c r="S3890" s="701" t="s">
        <v>1341</v>
      </c>
    </row>
    <row r="3891" spans="1:19" x14ac:dyDescent="0.3">
      <c r="A3891" s="701" t="s">
        <v>6781</v>
      </c>
      <c r="B3891" s="701" t="s">
        <v>1607</v>
      </c>
      <c r="C3891" s="701" t="s">
        <v>1512</v>
      </c>
      <c r="D3891" s="702">
        <v>2002</v>
      </c>
      <c r="E3891" s="701" t="s">
        <v>1695</v>
      </c>
      <c r="F3891" s="701" t="s">
        <v>1696</v>
      </c>
      <c r="G3891" s="701" t="s">
        <v>1612</v>
      </c>
      <c r="H3891" s="703">
        <v>37769</v>
      </c>
      <c r="I3891" s="703">
        <v>37774</v>
      </c>
      <c r="J3891" s="701" t="s">
        <v>1608</v>
      </c>
      <c r="K3891" s="702">
        <v>25129</v>
      </c>
      <c r="L3891" s="701" t="s">
        <v>1341</v>
      </c>
      <c r="M3891" s="704"/>
      <c r="N3891" s="701" t="s">
        <v>1613</v>
      </c>
      <c r="O3891" s="702">
        <v>923829</v>
      </c>
      <c r="P3891" s="701" t="s">
        <v>1341</v>
      </c>
      <c r="Q3891" s="706"/>
      <c r="R3891" s="701" t="s">
        <v>1341</v>
      </c>
      <c r="S3891" s="701" t="s">
        <v>1341</v>
      </c>
    </row>
    <row r="3892" spans="1:19" x14ac:dyDescent="0.3">
      <c r="A3892" s="701" t="s">
        <v>6782</v>
      </c>
      <c r="B3892" s="701" t="s">
        <v>1607</v>
      </c>
      <c r="C3892" s="701" t="s">
        <v>1512</v>
      </c>
      <c r="D3892" s="702">
        <v>2002</v>
      </c>
      <c r="E3892" s="701" t="s">
        <v>1695</v>
      </c>
      <c r="F3892" s="701" t="s">
        <v>1696</v>
      </c>
      <c r="G3892" s="701" t="s">
        <v>1612</v>
      </c>
      <c r="H3892" s="703">
        <v>37769</v>
      </c>
      <c r="I3892" s="703">
        <v>37774</v>
      </c>
      <c r="J3892" s="701" t="s">
        <v>1608</v>
      </c>
      <c r="K3892" s="702">
        <v>24860</v>
      </c>
      <c r="L3892" s="701" t="s">
        <v>1341</v>
      </c>
      <c r="M3892" s="704"/>
      <c r="N3892" s="701" t="s">
        <v>1613</v>
      </c>
      <c r="O3892" s="702">
        <v>915670</v>
      </c>
      <c r="P3892" s="701" t="s">
        <v>1608</v>
      </c>
      <c r="Q3892" s="702">
        <v>252</v>
      </c>
      <c r="R3892" s="701" t="s">
        <v>1341</v>
      </c>
      <c r="S3892" s="701" t="s">
        <v>1341</v>
      </c>
    </row>
    <row r="3893" spans="1:19" x14ac:dyDescent="0.3">
      <c r="A3893" s="701" t="s">
        <v>6783</v>
      </c>
      <c r="B3893" s="701" t="s">
        <v>1607</v>
      </c>
      <c r="C3893" s="701" t="s">
        <v>1512</v>
      </c>
      <c r="D3893" s="702">
        <v>2002</v>
      </c>
      <c r="E3893" s="701" t="s">
        <v>1695</v>
      </c>
      <c r="F3893" s="701" t="s">
        <v>1696</v>
      </c>
      <c r="G3893" s="701" t="s">
        <v>1612</v>
      </c>
      <c r="H3893" s="703">
        <v>37769</v>
      </c>
      <c r="I3893" s="703">
        <v>37774</v>
      </c>
      <c r="J3893" s="701" t="s">
        <v>1608</v>
      </c>
      <c r="K3893" s="702">
        <v>24981</v>
      </c>
      <c r="L3893" s="701" t="s">
        <v>1341</v>
      </c>
      <c r="M3893" s="704"/>
      <c r="N3893" s="701" t="s">
        <v>1613</v>
      </c>
      <c r="O3893" s="702">
        <v>923126</v>
      </c>
      <c r="P3893" s="701" t="s">
        <v>1608</v>
      </c>
      <c r="Q3893" s="705">
        <v>253</v>
      </c>
      <c r="R3893" s="701" t="s">
        <v>1341</v>
      </c>
      <c r="S3893" s="701" t="s">
        <v>1341</v>
      </c>
    </row>
    <row r="3894" spans="1:19" x14ac:dyDescent="0.3">
      <c r="A3894" s="701" t="s">
        <v>6807</v>
      </c>
      <c r="B3894" s="701" t="s">
        <v>1607</v>
      </c>
      <c r="C3894" s="701" t="s">
        <v>1512</v>
      </c>
      <c r="D3894" s="702">
        <v>2002</v>
      </c>
      <c r="E3894" s="701" t="s">
        <v>1695</v>
      </c>
      <c r="F3894" s="701" t="s">
        <v>1696</v>
      </c>
      <c r="G3894" s="701" t="s">
        <v>1612</v>
      </c>
      <c r="H3894" s="703">
        <v>37769</v>
      </c>
      <c r="I3894" s="703">
        <v>37775</v>
      </c>
      <c r="J3894" s="701" t="s">
        <v>1608</v>
      </c>
      <c r="K3894" s="702">
        <v>25110</v>
      </c>
      <c r="L3894" s="701" t="s">
        <v>1341</v>
      </c>
      <c r="M3894" s="704"/>
      <c r="N3894" s="701" t="s">
        <v>1613</v>
      </c>
      <c r="O3894" s="702">
        <v>966593</v>
      </c>
      <c r="P3894" s="701" t="s">
        <v>1341</v>
      </c>
      <c r="Q3894" s="706"/>
      <c r="R3894" s="701" t="s">
        <v>1341</v>
      </c>
      <c r="S3894" s="701" t="s">
        <v>1341</v>
      </c>
    </row>
    <row r="3895" spans="1:19" x14ac:dyDescent="0.3">
      <c r="A3895" s="701" t="s">
        <v>6808</v>
      </c>
      <c r="B3895" s="701" t="s">
        <v>1607</v>
      </c>
      <c r="C3895" s="701" t="s">
        <v>1512</v>
      </c>
      <c r="D3895" s="702">
        <v>2002</v>
      </c>
      <c r="E3895" s="701" t="s">
        <v>1695</v>
      </c>
      <c r="F3895" s="701" t="s">
        <v>1696</v>
      </c>
      <c r="G3895" s="701" t="s">
        <v>1612</v>
      </c>
      <c r="H3895" s="703">
        <v>37769</v>
      </c>
      <c r="I3895" s="703">
        <v>37775</v>
      </c>
      <c r="J3895" s="701" t="s">
        <v>1608</v>
      </c>
      <c r="K3895" s="702">
        <v>25061</v>
      </c>
      <c r="L3895" s="701" t="s">
        <v>1341</v>
      </c>
      <c r="M3895" s="704"/>
      <c r="N3895" s="701" t="s">
        <v>1613</v>
      </c>
      <c r="O3895" s="702">
        <v>996593</v>
      </c>
      <c r="P3895" s="701" t="s">
        <v>1341</v>
      </c>
      <c r="Q3895" s="704"/>
      <c r="R3895" s="701" t="s">
        <v>1341</v>
      </c>
      <c r="S3895" s="701" t="s">
        <v>1341</v>
      </c>
    </row>
    <row r="3896" spans="1:19" x14ac:dyDescent="0.3">
      <c r="A3896" s="701" t="s">
        <v>6809</v>
      </c>
      <c r="B3896" s="701" t="s">
        <v>1607</v>
      </c>
      <c r="C3896" s="701" t="s">
        <v>1512</v>
      </c>
      <c r="D3896" s="702">
        <v>2002</v>
      </c>
      <c r="E3896" s="701" t="s">
        <v>1695</v>
      </c>
      <c r="F3896" s="701" t="s">
        <v>1696</v>
      </c>
      <c r="G3896" s="701" t="s">
        <v>1612</v>
      </c>
      <c r="H3896" s="703">
        <v>37769</v>
      </c>
      <c r="I3896" s="703">
        <v>37775</v>
      </c>
      <c r="J3896" s="701" t="s">
        <v>1608</v>
      </c>
      <c r="K3896" s="702">
        <v>24774</v>
      </c>
      <c r="L3896" s="701" t="s">
        <v>1341</v>
      </c>
      <c r="M3896" s="704"/>
      <c r="N3896" s="701" t="s">
        <v>1613</v>
      </c>
      <c r="O3896" s="702">
        <v>954143</v>
      </c>
      <c r="P3896" s="701" t="s">
        <v>1608</v>
      </c>
      <c r="Q3896" s="702">
        <v>388</v>
      </c>
      <c r="R3896" s="701" t="s">
        <v>1341</v>
      </c>
      <c r="S3896" s="701" t="s">
        <v>1341</v>
      </c>
    </row>
    <row r="3897" spans="1:19" x14ac:dyDescent="0.3">
      <c r="A3897" s="701" t="s">
        <v>6810</v>
      </c>
      <c r="B3897" s="701" t="s">
        <v>1607</v>
      </c>
      <c r="C3897" s="701" t="s">
        <v>1512</v>
      </c>
      <c r="D3897" s="702">
        <v>2002</v>
      </c>
      <c r="E3897" s="701" t="s">
        <v>1695</v>
      </c>
      <c r="F3897" s="701" t="s">
        <v>1696</v>
      </c>
      <c r="G3897" s="701" t="s">
        <v>1612</v>
      </c>
      <c r="H3897" s="703">
        <v>37769</v>
      </c>
      <c r="I3897" s="703">
        <v>37775</v>
      </c>
      <c r="J3897" s="701" t="s">
        <v>1608</v>
      </c>
      <c r="K3897" s="702">
        <v>24921</v>
      </c>
      <c r="L3897" s="701" t="s">
        <v>1341</v>
      </c>
      <c r="M3897" s="704"/>
      <c r="N3897" s="701" t="s">
        <v>1613</v>
      </c>
      <c r="O3897" s="702">
        <v>954143</v>
      </c>
      <c r="P3897" s="701" t="s">
        <v>1608</v>
      </c>
      <c r="Q3897" s="705">
        <v>252</v>
      </c>
      <c r="R3897" s="701" t="s">
        <v>1341</v>
      </c>
      <c r="S3897" s="701" t="s">
        <v>1341</v>
      </c>
    </row>
    <row r="3898" spans="1:19" x14ac:dyDescent="0.3">
      <c r="A3898" s="701" t="s">
        <v>6866</v>
      </c>
      <c r="B3898" s="701" t="s">
        <v>1607</v>
      </c>
      <c r="C3898" s="701" t="s">
        <v>1512</v>
      </c>
      <c r="D3898" s="702">
        <v>2003</v>
      </c>
      <c r="E3898" s="701" t="s">
        <v>1695</v>
      </c>
      <c r="F3898" s="701" t="s">
        <v>1696</v>
      </c>
      <c r="G3898" s="701" t="s">
        <v>1612</v>
      </c>
      <c r="H3898" s="703">
        <v>38125</v>
      </c>
      <c r="I3898" s="703">
        <v>38134</v>
      </c>
      <c r="J3898" s="701" t="s">
        <v>1608</v>
      </c>
      <c r="K3898" s="702">
        <v>24904</v>
      </c>
      <c r="L3898" s="701" t="s">
        <v>1341</v>
      </c>
      <c r="M3898" s="704"/>
      <c r="N3898" s="701" t="s">
        <v>1613</v>
      </c>
      <c r="O3898" s="702">
        <v>1399401</v>
      </c>
      <c r="P3898" s="701" t="s">
        <v>1608</v>
      </c>
      <c r="Q3898" s="705">
        <v>126</v>
      </c>
      <c r="R3898" s="701" t="s">
        <v>1341</v>
      </c>
      <c r="S3898" s="701" t="s">
        <v>1341</v>
      </c>
    </row>
    <row r="3899" spans="1:19" x14ac:dyDescent="0.3">
      <c r="A3899" s="701" t="s">
        <v>6867</v>
      </c>
      <c r="B3899" s="701" t="s">
        <v>1607</v>
      </c>
      <c r="C3899" s="701" t="s">
        <v>1512</v>
      </c>
      <c r="D3899" s="702">
        <v>2003</v>
      </c>
      <c r="E3899" s="701" t="s">
        <v>1695</v>
      </c>
      <c r="F3899" s="701" t="s">
        <v>1696</v>
      </c>
      <c r="G3899" s="701" t="s">
        <v>1612</v>
      </c>
      <c r="H3899" s="703">
        <v>38125</v>
      </c>
      <c r="I3899" s="703">
        <v>38134</v>
      </c>
      <c r="J3899" s="701" t="s">
        <v>1608</v>
      </c>
      <c r="K3899" s="702">
        <v>24992</v>
      </c>
      <c r="L3899" s="701" t="s">
        <v>1341</v>
      </c>
      <c r="M3899" s="704"/>
      <c r="N3899" s="701" t="s">
        <v>1613</v>
      </c>
      <c r="O3899" s="702">
        <v>1139632</v>
      </c>
      <c r="P3899" s="701" t="s">
        <v>1341</v>
      </c>
      <c r="Q3899" s="706"/>
      <c r="R3899" s="701" t="s">
        <v>1341</v>
      </c>
      <c r="S3899" s="701" t="s">
        <v>1341</v>
      </c>
    </row>
    <row r="3900" spans="1:19" x14ac:dyDescent="0.3">
      <c r="A3900" s="701" t="s">
        <v>6868</v>
      </c>
      <c r="B3900" s="701" t="s">
        <v>1607</v>
      </c>
      <c r="C3900" s="701" t="s">
        <v>1512</v>
      </c>
      <c r="D3900" s="702">
        <v>2003</v>
      </c>
      <c r="E3900" s="701" t="s">
        <v>1695</v>
      </c>
      <c r="F3900" s="701" t="s">
        <v>1696</v>
      </c>
      <c r="G3900" s="701" t="s">
        <v>1612</v>
      </c>
      <c r="H3900" s="703">
        <v>38125</v>
      </c>
      <c r="I3900" s="703">
        <v>38134</v>
      </c>
      <c r="J3900" s="701" t="s">
        <v>1608</v>
      </c>
      <c r="K3900" s="702">
        <v>24714</v>
      </c>
      <c r="L3900" s="701" t="s">
        <v>1341</v>
      </c>
      <c r="M3900" s="704"/>
      <c r="N3900" s="701" t="s">
        <v>1613</v>
      </c>
      <c r="O3900" s="702">
        <v>1303487</v>
      </c>
      <c r="P3900" s="701" t="s">
        <v>1341</v>
      </c>
      <c r="Q3900" s="704"/>
      <c r="R3900" s="701" t="s">
        <v>1341</v>
      </c>
      <c r="S3900" s="701" t="s">
        <v>1341</v>
      </c>
    </row>
    <row r="3901" spans="1:19" x14ac:dyDescent="0.3">
      <c r="A3901" s="701" t="s">
        <v>6869</v>
      </c>
      <c r="B3901" s="701" t="s">
        <v>1607</v>
      </c>
      <c r="C3901" s="701" t="s">
        <v>1512</v>
      </c>
      <c r="D3901" s="702">
        <v>2003</v>
      </c>
      <c r="E3901" s="701" t="s">
        <v>1695</v>
      </c>
      <c r="F3901" s="701" t="s">
        <v>1696</v>
      </c>
      <c r="G3901" s="701" t="s">
        <v>1612</v>
      </c>
      <c r="H3901" s="703">
        <v>38127</v>
      </c>
      <c r="I3901" s="703">
        <v>38135</v>
      </c>
      <c r="J3901" s="701" t="s">
        <v>1608</v>
      </c>
      <c r="K3901" s="702">
        <v>24981</v>
      </c>
      <c r="L3901" s="701" t="s">
        <v>1341</v>
      </c>
      <c r="M3901" s="704"/>
      <c r="N3901" s="701" t="s">
        <v>1613</v>
      </c>
      <c r="O3901" s="702">
        <v>731814</v>
      </c>
      <c r="P3901" s="701" t="s">
        <v>1608</v>
      </c>
      <c r="Q3901" s="702">
        <v>126</v>
      </c>
      <c r="R3901" s="701" t="s">
        <v>1341</v>
      </c>
      <c r="S3901" s="701" t="s">
        <v>1341</v>
      </c>
    </row>
    <row r="3902" spans="1:19" x14ac:dyDescent="0.3">
      <c r="A3902" s="701" t="s">
        <v>6870</v>
      </c>
      <c r="B3902" s="701" t="s">
        <v>1607</v>
      </c>
      <c r="C3902" s="701" t="s">
        <v>1512</v>
      </c>
      <c r="D3902" s="702">
        <v>2003</v>
      </c>
      <c r="E3902" s="701" t="s">
        <v>1695</v>
      </c>
      <c r="F3902" s="701" t="s">
        <v>1696</v>
      </c>
      <c r="G3902" s="701" t="s">
        <v>1612</v>
      </c>
      <c r="H3902" s="703">
        <v>38128</v>
      </c>
      <c r="I3902" s="703">
        <v>38135</v>
      </c>
      <c r="J3902" s="701" t="s">
        <v>1608</v>
      </c>
      <c r="K3902" s="702">
        <v>25025</v>
      </c>
      <c r="L3902" s="701" t="s">
        <v>1341</v>
      </c>
      <c r="M3902" s="704"/>
      <c r="N3902" s="701" t="s">
        <v>1613</v>
      </c>
      <c r="O3902" s="702">
        <v>1167547</v>
      </c>
      <c r="P3902" s="701" t="s">
        <v>1341</v>
      </c>
      <c r="Q3902" s="704"/>
      <c r="R3902" s="701" t="s">
        <v>1341</v>
      </c>
      <c r="S3902" s="701" t="s">
        <v>1341</v>
      </c>
    </row>
    <row r="3903" spans="1:19" x14ac:dyDescent="0.3">
      <c r="A3903" s="701" t="s">
        <v>6904</v>
      </c>
      <c r="B3903" s="701" t="s">
        <v>1607</v>
      </c>
      <c r="C3903" s="701" t="s">
        <v>1512</v>
      </c>
      <c r="D3903" s="702">
        <v>2003</v>
      </c>
      <c r="E3903" s="701" t="s">
        <v>1695</v>
      </c>
      <c r="F3903" s="701" t="s">
        <v>1696</v>
      </c>
      <c r="G3903" s="701" t="s">
        <v>1612</v>
      </c>
      <c r="H3903" s="703">
        <v>38127</v>
      </c>
      <c r="I3903" s="703">
        <v>38135</v>
      </c>
      <c r="J3903" s="701" t="s">
        <v>1608</v>
      </c>
      <c r="K3903" s="702">
        <v>25076</v>
      </c>
      <c r="L3903" s="701" t="s">
        <v>1341</v>
      </c>
      <c r="M3903" s="704"/>
      <c r="N3903" s="701" t="s">
        <v>1613</v>
      </c>
      <c r="O3903" s="702">
        <v>730109</v>
      </c>
      <c r="P3903" s="701" t="s">
        <v>1341</v>
      </c>
      <c r="Q3903" s="706"/>
      <c r="R3903" s="701" t="s">
        <v>1341</v>
      </c>
      <c r="S3903" s="701" t="s">
        <v>1341</v>
      </c>
    </row>
    <row r="3904" spans="1:19" x14ac:dyDescent="0.3">
      <c r="A3904" s="701" t="s">
        <v>6905</v>
      </c>
      <c r="B3904" s="701" t="s">
        <v>1607</v>
      </c>
      <c r="C3904" s="701" t="s">
        <v>1512</v>
      </c>
      <c r="D3904" s="702">
        <v>2003</v>
      </c>
      <c r="E3904" s="701" t="s">
        <v>1695</v>
      </c>
      <c r="F3904" s="701" t="s">
        <v>1696</v>
      </c>
      <c r="G3904" s="701" t="s">
        <v>1612</v>
      </c>
      <c r="H3904" s="703">
        <v>38127</v>
      </c>
      <c r="I3904" s="703">
        <v>38135</v>
      </c>
      <c r="J3904" s="701" t="s">
        <v>1608</v>
      </c>
      <c r="K3904" s="702">
        <v>28656</v>
      </c>
      <c r="L3904" s="701" t="s">
        <v>1341</v>
      </c>
      <c r="M3904" s="704"/>
      <c r="N3904" s="701" t="s">
        <v>1613</v>
      </c>
      <c r="O3904" s="702">
        <v>720542</v>
      </c>
      <c r="P3904" s="701" t="s">
        <v>1608</v>
      </c>
      <c r="Q3904" s="705">
        <v>62</v>
      </c>
      <c r="R3904" s="701" t="s">
        <v>1341</v>
      </c>
      <c r="S3904" s="701" t="s">
        <v>1341</v>
      </c>
    </row>
    <row r="3905" spans="1:19" x14ac:dyDescent="0.3">
      <c r="A3905" s="701" t="s">
        <v>6906</v>
      </c>
      <c r="B3905" s="701" t="s">
        <v>1607</v>
      </c>
      <c r="C3905" s="701" t="s">
        <v>1512</v>
      </c>
      <c r="D3905" s="702">
        <v>2003</v>
      </c>
      <c r="E3905" s="701" t="s">
        <v>1695</v>
      </c>
      <c r="F3905" s="701" t="s">
        <v>1696</v>
      </c>
      <c r="G3905" s="701" t="s">
        <v>1612</v>
      </c>
      <c r="H3905" s="703">
        <v>38127</v>
      </c>
      <c r="I3905" s="703">
        <v>38135</v>
      </c>
      <c r="J3905" s="701" t="s">
        <v>1608</v>
      </c>
      <c r="K3905" s="702">
        <v>24961</v>
      </c>
      <c r="L3905" s="701" t="s">
        <v>1341</v>
      </c>
      <c r="M3905" s="704"/>
      <c r="N3905" s="701" t="s">
        <v>1613</v>
      </c>
      <c r="O3905" s="702">
        <v>712618</v>
      </c>
      <c r="P3905" s="701" t="s">
        <v>1608</v>
      </c>
      <c r="Q3905" s="702">
        <v>126</v>
      </c>
      <c r="R3905" s="701" t="s">
        <v>1341</v>
      </c>
      <c r="S3905" s="701" t="s">
        <v>1341</v>
      </c>
    </row>
    <row r="3906" spans="1:19" x14ac:dyDescent="0.3">
      <c r="A3906" s="701" t="s">
        <v>6622</v>
      </c>
      <c r="B3906" s="701" t="s">
        <v>1607</v>
      </c>
      <c r="C3906" s="701" t="s">
        <v>1512</v>
      </c>
      <c r="D3906" s="702">
        <v>2004</v>
      </c>
      <c r="E3906" s="701" t="s">
        <v>1695</v>
      </c>
      <c r="F3906" s="701" t="s">
        <v>1696</v>
      </c>
      <c r="G3906" s="701" t="s">
        <v>1612</v>
      </c>
      <c r="H3906" s="703">
        <v>38489</v>
      </c>
      <c r="I3906" s="703">
        <v>38496</v>
      </c>
      <c r="J3906" s="701" t="s">
        <v>1608</v>
      </c>
      <c r="K3906" s="702">
        <v>25135</v>
      </c>
      <c r="L3906" s="701" t="s">
        <v>1341</v>
      </c>
      <c r="M3906" s="704"/>
      <c r="N3906" s="701" t="s">
        <v>1613</v>
      </c>
      <c r="O3906" s="702">
        <v>1204472</v>
      </c>
      <c r="P3906" s="701" t="s">
        <v>1341</v>
      </c>
      <c r="Q3906" s="706"/>
      <c r="R3906" s="701" t="s">
        <v>1341</v>
      </c>
      <c r="S3906" s="701" t="s">
        <v>1341</v>
      </c>
    </row>
    <row r="3907" spans="1:19" x14ac:dyDescent="0.3">
      <c r="A3907" s="701" t="s">
        <v>6836</v>
      </c>
      <c r="B3907" s="701" t="s">
        <v>1607</v>
      </c>
      <c r="C3907" s="701" t="s">
        <v>1512</v>
      </c>
      <c r="D3907" s="702">
        <v>2004</v>
      </c>
      <c r="E3907" s="701" t="s">
        <v>1695</v>
      </c>
      <c r="F3907" s="701" t="s">
        <v>1696</v>
      </c>
      <c r="G3907" s="701" t="s">
        <v>1612</v>
      </c>
      <c r="H3907" s="703">
        <v>38489</v>
      </c>
      <c r="I3907" s="703">
        <v>38496</v>
      </c>
      <c r="J3907" s="701" t="s">
        <v>1608</v>
      </c>
      <c r="K3907" s="702">
        <v>25140</v>
      </c>
      <c r="L3907" s="701" t="s">
        <v>1341</v>
      </c>
      <c r="M3907" s="704"/>
      <c r="N3907" s="701" t="s">
        <v>1613</v>
      </c>
      <c r="O3907" s="702">
        <v>1004680</v>
      </c>
      <c r="P3907" s="701" t="s">
        <v>1341</v>
      </c>
      <c r="Q3907" s="706"/>
      <c r="R3907" s="701" t="s">
        <v>1341</v>
      </c>
      <c r="S3907" s="701" t="s">
        <v>1341</v>
      </c>
    </row>
    <row r="3908" spans="1:19" x14ac:dyDescent="0.3">
      <c r="A3908" s="701" t="s">
        <v>6837</v>
      </c>
      <c r="B3908" s="701" t="s">
        <v>1607</v>
      </c>
      <c r="C3908" s="701" t="s">
        <v>1512</v>
      </c>
      <c r="D3908" s="702">
        <v>2004</v>
      </c>
      <c r="E3908" s="701" t="s">
        <v>1695</v>
      </c>
      <c r="F3908" s="701" t="s">
        <v>1696</v>
      </c>
      <c r="G3908" s="701" t="s">
        <v>1612</v>
      </c>
      <c r="H3908" s="703">
        <v>38489</v>
      </c>
      <c r="I3908" s="703">
        <v>38496</v>
      </c>
      <c r="J3908" s="701" t="s">
        <v>1608</v>
      </c>
      <c r="K3908" s="702">
        <v>25051</v>
      </c>
      <c r="L3908" s="701" t="s">
        <v>1341</v>
      </c>
      <c r="M3908" s="704"/>
      <c r="N3908" s="701" t="s">
        <v>1613</v>
      </c>
      <c r="O3908" s="702">
        <v>549751</v>
      </c>
      <c r="P3908" s="701" t="s">
        <v>1341</v>
      </c>
      <c r="Q3908" s="706"/>
      <c r="R3908" s="701" t="s">
        <v>1341</v>
      </c>
      <c r="S3908" s="701" t="s">
        <v>1341</v>
      </c>
    </row>
    <row r="3909" spans="1:19" x14ac:dyDescent="0.3">
      <c r="A3909" s="701" t="s">
        <v>6838</v>
      </c>
      <c r="B3909" s="701" t="s">
        <v>1607</v>
      </c>
      <c r="C3909" s="701" t="s">
        <v>1512</v>
      </c>
      <c r="D3909" s="702">
        <v>2004</v>
      </c>
      <c r="E3909" s="701" t="s">
        <v>1695</v>
      </c>
      <c r="F3909" s="701" t="s">
        <v>1696</v>
      </c>
      <c r="G3909" s="701" t="s">
        <v>1612</v>
      </c>
      <c r="H3909" s="703">
        <v>38489</v>
      </c>
      <c r="I3909" s="703">
        <v>38496</v>
      </c>
      <c r="J3909" s="701" t="s">
        <v>1608</v>
      </c>
      <c r="K3909" s="702">
        <v>25154</v>
      </c>
      <c r="L3909" s="701" t="s">
        <v>1341</v>
      </c>
      <c r="M3909" s="704"/>
      <c r="N3909" s="701" t="s">
        <v>1613</v>
      </c>
      <c r="O3909" s="702">
        <v>552011</v>
      </c>
      <c r="P3909" s="701" t="s">
        <v>1341</v>
      </c>
      <c r="Q3909" s="706"/>
      <c r="R3909" s="701" t="s">
        <v>1341</v>
      </c>
      <c r="S3909" s="701" t="s">
        <v>1341</v>
      </c>
    </row>
    <row r="3910" spans="1:19" x14ac:dyDescent="0.3">
      <c r="A3910" s="701" t="s">
        <v>6950</v>
      </c>
      <c r="B3910" s="701" t="s">
        <v>1607</v>
      </c>
      <c r="C3910" s="701" t="s">
        <v>1512</v>
      </c>
      <c r="D3910" s="702">
        <v>2004</v>
      </c>
      <c r="E3910" s="701" t="s">
        <v>1695</v>
      </c>
      <c r="F3910" s="701" t="s">
        <v>1696</v>
      </c>
      <c r="G3910" s="701" t="s">
        <v>1612</v>
      </c>
      <c r="H3910" s="703">
        <v>38489</v>
      </c>
      <c r="I3910" s="703">
        <v>38496</v>
      </c>
      <c r="J3910" s="701" t="s">
        <v>1608</v>
      </c>
      <c r="K3910" s="702">
        <v>25131</v>
      </c>
      <c r="L3910" s="701" t="s">
        <v>1341</v>
      </c>
      <c r="M3910" s="704"/>
      <c r="N3910" s="701" t="s">
        <v>1613</v>
      </c>
      <c r="O3910" s="702">
        <v>627300</v>
      </c>
      <c r="P3910" s="701" t="s">
        <v>1341</v>
      </c>
      <c r="Q3910" s="706"/>
      <c r="R3910" s="701" t="s">
        <v>1341</v>
      </c>
      <c r="S3910" s="701" t="s">
        <v>1341</v>
      </c>
    </row>
    <row r="3911" spans="1:19" x14ac:dyDescent="0.3">
      <c r="A3911" s="701" t="s">
        <v>6951</v>
      </c>
      <c r="B3911" s="701" t="s">
        <v>1607</v>
      </c>
      <c r="C3911" s="701" t="s">
        <v>1512</v>
      </c>
      <c r="D3911" s="702">
        <v>2004</v>
      </c>
      <c r="E3911" s="701" t="s">
        <v>1695</v>
      </c>
      <c r="F3911" s="701" t="s">
        <v>1696</v>
      </c>
      <c r="G3911" s="701" t="s">
        <v>1612</v>
      </c>
      <c r="H3911" s="703">
        <v>38489</v>
      </c>
      <c r="I3911" s="703">
        <v>38496</v>
      </c>
      <c r="J3911" s="701" t="s">
        <v>1608</v>
      </c>
      <c r="K3911" s="702">
        <v>25087</v>
      </c>
      <c r="L3911" s="701" t="s">
        <v>1341</v>
      </c>
      <c r="M3911" s="704"/>
      <c r="N3911" s="701" t="s">
        <v>1613</v>
      </c>
      <c r="O3911" s="702">
        <v>616419</v>
      </c>
      <c r="P3911" s="701" t="s">
        <v>1341</v>
      </c>
      <c r="Q3911" s="706"/>
      <c r="R3911" s="701" t="s">
        <v>1341</v>
      </c>
      <c r="S3911" s="701" t="s">
        <v>1341</v>
      </c>
    </row>
    <row r="3912" spans="1:19" x14ac:dyDescent="0.3">
      <c r="A3912" s="701" t="s">
        <v>6952</v>
      </c>
      <c r="B3912" s="701" t="s">
        <v>1607</v>
      </c>
      <c r="C3912" s="701" t="s">
        <v>1512</v>
      </c>
      <c r="D3912" s="702">
        <v>2004</v>
      </c>
      <c r="E3912" s="701" t="s">
        <v>1695</v>
      </c>
      <c r="F3912" s="701" t="s">
        <v>1696</v>
      </c>
      <c r="G3912" s="701" t="s">
        <v>1612</v>
      </c>
      <c r="H3912" s="703">
        <v>38489</v>
      </c>
      <c r="I3912" s="703">
        <v>38496</v>
      </c>
      <c r="J3912" s="701" t="s">
        <v>1608</v>
      </c>
      <c r="K3912" s="702">
        <v>25042</v>
      </c>
      <c r="L3912" s="701" t="s">
        <v>1341</v>
      </c>
      <c r="M3912" s="704"/>
      <c r="N3912" s="701" t="s">
        <v>1613</v>
      </c>
      <c r="O3912" s="702">
        <v>629680</v>
      </c>
      <c r="P3912" s="701" t="s">
        <v>1341</v>
      </c>
      <c r="Q3912" s="706"/>
      <c r="R3912" s="701" t="s">
        <v>1341</v>
      </c>
      <c r="S3912" s="701" t="s">
        <v>1341</v>
      </c>
    </row>
    <row r="3913" spans="1:19" x14ac:dyDescent="0.3">
      <c r="A3913" s="701" t="s">
        <v>6953</v>
      </c>
      <c r="B3913" s="701" t="s">
        <v>1607</v>
      </c>
      <c r="C3913" s="701" t="s">
        <v>1512</v>
      </c>
      <c r="D3913" s="702">
        <v>2004</v>
      </c>
      <c r="E3913" s="701" t="s">
        <v>1695</v>
      </c>
      <c r="F3913" s="701" t="s">
        <v>1696</v>
      </c>
      <c r="G3913" s="701" t="s">
        <v>1612</v>
      </c>
      <c r="H3913" s="703">
        <v>38489</v>
      </c>
      <c r="I3913" s="703">
        <v>38496</v>
      </c>
      <c r="J3913" s="701" t="s">
        <v>1608</v>
      </c>
      <c r="K3913" s="702">
        <v>25063</v>
      </c>
      <c r="L3913" s="701" t="s">
        <v>1341</v>
      </c>
      <c r="M3913" s="704"/>
      <c r="N3913" s="701" t="s">
        <v>1613</v>
      </c>
      <c r="O3913" s="705">
        <v>649570</v>
      </c>
      <c r="P3913" s="701" t="s">
        <v>1341</v>
      </c>
      <c r="Q3913" s="704"/>
      <c r="R3913" s="701" t="s">
        <v>1341</v>
      </c>
      <c r="S3913" s="701" t="s">
        <v>1341</v>
      </c>
    </row>
    <row r="3914" spans="1:19" x14ac:dyDescent="0.3">
      <c r="A3914" s="701" t="s">
        <v>2311</v>
      </c>
      <c r="B3914" s="701" t="s">
        <v>1607</v>
      </c>
      <c r="C3914" s="701" t="s">
        <v>1512</v>
      </c>
      <c r="D3914" s="702">
        <v>2005</v>
      </c>
      <c r="E3914" s="701" t="s">
        <v>1695</v>
      </c>
      <c r="F3914" s="701" t="s">
        <v>1696</v>
      </c>
      <c r="G3914" s="701" t="s">
        <v>1612</v>
      </c>
      <c r="H3914" s="703">
        <v>38855</v>
      </c>
      <c r="I3914" s="703">
        <v>38865</v>
      </c>
      <c r="J3914" s="701" t="s">
        <v>1608</v>
      </c>
      <c r="K3914" s="702">
        <v>25145</v>
      </c>
      <c r="L3914" s="701" t="s">
        <v>1341</v>
      </c>
      <c r="M3914" s="704"/>
      <c r="N3914" s="701" t="s">
        <v>1613</v>
      </c>
      <c r="O3914" s="702">
        <v>692768</v>
      </c>
      <c r="P3914" s="701" t="s">
        <v>1341</v>
      </c>
      <c r="Q3914" s="704"/>
      <c r="R3914" s="701" t="s">
        <v>1341</v>
      </c>
      <c r="S3914" s="701" t="s">
        <v>1341</v>
      </c>
    </row>
    <row r="3915" spans="1:19" x14ac:dyDescent="0.3">
      <c r="A3915" s="701" t="s">
        <v>2312</v>
      </c>
      <c r="B3915" s="701" t="s">
        <v>1607</v>
      </c>
      <c r="C3915" s="701" t="s">
        <v>1512</v>
      </c>
      <c r="D3915" s="702">
        <v>2005</v>
      </c>
      <c r="E3915" s="701" t="s">
        <v>1695</v>
      </c>
      <c r="F3915" s="701" t="s">
        <v>1696</v>
      </c>
      <c r="G3915" s="701" t="s">
        <v>1612</v>
      </c>
      <c r="H3915" s="703">
        <v>38860</v>
      </c>
      <c r="I3915" s="703">
        <v>38864</v>
      </c>
      <c r="J3915" s="701" t="s">
        <v>1608</v>
      </c>
      <c r="K3915" s="702">
        <v>25022</v>
      </c>
      <c r="L3915" s="701" t="s">
        <v>1341</v>
      </c>
      <c r="M3915" s="704"/>
      <c r="N3915" s="701" t="s">
        <v>1613</v>
      </c>
      <c r="O3915" s="705">
        <v>701743</v>
      </c>
      <c r="P3915" s="701" t="s">
        <v>1341</v>
      </c>
      <c r="Q3915" s="704"/>
      <c r="R3915" s="701" t="s">
        <v>1341</v>
      </c>
      <c r="S3915" s="701" t="s">
        <v>1341</v>
      </c>
    </row>
    <row r="3916" spans="1:19" x14ac:dyDescent="0.3">
      <c r="A3916" s="701" t="s">
        <v>2310</v>
      </c>
      <c r="B3916" s="701" t="s">
        <v>1607</v>
      </c>
      <c r="C3916" s="701" t="s">
        <v>1512</v>
      </c>
      <c r="D3916" s="702">
        <v>2005</v>
      </c>
      <c r="E3916" s="701" t="s">
        <v>1695</v>
      </c>
      <c r="F3916" s="701" t="s">
        <v>1696</v>
      </c>
      <c r="G3916" s="701" t="s">
        <v>1612</v>
      </c>
      <c r="H3916" s="703">
        <v>38856</v>
      </c>
      <c r="I3916" s="703">
        <v>38865</v>
      </c>
      <c r="J3916" s="701" t="s">
        <v>1608</v>
      </c>
      <c r="K3916" s="702">
        <v>25085</v>
      </c>
      <c r="L3916" s="701" t="s">
        <v>1341</v>
      </c>
      <c r="M3916" s="704"/>
      <c r="N3916" s="701" t="s">
        <v>1613</v>
      </c>
      <c r="O3916" s="702">
        <v>1212206</v>
      </c>
      <c r="P3916" s="701" t="s">
        <v>1341</v>
      </c>
      <c r="Q3916" s="706"/>
      <c r="R3916" s="701" t="s">
        <v>1341</v>
      </c>
      <c r="S3916" s="701" t="s">
        <v>1341</v>
      </c>
    </row>
    <row r="3917" spans="1:19" x14ac:dyDescent="0.3">
      <c r="A3917" s="701" t="s">
        <v>2307</v>
      </c>
      <c r="B3917" s="701" t="s">
        <v>1607</v>
      </c>
      <c r="C3917" s="701" t="s">
        <v>1512</v>
      </c>
      <c r="D3917" s="702">
        <v>2005</v>
      </c>
      <c r="E3917" s="701" t="s">
        <v>1695</v>
      </c>
      <c r="F3917" s="701" t="s">
        <v>1696</v>
      </c>
      <c r="G3917" s="701" t="s">
        <v>1612</v>
      </c>
      <c r="H3917" s="703">
        <v>38856</v>
      </c>
      <c r="I3917" s="703">
        <v>38865</v>
      </c>
      <c r="J3917" s="701" t="s">
        <v>1608</v>
      </c>
      <c r="K3917" s="702">
        <v>25027</v>
      </c>
      <c r="L3917" s="701" t="s">
        <v>1341</v>
      </c>
      <c r="M3917" s="704"/>
      <c r="N3917" s="701" t="s">
        <v>1613</v>
      </c>
      <c r="O3917" s="702">
        <v>1191448</v>
      </c>
      <c r="P3917" s="701" t="s">
        <v>1608</v>
      </c>
      <c r="Q3917" s="705">
        <v>126</v>
      </c>
      <c r="R3917" s="701" t="s">
        <v>1341</v>
      </c>
      <c r="S3917" s="701" t="s">
        <v>1341</v>
      </c>
    </row>
    <row r="3918" spans="1:19" x14ac:dyDescent="0.3">
      <c r="A3918" s="701" t="s">
        <v>2308</v>
      </c>
      <c r="B3918" s="701" t="s">
        <v>1607</v>
      </c>
      <c r="C3918" s="701" t="s">
        <v>1512</v>
      </c>
      <c r="D3918" s="702">
        <v>2005</v>
      </c>
      <c r="E3918" s="701" t="s">
        <v>1695</v>
      </c>
      <c r="F3918" s="701" t="s">
        <v>1696</v>
      </c>
      <c r="G3918" s="701" t="s">
        <v>1612</v>
      </c>
      <c r="H3918" s="703">
        <v>38862</v>
      </c>
      <c r="I3918" s="703">
        <v>38866</v>
      </c>
      <c r="J3918" s="701" t="s">
        <v>1608</v>
      </c>
      <c r="K3918" s="702">
        <v>25323</v>
      </c>
      <c r="L3918" s="701" t="s">
        <v>1341</v>
      </c>
      <c r="M3918" s="704"/>
      <c r="N3918" s="701" t="s">
        <v>1613</v>
      </c>
      <c r="O3918" s="705">
        <v>979109</v>
      </c>
      <c r="P3918" s="701" t="s">
        <v>1341</v>
      </c>
      <c r="Q3918" s="704"/>
      <c r="R3918" s="701" t="s">
        <v>1341</v>
      </c>
      <c r="S3918" s="701" t="s">
        <v>1341</v>
      </c>
    </row>
    <row r="3919" spans="1:19" x14ac:dyDescent="0.3">
      <c r="A3919" s="701" t="s">
        <v>2299</v>
      </c>
      <c r="B3919" s="701" t="s">
        <v>1607</v>
      </c>
      <c r="C3919" s="701" t="s">
        <v>1512</v>
      </c>
      <c r="D3919" s="702">
        <v>2005</v>
      </c>
      <c r="E3919" s="701" t="s">
        <v>1695</v>
      </c>
      <c r="F3919" s="701" t="s">
        <v>1696</v>
      </c>
      <c r="G3919" s="701" t="s">
        <v>1612</v>
      </c>
      <c r="H3919" s="703">
        <v>38862</v>
      </c>
      <c r="I3919" s="703">
        <v>38866</v>
      </c>
      <c r="J3919" s="701" t="s">
        <v>1608</v>
      </c>
      <c r="K3919" s="702">
        <v>24991</v>
      </c>
      <c r="L3919" s="701" t="s">
        <v>1341</v>
      </c>
      <c r="M3919" s="704"/>
      <c r="N3919" s="701" t="s">
        <v>1608</v>
      </c>
      <c r="O3919" s="702">
        <v>126</v>
      </c>
      <c r="P3919" s="701" t="s">
        <v>1341</v>
      </c>
      <c r="Q3919" s="706"/>
      <c r="R3919" s="701" t="s">
        <v>1341</v>
      </c>
      <c r="S3919" s="701" t="s">
        <v>1341</v>
      </c>
    </row>
    <row r="3920" spans="1:19" x14ac:dyDescent="0.3">
      <c r="A3920" s="701" t="s">
        <v>2301</v>
      </c>
      <c r="B3920" s="701" t="s">
        <v>1607</v>
      </c>
      <c r="C3920" s="701" t="s">
        <v>1512</v>
      </c>
      <c r="D3920" s="702">
        <v>2005</v>
      </c>
      <c r="E3920" s="701" t="s">
        <v>1695</v>
      </c>
      <c r="F3920" s="701" t="s">
        <v>1696</v>
      </c>
      <c r="G3920" s="701" t="s">
        <v>1612</v>
      </c>
      <c r="H3920" s="703">
        <v>38862</v>
      </c>
      <c r="I3920" s="703">
        <v>38866</v>
      </c>
      <c r="J3920" s="701" t="s">
        <v>1608</v>
      </c>
      <c r="K3920" s="702">
        <v>25228</v>
      </c>
      <c r="L3920" s="701" t="s">
        <v>1341</v>
      </c>
      <c r="M3920" s="704"/>
      <c r="N3920" s="701" t="s">
        <v>1613</v>
      </c>
      <c r="O3920" s="702">
        <v>1164137</v>
      </c>
      <c r="P3920" s="701" t="s">
        <v>1341</v>
      </c>
      <c r="Q3920" s="706"/>
      <c r="R3920" s="701" t="s">
        <v>1341</v>
      </c>
      <c r="S3920" s="701" t="s">
        <v>1341</v>
      </c>
    </row>
    <row r="3921" spans="1:19" x14ac:dyDescent="0.3">
      <c r="A3921" s="701" t="s">
        <v>2298</v>
      </c>
      <c r="B3921" s="701" t="s">
        <v>1607</v>
      </c>
      <c r="C3921" s="701" t="s">
        <v>1512</v>
      </c>
      <c r="D3921" s="702">
        <v>2005</v>
      </c>
      <c r="E3921" s="701" t="s">
        <v>1695</v>
      </c>
      <c r="F3921" s="701" t="s">
        <v>1696</v>
      </c>
      <c r="G3921" s="701" t="s">
        <v>1612</v>
      </c>
      <c r="H3921" s="703">
        <v>38862</v>
      </c>
      <c r="I3921" s="703">
        <v>38866</v>
      </c>
      <c r="J3921" s="701" t="s">
        <v>1608</v>
      </c>
      <c r="K3921" s="702">
        <v>25192</v>
      </c>
      <c r="L3921" s="701" t="s">
        <v>1341</v>
      </c>
      <c r="M3921" s="704"/>
      <c r="N3921" s="701" t="s">
        <v>1341</v>
      </c>
      <c r="O3921" s="704"/>
      <c r="P3921" s="701" t="s">
        <v>1341</v>
      </c>
      <c r="Q3921" s="704"/>
      <c r="R3921" s="701" t="s">
        <v>1341</v>
      </c>
      <c r="S3921" s="701" t="s">
        <v>1341</v>
      </c>
    </row>
    <row r="3922" spans="1:19" x14ac:dyDescent="0.3">
      <c r="A3922" s="701" t="s">
        <v>2320</v>
      </c>
      <c r="B3922" s="701" t="s">
        <v>1607</v>
      </c>
      <c r="C3922" s="701" t="s">
        <v>1512</v>
      </c>
      <c r="D3922" s="702">
        <v>2006</v>
      </c>
      <c r="E3922" s="701" t="s">
        <v>1695</v>
      </c>
      <c r="F3922" s="701" t="s">
        <v>1696</v>
      </c>
      <c r="G3922" s="701" t="s">
        <v>1612</v>
      </c>
      <c r="H3922" s="703">
        <v>39230</v>
      </c>
      <c r="I3922" s="703">
        <v>39235</v>
      </c>
      <c r="J3922" s="701" t="s">
        <v>1608</v>
      </c>
      <c r="K3922" s="702">
        <v>25174</v>
      </c>
      <c r="L3922" s="701" t="s">
        <v>1341</v>
      </c>
      <c r="M3922" s="704"/>
      <c r="N3922" s="701" t="s">
        <v>1613</v>
      </c>
      <c r="O3922" s="705">
        <v>738544</v>
      </c>
      <c r="P3922" s="701" t="s">
        <v>1341</v>
      </c>
      <c r="Q3922" s="704"/>
      <c r="R3922" s="701" t="s">
        <v>1341</v>
      </c>
      <c r="S3922" s="701" t="s">
        <v>1341</v>
      </c>
    </row>
    <row r="3923" spans="1:19" x14ac:dyDescent="0.3">
      <c r="A3923" s="701" t="s">
        <v>2319</v>
      </c>
      <c r="B3923" s="701" t="s">
        <v>1607</v>
      </c>
      <c r="C3923" s="701" t="s">
        <v>1512</v>
      </c>
      <c r="D3923" s="702">
        <v>2006</v>
      </c>
      <c r="E3923" s="701" t="s">
        <v>1695</v>
      </c>
      <c r="F3923" s="701" t="s">
        <v>1696</v>
      </c>
      <c r="G3923" s="701" t="s">
        <v>1612</v>
      </c>
      <c r="H3923" s="703">
        <v>39230</v>
      </c>
      <c r="I3923" s="703">
        <v>39235</v>
      </c>
      <c r="J3923" s="701" t="s">
        <v>1608</v>
      </c>
      <c r="K3923" s="702">
        <v>25159</v>
      </c>
      <c r="L3923" s="701" t="s">
        <v>1341</v>
      </c>
      <c r="M3923" s="704"/>
      <c r="N3923" s="701" t="s">
        <v>1613</v>
      </c>
      <c r="O3923" s="705">
        <v>738104</v>
      </c>
      <c r="P3923" s="701" t="s">
        <v>1341</v>
      </c>
      <c r="Q3923" s="704"/>
      <c r="R3923" s="701" t="s">
        <v>1341</v>
      </c>
      <c r="S3923" s="701" t="s">
        <v>1341</v>
      </c>
    </row>
    <row r="3924" spans="1:19" x14ac:dyDescent="0.3">
      <c r="A3924" s="701" t="s">
        <v>2318</v>
      </c>
      <c r="B3924" s="701" t="s">
        <v>1607</v>
      </c>
      <c r="C3924" s="701" t="s">
        <v>1512</v>
      </c>
      <c r="D3924" s="702">
        <v>2006</v>
      </c>
      <c r="E3924" s="701" t="s">
        <v>1695</v>
      </c>
      <c r="F3924" s="701" t="s">
        <v>1696</v>
      </c>
      <c r="G3924" s="701" t="s">
        <v>1612</v>
      </c>
      <c r="H3924" s="703">
        <v>39230</v>
      </c>
      <c r="I3924" s="703">
        <v>39235</v>
      </c>
      <c r="J3924" s="701" t="s">
        <v>1608</v>
      </c>
      <c r="K3924" s="702">
        <v>25200</v>
      </c>
      <c r="L3924" s="701" t="s">
        <v>1341</v>
      </c>
      <c r="M3924" s="704"/>
      <c r="N3924" s="701" t="s">
        <v>1613</v>
      </c>
      <c r="O3924" s="705">
        <v>739307</v>
      </c>
      <c r="P3924" s="701" t="s">
        <v>1341</v>
      </c>
      <c r="Q3924" s="704"/>
      <c r="R3924" s="701" t="s">
        <v>1341</v>
      </c>
      <c r="S3924" s="701" t="s">
        <v>1341</v>
      </c>
    </row>
    <row r="3925" spans="1:19" x14ac:dyDescent="0.3">
      <c r="A3925" s="701" t="s">
        <v>2313</v>
      </c>
      <c r="B3925" s="701" t="s">
        <v>1607</v>
      </c>
      <c r="C3925" s="701" t="s">
        <v>1512</v>
      </c>
      <c r="D3925" s="702">
        <v>2006</v>
      </c>
      <c r="E3925" s="701" t="s">
        <v>1695</v>
      </c>
      <c r="F3925" s="701" t="s">
        <v>1696</v>
      </c>
      <c r="G3925" s="701" t="s">
        <v>1612</v>
      </c>
      <c r="H3925" s="703">
        <v>39230</v>
      </c>
      <c r="I3925" s="703">
        <v>39235</v>
      </c>
      <c r="J3925" s="701" t="s">
        <v>1608</v>
      </c>
      <c r="K3925" s="702">
        <v>25161</v>
      </c>
      <c r="L3925" s="701" t="s">
        <v>1341</v>
      </c>
      <c r="M3925" s="704"/>
      <c r="N3925" s="701" t="s">
        <v>1613</v>
      </c>
      <c r="O3925" s="702">
        <v>656649</v>
      </c>
      <c r="P3925" s="701" t="s">
        <v>1341</v>
      </c>
      <c r="Q3925" s="704"/>
      <c r="R3925" s="701" t="s">
        <v>1341</v>
      </c>
      <c r="S3925" s="701" t="s">
        <v>1341</v>
      </c>
    </row>
    <row r="3926" spans="1:19" x14ac:dyDescent="0.3">
      <c r="A3926" s="701" t="s">
        <v>2317</v>
      </c>
      <c r="B3926" s="701" t="s">
        <v>1607</v>
      </c>
      <c r="C3926" s="701" t="s">
        <v>1512</v>
      </c>
      <c r="D3926" s="702">
        <v>2006</v>
      </c>
      <c r="E3926" s="701" t="s">
        <v>1695</v>
      </c>
      <c r="F3926" s="701" t="s">
        <v>1696</v>
      </c>
      <c r="G3926" s="701" t="s">
        <v>1612</v>
      </c>
      <c r="H3926" s="703">
        <v>39230</v>
      </c>
      <c r="I3926" s="703">
        <v>39235</v>
      </c>
      <c r="J3926" s="701" t="s">
        <v>1608</v>
      </c>
      <c r="K3926" s="702">
        <v>25156</v>
      </c>
      <c r="L3926" s="701" t="s">
        <v>1341</v>
      </c>
      <c r="M3926" s="704"/>
      <c r="N3926" s="701" t="s">
        <v>1613</v>
      </c>
      <c r="O3926" s="702">
        <v>658788</v>
      </c>
      <c r="P3926" s="701" t="s">
        <v>1341</v>
      </c>
      <c r="Q3926" s="704"/>
      <c r="R3926" s="701" t="s">
        <v>1341</v>
      </c>
      <c r="S3926" s="701" t="s">
        <v>1341</v>
      </c>
    </row>
    <row r="3927" spans="1:19" x14ac:dyDescent="0.3">
      <c r="A3927" s="701" t="s">
        <v>2316</v>
      </c>
      <c r="B3927" s="701" t="s">
        <v>1607</v>
      </c>
      <c r="C3927" s="701" t="s">
        <v>1512</v>
      </c>
      <c r="D3927" s="702">
        <v>2006</v>
      </c>
      <c r="E3927" s="701" t="s">
        <v>1695</v>
      </c>
      <c r="F3927" s="701" t="s">
        <v>1696</v>
      </c>
      <c r="G3927" s="701" t="s">
        <v>1612</v>
      </c>
      <c r="H3927" s="703">
        <v>39230</v>
      </c>
      <c r="I3927" s="703">
        <v>39235</v>
      </c>
      <c r="J3927" s="701" t="s">
        <v>1608</v>
      </c>
      <c r="K3927" s="702">
        <v>25233</v>
      </c>
      <c r="L3927" s="701" t="s">
        <v>1341</v>
      </c>
      <c r="M3927" s="704"/>
      <c r="N3927" s="701" t="s">
        <v>1613</v>
      </c>
      <c r="O3927" s="702">
        <v>679367</v>
      </c>
      <c r="P3927" s="701" t="s">
        <v>1341</v>
      </c>
      <c r="Q3927" s="704"/>
      <c r="R3927" s="701" t="s">
        <v>1341</v>
      </c>
      <c r="S3927" s="701" t="s">
        <v>1341</v>
      </c>
    </row>
    <row r="3928" spans="1:19" x14ac:dyDescent="0.3">
      <c r="A3928" s="701" t="s">
        <v>2315</v>
      </c>
      <c r="B3928" s="701" t="s">
        <v>1607</v>
      </c>
      <c r="C3928" s="701" t="s">
        <v>1512</v>
      </c>
      <c r="D3928" s="702">
        <v>2006</v>
      </c>
      <c r="E3928" s="701" t="s">
        <v>1695</v>
      </c>
      <c r="F3928" s="701" t="s">
        <v>1696</v>
      </c>
      <c r="G3928" s="701" t="s">
        <v>1612</v>
      </c>
      <c r="H3928" s="703">
        <v>39230</v>
      </c>
      <c r="I3928" s="703">
        <v>39235</v>
      </c>
      <c r="J3928" s="701" t="s">
        <v>1608</v>
      </c>
      <c r="K3928" s="702">
        <v>25200</v>
      </c>
      <c r="L3928" s="701" t="s">
        <v>1341</v>
      </c>
      <c r="M3928" s="704"/>
      <c r="N3928" s="701" t="s">
        <v>1613</v>
      </c>
      <c r="O3928" s="702">
        <v>675989</v>
      </c>
      <c r="P3928" s="701" t="s">
        <v>1341</v>
      </c>
      <c r="Q3928" s="704"/>
      <c r="R3928" s="701" t="s">
        <v>1341</v>
      </c>
      <c r="S3928" s="701" t="s">
        <v>1341</v>
      </c>
    </row>
    <row r="3929" spans="1:19" x14ac:dyDescent="0.3">
      <c r="A3929" s="701" t="s">
        <v>2314</v>
      </c>
      <c r="B3929" s="701" t="s">
        <v>1607</v>
      </c>
      <c r="C3929" s="701" t="s">
        <v>1512</v>
      </c>
      <c r="D3929" s="702">
        <v>2006</v>
      </c>
      <c r="E3929" s="701" t="s">
        <v>1695</v>
      </c>
      <c r="F3929" s="701" t="s">
        <v>1696</v>
      </c>
      <c r="G3929" s="701" t="s">
        <v>1612</v>
      </c>
      <c r="H3929" s="703">
        <v>39230</v>
      </c>
      <c r="I3929" s="703">
        <v>39235</v>
      </c>
      <c r="J3929" s="701" t="s">
        <v>1608</v>
      </c>
      <c r="K3929" s="702">
        <v>25241</v>
      </c>
      <c r="L3929" s="701" t="s">
        <v>1341</v>
      </c>
      <c r="M3929" s="704"/>
      <c r="N3929" s="701" t="s">
        <v>1613</v>
      </c>
      <c r="O3929" s="705">
        <v>1161720</v>
      </c>
      <c r="P3929" s="701" t="s">
        <v>1341</v>
      </c>
      <c r="Q3929" s="704"/>
      <c r="R3929" s="701" t="s">
        <v>1341</v>
      </c>
      <c r="S3929" s="701" t="s">
        <v>1341</v>
      </c>
    </row>
    <row r="3930" spans="1:19" x14ac:dyDescent="0.3">
      <c r="A3930" s="701" t="s">
        <v>2309</v>
      </c>
      <c r="B3930" s="701" t="s">
        <v>1607</v>
      </c>
      <c r="C3930" s="701" t="s">
        <v>1512</v>
      </c>
      <c r="D3930" s="702">
        <v>2007</v>
      </c>
      <c r="E3930" s="701" t="s">
        <v>1695</v>
      </c>
      <c r="F3930" s="701" t="s">
        <v>1696</v>
      </c>
      <c r="G3930" s="701" t="s">
        <v>1612</v>
      </c>
      <c r="H3930" s="703">
        <v>39594</v>
      </c>
      <c r="I3930" s="703">
        <v>39600</v>
      </c>
      <c r="J3930" s="701" t="s">
        <v>1608</v>
      </c>
      <c r="K3930" s="702">
        <v>15105</v>
      </c>
      <c r="L3930" s="701" t="s">
        <v>1341</v>
      </c>
      <c r="M3930" s="704"/>
      <c r="N3930" s="701" t="s">
        <v>1613</v>
      </c>
      <c r="O3930" s="705">
        <v>373435</v>
      </c>
      <c r="P3930" s="701" t="s">
        <v>1341</v>
      </c>
      <c r="Q3930" s="704"/>
      <c r="R3930" s="701" t="s">
        <v>1341</v>
      </c>
      <c r="S3930" s="701" t="s">
        <v>1341</v>
      </c>
    </row>
    <row r="3931" spans="1:19" x14ac:dyDescent="0.3">
      <c r="A3931" s="701" t="s">
        <v>2303</v>
      </c>
      <c r="B3931" s="701" t="s">
        <v>1607</v>
      </c>
      <c r="C3931" s="701" t="s">
        <v>1512</v>
      </c>
      <c r="D3931" s="702">
        <v>2007</v>
      </c>
      <c r="E3931" s="701" t="s">
        <v>1695</v>
      </c>
      <c r="F3931" s="701" t="s">
        <v>1696</v>
      </c>
      <c r="G3931" s="701" t="s">
        <v>1612</v>
      </c>
      <c r="H3931" s="703">
        <v>39594</v>
      </c>
      <c r="I3931" s="703">
        <v>39600</v>
      </c>
      <c r="J3931" s="701" t="s">
        <v>1608</v>
      </c>
      <c r="K3931" s="702">
        <v>25161</v>
      </c>
      <c r="L3931" s="701" t="s">
        <v>1341</v>
      </c>
      <c r="M3931" s="704"/>
      <c r="N3931" s="701" t="s">
        <v>1613</v>
      </c>
      <c r="O3931" s="702">
        <v>622046</v>
      </c>
      <c r="P3931" s="701" t="s">
        <v>1341</v>
      </c>
      <c r="Q3931" s="706"/>
      <c r="R3931" s="701" t="s">
        <v>1341</v>
      </c>
      <c r="S3931" s="701" t="s">
        <v>1341</v>
      </c>
    </row>
    <row r="3932" spans="1:19" x14ac:dyDescent="0.3">
      <c r="A3932" s="701" t="s">
        <v>2300</v>
      </c>
      <c r="B3932" s="701" t="s">
        <v>1607</v>
      </c>
      <c r="C3932" s="701" t="s">
        <v>1512</v>
      </c>
      <c r="D3932" s="702">
        <v>2007</v>
      </c>
      <c r="E3932" s="701" t="s">
        <v>1695</v>
      </c>
      <c r="F3932" s="701" t="s">
        <v>1696</v>
      </c>
      <c r="G3932" s="701" t="s">
        <v>1612</v>
      </c>
      <c r="H3932" s="703">
        <v>39594</v>
      </c>
      <c r="I3932" s="703">
        <v>39600</v>
      </c>
      <c r="J3932" s="701" t="s">
        <v>1608</v>
      </c>
      <c r="K3932" s="702">
        <v>25108</v>
      </c>
      <c r="L3932" s="701" t="s">
        <v>1341</v>
      </c>
      <c r="M3932" s="704"/>
      <c r="N3932" s="701" t="s">
        <v>1613</v>
      </c>
      <c r="O3932" s="702">
        <v>1075887</v>
      </c>
      <c r="P3932" s="701" t="s">
        <v>1608</v>
      </c>
      <c r="Q3932" s="702">
        <v>126</v>
      </c>
      <c r="R3932" s="701" t="s">
        <v>1341</v>
      </c>
      <c r="S3932" s="701" t="s">
        <v>1341</v>
      </c>
    </row>
    <row r="3933" spans="1:19" x14ac:dyDescent="0.3">
      <c r="A3933" s="701" t="s">
        <v>2304</v>
      </c>
      <c r="B3933" s="701" t="s">
        <v>1607</v>
      </c>
      <c r="C3933" s="701" t="s">
        <v>1512</v>
      </c>
      <c r="D3933" s="702">
        <v>2007</v>
      </c>
      <c r="E3933" s="701" t="s">
        <v>1695</v>
      </c>
      <c r="F3933" s="701" t="s">
        <v>1696</v>
      </c>
      <c r="G3933" s="701" t="s">
        <v>1612</v>
      </c>
      <c r="H3933" s="703">
        <v>39597</v>
      </c>
      <c r="I3933" s="703">
        <v>39602</v>
      </c>
      <c r="J3933" s="701" t="s">
        <v>1608</v>
      </c>
      <c r="K3933" s="702">
        <v>25190</v>
      </c>
      <c r="L3933" s="701" t="s">
        <v>1341</v>
      </c>
      <c r="M3933" s="704"/>
      <c r="N3933" s="701" t="s">
        <v>1613</v>
      </c>
      <c r="O3933" s="702">
        <v>643662</v>
      </c>
      <c r="P3933" s="701" t="s">
        <v>1341</v>
      </c>
      <c r="Q3933" s="706"/>
      <c r="R3933" s="701" t="s">
        <v>1341</v>
      </c>
      <c r="S3933" s="701" t="s">
        <v>1341</v>
      </c>
    </row>
    <row r="3934" spans="1:19" x14ac:dyDescent="0.3">
      <c r="A3934" s="701" t="s">
        <v>2305</v>
      </c>
      <c r="B3934" s="701" t="s">
        <v>1607</v>
      </c>
      <c r="C3934" s="701" t="s">
        <v>1512</v>
      </c>
      <c r="D3934" s="702">
        <v>2007</v>
      </c>
      <c r="E3934" s="701" t="s">
        <v>1695</v>
      </c>
      <c r="F3934" s="701" t="s">
        <v>1696</v>
      </c>
      <c r="G3934" s="701" t="s">
        <v>1612</v>
      </c>
      <c r="H3934" s="703">
        <v>39597</v>
      </c>
      <c r="I3934" s="703">
        <v>39602</v>
      </c>
      <c r="J3934" s="701" t="s">
        <v>1608</v>
      </c>
      <c r="K3934" s="702">
        <v>25083</v>
      </c>
      <c r="L3934" s="701" t="s">
        <v>1341</v>
      </c>
      <c r="M3934" s="704"/>
      <c r="N3934" s="701" t="s">
        <v>1613</v>
      </c>
      <c r="O3934" s="702">
        <v>640928</v>
      </c>
      <c r="P3934" s="701" t="s">
        <v>1341</v>
      </c>
      <c r="Q3934" s="706"/>
      <c r="R3934" s="701" t="s">
        <v>1341</v>
      </c>
      <c r="S3934" s="701" t="s">
        <v>1341</v>
      </c>
    </row>
    <row r="3935" spans="1:19" x14ac:dyDescent="0.3">
      <c r="A3935" s="701" t="s">
        <v>2306</v>
      </c>
      <c r="B3935" s="701" t="s">
        <v>1607</v>
      </c>
      <c r="C3935" s="701" t="s">
        <v>1512</v>
      </c>
      <c r="D3935" s="702">
        <v>2007</v>
      </c>
      <c r="E3935" s="701" t="s">
        <v>1695</v>
      </c>
      <c r="F3935" s="701" t="s">
        <v>1696</v>
      </c>
      <c r="G3935" s="701" t="s">
        <v>1612</v>
      </c>
      <c r="H3935" s="703">
        <v>39597</v>
      </c>
      <c r="I3935" s="703">
        <v>39602</v>
      </c>
      <c r="J3935" s="701" t="s">
        <v>1608</v>
      </c>
      <c r="K3935" s="702">
        <v>25153</v>
      </c>
      <c r="L3935" s="701" t="s">
        <v>1341</v>
      </c>
      <c r="M3935" s="704"/>
      <c r="N3935" s="701" t="s">
        <v>1613</v>
      </c>
      <c r="O3935" s="702">
        <v>710962</v>
      </c>
      <c r="P3935" s="701" t="s">
        <v>1341</v>
      </c>
      <c r="Q3935" s="706"/>
      <c r="R3935" s="701" t="s">
        <v>1341</v>
      </c>
      <c r="S3935" s="701" t="s">
        <v>1341</v>
      </c>
    </row>
    <row r="3936" spans="1:19" x14ac:dyDescent="0.3">
      <c r="A3936" s="701" t="s">
        <v>2302</v>
      </c>
      <c r="B3936" s="701" t="s">
        <v>1607</v>
      </c>
      <c r="C3936" s="701" t="s">
        <v>1512</v>
      </c>
      <c r="D3936" s="702">
        <v>2007</v>
      </c>
      <c r="E3936" s="701" t="s">
        <v>1695</v>
      </c>
      <c r="F3936" s="701" t="s">
        <v>1696</v>
      </c>
      <c r="G3936" s="701" t="s">
        <v>1612</v>
      </c>
      <c r="H3936" s="703">
        <v>39597</v>
      </c>
      <c r="I3936" s="703">
        <v>39602</v>
      </c>
      <c r="J3936" s="701" t="s">
        <v>1608</v>
      </c>
      <c r="K3936" s="702">
        <v>25168</v>
      </c>
      <c r="L3936" s="701" t="s">
        <v>1341</v>
      </c>
      <c r="M3936" s="704"/>
      <c r="N3936" s="701" t="s">
        <v>1613</v>
      </c>
      <c r="O3936" s="702">
        <v>685859</v>
      </c>
      <c r="P3936" s="701" t="s">
        <v>1341</v>
      </c>
      <c r="Q3936" s="706"/>
      <c r="R3936" s="701" t="s">
        <v>1341</v>
      </c>
      <c r="S3936" s="701" t="s">
        <v>1341</v>
      </c>
    </row>
    <row r="3937" spans="1:19" x14ac:dyDescent="0.3">
      <c r="A3937" s="701" t="s">
        <v>2296</v>
      </c>
      <c r="B3937" s="701" t="s">
        <v>1607</v>
      </c>
      <c r="C3937" s="701" t="s">
        <v>1512</v>
      </c>
      <c r="D3937" s="702">
        <v>2007</v>
      </c>
      <c r="E3937" s="701" t="s">
        <v>1695</v>
      </c>
      <c r="F3937" s="701" t="s">
        <v>1696</v>
      </c>
      <c r="G3937" s="701" t="s">
        <v>1612</v>
      </c>
      <c r="H3937" s="703">
        <v>39594</v>
      </c>
      <c r="I3937" s="703">
        <v>39600</v>
      </c>
      <c r="J3937" s="701" t="s">
        <v>1608</v>
      </c>
      <c r="K3937" s="702">
        <v>25258</v>
      </c>
      <c r="L3937" s="701" t="s">
        <v>1341</v>
      </c>
      <c r="M3937" s="704"/>
      <c r="N3937" s="701" t="s">
        <v>1613</v>
      </c>
      <c r="O3937" s="702">
        <v>637354</v>
      </c>
      <c r="P3937" s="701" t="s">
        <v>1341</v>
      </c>
      <c r="Q3937" s="704"/>
      <c r="R3937" s="701" t="s">
        <v>1341</v>
      </c>
      <c r="S3937" s="701" t="s">
        <v>1341</v>
      </c>
    </row>
    <row r="3938" spans="1:19" x14ac:dyDescent="0.3">
      <c r="A3938" s="701" t="s">
        <v>2297</v>
      </c>
      <c r="B3938" s="701" t="s">
        <v>1607</v>
      </c>
      <c r="C3938" s="701" t="s">
        <v>1512</v>
      </c>
      <c r="D3938" s="702">
        <v>2007</v>
      </c>
      <c r="E3938" s="701" t="s">
        <v>1695</v>
      </c>
      <c r="F3938" s="701" t="s">
        <v>1696</v>
      </c>
      <c r="G3938" s="701" t="s">
        <v>1612</v>
      </c>
      <c r="H3938" s="703">
        <v>39594</v>
      </c>
      <c r="I3938" s="703">
        <v>39600</v>
      </c>
      <c r="J3938" s="701" t="s">
        <v>1608</v>
      </c>
      <c r="K3938" s="702">
        <v>25216</v>
      </c>
      <c r="L3938" s="701" t="s">
        <v>1341</v>
      </c>
      <c r="M3938" s="704"/>
      <c r="N3938" s="701" t="s">
        <v>1613</v>
      </c>
      <c r="O3938" s="702">
        <v>636294</v>
      </c>
      <c r="P3938" s="701" t="s">
        <v>1341</v>
      </c>
      <c r="Q3938" s="704"/>
      <c r="R3938" s="701" t="s">
        <v>1341</v>
      </c>
      <c r="S3938" s="701" t="s">
        <v>1341</v>
      </c>
    </row>
    <row r="3939" spans="1:19" x14ac:dyDescent="0.3">
      <c r="A3939" s="701" t="s">
        <v>1694</v>
      </c>
      <c r="B3939" s="701" t="s">
        <v>1607</v>
      </c>
      <c r="C3939" s="701" t="s">
        <v>1512</v>
      </c>
      <c r="D3939" s="702">
        <v>2008</v>
      </c>
      <c r="E3939" s="701" t="s">
        <v>1695</v>
      </c>
      <c r="F3939" s="701" t="s">
        <v>1696</v>
      </c>
      <c r="G3939" s="701" t="s">
        <v>1612</v>
      </c>
      <c r="H3939" s="703">
        <v>39958</v>
      </c>
      <c r="I3939" s="703">
        <v>39958</v>
      </c>
      <c r="J3939" s="701" t="s">
        <v>1608</v>
      </c>
      <c r="K3939" s="702">
        <v>26221</v>
      </c>
      <c r="L3939" s="701" t="s">
        <v>1341</v>
      </c>
      <c r="M3939" s="704"/>
      <c r="N3939" s="701" t="s">
        <v>1613</v>
      </c>
      <c r="O3939" s="702">
        <v>369239</v>
      </c>
      <c r="P3939" s="701" t="s">
        <v>1608</v>
      </c>
      <c r="Q3939" s="705">
        <v>165</v>
      </c>
      <c r="R3939" s="701" t="s">
        <v>1341</v>
      </c>
      <c r="S3939" s="701" t="s">
        <v>1341</v>
      </c>
    </row>
    <row r="3940" spans="1:19" x14ac:dyDescent="0.3">
      <c r="A3940" s="701" t="s">
        <v>1697</v>
      </c>
      <c r="B3940" s="701" t="s">
        <v>1607</v>
      </c>
      <c r="C3940" s="701" t="s">
        <v>1512</v>
      </c>
      <c r="D3940" s="702">
        <v>2008</v>
      </c>
      <c r="E3940" s="701" t="s">
        <v>1695</v>
      </c>
      <c r="F3940" s="701" t="s">
        <v>1696</v>
      </c>
      <c r="G3940" s="701" t="s">
        <v>1612</v>
      </c>
      <c r="H3940" s="703">
        <v>39958</v>
      </c>
      <c r="I3940" s="703">
        <v>39958</v>
      </c>
      <c r="J3940" s="701" t="s">
        <v>1608</v>
      </c>
      <c r="K3940" s="702">
        <v>25287</v>
      </c>
      <c r="L3940" s="701" t="s">
        <v>1341</v>
      </c>
      <c r="M3940" s="704"/>
      <c r="N3940" s="701" t="s">
        <v>1613</v>
      </c>
      <c r="O3940" s="702">
        <v>356078</v>
      </c>
      <c r="P3940" s="701" t="s">
        <v>1608</v>
      </c>
      <c r="Q3940" s="702">
        <v>159</v>
      </c>
      <c r="R3940" s="701" t="s">
        <v>1341</v>
      </c>
      <c r="S3940" s="701" t="s">
        <v>1341</v>
      </c>
    </row>
    <row r="3941" spans="1:19" x14ac:dyDescent="0.3">
      <c r="A3941" s="701" t="s">
        <v>1698</v>
      </c>
      <c r="B3941" s="701" t="s">
        <v>1607</v>
      </c>
      <c r="C3941" s="701" t="s">
        <v>1512</v>
      </c>
      <c r="D3941" s="702">
        <v>2008</v>
      </c>
      <c r="E3941" s="701" t="s">
        <v>1695</v>
      </c>
      <c r="F3941" s="701" t="s">
        <v>1696</v>
      </c>
      <c r="G3941" s="701" t="s">
        <v>1612</v>
      </c>
      <c r="H3941" s="703">
        <v>39958</v>
      </c>
      <c r="I3941" s="703">
        <v>39958</v>
      </c>
      <c r="J3941" s="701" t="s">
        <v>1608</v>
      </c>
      <c r="K3941" s="702">
        <v>25004</v>
      </c>
      <c r="L3941" s="701" t="s">
        <v>1341</v>
      </c>
      <c r="M3941" s="704"/>
      <c r="N3941" s="701" t="s">
        <v>1613</v>
      </c>
      <c r="O3941" s="702">
        <v>352098</v>
      </c>
      <c r="P3941" s="701" t="s">
        <v>1608</v>
      </c>
      <c r="Q3941" s="702">
        <v>157</v>
      </c>
      <c r="R3941" s="701" t="s">
        <v>1341</v>
      </c>
      <c r="S3941" s="701" t="s">
        <v>1341</v>
      </c>
    </row>
    <row r="3942" spans="1:19" x14ac:dyDescent="0.3">
      <c r="A3942" s="701" t="s">
        <v>1699</v>
      </c>
      <c r="B3942" s="701" t="s">
        <v>1607</v>
      </c>
      <c r="C3942" s="701" t="s">
        <v>1512</v>
      </c>
      <c r="D3942" s="702">
        <v>2008</v>
      </c>
      <c r="E3942" s="701" t="s">
        <v>1695</v>
      </c>
      <c r="F3942" s="701" t="s">
        <v>1696</v>
      </c>
      <c r="G3942" s="701" t="s">
        <v>1612</v>
      </c>
      <c r="H3942" s="703">
        <v>39958</v>
      </c>
      <c r="I3942" s="703">
        <v>39958</v>
      </c>
      <c r="J3942" s="701" t="s">
        <v>1608</v>
      </c>
      <c r="K3942" s="702">
        <v>23286</v>
      </c>
      <c r="L3942" s="701" t="s">
        <v>1341</v>
      </c>
      <c r="M3942" s="704"/>
      <c r="N3942" s="701" t="s">
        <v>1613</v>
      </c>
      <c r="O3942" s="702">
        <v>327902</v>
      </c>
      <c r="P3942" s="701" t="s">
        <v>1608</v>
      </c>
      <c r="Q3942" s="702">
        <v>146</v>
      </c>
      <c r="R3942" s="701" t="s">
        <v>1341</v>
      </c>
      <c r="S3942" s="701" t="s">
        <v>1341</v>
      </c>
    </row>
    <row r="3943" spans="1:19" x14ac:dyDescent="0.3">
      <c r="A3943" s="701" t="s">
        <v>1700</v>
      </c>
      <c r="B3943" s="701" t="s">
        <v>1607</v>
      </c>
      <c r="C3943" s="701" t="s">
        <v>1512</v>
      </c>
      <c r="D3943" s="702">
        <v>2008</v>
      </c>
      <c r="E3943" s="701" t="s">
        <v>1695</v>
      </c>
      <c r="F3943" s="701" t="s">
        <v>1696</v>
      </c>
      <c r="G3943" s="701" t="s">
        <v>1612</v>
      </c>
      <c r="H3943" s="703">
        <v>39961</v>
      </c>
      <c r="I3943" s="703">
        <v>39961</v>
      </c>
      <c r="J3943" s="701" t="s">
        <v>1608</v>
      </c>
      <c r="K3943" s="702">
        <v>25272</v>
      </c>
      <c r="L3943" s="701" t="s">
        <v>1341</v>
      </c>
      <c r="M3943" s="704"/>
      <c r="N3943" s="701" t="s">
        <v>1613</v>
      </c>
      <c r="O3943" s="702">
        <v>283628</v>
      </c>
      <c r="P3943" s="701" t="s">
        <v>1608</v>
      </c>
      <c r="Q3943" s="702">
        <v>127</v>
      </c>
      <c r="R3943" s="701" t="s">
        <v>1341</v>
      </c>
      <c r="S3943" s="701" t="s">
        <v>1341</v>
      </c>
    </row>
    <row r="3944" spans="1:19" x14ac:dyDescent="0.3">
      <c r="A3944" s="701" t="s">
        <v>1701</v>
      </c>
      <c r="B3944" s="701" t="s">
        <v>1607</v>
      </c>
      <c r="C3944" s="701" t="s">
        <v>1512</v>
      </c>
      <c r="D3944" s="702">
        <v>2008</v>
      </c>
      <c r="E3944" s="701" t="s">
        <v>1695</v>
      </c>
      <c r="F3944" s="701" t="s">
        <v>1696</v>
      </c>
      <c r="G3944" s="701" t="s">
        <v>1612</v>
      </c>
      <c r="H3944" s="703">
        <v>39961</v>
      </c>
      <c r="I3944" s="703">
        <v>39961</v>
      </c>
      <c r="J3944" s="701" t="s">
        <v>1608</v>
      </c>
      <c r="K3944" s="702">
        <v>25005</v>
      </c>
      <c r="L3944" s="701" t="s">
        <v>1341</v>
      </c>
      <c r="M3944" s="704"/>
      <c r="N3944" s="701" t="s">
        <v>1613</v>
      </c>
      <c r="O3944" s="702">
        <v>280627</v>
      </c>
      <c r="P3944" s="701" t="s">
        <v>1608</v>
      </c>
      <c r="Q3944" s="702">
        <v>126</v>
      </c>
      <c r="R3944" s="701" t="s">
        <v>1341</v>
      </c>
      <c r="S3944" s="701" t="s">
        <v>1341</v>
      </c>
    </row>
    <row r="3945" spans="1:19" x14ac:dyDescent="0.3">
      <c r="A3945" s="701" t="s">
        <v>1702</v>
      </c>
      <c r="B3945" s="701" t="s">
        <v>1607</v>
      </c>
      <c r="C3945" s="701" t="s">
        <v>1512</v>
      </c>
      <c r="D3945" s="702">
        <v>2008</v>
      </c>
      <c r="E3945" s="701" t="s">
        <v>1695</v>
      </c>
      <c r="F3945" s="701" t="s">
        <v>1696</v>
      </c>
      <c r="G3945" s="701" t="s">
        <v>1612</v>
      </c>
      <c r="H3945" s="703">
        <v>39961</v>
      </c>
      <c r="I3945" s="703">
        <v>39961</v>
      </c>
      <c r="J3945" s="701" t="s">
        <v>1608</v>
      </c>
      <c r="K3945" s="702">
        <v>24620</v>
      </c>
      <c r="L3945" s="701" t="s">
        <v>1341</v>
      </c>
      <c r="M3945" s="704"/>
      <c r="N3945" s="701" t="s">
        <v>1613</v>
      </c>
      <c r="O3945" s="705">
        <v>276310</v>
      </c>
      <c r="P3945" s="701" t="s">
        <v>1608</v>
      </c>
      <c r="Q3945" s="705">
        <v>124</v>
      </c>
      <c r="R3945" s="701" t="s">
        <v>1341</v>
      </c>
      <c r="S3945" s="701" t="s">
        <v>1341</v>
      </c>
    </row>
    <row r="3946" spans="1:19" x14ac:dyDescent="0.3">
      <c r="A3946" s="701" t="s">
        <v>1703</v>
      </c>
      <c r="B3946" s="701" t="s">
        <v>1607</v>
      </c>
      <c r="C3946" s="701" t="s">
        <v>1512</v>
      </c>
      <c r="D3946" s="702">
        <v>2008</v>
      </c>
      <c r="E3946" s="701" t="s">
        <v>1695</v>
      </c>
      <c r="F3946" s="701" t="s">
        <v>1696</v>
      </c>
      <c r="G3946" s="701" t="s">
        <v>1612</v>
      </c>
      <c r="H3946" s="703">
        <v>39961</v>
      </c>
      <c r="I3946" s="703">
        <v>39961</v>
      </c>
      <c r="J3946" s="701" t="s">
        <v>1608</v>
      </c>
      <c r="K3946" s="702">
        <v>25148</v>
      </c>
      <c r="L3946" s="701" t="s">
        <v>1341</v>
      </c>
      <c r="M3946" s="704"/>
      <c r="N3946" s="701" t="s">
        <v>1613</v>
      </c>
      <c r="O3946" s="702">
        <v>282231</v>
      </c>
      <c r="P3946" s="701" t="s">
        <v>1608</v>
      </c>
      <c r="Q3946" s="705">
        <v>126</v>
      </c>
      <c r="R3946" s="701" t="s">
        <v>1341</v>
      </c>
      <c r="S3946" s="701" t="s">
        <v>1341</v>
      </c>
    </row>
    <row r="3947" spans="1:19" x14ac:dyDescent="0.3">
      <c r="A3947" s="701" t="s">
        <v>1704</v>
      </c>
      <c r="B3947" s="701" t="s">
        <v>1607</v>
      </c>
      <c r="C3947" s="701" t="s">
        <v>1512</v>
      </c>
      <c r="D3947" s="702">
        <v>2008</v>
      </c>
      <c r="E3947" s="701" t="s">
        <v>1695</v>
      </c>
      <c r="F3947" s="701" t="s">
        <v>1696</v>
      </c>
      <c r="G3947" s="701" t="s">
        <v>1612</v>
      </c>
      <c r="H3947" s="703">
        <v>39965</v>
      </c>
      <c r="I3947" s="703">
        <v>39965</v>
      </c>
      <c r="J3947" s="701" t="s">
        <v>1608</v>
      </c>
      <c r="K3947" s="702">
        <v>29703</v>
      </c>
      <c r="L3947" s="701" t="s">
        <v>1341</v>
      </c>
      <c r="M3947" s="704"/>
      <c r="N3947" s="701" t="s">
        <v>1613</v>
      </c>
      <c r="O3947" s="705">
        <v>273636</v>
      </c>
      <c r="P3947" s="701" t="s">
        <v>1608</v>
      </c>
      <c r="Q3947" s="705">
        <v>51</v>
      </c>
      <c r="R3947" s="701" t="s">
        <v>1341</v>
      </c>
      <c r="S3947" s="701" t="s">
        <v>1341</v>
      </c>
    </row>
    <row r="3948" spans="1:19" x14ac:dyDescent="0.3">
      <c r="A3948" s="701" t="s">
        <v>1728</v>
      </c>
      <c r="B3948" s="701" t="s">
        <v>1607</v>
      </c>
      <c r="C3948" s="701" t="s">
        <v>1512</v>
      </c>
      <c r="D3948" s="702">
        <v>2008</v>
      </c>
      <c r="E3948" s="701" t="s">
        <v>1695</v>
      </c>
      <c r="F3948" s="701" t="s">
        <v>1696</v>
      </c>
      <c r="G3948" s="701" t="s">
        <v>1612</v>
      </c>
      <c r="H3948" s="703">
        <v>39965</v>
      </c>
      <c r="I3948" s="703">
        <v>39965</v>
      </c>
      <c r="J3948" s="701" t="s">
        <v>1608</v>
      </c>
      <c r="K3948" s="702">
        <v>29723</v>
      </c>
      <c r="L3948" s="701" t="s">
        <v>1341</v>
      </c>
      <c r="M3948" s="704"/>
      <c r="N3948" s="701" t="s">
        <v>1613</v>
      </c>
      <c r="O3948" s="702">
        <v>273821</v>
      </c>
      <c r="P3948" s="701" t="s">
        <v>1608</v>
      </c>
      <c r="Q3948" s="705">
        <v>51</v>
      </c>
      <c r="R3948" s="701" t="s">
        <v>1341</v>
      </c>
      <c r="S3948" s="701" t="s">
        <v>1341</v>
      </c>
    </row>
    <row r="3949" spans="1:19" x14ac:dyDescent="0.3">
      <c r="A3949" s="701" t="s">
        <v>1729</v>
      </c>
      <c r="B3949" s="701" t="s">
        <v>1607</v>
      </c>
      <c r="C3949" s="701" t="s">
        <v>1512</v>
      </c>
      <c r="D3949" s="702">
        <v>2008</v>
      </c>
      <c r="E3949" s="701" t="s">
        <v>1695</v>
      </c>
      <c r="F3949" s="701" t="s">
        <v>1696</v>
      </c>
      <c r="G3949" s="701" t="s">
        <v>1612</v>
      </c>
      <c r="H3949" s="703">
        <v>39965</v>
      </c>
      <c r="I3949" s="703">
        <v>39965</v>
      </c>
      <c r="J3949" s="701" t="s">
        <v>1608</v>
      </c>
      <c r="K3949" s="702">
        <v>29929</v>
      </c>
      <c r="L3949" s="701" t="s">
        <v>1341</v>
      </c>
      <c r="M3949" s="704"/>
      <c r="N3949" s="701" t="s">
        <v>1613</v>
      </c>
      <c r="O3949" s="702">
        <v>275719</v>
      </c>
      <c r="P3949" s="701" t="s">
        <v>1608</v>
      </c>
      <c r="Q3949" s="702">
        <v>52</v>
      </c>
      <c r="R3949" s="701" t="s">
        <v>1341</v>
      </c>
      <c r="S3949" s="701" t="s">
        <v>1341</v>
      </c>
    </row>
    <row r="3950" spans="1:19" x14ac:dyDescent="0.3">
      <c r="A3950" s="701" t="s">
        <v>1730</v>
      </c>
      <c r="B3950" s="701" t="s">
        <v>1607</v>
      </c>
      <c r="C3950" s="701" t="s">
        <v>1512</v>
      </c>
      <c r="D3950" s="702">
        <v>2008</v>
      </c>
      <c r="E3950" s="701" t="s">
        <v>1695</v>
      </c>
      <c r="F3950" s="701" t="s">
        <v>1696</v>
      </c>
      <c r="G3950" s="701" t="s">
        <v>1612</v>
      </c>
      <c r="H3950" s="703">
        <v>39965</v>
      </c>
      <c r="I3950" s="703">
        <v>39965</v>
      </c>
      <c r="J3950" s="701" t="s">
        <v>1608</v>
      </c>
      <c r="K3950" s="702">
        <v>29937</v>
      </c>
      <c r="L3950" s="701" t="s">
        <v>1341</v>
      </c>
      <c r="M3950" s="704"/>
      <c r="N3950" s="701" t="s">
        <v>1613</v>
      </c>
      <c r="O3950" s="702">
        <v>345339</v>
      </c>
      <c r="P3950" s="701" t="s">
        <v>1608</v>
      </c>
      <c r="Q3950" s="702">
        <v>60</v>
      </c>
      <c r="R3950" s="701" t="s">
        <v>1341</v>
      </c>
      <c r="S3950" s="701" t="s">
        <v>1341</v>
      </c>
    </row>
    <row r="3951" spans="1:19" x14ac:dyDescent="0.3">
      <c r="A3951" s="701" t="s">
        <v>1731</v>
      </c>
      <c r="B3951" s="701" t="s">
        <v>1607</v>
      </c>
      <c r="C3951" s="701" t="s">
        <v>1512</v>
      </c>
      <c r="D3951" s="702">
        <v>2008</v>
      </c>
      <c r="E3951" s="701" t="s">
        <v>1695</v>
      </c>
      <c r="F3951" s="701" t="s">
        <v>1696</v>
      </c>
      <c r="G3951" s="701" t="s">
        <v>1612</v>
      </c>
      <c r="H3951" s="703">
        <v>39965</v>
      </c>
      <c r="I3951" s="703">
        <v>39965</v>
      </c>
      <c r="J3951" s="701" t="s">
        <v>1608</v>
      </c>
      <c r="K3951" s="702">
        <v>29337</v>
      </c>
      <c r="L3951" s="701" t="s">
        <v>1341</v>
      </c>
      <c r="M3951" s="704"/>
      <c r="N3951" s="701" t="s">
        <v>1613</v>
      </c>
      <c r="O3951" s="702">
        <v>338421</v>
      </c>
      <c r="P3951" s="701" t="s">
        <v>1608</v>
      </c>
      <c r="Q3951" s="702">
        <v>59</v>
      </c>
      <c r="R3951" s="701" t="s">
        <v>1341</v>
      </c>
      <c r="S3951" s="701" t="s">
        <v>1341</v>
      </c>
    </row>
    <row r="3952" spans="1:19" x14ac:dyDescent="0.3">
      <c r="A3952" s="701" t="s">
        <v>1732</v>
      </c>
      <c r="B3952" s="701" t="s">
        <v>1607</v>
      </c>
      <c r="C3952" s="701" t="s">
        <v>1512</v>
      </c>
      <c r="D3952" s="702">
        <v>2008</v>
      </c>
      <c r="E3952" s="701" t="s">
        <v>1695</v>
      </c>
      <c r="F3952" s="701" t="s">
        <v>1696</v>
      </c>
      <c r="G3952" s="701" t="s">
        <v>1612</v>
      </c>
      <c r="H3952" s="703">
        <v>39965</v>
      </c>
      <c r="I3952" s="703">
        <v>39965</v>
      </c>
      <c r="J3952" s="701" t="s">
        <v>1608</v>
      </c>
      <c r="K3952" s="702">
        <v>29936</v>
      </c>
      <c r="L3952" s="701" t="s">
        <v>1341</v>
      </c>
      <c r="M3952" s="704"/>
      <c r="N3952" s="701" t="s">
        <v>1613</v>
      </c>
      <c r="O3952" s="702">
        <v>342082</v>
      </c>
      <c r="P3952" s="701" t="s">
        <v>1608</v>
      </c>
      <c r="Q3952" s="702">
        <v>60</v>
      </c>
      <c r="R3952" s="701" t="s">
        <v>1341</v>
      </c>
      <c r="S3952" s="701" t="s">
        <v>1341</v>
      </c>
    </row>
    <row r="3953" spans="1:19" x14ac:dyDescent="0.3">
      <c r="A3953" s="701" t="s">
        <v>1733</v>
      </c>
      <c r="B3953" s="701" t="s">
        <v>1607</v>
      </c>
      <c r="C3953" s="701" t="s">
        <v>1512</v>
      </c>
      <c r="D3953" s="702">
        <v>2008</v>
      </c>
      <c r="E3953" s="701" t="s">
        <v>1695</v>
      </c>
      <c r="F3953" s="701" t="s">
        <v>1696</v>
      </c>
      <c r="G3953" s="701" t="s">
        <v>1612</v>
      </c>
      <c r="H3953" s="703">
        <v>39965</v>
      </c>
      <c r="I3953" s="703">
        <v>39965</v>
      </c>
      <c r="J3953" s="701" t="s">
        <v>1608</v>
      </c>
      <c r="K3953" s="702">
        <v>30052</v>
      </c>
      <c r="L3953" s="701" t="s">
        <v>1341</v>
      </c>
      <c r="M3953" s="704"/>
      <c r="N3953" s="701" t="s">
        <v>1613</v>
      </c>
      <c r="O3953" s="702">
        <v>343413</v>
      </c>
      <c r="P3953" s="701" t="s">
        <v>1608</v>
      </c>
      <c r="Q3953" s="702">
        <v>60</v>
      </c>
      <c r="R3953" s="701" t="s">
        <v>1341</v>
      </c>
      <c r="S3953" s="701" t="s">
        <v>1341</v>
      </c>
    </row>
    <row r="3954" spans="1:19" x14ac:dyDescent="0.3">
      <c r="A3954" s="701" t="s">
        <v>1748</v>
      </c>
      <c r="B3954" s="701" t="s">
        <v>1607</v>
      </c>
      <c r="C3954" s="701" t="s">
        <v>1512</v>
      </c>
      <c r="D3954" s="702">
        <v>2008</v>
      </c>
      <c r="E3954" s="701" t="s">
        <v>1695</v>
      </c>
      <c r="F3954" s="701" t="s">
        <v>1696</v>
      </c>
      <c r="G3954" s="701" t="s">
        <v>1612</v>
      </c>
      <c r="H3954" s="703">
        <v>39965</v>
      </c>
      <c r="I3954" s="703">
        <v>39965</v>
      </c>
      <c r="J3954" s="701" t="s">
        <v>1608</v>
      </c>
      <c r="K3954" s="702">
        <v>29990</v>
      </c>
      <c r="L3954" s="701" t="s">
        <v>1341</v>
      </c>
      <c r="M3954" s="704"/>
      <c r="N3954" s="701" t="s">
        <v>1613</v>
      </c>
      <c r="O3954" s="702">
        <v>310315</v>
      </c>
      <c r="P3954" s="701" t="s">
        <v>1608</v>
      </c>
      <c r="Q3954" s="702">
        <v>38</v>
      </c>
      <c r="R3954" s="701" t="s">
        <v>1341</v>
      </c>
      <c r="S3954" s="701" t="s">
        <v>1341</v>
      </c>
    </row>
    <row r="3955" spans="1:19" x14ac:dyDescent="0.3">
      <c r="A3955" s="701" t="s">
        <v>1749</v>
      </c>
      <c r="B3955" s="701" t="s">
        <v>1607</v>
      </c>
      <c r="C3955" s="701" t="s">
        <v>1512</v>
      </c>
      <c r="D3955" s="702">
        <v>2008</v>
      </c>
      <c r="E3955" s="701" t="s">
        <v>1695</v>
      </c>
      <c r="F3955" s="701" t="s">
        <v>1696</v>
      </c>
      <c r="G3955" s="701" t="s">
        <v>1612</v>
      </c>
      <c r="H3955" s="703">
        <v>39965</v>
      </c>
      <c r="I3955" s="703">
        <v>39965</v>
      </c>
      <c r="J3955" s="701" t="s">
        <v>1608</v>
      </c>
      <c r="K3955" s="702">
        <v>30058</v>
      </c>
      <c r="L3955" s="701" t="s">
        <v>1341</v>
      </c>
      <c r="M3955" s="704"/>
      <c r="N3955" s="701" t="s">
        <v>1613</v>
      </c>
      <c r="O3955" s="702">
        <v>311017</v>
      </c>
      <c r="P3955" s="701" t="s">
        <v>1608</v>
      </c>
      <c r="Q3955" s="702">
        <v>38</v>
      </c>
      <c r="R3955" s="701" t="s">
        <v>1341</v>
      </c>
      <c r="S3955" s="701" t="s">
        <v>1341</v>
      </c>
    </row>
    <row r="3956" spans="1:19" x14ac:dyDescent="0.3">
      <c r="A3956" s="701" t="s">
        <v>1750</v>
      </c>
      <c r="B3956" s="701" t="s">
        <v>1607</v>
      </c>
      <c r="C3956" s="701" t="s">
        <v>1512</v>
      </c>
      <c r="D3956" s="702">
        <v>2008</v>
      </c>
      <c r="E3956" s="701" t="s">
        <v>1695</v>
      </c>
      <c r="F3956" s="701" t="s">
        <v>1696</v>
      </c>
      <c r="G3956" s="701" t="s">
        <v>1612</v>
      </c>
      <c r="H3956" s="703">
        <v>39965</v>
      </c>
      <c r="I3956" s="703">
        <v>39965</v>
      </c>
      <c r="J3956" s="701" t="s">
        <v>1608</v>
      </c>
      <c r="K3956" s="702">
        <v>29546</v>
      </c>
      <c r="L3956" s="701" t="s">
        <v>1341</v>
      </c>
      <c r="M3956" s="704"/>
      <c r="N3956" s="701" t="s">
        <v>1613</v>
      </c>
      <c r="O3956" s="702">
        <v>305723</v>
      </c>
      <c r="P3956" s="701" t="s">
        <v>1608</v>
      </c>
      <c r="Q3956" s="705">
        <v>37</v>
      </c>
      <c r="R3956" s="701" t="s">
        <v>1341</v>
      </c>
      <c r="S3956" s="701" t="s">
        <v>1341</v>
      </c>
    </row>
    <row r="3957" spans="1:19" x14ac:dyDescent="0.3">
      <c r="A3957" s="701" t="s">
        <v>5736</v>
      </c>
      <c r="B3957" s="701" t="s">
        <v>1607</v>
      </c>
      <c r="C3957" s="701" t="s">
        <v>1512</v>
      </c>
      <c r="D3957" s="702">
        <v>2009</v>
      </c>
      <c r="E3957" s="701" t="s">
        <v>1695</v>
      </c>
      <c r="F3957" s="701" t="s">
        <v>1696</v>
      </c>
      <c r="G3957" s="701" t="s">
        <v>1612</v>
      </c>
      <c r="H3957" s="703">
        <v>40326</v>
      </c>
      <c r="I3957" s="703">
        <v>40326</v>
      </c>
      <c r="J3957" s="701" t="s">
        <v>1608</v>
      </c>
      <c r="K3957" s="702">
        <v>34613</v>
      </c>
      <c r="L3957" s="701" t="s">
        <v>1341</v>
      </c>
      <c r="M3957" s="704"/>
      <c r="N3957" s="701" t="s">
        <v>1613</v>
      </c>
      <c r="O3957" s="702">
        <v>472611</v>
      </c>
      <c r="P3957" s="701" t="s">
        <v>1341</v>
      </c>
      <c r="Q3957" s="704"/>
      <c r="R3957" s="701" t="s">
        <v>1341</v>
      </c>
      <c r="S3957" s="701" t="s">
        <v>1341</v>
      </c>
    </row>
    <row r="3958" spans="1:19" x14ac:dyDescent="0.3">
      <c r="A3958" s="701" t="s">
        <v>5737</v>
      </c>
      <c r="B3958" s="701" t="s">
        <v>1607</v>
      </c>
      <c r="C3958" s="701" t="s">
        <v>1512</v>
      </c>
      <c r="D3958" s="702">
        <v>2009</v>
      </c>
      <c r="E3958" s="701" t="s">
        <v>1695</v>
      </c>
      <c r="F3958" s="701" t="s">
        <v>1696</v>
      </c>
      <c r="G3958" s="701" t="s">
        <v>1612</v>
      </c>
      <c r="H3958" s="703">
        <v>40326</v>
      </c>
      <c r="I3958" s="703">
        <v>40326</v>
      </c>
      <c r="J3958" s="701" t="s">
        <v>1608</v>
      </c>
      <c r="K3958" s="702">
        <v>34299</v>
      </c>
      <c r="L3958" s="701" t="s">
        <v>1341</v>
      </c>
      <c r="M3958" s="704"/>
      <c r="N3958" s="701" t="s">
        <v>1613</v>
      </c>
      <c r="O3958" s="702">
        <v>473664</v>
      </c>
      <c r="P3958" s="701" t="s">
        <v>1608</v>
      </c>
      <c r="Q3958" s="705">
        <v>172</v>
      </c>
      <c r="R3958" s="701" t="s">
        <v>1341</v>
      </c>
      <c r="S3958" s="701" t="s">
        <v>1341</v>
      </c>
    </row>
    <row r="3959" spans="1:19" x14ac:dyDescent="0.3">
      <c r="A3959" s="701" t="s">
        <v>5825</v>
      </c>
      <c r="B3959" s="701" t="s">
        <v>1607</v>
      </c>
      <c r="C3959" s="701" t="s">
        <v>1512</v>
      </c>
      <c r="D3959" s="702">
        <v>2009</v>
      </c>
      <c r="E3959" s="701" t="s">
        <v>1695</v>
      </c>
      <c r="F3959" s="701" t="s">
        <v>1696</v>
      </c>
      <c r="G3959" s="701" t="s">
        <v>1612</v>
      </c>
      <c r="H3959" s="703">
        <v>40315</v>
      </c>
      <c r="I3959" s="703">
        <v>40315</v>
      </c>
      <c r="J3959" s="701" t="s">
        <v>1608</v>
      </c>
      <c r="K3959" s="702">
        <v>5781</v>
      </c>
      <c r="L3959" s="701" t="s">
        <v>1341</v>
      </c>
      <c r="M3959" s="704"/>
      <c r="N3959" s="701" t="s">
        <v>1613</v>
      </c>
      <c r="O3959" s="702">
        <v>77275</v>
      </c>
      <c r="P3959" s="701" t="s">
        <v>1341</v>
      </c>
      <c r="Q3959" s="706"/>
      <c r="R3959" s="701" t="s">
        <v>1341</v>
      </c>
      <c r="S3959" s="701" t="s">
        <v>1341</v>
      </c>
    </row>
    <row r="3960" spans="1:19" x14ac:dyDescent="0.3">
      <c r="A3960" s="701" t="s">
        <v>5917</v>
      </c>
      <c r="B3960" s="701" t="s">
        <v>1607</v>
      </c>
      <c r="C3960" s="701" t="s">
        <v>1512</v>
      </c>
      <c r="D3960" s="702">
        <v>2009</v>
      </c>
      <c r="E3960" s="701" t="s">
        <v>1695</v>
      </c>
      <c r="F3960" s="701" t="s">
        <v>1696</v>
      </c>
      <c r="G3960" s="701" t="s">
        <v>1612</v>
      </c>
      <c r="H3960" s="703">
        <v>40326</v>
      </c>
      <c r="I3960" s="703">
        <v>40326</v>
      </c>
      <c r="J3960" s="701" t="s">
        <v>1608</v>
      </c>
      <c r="K3960" s="702">
        <v>15544</v>
      </c>
      <c r="L3960" s="701" t="s">
        <v>1341</v>
      </c>
      <c r="M3960" s="704"/>
      <c r="N3960" s="701" t="s">
        <v>1613</v>
      </c>
      <c r="O3960" s="702">
        <v>213310</v>
      </c>
      <c r="P3960" s="701" t="s">
        <v>1608</v>
      </c>
      <c r="Q3960" s="702">
        <v>79</v>
      </c>
      <c r="R3960" s="701" t="s">
        <v>1341</v>
      </c>
      <c r="S3960" s="701" t="s">
        <v>1341</v>
      </c>
    </row>
    <row r="3961" spans="1:19" x14ac:dyDescent="0.3">
      <c r="A3961" s="701" t="s">
        <v>5918</v>
      </c>
      <c r="B3961" s="701" t="s">
        <v>1607</v>
      </c>
      <c r="C3961" s="701" t="s">
        <v>1512</v>
      </c>
      <c r="D3961" s="702">
        <v>2009</v>
      </c>
      <c r="E3961" s="701" t="s">
        <v>1695</v>
      </c>
      <c r="F3961" s="701" t="s">
        <v>1696</v>
      </c>
      <c r="G3961" s="701" t="s">
        <v>1612</v>
      </c>
      <c r="H3961" s="703">
        <v>40326</v>
      </c>
      <c r="I3961" s="703">
        <v>40326</v>
      </c>
      <c r="J3961" s="701" t="s">
        <v>1608</v>
      </c>
      <c r="K3961" s="702">
        <v>15666</v>
      </c>
      <c r="L3961" s="701" t="s">
        <v>1341</v>
      </c>
      <c r="M3961" s="704"/>
      <c r="N3961" s="701" t="s">
        <v>1613</v>
      </c>
      <c r="O3961" s="702">
        <v>216340</v>
      </c>
      <c r="P3961" s="701" t="s">
        <v>1608</v>
      </c>
      <c r="Q3961" s="705">
        <v>79</v>
      </c>
      <c r="R3961" s="701" t="s">
        <v>1341</v>
      </c>
      <c r="S3961" s="701" t="s">
        <v>1341</v>
      </c>
    </row>
    <row r="3962" spans="1:19" x14ac:dyDescent="0.3">
      <c r="A3962" s="701" t="s">
        <v>5963</v>
      </c>
      <c r="B3962" s="701" t="s">
        <v>1607</v>
      </c>
      <c r="C3962" s="701" t="s">
        <v>1512</v>
      </c>
      <c r="D3962" s="702">
        <v>2009</v>
      </c>
      <c r="E3962" s="701" t="s">
        <v>1695</v>
      </c>
      <c r="F3962" s="701" t="s">
        <v>1696</v>
      </c>
      <c r="G3962" s="701" t="s">
        <v>1612</v>
      </c>
      <c r="H3962" s="703">
        <v>40315</v>
      </c>
      <c r="I3962" s="703">
        <v>40315</v>
      </c>
      <c r="J3962" s="701" t="s">
        <v>1608</v>
      </c>
      <c r="K3962" s="702">
        <v>28329</v>
      </c>
      <c r="L3962" s="701" t="s">
        <v>1341</v>
      </c>
      <c r="M3962" s="704"/>
      <c r="N3962" s="701" t="s">
        <v>1613</v>
      </c>
      <c r="O3962" s="702">
        <v>382469</v>
      </c>
      <c r="P3962" s="701" t="s">
        <v>1608</v>
      </c>
      <c r="Q3962" s="702">
        <v>286</v>
      </c>
      <c r="R3962" s="701" t="s">
        <v>1341</v>
      </c>
      <c r="S3962" s="701" t="s">
        <v>1341</v>
      </c>
    </row>
    <row r="3963" spans="1:19" x14ac:dyDescent="0.3">
      <c r="A3963" s="701" t="s">
        <v>5964</v>
      </c>
      <c r="B3963" s="701" t="s">
        <v>1607</v>
      </c>
      <c r="C3963" s="701" t="s">
        <v>1512</v>
      </c>
      <c r="D3963" s="702">
        <v>2009</v>
      </c>
      <c r="E3963" s="701" t="s">
        <v>1695</v>
      </c>
      <c r="F3963" s="701" t="s">
        <v>1696</v>
      </c>
      <c r="G3963" s="701" t="s">
        <v>1612</v>
      </c>
      <c r="H3963" s="703">
        <v>40315</v>
      </c>
      <c r="I3963" s="703">
        <v>40315</v>
      </c>
      <c r="J3963" s="701" t="s">
        <v>1608</v>
      </c>
      <c r="K3963" s="702">
        <v>27988</v>
      </c>
      <c r="L3963" s="701" t="s">
        <v>1341</v>
      </c>
      <c r="M3963" s="704"/>
      <c r="N3963" s="701" t="s">
        <v>1613</v>
      </c>
      <c r="O3963" s="702">
        <v>377864</v>
      </c>
      <c r="P3963" s="701" t="s">
        <v>1608</v>
      </c>
      <c r="Q3963" s="702">
        <v>283</v>
      </c>
      <c r="R3963" s="701" t="s">
        <v>1341</v>
      </c>
      <c r="S3963" s="701" t="s">
        <v>1341</v>
      </c>
    </row>
    <row r="3964" spans="1:19" x14ac:dyDescent="0.3">
      <c r="A3964" s="701" t="s">
        <v>5965</v>
      </c>
      <c r="B3964" s="701" t="s">
        <v>1607</v>
      </c>
      <c r="C3964" s="701" t="s">
        <v>1512</v>
      </c>
      <c r="D3964" s="702">
        <v>2009</v>
      </c>
      <c r="E3964" s="701" t="s">
        <v>1695</v>
      </c>
      <c r="F3964" s="701" t="s">
        <v>1696</v>
      </c>
      <c r="G3964" s="701" t="s">
        <v>1612</v>
      </c>
      <c r="H3964" s="703">
        <v>40315</v>
      </c>
      <c r="I3964" s="703">
        <v>40315</v>
      </c>
      <c r="J3964" s="701" t="s">
        <v>1608</v>
      </c>
      <c r="K3964" s="702">
        <v>29082</v>
      </c>
      <c r="L3964" s="701" t="s">
        <v>1341</v>
      </c>
      <c r="M3964" s="704"/>
      <c r="N3964" s="701" t="s">
        <v>1613</v>
      </c>
      <c r="O3964" s="702">
        <v>388709</v>
      </c>
      <c r="P3964" s="701" t="s">
        <v>1341</v>
      </c>
      <c r="Q3964" s="706"/>
      <c r="R3964" s="701" t="s">
        <v>1341</v>
      </c>
      <c r="S3964" s="701" t="s">
        <v>1341</v>
      </c>
    </row>
    <row r="3965" spans="1:19" x14ac:dyDescent="0.3">
      <c r="A3965" s="701" t="s">
        <v>5966</v>
      </c>
      <c r="B3965" s="701" t="s">
        <v>1607</v>
      </c>
      <c r="C3965" s="701" t="s">
        <v>1512</v>
      </c>
      <c r="D3965" s="702">
        <v>2009</v>
      </c>
      <c r="E3965" s="701" t="s">
        <v>1695</v>
      </c>
      <c r="F3965" s="701" t="s">
        <v>1696</v>
      </c>
      <c r="G3965" s="701" t="s">
        <v>1612</v>
      </c>
      <c r="H3965" s="703">
        <v>40315</v>
      </c>
      <c r="I3965" s="703">
        <v>40315</v>
      </c>
      <c r="J3965" s="701" t="s">
        <v>1608</v>
      </c>
      <c r="K3965" s="702">
        <v>29040</v>
      </c>
      <c r="L3965" s="701" t="s">
        <v>1341</v>
      </c>
      <c r="M3965" s="704"/>
      <c r="N3965" s="701" t="s">
        <v>1613</v>
      </c>
      <c r="O3965" s="702">
        <v>388153</v>
      </c>
      <c r="P3965" s="701" t="s">
        <v>1341</v>
      </c>
      <c r="Q3965" s="704"/>
      <c r="R3965" s="701" t="s">
        <v>1341</v>
      </c>
      <c r="S3965" s="701" t="s">
        <v>1341</v>
      </c>
    </row>
    <row r="3966" spans="1:19" x14ac:dyDescent="0.3">
      <c r="A3966" s="701" t="s">
        <v>5967</v>
      </c>
      <c r="B3966" s="701" t="s">
        <v>1607</v>
      </c>
      <c r="C3966" s="701" t="s">
        <v>1512</v>
      </c>
      <c r="D3966" s="702">
        <v>2009</v>
      </c>
      <c r="E3966" s="701" t="s">
        <v>1695</v>
      </c>
      <c r="F3966" s="701" t="s">
        <v>1696</v>
      </c>
      <c r="G3966" s="701" t="s">
        <v>1612</v>
      </c>
      <c r="H3966" s="703">
        <v>40315</v>
      </c>
      <c r="I3966" s="703">
        <v>40315</v>
      </c>
      <c r="J3966" s="701" t="s">
        <v>1608</v>
      </c>
      <c r="K3966" s="702">
        <v>27604</v>
      </c>
      <c r="L3966" s="701" t="s">
        <v>1341</v>
      </c>
      <c r="M3966" s="704"/>
      <c r="N3966" s="701" t="s">
        <v>1613</v>
      </c>
      <c r="O3966" s="702">
        <v>376483</v>
      </c>
      <c r="P3966" s="701" t="s">
        <v>1608</v>
      </c>
      <c r="Q3966" s="702">
        <v>563</v>
      </c>
      <c r="R3966" s="701" t="s">
        <v>1341</v>
      </c>
      <c r="S3966" s="701" t="s">
        <v>1341</v>
      </c>
    </row>
    <row r="3967" spans="1:19" x14ac:dyDescent="0.3">
      <c r="A3967" s="701" t="s">
        <v>5968</v>
      </c>
      <c r="B3967" s="701" t="s">
        <v>1607</v>
      </c>
      <c r="C3967" s="701" t="s">
        <v>1512</v>
      </c>
      <c r="D3967" s="702">
        <v>2009</v>
      </c>
      <c r="E3967" s="701" t="s">
        <v>1695</v>
      </c>
      <c r="F3967" s="701" t="s">
        <v>1696</v>
      </c>
      <c r="G3967" s="701" t="s">
        <v>1612</v>
      </c>
      <c r="H3967" s="703">
        <v>40315</v>
      </c>
      <c r="I3967" s="703">
        <v>40315</v>
      </c>
      <c r="J3967" s="701" t="s">
        <v>1608</v>
      </c>
      <c r="K3967" s="702">
        <v>28559</v>
      </c>
      <c r="L3967" s="701" t="s">
        <v>1341</v>
      </c>
      <c r="M3967" s="704"/>
      <c r="N3967" s="701" t="s">
        <v>1613</v>
      </c>
      <c r="O3967" s="702">
        <v>381716</v>
      </c>
      <c r="P3967" s="701" t="s">
        <v>1341</v>
      </c>
      <c r="Q3967" s="704"/>
      <c r="R3967" s="701" t="s">
        <v>1341</v>
      </c>
      <c r="S3967" s="701" t="s">
        <v>1341</v>
      </c>
    </row>
    <row r="3968" spans="1:19" x14ac:dyDescent="0.3">
      <c r="A3968" s="701" t="s">
        <v>5969</v>
      </c>
      <c r="B3968" s="701" t="s">
        <v>1607</v>
      </c>
      <c r="C3968" s="701" t="s">
        <v>1512</v>
      </c>
      <c r="D3968" s="702">
        <v>2009</v>
      </c>
      <c r="E3968" s="701" t="s">
        <v>1695</v>
      </c>
      <c r="F3968" s="701" t="s">
        <v>1696</v>
      </c>
      <c r="G3968" s="701" t="s">
        <v>1612</v>
      </c>
      <c r="H3968" s="703">
        <v>40316</v>
      </c>
      <c r="I3968" s="703">
        <v>40316</v>
      </c>
      <c r="J3968" s="701" t="s">
        <v>1608</v>
      </c>
      <c r="K3968" s="702">
        <v>28597</v>
      </c>
      <c r="L3968" s="701" t="s">
        <v>1341</v>
      </c>
      <c r="M3968" s="704"/>
      <c r="N3968" s="701" t="s">
        <v>1613</v>
      </c>
      <c r="O3968" s="702">
        <v>338991</v>
      </c>
      <c r="P3968" s="701" t="s">
        <v>1341</v>
      </c>
      <c r="Q3968" s="704"/>
      <c r="R3968" s="701" t="s">
        <v>1341</v>
      </c>
      <c r="S3968" s="701" t="s">
        <v>1341</v>
      </c>
    </row>
    <row r="3969" spans="1:19" x14ac:dyDescent="0.3">
      <c r="A3969" s="701" t="s">
        <v>5970</v>
      </c>
      <c r="B3969" s="701" t="s">
        <v>1607</v>
      </c>
      <c r="C3969" s="701" t="s">
        <v>1512</v>
      </c>
      <c r="D3969" s="702">
        <v>2009</v>
      </c>
      <c r="E3969" s="701" t="s">
        <v>1695</v>
      </c>
      <c r="F3969" s="701" t="s">
        <v>1696</v>
      </c>
      <c r="G3969" s="701" t="s">
        <v>1612</v>
      </c>
      <c r="H3969" s="703">
        <v>40316</v>
      </c>
      <c r="I3969" s="703">
        <v>40316</v>
      </c>
      <c r="J3969" s="701" t="s">
        <v>1608</v>
      </c>
      <c r="K3969" s="702">
        <v>29710</v>
      </c>
      <c r="L3969" s="701" t="s">
        <v>1341</v>
      </c>
      <c r="M3969" s="704"/>
      <c r="N3969" s="701" t="s">
        <v>1613</v>
      </c>
      <c r="O3969" s="702">
        <v>352192</v>
      </c>
      <c r="P3969" s="701" t="s">
        <v>1341</v>
      </c>
      <c r="Q3969" s="704"/>
      <c r="R3969" s="701" t="s">
        <v>1341</v>
      </c>
      <c r="S3969" s="701" t="s">
        <v>1341</v>
      </c>
    </row>
    <row r="3970" spans="1:19" x14ac:dyDescent="0.3">
      <c r="A3970" s="701" t="s">
        <v>5971</v>
      </c>
      <c r="B3970" s="701" t="s">
        <v>1607</v>
      </c>
      <c r="C3970" s="701" t="s">
        <v>1512</v>
      </c>
      <c r="D3970" s="702">
        <v>2009</v>
      </c>
      <c r="E3970" s="701" t="s">
        <v>1695</v>
      </c>
      <c r="F3970" s="701" t="s">
        <v>1696</v>
      </c>
      <c r="G3970" s="701" t="s">
        <v>1612</v>
      </c>
      <c r="H3970" s="703">
        <v>40316</v>
      </c>
      <c r="I3970" s="703">
        <v>40316</v>
      </c>
      <c r="J3970" s="701" t="s">
        <v>1608</v>
      </c>
      <c r="K3970" s="702">
        <v>28944</v>
      </c>
      <c r="L3970" s="701" t="s">
        <v>1341</v>
      </c>
      <c r="M3970" s="704"/>
      <c r="N3970" s="701" t="s">
        <v>1613</v>
      </c>
      <c r="O3970" s="705">
        <v>343109</v>
      </c>
      <c r="P3970" s="701" t="s">
        <v>1341</v>
      </c>
      <c r="Q3970" s="704"/>
      <c r="R3970" s="701" t="s">
        <v>1341</v>
      </c>
      <c r="S3970" s="701" t="s">
        <v>1341</v>
      </c>
    </row>
    <row r="3971" spans="1:19" x14ac:dyDescent="0.3">
      <c r="A3971" s="701" t="s">
        <v>6026</v>
      </c>
      <c r="B3971" s="701" t="s">
        <v>1607</v>
      </c>
      <c r="C3971" s="701" t="s">
        <v>1512</v>
      </c>
      <c r="D3971" s="702">
        <v>2009</v>
      </c>
      <c r="E3971" s="701" t="s">
        <v>1695</v>
      </c>
      <c r="F3971" s="701" t="s">
        <v>1696</v>
      </c>
      <c r="G3971" s="701" t="s">
        <v>1612</v>
      </c>
      <c r="H3971" s="703">
        <v>40316</v>
      </c>
      <c r="I3971" s="703">
        <v>40316</v>
      </c>
      <c r="J3971" s="701" t="s">
        <v>1608</v>
      </c>
      <c r="K3971" s="702">
        <v>29191</v>
      </c>
      <c r="L3971" s="701" t="s">
        <v>1341</v>
      </c>
      <c r="M3971" s="704"/>
      <c r="N3971" s="701" t="s">
        <v>1613</v>
      </c>
      <c r="O3971" s="705">
        <v>346036</v>
      </c>
      <c r="P3971" s="701" t="s">
        <v>1341</v>
      </c>
      <c r="Q3971" s="704"/>
      <c r="R3971" s="701" t="s">
        <v>1341</v>
      </c>
      <c r="S3971" s="701" t="s">
        <v>1341</v>
      </c>
    </row>
    <row r="3972" spans="1:19" x14ac:dyDescent="0.3">
      <c r="A3972" s="701" t="s">
        <v>6027</v>
      </c>
      <c r="B3972" s="701" t="s">
        <v>1607</v>
      </c>
      <c r="C3972" s="701" t="s">
        <v>1512</v>
      </c>
      <c r="D3972" s="702">
        <v>2009</v>
      </c>
      <c r="E3972" s="701" t="s">
        <v>1695</v>
      </c>
      <c r="F3972" s="701" t="s">
        <v>1696</v>
      </c>
      <c r="G3972" s="701" t="s">
        <v>1612</v>
      </c>
      <c r="H3972" s="703">
        <v>40316</v>
      </c>
      <c r="I3972" s="703">
        <v>40316</v>
      </c>
      <c r="J3972" s="701" t="s">
        <v>1608</v>
      </c>
      <c r="K3972" s="702">
        <v>28751</v>
      </c>
      <c r="L3972" s="701" t="s">
        <v>1341</v>
      </c>
      <c r="M3972" s="704"/>
      <c r="N3972" s="701" t="s">
        <v>1613</v>
      </c>
      <c r="O3972" s="705">
        <v>340825</v>
      </c>
      <c r="P3972" s="701" t="s">
        <v>1341</v>
      </c>
      <c r="Q3972" s="704"/>
      <c r="R3972" s="701" t="s">
        <v>1341</v>
      </c>
      <c r="S3972" s="701" t="s">
        <v>1341</v>
      </c>
    </row>
    <row r="3973" spans="1:19" x14ac:dyDescent="0.3">
      <c r="A3973" s="701" t="s">
        <v>6028</v>
      </c>
      <c r="B3973" s="701" t="s">
        <v>1607</v>
      </c>
      <c r="C3973" s="701" t="s">
        <v>1512</v>
      </c>
      <c r="D3973" s="702">
        <v>2009</v>
      </c>
      <c r="E3973" s="701" t="s">
        <v>1695</v>
      </c>
      <c r="F3973" s="701" t="s">
        <v>1696</v>
      </c>
      <c r="G3973" s="701" t="s">
        <v>1612</v>
      </c>
      <c r="H3973" s="703">
        <v>40316</v>
      </c>
      <c r="I3973" s="703">
        <v>40316</v>
      </c>
      <c r="J3973" s="701" t="s">
        <v>1608</v>
      </c>
      <c r="K3973" s="702">
        <v>29498</v>
      </c>
      <c r="L3973" s="701" t="s">
        <v>1341</v>
      </c>
      <c r="M3973" s="704"/>
      <c r="N3973" s="701" t="s">
        <v>1613</v>
      </c>
      <c r="O3973" s="702">
        <v>349677</v>
      </c>
      <c r="P3973" s="701" t="s">
        <v>1341</v>
      </c>
      <c r="Q3973" s="704"/>
      <c r="R3973" s="701" t="s">
        <v>1341</v>
      </c>
      <c r="S3973" s="701" t="s">
        <v>1341</v>
      </c>
    </row>
    <row r="3974" spans="1:19" x14ac:dyDescent="0.3">
      <c r="A3974" s="701" t="s">
        <v>5740</v>
      </c>
      <c r="B3974" s="701" t="s">
        <v>1607</v>
      </c>
      <c r="C3974" s="701" t="s">
        <v>1512</v>
      </c>
      <c r="D3974" s="702">
        <v>2010</v>
      </c>
      <c r="E3974" s="701" t="s">
        <v>1695</v>
      </c>
      <c r="F3974" s="701" t="s">
        <v>1696</v>
      </c>
      <c r="G3974" s="701" t="s">
        <v>1612</v>
      </c>
      <c r="H3974" s="703">
        <v>40695</v>
      </c>
      <c r="I3974" s="703">
        <v>40695</v>
      </c>
      <c r="J3974" s="701" t="s">
        <v>1608</v>
      </c>
      <c r="K3974" s="702">
        <v>26113</v>
      </c>
      <c r="L3974" s="701" t="s">
        <v>1341</v>
      </c>
      <c r="M3974" s="704"/>
      <c r="N3974" s="701" t="s">
        <v>1613</v>
      </c>
      <c r="O3974" s="702">
        <v>337852</v>
      </c>
      <c r="P3974" s="701" t="s">
        <v>1341</v>
      </c>
      <c r="Q3974" s="704"/>
      <c r="R3974" s="701" t="s">
        <v>1341</v>
      </c>
      <c r="S3974" s="701" t="s">
        <v>1341</v>
      </c>
    </row>
    <row r="3975" spans="1:19" x14ac:dyDescent="0.3">
      <c r="A3975" s="701" t="s">
        <v>5741</v>
      </c>
      <c r="B3975" s="701" t="s">
        <v>1607</v>
      </c>
      <c r="C3975" s="701" t="s">
        <v>1512</v>
      </c>
      <c r="D3975" s="702">
        <v>2010</v>
      </c>
      <c r="E3975" s="701" t="s">
        <v>1695</v>
      </c>
      <c r="F3975" s="701" t="s">
        <v>1696</v>
      </c>
      <c r="G3975" s="701" t="s">
        <v>1612</v>
      </c>
      <c r="H3975" s="703">
        <v>40695</v>
      </c>
      <c r="I3975" s="703">
        <v>40695</v>
      </c>
      <c r="J3975" s="701" t="s">
        <v>1608</v>
      </c>
      <c r="K3975" s="702">
        <v>26587</v>
      </c>
      <c r="L3975" s="701" t="s">
        <v>1341</v>
      </c>
      <c r="M3975" s="704"/>
      <c r="N3975" s="701" t="s">
        <v>1613</v>
      </c>
      <c r="O3975" s="702">
        <v>358315</v>
      </c>
      <c r="P3975" s="701" t="s">
        <v>1608</v>
      </c>
      <c r="Q3975" s="705">
        <v>1108</v>
      </c>
      <c r="R3975" s="701" t="s">
        <v>1341</v>
      </c>
      <c r="S3975" s="701" t="s">
        <v>1341</v>
      </c>
    </row>
    <row r="3976" spans="1:19" x14ac:dyDescent="0.3">
      <c r="A3976" s="701" t="s">
        <v>6118</v>
      </c>
      <c r="B3976" s="701" t="s">
        <v>1607</v>
      </c>
      <c r="C3976" s="701" t="s">
        <v>1512</v>
      </c>
      <c r="D3976" s="702">
        <v>2010</v>
      </c>
      <c r="E3976" s="701" t="s">
        <v>1695</v>
      </c>
      <c r="F3976" s="701" t="s">
        <v>1696</v>
      </c>
      <c r="G3976" s="701" t="s">
        <v>1612</v>
      </c>
      <c r="H3976" s="703">
        <v>40690</v>
      </c>
      <c r="I3976" s="703">
        <v>40690</v>
      </c>
      <c r="J3976" s="701" t="s">
        <v>1608</v>
      </c>
      <c r="K3976" s="702">
        <v>57331</v>
      </c>
      <c r="L3976" s="701" t="s">
        <v>1341</v>
      </c>
      <c r="M3976" s="704"/>
      <c r="N3976" s="701" t="s">
        <v>1613</v>
      </c>
      <c r="O3976" s="702">
        <v>859724</v>
      </c>
      <c r="P3976" s="701" t="s">
        <v>1608</v>
      </c>
      <c r="Q3976" s="705">
        <v>436</v>
      </c>
      <c r="R3976" s="701" t="s">
        <v>1341</v>
      </c>
      <c r="S3976" s="701" t="s">
        <v>1341</v>
      </c>
    </row>
    <row r="3977" spans="1:19" x14ac:dyDescent="0.3">
      <c r="A3977" s="701" t="s">
        <v>6119</v>
      </c>
      <c r="B3977" s="701" t="s">
        <v>1607</v>
      </c>
      <c r="C3977" s="701" t="s">
        <v>1512</v>
      </c>
      <c r="D3977" s="702">
        <v>2010</v>
      </c>
      <c r="E3977" s="701" t="s">
        <v>1695</v>
      </c>
      <c r="F3977" s="701" t="s">
        <v>1696</v>
      </c>
      <c r="G3977" s="701" t="s">
        <v>1612</v>
      </c>
      <c r="H3977" s="703">
        <v>40690</v>
      </c>
      <c r="I3977" s="703">
        <v>40690</v>
      </c>
      <c r="J3977" s="701" t="s">
        <v>1608</v>
      </c>
      <c r="K3977" s="702">
        <v>58045</v>
      </c>
      <c r="L3977" s="701" t="s">
        <v>1341</v>
      </c>
      <c r="M3977" s="704"/>
      <c r="N3977" s="701" t="s">
        <v>1613</v>
      </c>
      <c r="O3977" s="702">
        <v>866017</v>
      </c>
      <c r="P3977" s="701" t="s">
        <v>1608</v>
      </c>
      <c r="Q3977" s="705">
        <v>145</v>
      </c>
      <c r="R3977" s="701" t="s">
        <v>1341</v>
      </c>
      <c r="S3977" s="701" t="s">
        <v>1341</v>
      </c>
    </row>
    <row r="3978" spans="1:19" x14ac:dyDescent="0.3">
      <c r="A3978" s="701" t="s">
        <v>6120</v>
      </c>
      <c r="B3978" s="701" t="s">
        <v>1607</v>
      </c>
      <c r="C3978" s="701" t="s">
        <v>1512</v>
      </c>
      <c r="D3978" s="702">
        <v>2010</v>
      </c>
      <c r="E3978" s="701" t="s">
        <v>1695</v>
      </c>
      <c r="F3978" s="701" t="s">
        <v>1696</v>
      </c>
      <c r="G3978" s="701" t="s">
        <v>1612</v>
      </c>
      <c r="H3978" s="703">
        <v>40690</v>
      </c>
      <c r="I3978" s="703">
        <v>40690</v>
      </c>
      <c r="J3978" s="701" t="s">
        <v>1608</v>
      </c>
      <c r="K3978" s="702">
        <v>57371</v>
      </c>
      <c r="L3978" s="701" t="s">
        <v>1341</v>
      </c>
      <c r="M3978" s="704"/>
      <c r="N3978" s="701" t="s">
        <v>1613</v>
      </c>
      <c r="O3978" s="702">
        <v>858124</v>
      </c>
      <c r="P3978" s="701" t="s">
        <v>1608</v>
      </c>
      <c r="Q3978" s="705">
        <v>289</v>
      </c>
      <c r="R3978" s="701" t="s">
        <v>1341</v>
      </c>
      <c r="S3978" s="701" t="s">
        <v>1341</v>
      </c>
    </row>
    <row r="3979" spans="1:19" x14ac:dyDescent="0.3">
      <c r="A3979" s="701" t="s">
        <v>6121</v>
      </c>
      <c r="B3979" s="701" t="s">
        <v>1607</v>
      </c>
      <c r="C3979" s="701" t="s">
        <v>1512</v>
      </c>
      <c r="D3979" s="702">
        <v>2010</v>
      </c>
      <c r="E3979" s="701" t="s">
        <v>1695</v>
      </c>
      <c r="F3979" s="701" t="s">
        <v>1696</v>
      </c>
      <c r="G3979" s="701" t="s">
        <v>1612</v>
      </c>
      <c r="H3979" s="703">
        <v>40691</v>
      </c>
      <c r="I3979" s="703">
        <v>40691</v>
      </c>
      <c r="J3979" s="701" t="s">
        <v>1608</v>
      </c>
      <c r="K3979" s="702">
        <v>57595</v>
      </c>
      <c r="L3979" s="701" t="s">
        <v>1341</v>
      </c>
      <c r="M3979" s="704"/>
      <c r="N3979" s="701" t="s">
        <v>1613</v>
      </c>
      <c r="O3979" s="702">
        <v>731050</v>
      </c>
      <c r="P3979" s="701" t="s">
        <v>1608</v>
      </c>
      <c r="Q3979" s="705">
        <v>438</v>
      </c>
      <c r="R3979" s="701" t="s">
        <v>1341</v>
      </c>
      <c r="S3979" s="701" t="s">
        <v>1341</v>
      </c>
    </row>
    <row r="3980" spans="1:19" x14ac:dyDescent="0.3">
      <c r="A3980" s="701" t="s">
        <v>6195</v>
      </c>
      <c r="B3980" s="701" t="s">
        <v>1607</v>
      </c>
      <c r="C3980" s="701" t="s">
        <v>1512</v>
      </c>
      <c r="D3980" s="702">
        <v>2010</v>
      </c>
      <c r="E3980" s="701" t="s">
        <v>1695</v>
      </c>
      <c r="F3980" s="701" t="s">
        <v>1696</v>
      </c>
      <c r="G3980" s="701" t="s">
        <v>1612</v>
      </c>
      <c r="H3980" s="703">
        <v>40690</v>
      </c>
      <c r="I3980" s="703">
        <v>40690</v>
      </c>
      <c r="J3980" s="701" t="s">
        <v>1608</v>
      </c>
      <c r="K3980" s="702">
        <v>25936</v>
      </c>
      <c r="L3980" s="701" t="s">
        <v>1341</v>
      </c>
      <c r="M3980" s="704"/>
      <c r="N3980" s="701" t="s">
        <v>1613</v>
      </c>
      <c r="O3980" s="702">
        <v>349775</v>
      </c>
      <c r="P3980" s="701" t="s">
        <v>1341</v>
      </c>
      <c r="Q3980" s="706"/>
      <c r="R3980" s="701" t="s">
        <v>1341</v>
      </c>
      <c r="S3980" s="701" t="s">
        <v>1341</v>
      </c>
    </row>
    <row r="3981" spans="1:19" x14ac:dyDescent="0.3">
      <c r="A3981" s="701" t="s">
        <v>6196</v>
      </c>
      <c r="B3981" s="701" t="s">
        <v>1607</v>
      </c>
      <c r="C3981" s="701" t="s">
        <v>1512</v>
      </c>
      <c r="D3981" s="702">
        <v>2010</v>
      </c>
      <c r="E3981" s="701" t="s">
        <v>1695</v>
      </c>
      <c r="F3981" s="701" t="s">
        <v>1696</v>
      </c>
      <c r="G3981" s="701" t="s">
        <v>1612</v>
      </c>
      <c r="H3981" s="703">
        <v>40690</v>
      </c>
      <c r="I3981" s="703">
        <v>40690</v>
      </c>
      <c r="J3981" s="701" t="s">
        <v>1608</v>
      </c>
      <c r="K3981" s="702">
        <v>25870</v>
      </c>
      <c r="L3981" s="701" t="s">
        <v>1341</v>
      </c>
      <c r="M3981" s="704"/>
      <c r="N3981" s="701" t="s">
        <v>1613</v>
      </c>
      <c r="O3981" s="702">
        <v>350636</v>
      </c>
      <c r="P3981" s="701" t="s">
        <v>1608</v>
      </c>
      <c r="Q3981" s="705">
        <v>130</v>
      </c>
      <c r="R3981" s="701" t="s">
        <v>1341</v>
      </c>
      <c r="S3981" s="701" t="s">
        <v>1341</v>
      </c>
    </row>
    <row r="3982" spans="1:19" x14ac:dyDescent="0.3">
      <c r="A3982" s="701" t="s">
        <v>6206</v>
      </c>
      <c r="B3982" s="701" t="s">
        <v>1607</v>
      </c>
      <c r="C3982" s="701" t="s">
        <v>1512</v>
      </c>
      <c r="D3982" s="702">
        <v>2010</v>
      </c>
      <c r="E3982" s="701" t="s">
        <v>1695</v>
      </c>
      <c r="F3982" s="701" t="s">
        <v>1696</v>
      </c>
      <c r="G3982" s="701" t="s">
        <v>1612</v>
      </c>
      <c r="H3982" s="703">
        <v>40691</v>
      </c>
      <c r="I3982" s="703">
        <v>40691</v>
      </c>
      <c r="J3982" s="701" t="s">
        <v>1608</v>
      </c>
      <c r="K3982" s="702">
        <v>56699</v>
      </c>
      <c r="L3982" s="701" t="s">
        <v>1341</v>
      </c>
      <c r="M3982" s="704"/>
      <c r="N3982" s="701" t="s">
        <v>1613</v>
      </c>
      <c r="O3982" s="702">
        <v>728815</v>
      </c>
      <c r="P3982" s="701" t="s">
        <v>1608</v>
      </c>
      <c r="Q3982" s="702">
        <v>1157</v>
      </c>
      <c r="R3982" s="701" t="s">
        <v>1341</v>
      </c>
      <c r="S3982" s="701" t="s">
        <v>1341</v>
      </c>
    </row>
    <row r="3983" spans="1:19" x14ac:dyDescent="0.3">
      <c r="A3983" s="701" t="s">
        <v>6207</v>
      </c>
      <c r="B3983" s="701" t="s">
        <v>1607</v>
      </c>
      <c r="C3983" s="701" t="s">
        <v>1512</v>
      </c>
      <c r="D3983" s="702">
        <v>2010</v>
      </c>
      <c r="E3983" s="701" t="s">
        <v>1695</v>
      </c>
      <c r="F3983" s="701" t="s">
        <v>1696</v>
      </c>
      <c r="G3983" s="701" t="s">
        <v>1612</v>
      </c>
      <c r="H3983" s="703">
        <v>40691</v>
      </c>
      <c r="I3983" s="703">
        <v>40691</v>
      </c>
      <c r="J3983" s="701" t="s">
        <v>1608</v>
      </c>
      <c r="K3983" s="702">
        <v>56179</v>
      </c>
      <c r="L3983" s="701" t="s">
        <v>1341</v>
      </c>
      <c r="M3983" s="704"/>
      <c r="N3983" s="701" t="s">
        <v>1613</v>
      </c>
      <c r="O3983" s="702">
        <v>718469</v>
      </c>
      <c r="P3983" s="701" t="s">
        <v>1608</v>
      </c>
      <c r="Q3983" s="705">
        <v>855</v>
      </c>
      <c r="R3983" s="701" t="s">
        <v>1341</v>
      </c>
      <c r="S3983" s="701" t="s">
        <v>1341</v>
      </c>
    </row>
    <row r="3984" spans="1:19" x14ac:dyDescent="0.3">
      <c r="A3984" s="701" t="s">
        <v>5973</v>
      </c>
      <c r="B3984" s="701" t="s">
        <v>1607</v>
      </c>
      <c r="C3984" s="701" t="s">
        <v>1512</v>
      </c>
      <c r="D3984" s="702">
        <v>2011</v>
      </c>
      <c r="E3984" s="701" t="s">
        <v>1695</v>
      </c>
      <c r="F3984" s="701" t="s">
        <v>1696</v>
      </c>
      <c r="G3984" s="701" t="s">
        <v>1612</v>
      </c>
      <c r="H3984" s="703">
        <v>41064</v>
      </c>
      <c r="I3984" s="703">
        <v>41064</v>
      </c>
      <c r="J3984" s="701" t="s">
        <v>1608</v>
      </c>
      <c r="K3984" s="702">
        <v>25606</v>
      </c>
      <c r="L3984" s="701" t="s">
        <v>1341</v>
      </c>
      <c r="M3984" s="704"/>
      <c r="N3984" s="701" t="s">
        <v>1613</v>
      </c>
      <c r="O3984" s="702">
        <v>315517</v>
      </c>
      <c r="P3984" s="701" t="s">
        <v>1341</v>
      </c>
      <c r="Q3984" s="706"/>
      <c r="R3984" s="701" t="s">
        <v>1341</v>
      </c>
      <c r="S3984" s="701" t="s">
        <v>1341</v>
      </c>
    </row>
    <row r="3985" spans="1:19" x14ac:dyDescent="0.3">
      <c r="A3985" s="701" t="s">
        <v>5974</v>
      </c>
      <c r="B3985" s="701" t="s">
        <v>1607</v>
      </c>
      <c r="C3985" s="701" t="s">
        <v>1512</v>
      </c>
      <c r="D3985" s="702">
        <v>2011</v>
      </c>
      <c r="E3985" s="701" t="s">
        <v>1695</v>
      </c>
      <c r="F3985" s="701" t="s">
        <v>1696</v>
      </c>
      <c r="G3985" s="701" t="s">
        <v>1612</v>
      </c>
      <c r="H3985" s="703">
        <v>41064</v>
      </c>
      <c r="I3985" s="703">
        <v>41064</v>
      </c>
      <c r="J3985" s="701" t="s">
        <v>1608</v>
      </c>
      <c r="K3985" s="702">
        <v>11743</v>
      </c>
      <c r="L3985" s="701" t="s">
        <v>1341</v>
      </c>
      <c r="M3985" s="704"/>
      <c r="N3985" s="701" t="s">
        <v>1613</v>
      </c>
      <c r="O3985" s="702">
        <v>144693</v>
      </c>
      <c r="P3985" s="701" t="s">
        <v>1341</v>
      </c>
      <c r="Q3985" s="704"/>
      <c r="R3985" s="701" t="s">
        <v>1341</v>
      </c>
      <c r="S3985" s="701" t="s">
        <v>1341</v>
      </c>
    </row>
    <row r="3986" spans="1:19" x14ac:dyDescent="0.3">
      <c r="A3986" s="701" t="s">
        <v>6029</v>
      </c>
      <c r="B3986" s="701" t="s">
        <v>1607</v>
      </c>
      <c r="C3986" s="701" t="s">
        <v>1512</v>
      </c>
      <c r="D3986" s="702">
        <v>2011</v>
      </c>
      <c r="E3986" s="701" t="s">
        <v>1695</v>
      </c>
      <c r="F3986" s="701" t="s">
        <v>1696</v>
      </c>
      <c r="G3986" s="701" t="s">
        <v>1612</v>
      </c>
      <c r="H3986" s="703">
        <v>41056</v>
      </c>
      <c r="I3986" s="703">
        <v>41056</v>
      </c>
      <c r="J3986" s="701" t="s">
        <v>1608</v>
      </c>
      <c r="K3986" s="702">
        <v>25060</v>
      </c>
      <c r="L3986" s="701" t="s">
        <v>1341</v>
      </c>
      <c r="M3986" s="704"/>
      <c r="N3986" s="701" t="s">
        <v>1613</v>
      </c>
      <c r="O3986" s="702">
        <v>359242</v>
      </c>
      <c r="P3986" s="701" t="s">
        <v>1341</v>
      </c>
      <c r="Q3986" s="706"/>
      <c r="R3986" s="701" t="s">
        <v>1341</v>
      </c>
      <c r="S3986" s="701" t="s">
        <v>1341</v>
      </c>
    </row>
    <row r="3987" spans="1:19" x14ac:dyDescent="0.3">
      <c r="A3987" s="701" t="s">
        <v>6030</v>
      </c>
      <c r="B3987" s="701" t="s">
        <v>1607</v>
      </c>
      <c r="C3987" s="701" t="s">
        <v>1512</v>
      </c>
      <c r="D3987" s="702">
        <v>2011</v>
      </c>
      <c r="E3987" s="701" t="s">
        <v>1695</v>
      </c>
      <c r="F3987" s="701" t="s">
        <v>1696</v>
      </c>
      <c r="G3987" s="701" t="s">
        <v>1612</v>
      </c>
      <c r="H3987" s="703">
        <v>41056</v>
      </c>
      <c r="I3987" s="703">
        <v>41056</v>
      </c>
      <c r="J3987" s="701" t="s">
        <v>1608</v>
      </c>
      <c r="K3987" s="702">
        <v>25039</v>
      </c>
      <c r="L3987" s="701" t="s">
        <v>1341</v>
      </c>
      <c r="M3987" s="704"/>
      <c r="N3987" s="701" t="s">
        <v>1613</v>
      </c>
      <c r="O3987" s="702">
        <v>358928</v>
      </c>
      <c r="P3987" s="701" t="s">
        <v>1341</v>
      </c>
      <c r="Q3987" s="704"/>
      <c r="R3987" s="701" t="s">
        <v>1341</v>
      </c>
      <c r="S3987" s="701" t="s">
        <v>1341</v>
      </c>
    </row>
    <row r="3988" spans="1:19" x14ac:dyDescent="0.3">
      <c r="A3988" s="701" t="s">
        <v>6031</v>
      </c>
      <c r="B3988" s="701" t="s">
        <v>1607</v>
      </c>
      <c r="C3988" s="701" t="s">
        <v>1512</v>
      </c>
      <c r="D3988" s="702">
        <v>2011</v>
      </c>
      <c r="E3988" s="701" t="s">
        <v>1695</v>
      </c>
      <c r="F3988" s="701" t="s">
        <v>1696</v>
      </c>
      <c r="G3988" s="701" t="s">
        <v>1612</v>
      </c>
      <c r="H3988" s="703">
        <v>41056</v>
      </c>
      <c r="I3988" s="703">
        <v>41056</v>
      </c>
      <c r="J3988" s="701" t="s">
        <v>1608</v>
      </c>
      <c r="K3988" s="702">
        <v>24613</v>
      </c>
      <c r="L3988" s="701" t="s">
        <v>1341</v>
      </c>
      <c r="M3988" s="704"/>
      <c r="N3988" s="701" t="s">
        <v>1613</v>
      </c>
      <c r="O3988" s="702">
        <v>360031</v>
      </c>
      <c r="P3988" s="701" t="s">
        <v>1608</v>
      </c>
      <c r="Q3988" s="702">
        <v>502</v>
      </c>
      <c r="R3988" s="701" t="s">
        <v>1341</v>
      </c>
      <c r="S3988" s="701" t="s">
        <v>1341</v>
      </c>
    </row>
    <row r="3989" spans="1:19" x14ac:dyDescent="0.3">
      <c r="A3989" s="701" t="s">
        <v>6040</v>
      </c>
      <c r="B3989" s="701" t="s">
        <v>1607</v>
      </c>
      <c r="C3989" s="701" t="s">
        <v>1512</v>
      </c>
      <c r="D3989" s="702">
        <v>2011</v>
      </c>
      <c r="E3989" s="701" t="s">
        <v>1695</v>
      </c>
      <c r="F3989" s="701" t="s">
        <v>1696</v>
      </c>
      <c r="G3989" s="701" t="s">
        <v>1612</v>
      </c>
      <c r="H3989" s="703">
        <v>41064</v>
      </c>
      <c r="I3989" s="703">
        <v>41064</v>
      </c>
      <c r="J3989" s="701" t="s">
        <v>1608</v>
      </c>
      <c r="K3989" s="702">
        <v>25166</v>
      </c>
      <c r="L3989" s="701" t="s">
        <v>1341</v>
      </c>
      <c r="M3989" s="704"/>
      <c r="N3989" s="701" t="s">
        <v>1613</v>
      </c>
      <c r="O3989" s="705">
        <v>310096</v>
      </c>
      <c r="P3989" s="701" t="s">
        <v>1341</v>
      </c>
      <c r="Q3989" s="704"/>
      <c r="R3989" s="701" t="s">
        <v>1341</v>
      </c>
      <c r="S3989" s="701" t="s">
        <v>1341</v>
      </c>
    </row>
    <row r="3990" spans="1:19" x14ac:dyDescent="0.3">
      <c r="A3990" s="701" t="s">
        <v>6128</v>
      </c>
      <c r="B3990" s="701" t="s">
        <v>1607</v>
      </c>
      <c r="C3990" s="701" t="s">
        <v>1512</v>
      </c>
      <c r="D3990" s="702">
        <v>2011</v>
      </c>
      <c r="E3990" s="701" t="s">
        <v>1695</v>
      </c>
      <c r="F3990" s="701" t="s">
        <v>1696</v>
      </c>
      <c r="G3990" s="701" t="s">
        <v>1612</v>
      </c>
      <c r="H3990" s="703">
        <v>41056</v>
      </c>
      <c r="I3990" s="703">
        <v>41056</v>
      </c>
      <c r="J3990" s="701" t="s">
        <v>1608</v>
      </c>
      <c r="K3990" s="702">
        <v>51652</v>
      </c>
      <c r="L3990" s="701" t="s">
        <v>1341</v>
      </c>
      <c r="M3990" s="704"/>
      <c r="N3990" s="701" t="s">
        <v>1613</v>
      </c>
      <c r="O3990" s="702">
        <v>771284</v>
      </c>
      <c r="P3990" s="701" t="s">
        <v>1608</v>
      </c>
      <c r="Q3990" s="705">
        <v>2152</v>
      </c>
      <c r="R3990" s="701" t="s">
        <v>1341</v>
      </c>
      <c r="S3990" s="701" t="s">
        <v>1341</v>
      </c>
    </row>
    <row r="3991" spans="1:19" x14ac:dyDescent="0.3">
      <c r="A3991" s="701" t="s">
        <v>6129</v>
      </c>
      <c r="B3991" s="701" t="s">
        <v>1607</v>
      </c>
      <c r="C3991" s="701" t="s">
        <v>1512</v>
      </c>
      <c r="D3991" s="702">
        <v>2011</v>
      </c>
      <c r="E3991" s="701" t="s">
        <v>1695</v>
      </c>
      <c r="F3991" s="701" t="s">
        <v>1696</v>
      </c>
      <c r="G3991" s="701" t="s">
        <v>1612</v>
      </c>
      <c r="H3991" s="703">
        <v>41056</v>
      </c>
      <c r="I3991" s="703">
        <v>41056</v>
      </c>
      <c r="J3991" s="701" t="s">
        <v>1608</v>
      </c>
      <c r="K3991" s="702">
        <v>51548</v>
      </c>
      <c r="L3991" s="701" t="s">
        <v>1341</v>
      </c>
      <c r="M3991" s="704"/>
      <c r="N3991" s="701" t="s">
        <v>1613</v>
      </c>
      <c r="O3991" s="702">
        <v>750200</v>
      </c>
      <c r="P3991" s="701" t="s">
        <v>1608</v>
      </c>
      <c r="Q3991" s="705">
        <v>785</v>
      </c>
      <c r="R3991" s="701" t="s">
        <v>1341</v>
      </c>
      <c r="S3991" s="701" t="s">
        <v>1341</v>
      </c>
    </row>
    <row r="3992" spans="1:19" x14ac:dyDescent="0.3">
      <c r="A3992" s="701" t="s">
        <v>6130</v>
      </c>
      <c r="B3992" s="701" t="s">
        <v>1607</v>
      </c>
      <c r="C3992" s="701" t="s">
        <v>1512</v>
      </c>
      <c r="D3992" s="702">
        <v>2011</v>
      </c>
      <c r="E3992" s="701" t="s">
        <v>1695</v>
      </c>
      <c r="F3992" s="701" t="s">
        <v>1696</v>
      </c>
      <c r="G3992" s="701" t="s">
        <v>1612</v>
      </c>
      <c r="H3992" s="703">
        <v>41064</v>
      </c>
      <c r="I3992" s="703">
        <v>41064</v>
      </c>
      <c r="J3992" s="701" t="s">
        <v>1608</v>
      </c>
      <c r="K3992" s="702">
        <v>53079</v>
      </c>
      <c r="L3992" s="701" t="s">
        <v>1341</v>
      </c>
      <c r="M3992" s="704"/>
      <c r="N3992" s="701" t="s">
        <v>1613</v>
      </c>
      <c r="O3992" s="702">
        <v>664008</v>
      </c>
      <c r="P3992" s="701" t="s">
        <v>1608</v>
      </c>
      <c r="Q3992" s="705">
        <v>808</v>
      </c>
      <c r="R3992" s="701" t="s">
        <v>1341</v>
      </c>
      <c r="S3992" s="701" t="s">
        <v>1341</v>
      </c>
    </row>
    <row r="3993" spans="1:19" x14ac:dyDescent="0.3">
      <c r="A3993" s="701" t="s">
        <v>6131</v>
      </c>
      <c r="B3993" s="701" t="s">
        <v>1607</v>
      </c>
      <c r="C3993" s="701" t="s">
        <v>1512</v>
      </c>
      <c r="D3993" s="702">
        <v>2011</v>
      </c>
      <c r="E3993" s="701" t="s">
        <v>1695</v>
      </c>
      <c r="F3993" s="701" t="s">
        <v>1696</v>
      </c>
      <c r="G3993" s="701" t="s">
        <v>1612</v>
      </c>
      <c r="H3993" s="703">
        <v>41064</v>
      </c>
      <c r="I3993" s="703">
        <v>41064</v>
      </c>
      <c r="J3993" s="701" t="s">
        <v>1608</v>
      </c>
      <c r="K3993" s="702">
        <v>51248</v>
      </c>
      <c r="L3993" s="701" t="s">
        <v>1341</v>
      </c>
      <c r="M3993" s="704"/>
      <c r="N3993" s="701" t="s">
        <v>1613</v>
      </c>
      <c r="O3993" s="702">
        <v>633060</v>
      </c>
      <c r="P3993" s="701" t="s">
        <v>1608</v>
      </c>
      <c r="Q3993" s="705">
        <v>128</v>
      </c>
      <c r="R3993" s="701" t="s">
        <v>1341</v>
      </c>
      <c r="S3993" s="701" t="s">
        <v>1341</v>
      </c>
    </row>
    <row r="3994" spans="1:19" x14ac:dyDescent="0.3">
      <c r="A3994" s="701" t="s">
        <v>6349</v>
      </c>
      <c r="B3994" s="701" t="s">
        <v>1607</v>
      </c>
      <c r="C3994" s="701" t="s">
        <v>1512</v>
      </c>
      <c r="D3994" s="702">
        <v>2011</v>
      </c>
      <c r="E3994" s="701" t="s">
        <v>1695</v>
      </c>
      <c r="F3994" s="701" t="s">
        <v>1696</v>
      </c>
      <c r="G3994" s="701" t="s">
        <v>1612</v>
      </c>
      <c r="H3994" s="703">
        <v>41023</v>
      </c>
      <c r="I3994" s="703">
        <v>41023</v>
      </c>
      <c r="J3994" s="701" t="s">
        <v>1608</v>
      </c>
      <c r="K3994" s="702">
        <v>49942</v>
      </c>
      <c r="L3994" s="701" t="s">
        <v>1341</v>
      </c>
      <c r="M3994" s="704"/>
      <c r="N3994" s="701" t="s">
        <v>1613</v>
      </c>
      <c r="O3994" s="702">
        <v>695781</v>
      </c>
      <c r="P3994" s="701" t="s">
        <v>1608</v>
      </c>
      <c r="Q3994" s="705">
        <v>632</v>
      </c>
      <c r="R3994" s="701" t="s">
        <v>1341</v>
      </c>
      <c r="S3994" s="701" t="s">
        <v>1341</v>
      </c>
    </row>
    <row r="3995" spans="1:19" x14ac:dyDescent="0.3">
      <c r="A3995" s="701" t="s">
        <v>6350</v>
      </c>
      <c r="B3995" s="701" t="s">
        <v>1607</v>
      </c>
      <c r="C3995" s="701" t="s">
        <v>1512</v>
      </c>
      <c r="D3995" s="702">
        <v>2011</v>
      </c>
      <c r="E3995" s="701" t="s">
        <v>1695</v>
      </c>
      <c r="F3995" s="701" t="s">
        <v>1696</v>
      </c>
      <c r="G3995" s="701" t="s">
        <v>1612</v>
      </c>
      <c r="H3995" s="703">
        <v>41053</v>
      </c>
      <c r="I3995" s="703">
        <v>41053</v>
      </c>
      <c r="J3995" s="701" t="s">
        <v>1608</v>
      </c>
      <c r="K3995" s="702">
        <v>49926</v>
      </c>
      <c r="L3995" s="701" t="s">
        <v>1341</v>
      </c>
      <c r="M3995" s="704"/>
      <c r="N3995" s="701" t="s">
        <v>1613</v>
      </c>
      <c r="O3995" s="702">
        <v>686158</v>
      </c>
      <c r="P3995" s="701" t="s">
        <v>1608</v>
      </c>
      <c r="Q3995" s="705">
        <v>125</v>
      </c>
      <c r="R3995" s="701" t="s">
        <v>1341</v>
      </c>
      <c r="S3995" s="701" t="s">
        <v>1341</v>
      </c>
    </row>
    <row r="3996" spans="1:19" x14ac:dyDescent="0.3">
      <c r="A3996" s="701" t="s">
        <v>2776</v>
      </c>
      <c r="B3996" s="701" t="s">
        <v>1607</v>
      </c>
      <c r="C3996" s="701" t="s">
        <v>356</v>
      </c>
      <c r="D3996" s="702">
        <v>1974</v>
      </c>
      <c r="E3996" s="701" t="s">
        <v>1805</v>
      </c>
      <c r="F3996" s="701" t="s">
        <v>2777</v>
      </c>
      <c r="G3996" s="701" t="s">
        <v>1612</v>
      </c>
      <c r="H3996" s="703">
        <v>27563</v>
      </c>
      <c r="I3996" s="703">
        <v>27563</v>
      </c>
      <c r="J3996" s="701" t="s">
        <v>1608</v>
      </c>
      <c r="K3996" s="702">
        <v>51340</v>
      </c>
      <c r="L3996" s="701" t="s">
        <v>1341</v>
      </c>
      <c r="M3996" s="704"/>
      <c r="N3996" s="701" t="s">
        <v>1613</v>
      </c>
      <c r="O3996" s="702">
        <v>404585</v>
      </c>
      <c r="P3996" s="701" t="s">
        <v>1341</v>
      </c>
      <c r="Q3996" s="704"/>
      <c r="R3996" s="701" t="s">
        <v>1341</v>
      </c>
      <c r="S3996" s="701" t="s">
        <v>1341</v>
      </c>
    </row>
    <row r="3997" spans="1:19" x14ac:dyDescent="0.3">
      <c r="A3997" s="701" t="s">
        <v>5698</v>
      </c>
      <c r="B3997" s="701" t="s">
        <v>1607</v>
      </c>
      <c r="C3997" s="701" t="s">
        <v>356</v>
      </c>
      <c r="D3997" s="702">
        <v>1974</v>
      </c>
      <c r="E3997" s="701" t="s">
        <v>1811</v>
      </c>
      <c r="F3997" s="701" t="s">
        <v>1812</v>
      </c>
      <c r="G3997" s="701" t="s">
        <v>1612</v>
      </c>
      <c r="H3997" s="703">
        <v>27542</v>
      </c>
      <c r="I3997" s="703">
        <v>27542</v>
      </c>
      <c r="J3997" s="701" t="s">
        <v>1608</v>
      </c>
      <c r="K3997" s="702">
        <v>72493</v>
      </c>
      <c r="L3997" s="701" t="s">
        <v>1341</v>
      </c>
      <c r="M3997" s="704"/>
      <c r="N3997" s="701" t="s">
        <v>1608</v>
      </c>
      <c r="O3997" s="702">
        <v>1935</v>
      </c>
      <c r="P3997" s="701" t="s">
        <v>1341</v>
      </c>
      <c r="Q3997" s="704"/>
      <c r="R3997" s="701" t="s">
        <v>1341</v>
      </c>
      <c r="S3997" s="701" t="s">
        <v>1341</v>
      </c>
    </row>
    <row r="3998" spans="1:19" x14ac:dyDescent="0.3">
      <c r="A3998" s="701" t="s">
        <v>5702</v>
      </c>
      <c r="B3998" s="701" t="s">
        <v>1607</v>
      </c>
      <c r="C3998" s="701" t="s">
        <v>356</v>
      </c>
      <c r="D3998" s="702">
        <v>1974</v>
      </c>
      <c r="E3998" s="701" t="s">
        <v>1805</v>
      </c>
      <c r="F3998" s="701" t="s">
        <v>2777</v>
      </c>
      <c r="G3998" s="701" t="s">
        <v>1612</v>
      </c>
      <c r="H3998" s="703">
        <v>27523</v>
      </c>
      <c r="I3998" s="703">
        <v>27523</v>
      </c>
      <c r="J3998" s="701" t="s">
        <v>1608</v>
      </c>
      <c r="K3998" s="702">
        <v>75761</v>
      </c>
      <c r="L3998" s="701" t="s">
        <v>1341</v>
      </c>
      <c r="M3998" s="704"/>
      <c r="N3998" s="701" t="s">
        <v>1613</v>
      </c>
      <c r="O3998" s="702">
        <v>698233</v>
      </c>
      <c r="P3998" s="701" t="s">
        <v>1341</v>
      </c>
      <c r="Q3998" s="704"/>
      <c r="R3998" s="701" t="s">
        <v>1341</v>
      </c>
      <c r="S3998" s="701" t="s">
        <v>1341</v>
      </c>
    </row>
    <row r="3999" spans="1:19" x14ac:dyDescent="0.3">
      <c r="A3999" s="701" t="s">
        <v>5703</v>
      </c>
      <c r="B3999" s="701" t="s">
        <v>1607</v>
      </c>
      <c r="C3999" s="701" t="s">
        <v>356</v>
      </c>
      <c r="D3999" s="702">
        <v>1975</v>
      </c>
      <c r="E3999" s="701" t="s">
        <v>1805</v>
      </c>
      <c r="F3999" s="701" t="s">
        <v>2777</v>
      </c>
      <c r="G3999" s="701" t="s">
        <v>1612</v>
      </c>
      <c r="H3999" s="703">
        <v>27928</v>
      </c>
      <c r="I3999" s="703">
        <v>27928</v>
      </c>
      <c r="J3999" s="701" t="s">
        <v>1608</v>
      </c>
      <c r="K3999" s="702">
        <v>72842</v>
      </c>
      <c r="L3999" s="701" t="s">
        <v>1341</v>
      </c>
      <c r="M3999" s="704"/>
      <c r="N3999" s="701" t="s">
        <v>1608</v>
      </c>
      <c r="O3999" s="702">
        <v>735</v>
      </c>
      <c r="P3999" s="701" t="s">
        <v>1341</v>
      </c>
      <c r="Q3999" s="706"/>
      <c r="R3999" s="701" t="s">
        <v>1341</v>
      </c>
      <c r="S3999" s="701" t="s">
        <v>1341</v>
      </c>
    </row>
    <row r="4000" spans="1:19" x14ac:dyDescent="0.3">
      <c r="A4000" s="701" t="s">
        <v>5705</v>
      </c>
      <c r="B4000" s="701" t="s">
        <v>1607</v>
      </c>
      <c r="C4000" s="701" t="s">
        <v>356</v>
      </c>
      <c r="D4000" s="702">
        <v>1975</v>
      </c>
      <c r="E4000" s="701" t="s">
        <v>1811</v>
      </c>
      <c r="F4000" s="701" t="s">
        <v>1812</v>
      </c>
      <c r="G4000" s="701" t="s">
        <v>1612</v>
      </c>
      <c r="H4000" s="703">
        <v>27891</v>
      </c>
      <c r="I4000" s="703">
        <v>27891</v>
      </c>
      <c r="J4000" s="701" t="s">
        <v>1608</v>
      </c>
      <c r="K4000" s="702">
        <v>9770</v>
      </c>
      <c r="L4000" s="701" t="s">
        <v>1341</v>
      </c>
      <c r="M4000" s="704"/>
      <c r="N4000" s="701" t="s">
        <v>1341</v>
      </c>
      <c r="O4000" s="706"/>
      <c r="P4000" s="701" t="s">
        <v>1341</v>
      </c>
      <c r="Q4000" s="706"/>
      <c r="R4000" s="701" t="s">
        <v>1341</v>
      </c>
      <c r="S4000" s="701" t="s">
        <v>1341</v>
      </c>
    </row>
    <row r="4001" spans="1:19" x14ac:dyDescent="0.3">
      <c r="A4001" s="701" t="s">
        <v>5706</v>
      </c>
      <c r="B4001" s="701" t="s">
        <v>1607</v>
      </c>
      <c r="C4001" s="701" t="s">
        <v>356</v>
      </c>
      <c r="D4001" s="702">
        <v>1975</v>
      </c>
      <c r="E4001" s="701" t="s">
        <v>1811</v>
      </c>
      <c r="F4001" s="701" t="s">
        <v>5707</v>
      </c>
      <c r="G4001" s="701" t="s">
        <v>1612</v>
      </c>
      <c r="H4001" s="703">
        <v>27920</v>
      </c>
      <c r="I4001" s="703">
        <v>27920</v>
      </c>
      <c r="J4001" s="701" t="s">
        <v>1608</v>
      </c>
      <c r="K4001" s="702">
        <v>76106</v>
      </c>
      <c r="L4001" s="701" t="s">
        <v>1341</v>
      </c>
      <c r="M4001" s="704"/>
      <c r="N4001" s="701" t="s">
        <v>1613</v>
      </c>
      <c r="O4001" s="705">
        <v>822742</v>
      </c>
      <c r="P4001" s="701" t="s">
        <v>1341</v>
      </c>
      <c r="Q4001" s="704"/>
      <c r="R4001" s="701" t="s">
        <v>1341</v>
      </c>
      <c r="S4001" s="701" t="s">
        <v>1341</v>
      </c>
    </row>
    <row r="4002" spans="1:19" x14ac:dyDescent="0.3">
      <c r="A4002" s="701" t="s">
        <v>7704</v>
      </c>
      <c r="B4002" s="701" t="s">
        <v>1607</v>
      </c>
      <c r="C4002" s="701" t="s">
        <v>356</v>
      </c>
      <c r="D4002" s="702">
        <v>1979</v>
      </c>
      <c r="E4002" s="701" t="s">
        <v>1811</v>
      </c>
      <c r="F4002" s="701" t="s">
        <v>5707</v>
      </c>
      <c r="G4002" s="701" t="s">
        <v>1612</v>
      </c>
      <c r="H4002" s="703">
        <v>29364</v>
      </c>
      <c r="I4002" s="703">
        <v>29364</v>
      </c>
      <c r="J4002" s="701" t="s">
        <v>1608</v>
      </c>
      <c r="K4002" s="702">
        <v>100514</v>
      </c>
      <c r="L4002" s="701" t="s">
        <v>1341</v>
      </c>
      <c r="M4002" s="704"/>
      <c r="N4002" s="701" t="s">
        <v>1608</v>
      </c>
      <c r="O4002" s="702">
        <v>1206</v>
      </c>
      <c r="P4002" s="701" t="s">
        <v>1341</v>
      </c>
      <c r="Q4002" s="704"/>
      <c r="R4002" s="701" t="s">
        <v>1341</v>
      </c>
      <c r="S4002" s="701" t="s">
        <v>1341</v>
      </c>
    </row>
    <row r="4003" spans="1:19" x14ac:dyDescent="0.3">
      <c r="A4003" s="701" t="s">
        <v>7712</v>
      </c>
      <c r="B4003" s="701" t="s">
        <v>1607</v>
      </c>
      <c r="C4003" s="701" t="s">
        <v>356</v>
      </c>
      <c r="D4003" s="702">
        <v>1979</v>
      </c>
      <c r="E4003" s="701" t="s">
        <v>1811</v>
      </c>
      <c r="F4003" s="701" t="s">
        <v>1812</v>
      </c>
      <c r="G4003" s="701" t="s">
        <v>1612</v>
      </c>
      <c r="H4003" s="703">
        <v>29364</v>
      </c>
      <c r="I4003" s="703">
        <v>29364</v>
      </c>
      <c r="J4003" s="701" t="s">
        <v>1608</v>
      </c>
      <c r="K4003" s="702">
        <v>106037</v>
      </c>
      <c r="L4003" s="701" t="s">
        <v>1341</v>
      </c>
      <c r="M4003" s="704"/>
      <c r="N4003" s="701" t="s">
        <v>1613</v>
      </c>
      <c r="O4003" s="705">
        <v>22287</v>
      </c>
      <c r="P4003" s="701" t="s">
        <v>1608</v>
      </c>
      <c r="Q4003" s="705">
        <v>206</v>
      </c>
      <c r="R4003" s="701" t="s">
        <v>1341</v>
      </c>
      <c r="S4003" s="701" t="s">
        <v>1341</v>
      </c>
    </row>
    <row r="4004" spans="1:19" x14ac:dyDescent="0.3">
      <c r="A4004" s="701" t="s">
        <v>7713</v>
      </c>
      <c r="B4004" s="701" t="s">
        <v>1607</v>
      </c>
      <c r="C4004" s="701" t="s">
        <v>356</v>
      </c>
      <c r="D4004" s="702">
        <v>1979</v>
      </c>
      <c r="E4004" s="701" t="s">
        <v>1811</v>
      </c>
      <c r="F4004" s="701" t="s">
        <v>1812</v>
      </c>
      <c r="G4004" s="701" t="s">
        <v>1612</v>
      </c>
      <c r="H4004" s="703">
        <v>29364</v>
      </c>
      <c r="I4004" s="703">
        <v>29364</v>
      </c>
      <c r="J4004" s="701" t="s">
        <v>1608</v>
      </c>
      <c r="K4004" s="702">
        <v>103023</v>
      </c>
      <c r="L4004" s="701" t="s">
        <v>1341</v>
      </c>
      <c r="M4004" s="704"/>
      <c r="N4004" s="701" t="s">
        <v>1613</v>
      </c>
      <c r="O4004" s="702">
        <v>9300</v>
      </c>
      <c r="P4004" s="701" t="s">
        <v>1608</v>
      </c>
      <c r="Q4004" s="705">
        <v>1231</v>
      </c>
      <c r="R4004" s="701" t="s">
        <v>1341</v>
      </c>
      <c r="S4004" s="701" t="s">
        <v>1341</v>
      </c>
    </row>
    <row r="4005" spans="1:19" x14ac:dyDescent="0.3">
      <c r="A4005" s="701" t="s">
        <v>7924</v>
      </c>
      <c r="B4005" s="701" t="s">
        <v>1607</v>
      </c>
      <c r="C4005" s="701" t="s">
        <v>356</v>
      </c>
      <c r="D4005" s="702">
        <v>1985</v>
      </c>
      <c r="E4005" s="701" t="s">
        <v>1811</v>
      </c>
      <c r="F4005" s="701" t="s">
        <v>1812</v>
      </c>
      <c r="G4005" s="701" t="s">
        <v>1612</v>
      </c>
      <c r="H4005" s="703">
        <v>31560</v>
      </c>
      <c r="I4005" s="703">
        <v>31560</v>
      </c>
      <c r="J4005" s="701" t="s">
        <v>1608</v>
      </c>
      <c r="K4005" s="702">
        <v>53773</v>
      </c>
      <c r="L4005" s="701" t="s">
        <v>1341</v>
      </c>
      <c r="M4005" s="704"/>
      <c r="N4005" s="701" t="s">
        <v>1613</v>
      </c>
      <c r="O4005" s="702">
        <v>7099</v>
      </c>
      <c r="P4005" s="701" t="s">
        <v>1608</v>
      </c>
      <c r="Q4005" s="705">
        <v>297</v>
      </c>
      <c r="R4005" s="701" t="s">
        <v>1341</v>
      </c>
      <c r="S4005" s="701" t="s">
        <v>1341</v>
      </c>
    </row>
    <row r="4006" spans="1:19" x14ac:dyDescent="0.3">
      <c r="A4006" s="701" t="s">
        <v>7925</v>
      </c>
      <c r="B4006" s="701" t="s">
        <v>1607</v>
      </c>
      <c r="C4006" s="701" t="s">
        <v>356</v>
      </c>
      <c r="D4006" s="702">
        <v>1985</v>
      </c>
      <c r="E4006" s="701" t="s">
        <v>1811</v>
      </c>
      <c r="F4006" s="701" t="s">
        <v>1812</v>
      </c>
      <c r="G4006" s="701" t="s">
        <v>1612</v>
      </c>
      <c r="H4006" s="703">
        <v>31560</v>
      </c>
      <c r="I4006" s="703">
        <v>31560</v>
      </c>
      <c r="J4006" s="701" t="s">
        <v>1608</v>
      </c>
      <c r="K4006" s="702">
        <v>52297</v>
      </c>
      <c r="L4006" s="701" t="s">
        <v>1341</v>
      </c>
      <c r="M4006" s="704"/>
      <c r="N4006" s="701" t="s">
        <v>1613</v>
      </c>
      <c r="O4006" s="702">
        <v>6904</v>
      </c>
      <c r="P4006" s="701" t="s">
        <v>1608</v>
      </c>
      <c r="Q4006" s="705">
        <v>289</v>
      </c>
      <c r="R4006" s="701" t="s">
        <v>1341</v>
      </c>
      <c r="S4006" s="701" t="s">
        <v>1341</v>
      </c>
    </row>
    <row r="4007" spans="1:19" x14ac:dyDescent="0.3">
      <c r="A4007" s="701" t="s">
        <v>7926</v>
      </c>
      <c r="B4007" s="701" t="s">
        <v>1607</v>
      </c>
      <c r="C4007" s="701" t="s">
        <v>356</v>
      </c>
      <c r="D4007" s="702">
        <v>1985</v>
      </c>
      <c r="E4007" s="701" t="s">
        <v>1811</v>
      </c>
      <c r="F4007" s="701" t="s">
        <v>1812</v>
      </c>
      <c r="G4007" s="701" t="s">
        <v>1612</v>
      </c>
      <c r="H4007" s="703">
        <v>31560</v>
      </c>
      <c r="I4007" s="703">
        <v>31560</v>
      </c>
      <c r="J4007" s="701" t="s">
        <v>1608</v>
      </c>
      <c r="K4007" s="702">
        <v>52297</v>
      </c>
      <c r="L4007" s="701" t="s">
        <v>1341</v>
      </c>
      <c r="M4007" s="704"/>
      <c r="N4007" s="701" t="s">
        <v>1613</v>
      </c>
      <c r="O4007" s="702">
        <v>6904</v>
      </c>
      <c r="P4007" s="701" t="s">
        <v>1608</v>
      </c>
      <c r="Q4007" s="705">
        <v>289</v>
      </c>
      <c r="R4007" s="701" t="s">
        <v>1341</v>
      </c>
      <c r="S4007" s="701" t="s">
        <v>1341</v>
      </c>
    </row>
    <row r="4008" spans="1:19" x14ac:dyDescent="0.3">
      <c r="A4008" s="701" t="s">
        <v>7927</v>
      </c>
      <c r="B4008" s="701" t="s">
        <v>1607</v>
      </c>
      <c r="C4008" s="701" t="s">
        <v>356</v>
      </c>
      <c r="D4008" s="702">
        <v>1985</v>
      </c>
      <c r="E4008" s="701" t="s">
        <v>1811</v>
      </c>
      <c r="F4008" s="701" t="s">
        <v>1812</v>
      </c>
      <c r="G4008" s="701" t="s">
        <v>1612</v>
      </c>
      <c r="H4008" s="703">
        <v>31560</v>
      </c>
      <c r="I4008" s="703">
        <v>31560</v>
      </c>
      <c r="J4008" s="701" t="s">
        <v>1608</v>
      </c>
      <c r="K4008" s="702">
        <v>52506</v>
      </c>
      <c r="L4008" s="701" t="s">
        <v>1341</v>
      </c>
      <c r="M4008" s="704"/>
      <c r="N4008" s="701" t="s">
        <v>1613</v>
      </c>
      <c r="O4008" s="702">
        <v>6933</v>
      </c>
      <c r="P4008" s="701" t="s">
        <v>1608</v>
      </c>
      <c r="Q4008" s="705">
        <v>291</v>
      </c>
      <c r="R4008" s="701" t="s">
        <v>1341</v>
      </c>
      <c r="S4008" s="701" t="s">
        <v>1341</v>
      </c>
    </row>
    <row r="4009" spans="1:19" x14ac:dyDescent="0.3">
      <c r="A4009" s="701" t="s">
        <v>7953</v>
      </c>
      <c r="B4009" s="701" t="s">
        <v>1607</v>
      </c>
      <c r="C4009" s="701" t="s">
        <v>356</v>
      </c>
      <c r="D4009" s="702">
        <v>1985</v>
      </c>
      <c r="E4009" s="701" t="s">
        <v>1805</v>
      </c>
      <c r="F4009" s="701" t="s">
        <v>2777</v>
      </c>
      <c r="G4009" s="701" t="s">
        <v>1612</v>
      </c>
      <c r="H4009" s="703">
        <v>31580</v>
      </c>
      <c r="I4009" s="703">
        <v>31580</v>
      </c>
      <c r="J4009" s="701" t="s">
        <v>1608</v>
      </c>
      <c r="K4009" s="702">
        <v>201804</v>
      </c>
      <c r="L4009" s="701" t="s">
        <v>1341</v>
      </c>
      <c r="M4009" s="704"/>
      <c r="N4009" s="701" t="s">
        <v>1613</v>
      </c>
      <c r="O4009" s="702">
        <v>1667761</v>
      </c>
      <c r="P4009" s="701" t="s">
        <v>1608</v>
      </c>
      <c r="Q4009" s="705">
        <v>606</v>
      </c>
      <c r="R4009" s="701" t="s">
        <v>1341</v>
      </c>
      <c r="S4009" s="701" t="s">
        <v>1341</v>
      </c>
    </row>
    <row r="4010" spans="1:19" x14ac:dyDescent="0.3">
      <c r="A4010" s="701" t="s">
        <v>7958</v>
      </c>
      <c r="B4010" s="701" t="s">
        <v>1607</v>
      </c>
      <c r="C4010" s="701" t="s">
        <v>356</v>
      </c>
      <c r="D4010" s="702">
        <v>1986</v>
      </c>
      <c r="E4010" s="701" t="s">
        <v>1811</v>
      </c>
      <c r="F4010" s="701" t="s">
        <v>1812</v>
      </c>
      <c r="G4010" s="701" t="s">
        <v>1612</v>
      </c>
      <c r="H4010" s="703">
        <v>31910</v>
      </c>
      <c r="I4010" s="703">
        <v>31910</v>
      </c>
      <c r="J4010" s="701" t="s">
        <v>1608</v>
      </c>
      <c r="K4010" s="702">
        <v>204517</v>
      </c>
      <c r="L4010" s="701" t="s">
        <v>1341</v>
      </c>
      <c r="M4010" s="704"/>
      <c r="N4010" s="701" t="s">
        <v>1613</v>
      </c>
      <c r="O4010" s="702">
        <v>2412505</v>
      </c>
      <c r="P4010" s="701" t="s">
        <v>1608</v>
      </c>
      <c r="Q4010" s="705">
        <v>8078</v>
      </c>
      <c r="R4010" s="701" t="s">
        <v>1341</v>
      </c>
      <c r="S4010" s="701" t="s">
        <v>1341</v>
      </c>
    </row>
    <row r="4011" spans="1:19" x14ac:dyDescent="0.3">
      <c r="A4011" s="701" t="s">
        <v>8016</v>
      </c>
      <c r="B4011" s="701" t="s">
        <v>1607</v>
      </c>
      <c r="C4011" s="701" t="s">
        <v>356</v>
      </c>
      <c r="D4011" s="702">
        <v>1987</v>
      </c>
      <c r="E4011" s="701" t="s">
        <v>1811</v>
      </c>
      <c r="F4011" s="701" t="s">
        <v>1812</v>
      </c>
      <c r="G4011" s="701" t="s">
        <v>1612</v>
      </c>
      <c r="H4011" s="703">
        <v>32290</v>
      </c>
      <c r="I4011" s="703">
        <v>32290</v>
      </c>
      <c r="J4011" s="701" t="s">
        <v>1608</v>
      </c>
      <c r="K4011" s="702">
        <v>205145</v>
      </c>
      <c r="L4011" s="701" t="s">
        <v>1341</v>
      </c>
      <c r="M4011" s="704"/>
      <c r="N4011" s="701" t="s">
        <v>1613</v>
      </c>
      <c r="O4011" s="702">
        <v>747164</v>
      </c>
      <c r="P4011" s="701" t="s">
        <v>1608</v>
      </c>
      <c r="Q4011" s="705">
        <v>5891</v>
      </c>
      <c r="R4011" s="701" t="s">
        <v>1341</v>
      </c>
      <c r="S4011" s="701" t="s">
        <v>1341</v>
      </c>
    </row>
    <row r="4012" spans="1:19" x14ac:dyDescent="0.3">
      <c r="A4012" s="701" t="s">
        <v>8116</v>
      </c>
      <c r="B4012" s="701" t="s">
        <v>1607</v>
      </c>
      <c r="C4012" s="701" t="s">
        <v>356</v>
      </c>
      <c r="D4012" s="702">
        <v>1988</v>
      </c>
      <c r="E4012" s="701" t="s">
        <v>1811</v>
      </c>
      <c r="F4012" s="701" t="s">
        <v>1812</v>
      </c>
      <c r="G4012" s="701" t="s">
        <v>1612</v>
      </c>
      <c r="H4012" s="703">
        <v>32647</v>
      </c>
      <c r="I4012" s="703">
        <v>32647</v>
      </c>
      <c r="J4012" s="701" t="s">
        <v>1608</v>
      </c>
      <c r="K4012" s="702">
        <v>199723</v>
      </c>
      <c r="L4012" s="701" t="s">
        <v>1341</v>
      </c>
      <c r="M4012" s="704"/>
      <c r="N4012" s="701" t="s">
        <v>1613</v>
      </c>
      <c r="O4012" s="702">
        <v>1522646</v>
      </c>
      <c r="P4012" s="701" t="s">
        <v>1608</v>
      </c>
      <c r="Q4012" s="702">
        <v>2631</v>
      </c>
      <c r="R4012" s="701" t="s">
        <v>1341</v>
      </c>
      <c r="S4012" s="701" t="s">
        <v>1341</v>
      </c>
    </row>
    <row r="4013" spans="1:19" x14ac:dyDescent="0.3">
      <c r="A4013" s="701" t="s">
        <v>7483</v>
      </c>
      <c r="B4013" s="701" t="s">
        <v>1607</v>
      </c>
      <c r="C4013" s="701" t="s">
        <v>356</v>
      </c>
      <c r="D4013" s="702">
        <v>1989</v>
      </c>
      <c r="E4013" s="701" t="s">
        <v>1811</v>
      </c>
      <c r="F4013" s="701" t="s">
        <v>1812</v>
      </c>
      <c r="G4013" s="701" t="s">
        <v>1612</v>
      </c>
      <c r="H4013" s="703">
        <v>33018</v>
      </c>
      <c r="I4013" s="703">
        <v>33018</v>
      </c>
      <c r="J4013" s="701" t="s">
        <v>1608</v>
      </c>
      <c r="K4013" s="702">
        <v>202682</v>
      </c>
      <c r="L4013" s="701" t="s">
        <v>1341</v>
      </c>
      <c r="M4013" s="704"/>
      <c r="N4013" s="701" t="s">
        <v>1613</v>
      </c>
      <c r="O4013" s="702">
        <v>744187</v>
      </c>
      <c r="P4013" s="701" t="s">
        <v>1608</v>
      </c>
      <c r="Q4013" s="702">
        <v>3631</v>
      </c>
      <c r="R4013" s="701" t="s">
        <v>1341</v>
      </c>
      <c r="S4013" s="701" t="s">
        <v>1341</v>
      </c>
    </row>
    <row r="4014" spans="1:19" x14ac:dyDescent="0.3">
      <c r="A4014" s="701" t="s">
        <v>7945</v>
      </c>
      <c r="B4014" s="701" t="s">
        <v>1607</v>
      </c>
      <c r="C4014" s="701" t="s">
        <v>356</v>
      </c>
      <c r="D4014" s="702">
        <v>1990</v>
      </c>
      <c r="E4014" s="701" t="s">
        <v>1811</v>
      </c>
      <c r="F4014" s="701" t="s">
        <v>1812</v>
      </c>
      <c r="G4014" s="701" t="s">
        <v>1612</v>
      </c>
      <c r="H4014" s="703">
        <v>33389</v>
      </c>
      <c r="I4014" s="703">
        <v>33389</v>
      </c>
      <c r="J4014" s="701" t="s">
        <v>1608</v>
      </c>
      <c r="K4014" s="702">
        <v>200872</v>
      </c>
      <c r="L4014" s="701" t="s">
        <v>1341</v>
      </c>
      <c r="M4014" s="704"/>
      <c r="N4014" s="701" t="s">
        <v>1613</v>
      </c>
      <c r="O4014" s="702">
        <v>596902</v>
      </c>
      <c r="P4014" s="701" t="s">
        <v>1608</v>
      </c>
      <c r="Q4014" s="702">
        <v>726</v>
      </c>
      <c r="R4014" s="701" t="s">
        <v>1341</v>
      </c>
      <c r="S4014" s="701" t="s">
        <v>1341</v>
      </c>
    </row>
    <row r="4015" spans="1:19" x14ac:dyDescent="0.3">
      <c r="A4015" s="701" t="s">
        <v>7988</v>
      </c>
      <c r="B4015" s="701" t="s">
        <v>1607</v>
      </c>
      <c r="C4015" s="701" t="s">
        <v>356</v>
      </c>
      <c r="D4015" s="702">
        <v>1991</v>
      </c>
      <c r="E4015" s="701" t="s">
        <v>1811</v>
      </c>
      <c r="F4015" s="701" t="s">
        <v>1812</v>
      </c>
      <c r="G4015" s="701" t="s">
        <v>1612</v>
      </c>
      <c r="H4015" s="703">
        <v>33739</v>
      </c>
      <c r="I4015" s="703">
        <v>33739</v>
      </c>
      <c r="J4015" s="701" t="s">
        <v>1608</v>
      </c>
      <c r="K4015" s="702">
        <v>203392</v>
      </c>
      <c r="L4015" s="701" t="s">
        <v>1341</v>
      </c>
      <c r="M4015" s="704"/>
      <c r="N4015" s="701" t="s">
        <v>1613</v>
      </c>
      <c r="O4015" s="702">
        <v>585138</v>
      </c>
      <c r="P4015" s="701" t="s">
        <v>1608</v>
      </c>
      <c r="Q4015" s="702">
        <v>2470</v>
      </c>
      <c r="R4015" s="701" t="s">
        <v>1341</v>
      </c>
      <c r="S4015" s="701" t="s">
        <v>1341</v>
      </c>
    </row>
    <row r="4016" spans="1:19" x14ac:dyDescent="0.3">
      <c r="A4016" s="701" t="s">
        <v>8058</v>
      </c>
      <c r="B4016" s="701" t="s">
        <v>1607</v>
      </c>
      <c r="C4016" s="701" t="s">
        <v>356</v>
      </c>
      <c r="D4016" s="702">
        <v>1992</v>
      </c>
      <c r="E4016" s="701" t="s">
        <v>1811</v>
      </c>
      <c r="F4016" s="701" t="s">
        <v>1812</v>
      </c>
      <c r="G4016" s="701" t="s">
        <v>1612</v>
      </c>
      <c r="H4016" s="703">
        <v>34117</v>
      </c>
      <c r="I4016" s="703">
        <v>34117</v>
      </c>
      <c r="J4016" s="701" t="s">
        <v>1608</v>
      </c>
      <c r="K4016" s="702">
        <v>201791</v>
      </c>
      <c r="L4016" s="701" t="s">
        <v>1341</v>
      </c>
      <c r="M4016" s="704"/>
      <c r="N4016" s="701" t="s">
        <v>1613</v>
      </c>
      <c r="O4016" s="702">
        <v>595976</v>
      </c>
      <c r="P4016" s="701" t="s">
        <v>1608</v>
      </c>
      <c r="Q4016" s="702">
        <v>2533</v>
      </c>
      <c r="R4016" s="701" t="s">
        <v>1341</v>
      </c>
      <c r="S4016" s="701" t="s">
        <v>1341</v>
      </c>
    </row>
    <row r="4017" spans="1:19" x14ac:dyDescent="0.3">
      <c r="A4017" s="701" t="s">
        <v>8169</v>
      </c>
      <c r="B4017" s="701" t="s">
        <v>1607</v>
      </c>
      <c r="C4017" s="701" t="s">
        <v>356</v>
      </c>
      <c r="D4017" s="702">
        <v>1993</v>
      </c>
      <c r="E4017" s="701" t="s">
        <v>1811</v>
      </c>
      <c r="F4017" s="701" t="s">
        <v>1812</v>
      </c>
      <c r="G4017" s="701" t="s">
        <v>1612</v>
      </c>
      <c r="H4017" s="703">
        <v>34483</v>
      </c>
      <c r="I4017" s="703">
        <v>34483</v>
      </c>
      <c r="J4017" s="701" t="s">
        <v>1608</v>
      </c>
      <c r="K4017" s="702">
        <v>201258</v>
      </c>
      <c r="L4017" s="701" t="s">
        <v>1341</v>
      </c>
      <c r="M4017" s="704"/>
      <c r="N4017" s="701" t="s">
        <v>1613</v>
      </c>
      <c r="O4017" s="702">
        <v>598478</v>
      </c>
      <c r="P4017" s="701" t="s">
        <v>1608</v>
      </c>
      <c r="Q4017" s="702">
        <v>1664</v>
      </c>
      <c r="R4017" s="701" t="s">
        <v>1341</v>
      </c>
      <c r="S4017" s="701" t="s">
        <v>1341</v>
      </c>
    </row>
    <row r="4018" spans="1:19" x14ac:dyDescent="0.3">
      <c r="A4018" s="701" t="s">
        <v>8210</v>
      </c>
      <c r="B4018" s="701" t="s">
        <v>1607</v>
      </c>
      <c r="C4018" s="701" t="s">
        <v>356</v>
      </c>
      <c r="D4018" s="702">
        <v>1994</v>
      </c>
      <c r="E4018" s="701" t="s">
        <v>1811</v>
      </c>
      <c r="F4018" s="701" t="s">
        <v>1812</v>
      </c>
      <c r="G4018" s="701" t="s">
        <v>1612</v>
      </c>
      <c r="H4018" s="703">
        <v>34845</v>
      </c>
      <c r="I4018" s="703">
        <v>34845</v>
      </c>
      <c r="J4018" s="701" t="s">
        <v>1608</v>
      </c>
      <c r="K4018" s="702">
        <v>205256</v>
      </c>
      <c r="L4018" s="701" t="s">
        <v>1341</v>
      </c>
      <c r="M4018" s="704"/>
      <c r="N4018" s="701" t="s">
        <v>1608</v>
      </c>
      <c r="O4018" s="702">
        <v>1239</v>
      </c>
      <c r="P4018" s="701" t="s">
        <v>1613</v>
      </c>
      <c r="Q4018" s="705">
        <v>5104305</v>
      </c>
      <c r="R4018" s="701" t="s">
        <v>1341</v>
      </c>
      <c r="S4018" s="701" t="s">
        <v>1341</v>
      </c>
    </row>
    <row r="4019" spans="1:19" x14ac:dyDescent="0.3">
      <c r="A4019" s="701" t="s">
        <v>8255</v>
      </c>
      <c r="B4019" s="701" t="s">
        <v>1607</v>
      </c>
      <c r="C4019" s="701" t="s">
        <v>356</v>
      </c>
      <c r="D4019" s="702">
        <v>1995</v>
      </c>
      <c r="E4019" s="701" t="s">
        <v>1811</v>
      </c>
      <c r="F4019" s="701" t="s">
        <v>7373</v>
      </c>
      <c r="G4019" s="701" t="s">
        <v>1612</v>
      </c>
      <c r="H4019" s="703">
        <v>35216</v>
      </c>
      <c r="I4019" s="703">
        <v>35222</v>
      </c>
      <c r="J4019" s="701" t="s">
        <v>1608</v>
      </c>
      <c r="K4019" s="702">
        <v>192747</v>
      </c>
      <c r="L4019" s="701" t="s">
        <v>1613</v>
      </c>
      <c r="M4019" s="705">
        <v>4378</v>
      </c>
      <c r="N4019" s="701" t="s">
        <v>1608</v>
      </c>
      <c r="O4019" s="702">
        <v>5789</v>
      </c>
      <c r="P4019" s="701" t="s">
        <v>1613</v>
      </c>
      <c r="Q4019" s="705">
        <v>3635286</v>
      </c>
      <c r="R4019" s="701" t="s">
        <v>1341</v>
      </c>
      <c r="S4019" s="701" t="s">
        <v>1341</v>
      </c>
    </row>
    <row r="4020" spans="1:19" x14ac:dyDescent="0.3">
      <c r="A4020" s="701" t="s">
        <v>7346</v>
      </c>
      <c r="B4020" s="701" t="s">
        <v>1607</v>
      </c>
      <c r="C4020" s="701" t="s">
        <v>356</v>
      </c>
      <c r="D4020" s="702">
        <v>1996</v>
      </c>
      <c r="E4020" s="701" t="s">
        <v>1811</v>
      </c>
      <c r="F4020" s="701" t="s">
        <v>1812</v>
      </c>
      <c r="G4020" s="701" t="s">
        <v>1612</v>
      </c>
      <c r="H4020" s="703">
        <v>35591</v>
      </c>
      <c r="I4020" s="703">
        <v>35591</v>
      </c>
      <c r="J4020" s="701" t="s">
        <v>1608</v>
      </c>
      <c r="K4020" s="702">
        <v>199351</v>
      </c>
      <c r="L4020" s="701" t="s">
        <v>1613</v>
      </c>
      <c r="M4020" s="705">
        <v>921</v>
      </c>
      <c r="N4020" s="701" t="s">
        <v>1608</v>
      </c>
      <c r="O4020" s="702">
        <v>1528</v>
      </c>
      <c r="P4020" s="701" t="s">
        <v>1613</v>
      </c>
      <c r="Q4020" s="705">
        <v>694200</v>
      </c>
      <c r="R4020" s="701" t="s">
        <v>1341</v>
      </c>
      <c r="S4020" s="701" t="s">
        <v>1341</v>
      </c>
    </row>
    <row r="4021" spans="1:19" x14ac:dyDescent="0.3">
      <c r="A4021" s="701" t="s">
        <v>7428</v>
      </c>
      <c r="B4021" s="701" t="s">
        <v>1607</v>
      </c>
      <c r="C4021" s="701" t="s">
        <v>356</v>
      </c>
      <c r="D4021" s="702">
        <v>1997</v>
      </c>
      <c r="E4021" s="701" t="s">
        <v>1811</v>
      </c>
      <c r="F4021" s="701" t="s">
        <v>5707</v>
      </c>
      <c r="G4021" s="701" t="s">
        <v>1612</v>
      </c>
      <c r="H4021" s="703">
        <v>35940</v>
      </c>
      <c r="I4021" s="703">
        <v>35940</v>
      </c>
      <c r="J4021" s="701" t="s">
        <v>1608</v>
      </c>
      <c r="K4021" s="702">
        <v>101754</v>
      </c>
      <c r="L4021" s="701" t="s">
        <v>1613</v>
      </c>
      <c r="M4021" s="705">
        <v>339</v>
      </c>
      <c r="N4021" s="701" t="s">
        <v>1608</v>
      </c>
      <c r="O4021" s="702">
        <v>2725487</v>
      </c>
      <c r="P4021" s="701" t="s">
        <v>1341</v>
      </c>
      <c r="Q4021" s="704"/>
      <c r="R4021" s="701" t="s">
        <v>258</v>
      </c>
      <c r="S4021" s="701" t="s">
        <v>7429</v>
      </c>
    </row>
    <row r="4022" spans="1:19" x14ac:dyDescent="0.3">
      <c r="A4022" s="701" t="s">
        <v>7432</v>
      </c>
      <c r="B4022" s="701" t="s">
        <v>1607</v>
      </c>
      <c r="C4022" s="701" t="s">
        <v>356</v>
      </c>
      <c r="D4022" s="702">
        <v>1997</v>
      </c>
      <c r="E4022" s="701" t="s">
        <v>1811</v>
      </c>
      <c r="F4022" s="701" t="s">
        <v>1812</v>
      </c>
      <c r="G4022" s="701" t="s">
        <v>1612</v>
      </c>
      <c r="H4022" s="703">
        <v>35939</v>
      </c>
      <c r="I4022" s="703">
        <v>35939</v>
      </c>
      <c r="J4022" s="701" t="s">
        <v>1608</v>
      </c>
      <c r="K4022" s="702">
        <v>78987</v>
      </c>
      <c r="L4022" s="701" t="s">
        <v>1613</v>
      </c>
      <c r="M4022" s="705">
        <v>496</v>
      </c>
      <c r="N4022" s="701" t="s">
        <v>1608</v>
      </c>
      <c r="O4022" s="702">
        <v>878584</v>
      </c>
      <c r="P4022" s="701" t="s">
        <v>1341</v>
      </c>
      <c r="Q4022" s="706"/>
      <c r="R4022" s="701" t="s">
        <v>258</v>
      </c>
      <c r="S4022" s="701" t="s">
        <v>7429</v>
      </c>
    </row>
    <row r="4023" spans="1:19" x14ac:dyDescent="0.3">
      <c r="A4023" s="701" t="s">
        <v>7524</v>
      </c>
      <c r="B4023" s="701" t="s">
        <v>1607</v>
      </c>
      <c r="C4023" s="701" t="s">
        <v>356</v>
      </c>
      <c r="D4023" s="702">
        <v>1998</v>
      </c>
      <c r="E4023" s="701" t="s">
        <v>1811</v>
      </c>
      <c r="F4023" s="701" t="s">
        <v>7373</v>
      </c>
      <c r="G4023" s="701" t="s">
        <v>1612</v>
      </c>
      <c r="H4023" s="703">
        <v>36300</v>
      </c>
      <c r="I4023" s="703">
        <v>36300</v>
      </c>
      <c r="J4023" s="701" t="s">
        <v>1613</v>
      </c>
      <c r="K4023" s="702">
        <v>198241</v>
      </c>
      <c r="L4023" s="701" t="s">
        <v>1341</v>
      </c>
      <c r="M4023" s="704"/>
      <c r="N4023" s="701" t="s">
        <v>1613</v>
      </c>
      <c r="O4023" s="702">
        <v>2594</v>
      </c>
      <c r="P4023" s="701" t="s">
        <v>1341</v>
      </c>
      <c r="Q4023" s="706"/>
      <c r="R4023" s="701" t="s">
        <v>250</v>
      </c>
      <c r="S4023" s="701" t="s">
        <v>7525</v>
      </c>
    </row>
    <row r="4024" spans="1:19" x14ac:dyDescent="0.3">
      <c r="A4024" s="701" t="s">
        <v>7526</v>
      </c>
      <c r="B4024" s="701" t="s">
        <v>1607</v>
      </c>
      <c r="C4024" s="701" t="s">
        <v>356</v>
      </c>
      <c r="D4024" s="702">
        <v>1998</v>
      </c>
      <c r="E4024" s="701" t="s">
        <v>1811</v>
      </c>
      <c r="F4024" s="701" t="s">
        <v>7373</v>
      </c>
      <c r="G4024" s="701" t="s">
        <v>1612</v>
      </c>
      <c r="H4024" s="703">
        <v>36300</v>
      </c>
      <c r="I4024" s="703">
        <v>36300</v>
      </c>
      <c r="J4024" s="701" t="s">
        <v>1608</v>
      </c>
      <c r="K4024" s="702">
        <v>196029</v>
      </c>
      <c r="L4024" s="701" t="s">
        <v>1613</v>
      </c>
      <c r="M4024" s="705">
        <v>4015</v>
      </c>
      <c r="N4024" s="701" t="s">
        <v>1608</v>
      </c>
      <c r="O4024" s="705">
        <v>748</v>
      </c>
      <c r="P4024" s="701" t="s">
        <v>1341</v>
      </c>
      <c r="Q4024" s="704"/>
      <c r="R4024" s="701" t="s">
        <v>250</v>
      </c>
      <c r="S4024" s="701" t="s">
        <v>7525</v>
      </c>
    </row>
    <row r="4025" spans="1:19" x14ac:dyDescent="0.3">
      <c r="A4025" s="701" t="s">
        <v>7375</v>
      </c>
      <c r="B4025" s="701" t="s">
        <v>1607</v>
      </c>
      <c r="C4025" s="701" t="s">
        <v>356</v>
      </c>
      <c r="D4025" s="702">
        <v>1999</v>
      </c>
      <c r="E4025" s="701" t="s">
        <v>1811</v>
      </c>
      <c r="F4025" s="701" t="s">
        <v>7373</v>
      </c>
      <c r="G4025" s="701" t="s">
        <v>1612</v>
      </c>
      <c r="H4025" s="703">
        <v>36671</v>
      </c>
      <c r="I4025" s="703">
        <v>36671</v>
      </c>
      <c r="J4025" s="701" t="s">
        <v>1613</v>
      </c>
      <c r="K4025" s="702">
        <v>177940</v>
      </c>
      <c r="L4025" s="701" t="s">
        <v>1341</v>
      </c>
      <c r="M4025" s="704"/>
      <c r="N4025" s="701" t="s">
        <v>1613</v>
      </c>
      <c r="O4025" s="705">
        <v>6099</v>
      </c>
      <c r="P4025" s="701" t="s">
        <v>1341</v>
      </c>
      <c r="Q4025" s="704"/>
      <c r="R4025" s="701" t="s">
        <v>250</v>
      </c>
      <c r="S4025" s="701" t="s">
        <v>7374</v>
      </c>
    </row>
    <row r="4026" spans="1:19" x14ac:dyDescent="0.3">
      <c r="A4026" s="701" t="s">
        <v>7372</v>
      </c>
      <c r="B4026" s="701" t="s">
        <v>1607</v>
      </c>
      <c r="C4026" s="701" t="s">
        <v>356</v>
      </c>
      <c r="D4026" s="702">
        <v>1999</v>
      </c>
      <c r="E4026" s="701" t="s">
        <v>1811</v>
      </c>
      <c r="F4026" s="701" t="s">
        <v>7373</v>
      </c>
      <c r="G4026" s="701" t="s">
        <v>1612</v>
      </c>
      <c r="H4026" s="703">
        <v>36671</v>
      </c>
      <c r="I4026" s="703">
        <v>36671</v>
      </c>
      <c r="J4026" s="701" t="s">
        <v>1608</v>
      </c>
      <c r="K4026" s="702">
        <v>168423</v>
      </c>
      <c r="L4026" s="701" t="s">
        <v>1613</v>
      </c>
      <c r="M4026" s="705">
        <v>7325</v>
      </c>
      <c r="N4026" s="701" t="s">
        <v>1608</v>
      </c>
      <c r="O4026" s="702">
        <v>3037</v>
      </c>
      <c r="P4026" s="701" t="s">
        <v>1341</v>
      </c>
      <c r="Q4026" s="704"/>
      <c r="R4026" s="701" t="s">
        <v>250</v>
      </c>
      <c r="S4026" s="701" t="s">
        <v>7374</v>
      </c>
    </row>
    <row r="4027" spans="1:19" x14ac:dyDescent="0.3">
      <c r="A4027" s="701" t="s">
        <v>7492</v>
      </c>
      <c r="B4027" s="701" t="s">
        <v>1607</v>
      </c>
      <c r="C4027" s="701" t="s">
        <v>356</v>
      </c>
      <c r="D4027" s="702">
        <v>2000</v>
      </c>
      <c r="E4027" s="701" t="s">
        <v>1811</v>
      </c>
      <c r="F4027" s="701" t="s">
        <v>1812</v>
      </c>
      <c r="G4027" s="701" t="s">
        <v>1612</v>
      </c>
      <c r="H4027" s="703">
        <v>37016</v>
      </c>
      <c r="I4027" s="703">
        <v>37040</v>
      </c>
      <c r="J4027" s="701" t="s">
        <v>1613</v>
      </c>
      <c r="K4027" s="702">
        <v>149187</v>
      </c>
      <c r="L4027" s="701" t="s">
        <v>1341</v>
      </c>
      <c r="M4027" s="704"/>
      <c r="N4027" s="701" t="s">
        <v>1613</v>
      </c>
      <c r="O4027" s="702">
        <v>1103</v>
      </c>
      <c r="P4027" s="701" t="s">
        <v>1341</v>
      </c>
      <c r="Q4027" s="704"/>
      <c r="R4027" s="701" t="s">
        <v>250</v>
      </c>
      <c r="S4027" s="701" t="s">
        <v>7471</v>
      </c>
    </row>
    <row r="4028" spans="1:19" x14ac:dyDescent="0.3">
      <c r="A4028" s="701" t="s">
        <v>7470</v>
      </c>
      <c r="B4028" s="701" t="s">
        <v>1607</v>
      </c>
      <c r="C4028" s="701" t="s">
        <v>356</v>
      </c>
      <c r="D4028" s="702">
        <v>2000</v>
      </c>
      <c r="E4028" s="701" t="s">
        <v>1811</v>
      </c>
      <c r="F4028" s="701" t="s">
        <v>1812</v>
      </c>
      <c r="G4028" s="701" t="s">
        <v>1612</v>
      </c>
      <c r="H4028" s="703">
        <v>37016</v>
      </c>
      <c r="I4028" s="703">
        <v>37040</v>
      </c>
      <c r="J4028" s="701" t="s">
        <v>1608</v>
      </c>
      <c r="K4028" s="702">
        <v>146129</v>
      </c>
      <c r="L4028" s="701" t="s">
        <v>1613</v>
      </c>
      <c r="M4028" s="705">
        <v>2125</v>
      </c>
      <c r="N4028" s="701" t="s">
        <v>1608</v>
      </c>
      <c r="O4028" s="702">
        <v>2155</v>
      </c>
      <c r="P4028" s="701" t="s">
        <v>1341</v>
      </c>
      <c r="Q4028" s="706"/>
      <c r="R4028" s="701" t="s">
        <v>250</v>
      </c>
      <c r="S4028" s="701" t="s">
        <v>7471</v>
      </c>
    </row>
    <row r="4029" spans="1:19" x14ac:dyDescent="0.3">
      <c r="A4029" s="701" t="s">
        <v>7561</v>
      </c>
      <c r="B4029" s="701" t="s">
        <v>1607</v>
      </c>
      <c r="C4029" s="701" t="s">
        <v>356</v>
      </c>
      <c r="D4029" s="702">
        <v>2001</v>
      </c>
      <c r="E4029" s="701" t="s">
        <v>1811</v>
      </c>
      <c r="F4029" s="701" t="s">
        <v>1812</v>
      </c>
      <c r="G4029" s="701" t="s">
        <v>1612</v>
      </c>
      <c r="H4029" s="703">
        <v>37400</v>
      </c>
      <c r="I4029" s="703">
        <v>37400</v>
      </c>
      <c r="J4029" s="701" t="s">
        <v>1613</v>
      </c>
      <c r="K4029" s="702">
        <v>169452</v>
      </c>
      <c r="L4029" s="701" t="s">
        <v>1341</v>
      </c>
      <c r="M4029" s="704"/>
      <c r="N4029" s="701" t="s">
        <v>1613</v>
      </c>
      <c r="O4029" s="702">
        <v>6511</v>
      </c>
      <c r="P4029" s="701" t="s">
        <v>1341</v>
      </c>
      <c r="Q4029" s="706"/>
      <c r="R4029" s="701" t="s">
        <v>250</v>
      </c>
      <c r="S4029" s="701" t="s">
        <v>7560</v>
      </c>
    </row>
    <row r="4030" spans="1:19" x14ac:dyDescent="0.3">
      <c r="A4030" s="701" t="s">
        <v>7559</v>
      </c>
      <c r="B4030" s="701" t="s">
        <v>1607</v>
      </c>
      <c r="C4030" s="701" t="s">
        <v>356</v>
      </c>
      <c r="D4030" s="702">
        <v>2001</v>
      </c>
      <c r="E4030" s="701" t="s">
        <v>1811</v>
      </c>
      <c r="F4030" s="701" t="s">
        <v>1812</v>
      </c>
      <c r="G4030" s="701" t="s">
        <v>1612</v>
      </c>
      <c r="H4030" s="703">
        <v>37400</v>
      </c>
      <c r="I4030" s="703">
        <v>37400</v>
      </c>
      <c r="J4030" s="701" t="s">
        <v>1608</v>
      </c>
      <c r="K4030" s="702">
        <v>173971</v>
      </c>
      <c r="L4030" s="701" t="s">
        <v>1613</v>
      </c>
      <c r="M4030" s="705">
        <v>582</v>
      </c>
      <c r="N4030" s="701" t="s">
        <v>1608</v>
      </c>
      <c r="O4030" s="702">
        <v>1935</v>
      </c>
      <c r="P4030" s="701" t="s">
        <v>1341</v>
      </c>
      <c r="Q4030" s="706"/>
      <c r="R4030" s="701" t="s">
        <v>250</v>
      </c>
      <c r="S4030" s="701" t="s">
        <v>7560</v>
      </c>
    </row>
    <row r="4031" spans="1:19" x14ac:dyDescent="0.3">
      <c r="A4031" s="701" t="s">
        <v>7633</v>
      </c>
      <c r="B4031" s="701" t="s">
        <v>1607</v>
      </c>
      <c r="C4031" s="701" t="s">
        <v>356</v>
      </c>
      <c r="D4031" s="702">
        <v>2002</v>
      </c>
      <c r="E4031" s="701" t="s">
        <v>1811</v>
      </c>
      <c r="F4031" s="701" t="s">
        <v>1812</v>
      </c>
      <c r="G4031" s="701" t="s">
        <v>1612</v>
      </c>
      <c r="H4031" s="703">
        <v>37746</v>
      </c>
      <c r="I4031" s="703">
        <v>37755</v>
      </c>
      <c r="J4031" s="701" t="s">
        <v>1613</v>
      </c>
      <c r="K4031" s="702">
        <v>199133</v>
      </c>
      <c r="L4031" s="701" t="s">
        <v>1341</v>
      </c>
      <c r="M4031" s="704"/>
      <c r="N4031" s="701" t="s">
        <v>1613</v>
      </c>
      <c r="O4031" s="702">
        <v>2011</v>
      </c>
      <c r="P4031" s="701" t="s">
        <v>1341</v>
      </c>
      <c r="Q4031" s="706"/>
      <c r="R4031" s="701" t="s">
        <v>250</v>
      </c>
      <c r="S4031" s="701" t="s">
        <v>7632</v>
      </c>
    </row>
    <row r="4032" spans="1:19" x14ac:dyDescent="0.3">
      <c r="A4032" s="701" t="s">
        <v>7631</v>
      </c>
      <c r="B4032" s="701" t="s">
        <v>1607</v>
      </c>
      <c r="C4032" s="701" t="s">
        <v>356</v>
      </c>
      <c r="D4032" s="702">
        <v>2002</v>
      </c>
      <c r="E4032" s="701" t="s">
        <v>1811</v>
      </c>
      <c r="F4032" s="701" t="s">
        <v>1812</v>
      </c>
      <c r="G4032" s="701" t="s">
        <v>1612</v>
      </c>
      <c r="H4032" s="703">
        <v>37746</v>
      </c>
      <c r="I4032" s="703">
        <v>37755</v>
      </c>
      <c r="J4032" s="701" t="s">
        <v>1608</v>
      </c>
      <c r="K4032" s="702">
        <v>197111</v>
      </c>
      <c r="L4032" s="701" t="s">
        <v>1341</v>
      </c>
      <c r="M4032" s="704"/>
      <c r="N4032" s="701" t="s">
        <v>1608</v>
      </c>
      <c r="O4032" s="702">
        <v>4023</v>
      </c>
      <c r="P4032" s="701" t="s">
        <v>1341</v>
      </c>
      <c r="Q4032" s="706"/>
      <c r="R4032" s="701" t="s">
        <v>250</v>
      </c>
      <c r="S4032" s="701" t="s">
        <v>7632</v>
      </c>
    </row>
    <row r="4033" spans="1:19" x14ac:dyDescent="0.3">
      <c r="A4033" s="701" t="s">
        <v>7777</v>
      </c>
      <c r="B4033" s="701" t="s">
        <v>1607</v>
      </c>
      <c r="C4033" s="701" t="s">
        <v>356</v>
      </c>
      <c r="D4033" s="702">
        <v>2003</v>
      </c>
      <c r="E4033" s="701" t="s">
        <v>1811</v>
      </c>
      <c r="F4033" s="701" t="s">
        <v>1812</v>
      </c>
      <c r="G4033" s="701" t="s">
        <v>1612</v>
      </c>
      <c r="H4033" s="703">
        <v>38082</v>
      </c>
      <c r="I4033" s="703">
        <v>38094</v>
      </c>
      <c r="J4033" s="701" t="s">
        <v>1613</v>
      </c>
      <c r="K4033" s="702">
        <v>195566</v>
      </c>
      <c r="L4033" s="701" t="s">
        <v>1341</v>
      </c>
      <c r="M4033" s="704"/>
      <c r="N4033" s="701" t="s">
        <v>1341</v>
      </c>
      <c r="O4033" s="706"/>
      <c r="P4033" s="701" t="s">
        <v>1341</v>
      </c>
      <c r="Q4033" s="706"/>
      <c r="R4033" s="701" t="s">
        <v>250</v>
      </c>
      <c r="S4033" s="701" t="s">
        <v>7776</v>
      </c>
    </row>
    <row r="4034" spans="1:19" x14ac:dyDescent="0.3">
      <c r="A4034" s="701" t="s">
        <v>7775</v>
      </c>
      <c r="B4034" s="701" t="s">
        <v>1607</v>
      </c>
      <c r="C4034" s="701" t="s">
        <v>356</v>
      </c>
      <c r="D4034" s="702">
        <v>2003</v>
      </c>
      <c r="E4034" s="701" t="s">
        <v>1811</v>
      </c>
      <c r="F4034" s="701" t="s">
        <v>1812</v>
      </c>
      <c r="G4034" s="701" t="s">
        <v>1612</v>
      </c>
      <c r="H4034" s="703">
        <v>38082</v>
      </c>
      <c r="I4034" s="703">
        <v>38094</v>
      </c>
      <c r="J4034" s="701" t="s">
        <v>1608</v>
      </c>
      <c r="K4034" s="702">
        <v>200153</v>
      </c>
      <c r="L4034" s="701" t="s">
        <v>1613</v>
      </c>
      <c r="M4034" s="705">
        <v>1555</v>
      </c>
      <c r="N4034" s="701" t="s">
        <v>1608</v>
      </c>
      <c r="O4034" s="702">
        <v>301</v>
      </c>
      <c r="P4034" s="701" t="s">
        <v>1341</v>
      </c>
      <c r="Q4034" s="706"/>
      <c r="R4034" s="701" t="s">
        <v>250</v>
      </c>
      <c r="S4034" s="701" t="s">
        <v>7776</v>
      </c>
    </row>
    <row r="4035" spans="1:19" x14ac:dyDescent="0.3">
      <c r="A4035" s="701" t="s">
        <v>7815</v>
      </c>
      <c r="B4035" s="701" t="s">
        <v>1607</v>
      </c>
      <c r="C4035" s="701" t="s">
        <v>356</v>
      </c>
      <c r="D4035" s="702">
        <v>2004</v>
      </c>
      <c r="E4035" s="701" t="s">
        <v>1811</v>
      </c>
      <c r="F4035" s="701" t="s">
        <v>1812</v>
      </c>
      <c r="G4035" s="701" t="s">
        <v>1612</v>
      </c>
      <c r="H4035" s="703">
        <v>38485</v>
      </c>
      <c r="I4035" s="703">
        <v>38485</v>
      </c>
      <c r="J4035" s="701" t="s">
        <v>1613</v>
      </c>
      <c r="K4035" s="702">
        <v>201803</v>
      </c>
      <c r="L4035" s="701" t="s">
        <v>1341</v>
      </c>
      <c r="M4035" s="704"/>
      <c r="N4035" s="701" t="s">
        <v>1341</v>
      </c>
      <c r="O4035" s="706"/>
      <c r="P4035" s="701" t="s">
        <v>1341</v>
      </c>
      <c r="Q4035" s="704"/>
      <c r="R4035" s="701" t="s">
        <v>250</v>
      </c>
      <c r="S4035" s="701" t="s">
        <v>7814</v>
      </c>
    </row>
    <row r="4036" spans="1:19" x14ac:dyDescent="0.3">
      <c r="A4036" s="701" t="s">
        <v>7813</v>
      </c>
      <c r="B4036" s="701" t="s">
        <v>1607</v>
      </c>
      <c r="C4036" s="701" t="s">
        <v>356</v>
      </c>
      <c r="D4036" s="702">
        <v>2004</v>
      </c>
      <c r="E4036" s="701" t="s">
        <v>1811</v>
      </c>
      <c r="F4036" s="701" t="s">
        <v>1812</v>
      </c>
      <c r="G4036" s="701" t="s">
        <v>1612</v>
      </c>
      <c r="H4036" s="703">
        <v>38485</v>
      </c>
      <c r="I4036" s="703">
        <v>38485</v>
      </c>
      <c r="J4036" s="701" t="s">
        <v>1608</v>
      </c>
      <c r="K4036" s="702">
        <v>196576</v>
      </c>
      <c r="L4036" s="701" t="s">
        <v>1613</v>
      </c>
      <c r="M4036" s="705">
        <v>5247</v>
      </c>
      <c r="N4036" s="701" t="s">
        <v>1341</v>
      </c>
      <c r="O4036" s="706"/>
      <c r="P4036" s="701" t="s">
        <v>1341</v>
      </c>
      <c r="Q4036" s="706"/>
      <c r="R4036" s="701" t="s">
        <v>250</v>
      </c>
      <c r="S4036" s="701" t="s">
        <v>7814</v>
      </c>
    </row>
    <row r="4037" spans="1:19" x14ac:dyDescent="0.3">
      <c r="A4037" s="701" t="s">
        <v>7892</v>
      </c>
      <c r="B4037" s="701" t="s">
        <v>1607</v>
      </c>
      <c r="C4037" s="701" t="s">
        <v>356</v>
      </c>
      <c r="D4037" s="702">
        <v>2005</v>
      </c>
      <c r="E4037" s="701" t="s">
        <v>1811</v>
      </c>
      <c r="F4037" s="701" t="s">
        <v>1812</v>
      </c>
      <c r="G4037" s="701" t="s">
        <v>1612</v>
      </c>
      <c r="H4037" s="703">
        <v>38848</v>
      </c>
      <c r="I4037" s="703">
        <v>38848</v>
      </c>
      <c r="J4037" s="701" t="s">
        <v>1613</v>
      </c>
      <c r="K4037" s="702">
        <v>182920</v>
      </c>
      <c r="L4037" s="701" t="s">
        <v>1341</v>
      </c>
      <c r="M4037" s="704"/>
      <c r="N4037" s="701" t="s">
        <v>1613</v>
      </c>
      <c r="O4037" s="702">
        <v>330</v>
      </c>
      <c r="P4037" s="701" t="s">
        <v>1341</v>
      </c>
      <c r="Q4037" s="706"/>
      <c r="R4037" s="701" t="s">
        <v>250</v>
      </c>
      <c r="S4037" s="701" t="s">
        <v>2322</v>
      </c>
    </row>
    <row r="4038" spans="1:19" x14ac:dyDescent="0.3">
      <c r="A4038" s="701" t="s">
        <v>2321</v>
      </c>
      <c r="B4038" s="701" t="s">
        <v>1607</v>
      </c>
      <c r="C4038" s="701" t="s">
        <v>356</v>
      </c>
      <c r="D4038" s="702">
        <v>2005</v>
      </c>
      <c r="E4038" s="701" t="s">
        <v>1811</v>
      </c>
      <c r="F4038" s="701" t="s">
        <v>1812</v>
      </c>
      <c r="G4038" s="701" t="s">
        <v>1612</v>
      </c>
      <c r="H4038" s="703">
        <v>38848</v>
      </c>
      <c r="I4038" s="703">
        <v>38848</v>
      </c>
      <c r="J4038" s="701" t="s">
        <v>1608</v>
      </c>
      <c r="K4038" s="702">
        <v>201655</v>
      </c>
      <c r="L4038" s="701" t="s">
        <v>1613</v>
      </c>
      <c r="M4038" s="705">
        <v>364</v>
      </c>
      <c r="N4038" s="701" t="s">
        <v>1608</v>
      </c>
      <c r="O4038" s="702">
        <v>364</v>
      </c>
      <c r="P4038" s="701" t="s">
        <v>1341</v>
      </c>
      <c r="Q4038" s="706"/>
      <c r="R4038" s="701" t="s">
        <v>250</v>
      </c>
      <c r="S4038" s="701" t="s">
        <v>2322</v>
      </c>
    </row>
    <row r="4039" spans="1:19" x14ac:dyDescent="0.3">
      <c r="A4039" s="701" t="s">
        <v>7896</v>
      </c>
      <c r="B4039" s="701" t="s">
        <v>1607</v>
      </c>
      <c r="C4039" s="701" t="s">
        <v>356</v>
      </c>
      <c r="D4039" s="702">
        <v>2006</v>
      </c>
      <c r="E4039" s="701" t="s">
        <v>1811</v>
      </c>
      <c r="F4039" s="701" t="s">
        <v>1812</v>
      </c>
      <c r="G4039" s="701" t="s">
        <v>1612</v>
      </c>
      <c r="H4039" s="703">
        <v>39209</v>
      </c>
      <c r="I4039" s="703">
        <v>39209</v>
      </c>
      <c r="J4039" s="701" t="s">
        <v>1613</v>
      </c>
      <c r="K4039" s="702">
        <v>205708</v>
      </c>
      <c r="L4039" s="701" t="s">
        <v>1341</v>
      </c>
      <c r="M4039" s="704"/>
      <c r="N4039" s="701" t="s">
        <v>1341</v>
      </c>
      <c r="O4039" s="706"/>
      <c r="P4039" s="701" t="s">
        <v>1341</v>
      </c>
      <c r="Q4039" s="706"/>
      <c r="R4039" s="701" t="s">
        <v>250</v>
      </c>
      <c r="S4039" s="701" t="s">
        <v>2324</v>
      </c>
    </row>
    <row r="4040" spans="1:19" x14ac:dyDescent="0.3">
      <c r="A4040" s="701" t="s">
        <v>2323</v>
      </c>
      <c r="B4040" s="701" t="s">
        <v>1607</v>
      </c>
      <c r="C4040" s="701" t="s">
        <v>356</v>
      </c>
      <c r="D4040" s="702">
        <v>2006</v>
      </c>
      <c r="E4040" s="701" t="s">
        <v>1811</v>
      </c>
      <c r="F4040" s="701" t="s">
        <v>1812</v>
      </c>
      <c r="G4040" s="701" t="s">
        <v>1612</v>
      </c>
      <c r="H4040" s="703">
        <v>39209</v>
      </c>
      <c r="I4040" s="703">
        <v>39209</v>
      </c>
      <c r="J4040" s="701" t="s">
        <v>1608</v>
      </c>
      <c r="K4040" s="702">
        <v>206496</v>
      </c>
      <c r="L4040" s="701" t="s">
        <v>1341</v>
      </c>
      <c r="M4040" s="704"/>
      <c r="N4040" s="701" t="s">
        <v>1341</v>
      </c>
      <c r="O4040" s="706"/>
      <c r="P4040" s="701" t="s">
        <v>1341</v>
      </c>
      <c r="Q4040" s="704"/>
      <c r="R4040" s="701" t="s">
        <v>250</v>
      </c>
      <c r="S4040" s="701" t="s">
        <v>2324</v>
      </c>
    </row>
    <row r="4041" spans="1:19" x14ac:dyDescent="0.3">
      <c r="A4041" s="701" t="s">
        <v>7980</v>
      </c>
      <c r="B4041" s="701" t="s">
        <v>1607</v>
      </c>
      <c r="C4041" s="701" t="s">
        <v>356</v>
      </c>
      <c r="D4041" s="702">
        <v>2007</v>
      </c>
      <c r="E4041" s="701" t="s">
        <v>1811</v>
      </c>
      <c r="F4041" s="701" t="s">
        <v>1812</v>
      </c>
      <c r="G4041" s="701" t="s">
        <v>1612</v>
      </c>
      <c r="H4041" s="703">
        <v>39582</v>
      </c>
      <c r="I4041" s="703">
        <v>39582</v>
      </c>
      <c r="J4041" s="701" t="s">
        <v>1613</v>
      </c>
      <c r="K4041" s="702">
        <v>216849</v>
      </c>
      <c r="L4041" s="701" t="s">
        <v>1341</v>
      </c>
      <c r="M4041" s="704"/>
      <c r="N4041" s="701" t="s">
        <v>1341</v>
      </c>
      <c r="O4041" s="706"/>
      <c r="P4041" s="701" t="s">
        <v>1341</v>
      </c>
      <c r="Q4041" s="704"/>
      <c r="R4041" s="701" t="s">
        <v>250</v>
      </c>
      <c r="S4041" s="701" t="s">
        <v>2326</v>
      </c>
    </row>
    <row r="4042" spans="1:19" x14ac:dyDescent="0.3">
      <c r="A4042" s="701" t="s">
        <v>2325</v>
      </c>
      <c r="B4042" s="701" t="s">
        <v>1607</v>
      </c>
      <c r="C4042" s="701" t="s">
        <v>356</v>
      </c>
      <c r="D4042" s="702">
        <v>2007</v>
      </c>
      <c r="E4042" s="701" t="s">
        <v>1811</v>
      </c>
      <c r="F4042" s="701" t="s">
        <v>1812</v>
      </c>
      <c r="G4042" s="701" t="s">
        <v>1612</v>
      </c>
      <c r="H4042" s="703">
        <v>39582</v>
      </c>
      <c r="I4042" s="703">
        <v>39582</v>
      </c>
      <c r="J4042" s="701" t="s">
        <v>1608</v>
      </c>
      <c r="K4042" s="702">
        <v>211571</v>
      </c>
      <c r="L4042" s="701" t="s">
        <v>1341</v>
      </c>
      <c r="M4042" s="704"/>
      <c r="N4042" s="701" t="s">
        <v>1341</v>
      </c>
      <c r="O4042" s="706"/>
      <c r="P4042" s="701" t="s">
        <v>1341</v>
      </c>
      <c r="Q4042" s="706"/>
      <c r="R4042" s="701" t="s">
        <v>250</v>
      </c>
      <c r="S4042" s="701" t="s">
        <v>2326</v>
      </c>
    </row>
    <row r="4043" spans="1:19" x14ac:dyDescent="0.3">
      <c r="A4043" s="701" t="s">
        <v>8036</v>
      </c>
      <c r="B4043" s="701" t="s">
        <v>1607</v>
      </c>
      <c r="C4043" s="701" t="s">
        <v>356</v>
      </c>
      <c r="D4043" s="702">
        <v>2008</v>
      </c>
      <c r="E4043" s="701" t="s">
        <v>1811</v>
      </c>
      <c r="F4043" s="701" t="s">
        <v>1812</v>
      </c>
      <c r="G4043" s="701" t="s">
        <v>1612</v>
      </c>
      <c r="H4043" s="703">
        <v>39937</v>
      </c>
      <c r="I4043" s="703">
        <v>39937</v>
      </c>
      <c r="J4043" s="701" t="s">
        <v>1613</v>
      </c>
      <c r="K4043" s="702">
        <v>201990</v>
      </c>
      <c r="L4043" s="701" t="s">
        <v>1341</v>
      </c>
      <c r="M4043" s="704"/>
      <c r="N4043" s="701" t="s">
        <v>1613</v>
      </c>
      <c r="O4043" s="702">
        <v>1390</v>
      </c>
      <c r="P4043" s="701" t="s">
        <v>1341</v>
      </c>
      <c r="Q4043" s="706"/>
      <c r="R4043" s="701" t="s">
        <v>250</v>
      </c>
      <c r="S4043" s="701" t="s">
        <v>8035</v>
      </c>
    </row>
    <row r="4044" spans="1:19" x14ac:dyDescent="0.3">
      <c r="A4044" s="701" t="s">
        <v>1810</v>
      </c>
      <c r="B4044" s="701" t="s">
        <v>1607</v>
      </c>
      <c r="C4044" s="701" t="s">
        <v>356</v>
      </c>
      <c r="D4044" s="702">
        <v>2008</v>
      </c>
      <c r="E4044" s="701" t="s">
        <v>1811</v>
      </c>
      <c r="F4044" s="701" t="s">
        <v>1812</v>
      </c>
      <c r="G4044" s="701" t="s">
        <v>1612</v>
      </c>
      <c r="H4044" s="703">
        <v>39937</v>
      </c>
      <c r="I4044" s="703">
        <v>39937</v>
      </c>
      <c r="J4044" s="701" t="s">
        <v>1608</v>
      </c>
      <c r="K4044" s="702">
        <v>201764</v>
      </c>
      <c r="L4044" s="701" t="s">
        <v>1613</v>
      </c>
      <c r="M4044" s="705">
        <v>844</v>
      </c>
      <c r="N4044" s="701" t="s">
        <v>1608</v>
      </c>
      <c r="O4044" s="702">
        <v>835</v>
      </c>
      <c r="P4044" s="701" t="s">
        <v>1341</v>
      </c>
      <c r="Q4044" s="706"/>
      <c r="R4044" s="701" t="s">
        <v>250</v>
      </c>
      <c r="S4044" s="701" t="s">
        <v>8035</v>
      </c>
    </row>
    <row r="4045" spans="1:19" x14ac:dyDescent="0.3">
      <c r="A4045" s="701" t="s">
        <v>8128</v>
      </c>
      <c r="B4045" s="701" t="s">
        <v>1607</v>
      </c>
      <c r="C4045" s="701" t="s">
        <v>356</v>
      </c>
      <c r="D4045" s="702">
        <v>2009</v>
      </c>
      <c r="E4045" s="701" t="s">
        <v>1811</v>
      </c>
      <c r="F4045" s="701" t="s">
        <v>5707</v>
      </c>
      <c r="G4045" s="701" t="s">
        <v>1612</v>
      </c>
      <c r="H4045" s="703">
        <v>40302</v>
      </c>
      <c r="I4045" s="703">
        <v>40302</v>
      </c>
      <c r="J4045" s="701" t="s">
        <v>1613</v>
      </c>
      <c r="K4045" s="702">
        <v>203497</v>
      </c>
      <c r="L4045" s="701" t="s">
        <v>1341</v>
      </c>
      <c r="M4045" s="704"/>
      <c r="N4045" s="701" t="s">
        <v>1613</v>
      </c>
      <c r="O4045" s="702">
        <v>2056</v>
      </c>
      <c r="P4045" s="701" t="s">
        <v>1341</v>
      </c>
      <c r="Q4045" s="706"/>
      <c r="R4045" s="701" t="s">
        <v>250</v>
      </c>
      <c r="S4045" s="701" t="s">
        <v>8129</v>
      </c>
    </row>
    <row r="4046" spans="1:19" x14ac:dyDescent="0.3">
      <c r="A4046" s="701" t="s">
        <v>8130</v>
      </c>
      <c r="B4046" s="701" t="s">
        <v>1607</v>
      </c>
      <c r="C4046" s="701" t="s">
        <v>356</v>
      </c>
      <c r="D4046" s="702">
        <v>2009</v>
      </c>
      <c r="E4046" s="701" t="s">
        <v>1811</v>
      </c>
      <c r="F4046" s="701" t="s">
        <v>5707</v>
      </c>
      <c r="G4046" s="701" t="s">
        <v>1612</v>
      </c>
      <c r="H4046" s="703">
        <v>40302</v>
      </c>
      <c r="I4046" s="703">
        <v>40302</v>
      </c>
      <c r="J4046" s="701" t="s">
        <v>1608</v>
      </c>
      <c r="K4046" s="702">
        <v>202005</v>
      </c>
      <c r="L4046" s="701" t="s">
        <v>1613</v>
      </c>
      <c r="M4046" s="705">
        <v>1020</v>
      </c>
      <c r="N4046" s="701" t="s">
        <v>1608</v>
      </c>
      <c r="O4046" s="702">
        <v>1020</v>
      </c>
      <c r="P4046" s="701" t="s">
        <v>1341</v>
      </c>
      <c r="Q4046" s="706"/>
      <c r="R4046" s="701" t="s">
        <v>250</v>
      </c>
      <c r="S4046" s="701" t="s">
        <v>8129</v>
      </c>
    </row>
    <row r="4047" spans="1:19" x14ac:dyDescent="0.3">
      <c r="A4047" s="701" t="s">
        <v>8200</v>
      </c>
      <c r="B4047" s="701" t="s">
        <v>1607</v>
      </c>
      <c r="C4047" s="701" t="s">
        <v>356</v>
      </c>
      <c r="D4047" s="702">
        <v>2010</v>
      </c>
      <c r="E4047" s="701" t="s">
        <v>1811</v>
      </c>
      <c r="F4047" s="701" t="s">
        <v>1812</v>
      </c>
      <c r="G4047" s="701" t="s">
        <v>1612</v>
      </c>
      <c r="H4047" s="703">
        <v>40665</v>
      </c>
      <c r="I4047" s="703">
        <v>40682</v>
      </c>
      <c r="J4047" s="701" t="s">
        <v>1613</v>
      </c>
      <c r="K4047" s="702">
        <v>204425</v>
      </c>
      <c r="L4047" s="701" t="s">
        <v>1341</v>
      </c>
      <c r="M4047" s="704"/>
      <c r="N4047" s="701" t="s">
        <v>1613</v>
      </c>
      <c r="O4047" s="702">
        <v>990</v>
      </c>
      <c r="P4047" s="701" t="s">
        <v>1341</v>
      </c>
      <c r="Q4047" s="706"/>
      <c r="R4047" s="701" t="s">
        <v>250</v>
      </c>
      <c r="S4047" s="701" t="s">
        <v>8199</v>
      </c>
    </row>
    <row r="4048" spans="1:19" x14ac:dyDescent="0.3">
      <c r="A4048" s="701" t="s">
        <v>8198</v>
      </c>
      <c r="B4048" s="701" t="s">
        <v>1607</v>
      </c>
      <c r="C4048" s="701" t="s">
        <v>356</v>
      </c>
      <c r="D4048" s="702">
        <v>2010</v>
      </c>
      <c r="E4048" s="701" t="s">
        <v>1811</v>
      </c>
      <c r="F4048" s="701" t="s">
        <v>1812</v>
      </c>
      <c r="G4048" s="701" t="s">
        <v>1612</v>
      </c>
      <c r="H4048" s="703">
        <v>40665</v>
      </c>
      <c r="I4048" s="703">
        <v>40682</v>
      </c>
      <c r="J4048" s="701" t="s">
        <v>1608</v>
      </c>
      <c r="K4048" s="702">
        <v>198627</v>
      </c>
      <c r="L4048" s="701" t="s">
        <v>1613</v>
      </c>
      <c r="M4048" s="705">
        <v>1633</v>
      </c>
      <c r="N4048" s="701" t="s">
        <v>1608</v>
      </c>
      <c r="O4048" s="702">
        <v>1663</v>
      </c>
      <c r="P4048" s="701" t="s">
        <v>1341</v>
      </c>
      <c r="Q4048" s="706"/>
      <c r="R4048" s="701" t="s">
        <v>250</v>
      </c>
      <c r="S4048" s="701" t="s">
        <v>8199</v>
      </c>
    </row>
    <row r="4049" spans="1:19" x14ac:dyDescent="0.3">
      <c r="A4049" s="701" t="s">
        <v>8272</v>
      </c>
      <c r="B4049" s="701" t="s">
        <v>1607</v>
      </c>
      <c r="C4049" s="701" t="s">
        <v>356</v>
      </c>
      <c r="D4049" s="702">
        <v>2011</v>
      </c>
      <c r="E4049" s="701" t="s">
        <v>1811</v>
      </c>
      <c r="F4049" s="701" t="s">
        <v>1812</v>
      </c>
      <c r="G4049" s="701" t="s">
        <v>1612</v>
      </c>
      <c r="H4049" s="703">
        <v>41044</v>
      </c>
      <c r="I4049" s="703">
        <v>41044</v>
      </c>
      <c r="J4049" s="701" t="s">
        <v>1613</v>
      </c>
      <c r="K4049" s="702">
        <v>197867</v>
      </c>
      <c r="L4049" s="701" t="s">
        <v>1341</v>
      </c>
      <c r="M4049" s="704"/>
      <c r="N4049" s="701" t="s">
        <v>1613</v>
      </c>
      <c r="O4049" s="702">
        <v>3217</v>
      </c>
      <c r="P4049" s="701" t="s">
        <v>1341</v>
      </c>
      <c r="Q4049" s="706"/>
      <c r="R4049" s="701" t="s">
        <v>250</v>
      </c>
      <c r="S4049" s="701" t="s">
        <v>8273</v>
      </c>
    </row>
    <row r="4050" spans="1:19" x14ac:dyDescent="0.3">
      <c r="A4050" s="701" t="s">
        <v>8274</v>
      </c>
      <c r="B4050" s="701" t="s">
        <v>1607</v>
      </c>
      <c r="C4050" s="701" t="s">
        <v>356</v>
      </c>
      <c r="D4050" s="702">
        <v>2011</v>
      </c>
      <c r="E4050" s="701" t="s">
        <v>1811</v>
      </c>
      <c r="F4050" s="701" t="s">
        <v>1812</v>
      </c>
      <c r="G4050" s="701" t="s">
        <v>1612</v>
      </c>
      <c r="H4050" s="703">
        <v>41044</v>
      </c>
      <c r="I4050" s="703">
        <v>41044</v>
      </c>
      <c r="J4050" s="701" t="s">
        <v>1608</v>
      </c>
      <c r="K4050" s="702">
        <v>199901</v>
      </c>
      <c r="L4050" s="701" t="s">
        <v>1613</v>
      </c>
      <c r="M4050" s="705">
        <v>402</v>
      </c>
      <c r="N4050" s="701" t="s">
        <v>1608</v>
      </c>
      <c r="O4050" s="702">
        <v>804</v>
      </c>
      <c r="P4050" s="701" t="s">
        <v>1341</v>
      </c>
      <c r="Q4050" s="706"/>
      <c r="R4050" s="701" t="s">
        <v>250</v>
      </c>
      <c r="S4050" s="701" t="s">
        <v>8273</v>
      </c>
    </row>
    <row r="4051" spans="1:19" x14ac:dyDescent="0.3">
      <c r="A4051" s="701" t="s">
        <v>3030</v>
      </c>
      <c r="B4051" s="701" t="s">
        <v>1607</v>
      </c>
      <c r="C4051" s="701" t="s">
        <v>1369</v>
      </c>
      <c r="D4051" s="702">
        <v>1984</v>
      </c>
      <c r="E4051" s="701" t="s">
        <v>1667</v>
      </c>
      <c r="F4051" s="701" t="s">
        <v>1673</v>
      </c>
      <c r="G4051" s="701" t="s">
        <v>1668</v>
      </c>
      <c r="H4051" s="703">
        <v>31168</v>
      </c>
      <c r="I4051" s="703">
        <v>31192</v>
      </c>
      <c r="J4051" s="701" t="s">
        <v>1608</v>
      </c>
      <c r="K4051" s="702">
        <v>51470</v>
      </c>
      <c r="L4051" s="701" t="s">
        <v>1341</v>
      </c>
      <c r="M4051" s="704"/>
      <c r="N4051" s="701" t="s">
        <v>1613</v>
      </c>
      <c r="O4051" s="702">
        <v>14491</v>
      </c>
      <c r="P4051" s="701" t="s">
        <v>1608</v>
      </c>
      <c r="Q4051" s="702">
        <v>1050</v>
      </c>
      <c r="R4051" s="701" t="s">
        <v>1341</v>
      </c>
      <c r="S4051" s="701" t="s">
        <v>1341</v>
      </c>
    </row>
    <row r="4052" spans="1:19" x14ac:dyDescent="0.3">
      <c r="A4052" s="701" t="s">
        <v>3031</v>
      </c>
      <c r="B4052" s="701" t="s">
        <v>1607</v>
      </c>
      <c r="C4052" s="701" t="s">
        <v>1369</v>
      </c>
      <c r="D4052" s="702">
        <v>1984</v>
      </c>
      <c r="E4052" s="701" t="s">
        <v>1667</v>
      </c>
      <c r="F4052" s="701" t="s">
        <v>1673</v>
      </c>
      <c r="G4052" s="701" t="s">
        <v>1668</v>
      </c>
      <c r="H4052" s="703">
        <v>31138</v>
      </c>
      <c r="I4052" s="703">
        <v>31163</v>
      </c>
      <c r="J4052" s="701" t="s">
        <v>1608</v>
      </c>
      <c r="K4052" s="702">
        <v>48721</v>
      </c>
      <c r="L4052" s="701" t="s">
        <v>1341</v>
      </c>
      <c r="M4052" s="704"/>
      <c r="N4052" s="701" t="s">
        <v>1608</v>
      </c>
      <c r="O4052" s="702">
        <v>2261</v>
      </c>
      <c r="P4052" s="701" t="s">
        <v>1613</v>
      </c>
      <c r="Q4052" s="702">
        <v>887</v>
      </c>
      <c r="R4052" s="701" t="s">
        <v>1341</v>
      </c>
      <c r="S4052" s="701" t="s">
        <v>1341</v>
      </c>
    </row>
    <row r="4053" spans="1:19" x14ac:dyDescent="0.3">
      <c r="A4053" s="701" t="s">
        <v>3089</v>
      </c>
      <c r="B4053" s="701" t="s">
        <v>1607</v>
      </c>
      <c r="C4053" s="701" t="s">
        <v>1369</v>
      </c>
      <c r="D4053" s="702">
        <v>1984</v>
      </c>
      <c r="E4053" s="701" t="s">
        <v>3090</v>
      </c>
      <c r="F4053" s="701" t="s">
        <v>1673</v>
      </c>
      <c r="G4053" s="701" t="s">
        <v>1668</v>
      </c>
      <c r="H4053" s="703">
        <v>31199</v>
      </c>
      <c r="I4053" s="703">
        <v>31201</v>
      </c>
      <c r="J4053" s="701" t="s">
        <v>1608</v>
      </c>
      <c r="K4053" s="702">
        <v>16725</v>
      </c>
      <c r="L4053" s="701" t="s">
        <v>1341</v>
      </c>
      <c r="M4053" s="704"/>
      <c r="N4053" s="701" t="s">
        <v>1613</v>
      </c>
      <c r="O4053" s="702">
        <v>4030</v>
      </c>
      <c r="P4053" s="701" t="s">
        <v>1608</v>
      </c>
      <c r="Q4053" s="702">
        <v>101</v>
      </c>
      <c r="R4053" s="701" t="s">
        <v>1341</v>
      </c>
      <c r="S4053" s="701" t="s">
        <v>1341</v>
      </c>
    </row>
    <row r="4054" spans="1:19" x14ac:dyDescent="0.3">
      <c r="A4054" s="701" t="s">
        <v>3096</v>
      </c>
      <c r="B4054" s="701" t="s">
        <v>1607</v>
      </c>
      <c r="C4054" s="701" t="s">
        <v>1369</v>
      </c>
      <c r="D4054" s="702">
        <v>1985</v>
      </c>
      <c r="E4054" s="701" t="s">
        <v>1667</v>
      </c>
      <c r="F4054" s="701" t="s">
        <v>1673</v>
      </c>
      <c r="G4054" s="701" t="s">
        <v>1668</v>
      </c>
      <c r="H4054" s="703">
        <v>31530</v>
      </c>
      <c r="I4054" s="703">
        <v>31532</v>
      </c>
      <c r="J4054" s="701" t="s">
        <v>1608</v>
      </c>
      <c r="K4054" s="702">
        <v>20568</v>
      </c>
      <c r="L4054" s="701" t="s">
        <v>1341</v>
      </c>
      <c r="M4054" s="704"/>
      <c r="N4054" s="701" t="s">
        <v>1613</v>
      </c>
      <c r="O4054" s="702">
        <v>4540</v>
      </c>
      <c r="P4054" s="701" t="s">
        <v>1608</v>
      </c>
      <c r="Q4054" s="702">
        <v>617</v>
      </c>
      <c r="R4054" s="701" t="s">
        <v>1341</v>
      </c>
      <c r="S4054" s="701" t="s">
        <v>1341</v>
      </c>
    </row>
    <row r="4055" spans="1:19" x14ac:dyDescent="0.3">
      <c r="A4055" s="701" t="s">
        <v>3097</v>
      </c>
      <c r="B4055" s="701" t="s">
        <v>1607</v>
      </c>
      <c r="C4055" s="701" t="s">
        <v>1369</v>
      </c>
      <c r="D4055" s="702">
        <v>1985</v>
      </c>
      <c r="E4055" s="701" t="s">
        <v>1667</v>
      </c>
      <c r="F4055" s="701" t="s">
        <v>1673</v>
      </c>
      <c r="G4055" s="701" t="s">
        <v>1668</v>
      </c>
      <c r="H4055" s="703">
        <v>31530</v>
      </c>
      <c r="I4055" s="703">
        <v>31532</v>
      </c>
      <c r="J4055" s="701" t="s">
        <v>1608</v>
      </c>
      <c r="K4055" s="702">
        <v>20829</v>
      </c>
      <c r="L4055" s="701" t="s">
        <v>1341</v>
      </c>
      <c r="M4055" s="704"/>
      <c r="N4055" s="701" t="s">
        <v>1613</v>
      </c>
      <c r="O4055" s="705">
        <v>4531</v>
      </c>
      <c r="P4055" s="701" t="s">
        <v>1608</v>
      </c>
      <c r="Q4055" s="705">
        <v>312</v>
      </c>
      <c r="R4055" s="701" t="s">
        <v>1341</v>
      </c>
      <c r="S4055" s="701" t="s">
        <v>1341</v>
      </c>
    </row>
    <row r="4056" spans="1:19" x14ac:dyDescent="0.3">
      <c r="A4056" s="701" t="s">
        <v>3098</v>
      </c>
      <c r="B4056" s="701" t="s">
        <v>1607</v>
      </c>
      <c r="C4056" s="701" t="s">
        <v>1369</v>
      </c>
      <c r="D4056" s="702">
        <v>1985</v>
      </c>
      <c r="E4056" s="701" t="s">
        <v>1667</v>
      </c>
      <c r="F4056" s="701" t="s">
        <v>1673</v>
      </c>
      <c r="G4056" s="701" t="s">
        <v>1668</v>
      </c>
      <c r="H4056" s="703">
        <v>31559</v>
      </c>
      <c r="I4056" s="703">
        <v>31561</v>
      </c>
      <c r="J4056" s="701" t="s">
        <v>1608</v>
      </c>
      <c r="K4056" s="702">
        <v>20735</v>
      </c>
      <c r="L4056" s="701" t="s">
        <v>1341</v>
      </c>
      <c r="M4056" s="704"/>
      <c r="N4056" s="701" t="s">
        <v>1613</v>
      </c>
      <c r="O4056" s="705">
        <v>6180</v>
      </c>
      <c r="P4056" s="701" t="s">
        <v>1608</v>
      </c>
      <c r="Q4056" s="705">
        <v>209</v>
      </c>
      <c r="R4056" s="701" t="s">
        <v>1341</v>
      </c>
      <c r="S4056" s="701" t="s">
        <v>1341</v>
      </c>
    </row>
    <row r="4057" spans="1:19" x14ac:dyDescent="0.3">
      <c r="A4057" s="701" t="s">
        <v>3099</v>
      </c>
      <c r="B4057" s="701" t="s">
        <v>1607</v>
      </c>
      <c r="C4057" s="701" t="s">
        <v>1369</v>
      </c>
      <c r="D4057" s="702">
        <v>1985</v>
      </c>
      <c r="E4057" s="701" t="s">
        <v>1667</v>
      </c>
      <c r="F4057" s="701" t="s">
        <v>1673</v>
      </c>
      <c r="G4057" s="701" t="s">
        <v>1668</v>
      </c>
      <c r="H4057" s="703">
        <v>31559</v>
      </c>
      <c r="I4057" s="703">
        <v>31561</v>
      </c>
      <c r="J4057" s="701" t="s">
        <v>1608</v>
      </c>
      <c r="K4057" s="702">
        <v>20764</v>
      </c>
      <c r="L4057" s="701" t="s">
        <v>1341</v>
      </c>
      <c r="M4057" s="704"/>
      <c r="N4057" s="701" t="s">
        <v>1613</v>
      </c>
      <c r="O4057" s="705">
        <v>6188</v>
      </c>
      <c r="P4057" s="701" t="s">
        <v>1608</v>
      </c>
      <c r="Q4057" s="705">
        <v>209</v>
      </c>
      <c r="R4057" s="701" t="s">
        <v>1341</v>
      </c>
      <c r="S4057" s="701" t="s">
        <v>1341</v>
      </c>
    </row>
    <row r="4058" spans="1:19" x14ac:dyDescent="0.3">
      <c r="A4058" s="701" t="s">
        <v>3161</v>
      </c>
      <c r="B4058" s="701" t="s">
        <v>1607</v>
      </c>
      <c r="C4058" s="701" t="s">
        <v>1369</v>
      </c>
      <c r="D4058" s="702">
        <v>1986</v>
      </c>
      <c r="E4058" s="701" t="s">
        <v>1667</v>
      </c>
      <c r="F4058" s="701" t="s">
        <v>1673</v>
      </c>
      <c r="G4058" s="701" t="s">
        <v>1668</v>
      </c>
      <c r="H4058" s="703">
        <v>31918</v>
      </c>
      <c r="I4058" s="703">
        <v>31920</v>
      </c>
      <c r="J4058" s="701" t="s">
        <v>1608</v>
      </c>
      <c r="K4058" s="702">
        <v>51771</v>
      </c>
      <c r="L4058" s="701" t="s">
        <v>1341</v>
      </c>
      <c r="M4058" s="704"/>
      <c r="N4058" s="701" t="s">
        <v>1613</v>
      </c>
      <c r="O4058" s="702">
        <v>499882</v>
      </c>
      <c r="P4058" s="701" t="s">
        <v>1608</v>
      </c>
      <c r="Q4058" s="705">
        <v>347</v>
      </c>
      <c r="R4058" s="701" t="s">
        <v>1341</v>
      </c>
      <c r="S4058" s="701" t="s">
        <v>1341</v>
      </c>
    </row>
    <row r="4059" spans="1:19" x14ac:dyDescent="0.3">
      <c r="A4059" s="701" t="s">
        <v>3207</v>
      </c>
      <c r="B4059" s="701" t="s">
        <v>1607</v>
      </c>
      <c r="C4059" s="701" t="s">
        <v>1369</v>
      </c>
      <c r="D4059" s="702">
        <v>1986</v>
      </c>
      <c r="E4059" s="701" t="s">
        <v>1667</v>
      </c>
      <c r="F4059" s="701" t="s">
        <v>1673</v>
      </c>
      <c r="G4059" s="701" t="s">
        <v>1668</v>
      </c>
      <c r="H4059" s="703">
        <v>31894</v>
      </c>
      <c r="I4059" s="703">
        <v>31896</v>
      </c>
      <c r="J4059" s="701" t="s">
        <v>1608</v>
      </c>
      <c r="K4059" s="702">
        <v>49392</v>
      </c>
      <c r="L4059" s="701" t="s">
        <v>1341</v>
      </c>
      <c r="M4059" s="704"/>
      <c r="N4059" s="701" t="s">
        <v>1613</v>
      </c>
      <c r="O4059" s="702">
        <v>512008</v>
      </c>
      <c r="P4059" s="701" t="s">
        <v>1608</v>
      </c>
      <c r="Q4059" s="702">
        <v>500</v>
      </c>
      <c r="R4059" s="701" t="s">
        <v>1341</v>
      </c>
      <c r="S4059" s="701" t="s">
        <v>1341</v>
      </c>
    </row>
    <row r="4060" spans="1:19" x14ac:dyDescent="0.3">
      <c r="A4060" s="701" t="s">
        <v>3282</v>
      </c>
      <c r="B4060" s="701" t="s">
        <v>1607</v>
      </c>
      <c r="C4060" s="701" t="s">
        <v>1369</v>
      </c>
      <c r="D4060" s="702">
        <v>1987</v>
      </c>
      <c r="E4060" s="701" t="s">
        <v>1667</v>
      </c>
      <c r="F4060" s="701" t="s">
        <v>1673</v>
      </c>
      <c r="G4060" s="701" t="s">
        <v>1668</v>
      </c>
      <c r="H4060" s="703">
        <v>32267</v>
      </c>
      <c r="I4060" s="703">
        <v>32268</v>
      </c>
      <c r="J4060" s="701" t="s">
        <v>1608</v>
      </c>
      <c r="K4060" s="702">
        <v>26208</v>
      </c>
      <c r="L4060" s="701" t="s">
        <v>1341</v>
      </c>
      <c r="M4060" s="704"/>
      <c r="N4060" s="701" t="s">
        <v>1613</v>
      </c>
      <c r="O4060" s="702">
        <v>414913</v>
      </c>
      <c r="P4060" s="701" t="s">
        <v>1608</v>
      </c>
      <c r="Q4060" s="702">
        <v>79</v>
      </c>
      <c r="R4060" s="701" t="s">
        <v>1341</v>
      </c>
      <c r="S4060" s="701" t="s">
        <v>1341</v>
      </c>
    </row>
    <row r="4061" spans="1:19" x14ac:dyDescent="0.3">
      <c r="A4061" s="701" t="s">
        <v>3283</v>
      </c>
      <c r="B4061" s="701" t="s">
        <v>1607</v>
      </c>
      <c r="C4061" s="701" t="s">
        <v>1369</v>
      </c>
      <c r="D4061" s="702">
        <v>1987</v>
      </c>
      <c r="E4061" s="701" t="s">
        <v>1667</v>
      </c>
      <c r="F4061" s="701" t="s">
        <v>1673</v>
      </c>
      <c r="G4061" s="701" t="s">
        <v>1668</v>
      </c>
      <c r="H4061" s="703">
        <v>32273</v>
      </c>
      <c r="I4061" s="703">
        <v>32274</v>
      </c>
      <c r="J4061" s="701" t="s">
        <v>1608</v>
      </c>
      <c r="K4061" s="702">
        <v>26032</v>
      </c>
      <c r="L4061" s="701" t="s">
        <v>1341</v>
      </c>
      <c r="M4061" s="704"/>
      <c r="N4061" s="701" t="s">
        <v>1613</v>
      </c>
      <c r="O4061" s="702">
        <v>420885</v>
      </c>
      <c r="P4061" s="701" t="s">
        <v>1608</v>
      </c>
      <c r="Q4061" s="702">
        <v>183</v>
      </c>
      <c r="R4061" s="701" t="s">
        <v>1341</v>
      </c>
      <c r="S4061" s="701" t="s">
        <v>1341</v>
      </c>
    </row>
    <row r="4062" spans="1:19" x14ac:dyDescent="0.3">
      <c r="A4062" s="701" t="s">
        <v>3312</v>
      </c>
      <c r="B4062" s="701" t="s">
        <v>1607</v>
      </c>
      <c r="C4062" s="701" t="s">
        <v>1369</v>
      </c>
      <c r="D4062" s="702">
        <v>1988</v>
      </c>
      <c r="E4062" s="701" t="s">
        <v>1667</v>
      </c>
      <c r="F4062" s="701" t="s">
        <v>1673</v>
      </c>
      <c r="G4062" s="701" t="s">
        <v>1668</v>
      </c>
      <c r="H4062" s="703">
        <v>32604</v>
      </c>
      <c r="I4062" s="703">
        <v>32605</v>
      </c>
      <c r="J4062" s="701" t="s">
        <v>1608</v>
      </c>
      <c r="K4062" s="702">
        <v>25212</v>
      </c>
      <c r="L4062" s="701" t="s">
        <v>1341</v>
      </c>
      <c r="M4062" s="704"/>
      <c r="N4062" s="701" t="s">
        <v>1613</v>
      </c>
      <c r="O4062" s="702">
        <v>374788</v>
      </c>
      <c r="P4062" s="701" t="s">
        <v>1341</v>
      </c>
      <c r="Q4062" s="706"/>
      <c r="R4062" s="701" t="s">
        <v>1341</v>
      </c>
      <c r="S4062" s="701" t="s">
        <v>1341</v>
      </c>
    </row>
    <row r="4063" spans="1:19" x14ac:dyDescent="0.3">
      <c r="A4063" s="701" t="s">
        <v>3313</v>
      </c>
      <c r="B4063" s="701" t="s">
        <v>1607</v>
      </c>
      <c r="C4063" s="701" t="s">
        <v>1369</v>
      </c>
      <c r="D4063" s="702">
        <v>1988</v>
      </c>
      <c r="E4063" s="701" t="s">
        <v>1667</v>
      </c>
      <c r="F4063" s="701" t="s">
        <v>1673</v>
      </c>
      <c r="G4063" s="701" t="s">
        <v>1668</v>
      </c>
      <c r="H4063" s="703">
        <v>32645</v>
      </c>
      <c r="I4063" s="703">
        <v>32646</v>
      </c>
      <c r="J4063" s="701" t="s">
        <v>1608</v>
      </c>
      <c r="K4063" s="702">
        <v>25161</v>
      </c>
      <c r="L4063" s="701" t="s">
        <v>1341</v>
      </c>
      <c r="M4063" s="704"/>
      <c r="N4063" s="701" t="s">
        <v>1613</v>
      </c>
      <c r="O4063" s="702">
        <v>418479</v>
      </c>
      <c r="P4063" s="701" t="s">
        <v>1341</v>
      </c>
      <c r="Q4063" s="706"/>
      <c r="R4063" s="701" t="s">
        <v>1341</v>
      </c>
      <c r="S4063" s="701" t="s">
        <v>1341</v>
      </c>
    </row>
    <row r="4064" spans="1:19" x14ac:dyDescent="0.3">
      <c r="A4064" s="701" t="s">
        <v>2820</v>
      </c>
      <c r="B4064" s="701" t="s">
        <v>1607</v>
      </c>
      <c r="C4064" s="701" t="s">
        <v>1369</v>
      </c>
      <c r="D4064" s="702">
        <v>1989</v>
      </c>
      <c r="E4064" s="701" t="s">
        <v>1667</v>
      </c>
      <c r="F4064" s="701" t="s">
        <v>1673</v>
      </c>
      <c r="G4064" s="701" t="s">
        <v>1668</v>
      </c>
      <c r="H4064" s="703">
        <v>33008</v>
      </c>
      <c r="I4064" s="703">
        <v>33008</v>
      </c>
      <c r="J4064" s="701" t="s">
        <v>1608</v>
      </c>
      <c r="K4064" s="702">
        <v>24401</v>
      </c>
      <c r="L4064" s="701" t="s">
        <v>1341</v>
      </c>
      <c r="M4064" s="704"/>
      <c r="N4064" s="701" t="s">
        <v>1613</v>
      </c>
      <c r="O4064" s="702">
        <v>10980</v>
      </c>
      <c r="P4064" s="701" t="s">
        <v>1608</v>
      </c>
      <c r="Q4064" s="702">
        <v>703</v>
      </c>
      <c r="R4064" s="701" t="s">
        <v>1341</v>
      </c>
      <c r="S4064" s="701" t="s">
        <v>1341</v>
      </c>
    </row>
    <row r="4065" spans="1:19" x14ac:dyDescent="0.3">
      <c r="A4065" s="701" t="s">
        <v>2821</v>
      </c>
      <c r="B4065" s="701" t="s">
        <v>1607</v>
      </c>
      <c r="C4065" s="701" t="s">
        <v>1369</v>
      </c>
      <c r="D4065" s="702">
        <v>1989</v>
      </c>
      <c r="E4065" s="701" t="s">
        <v>1667</v>
      </c>
      <c r="F4065" s="701" t="s">
        <v>1673</v>
      </c>
      <c r="G4065" s="701" t="s">
        <v>1668</v>
      </c>
      <c r="H4065" s="703">
        <v>33008</v>
      </c>
      <c r="I4065" s="703">
        <v>33008</v>
      </c>
      <c r="J4065" s="701" t="s">
        <v>1608</v>
      </c>
      <c r="K4065" s="702">
        <v>24371</v>
      </c>
      <c r="L4065" s="701" t="s">
        <v>1341</v>
      </c>
      <c r="M4065" s="704"/>
      <c r="N4065" s="701" t="s">
        <v>1613</v>
      </c>
      <c r="O4065" s="702">
        <v>10978</v>
      </c>
      <c r="P4065" s="701" t="s">
        <v>1608</v>
      </c>
      <c r="Q4065" s="702">
        <v>703</v>
      </c>
      <c r="R4065" s="701" t="s">
        <v>1341</v>
      </c>
      <c r="S4065" s="701" t="s">
        <v>1341</v>
      </c>
    </row>
    <row r="4066" spans="1:19" x14ac:dyDescent="0.3">
      <c r="A4066" s="701" t="s">
        <v>2915</v>
      </c>
      <c r="B4066" s="701" t="s">
        <v>1607</v>
      </c>
      <c r="C4066" s="701" t="s">
        <v>1369</v>
      </c>
      <c r="D4066" s="702">
        <v>1990</v>
      </c>
      <c r="E4066" s="701" t="s">
        <v>1667</v>
      </c>
      <c r="F4066" s="701" t="s">
        <v>1673</v>
      </c>
      <c r="G4066" s="701" t="s">
        <v>1668</v>
      </c>
      <c r="H4066" s="703">
        <v>33372</v>
      </c>
      <c r="I4066" s="703">
        <v>33373</v>
      </c>
      <c r="J4066" s="701" t="s">
        <v>1608</v>
      </c>
      <c r="K4066" s="702">
        <v>47161</v>
      </c>
      <c r="L4066" s="701" t="s">
        <v>1341</v>
      </c>
      <c r="M4066" s="704"/>
      <c r="N4066" s="701" t="s">
        <v>1613</v>
      </c>
      <c r="O4066" s="702">
        <v>34694</v>
      </c>
      <c r="P4066" s="701" t="s">
        <v>1608</v>
      </c>
      <c r="Q4066" s="702">
        <v>150</v>
      </c>
      <c r="R4066" s="701" t="s">
        <v>1341</v>
      </c>
      <c r="S4066" s="701" t="s">
        <v>1341</v>
      </c>
    </row>
    <row r="4067" spans="1:19" x14ac:dyDescent="0.3">
      <c r="A4067" s="701" t="s">
        <v>5776</v>
      </c>
      <c r="B4067" s="701" t="s">
        <v>1607</v>
      </c>
      <c r="C4067" s="701" t="s">
        <v>1369</v>
      </c>
      <c r="D4067" s="702">
        <v>1991</v>
      </c>
      <c r="E4067" s="701" t="s">
        <v>3090</v>
      </c>
      <c r="F4067" s="701" t="s">
        <v>1673</v>
      </c>
      <c r="G4067" s="701" t="s">
        <v>1668</v>
      </c>
      <c r="H4067" s="703">
        <v>33725</v>
      </c>
      <c r="I4067" s="703">
        <v>33743</v>
      </c>
      <c r="J4067" s="701" t="s">
        <v>1608</v>
      </c>
      <c r="K4067" s="702">
        <v>53507</v>
      </c>
      <c r="L4067" s="701" t="s">
        <v>1341</v>
      </c>
      <c r="M4067" s="704"/>
      <c r="N4067" s="701" t="s">
        <v>1613</v>
      </c>
      <c r="O4067" s="702">
        <v>63605</v>
      </c>
      <c r="P4067" s="701" t="s">
        <v>1608</v>
      </c>
      <c r="Q4067" s="705">
        <v>848</v>
      </c>
      <c r="R4067" s="701" t="s">
        <v>1341</v>
      </c>
      <c r="S4067" s="701" t="s">
        <v>1341</v>
      </c>
    </row>
    <row r="4068" spans="1:19" x14ac:dyDescent="0.3">
      <c r="A4068" s="701" t="s">
        <v>5782</v>
      </c>
      <c r="B4068" s="701" t="s">
        <v>1607</v>
      </c>
      <c r="C4068" s="701" t="s">
        <v>1369</v>
      </c>
      <c r="D4068" s="702">
        <v>1991</v>
      </c>
      <c r="E4068" s="701" t="s">
        <v>1667</v>
      </c>
      <c r="F4068" s="701" t="s">
        <v>1673</v>
      </c>
      <c r="G4068" s="701" t="s">
        <v>1668</v>
      </c>
      <c r="H4068" s="703">
        <v>33709</v>
      </c>
      <c r="I4068" s="703">
        <v>33710</v>
      </c>
      <c r="J4068" s="701" t="s">
        <v>1608</v>
      </c>
      <c r="K4068" s="702">
        <v>50589</v>
      </c>
      <c r="L4068" s="701" t="s">
        <v>1341</v>
      </c>
      <c r="M4068" s="704"/>
      <c r="N4068" s="701" t="s">
        <v>1613</v>
      </c>
      <c r="O4068" s="702">
        <v>190174</v>
      </c>
      <c r="P4068" s="701" t="s">
        <v>1608</v>
      </c>
      <c r="Q4068" s="705">
        <v>357</v>
      </c>
      <c r="R4068" s="701" t="s">
        <v>1341</v>
      </c>
      <c r="S4068" s="701" t="s">
        <v>1341</v>
      </c>
    </row>
    <row r="4069" spans="1:19" x14ac:dyDescent="0.3">
      <c r="A4069" s="701" t="s">
        <v>5884</v>
      </c>
      <c r="B4069" s="701" t="s">
        <v>1607</v>
      </c>
      <c r="C4069" s="701" t="s">
        <v>1369</v>
      </c>
      <c r="D4069" s="702">
        <v>1992</v>
      </c>
      <c r="E4069" s="701" t="s">
        <v>1667</v>
      </c>
      <c r="F4069" s="701" t="s">
        <v>1673</v>
      </c>
      <c r="G4069" s="701" t="s">
        <v>1668</v>
      </c>
      <c r="H4069" s="703">
        <v>34092</v>
      </c>
      <c r="I4069" s="703">
        <v>34095</v>
      </c>
      <c r="J4069" s="701" t="s">
        <v>1608</v>
      </c>
      <c r="K4069" s="702">
        <v>73321</v>
      </c>
      <c r="L4069" s="701" t="s">
        <v>1341</v>
      </c>
      <c r="M4069" s="704"/>
      <c r="N4069" s="701" t="s">
        <v>1613</v>
      </c>
      <c r="O4069" s="702">
        <v>329679</v>
      </c>
      <c r="P4069" s="701" t="s">
        <v>1341</v>
      </c>
      <c r="Q4069" s="704"/>
      <c r="R4069" s="701" t="s">
        <v>1341</v>
      </c>
      <c r="S4069" s="701" t="s">
        <v>1341</v>
      </c>
    </row>
    <row r="4070" spans="1:19" x14ac:dyDescent="0.3">
      <c r="A4070" s="701" t="s">
        <v>6099</v>
      </c>
      <c r="B4070" s="701" t="s">
        <v>1607</v>
      </c>
      <c r="C4070" s="701" t="s">
        <v>1369</v>
      </c>
      <c r="D4070" s="702">
        <v>1993</v>
      </c>
      <c r="E4070" s="701" t="s">
        <v>1667</v>
      </c>
      <c r="F4070" s="701" t="s">
        <v>1673</v>
      </c>
      <c r="G4070" s="701" t="s">
        <v>1668</v>
      </c>
      <c r="H4070" s="703">
        <v>34457</v>
      </c>
      <c r="I4070" s="703">
        <v>34461</v>
      </c>
      <c r="J4070" s="701" t="s">
        <v>1608</v>
      </c>
      <c r="K4070" s="702">
        <v>75575</v>
      </c>
      <c r="L4070" s="701" t="s">
        <v>1341</v>
      </c>
      <c r="M4070" s="704"/>
      <c r="N4070" s="701" t="s">
        <v>1613</v>
      </c>
      <c r="O4070" s="702">
        <v>549995</v>
      </c>
      <c r="P4070" s="701" t="s">
        <v>1341</v>
      </c>
      <c r="Q4070" s="704"/>
      <c r="R4070" s="701" t="s">
        <v>1341</v>
      </c>
      <c r="S4070" s="701" t="s">
        <v>1341</v>
      </c>
    </row>
    <row r="4071" spans="1:19" x14ac:dyDescent="0.3">
      <c r="A4071" s="701" t="s">
        <v>6172</v>
      </c>
      <c r="B4071" s="701" t="s">
        <v>1607</v>
      </c>
      <c r="C4071" s="701" t="s">
        <v>1369</v>
      </c>
      <c r="D4071" s="702">
        <v>1994</v>
      </c>
      <c r="E4071" s="701" t="s">
        <v>1667</v>
      </c>
      <c r="F4071" s="701" t="s">
        <v>1673</v>
      </c>
      <c r="G4071" s="701" t="s">
        <v>1668</v>
      </c>
      <c r="H4071" s="703">
        <v>34834</v>
      </c>
      <c r="I4071" s="703">
        <v>34840</v>
      </c>
      <c r="J4071" s="701" t="s">
        <v>1608</v>
      </c>
      <c r="K4071" s="702">
        <v>75085</v>
      </c>
      <c r="L4071" s="701" t="s">
        <v>1341</v>
      </c>
      <c r="M4071" s="704"/>
      <c r="N4071" s="701" t="s">
        <v>1613</v>
      </c>
      <c r="O4071" s="702">
        <v>626657</v>
      </c>
      <c r="P4071" s="701" t="s">
        <v>1608</v>
      </c>
      <c r="Q4071" s="705">
        <v>758</v>
      </c>
      <c r="R4071" s="701" t="s">
        <v>1341</v>
      </c>
      <c r="S4071" s="701" t="s">
        <v>1341</v>
      </c>
    </row>
    <row r="4072" spans="1:19" x14ac:dyDescent="0.3">
      <c r="A4072" s="701" t="s">
        <v>6352</v>
      </c>
      <c r="B4072" s="701" t="s">
        <v>1607</v>
      </c>
      <c r="C4072" s="701" t="s">
        <v>1369</v>
      </c>
      <c r="D4072" s="702">
        <v>1995</v>
      </c>
      <c r="E4072" s="701" t="s">
        <v>1667</v>
      </c>
      <c r="F4072" s="701" t="s">
        <v>1673</v>
      </c>
      <c r="G4072" s="701" t="s">
        <v>1668</v>
      </c>
      <c r="H4072" s="703">
        <v>35199</v>
      </c>
      <c r="I4072" s="703">
        <v>35204</v>
      </c>
      <c r="J4072" s="701" t="s">
        <v>1608</v>
      </c>
      <c r="K4072" s="702">
        <v>74531</v>
      </c>
      <c r="L4072" s="701" t="s">
        <v>1341</v>
      </c>
      <c r="M4072" s="704"/>
      <c r="N4072" s="701" t="s">
        <v>1613</v>
      </c>
      <c r="O4072" s="702">
        <v>592096</v>
      </c>
      <c r="P4072" s="701" t="s">
        <v>1608</v>
      </c>
      <c r="Q4072" s="705">
        <v>753</v>
      </c>
      <c r="R4072" s="701" t="s">
        <v>1341</v>
      </c>
      <c r="S4072" s="701" t="s">
        <v>1341</v>
      </c>
    </row>
    <row r="4073" spans="1:19" x14ac:dyDescent="0.3">
      <c r="A4073" s="701" t="s">
        <v>6467</v>
      </c>
      <c r="B4073" s="701" t="s">
        <v>1607</v>
      </c>
      <c r="C4073" s="701" t="s">
        <v>1369</v>
      </c>
      <c r="D4073" s="702">
        <v>1996</v>
      </c>
      <c r="E4073" s="701" t="s">
        <v>1667</v>
      </c>
      <c r="F4073" s="701" t="s">
        <v>1673</v>
      </c>
      <c r="G4073" s="701" t="s">
        <v>1668</v>
      </c>
      <c r="H4073" s="703">
        <v>35566</v>
      </c>
      <c r="I4073" s="703">
        <v>35569</v>
      </c>
      <c r="J4073" s="701" t="s">
        <v>1608</v>
      </c>
      <c r="K4073" s="702">
        <v>75714</v>
      </c>
      <c r="L4073" s="701" t="s">
        <v>1341</v>
      </c>
      <c r="M4073" s="704"/>
      <c r="N4073" s="701" t="s">
        <v>1613</v>
      </c>
      <c r="O4073" s="702">
        <v>816017</v>
      </c>
      <c r="P4073" s="701" t="s">
        <v>1608</v>
      </c>
      <c r="Q4073" s="702">
        <v>1089</v>
      </c>
      <c r="R4073" s="701" t="s">
        <v>1341</v>
      </c>
      <c r="S4073" s="701" t="s">
        <v>1341</v>
      </c>
    </row>
    <row r="4074" spans="1:19" x14ac:dyDescent="0.3">
      <c r="A4074" s="701" t="s">
        <v>6592</v>
      </c>
      <c r="B4074" s="701" t="s">
        <v>1607</v>
      </c>
      <c r="C4074" s="701" t="s">
        <v>1369</v>
      </c>
      <c r="D4074" s="702">
        <v>1997</v>
      </c>
      <c r="E4074" s="701" t="s">
        <v>1667</v>
      </c>
      <c r="F4074" s="701" t="s">
        <v>1673</v>
      </c>
      <c r="G4074" s="701" t="s">
        <v>1668</v>
      </c>
      <c r="H4074" s="703">
        <v>35934</v>
      </c>
      <c r="I4074" s="703">
        <v>35937</v>
      </c>
      <c r="J4074" s="701" t="s">
        <v>1608</v>
      </c>
      <c r="K4074" s="702">
        <v>74594</v>
      </c>
      <c r="L4074" s="701" t="s">
        <v>1341</v>
      </c>
      <c r="M4074" s="704"/>
      <c r="N4074" s="701" t="s">
        <v>1613</v>
      </c>
      <c r="O4074" s="702">
        <v>580970</v>
      </c>
      <c r="P4074" s="701" t="s">
        <v>1608</v>
      </c>
      <c r="Q4074" s="702">
        <v>1136</v>
      </c>
      <c r="R4074" s="701" t="s">
        <v>1341</v>
      </c>
      <c r="S4074" s="701" t="s">
        <v>1341</v>
      </c>
    </row>
    <row r="4075" spans="1:19" x14ac:dyDescent="0.3">
      <c r="A4075" s="701" t="s">
        <v>6587</v>
      </c>
      <c r="B4075" s="701" t="s">
        <v>1607</v>
      </c>
      <c r="C4075" s="701" t="s">
        <v>1369</v>
      </c>
      <c r="D4075" s="702">
        <v>1998</v>
      </c>
      <c r="E4075" s="701" t="s">
        <v>1667</v>
      </c>
      <c r="F4075" s="701" t="s">
        <v>1673</v>
      </c>
      <c r="G4075" s="701" t="s">
        <v>1668</v>
      </c>
      <c r="H4075" s="703">
        <v>36288</v>
      </c>
      <c r="I4075" s="703">
        <v>36292</v>
      </c>
      <c r="J4075" s="701" t="s">
        <v>1608</v>
      </c>
      <c r="K4075" s="702">
        <v>48868</v>
      </c>
      <c r="L4075" s="701" t="s">
        <v>1341</v>
      </c>
      <c r="M4075" s="704"/>
      <c r="N4075" s="701" t="s">
        <v>1613</v>
      </c>
      <c r="O4075" s="702">
        <v>333702</v>
      </c>
      <c r="P4075" s="701" t="s">
        <v>1608</v>
      </c>
      <c r="Q4075" s="705">
        <v>1673</v>
      </c>
      <c r="R4075" s="701" t="s">
        <v>250</v>
      </c>
      <c r="S4075" s="701" t="s">
        <v>6530</v>
      </c>
    </row>
    <row r="4076" spans="1:19" x14ac:dyDescent="0.3">
      <c r="A4076" s="701" t="s">
        <v>6588</v>
      </c>
      <c r="B4076" s="701" t="s">
        <v>1607</v>
      </c>
      <c r="C4076" s="701" t="s">
        <v>1369</v>
      </c>
      <c r="D4076" s="702">
        <v>1998</v>
      </c>
      <c r="E4076" s="701" t="s">
        <v>1667</v>
      </c>
      <c r="F4076" s="701" t="s">
        <v>1673</v>
      </c>
      <c r="G4076" s="701" t="s">
        <v>1668</v>
      </c>
      <c r="H4076" s="703">
        <v>36288</v>
      </c>
      <c r="I4076" s="703">
        <v>36292</v>
      </c>
      <c r="J4076" s="701" t="s">
        <v>1608</v>
      </c>
      <c r="K4076" s="702">
        <v>48589</v>
      </c>
      <c r="L4076" s="701" t="s">
        <v>1341</v>
      </c>
      <c r="M4076" s="704"/>
      <c r="N4076" s="701" t="s">
        <v>1613</v>
      </c>
      <c r="O4076" s="702">
        <v>331887</v>
      </c>
      <c r="P4076" s="701" t="s">
        <v>1608</v>
      </c>
      <c r="Q4076" s="702">
        <v>1677</v>
      </c>
      <c r="R4076" s="701" t="s">
        <v>250</v>
      </c>
      <c r="S4076" s="701" t="s">
        <v>6530</v>
      </c>
    </row>
    <row r="4077" spans="1:19" x14ac:dyDescent="0.3">
      <c r="A4077" s="701" t="s">
        <v>6289</v>
      </c>
      <c r="B4077" s="701" t="s">
        <v>1607</v>
      </c>
      <c r="C4077" s="701" t="s">
        <v>1369</v>
      </c>
      <c r="D4077" s="702">
        <v>1999</v>
      </c>
      <c r="E4077" s="701" t="s">
        <v>1667</v>
      </c>
      <c r="F4077" s="701" t="s">
        <v>1673</v>
      </c>
      <c r="G4077" s="701" t="s">
        <v>1668</v>
      </c>
      <c r="H4077" s="703">
        <v>36661</v>
      </c>
      <c r="I4077" s="703">
        <v>36665</v>
      </c>
      <c r="J4077" s="701" t="s">
        <v>1608</v>
      </c>
      <c r="K4077" s="702">
        <v>26119</v>
      </c>
      <c r="L4077" s="701" t="s">
        <v>1341</v>
      </c>
      <c r="M4077" s="704"/>
      <c r="N4077" s="701" t="s">
        <v>1613</v>
      </c>
      <c r="O4077" s="702">
        <v>166703</v>
      </c>
      <c r="P4077" s="701" t="s">
        <v>1608</v>
      </c>
      <c r="Q4077" s="702">
        <v>1966</v>
      </c>
      <c r="R4077" s="701" t="s">
        <v>250</v>
      </c>
      <c r="S4077" s="701" t="s">
        <v>6290</v>
      </c>
    </row>
    <row r="4078" spans="1:19" x14ac:dyDescent="0.3">
      <c r="A4078" s="701" t="s">
        <v>6291</v>
      </c>
      <c r="B4078" s="701" t="s">
        <v>1607</v>
      </c>
      <c r="C4078" s="701" t="s">
        <v>1369</v>
      </c>
      <c r="D4078" s="702">
        <v>1999</v>
      </c>
      <c r="E4078" s="701" t="s">
        <v>1667</v>
      </c>
      <c r="F4078" s="701" t="s">
        <v>1673</v>
      </c>
      <c r="G4078" s="701" t="s">
        <v>1668</v>
      </c>
      <c r="H4078" s="703">
        <v>36661</v>
      </c>
      <c r="I4078" s="703">
        <v>36665</v>
      </c>
      <c r="J4078" s="701" t="s">
        <v>1608</v>
      </c>
      <c r="K4078" s="702">
        <v>27728</v>
      </c>
      <c r="L4078" s="701" t="s">
        <v>1341</v>
      </c>
      <c r="M4078" s="704"/>
      <c r="N4078" s="701" t="s">
        <v>1613</v>
      </c>
      <c r="O4078" s="702">
        <v>166442</v>
      </c>
      <c r="P4078" s="701" t="s">
        <v>1608</v>
      </c>
      <c r="Q4078" s="702">
        <v>313</v>
      </c>
      <c r="R4078" s="701" t="s">
        <v>250</v>
      </c>
      <c r="S4078" s="701" t="s">
        <v>6290</v>
      </c>
    </row>
    <row r="4079" spans="1:19" x14ac:dyDescent="0.3">
      <c r="A4079" s="701" t="s">
        <v>6292</v>
      </c>
      <c r="B4079" s="701" t="s">
        <v>1607</v>
      </c>
      <c r="C4079" s="701" t="s">
        <v>1369</v>
      </c>
      <c r="D4079" s="702">
        <v>1999</v>
      </c>
      <c r="E4079" s="701" t="s">
        <v>1667</v>
      </c>
      <c r="F4079" s="701" t="s">
        <v>1673</v>
      </c>
      <c r="G4079" s="701" t="s">
        <v>1668</v>
      </c>
      <c r="H4079" s="703">
        <v>36661</v>
      </c>
      <c r="I4079" s="703">
        <v>36665</v>
      </c>
      <c r="J4079" s="701" t="s">
        <v>1608</v>
      </c>
      <c r="K4079" s="702">
        <v>25913</v>
      </c>
      <c r="L4079" s="701" t="s">
        <v>1341</v>
      </c>
      <c r="M4079" s="704"/>
      <c r="N4079" s="701" t="s">
        <v>1613</v>
      </c>
      <c r="O4079" s="702">
        <v>154755</v>
      </c>
      <c r="P4079" s="701" t="s">
        <v>1608</v>
      </c>
      <c r="Q4079" s="702">
        <v>159</v>
      </c>
      <c r="R4079" s="701" t="s">
        <v>250</v>
      </c>
      <c r="S4079" s="701" t="s">
        <v>6290</v>
      </c>
    </row>
    <row r="4080" spans="1:19" x14ac:dyDescent="0.3">
      <c r="A4080" s="701" t="s">
        <v>6293</v>
      </c>
      <c r="B4080" s="701" t="s">
        <v>1607</v>
      </c>
      <c r="C4080" s="701" t="s">
        <v>1369</v>
      </c>
      <c r="D4080" s="702">
        <v>1999</v>
      </c>
      <c r="E4080" s="701" t="s">
        <v>1667</v>
      </c>
      <c r="F4080" s="701" t="s">
        <v>1673</v>
      </c>
      <c r="G4080" s="701" t="s">
        <v>1668</v>
      </c>
      <c r="H4080" s="703">
        <v>36661</v>
      </c>
      <c r="I4080" s="703">
        <v>36665</v>
      </c>
      <c r="J4080" s="701" t="s">
        <v>1608</v>
      </c>
      <c r="K4080" s="702">
        <v>18108</v>
      </c>
      <c r="L4080" s="701" t="s">
        <v>1341</v>
      </c>
      <c r="M4080" s="704"/>
      <c r="N4080" s="701" t="s">
        <v>1613</v>
      </c>
      <c r="O4080" s="702">
        <v>108569</v>
      </c>
      <c r="P4080" s="701" t="s">
        <v>1608</v>
      </c>
      <c r="Q4080" s="702">
        <v>183</v>
      </c>
      <c r="R4080" s="701" t="s">
        <v>250</v>
      </c>
      <c r="S4080" s="701" t="s">
        <v>6290</v>
      </c>
    </row>
    <row r="4081" spans="1:19" x14ac:dyDescent="0.3">
      <c r="A4081" s="701" t="s">
        <v>6632</v>
      </c>
      <c r="B4081" s="701" t="s">
        <v>1607</v>
      </c>
      <c r="C4081" s="701" t="s">
        <v>1369</v>
      </c>
      <c r="D4081" s="702">
        <v>2000</v>
      </c>
      <c r="E4081" s="701" t="s">
        <v>1667</v>
      </c>
      <c r="F4081" s="701" t="s">
        <v>1673</v>
      </c>
      <c r="G4081" s="701" t="s">
        <v>1668</v>
      </c>
      <c r="H4081" s="703">
        <v>37026</v>
      </c>
      <c r="I4081" s="703">
        <v>37029</v>
      </c>
      <c r="J4081" s="701" t="s">
        <v>1608</v>
      </c>
      <c r="K4081" s="702">
        <v>24611</v>
      </c>
      <c r="L4081" s="701" t="s">
        <v>1341</v>
      </c>
      <c r="M4081" s="704"/>
      <c r="N4081" s="701" t="s">
        <v>1613</v>
      </c>
      <c r="O4081" s="702">
        <v>94135</v>
      </c>
      <c r="P4081" s="701" t="s">
        <v>1341</v>
      </c>
      <c r="Q4081" s="706"/>
      <c r="R4081" s="701" t="s">
        <v>250</v>
      </c>
      <c r="S4081" s="701" t="s">
        <v>6633</v>
      </c>
    </row>
    <row r="4082" spans="1:19" x14ac:dyDescent="0.3">
      <c r="A4082" s="701" t="s">
        <v>6634</v>
      </c>
      <c r="B4082" s="701" t="s">
        <v>1607</v>
      </c>
      <c r="C4082" s="701" t="s">
        <v>1369</v>
      </c>
      <c r="D4082" s="702">
        <v>2000</v>
      </c>
      <c r="E4082" s="701" t="s">
        <v>1667</v>
      </c>
      <c r="F4082" s="701" t="s">
        <v>1673</v>
      </c>
      <c r="G4082" s="701" t="s">
        <v>1668</v>
      </c>
      <c r="H4082" s="703">
        <v>37026</v>
      </c>
      <c r="I4082" s="703">
        <v>37029</v>
      </c>
      <c r="J4082" s="701" t="s">
        <v>1608</v>
      </c>
      <c r="K4082" s="702">
        <v>24604</v>
      </c>
      <c r="L4082" s="701" t="s">
        <v>1341</v>
      </c>
      <c r="M4082" s="704"/>
      <c r="N4082" s="701" t="s">
        <v>1613</v>
      </c>
      <c r="O4082" s="702">
        <v>94108</v>
      </c>
      <c r="P4082" s="701" t="s">
        <v>1341</v>
      </c>
      <c r="Q4082" s="706"/>
      <c r="R4082" s="701" t="s">
        <v>250</v>
      </c>
      <c r="S4082" s="701" t="s">
        <v>6633</v>
      </c>
    </row>
    <row r="4083" spans="1:19" x14ac:dyDescent="0.3">
      <c r="A4083" s="701" t="s">
        <v>6635</v>
      </c>
      <c r="B4083" s="701" t="s">
        <v>1607</v>
      </c>
      <c r="C4083" s="701" t="s">
        <v>1369</v>
      </c>
      <c r="D4083" s="702">
        <v>2000</v>
      </c>
      <c r="E4083" s="701" t="s">
        <v>1667</v>
      </c>
      <c r="F4083" s="701" t="s">
        <v>1673</v>
      </c>
      <c r="G4083" s="701" t="s">
        <v>1668</v>
      </c>
      <c r="H4083" s="703">
        <v>37026</v>
      </c>
      <c r="I4083" s="703">
        <v>37029</v>
      </c>
      <c r="J4083" s="701" t="s">
        <v>1608</v>
      </c>
      <c r="K4083" s="702">
        <v>25300</v>
      </c>
      <c r="L4083" s="701" t="s">
        <v>1341</v>
      </c>
      <c r="M4083" s="704"/>
      <c r="N4083" s="701" t="s">
        <v>1613</v>
      </c>
      <c r="O4083" s="702">
        <v>99762</v>
      </c>
      <c r="P4083" s="701" t="s">
        <v>1608</v>
      </c>
      <c r="Q4083" s="702">
        <v>782</v>
      </c>
      <c r="R4083" s="701" t="s">
        <v>250</v>
      </c>
      <c r="S4083" s="701" t="s">
        <v>6633</v>
      </c>
    </row>
    <row r="4084" spans="1:19" x14ac:dyDescent="0.3">
      <c r="A4084" s="701" t="s">
        <v>6636</v>
      </c>
      <c r="B4084" s="701" t="s">
        <v>1607</v>
      </c>
      <c r="C4084" s="701" t="s">
        <v>1369</v>
      </c>
      <c r="D4084" s="702">
        <v>2000</v>
      </c>
      <c r="E4084" s="701" t="s">
        <v>1667</v>
      </c>
      <c r="F4084" s="701" t="s">
        <v>1673</v>
      </c>
      <c r="G4084" s="701" t="s">
        <v>1668</v>
      </c>
      <c r="H4084" s="703">
        <v>37026</v>
      </c>
      <c r="I4084" s="703">
        <v>37029</v>
      </c>
      <c r="J4084" s="701" t="s">
        <v>1608</v>
      </c>
      <c r="K4084" s="702">
        <v>25335</v>
      </c>
      <c r="L4084" s="701" t="s">
        <v>1341</v>
      </c>
      <c r="M4084" s="704"/>
      <c r="N4084" s="701" t="s">
        <v>1613</v>
      </c>
      <c r="O4084" s="702">
        <v>99903</v>
      </c>
      <c r="P4084" s="701" t="s">
        <v>1608</v>
      </c>
      <c r="Q4084" s="702">
        <v>784</v>
      </c>
      <c r="R4084" s="701" t="s">
        <v>250</v>
      </c>
      <c r="S4084" s="701" t="s">
        <v>6633</v>
      </c>
    </row>
    <row r="4085" spans="1:19" x14ac:dyDescent="0.3">
      <c r="A4085" s="701" t="s">
        <v>6696</v>
      </c>
      <c r="B4085" s="701" t="s">
        <v>1607</v>
      </c>
      <c r="C4085" s="701" t="s">
        <v>1369</v>
      </c>
      <c r="D4085" s="702">
        <v>2001</v>
      </c>
      <c r="E4085" s="701" t="s">
        <v>1667</v>
      </c>
      <c r="F4085" s="701" t="s">
        <v>1673</v>
      </c>
      <c r="G4085" s="701" t="s">
        <v>1668</v>
      </c>
      <c r="H4085" s="703">
        <v>37393</v>
      </c>
      <c r="I4085" s="703">
        <v>37395</v>
      </c>
      <c r="J4085" s="701" t="s">
        <v>1608</v>
      </c>
      <c r="K4085" s="702">
        <v>25800</v>
      </c>
      <c r="L4085" s="701" t="s">
        <v>1341</v>
      </c>
      <c r="M4085" s="704"/>
      <c r="N4085" s="701" t="s">
        <v>1613</v>
      </c>
      <c r="O4085" s="702">
        <v>114207</v>
      </c>
      <c r="P4085" s="701" t="s">
        <v>1341</v>
      </c>
      <c r="Q4085" s="704"/>
      <c r="R4085" s="701" t="s">
        <v>250</v>
      </c>
      <c r="S4085" s="701" t="s">
        <v>6697</v>
      </c>
    </row>
    <row r="4086" spans="1:19" x14ac:dyDescent="0.3">
      <c r="A4086" s="701" t="s">
        <v>6698</v>
      </c>
      <c r="B4086" s="701" t="s">
        <v>1607</v>
      </c>
      <c r="C4086" s="701" t="s">
        <v>1369</v>
      </c>
      <c r="D4086" s="702">
        <v>2001</v>
      </c>
      <c r="E4086" s="701" t="s">
        <v>1667</v>
      </c>
      <c r="F4086" s="701" t="s">
        <v>1673</v>
      </c>
      <c r="G4086" s="701" t="s">
        <v>1668</v>
      </c>
      <c r="H4086" s="703">
        <v>37393</v>
      </c>
      <c r="I4086" s="703">
        <v>37395</v>
      </c>
      <c r="J4086" s="701" t="s">
        <v>1608</v>
      </c>
      <c r="K4086" s="702">
        <v>22710</v>
      </c>
      <c r="L4086" s="701" t="s">
        <v>1341</v>
      </c>
      <c r="M4086" s="704"/>
      <c r="N4086" s="701" t="s">
        <v>1613</v>
      </c>
      <c r="O4086" s="705">
        <v>100528</v>
      </c>
      <c r="P4086" s="701" t="s">
        <v>1341</v>
      </c>
      <c r="Q4086" s="704"/>
      <c r="R4086" s="701" t="s">
        <v>250</v>
      </c>
      <c r="S4086" s="701" t="s">
        <v>6697</v>
      </c>
    </row>
    <row r="4087" spans="1:19" x14ac:dyDescent="0.3">
      <c r="A4087" s="701" t="s">
        <v>6699</v>
      </c>
      <c r="B4087" s="701" t="s">
        <v>1607</v>
      </c>
      <c r="C4087" s="701" t="s">
        <v>1369</v>
      </c>
      <c r="D4087" s="702">
        <v>2001</v>
      </c>
      <c r="E4087" s="701" t="s">
        <v>1667</v>
      </c>
      <c r="F4087" s="701" t="s">
        <v>1673</v>
      </c>
      <c r="G4087" s="701" t="s">
        <v>1668</v>
      </c>
      <c r="H4087" s="703">
        <v>37393</v>
      </c>
      <c r="I4087" s="703">
        <v>37395</v>
      </c>
      <c r="J4087" s="701" t="s">
        <v>1608</v>
      </c>
      <c r="K4087" s="702">
        <v>24978</v>
      </c>
      <c r="L4087" s="701" t="s">
        <v>1341</v>
      </c>
      <c r="M4087" s="704"/>
      <c r="N4087" s="701" t="s">
        <v>1613</v>
      </c>
      <c r="O4087" s="702">
        <v>111683</v>
      </c>
      <c r="P4087" s="701" t="s">
        <v>1608</v>
      </c>
      <c r="Q4087" s="702">
        <v>252</v>
      </c>
      <c r="R4087" s="701" t="s">
        <v>250</v>
      </c>
      <c r="S4087" s="701" t="s">
        <v>6697</v>
      </c>
    </row>
    <row r="4088" spans="1:19" x14ac:dyDescent="0.3">
      <c r="A4088" s="701" t="s">
        <v>6700</v>
      </c>
      <c r="B4088" s="701" t="s">
        <v>1607</v>
      </c>
      <c r="C4088" s="701" t="s">
        <v>1369</v>
      </c>
      <c r="D4088" s="702">
        <v>2001</v>
      </c>
      <c r="E4088" s="701" t="s">
        <v>1667</v>
      </c>
      <c r="F4088" s="701" t="s">
        <v>1673</v>
      </c>
      <c r="G4088" s="701" t="s">
        <v>1668</v>
      </c>
      <c r="H4088" s="703">
        <v>37393</v>
      </c>
      <c r="I4088" s="703">
        <v>37395</v>
      </c>
      <c r="J4088" s="701" t="s">
        <v>1608</v>
      </c>
      <c r="K4088" s="702">
        <v>27690</v>
      </c>
      <c r="L4088" s="701" t="s">
        <v>1341</v>
      </c>
      <c r="M4088" s="704"/>
      <c r="N4088" s="701" t="s">
        <v>1613</v>
      </c>
      <c r="O4088" s="702">
        <v>123812</v>
      </c>
      <c r="P4088" s="701" t="s">
        <v>1608</v>
      </c>
      <c r="Q4088" s="702">
        <v>280</v>
      </c>
      <c r="R4088" s="701" t="s">
        <v>250</v>
      </c>
      <c r="S4088" s="701" t="s">
        <v>6697</v>
      </c>
    </row>
    <row r="4089" spans="1:19" x14ac:dyDescent="0.3">
      <c r="A4089" s="701" t="s">
        <v>6816</v>
      </c>
      <c r="B4089" s="701" t="s">
        <v>1607</v>
      </c>
      <c r="C4089" s="701" t="s">
        <v>1369</v>
      </c>
      <c r="D4089" s="702">
        <v>2002</v>
      </c>
      <c r="E4089" s="701" t="s">
        <v>1667</v>
      </c>
      <c r="F4089" s="701" t="s">
        <v>1673</v>
      </c>
      <c r="G4089" s="701" t="s">
        <v>1668</v>
      </c>
      <c r="H4089" s="703">
        <v>37753</v>
      </c>
      <c r="I4089" s="703">
        <v>37756</v>
      </c>
      <c r="J4089" s="701" t="s">
        <v>1608</v>
      </c>
      <c r="K4089" s="702">
        <v>29011</v>
      </c>
      <c r="L4089" s="701" t="s">
        <v>1341</v>
      </c>
      <c r="M4089" s="704"/>
      <c r="N4089" s="701" t="s">
        <v>1613</v>
      </c>
      <c r="O4089" s="702">
        <v>175588</v>
      </c>
      <c r="P4089" s="701" t="s">
        <v>1341</v>
      </c>
      <c r="Q4089" s="706"/>
      <c r="R4089" s="701" t="s">
        <v>250</v>
      </c>
      <c r="S4089" s="701" t="s">
        <v>6817</v>
      </c>
    </row>
    <row r="4090" spans="1:19" x14ac:dyDescent="0.3">
      <c r="A4090" s="701" t="s">
        <v>6831</v>
      </c>
      <c r="B4090" s="701" t="s">
        <v>1607</v>
      </c>
      <c r="C4090" s="701" t="s">
        <v>1369</v>
      </c>
      <c r="D4090" s="702">
        <v>2002</v>
      </c>
      <c r="E4090" s="701" t="s">
        <v>1667</v>
      </c>
      <c r="F4090" s="701" t="s">
        <v>1673</v>
      </c>
      <c r="G4090" s="701" t="s">
        <v>1668</v>
      </c>
      <c r="H4090" s="703">
        <v>37753</v>
      </c>
      <c r="I4090" s="703">
        <v>37756</v>
      </c>
      <c r="J4090" s="701" t="s">
        <v>1608</v>
      </c>
      <c r="K4090" s="702">
        <v>27324</v>
      </c>
      <c r="L4090" s="701" t="s">
        <v>1341</v>
      </c>
      <c r="M4090" s="704"/>
      <c r="N4090" s="701" t="s">
        <v>1613</v>
      </c>
      <c r="O4090" s="702">
        <v>170855</v>
      </c>
      <c r="P4090" s="701" t="s">
        <v>1608</v>
      </c>
      <c r="Q4090" s="705">
        <v>905</v>
      </c>
      <c r="R4090" s="701" t="s">
        <v>250</v>
      </c>
      <c r="S4090" s="701" t="s">
        <v>6817</v>
      </c>
    </row>
    <row r="4091" spans="1:19" x14ac:dyDescent="0.3">
      <c r="A4091" s="701" t="s">
        <v>6832</v>
      </c>
      <c r="B4091" s="701" t="s">
        <v>1607</v>
      </c>
      <c r="C4091" s="701" t="s">
        <v>1369</v>
      </c>
      <c r="D4091" s="702">
        <v>2002</v>
      </c>
      <c r="E4091" s="701" t="s">
        <v>1667</v>
      </c>
      <c r="F4091" s="701" t="s">
        <v>1673</v>
      </c>
      <c r="G4091" s="701" t="s">
        <v>1668</v>
      </c>
      <c r="H4091" s="703">
        <v>37753</v>
      </c>
      <c r="I4091" s="703">
        <v>37756</v>
      </c>
      <c r="J4091" s="701" t="s">
        <v>1608</v>
      </c>
      <c r="K4091" s="702">
        <v>27626</v>
      </c>
      <c r="L4091" s="701" t="s">
        <v>1341</v>
      </c>
      <c r="M4091" s="704"/>
      <c r="N4091" s="701" t="s">
        <v>1613</v>
      </c>
      <c r="O4091" s="702">
        <v>171951</v>
      </c>
      <c r="P4091" s="701" t="s">
        <v>1608</v>
      </c>
      <c r="Q4091" s="705">
        <v>784</v>
      </c>
      <c r="R4091" s="701" t="s">
        <v>250</v>
      </c>
      <c r="S4091" s="701" t="s">
        <v>6817</v>
      </c>
    </row>
    <row r="4092" spans="1:19" x14ac:dyDescent="0.3">
      <c r="A4092" s="701" t="s">
        <v>6833</v>
      </c>
      <c r="B4092" s="701" t="s">
        <v>1607</v>
      </c>
      <c r="C4092" s="701" t="s">
        <v>1369</v>
      </c>
      <c r="D4092" s="702">
        <v>2002</v>
      </c>
      <c r="E4092" s="701" t="s">
        <v>1667</v>
      </c>
      <c r="F4092" s="701" t="s">
        <v>1673</v>
      </c>
      <c r="G4092" s="701" t="s">
        <v>1668</v>
      </c>
      <c r="H4092" s="703">
        <v>37753</v>
      </c>
      <c r="I4092" s="703">
        <v>37756</v>
      </c>
      <c r="J4092" s="701" t="s">
        <v>1608</v>
      </c>
      <c r="K4092" s="702">
        <v>15433</v>
      </c>
      <c r="L4092" s="701" t="s">
        <v>1341</v>
      </c>
      <c r="M4092" s="704"/>
      <c r="N4092" s="701" t="s">
        <v>1613</v>
      </c>
      <c r="O4092" s="702">
        <v>95315</v>
      </c>
      <c r="P4092" s="701" t="s">
        <v>1608</v>
      </c>
      <c r="Q4092" s="705">
        <v>315</v>
      </c>
      <c r="R4092" s="701" t="s">
        <v>250</v>
      </c>
      <c r="S4092" s="701" t="s">
        <v>6817</v>
      </c>
    </row>
    <row r="4093" spans="1:19" x14ac:dyDescent="0.3">
      <c r="A4093" s="701" t="s">
        <v>6834</v>
      </c>
      <c r="B4093" s="701" t="s">
        <v>1607</v>
      </c>
      <c r="C4093" s="701" t="s">
        <v>1369</v>
      </c>
      <c r="D4093" s="702">
        <v>2003</v>
      </c>
      <c r="E4093" s="701" t="s">
        <v>1667</v>
      </c>
      <c r="F4093" s="701" t="s">
        <v>1673</v>
      </c>
      <c r="G4093" s="701" t="s">
        <v>1668</v>
      </c>
      <c r="H4093" s="703">
        <v>38116</v>
      </c>
      <c r="I4093" s="703">
        <v>38119</v>
      </c>
      <c r="J4093" s="701" t="s">
        <v>1608</v>
      </c>
      <c r="K4093" s="702">
        <v>26875</v>
      </c>
      <c r="L4093" s="701" t="s">
        <v>1341</v>
      </c>
      <c r="M4093" s="704"/>
      <c r="N4093" s="701" t="s">
        <v>1613</v>
      </c>
      <c r="O4093" s="702">
        <v>219899</v>
      </c>
      <c r="P4093" s="701" t="s">
        <v>1608</v>
      </c>
      <c r="Q4093" s="705">
        <v>245</v>
      </c>
      <c r="R4093" s="701" t="s">
        <v>1341</v>
      </c>
      <c r="S4093" s="701" t="s">
        <v>1341</v>
      </c>
    </row>
    <row r="4094" spans="1:19" x14ac:dyDescent="0.3">
      <c r="A4094" s="701" t="s">
        <v>6875</v>
      </c>
      <c r="B4094" s="701" t="s">
        <v>1607</v>
      </c>
      <c r="C4094" s="701" t="s">
        <v>1369</v>
      </c>
      <c r="D4094" s="702">
        <v>2003</v>
      </c>
      <c r="E4094" s="701" t="s">
        <v>1667</v>
      </c>
      <c r="F4094" s="701" t="s">
        <v>1673</v>
      </c>
      <c r="G4094" s="701" t="s">
        <v>1668</v>
      </c>
      <c r="H4094" s="703">
        <v>38116</v>
      </c>
      <c r="I4094" s="703">
        <v>38119</v>
      </c>
      <c r="J4094" s="701" t="s">
        <v>1608</v>
      </c>
      <c r="K4094" s="702">
        <v>26875</v>
      </c>
      <c r="L4094" s="701" t="s">
        <v>1341</v>
      </c>
      <c r="M4094" s="704"/>
      <c r="N4094" s="701" t="s">
        <v>1613</v>
      </c>
      <c r="O4094" s="702">
        <v>225527</v>
      </c>
      <c r="P4094" s="701" t="s">
        <v>1608</v>
      </c>
      <c r="Q4094" s="705">
        <v>939</v>
      </c>
      <c r="R4094" s="701" t="s">
        <v>1341</v>
      </c>
      <c r="S4094" s="701" t="s">
        <v>1341</v>
      </c>
    </row>
    <row r="4095" spans="1:19" x14ac:dyDescent="0.3">
      <c r="A4095" s="701" t="s">
        <v>6912</v>
      </c>
      <c r="B4095" s="701" t="s">
        <v>1607</v>
      </c>
      <c r="C4095" s="701" t="s">
        <v>1369</v>
      </c>
      <c r="D4095" s="702">
        <v>2003</v>
      </c>
      <c r="E4095" s="701" t="s">
        <v>1667</v>
      </c>
      <c r="F4095" s="701" t="s">
        <v>1673</v>
      </c>
      <c r="G4095" s="701" t="s">
        <v>1668</v>
      </c>
      <c r="H4095" s="703">
        <v>38116</v>
      </c>
      <c r="I4095" s="703">
        <v>38119</v>
      </c>
      <c r="J4095" s="701" t="s">
        <v>1608</v>
      </c>
      <c r="K4095" s="702">
        <v>20478</v>
      </c>
      <c r="L4095" s="701" t="s">
        <v>1341</v>
      </c>
      <c r="M4095" s="704"/>
      <c r="N4095" s="701" t="s">
        <v>1613</v>
      </c>
      <c r="O4095" s="702">
        <v>174784</v>
      </c>
      <c r="P4095" s="701" t="s">
        <v>1608</v>
      </c>
      <c r="Q4095" s="702">
        <v>1078</v>
      </c>
      <c r="R4095" s="701" t="s">
        <v>1341</v>
      </c>
      <c r="S4095" s="701" t="s">
        <v>1341</v>
      </c>
    </row>
    <row r="4096" spans="1:19" x14ac:dyDescent="0.3">
      <c r="A4096" s="701" t="s">
        <v>6819</v>
      </c>
      <c r="B4096" s="701" t="s">
        <v>1607</v>
      </c>
      <c r="C4096" s="701" t="s">
        <v>1369</v>
      </c>
      <c r="D4096" s="702">
        <v>2004</v>
      </c>
      <c r="E4096" s="701" t="s">
        <v>1667</v>
      </c>
      <c r="F4096" s="701" t="s">
        <v>1673</v>
      </c>
      <c r="G4096" s="701" t="s">
        <v>1668</v>
      </c>
      <c r="H4096" s="703">
        <v>38482</v>
      </c>
      <c r="I4096" s="703">
        <v>38483</v>
      </c>
      <c r="J4096" s="701" t="s">
        <v>1608</v>
      </c>
      <c r="K4096" s="702">
        <v>24857</v>
      </c>
      <c r="L4096" s="701" t="s">
        <v>1341</v>
      </c>
      <c r="M4096" s="704"/>
      <c r="N4096" s="701" t="s">
        <v>1613</v>
      </c>
      <c r="O4096" s="702">
        <v>100161</v>
      </c>
      <c r="P4096" s="701" t="s">
        <v>1608</v>
      </c>
      <c r="Q4096" s="705">
        <v>769</v>
      </c>
      <c r="R4096" s="701" t="s">
        <v>1341</v>
      </c>
      <c r="S4096" s="701" t="s">
        <v>1341</v>
      </c>
    </row>
    <row r="4097" spans="1:19" x14ac:dyDescent="0.3">
      <c r="A4097" s="701" t="s">
        <v>6820</v>
      </c>
      <c r="B4097" s="701" t="s">
        <v>1607</v>
      </c>
      <c r="C4097" s="701" t="s">
        <v>1369</v>
      </c>
      <c r="D4097" s="702">
        <v>2004</v>
      </c>
      <c r="E4097" s="701" t="s">
        <v>1667</v>
      </c>
      <c r="F4097" s="701" t="s">
        <v>1673</v>
      </c>
      <c r="G4097" s="701" t="s">
        <v>1668</v>
      </c>
      <c r="H4097" s="703">
        <v>38482</v>
      </c>
      <c r="I4097" s="703">
        <v>38483</v>
      </c>
      <c r="J4097" s="701" t="s">
        <v>1608</v>
      </c>
      <c r="K4097" s="702">
        <v>24881</v>
      </c>
      <c r="L4097" s="701" t="s">
        <v>1341</v>
      </c>
      <c r="M4097" s="704"/>
      <c r="N4097" s="701" t="s">
        <v>1613</v>
      </c>
      <c r="O4097" s="702">
        <v>100258</v>
      </c>
      <c r="P4097" s="701" t="s">
        <v>1608</v>
      </c>
      <c r="Q4097" s="702">
        <v>770</v>
      </c>
      <c r="R4097" s="701" t="s">
        <v>1341</v>
      </c>
      <c r="S4097" s="701" t="s">
        <v>1341</v>
      </c>
    </row>
    <row r="4098" spans="1:19" x14ac:dyDescent="0.3">
      <c r="A4098" s="701" t="s">
        <v>6821</v>
      </c>
      <c r="B4098" s="701" t="s">
        <v>1607</v>
      </c>
      <c r="C4098" s="701" t="s">
        <v>1369</v>
      </c>
      <c r="D4098" s="702">
        <v>2004</v>
      </c>
      <c r="E4098" s="701" t="s">
        <v>1667</v>
      </c>
      <c r="F4098" s="701" t="s">
        <v>1673</v>
      </c>
      <c r="G4098" s="701" t="s">
        <v>1668</v>
      </c>
      <c r="H4098" s="703">
        <v>38482</v>
      </c>
      <c r="I4098" s="703">
        <v>38483</v>
      </c>
      <c r="J4098" s="701" t="s">
        <v>1608</v>
      </c>
      <c r="K4098" s="702">
        <v>24279</v>
      </c>
      <c r="L4098" s="701" t="s">
        <v>1341</v>
      </c>
      <c r="M4098" s="704"/>
      <c r="N4098" s="701" t="s">
        <v>1613</v>
      </c>
      <c r="O4098" s="702">
        <v>96831</v>
      </c>
      <c r="P4098" s="701" t="s">
        <v>1608</v>
      </c>
      <c r="Q4098" s="702">
        <v>495</v>
      </c>
      <c r="R4098" s="701" t="s">
        <v>1341</v>
      </c>
      <c r="S4098" s="701" t="s">
        <v>1341</v>
      </c>
    </row>
    <row r="4099" spans="1:19" x14ac:dyDescent="0.3">
      <c r="A4099" s="701" t="s">
        <v>6822</v>
      </c>
      <c r="B4099" s="701" t="s">
        <v>1607</v>
      </c>
      <c r="C4099" s="701" t="s">
        <v>1369</v>
      </c>
      <c r="D4099" s="702">
        <v>2004</v>
      </c>
      <c r="E4099" s="701" t="s">
        <v>1667</v>
      </c>
      <c r="F4099" s="701" t="s">
        <v>1673</v>
      </c>
      <c r="G4099" s="701" t="s">
        <v>1668</v>
      </c>
      <c r="H4099" s="703">
        <v>38482</v>
      </c>
      <c r="I4099" s="703">
        <v>38483</v>
      </c>
      <c r="J4099" s="701" t="s">
        <v>1608</v>
      </c>
      <c r="K4099" s="702">
        <v>24228</v>
      </c>
      <c r="L4099" s="701" t="s">
        <v>1341</v>
      </c>
      <c r="M4099" s="704"/>
      <c r="N4099" s="701" t="s">
        <v>1613</v>
      </c>
      <c r="O4099" s="702">
        <v>96627</v>
      </c>
      <c r="P4099" s="701" t="s">
        <v>1608</v>
      </c>
      <c r="Q4099" s="705">
        <v>494</v>
      </c>
      <c r="R4099" s="701" t="s">
        <v>1341</v>
      </c>
      <c r="S4099" s="701" t="s">
        <v>1341</v>
      </c>
    </row>
    <row r="4100" spans="1:19" x14ac:dyDescent="0.3">
      <c r="A4100" s="701" t="s">
        <v>1030</v>
      </c>
      <c r="B4100" s="701" t="s">
        <v>1607</v>
      </c>
      <c r="C4100" s="701" t="s">
        <v>1369</v>
      </c>
      <c r="D4100" s="702">
        <v>2005</v>
      </c>
      <c r="E4100" s="701" t="s">
        <v>1667</v>
      </c>
      <c r="F4100" s="701" t="s">
        <v>1673</v>
      </c>
      <c r="G4100" s="701" t="s">
        <v>1668</v>
      </c>
      <c r="H4100" s="703">
        <v>38847</v>
      </c>
      <c r="I4100" s="703">
        <v>38848</v>
      </c>
      <c r="J4100" s="701" t="s">
        <v>1608</v>
      </c>
      <c r="K4100" s="702">
        <v>50529</v>
      </c>
      <c r="L4100" s="701" t="s">
        <v>1341</v>
      </c>
      <c r="M4100" s="704"/>
      <c r="N4100" s="701" t="s">
        <v>1613</v>
      </c>
      <c r="O4100" s="702">
        <v>78872</v>
      </c>
      <c r="P4100" s="701" t="s">
        <v>1608</v>
      </c>
      <c r="Q4100" s="705">
        <v>1031</v>
      </c>
      <c r="R4100" s="701" t="s">
        <v>1341</v>
      </c>
      <c r="S4100" s="701" t="s">
        <v>1341</v>
      </c>
    </row>
    <row r="4101" spans="1:19" x14ac:dyDescent="0.3">
      <c r="A4101" s="701" t="s">
        <v>1029</v>
      </c>
      <c r="B4101" s="701" t="s">
        <v>1607</v>
      </c>
      <c r="C4101" s="701" t="s">
        <v>1369</v>
      </c>
      <c r="D4101" s="702">
        <v>2005</v>
      </c>
      <c r="E4101" s="701" t="s">
        <v>1667</v>
      </c>
      <c r="F4101" s="701" t="s">
        <v>1673</v>
      </c>
      <c r="G4101" s="701" t="s">
        <v>1668</v>
      </c>
      <c r="H4101" s="703">
        <v>38847</v>
      </c>
      <c r="I4101" s="703">
        <v>38848</v>
      </c>
      <c r="J4101" s="701" t="s">
        <v>1608</v>
      </c>
      <c r="K4101" s="702">
        <v>45854</v>
      </c>
      <c r="L4101" s="701" t="s">
        <v>1341</v>
      </c>
      <c r="M4101" s="704"/>
      <c r="N4101" s="701" t="s">
        <v>1613</v>
      </c>
      <c r="O4101" s="702">
        <v>71575</v>
      </c>
      <c r="P4101" s="701" t="s">
        <v>1608</v>
      </c>
      <c r="Q4101" s="702">
        <v>936</v>
      </c>
      <c r="R4101" s="701" t="s">
        <v>1341</v>
      </c>
      <c r="S4101" s="701" t="s">
        <v>1341</v>
      </c>
    </row>
    <row r="4102" spans="1:19" x14ac:dyDescent="0.3">
      <c r="A4102" s="701" t="s">
        <v>2336</v>
      </c>
      <c r="B4102" s="701" t="s">
        <v>1607</v>
      </c>
      <c r="C4102" s="701" t="s">
        <v>1369</v>
      </c>
      <c r="D4102" s="702">
        <v>2005</v>
      </c>
      <c r="E4102" s="701" t="s">
        <v>1667</v>
      </c>
      <c r="F4102" s="701" t="s">
        <v>1673</v>
      </c>
      <c r="G4102" s="701" t="s">
        <v>1668</v>
      </c>
      <c r="H4102" s="703">
        <v>38847</v>
      </c>
      <c r="I4102" s="703">
        <v>38848</v>
      </c>
      <c r="J4102" s="701" t="s">
        <v>1608</v>
      </c>
      <c r="K4102" s="702">
        <v>48216</v>
      </c>
      <c r="L4102" s="701" t="s">
        <v>1341</v>
      </c>
      <c r="M4102" s="704"/>
      <c r="N4102" s="701" t="s">
        <v>1613</v>
      </c>
      <c r="O4102" s="702">
        <v>76829</v>
      </c>
      <c r="P4102" s="701" t="s">
        <v>1608</v>
      </c>
      <c r="Q4102" s="705">
        <v>2009</v>
      </c>
      <c r="R4102" s="701" t="s">
        <v>1341</v>
      </c>
      <c r="S4102" s="701" t="s">
        <v>1341</v>
      </c>
    </row>
    <row r="4103" spans="1:19" x14ac:dyDescent="0.3">
      <c r="A4103" s="701" t="s">
        <v>2335</v>
      </c>
      <c r="B4103" s="701" t="s">
        <v>1607</v>
      </c>
      <c r="C4103" s="701" t="s">
        <v>1369</v>
      </c>
      <c r="D4103" s="702">
        <v>2005</v>
      </c>
      <c r="E4103" s="701" t="s">
        <v>1667</v>
      </c>
      <c r="F4103" s="701" t="s">
        <v>1673</v>
      </c>
      <c r="G4103" s="701" t="s">
        <v>1668</v>
      </c>
      <c r="H4103" s="703">
        <v>38847</v>
      </c>
      <c r="I4103" s="703">
        <v>38848</v>
      </c>
      <c r="J4103" s="701" t="s">
        <v>1608</v>
      </c>
      <c r="K4103" s="702">
        <v>24211</v>
      </c>
      <c r="L4103" s="701" t="s">
        <v>1341</v>
      </c>
      <c r="M4103" s="704"/>
      <c r="N4103" s="701" t="s">
        <v>1613</v>
      </c>
      <c r="O4103" s="702">
        <v>38579</v>
      </c>
      <c r="P4103" s="701" t="s">
        <v>1608</v>
      </c>
      <c r="Q4103" s="702">
        <v>1006</v>
      </c>
      <c r="R4103" s="701" t="s">
        <v>1341</v>
      </c>
      <c r="S4103" s="701" t="s">
        <v>1341</v>
      </c>
    </row>
    <row r="4104" spans="1:19" x14ac:dyDescent="0.3">
      <c r="A4104" s="701" t="s">
        <v>2334</v>
      </c>
      <c r="B4104" s="701" t="s">
        <v>1607</v>
      </c>
      <c r="C4104" s="701" t="s">
        <v>1369</v>
      </c>
      <c r="D4104" s="702">
        <v>2005</v>
      </c>
      <c r="E4104" s="701" t="s">
        <v>1667</v>
      </c>
      <c r="F4104" s="701" t="s">
        <v>1673</v>
      </c>
      <c r="G4104" s="701" t="s">
        <v>1668</v>
      </c>
      <c r="H4104" s="703">
        <v>38847</v>
      </c>
      <c r="I4104" s="703">
        <v>38848</v>
      </c>
      <c r="J4104" s="701" t="s">
        <v>1608</v>
      </c>
      <c r="K4104" s="702">
        <v>24230</v>
      </c>
      <c r="L4104" s="701" t="s">
        <v>1341</v>
      </c>
      <c r="M4104" s="704"/>
      <c r="N4104" s="701" t="s">
        <v>1613</v>
      </c>
      <c r="O4104" s="702">
        <v>38610</v>
      </c>
      <c r="P4104" s="701" t="s">
        <v>1608</v>
      </c>
      <c r="Q4104" s="705">
        <v>1010</v>
      </c>
      <c r="R4104" s="701" t="s">
        <v>1341</v>
      </c>
      <c r="S4104" s="701" t="s">
        <v>1341</v>
      </c>
    </row>
    <row r="4105" spans="1:19" x14ac:dyDescent="0.3">
      <c r="A4105" s="701" t="s">
        <v>2333</v>
      </c>
      <c r="B4105" s="701" t="s">
        <v>1607</v>
      </c>
      <c r="C4105" s="701" t="s">
        <v>1369</v>
      </c>
      <c r="D4105" s="702">
        <v>2006</v>
      </c>
      <c r="E4105" s="701" t="s">
        <v>1667</v>
      </c>
      <c r="F4105" s="701" t="s">
        <v>1673</v>
      </c>
      <c r="G4105" s="701" t="s">
        <v>1668</v>
      </c>
      <c r="H4105" s="703">
        <v>39212</v>
      </c>
      <c r="I4105" s="703">
        <v>39213</v>
      </c>
      <c r="J4105" s="701" t="s">
        <v>1608</v>
      </c>
      <c r="K4105" s="702">
        <v>24675</v>
      </c>
      <c r="L4105" s="701" t="s">
        <v>1341</v>
      </c>
      <c r="M4105" s="704"/>
      <c r="N4105" s="701" t="s">
        <v>1613</v>
      </c>
      <c r="O4105" s="702">
        <v>43677</v>
      </c>
      <c r="P4105" s="701" t="s">
        <v>1608</v>
      </c>
      <c r="Q4105" s="702">
        <v>763</v>
      </c>
      <c r="R4105" s="701" t="s">
        <v>1341</v>
      </c>
      <c r="S4105" s="701" t="s">
        <v>1341</v>
      </c>
    </row>
    <row r="4106" spans="1:19" x14ac:dyDescent="0.3">
      <c r="A4106" s="701" t="s">
        <v>2339</v>
      </c>
      <c r="B4106" s="701" t="s">
        <v>1607</v>
      </c>
      <c r="C4106" s="701" t="s">
        <v>1369</v>
      </c>
      <c r="D4106" s="702">
        <v>2006</v>
      </c>
      <c r="E4106" s="701" t="s">
        <v>1667</v>
      </c>
      <c r="F4106" s="701" t="s">
        <v>1673</v>
      </c>
      <c r="G4106" s="701" t="s">
        <v>1668</v>
      </c>
      <c r="H4106" s="703">
        <v>39212</v>
      </c>
      <c r="I4106" s="703">
        <v>39212</v>
      </c>
      <c r="J4106" s="701" t="s">
        <v>1608</v>
      </c>
      <c r="K4106" s="702">
        <v>24876</v>
      </c>
      <c r="L4106" s="701" t="s">
        <v>1341</v>
      </c>
      <c r="M4106" s="704"/>
      <c r="N4106" s="701" t="s">
        <v>1613</v>
      </c>
      <c r="O4106" s="702">
        <v>44032</v>
      </c>
      <c r="P4106" s="701" t="s">
        <v>1608</v>
      </c>
      <c r="Q4106" s="705">
        <v>769</v>
      </c>
      <c r="R4106" s="701" t="s">
        <v>1341</v>
      </c>
      <c r="S4106" s="701" t="s">
        <v>1341</v>
      </c>
    </row>
    <row r="4107" spans="1:19" x14ac:dyDescent="0.3">
      <c r="A4107" s="701" t="s">
        <v>2343</v>
      </c>
      <c r="B4107" s="701" t="s">
        <v>1607</v>
      </c>
      <c r="C4107" s="701" t="s">
        <v>1369</v>
      </c>
      <c r="D4107" s="702">
        <v>2006</v>
      </c>
      <c r="E4107" s="701" t="s">
        <v>1667</v>
      </c>
      <c r="F4107" s="701" t="s">
        <v>1673</v>
      </c>
      <c r="G4107" s="701" t="s">
        <v>1668</v>
      </c>
      <c r="H4107" s="703">
        <v>39212</v>
      </c>
      <c r="I4107" s="703">
        <v>39212</v>
      </c>
      <c r="J4107" s="701" t="s">
        <v>1608</v>
      </c>
      <c r="K4107" s="702">
        <v>24655</v>
      </c>
      <c r="L4107" s="701" t="s">
        <v>1341</v>
      </c>
      <c r="M4107" s="704"/>
      <c r="N4107" s="701" t="s">
        <v>1613</v>
      </c>
      <c r="O4107" s="702">
        <v>43641</v>
      </c>
      <c r="P4107" s="701" t="s">
        <v>1608</v>
      </c>
      <c r="Q4107" s="702">
        <v>763</v>
      </c>
      <c r="R4107" s="701" t="s">
        <v>1341</v>
      </c>
      <c r="S4107" s="701" t="s">
        <v>1341</v>
      </c>
    </row>
    <row r="4108" spans="1:19" x14ac:dyDescent="0.3">
      <c r="A4108" s="701" t="s">
        <v>2345</v>
      </c>
      <c r="B4108" s="701" t="s">
        <v>1607</v>
      </c>
      <c r="C4108" s="701" t="s">
        <v>1369</v>
      </c>
      <c r="D4108" s="702">
        <v>2006</v>
      </c>
      <c r="E4108" s="701" t="s">
        <v>1667</v>
      </c>
      <c r="F4108" s="701" t="s">
        <v>1673</v>
      </c>
      <c r="G4108" s="701" t="s">
        <v>1668</v>
      </c>
      <c r="H4108" s="703">
        <v>39212</v>
      </c>
      <c r="I4108" s="703">
        <v>39213</v>
      </c>
      <c r="J4108" s="701" t="s">
        <v>1608</v>
      </c>
      <c r="K4108" s="702">
        <v>24803</v>
      </c>
      <c r="L4108" s="701" t="s">
        <v>1341</v>
      </c>
      <c r="M4108" s="704"/>
      <c r="N4108" s="701" t="s">
        <v>1613</v>
      </c>
      <c r="O4108" s="702">
        <v>43903</v>
      </c>
      <c r="P4108" s="701" t="s">
        <v>1608</v>
      </c>
      <c r="Q4108" s="705">
        <v>767</v>
      </c>
      <c r="R4108" s="701" t="s">
        <v>1341</v>
      </c>
      <c r="S4108" s="701" t="s">
        <v>1341</v>
      </c>
    </row>
    <row r="4109" spans="1:19" x14ac:dyDescent="0.3">
      <c r="A4109" s="701" t="s">
        <v>2329</v>
      </c>
      <c r="B4109" s="701" t="s">
        <v>1607</v>
      </c>
      <c r="C4109" s="701" t="s">
        <v>1369</v>
      </c>
      <c r="D4109" s="702">
        <v>2006</v>
      </c>
      <c r="E4109" s="701" t="s">
        <v>1667</v>
      </c>
      <c r="F4109" s="701" t="s">
        <v>1673</v>
      </c>
      <c r="G4109" s="701" t="s">
        <v>1668</v>
      </c>
      <c r="H4109" s="703">
        <v>39212</v>
      </c>
      <c r="I4109" s="703">
        <v>39212</v>
      </c>
      <c r="J4109" s="701" t="s">
        <v>1608</v>
      </c>
      <c r="K4109" s="702">
        <v>50145</v>
      </c>
      <c r="L4109" s="701" t="s">
        <v>1341</v>
      </c>
      <c r="M4109" s="704"/>
      <c r="N4109" s="701" t="s">
        <v>1613</v>
      </c>
      <c r="O4109" s="702">
        <v>88761</v>
      </c>
      <c r="P4109" s="701" t="s">
        <v>1608</v>
      </c>
      <c r="Q4109" s="705">
        <v>1551</v>
      </c>
      <c r="R4109" s="701" t="s">
        <v>1341</v>
      </c>
      <c r="S4109" s="701" t="s">
        <v>1341</v>
      </c>
    </row>
    <row r="4110" spans="1:19" x14ac:dyDescent="0.3">
      <c r="A4110" s="701" t="s">
        <v>2327</v>
      </c>
      <c r="B4110" s="701" t="s">
        <v>1607</v>
      </c>
      <c r="C4110" s="701" t="s">
        <v>1369</v>
      </c>
      <c r="D4110" s="702">
        <v>2006</v>
      </c>
      <c r="E4110" s="701" t="s">
        <v>1667</v>
      </c>
      <c r="F4110" s="701" t="s">
        <v>1673</v>
      </c>
      <c r="G4110" s="701" t="s">
        <v>1668</v>
      </c>
      <c r="H4110" s="703">
        <v>39212</v>
      </c>
      <c r="I4110" s="703">
        <v>39213</v>
      </c>
      <c r="J4110" s="701" t="s">
        <v>1608</v>
      </c>
      <c r="K4110" s="702">
        <v>50203</v>
      </c>
      <c r="L4110" s="701" t="s">
        <v>1341</v>
      </c>
      <c r="M4110" s="704"/>
      <c r="N4110" s="701" t="s">
        <v>1613</v>
      </c>
      <c r="O4110" s="702">
        <v>88863</v>
      </c>
      <c r="P4110" s="701" t="s">
        <v>1608</v>
      </c>
      <c r="Q4110" s="702">
        <v>1553</v>
      </c>
      <c r="R4110" s="701" t="s">
        <v>1341</v>
      </c>
      <c r="S4110" s="701" t="s">
        <v>1341</v>
      </c>
    </row>
    <row r="4111" spans="1:19" x14ac:dyDescent="0.3">
      <c r="A4111" s="701" t="s">
        <v>2338</v>
      </c>
      <c r="B4111" s="701" t="s">
        <v>1607</v>
      </c>
      <c r="C4111" s="701" t="s">
        <v>1369</v>
      </c>
      <c r="D4111" s="702">
        <v>2007</v>
      </c>
      <c r="E4111" s="701" t="s">
        <v>1667</v>
      </c>
      <c r="F4111" s="701" t="s">
        <v>1673</v>
      </c>
      <c r="G4111" s="701" t="s">
        <v>1668</v>
      </c>
      <c r="H4111" s="703">
        <v>39582</v>
      </c>
      <c r="I4111" s="703">
        <v>39583</v>
      </c>
      <c r="J4111" s="701" t="s">
        <v>1608</v>
      </c>
      <c r="K4111" s="702">
        <v>20016</v>
      </c>
      <c r="L4111" s="701" t="s">
        <v>1341</v>
      </c>
      <c r="M4111" s="704"/>
      <c r="N4111" s="701" t="s">
        <v>1613</v>
      </c>
      <c r="O4111" s="702">
        <v>17360</v>
      </c>
      <c r="P4111" s="701" t="s">
        <v>1608</v>
      </c>
      <c r="Q4111" s="702">
        <v>619</v>
      </c>
      <c r="R4111" s="701" t="s">
        <v>1341</v>
      </c>
      <c r="S4111" s="701" t="s">
        <v>1341</v>
      </c>
    </row>
    <row r="4112" spans="1:19" x14ac:dyDescent="0.3">
      <c r="A4112" s="701" t="s">
        <v>2346</v>
      </c>
      <c r="B4112" s="701" t="s">
        <v>1607</v>
      </c>
      <c r="C4112" s="701" t="s">
        <v>1369</v>
      </c>
      <c r="D4112" s="702">
        <v>2007</v>
      </c>
      <c r="E4112" s="701" t="s">
        <v>1667</v>
      </c>
      <c r="F4112" s="701" t="s">
        <v>1673</v>
      </c>
      <c r="G4112" s="701" t="s">
        <v>1668</v>
      </c>
      <c r="H4112" s="703">
        <v>39582</v>
      </c>
      <c r="I4112" s="703">
        <v>39583</v>
      </c>
      <c r="J4112" s="701" t="s">
        <v>1608</v>
      </c>
      <c r="K4112" s="702">
        <v>23944</v>
      </c>
      <c r="L4112" s="701" t="s">
        <v>1341</v>
      </c>
      <c r="M4112" s="704"/>
      <c r="N4112" s="701" t="s">
        <v>1613</v>
      </c>
      <c r="O4112" s="702">
        <v>20767</v>
      </c>
      <c r="P4112" s="701" t="s">
        <v>1608</v>
      </c>
      <c r="Q4112" s="705">
        <v>741</v>
      </c>
      <c r="R4112" s="701" t="s">
        <v>1341</v>
      </c>
      <c r="S4112" s="701" t="s">
        <v>1341</v>
      </c>
    </row>
    <row r="4113" spans="1:19" x14ac:dyDescent="0.3">
      <c r="A4113" s="701" t="s">
        <v>2331</v>
      </c>
      <c r="B4113" s="701" t="s">
        <v>1607</v>
      </c>
      <c r="C4113" s="701" t="s">
        <v>1369</v>
      </c>
      <c r="D4113" s="702">
        <v>2007</v>
      </c>
      <c r="E4113" s="701" t="s">
        <v>1667</v>
      </c>
      <c r="F4113" s="701" t="s">
        <v>1673</v>
      </c>
      <c r="G4113" s="701" t="s">
        <v>1668</v>
      </c>
      <c r="H4113" s="703">
        <v>39582</v>
      </c>
      <c r="I4113" s="703">
        <v>39583</v>
      </c>
      <c r="J4113" s="701" t="s">
        <v>1608</v>
      </c>
      <c r="K4113" s="702">
        <v>24964</v>
      </c>
      <c r="L4113" s="701" t="s">
        <v>1341</v>
      </c>
      <c r="M4113" s="704"/>
      <c r="N4113" s="701" t="s">
        <v>1613</v>
      </c>
      <c r="O4113" s="702">
        <v>21651</v>
      </c>
      <c r="P4113" s="701" t="s">
        <v>1608</v>
      </c>
      <c r="Q4113" s="705">
        <v>772</v>
      </c>
      <c r="R4113" s="701" t="s">
        <v>1341</v>
      </c>
      <c r="S4113" s="701" t="s">
        <v>1341</v>
      </c>
    </row>
    <row r="4114" spans="1:19" x14ac:dyDescent="0.3">
      <c r="A4114" s="701" t="s">
        <v>2344</v>
      </c>
      <c r="B4114" s="701" t="s">
        <v>1607</v>
      </c>
      <c r="C4114" s="701" t="s">
        <v>1369</v>
      </c>
      <c r="D4114" s="702">
        <v>2007</v>
      </c>
      <c r="E4114" s="701" t="s">
        <v>1667</v>
      </c>
      <c r="F4114" s="701" t="s">
        <v>1673</v>
      </c>
      <c r="G4114" s="701" t="s">
        <v>1668</v>
      </c>
      <c r="H4114" s="703">
        <v>39582</v>
      </c>
      <c r="I4114" s="703">
        <v>39583</v>
      </c>
      <c r="J4114" s="701" t="s">
        <v>1608</v>
      </c>
      <c r="K4114" s="702">
        <v>24738</v>
      </c>
      <c r="L4114" s="701" t="s">
        <v>1341</v>
      </c>
      <c r="M4114" s="704"/>
      <c r="N4114" s="701" t="s">
        <v>1613</v>
      </c>
      <c r="O4114" s="702">
        <v>21455</v>
      </c>
      <c r="P4114" s="701" t="s">
        <v>1608</v>
      </c>
      <c r="Q4114" s="702">
        <v>765</v>
      </c>
      <c r="R4114" s="701" t="s">
        <v>1341</v>
      </c>
      <c r="S4114" s="701" t="s">
        <v>1341</v>
      </c>
    </row>
    <row r="4115" spans="1:19" x14ac:dyDescent="0.3">
      <c r="A4115" s="701" t="s">
        <v>2337</v>
      </c>
      <c r="B4115" s="701" t="s">
        <v>1607</v>
      </c>
      <c r="C4115" s="701" t="s">
        <v>1369</v>
      </c>
      <c r="D4115" s="702">
        <v>2007</v>
      </c>
      <c r="E4115" s="701" t="s">
        <v>1667</v>
      </c>
      <c r="F4115" s="701" t="s">
        <v>1673</v>
      </c>
      <c r="G4115" s="701" t="s">
        <v>1668</v>
      </c>
      <c r="H4115" s="703">
        <v>39582</v>
      </c>
      <c r="I4115" s="703">
        <v>39583</v>
      </c>
      <c r="J4115" s="701" t="s">
        <v>1608</v>
      </c>
      <c r="K4115" s="702">
        <v>24667</v>
      </c>
      <c r="L4115" s="701" t="s">
        <v>1341</v>
      </c>
      <c r="M4115" s="704"/>
      <c r="N4115" s="701" t="s">
        <v>1613</v>
      </c>
      <c r="O4115" s="702">
        <v>21393</v>
      </c>
      <c r="P4115" s="701" t="s">
        <v>1608</v>
      </c>
      <c r="Q4115" s="705">
        <v>763</v>
      </c>
      <c r="R4115" s="701" t="s">
        <v>1341</v>
      </c>
      <c r="S4115" s="701" t="s">
        <v>1341</v>
      </c>
    </row>
    <row r="4116" spans="1:19" x14ac:dyDescent="0.3">
      <c r="A4116" s="701" t="s">
        <v>2330</v>
      </c>
      <c r="B4116" s="701" t="s">
        <v>1607</v>
      </c>
      <c r="C4116" s="701" t="s">
        <v>1369</v>
      </c>
      <c r="D4116" s="702">
        <v>2007</v>
      </c>
      <c r="E4116" s="701" t="s">
        <v>1667</v>
      </c>
      <c r="F4116" s="701" t="s">
        <v>1673</v>
      </c>
      <c r="G4116" s="701" t="s">
        <v>1668</v>
      </c>
      <c r="H4116" s="703">
        <v>39582</v>
      </c>
      <c r="I4116" s="703">
        <v>39583</v>
      </c>
      <c r="J4116" s="701" t="s">
        <v>1608</v>
      </c>
      <c r="K4116" s="702">
        <v>25399</v>
      </c>
      <c r="L4116" s="701" t="s">
        <v>1341</v>
      </c>
      <c r="M4116" s="704"/>
      <c r="N4116" s="701" t="s">
        <v>1613</v>
      </c>
      <c r="O4116" s="702">
        <v>22028</v>
      </c>
      <c r="P4116" s="701" t="s">
        <v>1608</v>
      </c>
      <c r="Q4116" s="702">
        <v>677</v>
      </c>
      <c r="R4116" s="701" t="s">
        <v>1341</v>
      </c>
      <c r="S4116" s="701" t="s">
        <v>1341</v>
      </c>
    </row>
    <row r="4117" spans="1:19" x14ac:dyDescent="0.3">
      <c r="A4117" s="701" t="s">
        <v>2328</v>
      </c>
      <c r="B4117" s="701" t="s">
        <v>1607</v>
      </c>
      <c r="C4117" s="701" t="s">
        <v>1369</v>
      </c>
      <c r="D4117" s="702">
        <v>2007</v>
      </c>
      <c r="E4117" s="701" t="s">
        <v>1667</v>
      </c>
      <c r="F4117" s="701" t="s">
        <v>1673</v>
      </c>
      <c r="G4117" s="701" t="s">
        <v>1668</v>
      </c>
      <c r="H4117" s="703">
        <v>39582</v>
      </c>
      <c r="I4117" s="703">
        <v>39583</v>
      </c>
      <c r="J4117" s="701" t="s">
        <v>1608</v>
      </c>
      <c r="K4117" s="702">
        <v>25057</v>
      </c>
      <c r="L4117" s="701" t="s">
        <v>1341</v>
      </c>
      <c r="M4117" s="704"/>
      <c r="N4117" s="701" t="s">
        <v>1613</v>
      </c>
      <c r="O4117" s="702">
        <v>21732</v>
      </c>
      <c r="P4117" s="701" t="s">
        <v>1608</v>
      </c>
      <c r="Q4117" s="705">
        <v>511</v>
      </c>
      <c r="R4117" s="701" t="s">
        <v>1341</v>
      </c>
      <c r="S4117" s="701" t="s">
        <v>1341</v>
      </c>
    </row>
    <row r="4118" spans="1:19" x14ac:dyDescent="0.3">
      <c r="A4118" s="701" t="s">
        <v>2342</v>
      </c>
      <c r="B4118" s="701" t="s">
        <v>1607</v>
      </c>
      <c r="C4118" s="701" t="s">
        <v>1369</v>
      </c>
      <c r="D4118" s="702">
        <v>2007</v>
      </c>
      <c r="E4118" s="701" t="s">
        <v>1667</v>
      </c>
      <c r="F4118" s="701" t="s">
        <v>1673</v>
      </c>
      <c r="G4118" s="701" t="s">
        <v>1668</v>
      </c>
      <c r="H4118" s="703">
        <v>39582</v>
      </c>
      <c r="I4118" s="703">
        <v>39583</v>
      </c>
      <c r="J4118" s="701" t="s">
        <v>1608</v>
      </c>
      <c r="K4118" s="702">
        <v>24997</v>
      </c>
      <c r="L4118" s="701" t="s">
        <v>1341</v>
      </c>
      <c r="M4118" s="704"/>
      <c r="N4118" s="701" t="s">
        <v>1613</v>
      </c>
      <c r="O4118" s="702">
        <v>21680</v>
      </c>
      <c r="P4118" s="701" t="s">
        <v>1608</v>
      </c>
      <c r="Q4118" s="705">
        <v>510</v>
      </c>
      <c r="R4118" s="701" t="s">
        <v>1341</v>
      </c>
      <c r="S4118" s="701" t="s">
        <v>1341</v>
      </c>
    </row>
    <row r="4119" spans="1:19" x14ac:dyDescent="0.3">
      <c r="A4119" s="701" t="s">
        <v>2341</v>
      </c>
      <c r="B4119" s="701" t="s">
        <v>1607</v>
      </c>
      <c r="C4119" s="701" t="s">
        <v>1369</v>
      </c>
      <c r="D4119" s="702">
        <v>2007</v>
      </c>
      <c r="E4119" s="701" t="s">
        <v>1667</v>
      </c>
      <c r="F4119" s="701" t="s">
        <v>1673</v>
      </c>
      <c r="G4119" s="701" t="s">
        <v>1668</v>
      </c>
      <c r="H4119" s="703">
        <v>39582</v>
      </c>
      <c r="I4119" s="703">
        <v>39583</v>
      </c>
      <c r="J4119" s="701" t="s">
        <v>1608</v>
      </c>
      <c r="K4119" s="702">
        <v>25015</v>
      </c>
      <c r="L4119" s="701" t="s">
        <v>1341</v>
      </c>
      <c r="M4119" s="704"/>
      <c r="N4119" s="701" t="s">
        <v>1613</v>
      </c>
      <c r="O4119" s="702">
        <v>21695</v>
      </c>
      <c r="P4119" s="701" t="s">
        <v>1608</v>
      </c>
      <c r="Q4119" s="705">
        <v>511</v>
      </c>
      <c r="R4119" s="701" t="s">
        <v>1341</v>
      </c>
      <c r="S4119" s="701" t="s">
        <v>1341</v>
      </c>
    </row>
    <row r="4120" spans="1:19" x14ac:dyDescent="0.3">
      <c r="A4120" s="701" t="s">
        <v>2340</v>
      </c>
      <c r="B4120" s="701" t="s">
        <v>1607</v>
      </c>
      <c r="C4120" s="701" t="s">
        <v>1369</v>
      </c>
      <c r="D4120" s="702">
        <v>2007</v>
      </c>
      <c r="E4120" s="701" t="s">
        <v>1667</v>
      </c>
      <c r="F4120" s="701" t="s">
        <v>1673</v>
      </c>
      <c r="G4120" s="701" t="s">
        <v>1668</v>
      </c>
      <c r="H4120" s="703">
        <v>39582</v>
      </c>
      <c r="I4120" s="703">
        <v>39583</v>
      </c>
      <c r="J4120" s="701" t="s">
        <v>1608</v>
      </c>
      <c r="K4120" s="702">
        <v>25053</v>
      </c>
      <c r="L4120" s="701" t="s">
        <v>1341</v>
      </c>
      <c r="M4120" s="704"/>
      <c r="N4120" s="701" t="s">
        <v>1613</v>
      </c>
      <c r="O4120" s="702">
        <v>21728</v>
      </c>
      <c r="P4120" s="701" t="s">
        <v>1608</v>
      </c>
      <c r="Q4120" s="705">
        <v>511</v>
      </c>
      <c r="R4120" s="701" t="s">
        <v>1341</v>
      </c>
      <c r="S4120" s="701" t="s">
        <v>1341</v>
      </c>
    </row>
    <row r="4121" spans="1:19" x14ac:dyDescent="0.3">
      <c r="A4121" s="701" t="s">
        <v>2332</v>
      </c>
      <c r="B4121" s="701" t="s">
        <v>1607</v>
      </c>
      <c r="C4121" s="701" t="s">
        <v>1369</v>
      </c>
      <c r="D4121" s="702">
        <v>2007</v>
      </c>
      <c r="E4121" s="701" t="s">
        <v>1667</v>
      </c>
      <c r="F4121" s="701" t="s">
        <v>1673</v>
      </c>
      <c r="G4121" s="701" t="s">
        <v>1668</v>
      </c>
      <c r="H4121" s="703">
        <v>39582</v>
      </c>
      <c r="I4121" s="703">
        <v>39583</v>
      </c>
      <c r="J4121" s="701" t="s">
        <v>1608</v>
      </c>
      <c r="K4121" s="702">
        <v>24994</v>
      </c>
      <c r="L4121" s="701" t="s">
        <v>1341</v>
      </c>
      <c r="M4121" s="704"/>
      <c r="N4121" s="701" t="s">
        <v>1613</v>
      </c>
      <c r="O4121" s="702">
        <v>21677</v>
      </c>
      <c r="P4121" s="701" t="s">
        <v>1608</v>
      </c>
      <c r="Q4121" s="705">
        <v>510</v>
      </c>
      <c r="R4121" s="701" t="s">
        <v>1341</v>
      </c>
      <c r="S4121" s="701" t="s">
        <v>1341</v>
      </c>
    </row>
    <row r="4122" spans="1:19" x14ac:dyDescent="0.3">
      <c r="A4122" s="701" t="s">
        <v>1672</v>
      </c>
      <c r="B4122" s="701" t="s">
        <v>1607</v>
      </c>
      <c r="C4122" s="701" t="s">
        <v>1369</v>
      </c>
      <c r="D4122" s="702">
        <v>2008</v>
      </c>
      <c r="E4122" s="701" t="s">
        <v>1667</v>
      </c>
      <c r="F4122" s="701" t="s">
        <v>1673</v>
      </c>
      <c r="G4122" s="701" t="s">
        <v>1668</v>
      </c>
      <c r="H4122" s="703">
        <v>39947</v>
      </c>
      <c r="I4122" s="703">
        <v>39948</v>
      </c>
      <c r="J4122" s="701" t="s">
        <v>1608</v>
      </c>
      <c r="K4122" s="702">
        <v>50588</v>
      </c>
      <c r="L4122" s="701" t="s">
        <v>1341</v>
      </c>
      <c r="M4122" s="704"/>
      <c r="N4122" s="701" t="s">
        <v>1613</v>
      </c>
      <c r="O4122" s="702">
        <v>50503</v>
      </c>
      <c r="P4122" s="701" t="s">
        <v>1608</v>
      </c>
      <c r="Q4122" s="705">
        <v>1565</v>
      </c>
      <c r="R4122" s="701" t="s">
        <v>1341</v>
      </c>
      <c r="S4122" s="701" t="s">
        <v>1341</v>
      </c>
    </row>
    <row r="4123" spans="1:19" x14ac:dyDescent="0.3">
      <c r="A4123" s="701" t="s">
        <v>1674</v>
      </c>
      <c r="B4123" s="701" t="s">
        <v>1607</v>
      </c>
      <c r="C4123" s="701" t="s">
        <v>1369</v>
      </c>
      <c r="D4123" s="702">
        <v>2008</v>
      </c>
      <c r="E4123" s="701" t="s">
        <v>1667</v>
      </c>
      <c r="F4123" s="701" t="s">
        <v>1673</v>
      </c>
      <c r="G4123" s="701" t="s">
        <v>1668</v>
      </c>
      <c r="H4123" s="703">
        <v>39947</v>
      </c>
      <c r="I4123" s="703">
        <v>39948</v>
      </c>
      <c r="J4123" s="701" t="s">
        <v>1608</v>
      </c>
      <c r="K4123" s="702">
        <v>49741</v>
      </c>
      <c r="L4123" s="701" t="s">
        <v>1341</v>
      </c>
      <c r="M4123" s="704"/>
      <c r="N4123" s="701" t="s">
        <v>1613</v>
      </c>
      <c r="O4123" s="702">
        <v>49567</v>
      </c>
      <c r="P4123" s="701" t="s">
        <v>1608</v>
      </c>
      <c r="Q4123" s="705">
        <v>1538</v>
      </c>
      <c r="R4123" s="701" t="s">
        <v>1341</v>
      </c>
      <c r="S4123" s="701" t="s">
        <v>1341</v>
      </c>
    </row>
    <row r="4124" spans="1:19" x14ac:dyDescent="0.3">
      <c r="A4124" s="701" t="s">
        <v>1688</v>
      </c>
      <c r="B4124" s="701" t="s">
        <v>1607</v>
      </c>
      <c r="C4124" s="701" t="s">
        <v>1369</v>
      </c>
      <c r="D4124" s="702">
        <v>2008</v>
      </c>
      <c r="E4124" s="701" t="s">
        <v>1667</v>
      </c>
      <c r="F4124" s="701" t="s">
        <v>1673</v>
      </c>
      <c r="G4124" s="701" t="s">
        <v>1668</v>
      </c>
      <c r="H4124" s="703">
        <v>39947</v>
      </c>
      <c r="I4124" s="703">
        <v>39948</v>
      </c>
      <c r="J4124" s="701" t="s">
        <v>1608</v>
      </c>
      <c r="K4124" s="702">
        <v>24233</v>
      </c>
      <c r="L4124" s="701" t="s">
        <v>1341</v>
      </c>
      <c r="M4124" s="704"/>
      <c r="N4124" s="701" t="s">
        <v>1613</v>
      </c>
      <c r="O4124" s="702">
        <v>24192</v>
      </c>
      <c r="P4124" s="701" t="s">
        <v>1608</v>
      </c>
      <c r="Q4124" s="702">
        <v>749</v>
      </c>
      <c r="R4124" s="701" t="s">
        <v>1341</v>
      </c>
      <c r="S4124" s="701" t="s">
        <v>1341</v>
      </c>
    </row>
    <row r="4125" spans="1:19" x14ac:dyDescent="0.3">
      <c r="A4125" s="701" t="s">
        <v>1689</v>
      </c>
      <c r="B4125" s="701" t="s">
        <v>1607</v>
      </c>
      <c r="C4125" s="701" t="s">
        <v>1369</v>
      </c>
      <c r="D4125" s="702">
        <v>2008</v>
      </c>
      <c r="E4125" s="701" t="s">
        <v>1667</v>
      </c>
      <c r="F4125" s="701" t="s">
        <v>1673</v>
      </c>
      <c r="G4125" s="701" t="s">
        <v>1668</v>
      </c>
      <c r="H4125" s="703">
        <v>39947</v>
      </c>
      <c r="I4125" s="703">
        <v>39948</v>
      </c>
      <c r="J4125" s="701" t="s">
        <v>1608</v>
      </c>
      <c r="K4125" s="702">
        <v>24735</v>
      </c>
      <c r="L4125" s="701" t="s">
        <v>1341</v>
      </c>
      <c r="M4125" s="704"/>
      <c r="N4125" s="701" t="s">
        <v>1613</v>
      </c>
      <c r="O4125" s="702">
        <v>24693</v>
      </c>
      <c r="P4125" s="701" t="s">
        <v>1608</v>
      </c>
      <c r="Q4125" s="702">
        <v>765</v>
      </c>
      <c r="R4125" s="701" t="s">
        <v>1341</v>
      </c>
      <c r="S4125" s="701" t="s">
        <v>1341</v>
      </c>
    </row>
    <row r="4126" spans="1:19" x14ac:dyDescent="0.3">
      <c r="A4126" s="701" t="s">
        <v>1690</v>
      </c>
      <c r="B4126" s="701" t="s">
        <v>1607</v>
      </c>
      <c r="C4126" s="701" t="s">
        <v>1369</v>
      </c>
      <c r="D4126" s="702">
        <v>2008</v>
      </c>
      <c r="E4126" s="701" t="s">
        <v>1667</v>
      </c>
      <c r="F4126" s="701" t="s">
        <v>1673</v>
      </c>
      <c r="G4126" s="701" t="s">
        <v>1668</v>
      </c>
      <c r="H4126" s="703">
        <v>39947</v>
      </c>
      <c r="I4126" s="703">
        <v>39948</v>
      </c>
      <c r="J4126" s="701" t="s">
        <v>1608</v>
      </c>
      <c r="K4126" s="702">
        <v>24744</v>
      </c>
      <c r="L4126" s="701" t="s">
        <v>1341</v>
      </c>
      <c r="M4126" s="704"/>
      <c r="N4126" s="701" t="s">
        <v>1613</v>
      </c>
      <c r="O4126" s="702">
        <v>24702</v>
      </c>
      <c r="P4126" s="701" t="s">
        <v>1608</v>
      </c>
      <c r="Q4126" s="705">
        <v>765</v>
      </c>
      <c r="R4126" s="701" t="s">
        <v>1341</v>
      </c>
      <c r="S4126" s="701" t="s">
        <v>1341</v>
      </c>
    </row>
    <row r="4127" spans="1:19" x14ac:dyDescent="0.3">
      <c r="A4127" s="701" t="s">
        <v>1691</v>
      </c>
      <c r="B4127" s="701" t="s">
        <v>1607</v>
      </c>
      <c r="C4127" s="701" t="s">
        <v>1369</v>
      </c>
      <c r="D4127" s="702">
        <v>2008</v>
      </c>
      <c r="E4127" s="701" t="s">
        <v>1667</v>
      </c>
      <c r="F4127" s="701" t="s">
        <v>1673</v>
      </c>
      <c r="G4127" s="701" t="s">
        <v>1668</v>
      </c>
      <c r="H4127" s="703">
        <v>39947</v>
      </c>
      <c r="I4127" s="703">
        <v>39948</v>
      </c>
      <c r="J4127" s="701" t="s">
        <v>1608</v>
      </c>
      <c r="K4127" s="702">
        <v>24929</v>
      </c>
      <c r="L4127" s="701" t="s">
        <v>1341</v>
      </c>
      <c r="M4127" s="704"/>
      <c r="N4127" s="701" t="s">
        <v>1613</v>
      </c>
      <c r="O4127" s="702">
        <v>24887</v>
      </c>
      <c r="P4127" s="701" t="s">
        <v>1608</v>
      </c>
      <c r="Q4127" s="702">
        <v>771</v>
      </c>
      <c r="R4127" s="701" t="s">
        <v>1341</v>
      </c>
      <c r="S4127" s="701" t="s">
        <v>1341</v>
      </c>
    </row>
    <row r="4128" spans="1:19" x14ac:dyDescent="0.3">
      <c r="A4128" s="701" t="s">
        <v>1692</v>
      </c>
      <c r="B4128" s="701" t="s">
        <v>1607</v>
      </c>
      <c r="C4128" s="701" t="s">
        <v>1369</v>
      </c>
      <c r="D4128" s="702">
        <v>2008</v>
      </c>
      <c r="E4128" s="701" t="s">
        <v>1667</v>
      </c>
      <c r="F4128" s="701" t="s">
        <v>1673</v>
      </c>
      <c r="G4128" s="701" t="s">
        <v>1668</v>
      </c>
      <c r="H4128" s="703">
        <v>39947</v>
      </c>
      <c r="I4128" s="703">
        <v>39948</v>
      </c>
      <c r="J4128" s="701" t="s">
        <v>1608</v>
      </c>
      <c r="K4128" s="702">
        <v>24854</v>
      </c>
      <c r="L4128" s="701" t="s">
        <v>1341</v>
      </c>
      <c r="M4128" s="704"/>
      <c r="N4128" s="701" t="s">
        <v>1613</v>
      </c>
      <c r="O4128" s="702">
        <v>24812</v>
      </c>
      <c r="P4128" s="701" t="s">
        <v>1608</v>
      </c>
      <c r="Q4128" s="705">
        <v>769</v>
      </c>
      <c r="R4128" s="701" t="s">
        <v>1341</v>
      </c>
      <c r="S4128" s="701" t="s">
        <v>1341</v>
      </c>
    </row>
    <row r="4129" spans="1:19" x14ac:dyDescent="0.3">
      <c r="A4129" s="701" t="s">
        <v>1693</v>
      </c>
      <c r="B4129" s="701" t="s">
        <v>1607</v>
      </c>
      <c r="C4129" s="701" t="s">
        <v>1369</v>
      </c>
      <c r="D4129" s="702">
        <v>2008</v>
      </c>
      <c r="E4129" s="701" t="s">
        <v>1667</v>
      </c>
      <c r="F4129" s="701" t="s">
        <v>1673</v>
      </c>
      <c r="G4129" s="701" t="s">
        <v>1668</v>
      </c>
      <c r="H4129" s="703">
        <v>39947</v>
      </c>
      <c r="I4129" s="703">
        <v>39948</v>
      </c>
      <c r="J4129" s="701" t="s">
        <v>1608</v>
      </c>
      <c r="K4129" s="702">
        <v>25382</v>
      </c>
      <c r="L4129" s="701" t="s">
        <v>1341</v>
      </c>
      <c r="M4129" s="704"/>
      <c r="N4129" s="701" t="s">
        <v>1613</v>
      </c>
      <c r="O4129" s="702">
        <v>25339</v>
      </c>
      <c r="P4129" s="701" t="s">
        <v>1608</v>
      </c>
      <c r="Q4129" s="705">
        <v>785</v>
      </c>
      <c r="R4129" s="701" t="s">
        <v>1341</v>
      </c>
      <c r="S4129" s="701" t="s">
        <v>1341</v>
      </c>
    </row>
    <row r="4130" spans="1:19" x14ac:dyDescent="0.3">
      <c r="A4130" s="701" t="s">
        <v>5804</v>
      </c>
      <c r="B4130" s="701" t="s">
        <v>1607</v>
      </c>
      <c r="C4130" s="701" t="s">
        <v>1369</v>
      </c>
      <c r="D4130" s="702">
        <v>2009</v>
      </c>
      <c r="E4130" s="701" t="s">
        <v>1667</v>
      </c>
      <c r="F4130" s="701" t="s">
        <v>1673</v>
      </c>
      <c r="G4130" s="701" t="s">
        <v>1668</v>
      </c>
      <c r="H4130" s="703">
        <v>40309</v>
      </c>
      <c r="I4130" s="703">
        <v>40311</v>
      </c>
      <c r="J4130" s="701" t="s">
        <v>1608</v>
      </c>
      <c r="K4130" s="702">
        <v>40009</v>
      </c>
      <c r="L4130" s="701" t="s">
        <v>1341</v>
      </c>
      <c r="M4130" s="704"/>
      <c r="N4130" s="701" t="s">
        <v>1613</v>
      </c>
      <c r="O4130" s="702">
        <v>3743</v>
      </c>
      <c r="P4130" s="701" t="s">
        <v>1608</v>
      </c>
      <c r="Q4130" s="702">
        <v>1885</v>
      </c>
      <c r="R4130" s="701" t="s">
        <v>1341</v>
      </c>
      <c r="S4130" s="701" t="s">
        <v>1341</v>
      </c>
    </row>
    <row r="4131" spans="1:19" x14ac:dyDescent="0.3">
      <c r="A4131" s="701" t="s">
        <v>5902</v>
      </c>
      <c r="B4131" s="701" t="s">
        <v>1607</v>
      </c>
      <c r="C4131" s="701" t="s">
        <v>1369</v>
      </c>
      <c r="D4131" s="702">
        <v>2009</v>
      </c>
      <c r="E4131" s="701" t="s">
        <v>1667</v>
      </c>
      <c r="F4131" s="701" t="s">
        <v>1673</v>
      </c>
      <c r="G4131" s="701" t="s">
        <v>1668</v>
      </c>
      <c r="H4131" s="703">
        <v>40309</v>
      </c>
      <c r="I4131" s="703">
        <v>40311</v>
      </c>
      <c r="J4131" s="701" t="s">
        <v>1608</v>
      </c>
      <c r="K4131" s="702">
        <v>105886</v>
      </c>
      <c r="L4131" s="701" t="s">
        <v>1341</v>
      </c>
      <c r="M4131" s="704"/>
      <c r="N4131" s="701" t="s">
        <v>1613</v>
      </c>
      <c r="O4131" s="702">
        <v>9905</v>
      </c>
      <c r="P4131" s="701" t="s">
        <v>1608</v>
      </c>
      <c r="Q4131" s="702">
        <v>4989</v>
      </c>
      <c r="R4131" s="701" t="s">
        <v>1341</v>
      </c>
      <c r="S4131" s="701" t="s">
        <v>1341</v>
      </c>
    </row>
    <row r="4132" spans="1:19" x14ac:dyDescent="0.3">
      <c r="A4132" s="701" t="s">
        <v>5908</v>
      </c>
      <c r="B4132" s="701" t="s">
        <v>1607</v>
      </c>
      <c r="C4132" s="701" t="s">
        <v>1369</v>
      </c>
      <c r="D4132" s="702">
        <v>2009</v>
      </c>
      <c r="E4132" s="701" t="s">
        <v>1667</v>
      </c>
      <c r="F4132" s="701" t="s">
        <v>1673</v>
      </c>
      <c r="G4132" s="701" t="s">
        <v>1668</v>
      </c>
      <c r="H4132" s="703">
        <v>40260</v>
      </c>
      <c r="I4132" s="703">
        <v>40285</v>
      </c>
      <c r="J4132" s="701" t="s">
        <v>1608</v>
      </c>
      <c r="K4132" s="702">
        <v>54546</v>
      </c>
      <c r="L4132" s="701" t="s">
        <v>1341</v>
      </c>
      <c r="M4132" s="704"/>
      <c r="N4132" s="701" t="s">
        <v>1613</v>
      </c>
      <c r="O4132" s="702">
        <v>5102</v>
      </c>
      <c r="P4132" s="701" t="s">
        <v>1608</v>
      </c>
      <c r="Q4132" s="702">
        <v>1687</v>
      </c>
      <c r="R4132" s="701" t="s">
        <v>1341</v>
      </c>
      <c r="S4132" s="701" t="s">
        <v>1341</v>
      </c>
    </row>
    <row r="4133" spans="1:19" x14ac:dyDescent="0.3">
      <c r="A4133" s="701" t="s">
        <v>5909</v>
      </c>
      <c r="B4133" s="701" t="s">
        <v>1607</v>
      </c>
      <c r="C4133" s="701" t="s">
        <v>1369</v>
      </c>
      <c r="D4133" s="702">
        <v>2009</v>
      </c>
      <c r="E4133" s="701" t="s">
        <v>1667</v>
      </c>
      <c r="F4133" s="701" t="s">
        <v>1673</v>
      </c>
      <c r="G4133" s="701" t="s">
        <v>1668</v>
      </c>
      <c r="H4133" s="703">
        <v>40309</v>
      </c>
      <c r="I4133" s="703">
        <v>40311</v>
      </c>
      <c r="J4133" s="701" t="s">
        <v>1608</v>
      </c>
      <c r="K4133" s="702">
        <v>52617</v>
      </c>
      <c r="L4133" s="701" t="s">
        <v>1341</v>
      </c>
      <c r="M4133" s="704"/>
      <c r="N4133" s="701" t="s">
        <v>1613</v>
      </c>
      <c r="O4133" s="702">
        <v>4922</v>
      </c>
      <c r="P4133" s="701" t="s">
        <v>1608</v>
      </c>
      <c r="Q4133" s="702">
        <v>1627</v>
      </c>
      <c r="R4133" s="701" t="s">
        <v>1341</v>
      </c>
      <c r="S4133" s="701" t="s">
        <v>1341</v>
      </c>
    </row>
    <row r="4134" spans="1:19" x14ac:dyDescent="0.3">
      <c r="A4134" s="701" t="s">
        <v>5910</v>
      </c>
      <c r="B4134" s="701" t="s">
        <v>1607</v>
      </c>
      <c r="C4134" s="701" t="s">
        <v>1369</v>
      </c>
      <c r="D4134" s="702">
        <v>2009</v>
      </c>
      <c r="E4134" s="701" t="s">
        <v>1667</v>
      </c>
      <c r="F4134" s="701" t="s">
        <v>1673</v>
      </c>
      <c r="G4134" s="701" t="s">
        <v>1668</v>
      </c>
      <c r="H4134" s="703">
        <v>40309</v>
      </c>
      <c r="I4134" s="703">
        <v>40311</v>
      </c>
      <c r="J4134" s="701" t="s">
        <v>1608</v>
      </c>
      <c r="K4134" s="702">
        <v>53162</v>
      </c>
      <c r="L4134" s="701" t="s">
        <v>1341</v>
      </c>
      <c r="M4134" s="704"/>
      <c r="N4134" s="701" t="s">
        <v>1613</v>
      </c>
      <c r="O4134" s="702">
        <v>4973</v>
      </c>
      <c r="P4134" s="701" t="s">
        <v>1608</v>
      </c>
      <c r="Q4134" s="702">
        <v>1644</v>
      </c>
      <c r="R4134" s="701" t="s">
        <v>1341</v>
      </c>
      <c r="S4134" s="701" t="s">
        <v>1341</v>
      </c>
    </row>
    <row r="4135" spans="1:19" x14ac:dyDescent="0.3">
      <c r="A4135" s="701" t="s">
        <v>5911</v>
      </c>
      <c r="B4135" s="701" t="s">
        <v>1607</v>
      </c>
      <c r="C4135" s="701" t="s">
        <v>1369</v>
      </c>
      <c r="D4135" s="702">
        <v>2009</v>
      </c>
      <c r="E4135" s="701" t="s">
        <v>1667</v>
      </c>
      <c r="F4135" s="701" t="s">
        <v>1673</v>
      </c>
      <c r="G4135" s="701" t="s">
        <v>1668</v>
      </c>
      <c r="H4135" s="703">
        <v>40309</v>
      </c>
      <c r="I4135" s="703">
        <v>40311</v>
      </c>
      <c r="J4135" s="701" t="s">
        <v>1608</v>
      </c>
      <c r="K4135" s="702">
        <v>55354</v>
      </c>
      <c r="L4135" s="701" t="s">
        <v>1341</v>
      </c>
      <c r="M4135" s="704"/>
      <c r="N4135" s="701" t="s">
        <v>1613</v>
      </c>
      <c r="O4135" s="702">
        <v>5178</v>
      </c>
      <c r="P4135" s="701" t="s">
        <v>1608</v>
      </c>
      <c r="Q4135" s="702">
        <v>559</v>
      </c>
      <c r="R4135" s="701" t="s">
        <v>1341</v>
      </c>
      <c r="S4135" s="701" t="s">
        <v>1341</v>
      </c>
    </row>
    <row r="4136" spans="1:19" x14ac:dyDescent="0.3">
      <c r="A4136" s="701" t="s">
        <v>5927</v>
      </c>
      <c r="B4136" s="701" t="s">
        <v>1607</v>
      </c>
      <c r="C4136" s="701" t="s">
        <v>1369</v>
      </c>
      <c r="D4136" s="702">
        <v>2009</v>
      </c>
      <c r="E4136" s="701" t="s">
        <v>1667</v>
      </c>
      <c r="F4136" s="701" t="s">
        <v>1673</v>
      </c>
      <c r="G4136" s="701" t="s">
        <v>1668</v>
      </c>
      <c r="H4136" s="703">
        <v>40309</v>
      </c>
      <c r="I4136" s="703">
        <v>40311</v>
      </c>
      <c r="J4136" s="701" t="s">
        <v>1608</v>
      </c>
      <c r="K4136" s="702">
        <v>111719</v>
      </c>
      <c r="L4136" s="701" t="s">
        <v>1341</v>
      </c>
      <c r="M4136" s="704"/>
      <c r="N4136" s="701" t="s">
        <v>1613</v>
      </c>
      <c r="O4136" s="702">
        <v>10450</v>
      </c>
      <c r="P4136" s="701" t="s">
        <v>1608</v>
      </c>
      <c r="Q4136" s="702">
        <v>1128</v>
      </c>
      <c r="R4136" s="701" t="s">
        <v>1341</v>
      </c>
      <c r="S4136" s="701" t="s">
        <v>1341</v>
      </c>
    </row>
    <row r="4137" spans="1:19" x14ac:dyDescent="0.3">
      <c r="A4137" s="701" t="s">
        <v>6991</v>
      </c>
      <c r="B4137" s="701" t="s">
        <v>1607</v>
      </c>
      <c r="C4137" s="701" t="s">
        <v>1369</v>
      </c>
      <c r="D4137" s="702">
        <v>2009</v>
      </c>
      <c r="E4137" s="701" t="s">
        <v>1667</v>
      </c>
      <c r="F4137" s="701" t="s">
        <v>1673</v>
      </c>
      <c r="G4137" s="701" t="s">
        <v>1668</v>
      </c>
      <c r="H4137" s="703">
        <v>40309</v>
      </c>
      <c r="I4137" s="703">
        <v>40311</v>
      </c>
      <c r="J4137" s="701" t="s">
        <v>1608</v>
      </c>
      <c r="K4137" s="702">
        <v>10446</v>
      </c>
      <c r="L4137" s="701" t="s">
        <v>1341</v>
      </c>
      <c r="M4137" s="704"/>
      <c r="N4137" s="701" t="s">
        <v>1613</v>
      </c>
      <c r="O4137" s="702">
        <v>977</v>
      </c>
      <c r="P4137" s="701" t="s">
        <v>1608</v>
      </c>
      <c r="Q4137" s="702">
        <v>492</v>
      </c>
      <c r="R4137" s="701" t="s">
        <v>1341</v>
      </c>
      <c r="S4137" s="701" t="s">
        <v>1341</v>
      </c>
    </row>
    <row r="4138" spans="1:19" x14ac:dyDescent="0.3">
      <c r="A4138" s="701" t="s">
        <v>6009</v>
      </c>
      <c r="B4138" s="701" t="s">
        <v>1607</v>
      </c>
      <c r="C4138" s="701" t="s">
        <v>1369</v>
      </c>
      <c r="D4138" s="702">
        <v>2010</v>
      </c>
      <c r="E4138" s="701" t="s">
        <v>1667</v>
      </c>
      <c r="F4138" s="701" t="s">
        <v>1673</v>
      </c>
      <c r="G4138" s="701" t="s">
        <v>1668</v>
      </c>
      <c r="H4138" s="703">
        <v>40674</v>
      </c>
      <c r="I4138" s="703">
        <v>40676</v>
      </c>
      <c r="J4138" s="701" t="s">
        <v>1608</v>
      </c>
      <c r="K4138" s="702">
        <v>27149</v>
      </c>
      <c r="L4138" s="701" t="s">
        <v>1341</v>
      </c>
      <c r="M4138" s="704"/>
      <c r="N4138" s="701" t="s">
        <v>1613</v>
      </c>
      <c r="O4138" s="702">
        <v>2372</v>
      </c>
      <c r="P4138" s="701" t="s">
        <v>1608</v>
      </c>
      <c r="Q4138" s="705">
        <v>840</v>
      </c>
      <c r="R4138" s="701" t="s">
        <v>1341</v>
      </c>
      <c r="S4138" s="701" t="s">
        <v>1341</v>
      </c>
    </row>
    <row r="4139" spans="1:19" x14ac:dyDescent="0.3">
      <c r="A4139" s="701" t="s">
        <v>6010</v>
      </c>
      <c r="B4139" s="701" t="s">
        <v>1607</v>
      </c>
      <c r="C4139" s="701" t="s">
        <v>1369</v>
      </c>
      <c r="D4139" s="702">
        <v>2010</v>
      </c>
      <c r="E4139" s="701" t="s">
        <v>1667</v>
      </c>
      <c r="F4139" s="701" t="s">
        <v>1673</v>
      </c>
      <c r="G4139" s="701" t="s">
        <v>1668</v>
      </c>
      <c r="H4139" s="703">
        <v>40674</v>
      </c>
      <c r="I4139" s="703">
        <v>40674</v>
      </c>
      <c r="J4139" s="701" t="s">
        <v>1608</v>
      </c>
      <c r="K4139" s="702">
        <v>25813</v>
      </c>
      <c r="L4139" s="701" t="s">
        <v>1341</v>
      </c>
      <c r="M4139" s="704"/>
      <c r="N4139" s="701" t="s">
        <v>1613</v>
      </c>
      <c r="O4139" s="702">
        <v>2221</v>
      </c>
      <c r="P4139" s="701" t="s">
        <v>1608</v>
      </c>
      <c r="Q4139" s="705">
        <v>798</v>
      </c>
      <c r="R4139" s="701" t="s">
        <v>1341</v>
      </c>
      <c r="S4139" s="701" t="s">
        <v>1341</v>
      </c>
    </row>
    <row r="4140" spans="1:19" x14ac:dyDescent="0.3">
      <c r="A4140" s="701" t="s">
        <v>6011</v>
      </c>
      <c r="B4140" s="701" t="s">
        <v>1607</v>
      </c>
      <c r="C4140" s="701" t="s">
        <v>1369</v>
      </c>
      <c r="D4140" s="702">
        <v>2010</v>
      </c>
      <c r="E4140" s="701" t="s">
        <v>1667</v>
      </c>
      <c r="F4140" s="701" t="s">
        <v>1673</v>
      </c>
      <c r="G4140" s="701" t="s">
        <v>1668</v>
      </c>
      <c r="H4140" s="703">
        <v>40674</v>
      </c>
      <c r="I4140" s="703">
        <v>40676</v>
      </c>
      <c r="J4140" s="701" t="s">
        <v>1608</v>
      </c>
      <c r="K4140" s="702">
        <v>4431</v>
      </c>
      <c r="L4140" s="701" t="s">
        <v>1341</v>
      </c>
      <c r="M4140" s="704"/>
      <c r="N4140" s="701" t="s">
        <v>1613</v>
      </c>
      <c r="O4140" s="702">
        <v>387</v>
      </c>
      <c r="P4140" s="701" t="s">
        <v>1608</v>
      </c>
      <c r="Q4140" s="702">
        <v>137</v>
      </c>
      <c r="R4140" s="701" t="s">
        <v>1341</v>
      </c>
      <c r="S4140" s="701" t="s">
        <v>1341</v>
      </c>
    </row>
    <row r="4141" spans="1:19" x14ac:dyDescent="0.3">
      <c r="A4141" s="701" t="s">
        <v>6069</v>
      </c>
      <c r="B4141" s="701" t="s">
        <v>1607</v>
      </c>
      <c r="C4141" s="701" t="s">
        <v>1369</v>
      </c>
      <c r="D4141" s="702">
        <v>2010</v>
      </c>
      <c r="E4141" s="701" t="s">
        <v>1667</v>
      </c>
      <c r="F4141" s="701" t="s">
        <v>1673</v>
      </c>
      <c r="G4141" s="701" t="s">
        <v>1668</v>
      </c>
      <c r="H4141" s="703">
        <v>40674</v>
      </c>
      <c r="I4141" s="703">
        <v>40676</v>
      </c>
      <c r="J4141" s="701" t="s">
        <v>1608</v>
      </c>
      <c r="K4141" s="702">
        <v>54259</v>
      </c>
      <c r="L4141" s="701" t="s">
        <v>1341</v>
      </c>
      <c r="M4141" s="704"/>
      <c r="N4141" s="701" t="s">
        <v>1613</v>
      </c>
      <c r="O4141" s="702">
        <v>4790</v>
      </c>
      <c r="P4141" s="701" t="s">
        <v>1608</v>
      </c>
      <c r="Q4141" s="702">
        <v>2261</v>
      </c>
      <c r="R4141" s="701" t="s">
        <v>1341</v>
      </c>
      <c r="S4141" s="701" t="s">
        <v>1341</v>
      </c>
    </row>
    <row r="4142" spans="1:19" x14ac:dyDescent="0.3">
      <c r="A4142" s="701" t="s">
        <v>6070</v>
      </c>
      <c r="B4142" s="701" t="s">
        <v>1607</v>
      </c>
      <c r="C4142" s="701" t="s">
        <v>1369</v>
      </c>
      <c r="D4142" s="702">
        <v>2010</v>
      </c>
      <c r="E4142" s="701" t="s">
        <v>1667</v>
      </c>
      <c r="F4142" s="701" t="s">
        <v>1673</v>
      </c>
      <c r="G4142" s="701" t="s">
        <v>1668</v>
      </c>
      <c r="H4142" s="703">
        <v>40674</v>
      </c>
      <c r="I4142" s="703">
        <v>40676</v>
      </c>
      <c r="J4142" s="701" t="s">
        <v>1608</v>
      </c>
      <c r="K4142" s="702">
        <v>54319</v>
      </c>
      <c r="L4142" s="701" t="s">
        <v>1341</v>
      </c>
      <c r="M4142" s="704"/>
      <c r="N4142" s="701" t="s">
        <v>1613</v>
      </c>
      <c r="O4142" s="702">
        <v>4698</v>
      </c>
      <c r="P4142" s="701" t="s">
        <v>1608</v>
      </c>
      <c r="Q4142" s="705">
        <v>1109</v>
      </c>
      <c r="R4142" s="701" t="s">
        <v>1341</v>
      </c>
      <c r="S4142" s="701" t="s">
        <v>1341</v>
      </c>
    </row>
    <row r="4143" spans="1:19" x14ac:dyDescent="0.3">
      <c r="A4143" s="701" t="s">
        <v>6071</v>
      </c>
      <c r="B4143" s="701" t="s">
        <v>1607</v>
      </c>
      <c r="C4143" s="701" t="s">
        <v>1369</v>
      </c>
      <c r="D4143" s="702">
        <v>2010</v>
      </c>
      <c r="E4143" s="701" t="s">
        <v>1667</v>
      </c>
      <c r="F4143" s="701" t="s">
        <v>1673</v>
      </c>
      <c r="G4143" s="701" t="s">
        <v>1668</v>
      </c>
      <c r="H4143" s="703">
        <v>40674</v>
      </c>
      <c r="I4143" s="703">
        <v>40676</v>
      </c>
      <c r="J4143" s="701" t="s">
        <v>1608</v>
      </c>
      <c r="K4143" s="702">
        <v>55240</v>
      </c>
      <c r="L4143" s="701" t="s">
        <v>1341</v>
      </c>
      <c r="M4143" s="704"/>
      <c r="N4143" s="701" t="s">
        <v>1613</v>
      </c>
      <c r="O4143" s="702">
        <v>4777</v>
      </c>
      <c r="P4143" s="701" t="s">
        <v>1608</v>
      </c>
      <c r="Q4143" s="702">
        <v>1127</v>
      </c>
      <c r="R4143" s="701" t="s">
        <v>1341</v>
      </c>
      <c r="S4143" s="701" t="s">
        <v>1341</v>
      </c>
    </row>
    <row r="4144" spans="1:19" x14ac:dyDescent="0.3">
      <c r="A4144" s="701" t="s">
        <v>6072</v>
      </c>
      <c r="B4144" s="701" t="s">
        <v>1607</v>
      </c>
      <c r="C4144" s="701" t="s">
        <v>1369</v>
      </c>
      <c r="D4144" s="702">
        <v>2010</v>
      </c>
      <c r="E4144" s="701" t="s">
        <v>1667</v>
      </c>
      <c r="F4144" s="701" t="s">
        <v>1673</v>
      </c>
      <c r="G4144" s="701" t="s">
        <v>1668</v>
      </c>
      <c r="H4144" s="703">
        <v>40674</v>
      </c>
      <c r="I4144" s="703">
        <v>40676</v>
      </c>
      <c r="J4144" s="701" t="s">
        <v>1608</v>
      </c>
      <c r="K4144" s="702">
        <v>54257</v>
      </c>
      <c r="L4144" s="701" t="s">
        <v>1341</v>
      </c>
      <c r="M4144" s="704"/>
      <c r="N4144" s="701" t="s">
        <v>1613</v>
      </c>
      <c r="O4144" s="702">
        <v>4692</v>
      </c>
      <c r="P4144" s="701" t="s">
        <v>1608</v>
      </c>
      <c r="Q4144" s="702">
        <v>1107</v>
      </c>
      <c r="R4144" s="701" t="s">
        <v>1341</v>
      </c>
      <c r="S4144" s="701" t="s">
        <v>1341</v>
      </c>
    </row>
    <row r="4145" spans="1:19" x14ac:dyDescent="0.3">
      <c r="A4145" s="701" t="s">
        <v>6073</v>
      </c>
      <c r="B4145" s="701" t="s">
        <v>1607</v>
      </c>
      <c r="C4145" s="701" t="s">
        <v>1369</v>
      </c>
      <c r="D4145" s="702">
        <v>2010</v>
      </c>
      <c r="E4145" s="701" t="s">
        <v>1667</v>
      </c>
      <c r="F4145" s="701" t="s">
        <v>1673</v>
      </c>
      <c r="G4145" s="701" t="s">
        <v>1668</v>
      </c>
      <c r="H4145" s="703">
        <v>40674</v>
      </c>
      <c r="I4145" s="703">
        <v>40676</v>
      </c>
      <c r="J4145" s="701" t="s">
        <v>1608</v>
      </c>
      <c r="K4145" s="702">
        <v>54066</v>
      </c>
      <c r="L4145" s="701" t="s">
        <v>1341</v>
      </c>
      <c r="M4145" s="704"/>
      <c r="N4145" s="701" t="s">
        <v>1613</v>
      </c>
      <c r="O4145" s="702">
        <v>4724</v>
      </c>
      <c r="P4145" s="701" t="s">
        <v>1608</v>
      </c>
      <c r="Q4145" s="702">
        <v>1672</v>
      </c>
      <c r="R4145" s="701" t="s">
        <v>1341</v>
      </c>
      <c r="S4145" s="701" t="s">
        <v>1341</v>
      </c>
    </row>
    <row r="4146" spans="1:19" x14ac:dyDescent="0.3">
      <c r="A4146" s="701" t="s">
        <v>6074</v>
      </c>
      <c r="B4146" s="701" t="s">
        <v>1607</v>
      </c>
      <c r="C4146" s="701" t="s">
        <v>1369</v>
      </c>
      <c r="D4146" s="702">
        <v>2010</v>
      </c>
      <c r="E4146" s="701" t="s">
        <v>1667</v>
      </c>
      <c r="F4146" s="701" t="s">
        <v>1673</v>
      </c>
      <c r="G4146" s="701" t="s">
        <v>1668</v>
      </c>
      <c r="H4146" s="703">
        <v>40674</v>
      </c>
      <c r="I4146" s="703">
        <v>40676</v>
      </c>
      <c r="J4146" s="701" t="s">
        <v>1608</v>
      </c>
      <c r="K4146" s="702">
        <v>54489</v>
      </c>
      <c r="L4146" s="701" t="s">
        <v>1341</v>
      </c>
      <c r="M4146" s="704"/>
      <c r="N4146" s="701" t="s">
        <v>1613</v>
      </c>
      <c r="O4146" s="702">
        <v>4761</v>
      </c>
      <c r="P4146" s="701" t="s">
        <v>1608</v>
      </c>
      <c r="Q4146" s="702">
        <v>1685</v>
      </c>
      <c r="R4146" s="701" t="s">
        <v>1341</v>
      </c>
      <c r="S4146" s="701" t="s">
        <v>1341</v>
      </c>
    </row>
    <row r="4147" spans="1:19" x14ac:dyDescent="0.3">
      <c r="A4147" s="701" t="s">
        <v>6162</v>
      </c>
      <c r="B4147" s="701" t="s">
        <v>1607</v>
      </c>
      <c r="C4147" s="701" t="s">
        <v>1369</v>
      </c>
      <c r="D4147" s="702">
        <v>2010</v>
      </c>
      <c r="E4147" s="701" t="s">
        <v>1667</v>
      </c>
      <c r="F4147" s="701" t="s">
        <v>1673</v>
      </c>
      <c r="G4147" s="701" t="s">
        <v>1668</v>
      </c>
      <c r="H4147" s="703">
        <v>40674</v>
      </c>
      <c r="I4147" s="703">
        <v>40676</v>
      </c>
      <c r="J4147" s="701" t="s">
        <v>1608</v>
      </c>
      <c r="K4147" s="702">
        <v>53449</v>
      </c>
      <c r="L4147" s="701" t="s">
        <v>1341</v>
      </c>
      <c r="M4147" s="704"/>
      <c r="N4147" s="701" t="s">
        <v>1613</v>
      </c>
      <c r="O4147" s="702">
        <v>4719</v>
      </c>
      <c r="P4147" s="701" t="s">
        <v>1608</v>
      </c>
      <c r="Q4147" s="705">
        <v>2227</v>
      </c>
      <c r="R4147" s="701" t="s">
        <v>1341</v>
      </c>
      <c r="S4147" s="701" t="s">
        <v>1341</v>
      </c>
    </row>
    <row r="4148" spans="1:19" x14ac:dyDescent="0.3">
      <c r="A4148" s="701" t="s">
        <v>6163</v>
      </c>
      <c r="B4148" s="701" t="s">
        <v>1607</v>
      </c>
      <c r="C4148" s="701" t="s">
        <v>1369</v>
      </c>
      <c r="D4148" s="702">
        <v>2010</v>
      </c>
      <c r="E4148" s="701" t="s">
        <v>1667</v>
      </c>
      <c r="F4148" s="701" t="s">
        <v>1673</v>
      </c>
      <c r="G4148" s="701" t="s">
        <v>1668</v>
      </c>
      <c r="H4148" s="703">
        <v>40674</v>
      </c>
      <c r="I4148" s="703">
        <v>40676</v>
      </c>
      <c r="J4148" s="701" t="s">
        <v>1608</v>
      </c>
      <c r="K4148" s="702">
        <v>52914</v>
      </c>
      <c r="L4148" s="701" t="s">
        <v>1341</v>
      </c>
      <c r="M4148" s="704"/>
      <c r="N4148" s="701" t="s">
        <v>1613</v>
      </c>
      <c r="O4148" s="702">
        <v>4671</v>
      </c>
      <c r="P4148" s="701" t="s">
        <v>1608</v>
      </c>
      <c r="Q4148" s="705">
        <v>2205</v>
      </c>
      <c r="R4148" s="701" t="s">
        <v>1341</v>
      </c>
      <c r="S4148" s="701" t="s">
        <v>1341</v>
      </c>
    </row>
    <row r="4149" spans="1:19" x14ac:dyDescent="0.3">
      <c r="A4149" s="701" t="s">
        <v>6122</v>
      </c>
      <c r="B4149" s="701" t="s">
        <v>1607</v>
      </c>
      <c r="C4149" s="701" t="s">
        <v>1369</v>
      </c>
      <c r="D4149" s="702">
        <v>2011</v>
      </c>
      <c r="E4149" s="701" t="s">
        <v>1667</v>
      </c>
      <c r="F4149" s="701" t="s">
        <v>1673</v>
      </c>
      <c r="G4149" s="701" t="s">
        <v>1668</v>
      </c>
      <c r="H4149" s="703">
        <v>41043</v>
      </c>
      <c r="I4149" s="703">
        <v>41045</v>
      </c>
      <c r="J4149" s="701" t="s">
        <v>1608</v>
      </c>
      <c r="K4149" s="702">
        <v>51323</v>
      </c>
      <c r="L4149" s="701" t="s">
        <v>1341</v>
      </c>
      <c r="M4149" s="704"/>
      <c r="N4149" s="701" t="s">
        <v>1608</v>
      </c>
      <c r="O4149" s="702">
        <v>4463</v>
      </c>
      <c r="P4149" s="701" t="s">
        <v>1613</v>
      </c>
      <c r="Q4149" s="702">
        <v>1195</v>
      </c>
      <c r="R4149" s="701" t="s">
        <v>1341</v>
      </c>
      <c r="S4149" s="701" t="s">
        <v>1341</v>
      </c>
    </row>
    <row r="4150" spans="1:19" x14ac:dyDescent="0.3">
      <c r="A4150" s="701" t="s">
        <v>6123</v>
      </c>
      <c r="B4150" s="701" t="s">
        <v>1607</v>
      </c>
      <c r="C4150" s="701" t="s">
        <v>1369</v>
      </c>
      <c r="D4150" s="702">
        <v>2011</v>
      </c>
      <c r="E4150" s="701" t="s">
        <v>1667</v>
      </c>
      <c r="F4150" s="701" t="s">
        <v>1673</v>
      </c>
      <c r="G4150" s="701" t="s">
        <v>1668</v>
      </c>
      <c r="H4150" s="703">
        <v>41043</v>
      </c>
      <c r="I4150" s="703">
        <v>41045</v>
      </c>
      <c r="J4150" s="701" t="s">
        <v>1608</v>
      </c>
      <c r="K4150" s="702">
        <v>51493</v>
      </c>
      <c r="L4150" s="701" t="s">
        <v>1341</v>
      </c>
      <c r="M4150" s="704"/>
      <c r="N4150" s="701" t="s">
        <v>1608</v>
      </c>
      <c r="O4150" s="702">
        <v>4478</v>
      </c>
      <c r="P4150" s="701" t="s">
        <v>1613</v>
      </c>
      <c r="Q4150" s="702">
        <v>1199</v>
      </c>
      <c r="R4150" s="701" t="s">
        <v>1341</v>
      </c>
      <c r="S4150" s="701" t="s">
        <v>1341</v>
      </c>
    </row>
    <row r="4151" spans="1:19" x14ac:dyDescent="0.3">
      <c r="A4151" s="701" t="s">
        <v>6124</v>
      </c>
      <c r="B4151" s="701" t="s">
        <v>1607</v>
      </c>
      <c r="C4151" s="701" t="s">
        <v>1369</v>
      </c>
      <c r="D4151" s="702">
        <v>2011</v>
      </c>
      <c r="E4151" s="701" t="s">
        <v>1667</v>
      </c>
      <c r="F4151" s="701" t="s">
        <v>1673</v>
      </c>
      <c r="G4151" s="701" t="s">
        <v>1668</v>
      </c>
      <c r="H4151" s="703">
        <v>41043</v>
      </c>
      <c r="I4151" s="703">
        <v>41045</v>
      </c>
      <c r="J4151" s="701" t="s">
        <v>1608</v>
      </c>
      <c r="K4151" s="702">
        <v>51342</v>
      </c>
      <c r="L4151" s="701" t="s">
        <v>1341</v>
      </c>
      <c r="M4151" s="704"/>
      <c r="N4151" s="701" t="s">
        <v>1608</v>
      </c>
      <c r="O4151" s="702">
        <v>4451</v>
      </c>
      <c r="P4151" s="701" t="s">
        <v>1613</v>
      </c>
      <c r="Q4151" s="702">
        <v>1195</v>
      </c>
      <c r="R4151" s="701" t="s">
        <v>1341</v>
      </c>
      <c r="S4151" s="701" t="s">
        <v>1341</v>
      </c>
    </row>
    <row r="4152" spans="1:19" x14ac:dyDescent="0.3">
      <c r="A4152" s="701" t="s">
        <v>6125</v>
      </c>
      <c r="B4152" s="701" t="s">
        <v>1607</v>
      </c>
      <c r="C4152" s="701" t="s">
        <v>1369</v>
      </c>
      <c r="D4152" s="702">
        <v>2011</v>
      </c>
      <c r="E4152" s="701" t="s">
        <v>1667</v>
      </c>
      <c r="F4152" s="701" t="s">
        <v>1673</v>
      </c>
      <c r="G4152" s="701" t="s">
        <v>1668</v>
      </c>
      <c r="H4152" s="703">
        <v>41043</v>
      </c>
      <c r="I4152" s="703">
        <v>41045</v>
      </c>
      <c r="J4152" s="701" t="s">
        <v>1608</v>
      </c>
      <c r="K4152" s="702">
        <v>52086</v>
      </c>
      <c r="L4152" s="701" t="s">
        <v>1341</v>
      </c>
      <c r="M4152" s="704"/>
      <c r="N4152" s="701" t="s">
        <v>1608</v>
      </c>
      <c r="O4152" s="702">
        <v>4025</v>
      </c>
      <c r="P4152" s="701" t="s">
        <v>1613</v>
      </c>
      <c r="Q4152" s="702">
        <v>1202</v>
      </c>
      <c r="R4152" s="701" t="s">
        <v>1341</v>
      </c>
      <c r="S4152" s="701" t="s">
        <v>1341</v>
      </c>
    </row>
    <row r="4153" spans="1:19" x14ac:dyDescent="0.3">
      <c r="A4153" s="701" t="s">
        <v>6126</v>
      </c>
      <c r="B4153" s="701" t="s">
        <v>1607</v>
      </c>
      <c r="C4153" s="701" t="s">
        <v>1369</v>
      </c>
      <c r="D4153" s="702">
        <v>2011</v>
      </c>
      <c r="E4153" s="701" t="s">
        <v>1667</v>
      </c>
      <c r="F4153" s="701" t="s">
        <v>1673</v>
      </c>
      <c r="G4153" s="701" t="s">
        <v>1668</v>
      </c>
      <c r="H4153" s="703">
        <v>41043</v>
      </c>
      <c r="I4153" s="703">
        <v>41045</v>
      </c>
      <c r="J4153" s="701" t="s">
        <v>1608</v>
      </c>
      <c r="K4153" s="702">
        <v>51883</v>
      </c>
      <c r="L4153" s="701" t="s">
        <v>1341</v>
      </c>
      <c r="M4153" s="704"/>
      <c r="N4153" s="701" t="s">
        <v>1608</v>
      </c>
      <c r="O4153" s="702">
        <v>3905</v>
      </c>
      <c r="P4153" s="701" t="s">
        <v>1613</v>
      </c>
      <c r="Q4153" s="702">
        <v>1195</v>
      </c>
      <c r="R4153" s="701" t="s">
        <v>1341</v>
      </c>
      <c r="S4153" s="701" t="s">
        <v>1341</v>
      </c>
    </row>
    <row r="4154" spans="1:19" x14ac:dyDescent="0.3">
      <c r="A4154" s="701" t="s">
        <v>6127</v>
      </c>
      <c r="B4154" s="701" t="s">
        <v>1607</v>
      </c>
      <c r="C4154" s="701" t="s">
        <v>1369</v>
      </c>
      <c r="D4154" s="702">
        <v>2011</v>
      </c>
      <c r="E4154" s="701" t="s">
        <v>1667</v>
      </c>
      <c r="F4154" s="701" t="s">
        <v>1673</v>
      </c>
      <c r="G4154" s="701" t="s">
        <v>1668</v>
      </c>
      <c r="H4154" s="703">
        <v>41043</v>
      </c>
      <c r="I4154" s="703">
        <v>41045</v>
      </c>
      <c r="J4154" s="701" t="s">
        <v>1608</v>
      </c>
      <c r="K4154" s="702">
        <v>52467</v>
      </c>
      <c r="L4154" s="701" t="s">
        <v>1341</v>
      </c>
      <c r="M4154" s="704"/>
      <c r="N4154" s="701" t="s">
        <v>1608</v>
      </c>
      <c r="O4154" s="702">
        <v>3913</v>
      </c>
      <c r="P4154" s="701" t="s">
        <v>1613</v>
      </c>
      <c r="Q4154" s="702">
        <v>1207</v>
      </c>
      <c r="R4154" s="701" t="s">
        <v>1341</v>
      </c>
      <c r="S4154" s="701" t="s">
        <v>1341</v>
      </c>
    </row>
    <row r="4155" spans="1:19" x14ac:dyDescent="0.3">
      <c r="A4155" s="701" t="s">
        <v>6261</v>
      </c>
      <c r="B4155" s="701" t="s">
        <v>1607</v>
      </c>
      <c r="C4155" s="701" t="s">
        <v>1369</v>
      </c>
      <c r="D4155" s="702">
        <v>2011</v>
      </c>
      <c r="E4155" s="701" t="s">
        <v>1667</v>
      </c>
      <c r="F4155" s="701" t="s">
        <v>1673</v>
      </c>
      <c r="G4155" s="701" t="s">
        <v>1668</v>
      </c>
      <c r="H4155" s="703">
        <v>41043</v>
      </c>
      <c r="I4155" s="703">
        <v>41045</v>
      </c>
      <c r="J4155" s="701" t="s">
        <v>1608</v>
      </c>
      <c r="K4155" s="702">
        <v>26746</v>
      </c>
      <c r="L4155" s="701" t="s">
        <v>1341</v>
      </c>
      <c r="M4155" s="704"/>
      <c r="N4155" s="701" t="s">
        <v>1608</v>
      </c>
      <c r="O4155" s="702">
        <v>970</v>
      </c>
      <c r="P4155" s="701" t="s">
        <v>1613</v>
      </c>
      <c r="Q4155" s="702">
        <v>594</v>
      </c>
      <c r="R4155" s="701" t="s">
        <v>1341</v>
      </c>
      <c r="S4155" s="701" t="s">
        <v>1341</v>
      </c>
    </row>
    <row r="4156" spans="1:19" x14ac:dyDescent="0.3">
      <c r="A4156" s="701" t="s">
        <v>6262</v>
      </c>
      <c r="B4156" s="701" t="s">
        <v>1607</v>
      </c>
      <c r="C4156" s="701" t="s">
        <v>1369</v>
      </c>
      <c r="D4156" s="702">
        <v>2011</v>
      </c>
      <c r="E4156" s="701" t="s">
        <v>1667</v>
      </c>
      <c r="F4156" s="701" t="s">
        <v>1673</v>
      </c>
      <c r="G4156" s="701" t="s">
        <v>1668</v>
      </c>
      <c r="H4156" s="703">
        <v>41043</v>
      </c>
      <c r="I4156" s="703">
        <v>41045</v>
      </c>
      <c r="J4156" s="701" t="s">
        <v>1608</v>
      </c>
      <c r="K4156" s="702">
        <v>2502</v>
      </c>
      <c r="L4156" s="701" t="s">
        <v>1341</v>
      </c>
      <c r="M4156" s="704"/>
      <c r="N4156" s="701" t="s">
        <v>1608</v>
      </c>
      <c r="O4156" s="702">
        <v>91</v>
      </c>
      <c r="P4156" s="701" t="s">
        <v>1613</v>
      </c>
      <c r="Q4156" s="702">
        <v>56</v>
      </c>
      <c r="R4156" s="701" t="s">
        <v>1341</v>
      </c>
      <c r="S4156" s="701" t="s">
        <v>1341</v>
      </c>
    </row>
    <row r="4157" spans="1:19" x14ac:dyDescent="0.3">
      <c r="A4157" s="701" t="s">
        <v>6347</v>
      </c>
      <c r="B4157" s="701" t="s">
        <v>1607</v>
      </c>
      <c r="C4157" s="701" t="s">
        <v>1369</v>
      </c>
      <c r="D4157" s="702">
        <v>2011</v>
      </c>
      <c r="E4157" s="701" t="s">
        <v>1667</v>
      </c>
      <c r="F4157" s="701" t="s">
        <v>1673</v>
      </c>
      <c r="G4157" s="701" t="s">
        <v>1668</v>
      </c>
      <c r="H4157" s="703">
        <v>41043</v>
      </c>
      <c r="I4157" s="703">
        <v>41045</v>
      </c>
      <c r="J4157" s="701" t="s">
        <v>1608</v>
      </c>
      <c r="K4157" s="702">
        <v>54604</v>
      </c>
      <c r="L4157" s="701" t="s">
        <v>1341</v>
      </c>
      <c r="M4157" s="704"/>
      <c r="N4157" s="701" t="s">
        <v>1608</v>
      </c>
      <c r="O4157" s="702">
        <v>1980</v>
      </c>
      <c r="P4157" s="701" t="s">
        <v>1613</v>
      </c>
      <c r="Q4157" s="702">
        <v>1212</v>
      </c>
      <c r="R4157" s="701" t="s">
        <v>1341</v>
      </c>
      <c r="S4157" s="701" t="s">
        <v>1341</v>
      </c>
    </row>
    <row r="4158" spans="1:19" x14ac:dyDescent="0.3">
      <c r="A4158" s="701" t="s">
        <v>6348</v>
      </c>
      <c r="B4158" s="701" t="s">
        <v>1607</v>
      </c>
      <c r="C4158" s="701" t="s">
        <v>1369</v>
      </c>
      <c r="D4158" s="702">
        <v>2011</v>
      </c>
      <c r="E4158" s="701" t="s">
        <v>1667</v>
      </c>
      <c r="F4158" s="701" t="s">
        <v>1673</v>
      </c>
      <c r="G4158" s="701" t="s">
        <v>1668</v>
      </c>
      <c r="H4158" s="703">
        <v>41043</v>
      </c>
      <c r="I4158" s="703">
        <v>41045</v>
      </c>
      <c r="J4158" s="701" t="s">
        <v>1608</v>
      </c>
      <c r="K4158" s="702">
        <v>54230</v>
      </c>
      <c r="L4158" s="701" t="s">
        <v>1341</v>
      </c>
      <c r="M4158" s="704"/>
      <c r="N4158" s="701" t="s">
        <v>1608</v>
      </c>
      <c r="O4158" s="702">
        <v>1967</v>
      </c>
      <c r="P4158" s="701" t="s">
        <v>1613</v>
      </c>
      <c r="Q4158" s="702">
        <v>1203</v>
      </c>
      <c r="R4158" s="701" t="s">
        <v>1341</v>
      </c>
      <c r="S4158" s="701" t="s">
        <v>1341</v>
      </c>
    </row>
    <row r="4159" spans="1:19" x14ac:dyDescent="0.3">
      <c r="A4159" s="701" t="s">
        <v>6752</v>
      </c>
      <c r="B4159" s="701" t="s">
        <v>1607</v>
      </c>
      <c r="C4159" s="701" t="s">
        <v>1369</v>
      </c>
      <c r="D4159" s="702">
        <v>2011</v>
      </c>
      <c r="E4159" s="701" t="s">
        <v>1667</v>
      </c>
      <c r="F4159" s="701" t="s">
        <v>1673</v>
      </c>
      <c r="G4159" s="701" t="s">
        <v>1668</v>
      </c>
      <c r="H4159" s="703">
        <v>41043</v>
      </c>
      <c r="I4159" s="703">
        <v>41045</v>
      </c>
      <c r="J4159" s="701" t="s">
        <v>1608</v>
      </c>
      <c r="K4159" s="702">
        <v>53713</v>
      </c>
      <c r="L4159" s="701" t="s">
        <v>1341</v>
      </c>
      <c r="M4159" s="704"/>
      <c r="N4159" s="701" t="s">
        <v>1608</v>
      </c>
      <c r="O4159" s="702">
        <v>2655</v>
      </c>
      <c r="P4159" s="701" t="s">
        <v>1613</v>
      </c>
      <c r="Q4159" s="702">
        <v>1207</v>
      </c>
      <c r="R4159" s="701" t="s">
        <v>1341</v>
      </c>
      <c r="S4159" s="701" t="s">
        <v>1341</v>
      </c>
    </row>
    <row r="4160" spans="1:19" x14ac:dyDescent="0.3">
      <c r="A4160" s="701" t="s">
        <v>7860</v>
      </c>
      <c r="B4160" s="701" t="s">
        <v>1607</v>
      </c>
      <c r="C4160" s="701" t="s">
        <v>435</v>
      </c>
      <c r="D4160" s="702">
        <v>1985</v>
      </c>
      <c r="E4160" s="701" t="s">
        <v>1774</v>
      </c>
      <c r="F4160" s="701" t="s">
        <v>7600</v>
      </c>
      <c r="G4160" s="701" t="s">
        <v>1607</v>
      </c>
      <c r="H4160" s="703">
        <v>31569</v>
      </c>
      <c r="I4160" s="703">
        <v>31569</v>
      </c>
      <c r="J4160" s="701" t="s">
        <v>1608</v>
      </c>
      <c r="K4160" s="702">
        <v>58724</v>
      </c>
      <c r="L4160" s="701" t="s">
        <v>1341</v>
      </c>
      <c r="M4160" s="704"/>
      <c r="N4160" s="701" t="s">
        <v>1608</v>
      </c>
      <c r="O4160" s="702">
        <v>176</v>
      </c>
      <c r="P4160" s="701" t="s">
        <v>1341</v>
      </c>
      <c r="Q4160" s="706"/>
      <c r="R4160" s="701" t="s">
        <v>1341</v>
      </c>
      <c r="S4160" s="701" t="s">
        <v>1341</v>
      </c>
    </row>
    <row r="4161" spans="1:19" x14ac:dyDescent="0.3">
      <c r="A4161" s="701" t="s">
        <v>8203</v>
      </c>
      <c r="B4161" s="701" t="s">
        <v>1607</v>
      </c>
      <c r="C4161" s="701" t="s">
        <v>435</v>
      </c>
      <c r="D4161" s="702">
        <v>1993</v>
      </c>
      <c r="E4161" s="701" t="s">
        <v>1774</v>
      </c>
      <c r="F4161" s="701" t="s">
        <v>7600</v>
      </c>
      <c r="G4161" s="701" t="s">
        <v>1607</v>
      </c>
      <c r="H4161" s="703">
        <v>34500</v>
      </c>
      <c r="I4161" s="703">
        <v>34500</v>
      </c>
      <c r="J4161" s="701" t="s">
        <v>1608</v>
      </c>
      <c r="K4161" s="702">
        <v>243477</v>
      </c>
      <c r="L4161" s="701" t="s">
        <v>1341</v>
      </c>
      <c r="M4161" s="704"/>
      <c r="N4161" s="701" t="s">
        <v>1613</v>
      </c>
      <c r="O4161" s="702">
        <v>1503</v>
      </c>
      <c r="P4161" s="701" t="s">
        <v>1608</v>
      </c>
      <c r="Q4161" s="702">
        <v>5477</v>
      </c>
      <c r="R4161" s="701" t="s">
        <v>1341</v>
      </c>
      <c r="S4161" s="701" t="s">
        <v>1341</v>
      </c>
    </row>
    <row r="4162" spans="1:19" x14ac:dyDescent="0.3">
      <c r="A4162" s="701" t="s">
        <v>8154</v>
      </c>
      <c r="B4162" s="701" t="s">
        <v>1607</v>
      </c>
      <c r="C4162" s="701" t="s">
        <v>435</v>
      </c>
      <c r="D4162" s="702">
        <v>1994</v>
      </c>
      <c r="E4162" s="701" t="s">
        <v>1774</v>
      </c>
      <c r="F4162" s="701" t="s">
        <v>1801</v>
      </c>
      <c r="G4162" s="701" t="s">
        <v>1607</v>
      </c>
      <c r="H4162" s="703">
        <v>34866</v>
      </c>
      <c r="I4162" s="703">
        <v>34866</v>
      </c>
      <c r="J4162" s="701" t="s">
        <v>1608</v>
      </c>
      <c r="K4162" s="702">
        <v>6385</v>
      </c>
      <c r="L4162" s="701" t="s">
        <v>1613</v>
      </c>
      <c r="M4162" s="705">
        <v>42</v>
      </c>
      <c r="N4162" s="701" t="s">
        <v>1608</v>
      </c>
      <c r="O4162" s="702">
        <v>73</v>
      </c>
      <c r="P4162" s="701" t="s">
        <v>1341</v>
      </c>
      <c r="Q4162" s="706"/>
      <c r="R4162" s="701" t="s">
        <v>1341</v>
      </c>
      <c r="S4162" s="701" t="s">
        <v>1341</v>
      </c>
    </row>
    <row r="4163" spans="1:19" x14ac:dyDescent="0.3">
      <c r="A4163" s="701" t="s">
        <v>8233</v>
      </c>
      <c r="B4163" s="701" t="s">
        <v>1607</v>
      </c>
      <c r="C4163" s="701" t="s">
        <v>435</v>
      </c>
      <c r="D4163" s="702">
        <v>1994</v>
      </c>
      <c r="E4163" s="701" t="s">
        <v>1774</v>
      </c>
      <c r="F4163" s="701" t="s">
        <v>1801</v>
      </c>
      <c r="G4163" s="701" t="s">
        <v>1607</v>
      </c>
      <c r="H4163" s="703">
        <v>34866</v>
      </c>
      <c r="I4163" s="703">
        <v>34866</v>
      </c>
      <c r="J4163" s="701" t="s">
        <v>1608</v>
      </c>
      <c r="K4163" s="702">
        <v>250584</v>
      </c>
      <c r="L4163" s="701" t="s">
        <v>1613</v>
      </c>
      <c r="M4163" s="705">
        <v>1633</v>
      </c>
      <c r="N4163" s="701" t="s">
        <v>1608</v>
      </c>
      <c r="O4163" s="702">
        <v>2864</v>
      </c>
      <c r="P4163" s="701" t="s">
        <v>1341</v>
      </c>
      <c r="Q4163" s="706"/>
      <c r="R4163" s="701" t="s">
        <v>1341</v>
      </c>
      <c r="S4163" s="701" t="s">
        <v>1341</v>
      </c>
    </row>
    <row r="4164" spans="1:19" x14ac:dyDescent="0.3">
      <c r="A4164" s="701" t="s">
        <v>8264</v>
      </c>
      <c r="B4164" s="701" t="s">
        <v>1607</v>
      </c>
      <c r="C4164" s="701" t="s">
        <v>435</v>
      </c>
      <c r="D4164" s="702">
        <v>1995</v>
      </c>
      <c r="E4164" s="701" t="s">
        <v>1774</v>
      </c>
      <c r="F4164" s="701" t="s">
        <v>1801</v>
      </c>
      <c r="G4164" s="701" t="s">
        <v>1607</v>
      </c>
      <c r="H4164" s="703">
        <v>35217</v>
      </c>
      <c r="I4164" s="703">
        <v>35217</v>
      </c>
      <c r="J4164" s="701" t="s">
        <v>1608</v>
      </c>
      <c r="K4164" s="702">
        <v>246275</v>
      </c>
      <c r="L4164" s="701" t="s">
        <v>1613</v>
      </c>
      <c r="M4164" s="705">
        <v>589</v>
      </c>
      <c r="N4164" s="701" t="s">
        <v>1608</v>
      </c>
      <c r="O4164" s="702">
        <v>5584</v>
      </c>
      <c r="P4164" s="701" t="s">
        <v>1341</v>
      </c>
      <c r="Q4164" s="706"/>
      <c r="R4164" s="701" t="s">
        <v>1341</v>
      </c>
      <c r="S4164" s="701" t="s">
        <v>1341</v>
      </c>
    </row>
    <row r="4165" spans="1:19" x14ac:dyDescent="0.3">
      <c r="A4165" s="701" t="s">
        <v>8142</v>
      </c>
      <c r="B4165" s="701" t="s">
        <v>1607</v>
      </c>
      <c r="C4165" s="701" t="s">
        <v>435</v>
      </c>
      <c r="D4165" s="702">
        <v>1996</v>
      </c>
      <c r="E4165" s="701" t="s">
        <v>1774</v>
      </c>
      <c r="F4165" s="701" t="s">
        <v>1801</v>
      </c>
      <c r="G4165" s="701" t="s">
        <v>1607</v>
      </c>
      <c r="H4165" s="703">
        <v>35565</v>
      </c>
      <c r="I4165" s="703">
        <v>35565</v>
      </c>
      <c r="J4165" s="701" t="s">
        <v>1608</v>
      </c>
      <c r="K4165" s="702">
        <v>128824</v>
      </c>
      <c r="L4165" s="701" t="s">
        <v>1613</v>
      </c>
      <c r="M4165" s="705">
        <v>323</v>
      </c>
      <c r="N4165" s="701" t="s">
        <v>1608</v>
      </c>
      <c r="O4165" s="702">
        <v>1353</v>
      </c>
      <c r="P4165" s="701" t="s">
        <v>1341</v>
      </c>
      <c r="Q4165" s="704"/>
      <c r="R4165" s="701" t="s">
        <v>1341</v>
      </c>
      <c r="S4165" s="701" t="s">
        <v>1341</v>
      </c>
    </row>
    <row r="4166" spans="1:19" x14ac:dyDescent="0.3">
      <c r="A4166" s="701" t="s">
        <v>7389</v>
      </c>
      <c r="B4166" s="701" t="s">
        <v>1607</v>
      </c>
      <c r="C4166" s="701" t="s">
        <v>435</v>
      </c>
      <c r="D4166" s="702">
        <v>1997</v>
      </c>
      <c r="E4166" s="701" t="s">
        <v>1774</v>
      </c>
      <c r="F4166" s="701" t="s">
        <v>1801</v>
      </c>
      <c r="G4166" s="701" t="s">
        <v>1607</v>
      </c>
      <c r="H4166" s="703">
        <v>35961</v>
      </c>
      <c r="I4166" s="703">
        <v>35961</v>
      </c>
      <c r="J4166" s="701" t="s">
        <v>1608</v>
      </c>
      <c r="K4166" s="702">
        <v>243264</v>
      </c>
      <c r="L4166" s="701" t="s">
        <v>1613</v>
      </c>
      <c r="M4166" s="705">
        <v>487</v>
      </c>
      <c r="N4166" s="701" t="s">
        <v>1608</v>
      </c>
      <c r="O4166" s="702">
        <v>3162</v>
      </c>
      <c r="P4166" s="701" t="s">
        <v>1341</v>
      </c>
      <c r="Q4166" s="704"/>
      <c r="R4166" s="701" t="s">
        <v>1341</v>
      </c>
      <c r="S4166" s="701" t="s">
        <v>1341</v>
      </c>
    </row>
    <row r="4167" spans="1:19" x14ac:dyDescent="0.3">
      <c r="A4167" s="701" t="s">
        <v>8284</v>
      </c>
      <c r="B4167" s="701" t="s">
        <v>1607</v>
      </c>
      <c r="C4167" s="701" t="s">
        <v>435</v>
      </c>
      <c r="D4167" s="702">
        <v>1997</v>
      </c>
      <c r="E4167" s="701" t="s">
        <v>1774</v>
      </c>
      <c r="F4167" s="701" t="s">
        <v>7365</v>
      </c>
      <c r="G4167" s="701" t="s">
        <v>1607</v>
      </c>
      <c r="H4167" s="703">
        <v>35961</v>
      </c>
      <c r="I4167" s="703">
        <v>35961</v>
      </c>
      <c r="J4167" s="701" t="s">
        <v>1608</v>
      </c>
      <c r="K4167" s="702">
        <v>25151</v>
      </c>
      <c r="L4167" s="701" t="s">
        <v>1341</v>
      </c>
      <c r="M4167" s="704"/>
      <c r="N4167" s="701" t="s">
        <v>1608</v>
      </c>
      <c r="O4167" s="702">
        <v>365</v>
      </c>
      <c r="P4167" s="701" t="s">
        <v>1341</v>
      </c>
      <c r="Q4167" s="704"/>
      <c r="R4167" s="701" t="s">
        <v>1341</v>
      </c>
      <c r="S4167" s="701" t="s">
        <v>1341</v>
      </c>
    </row>
    <row r="4168" spans="1:19" x14ac:dyDescent="0.3">
      <c r="A4168" s="701" t="s">
        <v>7452</v>
      </c>
      <c r="B4168" s="701" t="s">
        <v>1607</v>
      </c>
      <c r="C4168" s="701" t="s">
        <v>435</v>
      </c>
      <c r="D4168" s="702">
        <v>1998</v>
      </c>
      <c r="E4168" s="701" t="s">
        <v>1774</v>
      </c>
      <c r="F4168" s="701" t="s">
        <v>1801</v>
      </c>
      <c r="G4168" s="701" t="s">
        <v>1607</v>
      </c>
      <c r="H4168" s="703">
        <v>36316</v>
      </c>
      <c r="I4168" s="703">
        <v>36316</v>
      </c>
      <c r="J4168" s="701" t="s">
        <v>1608</v>
      </c>
      <c r="K4168" s="702">
        <v>238912</v>
      </c>
      <c r="L4168" s="701" t="s">
        <v>1613</v>
      </c>
      <c r="M4168" s="705">
        <v>4935</v>
      </c>
      <c r="N4168" s="701" t="s">
        <v>1608</v>
      </c>
      <c r="O4168" s="702">
        <v>2867</v>
      </c>
      <c r="P4168" s="701" t="s">
        <v>1341</v>
      </c>
      <c r="Q4168" s="706"/>
      <c r="R4168" s="701" t="s">
        <v>1341</v>
      </c>
      <c r="S4168" s="701" t="s">
        <v>1341</v>
      </c>
    </row>
    <row r="4169" spans="1:19" x14ac:dyDescent="0.3">
      <c r="A4169" s="701" t="s">
        <v>7364</v>
      </c>
      <c r="B4169" s="701" t="s">
        <v>1607</v>
      </c>
      <c r="C4169" s="701" t="s">
        <v>435</v>
      </c>
      <c r="D4169" s="702">
        <v>1999</v>
      </c>
      <c r="E4169" s="701" t="s">
        <v>1774</v>
      </c>
      <c r="F4169" s="701" t="s">
        <v>7365</v>
      </c>
      <c r="G4169" s="701" t="s">
        <v>1607</v>
      </c>
      <c r="H4169" s="703">
        <v>36655</v>
      </c>
      <c r="I4169" s="703">
        <v>36662</v>
      </c>
      <c r="J4169" s="701" t="s">
        <v>1608</v>
      </c>
      <c r="K4169" s="702">
        <v>256581</v>
      </c>
      <c r="L4169" s="701" t="s">
        <v>1613</v>
      </c>
      <c r="M4169" s="705">
        <v>3271</v>
      </c>
      <c r="N4169" s="701" t="s">
        <v>1608</v>
      </c>
      <c r="O4169" s="702">
        <v>2768</v>
      </c>
      <c r="P4169" s="701" t="s">
        <v>1341</v>
      </c>
      <c r="Q4169" s="706"/>
      <c r="R4169" s="701" t="s">
        <v>1341</v>
      </c>
      <c r="S4169" s="701" t="s">
        <v>1341</v>
      </c>
    </row>
    <row r="4170" spans="1:19" x14ac:dyDescent="0.3">
      <c r="A4170" s="701" t="s">
        <v>7459</v>
      </c>
      <c r="B4170" s="701" t="s">
        <v>1607</v>
      </c>
      <c r="C4170" s="701" t="s">
        <v>435</v>
      </c>
      <c r="D4170" s="702">
        <v>2000</v>
      </c>
      <c r="E4170" s="701" t="s">
        <v>1774</v>
      </c>
      <c r="F4170" s="701" t="s">
        <v>1801</v>
      </c>
      <c r="G4170" s="701" t="s">
        <v>1607</v>
      </c>
      <c r="H4170" s="703">
        <v>37046</v>
      </c>
      <c r="I4170" s="703">
        <v>37047</v>
      </c>
      <c r="J4170" s="701" t="s">
        <v>1608</v>
      </c>
      <c r="K4170" s="702">
        <v>252771</v>
      </c>
      <c r="L4170" s="701" t="s">
        <v>1613</v>
      </c>
      <c r="M4170" s="705">
        <v>509</v>
      </c>
      <c r="N4170" s="701" t="s">
        <v>1608</v>
      </c>
      <c r="O4170" s="702">
        <v>1015</v>
      </c>
      <c r="P4170" s="701" t="s">
        <v>1341</v>
      </c>
      <c r="Q4170" s="706"/>
      <c r="R4170" s="701" t="s">
        <v>258</v>
      </c>
      <c r="S4170" s="701" t="s">
        <v>7460</v>
      </c>
    </row>
    <row r="4171" spans="1:19" x14ac:dyDescent="0.3">
      <c r="A4171" s="701" t="s">
        <v>7487</v>
      </c>
      <c r="B4171" s="701" t="s">
        <v>1607</v>
      </c>
      <c r="C4171" s="701" t="s">
        <v>435</v>
      </c>
      <c r="D4171" s="702">
        <v>2000</v>
      </c>
      <c r="E4171" s="701" t="s">
        <v>1774</v>
      </c>
      <c r="F4171" s="701" t="s">
        <v>1801</v>
      </c>
      <c r="G4171" s="701" t="s">
        <v>1607</v>
      </c>
      <c r="H4171" s="703">
        <v>37046</v>
      </c>
      <c r="I4171" s="703">
        <v>37047</v>
      </c>
      <c r="J4171" s="701" t="s">
        <v>1608</v>
      </c>
      <c r="K4171" s="702">
        <v>15689</v>
      </c>
      <c r="L4171" s="701" t="s">
        <v>1613</v>
      </c>
      <c r="M4171" s="705">
        <v>32</v>
      </c>
      <c r="N4171" s="701" t="s">
        <v>1608</v>
      </c>
      <c r="O4171" s="702">
        <v>63</v>
      </c>
      <c r="P4171" s="701" t="s">
        <v>1341</v>
      </c>
      <c r="Q4171" s="706"/>
      <c r="R4171" s="701" t="s">
        <v>258</v>
      </c>
      <c r="S4171" s="701" t="s">
        <v>7460</v>
      </c>
    </row>
    <row r="4172" spans="1:19" x14ac:dyDescent="0.3">
      <c r="A4172" s="701" t="s">
        <v>7511</v>
      </c>
      <c r="B4172" s="701" t="s">
        <v>1607</v>
      </c>
      <c r="C4172" s="701" t="s">
        <v>435</v>
      </c>
      <c r="D4172" s="702">
        <v>2001</v>
      </c>
      <c r="E4172" s="701" t="s">
        <v>1774</v>
      </c>
      <c r="F4172" s="701" t="s">
        <v>1801</v>
      </c>
      <c r="G4172" s="701" t="s">
        <v>1607</v>
      </c>
      <c r="H4172" s="703">
        <v>37411</v>
      </c>
      <c r="I4172" s="703">
        <v>37412</v>
      </c>
      <c r="J4172" s="701" t="s">
        <v>1608</v>
      </c>
      <c r="K4172" s="702">
        <v>242721</v>
      </c>
      <c r="L4172" s="701" t="s">
        <v>1341</v>
      </c>
      <c r="M4172" s="704"/>
      <c r="N4172" s="701" t="s">
        <v>1608</v>
      </c>
      <c r="O4172" s="702">
        <v>10641</v>
      </c>
      <c r="P4172" s="701" t="s">
        <v>1341</v>
      </c>
      <c r="Q4172" s="704"/>
      <c r="R4172" s="701" t="s">
        <v>1341</v>
      </c>
      <c r="S4172" s="701" t="s">
        <v>1341</v>
      </c>
    </row>
    <row r="4173" spans="1:19" x14ac:dyDescent="0.3">
      <c r="A4173" s="701" t="s">
        <v>7626</v>
      </c>
      <c r="B4173" s="701" t="s">
        <v>1607</v>
      </c>
      <c r="C4173" s="701" t="s">
        <v>435</v>
      </c>
      <c r="D4173" s="702">
        <v>2002</v>
      </c>
      <c r="E4173" s="701" t="s">
        <v>1774</v>
      </c>
      <c r="F4173" s="701" t="s">
        <v>1801</v>
      </c>
      <c r="G4173" s="701" t="s">
        <v>1607</v>
      </c>
      <c r="H4173" s="703">
        <v>37775</v>
      </c>
      <c r="I4173" s="703">
        <v>37776</v>
      </c>
      <c r="J4173" s="701" t="s">
        <v>1608</v>
      </c>
      <c r="K4173" s="702">
        <v>249812</v>
      </c>
      <c r="L4173" s="701" t="s">
        <v>1613</v>
      </c>
      <c r="M4173" s="705">
        <v>2523</v>
      </c>
      <c r="N4173" s="701" t="s">
        <v>1341</v>
      </c>
      <c r="O4173" s="706"/>
      <c r="P4173" s="701" t="s">
        <v>1341</v>
      </c>
      <c r="Q4173" s="706"/>
      <c r="R4173" s="701" t="s">
        <v>1341</v>
      </c>
      <c r="S4173" s="701" t="s">
        <v>1341</v>
      </c>
    </row>
    <row r="4174" spans="1:19" x14ac:dyDescent="0.3">
      <c r="A4174" s="701" t="s">
        <v>7693</v>
      </c>
      <c r="B4174" s="701" t="s">
        <v>1607</v>
      </c>
      <c r="C4174" s="701" t="s">
        <v>435</v>
      </c>
      <c r="D4174" s="702">
        <v>2003</v>
      </c>
      <c r="E4174" s="701" t="s">
        <v>1774</v>
      </c>
      <c r="F4174" s="701" t="s">
        <v>1801</v>
      </c>
      <c r="G4174" s="701" t="s">
        <v>1607</v>
      </c>
      <c r="H4174" s="703">
        <v>38146</v>
      </c>
      <c r="I4174" s="703">
        <v>38146</v>
      </c>
      <c r="J4174" s="701" t="s">
        <v>1608</v>
      </c>
      <c r="K4174" s="702">
        <v>262922</v>
      </c>
      <c r="L4174" s="701" t="s">
        <v>1613</v>
      </c>
      <c r="M4174" s="705">
        <v>4089</v>
      </c>
      <c r="N4174" s="701" t="s">
        <v>1608</v>
      </c>
      <c r="O4174" s="702">
        <v>237</v>
      </c>
      <c r="P4174" s="701" t="s">
        <v>1341</v>
      </c>
      <c r="Q4174" s="706"/>
      <c r="R4174" s="701" t="s">
        <v>1341</v>
      </c>
      <c r="S4174" s="701" t="s">
        <v>1341</v>
      </c>
    </row>
    <row r="4175" spans="1:19" x14ac:dyDescent="0.3">
      <c r="A4175" s="701" t="s">
        <v>7778</v>
      </c>
      <c r="B4175" s="701" t="s">
        <v>1607</v>
      </c>
      <c r="C4175" s="701" t="s">
        <v>435</v>
      </c>
      <c r="D4175" s="702">
        <v>2004</v>
      </c>
      <c r="E4175" s="701" t="s">
        <v>1774</v>
      </c>
      <c r="F4175" s="701" t="s">
        <v>1801</v>
      </c>
      <c r="G4175" s="701" t="s">
        <v>1607</v>
      </c>
      <c r="H4175" s="703">
        <v>38509</v>
      </c>
      <c r="I4175" s="703">
        <v>38509</v>
      </c>
      <c r="J4175" s="701" t="s">
        <v>1608</v>
      </c>
      <c r="K4175" s="702">
        <v>154486</v>
      </c>
      <c r="L4175" s="701" t="s">
        <v>1341</v>
      </c>
      <c r="M4175" s="704"/>
      <c r="N4175" s="701" t="s">
        <v>1608</v>
      </c>
      <c r="O4175" s="702">
        <v>294</v>
      </c>
      <c r="P4175" s="701" t="s">
        <v>1341</v>
      </c>
      <c r="Q4175" s="706"/>
      <c r="R4175" s="701" t="s">
        <v>258</v>
      </c>
      <c r="S4175" s="701" t="s">
        <v>7779</v>
      </c>
    </row>
    <row r="4176" spans="1:19" x14ac:dyDescent="0.3">
      <c r="A4176" s="701" t="s">
        <v>7827</v>
      </c>
      <c r="B4176" s="701" t="s">
        <v>1607</v>
      </c>
      <c r="C4176" s="701" t="s">
        <v>435</v>
      </c>
      <c r="D4176" s="702">
        <v>2004</v>
      </c>
      <c r="E4176" s="701" t="s">
        <v>1774</v>
      </c>
      <c r="F4176" s="701" t="s">
        <v>1801</v>
      </c>
      <c r="G4176" s="701" t="s">
        <v>1607</v>
      </c>
      <c r="H4176" s="703">
        <v>38509</v>
      </c>
      <c r="I4176" s="703">
        <v>38509</v>
      </c>
      <c r="J4176" s="701" t="s">
        <v>1608</v>
      </c>
      <c r="K4176" s="702">
        <v>99940</v>
      </c>
      <c r="L4176" s="701" t="s">
        <v>1613</v>
      </c>
      <c r="M4176" s="705">
        <v>243</v>
      </c>
      <c r="N4176" s="701" t="s">
        <v>1608</v>
      </c>
      <c r="O4176" s="702">
        <v>1227</v>
      </c>
      <c r="P4176" s="701" t="s">
        <v>1341</v>
      </c>
      <c r="Q4176" s="706"/>
      <c r="R4176" s="701" t="s">
        <v>258</v>
      </c>
      <c r="S4176" s="701" t="s">
        <v>7779</v>
      </c>
    </row>
    <row r="4177" spans="1:19" x14ac:dyDescent="0.3">
      <c r="A4177" s="701" t="s">
        <v>2347</v>
      </c>
      <c r="B4177" s="701" t="s">
        <v>1607</v>
      </c>
      <c r="C4177" s="701" t="s">
        <v>435</v>
      </c>
      <c r="D4177" s="702">
        <v>2005</v>
      </c>
      <c r="E4177" s="701" t="s">
        <v>1774</v>
      </c>
      <c r="F4177" s="701" t="s">
        <v>1801</v>
      </c>
      <c r="G4177" s="701" t="s">
        <v>1607</v>
      </c>
      <c r="H4177" s="703">
        <v>38883</v>
      </c>
      <c r="I4177" s="703">
        <v>38883</v>
      </c>
      <c r="J4177" s="701" t="s">
        <v>1608</v>
      </c>
      <c r="K4177" s="702">
        <v>249673</v>
      </c>
      <c r="L4177" s="701" t="s">
        <v>1341</v>
      </c>
      <c r="M4177" s="704"/>
      <c r="N4177" s="701" t="s">
        <v>1608</v>
      </c>
      <c r="O4177" s="702">
        <v>2522</v>
      </c>
      <c r="P4177" s="701" t="s">
        <v>1341</v>
      </c>
      <c r="Q4177" s="706"/>
      <c r="R4177" s="701" t="s">
        <v>1341</v>
      </c>
      <c r="S4177" s="701" t="s">
        <v>1341</v>
      </c>
    </row>
    <row r="4178" spans="1:19" x14ac:dyDescent="0.3">
      <c r="A4178" s="701" t="s">
        <v>2349</v>
      </c>
      <c r="B4178" s="701" t="s">
        <v>1607</v>
      </c>
      <c r="C4178" s="701" t="s">
        <v>435</v>
      </c>
      <c r="D4178" s="702">
        <v>2006</v>
      </c>
      <c r="E4178" s="701" t="s">
        <v>1774</v>
      </c>
      <c r="F4178" s="701" t="s">
        <v>1801</v>
      </c>
      <c r="G4178" s="701" t="s">
        <v>1607</v>
      </c>
      <c r="H4178" s="703">
        <v>39248</v>
      </c>
      <c r="I4178" s="703">
        <v>39248</v>
      </c>
      <c r="J4178" s="701" t="s">
        <v>1608</v>
      </c>
      <c r="K4178" s="702">
        <v>254739</v>
      </c>
      <c r="L4178" s="701" t="s">
        <v>1613</v>
      </c>
      <c r="M4178" s="705">
        <v>946</v>
      </c>
      <c r="N4178" s="701" t="s">
        <v>1341</v>
      </c>
      <c r="O4178" s="706"/>
      <c r="P4178" s="701" t="s">
        <v>1341</v>
      </c>
      <c r="Q4178" s="706"/>
      <c r="R4178" s="701" t="s">
        <v>1341</v>
      </c>
      <c r="S4178" s="701" t="s">
        <v>1341</v>
      </c>
    </row>
    <row r="4179" spans="1:19" x14ac:dyDescent="0.3">
      <c r="A4179" s="701" t="s">
        <v>2348</v>
      </c>
      <c r="B4179" s="701" t="s">
        <v>1607</v>
      </c>
      <c r="C4179" s="701" t="s">
        <v>435</v>
      </c>
      <c r="D4179" s="702">
        <v>2007</v>
      </c>
      <c r="E4179" s="701" t="s">
        <v>1774</v>
      </c>
      <c r="F4179" s="701" t="s">
        <v>1801</v>
      </c>
      <c r="G4179" s="701" t="s">
        <v>1607</v>
      </c>
      <c r="H4179" s="703">
        <v>39604</v>
      </c>
      <c r="I4179" s="703">
        <v>39604</v>
      </c>
      <c r="J4179" s="701" t="s">
        <v>1608</v>
      </c>
      <c r="K4179" s="702">
        <v>220789</v>
      </c>
      <c r="L4179" s="701" t="s">
        <v>1341</v>
      </c>
      <c r="M4179" s="704"/>
      <c r="N4179" s="701" t="s">
        <v>1608</v>
      </c>
      <c r="O4179" s="702">
        <v>436</v>
      </c>
      <c r="P4179" s="701" t="s">
        <v>1341</v>
      </c>
      <c r="Q4179" s="706"/>
      <c r="R4179" s="701" t="s">
        <v>1341</v>
      </c>
      <c r="S4179" s="701" t="s">
        <v>1341</v>
      </c>
    </row>
    <row r="4180" spans="1:19" x14ac:dyDescent="0.3">
      <c r="A4180" s="701" t="s">
        <v>1800</v>
      </c>
      <c r="B4180" s="701" t="s">
        <v>1607</v>
      </c>
      <c r="C4180" s="701" t="s">
        <v>435</v>
      </c>
      <c r="D4180" s="702">
        <v>2008</v>
      </c>
      <c r="E4180" s="701" t="s">
        <v>1774</v>
      </c>
      <c r="F4180" s="701" t="s">
        <v>1801</v>
      </c>
      <c r="G4180" s="701" t="s">
        <v>1607</v>
      </c>
      <c r="H4180" s="703">
        <v>39975</v>
      </c>
      <c r="I4180" s="703">
        <v>39975</v>
      </c>
      <c r="J4180" s="701" t="s">
        <v>1608</v>
      </c>
      <c r="K4180" s="702">
        <v>253993</v>
      </c>
      <c r="L4180" s="701" t="s">
        <v>1613</v>
      </c>
      <c r="M4180" s="705">
        <v>1022</v>
      </c>
      <c r="N4180" s="701" t="s">
        <v>1608</v>
      </c>
      <c r="O4180" s="702">
        <v>1026</v>
      </c>
      <c r="P4180" s="701" t="s">
        <v>1341</v>
      </c>
      <c r="Q4180" s="706"/>
      <c r="R4180" s="701" t="s">
        <v>1341</v>
      </c>
      <c r="S4180" s="701" t="s">
        <v>1341</v>
      </c>
    </row>
    <row r="4181" spans="1:19" x14ac:dyDescent="0.3">
      <c r="A4181" s="701" t="s">
        <v>8152</v>
      </c>
      <c r="B4181" s="701" t="s">
        <v>1607</v>
      </c>
      <c r="C4181" s="701" t="s">
        <v>435</v>
      </c>
      <c r="D4181" s="702">
        <v>2009</v>
      </c>
      <c r="E4181" s="701" t="s">
        <v>1774</v>
      </c>
      <c r="F4181" s="701" t="s">
        <v>1801</v>
      </c>
      <c r="G4181" s="701" t="s">
        <v>1607</v>
      </c>
      <c r="H4181" s="703">
        <v>40336</v>
      </c>
      <c r="I4181" s="703">
        <v>40337</v>
      </c>
      <c r="J4181" s="701" t="s">
        <v>1608</v>
      </c>
      <c r="K4181" s="702">
        <v>265931</v>
      </c>
      <c r="L4181" s="701" t="s">
        <v>1341</v>
      </c>
      <c r="M4181" s="704"/>
      <c r="N4181" s="701" t="s">
        <v>1608</v>
      </c>
      <c r="O4181" s="702">
        <v>2686</v>
      </c>
      <c r="P4181" s="701" t="s">
        <v>1341</v>
      </c>
      <c r="Q4181" s="706"/>
      <c r="R4181" s="701" t="s">
        <v>1341</v>
      </c>
      <c r="S4181" s="701" t="s">
        <v>1341</v>
      </c>
    </row>
    <row r="4182" spans="1:19" x14ac:dyDescent="0.3">
      <c r="A4182" s="701" t="s">
        <v>8217</v>
      </c>
      <c r="B4182" s="701" t="s">
        <v>1607</v>
      </c>
      <c r="C4182" s="701" t="s">
        <v>435</v>
      </c>
      <c r="D4182" s="702">
        <v>2010</v>
      </c>
      <c r="E4182" s="701" t="s">
        <v>1774</v>
      </c>
      <c r="F4182" s="701" t="s">
        <v>1801</v>
      </c>
      <c r="G4182" s="701" t="s">
        <v>1607</v>
      </c>
      <c r="H4182" s="703">
        <v>40707</v>
      </c>
      <c r="I4182" s="703">
        <v>40707</v>
      </c>
      <c r="J4182" s="701" t="s">
        <v>1608</v>
      </c>
      <c r="K4182" s="702">
        <v>250551</v>
      </c>
      <c r="L4182" s="701" t="s">
        <v>1613</v>
      </c>
      <c r="M4182" s="705">
        <v>1265</v>
      </c>
      <c r="N4182" s="701" t="s">
        <v>1608</v>
      </c>
      <c r="O4182" s="702">
        <v>2025</v>
      </c>
      <c r="P4182" s="701" t="s">
        <v>1341</v>
      </c>
      <c r="Q4182" s="706"/>
      <c r="R4182" s="701" t="s">
        <v>1341</v>
      </c>
      <c r="S4182" s="701" t="s">
        <v>1341</v>
      </c>
    </row>
    <row r="4183" spans="1:19" x14ac:dyDescent="0.3">
      <c r="A4183" s="701" t="s">
        <v>7796</v>
      </c>
      <c r="B4183" s="701" t="s">
        <v>1607</v>
      </c>
      <c r="C4183" s="701" t="s">
        <v>436</v>
      </c>
      <c r="D4183" s="702">
        <v>1981</v>
      </c>
      <c r="E4183" s="701" t="s">
        <v>1774</v>
      </c>
      <c r="F4183" s="701" t="s">
        <v>7600</v>
      </c>
      <c r="G4183" s="701" t="s">
        <v>1607</v>
      </c>
      <c r="H4183" s="703">
        <v>30376</v>
      </c>
      <c r="I4183" s="703">
        <v>30376</v>
      </c>
      <c r="J4183" s="701" t="s">
        <v>1608</v>
      </c>
      <c r="K4183" s="702">
        <v>9481</v>
      </c>
      <c r="L4183" s="701" t="s">
        <v>1341</v>
      </c>
      <c r="M4183" s="704"/>
      <c r="N4183" s="701" t="s">
        <v>1608</v>
      </c>
      <c r="O4183" s="702">
        <v>19</v>
      </c>
      <c r="P4183" s="701" t="s">
        <v>1341</v>
      </c>
      <c r="Q4183" s="706"/>
      <c r="R4183" s="701" t="s">
        <v>1341</v>
      </c>
      <c r="S4183" s="701" t="s">
        <v>1341</v>
      </c>
    </row>
    <row r="4184" spans="1:19" x14ac:dyDescent="0.3">
      <c r="A4184" s="701" t="s">
        <v>7797</v>
      </c>
      <c r="B4184" s="701" t="s">
        <v>1607</v>
      </c>
      <c r="C4184" s="701" t="s">
        <v>436</v>
      </c>
      <c r="D4184" s="702">
        <v>1982</v>
      </c>
      <c r="E4184" s="701" t="s">
        <v>1774</v>
      </c>
      <c r="F4184" s="701" t="s">
        <v>7600</v>
      </c>
      <c r="G4184" s="701" t="s">
        <v>1607</v>
      </c>
      <c r="H4184" s="703">
        <v>30742</v>
      </c>
      <c r="I4184" s="703">
        <v>30742</v>
      </c>
      <c r="J4184" s="701" t="s">
        <v>1608</v>
      </c>
      <c r="K4184" s="702">
        <v>58453</v>
      </c>
      <c r="L4184" s="701" t="s">
        <v>1341</v>
      </c>
      <c r="M4184" s="704"/>
      <c r="N4184" s="701" t="s">
        <v>1608</v>
      </c>
      <c r="O4184" s="705">
        <v>146</v>
      </c>
      <c r="P4184" s="701" t="s">
        <v>1341</v>
      </c>
      <c r="Q4184" s="704"/>
      <c r="R4184" s="701" t="s">
        <v>1341</v>
      </c>
      <c r="S4184" s="701" t="s">
        <v>1341</v>
      </c>
    </row>
    <row r="4185" spans="1:19" x14ac:dyDescent="0.3">
      <c r="A4185" s="701" t="s">
        <v>7798</v>
      </c>
      <c r="B4185" s="701" t="s">
        <v>1607</v>
      </c>
      <c r="C4185" s="701" t="s">
        <v>436</v>
      </c>
      <c r="D4185" s="702">
        <v>1983</v>
      </c>
      <c r="E4185" s="701" t="s">
        <v>1774</v>
      </c>
      <c r="F4185" s="701" t="s">
        <v>7600</v>
      </c>
      <c r="G4185" s="701" t="s">
        <v>1607</v>
      </c>
      <c r="H4185" s="703">
        <v>31107</v>
      </c>
      <c r="I4185" s="703">
        <v>31107</v>
      </c>
      <c r="J4185" s="701" t="s">
        <v>1608</v>
      </c>
      <c r="K4185" s="702">
        <v>35893</v>
      </c>
      <c r="L4185" s="701" t="s">
        <v>1341</v>
      </c>
      <c r="M4185" s="704"/>
      <c r="N4185" s="701" t="s">
        <v>1608</v>
      </c>
      <c r="O4185" s="702">
        <v>108</v>
      </c>
      <c r="P4185" s="701" t="s">
        <v>1341</v>
      </c>
      <c r="Q4185" s="704"/>
      <c r="R4185" s="701" t="s">
        <v>1341</v>
      </c>
      <c r="S4185" s="701" t="s">
        <v>1341</v>
      </c>
    </row>
    <row r="4186" spans="1:19" x14ac:dyDescent="0.3">
      <c r="A4186" s="701" t="s">
        <v>7889</v>
      </c>
      <c r="B4186" s="701" t="s">
        <v>1607</v>
      </c>
      <c r="C4186" s="701" t="s">
        <v>436</v>
      </c>
      <c r="D4186" s="702">
        <v>1984</v>
      </c>
      <c r="E4186" s="701" t="s">
        <v>1774</v>
      </c>
      <c r="F4186" s="701" t="s">
        <v>7600</v>
      </c>
      <c r="G4186" s="701" t="s">
        <v>1607</v>
      </c>
      <c r="H4186" s="703">
        <v>31483</v>
      </c>
      <c r="I4186" s="703">
        <v>31483</v>
      </c>
      <c r="J4186" s="701" t="s">
        <v>1608</v>
      </c>
      <c r="K4186" s="702">
        <v>13324</v>
      </c>
      <c r="L4186" s="701" t="s">
        <v>1341</v>
      </c>
      <c r="M4186" s="704"/>
      <c r="N4186" s="701" t="s">
        <v>1608</v>
      </c>
      <c r="O4186" s="702">
        <v>80</v>
      </c>
      <c r="P4186" s="701" t="s">
        <v>1341</v>
      </c>
      <c r="Q4186" s="704"/>
      <c r="R4186" s="701" t="s">
        <v>1341</v>
      </c>
      <c r="S4186" s="701" t="s">
        <v>1341</v>
      </c>
    </row>
    <row r="4187" spans="1:19" x14ac:dyDescent="0.3">
      <c r="A4187" s="701" t="s">
        <v>7890</v>
      </c>
      <c r="B4187" s="701" t="s">
        <v>1607</v>
      </c>
      <c r="C4187" s="701" t="s">
        <v>436</v>
      </c>
      <c r="D4187" s="702">
        <v>1984</v>
      </c>
      <c r="E4187" s="701" t="s">
        <v>1774</v>
      </c>
      <c r="F4187" s="701" t="s">
        <v>7600</v>
      </c>
      <c r="G4187" s="701" t="s">
        <v>1607</v>
      </c>
      <c r="H4187" s="703">
        <v>31483</v>
      </c>
      <c r="I4187" s="703">
        <v>31483</v>
      </c>
      <c r="J4187" s="701" t="s">
        <v>1608</v>
      </c>
      <c r="K4187" s="702">
        <v>13377</v>
      </c>
      <c r="L4187" s="701" t="s">
        <v>1341</v>
      </c>
      <c r="M4187" s="704"/>
      <c r="N4187" s="701" t="s">
        <v>1608</v>
      </c>
      <c r="O4187" s="702">
        <v>80</v>
      </c>
      <c r="P4187" s="701" t="s">
        <v>1341</v>
      </c>
      <c r="Q4187" s="704"/>
      <c r="R4187" s="701" t="s">
        <v>1341</v>
      </c>
      <c r="S4187" s="701" t="s">
        <v>1341</v>
      </c>
    </row>
    <row r="4188" spans="1:19" x14ac:dyDescent="0.3">
      <c r="A4188" s="701" t="s">
        <v>7886</v>
      </c>
      <c r="B4188" s="701" t="s">
        <v>1607</v>
      </c>
      <c r="C4188" s="701" t="s">
        <v>436</v>
      </c>
      <c r="D4188" s="702">
        <v>1985</v>
      </c>
      <c r="E4188" s="701" t="s">
        <v>1774</v>
      </c>
      <c r="F4188" s="701" t="s">
        <v>7600</v>
      </c>
      <c r="G4188" s="701" t="s">
        <v>1607</v>
      </c>
      <c r="H4188" s="703">
        <v>31896</v>
      </c>
      <c r="I4188" s="703">
        <v>31896</v>
      </c>
      <c r="J4188" s="701" t="s">
        <v>1608</v>
      </c>
      <c r="K4188" s="702">
        <v>47521</v>
      </c>
      <c r="L4188" s="701" t="s">
        <v>1341</v>
      </c>
      <c r="M4188" s="704"/>
      <c r="N4188" s="701" t="s">
        <v>1608</v>
      </c>
      <c r="O4188" s="702">
        <v>190</v>
      </c>
      <c r="P4188" s="701" t="s">
        <v>1341</v>
      </c>
      <c r="Q4188" s="706"/>
      <c r="R4188" s="701" t="s">
        <v>1341</v>
      </c>
      <c r="S4188" s="701" t="s">
        <v>1341</v>
      </c>
    </row>
    <row r="4189" spans="1:19" x14ac:dyDescent="0.3">
      <c r="A4189" s="701" t="s">
        <v>7885</v>
      </c>
      <c r="B4189" s="701" t="s">
        <v>1607</v>
      </c>
      <c r="C4189" s="701" t="s">
        <v>436</v>
      </c>
      <c r="D4189" s="702">
        <v>1986</v>
      </c>
      <c r="E4189" s="701" t="s">
        <v>1774</v>
      </c>
      <c r="F4189" s="701" t="s">
        <v>7600</v>
      </c>
      <c r="G4189" s="701" t="s">
        <v>1607</v>
      </c>
      <c r="H4189" s="703">
        <v>32241</v>
      </c>
      <c r="I4189" s="703">
        <v>32241</v>
      </c>
      <c r="J4189" s="701" t="s">
        <v>1608</v>
      </c>
      <c r="K4189" s="702">
        <v>80395</v>
      </c>
      <c r="L4189" s="701" t="s">
        <v>1341</v>
      </c>
      <c r="M4189" s="704"/>
      <c r="N4189" s="701" t="s">
        <v>1608</v>
      </c>
      <c r="O4189" s="702">
        <v>402</v>
      </c>
      <c r="P4189" s="701" t="s">
        <v>1341</v>
      </c>
      <c r="Q4189" s="704"/>
      <c r="R4189" s="701" t="s">
        <v>1341</v>
      </c>
      <c r="S4189" s="701" t="s">
        <v>1341</v>
      </c>
    </row>
    <row r="4190" spans="1:19" x14ac:dyDescent="0.3">
      <c r="A4190" s="701" t="s">
        <v>8018</v>
      </c>
      <c r="B4190" s="701" t="s">
        <v>1607</v>
      </c>
      <c r="C4190" s="701" t="s">
        <v>436</v>
      </c>
      <c r="D4190" s="702">
        <v>1987</v>
      </c>
      <c r="E4190" s="701" t="s">
        <v>1774</v>
      </c>
      <c r="F4190" s="701" t="s">
        <v>7600</v>
      </c>
      <c r="G4190" s="701" t="s">
        <v>1607</v>
      </c>
      <c r="H4190" s="703">
        <v>32616</v>
      </c>
      <c r="I4190" s="703">
        <v>32616</v>
      </c>
      <c r="J4190" s="701" t="s">
        <v>1608</v>
      </c>
      <c r="K4190" s="702">
        <v>63808</v>
      </c>
      <c r="L4190" s="701" t="s">
        <v>1341</v>
      </c>
      <c r="M4190" s="704"/>
      <c r="N4190" s="701" t="s">
        <v>1608</v>
      </c>
      <c r="O4190" s="702">
        <v>160</v>
      </c>
      <c r="P4190" s="701" t="s">
        <v>1341</v>
      </c>
      <c r="Q4190" s="706"/>
      <c r="R4190" s="701" t="s">
        <v>1341</v>
      </c>
      <c r="S4190" s="701" t="s">
        <v>1341</v>
      </c>
    </row>
    <row r="4191" spans="1:19" x14ac:dyDescent="0.3">
      <c r="A4191" s="701" t="s">
        <v>8043</v>
      </c>
      <c r="B4191" s="701" t="s">
        <v>1607</v>
      </c>
      <c r="C4191" s="701" t="s">
        <v>436</v>
      </c>
      <c r="D4191" s="702">
        <v>1987</v>
      </c>
      <c r="E4191" s="701" t="s">
        <v>1774</v>
      </c>
      <c r="F4191" s="701" t="s">
        <v>7600</v>
      </c>
      <c r="G4191" s="701" t="s">
        <v>1607</v>
      </c>
      <c r="H4191" s="703">
        <v>32616</v>
      </c>
      <c r="I4191" s="703">
        <v>32616</v>
      </c>
      <c r="J4191" s="701" t="s">
        <v>1608</v>
      </c>
      <c r="K4191" s="702">
        <v>25725</v>
      </c>
      <c r="L4191" s="701" t="s">
        <v>1341</v>
      </c>
      <c r="M4191" s="704"/>
      <c r="N4191" s="701" t="s">
        <v>1608</v>
      </c>
      <c r="O4191" s="702">
        <v>64</v>
      </c>
      <c r="P4191" s="701" t="s">
        <v>1341</v>
      </c>
      <c r="Q4191" s="704"/>
      <c r="R4191" s="701" t="s">
        <v>1341</v>
      </c>
      <c r="S4191" s="701" t="s">
        <v>1341</v>
      </c>
    </row>
    <row r="4192" spans="1:19" x14ac:dyDescent="0.3">
      <c r="A4192" s="701" t="s">
        <v>8067</v>
      </c>
      <c r="B4192" s="701" t="s">
        <v>1607</v>
      </c>
      <c r="C4192" s="701" t="s">
        <v>436</v>
      </c>
      <c r="D4192" s="702">
        <v>1987</v>
      </c>
      <c r="E4192" s="701" t="s">
        <v>1774</v>
      </c>
      <c r="F4192" s="701" t="s">
        <v>7600</v>
      </c>
      <c r="G4192" s="701" t="s">
        <v>1607</v>
      </c>
      <c r="H4192" s="703">
        <v>32616</v>
      </c>
      <c r="I4192" s="703">
        <v>32616</v>
      </c>
      <c r="J4192" s="701" t="s">
        <v>1608</v>
      </c>
      <c r="K4192" s="702">
        <v>25379</v>
      </c>
      <c r="L4192" s="701" t="s">
        <v>1341</v>
      </c>
      <c r="M4192" s="704"/>
      <c r="N4192" s="701" t="s">
        <v>1608</v>
      </c>
      <c r="O4192" s="702">
        <v>63</v>
      </c>
      <c r="P4192" s="701" t="s">
        <v>1341</v>
      </c>
      <c r="Q4192" s="704"/>
      <c r="R4192" s="701" t="s">
        <v>1341</v>
      </c>
      <c r="S4192" s="701" t="s">
        <v>1341</v>
      </c>
    </row>
    <row r="4193" spans="1:19" x14ac:dyDescent="0.3">
      <c r="A4193" s="701" t="s">
        <v>7859</v>
      </c>
      <c r="B4193" s="701" t="s">
        <v>1607</v>
      </c>
      <c r="C4193" s="701" t="s">
        <v>436</v>
      </c>
      <c r="D4193" s="702">
        <v>1990</v>
      </c>
      <c r="E4193" s="701" t="s">
        <v>1774</v>
      </c>
      <c r="F4193" s="701" t="s">
        <v>7600</v>
      </c>
      <c r="G4193" s="701" t="s">
        <v>1607</v>
      </c>
      <c r="H4193" s="703">
        <v>33710</v>
      </c>
      <c r="I4193" s="703">
        <v>33710</v>
      </c>
      <c r="J4193" s="701" t="s">
        <v>1608</v>
      </c>
      <c r="K4193" s="702">
        <v>146265</v>
      </c>
      <c r="L4193" s="701" t="s">
        <v>1341</v>
      </c>
      <c r="M4193" s="704"/>
      <c r="N4193" s="701" t="s">
        <v>1613</v>
      </c>
      <c r="O4193" s="702">
        <v>136571</v>
      </c>
      <c r="P4193" s="701" t="s">
        <v>1608</v>
      </c>
      <c r="Q4193" s="705">
        <v>1687</v>
      </c>
      <c r="R4193" s="701" t="s">
        <v>1341</v>
      </c>
      <c r="S4193" s="701" t="s">
        <v>1341</v>
      </c>
    </row>
    <row r="4194" spans="1:19" x14ac:dyDescent="0.3">
      <c r="A4194" s="701" t="s">
        <v>8068</v>
      </c>
      <c r="B4194" s="701" t="s">
        <v>1607</v>
      </c>
      <c r="C4194" s="701" t="s">
        <v>436</v>
      </c>
      <c r="D4194" s="702">
        <v>1993</v>
      </c>
      <c r="E4194" s="701" t="s">
        <v>1774</v>
      </c>
      <c r="F4194" s="701" t="s">
        <v>1801</v>
      </c>
      <c r="G4194" s="701" t="s">
        <v>1607</v>
      </c>
      <c r="H4194" s="703">
        <v>34799</v>
      </c>
      <c r="I4194" s="703">
        <v>34819</v>
      </c>
      <c r="J4194" s="701" t="s">
        <v>1608</v>
      </c>
      <c r="K4194" s="702">
        <v>123917</v>
      </c>
      <c r="L4194" s="701" t="s">
        <v>1341</v>
      </c>
      <c r="M4194" s="704"/>
      <c r="N4194" s="701" t="s">
        <v>1341</v>
      </c>
      <c r="O4194" s="706"/>
      <c r="P4194" s="701" t="s">
        <v>1341</v>
      </c>
      <c r="Q4194" s="704"/>
      <c r="R4194" s="701" t="s">
        <v>1341</v>
      </c>
      <c r="S4194" s="701" t="s">
        <v>1341</v>
      </c>
    </row>
    <row r="4195" spans="1:19" x14ac:dyDescent="0.3">
      <c r="A4195" s="701" t="s">
        <v>8236</v>
      </c>
      <c r="B4195" s="701" t="s">
        <v>1607</v>
      </c>
      <c r="C4195" s="701" t="s">
        <v>436</v>
      </c>
      <c r="D4195" s="702">
        <v>1994</v>
      </c>
      <c r="E4195" s="701" t="s">
        <v>1774</v>
      </c>
      <c r="F4195" s="701" t="s">
        <v>1801</v>
      </c>
      <c r="G4195" s="701" t="s">
        <v>1607</v>
      </c>
      <c r="H4195" s="703">
        <v>35186</v>
      </c>
      <c r="I4195" s="703">
        <v>35188</v>
      </c>
      <c r="J4195" s="701" t="s">
        <v>1608</v>
      </c>
      <c r="K4195" s="702">
        <v>227498</v>
      </c>
      <c r="L4195" s="701" t="s">
        <v>1613</v>
      </c>
      <c r="M4195" s="705">
        <v>456</v>
      </c>
      <c r="N4195" s="701" t="s">
        <v>1608</v>
      </c>
      <c r="O4195" s="702">
        <v>3299</v>
      </c>
      <c r="P4195" s="701" t="s">
        <v>1341</v>
      </c>
      <c r="Q4195" s="704"/>
      <c r="R4195" s="701" t="s">
        <v>1341</v>
      </c>
      <c r="S4195" s="701" t="s">
        <v>1341</v>
      </c>
    </row>
    <row r="4196" spans="1:19" x14ac:dyDescent="0.3">
      <c r="A4196" s="701" t="s">
        <v>8258</v>
      </c>
      <c r="B4196" s="701" t="s">
        <v>1607</v>
      </c>
      <c r="C4196" s="701" t="s">
        <v>436</v>
      </c>
      <c r="D4196" s="702">
        <v>1995</v>
      </c>
      <c r="E4196" s="701" t="s">
        <v>1774</v>
      </c>
      <c r="F4196" s="701" t="s">
        <v>1801</v>
      </c>
      <c r="G4196" s="701" t="s">
        <v>1607</v>
      </c>
      <c r="H4196" s="703">
        <v>35543</v>
      </c>
      <c r="I4196" s="703">
        <v>35557</v>
      </c>
      <c r="J4196" s="701" t="s">
        <v>1608</v>
      </c>
      <c r="K4196" s="702">
        <v>17296</v>
      </c>
      <c r="L4196" s="701" t="s">
        <v>1613</v>
      </c>
      <c r="M4196" s="705">
        <v>43</v>
      </c>
      <c r="N4196" s="701" t="s">
        <v>1608</v>
      </c>
      <c r="O4196" s="702">
        <v>61</v>
      </c>
      <c r="P4196" s="701" t="s">
        <v>1341</v>
      </c>
      <c r="Q4196" s="704"/>
      <c r="R4196" s="701" t="s">
        <v>1341</v>
      </c>
      <c r="S4196" s="701" t="s">
        <v>1341</v>
      </c>
    </row>
    <row r="4197" spans="1:19" x14ac:dyDescent="0.3">
      <c r="A4197" s="701" t="s">
        <v>8267</v>
      </c>
      <c r="B4197" s="701" t="s">
        <v>1607</v>
      </c>
      <c r="C4197" s="701" t="s">
        <v>436</v>
      </c>
      <c r="D4197" s="702">
        <v>1995</v>
      </c>
      <c r="E4197" s="701" t="s">
        <v>1774</v>
      </c>
      <c r="F4197" s="701" t="s">
        <v>1801</v>
      </c>
      <c r="G4197" s="701" t="s">
        <v>1607</v>
      </c>
      <c r="H4197" s="703">
        <v>35543</v>
      </c>
      <c r="I4197" s="703">
        <v>35557</v>
      </c>
      <c r="J4197" s="701" t="s">
        <v>1608</v>
      </c>
      <c r="K4197" s="702">
        <v>230929</v>
      </c>
      <c r="L4197" s="701" t="s">
        <v>1613</v>
      </c>
      <c r="M4197" s="705">
        <v>579</v>
      </c>
      <c r="N4197" s="701" t="s">
        <v>1608</v>
      </c>
      <c r="O4197" s="702">
        <v>810</v>
      </c>
      <c r="P4197" s="701" t="s">
        <v>1341</v>
      </c>
      <c r="Q4197" s="704"/>
      <c r="R4197" s="701" t="s">
        <v>1341</v>
      </c>
      <c r="S4197" s="701" t="s">
        <v>1341</v>
      </c>
    </row>
    <row r="4198" spans="1:19" x14ac:dyDescent="0.3">
      <c r="A4198" s="701" t="s">
        <v>8145</v>
      </c>
      <c r="B4198" s="701" t="s">
        <v>1607</v>
      </c>
      <c r="C4198" s="701" t="s">
        <v>436</v>
      </c>
      <c r="D4198" s="702">
        <v>1996</v>
      </c>
      <c r="E4198" s="701" t="s">
        <v>1774</v>
      </c>
      <c r="F4198" s="701" t="s">
        <v>1801</v>
      </c>
      <c r="G4198" s="701" t="s">
        <v>1607</v>
      </c>
      <c r="H4198" s="703">
        <v>35886</v>
      </c>
      <c r="I4198" s="703">
        <v>35886</v>
      </c>
      <c r="J4198" s="701" t="s">
        <v>1608</v>
      </c>
      <c r="K4198" s="702">
        <v>111720</v>
      </c>
      <c r="L4198" s="701" t="s">
        <v>1613</v>
      </c>
      <c r="M4198" s="705">
        <v>449</v>
      </c>
      <c r="N4198" s="701" t="s">
        <v>1608</v>
      </c>
      <c r="O4198" s="702">
        <v>3296</v>
      </c>
      <c r="P4198" s="701" t="s">
        <v>1341</v>
      </c>
      <c r="Q4198" s="704"/>
      <c r="R4198" s="701" t="s">
        <v>1341</v>
      </c>
      <c r="S4198" s="701" t="s">
        <v>1341</v>
      </c>
    </row>
    <row r="4199" spans="1:19" x14ac:dyDescent="0.3">
      <c r="A4199" s="701" t="s">
        <v>7421</v>
      </c>
      <c r="B4199" s="701" t="s">
        <v>1607</v>
      </c>
      <c r="C4199" s="701" t="s">
        <v>436</v>
      </c>
      <c r="D4199" s="702">
        <v>1997</v>
      </c>
      <c r="E4199" s="701" t="s">
        <v>1774</v>
      </c>
      <c r="F4199" s="701" t="s">
        <v>1801</v>
      </c>
      <c r="G4199" s="701" t="s">
        <v>1607</v>
      </c>
      <c r="H4199" s="703">
        <v>36264</v>
      </c>
      <c r="I4199" s="703">
        <v>36264</v>
      </c>
      <c r="J4199" s="701" t="s">
        <v>1608</v>
      </c>
      <c r="K4199" s="702">
        <v>133372</v>
      </c>
      <c r="L4199" s="701" t="s">
        <v>1613</v>
      </c>
      <c r="M4199" s="705">
        <v>2744</v>
      </c>
      <c r="N4199" s="701" t="s">
        <v>1608</v>
      </c>
      <c r="O4199" s="702">
        <v>1068</v>
      </c>
      <c r="P4199" s="701" t="s">
        <v>1341</v>
      </c>
      <c r="Q4199" s="704"/>
      <c r="R4199" s="701" t="s">
        <v>1341</v>
      </c>
      <c r="S4199" s="701" t="s">
        <v>1341</v>
      </c>
    </row>
    <row r="4200" spans="1:19" x14ac:dyDescent="0.3">
      <c r="A4200" s="701" t="s">
        <v>7427</v>
      </c>
      <c r="B4200" s="701" t="s">
        <v>1607</v>
      </c>
      <c r="C4200" s="701" t="s">
        <v>436</v>
      </c>
      <c r="D4200" s="702">
        <v>1997</v>
      </c>
      <c r="E4200" s="701" t="s">
        <v>1774</v>
      </c>
      <c r="F4200" s="701" t="s">
        <v>1801</v>
      </c>
      <c r="G4200" s="701" t="s">
        <v>1607</v>
      </c>
      <c r="H4200" s="703">
        <v>36264</v>
      </c>
      <c r="I4200" s="703">
        <v>36264</v>
      </c>
      <c r="J4200" s="701" t="s">
        <v>1608</v>
      </c>
      <c r="K4200" s="702">
        <v>5053</v>
      </c>
      <c r="L4200" s="701" t="s">
        <v>1613</v>
      </c>
      <c r="M4200" s="705">
        <v>104</v>
      </c>
      <c r="N4200" s="701" t="s">
        <v>1608</v>
      </c>
      <c r="O4200" s="702">
        <v>40</v>
      </c>
      <c r="P4200" s="701" t="s">
        <v>1341</v>
      </c>
      <c r="Q4200" s="704"/>
      <c r="R4200" s="701" t="s">
        <v>1341</v>
      </c>
      <c r="S4200" s="701" t="s">
        <v>1341</v>
      </c>
    </row>
    <row r="4201" spans="1:19" x14ac:dyDescent="0.3">
      <c r="A4201" s="701" t="s">
        <v>7520</v>
      </c>
      <c r="B4201" s="701" t="s">
        <v>1607</v>
      </c>
      <c r="C4201" s="701" t="s">
        <v>436</v>
      </c>
      <c r="D4201" s="702">
        <v>1998</v>
      </c>
      <c r="E4201" s="701" t="s">
        <v>1774</v>
      </c>
      <c r="F4201" s="701" t="s">
        <v>1801</v>
      </c>
      <c r="G4201" s="701" t="s">
        <v>1607</v>
      </c>
      <c r="H4201" s="703">
        <v>36591</v>
      </c>
      <c r="I4201" s="703">
        <v>36598</v>
      </c>
      <c r="J4201" s="701" t="s">
        <v>1613</v>
      </c>
      <c r="K4201" s="702">
        <v>67098</v>
      </c>
      <c r="L4201" s="701" t="s">
        <v>1341</v>
      </c>
      <c r="M4201" s="704"/>
      <c r="N4201" s="701" t="s">
        <v>1613</v>
      </c>
      <c r="O4201" s="702">
        <v>1107</v>
      </c>
      <c r="P4201" s="701" t="s">
        <v>1341</v>
      </c>
      <c r="Q4201" s="704"/>
      <c r="R4201" s="701" t="s">
        <v>250</v>
      </c>
      <c r="S4201" s="701" t="s">
        <v>7521</v>
      </c>
    </row>
    <row r="4202" spans="1:19" x14ac:dyDescent="0.3">
      <c r="A4202" s="701" t="s">
        <v>7522</v>
      </c>
      <c r="B4202" s="701" t="s">
        <v>1607</v>
      </c>
      <c r="C4202" s="701" t="s">
        <v>436</v>
      </c>
      <c r="D4202" s="702">
        <v>1998</v>
      </c>
      <c r="E4202" s="701" t="s">
        <v>1774</v>
      </c>
      <c r="F4202" s="701" t="s">
        <v>1801</v>
      </c>
      <c r="G4202" s="701" t="s">
        <v>1607</v>
      </c>
      <c r="H4202" s="703">
        <v>36591</v>
      </c>
      <c r="I4202" s="703">
        <v>36598</v>
      </c>
      <c r="J4202" s="701" t="s">
        <v>1608</v>
      </c>
      <c r="K4202" s="702">
        <v>65619</v>
      </c>
      <c r="L4202" s="701" t="s">
        <v>1341</v>
      </c>
      <c r="M4202" s="704"/>
      <c r="N4202" s="701" t="s">
        <v>1608</v>
      </c>
      <c r="O4202" s="702">
        <v>1476</v>
      </c>
      <c r="P4202" s="701" t="s">
        <v>1341</v>
      </c>
      <c r="Q4202" s="706"/>
      <c r="R4202" s="701" t="s">
        <v>250</v>
      </c>
      <c r="S4202" s="701" t="s">
        <v>7521</v>
      </c>
    </row>
    <row r="4203" spans="1:19" x14ac:dyDescent="0.3">
      <c r="A4203" s="701" t="s">
        <v>7388</v>
      </c>
      <c r="B4203" s="701" t="s">
        <v>1607</v>
      </c>
      <c r="C4203" s="701" t="s">
        <v>436</v>
      </c>
      <c r="D4203" s="702">
        <v>1999</v>
      </c>
      <c r="E4203" s="701" t="s">
        <v>1774</v>
      </c>
      <c r="F4203" s="701" t="s">
        <v>1801</v>
      </c>
      <c r="G4203" s="701" t="s">
        <v>1607</v>
      </c>
      <c r="H4203" s="703">
        <v>37004</v>
      </c>
      <c r="I4203" s="703">
        <v>37004</v>
      </c>
      <c r="J4203" s="701" t="s">
        <v>1613</v>
      </c>
      <c r="K4203" s="702">
        <v>72629</v>
      </c>
      <c r="L4203" s="701" t="s">
        <v>1341</v>
      </c>
      <c r="M4203" s="704"/>
      <c r="N4203" s="701" t="s">
        <v>1613</v>
      </c>
      <c r="O4203" s="702">
        <v>1031</v>
      </c>
      <c r="P4203" s="701" t="s">
        <v>1341</v>
      </c>
      <c r="Q4203" s="704"/>
      <c r="R4203" s="701" t="s">
        <v>250</v>
      </c>
      <c r="S4203" s="701" t="s">
        <v>7387</v>
      </c>
    </row>
    <row r="4204" spans="1:19" x14ac:dyDescent="0.3">
      <c r="A4204" s="701" t="s">
        <v>7386</v>
      </c>
      <c r="B4204" s="701" t="s">
        <v>1607</v>
      </c>
      <c r="C4204" s="701" t="s">
        <v>436</v>
      </c>
      <c r="D4204" s="702">
        <v>1999</v>
      </c>
      <c r="E4204" s="701" t="s">
        <v>1774</v>
      </c>
      <c r="F4204" s="701" t="s">
        <v>1801</v>
      </c>
      <c r="G4204" s="701" t="s">
        <v>1607</v>
      </c>
      <c r="H4204" s="703">
        <v>37004</v>
      </c>
      <c r="I4204" s="703">
        <v>37004</v>
      </c>
      <c r="J4204" s="701" t="s">
        <v>1608</v>
      </c>
      <c r="K4204" s="702">
        <v>71246</v>
      </c>
      <c r="L4204" s="701" t="s">
        <v>1613</v>
      </c>
      <c r="M4204" s="705">
        <v>1622</v>
      </c>
      <c r="N4204" s="701" t="s">
        <v>1608</v>
      </c>
      <c r="O4204" s="702">
        <v>865</v>
      </c>
      <c r="P4204" s="701" t="s">
        <v>1341</v>
      </c>
      <c r="Q4204" s="704"/>
      <c r="R4204" s="701" t="s">
        <v>250</v>
      </c>
      <c r="S4204" s="701" t="s">
        <v>7387</v>
      </c>
    </row>
    <row r="4205" spans="1:19" x14ac:dyDescent="0.3">
      <c r="A4205" s="701" t="s">
        <v>7480</v>
      </c>
      <c r="B4205" s="701" t="s">
        <v>1607</v>
      </c>
      <c r="C4205" s="701" t="s">
        <v>436</v>
      </c>
      <c r="D4205" s="702">
        <v>2000</v>
      </c>
      <c r="E4205" s="701" t="s">
        <v>1774</v>
      </c>
      <c r="F4205" s="701" t="s">
        <v>1801</v>
      </c>
      <c r="G4205" s="701" t="s">
        <v>1607</v>
      </c>
      <c r="H4205" s="703">
        <v>37369</v>
      </c>
      <c r="I4205" s="703">
        <v>37370</v>
      </c>
      <c r="J4205" s="701" t="s">
        <v>1613</v>
      </c>
      <c r="K4205" s="702">
        <v>73356</v>
      </c>
      <c r="L4205" s="701" t="s">
        <v>1341</v>
      </c>
      <c r="M4205" s="704"/>
      <c r="N4205" s="701" t="s">
        <v>1613</v>
      </c>
      <c r="O4205" s="702">
        <v>644</v>
      </c>
      <c r="P4205" s="701" t="s">
        <v>1341</v>
      </c>
      <c r="Q4205" s="706"/>
      <c r="R4205" s="701" t="s">
        <v>250</v>
      </c>
      <c r="S4205" s="701" t="s">
        <v>7481</v>
      </c>
    </row>
    <row r="4206" spans="1:19" x14ac:dyDescent="0.3">
      <c r="A4206" s="701" t="s">
        <v>7482</v>
      </c>
      <c r="B4206" s="701" t="s">
        <v>1607</v>
      </c>
      <c r="C4206" s="701" t="s">
        <v>436</v>
      </c>
      <c r="D4206" s="702">
        <v>2000</v>
      </c>
      <c r="E4206" s="701" t="s">
        <v>1774</v>
      </c>
      <c r="F4206" s="701" t="s">
        <v>1801</v>
      </c>
      <c r="G4206" s="701" t="s">
        <v>1607</v>
      </c>
      <c r="H4206" s="703">
        <v>37369</v>
      </c>
      <c r="I4206" s="703">
        <v>37370</v>
      </c>
      <c r="J4206" s="701" t="s">
        <v>1608</v>
      </c>
      <c r="K4206" s="702">
        <v>74091</v>
      </c>
      <c r="L4206" s="701" t="s">
        <v>1613</v>
      </c>
      <c r="M4206" s="705">
        <v>188</v>
      </c>
      <c r="N4206" s="701" t="s">
        <v>1608</v>
      </c>
      <c r="O4206" s="702">
        <v>171</v>
      </c>
      <c r="P4206" s="701" t="s">
        <v>1341</v>
      </c>
      <c r="Q4206" s="704"/>
      <c r="R4206" s="701" t="s">
        <v>250</v>
      </c>
      <c r="S4206" s="701" t="s">
        <v>7481</v>
      </c>
    </row>
    <row r="4207" spans="1:19" x14ac:dyDescent="0.3">
      <c r="A4207" s="701" t="s">
        <v>7579</v>
      </c>
      <c r="B4207" s="701" t="s">
        <v>1607</v>
      </c>
      <c r="C4207" s="701" t="s">
        <v>436</v>
      </c>
      <c r="D4207" s="702">
        <v>2001</v>
      </c>
      <c r="E4207" s="701" t="s">
        <v>1774</v>
      </c>
      <c r="F4207" s="701" t="s">
        <v>1801</v>
      </c>
      <c r="G4207" s="701" t="s">
        <v>1607</v>
      </c>
      <c r="H4207" s="703">
        <v>37736</v>
      </c>
      <c r="I4207" s="703">
        <v>37736</v>
      </c>
      <c r="J4207" s="701" t="s">
        <v>1613</v>
      </c>
      <c r="K4207" s="702">
        <v>72996</v>
      </c>
      <c r="L4207" s="701" t="s">
        <v>1341</v>
      </c>
      <c r="M4207" s="704"/>
      <c r="N4207" s="701" t="s">
        <v>1613</v>
      </c>
      <c r="O4207" s="702">
        <v>827</v>
      </c>
      <c r="P4207" s="701" t="s">
        <v>1341</v>
      </c>
      <c r="Q4207" s="704"/>
      <c r="R4207" s="701" t="s">
        <v>250</v>
      </c>
      <c r="S4207" s="701" t="s">
        <v>7578</v>
      </c>
    </row>
    <row r="4208" spans="1:19" x14ac:dyDescent="0.3">
      <c r="A4208" s="701" t="s">
        <v>7577</v>
      </c>
      <c r="B4208" s="701" t="s">
        <v>1607</v>
      </c>
      <c r="C4208" s="701" t="s">
        <v>436</v>
      </c>
      <c r="D4208" s="702">
        <v>2001</v>
      </c>
      <c r="E4208" s="701" t="s">
        <v>1774</v>
      </c>
      <c r="F4208" s="701" t="s">
        <v>1801</v>
      </c>
      <c r="G4208" s="701" t="s">
        <v>1607</v>
      </c>
      <c r="H4208" s="703">
        <v>37736</v>
      </c>
      <c r="I4208" s="703">
        <v>37736</v>
      </c>
      <c r="J4208" s="701" t="s">
        <v>1608</v>
      </c>
      <c r="K4208" s="702">
        <v>76520</v>
      </c>
      <c r="L4208" s="701" t="s">
        <v>1613</v>
      </c>
      <c r="M4208" s="705">
        <v>154</v>
      </c>
      <c r="N4208" s="701" t="s">
        <v>1608</v>
      </c>
      <c r="O4208" s="702">
        <v>77</v>
      </c>
      <c r="P4208" s="701" t="s">
        <v>1613</v>
      </c>
      <c r="Q4208" s="702">
        <v>154</v>
      </c>
      <c r="R4208" s="701" t="s">
        <v>250</v>
      </c>
      <c r="S4208" s="701" t="s">
        <v>7578</v>
      </c>
    </row>
    <row r="4209" spans="1:19" x14ac:dyDescent="0.3">
      <c r="A4209" s="701" t="s">
        <v>7504</v>
      </c>
      <c r="B4209" s="701" t="s">
        <v>1607</v>
      </c>
      <c r="C4209" s="701" t="s">
        <v>436</v>
      </c>
      <c r="D4209" s="702">
        <v>2002</v>
      </c>
      <c r="E4209" s="701" t="s">
        <v>1774</v>
      </c>
      <c r="F4209" s="701" t="s">
        <v>1801</v>
      </c>
      <c r="G4209" s="701" t="s">
        <v>1607</v>
      </c>
      <c r="H4209" s="703">
        <v>38082</v>
      </c>
      <c r="I4209" s="703">
        <v>38100</v>
      </c>
      <c r="J4209" s="701" t="s">
        <v>1613</v>
      </c>
      <c r="K4209" s="702">
        <v>60000</v>
      </c>
      <c r="L4209" s="701" t="s">
        <v>1341</v>
      </c>
      <c r="M4209" s="704"/>
      <c r="N4209" s="701" t="s">
        <v>1341</v>
      </c>
      <c r="O4209" s="706"/>
      <c r="P4209" s="701" t="s">
        <v>1341</v>
      </c>
      <c r="Q4209" s="706"/>
      <c r="R4209" s="701" t="s">
        <v>250</v>
      </c>
      <c r="S4209" s="701" t="s">
        <v>7505</v>
      </c>
    </row>
    <row r="4210" spans="1:19" x14ac:dyDescent="0.3">
      <c r="A4210" s="701" t="s">
        <v>7580</v>
      </c>
      <c r="B4210" s="701" t="s">
        <v>1607</v>
      </c>
      <c r="C4210" s="701" t="s">
        <v>436</v>
      </c>
      <c r="D4210" s="702">
        <v>2002</v>
      </c>
      <c r="E4210" s="701" t="s">
        <v>1774</v>
      </c>
      <c r="F4210" s="701" t="s">
        <v>1801</v>
      </c>
      <c r="G4210" s="701" t="s">
        <v>1607</v>
      </c>
      <c r="H4210" s="703">
        <v>38082</v>
      </c>
      <c r="I4210" s="703">
        <v>38100</v>
      </c>
      <c r="J4210" s="701" t="s">
        <v>1608</v>
      </c>
      <c r="K4210" s="702">
        <v>59777</v>
      </c>
      <c r="L4210" s="701" t="s">
        <v>1341</v>
      </c>
      <c r="M4210" s="704"/>
      <c r="N4210" s="701" t="s">
        <v>1608</v>
      </c>
      <c r="O4210" s="705">
        <v>223</v>
      </c>
      <c r="P4210" s="701" t="s">
        <v>1341</v>
      </c>
      <c r="Q4210" s="704"/>
      <c r="R4210" s="701" t="s">
        <v>250</v>
      </c>
      <c r="S4210" s="701" t="s">
        <v>7505</v>
      </c>
    </row>
    <row r="4211" spans="1:19" x14ac:dyDescent="0.3">
      <c r="A4211" s="701" t="s">
        <v>7748</v>
      </c>
      <c r="B4211" s="701" t="s">
        <v>1607</v>
      </c>
      <c r="C4211" s="701" t="s">
        <v>436</v>
      </c>
      <c r="D4211" s="702">
        <v>2003</v>
      </c>
      <c r="E4211" s="701" t="s">
        <v>1774</v>
      </c>
      <c r="F4211" s="701" t="s">
        <v>1801</v>
      </c>
      <c r="G4211" s="701" t="s">
        <v>1607</v>
      </c>
      <c r="H4211" s="703">
        <v>38471</v>
      </c>
      <c r="I4211" s="703">
        <v>38472</v>
      </c>
      <c r="J4211" s="701" t="s">
        <v>1613</v>
      </c>
      <c r="K4211" s="702">
        <v>75418</v>
      </c>
      <c r="L4211" s="701" t="s">
        <v>1341</v>
      </c>
      <c r="M4211" s="704"/>
      <c r="N4211" s="701" t="s">
        <v>1613</v>
      </c>
      <c r="O4211" s="702">
        <v>708</v>
      </c>
      <c r="P4211" s="701" t="s">
        <v>1341</v>
      </c>
      <c r="Q4211" s="704"/>
      <c r="R4211" s="701" t="s">
        <v>250</v>
      </c>
      <c r="S4211" s="701" t="s">
        <v>7747</v>
      </c>
    </row>
    <row r="4212" spans="1:19" x14ac:dyDescent="0.3">
      <c r="A4212" s="701" t="s">
        <v>7746</v>
      </c>
      <c r="B4212" s="701" t="s">
        <v>1607</v>
      </c>
      <c r="C4212" s="701" t="s">
        <v>436</v>
      </c>
      <c r="D4212" s="702">
        <v>2003</v>
      </c>
      <c r="E4212" s="701" t="s">
        <v>1774</v>
      </c>
      <c r="F4212" s="701" t="s">
        <v>1801</v>
      </c>
      <c r="G4212" s="701" t="s">
        <v>1607</v>
      </c>
      <c r="H4212" s="703">
        <v>38471</v>
      </c>
      <c r="I4212" s="703">
        <v>38472</v>
      </c>
      <c r="J4212" s="701" t="s">
        <v>1608</v>
      </c>
      <c r="K4212" s="702">
        <v>74590</v>
      </c>
      <c r="L4212" s="701" t="s">
        <v>1613</v>
      </c>
      <c r="M4212" s="705">
        <v>142</v>
      </c>
      <c r="N4212" s="701" t="s">
        <v>1608</v>
      </c>
      <c r="O4212" s="702">
        <v>142</v>
      </c>
      <c r="P4212" s="701" t="s">
        <v>1341</v>
      </c>
      <c r="Q4212" s="706"/>
      <c r="R4212" s="701" t="s">
        <v>250</v>
      </c>
      <c r="S4212" s="701" t="s">
        <v>7747</v>
      </c>
    </row>
    <row r="4213" spans="1:19" x14ac:dyDescent="0.3">
      <c r="A4213" s="701" t="s">
        <v>7829</v>
      </c>
      <c r="B4213" s="701" t="s">
        <v>1607</v>
      </c>
      <c r="C4213" s="701" t="s">
        <v>436</v>
      </c>
      <c r="D4213" s="702">
        <v>2004</v>
      </c>
      <c r="E4213" s="701" t="s">
        <v>1774</v>
      </c>
      <c r="F4213" s="701" t="s">
        <v>1801</v>
      </c>
      <c r="G4213" s="701" t="s">
        <v>1607</v>
      </c>
      <c r="H4213" s="703">
        <v>38821</v>
      </c>
      <c r="I4213" s="703">
        <v>38823</v>
      </c>
      <c r="J4213" s="701" t="s">
        <v>1613</v>
      </c>
      <c r="K4213" s="702">
        <v>71942</v>
      </c>
      <c r="L4213" s="701" t="s">
        <v>1341</v>
      </c>
      <c r="M4213" s="704"/>
      <c r="N4213" s="701" t="s">
        <v>1613</v>
      </c>
      <c r="O4213" s="702">
        <v>391</v>
      </c>
      <c r="P4213" s="701" t="s">
        <v>1341</v>
      </c>
      <c r="Q4213" s="706"/>
      <c r="R4213" s="701" t="s">
        <v>250</v>
      </c>
      <c r="S4213" s="701" t="s">
        <v>7830</v>
      </c>
    </row>
    <row r="4214" spans="1:19" x14ac:dyDescent="0.3">
      <c r="A4214" s="701" t="s">
        <v>7831</v>
      </c>
      <c r="B4214" s="701" t="s">
        <v>1607</v>
      </c>
      <c r="C4214" s="701" t="s">
        <v>436</v>
      </c>
      <c r="D4214" s="702">
        <v>2004</v>
      </c>
      <c r="E4214" s="701" t="s">
        <v>1774</v>
      </c>
      <c r="F4214" s="701" t="s">
        <v>1801</v>
      </c>
      <c r="G4214" s="701" t="s">
        <v>1607</v>
      </c>
      <c r="H4214" s="703">
        <v>38821</v>
      </c>
      <c r="I4214" s="703">
        <v>38823</v>
      </c>
      <c r="J4214" s="701" t="s">
        <v>1608</v>
      </c>
      <c r="K4214" s="702">
        <v>73668</v>
      </c>
      <c r="L4214" s="701" t="s">
        <v>1613</v>
      </c>
      <c r="M4214" s="705">
        <v>603</v>
      </c>
      <c r="N4214" s="701" t="s">
        <v>1608</v>
      </c>
      <c r="O4214" s="702">
        <v>149</v>
      </c>
      <c r="P4214" s="701" t="s">
        <v>1341</v>
      </c>
      <c r="Q4214" s="704"/>
      <c r="R4214" s="701" t="s">
        <v>250</v>
      </c>
      <c r="S4214" s="701" t="s">
        <v>7830</v>
      </c>
    </row>
    <row r="4215" spans="1:19" x14ac:dyDescent="0.3">
      <c r="A4215" s="701" t="s">
        <v>7904</v>
      </c>
      <c r="B4215" s="701" t="s">
        <v>1607</v>
      </c>
      <c r="C4215" s="701" t="s">
        <v>436</v>
      </c>
      <c r="D4215" s="702">
        <v>2005</v>
      </c>
      <c r="E4215" s="701" t="s">
        <v>1774</v>
      </c>
      <c r="F4215" s="701" t="s">
        <v>1801</v>
      </c>
      <c r="G4215" s="701" t="s">
        <v>1607</v>
      </c>
      <c r="H4215" s="703">
        <v>39176</v>
      </c>
      <c r="I4215" s="703">
        <v>39177</v>
      </c>
      <c r="J4215" s="701" t="s">
        <v>1613</v>
      </c>
      <c r="K4215" s="702">
        <v>74467</v>
      </c>
      <c r="L4215" s="701" t="s">
        <v>1341</v>
      </c>
      <c r="M4215" s="704"/>
      <c r="N4215" s="701" t="s">
        <v>1341</v>
      </c>
      <c r="O4215" s="704"/>
      <c r="P4215" s="701" t="s">
        <v>1341</v>
      </c>
      <c r="Q4215" s="704"/>
      <c r="R4215" s="701" t="s">
        <v>250</v>
      </c>
      <c r="S4215" s="701" t="s">
        <v>2355</v>
      </c>
    </row>
    <row r="4216" spans="1:19" x14ac:dyDescent="0.3">
      <c r="A4216" s="701" t="s">
        <v>2354</v>
      </c>
      <c r="B4216" s="701" t="s">
        <v>1607</v>
      </c>
      <c r="C4216" s="701" t="s">
        <v>436</v>
      </c>
      <c r="D4216" s="702">
        <v>2005</v>
      </c>
      <c r="E4216" s="701" t="s">
        <v>1774</v>
      </c>
      <c r="F4216" s="701" t="s">
        <v>1801</v>
      </c>
      <c r="G4216" s="701" t="s">
        <v>1607</v>
      </c>
      <c r="H4216" s="703">
        <v>39177</v>
      </c>
      <c r="I4216" s="703">
        <v>39177</v>
      </c>
      <c r="J4216" s="701" t="s">
        <v>1608</v>
      </c>
      <c r="K4216" s="702">
        <v>74633</v>
      </c>
      <c r="L4216" s="701" t="s">
        <v>1341</v>
      </c>
      <c r="M4216" s="704"/>
      <c r="N4216" s="701" t="s">
        <v>1341</v>
      </c>
      <c r="O4216" s="704"/>
      <c r="P4216" s="701" t="s">
        <v>1341</v>
      </c>
      <c r="Q4216" s="704"/>
      <c r="R4216" s="701" t="s">
        <v>250</v>
      </c>
      <c r="S4216" s="701" t="s">
        <v>2355</v>
      </c>
    </row>
    <row r="4217" spans="1:19" x14ac:dyDescent="0.3">
      <c r="A4217" s="701" t="s">
        <v>7905</v>
      </c>
      <c r="B4217" s="701" t="s">
        <v>1607</v>
      </c>
      <c r="C4217" s="701" t="s">
        <v>436</v>
      </c>
      <c r="D4217" s="702">
        <v>2006</v>
      </c>
      <c r="E4217" s="701" t="s">
        <v>1774</v>
      </c>
      <c r="F4217" s="701" t="s">
        <v>1801</v>
      </c>
      <c r="G4217" s="701" t="s">
        <v>1607</v>
      </c>
      <c r="H4217" s="703">
        <v>39549</v>
      </c>
      <c r="I4217" s="703">
        <v>39551</v>
      </c>
      <c r="J4217" s="701" t="s">
        <v>1613</v>
      </c>
      <c r="K4217" s="702">
        <v>20627</v>
      </c>
      <c r="L4217" s="701" t="s">
        <v>1341</v>
      </c>
      <c r="M4217" s="704"/>
      <c r="N4217" s="701" t="s">
        <v>1613</v>
      </c>
      <c r="O4217" s="705">
        <v>331</v>
      </c>
      <c r="P4217" s="701" t="s">
        <v>1341</v>
      </c>
      <c r="Q4217" s="704"/>
      <c r="R4217" s="701" t="s">
        <v>250</v>
      </c>
      <c r="S4217" s="701" t="s">
        <v>2353</v>
      </c>
    </row>
    <row r="4218" spans="1:19" x14ac:dyDescent="0.3">
      <c r="A4218" s="701" t="s">
        <v>7906</v>
      </c>
      <c r="B4218" s="701" t="s">
        <v>1607</v>
      </c>
      <c r="C4218" s="701" t="s">
        <v>436</v>
      </c>
      <c r="D4218" s="702">
        <v>2006</v>
      </c>
      <c r="E4218" s="701" t="s">
        <v>1774</v>
      </c>
      <c r="F4218" s="701" t="s">
        <v>1801</v>
      </c>
      <c r="G4218" s="701" t="s">
        <v>1607</v>
      </c>
      <c r="H4218" s="703">
        <v>39549</v>
      </c>
      <c r="I4218" s="703">
        <v>39551</v>
      </c>
      <c r="J4218" s="701" t="s">
        <v>1613</v>
      </c>
      <c r="K4218" s="702">
        <v>21093</v>
      </c>
      <c r="L4218" s="701" t="s">
        <v>1341</v>
      </c>
      <c r="M4218" s="704"/>
      <c r="N4218" s="701" t="s">
        <v>1613</v>
      </c>
      <c r="O4218" s="702">
        <v>339</v>
      </c>
      <c r="P4218" s="701" t="s">
        <v>1341</v>
      </c>
      <c r="Q4218" s="704"/>
      <c r="R4218" s="701" t="s">
        <v>250</v>
      </c>
      <c r="S4218" s="701" t="s">
        <v>2353</v>
      </c>
    </row>
    <row r="4219" spans="1:19" x14ac:dyDescent="0.3">
      <c r="A4219" s="701" t="s">
        <v>7907</v>
      </c>
      <c r="B4219" s="701" t="s">
        <v>1607</v>
      </c>
      <c r="C4219" s="701" t="s">
        <v>436</v>
      </c>
      <c r="D4219" s="702">
        <v>2006</v>
      </c>
      <c r="E4219" s="701" t="s">
        <v>1774</v>
      </c>
      <c r="F4219" s="701" t="s">
        <v>1801</v>
      </c>
      <c r="G4219" s="701" t="s">
        <v>1607</v>
      </c>
      <c r="H4219" s="703">
        <v>39549</v>
      </c>
      <c r="I4219" s="703">
        <v>39551</v>
      </c>
      <c r="J4219" s="701" t="s">
        <v>1613</v>
      </c>
      <c r="K4219" s="702">
        <v>24820</v>
      </c>
      <c r="L4219" s="701" t="s">
        <v>1341</v>
      </c>
      <c r="M4219" s="704"/>
      <c r="N4219" s="701" t="s">
        <v>1613</v>
      </c>
      <c r="O4219" s="705">
        <v>398</v>
      </c>
      <c r="P4219" s="701" t="s">
        <v>1341</v>
      </c>
      <c r="Q4219" s="704"/>
      <c r="R4219" s="701" t="s">
        <v>250</v>
      </c>
      <c r="S4219" s="701" t="s">
        <v>2353</v>
      </c>
    </row>
    <row r="4220" spans="1:19" x14ac:dyDescent="0.3">
      <c r="A4220" s="701" t="s">
        <v>2352</v>
      </c>
      <c r="B4220" s="701" t="s">
        <v>1607</v>
      </c>
      <c r="C4220" s="701" t="s">
        <v>436</v>
      </c>
      <c r="D4220" s="702">
        <v>2006</v>
      </c>
      <c r="E4220" s="701" t="s">
        <v>1774</v>
      </c>
      <c r="F4220" s="701" t="s">
        <v>1801</v>
      </c>
      <c r="G4220" s="701" t="s">
        <v>1607</v>
      </c>
      <c r="H4220" s="703">
        <v>39549</v>
      </c>
      <c r="I4220" s="703">
        <v>39551</v>
      </c>
      <c r="J4220" s="701" t="s">
        <v>1608</v>
      </c>
      <c r="K4220" s="702">
        <v>25019</v>
      </c>
      <c r="L4220" s="701" t="s">
        <v>1613</v>
      </c>
      <c r="M4220" s="705">
        <v>204</v>
      </c>
      <c r="N4220" s="701" t="s">
        <v>1608</v>
      </c>
      <c r="O4220" s="702">
        <v>304</v>
      </c>
      <c r="P4220" s="701" t="s">
        <v>1341</v>
      </c>
      <c r="Q4220" s="706"/>
      <c r="R4220" s="701" t="s">
        <v>250</v>
      </c>
      <c r="S4220" s="701" t="s">
        <v>2353</v>
      </c>
    </row>
    <row r="4221" spans="1:19" x14ac:dyDescent="0.3">
      <c r="A4221" s="701" t="s">
        <v>2357</v>
      </c>
      <c r="B4221" s="701" t="s">
        <v>1607</v>
      </c>
      <c r="C4221" s="701" t="s">
        <v>436</v>
      </c>
      <c r="D4221" s="702">
        <v>2006</v>
      </c>
      <c r="E4221" s="701" t="s">
        <v>1774</v>
      </c>
      <c r="F4221" s="701" t="s">
        <v>1801</v>
      </c>
      <c r="G4221" s="701" t="s">
        <v>1607</v>
      </c>
      <c r="H4221" s="703">
        <v>39549</v>
      </c>
      <c r="I4221" s="703">
        <v>39551</v>
      </c>
      <c r="J4221" s="701" t="s">
        <v>1608</v>
      </c>
      <c r="K4221" s="702">
        <v>23266</v>
      </c>
      <c r="L4221" s="701" t="s">
        <v>1613</v>
      </c>
      <c r="M4221" s="705">
        <v>190</v>
      </c>
      <c r="N4221" s="701" t="s">
        <v>1608</v>
      </c>
      <c r="O4221" s="702">
        <v>283</v>
      </c>
      <c r="P4221" s="701" t="s">
        <v>1341</v>
      </c>
      <c r="Q4221" s="704"/>
      <c r="R4221" s="701" t="s">
        <v>250</v>
      </c>
      <c r="S4221" s="701" t="s">
        <v>2353</v>
      </c>
    </row>
    <row r="4222" spans="1:19" x14ac:dyDescent="0.3">
      <c r="A4222" s="701" t="s">
        <v>2356</v>
      </c>
      <c r="B4222" s="701" t="s">
        <v>1607</v>
      </c>
      <c r="C4222" s="701" t="s">
        <v>436</v>
      </c>
      <c r="D4222" s="702">
        <v>2006</v>
      </c>
      <c r="E4222" s="701" t="s">
        <v>1774</v>
      </c>
      <c r="F4222" s="701" t="s">
        <v>1801</v>
      </c>
      <c r="G4222" s="701" t="s">
        <v>1607</v>
      </c>
      <c r="H4222" s="703">
        <v>39549</v>
      </c>
      <c r="I4222" s="703">
        <v>39551</v>
      </c>
      <c r="J4222" s="701" t="s">
        <v>1608</v>
      </c>
      <c r="K4222" s="702">
        <v>21794</v>
      </c>
      <c r="L4222" s="701" t="s">
        <v>1613</v>
      </c>
      <c r="M4222" s="705">
        <v>178</v>
      </c>
      <c r="N4222" s="701" t="s">
        <v>1608</v>
      </c>
      <c r="O4222" s="702">
        <v>265</v>
      </c>
      <c r="P4222" s="701" t="s">
        <v>1341</v>
      </c>
      <c r="Q4222" s="704"/>
      <c r="R4222" s="701" t="s">
        <v>250</v>
      </c>
      <c r="S4222" s="701" t="s">
        <v>2353</v>
      </c>
    </row>
    <row r="4223" spans="1:19" x14ac:dyDescent="0.3">
      <c r="A4223" s="701" t="s">
        <v>7991</v>
      </c>
      <c r="B4223" s="701" t="s">
        <v>1607</v>
      </c>
      <c r="C4223" s="701" t="s">
        <v>436</v>
      </c>
      <c r="D4223" s="702">
        <v>2007</v>
      </c>
      <c r="E4223" s="701" t="s">
        <v>1774</v>
      </c>
      <c r="F4223" s="701" t="s">
        <v>1801</v>
      </c>
      <c r="G4223" s="701" t="s">
        <v>1607</v>
      </c>
      <c r="H4223" s="703">
        <v>39904</v>
      </c>
      <c r="I4223" s="703">
        <v>39905</v>
      </c>
      <c r="J4223" s="701" t="s">
        <v>1613</v>
      </c>
      <c r="K4223" s="702">
        <v>58614</v>
      </c>
      <c r="L4223" s="701" t="s">
        <v>1341</v>
      </c>
      <c r="M4223" s="704"/>
      <c r="N4223" s="701" t="s">
        <v>1341</v>
      </c>
      <c r="O4223" s="706"/>
      <c r="P4223" s="701" t="s">
        <v>1341</v>
      </c>
      <c r="Q4223" s="704"/>
      <c r="R4223" s="701" t="s">
        <v>250</v>
      </c>
      <c r="S4223" s="701" t="s">
        <v>2351</v>
      </c>
    </row>
    <row r="4224" spans="1:19" x14ac:dyDescent="0.3">
      <c r="A4224" s="701" t="s">
        <v>2350</v>
      </c>
      <c r="B4224" s="701" t="s">
        <v>1607</v>
      </c>
      <c r="C4224" s="701" t="s">
        <v>436</v>
      </c>
      <c r="D4224" s="702">
        <v>2007</v>
      </c>
      <c r="E4224" s="701" t="s">
        <v>1774</v>
      </c>
      <c r="F4224" s="701" t="s">
        <v>1801</v>
      </c>
      <c r="G4224" s="701" t="s">
        <v>1607</v>
      </c>
      <c r="H4224" s="703">
        <v>39904</v>
      </c>
      <c r="I4224" s="703">
        <v>39905</v>
      </c>
      <c r="J4224" s="701" t="s">
        <v>1608</v>
      </c>
      <c r="K4224" s="702">
        <v>58502</v>
      </c>
      <c r="L4224" s="701" t="s">
        <v>1341</v>
      </c>
      <c r="M4224" s="704"/>
      <c r="N4224" s="701" t="s">
        <v>1608</v>
      </c>
      <c r="O4224" s="702">
        <v>230</v>
      </c>
      <c r="P4224" s="701" t="s">
        <v>1341</v>
      </c>
      <c r="Q4224" s="706"/>
      <c r="R4224" s="701" t="s">
        <v>250</v>
      </c>
      <c r="S4224" s="701" t="s">
        <v>2351</v>
      </c>
    </row>
    <row r="4225" spans="1:19" x14ac:dyDescent="0.3">
      <c r="A4225" s="701" t="s">
        <v>8076</v>
      </c>
      <c r="B4225" s="701" t="s">
        <v>1607</v>
      </c>
      <c r="C4225" s="701" t="s">
        <v>436</v>
      </c>
      <c r="D4225" s="702">
        <v>2008</v>
      </c>
      <c r="E4225" s="701" t="s">
        <v>1774</v>
      </c>
      <c r="F4225" s="701" t="s">
        <v>1801</v>
      </c>
      <c r="G4225" s="701" t="s">
        <v>1607</v>
      </c>
      <c r="H4225" s="703">
        <v>40282</v>
      </c>
      <c r="I4225" s="703">
        <v>40284</v>
      </c>
      <c r="J4225" s="701" t="s">
        <v>1613</v>
      </c>
      <c r="K4225" s="702">
        <v>75683</v>
      </c>
      <c r="L4225" s="701" t="s">
        <v>1341</v>
      </c>
      <c r="M4225" s="704"/>
      <c r="N4225" s="701" t="s">
        <v>1613</v>
      </c>
      <c r="O4225" s="702">
        <v>457</v>
      </c>
      <c r="P4225" s="701" t="s">
        <v>1341</v>
      </c>
      <c r="Q4225" s="704"/>
      <c r="R4225" s="701" t="s">
        <v>250</v>
      </c>
      <c r="S4225" s="701" t="s">
        <v>8026</v>
      </c>
    </row>
    <row r="4226" spans="1:19" x14ac:dyDescent="0.3">
      <c r="A4226" s="701" t="s">
        <v>1802</v>
      </c>
      <c r="B4226" s="701" t="s">
        <v>1607</v>
      </c>
      <c r="C4226" s="701" t="s">
        <v>436</v>
      </c>
      <c r="D4226" s="702">
        <v>2008</v>
      </c>
      <c r="E4226" s="701" t="s">
        <v>1774</v>
      </c>
      <c r="F4226" s="701" t="s">
        <v>1801</v>
      </c>
      <c r="G4226" s="701" t="s">
        <v>1607</v>
      </c>
      <c r="H4226" s="703">
        <v>40282</v>
      </c>
      <c r="I4226" s="703">
        <v>40284</v>
      </c>
      <c r="J4226" s="701" t="s">
        <v>1608</v>
      </c>
      <c r="K4226" s="702">
        <v>76752</v>
      </c>
      <c r="L4226" s="701" t="s">
        <v>1341</v>
      </c>
      <c r="M4226" s="704"/>
      <c r="N4226" s="701" t="s">
        <v>1613</v>
      </c>
      <c r="O4226" s="702">
        <v>308</v>
      </c>
      <c r="P4226" s="701" t="s">
        <v>1341</v>
      </c>
      <c r="Q4226" s="704"/>
      <c r="R4226" s="701" t="s">
        <v>250</v>
      </c>
      <c r="S4226" s="701" t="s">
        <v>8026</v>
      </c>
    </row>
    <row r="4227" spans="1:19" x14ac:dyDescent="0.3">
      <c r="A4227" s="701" t="s">
        <v>8178</v>
      </c>
      <c r="B4227" s="701" t="s">
        <v>1607</v>
      </c>
      <c r="C4227" s="701" t="s">
        <v>436</v>
      </c>
      <c r="D4227" s="702">
        <v>2009</v>
      </c>
      <c r="E4227" s="701" t="s">
        <v>1774</v>
      </c>
      <c r="F4227" s="701" t="s">
        <v>1801</v>
      </c>
      <c r="G4227" s="701" t="s">
        <v>1607</v>
      </c>
      <c r="H4227" s="703">
        <v>40637</v>
      </c>
      <c r="I4227" s="703">
        <v>40644</v>
      </c>
      <c r="J4227" s="701" t="s">
        <v>1613</v>
      </c>
      <c r="K4227" s="702">
        <v>80500</v>
      </c>
      <c r="L4227" s="701" t="s">
        <v>1341</v>
      </c>
      <c r="M4227" s="704"/>
      <c r="N4227" s="701" t="s">
        <v>1341</v>
      </c>
      <c r="O4227" s="706"/>
      <c r="P4227" s="701" t="s">
        <v>1341</v>
      </c>
      <c r="Q4227" s="706"/>
      <c r="R4227" s="701" t="s">
        <v>250</v>
      </c>
      <c r="S4227" s="701" t="s">
        <v>8177</v>
      </c>
    </row>
    <row r="4228" spans="1:19" x14ac:dyDescent="0.3">
      <c r="A4228" s="701" t="s">
        <v>8176</v>
      </c>
      <c r="B4228" s="701" t="s">
        <v>1607</v>
      </c>
      <c r="C4228" s="701" t="s">
        <v>436</v>
      </c>
      <c r="D4228" s="702">
        <v>2009</v>
      </c>
      <c r="E4228" s="701" t="s">
        <v>1774</v>
      </c>
      <c r="F4228" s="701" t="s">
        <v>1801</v>
      </c>
      <c r="G4228" s="701" t="s">
        <v>1607</v>
      </c>
      <c r="H4228" s="703">
        <v>40637</v>
      </c>
      <c r="I4228" s="703">
        <v>40644</v>
      </c>
      <c r="J4228" s="701" t="s">
        <v>1608</v>
      </c>
      <c r="K4228" s="702">
        <v>80500</v>
      </c>
      <c r="L4228" s="701" t="s">
        <v>1341</v>
      </c>
      <c r="M4228" s="704"/>
      <c r="N4228" s="701" t="s">
        <v>1341</v>
      </c>
      <c r="O4228" s="706"/>
      <c r="P4228" s="701" t="s">
        <v>1341</v>
      </c>
      <c r="Q4228" s="704"/>
      <c r="R4228" s="701" t="s">
        <v>250</v>
      </c>
      <c r="S4228" s="701" t="s">
        <v>8177</v>
      </c>
    </row>
    <row r="4229" spans="1:19" x14ac:dyDescent="0.3">
      <c r="A4229" s="701" t="s">
        <v>8269</v>
      </c>
      <c r="B4229" s="701" t="s">
        <v>1607</v>
      </c>
      <c r="C4229" s="701" t="s">
        <v>436</v>
      </c>
      <c r="D4229" s="702">
        <v>2010</v>
      </c>
      <c r="E4229" s="701" t="s">
        <v>1774</v>
      </c>
      <c r="F4229" s="701" t="s">
        <v>1801</v>
      </c>
      <c r="G4229" s="701" t="s">
        <v>1607</v>
      </c>
      <c r="H4229" s="703">
        <v>41015</v>
      </c>
      <c r="I4229" s="703">
        <v>41025</v>
      </c>
      <c r="J4229" s="701" t="s">
        <v>1613</v>
      </c>
      <c r="K4229" s="702">
        <v>72268</v>
      </c>
      <c r="L4229" s="701" t="s">
        <v>1341</v>
      </c>
      <c r="M4229" s="704"/>
      <c r="N4229" s="701" t="s">
        <v>1613</v>
      </c>
      <c r="O4229" s="702">
        <v>290</v>
      </c>
      <c r="P4229" s="701" t="s">
        <v>1341</v>
      </c>
      <c r="Q4229" s="704"/>
      <c r="R4229" s="701" t="s">
        <v>250</v>
      </c>
      <c r="S4229" s="701" t="s">
        <v>8246</v>
      </c>
    </row>
    <row r="4230" spans="1:19" x14ac:dyDescent="0.3">
      <c r="A4230" s="701" t="s">
        <v>8245</v>
      </c>
      <c r="B4230" s="701" t="s">
        <v>1607</v>
      </c>
      <c r="C4230" s="701" t="s">
        <v>436</v>
      </c>
      <c r="D4230" s="702">
        <v>2010</v>
      </c>
      <c r="E4230" s="701" t="s">
        <v>1774</v>
      </c>
      <c r="F4230" s="701" t="s">
        <v>1801</v>
      </c>
      <c r="G4230" s="701" t="s">
        <v>1607</v>
      </c>
      <c r="H4230" s="703">
        <v>41015</v>
      </c>
      <c r="I4230" s="703">
        <v>41025</v>
      </c>
      <c r="J4230" s="701" t="s">
        <v>1608</v>
      </c>
      <c r="K4230" s="702">
        <v>66929</v>
      </c>
      <c r="L4230" s="701" t="s">
        <v>1341</v>
      </c>
      <c r="M4230" s="704"/>
      <c r="N4230" s="701" t="s">
        <v>1608</v>
      </c>
      <c r="O4230" s="702">
        <v>532</v>
      </c>
      <c r="P4230" s="701" t="s">
        <v>1341</v>
      </c>
      <c r="Q4230" s="704"/>
      <c r="R4230" s="701" t="s">
        <v>250</v>
      </c>
      <c r="S4230" s="701" t="s">
        <v>8246</v>
      </c>
    </row>
    <row r="4231" spans="1:19" x14ac:dyDescent="0.3">
      <c r="A4231" s="701" t="s">
        <v>7380</v>
      </c>
      <c r="B4231" s="701" t="s">
        <v>1607</v>
      </c>
      <c r="C4231" s="701" t="s">
        <v>1484</v>
      </c>
      <c r="D4231" s="702">
        <v>2000</v>
      </c>
      <c r="E4231" s="701" t="s">
        <v>1814</v>
      </c>
      <c r="F4231" s="701" t="s">
        <v>1815</v>
      </c>
      <c r="G4231" s="701" t="s">
        <v>1668</v>
      </c>
      <c r="H4231" s="703">
        <v>37071</v>
      </c>
      <c r="I4231" s="703">
        <v>37071</v>
      </c>
      <c r="J4231" s="701" t="s">
        <v>1613</v>
      </c>
      <c r="K4231" s="702">
        <v>180010</v>
      </c>
      <c r="L4231" s="701" t="s">
        <v>1341</v>
      </c>
      <c r="M4231" s="704"/>
      <c r="N4231" s="701" t="s">
        <v>1613</v>
      </c>
      <c r="O4231" s="702">
        <v>2988</v>
      </c>
      <c r="P4231" s="701" t="s">
        <v>1341</v>
      </c>
      <c r="Q4231" s="704"/>
      <c r="R4231" s="701" t="s">
        <v>250</v>
      </c>
      <c r="S4231" s="701" t="s">
        <v>7381</v>
      </c>
    </row>
    <row r="4232" spans="1:19" x14ac:dyDescent="0.3">
      <c r="A4232" s="701" t="s">
        <v>7491</v>
      </c>
      <c r="B4232" s="701" t="s">
        <v>1607</v>
      </c>
      <c r="C4232" s="701" t="s">
        <v>1484</v>
      </c>
      <c r="D4232" s="702">
        <v>2000</v>
      </c>
      <c r="E4232" s="701" t="s">
        <v>1814</v>
      </c>
      <c r="F4232" s="701" t="s">
        <v>1815</v>
      </c>
      <c r="G4232" s="701" t="s">
        <v>1668</v>
      </c>
      <c r="H4232" s="703">
        <v>37071</v>
      </c>
      <c r="I4232" s="703">
        <v>37071</v>
      </c>
      <c r="J4232" s="701" t="s">
        <v>1613</v>
      </c>
      <c r="K4232" s="702">
        <v>29510</v>
      </c>
      <c r="L4232" s="701" t="s">
        <v>1341</v>
      </c>
      <c r="M4232" s="704"/>
      <c r="N4232" s="701" t="s">
        <v>1613</v>
      </c>
      <c r="O4232" s="702">
        <v>490</v>
      </c>
      <c r="P4232" s="701" t="s">
        <v>1341</v>
      </c>
      <c r="Q4232" s="706"/>
      <c r="R4232" s="701" t="s">
        <v>250</v>
      </c>
      <c r="S4232" s="701" t="s">
        <v>7381</v>
      </c>
    </row>
    <row r="4233" spans="1:19" x14ac:dyDescent="0.3">
      <c r="A4233" s="701" t="s">
        <v>7461</v>
      </c>
      <c r="B4233" s="701" t="s">
        <v>1607</v>
      </c>
      <c r="C4233" s="701" t="s">
        <v>1484</v>
      </c>
      <c r="D4233" s="702">
        <v>2000</v>
      </c>
      <c r="E4233" s="701" t="s">
        <v>1814</v>
      </c>
      <c r="F4233" s="701" t="s">
        <v>1815</v>
      </c>
      <c r="G4233" s="701" t="s">
        <v>1668</v>
      </c>
      <c r="H4233" s="703">
        <v>37071</v>
      </c>
      <c r="I4233" s="703">
        <v>37071</v>
      </c>
      <c r="J4233" s="701" t="s">
        <v>1608</v>
      </c>
      <c r="K4233" s="702">
        <v>205008</v>
      </c>
      <c r="L4233" s="701" t="s">
        <v>1613</v>
      </c>
      <c r="M4233" s="705">
        <v>6036</v>
      </c>
      <c r="N4233" s="701" t="s">
        <v>1608</v>
      </c>
      <c r="O4233" s="702">
        <v>1955</v>
      </c>
      <c r="P4233" s="701" t="s">
        <v>1341</v>
      </c>
      <c r="Q4233" s="706"/>
      <c r="R4233" s="701" t="s">
        <v>250</v>
      </c>
      <c r="S4233" s="701" t="s">
        <v>7381</v>
      </c>
    </row>
    <row r="4234" spans="1:19" x14ac:dyDescent="0.3">
      <c r="A4234" s="701" t="s">
        <v>7565</v>
      </c>
      <c r="B4234" s="701" t="s">
        <v>1607</v>
      </c>
      <c r="C4234" s="701" t="s">
        <v>1484</v>
      </c>
      <c r="D4234" s="702">
        <v>2001</v>
      </c>
      <c r="E4234" s="701" t="s">
        <v>1814</v>
      </c>
      <c r="F4234" s="701" t="s">
        <v>1815</v>
      </c>
      <c r="G4234" s="701" t="s">
        <v>1668</v>
      </c>
      <c r="H4234" s="703">
        <v>37422</v>
      </c>
      <c r="I4234" s="703">
        <v>37422</v>
      </c>
      <c r="J4234" s="701" t="s">
        <v>1613</v>
      </c>
      <c r="K4234" s="702">
        <v>197946</v>
      </c>
      <c r="L4234" s="701" t="s">
        <v>1341</v>
      </c>
      <c r="M4234" s="704"/>
      <c r="N4234" s="701" t="s">
        <v>1613</v>
      </c>
      <c r="O4234" s="702">
        <v>1999</v>
      </c>
      <c r="P4234" s="701" t="s">
        <v>1341</v>
      </c>
      <c r="Q4234" s="706"/>
      <c r="R4234" s="701" t="s">
        <v>250</v>
      </c>
      <c r="S4234" s="701" t="s">
        <v>7564</v>
      </c>
    </row>
    <row r="4235" spans="1:19" x14ac:dyDescent="0.3">
      <c r="A4235" s="701" t="s">
        <v>7563</v>
      </c>
      <c r="B4235" s="701" t="s">
        <v>1607</v>
      </c>
      <c r="C4235" s="701" t="s">
        <v>1484</v>
      </c>
      <c r="D4235" s="702">
        <v>2001</v>
      </c>
      <c r="E4235" s="701" t="s">
        <v>1814</v>
      </c>
      <c r="F4235" s="701" t="s">
        <v>1815</v>
      </c>
      <c r="G4235" s="701" t="s">
        <v>1668</v>
      </c>
      <c r="H4235" s="703">
        <v>37422</v>
      </c>
      <c r="I4235" s="703">
        <v>37422</v>
      </c>
      <c r="J4235" s="701" t="s">
        <v>1608</v>
      </c>
      <c r="K4235" s="702">
        <v>196023</v>
      </c>
      <c r="L4235" s="701" t="s">
        <v>1341</v>
      </c>
      <c r="M4235" s="704"/>
      <c r="N4235" s="701" t="s">
        <v>1608</v>
      </c>
      <c r="O4235" s="702">
        <v>4944</v>
      </c>
      <c r="P4235" s="701" t="s">
        <v>1341</v>
      </c>
      <c r="Q4235" s="706"/>
      <c r="R4235" s="701" t="s">
        <v>250</v>
      </c>
      <c r="S4235" s="701" t="s">
        <v>7564</v>
      </c>
    </row>
    <row r="4236" spans="1:19" x14ac:dyDescent="0.3">
      <c r="A4236" s="701" t="s">
        <v>7568</v>
      </c>
      <c r="B4236" s="701" t="s">
        <v>1607</v>
      </c>
      <c r="C4236" s="701" t="s">
        <v>1484</v>
      </c>
      <c r="D4236" s="702">
        <v>2002</v>
      </c>
      <c r="E4236" s="701" t="s">
        <v>1814</v>
      </c>
      <c r="F4236" s="701" t="s">
        <v>1815</v>
      </c>
      <c r="G4236" s="701" t="s">
        <v>1668</v>
      </c>
      <c r="H4236" s="703">
        <v>37790</v>
      </c>
      <c r="I4236" s="703">
        <v>37792</v>
      </c>
      <c r="J4236" s="701" t="s">
        <v>1613</v>
      </c>
      <c r="K4236" s="702">
        <v>146802</v>
      </c>
      <c r="L4236" s="701" t="s">
        <v>1341</v>
      </c>
      <c r="M4236" s="704"/>
      <c r="N4236" s="701" t="s">
        <v>1613</v>
      </c>
      <c r="O4236" s="702">
        <v>619</v>
      </c>
      <c r="P4236" s="701" t="s">
        <v>1341</v>
      </c>
      <c r="Q4236" s="706"/>
      <c r="R4236" s="701" t="s">
        <v>250</v>
      </c>
      <c r="S4236" s="701" t="s">
        <v>7514</v>
      </c>
    </row>
    <row r="4237" spans="1:19" x14ac:dyDescent="0.3">
      <c r="A4237" s="701" t="s">
        <v>7591</v>
      </c>
      <c r="B4237" s="701" t="s">
        <v>1607</v>
      </c>
      <c r="C4237" s="701" t="s">
        <v>1484</v>
      </c>
      <c r="D4237" s="702">
        <v>2002</v>
      </c>
      <c r="E4237" s="701" t="s">
        <v>1814</v>
      </c>
      <c r="F4237" s="701" t="s">
        <v>1815</v>
      </c>
      <c r="G4237" s="701" t="s">
        <v>1668</v>
      </c>
      <c r="H4237" s="703">
        <v>37790</v>
      </c>
      <c r="I4237" s="703">
        <v>37792</v>
      </c>
      <c r="J4237" s="701" t="s">
        <v>1613</v>
      </c>
      <c r="K4237" s="702">
        <v>50303</v>
      </c>
      <c r="L4237" s="701" t="s">
        <v>1341</v>
      </c>
      <c r="M4237" s="704"/>
      <c r="N4237" s="701" t="s">
        <v>1341</v>
      </c>
      <c r="O4237" s="706"/>
      <c r="P4237" s="701" t="s">
        <v>1341</v>
      </c>
      <c r="Q4237" s="706"/>
      <c r="R4237" s="701" t="s">
        <v>250</v>
      </c>
      <c r="S4237" s="701" t="s">
        <v>7514</v>
      </c>
    </row>
    <row r="4238" spans="1:19" x14ac:dyDescent="0.3">
      <c r="A4238" s="701" t="s">
        <v>7513</v>
      </c>
      <c r="B4238" s="701" t="s">
        <v>1607</v>
      </c>
      <c r="C4238" s="701" t="s">
        <v>1484</v>
      </c>
      <c r="D4238" s="702">
        <v>2002</v>
      </c>
      <c r="E4238" s="701" t="s">
        <v>1814</v>
      </c>
      <c r="F4238" s="701" t="s">
        <v>1815</v>
      </c>
      <c r="G4238" s="701" t="s">
        <v>1668</v>
      </c>
      <c r="H4238" s="703">
        <v>37790</v>
      </c>
      <c r="I4238" s="703">
        <v>37792</v>
      </c>
      <c r="J4238" s="701" t="s">
        <v>1608</v>
      </c>
      <c r="K4238" s="702">
        <v>49436</v>
      </c>
      <c r="L4238" s="701" t="s">
        <v>1613</v>
      </c>
      <c r="M4238" s="705">
        <v>504</v>
      </c>
      <c r="N4238" s="701" t="s">
        <v>1341</v>
      </c>
      <c r="O4238" s="706"/>
      <c r="P4238" s="701" t="s">
        <v>1341</v>
      </c>
      <c r="Q4238" s="704"/>
      <c r="R4238" s="701" t="s">
        <v>250</v>
      </c>
      <c r="S4238" s="701" t="s">
        <v>7514</v>
      </c>
    </row>
    <row r="4239" spans="1:19" x14ac:dyDescent="0.3">
      <c r="A4239" s="701" t="s">
        <v>7567</v>
      </c>
      <c r="B4239" s="701" t="s">
        <v>1607</v>
      </c>
      <c r="C4239" s="701" t="s">
        <v>1484</v>
      </c>
      <c r="D4239" s="702">
        <v>2002</v>
      </c>
      <c r="E4239" s="701" t="s">
        <v>1814</v>
      </c>
      <c r="F4239" s="701" t="s">
        <v>1815</v>
      </c>
      <c r="G4239" s="701" t="s">
        <v>1668</v>
      </c>
      <c r="H4239" s="703">
        <v>37790</v>
      </c>
      <c r="I4239" s="703">
        <v>37792</v>
      </c>
      <c r="J4239" s="701" t="s">
        <v>1608</v>
      </c>
      <c r="K4239" s="702">
        <v>145639</v>
      </c>
      <c r="L4239" s="701" t="s">
        <v>1613</v>
      </c>
      <c r="M4239" s="705">
        <v>1122</v>
      </c>
      <c r="N4239" s="701" t="s">
        <v>1608</v>
      </c>
      <c r="O4239" s="702">
        <v>835</v>
      </c>
      <c r="P4239" s="701" t="s">
        <v>1341</v>
      </c>
      <c r="Q4239" s="704"/>
      <c r="R4239" s="701" t="s">
        <v>250</v>
      </c>
      <c r="S4239" s="701" t="s">
        <v>7514</v>
      </c>
    </row>
    <row r="4240" spans="1:19" x14ac:dyDescent="0.3">
      <c r="A4240" s="701" t="s">
        <v>7749</v>
      </c>
      <c r="B4240" s="701" t="s">
        <v>1607</v>
      </c>
      <c r="C4240" s="701" t="s">
        <v>1484</v>
      </c>
      <c r="D4240" s="702">
        <v>2003</v>
      </c>
      <c r="E4240" s="701" t="s">
        <v>1814</v>
      </c>
      <c r="F4240" s="701" t="s">
        <v>1815</v>
      </c>
      <c r="G4240" s="701" t="s">
        <v>1668</v>
      </c>
      <c r="H4240" s="703">
        <v>38154</v>
      </c>
      <c r="I4240" s="703">
        <v>38154</v>
      </c>
      <c r="J4240" s="701" t="s">
        <v>1613</v>
      </c>
      <c r="K4240" s="702">
        <v>173116</v>
      </c>
      <c r="L4240" s="701" t="s">
        <v>1341</v>
      </c>
      <c r="M4240" s="704"/>
      <c r="N4240" s="701" t="s">
        <v>1613</v>
      </c>
      <c r="O4240" s="702">
        <v>4130</v>
      </c>
      <c r="P4240" s="701" t="s">
        <v>1341</v>
      </c>
      <c r="Q4240" s="706"/>
      <c r="R4240" s="701" t="s">
        <v>250</v>
      </c>
      <c r="S4240" s="701" t="s">
        <v>7750</v>
      </c>
    </row>
    <row r="4241" spans="1:19" x14ac:dyDescent="0.3">
      <c r="A4241" s="701" t="s">
        <v>7751</v>
      </c>
      <c r="B4241" s="701" t="s">
        <v>1607</v>
      </c>
      <c r="C4241" s="701" t="s">
        <v>1484</v>
      </c>
      <c r="D4241" s="702">
        <v>2003</v>
      </c>
      <c r="E4241" s="701" t="s">
        <v>1814</v>
      </c>
      <c r="F4241" s="701" t="s">
        <v>1815</v>
      </c>
      <c r="G4241" s="701" t="s">
        <v>1668</v>
      </c>
      <c r="H4241" s="703">
        <v>38154</v>
      </c>
      <c r="I4241" s="703">
        <v>38154</v>
      </c>
      <c r="J4241" s="701" t="s">
        <v>1608</v>
      </c>
      <c r="K4241" s="702">
        <v>176427</v>
      </c>
      <c r="L4241" s="701" t="s">
        <v>1613</v>
      </c>
      <c r="M4241" s="705">
        <v>607</v>
      </c>
      <c r="N4241" s="701" t="s">
        <v>1608</v>
      </c>
      <c r="O4241" s="702">
        <v>1495</v>
      </c>
      <c r="P4241" s="701" t="s">
        <v>1341</v>
      </c>
      <c r="Q4241" s="704"/>
      <c r="R4241" s="701" t="s">
        <v>250</v>
      </c>
      <c r="S4241" s="701" t="s">
        <v>7750</v>
      </c>
    </row>
    <row r="4242" spans="1:19" x14ac:dyDescent="0.3">
      <c r="A4242" s="701" t="s">
        <v>7809</v>
      </c>
      <c r="B4242" s="701" t="s">
        <v>1607</v>
      </c>
      <c r="C4242" s="701" t="s">
        <v>1484</v>
      </c>
      <c r="D4242" s="702">
        <v>2004</v>
      </c>
      <c r="E4242" s="701" t="s">
        <v>1814</v>
      </c>
      <c r="F4242" s="701" t="s">
        <v>1815</v>
      </c>
      <c r="G4242" s="701" t="s">
        <v>1668</v>
      </c>
      <c r="H4242" s="703">
        <v>38504</v>
      </c>
      <c r="I4242" s="703">
        <v>38505</v>
      </c>
      <c r="J4242" s="701" t="s">
        <v>1613</v>
      </c>
      <c r="K4242" s="702">
        <v>199529</v>
      </c>
      <c r="L4242" s="701" t="s">
        <v>1341</v>
      </c>
      <c r="M4242" s="704"/>
      <c r="N4242" s="701" t="s">
        <v>1613</v>
      </c>
      <c r="O4242" s="702">
        <v>1771</v>
      </c>
      <c r="P4242" s="701" t="s">
        <v>1341</v>
      </c>
      <c r="Q4242" s="706"/>
      <c r="R4242" s="701" t="s">
        <v>250</v>
      </c>
      <c r="S4242" s="701" t="s">
        <v>7810</v>
      </c>
    </row>
    <row r="4243" spans="1:19" x14ac:dyDescent="0.3">
      <c r="A4243" s="701" t="s">
        <v>7811</v>
      </c>
      <c r="B4243" s="701" t="s">
        <v>1607</v>
      </c>
      <c r="C4243" s="701" t="s">
        <v>1484</v>
      </c>
      <c r="D4243" s="702">
        <v>2004</v>
      </c>
      <c r="E4243" s="701" t="s">
        <v>1814</v>
      </c>
      <c r="F4243" s="701" t="s">
        <v>1815</v>
      </c>
      <c r="G4243" s="701" t="s">
        <v>1668</v>
      </c>
      <c r="H4243" s="703">
        <v>38504</v>
      </c>
      <c r="I4243" s="703">
        <v>38505</v>
      </c>
      <c r="J4243" s="701" t="s">
        <v>1608</v>
      </c>
      <c r="K4243" s="702">
        <v>200398</v>
      </c>
      <c r="L4243" s="701" t="s">
        <v>1613</v>
      </c>
      <c r="M4243" s="705">
        <v>402</v>
      </c>
      <c r="N4243" s="701" t="s">
        <v>1341</v>
      </c>
      <c r="O4243" s="706"/>
      <c r="P4243" s="701" t="s">
        <v>1341</v>
      </c>
      <c r="Q4243" s="706"/>
      <c r="R4243" s="701" t="s">
        <v>250</v>
      </c>
      <c r="S4243" s="701" t="s">
        <v>7810</v>
      </c>
    </row>
    <row r="4244" spans="1:19" x14ac:dyDescent="0.3">
      <c r="A4244" s="701" t="s">
        <v>7894</v>
      </c>
      <c r="B4244" s="701" t="s">
        <v>1607</v>
      </c>
      <c r="C4244" s="701" t="s">
        <v>1484</v>
      </c>
      <c r="D4244" s="702">
        <v>2005</v>
      </c>
      <c r="E4244" s="701" t="s">
        <v>1814</v>
      </c>
      <c r="F4244" s="701" t="s">
        <v>1815</v>
      </c>
      <c r="G4244" s="701" t="s">
        <v>1668</v>
      </c>
      <c r="H4244" s="703">
        <v>38869</v>
      </c>
      <c r="I4244" s="703">
        <v>38885</v>
      </c>
      <c r="J4244" s="701" t="s">
        <v>1613</v>
      </c>
      <c r="K4244" s="702">
        <v>206091</v>
      </c>
      <c r="L4244" s="701" t="s">
        <v>1341</v>
      </c>
      <c r="M4244" s="704"/>
      <c r="N4244" s="701" t="s">
        <v>1613</v>
      </c>
      <c r="O4244" s="702">
        <v>599</v>
      </c>
      <c r="P4244" s="701" t="s">
        <v>1341</v>
      </c>
      <c r="Q4244" s="706"/>
      <c r="R4244" s="701" t="s">
        <v>250</v>
      </c>
      <c r="S4244" s="701" t="s">
        <v>2363</v>
      </c>
    </row>
    <row r="4245" spans="1:19" x14ac:dyDescent="0.3">
      <c r="A4245" s="701" t="s">
        <v>2362</v>
      </c>
      <c r="B4245" s="701" t="s">
        <v>1607</v>
      </c>
      <c r="C4245" s="701" t="s">
        <v>1484</v>
      </c>
      <c r="D4245" s="702">
        <v>2005</v>
      </c>
      <c r="E4245" s="701" t="s">
        <v>1814</v>
      </c>
      <c r="F4245" s="701" t="s">
        <v>1815</v>
      </c>
      <c r="G4245" s="701" t="s">
        <v>1668</v>
      </c>
      <c r="H4245" s="703">
        <v>38869</v>
      </c>
      <c r="I4245" s="703">
        <v>38885</v>
      </c>
      <c r="J4245" s="701" t="s">
        <v>1608</v>
      </c>
      <c r="K4245" s="702">
        <v>204637</v>
      </c>
      <c r="L4245" s="701" t="s">
        <v>1613</v>
      </c>
      <c r="M4245" s="705">
        <v>1198</v>
      </c>
      <c r="N4245" s="701" t="s">
        <v>1608</v>
      </c>
      <c r="O4245" s="702">
        <v>801</v>
      </c>
      <c r="P4245" s="701" t="s">
        <v>1341</v>
      </c>
      <c r="Q4245" s="704"/>
      <c r="R4245" s="701" t="s">
        <v>250</v>
      </c>
      <c r="S4245" s="701" t="s">
        <v>2363</v>
      </c>
    </row>
    <row r="4246" spans="1:19" x14ac:dyDescent="0.3">
      <c r="A4246" s="701" t="s">
        <v>7935</v>
      </c>
      <c r="B4246" s="701" t="s">
        <v>1607</v>
      </c>
      <c r="C4246" s="701" t="s">
        <v>1484</v>
      </c>
      <c r="D4246" s="702">
        <v>2006</v>
      </c>
      <c r="E4246" s="701" t="s">
        <v>1814</v>
      </c>
      <c r="F4246" s="701" t="s">
        <v>1815</v>
      </c>
      <c r="G4246" s="701" t="s">
        <v>1668</v>
      </c>
      <c r="H4246" s="703">
        <v>39244</v>
      </c>
      <c r="I4246" s="703">
        <v>39247</v>
      </c>
      <c r="J4246" s="701" t="s">
        <v>1613</v>
      </c>
      <c r="K4246" s="702">
        <v>206362</v>
      </c>
      <c r="L4246" s="701" t="s">
        <v>1341</v>
      </c>
      <c r="M4246" s="704"/>
      <c r="N4246" s="701" t="s">
        <v>1613</v>
      </c>
      <c r="O4246" s="702">
        <v>414</v>
      </c>
      <c r="P4246" s="701" t="s">
        <v>1341</v>
      </c>
      <c r="Q4246" s="706"/>
      <c r="R4246" s="701" t="s">
        <v>250</v>
      </c>
      <c r="S4246" s="701" t="s">
        <v>2361</v>
      </c>
    </row>
    <row r="4247" spans="1:19" x14ac:dyDescent="0.3">
      <c r="A4247" s="701" t="s">
        <v>2360</v>
      </c>
      <c r="B4247" s="701" t="s">
        <v>1607</v>
      </c>
      <c r="C4247" s="701" t="s">
        <v>1484</v>
      </c>
      <c r="D4247" s="702">
        <v>2006</v>
      </c>
      <c r="E4247" s="701" t="s">
        <v>1814</v>
      </c>
      <c r="F4247" s="701" t="s">
        <v>1815</v>
      </c>
      <c r="G4247" s="701" t="s">
        <v>1668</v>
      </c>
      <c r="H4247" s="703">
        <v>39244</v>
      </c>
      <c r="I4247" s="703">
        <v>39247</v>
      </c>
      <c r="J4247" s="701" t="s">
        <v>1608</v>
      </c>
      <c r="K4247" s="702">
        <v>205344</v>
      </c>
      <c r="L4247" s="701" t="s">
        <v>1613</v>
      </c>
      <c r="M4247" s="705">
        <v>804</v>
      </c>
      <c r="N4247" s="701" t="s">
        <v>1341</v>
      </c>
      <c r="O4247" s="706"/>
      <c r="P4247" s="701" t="s">
        <v>1341</v>
      </c>
      <c r="Q4247" s="706"/>
      <c r="R4247" s="701" t="s">
        <v>250</v>
      </c>
      <c r="S4247" s="701" t="s">
        <v>2361</v>
      </c>
    </row>
    <row r="4248" spans="1:19" x14ac:dyDescent="0.3">
      <c r="A4248" s="701" t="s">
        <v>7984</v>
      </c>
      <c r="B4248" s="701" t="s">
        <v>1607</v>
      </c>
      <c r="C4248" s="701" t="s">
        <v>1484</v>
      </c>
      <c r="D4248" s="702">
        <v>2007</v>
      </c>
      <c r="E4248" s="701" t="s">
        <v>1814</v>
      </c>
      <c r="F4248" s="701" t="s">
        <v>1815</v>
      </c>
      <c r="G4248" s="701" t="s">
        <v>1668</v>
      </c>
      <c r="H4248" s="703">
        <v>39622</v>
      </c>
      <c r="I4248" s="703">
        <v>39624</v>
      </c>
      <c r="J4248" s="701" t="s">
        <v>1613</v>
      </c>
      <c r="K4248" s="702">
        <v>199678</v>
      </c>
      <c r="L4248" s="701" t="s">
        <v>1341</v>
      </c>
      <c r="M4248" s="704"/>
      <c r="N4248" s="701" t="s">
        <v>1613</v>
      </c>
      <c r="O4248" s="705">
        <v>601</v>
      </c>
      <c r="P4248" s="701" t="s">
        <v>1341</v>
      </c>
      <c r="Q4248" s="704"/>
      <c r="R4248" s="701" t="s">
        <v>250</v>
      </c>
      <c r="S4248" s="701" t="s">
        <v>2359</v>
      </c>
    </row>
    <row r="4249" spans="1:19" x14ac:dyDescent="0.3">
      <c r="A4249" s="701" t="s">
        <v>2358</v>
      </c>
      <c r="B4249" s="701" t="s">
        <v>1607</v>
      </c>
      <c r="C4249" s="701" t="s">
        <v>1484</v>
      </c>
      <c r="D4249" s="702">
        <v>2007</v>
      </c>
      <c r="E4249" s="701" t="s">
        <v>1814</v>
      </c>
      <c r="F4249" s="701" t="s">
        <v>1815</v>
      </c>
      <c r="G4249" s="701" t="s">
        <v>1668</v>
      </c>
      <c r="H4249" s="703">
        <v>39622</v>
      </c>
      <c r="I4249" s="703">
        <v>39624</v>
      </c>
      <c r="J4249" s="701" t="s">
        <v>1608</v>
      </c>
      <c r="K4249" s="702">
        <v>199858</v>
      </c>
      <c r="L4249" s="701" t="s">
        <v>1613</v>
      </c>
      <c r="M4249" s="705">
        <v>421</v>
      </c>
      <c r="N4249" s="701" t="s">
        <v>1341</v>
      </c>
      <c r="O4249" s="704"/>
      <c r="P4249" s="701" t="s">
        <v>1341</v>
      </c>
      <c r="Q4249" s="704"/>
      <c r="R4249" s="701" t="s">
        <v>250</v>
      </c>
      <c r="S4249" s="701" t="s">
        <v>2359</v>
      </c>
    </row>
    <row r="4250" spans="1:19" x14ac:dyDescent="0.3">
      <c r="A4250" s="701" t="s">
        <v>8038</v>
      </c>
      <c r="B4250" s="701" t="s">
        <v>1607</v>
      </c>
      <c r="C4250" s="701" t="s">
        <v>1484</v>
      </c>
      <c r="D4250" s="702">
        <v>2008</v>
      </c>
      <c r="E4250" s="701" t="s">
        <v>1814</v>
      </c>
      <c r="F4250" s="701" t="s">
        <v>1815</v>
      </c>
      <c r="G4250" s="701" t="s">
        <v>1668</v>
      </c>
      <c r="H4250" s="703">
        <v>39981</v>
      </c>
      <c r="I4250" s="703">
        <v>39983</v>
      </c>
      <c r="J4250" s="701" t="s">
        <v>1613</v>
      </c>
      <c r="K4250" s="702">
        <v>202000</v>
      </c>
      <c r="L4250" s="701" t="s">
        <v>1341</v>
      </c>
      <c r="M4250" s="704"/>
      <c r="N4250" s="701" t="s">
        <v>1341</v>
      </c>
      <c r="O4250" s="706"/>
      <c r="P4250" s="701" t="s">
        <v>1341</v>
      </c>
      <c r="Q4250" s="704"/>
      <c r="R4250" s="701" t="s">
        <v>250</v>
      </c>
      <c r="S4250" s="701" t="s">
        <v>8037</v>
      </c>
    </row>
    <row r="4251" spans="1:19" x14ac:dyDescent="0.3">
      <c r="A4251" s="701" t="s">
        <v>1813</v>
      </c>
      <c r="B4251" s="701" t="s">
        <v>1607</v>
      </c>
      <c r="C4251" s="701" t="s">
        <v>1484</v>
      </c>
      <c r="D4251" s="702">
        <v>2008</v>
      </c>
      <c r="E4251" s="701" t="s">
        <v>1814</v>
      </c>
      <c r="F4251" s="701" t="s">
        <v>1815</v>
      </c>
      <c r="G4251" s="701" t="s">
        <v>1668</v>
      </c>
      <c r="H4251" s="703">
        <v>39981</v>
      </c>
      <c r="I4251" s="703">
        <v>39983</v>
      </c>
      <c r="J4251" s="701" t="s">
        <v>1608</v>
      </c>
      <c r="K4251" s="702">
        <v>201196</v>
      </c>
      <c r="L4251" s="701" t="s">
        <v>1341</v>
      </c>
      <c r="M4251" s="704"/>
      <c r="N4251" s="701" t="s">
        <v>1608</v>
      </c>
      <c r="O4251" s="702">
        <v>806</v>
      </c>
      <c r="P4251" s="701" t="s">
        <v>1341</v>
      </c>
      <c r="Q4251" s="704"/>
      <c r="R4251" s="701" t="s">
        <v>250</v>
      </c>
      <c r="S4251" s="701" t="s">
        <v>8037</v>
      </c>
    </row>
    <row r="4252" spans="1:19" x14ac:dyDescent="0.3">
      <c r="A4252" s="701" t="s">
        <v>8136</v>
      </c>
      <c r="B4252" s="701" t="s">
        <v>1607</v>
      </c>
      <c r="C4252" s="701" t="s">
        <v>1484</v>
      </c>
      <c r="D4252" s="702">
        <v>2009</v>
      </c>
      <c r="E4252" s="701" t="s">
        <v>1814</v>
      </c>
      <c r="F4252" s="701" t="s">
        <v>1815</v>
      </c>
      <c r="G4252" s="701" t="s">
        <v>1668</v>
      </c>
      <c r="H4252" s="703">
        <v>40336</v>
      </c>
      <c r="I4252" s="703">
        <v>40337</v>
      </c>
      <c r="J4252" s="701" t="s">
        <v>1613</v>
      </c>
      <c r="K4252" s="702">
        <v>200265</v>
      </c>
      <c r="L4252" s="701" t="s">
        <v>1341</v>
      </c>
      <c r="M4252" s="704"/>
      <c r="N4252" s="701" t="s">
        <v>1613</v>
      </c>
      <c r="O4252" s="702">
        <v>804</v>
      </c>
      <c r="P4252" s="701" t="s">
        <v>1341</v>
      </c>
      <c r="Q4252" s="704"/>
      <c r="R4252" s="701" t="s">
        <v>250</v>
      </c>
      <c r="S4252" s="701" t="s">
        <v>8135</v>
      </c>
    </row>
    <row r="4253" spans="1:19" x14ac:dyDescent="0.3">
      <c r="A4253" s="701" t="s">
        <v>8134</v>
      </c>
      <c r="B4253" s="701" t="s">
        <v>1607</v>
      </c>
      <c r="C4253" s="701" t="s">
        <v>1484</v>
      </c>
      <c r="D4253" s="702">
        <v>2009</v>
      </c>
      <c r="E4253" s="701" t="s">
        <v>1814</v>
      </c>
      <c r="F4253" s="701" t="s">
        <v>1815</v>
      </c>
      <c r="G4253" s="701" t="s">
        <v>1668</v>
      </c>
      <c r="H4253" s="703">
        <v>40336</v>
      </c>
      <c r="I4253" s="703">
        <v>40337</v>
      </c>
      <c r="J4253" s="701" t="s">
        <v>1608</v>
      </c>
      <c r="K4253" s="702">
        <v>201000</v>
      </c>
      <c r="L4253" s="701" t="s">
        <v>1341</v>
      </c>
      <c r="M4253" s="704"/>
      <c r="N4253" s="701" t="s">
        <v>1341</v>
      </c>
      <c r="O4253" s="706"/>
      <c r="P4253" s="701" t="s">
        <v>1341</v>
      </c>
      <c r="Q4253" s="704"/>
      <c r="R4253" s="701" t="s">
        <v>250</v>
      </c>
      <c r="S4253" s="701" t="s">
        <v>8135</v>
      </c>
    </row>
    <row r="4254" spans="1:19" x14ac:dyDescent="0.3">
      <c r="A4254" s="701" t="s">
        <v>8188</v>
      </c>
      <c r="B4254" s="701" t="s">
        <v>1607</v>
      </c>
      <c r="C4254" s="701" t="s">
        <v>1484</v>
      </c>
      <c r="D4254" s="702">
        <v>2010</v>
      </c>
      <c r="E4254" s="701" t="s">
        <v>1814</v>
      </c>
      <c r="F4254" s="701" t="s">
        <v>1815</v>
      </c>
      <c r="G4254" s="701" t="s">
        <v>1668</v>
      </c>
      <c r="H4254" s="703">
        <v>40697</v>
      </c>
      <c r="I4254" s="703">
        <v>40699</v>
      </c>
      <c r="J4254" s="701" t="s">
        <v>1613</v>
      </c>
      <c r="K4254" s="702">
        <v>196932</v>
      </c>
      <c r="L4254" s="701" t="s">
        <v>1341</v>
      </c>
      <c r="M4254" s="704"/>
      <c r="N4254" s="701" t="s">
        <v>1613</v>
      </c>
      <c r="O4254" s="702">
        <v>4019</v>
      </c>
      <c r="P4254" s="701" t="s">
        <v>1341</v>
      </c>
      <c r="Q4254" s="704"/>
      <c r="R4254" s="701" t="s">
        <v>250</v>
      </c>
      <c r="S4254" s="701" t="s">
        <v>8127</v>
      </c>
    </row>
    <row r="4255" spans="1:19" x14ac:dyDescent="0.3">
      <c r="A4255" s="701" t="s">
        <v>8126</v>
      </c>
      <c r="B4255" s="701" t="s">
        <v>1607</v>
      </c>
      <c r="C4255" s="701" t="s">
        <v>1484</v>
      </c>
      <c r="D4255" s="702">
        <v>2010</v>
      </c>
      <c r="E4255" s="701" t="s">
        <v>1814</v>
      </c>
      <c r="F4255" s="701" t="s">
        <v>1815</v>
      </c>
      <c r="G4255" s="701" t="s">
        <v>1668</v>
      </c>
      <c r="H4255" s="703">
        <v>40697</v>
      </c>
      <c r="I4255" s="703">
        <v>40699</v>
      </c>
      <c r="J4255" s="701" t="s">
        <v>1608</v>
      </c>
      <c r="K4255" s="702">
        <v>197689</v>
      </c>
      <c r="L4255" s="701" t="s">
        <v>1613</v>
      </c>
      <c r="M4255" s="705">
        <v>2440</v>
      </c>
      <c r="N4255" s="701" t="s">
        <v>1608</v>
      </c>
      <c r="O4255" s="702">
        <v>820</v>
      </c>
      <c r="P4255" s="701" t="s">
        <v>1341</v>
      </c>
      <c r="Q4255" s="706"/>
      <c r="R4255" s="701" t="s">
        <v>250</v>
      </c>
      <c r="S4255" s="701" t="s">
        <v>8127</v>
      </c>
    </row>
    <row r="4256" spans="1:19" x14ac:dyDescent="0.3">
      <c r="A4256" s="701" t="s">
        <v>8291</v>
      </c>
      <c r="B4256" s="701" t="s">
        <v>1607</v>
      </c>
      <c r="C4256" s="701" t="s">
        <v>1484</v>
      </c>
      <c r="D4256" s="702">
        <v>2011</v>
      </c>
      <c r="E4256" s="701" t="s">
        <v>1814</v>
      </c>
      <c r="F4256" s="701" t="s">
        <v>8289</v>
      </c>
      <c r="G4256" s="701" t="s">
        <v>1668</v>
      </c>
      <c r="H4256" s="703">
        <v>41061</v>
      </c>
      <c r="I4256" s="703">
        <v>41068</v>
      </c>
      <c r="J4256" s="701" t="s">
        <v>1613</v>
      </c>
      <c r="K4256" s="702">
        <v>202578</v>
      </c>
      <c r="L4256" s="701" t="s">
        <v>1341</v>
      </c>
      <c r="M4256" s="704"/>
      <c r="N4256" s="701" t="s">
        <v>1613</v>
      </c>
      <c r="O4256" s="702">
        <v>2047</v>
      </c>
      <c r="P4256" s="701" t="s">
        <v>1341</v>
      </c>
      <c r="Q4256" s="704"/>
      <c r="R4256" s="701" t="s">
        <v>250</v>
      </c>
      <c r="S4256" s="701" t="s">
        <v>8290</v>
      </c>
    </row>
    <row r="4257" spans="1:19" x14ac:dyDescent="0.3">
      <c r="A4257" s="701" t="s">
        <v>8288</v>
      </c>
      <c r="B4257" s="701" t="s">
        <v>1607</v>
      </c>
      <c r="C4257" s="701" t="s">
        <v>1484</v>
      </c>
      <c r="D4257" s="702">
        <v>2011</v>
      </c>
      <c r="E4257" s="701" t="s">
        <v>1814</v>
      </c>
      <c r="F4257" s="701" t="s">
        <v>8289</v>
      </c>
      <c r="G4257" s="701" t="s">
        <v>1668</v>
      </c>
      <c r="H4257" s="703">
        <v>41061</v>
      </c>
      <c r="I4257" s="703">
        <v>41068</v>
      </c>
      <c r="J4257" s="701" t="s">
        <v>1608</v>
      </c>
      <c r="K4257" s="702">
        <v>204217</v>
      </c>
      <c r="L4257" s="701" t="s">
        <v>1341</v>
      </c>
      <c r="M4257" s="704"/>
      <c r="N4257" s="701" t="s">
        <v>1608</v>
      </c>
      <c r="O4257" s="702">
        <v>409</v>
      </c>
      <c r="P4257" s="701" t="s">
        <v>1341</v>
      </c>
      <c r="Q4257" s="706"/>
      <c r="R4257" s="701" t="s">
        <v>250</v>
      </c>
      <c r="S4257" s="701" t="s">
        <v>8290</v>
      </c>
    </row>
    <row r="4258" spans="1:19" x14ac:dyDescent="0.3">
      <c r="A4258" s="701" t="s">
        <v>4750</v>
      </c>
      <c r="B4258" s="701" t="s">
        <v>1607</v>
      </c>
      <c r="C4258" s="701" t="s">
        <v>1509</v>
      </c>
      <c r="D4258" s="702">
        <v>1985</v>
      </c>
      <c r="E4258" s="701" t="s">
        <v>1618</v>
      </c>
      <c r="F4258" s="701" t="s">
        <v>1619</v>
      </c>
      <c r="G4258" s="701" t="s">
        <v>1612</v>
      </c>
      <c r="H4258" s="703">
        <v>31559</v>
      </c>
      <c r="I4258" s="703">
        <v>31559</v>
      </c>
      <c r="J4258" s="701" t="s">
        <v>1608</v>
      </c>
      <c r="K4258" s="702">
        <v>35827</v>
      </c>
      <c r="L4258" s="701" t="s">
        <v>1341</v>
      </c>
      <c r="M4258" s="704"/>
      <c r="N4258" s="701" t="s">
        <v>1613</v>
      </c>
      <c r="O4258" s="702">
        <v>3656</v>
      </c>
      <c r="P4258" s="701" t="s">
        <v>1608</v>
      </c>
      <c r="Q4258" s="705">
        <v>2246</v>
      </c>
      <c r="R4258" s="701" t="s">
        <v>1341</v>
      </c>
      <c r="S4258" s="701" t="s">
        <v>1341</v>
      </c>
    </row>
    <row r="4259" spans="1:19" x14ac:dyDescent="0.3">
      <c r="A4259" s="701" t="s">
        <v>4751</v>
      </c>
      <c r="B4259" s="701" t="s">
        <v>1607</v>
      </c>
      <c r="C4259" s="701" t="s">
        <v>1509</v>
      </c>
      <c r="D4259" s="702">
        <v>1985</v>
      </c>
      <c r="E4259" s="701" t="s">
        <v>1618</v>
      </c>
      <c r="F4259" s="701" t="s">
        <v>1619</v>
      </c>
      <c r="G4259" s="701" t="s">
        <v>1612</v>
      </c>
      <c r="H4259" s="703">
        <v>31559</v>
      </c>
      <c r="I4259" s="703">
        <v>31559</v>
      </c>
      <c r="J4259" s="701" t="s">
        <v>1608</v>
      </c>
      <c r="K4259" s="702">
        <v>36173</v>
      </c>
      <c r="L4259" s="701" t="s">
        <v>1341</v>
      </c>
      <c r="M4259" s="704"/>
      <c r="N4259" s="701" t="s">
        <v>1613</v>
      </c>
      <c r="O4259" s="702">
        <v>3691</v>
      </c>
      <c r="P4259" s="701" t="s">
        <v>1608</v>
      </c>
      <c r="Q4259" s="705">
        <v>2268</v>
      </c>
      <c r="R4259" s="701" t="s">
        <v>1341</v>
      </c>
      <c r="S4259" s="701" t="s">
        <v>1341</v>
      </c>
    </row>
    <row r="4260" spans="1:19" x14ac:dyDescent="0.3">
      <c r="A4260" s="701" t="s">
        <v>4752</v>
      </c>
      <c r="B4260" s="701" t="s">
        <v>1607</v>
      </c>
      <c r="C4260" s="701" t="s">
        <v>1509</v>
      </c>
      <c r="D4260" s="702">
        <v>1985</v>
      </c>
      <c r="E4260" s="701" t="s">
        <v>1618</v>
      </c>
      <c r="F4260" s="701" t="s">
        <v>1619</v>
      </c>
      <c r="G4260" s="701" t="s">
        <v>1612</v>
      </c>
      <c r="H4260" s="703">
        <v>31559</v>
      </c>
      <c r="I4260" s="703">
        <v>31559</v>
      </c>
      <c r="J4260" s="701" t="s">
        <v>1608</v>
      </c>
      <c r="K4260" s="702">
        <v>35914</v>
      </c>
      <c r="L4260" s="701" t="s">
        <v>1341</v>
      </c>
      <c r="M4260" s="704"/>
      <c r="N4260" s="701" t="s">
        <v>1613</v>
      </c>
      <c r="O4260" s="702">
        <v>3664</v>
      </c>
      <c r="P4260" s="701" t="s">
        <v>1608</v>
      </c>
      <c r="Q4260" s="705">
        <v>2252</v>
      </c>
      <c r="R4260" s="701" t="s">
        <v>1341</v>
      </c>
      <c r="S4260" s="701" t="s">
        <v>1341</v>
      </c>
    </row>
    <row r="4261" spans="1:19" x14ac:dyDescent="0.3">
      <c r="A4261" s="701" t="s">
        <v>4753</v>
      </c>
      <c r="B4261" s="701" t="s">
        <v>1607</v>
      </c>
      <c r="C4261" s="701" t="s">
        <v>1509</v>
      </c>
      <c r="D4261" s="702">
        <v>1985</v>
      </c>
      <c r="E4261" s="701" t="s">
        <v>1618</v>
      </c>
      <c r="F4261" s="701" t="s">
        <v>1619</v>
      </c>
      <c r="G4261" s="701" t="s">
        <v>1612</v>
      </c>
      <c r="H4261" s="703">
        <v>31559</v>
      </c>
      <c r="I4261" s="703">
        <v>31559</v>
      </c>
      <c r="J4261" s="701" t="s">
        <v>1608</v>
      </c>
      <c r="K4261" s="702">
        <v>30076</v>
      </c>
      <c r="L4261" s="701" t="s">
        <v>1341</v>
      </c>
      <c r="M4261" s="704"/>
      <c r="N4261" s="701" t="s">
        <v>1613</v>
      </c>
      <c r="O4261" s="702">
        <v>3069</v>
      </c>
      <c r="P4261" s="701" t="s">
        <v>1608</v>
      </c>
      <c r="Q4261" s="705">
        <v>1886</v>
      </c>
      <c r="R4261" s="701" t="s">
        <v>1341</v>
      </c>
      <c r="S4261" s="701" t="s">
        <v>1341</v>
      </c>
    </row>
    <row r="4262" spans="1:19" x14ac:dyDescent="0.3">
      <c r="A4262" s="701" t="s">
        <v>4773</v>
      </c>
      <c r="B4262" s="701" t="s">
        <v>1607</v>
      </c>
      <c r="C4262" s="701" t="s">
        <v>1509</v>
      </c>
      <c r="D4262" s="702">
        <v>1986</v>
      </c>
      <c r="E4262" s="701" t="s">
        <v>1618</v>
      </c>
      <c r="F4262" s="701" t="s">
        <v>1619</v>
      </c>
      <c r="G4262" s="701" t="s">
        <v>1612</v>
      </c>
      <c r="H4262" s="703">
        <v>31895</v>
      </c>
      <c r="I4262" s="703">
        <v>31908</v>
      </c>
      <c r="J4262" s="701" t="s">
        <v>1608</v>
      </c>
      <c r="K4262" s="702">
        <v>127387</v>
      </c>
      <c r="L4262" s="701" t="s">
        <v>1341</v>
      </c>
      <c r="M4262" s="704"/>
      <c r="N4262" s="701" t="s">
        <v>1613</v>
      </c>
      <c r="O4262" s="702">
        <v>562947</v>
      </c>
      <c r="P4262" s="701" t="s">
        <v>1608</v>
      </c>
      <c r="Q4262" s="705">
        <v>10180</v>
      </c>
      <c r="R4262" s="701" t="s">
        <v>1341</v>
      </c>
      <c r="S4262" s="701" t="s">
        <v>1341</v>
      </c>
    </row>
    <row r="4263" spans="1:19" x14ac:dyDescent="0.3">
      <c r="A4263" s="701" t="s">
        <v>4782</v>
      </c>
      <c r="B4263" s="701" t="s">
        <v>1607</v>
      </c>
      <c r="C4263" s="701" t="s">
        <v>1509</v>
      </c>
      <c r="D4263" s="702">
        <v>1987</v>
      </c>
      <c r="E4263" s="701" t="s">
        <v>1618</v>
      </c>
      <c r="F4263" s="701" t="s">
        <v>1619</v>
      </c>
      <c r="G4263" s="701" t="s">
        <v>1612</v>
      </c>
      <c r="H4263" s="703">
        <v>32279</v>
      </c>
      <c r="I4263" s="703">
        <v>32286</v>
      </c>
      <c r="J4263" s="701" t="s">
        <v>1608</v>
      </c>
      <c r="K4263" s="702">
        <v>203819</v>
      </c>
      <c r="L4263" s="701" t="s">
        <v>1341</v>
      </c>
      <c r="M4263" s="704"/>
      <c r="N4263" s="701" t="s">
        <v>1613</v>
      </c>
      <c r="O4263" s="702">
        <v>90302</v>
      </c>
      <c r="P4263" s="701" t="s">
        <v>1608</v>
      </c>
      <c r="Q4263" s="702">
        <v>2267</v>
      </c>
      <c r="R4263" s="701" t="s">
        <v>1341</v>
      </c>
      <c r="S4263" s="701" t="s">
        <v>1341</v>
      </c>
    </row>
    <row r="4264" spans="1:19" x14ac:dyDescent="0.3">
      <c r="A4264" s="701" t="s">
        <v>4785</v>
      </c>
      <c r="B4264" s="701" t="s">
        <v>1607</v>
      </c>
      <c r="C4264" s="701" t="s">
        <v>1509</v>
      </c>
      <c r="D4264" s="702">
        <v>1989</v>
      </c>
      <c r="E4264" s="701" t="s">
        <v>1618</v>
      </c>
      <c r="F4264" s="701" t="s">
        <v>1619</v>
      </c>
      <c r="G4264" s="701" t="s">
        <v>1612</v>
      </c>
      <c r="H4264" s="703">
        <v>33007</v>
      </c>
      <c r="I4264" s="703">
        <v>33010</v>
      </c>
      <c r="J4264" s="701" t="s">
        <v>1608</v>
      </c>
      <c r="K4264" s="702">
        <v>93972</v>
      </c>
      <c r="L4264" s="701" t="s">
        <v>1341</v>
      </c>
      <c r="M4264" s="704"/>
      <c r="N4264" s="701" t="s">
        <v>1613</v>
      </c>
      <c r="O4264" s="702">
        <v>964570</v>
      </c>
      <c r="P4264" s="701" t="s">
        <v>1608</v>
      </c>
      <c r="Q4264" s="702">
        <v>8160</v>
      </c>
      <c r="R4264" s="701" t="s">
        <v>1341</v>
      </c>
      <c r="S4264" s="701" t="s">
        <v>1341</v>
      </c>
    </row>
    <row r="4265" spans="1:19" x14ac:dyDescent="0.3">
      <c r="A4265" s="701" t="s">
        <v>4833</v>
      </c>
      <c r="B4265" s="701" t="s">
        <v>1607</v>
      </c>
      <c r="C4265" s="701" t="s">
        <v>1509</v>
      </c>
      <c r="D4265" s="702">
        <v>1990</v>
      </c>
      <c r="E4265" s="701" t="s">
        <v>1618</v>
      </c>
      <c r="F4265" s="701" t="s">
        <v>1619</v>
      </c>
      <c r="G4265" s="701" t="s">
        <v>1612</v>
      </c>
      <c r="H4265" s="703">
        <v>33399</v>
      </c>
      <c r="I4265" s="703">
        <v>33399</v>
      </c>
      <c r="J4265" s="701" t="s">
        <v>1608</v>
      </c>
      <c r="K4265" s="702">
        <v>40859</v>
      </c>
      <c r="L4265" s="701" t="s">
        <v>1341</v>
      </c>
      <c r="M4265" s="704"/>
      <c r="N4265" s="701" t="s">
        <v>1613</v>
      </c>
      <c r="O4265" s="702">
        <v>45426</v>
      </c>
      <c r="P4265" s="701" t="s">
        <v>1608</v>
      </c>
      <c r="Q4265" s="705">
        <v>10517</v>
      </c>
      <c r="R4265" s="701" t="s">
        <v>1341</v>
      </c>
      <c r="S4265" s="701" t="s">
        <v>1341</v>
      </c>
    </row>
    <row r="4266" spans="1:19" x14ac:dyDescent="0.3">
      <c r="A4266" s="701" t="s">
        <v>4834</v>
      </c>
      <c r="B4266" s="701" t="s">
        <v>1607</v>
      </c>
      <c r="C4266" s="701" t="s">
        <v>1509</v>
      </c>
      <c r="D4266" s="702">
        <v>1990</v>
      </c>
      <c r="E4266" s="701" t="s">
        <v>1618</v>
      </c>
      <c r="F4266" s="701" t="s">
        <v>1619</v>
      </c>
      <c r="G4266" s="701" t="s">
        <v>1612</v>
      </c>
      <c r="H4266" s="703">
        <v>33384</v>
      </c>
      <c r="I4266" s="703">
        <v>33384</v>
      </c>
      <c r="J4266" s="701" t="s">
        <v>1608</v>
      </c>
      <c r="K4266" s="702">
        <v>40694</v>
      </c>
      <c r="L4266" s="701" t="s">
        <v>1341</v>
      </c>
      <c r="M4266" s="704"/>
      <c r="N4266" s="701" t="s">
        <v>1613</v>
      </c>
      <c r="O4266" s="702">
        <v>43724</v>
      </c>
      <c r="P4266" s="701" t="s">
        <v>1608</v>
      </c>
      <c r="Q4266" s="702">
        <v>8590</v>
      </c>
      <c r="R4266" s="701" t="s">
        <v>1341</v>
      </c>
      <c r="S4266" s="701" t="s">
        <v>1341</v>
      </c>
    </row>
    <row r="4267" spans="1:19" x14ac:dyDescent="0.3">
      <c r="A4267" s="701" t="s">
        <v>4835</v>
      </c>
      <c r="B4267" s="701" t="s">
        <v>1607</v>
      </c>
      <c r="C4267" s="701" t="s">
        <v>1509</v>
      </c>
      <c r="D4267" s="702">
        <v>1990</v>
      </c>
      <c r="E4267" s="701" t="s">
        <v>1618</v>
      </c>
      <c r="F4267" s="701" t="s">
        <v>1619</v>
      </c>
      <c r="G4267" s="701" t="s">
        <v>1612</v>
      </c>
      <c r="H4267" s="703">
        <v>33384</v>
      </c>
      <c r="I4267" s="703">
        <v>33384</v>
      </c>
      <c r="J4267" s="701" t="s">
        <v>1608</v>
      </c>
      <c r="K4267" s="702">
        <v>47258</v>
      </c>
      <c r="L4267" s="701" t="s">
        <v>1341</v>
      </c>
      <c r="M4267" s="704"/>
      <c r="N4267" s="701" t="s">
        <v>1613</v>
      </c>
      <c r="O4267" s="702">
        <v>46772</v>
      </c>
      <c r="P4267" s="701" t="s">
        <v>1608</v>
      </c>
      <c r="Q4267" s="702">
        <v>5462</v>
      </c>
      <c r="R4267" s="701" t="s">
        <v>1341</v>
      </c>
      <c r="S4267" s="701" t="s">
        <v>1341</v>
      </c>
    </row>
    <row r="4268" spans="1:19" x14ac:dyDescent="0.3">
      <c r="A4268" s="701" t="s">
        <v>4836</v>
      </c>
      <c r="B4268" s="701" t="s">
        <v>1607</v>
      </c>
      <c r="C4268" s="701" t="s">
        <v>1509</v>
      </c>
      <c r="D4268" s="702">
        <v>1990</v>
      </c>
      <c r="E4268" s="701" t="s">
        <v>1618</v>
      </c>
      <c r="F4268" s="701" t="s">
        <v>1619</v>
      </c>
      <c r="G4268" s="701" t="s">
        <v>1612</v>
      </c>
      <c r="H4268" s="703">
        <v>33399</v>
      </c>
      <c r="I4268" s="703">
        <v>33399</v>
      </c>
      <c r="J4268" s="701" t="s">
        <v>1608</v>
      </c>
      <c r="K4268" s="702">
        <v>44866</v>
      </c>
      <c r="L4268" s="701" t="s">
        <v>1341</v>
      </c>
      <c r="M4268" s="704"/>
      <c r="N4268" s="701" t="s">
        <v>1613</v>
      </c>
      <c r="O4268" s="702">
        <v>44502</v>
      </c>
      <c r="P4268" s="701" t="s">
        <v>1608</v>
      </c>
      <c r="Q4268" s="702">
        <v>5466</v>
      </c>
      <c r="R4268" s="701" t="s">
        <v>1341</v>
      </c>
      <c r="S4268" s="701" t="s">
        <v>1341</v>
      </c>
    </row>
    <row r="4269" spans="1:19" x14ac:dyDescent="0.3">
      <c r="A4269" s="701" t="s">
        <v>4856</v>
      </c>
      <c r="B4269" s="701" t="s">
        <v>1607</v>
      </c>
      <c r="C4269" s="701" t="s">
        <v>1509</v>
      </c>
      <c r="D4269" s="702">
        <v>1991</v>
      </c>
      <c r="E4269" s="701" t="s">
        <v>1618</v>
      </c>
      <c r="F4269" s="701" t="s">
        <v>1619</v>
      </c>
      <c r="G4269" s="701" t="s">
        <v>1612</v>
      </c>
      <c r="H4269" s="703">
        <v>33757</v>
      </c>
      <c r="I4269" s="703">
        <v>33757</v>
      </c>
      <c r="J4269" s="701" t="s">
        <v>1608</v>
      </c>
      <c r="K4269" s="702">
        <v>59703</v>
      </c>
      <c r="L4269" s="701" t="s">
        <v>1341</v>
      </c>
      <c r="M4269" s="704"/>
      <c r="N4269" s="701" t="s">
        <v>1613</v>
      </c>
      <c r="O4269" s="702">
        <v>95984</v>
      </c>
      <c r="P4269" s="701" t="s">
        <v>1608</v>
      </c>
      <c r="Q4269" s="702">
        <v>11085</v>
      </c>
      <c r="R4269" s="701" t="s">
        <v>1341</v>
      </c>
      <c r="S4269" s="701" t="s">
        <v>1341</v>
      </c>
    </row>
    <row r="4270" spans="1:19" x14ac:dyDescent="0.3">
      <c r="A4270" s="701" t="s">
        <v>4857</v>
      </c>
      <c r="B4270" s="701" t="s">
        <v>1607</v>
      </c>
      <c r="C4270" s="701" t="s">
        <v>1509</v>
      </c>
      <c r="D4270" s="702">
        <v>1991</v>
      </c>
      <c r="E4270" s="701" t="s">
        <v>1618</v>
      </c>
      <c r="F4270" s="701" t="s">
        <v>1619</v>
      </c>
      <c r="G4270" s="701" t="s">
        <v>1612</v>
      </c>
      <c r="H4270" s="703">
        <v>33757</v>
      </c>
      <c r="I4270" s="703">
        <v>33757</v>
      </c>
      <c r="J4270" s="701" t="s">
        <v>1608</v>
      </c>
      <c r="K4270" s="702">
        <v>57822</v>
      </c>
      <c r="L4270" s="701" t="s">
        <v>1341</v>
      </c>
      <c r="M4270" s="704"/>
      <c r="N4270" s="701" t="s">
        <v>1613</v>
      </c>
      <c r="O4270" s="702">
        <v>88933</v>
      </c>
      <c r="P4270" s="701" t="s">
        <v>1608</v>
      </c>
      <c r="Q4270" s="702">
        <v>7766</v>
      </c>
      <c r="R4270" s="701" t="s">
        <v>1341</v>
      </c>
      <c r="S4270" s="701" t="s">
        <v>1341</v>
      </c>
    </row>
    <row r="4271" spans="1:19" x14ac:dyDescent="0.3">
      <c r="A4271" s="701" t="s">
        <v>4858</v>
      </c>
      <c r="B4271" s="701" t="s">
        <v>1607</v>
      </c>
      <c r="C4271" s="701" t="s">
        <v>1509</v>
      </c>
      <c r="D4271" s="702">
        <v>1991</v>
      </c>
      <c r="E4271" s="701" t="s">
        <v>1618</v>
      </c>
      <c r="F4271" s="701" t="s">
        <v>1619</v>
      </c>
      <c r="G4271" s="701" t="s">
        <v>1612</v>
      </c>
      <c r="H4271" s="703">
        <v>33750</v>
      </c>
      <c r="I4271" s="703">
        <v>33750</v>
      </c>
      <c r="J4271" s="701" t="s">
        <v>1608</v>
      </c>
      <c r="K4271" s="702">
        <v>63277</v>
      </c>
      <c r="L4271" s="701" t="s">
        <v>1341</v>
      </c>
      <c r="M4271" s="704"/>
      <c r="N4271" s="701" t="s">
        <v>1613</v>
      </c>
      <c r="O4271" s="702">
        <v>93164</v>
      </c>
      <c r="P4271" s="701" t="s">
        <v>1608</v>
      </c>
      <c r="Q4271" s="705">
        <v>6867</v>
      </c>
      <c r="R4271" s="701" t="s">
        <v>1341</v>
      </c>
      <c r="S4271" s="701" t="s">
        <v>1341</v>
      </c>
    </row>
    <row r="4272" spans="1:19" x14ac:dyDescent="0.3">
      <c r="A4272" s="701" t="s">
        <v>4859</v>
      </c>
      <c r="B4272" s="701" t="s">
        <v>1607</v>
      </c>
      <c r="C4272" s="701" t="s">
        <v>1509</v>
      </c>
      <c r="D4272" s="702">
        <v>1991</v>
      </c>
      <c r="E4272" s="701" t="s">
        <v>1618</v>
      </c>
      <c r="F4272" s="701" t="s">
        <v>1619</v>
      </c>
      <c r="G4272" s="701" t="s">
        <v>1612</v>
      </c>
      <c r="H4272" s="703">
        <v>33750</v>
      </c>
      <c r="I4272" s="703">
        <v>33750</v>
      </c>
      <c r="J4272" s="701" t="s">
        <v>1608</v>
      </c>
      <c r="K4272" s="702">
        <v>67582</v>
      </c>
      <c r="L4272" s="701" t="s">
        <v>1341</v>
      </c>
      <c r="M4272" s="704"/>
      <c r="N4272" s="701" t="s">
        <v>1613</v>
      </c>
      <c r="O4272" s="702">
        <v>93307</v>
      </c>
      <c r="P4272" s="701" t="s">
        <v>1608</v>
      </c>
      <c r="Q4272" s="705">
        <v>2670</v>
      </c>
      <c r="R4272" s="701" t="s">
        <v>1341</v>
      </c>
      <c r="S4272" s="701" t="s">
        <v>1341</v>
      </c>
    </row>
    <row r="4273" spans="1:19" x14ac:dyDescent="0.3">
      <c r="A4273" s="701" t="s">
        <v>4868</v>
      </c>
      <c r="B4273" s="701" t="s">
        <v>1607</v>
      </c>
      <c r="C4273" s="701" t="s">
        <v>1509</v>
      </c>
      <c r="D4273" s="702">
        <v>1992</v>
      </c>
      <c r="E4273" s="701" t="s">
        <v>1618</v>
      </c>
      <c r="F4273" s="701" t="s">
        <v>1619</v>
      </c>
      <c r="G4273" s="701" t="s">
        <v>1612</v>
      </c>
      <c r="H4273" s="703">
        <v>34118</v>
      </c>
      <c r="I4273" s="703">
        <v>34118</v>
      </c>
      <c r="J4273" s="701" t="s">
        <v>1608</v>
      </c>
      <c r="K4273" s="702">
        <v>61806</v>
      </c>
      <c r="L4273" s="701" t="s">
        <v>1341</v>
      </c>
      <c r="M4273" s="704"/>
      <c r="N4273" s="701" t="s">
        <v>1613</v>
      </c>
      <c r="O4273" s="702">
        <v>468359</v>
      </c>
      <c r="P4273" s="701" t="s">
        <v>1608</v>
      </c>
      <c r="Q4273" s="702">
        <v>3805</v>
      </c>
      <c r="R4273" s="701" t="s">
        <v>1341</v>
      </c>
      <c r="S4273" s="701" t="s">
        <v>1341</v>
      </c>
    </row>
    <row r="4274" spans="1:19" x14ac:dyDescent="0.3">
      <c r="A4274" s="701" t="s">
        <v>4869</v>
      </c>
      <c r="B4274" s="701" t="s">
        <v>1607</v>
      </c>
      <c r="C4274" s="701" t="s">
        <v>1509</v>
      </c>
      <c r="D4274" s="702">
        <v>1992</v>
      </c>
      <c r="E4274" s="701" t="s">
        <v>1618</v>
      </c>
      <c r="F4274" s="701" t="s">
        <v>1619</v>
      </c>
      <c r="G4274" s="701" t="s">
        <v>1612</v>
      </c>
      <c r="H4274" s="703">
        <v>34129</v>
      </c>
      <c r="I4274" s="703">
        <v>34129</v>
      </c>
      <c r="J4274" s="701" t="s">
        <v>1608</v>
      </c>
      <c r="K4274" s="702">
        <v>65070</v>
      </c>
      <c r="L4274" s="701" t="s">
        <v>1341</v>
      </c>
      <c r="M4274" s="704"/>
      <c r="N4274" s="701" t="s">
        <v>1613</v>
      </c>
      <c r="O4274" s="702">
        <v>487903</v>
      </c>
      <c r="P4274" s="701" t="s">
        <v>1608</v>
      </c>
      <c r="Q4274" s="705">
        <v>3279</v>
      </c>
      <c r="R4274" s="701" t="s">
        <v>1341</v>
      </c>
      <c r="S4274" s="701" t="s">
        <v>1341</v>
      </c>
    </row>
    <row r="4275" spans="1:19" x14ac:dyDescent="0.3">
      <c r="A4275" s="701" t="s">
        <v>4870</v>
      </c>
      <c r="B4275" s="701" t="s">
        <v>1607</v>
      </c>
      <c r="C4275" s="701" t="s">
        <v>1509</v>
      </c>
      <c r="D4275" s="702">
        <v>1993</v>
      </c>
      <c r="E4275" s="701" t="s">
        <v>1618</v>
      </c>
      <c r="F4275" s="701" t="s">
        <v>1619</v>
      </c>
      <c r="G4275" s="701" t="s">
        <v>1612</v>
      </c>
      <c r="H4275" s="703">
        <v>34467</v>
      </c>
      <c r="I4275" s="703">
        <v>34467</v>
      </c>
      <c r="J4275" s="701" t="s">
        <v>1608</v>
      </c>
      <c r="K4275" s="702">
        <v>70544</v>
      </c>
      <c r="L4275" s="701" t="s">
        <v>1341</v>
      </c>
      <c r="M4275" s="704"/>
      <c r="N4275" s="701" t="s">
        <v>1613</v>
      </c>
      <c r="O4275" s="702">
        <v>732319</v>
      </c>
      <c r="P4275" s="701" t="s">
        <v>1608</v>
      </c>
      <c r="Q4275" s="702">
        <v>4503</v>
      </c>
      <c r="R4275" s="701" t="s">
        <v>1341</v>
      </c>
      <c r="S4275" s="701" t="s">
        <v>1341</v>
      </c>
    </row>
    <row r="4276" spans="1:19" x14ac:dyDescent="0.3">
      <c r="A4276" s="701" t="s">
        <v>4871</v>
      </c>
      <c r="B4276" s="701" t="s">
        <v>1607</v>
      </c>
      <c r="C4276" s="701" t="s">
        <v>1509</v>
      </c>
      <c r="D4276" s="702">
        <v>1993</v>
      </c>
      <c r="E4276" s="701" t="s">
        <v>1618</v>
      </c>
      <c r="F4276" s="701" t="s">
        <v>1619</v>
      </c>
      <c r="G4276" s="701" t="s">
        <v>1612</v>
      </c>
      <c r="H4276" s="703">
        <v>34474</v>
      </c>
      <c r="I4276" s="703">
        <v>34474</v>
      </c>
      <c r="J4276" s="701" t="s">
        <v>1608</v>
      </c>
      <c r="K4276" s="702">
        <v>68674</v>
      </c>
      <c r="L4276" s="701" t="s">
        <v>1341</v>
      </c>
      <c r="M4276" s="704"/>
      <c r="N4276" s="701" t="s">
        <v>1613</v>
      </c>
      <c r="O4276" s="702">
        <v>331193</v>
      </c>
      <c r="P4276" s="701" t="s">
        <v>1608</v>
      </c>
      <c r="Q4276" s="702">
        <v>1566</v>
      </c>
      <c r="R4276" s="701" t="s">
        <v>1341</v>
      </c>
      <c r="S4276" s="701" t="s">
        <v>1341</v>
      </c>
    </row>
    <row r="4277" spans="1:19" x14ac:dyDescent="0.3">
      <c r="A4277" s="701" t="s">
        <v>4882</v>
      </c>
      <c r="B4277" s="701" t="s">
        <v>1607</v>
      </c>
      <c r="C4277" s="701" t="s">
        <v>1509</v>
      </c>
      <c r="D4277" s="702">
        <v>1993</v>
      </c>
      <c r="E4277" s="701" t="s">
        <v>1618</v>
      </c>
      <c r="F4277" s="701" t="s">
        <v>1619</v>
      </c>
      <c r="G4277" s="701" t="s">
        <v>1612</v>
      </c>
      <c r="H4277" s="703">
        <v>34476</v>
      </c>
      <c r="I4277" s="703">
        <v>34478</v>
      </c>
      <c r="J4277" s="701" t="s">
        <v>1608</v>
      </c>
      <c r="K4277" s="702">
        <v>61208</v>
      </c>
      <c r="L4277" s="701" t="s">
        <v>1341</v>
      </c>
      <c r="M4277" s="704"/>
      <c r="N4277" s="701" t="s">
        <v>1613</v>
      </c>
      <c r="O4277" s="702">
        <v>520400</v>
      </c>
      <c r="P4277" s="701" t="s">
        <v>1608</v>
      </c>
      <c r="Q4277" s="705">
        <v>4758</v>
      </c>
      <c r="R4277" s="701" t="s">
        <v>1341</v>
      </c>
      <c r="S4277" s="701" t="s">
        <v>1341</v>
      </c>
    </row>
    <row r="4278" spans="1:19" x14ac:dyDescent="0.3">
      <c r="A4278" s="701" t="s">
        <v>4883</v>
      </c>
      <c r="B4278" s="701" t="s">
        <v>1607</v>
      </c>
      <c r="C4278" s="701" t="s">
        <v>1509</v>
      </c>
      <c r="D4278" s="702">
        <v>1993</v>
      </c>
      <c r="E4278" s="701" t="s">
        <v>1618</v>
      </c>
      <c r="F4278" s="701" t="s">
        <v>1619</v>
      </c>
      <c r="G4278" s="701" t="s">
        <v>1612</v>
      </c>
      <c r="H4278" s="703">
        <v>34486</v>
      </c>
      <c r="I4278" s="703">
        <v>34494</v>
      </c>
      <c r="J4278" s="701" t="s">
        <v>1608</v>
      </c>
      <c r="K4278" s="702">
        <v>61364</v>
      </c>
      <c r="L4278" s="701" t="s">
        <v>1341</v>
      </c>
      <c r="M4278" s="704"/>
      <c r="N4278" s="701" t="s">
        <v>1613</v>
      </c>
      <c r="O4278" s="705">
        <v>1531019</v>
      </c>
      <c r="P4278" s="701" t="s">
        <v>1608</v>
      </c>
      <c r="Q4278" s="705">
        <v>4048</v>
      </c>
      <c r="R4278" s="701" t="s">
        <v>1341</v>
      </c>
      <c r="S4278" s="701" t="s">
        <v>1341</v>
      </c>
    </row>
    <row r="4279" spans="1:19" x14ac:dyDescent="0.3">
      <c r="A4279" s="701" t="s">
        <v>4884</v>
      </c>
      <c r="B4279" s="701" t="s">
        <v>1607</v>
      </c>
      <c r="C4279" s="701" t="s">
        <v>1509</v>
      </c>
      <c r="D4279" s="702">
        <v>1994</v>
      </c>
      <c r="E4279" s="701" t="s">
        <v>1618</v>
      </c>
      <c r="F4279" s="701" t="s">
        <v>1619</v>
      </c>
      <c r="G4279" s="701" t="s">
        <v>1612</v>
      </c>
      <c r="H4279" s="703">
        <v>34842</v>
      </c>
      <c r="I4279" s="703">
        <v>34844</v>
      </c>
      <c r="J4279" s="701" t="s">
        <v>1608</v>
      </c>
      <c r="K4279" s="702">
        <v>69316</v>
      </c>
      <c r="L4279" s="701" t="s">
        <v>1341</v>
      </c>
      <c r="M4279" s="704"/>
      <c r="N4279" s="701" t="s">
        <v>1613</v>
      </c>
      <c r="O4279" s="705">
        <v>463674</v>
      </c>
      <c r="P4279" s="701" t="s">
        <v>1608</v>
      </c>
      <c r="Q4279" s="705">
        <v>383</v>
      </c>
      <c r="R4279" s="701" t="s">
        <v>1341</v>
      </c>
      <c r="S4279" s="701" t="s">
        <v>1341</v>
      </c>
    </row>
    <row r="4280" spans="1:19" x14ac:dyDescent="0.3">
      <c r="A4280" s="701" t="s">
        <v>4885</v>
      </c>
      <c r="B4280" s="701" t="s">
        <v>1607</v>
      </c>
      <c r="C4280" s="701" t="s">
        <v>1509</v>
      </c>
      <c r="D4280" s="702">
        <v>1994</v>
      </c>
      <c r="E4280" s="701" t="s">
        <v>1618</v>
      </c>
      <c r="F4280" s="701" t="s">
        <v>1619</v>
      </c>
      <c r="G4280" s="701" t="s">
        <v>1612</v>
      </c>
      <c r="H4280" s="703">
        <v>34842</v>
      </c>
      <c r="I4280" s="703">
        <v>34844</v>
      </c>
      <c r="J4280" s="701" t="s">
        <v>1608</v>
      </c>
      <c r="K4280" s="702">
        <v>66257</v>
      </c>
      <c r="L4280" s="701" t="s">
        <v>1341</v>
      </c>
      <c r="M4280" s="704"/>
      <c r="N4280" s="701" t="s">
        <v>1613</v>
      </c>
      <c r="O4280" s="702">
        <v>443212</v>
      </c>
      <c r="P4280" s="701" t="s">
        <v>1608</v>
      </c>
      <c r="Q4280" s="705">
        <v>139</v>
      </c>
      <c r="R4280" s="701" t="s">
        <v>1341</v>
      </c>
      <c r="S4280" s="701" t="s">
        <v>1341</v>
      </c>
    </row>
    <row r="4281" spans="1:19" x14ac:dyDescent="0.3">
      <c r="A4281" s="701" t="s">
        <v>4886</v>
      </c>
      <c r="B4281" s="701" t="s">
        <v>1607</v>
      </c>
      <c r="C4281" s="701" t="s">
        <v>1509</v>
      </c>
      <c r="D4281" s="702">
        <v>1994</v>
      </c>
      <c r="E4281" s="701" t="s">
        <v>1618</v>
      </c>
      <c r="F4281" s="701" t="s">
        <v>1619</v>
      </c>
      <c r="G4281" s="701" t="s">
        <v>1612</v>
      </c>
      <c r="H4281" s="703">
        <v>34849</v>
      </c>
      <c r="I4281" s="703">
        <v>34850</v>
      </c>
      <c r="J4281" s="701" t="s">
        <v>1608</v>
      </c>
      <c r="K4281" s="702">
        <v>68614</v>
      </c>
      <c r="L4281" s="701" t="s">
        <v>1341</v>
      </c>
      <c r="M4281" s="704"/>
      <c r="N4281" s="701" t="s">
        <v>1613</v>
      </c>
      <c r="O4281" s="702">
        <v>782571</v>
      </c>
      <c r="P4281" s="701" t="s">
        <v>1608</v>
      </c>
      <c r="Q4281" s="705">
        <v>693</v>
      </c>
      <c r="R4281" s="701" t="s">
        <v>1341</v>
      </c>
      <c r="S4281" s="701" t="s">
        <v>1341</v>
      </c>
    </row>
    <row r="4282" spans="1:19" x14ac:dyDescent="0.3">
      <c r="A4282" s="701" t="s">
        <v>4887</v>
      </c>
      <c r="B4282" s="701" t="s">
        <v>1607</v>
      </c>
      <c r="C4282" s="701" t="s">
        <v>1509</v>
      </c>
      <c r="D4282" s="702">
        <v>1994</v>
      </c>
      <c r="E4282" s="701" t="s">
        <v>1618</v>
      </c>
      <c r="F4282" s="701" t="s">
        <v>1619</v>
      </c>
      <c r="G4282" s="701" t="s">
        <v>1612</v>
      </c>
      <c r="H4282" s="703">
        <v>34857</v>
      </c>
      <c r="I4282" s="703">
        <v>34859</v>
      </c>
      <c r="J4282" s="701" t="s">
        <v>1608</v>
      </c>
      <c r="K4282" s="702">
        <v>66838</v>
      </c>
      <c r="L4282" s="701" t="s">
        <v>1341</v>
      </c>
      <c r="M4282" s="704"/>
      <c r="N4282" s="701" t="s">
        <v>1613</v>
      </c>
      <c r="O4282" s="702">
        <v>1242175</v>
      </c>
      <c r="P4282" s="701" t="s">
        <v>1608</v>
      </c>
      <c r="Q4282" s="702">
        <v>668</v>
      </c>
      <c r="R4282" s="701" t="s">
        <v>1341</v>
      </c>
      <c r="S4282" s="701" t="s">
        <v>1341</v>
      </c>
    </row>
    <row r="4283" spans="1:19" x14ac:dyDescent="0.3">
      <c r="A4283" s="701" t="s">
        <v>4907</v>
      </c>
      <c r="B4283" s="701" t="s">
        <v>1607</v>
      </c>
      <c r="C4283" s="701" t="s">
        <v>1509</v>
      </c>
      <c r="D4283" s="702">
        <v>1995</v>
      </c>
      <c r="E4283" s="701" t="s">
        <v>1618</v>
      </c>
      <c r="F4283" s="701" t="s">
        <v>1619</v>
      </c>
      <c r="G4283" s="701" t="s">
        <v>1612</v>
      </c>
      <c r="H4283" s="703">
        <v>35216</v>
      </c>
      <c r="I4283" s="703">
        <v>35216</v>
      </c>
      <c r="J4283" s="701" t="s">
        <v>1608</v>
      </c>
      <c r="K4283" s="702">
        <v>46405</v>
      </c>
      <c r="L4283" s="701" t="s">
        <v>1341</v>
      </c>
      <c r="M4283" s="704"/>
      <c r="N4283" s="701" t="s">
        <v>1613</v>
      </c>
      <c r="O4283" s="702">
        <v>212675</v>
      </c>
      <c r="P4283" s="701" t="s">
        <v>1608</v>
      </c>
      <c r="Q4283" s="702">
        <v>25362</v>
      </c>
      <c r="R4283" s="701" t="s">
        <v>1341</v>
      </c>
      <c r="S4283" s="701" t="s">
        <v>1341</v>
      </c>
    </row>
    <row r="4284" spans="1:19" x14ac:dyDescent="0.3">
      <c r="A4284" s="701" t="s">
        <v>4908</v>
      </c>
      <c r="B4284" s="701" t="s">
        <v>1607</v>
      </c>
      <c r="C4284" s="701" t="s">
        <v>1509</v>
      </c>
      <c r="D4284" s="702">
        <v>1995</v>
      </c>
      <c r="E4284" s="701" t="s">
        <v>1618</v>
      </c>
      <c r="F4284" s="701" t="s">
        <v>1619</v>
      </c>
      <c r="G4284" s="701" t="s">
        <v>1612</v>
      </c>
      <c r="H4284" s="703">
        <v>35213</v>
      </c>
      <c r="I4284" s="703">
        <v>35213</v>
      </c>
      <c r="J4284" s="701" t="s">
        <v>1608</v>
      </c>
      <c r="K4284" s="702">
        <v>50559</v>
      </c>
      <c r="L4284" s="701" t="s">
        <v>1341</v>
      </c>
      <c r="M4284" s="704"/>
      <c r="N4284" s="701" t="s">
        <v>1613</v>
      </c>
      <c r="O4284" s="702">
        <v>67779</v>
      </c>
      <c r="P4284" s="701" t="s">
        <v>1608</v>
      </c>
      <c r="Q4284" s="702">
        <v>17792</v>
      </c>
      <c r="R4284" s="701" t="s">
        <v>1341</v>
      </c>
      <c r="S4284" s="701" t="s">
        <v>1341</v>
      </c>
    </row>
    <row r="4285" spans="1:19" x14ac:dyDescent="0.3">
      <c r="A4285" s="701" t="s">
        <v>4909</v>
      </c>
      <c r="B4285" s="701" t="s">
        <v>1607</v>
      </c>
      <c r="C4285" s="701" t="s">
        <v>1509</v>
      </c>
      <c r="D4285" s="702">
        <v>1995</v>
      </c>
      <c r="E4285" s="701" t="s">
        <v>1618</v>
      </c>
      <c r="F4285" s="701" t="s">
        <v>1619</v>
      </c>
      <c r="G4285" s="701" t="s">
        <v>1612</v>
      </c>
      <c r="H4285" s="703">
        <v>35213</v>
      </c>
      <c r="I4285" s="703">
        <v>35213</v>
      </c>
      <c r="J4285" s="701" t="s">
        <v>1608</v>
      </c>
      <c r="K4285" s="702">
        <v>60301</v>
      </c>
      <c r="L4285" s="701" t="s">
        <v>1341</v>
      </c>
      <c r="M4285" s="704"/>
      <c r="N4285" s="701" t="s">
        <v>1613</v>
      </c>
      <c r="O4285" s="702">
        <v>80840</v>
      </c>
      <c r="P4285" s="701" t="s">
        <v>1608</v>
      </c>
      <c r="Q4285" s="705">
        <v>7263</v>
      </c>
      <c r="R4285" s="701" t="s">
        <v>1341</v>
      </c>
      <c r="S4285" s="701" t="s">
        <v>1341</v>
      </c>
    </row>
    <row r="4286" spans="1:19" x14ac:dyDescent="0.3">
      <c r="A4286" s="701" t="s">
        <v>4910</v>
      </c>
      <c r="B4286" s="701" t="s">
        <v>1607</v>
      </c>
      <c r="C4286" s="701" t="s">
        <v>1509</v>
      </c>
      <c r="D4286" s="702">
        <v>1995</v>
      </c>
      <c r="E4286" s="701" t="s">
        <v>1618</v>
      </c>
      <c r="F4286" s="701" t="s">
        <v>1619</v>
      </c>
      <c r="G4286" s="701" t="s">
        <v>1612</v>
      </c>
      <c r="H4286" s="703">
        <v>35220</v>
      </c>
      <c r="I4286" s="703">
        <v>35220</v>
      </c>
      <c r="J4286" s="701" t="s">
        <v>1608</v>
      </c>
      <c r="K4286" s="702">
        <v>66447</v>
      </c>
      <c r="L4286" s="701" t="s">
        <v>1341</v>
      </c>
      <c r="M4286" s="704"/>
      <c r="N4286" s="701" t="s">
        <v>1613</v>
      </c>
      <c r="O4286" s="702">
        <v>207051</v>
      </c>
      <c r="P4286" s="701" t="s">
        <v>1608</v>
      </c>
      <c r="Q4286" s="705">
        <v>2790</v>
      </c>
      <c r="R4286" s="701" t="s">
        <v>1341</v>
      </c>
      <c r="S4286" s="701" t="s">
        <v>1341</v>
      </c>
    </row>
    <row r="4287" spans="1:19" x14ac:dyDescent="0.3">
      <c r="A4287" s="701" t="s">
        <v>4911</v>
      </c>
      <c r="B4287" s="701" t="s">
        <v>1607</v>
      </c>
      <c r="C4287" s="701" t="s">
        <v>1509</v>
      </c>
      <c r="D4287" s="702">
        <v>1996</v>
      </c>
      <c r="E4287" s="701" t="s">
        <v>1618</v>
      </c>
      <c r="F4287" s="701" t="s">
        <v>1619</v>
      </c>
      <c r="G4287" s="701" t="s">
        <v>1612</v>
      </c>
      <c r="H4287" s="703">
        <v>35573</v>
      </c>
      <c r="I4287" s="703">
        <v>35573</v>
      </c>
      <c r="J4287" s="701" t="s">
        <v>1608</v>
      </c>
      <c r="K4287" s="702">
        <v>47805</v>
      </c>
      <c r="L4287" s="701" t="s">
        <v>1341</v>
      </c>
      <c r="M4287" s="704"/>
      <c r="N4287" s="701" t="s">
        <v>1613</v>
      </c>
      <c r="O4287" s="702">
        <v>455344</v>
      </c>
      <c r="P4287" s="701" t="s">
        <v>1608</v>
      </c>
      <c r="Q4287" s="705">
        <v>17351</v>
      </c>
      <c r="R4287" s="701" t="s">
        <v>1341</v>
      </c>
      <c r="S4287" s="701" t="s">
        <v>1341</v>
      </c>
    </row>
    <row r="4288" spans="1:19" x14ac:dyDescent="0.3">
      <c r="A4288" s="701" t="s">
        <v>4912</v>
      </c>
      <c r="B4288" s="701" t="s">
        <v>1607</v>
      </c>
      <c r="C4288" s="701" t="s">
        <v>1509</v>
      </c>
      <c r="D4288" s="702">
        <v>1996</v>
      </c>
      <c r="E4288" s="701" t="s">
        <v>1618</v>
      </c>
      <c r="F4288" s="701" t="s">
        <v>1619</v>
      </c>
      <c r="G4288" s="701" t="s">
        <v>1612</v>
      </c>
      <c r="H4288" s="703">
        <v>35577</v>
      </c>
      <c r="I4288" s="703">
        <v>35586</v>
      </c>
      <c r="J4288" s="701" t="s">
        <v>1608</v>
      </c>
      <c r="K4288" s="702">
        <v>58102</v>
      </c>
      <c r="L4288" s="701" t="s">
        <v>1341</v>
      </c>
      <c r="M4288" s="704"/>
      <c r="N4288" s="701" t="s">
        <v>1613</v>
      </c>
      <c r="O4288" s="702">
        <v>1876914</v>
      </c>
      <c r="P4288" s="701" t="s">
        <v>1608</v>
      </c>
      <c r="Q4288" s="705">
        <v>10911</v>
      </c>
      <c r="R4288" s="701" t="s">
        <v>1341</v>
      </c>
      <c r="S4288" s="701" t="s">
        <v>1341</v>
      </c>
    </row>
    <row r="4289" spans="1:19" x14ac:dyDescent="0.3">
      <c r="A4289" s="701" t="s">
        <v>4913</v>
      </c>
      <c r="B4289" s="701" t="s">
        <v>1607</v>
      </c>
      <c r="C4289" s="701" t="s">
        <v>1509</v>
      </c>
      <c r="D4289" s="702">
        <v>1997</v>
      </c>
      <c r="E4289" s="701" t="s">
        <v>1618</v>
      </c>
      <c r="F4289" s="701" t="s">
        <v>1619</v>
      </c>
      <c r="G4289" s="701" t="s">
        <v>1612</v>
      </c>
      <c r="H4289" s="703">
        <v>35915</v>
      </c>
      <c r="I4289" s="703">
        <v>35923</v>
      </c>
      <c r="J4289" s="701" t="s">
        <v>1608</v>
      </c>
      <c r="K4289" s="702">
        <v>67595</v>
      </c>
      <c r="L4289" s="701" t="s">
        <v>1341</v>
      </c>
      <c r="M4289" s="704"/>
      <c r="N4289" s="701" t="s">
        <v>1608</v>
      </c>
      <c r="O4289" s="702">
        <v>1326</v>
      </c>
      <c r="P4289" s="701" t="s">
        <v>1613</v>
      </c>
      <c r="Q4289" s="705">
        <v>1681579</v>
      </c>
      <c r="R4289" s="701" t="s">
        <v>1341</v>
      </c>
      <c r="S4289" s="701" t="s">
        <v>1341</v>
      </c>
    </row>
    <row r="4290" spans="1:19" x14ac:dyDescent="0.3">
      <c r="A4290" s="701" t="s">
        <v>4914</v>
      </c>
      <c r="B4290" s="701" t="s">
        <v>1607</v>
      </c>
      <c r="C4290" s="701" t="s">
        <v>1509</v>
      </c>
      <c r="D4290" s="702">
        <v>1997</v>
      </c>
      <c r="E4290" s="701" t="s">
        <v>1618</v>
      </c>
      <c r="F4290" s="701" t="s">
        <v>1619</v>
      </c>
      <c r="G4290" s="701" t="s">
        <v>1612</v>
      </c>
      <c r="H4290" s="703">
        <v>35929</v>
      </c>
      <c r="I4290" s="703">
        <v>35929</v>
      </c>
      <c r="J4290" s="701" t="s">
        <v>1608</v>
      </c>
      <c r="K4290" s="702">
        <v>67337</v>
      </c>
      <c r="L4290" s="701" t="s">
        <v>1341</v>
      </c>
      <c r="M4290" s="704"/>
      <c r="N4290" s="701" t="s">
        <v>1608</v>
      </c>
      <c r="O4290" s="702">
        <v>1748</v>
      </c>
      <c r="P4290" s="701" t="s">
        <v>1613</v>
      </c>
      <c r="Q4290" s="705">
        <v>382915</v>
      </c>
      <c r="R4290" s="701" t="s">
        <v>1341</v>
      </c>
      <c r="S4290" s="701" t="s">
        <v>1341</v>
      </c>
    </row>
    <row r="4291" spans="1:19" x14ac:dyDescent="0.3">
      <c r="A4291" s="701" t="s">
        <v>4954</v>
      </c>
      <c r="B4291" s="701" t="s">
        <v>1607</v>
      </c>
      <c r="C4291" s="701" t="s">
        <v>1509</v>
      </c>
      <c r="D4291" s="702">
        <v>1997</v>
      </c>
      <c r="E4291" s="701" t="s">
        <v>1618</v>
      </c>
      <c r="F4291" s="701" t="s">
        <v>1619</v>
      </c>
      <c r="G4291" s="701" t="s">
        <v>1612</v>
      </c>
      <c r="H4291" s="703">
        <v>35937</v>
      </c>
      <c r="I4291" s="703">
        <v>35937</v>
      </c>
      <c r="J4291" s="701" t="s">
        <v>1608</v>
      </c>
      <c r="K4291" s="702">
        <v>54777</v>
      </c>
      <c r="L4291" s="701" t="s">
        <v>1341</v>
      </c>
      <c r="M4291" s="704"/>
      <c r="N4291" s="701" t="s">
        <v>1608</v>
      </c>
      <c r="O4291" s="702">
        <v>3827</v>
      </c>
      <c r="P4291" s="701" t="s">
        <v>1613</v>
      </c>
      <c r="Q4291" s="702">
        <v>510596</v>
      </c>
      <c r="R4291" s="701" t="s">
        <v>1341</v>
      </c>
      <c r="S4291" s="701" t="s">
        <v>1341</v>
      </c>
    </row>
    <row r="4292" spans="1:19" x14ac:dyDescent="0.3">
      <c r="A4292" s="701" t="s">
        <v>4955</v>
      </c>
      <c r="B4292" s="701" t="s">
        <v>1607</v>
      </c>
      <c r="C4292" s="701" t="s">
        <v>1509</v>
      </c>
      <c r="D4292" s="702">
        <v>1997</v>
      </c>
      <c r="E4292" s="701" t="s">
        <v>1618</v>
      </c>
      <c r="F4292" s="701" t="s">
        <v>1619</v>
      </c>
      <c r="G4292" s="701" t="s">
        <v>1612</v>
      </c>
      <c r="H4292" s="703">
        <v>35942</v>
      </c>
      <c r="I4292" s="703">
        <v>35942</v>
      </c>
      <c r="J4292" s="701" t="s">
        <v>1608</v>
      </c>
      <c r="K4292" s="702">
        <v>51056</v>
      </c>
      <c r="L4292" s="701" t="s">
        <v>1341</v>
      </c>
      <c r="M4292" s="704"/>
      <c r="N4292" s="701" t="s">
        <v>1608</v>
      </c>
      <c r="O4292" s="702">
        <v>13419</v>
      </c>
      <c r="P4292" s="701" t="s">
        <v>1613</v>
      </c>
      <c r="Q4292" s="705">
        <v>313525</v>
      </c>
      <c r="R4292" s="701" t="s">
        <v>1341</v>
      </c>
      <c r="S4292" s="701" t="s">
        <v>1341</v>
      </c>
    </row>
    <row r="4293" spans="1:19" x14ac:dyDescent="0.3">
      <c r="A4293" s="701" t="s">
        <v>4735</v>
      </c>
      <c r="B4293" s="701" t="s">
        <v>1607</v>
      </c>
      <c r="C4293" s="701" t="s">
        <v>1509</v>
      </c>
      <c r="D4293" s="702">
        <v>1998</v>
      </c>
      <c r="E4293" s="701" t="s">
        <v>1618</v>
      </c>
      <c r="F4293" s="701" t="s">
        <v>1619</v>
      </c>
      <c r="G4293" s="701" t="s">
        <v>1612</v>
      </c>
      <c r="H4293" s="703">
        <v>36290</v>
      </c>
      <c r="I4293" s="703">
        <v>36290</v>
      </c>
      <c r="J4293" s="701" t="s">
        <v>1608</v>
      </c>
      <c r="K4293" s="702">
        <v>58759</v>
      </c>
      <c r="L4293" s="701" t="s">
        <v>1341</v>
      </c>
      <c r="M4293" s="704"/>
      <c r="N4293" s="701" t="s">
        <v>1608</v>
      </c>
      <c r="O4293" s="702">
        <v>7997</v>
      </c>
      <c r="P4293" s="701" t="s">
        <v>1613</v>
      </c>
      <c r="Q4293" s="705">
        <v>750944</v>
      </c>
      <c r="R4293" s="701" t="s">
        <v>1341</v>
      </c>
      <c r="S4293" s="701" t="s">
        <v>1341</v>
      </c>
    </row>
    <row r="4294" spans="1:19" x14ac:dyDescent="0.3">
      <c r="A4294" s="701" t="s">
        <v>4736</v>
      </c>
      <c r="B4294" s="701" t="s">
        <v>1607</v>
      </c>
      <c r="C4294" s="701" t="s">
        <v>1509</v>
      </c>
      <c r="D4294" s="702">
        <v>1998</v>
      </c>
      <c r="E4294" s="701" t="s">
        <v>1618</v>
      </c>
      <c r="F4294" s="701" t="s">
        <v>1619</v>
      </c>
      <c r="G4294" s="701" t="s">
        <v>1612</v>
      </c>
      <c r="H4294" s="703">
        <v>36303</v>
      </c>
      <c r="I4294" s="703">
        <v>36303</v>
      </c>
      <c r="J4294" s="701" t="s">
        <v>1608</v>
      </c>
      <c r="K4294" s="702">
        <v>63649</v>
      </c>
      <c r="L4294" s="701" t="s">
        <v>1341</v>
      </c>
      <c r="M4294" s="704"/>
      <c r="N4294" s="701" t="s">
        <v>1608</v>
      </c>
      <c r="O4294" s="702">
        <v>3013</v>
      </c>
      <c r="P4294" s="701" t="s">
        <v>1613</v>
      </c>
      <c r="Q4294" s="705">
        <v>739338</v>
      </c>
      <c r="R4294" s="701" t="s">
        <v>1341</v>
      </c>
      <c r="S4294" s="701" t="s">
        <v>1341</v>
      </c>
    </row>
    <row r="4295" spans="1:19" x14ac:dyDescent="0.3">
      <c r="A4295" s="701" t="s">
        <v>4737</v>
      </c>
      <c r="B4295" s="701" t="s">
        <v>1607</v>
      </c>
      <c r="C4295" s="701" t="s">
        <v>1509</v>
      </c>
      <c r="D4295" s="702">
        <v>1998</v>
      </c>
      <c r="E4295" s="701" t="s">
        <v>1618</v>
      </c>
      <c r="F4295" s="701" t="s">
        <v>1619</v>
      </c>
      <c r="G4295" s="701" t="s">
        <v>1612</v>
      </c>
      <c r="H4295" s="703">
        <v>36310</v>
      </c>
      <c r="I4295" s="703">
        <v>36323</v>
      </c>
      <c r="J4295" s="701" t="s">
        <v>1608</v>
      </c>
      <c r="K4295" s="702">
        <v>64812</v>
      </c>
      <c r="L4295" s="701" t="s">
        <v>1341</v>
      </c>
      <c r="M4295" s="704"/>
      <c r="N4295" s="701" t="s">
        <v>1608</v>
      </c>
      <c r="O4295" s="702">
        <v>523</v>
      </c>
      <c r="P4295" s="701" t="s">
        <v>1613</v>
      </c>
      <c r="Q4295" s="705">
        <v>367395</v>
      </c>
      <c r="R4295" s="701" t="s">
        <v>1341</v>
      </c>
      <c r="S4295" s="701" t="s">
        <v>1341</v>
      </c>
    </row>
    <row r="4296" spans="1:19" x14ac:dyDescent="0.3">
      <c r="A4296" s="701" t="s">
        <v>4627</v>
      </c>
      <c r="B4296" s="701" t="s">
        <v>1607</v>
      </c>
      <c r="C4296" s="701" t="s">
        <v>1509</v>
      </c>
      <c r="D4296" s="702">
        <v>1999</v>
      </c>
      <c r="E4296" s="701" t="s">
        <v>1618</v>
      </c>
      <c r="F4296" s="701" t="s">
        <v>1619</v>
      </c>
      <c r="G4296" s="701" t="s">
        <v>1612</v>
      </c>
      <c r="H4296" s="703">
        <v>36661</v>
      </c>
      <c r="I4296" s="703">
        <v>36661</v>
      </c>
      <c r="J4296" s="701" t="s">
        <v>1608</v>
      </c>
      <c r="K4296" s="702">
        <v>63700</v>
      </c>
      <c r="L4296" s="701" t="s">
        <v>1341</v>
      </c>
      <c r="M4296" s="704"/>
      <c r="N4296" s="701" t="s">
        <v>1608</v>
      </c>
      <c r="O4296" s="702">
        <v>2169</v>
      </c>
      <c r="P4296" s="701" t="s">
        <v>1613</v>
      </c>
      <c r="Q4296" s="705">
        <v>521411</v>
      </c>
      <c r="R4296" s="701" t="s">
        <v>1341</v>
      </c>
      <c r="S4296" s="701" t="s">
        <v>1341</v>
      </c>
    </row>
    <row r="4297" spans="1:19" x14ac:dyDescent="0.3">
      <c r="A4297" s="701" t="s">
        <v>4628</v>
      </c>
      <c r="B4297" s="701" t="s">
        <v>1607</v>
      </c>
      <c r="C4297" s="701" t="s">
        <v>1509</v>
      </c>
      <c r="D4297" s="702">
        <v>1999</v>
      </c>
      <c r="E4297" s="701" t="s">
        <v>1618</v>
      </c>
      <c r="F4297" s="701" t="s">
        <v>1619</v>
      </c>
      <c r="G4297" s="701" t="s">
        <v>1612</v>
      </c>
      <c r="H4297" s="703">
        <v>36664</v>
      </c>
      <c r="I4297" s="703">
        <v>36664</v>
      </c>
      <c r="J4297" s="701" t="s">
        <v>1608</v>
      </c>
      <c r="K4297" s="702">
        <v>65707</v>
      </c>
      <c r="L4297" s="701" t="s">
        <v>1341</v>
      </c>
      <c r="M4297" s="704"/>
      <c r="N4297" s="701" t="s">
        <v>1608</v>
      </c>
      <c r="O4297" s="702">
        <v>878</v>
      </c>
      <c r="P4297" s="701" t="s">
        <v>1613</v>
      </c>
      <c r="Q4297" s="705">
        <v>526565</v>
      </c>
      <c r="R4297" s="701" t="s">
        <v>1341</v>
      </c>
      <c r="S4297" s="701" t="s">
        <v>1341</v>
      </c>
    </row>
    <row r="4298" spans="1:19" x14ac:dyDescent="0.3">
      <c r="A4298" s="701" t="s">
        <v>4629</v>
      </c>
      <c r="B4298" s="701" t="s">
        <v>1607</v>
      </c>
      <c r="C4298" s="701" t="s">
        <v>1509</v>
      </c>
      <c r="D4298" s="702">
        <v>1999</v>
      </c>
      <c r="E4298" s="701" t="s">
        <v>1618</v>
      </c>
      <c r="F4298" s="701" t="s">
        <v>1619</v>
      </c>
      <c r="G4298" s="701" t="s">
        <v>1612</v>
      </c>
      <c r="H4298" s="703">
        <v>36672</v>
      </c>
      <c r="I4298" s="703">
        <v>36672</v>
      </c>
      <c r="J4298" s="701" t="s">
        <v>1608</v>
      </c>
      <c r="K4298" s="702">
        <v>63610</v>
      </c>
      <c r="L4298" s="701" t="s">
        <v>1341</v>
      </c>
      <c r="M4298" s="704"/>
      <c r="N4298" s="701" t="s">
        <v>1608</v>
      </c>
      <c r="O4298" s="702">
        <v>2891</v>
      </c>
      <c r="P4298" s="701" t="s">
        <v>1613</v>
      </c>
      <c r="Q4298" s="702">
        <v>560799</v>
      </c>
      <c r="R4298" s="701" t="s">
        <v>1341</v>
      </c>
      <c r="S4298" s="701" t="s">
        <v>1341</v>
      </c>
    </row>
    <row r="4299" spans="1:19" x14ac:dyDescent="0.3">
      <c r="A4299" s="701" t="s">
        <v>4630</v>
      </c>
      <c r="B4299" s="701" t="s">
        <v>1607</v>
      </c>
      <c r="C4299" s="701" t="s">
        <v>1509</v>
      </c>
      <c r="D4299" s="702">
        <v>1999</v>
      </c>
      <c r="E4299" s="701" t="s">
        <v>1618</v>
      </c>
      <c r="F4299" s="701" t="s">
        <v>1619</v>
      </c>
      <c r="G4299" s="701" t="s">
        <v>1612</v>
      </c>
      <c r="H4299" s="703">
        <v>36679</v>
      </c>
      <c r="I4299" s="703">
        <v>36679</v>
      </c>
      <c r="J4299" s="701" t="s">
        <v>1608</v>
      </c>
      <c r="K4299" s="702">
        <v>65289</v>
      </c>
      <c r="L4299" s="701" t="s">
        <v>1341</v>
      </c>
      <c r="M4299" s="704"/>
      <c r="N4299" s="701" t="s">
        <v>1608</v>
      </c>
      <c r="O4299" s="702">
        <v>1330</v>
      </c>
      <c r="P4299" s="701" t="s">
        <v>1613</v>
      </c>
      <c r="Q4299" s="702">
        <v>366381</v>
      </c>
      <c r="R4299" s="701" t="s">
        <v>1341</v>
      </c>
      <c r="S4299" s="701" t="s">
        <v>1341</v>
      </c>
    </row>
    <row r="4300" spans="1:19" x14ac:dyDescent="0.3">
      <c r="A4300" s="701" t="s">
        <v>4649</v>
      </c>
      <c r="B4300" s="701" t="s">
        <v>1607</v>
      </c>
      <c r="C4300" s="701" t="s">
        <v>1509</v>
      </c>
      <c r="D4300" s="702">
        <v>2000</v>
      </c>
      <c r="E4300" s="701" t="s">
        <v>1618</v>
      </c>
      <c r="F4300" s="701" t="s">
        <v>1619</v>
      </c>
      <c r="G4300" s="701" t="s">
        <v>1612</v>
      </c>
      <c r="H4300" s="703">
        <v>37030</v>
      </c>
      <c r="I4300" s="703">
        <v>37030</v>
      </c>
      <c r="J4300" s="701" t="s">
        <v>1608</v>
      </c>
      <c r="K4300" s="702">
        <v>57304</v>
      </c>
      <c r="L4300" s="701" t="s">
        <v>1341</v>
      </c>
      <c r="M4300" s="704"/>
      <c r="N4300" s="701" t="s">
        <v>1608</v>
      </c>
      <c r="O4300" s="702">
        <v>10113</v>
      </c>
      <c r="P4300" s="701" t="s">
        <v>1613</v>
      </c>
      <c r="Q4300" s="705">
        <v>63083</v>
      </c>
      <c r="R4300" s="701" t="s">
        <v>1341</v>
      </c>
      <c r="S4300" s="701" t="s">
        <v>1341</v>
      </c>
    </row>
    <row r="4301" spans="1:19" x14ac:dyDescent="0.3">
      <c r="A4301" s="701" t="s">
        <v>4650</v>
      </c>
      <c r="B4301" s="701" t="s">
        <v>1607</v>
      </c>
      <c r="C4301" s="701" t="s">
        <v>1509</v>
      </c>
      <c r="D4301" s="702">
        <v>2000</v>
      </c>
      <c r="E4301" s="701" t="s">
        <v>1618</v>
      </c>
      <c r="F4301" s="701" t="s">
        <v>1619</v>
      </c>
      <c r="G4301" s="701" t="s">
        <v>1612</v>
      </c>
      <c r="H4301" s="703">
        <v>37032</v>
      </c>
      <c r="I4301" s="703">
        <v>37032</v>
      </c>
      <c r="J4301" s="701" t="s">
        <v>1608</v>
      </c>
      <c r="K4301" s="702">
        <v>62136</v>
      </c>
      <c r="L4301" s="701" t="s">
        <v>1341</v>
      </c>
      <c r="M4301" s="704"/>
      <c r="N4301" s="701" t="s">
        <v>1608</v>
      </c>
      <c r="O4301" s="702">
        <v>4548</v>
      </c>
      <c r="P4301" s="701" t="s">
        <v>1613</v>
      </c>
      <c r="Q4301" s="702">
        <v>624216</v>
      </c>
      <c r="R4301" s="701" t="s">
        <v>1341</v>
      </c>
      <c r="S4301" s="701" t="s">
        <v>1341</v>
      </c>
    </row>
    <row r="4302" spans="1:19" x14ac:dyDescent="0.3">
      <c r="A4302" s="701" t="s">
        <v>4651</v>
      </c>
      <c r="B4302" s="701" t="s">
        <v>1607</v>
      </c>
      <c r="C4302" s="701" t="s">
        <v>1509</v>
      </c>
      <c r="D4302" s="702">
        <v>2000</v>
      </c>
      <c r="E4302" s="701" t="s">
        <v>1618</v>
      </c>
      <c r="F4302" s="701" t="s">
        <v>1619</v>
      </c>
      <c r="G4302" s="701" t="s">
        <v>1612</v>
      </c>
      <c r="H4302" s="703">
        <v>37036</v>
      </c>
      <c r="I4302" s="703">
        <v>37041</v>
      </c>
      <c r="J4302" s="701" t="s">
        <v>1608</v>
      </c>
      <c r="K4302" s="702">
        <v>62751</v>
      </c>
      <c r="L4302" s="701" t="s">
        <v>1341</v>
      </c>
      <c r="M4302" s="704"/>
      <c r="N4302" s="701" t="s">
        <v>1608</v>
      </c>
      <c r="O4302" s="702">
        <v>3442</v>
      </c>
      <c r="P4302" s="701" t="s">
        <v>1613</v>
      </c>
      <c r="Q4302" s="702">
        <v>674957</v>
      </c>
      <c r="R4302" s="701" t="s">
        <v>1341</v>
      </c>
      <c r="S4302" s="701" t="s">
        <v>1341</v>
      </c>
    </row>
    <row r="4303" spans="1:19" x14ac:dyDescent="0.3">
      <c r="A4303" s="701" t="s">
        <v>4652</v>
      </c>
      <c r="B4303" s="701" t="s">
        <v>1607</v>
      </c>
      <c r="C4303" s="701" t="s">
        <v>1509</v>
      </c>
      <c r="D4303" s="702">
        <v>2000</v>
      </c>
      <c r="E4303" s="701" t="s">
        <v>1618</v>
      </c>
      <c r="F4303" s="701" t="s">
        <v>1619</v>
      </c>
      <c r="G4303" s="701" t="s">
        <v>1612</v>
      </c>
      <c r="H4303" s="703">
        <v>37046</v>
      </c>
      <c r="I4303" s="703">
        <v>37046</v>
      </c>
      <c r="J4303" s="701" t="s">
        <v>1608</v>
      </c>
      <c r="K4303" s="702">
        <v>63519</v>
      </c>
      <c r="L4303" s="701" t="s">
        <v>1341</v>
      </c>
      <c r="M4303" s="704"/>
      <c r="N4303" s="701" t="s">
        <v>1608</v>
      </c>
      <c r="O4303" s="705">
        <v>3576</v>
      </c>
      <c r="P4303" s="701" t="s">
        <v>1613</v>
      </c>
      <c r="Q4303" s="705">
        <v>350205</v>
      </c>
      <c r="R4303" s="701" t="s">
        <v>1341</v>
      </c>
      <c r="S4303" s="701" t="s">
        <v>1341</v>
      </c>
    </row>
    <row r="4304" spans="1:19" x14ac:dyDescent="0.3">
      <c r="A4304" s="701" t="s">
        <v>2380</v>
      </c>
      <c r="B4304" s="701" t="s">
        <v>1607</v>
      </c>
      <c r="C4304" s="701" t="s">
        <v>1509</v>
      </c>
      <c r="D4304" s="702">
        <v>2001</v>
      </c>
      <c r="E4304" s="701" t="s">
        <v>1618</v>
      </c>
      <c r="F4304" s="701" t="s">
        <v>1619</v>
      </c>
      <c r="G4304" s="701" t="s">
        <v>1612</v>
      </c>
      <c r="H4304" s="703">
        <v>37405</v>
      </c>
      <c r="I4304" s="703">
        <v>37405</v>
      </c>
      <c r="J4304" s="701" t="s">
        <v>1608</v>
      </c>
      <c r="K4304" s="702">
        <v>67644</v>
      </c>
      <c r="L4304" s="701" t="s">
        <v>1341</v>
      </c>
      <c r="M4304" s="704"/>
      <c r="N4304" s="701" t="s">
        <v>1613</v>
      </c>
      <c r="O4304" s="702">
        <v>823942</v>
      </c>
      <c r="P4304" s="701" t="s">
        <v>1608</v>
      </c>
      <c r="Q4304" s="702">
        <v>614</v>
      </c>
      <c r="R4304" s="701" t="s">
        <v>1341</v>
      </c>
      <c r="S4304" s="701" t="s">
        <v>1341</v>
      </c>
    </row>
    <row r="4305" spans="1:19" x14ac:dyDescent="0.3">
      <c r="A4305" s="701" t="s">
        <v>2382</v>
      </c>
      <c r="B4305" s="701" t="s">
        <v>1607</v>
      </c>
      <c r="C4305" s="701" t="s">
        <v>1509</v>
      </c>
      <c r="D4305" s="702">
        <v>2001</v>
      </c>
      <c r="E4305" s="701" t="s">
        <v>1618</v>
      </c>
      <c r="F4305" s="701" t="s">
        <v>1619</v>
      </c>
      <c r="G4305" s="701" t="s">
        <v>1612</v>
      </c>
      <c r="H4305" s="703">
        <v>37410</v>
      </c>
      <c r="I4305" s="703">
        <v>37410</v>
      </c>
      <c r="J4305" s="701" t="s">
        <v>1608</v>
      </c>
      <c r="K4305" s="702">
        <v>65472</v>
      </c>
      <c r="L4305" s="701" t="s">
        <v>1341</v>
      </c>
      <c r="M4305" s="704"/>
      <c r="N4305" s="701" t="s">
        <v>1613</v>
      </c>
      <c r="O4305" s="702">
        <v>766527</v>
      </c>
      <c r="P4305" s="701" t="s">
        <v>1608</v>
      </c>
      <c r="Q4305" s="702">
        <v>3301</v>
      </c>
      <c r="R4305" s="701" t="s">
        <v>1341</v>
      </c>
      <c r="S4305" s="701" t="s">
        <v>1341</v>
      </c>
    </row>
    <row r="4306" spans="1:19" x14ac:dyDescent="0.3">
      <c r="A4306" s="701" t="s">
        <v>2383</v>
      </c>
      <c r="B4306" s="701" t="s">
        <v>1607</v>
      </c>
      <c r="C4306" s="701" t="s">
        <v>1509</v>
      </c>
      <c r="D4306" s="702">
        <v>2001</v>
      </c>
      <c r="E4306" s="701" t="s">
        <v>1618</v>
      </c>
      <c r="F4306" s="701" t="s">
        <v>1619</v>
      </c>
      <c r="G4306" s="701" t="s">
        <v>1612</v>
      </c>
      <c r="H4306" s="703">
        <v>37396</v>
      </c>
      <c r="I4306" s="703">
        <v>37396</v>
      </c>
      <c r="J4306" s="701" t="s">
        <v>1608</v>
      </c>
      <c r="K4306" s="702">
        <v>63412</v>
      </c>
      <c r="L4306" s="701" t="s">
        <v>1341</v>
      </c>
      <c r="M4306" s="704"/>
      <c r="N4306" s="701" t="s">
        <v>1613</v>
      </c>
      <c r="O4306" s="702">
        <v>675361</v>
      </c>
      <c r="P4306" s="701" t="s">
        <v>1608</v>
      </c>
      <c r="Q4306" s="705">
        <v>4627</v>
      </c>
      <c r="R4306" s="701" t="s">
        <v>1341</v>
      </c>
      <c r="S4306" s="701" t="s">
        <v>1341</v>
      </c>
    </row>
    <row r="4307" spans="1:19" x14ac:dyDescent="0.3">
      <c r="A4307" s="701" t="s">
        <v>2384</v>
      </c>
      <c r="B4307" s="701" t="s">
        <v>1607</v>
      </c>
      <c r="C4307" s="701" t="s">
        <v>1509</v>
      </c>
      <c r="D4307" s="702">
        <v>2001</v>
      </c>
      <c r="E4307" s="701" t="s">
        <v>1618</v>
      </c>
      <c r="F4307" s="701" t="s">
        <v>1619</v>
      </c>
      <c r="G4307" s="701" t="s">
        <v>1612</v>
      </c>
      <c r="H4307" s="703">
        <v>37400</v>
      </c>
      <c r="I4307" s="703">
        <v>37400</v>
      </c>
      <c r="J4307" s="701" t="s">
        <v>1608</v>
      </c>
      <c r="K4307" s="702">
        <v>62863</v>
      </c>
      <c r="L4307" s="701" t="s">
        <v>1341</v>
      </c>
      <c r="M4307" s="704"/>
      <c r="N4307" s="701" t="s">
        <v>1613</v>
      </c>
      <c r="O4307" s="702">
        <v>531353</v>
      </c>
      <c r="P4307" s="701" t="s">
        <v>1608</v>
      </c>
      <c r="Q4307" s="702">
        <v>4984</v>
      </c>
      <c r="R4307" s="701" t="s">
        <v>1341</v>
      </c>
      <c r="S4307" s="701" t="s">
        <v>1341</v>
      </c>
    </row>
    <row r="4308" spans="1:19" x14ac:dyDescent="0.3">
      <c r="A4308" s="701" t="s">
        <v>2378</v>
      </c>
      <c r="B4308" s="701" t="s">
        <v>1607</v>
      </c>
      <c r="C4308" s="701" t="s">
        <v>1509</v>
      </c>
      <c r="D4308" s="702">
        <v>2002</v>
      </c>
      <c r="E4308" s="701" t="s">
        <v>1618</v>
      </c>
      <c r="F4308" s="701" t="s">
        <v>1619</v>
      </c>
      <c r="G4308" s="701" t="s">
        <v>1612</v>
      </c>
      <c r="H4308" s="703">
        <v>37768</v>
      </c>
      <c r="I4308" s="703">
        <v>37768</v>
      </c>
      <c r="J4308" s="701" t="s">
        <v>1608</v>
      </c>
      <c r="K4308" s="702">
        <v>62631</v>
      </c>
      <c r="L4308" s="701" t="s">
        <v>1341</v>
      </c>
      <c r="M4308" s="704"/>
      <c r="N4308" s="701" t="s">
        <v>1608</v>
      </c>
      <c r="O4308" s="702">
        <v>3340</v>
      </c>
      <c r="P4308" s="701" t="s">
        <v>1613</v>
      </c>
      <c r="Q4308" s="705">
        <v>604806</v>
      </c>
      <c r="R4308" s="701" t="s">
        <v>1341</v>
      </c>
      <c r="S4308" s="701" t="s">
        <v>1341</v>
      </c>
    </row>
    <row r="4309" spans="1:19" x14ac:dyDescent="0.3">
      <c r="A4309" s="701" t="s">
        <v>2381</v>
      </c>
      <c r="B4309" s="701" t="s">
        <v>1607</v>
      </c>
      <c r="C4309" s="701" t="s">
        <v>1509</v>
      </c>
      <c r="D4309" s="702">
        <v>2002</v>
      </c>
      <c r="E4309" s="701" t="s">
        <v>1618</v>
      </c>
      <c r="F4309" s="701" t="s">
        <v>1619</v>
      </c>
      <c r="G4309" s="701" t="s">
        <v>1612</v>
      </c>
      <c r="H4309" s="703">
        <v>37769</v>
      </c>
      <c r="I4309" s="703">
        <v>37769</v>
      </c>
      <c r="J4309" s="701" t="s">
        <v>1608</v>
      </c>
      <c r="K4309" s="702">
        <v>60911</v>
      </c>
      <c r="L4309" s="701" t="s">
        <v>1341</v>
      </c>
      <c r="M4309" s="704"/>
      <c r="N4309" s="701" t="s">
        <v>1608</v>
      </c>
      <c r="O4309" s="702">
        <v>2796</v>
      </c>
      <c r="P4309" s="701" t="s">
        <v>1613</v>
      </c>
      <c r="Q4309" s="702">
        <v>778423</v>
      </c>
      <c r="R4309" s="701" t="s">
        <v>1341</v>
      </c>
      <c r="S4309" s="701" t="s">
        <v>1341</v>
      </c>
    </row>
    <row r="4310" spans="1:19" x14ac:dyDescent="0.3">
      <c r="A4310" s="701" t="s">
        <v>2367</v>
      </c>
      <c r="B4310" s="701" t="s">
        <v>1607</v>
      </c>
      <c r="C4310" s="701" t="s">
        <v>1509</v>
      </c>
      <c r="D4310" s="702">
        <v>2002</v>
      </c>
      <c r="E4310" s="701" t="s">
        <v>1618</v>
      </c>
      <c r="F4310" s="701" t="s">
        <v>1619</v>
      </c>
      <c r="G4310" s="701" t="s">
        <v>1612</v>
      </c>
      <c r="H4310" s="703">
        <v>37761</v>
      </c>
      <c r="I4310" s="703">
        <v>37761</v>
      </c>
      <c r="J4310" s="701" t="s">
        <v>1608</v>
      </c>
      <c r="K4310" s="702">
        <v>63012</v>
      </c>
      <c r="L4310" s="701" t="s">
        <v>1341</v>
      </c>
      <c r="M4310" s="704"/>
      <c r="N4310" s="701" t="s">
        <v>1608</v>
      </c>
      <c r="O4310" s="702">
        <v>2626</v>
      </c>
      <c r="P4310" s="701" t="s">
        <v>1613</v>
      </c>
      <c r="Q4310" s="705">
        <v>763892</v>
      </c>
      <c r="R4310" s="701" t="s">
        <v>1341</v>
      </c>
      <c r="S4310" s="701" t="s">
        <v>1341</v>
      </c>
    </row>
    <row r="4311" spans="1:19" x14ac:dyDescent="0.3">
      <c r="A4311" s="701" t="s">
        <v>2379</v>
      </c>
      <c r="B4311" s="701" t="s">
        <v>1607</v>
      </c>
      <c r="C4311" s="701" t="s">
        <v>1509</v>
      </c>
      <c r="D4311" s="702">
        <v>2002</v>
      </c>
      <c r="E4311" s="701" t="s">
        <v>1618</v>
      </c>
      <c r="F4311" s="701" t="s">
        <v>1619</v>
      </c>
      <c r="G4311" s="701" t="s">
        <v>1612</v>
      </c>
      <c r="H4311" s="703">
        <v>37762</v>
      </c>
      <c r="I4311" s="703">
        <v>37762</v>
      </c>
      <c r="J4311" s="701" t="s">
        <v>1608</v>
      </c>
      <c r="K4311" s="702">
        <v>63975</v>
      </c>
      <c r="L4311" s="701" t="s">
        <v>1341</v>
      </c>
      <c r="M4311" s="704"/>
      <c r="N4311" s="701" t="s">
        <v>1608</v>
      </c>
      <c r="O4311" s="702">
        <v>2140</v>
      </c>
      <c r="P4311" s="701" t="s">
        <v>1613</v>
      </c>
      <c r="Q4311" s="702">
        <v>764085</v>
      </c>
      <c r="R4311" s="701" t="s">
        <v>1341</v>
      </c>
      <c r="S4311" s="701" t="s">
        <v>1341</v>
      </c>
    </row>
    <row r="4312" spans="1:19" x14ac:dyDescent="0.3">
      <c r="A4312" s="701" t="s">
        <v>2385</v>
      </c>
      <c r="B4312" s="701" t="s">
        <v>1607</v>
      </c>
      <c r="C4312" s="701" t="s">
        <v>1509</v>
      </c>
      <c r="D4312" s="702">
        <v>2003</v>
      </c>
      <c r="E4312" s="701" t="s">
        <v>1618</v>
      </c>
      <c r="F4312" s="701" t="s">
        <v>1619</v>
      </c>
      <c r="G4312" s="701" t="s">
        <v>1612</v>
      </c>
      <c r="H4312" s="703">
        <v>38125</v>
      </c>
      <c r="I4312" s="703">
        <v>38125</v>
      </c>
      <c r="J4312" s="701" t="s">
        <v>1608</v>
      </c>
      <c r="K4312" s="702">
        <v>49160</v>
      </c>
      <c r="L4312" s="701" t="s">
        <v>1341</v>
      </c>
      <c r="M4312" s="704"/>
      <c r="N4312" s="701" t="s">
        <v>1608</v>
      </c>
      <c r="O4312" s="702">
        <v>17633</v>
      </c>
      <c r="P4312" s="701" t="s">
        <v>1613</v>
      </c>
      <c r="Q4312" s="702">
        <v>706700</v>
      </c>
      <c r="R4312" s="701" t="s">
        <v>1341</v>
      </c>
      <c r="S4312" s="701" t="s">
        <v>1341</v>
      </c>
    </row>
    <row r="4313" spans="1:19" x14ac:dyDescent="0.3">
      <c r="A4313" s="701" t="s">
        <v>2376</v>
      </c>
      <c r="B4313" s="701" t="s">
        <v>1607</v>
      </c>
      <c r="C4313" s="701" t="s">
        <v>1509</v>
      </c>
      <c r="D4313" s="702">
        <v>2003</v>
      </c>
      <c r="E4313" s="701" t="s">
        <v>1618</v>
      </c>
      <c r="F4313" s="701" t="s">
        <v>1619</v>
      </c>
      <c r="G4313" s="701" t="s">
        <v>1612</v>
      </c>
      <c r="H4313" s="703">
        <v>38120</v>
      </c>
      <c r="I4313" s="703">
        <v>38120</v>
      </c>
      <c r="J4313" s="701" t="s">
        <v>1608</v>
      </c>
      <c r="K4313" s="702">
        <v>61078</v>
      </c>
      <c r="L4313" s="701" t="s">
        <v>1341</v>
      </c>
      <c r="M4313" s="704"/>
      <c r="N4313" s="701" t="s">
        <v>1608</v>
      </c>
      <c r="O4313" s="702">
        <v>10768</v>
      </c>
      <c r="P4313" s="701" t="s">
        <v>1613</v>
      </c>
      <c r="Q4313" s="702">
        <v>279984</v>
      </c>
      <c r="R4313" s="701" t="s">
        <v>1341</v>
      </c>
      <c r="S4313" s="701" t="s">
        <v>1341</v>
      </c>
    </row>
    <row r="4314" spans="1:19" x14ac:dyDescent="0.3">
      <c r="A4314" s="701" t="s">
        <v>2377</v>
      </c>
      <c r="B4314" s="701" t="s">
        <v>1607</v>
      </c>
      <c r="C4314" s="701" t="s">
        <v>1509</v>
      </c>
      <c r="D4314" s="702">
        <v>2003</v>
      </c>
      <c r="E4314" s="701" t="s">
        <v>1618</v>
      </c>
      <c r="F4314" s="701" t="s">
        <v>1619</v>
      </c>
      <c r="G4314" s="701" t="s">
        <v>1612</v>
      </c>
      <c r="H4314" s="703">
        <v>38120</v>
      </c>
      <c r="I4314" s="703">
        <v>38120</v>
      </c>
      <c r="J4314" s="701" t="s">
        <v>1608</v>
      </c>
      <c r="K4314" s="702">
        <v>56503</v>
      </c>
      <c r="L4314" s="701" t="s">
        <v>1341</v>
      </c>
      <c r="M4314" s="704"/>
      <c r="N4314" s="701" t="s">
        <v>1608</v>
      </c>
      <c r="O4314" s="702">
        <v>10762</v>
      </c>
      <c r="P4314" s="701" t="s">
        <v>1613</v>
      </c>
      <c r="Q4314" s="705">
        <v>259012</v>
      </c>
      <c r="R4314" s="701" t="s">
        <v>1341</v>
      </c>
      <c r="S4314" s="701" t="s">
        <v>1341</v>
      </c>
    </row>
    <row r="4315" spans="1:19" x14ac:dyDescent="0.3">
      <c r="A4315" s="701" t="s">
        <v>2386</v>
      </c>
      <c r="B4315" s="701" t="s">
        <v>1607</v>
      </c>
      <c r="C4315" s="701" t="s">
        <v>1509</v>
      </c>
      <c r="D4315" s="702">
        <v>2003</v>
      </c>
      <c r="E4315" s="701" t="s">
        <v>1618</v>
      </c>
      <c r="F4315" s="701" t="s">
        <v>1619</v>
      </c>
      <c r="G4315" s="701" t="s">
        <v>1612</v>
      </c>
      <c r="H4315" s="703">
        <v>38126</v>
      </c>
      <c r="I4315" s="703">
        <v>38126</v>
      </c>
      <c r="J4315" s="701" t="s">
        <v>1608</v>
      </c>
      <c r="K4315" s="702">
        <v>62121</v>
      </c>
      <c r="L4315" s="701" t="s">
        <v>1341</v>
      </c>
      <c r="M4315" s="704"/>
      <c r="N4315" s="701" t="s">
        <v>1608</v>
      </c>
      <c r="O4315" s="702">
        <v>5402</v>
      </c>
      <c r="P4315" s="701" t="s">
        <v>1613</v>
      </c>
      <c r="Q4315" s="702">
        <v>693677</v>
      </c>
      <c r="R4315" s="701" t="s">
        <v>1341</v>
      </c>
      <c r="S4315" s="701" t="s">
        <v>1341</v>
      </c>
    </row>
    <row r="4316" spans="1:19" x14ac:dyDescent="0.3">
      <c r="A4316" s="701" t="s">
        <v>2375</v>
      </c>
      <c r="B4316" s="701" t="s">
        <v>1607</v>
      </c>
      <c r="C4316" s="701" t="s">
        <v>1509</v>
      </c>
      <c r="D4316" s="702">
        <v>2004</v>
      </c>
      <c r="E4316" s="701" t="s">
        <v>1618</v>
      </c>
      <c r="F4316" s="701" t="s">
        <v>1619</v>
      </c>
      <c r="G4316" s="701" t="s">
        <v>1612</v>
      </c>
      <c r="H4316" s="703">
        <v>38496</v>
      </c>
      <c r="I4316" s="703">
        <v>38496</v>
      </c>
      <c r="J4316" s="701" t="s">
        <v>1608</v>
      </c>
      <c r="K4316" s="702">
        <v>49010</v>
      </c>
      <c r="L4316" s="701" t="s">
        <v>1341</v>
      </c>
      <c r="M4316" s="704"/>
      <c r="N4316" s="701" t="s">
        <v>1608</v>
      </c>
      <c r="O4316" s="702">
        <v>576514</v>
      </c>
      <c r="P4316" s="701" t="s">
        <v>1613</v>
      </c>
      <c r="Q4316" s="702">
        <v>6158</v>
      </c>
      <c r="R4316" s="701" t="s">
        <v>1341</v>
      </c>
      <c r="S4316" s="701" t="s">
        <v>1341</v>
      </c>
    </row>
    <row r="4317" spans="1:19" x14ac:dyDescent="0.3">
      <c r="A4317" s="701" t="s">
        <v>2371</v>
      </c>
      <c r="B4317" s="701" t="s">
        <v>1607</v>
      </c>
      <c r="C4317" s="701" t="s">
        <v>1509</v>
      </c>
      <c r="D4317" s="702">
        <v>2004</v>
      </c>
      <c r="E4317" s="701" t="s">
        <v>1618</v>
      </c>
      <c r="F4317" s="701" t="s">
        <v>1619</v>
      </c>
      <c r="G4317" s="701" t="s">
        <v>1612</v>
      </c>
      <c r="H4317" s="703">
        <v>38495</v>
      </c>
      <c r="I4317" s="703">
        <v>38495</v>
      </c>
      <c r="J4317" s="701" t="s">
        <v>1608</v>
      </c>
      <c r="K4317" s="702">
        <v>51218</v>
      </c>
      <c r="L4317" s="701" t="s">
        <v>1341</v>
      </c>
      <c r="M4317" s="704"/>
      <c r="N4317" s="701" t="s">
        <v>1608</v>
      </c>
      <c r="O4317" s="702">
        <v>511317</v>
      </c>
      <c r="P4317" s="701" t="s">
        <v>1613</v>
      </c>
      <c r="Q4317" s="702">
        <v>5461</v>
      </c>
      <c r="R4317" s="701" t="s">
        <v>1341</v>
      </c>
      <c r="S4317" s="701" t="s">
        <v>1341</v>
      </c>
    </row>
    <row r="4318" spans="1:19" x14ac:dyDescent="0.3">
      <c r="A4318" s="701" t="s">
        <v>2369</v>
      </c>
      <c r="B4318" s="701" t="s">
        <v>1607</v>
      </c>
      <c r="C4318" s="701" t="s">
        <v>1509</v>
      </c>
      <c r="D4318" s="702">
        <v>2004</v>
      </c>
      <c r="E4318" s="701" t="s">
        <v>1618</v>
      </c>
      <c r="F4318" s="701" t="s">
        <v>1619</v>
      </c>
      <c r="G4318" s="701" t="s">
        <v>1612</v>
      </c>
      <c r="H4318" s="703">
        <v>38485</v>
      </c>
      <c r="I4318" s="703">
        <v>38485</v>
      </c>
      <c r="J4318" s="701" t="s">
        <v>1608</v>
      </c>
      <c r="K4318" s="702">
        <v>63879</v>
      </c>
      <c r="L4318" s="701" t="s">
        <v>1341</v>
      </c>
      <c r="M4318" s="704"/>
      <c r="N4318" s="701" t="s">
        <v>1608</v>
      </c>
      <c r="O4318" s="702">
        <v>434378</v>
      </c>
      <c r="P4318" s="701" t="s">
        <v>1613</v>
      </c>
      <c r="Q4318" s="702">
        <v>4639</v>
      </c>
      <c r="R4318" s="701" t="s">
        <v>1341</v>
      </c>
      <c r="S4318" s="701" t="s">
        <v>1341</v>
      </c>
    </row>
    <row r="4319" spans="1:19" x14ac:dyDescent="0.3">
      <c r="A4319" s="701" t="s">
        <v>2368</v>
      </c>
      <c r="B4319" s="701" t="s">
        <v>1607</v>
      </c>
      <c r="C4319" s="701" t="s">
        <v>1509</v>
      </c>
      <c r="D4319" s="702">
        <v>2004</v>
      </c>
      <c r="E4319" s="701" t="s">
        <v>1618</v>
      </c>
      <c r="F4319" s="701" t="s">
        <v>1619</v>
      </c>
      <c r="G4319" s="701" t="s">
        <v>1612</v>
      </c>
      <c r="H4319" s="703">
        <v>38490</v>
      </c>
      <c r="I4319" s="703">
        <v>38490</v>
      </c>
      <c r="J4319" s="701" t="s">
        <v>1608</v>
      </c>
      <c r="K4319" s="702">
        <v>66416</v>
      </c>
      <c r="L4319" s="701" t="s">
        <v>1341</v>
      </c>
      <c r="M4319" s="704"/>
      <c r="N4319" s="701" t="s">
        <v>1608</v>
      </c>
      <c r="O4319" s="702">
        <v>436075</v>
      </c>
      <c r="P4319" s="701" t="s">
        <v>1613</v>
      </c>
      <c r="Q4319" s="702">
        <v>4658</v>
      </c>
      <c r="R4319" s="701" t="s">
        <v>1341</v>
      </c>
      <c r="S4319" s="701" t="s">
        <v>1341</v>
      </c>
    </row>
    <row r="4320" spans="1:19" x14ac:dyDescent="0.3">
      <c r="A4320" s="701" t="s">
        <v>2388</v>
      </c>
      <c r="B4320" s="701" t="s">
        <v>1607</v>
      </c>
      <c r="C4320" s="701" t="s">
        <v>1509</v>
      </c>
      <c r="D4320" s="702">
        <v>2005</v>
      </c>
      <c r="E4320" s="701" t="s">
        <v>1618</v>
      </c>
      <c r="F4320" s="701" t="s">
        <v>1619</v>
      </c>
      <c r="G4320" s="701" t="s">
        <v>1612</v>
      </c>
      <c r="H4320" s="703">
        <v>38852</v>
      </c>
      <c r="I4320" s="703">
        <v>38855</v>
      </c>
      <c r="J4320" s="701" t="s">
        <v>1608</v>
      </c>
      <c r="K4320" s="702">
        <v>63993</v>
      </c>
      <c r="L4320" s="701" t="s">
        <v>1341</v>
      </c>
      <c r="M4320" s="704"/>
      <c r="N4320" s="701" t="s">
        <v>1608</v>
      </c>
      <c r="O4320" s="702">
        <v>493615</v>
      </c>
      <c r="P4320" s="701" t="s">
        <v>1613</v>
      </c>
      <c r="Q4320" s="702">
        <v>1488</v>
      </c>
      <c r="R4320" s="701" t="s">
        <v>1341</v>
      </c>
      <c r="S4320" s="701" t="s">
        <v>1341</v>
      </c>
    </row>
    <row r="4321" spans="1:19" x14ac:dyDescent="0.3">
      <c r="A4321" s="701" t="s">
        <v>2393</v>
      </c>
      <c r="B4321" s="701" t="s">
        <v>1607</v>
      </c>
      <c r="C4321" s="701" t="s">
        <v>1509</v>
      </c>
      <c r="D4321" s="702">
        <v>2005</v>
      </c>
      <c r="E4321" s="701" t="s">
        <v>1618</v>
      </c>
      <c r="F4321" s="701" t="s">
        <v>1619</v>
      </c>
      <c r="G4321" s="701" t="s">
        <v>1612</v>
      </c>
      <c r="H4321" s="703">
        <v>38852</v>
      </c>
      <c r="I4321" s="703">
        <v>38855</v>
      </c>
      <c r="J4321" s="701" t="s">
        <v>1608</v>
      </c>
      <c r="K4321" s="702">
        <v>62308</v>
      </c>
      <c r="L4321" s="701" t="s">
        <v>1341</v>
      </c>
      <c r="M4321" s="704"/>
      <c r="N4321" s="701" t="s">
        <v>1608</v>
      </c>
      <c r="O4321" s="702">
        <v>500711</v>
      </c>
      <c r="P4321" s="701" t="s">
        <v>1613</v>
      </c>
      <c r="Q4321" s="702">
        <v>1503</v>
      </c>
      <c r="R4321" s="701" t="s">
        <v>1341</v>
      </c>
      <c r="S4321" s="701" t="s">
        <v>1341</v>
      </c>
    </row>
    <row r="4322" spans="1:19" x14ac:dyDescent="0.3">
      <c r="A4322" s="701" t="s">
        <v>2387</v>
      </c>
      <c r="B4322" s="701" t="s">
        <v>1607</v>
      </c>
      <c r="C4322" s="701" t="s">
        <v>1509</v>
      </c>
      <c r="D4322" s="702">
        <v>2005</v>
      </c>
      <c r="E4322" s="701" t="s">
        <v>1618</v>
      </c>
      <c r="F4322" s="701" t="s">
        <v>1619</v>
      </c>
      <c r="G4322" s="701" t="s">
        <v>1612</v>
      </c>
      <c r="H4322" s="703">
        <v>38852</v>
      </c>
      <c r="I4322" s="703">
        <v>38855</v>
      </c>
      <c r="J4322" s="701" t="s">
        <v>1608</v>
      </c>
      <c r="K4322" s="702">
        <v>64172</v>
      </c>
      <c r="L4322" s="701" t="s">
        <v>1341</v>
      </c>
      <c r="M4322" s="704"/>
      <c r="N4322" s="701" t="s">
        <v>1608</v>
      </c>
      <c r="O4322" s="702">
        <v>497191</v>
      </c>
      <c r="P4322" s="701" t="s">
        <v>1613</v>
      </c>
      <c r="Q4322" s="705">
        <v>1498</v>
      </c>
      <c r="R4322" s="701" t="s">
        <v>1341</v>
      </c>
      <c r="S4322" s="701" t="s">
        <v>1341</v>
      </c>
    </row>
    <row r="4323" spans="1:19" x14ac:dyDescent="0.3">
      <c r="A4323" s="701" t="s">
        <v>2390</v>
      </c>
      <c r="B4323" s="701" t="s">
        <v>1607</v>
      </c>
      <c r="C4323" s="701" t="s">
        <v>1509</v>
      </c>
      <c r="D4323" s="702">
        <v>2005</v>
      </c>
      <c r="E4323" s="701" t="s">
        <v>1618</v>
      </c>
      <c r="F4323" s="701" t="s">
        <v>1619</v>
      </c>
      <c r="G4323" s="701" t="s">
        <v>1612</v>
      </c>
      <c r="H4323" s="703">
        <v>38852</v>
      </c>
      <c r="I4323" s="703">
        <v>38855</v>
      </c>
      <c r="J4323" s="701" t="s">
        <v>1608</v>
      </c>
      <c r="K4323" s="702">
        <v>61973</v>
      </c>
      <c r="L4323" s="701" t="s">
        <v>1341</v>
      </c>
      <c r="M4323" s="704"/>
      <c r="N4323" s="701" t="s">
        <v>1608</v>
      </c>
      <c r="O4323" s="702">
        <v>489044</v>
      </c>
      <c r="P4323" s="701" t="s">
        <v>1613</v>
      </c>
      <c r="Q4323" s="705">
        <v>1471</v>
      </c>
      <c r="R4323" s="701" t="s">
        <v>1341</v>
      </c>
      <c r="S4323" s="701" t="s">
        <v>1341</v>
      </c>
    </row>
    <row r="4324" spans="1:19" x14ac:dyDescent="0.3">
      <c r="A4324" s="701" t="s">
        <v>2389</v>
      </c>
      <c r="B4324" s="701" t="s">
        <v>1607</v>
      </c>
      <c r="C4324" s="701" t="s">
        <v>1509</v>
      </c>
      <c r="D4324" s="702">
        <v>2006</v>
      </c>
      <c r="E4324" s="701" t="s">
        <v>1618</v>
      </c>
      <c r="F4324" s="701" t="s">
        <v>1619</v>
      </c>
      <c r="G4324" s="701" t="s">
        <v>1612</v>
      </c>
      <c r="H4324" s="703">
        <v>39232</v>
      </c>
      <c r="I4324" s="703">
        <v>39241</v>
      </c>
      <c r="J4324" s="701" t="s">
        <v>1608</v>
      </c>
      <c r="K4324" s="702">
        <v>54980</v>
      </c>
      <c r="L4324" s="701" t="s">
        <v>1341</v>
      </c>
      <c r="M4324" s="704"/>
      <c r="N4324" s="701" t="s">
        <v>1608</v>
      </c>
      <c r="O4324" s="702">
        <v>366399</v>
      </c>
      <c r="P4324" s="701" t="s">
        <v>1613</v>
      </c>
      <c r="Q4324" s="702">
        <v>38</v>
      </c>
      <c r="R4324" s="701" t="s">
        <v>1341</v>
      </c>
      <c r="S4324" s="701" t="s">
        <v>1341</v>
      </c>
    </row>
    <row r="4325" spans="1:19" x14ac:dyDescent="0.3">
      <c r="A4325" s="701" t="s">
        <v>2391</v>
      </c>
      <c r="B4325" s="701" t="s">
        <v>1607</v>
      </c>
      <c r="C4325" s="701" t="s">
        <v>1509</v>
      </c>
      <c r="D4325" s="702">
        <v>2006</v>
      </c>
      <c r="E4325" s="701" t="s">
        <v>1618</v>
      </c>
      <c r="F4325" s="701" t="s">
        <v>1619</v>
      </c>
      <c r="G4325" s="701" t="s">
        <v>1612</v>
      </c>
      <c r="H4325" s="703">
        <v>39232</v>
      </c>
      <c r="I4325" s="703">
        <v>39241</v>
      </c>
      <c r="J4325" s="701" t="s">
        <v>1608</v>
      </c>
      <c r="K4325" s="702">
        <v>66726</v>
      </c>
      <c r="L4325" s="701" t="s">
        <v>1341</v>
      </c>
      <c r="M4325" s="704"/>
      <c r="N4325" s="701" t="s">
        <v>1608</v>
      </c>
      <c r="O4325" s="702">
        <v>368070</v>
      </c>
      <c r="P4325" s="701" t="s">
        <v>1613</v>
      </c>
      <c r="Q4325" s="702">
        <v>39</v>
      </c>
      <c r="R4325" s="701" t="s">
        <v>1341</v>
      </c>
      <c r="S4325" s="701" t="s">
        <v>1341</v>
      </c>
    </row>
    <row r="4326" spans="1:19" x14ac:dyDescent="0.3">
      <c r="A4326" s="701" t="s">
        <v>2392</v>
      </c>
      <c r="B4326" s="701" t="s">
        <v>1607</v>
      </c>
      <c r="C4326" s="701" t="s">
        <v>1509</v>
      </c>
      <c r="D4326" s="702">
        <v>2006</v>
      </c>
      <c r="E4326" s="701" t="s">
        <v>1618</v>
      </c>
      <c r="F4326" s="701" t="s">
        <v>1619</v>
      </c>
      <c r="G4326" s="701" t="s">
        <v>1612</v>
      </c>
      <c r="H4326" s="703">
        <v>39232</v>
      </c>
      <c r="I4326" s="703">
        <v>39241</v>
      </c>
      <c r="J4326" s="701" t="s">
        <v>1608</v>
      </c>
      <c r="K4326" s="702">
        <v>6724</v>
      </c>
      <c r="L4326" s="701" t="s">
        <v>1341</v>
      </c>
      <c r="M4326" s="704"/>
      <c r="N4326" s="701" t="s">
        <v>1608</v>
      </c>
      <c r="O4326" s="702">
        <v>365656</v>
      </c>
      <c r="P4326" s="701" t="s">
        <v>1613</v>
      </c>
      <c r="Q4326" s="702">
        <v>39</v>
      </c>
      <c r="R4326" s="701" t="s">
        <v>1341</v>
      </c>
      <c r="S4326" s="701" t="s">
        <v>1341</v>
      </c>
    </row>
    <row r="4327" spans="1:19" x14ac:dyDescent="0.3">
      <c r="A4327" s="701" t="s">
        <v>2394</v>
      </c>
      <c r="B4327" s="701" t="s">
        <v>1607</v>
      </c>
      <c r="C4327" s="701" t="s">
        <v>1509</v>
      </c>
      <c r="D4327" s="702">
        <v>2006</v>
      </c>
      <c r="E4327" s="701" t="s">
        <v>1618</v>
      </c>
      <c r="F4327" s="701" t="s">
        <v>1619</v>
      </c>
      <c r="G4327" s="701" t="s">
        <v>1612</v>
      </c>
      <c r="H4327" s="703">
        <v>39232</v>
      </c>
      <c r="I4327" s="703">
        <v>39241</v>
      </c>
      <c r="J4327" s="701" t="s">
        <v>1608</v>
      </c>
      <c r="K4327" s="702">
        <v>66184</v>
      </c>
      <c r="L4327" s="701" t="s">
        <v>1341</v>
      </c>
      <c r="M4327" s="704"/>
      <c r="N4327" s="701" t="s">
        <v>1608</v>
      </c>
      <c r="O4327" s="702">
        <v>363346</v>
      </c>
      <c r="P4327" s="701" t="s">
        <v>1613</v>
      </c>
      <c r="Q4327" s="705">
        <v>38</v>
      </c>
      <c r="R4327" s="701" t="s">
        <v>1341</v>
      </c>
      <c r="S4327" s="701" t="s">
        <v>1341</v>
      </c>
    </row>
    <row r="4328" spans="1:19" x14ac:dyDescent="0.3">
      <c r="A4328" s="701" t="s">
        <v>2370</v>
      </c>
      <c r="B4328" s="701" t="s">
        <v>1607</v>
      </c>
      <c r="C4328" s="701" t="s">
        <v>1509</v>
      </c>
      <c r="D4328" s="702">
        <v>2007</v>
      </c>
      <c r="E4328" s="701" t="s">
        <v>1618</v>
      </c>
      <c r="F4328" s="701" t="s">
        <v>1619</v>
      </c>
      <c r="G4328" s="701" t="s">
        <v>1612</v>
      </c>
      <c r="H4328" s="703">
        <v>39611</v>
      </c>
      <c r="I4328" s="703">
        <v>39611</v>
      </c>
      <c r="J4328" s="701" t="s">
        <v>1608</v>
      </c>
      <c r="K4328" s="702">
        <v>65832</v>
      </c>
      <c r="L4328" s="701" t="s">
        <v>1341</v>
      </c>
      <c r="M4328" s="704"/>
      <c r="N4328" s="701" t="s">
        <v>1608</v>
      </c>
      <c r="O4328" s="702">
        <v>42046</v>
      </c>
      <c r="P4328" s="701" t="s">
        <v>1613</v>
      </c>
      <c r="Q4328" s="705">
        <v>383</v>
      </c>
      <c r="R4328" s="701" t="s">
        <v>1341</v>
      </c>
      <c r="S4328" s="701" t="s">
        <v>1341</v>
      </c>
    </row>
    <row r="4329" spans="1:19" x14ac:dyDescent="0.3">
      <c r="A4329" s="701" t="s">
        <v>2372</v>
      </c>
      <c r="B4329" s="701" t="s">
        <v>1607</v>
      </c>
      <c r="C4329" s="701" t="s">
        <v>1509</v>
      </c>
      <c r="D4329" s="702">
        <v>2007</v>
      </c>
      <c r="E4329" s="701" t="s">
        <v>1618</v>
      </c>
      <c r="F4329" s="701" t="s">
        <v>1619</v>
      </c>
      <c r="G4329" s="701" t="s">
        <v>1612</v>
      </c>
      <c r="H4329" s="703">
        <v>39611</v>
      </c>
      <c r="I4329" s="703">
        <v>39611</v>
      </c>
      <c r="J4329" s="701" t="s">
        <v>1608</v>
      </c>
      <c r="K4329" s="702">
        <v>64823</v>
      </c>
      <c r="L4329" s="701" t="s">
        <v>1341</v>
      </c>
      <c r="M4329" s="704"/>
      <c r="N4329" s="701" t="s">
        <v>1608</v>
      </c>
      <c r="O4329" s="702">
        <v>41220</v>
      </c>
      <c r="P4329" s="701" t="s">
        <v>1613</v>
      </c>
      <c r="Q4329" s="705">
        <v>377</v>
      </c>
      <c r="R4329" s="701" t="s">
        <v>1341</v>
      </c>
      <c r="S4329" s="701" t="s">
        <v>1341</v>
      </c>
    </row>
    <row r="4330" spans="1:19" x14ac:dyDescent="0.3">
      <c r="A4330" s="701" t="s">
        <v>2373</v>
      </c>
      <c r="B4330" s="701" t="s">
        <v>1607</v>
      </c>
      <c r="C4330" s="701" t="s">
        <v>1509</v>
      </c>
      <c r="D4330" s="702">
        <v>2007</v>
      </c>
      <c r="E4330" s="701" t="s">
        <v>1618</v>
      </c>
      <c r="F4330" s="701" t="s">
        <v>1619</v>
      </c>
      <c r="G4330" s="701" t="s">
        <v>1612</v>
      </c>
      <c r="H4330" s="703">
        <v>39611</v>
      </c>
      <c r="I4330" s="703">
        <v>39611</v>
      </c>
      <c r="J4330" s="701" t="s">
        <v>1608</v>
      </c>
      <c r="K4330" s="702">
        <v>62153</v>
      </c>
      <c r="L4330" s="701" t="s">
        <v>1341</v>
      </c>
      <c r="M4330" s="704"/>
      <c r="N4330" s="701" t="s">
        <v>1608</v>
      </c>
      <c r="O4330" s="702">
        <v>44281</v>
      </c>
      <c r="P4330" s="701" t="s">
        <v>1613</v>
      </c>
      <c r="Q4330" s="705">
        <v>378</v>
      </c>
      <c r="R4330" s="701" t="s">
        <v>1341</v>
      </c>
      <c r="S4330" s="701" t="s">
        <v>1341</v>
      </c>
    </row>
    <row r="4331" spans="1:19" x14ac:dyDescent="0.3">
      <c r="A4331" s="701" t="s">
        <v>2374</v>
      </c>
      <c r="B4331" s="701" t="s">
        <v>1607</v>
      </c>
      <c r="C4331" s="701" t="s">
        <v>1509</v>
      </c>
      <c r="D4331" s="702">
        <v>2007</v>
      </c>
      <c r="E4331" s="701" t="s">
        <v>1618</v>
      </c>
      <c r="F4331" s="701" t="s">
        <v>1619</v>
      </c>
      <c r="G4331" s="701" t="s">
        <v>1612</v>
      </c>
      <c r="H4331" s="703">
        <v>39611</v>
      </c>
      <c r="I4331" s="703">
        <v>39611</v>
      </c>
      <c r="J4331" s="701" t="s">
        <v>1608</v>
      </c>
      <c r="K4331" s="702">
        <v>59820</v>
      </c>
      <c r="L4331" s="701" t="s">
        <v>1341</v>
      </c>
      <c r="M4331" s="704"/>
      <c r="N4331" s="701" t="s">
        <v>1608</v>
      </c>
      <c r="O4331" s="702">
        <v>47776</v>
      </c>
      <c r="P4331" s="701" t="s">
        <v>1613</v>
      </c>
      <c r="Q4331" s="702">
        <v>382</v>
      </c>
      <c r="R4331" s="701" t="s">
        <v>1341</v>
      </c>
      <c r="S4331" s="701" t="s">
        <v>1341</v>
      </c>
    </row>
    <row r="4332" spans="1:19" x14ac:dyDescent="0.3">
      <c r="A4332" s="701" t="s">
        <v>1617</v>
      </c>
      <c r="B4332" s="701" t="s">
        <v>1607</v>
      </c>
      <c r="C4332" s="701" t="s">
        <v>1509</v>
      </c>
      <c r="D4332" s="702">
        <v>2008</v>
      </c>
      <c r="E4332" s="701" t="s">
        <v>1618</v>
      </c>
      <c r="F4332" s="701" t="s">
        <v>1619</v>
      </c>
      <c r="G4332" s="701" t="s">
        <v>1612</v>
      </c>
      <c r="H4332" s="703">
        <v>39967</v>
      </c>
      <c r="I4332" s="703">
        <v>39967</v>
      </c>
      <c r="J4332" s="701" t="s">
        <v>1608</v>
      </c>
      <c r="K4332" s="702">
        <v>58635</v>
      </c>
      <c r="L4332" s="701" t="s">
        <v>1341</v>
      </c>
      <c r="M4332" s="704"/>
      <c r="N4332" s="701" t="s">
        <v>1608</v>
      </c>
      <c r="O4332" s="702">
        <v>43549</v>
      </c>
      <c r="P4332" s="701" t="s">
        <v>1613</v>
      </c>
      <c r="Q4332" s="702">
        <v>211</v>
      </c>
      <c r="R4332" s="701" t="s">
        <v>1341</v>
      </c>
      <c r="S4332" s="701" t="s">
        <v>1341</v>
      </c>
    </row>
    <row r="4333" spans="1:19" x14ac:dyDescent="0.3">
      <c r="A4333" s="701" t="s">
        <v>1620</v>
      </c>
      <c r="B4333" s="701" t="s">
        <v>1607</v>
      </c>
      <c r="C4333" s="701" t="s">
        <v>1509</v>
      </c>
      <c r="D4333" s="702">
        <v>2008</v>
      </c>
      <c r="E4333" s="701" t="s">
        <v>1618</v>
      </c>
      <c r="F4333" s="701" t="s">
        <v>1619</v>
      </c>
      <c r="G4333" s="701" t="s">
        <v>1612</v>
      </c>
      <c r="H4333" s="703">
        <v>39967</v>
      </c>
      <c r="I4333" s="703">
        <v>39967</v>
      </c>
      <c r="J4333" s="701" t="s">
        <v>1608</v>
      </c>
      <c r="K4333" s="702">
        <v>61622</v>
      </c>
      <c r="L4333" s="701" t="s">
        <v>1341</v>
      </c>
      <c r="M4333" s="704"/>
      <c r="N4333" s="701" t="s">
        <v>1608</v>
      </c>
      <c r="O4333" s="702">
        <v>39287</v>
      </c>
      <c r="P4333" s="701" t="s">
        <v>1613</v>
      </c>
      <c r="Q4333" s="705">
        <v>208</v>
      </c>
      <c r="R4333" s="701" t="s">
        <v>1341</v>
      </c>
      <c r="S4333" s="701" t="s">
        <v>1341</v>
      </c>
    </row>
    <row r="4334" spans="1:19" x14ac:dyDescent="0.3">
      <c r="A4334" s="701" t="s">
        <v>1621</v>
      </c>
      <c r="B4334" s="701" t="s">
        <v>1607</v>
      </c>
      <c r="C4334" s="701" t="s">
        <v>1509</v>
      </c>
      <c r="D4334" s="702">
        <v>2008</v>
      </c>
      <c r="E4334" s="701" t="s">
        <v>1618</v>
      </c>
      <c r="F4334" s="701" t="s">
        <v>1619</v>
      </c>
      <c r="G4334" s="701" t="s">
        <v>1612</v>
      </c>
      <c r="H4334" s="703">
        <v>39967</v>
      </c>
      <c r="I4334" s="703">
        <v>39967</v>
      </c>
      <c r="J4334" s="701" t="s">
        <v>1608</v>
      </c>
      <c r="K4334" s="702">
        <v>60975</v>
      </c>
      <c r="L4334" s="701" t="s">
        <v>1341</v>
      </c>
      <c r="M4334" s="704"/>
      <c r="N4334" s="701" t="s">
        <v>1608</v>
      </c>
      <c r="O4334" s="702">
        <v>41753</v>
      </c>
      <c r="P4334" s="701" t="s">
        <v>1613</v>
      </c>
      <c r="Q4334" s="705">
        <v>212</v>
      </c>
      <c r="R4334" s="701" t="s">
        <v>1341</v>
      </c>
      <c r="S4334" s="701" t="s">
        <v>1341</v>
      </c>
    </row>
    <row r="4335" spans="1:19" x14ac:dyDescent="0.3">
      <c r="A4335" s="701" t="s">
        <v>1622</v>
      </c>
      <c r="B4335" s="701" t="s">
        <v>1607</v>
      </c>
      <c r="C4335" s="701" t="s">
        <v>1509</v>
      </c>
      <c r="D4335" s="702">
        <v>2008</v>
      </c>
      <c r="E4335" s="701" t="s">
        <v>1618</v>
      </c>
      <c r="F4335" s="701" t="s">
        <v>1619</v>
      </c>
      <c r="G4335" s="701" t="s">
        <v>1612</v>
      </c>
      <c r="H4335" s="703">
        <v>39967</v>
      </c>
      <c r="I4335" s="703">
        <v>39967</v>
      </c>
      <c r="J4335" s="701" t="s">
        <v>1608</v>
      </c>
      <c r="K4335" s="702">
        <v>57617</v>
      </c>
      <c r="L4335" s="701" t="s">
        <v>1341</v>
      </c>
      <c r="M4335" s="704"/>
      <c r="N4335" s="701" t="s">
        <v>1608</v>
      </c>
      <c r="O4335" s="702">
        <v>44909</v>
      </c>
      <c r="P4335" s="701" t="s">
        <v>1613</v>
      </c>
      <c r="Q4335" s="705">
        <v>211</v>
      </c>
      <c r="R4335" s="701" t="s">
        <v>1341</v>
      </c>
      <c r="S4335" s="701" t="s">
        <v>1341</v>
      </c>
    </row>
    <row r="4336" spans="1:19" x14ac:dyDescent="0.3">
      <c r="A4336" s="701" t="s">
        <v>4956</v>
      </c>
      <c r="B4336" s="701" t="s">
        <v>1607</v>
      </c>
      <c r="C4336" s="701" t="s">
        <v>1509</v>
      </c>
      <c r="D4336" s="702">
        <v>2009</v>
      </c>
      <c r="E4336" s="701" t="s">
        <v>1618</v>
      </c>
      <c r="F4336" s="701" t="s">
        <v>1619</v>
      </c>
      <c r="G4336" s="701" t="s">
        <v>1612</v>
      </c>
      <c r="H4336" s="703">
        <v>40325</v>
      </c>
      <c r="I4336" s="703">
        <v>40325</v>
      </c>
      <c r="J4336" s="701" t="s">
        <v>1608</v>
      </c>
      <c r="K4336" s="702">
        <v>59569</v>
      </c>
      <c r="L4336" s="701" t="s">
        <v>1341</v>
      </c>
      <c r="M4336" s="704"/>
      <c r="N4336" s="701" t="s">
        <v>1608</v>
      </c>
      <c r="O4336" s="702">
        <v>585976</v>
      </c>
      <c r="P4336" s="701" t="s">
        <v>1613</v>
      </c>
      <c r="Q4336" s="705">
        <v>3497</v>
      </c>
      <c r="R4336" s="701" t="s">
        <v>1341</v>
      </c>
      <c r="S4336" s="701" t="s">
        <v>1341</v>
      </c>
    </row>
    <row r="4337" spans="1:19" x14ac:dyDescent="0.3">
      <c r="A4337" s="701" t="s">
        <v>4957</v>
      </c>
      <c r="B4337" s="701" t="s">
        <v>1607</v>
      </c>
      <c r="C4337" s="701" t="s">
        <v>1509</v>
      </c>
      <c r="D4337" s="702">
        <v>2009</v>
      </c>
      <c r="E4337" s="701" t="s">
        <v>1618</v>
      </c>
      <c r="F4337" s="701" t="s">
        <v>1619</v>
      </c>
      <c r="G4337" s="701" t="s">
        <v>1612</v>
      </c>
      <c r="H4337" s="703">
        <v>40325</v>
      </c>
      <c r="I4337" s="703">
        <v>40325</v>
      </c>
      <c r="J4337" s="701" t="s">
        <v>1608</v>
      </c>
      <c r="K4337" s="702">
        <v>61113</v>
      </c>
      <c r="L4337" s="701" t="s">
        <v>1341</v>
      </c>
      <c r="M4337" s="704"/>
      <c r="N4337" s="701" t="s">
        <v>1608</v>
      </c>
      <c r="O4337" s="702">
        <v>591015</v>
      </c>
      <c r="P4337" s="701" t="s">
        <v>1613</v>
      </c>
      <c r="Q4337" s="705">
        <v>3532</v>
      </c>
      <c r="R4337" s="701" t="s">
        <v>1341</v>
      </c>
      <c r="S4337" s="701" t="s">
        <v>1341</v>
      </c>
    </row>
    <row r="4338" spans="1:19" x14ac:dyDescent="0.3">
      <c r="A4338" s="701" t="s">
        <v>4958</v>
      </c>
      <c r="B4338" s="701" t="s">
        <v>1607</v>
      </c>
      <c r="C4338" s="701" t="s">
        <v>1509</v>
      </c>
      <c r="D4338" s="702">
        <v>2009</v>
      </c>
      <c r="E4338" s="701" t="s">
        <v>1618</v>
      </c>
      <c r="F4338" s="701" t="s">
        <v>1619</v>
      </c>
      <c r="G4338" s="701" t="s">
        <v>1612</v>
      </c>
      <c r="H4338" s="703">
        <v>40325</v>
      </c>
      <c r="I4338" s="703">
        <v>40325</v>
      </c>
      <c r="J4338" s="701" t="s">
        <v>1608</v>
      </c>
      <c r="K4338" s="702">
        <v>59964</v>
      </c>
      <c r="L4338" s="701" t="s">
        <v>1341</v>
      </c>
      <c r="M4338" s="704"/>
      <c r="N4338" s="701" t="s">
        <v>1608</v>
      </c>
      <c r="O4338" s="702">
        <v>582713</v>
      </c>
      <c r="P4338" s="701" t="s">
        <v>1613</v>
      </c>
      <c r="Q4338" s="705">
        <v>3481</v>
      </c>
      <c r="R4338" s="701" t="s">
        <v>1341</v>
      </c>
      <c r="S4338" s="701" t="s">
        <v>1341</v>
      </c>
    </row>
    <row r="4339" spans="1:19" x14ac:dyDescent="0.3">
      <c r="A4339" s="701" t="s">
        <v>4959</v>
      </c>
      <c r="B4339" s="701" t="s">
        <v>1607</v>
      </c>
      <c r="C4339" s="701" t="s">
        <v>1509</v>
      </c>
      <c r="D4339" s="702">
        <v>2009</v>
      </c>
      <c r="E4339" s="701" t="s">
        <v>1618</v>
      </c>
      <c r="F4339" s="701" t="s">
        <v>1619</v>
      </c>
      <c r="G4339" s="701" t="s">
        <v>1612</v>
      </c>
      <c r="H4339" s="703">
        <v>40325</v>
      </c>
      <c r="I4339" s="703">
        <v>40325</v>
      </c>
      <c r="J4339" s="701" t="s">
        <v>1608</v>
      </c>
      <c r="K4339" s="702">
        <v>61431</v>
      </c>
      <c r="L4339" s="701" t="s">
        <v>1341</v>
      </c>
      <c r="M4339" s="704"/>
      <c r="N4339" s="701" t="s">
        <v>1608</v>
      </c>
      <c r="O4339" s="702">
        <v>581832</v>
      </c>
      <c r="P4339" s="701" t="s">
        <v>1613</v>
      </c>
      <c r="Q4339" s="702">
        <v>3484</v>
      </c>
      <c r="R4339" s="701" t="s">
        <v>1341</v>
      </c>
      <c r="S4339" s="701" t="s">
        <v>1341</v>
      </c>
    </row>
    <row r="4340" spans="1:19" x14ac:dyDescent="0.3">
      <c r="A4340" s="701" t="s">
        <v>4962</v>
      </c>
      <c r="B4340" s="701" t="s">
        <v>1607</v>
      </c>
      <c r="C4340" s="701" t="s">
        <v>1509</v>
      </c>
      <c r="D4340" s="702">
        <v>2010</v>
      </c>
      <c r="E4340" s="701" t="s">
        <v>1618</v>
      </c>
      <c r="F4340" s="701" t="s">
        <v>1619</v>
      </c>
      <c r="G4340" s="701" t="s">
        <v>1612</v>
      </c>
      <c r="H4340" s="703">
        <v>40639</v>
      </c>
      <c r="I4340" s="703">
        <v>40699</v>
      </c>
      <c r="J4340" s="701" t="s">
        <v>1608</v>
      </c>
      <c r="K4340" s="702">
        <v>64349</v>
      </c>
      <c r="L4340" s="701" t="s">
        <v>1341</v>
      </c>
      <c r="M4340" s="704"/>
      <c r="N4340" s="701" t="s">
        <v>1608</v>
      </c>
      <c r="O4340" s="702">
        <v>268089</v>
      </c>
      <c r="P4340" s="701" t="s">
        <v>1613</v>
      </c>
      <c r="Q4340" s="705">
        <v>2290</v>
      </c>
      <c r="R4340" s="701" t="s">
        <v>1341</v>
      </c>
      <c r="S4340" s="701" t="s">
        <v>1341</v>
      </c>
    </row>
    <row r="4341" spans="1:19" x14ac:dyDescent="0.3">
      <c r="A4341" s="701" t="s">
        <v>4963</v>
      </c>
      <c r="B4341" s="701" t="s">
        <v>1607</v>
      </c>
      <c r="C4341" s="701" t="s">
        <v>1509</v>
      </c>
      <c r="D4341" s="702">
        <v>2010</v>
      </c>
      <c r="E4341" s="701" t="s">
        <v>1618</v>
      </c>
      <c r="F4341" s="701" t="s">
        <v>1619</v>
      </c>
      <c r="G4341" s="701" t="s">
        <v>1612</v>
      </c>
      <c r="H4341" s="703">
        <v>40639</v>
      </c>
      <c r="I4341" s="703">
        <v>40699</v>
      </c>
      <c r="J4341" s="701" t="s">
        <v>1608</v>
      </c>
      <c r="K4341" s="702">
        <v>62739</v>
      </c>
      <c r="L4341" s="701" t="s">
        <v>1341</v>
      </c>
      <c r="M4341" s="704"/>
      <c r="N4341" s="701" t="s">
        <v>1608</v>
      </c>
      <c r="O4341" s="702">
        <v>268212</v>
      </c>
      <c r="P4341" s="701" t="s">
        <v>1613</v>
      </c>
      <c r="Q4341" s="705">
        <v>2279</v>
      </c>
      <c r="R4341" s="701" t="s">
        <v>1341</v>
      </c>
      <c r="S4341" s="701" t="s">
        <v>1341</v>
      </c>
    </row>
    <row r="4342" spans="1:19" x14ac:dyDescent="0.3">
      <c r="A4342" s="701" t="s">
        <v>4964</v>
      </c>
      <c r="B4342" s="701" t="s">
        <v>1607</v>
      </c>
      <c r="C4342" s="701" t="s">
        <v>1509</v>
      </c>
      <c r="D4342" s="702">
        <v>2010</v>
      </c>
      <c r="E4342" s="701" t="s">
        <v>1618</v>
      </c>
      <c r="F4342" s="701" t="s">
        <v>1619</v>
      </c>
      <c r="G4342" s="701" t="s">
        <v>1612</v>
      </c>
      <c r="H4342" s="703">
        <v>40639</v>
      </c>
      <c r="I4342" s="703">
        <v>40699</v>
      </c>
      <c r="J4342" s="701" t="s">
        <v>1608</v>
      </c>
      <c r="K4342" s="702">
        <v>64237</v>
      </c>
      <c r="L4342" s="701" t="s">
        <v>1341</v>
      </c>
      <c r="M4342" s="704"/>
      <c r="N4342" s="701" t="s">
        <v>1608</v>
      </c>
      <c r="O4342" s="702">
        <v>269952</v>
      </c>
      <c r="P4342" s="701" t="s">
        <v>1613</v>
      </c>
      <c r="Q4342" s="702">
        <v>2302</v>
      </c>
      <c r="R4342" s="701" t="s">
        <v>1341</v>
      </c>
      <c r="S4342" s="701" t="s">
        <v>1341</v>
      </c>
    </row>
    <row r="4343" spans="1:19" x14ac:dyDescent="0.3">
      <c r="A4343" s="701" t="s">
        <v>4965</v>
      </c>
      <c r="B4343" s="701" t="s">
        <v>1607</v>
      </c>
      <c r="C4343" s="701" t="s">
        <v>1509</v>
      </c>
      <c r="D4343" s="702">
        <v>2010</v>
      </c>
      <c r="E4343" s="701" t="s">
        <v>1618</v>
      </c>
      <c r="F4343" s="701" t="s">
        <v>1619</v>
      </c>
      <c r="G4343" s="701" t="s">
        <v>1612</v>
      </c>
      <c r="H4343" s="703">
        <v>40639</v>
      </c>
      <c r="I4343" s="703">
        <v>40699</v>
      </c>
      <c r="J4343" s="701" t="s">
        <v>1608</v>
      </c>
      <c r="K4343" s="702">
        <v>61636</v>
      </c>
      <c r="L4343" s="701" t="s">
        <v>1341</v>
      </c>
      <c r="M4343" s="704"/>
      <c r="N4343" s="701" t="s">
        <v>1608</v>
      </c>
      <c r="O4343" s="702">
        <v>257297</v>
      </c>
      <c r="P4343" s="701" t="s">
        <v>1613</v>
      </c>
      <c r="Q4343" s="705">
        <v>2197</v>
      </c>
      <c r="R4343" s="701" t="s">
        <v>1341</v>
      </c>
      <c r="S4343" s="701" t="s">
        <v>1341</v>
      </c>
    </row>
    <row r="4344" spans="1:19" x14ac:dyDescent="0.3">
      <c r="A4344" s="701" t="s">
        <v>4619</v>
      </c>
      <c r="B4344" s="701" t="s">
        <v>1607</v>
      </c>
      <c r="C4344" s="701" t="s">
        <v>1350</v>
      </c>
      <c r="D4344" s="702">
        <v>1972</v>
      </c>
      <c r="E4344" s="701" t="s">
        <v>1624</v>
      </c>
      <c r="F4344" s="701" t="s">
        <v>1625</v>
      </c>
      <c r="G4344" s="701" t="s">
        <v>1612</v>
      </c>
      <c r="H4344" s="703">
        <v>26784</v>
      </c>
      <c r="I4344" s="703">
        <v>26784</v>
      </c>
      <c r="J4344" s="701" t="s">
        <v>1608</v>
      </c>
      <c r="K4344" s="702">
        <v>253269</v>
      </c>
      <c r="L4344" s="701" t="s">
        <v>1341</v>
      </c>
      <c r="M4344" s="704"/>
      <c r="N4344" s="701" t="s">
        <v>4620</v>
      </c>
      <c r="O4344" s="702">
        <v>4596020</v>
      </c>
      <c r="P4344" s="701" t="s">
        <v>1341</v>
      </c>
      <c r="Q4344" s="704"/>
      <c r="R4344" s="701" t="s">
        <v>1341</v>
      </c>
      <c r="S4344" s="701" t="s">
        <v>1341</v>
      </c>
    </row>
    <row r="4345" spans="1:19" x14ac:dyDescent="0.3">
      <c r="A4345" s="701" t="s">
        <v>4631</v>
      </c>
      <c r="B4345" s="701" t="s">
        <v>1607</v>
      </c>
      <c r="C4345" s="701" t="s">
        <v>1350</v>
      </c>
      <c r="D4345" s="702">
        <v>1972</v>
      </c>
      <c r="E4345" s="701" t="s">
        <v>1624</v>
      </c>
      <c r="F4345" s="701" t="s">
        <v>1625</v>
      </c>
      <c r="G4345" s="701" t="s">
        <v>1612</v>
      </c>
      <c r="H4345" s="703">
        <v>26815</v>
      </c>
      <c r="I4345" s="703">
        <v>26815</v>
      </c>
      <c r="J4345" s="701" t="s">
        <v>1608</v>
      </c>
      <c r="K4345" s="702">
        <v>229093</v>
      </c>
      <c r="L4345" s="701" t="s">
        <v>1341</v>
      </c>
      <c r="M4345" s="704"/>
      <c r="N4345" s="701" t="s">
        <v>4620</v>
      </c>
      <c r="O4345" s="702">
        <v>3539100</v>
      </c>
      <c r="P4345" s="701" t="s">
        <v>1341</v>
      </c>
      <c r="Q4345" s="704"/>
      <c r="R4345" s="701" t="s">
        <v>1341</v>
      </c>
      <c r="S4345" s="701" t="s">
        <v>1341</v>
      </c>
    </row>
    <row r="4346" spans="1:19" x14ac:dyDescent="0.3">
      <c r="A4346" s="701" t="s">
        <v>4633</v>
      </c>
      <c r="B4346" s="701" t="s">
        <v>1607</v>
      </c>
      <c r="C4346" s="701" t="s">
        <v>1350</v>
      </c>
      <c r="D4346" s="702">
        <v>1972</v>
      </c>
      <c r="E4346" s="701" t="s">
        <v>1624</v>
      </c>
      <c r="F4346" s="701" t="s">
        <v>1625</v>
      </c>
      <c r="G4346" s="701" t="s">
        <v>1612</v>
      </c>
      <c r="H4346" s="703">
        <v>26815</v>
      </c>
      <c r="I4346" s="703">
        <v>26815</v>
      </c>
      <c r="J4346" s="701" t="s">
        <v>1608</v>
      </c>
      <c r="K4346" s="702">
        <v>251837</v>
      </c>
      <c r="L4346" s="701" t="s">
        <v>1341</v>
      </c>
      <c r="M4346" s="704"/>
      <c r="N4346" s="701" t="s">
        <v>1341</v>
      </c>
      <c r="O4346" s="706"/>
      <c r="P4346" s="701" t="s">
        <v>1341</v>
      </c>
      <c r="Q4346" s="704"/>
      <c r="R4346" s="701" t="s">
        <v>1341</v>
      </c>
      <c r="S4346" s="701" t="s">
        <v>1341</v>
      </c>
    </row>
    <row r="4347" spans="1:19" x14ac:dyDescent="0.3">
      <c r="A4347" s="701" t="s">
        <v>4624</v>
      </c>
      <c r="B4347" s="701" t="s">
        <v>1607</v>
      </c>
      <c r="C4347" s="701" t="s">
        <v>1350</v>
      </c>
      <c r="D4347" s="702">
        <v>1973</v>
      </c>
      <c r="E4347" s="701" t="s">
        <v>4625</v>
      </c>
      <c r="F4347" s="701" t="s">
        <v>4626</v>
      </c>
      <c r="G4347" s="701" t="s">
        <v>1612</v>
      </c>
      <c r="H4347" s="703">
        <v>27180</v>
      </c>
      <c r="I4347" s="703">
        <v>27180</v>
      </c>
      <c r="J4347" s="701" t="s">
        <v>1608</v>
      </c>
      <c r="K4347" s="702">
        <v>2260</v>
      </c>
      <c r="L4347" s="701" t="s">
        <v>1341</v>
      </c>
      <c r="M4347" s="704"/>
      <c r="N4347" s="701" t="s">
        <v>1341</v>
      </c>
      <c r="O4347" s="706"/>
      <c r="P4347" s="701" t="s">
        <v>1341</v>
      </c>
      <c r="Q4347" s="704"/>
      <c r="R4347" s="701" t="s">
        <v>1341</v>
      </c>
      <c r="S4347" s="701" t="s">
        <v>1341</v>
      </c>
    </row>
    <row r="4348" spans="1:19" x14ac:dyDescent="0.3">
      <c r="A4348" s="701" t="s">
        <v>4643</v>
      </c>
      <c r="B4348" s="701" t="s">
        <v>1607</v>
      </c>
      <c r="C4348" s="701" t="s">
        <v>1350</v>
      </c>
      <c r="D4348" s="702">
        <v>1973</v>
      </c>
      <c r="E4348" s="701" t="s">
        <v>1624</v>
      </c>
      <c r="F4348" s="701" t="s">
        <v>1625</v>
      </c>
      <c r="G4348" s="701" t="s">
        <v>1612</v>
      </c>
      <c r="H4348" s="703">
        <v>27119</v>
      </c>
      <c r="I4348" s="703">
        <v>27119</v>
      </c>
      <c r="J4348" s="701" t="s">
        <v>1608</v>
      </c>
      <c r="K4348" s="702">
        <v>231012</v>
      </c>
      <c r="L4348" s="701" t="s">
        <v>1341</v>
      </c>
      <c r="M4348" s="704"/>
      <c r="N4348" s="701" t="s">
        <v>4620</v>
      </c>
      <c r="O4348" s="702">
        <v>3363210</v>
      </c>
      <c r="P4348" s="701" t="s">
        <v>1341</v>
      </c>
      <c r="Q4348" s="704"/>
      <c r="R4348" s="701" t="s">
        <v>1341</v>
      </c>
      <c r="S4348" s="701" t="s">
        <v>1341</v>
      </c>
    </row>
    <row r="4349" spans="1:19" x14ac:dyDescent="0.3">
      <c r="A4349" s="701" t="s">
        <v>4653</v>
      </c>
      <c r="B4349" s="701" t="s">
        <v>1607</v>
      </c>
      <c r="C4349" s="701" t="s">
        <v>1350</v>
      </c>
      <c r="D4349" s="702">
        <v>1973</v>
      </c>
      <c r="E4349" s="701" t="s">
        <v>1624</v>
      </c>
      <c r="F4349" s="701" t="s">
        <v>1625</v>
      </c>
      <c r="G4349" s="701" t="s">
        <v>1612</v>
      </c>
      <c r="H4349" s="703">
        <v>27119</v>
      </c>
      <c r="I4349" s="703">
        <v>27119</v>
      </c>
      <c r="J4349" s="701" t="s">
        <v>1608</v>
      </c>
      <c r="K4349" s="702">
        <v>231148</v>
      </c>
      <c r="L4349" s="701" t="s">
        <v>1341</v>
      </c>
      <c r="M4349" s="704"/>
      <c r="N4349" s="701" t="s">
        <v>4620</v>
      </c>
      <c r="O4349" s="702">
        <v>3573016</v>
      </c>
      <c r="P4349" s="701" t="s">
        <v>1341</v>
      </c>
      <c r="Q4349" s="704"/>
      <c r="R4349" s="701" t="s">
        <v>1341</v>
      </c>
      <c r="S4349" s="701" t="s">
        <v>1341</v>
      </c>
    </row>
    <row r="4350" spans="1:19" x14ac:dyDescent="0.3">
      <c r="A4350" s="701" t="s">
        <v>4663</v>
      </c>
      <c r="B4350" s="701" t="s">
        <v>1607</v>
      </c>
      <c r="C4350" s="701" t="s">
        <v>1350</v>
      </c>
      <c r="D4350" s="702">
        <v>1973</v>
      </c>
      <c r="E4350" s="701" t="s">
        <v>1624</v>
      </c>
      <c r="F4350" s="701" t="s">
        <v>1625</v>
      </c>
      <c r="G4350" s="701" t="s">
        <v>1612</v>
      </c>
      <c r="H4350" s="703">
        <v>27149</v>
      </c>
      <c r="I4350" s="703">
        <v>27149</v>
      </c>
      <c r="J4350" s="701" t="s">
        <v>1608</v>
      </c>
      <c r="K4350" s="702">
        <v>241287</v>
      </c>
      <c r="L4350" s="701" t="s">
        <v>1341</v>
      </c>
      <c r="M4350" s="704"/>
      <c r="N4350" s="701" t="s">
        <v>1341</v>
      </c>
      <c r="O4350" s="706"/>
      <c r="P4350" s="701" t="s">
        <v>1341</v>
      </c>
      <c r="Q4350" s="704"/>
      <c r="R4350" s="701" t="s">
        <v>1341</v>
      </c>
      <c r="S4350" s="701" t="s">
        <v>1341</v>
      </c>
    </row>
    <row r="4351" spans="1:19" x14ac:dyDescent="0.3">
      <c r="A4351" s="701" t="s">
        <v>4694</v>
      </c>
      <c r="B4351" s="701" t="s">
        <v>1607</v>
      </c>
      <c r="C4351" s="701" t="s">
        <v>1350</v>
      </c>
      <c r="D4351" s="702">
        <v>1974</v>
      </c>
      <c r="E4351" s="701" t="s">
        <v>1624</v>
      </c>
      <c r="F4351" s="701" t="s">
        <v>1625</v>
      </c>
      <c r="G4351" s="701" t="s">
        <v>1612</v>
      </c>
      <c r="H4351" s="703">
        <v>27514</v>
      </c>
      <c r="I4351" s="703">
        <v>27514</v>
      </c>
      <c r="J4351" s="701" t="s">
        <v>1608</v>
      </c>
      <c r="K4351" s="702">
        <v>98698</v>
      </c>
      <c r="L4351" s="701" t="s">
        <v>1341</v>
      </c>
      <c r="M4351" s="704"/>
      <c r="N4351" s="701" t="s">
        <v>4620</v>
      </c>
      <c r="O4351" s="702">
        <v>5280010</v>
      </c>
      <c r="P4351" s="701" t="s">
        <v>1341</v>
      </c>
      <c r="Q4351" s="704"/>
      <c r="R4351" s="701" t="s">
        <v>1341</v>
      </c>
      <c r="S4351" s="701" t="s">
        <v>1341</v>
      </c>
    </row>
    <row r="4352" spans="1:19" x14ac:dyDescent="0.3">
      <c r="A4352" s="701" t="s">
        <v>4696</v>
      </c>
      <c r="B4352" s="701" t="s">
        <v>1607</v>
      </c>
      <c r="C4352" s="701" t="s">
        <v>1350</v>
      </c>
      <c r="D4352" s="702">
        <v>1974</v>
      </c>
      <c r="E4352" s="701" t="s">
        <v>1624</v>
      </c>
      <c r="F4352" s="701" t="s">
        <v>1625</v>
      </c>
      <c r="G4352" s="701" t="s">
        <v>1612</v>
      </c>
      <c r="H4352" s="703">
        <v>27514</v>
      </c>
      <c r="I4352" s="703">
        <v>27514</v>
      </c>
      <c r="J4352" s="701" t="s">
        <v>1608</v>
      </c>
      <c r="K4352" s="702">
        <v>94527</v>
      </c>
      <c r="L4352" s="701" t="s">
        <v>1341</v>
      </c>
      <c r="M4352" s="704"/>
      <c r="N4352" s="701" t="s">
        <v>4620</v>
      </c>
      <c r="O4352" s="702">
        <v>4234538</v>
      </c>
      <c r="P4352" s="701" t="s">
        <v>1341</v>
      </c>
      <c r="Q4352" s="704"/>
      <c r="R4352" s="701" t="s">
        <v>1341</v>
      </c>
      <c r="S4352" s="701" t="s">
        <v>1341</v>
      </c>
    </row>
    <row r="4353" spans="1:19" x14ac:dyDescent="0.3">
      <c r="A4353" s="701" t="s">
        <v>4705</v>
      </c>
      <c r="B4353" s="701" t="s">
        <v>1607</v>
      </c>
      <c r="C4353" s="701" t="s">
        <v>1350</v>
      </c>
      <c r="D4353" s="702">
        <v>1974</v>
      </c>
      <c r="E4353" s="701" t="s">
        <v>1624</v>
      </c>
      <c r="F4353" s="701" t="s">
        <v>1625</v>
      </c>
      <c r="G4353" s="701" t="s">
        <v>1612</v>
      </c>
      <c r="H4353" s="703">
        <v>27545</v>
      </c>
      <c r="I4353" s="703">
        <v>27545</v>
      </c>
      <c r="J4353" s="701" t="s">
        <v>1608</v>
      </c>
      <c r="K4353" s="702">
        <v>100631</v>
      </c>
      <c r="L4353" s="701" t="s">
        <v>1341</v>
      </c>
      <c r="M4353" s="704"/>
      <c r="N4353" s="701" t="s">
        <v>4620</v>
      </c>
      <c r="O4353" s="702">
        <v>3631878</v>
      </c>
      <c r="P4353" s="701" t="s">
        <v>1341</v>
      </c>
      <c r="Q4353" s="704"/>
      <c r="R4353" s="701" t="s">
        <v>1341</v>
      </c>
      <c r="S4353" s="701" t="s">
        <v>1341</v>
      </c>
    </row>
    <row r="4354" spans="1:19" x14ac:dyDescent="0.3">
      <c r="A4354" s="701" t="s">
        <v>4712</v>
      </c>
      <c r="B4354" s="701" t="s">
        <v>1607</v>
      </c>
      <c r="C4354" s="701" t="s">
        <v>1350</v>
      </c>
      <c r="D4354" s="702">
        <v>1974</v>
      </c>
      <c r="E4354" s="701" t="s">
        <v>1624</v>
      </c>
      <c r="F4354" s="701" t="s">
        <v>1625</v>
      </c>
      <c r="G4354" s="701" t="s">
        <v>1612</v>
      </c>
      <c r="H4354" s="703">
        <v>27545</v>
      </c>
      <c r="I4354" s="703">
        <v>27545</v>
      </c>
      <c r="J4354" s="701" t="s">
        <v>1608</v>
      </c>
      <c r="K4354" s="702">
        <v>91593</v>
      </c>
      <c r="L4354" s="701" t="s">
        <v>1341</v>
      </c>
      <c r="M4354" s="704"/>
      <c r="N4354" s="701" t="s">
        <v>1341</v>
      </c>
      <c r="O4354" s="706"/>
      <c r="P4354" s="701" t="s">
        <v>1341</v>
      </c>
      <c r="Q4354" s="706"/>
      <c r="R4354" s="701" t="s">
        <v>1341</v>
      </c>
      <c r="S4354" s="701" t="s">
        <v>1341</v>
      </c>
    </row>
    <row r="4355" spans="1:19" x14ac:dyDescent="0.3">
      <c r="A4355" s="701" t="s">
        <v>4713</v>
      </c>
      <c r="B4355" s="701" t="s">
        <v>1607</v>
      </c>
      <c r="C4355" s="701" t="s">
        <v>1350</v>
      </c>
      <c r="D4355" s="702">
        <v>1974</v>
      </c>
      <c r="E4355" s="701" t="s">
        <v>1624</v>
      </c>
      <c r="F4355" s="701" t="s">
        <v>1625</v>
      </c>
      <c r="G4355" s="701" t="s">
        <v>1612</v>
      </c>
      <c r="H4355" s="703">
        <v>27545</v>
      </c>
      <c r="I4355" s="703">
        <v>27545</v>
      </c>
      <c r="J4355" s="701" t="s">
        <v>1608</v>
      </c>
      <c r="K4355" s="702">
        <v>96722</v>
      </c>
      <c r="L4355" s="701" t="s">
        <v>1341</v>
      </c>
      <c r="M4355" s="704"/>
      <c r="N4355" s="701" t="s">
        <v>4620</v>
      </c>
      <c r="O4355" s="702">
        <v>4323789</v>
      </c>
      <c r="P4355" s="701" t="s">
        <v>1341</v>
      </c>
      <c r="Q4355" s="706"/>
      <c r="R4355" s="701" t="s">
        <v>1341</v>
      </c>
      <c r="S4355" s="701" t="s">
        <v>1341</v>
      </c>
    </row>
    <row r="4356" spans="1:19" x14ac:dyDescent="0.3">
      <c r="A4356" s="701" t="s">
        <v>4720</v>
      </c>
      <c r="B4356" s="701" t="s">
        <v>1607</v>
      </c>
      <c r="C4356" s="701" t="s">
        <v>1350</v>
      </c>
      <c r="D4356" s="702">
        <v>1974</v>
      </c>
      <c r="E4356" s="701" t="s">
        <v>1624</v>
      </c>
      <c r="F4356" s="701" t="s">
        <v>1625</v>
      </c>
      <c r="G4356" s="701" t="s">
        <v>1612</v>
      </c>
      <c r="H4356" s="703">
        <v>27545</v>
      </c>
      <c r="I4356" s="703">
        <v>27545</v>
      </c>
      <c r="J4356" s="701" t="s">
        <v>1608</v>
      </c>
      <c r="K4356" s="702">
        <v>98104</v>
      </c>
      <c r="L4356" s="701" t="s">
        <v>1341</v>
      </c>
      <c r="M4356" s="704"/>
      <c r="N4356" s="701" t="s">
        <v>1341</v>
      </c>
      <c r="O4356" s="706"/>
      <c r="P4356" s="701" t="s">
        <v>1341</v>
      </c>
      <c r="Q4356" s="706"/>
      <c r="R4356" s="701" t="s">
        <v>1341</v>
      </c>
      <c r="S4356" s="701" t="s">
        <v>1341</v>
      </c>
    </row>
    <row r="4357" spans="1:19" x14ac:dyDescent="0.3">
      <c r="A4357" s="701" t="s">
        <v>4632</v>
      </c>
      <c r="B4357" s="701" t="s">
        <v>1607</v>
      </c>
      <c r="C4357" s="701" t="s">
        <v>1350</v>
      </c>
      <c r="D4357" s="702">
        <v>1975</v>
      </c>
      <c r="E4357" s="701" t="s">
        <v>1624</v>
      </c>
      <c r="F4357" s="701" t="s">
        <v>1625</v>
      </c>
      <c r="G4357" s="701" t="s">
        <v>1612</v>
      </c>
      <c r="H4357" s="703">
        <v>27837</v>
      </c>
      <c r="I4357" s="703">
        <v>27837</v>
      </c>
      <c r="J4357" s="701" t="s">
        <v>1608</v>
      </c>
      <c r="K4357" s="702">
        <v>100608</v>
      </c>
      <c r="L4357" s="701" t="s">
        <v>1341</v>
      </c>
      <c r="M4357" s="704"/>
      <c r="N4357" s="701" t="s">
        <v>4620</v>
      </c>
      <c r="O4357" s="702">
        <v>10083087</v>
      </c>
      <c r="P4357" s="701" t="s">
        <v>1341</v>
      </c>
      <c r="Q4357" s="706"/>
      <c r="R4357" s="701" t="s">
        <v>1341</v>
      </c>
      <c r="S4357" s="701" t="s">
        <v>1341</v>
      </c>
    </row>
    <row r="4358" spans="1:19" x14ac:dyDescent="0.3">
      <c r="A4358" s="701" t="s">
        <v>4634</v>
      </c>
      <c r="B4358" s="701" t="s">
        <v>1607</v>
      </c>
      <c r="C4358" s="701" t="s">
        <v>1350</v>
      </c>
      <c r="D4358" s="702">
        <v>1975</v>
      </c>
      <c r="E4358" s="701" t="s">
        <v>1624</v>
      </c>
      <c r="F4358" s="701" t="s">
        <v>1625</v>
      </c>
      <c r="G4358" s="701" t="s">
        <v>1612</v>
      </c>
      <c r="H4358" s="703">
        <v>27862</v>
      </c>
      <c r="I4358" s="703">
        <v>27862</v>
      </c>
      <c r="J4358" s="701" t="s">
        <v>1608</v>
      </c>
      <c r="K4358" s="702">
        <v>96016</v>
      </c>
      <c r="L4358" s="701" t="s">
        <v>1341</v>
      </c>
      <c r="M4358" s="704"/>
      <c r="N4358" s="701" t="s">
        <v>4620</v>
      </c>
      <c r="O4358" s="702">
        <v>2758540</v>
      </c>
      <c r="P4358" s="701" t="s">
        <v>1341</v>
      </c>
      <c r="Q4358" s="706"/>
      <c r="R4358" s="701" t="s">
        <v>1341</v>
      </c>
      <c r="S4358" s="701" t="s">
        <v>1341</v>
      </c>
    </row>
    <row r="4359" spans="1:19" x14ac:dyDescent="0.3">
      <c r="A4359" s="701" t="s">
        <v>4644</v>
      </c>
      <c r="B4359" s="701" t="s">
        <v>1607</v>
      </c>
      <c r="C4359" s="701" t="s">
        <v>1350</v>
      </c>
      <c r="D4359" s="702">
        <v>1975</v>
      </c>
      <c r="E4359" s="701" t="s">
        <v>1624</v>
      </c>
      <c r="F4359" s="701" t="s">
        <v>1625</v>
      </c>
      <c r="G4359" s="701" t="s">
        <v>1612</v>
      </c>
      <c r="H4359" s="703">
        <v>27862</v>
      </c>
      <c r="I4359" s="703">
        <v>27862</v>
      </c>
      <c r="J4359" s="701" t="s">
        <v>1608</v>
      </c>
      <c r="K4359" s="702">
        <v>99647</v>
      </c>
      <c r="L4359" s="701" t="s">
        <v>1341</v>
      </c>
      <c r="M4359" s="704"/>
      <c r="N4359" s="701" t="s">
        <v>1341</v>
      </c>
      <c r="O4359" s="706"/>
      <c r="P4359" s="701" t="s">
        <v>1341</v>
      </c>
      <c r="Q4359" s="706"/>
      <c r="R4359" s="701" t="s">
        <v>1341</v>
      </c>
      <c r="S4359" s="701" t="s">
        <v>1341</v>
      </c>
    </row>
    <row r="4360" spans="1:19" x14ac:dyDescent="0.3">
      <c r="A4360" s="701" t="s">
        <v>4654</v>
      </c>
      <c r="B4360" s="701" t="s">
        <v>1607</v>
      </c>
      <c r="C4360" s="701" t="s">
        <v>1350</v>
      </c>
      <c r="D4360" s="702">
        <v>1975</v>
      </c>
      <c r="E4360" s="701" t="s">
        <v>1624</v>
      </c>
      <c r="F4360" s="701" t="s">
        <v>1625</v>
      </c>
      <c r="G4360" s="701" t="s">
        <v>1612</v>
      </c>
      <c r="H4360" s="703">
        <v>27862</v>
      </c>
      <c r="I4360" s="703">
        <v>27862</v>
      </c>
      <c r="J4360" s="701" t="s">
        <v>1608</v>
      </c>
      <c r="K4360" s="702">
        <v>101080</v>
      </c>
      <c r="L4360" s="701" t="s">
        <v>1341</v>
      </c>
      <c r="M4360" s="704"/>
      <c r="N4360" s="701" t="s">
        <v>1341</v>
      </c>
      <c r="O4360" s="706"/>
      <c r="P4360" s="701" t="s">
        <v>1341</v>
      </c>
      <c r="Q4360" s="706"/>
      <c r="R4360" s="701" t="s">
        <v>1341</v>
      </c>
      <c r="S4360" s="701" t="s">
        <v>1341</v>
      </c>
    </row>
    <row r="4361" spans="1:19" x14ac:dyDescent="0.3">
      <c r="A4361" s="701" t="s">
        <v>4664</v>
      </c>
      <c r="B4361" s="701" t="s">
        <v>1607</v>
      </c>
      <c r="C4361" s="701" t="s">
        <v>1350</v>
      </c>
      <c r="D4361" s="702">
        <v>1975</v>
      </c>
      <c r="E4361" s="701" t="s">
        <v>1624</v>
      </c>
      <c r="F4361" s="701" t="s">
        <v>1625</v>
      </c>
      <c r="G4361" s="701" t="s">
        <v>1612</v>
      </c>
      <c r="H4361" s="703">
        <v>27862</v>
      </c>
      <c r="I4361" s="703">
        <v>27862</v>
      </c>
      <c r="J4361" s="701" t="s">
        <v>1608</v>
      </c>
      <c r="K4361" s="702">
        <v>94137</v>
      </c>
      <c r="L4361" s="701" t="s">
        <v>1341</v>
      </c>
      <c r="M4361" s="704"/>
      <c r="N4361" s="701" t="s">
        <v>1341</v>
      </c>
      <c r="O4361" s="706"/>
      <c r="P4361" s="701" t="s">
        <v>1341</v>
      </c>
      <c r="Q4361" s="706"/>
      <c r="R4361" s="701" t="s">
        <v>1341</v>
      </c>
      <c r="S4361" s="701" t="s">
        <v>1341</v>
      </c>
    </row>
    <row r="4362" spans="1:19" x14ac:dyDescent="0.3">
      <c r="A4362" s="701" t="s">
        <v>4670</v>
      </c>
      <c r="B4362" s="701" t="s">
        <v>1607</v>
      </c>
      <c r="C4362" s="701" t="s">
        <v>1350</v>
      </c>
      <c r="D4362" s="702">
        <v>1975</v>
      </c>
      <c r="E4362" s="701" t="s">
        <v>1624</v>
      </c>
      <c r="F4362" s="701" t="s">
        <v>1625</v>
      </c>
      <c r="G4362" s="701" t="s">
        <v>1612</v>
      </c>
      <c r="H4362" s="703">
        <v>27887</v>
      </c>
      <c r="I4362" s="703">
        <v>27887</v>
      </c>
      <c r="J4362" s="701" t="s">
        <v>1608</v>
      </c>
      <c r="K4362" s="702">
        <v>100653</v>
      </c>
      <c r="L4362" s="701" t="s">
        <v>1341</v>
      </c>
      <c r="M4362" s="704"/>
      <c r="N4362" s="701" t="s">
        <v>4620</v>
      </c>
      <c r="O4362" s="702">
        <v>2967054</v>
      </c>
      <c r="P4362" s="701" t="s">
        <v>1341</v>
      </c>
      <c r="Q4362" s="706"/>
      <c r="R4362" s="701" t="s">
        <v>1341</v>
      </c>
      <c r="S4362" s="701" t="s">
        <v>1341</v>
      </c>
    </row>
    <row r="4363" spans="1:19" x14ac:dyDescent="0.3">
      <c r="A4363" s="701" t="s">
        <v>4686</v>
      </c>
      <c r="B4363" s="701" t="s">
        <v>1607</v>
      </c>
      <c r="C4363" s="701" t="s">
        <v>1350</v>
      </c>
      <c r="D4363" s="702">
        <v>1975</v>
      </c>
      <c r="E4363" s="701" t="s">
        <v>1624</v>
      </c>
      <c r="F4363" s="701" t="s">
        <v>1625</v>
      </c>
      <c r="G4363" s="701" t="s">
        <v>1612</v>
      </c>
      <c r="H4363" s="703">
        <v>27887</v>
      </c>
      <c r="I4363" s="703">
        <v>27887</v>
      </c>
      <c r="J4363" s="701" t="s">
        <v>1608</v>
      </c>
      <c r="K4363" s="702">
        <v>96964</v>
      </c>
      <c r="L4363" s="701" t="s">
        <v>1341</v>
      </c>
      <c r="M4363" s="704"/>
      <c r="N4363" s="701" t="s">
        <v>1341</v>
      </c>
      <c r="O4363" s="706"/>
      <c r="P4363" s="701" t="s">
        <v>1341</v>
      </c>
      <c r="Q4363" s="706"/>
      <c r="R4363" s="701" t="s">
        <v>1341</v>
      </c>
      <c r="S4363" s="701" t="s">
        <v>1341</v>
      </c>
    </row>
    <row r="4364" spans="1:19" x14ac:dyDescent="0.3">
      <c r="A4364" s="701" t="s">
        <v>4915</v>
      </c>
      <c r="B4364" s="701" t="s">
        <v>1607</v>
      </c>
      <c r="C4364" s="701" t="s">
        <v>1350</v>
      </c>
      <c r="D4364" s="702">
        <v>1976</v>
      </c>
      <c r="E4364" s="701" t="s">
        <v>1624</v>
      </c>
      <c r="F4364" s="701" t="s">
        <v>1625</v>
      </c>
      <c r="G4364" s="701" t="s">
        <v>1612</v>
      </c>
      <c r="H4364" s="703">
        <v>28233</v>
      </c>
      <c r="I4364" s="703">
        <v>28233</v>
      </c>
      <c r="J4364" s="701" t="s">
        <v>1608</v>
      </c>
      <c r="K4364" s="702">
        <v>87707</v>
      </c>
      <c r="L4364" s="701" t="s">
        <v>1341</v>
      </c>
      <c r="M4364" s="704"/>
      <c r="N4364" s="701" t="s">
        <v>4620</v>
      </c>
      <c r="O4364" s="702">
        <v>1376816</v>
      </c>
      <c r="P4364" s="701" t="s">
        <v>1341</v>
      </c>
      <c r="Q4364" s="704"/>
      <c r="R4364" s="701" t="s">
        <v>1341</v>
      </c>
      <c r="S4364" s="701" t="s">
        <v>1341</v>
      </c>
    </row>
    <row r="4365" spans="1:19" x14ac:dyDescent="0.3">
      <c r="A4365" s="701" t="s">
        <v>4916</v>
      </c>
      <c r="B4365" s="701" t="s">
        <v>1607</v>
      </c>
      <c r="C4365" s="701" t="s">
        <v>1350</v>
      </c>
      <c r="D4365" s="702">
        <v>1976</v>
      </c>
      <c r="E4365" s="701" t="s">
        <v>1624</v>
      </c>
      <c r="F4365" s="701" t="s">
        <v>1625</v>
      </c>
      <c r="G4365" s="701" t="s">
        <v>1612</v>
      </c>
      <c r="H4365" s="703">
        <v>28233</v>
      </c>
      <c r="I4365" s="703">
        <v>28233</v>
      </c>
      <c r="J4365" s="701" t="s">
        <v>1608</v>
      </c>
      <c r="K4365" s="702">
        <v>91438</v>
      </c>
      <c r="L4365" s="701" t="s">
        <v>1341</v>
      </c>
      <c r="M4365" s="704"/>
      <c r="N4365" s="701" t="s">
        <v>4620</v>
      </c>
      <c r="O4365" s="702">
        <v>1343481</v>
      </c>
      <c r="P4365" s="701" t="s">
        <v>1341</v>
      </c>
      <c r="Q4365" s="706"/>
      <c r="R4365" s="701" t="s">
        <v>1341</v>
      </c>
      <c r="S4365" s="701" t="s">
        <v>1341</v>
      </c>
    </row>
    <row r="4366" spans="1:19" x14ac:dyDescent="0.3">
      <c r="A4366" s="701" t="s">
        <v>4939</v>
      </c>
      <c r="B4366" s="701" t="s">
        <v>1607</v>
      </c>
      <c r="C4366" s="701" t="s">
        <v>1350</v>
      </c>
      <c r="D4366" s="702">
        <v>1976</v>
      </c>
      <c r="E4366" s="701" t="s">
        <v>1624</v>
      </c>
      <c r="F4366" s="701" t="s">
        <v>1625</v>
      </c>
      <c r="G4366" s="701" t="s">
        <v>1612</v>
      </c>
      <c r="H4366" s="703">
        <v>28223</v>
      </c>
      <c r="I4366" s="703">
        <v>28223</v>
      </c>
      <c r="J4366" s="701" t="s">
        <v>1608</v>
      </c>
      <c r="K4366" s="702">
        <v>96767</v>
      </c>
      <c r="L4366" s="701" t="s">
        <v>1341</v>
      </c>
      <c r="M4366" s="704"/>
      <c r="N4366" s="701" t="s">
        <v>1341</v>
      </c>
      <c r="O4366" s="706"/>
      <c r="P4366" s="701" t="s">
        <v>1341</v>
      </c>
      <c r="Q4366" s="706"/>
      <c r="R4366" s="701" t="s">
        <v>1341</v>
      </c>
      <c r="S4366" s="701" t="s">
        <v>1341</v>
      </c>
    </row>
    <row r="4367" spans="1:19" x14ac:dyDescent="0.3">
      <c r="A4367" s="701" t="s">
        <v>4948</v>
      </c>
      <c r="B4367" s="701" t="s">
        <v>1607</v>
      </c>
      <c r="C4367" s="701" t="s">
        <v>1350</v>
      </c>
      <c r="D4367" s="702">
        <v>1976</v>
      </c>
      <c r="E4367" s="701" t="s">
        <v>1624</v>
      </c>
      <c r="F4367" s="701" t="s">
        <v>1625</v>
      </c>
      <c r="G4367" s="701" t="s">
        <v>1612</v>
      </c>
      <c r="H4367" s="703">
        <v>28223</v>
      </c>
      <c r="I4367" s="703">
        <v>28223</v>
      </c>
      <c r="J4367" s="701" t="s">
        <v>1608</v>
      </c>
      <c r="K4367" s="702">
        <v>95813</v>
      </c>
      <c r="L4367" s="701" t="s">
        <v>1341</v>
      </c>
      <c r="M4367" s="704"/>
      <c r="N4367" s="701" t="s">
        <v>4620</v>
      </c>
      <c r="O4367" s="702">
        <v>941640</v>
      </c>
      <c r="P4367" s="701" t="s">
        <v>1341</v>
      </c>
      <c r="Q4367" s="706"/>
      <c r="R4367" s="701" t="s">
        <v>1341</v>
      </c>
      <c r="S4367" s="701" t="s">
        <v>1341</v>
      </c>
    </row>
    <row r="4368" spans="1:19" x14ac:dyDescent="0.3">
      <c r="A4368" s="701" t="s">
        <v>4951</v>
      </c>
      <c r="B4368" s="701" t="s">
        <v>1607</v>
      </c>
      <c r="C4368" s="701" t="s">
        <v>1350</v>
      </c>
      <c r="D4368" s="702">
        <v>1976</v>
      </c>
      <c r="E4368" s="701" t="s">
        <v>1624</v>
      </c>
      <c r="F4368" s="701" t="s">
        <v>1625</v>
      </c>
      <c r="G4368" s="701" t="s">
        <v>1612</v>
      </c>
      <c r="H4368" s="703">
        <v>28269</v>
      </c>
      <c r="I4368" s="703">
        <v>28269</v>
      </c>
      <c r="J4368" s="701" t="s">
        <v>1608</v>
      </c>
      <c r="K4368" s="702">
        <v>141161</v>
      </c>
      <c r="L4368" s="701" t="s">
        <v>1341</v>
      </c>
      <c r="M4368" s="704"/>
      <c r="N4368" s="701" t="s">
        <v>4620</v>
      </c>
      <c r="O4368" s="702">
        <v>3915686</v>
      </c>
      <c r="P4368" s="701" t="s">
        <v>1341</v>
      </c>
      <c r="Q4368" s="704"/>
      <c r="R4368" s="701" t="s">
        <v>1341</v>
      </c>
      <c r="S4368" s="701" t="s">
        <v>1341</v>
      </c>
    </row>
    <row r="4369" spans="1:19" x14ac:dyDescent="0.3">
      <c r="A4369" s="701" t="s">
        <v>4972</v>
      </c>
      <c r="B4369" s="701" t="s">
        <v>1607</v>
      </c>
      <c r="C4369" s="701" t="s">
        <v>1350</v>
      </c>
      <c r="D4369" s="702">
        <v>1977</v>
      </c>
      <c r="E4369" s="701" t="s">
        <v>1624</v>
      </c>
      <c r="F4369" s="701" t="s">
        <v>1625</v>
      </c>
      <c r="G4369" s="701" t="s">
        <v>1612</v>
      </c>
      <c r="H4369" s="703">
        <v>28570</v>
      </c>
      <c r="I4369" s="703">
        <v>28570</v>
      </c>
      <c r="J4369" s="701" t="s">
        <v>1608</v>
      </c>
      <c r="K4369" s="702">
        <v>149725</v>
      </c>
      <c r="L4369" s="701" t="s">
        <v>1341</v>
      </c>
      <c r="M4369" s="704"/>
      <c r="N4369" s="701" t="s">
        <v>4620</v>
      </c>
      <c r="O4369" s="702">
        <v>9785283</v>
      </c>
      <c r="P4369" s="701" t="s">
        <v>1608</v>
      </c>
      <c r="Q4369" s="705">
        <v>7549</v>
      </c>
      <c r="R4369" s="701" t="s">
        <v>1341</v>
      </c>
      <c r="S4369" s="701" t="s">
        <v>1341</v>
      </c>
    </row>
    <row r="4370" spans="1:19" x14ac:dyDescent="0.3">
      <c r="A4370" s="701" t="s">
        <v>4973</v>
      </c>
      <c r="B4370" s="701" t="s">
        <v>1607</v>
      </c>
      <c r="C4370" s="701" t="s">
        <v>1350</v>
      </c>
      <c r="D4370" s="702">
        <v>1977</v>
      </c>
      <c r="E4370" s="701" t="s">
        <v>1624</v>
      </c>
      <c r="F4370" s="701" t="s">
        <v>1625</v>
      </c>
      <c r="G4370" s="701" t="s">
        <v>1612</v>
      </c>
      <c r="H4370" s="703">
        <v>28628</v>
      </c>
      <c r="I4370" s="703">
        <v>28628</v>
      </c>
      <c r="J4370" s="701" t="s">
        <v>1608</v>
      </c>
      <c r="K4370" s="702">
        <v>155177</v>
      </c>
      <c r="L4370" s="701" t="s">
        <v>1341</v>
      </c>
      <c r="M4370" s="704"/>
      <c r="N4370" s="701" t="s">
        <v>4620</v>
      </c>
      <c r="O4370" s="702">
        <v>3758701</v>
      </c>
      <c r="P4370" s="701" t="s">
        <v>1608</v>
      </c>
      <c r="Q4370" s="705">
        <v>5296</v>
      </c>
      <c r="R4370" s="701" t="s">
        <v>1341</v>
      </c>
      <c r="S4370" s="701" t="s">
        <v>1341</v>
      </c>
    </row>
    <row r="4371" spans="1:19" x14ac:dyDescent="0.3">
      <c r="A4371" s="701" t="s">
        <v>4974</v>
      </c>
      <c r="B4371" s="701" t="s">
        <v>1607</v>
      </c>
      <c r="C4371" s="701" t="s">
        <v>1350</v>
      </c>
      <c r="D4371" s="702">
        <v>1977</v>
      </c>
      <c r="E4371" s="701" t="s">
        <v>1624</v>
      </c>
      <c r="F4371" s="701" t="s">
        <v>1625</v>
      </c>
      <c r="G4371" s="701" t="s">
        <v>1612</v>
      </c>
      <c r="H4371" s="703">
        <v>28598</v>
      </c>
      <c r="I4371" s="703">
        <v>28598</v>
      </c>
      <c r="J4371" s="701" t="s">
        <v>1608</v>
      </c>
      <c r="K4371" s="702">
        <v>98122</v>
      </c>
      <c r="L4371" s="701" t="s">
        <v>1341</v>
      </c>
      <c r="M4371" s="704"/>
      <c r="N4371" s="701" t="s">
        <v>1608</v>
      </c>
      <c r="O4371" s="705">
        <v>3643</v>
      </c>
      <c r="P4371" s="701" t="s">
        <v>1341</v>
      </c>
      <c r="Q4371" s="704"/>
      <c r="R4371" s="701" t="s">
        <v>1341</v>
      </c>
      <c r="S4371" s="701" t="s">
        <v>1341</v>
      </c>
    </row>
    <row r="4372" spans="1:19" x14ac:dyDescent="0.3">
      <c r="A4372" s="701" t="s">
        <v>4975</v>
      </c>
      <c r="B4372" s="701" t="s">
        <v>1607</v>
      </c>
      <c r="C4372" s="701" t="s">
        <v>1350</v>
      </c>
      <c r="D4372" s="702">
        <v>1977</v>
      </c>
      <c r="E4372" s="701" t="s">
        <v>1624</v>
      </c>
      <c r="F4372" s="701" t="s">
        <v>1625</v>
      </c>
      <c r="G4372" s="701" t="s">
        <v>1612</v>
      </c>
      <c r="H4372" s="703">
        <v>28598</v>
      </c>
      <c r="I4372" s="703">
        <v>28598</v>
      </c>
      <c r="J4372" s="701" t="s">
        <v>1608</v>
      </c>
      <c r="K4372" s="702">
        <v>92314</v>
      </c>
      <c r="L4372" s="701" t="s">
        <v>1341</v>
      </c>
      <c r="M4372" s="704"/>
      <c r="N4372" s="701" t="s">
        <v>4620</v>
      </c>
      <c r="O4372" s="702">
        <v>2031781</v>
      </c>
      <c r="P4372" s="701" t="s">
        <v>1608</v>
      </c>
      <c r="Q4372" s="702">
        <v>7593</v>
      </c>
      <c r="R4372" s="701" t="s">
        <v>1341</v>
      </c>
      <c r="S4372" s="701" t="s">
        <v>1341</v>
      </c>
    </row>
    <row r="4373" spans="1:19" x14ac:dyDescent="0.3">
      <c r="A4373" s="701" t="s">
        <v>4645</v>
      </c>
      <c r="B4373" s="701" t="s">
        <v>1607</v>
      </c>
      <c r="C4373" s="701" t="s">
        <v>1350</v>
      </c>
      <c r="D4373" s="702">
        <v>1978</v>
      </c>
      <c r="E4373" s="701" t="s">
        <v>1624</v>
      </c>
      <c r="F4373" s="701" t="s">
        <v>1625</v>
      </c>
      <c r="G4373" s="701" t="s">
        <v>1612</v>
      </c>
      <c r="H4373" s="703">
        <v>28993</v>
      </c>
      <c r="I4373" s="703">
        <v>28993</v>
      </c>
      <c r="J4373" s="701" t="s">
        <v>1608</v>
      </c>
      <c r="K4373" s="702">
        <v>140948</v>
      </c>
      <c r="L4373" s="701" t="s">
        <v>1341</v>
      </c>
      <c r="M4373" s="704"/>
      <c r="N4373" s="701" t="s">
        <v>4620</v>
      </c>
      <c r="O4373" s="702">
        <v>3569570</v>
      </c>
      <c r="P4373" s="701" t="s">
        <v>1608</v>
      </c>
      <c r="Q4373" s="702">
        <v>12590</v>
      </c>
      <c r="R4373" s="701" t="s">
        <v>1341</v>
      </c>
      <c r="S4373" s="701" t="s">
        <v>1341</v>
      </c>
    </row>
    <row r="4374" spans="1:19" x14ac:dyDescent="0.3">
      <c r="A4374" s="701" t="s">
        <v>4646</v>
      </c>
      <c r="B4374" s="701" t="s">
        <v>1607</v>
      </c>
      <c r="C4374" s="701" t="s">
        <v>1350</v>
      </c>
      <c r="D4374" s="702">
        <v>1978</v>
      </c>
      <c r="E4374" s="701" t="s">
        <v>1624</v>
      </c>
      <c r="F4374" s="701" t="s">
        <v>1625</v>
      </c>
      <c r="G4374" s="701" t="s">
        <v>1612</v>
      </c>
      <c r="H4374" s="703">
        <v>28965</v>
      </c>
      <c r="I4374" s="703">
        <v>28965</v>
      </c>
      <c r="J4374" s="701" t="s">
        <v>1608</v>
      </c>
      <c r="K4374" s="702">
        <v>95581</v>
      </c>
      <c r="L4374" s="701" t="s">
        <v>1341</v>
      </c>
      <c r="M4374" s="704"/>
      <c r="N4374" s="701" t="s">
        <v>1608</v>
      </c>
      <c r="O4374" s="702">
        <v>11035</v>
      </c>
      <c r="P4374" s="701" t="s">
        <v>1341</v>
      </c>
      <c r="Q4374" s="706"/>
      <c r="R4374" s="701" t="s">
        <v>1341</v>
      </c>
      <c r="S4374" s="701" t="s">
        <v>1341</v>
      </c>
    </row>
    <row r="4375" spans="1:19" x14ac:dyDescent="0.3">
      <c r="A4375" s="701" t="s">
        <v>4647</v>
      </c>
      <c r="B4375" s="701" t="s">
        <v>1607</v>
      </c>
      <c r="C4375" s="701" t="s">
        <v>1350</v>
      </c>
      <c r="D4375" s="702">
        <v>1978</v>
      </c>
      <c r="E4375" s="701" t="s">
        <v>1624</v>
      </c>
      <c r="F4375" s="701" t="s">
        <v>1625</v>
      </c>
      <c r="G4375" s="701" t="s">
        <v>1612</v>
      </c>
      <c r="H4375" s="703">
        <v>28965</v>
      </c>
      <c r="I4375" s="703">
        <v>28965</v>
      </c>
      <c r="J4375" s="701" t="s">
        <v>1608</v>
      </c>
      <c r="K4375" s="702">
        <v>135537</v>
      </c>
      <c r="L4375" s="701" t="s">
        <v>1341</v>
      </c>
      <c r="M4375" s="704"/>
      <c r="N4375" s="701" t="s">
        <v>4620</v>
      </c>
      <c r="O4375" s="702">
        <v>4357431</v>
      </c>
      <c r="P4375" s="701" t="s">
        <v>1608</v>
      </c>
      <c r="Q4375" s="705">
        <v>19362</v>
      </c>
      <c r="R4375" s="701" t="s">
        <v>1341</v>
      </c>
      <c r="S4375" s="701" t="s">
        <v>1341</v>
      </c>
    </row>
    <row r="4376" spans="1:19" x14ac:dyDescent="0.3">
      <c r="A4376" s="701" t="s">
        <v>4648</v>
      </c>
      <c r="B4376" s="701" t="s">
        <v>1607</v>
      </c>
      <c r="C4376" s="701" t="s">
        <v>1350</v>
      </c>
      <c r="D4376" s="702">
        <v>1978</v>
      </c>
      <c r="E4376" s="701" t="s">
        <v>1624</v>
      </c>
      <c r="F4376" s="701" t="s">
        <v>1625</v>
      </c>
      <c r="G4376" s="701" t="s">
        <v>1612</v>
      </c>
      <c r="H4376" s="703">
        <v>28934</v>
      </c>
      <c r="I4376" s="703">
        <v>28935</v>
      </c>
      <c r="J4376" s="701" t="s">
        <v>1608</v>
      </c>
      <c r="K4376" s="702">
        <v>245981</v>
      </c>
      <c r="L4376" s="701" t="s">
        <v>1341</v>
      </c>
      <c r="M4376" s="704"/>
      <c r="N4376" s="701" t="s">
        <v>4620</v>
      </c>
      <c r="O4376" s="702">
        <v>9860784</v>
      </c>
      <c r="P4376" s="701" t="s">
        <v>1608</v>
      </c>
      <c r="Q4376" s="702">
        <v>13219</v>
      </c>
      <c r="R4376" s="701" t="s">
        <v>1341</v>
      </c>
      <c r="S4376" s="701" t="s">
        <v>1341</v>
      </c>
    </row>
    <row r="4377" spans="1:19" x14ac:dyDescent="0.3">
      <c r="A4377" s="701" t="s">
        <v>4665</v>
      </c>
      <c r="B4377" s="701" t="s">
        <v>1607</v>
      </c>
      <c r="C4377" s="701" t="s">
        <v>1350</v>
      </c>
      <c r="D4377" s="702">
        <v>1979</v>
      </c>
      <c r="E4377" s="701" t="s">
        <v>1624</v>
      </c>
      <c r="F4377" s="701" t="s">
        <v>1625</v>
      </c>
      <c r="G4377" s="701" t="s">
        <v>1612</v>
      </c>
      <c r="H4377" s="703">
        <v>29290</v>
      </c>
      <c r="I4377" s="703">
        <v>29290</v>
      </c>
      <c r="J4377" s="701" t="s">
        <v>1608</v>
      </c>
      <c r="K4377" s="702">
        <v>130208</v>
      </c>
      <c r="L4377" s="701" t="s">
        <v>1341</v>
      </c>
      <c r="M4377" s="704"/>
      <c r="N4377" s="701" t="s">
        <v>4620</v>
      </c>
      <c r="O4377" s="702">
        <v>7205064</v>
      </c>
      <c r="P4377" s="701" t="s">
        <v>1608</v>
      </c>
      <c r="Q4377" s="702">
        <v>4863</v>
      </c>
      <c r="R4377" s="701" t="s">
        <v>1341</v>
      </c>
      <c r="S4377" s="701" t="s">
        <v>1341</v>
      </c>
    </row>
    <row r="4378" spans="1:19" x14ac:dyDescent="0.3">
      <c r="A4378" s="701" t="s">
        <v>4666</v>
      </c>
      <c r="B4378" s="701" t="s">
        <v>1607</v>
      </c>
      <c r="C4378" s="701" t="s">
        <v>1350</v>
      </c>
      <c r="D4378" s="702">
        <v>1979</v>
      </c>
      <c r="E4378" s="701" t="s">
        <v>1624</v>
      </c>
      <c r="F4378" s="701" t="s">
        <v>1625</v>
      </c>
      <c r="G4378" s="701" t="s">
        <v>1612</v>
      </c>
      <c r="H4378" s="703">
        <v>29319</v>
      </c>
      <c r="I4378" s="703">
        <v>29332</v>
      </c>
      <c r="J4378" s="701" t="s">
        <v>1608</v>
      </c>
      <c r="K4378" s="702">
        <v>77720</v>
      </c>
      <c r="L4378" s="701" t="s">
        <v>1341</v>
      </c>
      <c r="M4378" s="704"/>
      <c r="N4378" s="701" t="s">
        <v>4620</v>
      </c>
      <c r="O4378" s="702">
        <v>3833522</v>
      </c>
      <c r="P4378" s="701" t="s">
        <v>1608</v>
      </c>
      <c r="Q4378" s="702">
        <v>2735</v>
      </c>
      <c r="R4378" s="701" t="s">
        <v>1341</v>
      </c>
      <c r="S4378" s="701" t="s">
        <v>1341</v>
      </c>
    </row>
    <row r="4379" spans="1:19" x14ac:dyDescent="0.3">
      <c r="A4379" s="701" t="s">
        <v>4667</v>
      </c>
      <c r="B4379" s="701" t="s">
        <v>1607</v>
      </c>
      <c r="C4379" s="701" t="s">
        <v>1350</v>
      </c>
      <c r="D4379" s="702">
        <v>1979</v>
      </c>
      <c r="E4379" s="701" t="s">
        <v>1624</v>
      </c>
      <c r="F4379" s="701" t="s">
        <v>1625</v>
      </c>
      <c r="G4379" s="701" t="s">
        <v>1612</v>
      </c>
      <c r="H4379" s="703">
        <v>29350</v>
      </c>
      <c r="I4379" s="703">
        <v>29350</v>
      </c>
      <c r="J4379" s="701" t="s">
        <v>1608</v>
      </c>
      <c r="K4379" s="702">
        <v>61771</v>
      </c>
      <c r="L4379" s="701" t="s">
        <v>1341</v>
      </c>
      <c r="M4379" s="704"/>
      <c r="N4379" s="701" t="s">
        <v>4620</v>
      </c>
      <c r="O4379" s="702">
        <v>3127581</v>
      </c>
      <c r="P4379" s="701" t="s">
        <v>1608</v>
      </c>
      <c r="Q4379" s="705">
        <v>1325</v>
      </c>
      <c r="R4379" s="701" t="s">
        <v>1341</v>
      </c>
      <c r="S4379" s="701" t="s">
        <v>1341</v>
      </c>
    </row>
    <row r="4380" spans="1:19" x14ac:dyDescent="0.3">
      <c r="A4380" s="701" t="s">
        <v>4675</v>
      </c>
      <c r="B4380" s="701" t="s">
        <v>1607</v>
      </c>
      <c r="C4380" s="701" t="s">
        <v>1350</v>
      </c>
      <c r="D4380" s="702">
        <v>1980</v>
      </c>
      <c r="E4380" s="701" t="s">
        <v>1624</v>
      </c>
      <c r="F4380" s="701" t="s">
        <v>1625</v>
      </c>
      <c r="G4380" s="701" t="s">
        <v>1612</v>
      </c>
      <c r="H4380" s="703">
        <v>29671</v>
      </c>
      <c r="I4380" s="703">
        <v>29671</v>
      </c>
      <c r="J4380" s="701" t="s">
        <v>1608</v>
      </c>
      <c r="K4380" s="702">
        <v>104666</v>
      </c>
      <c r="L4380" s="701" t="s">
        <v>1341</v>
      </c>
      <c r="M4380" s="704"/>
      <c r="N4380" s="701" t="s">
        <v>4620</v>
      </c>
      <c r="O4380" s="705">
        <v>4743187</v>
      </c>
      <c r="P4380" s="701" t="s">
        <v>1608</v>
      </c>
      <c r="Q4380" s="705">
        <v>420</v>
      </c>
      <c r="R4380" s="701" t="s">
        <v>1341</v>
      </c>
      <c r="S4380" s="701" t="s">
        <v>1341</v>
      </c>
    </row>
    <row r="4381" spans="1:19" x14ac:dyDescent="0.3">
      <c r="A4381" s="701" t="s">
        <v>4676</v>
      </c>
      <c r="B4381" s="701" t="s">
        <v>1607</v>
      </c>
      <c r="C4381" s="701" t="s">
        <v>1350</v>
      </c>
      <c r="D4381" s="702">
        <v>1980</v>
      </c>
      <c r="E4381" s="701" t="s">
        <v>1624</v>
      </c>
      <c r="F4381" s="701" t="s">
        <v>1625</v>
      </c>
      <c r="G4381" s="701" t="s">
        <v>1612</v>
      </c>
      <c r="H4381" s="703">
        <v>29691</v>
      </c>
      <c r="I4381" s="703">
        <v>29691</v>
      </c>
      <c r="J4381" s="701" t="s">
        <v>1608</v>
      </c>
      <c r="K4381" s="702">
        <v>76731</v>
      </c>
      <c r="L4381" s="701" t="s">
        <v>1341</v>
      </c>
      <c r="M4381" s="704"/>
      <c r="N4381" s="701" t="s">
        <v>4620</v>
      </c>
      <c r="O4381" s="705">
        <v>3117823</v>
      </c>
      <c r="P4381" s="701" t="s">
        <v>1608</v>
      </c>
      <c r="Q4381" s="705">
        <v>775</v>
      </c>
      <c r="R4381" s="701" t="s">
        <v>1341</v>
      </c>
      <c r="S4381" s="701" t="s">
        <v>1341</v>
      </c>
    </row>
    <row r="4382" spans="1:19" x14ac:dyDescent="0.3">
      <c r="A4382" s="701" t="s">
        <v>4677</v>
      </c>
      <c r="B4382" s="701" t="s">
        <v>1607</v>
      </c>
      <c r="C4382" s="701" t="s">
        <v>1350</v>
      </c>
      <c r="D4382" s="702">
        <v>1980</v>
      </c>
      <c r="E4382" s="701" t="s">
        <v>1624</v>
      </c>
      <c r="F4382" s="701" t="s">
        <v>1625</v>
      </c>
      <c r="G4382" s="701" t="s">
        <v>1612</v>
      </c>
      <c r="H4382" s="703">
        <v>29711</v>
      </c>
      <c r="I4382" s="703">
        <v>29711</v>
      </c>
      <c r="J4382" s="701" t="s">
        <v>1608</v>
      </c>
      <c r="K4382" s="702">
        <v>63119</v>
      </c>
      <c r="L4382" s="701" t="s">
        <v>1341</v>
      </c>
      <c r="M4382" s="704"/>
      <c r="N4382" s="701" t="s">
        <v>4620</v>
      </c>
      <c r="O4382" s="702">
        <v>3141542</v>
      </c>
      <c r="P4382" s="701" t="s">
        <v>1608</v>
      </c>
      <c r="Q4382" s="702">
        <v>317</v>
      </c>
      <c r="R4382" s="701" t="s">
        <v>1341</v>
      </c>
      <c r="S4382" s="701" t="s">
        <v>1341</v>
      </c>
    </row>
    <row r="4383" spans="1:19" x14ac:dyDescent="0.3">
      <c r="A4383" s="701" t="s">
        <v>4678</v>
      </c>
      <c r="B4383" s="701" t="s">
        <v>1607</v>
      </c>
      <c r="C4383" s="701" t="s">
        <v>1350</v>
      </c>
      <c r="D4383" s="702">
        <v>1980</v>
      </c>
      <c r="E4383" s="701" t="s">
        <v>1624</v>
      </c>
      <c r="F4383" s="701" t="s">
        <v>1625</v>
      </c>
      <c r="G4383" s="701" t="s">
        <v>1612</v>
      </c>
      <c r="H4383" s="703">
        <v>29671</v>
      </c>
      <c r="I4383" s="703">
        <v>29671</v>
      </c>
      <c r="J4383" s="701" t="s">
        <v>1608</v>
      </c>
      <c r="K4383" s="702">
        <v>28825</v>
      </c>
      <c r="L4383" s="701" t="s">
        <v>1341</v>
      </c>
      <c r="M4383" s="704"/>
      <c r="N4383" s="701" t="s">
        <v>4620</v>
      </c>
      <c r="O4383" s="702">
        <v>1345344</v>
      </c>
      <c r="P4383" s="701" t="s">
        <v>1608</v>
      </c>
      <c r="Q4383" s="702">
        <v>145</v>
      </c>
      <c r="R4383" s="701" t="s">
        <v>1341</v>
      </c>
      <c r="S4383" s="701" t="s">
        <v>1341</v>
      </c>
    </row>
    <row r="4384" spans="1:19" x14ac:dyDescent="0.3">
      <c r="A4384" s="701" t="s">
        <v>4679</v>
      </c>
      <c r="B4384" s="701" t="s">
        <v>1607</v>
      </c>
      <c r="C4384" s="701" t="s">
        <v>1350</v>
      </c>
      <c r="D4384" s="702">
        <v>1980</v>
      </c>
      <c r="E4384" s="701" t="s">
        <v>1624</v>
      </c>
      <c r="F4384" s="701" t="s">
        <v>1625</v>
      </c>
      <c r="G4384" s="701" t="s">
        <v>1612</v>
      </c>
      <c r="H4384" s="703">
        <v>29691</v>
      </c>
      <c r="I4384" s="703">
        <v>29691</v>
      </c>
      <c r="J4384" s="701" t="s">
        <v>1608</v>
      </c>
      <c r="K4384" s="702">
        <v>30911</v>
      </c>
      <c r="L4384" s="701" t="s">
        <v>1341</v>
      </c>
      <c r="M4384" s="704"/>
      <c r="N4384" s="701" t="s">
        <v>4620</v>
      </c>
      <c r="O4384" s="702">
        <v>1254975</v>
      </c>
      <c r="P4384" s="701" t="s">
        <v>1608</v>
      </c>
      <c r="Q4384" s="705">
        <v>312</v>
      </c>
      <c r="R4384" s="701" t="s">
        <v>1341</v>
      </c>
      <c r="S4384" s="701" t="s">
        <v>1341</v>
      </c>
    </row>
    <row r="4385" spans="1:19" x14ac:dyDescent="0.3">
      <c r="A4385" s="701" t="s">
        <v>4680</v>
      </c>
      <c r="B4385" s="701" t="s">
        <v>1607</v>
      </c>
      <c r="C4385" s="701" t="s">
        <v>1350</v>
      </c>
      <c r="D4385" s="702">
        <v>1980</v>
      </c>
      <c r="E4385" s="701" t="s">
        <v>1624</v>
      </c>
      <c r="F4385" s="701" t="s">
        <v>1625</v>
      </c>
      <c r="G4385" s="701" t="s">
        <v>1612</v>
      </c>
      <c r="H4385" s="703">
        <v>29671</v>
      </c>
      <c r="I4385" s="703">
        <v>29671</v>
      </c>
      <c r="J4385" s="701" t="s">
        <v>1608</v>
      </c>
      <c r="K4385" s="702">
        <v>13746</v>
      </c>
      <c r="L4385" s="701" t="s">
        <v>1341</v>
      </c>
      <c r="M4385" s="704"/>
      <c r="N4385" s="701" t="s">
        <v>4620</v>
      </c>
      <c r="O4385" s="702">
        <v>635235</v>
      </c>
      <c r="P4385" s="701" t="s">
        <v>1341</v>
      </c>
      <c r="Q4385" s="704"/>
      <c r="R4385" s="701" t="s">
        <v>1341</v>
      </c>
      <c r="S4385" s="701" t="s">
        <v>1341</v>
      </c>
    </row>
    <row r="4386" spans="1:19" x14ac:dyDescent="0.3">
      <c r="A4386" s="701" t="s">
        <v>4681</v>
      </c>
      <c r="B4386" s="701" t="s">
        <v>1607</v>
      </c>
      <c r="C4386" s="701" t="s">
        <v>1350</v>
      </c>
      <c r="D4386" s="702">
        <v>1980</v>
      </c>
      <c r="E4386" s="701" t="s">
        <v>1624</v>
      </c>
      <c r="F4386" s="701" t="s">
        <v>1625</v>
      </c>
      <c r="G4386" s="701" t="s">
        <v>1612</v>
      </c>
      <c r="H4386" s="703">
        <v>29671</v>
      </c>
      <c r="I4386" s="703">
        <v>29671</v>
      </c>
      <c r="J4386" s="701" t="s">
        <v>1608</v>
      </c>
      <c r="K4386" s="702">
        <v>15378</v>
      </c>
      <c r="L4386" s="701" t="s">
        <v>1341</v>
      </c>
      <c r="M4386" s="704"/>
      <c r="N4386" s="701" t="s">
        <v>4620</v>
      </c>
      <c r="O4386" s="702">
        <v>748052</v>
      </c>
      <c r="P4386" s="701" t="s">
        <v>1608</v>
      </c>
      <c r="Q4386" s="705">
        <v>77</v>
      </c>
      <c r="R4386" s="701" t="s">
        <v>1341</v>
      </c>
      <c r="S4386" s="701" t="s">
        <v>1341</v>
      </c>
    </row>
    <row r="4387" spans="1:19" x14ac:dyDescent="0.3">
      <c r="A4387" s="701" t="s">
        <v>4701</v>
      </c>
      <c r="B4387" s="701" t="s">
        <v>1607</v>
      </c>
      <c r="C4387" s="701" t="s">
        <v>1350</v>
      </c>
      <c r="D4387" s="702">
        <v>1981</v>
      </c>
      <c r="E4387" s="701" t="s">
        <v>1624</v>
      </c>
      <c r="F4387" s="701" t="s">
        <v>1625</v>
      </c>
      <c r="G4387" s="701" t="s">
        <v>1612</v>
      </c>
      <c r="H4387" s="703">
        <v>30036</v>
      </c>
      <c r="I4387" s="703">
        <v>30036</v>
      </c>
      <c r="J4387" s="701" t="s">
        <v>1608</v>
      </c>
      <c r="K4387" s="702">
        <v>151366</v>
      </c>
      <c r="L4387" s="701" t="s">
        <v>1341</v>
      </c>
      <c r="M4387" s="704"/>
      <c r="N4387" s="701" t="s">
        <v>1341</v>
      </c>
      <c r="O4387" s="706"/>
      <c r="P4387" s="701" t="s">
        <v>1341</v>
      </c>
      <c r="Q4387" s="704"/>
      <c r="R4387" s="701" t="s">
        <v>1341</v>
      </c>
      <c r="S4387" s="701" t="s">
        <v>1341</v>
      </c>
    </row>
    <row r="4388" spans="1:19" x14ac:dyDescent="0.3">
      <c r="A4388" s="701" t="s">
        <v>4702</v>
      </c>
      <c r="B4388" s="701" t="s">
        <v>1607</v>
      </c>
      <c r="C4388" s="701" t="s">
        <v>1350</v>
      </c>
      <c r="D4388" s="702">
        <v>1981</v>
      </c>
      <c r="E4388" s="701" t="s">
        <v>1624</v>
      </c>
      <c r="F4388" s="701" t="s">
        <v>1625</v>
      </c>
      <c r="G4388" s="701" t="s">
        <v>1612</v>
      </c>
      <c r="H4388" s="703">
        <v>30056</v>
      </c>
      <c r="I4388" s="703">
        <v>30056</v>
      </c>
      <c r="J4388" s="701" t="s">
        <v>1608</v>
      </c>
      <c r="K4388" s="702">
        <v>38854</v>
      </c>
      <c r="L4388" s="701" t="s">
        <v>1341</v>
      </c>
      <c r="M4388" s="704"/>
      <c r="N4388" s="701" t="s">
        <v>1341</v>
      </c>
      <c r="O4388" s="706"/>
      <c r="P4388" s="701" t="s">
        <v>1341</v>
      </c>
      <c r="Q4388" s="704"/>
      <c r="R4388" s="701" t="s">
        <v>1341</v>
      </c>
      <c r="S4388" s="701" t="s">
        <v>1341</v>
      </c>
    </row>
    <row r="4389" spans="1:19" x14ac:dyDescent="0.3">
      <c r="A4389" s="701" t="s">
        <v>4703</v>
      </c>
      <c r="B4389" s="701" t="s">
        <v>1607</v>
      </c>
      <c r="C4389" s="701" t="s">
        <v>1350</v>
      </c>
      <c r="D4389" s="702">
        <v>1981</v>
      </c>
      <c r="E4389" s="701" t="s">
        <v>1624</v>
      </c>
      <c r="F4389" s="701" t="s">
        <v>1625</v>
      </c>
      <c r="G4389" s="701" t="s">
        <v>1612</v>
      </c>
      <c r="H4389" s="703">
        <v>30091</v>
      </c>
      <c r="I4389" s="703">
        <v>30091</v>
      </c>
      <c r="J4389" s="701" t="s">
        <v>1608</v>
      </c>
      <c r="K4389" s="702">
        <v>58312</v>
      </c>
      <c r="L4389" s="701" t="s">
        <v>1341</v>
      </c>
      <c r="M4389" s="704"/>
      <c r="N4389" s="701" t="s">
        <v>1341</v>
      </c>
      <c r="O4389" s="706"/>
      <c r="P4389" s="701" t="s">
        <v>1341</v>
      </c>
      <c r="Q4389" s="704"/>
      <c r="R4389" s="701" t="s">
        <v>1341</v>
      </c>
      <c r="S4389" s="701" t="s">
        <v>1341</v>
      </c>
    </row>
    <row r="4390" spans="1:19" x14ac:dyDescent="0.3">
      <c r="A4390" s="701" t="s">
        <v>4706</v>
      </c>
      <c r="B4390" s="701" t="s">
        <v>1607</v>
      </c>
      <c r="C4390" s="701" t="s">
        <v>1350</v>
      </c>
      <c r="D4390" s="702">
        <v>1982</v>
      </c>
      <c r="E4390" s="701" t="s">
        <v>1624</v>
      </c>
      <c r="F4390" s="701" t="s">
        <v>2438</v>
      </c>
      <c r="G4390" s="701" t="s">
        <v>1612</v>
      </c>
      <c r="H4390" s="703">
        <v>30434</v>
      </c>
      <c r="I4390" s="703">
        <v>30434</v>
      </c>
      <c r="J4390" s="701" t="s">
        <v>1608</v>
      </c>
      <c r="K4390" s="702">
        <v>49749</v>
      </c>
      <c r="L4390" s="701" t="s">
        <v>1341</v>
      </c>
      <c r="M4390" s="704"/>
      <c r="N4390" s="701" t="s">
        <v>1608</v>
      </c>
      <c r="O4390" s="702">
        <v>1276</v>
      </c>
      <c r="P4390" s="701" t="s">
        <v>1341</v>
      </c>
      <c r="Q4390" s="704"/>
      <c r="R4390" s="701" t="s">
        <v>1341</v>
      </c>
      <c r="S4390" s="701" t="s">
        <v>1341</v>
      </c>
    </row>
    <row r="4391" spans="1:19" x14ac:dyDescent="0.3">
      <c r="A4391" s="701" t="s">
        <v>4707</v>
      </c>
      <c r="B4391" s="701" t="s">
        <v>1607</v>
      </c>
      <c r="C4391" s="701" t="s">
        <v>1350</v>
      </c>
      <c r="D4391" s="702">
        <v>1982</v>
      </c>
      <c r="E4391" s="701" t="s">
        <v>1624</v>
      </c>
      <c r="F4391" s="701" t="s">
        <v>2438</v>
      </c>
      <c r="G4391" s="701" t="s">
        <v>1612</v>
      </c>
      <c r="H4391" s="703">
        <v>30434</v>
      </c>
      <c r="I4391" s="703">
        <v>30434</v>
      </c>
      <c r="J4391" s="701" t="s">
        <v>1608</v>
      </c>
      <c r="K4391" s="702">
        <v>51266</v>
      </c>
      <c r="L4391" s="701" t="s">
        <v>1341</v>
      </c>
      <c r="M4391" s="704"/>
      <c r="N4391" s="701" t="s">
        <v>1608</v>
      </c>
      <c r="O4391" s="702">
        <v>993</v>
      </c>
      <c r="P4391" s="701" t="s">
        <v>1341</v>
      </c>
      <c r="Q4391" s="704"/>
      <c r="R4391" s="701" t="s">
        <v>1341</v>
      </c>
      <c r="S4391" s="701" t="s">
        <v>1341</v>
      </c>
    </row>
    <row r="4392" spans="1:19" x14ac:dyDescent="0.3">
      <c r="A4392" s="701" t="s">
        <v>4708</v>
      </c>
      <c r="B4392" s="701" t="s">
        <v>1607</v>
      </c>
      <c r="C4392" s="701" t="s">
        <v>1350</v>
      </c>
      <c r="D4392" s="702">
        <v>1983</v>
      </c>
      <c r="E4392" s="701" t="s">
        <v>1624</v>
      </c>
      <c r="F4392" s="701" t="s">
        <v>2438</v>
      </c>
      <c r="G4392" s="701" t="s">
        <v>1612</v>
      </c>
      <c r="H4392" s="703">
        <v>30788</v>
      </c>
      <c r="I4392" s="703">
        <v>30788</v>
      </c>
      <c r="J4392" s="701" t="s">
        <v>1608</v>
      </c>
      <c r="K4392" s="702">
        <v>46449</v>
      </c>
      <c r="L4392" s="701" t="s">
        <v>1341</v>
      </c>
      <c r="M4392" s="704"/>
      <c r="N4392" s="701" t="s">
        <v>1608</v>
      </c>
      <c r="O4392" s="702">
        <v>1935</v>
      </c>
      <c r="P4392" s="701" t="s">
        <v>1341</v>
      </c>
      <c r="Q4392" s="706"/>
      <c r="R4392" s="701" t="s">
        <v>1341</v>
      </c>
      <c r="S4392" s="701" t="s">
        <v>1341</v>
      </c>
    </row>
    <row r="4393" spans="1:19" x14ac:dyDescent="0.3">
      <c r="A4393" s="701" t="s">
        <v>4709</v>
      </c>
      <c r="B4393" s="701" t="s">
        <v>1607</v>
      </c>
      <c r="C4393" s="701" t="s">
        <v>1350</v>
      </c>
      <c r="D4393" s="702">
        <v>1983</v>
      </c>
      <c r="E4393" s="701" t="s">
        <v>1624</v>
      </c>
      <c r="F4393" s="701" t="s">
        <v>2438</v>
      </c>
      <c r="G4393" s="701" t="s">
        <v>1612</v>
      </c>
      <c r="H4393" s="703">
        <v>30788</v>
      </c>
      <c r="I4393" s="703">
        <v>30788</v>
      </c>
      <c r="J4393" s="701" t="s">
        <v>1608</v>
      </c>
      <c r="K4393" s="702">
        <v>46899</v>
      </c>
      <c r="L4393" s="701" t="s">
        <v>1341</v>
      </c>
      <c r="M4393" s="704"/>
      <c r="N4393" s="701" t="s">
        <v>1608</v>
      </c>
      <c r="O4393" s="702">
        <v>1955</v>
      </c>
      <c r="P4393" s="701" t="s">
        <v>1341</v>
      </c>
      <c r="Q4393" s="706"/>
      <c r="R4393" s="701" t="s">
        <v>1341</v>
      </c>
      <c r="S4393" s="701" t="s">
        <v>1341</v>
      </c>
    </row>
    <row r="4394" spans="1:19" x14ac:dyDescent="0.3">
      <c r="A4394" s="701" t="s">
        <v>4729</v>
      </c>
      <c r="B4394" s="701" t="s">
        <v>1607</v>
      </c>
      <c r="C4394" s="701" t="s">
        <v>1350</v>
      </c>
      <c r="D4394" s="702">
        <v>1984</v>
      </c>
      <c r="E4394" s="701" t="s">
        <v>1624</v>
      </c>
      <c r="F4394" s="701" t="s">
        <v>1625</v>
      </c>
      <c r="G4394" s="701" t="s">
        <v>1612</v>
      </c>
      <c r="H4394" s="703">
        <v>31103</v>
      </c>
      <c r="I4394" s="703">
        <v>31103</v>
      </c>
      <c r="J4394" s="701" t="s">
        <v>1608</v>
      </c>
      <c r="K4394" s="702">
        <v>47467</v>
      </c>
      <c r="L4394" s="701" t="s">
        <v>1341</v>
      </c>
      <c r="M4394" s="704"/>
      <c r="N4394" s="701" t="s">
        <v>1608</v>
      </c>
      <c r="O4394" s="705">
        <v>431</v>
      </c>
      <c r="P4394" s="701" t="s">
        <v>1341</v>
      </c>
      <c r="Q4394" s="704"/>
      <c r="R4394" s="701" t="s">
        <v>1341</v>
      </c>
      <c r="S4394" s="701" t="s">
        <v>1341</v>
      </c>
    </row>
    <row r="4395" spans="1:19" x14ac:dyDescent="0.3">
      <c r="A4395" s="701" t="s">
        <v>4730</v>
      </c>
      <c r="B4395" s="701" t="s">
        <v>1607</v>
      </c>
      <c r="C4395" s="701" t="s">
        <v>1350</v>
      </c>
      <c r="D4395" s="702">
        <v>1984</v>
      </c>
      <c r="E4395" s="701" t="s">
        <v>1624</v>
      </c>
      <c r="F4395" s="701" t="s">
        <v>1625</v>
      </c>
      <c r="G4395" s="701" t="s">
        <v>1612</v>
      </c>
      <c r="H4395" s="703">
        <v>31103</v>
      </c>
      <c r="I4395" s="703">
        <v>31103</v>
      </c>
      <c r="J4395" s="701" t="s">
        <v>1608</v>
      </c>
      <c r="K4395" s="702">
        <v>53653</v>
      </c>
      <c r="L4395" s="701" t="s">
        <v>1341</v>
      </c>
      <c r="M4395" s="704"/>
      <c r="N4395" s="701" t="s">
        <v>1608</v>
      </c>
      <c r="O4395" s="702">
        <v>542</v>
      </c>
      <c r="P4395" s="701" t="s">
        <v>1341</v>
      </c>
      <c r="Q4395" s="706"/>
      <c r="R4395" s="701" t="s">
        <v>1341</v>
      </c>
      <c r="S4395" s="701" t="s">
        <v>1341</v>
      </c>
    </row>
    <row r="4396" spans="1:19" x14ac:dyDescent="0.3">
      <c r="A4396" s="701" t="s">
        <v>4731</v>
      </c>
      <c r="B4396" s="701" t="s">
        <v>1607</v>
      </c>
      <c r="C4396" s="701" t="s">
        <v>1350</v>
      </c>
      <c r="D4396" s="702">
        <v>1984</v>
      </c>
      <c r="E4396" s="701" t="s">
        <v>1624</v>
      </c>
      <c r="F4396" s="701" t="s">
        <v>1625</v>
      </c>
      <c r="G4396" s="701" t="s">
        <v>1612</v>
      </c>
      <c r="H4396" s="703">
        <v>31106</v>
      </c>
      <c r="I4396" s="703">
        <v>31106</v>
      </c>
      <c r="J4396" s="701" t="s">
        <v>1608</v>
      </c>
      <c r="K4396" s="702">
        <v>41826</v>
      </c>
      <c r="L4396" s="701" t="s">
        <v>1341</v>
      </c>
      <c r="M4396" s="704"/>
      <c r="N4396" s="701" t="s">
        <v>1608</v>
      </c>
      <c r="O4396" s="705">
        <v>767</v>
      </c>
      <c r="P4396" s="701" t="s">
        <v>1341</v>
      </c>
      <c r="Q4396" s="704"/>
      <c r="R4396" s="701" t="s">
        <v>1341</v>
      </c>
      <c r="S4396" s="701" t="s">
        <v>1341</v>
      </c>
    </row>
    <row r="4397" spans="1:19" x14ac:dyDescent="0.3">
      <c r="A4397" s="701" t="s">
        <v>4732</v>
      </c>
      <c r="B4397" s="701" t="s">
        <v>1607</v>
      </c>
      <c r="C4397" s="701" t="s">
        <v>1350</v>
      </c>
      <c r="D4397" s="702">
        <v>1984</v>
      </c>
      <c r="E4397" s="701" t="s">
        <v>1624</v>
      </c>
      <c r="F4397" s="701" t="s">
        <v>1625</v>
      </c>
      <c r="G4397" s="701" t="s">
        <v>1612</v>
      </c>
      <c r="H4397" s="703">
        <v>31106</v>
      </c>
      <c r="I4397" s="703">
        <v>31106</v>
      </c>
      <c r="J4397" s="701" t="s">
        <v>1608</v>
      </c>
      <c r="K4397" s="702">
        <v>42707</v>
      </c>
      <c r="L4397" s="701" t="s">
        <v>1341</v>
      </c>
      <c r="M4397" s="704"/>
      <c r="N4397" s="701" t="s">
        <v>1608</v>
      </c>
      <c r="O4397" s="702">
        <v>694</v>
      </c>
      <c r="P4397" s="701" t="s">
        <v>1341</v>
      </c>
      <c r="Q4397" s="704"/>
      <c r="R4397" s="701" t="s">
        <v>1341</v>
      </c>
      <c r="S4397" s="701" t="s">
        <v>1341</v>
      </c>
    </row>
    <row r="4398" spans="1:19" x14ac:dyDescent="0.3">
      <c r="A4398" s="701" t="s">
        <v>4733</v>
      </c>
      <c r="B4398" s="701" t="s">
        <v>1607</v>
      </c>
      <c r="C4398" s="701" t="s">
        <v>1350</v>
      </c>
      <c r="D4398" s="702">
        <v>1984</v>
      </c>
      <c r="E4398" s="701" t="s">
        <v>1624</v>
      </c>
      <c r="F4398" s="701" t="s">
        <v>1625</v>
      </c>
      <c r="G4398" s="701" t="s">
        <v>1612</v>
      </c>
      <c r="H4398" s="703">
        <v>31106</v>
      </c>
      <c r="I4398" s="703">
        <v>31106</v>
      </c>
      <c r="J4398" s="701" t="s">
        <v>1608</v>
      </c>
      <c r="K4398" s="702">
        <v>37373</v>
      </c>
      <c r="L4398" s="701" t="s">
        <v>1341</v>
      </c>
      <c r="M4398" s="704"/>
      <c r="N4398" s="701" t="s">
        <v>1608</v>
      </c>
      <c r="O4398" s="705">
        <v>2008</v>
      </c>
      <c r="P4398" s="701" t="s">
        <v>1341</v>
      </c>
      <c r="Q4398" s="704"/>
      <c r="R4398" s="701" t="s">
        <v>1341</v>
      </c>
      <c r="S4398" s="701" t="s">
        <v>1341</v>
      </c>
    </row>
    <row r="4399" spans="1:19" x14ac:dyDescent="0.3">
      <c r="A4399" s="701" t="s">
        <v>4734</v>
      </c>
      <c r="B4399" s="701" t="s">
        <v>1607</v>
      </c>
      <c r="C4399" s="701" t="s">
        <v>1350</v>
      </c>
      <c r="D4399" s="702">
        <v>1984</v>
      </c>
      <c r="E4399" s="701" t="s">
        <v>1624</v>
      </c>
      <c r="F4399" s="701" t="s">
        <v>1625</v>
      </c>
      <c r="G4399" s="701" t="s">
        <v>1612</v>
      </c>
      <c r="H4399" s="703">
        <v>31106</v>
      </c>
      <c r="I4399" s="703">
        <v>31106</v>
      </c>
      <c r="J4399" s="701" t="s">
        <v>1608</v>
      </c>
      <c r="K4399" s="702">
        <v>36912</v>
      </c>
      <c r="L4399" s="701" t="s">
        <v>1341</v>
      </c>
      <c r="M4399" s="704"/>
      <c r="N4399" s="701" t="s">
        <v>1608</v>
      </c>
      <c r="O4399" s="702">
        <v>2231</v>
      </c>
      <c r="P4399" s="701" t="s">
        <v>1341</v>
      </c>
      <c r="Q4399" s="704"/>
      <c r="R4399" s="701" t="s">
        <v>1341</v>
      </c>
      <c r="S4399" s="701" t="s">
        <v>1341</v>
      </c>
    </row>
    <row r="4400" spans="1:19" x14ac:dyDescent="0.3">
      <c r="A4400" s="701" t="s">
        <v>8308</v>
      </c>
      <c r="B4400" s="701" t="s">
        <v>1607</v>
      </c>
      <c r="C4400" s="701" t="s">
        <v>1350</v>
      </c>
      <c r="D4400" s="702">
        <v>1985</v>
      </c>
      <c r="E4400" s="701" t="s">
        <v>1624</v>
      </c>
      <c r="F4400" s="701" t="s">
        <v>1625</v>
      </c>
      <c r="G4400" s="701" t="s">
        <v>1612</v>
      </c>
      <c r="H4400" s="703">
        <v>31477</v>
      </c>
      <c r="I4400" s="703">
        <v>31477</v>
      </c>
      <c r="J4400" s="701" t="s">
        <v>1608</v>
      </c>
      <c r="K4400" s="702">
        <v>91229</v>
      </c>
      <c r="L4400" s="701" t="s">
        <v>1341</v>
      </c>
      <c r="M4400" s="704"/>
      <c r="N4400" s="701" t="s">
        <v>4620</v>
      </c>
      <c r="O4400" s="702">
        <v>1149383</v>
      </c>
      <c r="P4400" s="701" t="s">
        <v>1608</v>
      </c>
      <c r="Q4400" s="705">
        <v>9243</v>
      </c>
      <c r="R4400" s="701" t="s">
        <v>1341</v>
      </c>
      <c r="S4400" s="701" t="s">
        <v>1341</v>
      </c>
    </row>
    <row r="4401" spans="1:19" x14ac:dyDescent="0.3">
      <c r="A4401" s="701" t="s">
        <v>8309</v>
      </c>
      <c r="B4401" s="701" t="s">
        <v>1607</v>
      </c>
      <c r="C4401" s="701" t="s">
        <v>1350</v>
      </c>
      <c r="D4401" s="702">
        <v>1985</v>
      </c>
      <c r="E4401" s="701" t="s">
        <v>1624</v>
      </c>
      <c r="F4401" s="701" t="s">
        <v>1625</v>
      </c>
      <c r="G4401" s="701" t="s">
        <v>1612</v>
      </c>
      <c r="H4401" s="703">
        <v>31510</v>
      </c>
      <c r="I4401" s="703">
        <v>31510</v>
      </c>
      <c r="J4401" s="701" t="s">
        <v>1608</v>
      </c>
      <c r="K4401" s="702">
        <v>93292</v>
      </c>
      <c r="L4401" s="701" t="s">
        <v>1341</v>
      </c>
      <c r="M4401" s="704"/>
      <c r="N4401" s="701" t="s">
        <v>4620</v>
      </c>
      <c r="O4401" s="702">
        <v>1131354</v>
      </c>
      <c r="P4401" s="701" t="s">
        <v>1608</v>
      </c>
      <c r="Q4401" s="702">
        <v>5744</v>
      </c>
      <c r="R4401" s="701" t="s">
        <v>1341</v>
      </c>
      <c r="S4401" s="701" t="s">
        <v>1341</v>
      </c>
    </row>
    <row r="4402" spans="1:19" x14ac:dyDescent="0.3">
      <c r="A4402" s="701" t="s">
        <v>8310</v>
      </c>
      <c r="B4402" s="701" t="s">
        <v>1607</v>
      </c>
      <c r="C4402" s="701" t="s">
        <v>1350</v>
      </c>
      <c r="D4402" s="702">
        <v>1985</v>
      </c>
      <c r="E4402" s="701" t="s">
        <v>1624</v>
      </c>
      <c r="F4402" s="701" t="s">
        <v>1625</v>
      </c>
      <c r="G4402" s="701" t="s">
        <v>1612</v>
      </c>
      <c r="H4402" s="703">
        <v>31547</v>
      </c>
      <c r="I4402" s="703">
        <v>31547</v>
      </c>
      <c r="J4402" s="701" t="s">
        <v>1608</v>
      </c>
      <c r="K4402" s="702">
        <v>96854</v>
      </c>
      <c r="L4402" s="701" t="s">
        <v>1341</v>
      </c>
      <c r="M4402" s="704"/>
      <c r="N4402" s="701" t="s">
        <v>4620</v>
      </c>
      <c r="O4402" s="702">
        <v>956164</v>
      </c>
      <c r="P4402" s="701" t="s">
        <v>1608</v>
      </c>
      <c r="Q4402" s="705">
        <v>5963</v>
      </c>
      <c r="R4402" s="701" t="s">
        <v>1341</v>
      </c>
      <c r="S4402" s="701" t="s">
        <v>1341</v>
      </c>
    </row>
    <row r="4403" spans="1:19" x14ac:dyDescent="0.3">
      <c r="A4403" s="701" t="s">
        <v>8311</v>
      </c>
      <c r="B4403" s="701" t="s">
        <v>1607</v>
      </c>
      <c r="C4403" s="701" t="s">
        <v>1350</v>
      </c>
      <c r="D4403" s="702">
        <v>1985</v>
      </c>
      <c r="E4403" s="701" t="s">
        <v>1624</v>
      </c>
      <c r="F4403" s="701" t="s">
        <v>1625</v>
      </c>
      <c r="G4403" s="701" t="s">
        <v>1612</v>
      </c>
      <c r="H4403" s="703">
        <v>31477</v>
      </c>
      <c r="I4403" s="703">
        <v>31477</v>
      </c>
      <c r="J4403" s="701" t="s">
        <v>1608</v>
      </c>
      <c r="K4403" s="702">
        <v>44147</v>
      </c>
      <c r="L4403" s="701" t="s">
        <v>1341</v>
      </c>
      <c r="M4403" s="704"/>
      <c r="N4403" s="701" t="s">
        <v>4620</v>
      </c>
      <c r="O4403" s="702">
        <v>1203438</v>
      </c>
      <c r="P4403" s="701" t="s">
        <v>1608</v>
      </c>
      <c r="Q4403" s="705">
        <v>2471</v>
      </c>
      <c r="R4403" s="701" t="s">
        <v>1341</v>
      </c>
      <c r="S4403" s="701" t="s">
        <v>1341</v>
      </c>
    </row>
    <row r="4404" spans="1:19" x14ac:dyDescent="0.3">
      <c r="A4404" s="701" t="s">
        <v>8312</v>
      </c>
      <c r="B4404" s="701" t="s">
        <v>1607</v>
      </c>
      <c r="C4404" s="701" t="s">
        <v>1350</v>
      </c>
      <c r="D4404" s="702">
        <v>1985</v>
      </c>
      <c r="E4404" s="701" t="s">
        <v>1624</v>
      </c>
      <c r="F4404" s="701" t="s">
        <v>1625</v>
      </c>
      <c r="G4404" s="701" t="s">
        <v>1612</v>
      </c>
      <c r="H4404" s="703">
        <v>31477</v>
      </c>
      <c r="I4404" s="703">
        <v>31477</v>
      </c>
      <c r="J4404" s="701" t="s">
        <v>1608</v>
      </c>
      <c r="K4404" s="702">
        <v>51218</v>
      </c>
      <c r="L4404" s="701" t="s">
        <v>1341</v>
      </c>
      <c r="M4404" s="704"/>
      <c r="N4404" s="701" t="s">
        <v>4620</v>
      </c>
      <c r="O4404" s="702">
        <v>1195972</v>
      </c>
      <c r="P4404" s="701" t="s">
        <v>1608</v>
      </c>
      <c r="Q4404" s="705">
        <v>2866</v>
      </c>
      <c r="R4404" s="701" t="s">
        <v>1341</v>
      </c>
      <c r="S4404" s="701" t="s">
        <v>1341</v>
      </c>
    </row>
    <row r="4405" spans="1:19" x14ac:dyDescent="0.3">
      <c r="A4405" s="701" t="s">
        <v>8313</v>
      </c>
      <c r="B4405" s="701" t="s">
        <v>1607</v>
      </c>
      <c r="C4405" s="701" t="s">
        <v>1350</v>
      </c>
      <c r="D4405" s="702">
        <v>1985</v>
      </c>
      <c r="E4405" s="701" t="s">
        <v>1624</v>
      </c>
      <c r="F4405" s="701" t="s">
        <v>1625</v>
      </c>
      <c r="G4405" s="701" t="s">
        <v>1612</v>
      </c>
      <c r="H4405" s="703">
        <v>31510</v>
      </c>
      <c r="I4405" s="703">
        <v>31510</v>
      </c>
      <c r="J4405" s="701" t="s">
        <v>1608</v>
      </c>
      <c r="K4405" s="702">
        <v>43406</v>
      </c>
      <c r="L4405" s="701" t="s">
        <v>1341</v>
      </c>
      <c r="M4405" s="704"/>
      <c r="N4405" s="701" t="s">
        <v>4620</v>
      </c>
      <c r="O4405" s="702">
        <v>1184311</v>
      </c>
      <c r="P4405" s="701" t="s">
        <v>1608</v>
      </c>
      <c r="Q4405" s="702">
        <v>2673</v>
      </c>
      <c r="R4405" s="701" t="s">
        <v>1341</v>
      </c>
      <c r="S4405" s="701" t="s">
        <v>1341</v>
      </c>
    </row>
    <row r="4406" spans="1:19" x14ac:dyDescent="0.3">
      <c r="A4406" s="701" t="s">
        <v>8314</v>
      </c>
      <c r="B4406" s="701" t="s">
        <v>1607</v>
      </c>
      <c r="C4406" s="701" t="s">
        <v>1350</v>
      </c>
      <c r="D4406" s="702">
        <v>1985</v>
      </c>
      <c r="E4406" s="701" t="s">
        <v>1624</v>
      </c>
      <c r="F4406" s="701" t="s">
        <v>1625</v>
      </c>
      <c r="G4406" s="701" t="s">
        <v>1612</v>
      </c>
      <c r="H4406" s="703">
        <v>31510</v>
      </c>
      <c r="I4406" s="703">
        <v>31510</v>
      </c>
      <c r="J4406" s="701" t="s">
        <v>1608</v>
      </c>
      <c r="K4406" s="702">
        <v>51921</v>
      </c>
      <c r="L4406" s="701" t="s">
        <v>1341</v>
      </c>
      <c r="M4406" s="704"/>
      <c r="N4406" s="701" t="s">
        <v>4620</v>
      </c>
      <c r="O4406" s="702">
        <v>1175272</v>
      </c>
      <c r="P4406" s="701" t="s">
        <v>1608</v>
      </c>
      <c r="Q4406" s="702">
        <v>3197</v>
      </c>
      <c r="R4406" s="701" t="s">
        <v>1341</v>
      </c>
      <c r="S4406" s="701" t="s">
        <v>1341</v>
      </c>
    </row>
    <row r="4407" spans="1:19" x14ac:dyDescent="0.3">
      <c r="A4407" s="701" t="s">
        <v>8315</v>
      </c>
      <c r="B4407" s="701" t="s">
        <v>1607</v>
      </c>
      <c r="C4407" s="701" t="s">
        <v>1350</v>
      </c>
      <c r="D4407" s="702">
        <v>1985</v>
      </c>
      <c r="E4407" s="701" t="s">
        <v>1624</v>
      </c>
      <c r="F4407" s="701" t="s">
        <v>1625</v>
      </c>
      <c r="G4407" s="701" t="s">
        <v>1612</v>
      </c>
      <c r="H4407" s="703">
        <v>31547</v>
      </c>
      <c r="I4407" s="703">
        <v>31547</v>
      </c>
      <c r="J4407" s="701" t="s">
        <v>1608</v>
      </c>
      <c r="K4407" s="702">
        <v>41980</v>
      </c>
      <c r="L4407" s="701" t="s">
        <v>1341</v>
      </c>
      <c r="M4407" s="704"/>
      <c r="N4407" s="701" t="s">
        <v>4620</v>
      </c>
      <c r="O4407" s="702">
        <v>1014415</v>
      </c>
      <c r="P4407" s="701" t="s">
        <v>1608</v>
      </c>
      <c r="Q4407" s="702">
        <v>2585</v>
      </c>
      <c r="R4407" s="701" t="s">
        <v>1341</v>
      </c>
      <c r="S4407" s="701" t="s">
        <v>1341</v>
      </c>
    </row>
    <row r="4408" spans="1:19" x14ac:dyDescent="0.3">
      <c r="A4408" s="701" t="s">
        <v>8316</v>
      </c>
      <c r="B4408" s="701" t="s">
        <v>1607</v>
      </c>
      <c r="C4408" s="701" t="s">
        <v>1350</v>
      </c>
      <c r="D4408" s="702">
        <v>1985</v>
      </c>
      <c r="E4408" s="701" t="s">
        <v>1624</v>
      </c>
      <c r="F4408" s="701" t="s">
        <v>1625</v>
      </c>
      <c r="G4408" s="701" t="s">
        <v>1612</v>
      </c>
      <c r="H4408" s="703">
        <v>31547</v>
      </c>
      <c r="I4408" s="703">
        <v>31547</v>
      </c>
      <c r="J4408" s="701" t="s">
        <v>1608</v>
      </c>
      <c r="K4408" s="702">
        <v>52508</v>
      </c>
      <c r="L4408" s="701" t="s">
        <v>1341</v>
      </c>
      <c r="M4408" s="704"/>
      <c r="N4408" s="701" t="s">
        <v>4620</v>
      </c>
      <c r="O4408" s="705">
        <v>1003239</v>
      </c>
      <c r="P4408" s="701" t="s">
        <v>1608</v>
      </c>
      <c r="Q4408" s="705">
        <v>3233</v>
      </c>
      <c r="R4408" s="701" t="s">
        <v>1341</v>
      </c>
      <c r="S4408" s="701" t="s">
        <v>1341</v>
      </c>
    </row>
    <row r="4409" spans="1:19" x14ac:dyDescent="0.3">
      <c r="A4409" s="701" t="s">
        <v>4760</v>
      </c>
      <c r="B4409" s="701" t="s">
        <v>1607</v>
      </c>
      <c r="C4409" s="701" t="s">
        <v>1350</v>
      </c>
      <c r="D4409" s="702">
        <v>1986</v>
      </c>
      <c r="E4409" s="701" t="s">
        <v>1624</v>
      </c>
      <c r="F4409" s="701" t="s">
        <v>1625</v>
      </c>
      <c r="G4409" s="701" t="s">
        <v>1612</v>
      </c>
      <c r="H4409" s="703">
        <v>31855</v>
      </c>
      <c r="I4409" s="703">
        <v>31855</v>
      </c>
      <c r="J4409" s="701" t="s">
        <v>1608</v>
      </c>
      <c r="K4409" s="702">
        <v>48712</v>
      </c>
      <c r="L4409" s="701" t="s">
        <v>1341</v>
      </c>
      <c r="M4409" s="704"/>
      <c r="N4409" s="701" t="s">
        <v>4620</v>
      </c>
      <c r="O4409" s="705">
        <v>1128379</v>
      </c>
      <c r="P4409" s="701" t="s">
        <v>1608</v>
      </c>
      <c r="Q4409" s="705">
        <v>792</v>
      </c>
      <c r="R4409" s="701" t="s">
        <v>1341</v>
      </c>
      <c r="S4409" s="701" t="s">
        <v>1341</v>
      </c>
    </row>
    <row r="4410" spans="1:19" x14ac:dyDescent="0.3">
      <c r="A4410" s="701" t="s">
        <v>4761</v>
      </c>
      <c r="B4410" s="701" t="s">
        <v>1607</v>
      </c>
      <c r="C4410" s="701" t="s">
        <v>1350</v>
      </c>
      <c r="D4410" s="702">
        <v>1986</v>
      </c>
      <c r="E4410" s="701" t="s">
        <v>1624</v>
      </c>
      <c r="F4410" s="701" t="s">
        <v>1625</v>
      </c>
      <c r="G4410" s="701" t="s">
        <v>1612</v>
      </c>
      <c r="H4410" s="703">
        <v>31855</v>
      </c>
      <c r="I4410" s="703">
        <v>31855</v>
      </c>
      <c r="J4410" s="701" t="s">
        <v>1608</v>
      </c>
      <c r="K4410" s="702">
        <v>48882</v>
      </c>
      <c r="L4410" s="701" t="s">
        <v>1341</v>
      </c>
      <c r="M4410" s="704"/>
      <c r="N4410" s="701" t="s">
        <v>4620</v>
      </c>
      <c r="O4410" s="705">
        <v>1122078</v>
      </c>
      <c r="P4410" s="701" t="s">
        <v>1608</v>
      </c>
      <c r="Q4410" s="705">
        <v>795</v>
      </c>
      <c r="R4410" s="701" t="s">
        <v>1341</v>
      </c>
      <c r="S4410" s="701" t="s">
        <v>1341</v>
      </c>
    </row>
    <row r="4411" spans="1:19" x14ac:dyDescent="0.3">
      <c r="A4411" s="701" t="s">
        <v>4762</v>
      </c>
      <c r="B4411" s="701" t="s">
        <v>1607</v>
      </c>
      <c r="C4411" s="701" t="s">
        <v>1350</v>
      </c>
      <c r="D4411" s="702">
        <v>1986</v>
      </c>
      <c r="E4411" s="701" t="s">
        <v>1624</v>
      </c>
      <c r="F4411" s="701" t="s">
        <v>1625</v>
      </c>
      <c r="G4411" s="701" t="s">
        <v>1612</v>
      </c>
      <c r="H4411" s="703">
        <v>31855</v>
      </c>
      <c r="I4411" s="703">
        <v>31855</v>
      </c>
      <c r="J4411" s="701" t="s">
        <v>1608</v>
      </c>
      <c r="K4411" s="702">
        <v>49259</v>
      </c>
      <c r="L4411" s="701" t="s">
        <v>1341</v>
      </c>
      <c r="M4411" s="704"/>
      <c r="N4411" s="701" t="s">
        <v>4620</v>
      </c>
      <c r="O4411" s="702">
        <v>523789</v>
      </c>
      <c r="P4411" s="701" t="s">
        <v>1608</v>
      </c>
      <c r="Q4411" s="705">
        <v>801</v>
      </c>
      <c r="R4411" s="701" t="s">
        <v>1341</v>
      </c>
      <c r="S4411" s="701" t="s">
        <v>1341</v>
      </c>
    </row>
    <row r="4412" spans="1:19" x14ac:dyDescent="0.3">
      <c r="A4412" s="701" t="s">
        <v>4763</v>
      </c>
      <c r="B4412" s="701" t="s">
        <v>1607</v>
      </c>
      <c r="C4412" s="701" t="s">
        <v>1350</v>
      </c>
      <c r="D4412" s="702">
        <v>1986</v>
      </c>
      <c r="E4412" s="701" t="s">
        <v>1624</v>
      </c>
      <c r="F4412" s="701" t="s">
        <v>1625</v>
      </c>
      <c r="G4412" s="701" t="s">
        <v>1612</v>
      </c>
      <c r="H4412" s="703">
        <v>31855</v>
      </c>
      <c r="I4412" s="703">
        <v>31855</v>
      </c>
      <c r="J4412" s="701" t="s">
        <v>1608</v>
      </c>
      <c r="K4412" s="702">
        <v>49437</v>
      </c>
      <c r="L4412" s="701" t="s">
        <v>1341</v>
      </c>
      <c r="M4412" s="704"/>
      <c r="N4412" s="701" t="s">
        <v>4620</v>
      </c>
      <c r="O4412" s="705">
        <v>520539</v>
      </c>
      <c r="P4412" s="701" t="s">
        <v>1608</v>
      </c>
      <c r="Q4412" s="705">
        <v>804</v>
      </c>
      <c r="R4412" s="701" t="s">
        <v>1341</v>
      </c>
      <c r="S4412" s="701" t="s">
        <v>1341</v>
      </c>
    </row>
    <row r="4413" spans="1:19" x14ac:dyDescent="0.3">
      <c r="A4413" s="701" t="s">
        <v>4764</v>
      </c>
      <c r="B4413" s="701" t="s">
        <v>1607</v>
      </c>
      <c r="C4413" s="701" t="s">
        <v>1350</v>
      </c>
      <c r="D4413" s="702">
        <v>1986</v>
      </c>
      <c r="E4413" s="701" t="s">
        <v>1624</v>
      </c>
      <c r="F4413" s="701" t="s">
        <v>1625</v>
      </c>
      <c r="G4413" s="701" t="s">
        <v>1612</v>
      </c>
      <c r="H4413" s="703">
        <v>31883</v>
      </c>
      <c r="I4413" s="703">
        <v>31883</v>
      </c>
      <c r="J4413" s="701" t="s">
        <v>1608</v>
      </c>
      <c r="K4413" s="702">
        <v>48971</v>
      </c>
      <c r="L4413" s="701" t="s">
        <v>1341</v>
      </c>
      <c r="M4413" s="704"/>
      <c r="N4413" s="701" t="s">
        <v>4620</v>
      </c>
      <c r="O4413" s="705">
        <v>239140</v>
      </c>
      <c r="P4413" s="701" t="s">
        <v>1608</v>
      </c>
      <c r="Q4413" s="705">
        <v>651</v>
      </c>
      <c r="R4413" s="701" t="s">
        <v>1341</v>
      </c>
      <c r="S4413" s="701" t="s">
        <v>1341</v>
      </c>
    </row>
    <row r="4414" spans="1:19" x14ac:dyDescent="0.3">
      <c r="A4414" s="701" t="s">
        <v>4765</v>
      </c>
      <c r="B4414" s="701" t="s">
        <v>1607</v>
      </c>
      <c r="C4414" s="701" t="s">
        <v>1350</v>
      </c>
      <c r="D4414" s="702">
        <v>1986</v>
      </c>
      <c r="E4414" s="701" t="s">
        <v>1624</v>
      </c>
      <c r="F4414" s="701" t="s">
        <v>1625</v>
      </c>
      <c r="G4414" s="701" t="s">
        <v>1612</v>
      </c>
      <c r="H4414" s="703">
        <v>31883</v>
      </c>
      <c r="I4414" s="703">
        <v>31883</v>
      </c>
      <c r="J4414" s="701" t="s">
        <v>1608</v>
      </c>
      <c r="K4414" s="702">
        <v>48387</v>
      </c>
      <c r="L4414" s="701" t="s">
        <v>1341</v>
      </c>
      <c r="M4414" s="704"/>
      <c r="N4414" s="701" t="s">
        <v>4620</v>
      </c>
      <c r="O4414" s="702">
        <v>1428744</v>
      </c>
      <c r="P4414" s="701" t="s">
        <v>1608</v>
      </c>
      <c r="Q4414" s="702">
        <v>643</v>
      </c>
      <c r="R4414" s="701" t="s">
        <v>1341</v>
      </c>
      <c r="S4414" s="701" t="s">
        <v>1341</v>
      </c>
    </row>
    <row r="4415" spans="1:19" x14ac:dyDescent="0.3">
      <c r="A4415" s="701" t="s">
        <v>4766</v>
      </c>
      <c r="B4415" s="701" t="s">
        <v>1607</v>
      </c>
      <c r="C4415" s="701" t="s">
        <v>1350</v>
      </c>
      <c r="D4415" s="702">
        <v>1986</v>
      </c>
      <c r="E4415" s="701" t="s">
        <v>1624</v>
      </c>
      <c r="F4415" s="701" t="s">
        <v>1625</v>
      </c>
      <c r="G4415" s="701" t="s">
        <v>1612</v>
      </c>
      <c r="H4415" s="703">
        <v>31883</v>
      </c>
      <c r="I4415" s="703">
        <v>31883</v>
      </c>
      <c r="J4415" s="701" t="s">
        <v>1608</v>
      </c>
      <c r="K4415" s="702">
        <v>47756</v>
      </c>
      <c r="L4415" s="701" t="s">
        <v>1341</v>
      </c>
      <c r="M4415" s="704"/>
      <c r="N4415" s="701" t="s">
        <v>4620</v>
      </c>
      <c r="O4415" s="702">
        <v>533160</v>
      </c>
      <c r="P4415" s="701" t="s">
        <v>1608</v>
      </c>
      <c r="Q4415" s="702">
        <v>635</v>
      </c>
      <c r="R4415" s="701" t="s">
        <v>1341</v>
      </c>
      <c r="S4415" s="701" t="s">
        <v>1341</v>
      </c>
    </row>
    <row r="4416" spans="1:19" x14ac:dyDescent="0.3">
      <c r="A4416" s="701" t="s">
        <v>4767</v>
      </c>
      <c r="B4416" s="701" t="s">
        <v>1607</v>
      </c>
      <c r="C4416" s="701" t="s">
        <v>1350</v>
      </c>
      <c r="D4416" s="702">
        <v>1986</v>
      </c>
      <c r="E4416" s="701" t="s">
        <v>1624</v>
      </c>
      <c r="F4416" s="701" t="s">
        <v>1625</v>
      </c>
      <c r="G4416" s="701" t="s">
        <v>1612</v>
      </c>
      <c r="H4416" s="703">
        <v>31883</v>
      </c>
      <c r="I4416" s="703">
        <v>31883</v>
      </c>
      <c r="J4416" s="701" t="s">
        <v>1608</v>
      </c>
      <c r="K4416" s="702">
        <v>48073</v>
      </c>
      <c r="L4416" s="701" t="s">
        <v>1341</v>
      </c>
      <c r="M4416" s="704"/>
      <c r="N4416" s="701" t="s">
        <v>4620</v>
      </c>
      <c r="O4416" s="702">
        <v>1124576</v>
      </c>
      <c r="P4416" s="701" t="s">
        <v>1608</v>
      </c>
      <c r="Q4416" s="702">
        <v>639</v>
      </c>
      <c r="R4416" s="701" t="s">
        <v>1341</v>
      </c>
      <c r="S4416" s="701" t="s">
        <v>1341</v>
      </c>
    </row>
    <row r="4417" spans="1:19" x14ac:dyDescent="0.3">
      <c r="A4417" s="701" t="s">
        <v>4768</v>
      </c>
      <c r="B4417" s="701" t="s">
        <v>1607</v>
      </c>
      <c r="C4417" s="701" t="s">
        <v>1350</v>
      </c>
      <c r="D4417" s="702">
        <v>1986</v>
      </c>
      <c r="E4417" s="701" t="s">
        <v>1624</v>
      </c>
      <c r="F4417" s="701" t="s">
        <v>1625</v>
      </c>
      <c r="G4417" s="701" t="s">
        <v>1612</v>
      </c>
      <c r="H4417" s="703">
        <v>31918</v>
      </c>
      <c r="I4417" s="703">
        <v>31918</v>
      </c>
      <c r="J4417" s="701" t="s">
        <v>1608</v>
      </c>
      <c r="K4417" s="702">
        <v>46113</v>
      </c>
      <c r="L4417" s="701" t="s">
        <v>1341</v>
      </c>
      <c r="M4417" s="704"/>
      <c r="N4417" s="701" t="s">
        <v>4620</v>
      </c>
      <c r="O4417" s="702">
        <v>637054</v>
      </c>
      <c r="P4417" s="701" t="s">
        <v>1608</v>
      </c>
      <c r="Q4417" s="705">
        <v>1681</v>
      </c>
      <c r="R4417" s="701" t="s">
        <v>1341</v>
      </c>
      <c r="S4417" s="701" t="s">
        <v>1341</v>
      </c>
    </row>
    <row r="4418" spans="1:19" x14ac:dyDescent="0.3">
      <c r="A4418" s="701" t="s">
        <v>4771</v>
      </c>
      <c r="B4418" s="701" t="s">
        <v>1607</v>
      </c>
      <c r="C4418" s="701" t="s">
        <v>1350</v>
      </c>
      <c r="D4418" s="702">
        <v>1986</v>
      </c>
      <c r="E4418" s="701" t="s">
        <v>1624</v>
      </c>
      <c r="F4418" s="701" t="s">
        <v>1625</v>
      </c>
      <c r="G4418" s="701" t="s">
        <v>1612</v>
      </c>
      <c r="H4418" s="703">
        <v>31918</v>
      </c>
      <c r="I4418" s="703">
        <v>31918</v>
      </c>
      <c r="J4418" s="701" t="s">
        <v>1608</v>
      </c>
      <c r="K4418" s="702">
        <v>45408</v>
      </c>
      <c r="L4418" s="701" t="s">
        <v>1341</v>
      </c>
      <c r="M4418" s="704"/>
      <c r="N4418" s="701" t="s">
        <v>4620</v>
      </c>
      <c r="O4418" s="702">
        <v>1126286</v>
      </c>
      <c r="P4418" s="701" t="s">
        <v>1608</v>
      </c>
      <c r="Q4418" s="705">
        <v>1656</v>
      </c>
      <c r="R4418" s="701" t="s">
        <v>1341</v>
      </c>
      <c r="S4418" s="701" t="s">
        <v>1341</v>
      </c>
    </row>
    <row r="4419" spans="1:19" x14ac:dyDescent="0.3">
      <c r="A4419" s="701" t="s">
        <v>4772</v>
      </c>
      <c r="B4419" s="701" t="s">
        <v>1607</v>
      </c>
      <c r="C4419" s="701" t="s">
        <v>1350</v>
      </c>
      <c r="D4419" s="702">
        <v>1986</v>
      </c>
      <c r="E4419" s="701" t="s">
        <v>1624</v>
      </c>
      <c r="F4419" s="701" t="s">
        <v>1625</v>
      </c>
      <c r="G4419" s="701" t="s">
        <v>1612</v>
      </c>
      <c r="H4419" s="703">
        <v>31918</v>
      </c>
      <c r="I4419" s="703">
        <v>31918</v>
      </c>
      <c r="J4419" s="701" t="s">
        <v>1608</v>
      </c>
      <c r="K4419" s="702">
        <v>47213</v>
      </c>
      <c r="L4419" s="701" t="s">
        <v>1341</v>
      </c>
      <c r="M4419" s="704"/>
      <c r="N4419" s="701" t="s">
        <v>4620</v>
      </c>
      <c r="O4419" s="702">
        <v>828375</v>
      </c>
      <c r="P4419" s="701" t="s">
        <v>1608</v>
      </c>
      <c r="Q4419" s="705">
        <v>1721</v>
      </c>
      <c r="R4419" s="701" t="s">
        <v>1341</v>
      </c>
      <c r="S4419" s="701" t="s">
        <v>1341</v>
      </c>
    </row>
    <row r="4420" spans="1:19" x14ac:dyDescent="0.3">
      <c r="A4420" s="701" t="s">
        <v>4774</v>
      </c>
      <c r="B4420" s="701" t="s">
        <v>1607</v>
      </c>
      <c r="C4420" s="701" t="s">
        <v>1350</v>
      </c>
      <c r="D4420" s="702">
        <v>1986</v>
      </c>
      <c r="E4420" s="701" t="s">
        <v>1624</v>
      </c>
      <c r="F4420" s="701" t="s">
        <v>1625</v>
      </c>
      <c r="G4420" s="701" t="s">
        <v>1612</v>
      </c>
      <c r="H4420" s="703">
        <v>31918</v>
      </c>
      <c r="I4420" s="703">
        <v>31918</v>
      </c>
      <c r="J4420" s="701" t="s">
        <v>1608</v>
      </c>
      <c r="K4420" s="702">
        <v>46697</v>
      </c>
      <c r="L4420" s="701" t="s">
        <v>1341</v>
      </c>
      <c r="M4420" s="704"/>
      <c r="N4420" s="701" t="s">
        <v>4620</v>
      </c>
      <c r="O4420" s="702">
        <v>840857</v>
      </c>
      <c r="P4420" s="701" t="s">
        <v>1608</v>
      </c>
      <c r="Q4420" s="702">
        <v>1703</v>
      </c>
      <c r="R4420" s="701" t="s">
        <v>1341</v>
      </c>
      <c r="S4420" s="701" t="s">
        <v>1341</v>
      </c>
    </row>
    <row r="4421" spans="1:19" x14ac:dyDescent="0.3">
      <c r="A4421" s="701" t="s">
        <v>4725</v>
      </c>
      <c r="B4421" s="701" t="s">
        <v>1607</v>
      </c>
      <c r="C4421" s="701" t="s">
        <v>1350</v>
      </c>
      <c r="D4421" s="702">
        <v>1987</v>
      </c>
      <c r="E4421" s="701" t="s">
        <v>1624</v>
      </c>
      <c r="F4421" s="701" t="s">
        <v>1625</v>
      </c>
      <c r="G4421" s="701" t="s">
        <v>1612</v>
      </c>
      <c r="H4421" s="703">
        <v>32240</v>
      </c>
      <c r="I4421" s="703">
        <v>32240</v>
      </c>
      <c r="J4421" s="701" t="s">
        <v>1608</v>
      </c>
      <c r="K4421" s="702">
        <v>23960</v>
      </c>
      <c r="L4421" s="701" t="s">
        <v>1341</v>
      </c>
      <c r="M4421" s="704"/>
      <c r="N4421" s="701" t="s">
        <v>4620</v>
      </c>
      <c r="O4421" s="702">
        <v>201749</v>
      </c>
      <c r="P4421" s="701" t="s">
        <v>1608</v>
      </c>
      <c r="Q4421" s="702">
        <v>1575</v>
      </c>
      <c r="R4421" s="701" t="s">
        <v>1341</v>
      </c>
      <c r="S4421" s="701" t="s">
        <v>1341</v>
      </c>
    </row>
    <row r="4422" spans="1:19" x14ac:dyDescent="0.3">
      <c r="A4422" s="701" t="s">
        <v>4726</v>
      </c>
      <c r="B4422" s="701" t="s">
        <v>1607</v>
      </c>
      <c r="C4422" s="701" t="s">
        <v>1350</v>
      </c>
      <c r="D4422" s="702">
        <v>1987</v>
      </c>
      <c r="E4422" s="701" t="s">
        <v>1624</v>
      </c>
      <c r="F4422" s="701" t="s">
        <v>1625</v>
      </c>
      <c r="G4422" s="701" t="s">
        <v>1612</v>
      </c>
      <c r="H4422" s="703">
        <v>32240</v>
      </c>
      <c r="I4422" s="703">
        <v>32240</v>
      </c>
      <c r="J4422" s="701" t="s">
        <v>1608</v>
      </c>
      <c r="K4422" s="702">
        <v>24695</v>
      </c>
      <c r="L4422" s="701" t="s">
        <v>1341</v>
      </c>
      <c r="M4422" s="704"/>
      <c r="N4422" s="701" t="s">
        <v>4620</v>
      </c>
      <c r="O4422" s="702">
        <v>198270</v>
      </c>
      <c r="P4422" s="701" t="s">
        <v>1608</v>
      </c>
      <c r="Q4422" s="702">
        <v>1624</v>
      </c>
      <c r="R4422" s="701" t="s">
        <v>1341</v>
      </c>
      <c r="S4422" s="701" t="s">
        <v>1341</v>
      </c>
    </row>
    <row r="4423" spans="1:19" x14ac:dyDescent="0.3">
      <c r="A4423" s="701" t="s">
        <v>4727</v>
      </c>
      <c r="B4423" s="701" t="s">
        <v>1607</v>
      </c>
      <c r="C4423" s="701" t="s">
        <v>1350</v>
      </c>
      <c r="D4423" s="702">
        <v>1987</v>
      </c>
      <c r="E4423" s="701" t="s">
        <v>1624</v>
      </c>
      <c r="F4423" s="701" t="s">
        <v>1625</v>
      </c>
      <c r="G4423" s="701" t="s">
        <v>1612</v>
      </c>
      <c r="H4423" s="703">
        <v>32281</v>
      </c>
      <c r="I4423" s="703">
        <v>32281</v>
      </c>
      <c r="J4423" s="701" t="s">
        <v>1608</v>
      </c>
      <c r="K4423" s="702">
        <v>24930</v>
      </c>
      <c r="L4423" s="701" t="s">
        <v>1341</v>
      </c>
      <c r="M4423" s="704"/>
      <c r="N4423" s="701" t="s">
        <v>4620</v>
      </c>
      <c r="O4423" s="702">
        <v>85285</v>
      </c>
      <c r="P4423" s="701" t="s">
        <v>1608</v>
      </c>
      <c r="Q4423" s="702">
        <v>684</v>
      </c>
      <c r="R4423" s="701" t="s">
        <v>1341</v>
      </c>
      <c r="S4423" s="701" t="s">
        <v>1341</v>
      </c>
    </row>
    <row r="4424" spans="1:19" x14ac:dyDescent="0.3">
      <c r="A4424" s="701" t="s">
        <v>4728</v>
      </c>
      <c r="B4424" s="701" t="s">
        <v>1607</v>
      </c>
      <c r="C4424" s="701" t="s">
        <v>1350</v>
      </c>
      <c r="D4424" s="702">
        <v>1987</v>
      </c>
      <c r="E4424" s="701" t="s">
        <v>1624</v>
      </c>
      <c r="F4424" s="701" t="s">
        <v>1625</v>
      </c>
      <c r="G4424" s="701" t="s">
        <v>1612</v>
      </c>
      <c r="H4424" s="703">
        <v>32281</v>
      </c>
      <c r="I4424" s="703">
        <v>32281</v>
      </c>
      <c r="J4424" s="701" t="s">
        <v>1608</v>
      </c>
      <c r="K4424" s="702">
        <v>25226</v>
      </c>
      <c r="L4424" s="701" t="s">
        <v>1341</v>
      </c>
      <c r="M4424" s="704"/>
      <c r="N4424" s="701" t="s">
        <v>4620</v>
      </c>
      <c r="O4424" s="702">
        <v>86298</v>
      </c>
      <c r="P4424" s="701" t="s">
        <v>1608</v>
      </c>
      <c r="Q4424" s="702">
        <v>692</v>
      </c>
      <c r="R4424" s="701" t="s">
        <v>1341</v>
      </c>
      <c r="S4424" s="701" t="s">
        <v>1341</v>
      </c>
    </row>
    <row r="4425" spans="1:19" x14ac:dyDescent="0.3">
      <c r="A4425" s="701" t="s">
        <v>4742</v>
      </c>
      <c r="B4425" s="701" t="s">
        <v>1607</v>
      </c>
      <c r="C4425" s="701" t="s">
        <v>1350</v>
      </c>
      <c r="D4425" s="702">
        <v>1987</v>
      </c>
      <c r="E4425" s="701" t="s">
        <v>1624</v>
      </c>
      <c r="F4425" s="701" t="s">
        <v>1625</v>
      </c>
      <c r="G4425" s="701" t="s">
        <v>1612</v>
      </c>
      <c r="H4425" s="703">
        <v>32281</v>
      </c>
      <c r="I4425" s="703">
        <v>32281</v>
      </c>
      <c r="J4425" s="701" t="s">
        <v>1608</v>
      </c>
      <c r="K4425" s="702">
        <v>25655</v>
      </c>
      <c r="L4425" s="701" t="s">
        <v>1341</v>
      </c>
      <c r="M4425" s="704"/>
      <c r="N4425" s="701" t="s">
        <v>4620</v>
      </c>
      <c r="O4425" s="702">
        <v>33567</v>
      </c>
      <c r="P4425" s="701" t="s">
        <v>1608</v>
      </c>
      <c r="Q4425" s="702">
        <v>865</v>
      </c>
      <c r="R4425" s="701" t="s">
        <v>1341</v>
      </c>
      <c r="S4425" s="701" t="s">
        <v>1341</v>
      </c>
    </row>
    <row r="4426" spans="1:19" x14ac:dyDescent="0.3">
      <c r="A4426" s="701" t="s">
        <v>4743</v>
      </c>
      <c r="B4426" s="701" t="s">
        <v>1607</v>
      </c>
      <c r="C4426" s="701" t="s">
        <v>1350</v>
      </c>
      <c r="D4426" s="702">
        <v>1987</v>
      </c>
      <c r="E4426" s="701" t="s">
        <v>1624</v>
      </c>
      <c r="F4426" s="701" t="s">
        <v>1625</v>
      </c>
      <c r="G4426" s="701" t="s">
        <v>1612</v>
      </c>
      <c r="H4426" s="703">
        <v>32281</v>
      </c>
      <c r="I4426" s="703">
        <v>32281</v>
      </c>
      <c r="J4426" s="701" t="s">
        <v>1608</v>
      </c>
      <c r="K4426" s="702">
        <v>24716</v>
      </c>
      <c r="L4426" s="701" t="s">
        <v>1341</v>
      </c>
      <c r="M4426" s="704"/>
      <c r="N4426" s="701" t="s">
        <v>4620</v>
      </c>
      <c r="O4426" s="702">
        <v>32342</v>
      </c>
      <c r="P4426" s="701" t="s">
        <v>1608</v>
      </c>
      <c r="Q4426" s="705">
        <v>833</v>
      </c>
      <c r="R4426" s="701" t="s">
        <v>1341</v>
      </c>
      <c r="S4426" s="701" t="s">
        <v>1341</v>
      </c>
    </row>
    <row r="4427" spans="1:19" x14ac:dyDescent="0.3">
      <c r="A4427" s="701" t="s">
        <v>4744</v>
      </c>
      <c r="B4427" s="701" t="s">
        <v>1607</v>
      </c>
      <c r="C4427" s="701" t="s">
        <v>1350</v>
      </c>
      <c r="D4427" s="702">
        <v>1987</v>
      </c>
      <c r="E4427" s="701" t="s">
        <v>1624</v>
      </c>
      <c r="F4427" s="701" t="s">
        <v>1625</v>
      </c>
      <c r="G4427" s="701" t="s">
        <v>1612</v>
      </c>
      <c r="H4427" s="703">
        <v>32240</v>
      </c>
      <c r="I4427" s="703">
        <v>32240</v>
      </c>
      <c r="J4427" s="701" t="s">
        <v>1608</v>
      </c>
      <c r="K4427" s="702">
        <v>23946</v>
      </c>
      <c r="L4427" s="701" t="s">
        <v>1341</v>
      </c>
      <c r="M4427" s="704"/>
      <c r="N4427" s="701" t="s">
        <v>4620</v>
      </c>
      <c r="O4427" s="702">
        <v>216047</v>
      </c>
      <c r="P4427" s="701" t="s">
        <v>1608</v>
      </c>
      <c r="Q4427" s="702">
        <v>1710</v>
      </c>
      <c r="R4427" s="701" t="s">
        <v>1341</v>
      </c>
      <c r="S4427" s="701" t="s">
        <v>1341</v>
      </c>
    </row>
    <row r="4428" spans="1:19" x14ac:dyDescent="0.3">
      <c r="A4428" s="701" t="s">
        <v>4745</v>
      </c>
      <c r="B4428" s="701" t="s">
        <v>1607</v>
      </c>
      <c r="C4428" s="701" t="s">
        <v>1350</v>
      </c>
      <c r="D4428" s="702">
        <v>1987</v>
      </c>
      <c r="E4428" s="701" t="s">
        <v>1624</v>
      </c>
      <c r="F4428" s="701" t="s">
        <v>1625</v>
      </c>
      <c r="G4428" s="701" t="s">
        <v>1612</v>
      </c>
      <c r="H4428" s="703">
        <v>32281</v>
      </c>
      <c r="I4428" s="703">
        <v>32281</v>
      </c>
      <c r="J4428" s="701" t="s">
        <v>1608</v>
      </c>
      <c r="K4428" s="702">
        <v>24120</v>
      </c>
      <c r="L4428" s="701" t="s">
        <v>1341</v>
      </c>
      <c r="M4428" s="704"/>
      <c r="N4428" s="701" t="s">
        <v>4620</v>
      </c>
      <c r="O4428" s="702">
        <v>218205</v>
      </c>
      <c r="P4428" s="701" t="s">
        <v>1608</v>
      </c>
      <c r="Q4428" s="705">
        <v>1723</v>
      </c>
      <c r="R4428" s="701" t="s">
        <v>1341</v>
      </c>
      <c r="S4428" s="701" t="s">
        <v>1341</v>
      </c>
    </row>
    <row r="4429" spans="1:19" x14ac:dyDescent="0.3">
      <c r="A4429" s="701" t="s">
        <v>4775</v>
      </c>
      <c r="B4429" s="701" t="s">
        <v>1607</v>
      </c>
      <c r="C4429" s="701" t="s">
        <v>1350</v>
      </c>
      <c r="D4429" s="702">
        <v>1987</v>
      </c>
      <c r="E4429" s="701" t="s">
        <v>1624</v>
      </c>
      <c r="F4429" s="701" t="s">
        <v>1625</v>
      </c>
      <c r="G4429" s="701" t="s">
        <v>1612</v>
      </c>
      <c r="H4429" s="703">
        <v>32281</v>
      </c>
      <c r="I4429" s="703">
        <v>32281</v>
      </c>
      <c r="J4429" s="701" t="s">
        <v>1608</v>
      </c>
      <c r="K4429" s="702">
        <v>50786</v>
      </c>
      <c r="L4429" s="701" t="s">
        <v>1341</v>
      </c>
      <c r="M4429" s="704"/>
      <c r="N4429" s="701" t="s">
        <v>4620</v>
      </c>
      <c r="O4429" s="702">
        <v>903870</v>
      </c>
      <c r="P4429" s="701" t="s">
        <v>1608</v>
      </c>
      <c r="Q4429" s="705">
        <v>1808</v>
      </c>
      <c r="R4429" s="701" t="s">
        <v>1341</v>
      </c>
      <c r="S4429" s="701" t="s">
        <v>1341</v>
      </c>
    </row>
    <row r="4430" spans="1:19" x14ac:dyDescent="0.3">
      <c r="A4430" s="701" t="s">
        <v>4776</v>
      </c>
      <c r="B4430" s="701" t="s">
        <v>1607</v>
      </c>
      <c r="C4430" s="701" t="s">
        <v>1350</v>
      </c>
      <c r="D4430" s="702">
        <v>1987</v>
      </c>
      <c r="E4430" s="701" t="s">
        <v>1624</v>
      </c>
      <c r="F4430" s="701" t="s">
        <v>1625</v>
      </c>
      <c r="G4430" s="701" t="s">
        <v>1612</v>
      </c>
      <c r="H4430" s="703">
        <v>32281</v>
      </c>
      <c r="I4430" s="703">
        <v>32281</v>
      </c>
      <c r="J4430" s="701" t="s">
        <v>1608</v>
      </c>
      <c r="K4430" s="702">
        <v>50564</v>
      </c>
      <c r="L4430" s="701" t="s">
        <v>1341</v>
      </c>
      <c r="M4430" s="704"/>
      <c r="N4430" s="701" t="s">
        <v>4620</v>
      </c>
      <c r="O4430" s="702">
        <v>908610</v>
      </c>
      <c r="P4430" s="701" t="s">
        <v>1608</v>
      </c>
      <c r="Q4430" s="702">
        <v>1800</v>
      </c>
      <c r="R4430" s="701" t="s">
        <v>1341</v>
      </c>
      <c r="S4430" s="701" t="s">
        <v>1341</v>
      </c>
    </row>
    <row r="4431" spans="1:19" x14ac:dyDescent="0.3">
      <c r="A4431" s="701" t="s">
        <v>4777</v>
      </c>
      <c r="B4431" s="701" t="s">
        <v>1607</v>
      </c>
      <c r="C4431" s="701" t="s">
        <v>1350</v>
      </c>
      <c r="D4431" s="702">
        <v>1987</v>
      </c>
      <c r="E4431" s="701" t="s">
        <v>1624</v>
      </c>
      <c r="F4431" s="701" t="s">
        <v>1625</v>
      </c>
      <c r="G4431" s="701" t="s">
        <v>1612</v>
      </c>
      <c r="H4431" s="703">
        <v>32281</v>
      </c>
      <c r="I4431" s="703">
        <v>32281</v>
      </c>
      <c r="J4431" s="701" t="s">
        <v>1608</v>
      </c>
      <c r="K4431" s="702">
        <v>50445</v>
      </c>
      <c r="L4431" s="701" t="s">
        <v>1341</v>
      </c>
      <c r="M4431" s="704"/>
      <c r="N4431" s="701" t="s">
        <v>4620</v>
      </c>
      <c r="O4431" s="702">
        <v>490394</v>
      </c>
      <c r="P4431" s="701" t="s">
        <v>1608</v>
      </c>
      <c r="Q4431" s="702">
        <v>1929</v>
      </c>
      <c r="R4431" s="701" t="s">
        <v>1341</v>
      </c>
      <c r="S4431" s="701" t="s">
        <v>1341</v>
      </c>
    </row>
    <row r="4432" spans="1:19" x14ac:dyDescent="0.3">
      <c r="A4432" s="701" t="s">
        <v>4778</v>
      </c>
      <c r="B4432" s="701" t="s">
        <v>1607</v>
      </c>
      <c r="C4432" s="701" t="s">
        <v>1350</v>
      </c>
      <c r="D4432" s="702">
        <v>1987</v>
      </c>
      <c r="E4432" s="701" t="s">
        <v>1624</v>
      </c>
      <c r="F4432" s="701" t="s">
        <v>1625</v>
      </c>
      <c r="G4432" s="701" t="s">
        <v>1612</v>
      </c>
      <c r="H4432" s="703">
        <v>32281</v>
      </c>
      <c r="I4432" s="703">
        <v>32281</v>
      </c>
      <c r="J4432" s="701" t="s">
        <v>1608</v>
      </c>
      <c r="K4432" s="702">
        <v>50956</v>
      </c>
      <c r="L4432" s="701" t="s">
        <v>1341</v>
      </c>
      <c r="M4432" s="704"/>
      <c r="N4432" s="701" t="s">
        <v>4620</v>
      </c>
      <c r="O4432" s="702">
        <v>489144</v>
      </c>
      <c r="P4432" s="701" t="s">
        <v>1608</v>
      </c>
      <c r="Q4432" s="702">
        <v>1948</v>
      </c>
      <c r="R4432" s="701" t="s">
        <v>1341</v>
      </c>
      <c r="S4432" s="701" t="s">
        <v>1341</v>
      </c>
    </row>
    <row r="4433" spans="1:19" x14ac:dyDescent="0.3">
      <c r="A4433" s="701" t="s">
        <v>4779</v>
      </c>
      <c r="B4433" s="701" t="s">
        <v>1607</v>
      </c>
      <c r="C4433" s="701" t="s">
        <v>1350</v>
      </c>
      <c r="D4433" s="702">
        <v>1987</v>
      </c>
      <c r="E4433" s="701" t="s">
        <v>1624</v>
      </c>
      <c r="F4433" s="701" t="s">
        <v>1625</v>
      </c>
      <c r="G4433" s="701" t="s">
        <v>1612</v>
      </c>
      <c r="H4433" s="703">
        <v>32240</v>
      </c>
      <c r="I4433" s="703">
        <v>32240</v>
      </c>
      <c r="J4433" s="701" t="s">
        <v>1608</v>
      </c>
      <c r="K4433" s="702">
        <v>50332</v>
      </c>
      <c r="L4433" s="701" t="s">
        <v>1341</v>
      </c>
      <c r="M4433" s="704"/>
      <c r="N4433" s="701" t="s">
        <v>4620</v>
      </c>
      <c r="O4433" s="702">
        <v>1396249</v>
      </c>
      <c r="P4433" s="701" t="s">
        <v>1608</v>
      </c>
      <c r="Q4433" s="705">
        <v>1133</v>
      </c>
      <c r="R4433" s="701" t="s">
        <v>1341</v>
      </c>
      <c r="S4433" s="701" t="s">
        <v>1341</v>
      </c>
    </row>
    <row r="4434" spans="1:19" x14ac:dyDescent="0.3">
      <c r="A4434" s="701" t="s">
        <v>4780</v>
      </c>
      <c r="B4434" s="701" t="s">
        <v>1607</v>
      </c>
      <c r="C4434" s="701" t="s">
        <v>1350</v>
      </c>
      <c r="D4434" s="702">
        <v>1987</v>
      </c>
      <c r="E4434" s="701" t="s">
        <v>1624</v>
      </c>
      <c r="F4434" s="701" t="s">
        <v>1625</v>
      </c>
      <c r="G4434" s="701" t="s">
        <v>1612</v>
      </c>
      <c r="H4434" s="703">
        <v>32240</v>
      </c>
      <c r="I4434" s="703">
        <v>32240</v>
      </c>
      <c r="J4434" s="701" t="s">
        <v>1608</v>
      </c>
      <c r="K4434" s="702">
        <v>51757</v>
      </c>
      <c r="L4434" s="701" t="s">
        <v>1341</v>
      </c>
      <c r="M4434" s="704"/>
      <c r="N4434" s="701" t="s">
        <v>4620</v>
      </c>
      <c r="O4434" s="702">
        <v>1400277</v>
      </c>
      <c r="P4434" s="701" t="s">
        <v>1608</v>
      </c>
      <c r="Q4434" s="702">
        <v>1165</v>
      </c>
      <c r="R4434" s="701" t="s">
        <v>1341</v>
      </c>
      <c r="S4434" s="701" t="s">
        <v>1341</v>
      </c>
    </row>
    <row r="4435" spans="1:19" x14ac:dyDescent="0.3">
      <c r="A4435" s="701" t="s">
        <v>4781</v>
      </c>
      <c r="B4435" s="701" t="s">
        <v>1607</v>
      </c>
      <c r="C4435" s="701" t="s">
        <v>1350</v>
      </c>
      <c r="D4435" s="702">
        <v>1987</v>
      </c>
      <c r="E4435" s="701" t="s">
        <v>1624</v>
      </c>
      <c r="F4435" s="701" t="s">
        <v>1625</v>
      </c>
      <c r="G4435" s="701" t="s">
        <v>1612</v>
      </c>
      <c r="H4435" s="703">
        <v>32240</v>
      </c>
      <c r="I4435" s="703">
        <v>32240</v>
      </c>
      <c r="J4435" s="701" t="s">
        <v>1608</v>
      </c>
      <c r="K4435" s="702">
        <v>51473</v>
      </c>
      <c r="L4435" s="701" t="s">
        <v>1341</v>
      </c>
      <c r="M4435" s="704"/>
      <c r="N4435" s="701" t="s">
        <v>4620</v>
      </c>
      <c r="O4435" s="702">
        <v>1398891</v>
      </c>
      <c r="P4435" s="701" t="s">
        <v>1608</v>
      </c>
      <c r="Q4435" s="702">
        <v>1159</v>
      </c>
      <c r="R4435" s="701" t="s">
        <v>1341</v>
      </c>
      <c r="S4435" s="701" t="s">
        <v>1341</v>
      </c>
    </row>
    <row r="4436" spans="1:19" x14ac:dyDescent="0.3">
      <c r="A4436" s="701" t="s">
        <v>4786</v>
      </c>
      <c r="B4436" s="701" t="s">
        <v>1607</v>
      </c>
      <c r="C4436" s="701" t="s">
        <v>1350</v>
      </c>
      <c r="D4436" s="702">
        <v>1988</v>
      </c>
      <c r="E4436" s="701" t="s">
        <v>1624</v>
      </c>
      <c r="F4436" s="701" t="s">
        <v>1625</v>
      </c>
      <c r="G4436" s="701" t="s">
        <v>1612</v>
      </c>
      <c r="H4436" s="703">
        <v>32576</v>
      </c>
      <c r="I4436" s="703">
        <v>32576</v>
      </c>
      <c r="J4436" s="701" t="s">
        <v>1608</v>
      </c>
      <c r="K4436" s="702">
        <v>48276</v>
      </c>
      <c r="L4436" s="701" t="s">
        <v>1341</v>
      </c>
      <c r="M4436" s="704"/>
      <c r="N4436" s="701" t="s">
        <v>4620</v>
      </c>
      <c r="O4436" s="702">
        <v>2014314</v>
      </c>
      <c r="P4436" s="701" t="s">
        <v>1608</v>
      </c>
      <c r="Q4436" s="705">
        <v>1691</v>
      </c>
      <c r="R4436" s="701" t="s">
        <v>1341</v>
      </c>
      <c r="S4436" s="701" t="s">
        <v>1341</v>
      </c>
    </row>
    <row r="4437" spans="1:19" x14ac:dyDescent="0.3">
      <c r="A4437" s="701" t="s">
        <v>4787</v>
      </c>
      <c r="B4437" s="701" t="s">
        <v>1607</v>
      </c>
      <c r="C4437" s="701" t="s">
        <v>1350</v>
      </c>
      <c r="D4437" s="702">
        <v>1988</v>
      </c>
      <c r="E4437" s="701" t="s">
        <v>1624</v>
      </c>
      <c r="F4437" s="701" t="s">
        <v>1625</v>
      </c>
      <c r="G4437" s="701" t="s">
        <v>1612</v>
      </c>
      <c r="H4437" s="703">
        <v>32576</v>
      </c>
      <c r="I4437" s="703">
        <v>32576</v>
      </c>
      <c r="J4437" s="701" t="s">
        <v>1608</v>
      </c>
      <c r="K4437" s="702">
        <v>48798</v>
      </c>
      <c r="L4437" s="701" t="s">
        <v>1341</v>
      </c>
      <c r="M4437" s="704"/>
      <c r="N4437" s="701" t="s">
        <v>4620</v>
      </c>
      <c r="O4437" s="702">
        <v>2705484</v>
      </c>
      <c r="P4437" s="701" t="s">
        <v>1608</v>
      </c>
      <c r="Q4437" s="705">
        <v>1223</v>
      </c>
      <c r="R4437" s="701" t="s">
        <v>1341</v>
      </c>
      <c r="S4437" s="701" t="s">
        <v>1341</v>
      </c>
    </row>
    <row r="4438" spans="1:19" x14ac:dyDescent="0.3">
      <c r="A4438" s="701" t="s">
        <v>4788</v>
      </c>
      <c r="B4438" s="701" t="s">
        <v>1607</v>
      </c>
      <c r="C4438" s="701" t="s">
        <v>1350</v>
      </c>
      <c r="D4438" s="702">
        <v>1988</v>
      </c>
      <c r="E4438" s="701" t="s">
        <v>1624</v>
      </c>
      <c r="F4438" s="701" t="s">
        <v>1625</v>
      </c>
      <c r="G4438" s="701" t="s">
        <v>1612</v>
      </c>
      <c r="H4438" s="703">
        <v>32576</v>
      </c>
      <c r="I4438" s="703">
        <v>32576</v>
      </c>
      <c r="J4438" s="701" t="s">
        <v>1608</v>
      </c>
      <c r="K4438" s="702">
        <v>49731</v>
      </c>
      <c r="L4438" s="701" t="s">
        <v>1341</v>
      </c>
      <c r="M4438" s="704"/>
      <c r="N4438" s="701" t="s">
        <v>4620</v>
      </c>
      <c r="O4438" s="702">
        <v>2682170</v>
      </c>
      <c r="P4438" s="701" t="s">
        <v>1608</v>
      </c>
      <c r="Q4438" s="702">
        <v>430</v>
      </c>
      <c r="R4438" s="701" t="s">
        <v>1341</v>
      </c>
      <c r="S4438" s="701" t="s">
        <v>1341</v>
      </c>
    </row>
    <row r="4439" spans="1:19" x14ac:dyDescent="0.3">
      <c r="A4439" s="701" t="s">
        <v>4789</v>
      </c>
      <c r="B4439" s="701" t="s">
        <v>1607</v>
      </c>
      <c r="C4439" s="701" t="s">
        <v>1350</v>
      </c>
      <c r="D4439" s="702">
        <v>1988</v>
      </c>
      <c r="E4439" s="701" t="s">
        <v>1624</v>
      </c>
      <c r="F4439" s="701" t="s">
        <v>1625</v>
      </c>
      <c r="G4439" s="701" t="s">
        <v>1612</v>
      </c>
      <c r="H4439" s="703">
        <v>32611</v>
      </c>
      <c r="I4439" s="703">
        <v>32611</v>
      </c>
      <c r="J4439" s="701" t="s">
        <v>1608</v>
      </c>
      <c r="K4439" s="702">
        <v>49473</v>
      </c>
      <c r="L4439" s="701" t="s">
        <v>1341</v>
      </c>
      <c r="M4439" s="704"/>
      <c r="N4439" s="701" t="s">
        <v>4620</v>
      </c>
      <c r="O4439" s="702">
        <v>632213</v>
      </c>
      <c r="P4439" s="701" t="s">
        <v>1608</v>
      </c>
      <c r="Q4439" s="705">
        <v>736</v>
      </c>
      <c r="R4439" s="701" t="s">
        <v>1341</v>
      </c>
      <c r="S4439" s="701" t="s">
        <v>1341</v>
      </c>
    </row>
    <row r="4440" spans="1:19" x14ac:dyDescent="0.3">
      <c r="A4440" s="701" t="s">
        <v>4790</v>
      </c>
      <c r="B4440" s="701" t="s">
        <v>1607</v>
      </c>
      <c r="C4440" s="701" t="s">
        <v>1350</v>
      </c>
      <c r="D4440" s="702">
        <v>1988</v>
      </c>
      <c r="E4440" s="701" t="s">
        <v>1624</v>
      </c>
      <c r="F4440" s="701" t="s">
        <v>1625</v>
      </c>
      <c r="G4440" s="701" t="s">
        <v>1612</v>
      </c>
      <c r="H4440" s="703">
        <v>32611</v>
      </c>
      <c r="I4440" s="703">
        <v>32611</v>
      </c>
      <c r="J4440" s="701" t="s">
        <v>1608</v>
      </c>
      <c r="K4440" s="702">
        <v>49241</v>
      </c>
      <c r="L4440" s="701" t="s">
        <v>1341</v>
      </c>
      <c r="M4440" s="704"/>
      <c r="N4440" s="701" t="s">
        <v>4620</v>
      </c>
      <c r="O4440" s="702">
        <v>638504</v>
      </c>
      <c r="P4440" s="701" t="s">
        <v>1608</v>
      </c>
      <c r="Q4440" s="705">
        <v>791</v>
      </c>
      <c r="R4440" s="701" t="s">
        <v>1341</v>
      </c>
      <c r="S4440" s="701" t="s">
        <v>1341</v>
      </c>
    </row>
    <row r="4441" spans="1:19" x14ac:dyDescent="0.3">
      <c r="A4441" s="701" t="s">
        <v>4791</v>
      </c>
      <c r="B4441" s="701" t="s">
        <v>1607</v>
      </c>
      <c r="C4441" s="701" t="s">
        <v>1350</v>
      </c>
      <c r="D4441" s="702">
        <v>1988</v>
      </c>
      <c r="E4441" s="701" t="s">
        <v>1624</v>
      </c>
      <c r="F4441" s="701" t="s">
        <v>1625</v>
      </c>
      <c r="G4441" s="701" t="s">
        <v>1612</v>
      </c>
      <c r="H4441" s="703">
        <v>32611</v>
      </c>
      <c r="I4441" s="703">
        <v>32611</v>
      </c>
      <c r="J4441" s="701" t="s">
        <v>1608</v>
      </c>
      <c r="K4441" s="702">
        <v>47883</v>
      </c>
      <c r="L4441" s="701" t="s">
        <v>1341</v>
      </c>
      <c r="M4441" s="704"/>
      <c r="N4441" s="701" t="s">
        <v>4620</v>
      </c>
      <c r="O4441" s="702">
        <v>631373</v>
      </c>
      <c r="P4441" s="701" t="s">
        <v>1608</v>
      </c>
      <c r="Q4441" s="705">
        <v>2306</v>
      </c>
      <c r="R4441" s="701" t="s">
        <v>1341</v>
      </c>
      <c r="S4441" s="701" t="s">
        <v>1341</v>
      </c>
    </row>
    <row r="4442" spans="1:19" x14ac:dyDescent="0.3">
      <c r="A4442" s="701" t="s">
        <v>4792</v>
      </c>
      <c r="B4442" s="701" t="s">
        <v>1607</v>
      </c>
      <c r="C4442" s="701" t="s">
        <v>1350</v>
      </c>
      <c r="D4442" s="702">
        <v>1988</v>
      </c>
      <c r="E4442" s="701" t="s">
        <v>1624</v>
      </c>
      <c r="F4442" s="701" t="s">
        <v>1625</v>
      </c>
      <c r="G4442" s="701" t="s">
        <v>1612</v>
      </c>
      <c r="H4442" s="703">
        <v>32611</v>
      </c>
      <c r="I4442" s="703">
        <v>32611</v>
      </c>
      <c r="J4442" s="701" t="s">
        <v>1608</v>
      </c>
      <c r="K4442" s="702">
        <v>50245</v>
      </c>
      <c r="L4442" s="701" t="s">
        <v>1341</v>
      </c>
      <c r="M4442" s="704"/>
      <c r="N4442" s="701" t="s">
        <v>4620</v>
      </c>
      <c r="O4442" s="702">
        <v>988851</v>
      </c>
      <c r="P4442" s="701" t="s">
        <v>1341</v>
      </c>
      <c r="Q4442" s="704"/>
      <c r="R4442" s="701" t="s">
        <v>1341</v>
      </c>
      <c r="S4442" s="701" t="s">
        <v>1341</v>
      </c>
    </row>
    <row r="4443" spans="1:19" x14ac:dyDescent="0.3">
      <c r="A4443" s="701" t="s">
        <v>4793</v>
      </c>
      <c r="B4443" s="701" t="s">
        <v>1607</v>
      </c>
      <c r="C4443" s="701" t="s">
        <v>1350</v>
      </c>
      <c r="D4443" s="702">
        <v>1988</v>
      </c>
      <c r="E4443" s="701" t="s">
        <v>1624</v>
      </c>
      <c r="F4443" s="701" t="s">
        <v>1625</v>
      </c>
      <c r="G4443" s="701" t="s">
        <v>1612</v>
      </c>
      <c r="H4443" s="703">
        <v>32646</v>
      </c>
      <c r="I4443" s="703">
        <v>32646</v>
      </c>
      <c r="J4443" s="701" t="s">
        <v>1608</v>
      </c>
      <c r="K4443" s="702">
        <v>44704</v>
      </c>
      <c r="L4443" s="701" t="s">
        <v>1341</v>
      </c>
      <c r="M4443" s="704"/>
      <c r="N4443" s="701" t="s">
        <v>4620</v>
      </c>
      <c r="O4443" s="702">
        <v>639759</v>
      </c>
      <c r="P4443" s="701" t="s">
        <v>1608</v>
      </c>
      <c r="Q4443" s="705">
        <v>5269</v>
      </c>
      <c r="R4443" s="701" t="s">
        <v>1341</v>
      </c>
      <c r="S4443" s="701" t="s">
        <v>1341</v>
      </c>
    </row>
    <row r="4444" spans="1:19" x14ac:dyDescent="0.3">
      <c r="A4444" s="701" t="s">
        <v>4794</v>
      </c>
      <c r="B4444" s="701" t="s">
        <v>1607</v>
      </c>
      <c r="C4444" s="701" t="s">
        <v>1350</v>
      </c>
      <c r="D4444" s="702">
        <v>1988</v>
      </c>
      <c r="E4444" s="701" t="s">
        <v>1624</v>
      </c>
      <c r="F4444" s="701" t="s">
        <v>1625</v>
      </c>
      <c r="G4444" s="701" t="s">
        <v>1612</v>
      </c>
      <c r="H4444" s="703">
        <v>32646</v>
      </c>
      <c r="I4444" s="703">
        <v>32646</v>
      </c>
      <c r="J4444" s="701" t="s">
        <v>1608</v>
      </c>
      <c r="K4444" s="702">
        <v>48400</v>
      </c>
      <c r="L4444" s="701" t="s">
        <v>1341</v>
      </c>
      <c r="M4444" s="704"/>
      <c r="N4444" s="701" t="s">
        <v>4620</v>
      </c>
      <c r="O4444" s="705">
        <v>1319027</v>
      </c>
      <c r="P4444" s="701" t="s">
        <v>1608</v>
      </c>
      <c r="Q4444" s="705">
        <v>1793</v>
      </c>
      <c r="R4444" s="701" t="s">
        <v>1341</v>
      </c>
      <c r="S4444" s="701" t="s">
        <v>1341</v>
      </c>
    </row>
    <row r="4445" spans="1:19" x14ac:dyDescent="0.3">
      <c r="A4445" s="701" t="s">
        <v>4795</v>
      </c>
      <c r="B4445" s="701" t="s">
        <v>1607</v>
      </c>
      <c r="C4445" s="701" t="s">
        <v>1350</v>
      </c>
      <c r="D4445" s="702">
        <v>1988</v>
      </c>
      <c r="E4445" s="701" t="s">
        <v>1624</v>
      </c>
      <c r="F4445" s="701" t="s">
        <v>1625</v>
      </c>
      <c r="G4445" s="701" t="s">
        <v>1612</v>
      </c>
      <c r="H4445" s="703">
        <v>32646</v>
      </c>
      <c r="I4445" s="703">
        <v>32646</v>
      </c>
      <c r="J4445" s="701" t="s">
        <v>1608</v>
      </c>
      <c r="K4445" s="702">
        <v>49365</v>
      </c>
      <c r="L4445" s="701" t="s">
        <v>1341</v>
      </c>
      <c r="M4445" s="704"/>
      <c r="N4445" s="701" t="s">
        <v>4620</v>
      </c>
      <c r="O4445" s="705">
        <v>638239</v>
      </c>
      <c r="P4445" s="701" t="s">
        <v>1608</v>
      </c>
      <c r="Q4445" s="705">
        <v>645</v>
      </c>
      <c r="R4445" s="701" t="s">
        <v>1341</v>
      </c>
      <c r="S4445" s="701" t="s">
        <v>1341</v>
      </c>
    </row>
    <row r="4446" spans="1:19" x14ac:dyDescent="0.3">
      <c r="A4446" s="701" t="s">
        <v>4796</v>
      </c>
      <c r="B4446" s="701" t="s">
        <v>1607</v>
      </c>
      <c r="C4446" s="701" t="s">
        <v>1350</v>
      </c>
      <c r="D4446" s="702">
        <v>1988</v>
      </c>
      <c r="E4446" s="701" t="s">
        <v>1624</v>
      </c>
      <c r="F4446" s="701" t="s">
        <v>1625</v>
      </c>
      <c r="G4446" s="701" t="s">
        <v>1612</v>
      </c>
      <c r="H4446" s="703">
        <v>32646</v>
      </c>
      <c r="I4446" s="703">
        <v>32646</v>
      </c>
      <c r="J4446" s="701" t="s">
        <v>1608</v>
      </c>
      <c r="K4446" s="702">
        <v>49395</v>
      </c>
      <c r="L4446" s="701" t="s">
        <v>1341</v>
      </c>
      <c r="M4446" s="704"/>
      <c r="N4446" s="701" t="s">
        <v>4620</v>
      </c>
      <c r="O4446" s="705">
        <v>974817</v>
      </c>
      <c r="P4446" s="701" t="s">
        <v>1608</v>
      </c>
      <c r="Q4446" s="705">
        <v>745</v>
      </c>
      <c r="R4446" s="701" t="s">
        <v>1341</v>
      </c>
      <c r="S4446" s="701" t="s">
        <v>1341</v>
      </c>
    </row>
    <row r="4447" spans="1:19" x14ac:dyDescent="0.3">
      <c r="A4447" s="701" t="s">
        <v>4797</v>
      </c>
      <c r="B4447" s="701" t="s">
        <v>1607</v>
      </c>
      <c r="C4447" s="701" t="s">
        <v>1350</v>
      </c>
      <c r="D4447" s="702">
        <v>1988</v>
      </c>
      <c r="E4447" s="701" t="s">
        <v>1624</v>
      </c>
      <c r="F4447" s="701" t="s">
        <v>1625</v>
      </c>
      <c r="G4447" s="701" t="s">
        <v>1612</v>
      </c>
      <c r="H4447" s="703">
        <v>32611</v>
      </c>
      <c r="I4447" s="703">
        <v>32611</v>
      </c>
      <c r="J4447" s="701" t="s">
        <v>1608</v>
      </c>
      <c r="K4447" s="702">
        <v>24540</v>
      </c>
      <c r="L4447" s="701" t="s">
        <v>1341</v>
      </c>
      <c r="M4447" s="704"/>
      <c r="N4447" s="701" t="s">
        <v>4620</v>
      </c>
      <c r="O4447" s="702">
        <v>319875</v>
      </c>
      <c r="P4447" s="701" t="s">
        <v>1608</v>
      </c>
      <c r="Q4447" s="705">
        <v>442</v>
      </c>
      <c r="R4447" s="701" t="s">
        <v>1341</v>
      </c>
      <c r="S4447" s="701" t="s">
        <v>1341</v>
      </c>
    </row>
    <row r="4448" spans="1:19" x14ac:dyDescent="0.3">
      <c r="A4448" s="701" t="s">
        <v>4798</v>
      </c>
      <c r="B4448" s="701" t="s">
        <v>1607</v>
      </c>
      <c r="C4448" s="701" t="s">
        <v>1350</v>
      </c>
      <c r="D4448" s="702">
        <v>1988</v>
      </c>
      <c r="E4448" s="701" t="s">
        <v>1624</v>
      </c>
      <c r="F4448" s="701" t="s">
        <v>1625</v>
      </c>
      <c r="G4448" s="701" t="s">
        <v>1612</v>
      </c>
      <c r="H4448" s="703">
        <v>32611</v>
      </c>
      <c r="I4448" s="703">
        <v>32611</v>
      </c>
      <c r="J4448" s="701" t="s">
        <v>1608</v>
      </c>
      <c r="K4448" s="702">
        <v>24036</v>
      </c>
      <c r="L4448" s="701" t="s">
        <v>1341</v>
      </c>
      <c r="M4448" s="704"/>
      <c r="N4448" s="701" t="s">
        <v>4620</v>
      </c>
      <c r="O4448" s="702">
        <v>328149</v>
      </c>
      <c r="P4448" s="701" t="s">
        <v>1608</v>
      </c>
      <c r="Q4448" s="702">
        <v>890</v>
      </c>
      <c r="R4448" s="701" t="s">
        <v>1341</v>
      </c>
      <c r="S4448" s="701" t="s">
        <v>1341</v>
      </c>
    </row>
    <row r="4449" spans="1:19" x14ac:dyDescent="0.3">
      <c r="A4449" s="701" t="s">
        <v>4815</v>
      </c>
      <c r="B4449" s="701" t="s">
        <v>1607</v>
      </c>
      <c r="C4449" s="701" t="s">
        <v>1350</v>
      </c>
      <c r="D4449" s="702">
        <v>1989</v>
      </c>
      <c r="E4449" s="701" t="s">
        <v>1624</v>
      </c>
      <c r="F4449" s="701" t="s">
        <v>1625</v>
      </c>
      <c r="G4449" s="701" t="s">
        <v>1612</v>
      </c>
      <c r="H4449" s="703">
        <v>32947</v>
      </c>
      <c r="I4449" s="703">
        <v>32947</v>
      </c>
      <c r="J4449" s="701" t="s">
        <v>1608</v>
      </c>
      <c r="K4449" s="702">
        <v>47265</v>
      </c>
      <c r="L4449" s="701" t="s">
        <v>1341</v>
      </c>
      <c r="M4449" s="704"/>
      <c r="N4449" s="701" t="s">
        <v>4620</v>
      </c>
      <c r="O4449" s="702">
        <v>422536</v>
      </c>
      <c r="P4449" s="701" t="s">
        <v>1608</v>
      </c>
      <c r="Q4449" s="705">
        <v>2433</v>
      </c>
      <c r="R4449" s="701" t="s">
        <v>1341</v>
      </c>
      <c r="S4449" s="701" t="s">
        <v>1341</v>
      </c>
    </row>
    <row r="4450" spans="1:19" x14ac:dyDescent="0.3">
      <c r="A4450" s="701" t="s">
        <v>4816</v>
      </c>
      <c r="B4450" s="701" t="s">
        <v>1607</v>
      </c>
      <c r="C4450" s="701" t="s">
        <v>1350</v>
      </c>
      <c r="D4450" s="702">
        <v>1989</v>
      </c>
      <c r="E4450" s="701" t="s">
        <v>1624</v>
      </c>
      <c r="F4450" s="701" t="s">
        <v>1625</v>
      </c>
      <c r="G4450" s="701" t="s">
        <v>1612</v>
      </c>
      <c r="H4450" s="703">
        <v>32947</v>
      </c>
      <c r="I4450" s="703">
        <v>32947</v>
      </c>
      <c r="J4450" s="701" t="s">
        <v>1608</v>
      </c>
      <c r="K4450" s="702">
        <v>46676</v>
      </c>
      <c r="L4450" s="701" t="s">
        <v>1341</v>
      </c>
      <c r="M4450" s="704"/>
      <c r="N4450" s="701" t="s">
        <v>4620</v>
      </c>
      <c r="O4450" s="702">
        <v>418339</v>
      </c>
      <c r="P4450" s="701" t="s">
        <v>1608</v>
      </c>
      <c r="Q4450" s="702">
        <v>2956</v>
      </c>
      <c r="R4450" s="701" t="s">
        <v>1341</v>
      </c>
      <c r="S4450" s="701" t="s">
        <v>1341</v>
      </c>
    </row>
    <row r="4451" spans="1:19" x14ac:dyDescent="0.3">
      <c r="A4451" s="701" t="s">
        <v>4817</v>
      </c>
      <c r="B4451" s="701" t="s">
        <v>1607</v>
      </c>
      <c r="C4451" s="701" t="s">
        <v>1350</v>
      </c>
      <c r="D4451" s="702">
        <v>1989</v>
      </c>
      <c r="E4451" s="701" t="s">
        <v>1624</v>
      </c>
      <c r="F4451" s="701" t="s">
        <v>1625</v>
      </c>
      <c r="G4451" s="701" t="s">
        <v>1612</v>
      </c>
      <c r="H4451" s="703">
        <v>32947</v>
      </c>
      <c r="I4451" s="703">
        <v>32947</v>
      </c>
      <c r="J4451" s="701" t="s">
        <v>1608</v>
      </c>
      <c r="K4451" s="702">
        <v>49587</v>
      </c>
      <c r="L4451" s="701" t="s">
        <v>1341</v>
      </c>
      <c r="M4451" s="704"/>
      <c r="N4451" s="701" t="s">
        <v>4620</v>
      </c>
      <c r="O4451" s="702">
        <v>424544</v>
      </c>
      <c r="P4451" s="701" t="s">
        <v>1341</v>
      </c>
      <c r="Q4451" s="704"/>
      <c r="R4451" s="701" t="s">
        <v>1341</v>
      </c>
      <c r="S4451" s="701" t="s">
        <v>1341</v>
      </c>
    </row>
    <row r="4452" spans="1:19" x14ac:dyDescent="0.3">
      <c r="A4452" s="701" t="s">
        <v>4818</v>
      </c>
      <c r="B4452" s="701" t="s">
        <v>1607</v>
      </c>
      <c r="C4452" s="701" t="s">
        <v>1350</v>
      </c>
      <c r="D4452" s="702">
        <v>1989</v>
      </c>
      <c r="E4452" s="701" t="s">
        <v>1624</v>
      </c>
      <c r="F4452" s="701" t="s">
        <v>1625</v>
      </c>
      <c r="G4452" s="701" t="s">
        <v>1612</v>
      </c>
      <c r="H4452" s="703">
        <v>32947</v>
      </c>
      <c r="I4452" s="703">
        <v>32947</v>
      </c>
      <c r="J4452" s="701" t="s">
        <v>1608</v>
      </c>
      <c r="K4452" s="702">
        <v>49870</v>
      </c>
      <c r="L4452" s="701" t="s">
        <v>1341</v>
      </c>
      <c r="M4452" s="704"/>
      <c r="N4452" s="701" t="s">
        <v>4620</v>
      </c>
      <c r="O4452" s="702">
        <v>663143</v>
      </c>
      <c r="P4452" s="701" t="s">
        <v>1341</v>
      </c>
      <c r="Q4452" s="706"/>
      <c r="R4452" s="701" t="s">
        <v>1341</v>
      </c>
      <c r="S4452" s="701" t="s">
        <v>1341</v>
      </c>
    </row>
    <row r="4453" spans="1:19" x14ac:dyDescent="0.3">
      <c r="A4453" s="701" t="s">
        <v>4819</v>
      </c>
      <c r="B4453" s="701" t="s">
        <v>1607</v>
      </c>
      <c r="C4453" s="701" t="s">
        <v>1350</v>
      </c>
      <c r="D4453" s="702">
        <v>1989</v>
      </c>
      <c r="E4453" s="701" t="s">
        <v>1624</v>
      </c>
      <c r="F4453" s="701" t="s">
        <v>1625</v>
      </c>
      <c r="G4453" s="701" t="s">
        <v>1612</v>
      </c>
      <c r="H4453" s="703">
        <v>32975</v>
      </c>
      <c r="I4453" s="703">
        <v>32975</v>
      </c>
      <c r="J4453" s="701" t="s">
        <v>1608</v>
      </c>
      <c r="K4453" s="702">
        <v>49409</v>
      </c>
      <c r="L4453" s="701" t="s">
        <v>1341</v>
      </c>
      <c r="M4453" s="704"/>
      <c r="N4453" s="701" t="s">
        <v>4620</v>
      </c>
      <c r="O4453" s="702">
        <v>884933</v>
      </c>
      <c r="P4453" s="701" t="s">
        <v>1608</v>
      </c>
      <c r="Q4453" s="705">
        <v>230</v>
      </c>
      <c r="R4453" s="701" t="s">
        <v>1341</v>
      </c>
      <c r="S4453" s="701" t="s">
        <v>1341</v>
      </c>
    </row>
    <row r="4454" spans="1:19" x14ac:dyDescent="0.3">
      <c r="A4454" s="701" t="s">
        <v>4820</v>
      </c>
      <c r="B4454" s="701" t="s">
        <v>1607</v>
      </c>
      <c r="C4454" s="701" t="s">
        <v>1350</v>
      </c>
      <c r="D4454" s="702">
        <v>1989</v>
      </c>
      <c r="E4454" s="701" t="s">
        <v>1624</v>
      </c>
      <c r="F4454" s="701" t="s">
        <v>1625</v>
      </c>
      <c r="G4454" s="701" t="s">
        <v>1612</v>
      </c>
      <c r="H4454" s="703">
        <v>32975</v>
      </c>
      <c r="I4454" s="703">
        <v>32975</v>
      </c>
      <c r="J4454" s="701" t="s">
        <v>1608</v>
      </c>
      <c r="K4454" s="702">
        <v>49267</v>
      </c>
      <c r="L4454" s="701" t="s">
        <v>1341</v>
      </c>
      <c r="M4454" s="704"/>
      <c r="N4454" s="701" t="s">
        <v>4620</v>
      </c>
      <c r="O4454" s="702">
        <v>652973</v>
      </c>
      <c r="P4454" s="701" t="s">
        <v>1608</v>
      </c>
      <c r="Q4454" s="702">
        <v>282</v>
      </c>
      <c r="R4454" s="701" t="s">
        <v>1341</v>
      </c>
      <c r="S4454" s="701" t="s">
        <v>1341</v>
      </c>
    </row>
    <row r="4455" spans="1:19" x14ac:dyDescent="0.3">
      <c r="A4455" s="701" t="s">
        <v>4821</v>
      </c>
      <c r="B4455" s="701" t="s">
        <v>1607</v>
      </c>
      <c r="C4455" s="701" t="s">
        <v>1350</v>
      </c>
      <c r="D4455" s="702">
        <v>1989</v>
      </c>
      <c r="E4455" s="701" t="s">
        <v>1624</v>
      </c>
      <c r="F4455" s="701" t="s">
        <v>1625</v>
      </c>
      <c r="G4455" s="701" t="s">
        <v>1612</v>
      </c>
      <c r="H4455" s="703">
        <v>32975</v>
      </c>
      <c r="I4455" s="703">
        <v>32975</v>
      </c>
      <c r="J4455" s="701" t="s">
        <v>1608</v>
      </c>
      <c r="K4455" s="702">
        <v>48491</v>
      </c>
      <c r="L4455" s="701" t="s">
        <v>1341</v>
      </c>
      <c r="M4455" s="704"/>
      <c r="N4455" s="701" t="s">
        <v>4620</v>
      </c>
      <c r="O4455" s="702">
        <v>890434</v>
      </c>
      <c r="P4455" s="701" t="s">
        <v>1608</v>
      </c>
      <c r="Q4455" s="702">
        <v>1276</v>
      </c>
      <c r="R4455" s="701" t="s">
        <v>1341</v>
      </c>
      <c r="S4455" s="701" t="s">
        <v>1341</v>
      </c>
    </row>
    <row r="4456" spans="1:19" x14ac:dyDescent="0.3">
      <c r="A4456" s="701" t="s">
        <v>4822</v>
      </c>
      <c r="B4456" s="701" t="s">
        <v>1607</v>
      </c>
      <c r="C4456" s="701" t="s">
        <v>1350</v>
      </c>
      <c r="D4456" s="702">
        <v>1989</v>
      </c>
      <c r="E4456" s="701" t="s">
        <v>1624</v>
      </c>
      <c r="F4456" s="701" t="s">
        <v>1625</v>
      </c>
      <c r="G4456" s="701" t="s">
        <v>1612</v>
      </c>
      <c r="H4456" s="703">
        <v>32975</v>
      </c>
      <c r="I4456" s="703">
        <v>32975</v>
      </c>
      <c r="J4456" s="701" t="s">
        <v>1608</v>
      </c>
      <c r="K4456" s="702">
        <v>48449</v>
      </c>
      <c r="L4456" s="701" t="s">
        <v>1341</v>
      </c>
      <c r="M4456" s="704"/>
      <c r="N4456" s="701" t="s">
        <v>4620</v>
      </c>
      <c r="O4456" s="702">
        <v>890874</v>
      </c>
      <c r="P4456" s="701" t="s">
        <v>1608</v>
      </c>
      <c r="Q4456" s="705">
        <v>1453</v>
      </c>
      <c r="R4456" s="701" t="s">
        <v>1341</v>
      </c>
      <c r="S4456" s="701" t="s">
        <v>1341</v>
      </c>
    </row>
    <row r="4457" spans="1:19" x14ac:dyDescent="0.3">
      <c r="A4457" s="701" t="s">
        <v>4823</v>
      </c>
      <c r="B4457" s="701" t="s">
        <v>1607</v>
      </c>
      <c r="C4457" s="701" t="s">
        <v>1350</v>
      </c>
      <c r="D4457" s="702">
        <v>1989</v>
      </c>
      <c r="E4457" s="701" t="s">
        <v>1624</v>
      </c>
      <c r="F4457" s="701" t="s">
        <v>1625</v>
      </c>
      <c r="G4457" s="701" t="s">
        <v>1612</v>
      </c>
      <c r="H4457" s="703">
        <v>33010</v>
      </c>
      <c r="I4457" s="703">
        <v>33010</v>
      </c>
      <c r="J4457" s="701" t="s">
        <v>1608</v>
      </c>
      <c r="K4457" s="702">
        <v>47525</v>
      </c>
      <c r="L4457" s="701" t="s">
        <v>1341</v>
      </c>
      <c r="M4457" s="704"/>
      <c r="N4457" s="701" t="s">
        <v>4620</v>
      </c>
      <c r="O4457" s="702">
        <v>656361</v>
      </c>
      <c r="P4457" s="701" t="s">
        <v>1608</v>
      </c>
      <c r="Q4457" s="705">
        <v>2464</v>
      </c>
      <c r="R4457" s="701" t="s">
        <v>1341</v>
      </c>
      <c r="S4457" s="701" t="s">
        <v>1341</v>
      </c>
    </row>
    <row r="4458" spans="1:19" x14ac:dyDescent="0.3">
      <c r="A4458" s="701" t="s">
        <v>4824</v>
      </c>
      <c r="B4458" s="701" t="s">
        <v>1607</v>
      </c>
      <c r="C4458" s="701" t="s">
        <v>1350</v>
      </c>
      <c r="D4458" s="702">
        <v>1989</v>
      </c>
      <c r="E4458" s="701" t="s">
        <v>1624</v>
      </c>
      <c r="F4458" s="701" t="s">
        <v>1625</v>
      </c>
      <c r="G4458" s="701" t="s">
        <v>1612</v>
      </c>
      <c r="H4458" s="703">
        <v>33010</v>
      </c>
      <c r="I4458" s="703">
        <v>33010</v>
      </c>
      <c r="J4458" s="701" t="s">
        <v>1608</v>
      </c>
      <c r="K4458" s="702">
        <v>48417</v>
      </c>
      <c r="L4458" s="701" t="s">
        <v>1341</v>
      </c>
      <c r="M4458" s="704"/>
      <c r="N4458" s="701" t="s">
        <v>4620</v>
      </c>
      <c r="O4458" s="702">
        <v>414665</v>
      </c>
      <c r="P4458" s="701" t="s">
        <v>1608</v>
      </c>
      <c r="Q4458" s="705">
        <v>1430</v>
      </c>
      <c r="R4458" s="701" t="s">
        <v>1341</v>
      </c>
      <c r="S4458" s="701" t="s">
        <v>1341</v>
      </c>
    </row>
    <row r="4459" spans="1:19" x14ac:dyDescent="0.3">
      <c r="A4459" s="701" t="s">
        <v>4825</v>
      </c>
      <c r="B4459" s="701" t="s">
        <v>1607</v>
      </c>
      <c r="C4459" s="701" t="s">
        <v>1350</v>
      </c>
      <c r="D4459" s="702">
        <v>1989</v>
      </c>
      <c r="E4459" s="701" t="s">
        <v>1624</v>
      </c>
      <c r="F4459" s="701" t="s">
        <v>1625</v>
      </c>
      <c r="G4459" s="701" t="s">
        <v>1612</v>
      </c>
      <c r="H4459" s="703">
        <v>33010</v>
      </c>
      <c r="I4459" s="703">
        <v>33010</v>
      </c>
      <c r="J4459" s="701" t="s">
        <v>1608</v>
      </c>
      <c r="K4459" s="702">
        <v>49648</v>
      </c>
      <c r="L4459" s="701" t="s">
        <v>1341</v>
      </c>
      <c r="M4459" s="704"/>
      <c r="N4459" s="701" t="s">
        <v>4620</v>
      </c>
      <c r="O4459" s="702">
        <v>659328</v>
      </c>
      <c r="P4459" s="701" t="s">
        <v>1341</v>
      </c>
      <c r="Q4459" s="704"/>
      <c r="R4459" s="701" t="s">
        <v>1341</v>
      </c>
      <c r="S4459" s="701" t="s">
        <v>1341</v>
      </c>
    </row>
    <row r="4460" spans="1:19" x14ac:dyDescent="0.3">
      <c r="A4460" s="701" t="s">
        <v>4826</v>
      </c>
      <c r="B4460" s="701" t="s">
        <v>1607</v>
      </c>
      <c r="C4460" s="701" t="s">
        <v>1350</v>
      </c>
      <c r="D4460" s="702">
        <v>1989</v>
      </c>
      <c r="E4460" s="701" t="s">
        <v>1624</v>
      </c>
      <c r="F4460" s="701" t="s">
        <v>1625</v>
      </c>
      <c r="G4460" s="701" t="s">
        <v>1612</v>
      </c>
      <c r="H4460" s="703">
        <v>33010</v>
      </c>
      <c r="I4460" s="703">
        <v>33010</v>
      </c>
      <c r="J4460" s="701" t="s">
        <v>1608</v>
      </c>
      <c r="K4460" s="702">
        <v>47665</v>
      </c>
      <c r="L4460" s="701" t="s">
        <v>1341</v>
      </c>
      <c r="M4460" s="704"/>
      <c r="N4460" s="701" t="s">
        <v>4620</v>
      </c>
      <c r="O4460" s="702">
        <v>419967</v>
      </c>
      <c r="P4460" s="701" t="s">
        <v>1608</v>
      </c>
      <c r="Q4460" s="702">
        <v>2200</v>
      </c>
      <c r="R4460" s="701" t="s">
        <v>1341</v>
      </c>
      <c r="S4460" s="701" t="s">
        <v>1341</v>
      </c>
    </row>
    <row r="4461" spans="1:19" x14ac:dyDescent="0.3">
      <c r="A4461" s="701" t="s">
        <v>4831</v>
      </c>
      <c r="B4461" s="701" t="s">
        <v>1607</v>
      </c>
      <c r="C4461" s="701" t="s">
        <v>1350</v>
      </c>
      <c r="D4461" s="702">
        <v>1989</v>
      </c>
      <c r="E4461" s="701" t="s">
        <v>1624</v>
      </c>
      <c r="F4461" s="701" t="s">
        <v>1625</v>
      </c>
      <c r="G4461" s="701" t="s">
        <v>1612</v>
      </c>
      <c r="H4461" s="703">
        <v>33010</v>
      </c>
      <c r="I4461" s="703">
        <v>33010</v>
      </c>
      <c r="J4461" s="701" t="s">
        <v>1608</v>
      </c>
      <c r="K4461" s="702">
        <v>24379</v>
      </c>
      <c r="L4461" s="701" t="s">
        <v>1341</v>
      </c>
      <c r="M4461" s="704"/>
      <c r="N4461" s="701" t="s">
        <v>4620</v>
      </c>
      <c r="O4461" s="702">
        <v>210270</v>
      </c>
      <c r="P4461" s="701" t="s">
        <v>1608</v>
      </c>
      <c r="Q4461" s="705">
        <v>558</v>
      </c>
      <c r="R4461" s="701" t="s">
        <v>1341</v>
      </c>
      <c r="S4461" s="701" t="s">
        <v>1341</v>
      </c>
    </row>
    <row r="4462" spans="1:19" x14ac:dyDescent="0.3">
      <c r="A4462" s="701" t="s">
        <v>4832</v>
      </c>
      <c r="B4462" s="701" t="s">
        <v>1607</v>
      </c>
      <c r="C4462" s="701" t="s">
        <v>1350</v>
      </c>
      <c r="D4462" s="702">
        <v>1989</v>
      </c>
      <c r="E4462" s="701" t="s">
        <v>1624</v>
      </c>
      <c r="F4462" s="701" t="s">
        <v>1625</v>
      </c>
      <c r="G4462" s="701" t="s">
        <v>1612</v>
      </c>
      <c r="H4462" s="703">
        <v>33010</v>
      </c>
      <c r="I4462" s="703">
        <v>33010</v>
      </c>
      <c r="J4462" s="701" t="s">
        <v>1608</v>
      </c>
      <c r="K4462" s="702">
        <v>24420</v>
      </c>
      <c r="L4462" s="701" t="s">
        <v>1341</v>
      </c>
      <c r="M4462" s="704"/>
      <c r="N4462" s="701" t="s">
        <v>4620</v>
      </c>
      <c r="O4462" s="702">
        <v>209305</v>
      </c>
      <c r="P4462" s="701" t="s">
        <v>1608</v>
      </c>
      <c r="Q4462" s="705">
        <v>485</v>
      </c>
      <c r="R4462" s="701" t="s">
        <v>1341</v>
      </c>
      <c r="S4462" s="701" t="s">
        <v>1341</v>
      </c>
    </row>
    <row r="4463" spans="1:19" x14ac:dyDescent="0.3">
      <c r="A4463" s="701" t="s">
        <v>4799</v>
      </c>
      <c r="B4463" s="701" t="s">
        <v>1607</v>
      </c>
      <c r="C4463" s="701" t="s">
        <v>1350</v>
      </c>
      <c r="D4463" s="702">
        <v>1990</v>
      </c>
      <c r="E4463" s="701" t="s">
        <v>1624</v>
      </c>
      <c r="F4463" s="701" t="s">
        <v>1625</v>
      </c>
      <c r="G4463" s="701" t="s">
        <v>1612</v>
      </c>
      <c r="H4463" s="703">
        <v>33318</v>
      </c>
      <c r="I4463" s="703">
        <v>33318</v>
      </c>
      <c r="J4463" s="701" t="s">
        <v>1608</v>
      </c>
      <c r="K4463" s="702">
        <v>49086</v>
      </c>
      <c r="L4463" s="701" t="s">
        <v>1341</v>
      </c>
      <c r="M4463" s="704"/>
      <c r="N4463" s="701" t="s">
        <v>4620</v>
      </c>
      <c r="O4463" s="702">
        <v>2052597</v>
      </c>
      <c r="P4463" s="701" t="s">
        <v>1608</v>
      </c>
      <c r="Q4463" s="705">
        <v>1169</v>
      </c>
      <c r="R4463" s="701" t="s">
        <v>1341</v>
      </c>
      <c r="S4463" s="701" t="s">
        <v>1341</v>
      </c>
    </row>
    <row r="4464" spans="1:19" x14ac:dyDescent="0.3">
      <c r="A4464" s="701" t="s">
        <v>4800</v>
      </c>
      <c r="B4464" s="701" t="s">
        <v>1607</v>
      </c>
      <c r="C4464" s="701" t="s">
        <v>1350</v>
      </c>
      <c r="D4464" s="702">
        <v>1990</v>
      </c>
      <c r="E4464" s="701" t="s">
        <v>1624</v>
      </c>
      <c r="F4464" s="701" t="s">
        <v>1625</v>
      </c>
      <c r="G4464" s="701" t="s">
        <v>1612</v>
      </c>
      <c r="H4464" s="703">
        <v>33318</v>
      </c>
      <c r="I4464" s="703">
        <v>33318</v>
      </c>
      <c r="J4464" s="701" t="s">
        <v>1608</v>
      </c>
      <c r="K4464" s="702">
        <v>49995</v>
      </c>
      <c r="L4464" s="701" t="s">
        <v>1341</v>
      </c>
      <c r="M4464" s="704"/>
      <c r="N4464" s="701" t="s">
        <v>4620</v>
      </c>
      <c r="O4464" s="702">
        <v>2048156</v>
      </c>
      <c r="P4464" s="701" t="s">
        <v>1608</v>
      </c>
      <c r="Q4464" s="705">
        <v>1202</v>
      </c>
      <c r="R4464" s="701" t="s">
        <v>1341</v>
      </c>
      <c r="S4464" s="701" t="s">
        <v>1341</v>
      </c>
    </row>
    <row r="4465" spans="1:19" x14ac:dyDescent="0.3">
      <c r="A4465" s="701" t="s">
        <v>4801</v>
      </c>
      <c r="B4465" s="701" t="s">
        <v>1607</v>
      </c>
      <c r="C4465" s="701" t="s">
        <v>1350</v>
      </c>
      <c r="D4465" s="702">
        <v>1990</v>
      </c>
      <c r="E4465" s="701" t="s">
        <v>1624</v>
      </c>
      <c r="F4465" s="701" t="s">
        <v>1625</v>
      </c>
      <c r="G4465" s="701" t="s">
        <v>1612</v>
      </c>
      <c r="H4465" s="703">
        <v>33318</v>
      </c>
      <c r="I4465" s="703">
        <v>33318</v>
      </c>
      <c r="J4465" s="701" t="s">
        <v>1608</v>
      </c>
      <c r="K4465" s="702">
        <v>49887</v>
      </c>
      <c r="L4465" s="701" t="s">
        <v>1341</v>
      </c>
      <c r="M4465" s="704"/>
      <c r="N4465" s="701" t="s">
        <v>4620</v>
      </c>
      <c r="O4465" s="702">
        <v>2046602</v>
      </c>
      <c r="P4465" s="701" t="s">
        <v>1608</v>
      </c>
      <c r="Q4465" s="702">
        <v>860</v>
      </c>
      <c r="R4465" s="701" t="s">
        <v>1341</v>
      </c>
      <c r="S4465" s="701" t="s">
        <v>1341</v>
      </c>
    </row>
    <row r="4466" spans="1:19" x14ac:dyDescent="0.3">
      <c r="A4466" s="701" t="s">
        <v>4802</v>
      </c>
      <c r="B4466" s="701" t="s">
        <v>1607</v>
      </c>
      <c r="C4466" s="701" t="s">
        <v>1350</v>
      </c>
      <c r="D4466" s="702">
        <v>1990</v>
      </c>
      <c r="E4466" s="701" t="s">
        <v>1624</v>
      </c>
      <c r="F4466" s="701" t="s">
        <v>1625</v>
      </c>
      <c r="G4466" s="701" t="s">
        <v>1612</v>
      </c>
      <c r="H4466" s="703">
        <v>33374</v>
      </c>
      <c r="I4466" s="703">
        <v>33374</v>
      </c>
      <c r="J4466" s="701" t="s">
        <v>1608</v>
      </c>
      <c r="K4466" s="702">
        <v>48744</v>
      </c>
      <c r="L4466" s="701" t="s">
        <v>1341</v>
      </c>
      <c r="M4466" s="704"/>
      <c r="N4466" s="701" t="s">
        <v>4620</v>
      </c>
      <c r="O4466" s="702">
        <v>997522</v>
      </c>
      <c r="P4466" s="701" t="s">
        <v>1608</v>
      </c>
      <c r="Q4466" s="702">
        <v>1317</v>
      </c>
      <c r="R4466" s="701" t="s">
        <v>1341</v>
      </c>
      <c r="S4466" s="701" t="s">
        <v>1341</v>
      </c>
    </row>
    <row r="4467" spans="1:19" x14ac:dyDescent="0.3">
      <c r="A4467" s="701" t="s">
        <v>4803</v>
      </c>
      <c r="B4467" s="701" t="s">
        <v>1607</v>
      </c>
      <c r="C4467" s="701" t="s">
        <v>1350</v>
      </c>
      <c r="D4467" s="702">
        <v>1990</v>
      </c>
      <c r="E4467" s="701" t="s">
        <v>1624</v>
      </c>
      <c r="F4467" s="701" t="s">
        <v>1625</v>
      </c>
      <c r="G4467" s="701" t="s">
        <v>1612</v>
      </c>
      <c r="H4467" s="703">
        <v>33374</v>
      </c>
      <c r="I4467" s="703">
        <v>33374</v>
      </c>
      <c r="J4467" s="701" t="s">
        <v>1608</v>
      </c>
      <c r="K4467" s="702">
        <v>49134</v>
      </c>
      <c r="L4467" s="701" t="s">
        <v>1341</v>
      </c>
      <c r="M4467" s="704"/>
      <c r="N4467" s="701" t="s">
        <v>4620</v>
      </c>
      <c r="O4467" s="702">
        <v>994598</v>
      </c>
      <c r="P4467" s="701" t="s">
        <v>1608</v>
      </c>
      <c r="Q4467" s="702">
        <v>1335</v>
      </c>
      <c r="R4467" s="701" t="s">
        <v>1341</v>
      </c>
      <c r="S4467" s="701" t="s">
        <v>1341</v>
      </c>
    </row>
    <row r="4468" spans="1:19" x14ac:dyDescent="0.3">
      <c r="A4468" s="701" t="s">
        <v>4804</v>
      </c>
      <c r="B4468" s="701" t="s">
        <v>1607</v>
      </c>
      <c r="C4468" s="701" t="s">
        <v>1350</v>
      </c>
      <c r="D4468" s="702">
        <v>1990</v>
      </c>
      <c r="E4468" s="701" t="s">
        <v>1624</v>
      </c>
      <c r="F4468" s="701" t="s">
        <v>1625</v>
      </c>
      <c r="G4468" s="701" t="s">
        <v>1612</v>
      </c>
      <c r="H4468" s="703">
        <v>33374</v>
      </c>
      <c r="I4468" s="703">
        <v>33374</v>
      </c>
      <c r="J4468" s="701" t="s">
        <v>1608</v>
      </c>
      <c r="K4468" s="702">
        <v>48076</v>
      </c>
      <c r="L4468" s="701" t="s">
        <v>1341</v>
      </c>
      <c r="M4468" s="704"/>
      <c r="N4468" s="701" t="s">
        <v>4620</v>
      </c>
      <c r="O4468" s="702">
        <v>649560</v>
      </c>
      <c r="P4468" s="701" t="s">
        <v>1608</v>
      </c>
      <c r="Q4468" s="702">
        <v>1285</v>
      </c>
      <c r="R4468" s="701" t="s">
        <v>1341</v>
      </c>
      <c r="S4468" s="701" t="s">
        <v>1341</v>
      </c>
    </row>
    <row r="4469" spans="1:19" x14ac:dyDescent="0.3">
      <c r="A4469" s="701" t="s">
        <v>4805</v>
      </c>
      <c r="B4469" s="701" t="s">
        <v>1607</v>
      </c>
      <c r="C4469" s="701" t="s">
        <v>1350</v>
      </c>
      <c r="D4469" s="702">
        <v>1990</v>
      </c>
      <c r="E4469" s="701" t="s">
        <v>1624</v>
      </c>
      <c r="F4469" s="701" t="s">
        <v>1625</v>
      </c>
      <c r="G4469" s="701" t="s">
        <v>1612</v>
      </c>
      <c r="H4469" s="703">
        <v>33346</v>
      </c>
      <c r="I4469" s="703">
        <v>33346</v>
      </c>
      <c r="J4469" s="701" t="s">
        <v>1608</v>
      </c>
      <c r="K4469" s="702">
        <v>46350</v>
      </c>
      <c r="L4469" s="701" t="s">
        <v>1341</v>
      </c>
      <c r="M4469" s="704"/>
      <c r="N4469" s="701" t="s">
        <v>4620</v>
      </c>
      <c r="O4469" s="702">
        <v>1005706</v>
      </c>
      <c r="P4469" s="701" t="s">
        <v>1608</v>
      </c>
      <c r="Q4469" s="702">
        <v>1347</v>
      </c>
      <c r="R4469" s="701" t="s">
        <v>1341</v>
      </c>
      <c r="S4469" s="701" t="s">
        <v>1341</v>
      </c>
    </row>
    <row r="4470" spans="1:19" x14ac:dyDescent="0.3">
      <c r="A4470" s="701" t="s">
        <v>4806</v>
      </c>
      <c r="B4470" s="701" t="s">
        <v>1607</v>
      </c>
      <c r="C4470" s="701" t="s">
        <v>1350</v>
      </c>
      <c r="D4470" s="702">
        <v>1990</v>
      </c>
      <c r="E4470" s="701" t="s">
        <v>1624</v>
      </c>
      <c r="F4470" s="701" t="s">
        <v>1625</v>
      </c>
      <c r="G4470" s="701" t="s">
        <v>1612</v>
      </c>
      <c r="H4470" s="703">
        <v>33346</v>
      </c>
      <c r="I4470" s="703">
        <v>33346</v>
      </c>
      <c r="J4470" s="701" t="s">
        <v>1608</v>
      </c>
      <c r="K4470" s="702">
        <v>48418</v>
      </c>
      <c r="L4470" s="701" t="s">
        <v>1341</v>
      </c>
      <c r="M4470" s="704"/>
      <c r="N4470" s="701" t="s">
        <v>4620</v>
      </c>
      <c r="O4470" s="702">
        <v>998248</v>
      </c>
      <c r="P4470" s="701" t="s">
        <v>1608</v>
      </c>
      <c r="Q4470" s="702">
        <v>2054</v>
      </c>
      <c r="R4470" s="701" t="s">
        <v>1341</v>
      </c>
      <c r="S4470" s="701" t="s">
        <v>1341</v>
      </c>
    </row>
    <row r="4471" spans="1:19" x14ac:dyDescent="0.3">
      <c r="A4471" s="701" t="s">
        <v>4807</v>
      </c>
      <c r="B4471" s="701" t="s">
        <v>1607</v>
      </c>
      <c r="C4471" s="701" t="s">
        <v>1350</v>
      </c>
      <c r="D4471" s="702">
        <v>1990</v>
      </c>
      <c r="E4471" s="701" t="s">
        <v>1624</v>
      </c>
      <c r="F4471" s="701" t="s">
        <v>1625</v>
      </c>
      <c r="G4471" s="701" t="s">
        <v>1612</v>
      </c>
      <c r="H4471" s="703">
        <v>33346</v>
      </c>
      <c r="I4471" s="703">
        <v>33346</v>
      </c>
      <c r="J4471" s="701" t="s">
        <v>1608</v>
      </c>
      <c r="K4471" s="702">
        <v>48405</v>
      </c>
      <c r="L4471" s="701" t="s">
        <v>1341</v>
      </c>
      <c r="M4471" s="704"/>
      <c r="N4471" s="701" t="s">
        <v>4620</v>
      </c>
      <c r="O4471" s="702">
        <v>1345422</v>
      </c>
      <c r="P4471" s="701" t="s">
        <v>1608</v>
      </c>
      <c r="Q4471" s="702">
        <v>2757</v>
      </c>
      <c r="R4471" s="701" t="s">
        <v>1341</v>
      </c>
      <c r="S4471" s="701" t="s">
        <v>1341</v>
      </c>
    </row>
    <row r="4472" spans="1:19" x14ac:dyDescent="0.3">
      <c r="A4472" s="701" t="s">
        <v>4808</v>
      </c>
      <c r="B4472" s="701" t="s">
        <v>1607</v>
      </c>
      <c r="C4472" s="701" t="s">
        <v>1350</v>
      </c>
      <c r="D4472" s="702">
        <v>1991</v>
      </c>
      <c r="E4472" s="701" t="s">
        <v>1624</v>
      </c>
      <c r="F4472" s="701" t="s">
        <v>1625</v>
      </c>
      <c r="G4472" s="701" t="s">
        <v>1612</v>
      </c>
      <c r="H4472" s="703">
        <v>33654</v>
      </c>
      <c r="I4472" s="703">
        <v>33654</v>
      </c>
      <c r="J4472" s="701" t="s">
        <v>1608</v>
      </c>
      <c r="K4472" s="702">
        <v>48204</v>
      </c>
      <c r="L4472" s="701" t="s">
        <v>1341</v>
      </c>
      <c r="M4472" s="704"/>
      <c r="N4472" s="701" t="s">
        <v>4620</v>
      </c>
      <c r="O4472" s="702">
        <v>374235</v>
      </c>
      <c r="P4472" s="701" t="s">
        <v>1608</v>
      </c>
      <c r="Q4472" s="702">
        <v>1785</v>
      </c>
      <c r="R4472" s="701" t="s">
        <v>1341</v>
      </c>
      <c r="S4472" s="701" t="s">
        <v>1341</v>
      </c>
    </row>
    <row r="4473" spans="1:19" x14ac:dyDescent="0.3">
      <c r="A4473" s="701" t="s">
        <v>4809</v>
      </c>
      <c r="B4473" s="701" t="s">
        <v>1607</v>
      </c>
      <c r="C4473" s="701" t="s">
        <v>1350</v>
      </c>
      <c r="D4473" s="702">
        <v>1991</v>
      </c>
      <c r="E4473" s="701" t="s">
        <v>1624</v>
      </c>
      <c r="F4473" s="701" t="s">
        <v>1625</v>
      </c>
      <c r="G4473" s="701" t="s">
        <v>1612</v>
      </c>
      <c r="H4473" s="703">
        <v>33654</v>
      </c>
      <c r="I4473" s="703">
        <v>33654</v>
      </c>
      <c r="J4473" s="701" t="s">
        <v>1608</v>
      </c>
      <c r="K4473" s="702">
        <v>48395</v>
      </c>
      <c r="L4473" s="701" t="s">
        <v>1341</v>
      </c>
      <c r="M4473" s="704"/>
      <c r="N4473" s="701" t="s">
        <v>4620</v>
      </c>
      <c r="O4473" s="702">
        <v>722161</v>
      </c>
      <c r="P4473" s="701" t="s">
        <v>1608</v>
      </c>
      <c r="Q4473" s="702">
        <v>1792</v>
      </c>
      <c r="R4473" s="701" t="s">
        <v>1341</v>
      </c>
      <c r="S4473" s="701" t="s">
        <v>1341</v>
      </c>
    </row>
    <row r="4474" spans="1:19" x14ac:dyDescent="0.3">
      <c r="A4474" s="701" t="s">
        <v>4810</v>
      </c>
      <c r="B4474" s="701" t="s">
        <v>1607</v>
      </c>
      <c r="C4474" s="701" t="s">
        <v>1350</v>
      </c>
      <c r="D4474" s="702">
        <v>1991</v>
      </c>
      <c r="E4474" s="701" t="s">
        <v>1624</v>
      </c>
      <c r="F4474" s="701" t="s">
        <v>1625</v>
      </c>
      <c r="G4474" s="701" t="s">
        <v>1612</v>
      </c>
      <c r="H4474" s="703">
        <v>33654</v>
      </c>
      <c r="I4474" s="703">
        <v>33654</v>
      </c>
      <c r="J4474" s="701" t="s">
        <v>1608</v>
      </c>
      <c r="K4474" s="702">
        <v>48315</v>
      </c>
      <c r="L4474" s="701" t="s">
        <v>1341</v>
      </c>
      <c r="M4474" s="704"/>
      <c r="N4474" s="701" t="s">
        <v>4620</v>
      </c>
      <c r="O4474" s="702">
        <v>722967</v>
      </c>
      <c r="P4474" s="701" t="s">
        <v>1608</v>
      </c>
      <c r="Q4474" s="702">
        <v>1789</v>
      </c>
      <c r="R4474" s="701" t="s">
        <v>1341</v>
      </c>
      <c r="S4474" s="701" t="s">
        <v>1341</v>
      </c>
    </row>
    <row r="4475" spans="1:19" x14ac:dyDescent="0.3">
      <c r="A4475" s="701" t="s">
        <v>4837</v>
      </c>
      <c r="B4475" s="701" t="s">
        <v>1607</v>
      </c>
      <c r="C4475" s="701" t="s">
        <v>1350</v>
      </c>
      <c r="D4475" s="702">
        <v>1991</v>
      </c>
      <c r="E4475" s="701" t="s">
        <v>1624</v>
      </c>
      <c r="F4475" s="701" t="s">
        <v>1625</v>
      </c>
      <c r="G4475" s="701" t="s">
        <v>1612</v>
      </c>
      <c r="H4475" s="703">
        <v>33653</v>
      </c>
      <c r="I4475" s="703">
        <v>33653</v>
      </c>
      <c r="J4475" s="701" t="s">
        <v>1608</v>
      </c>
      <c r="K4475" s="702">
        <v>24693</v>
      </c>
      <c r="L4475" s="701" t="s">
        <v>1341</v>
      </c>
      <c r="M4475" s="704"/>
      <c r="N4475" s="701" t="s">
        <v>4620</v>
      </c>
      <c r="O4475" s="702">
        <v>167598</v>
      </c>
      <c r="P4475" s="701" t="s">
        <v>1608</v>
      </c>
      <c r="Q4475" s="702">
        <v>307</v>
      </c>
      <c r="R4475" s="701" t="s">
        <v>1341</v>
      </c>
      <c r="S4475" s="701" t="s">
        <v>1341</v>
      </c>
    </row>
    <row r="4476" spans="1:19" x14ac:dyDescent="0.3">
      <c r="A4476" s="701" t="s">
        <v>4838</v>
      </c>
      <c r="B4476" s="701" t="s">
        <v>1607</v>
      </c>
      <c r="C4476" s="701" t="s">
        <v>1350</v>
      </c>
      <c r="D4476" s="702">
        <v>1991</v>
      </c>
      <c r="E4476" s="701" t="s">
        <v>1624</v>
      </c>
      <c r="F4476" s="701" t="s">
        <v>1625</v>
      </c>
      <c r="G4476" s="701" t="s">
        <v>1612</v>
      </c>
      <c r="H4476" s="703">
        <v>33653</v>
      </c>
      <c r="I4476" s="703">
        <v>33653</v>
      </c>
      <c r="J4476" s="701" t="s">
        <v>1608</v>
      </c>
      <c r="K4476" s="702">
        <v>23519</v>
      </c>
      <c r="L4476" s="701" t="s">
        <v>1341</v>
      </c>
      <c r="M4476" s="704"/>
      <c r="N4476" s="701" t="s">
        <v>4620</v>
      </c>
      <c r="O4476" s="702">
        <v>76519</v>
      </c>
      <c r="P4476" s="701" t="s">
        <v>1608</v>
      </c>
      <c r="Q4476" s="702">
        <v>1481</v>
      </c>
      <c r="R4476" s="701" t="s">
        <v>1341</v>
      </c>
      <c r="S4476" s="701" t="s">
        <v>1341</v>
      </c>
    </row>
    <row r="4477" spans="1:19" x14ac:dyDescent="0.3">
      <c r="A4477" s="701" t="s">
        <v>4839</v>
      </c>
      <c r="B4477" s="701" t="s">
        <v>1607</v>
      </c>
      <c r="C4477" s="701" t="s">
        <v>1350</v>
      </c>
      <c r="D4477" s="702">
        <v>1991</v>
      </c>
      <c r="E4477" s="701" t="s">
        <v>1624</v>
      </c>
      <c r="F4477" s="701" t="s">
        <v>1625</v>
      </c>
      <c r="G4477" s="701" t="s">
        <v>1612</v>
      </c>
      <c r="H4477" s="703">
        <v>33653</v>
      </c>
      <c r="I4477" s="703">
        <v>33653</v>
      </c>
      <c r="J4477" s="701" t="s">
        <v>1608</v>
      </c>
      <c r="K4477" s="702">
        <v>17213</v>
      </c>
      <c r="L4477" s="701" t="s">
        <v>1341</v>
      </c>
      <c r="M4477" s="704"/>
      <c r="N4477" s="701" t="s">
        <v>4620</v>
      </c>
      <c r="O4477" s="702">
        <v>1425427</v>
      </c>
      <c r="P4477" s="701" t="s">
        <v>1608</v>
      </c>
      <c r="Q4477" s="705">
        <v>2787</v>
      </c>
      <c r="R4477" s="701" t="s">
        <v>1341</v>
      </c>
      <c r="S4477" s="701" t="s">
        <v>1341</v>
      </c>
    </row>
    <row r="4478" spans="1:19" x14ac:dyDescent="0.3">
      <c r="A4478" s="701" t="s">
        <v>4840</v>
      </c>
      <c r="B4478" s="701" t="s">
        <v>1607</v>
      </c>
      <c r="C4478" s="701" t="s">
        <v>1350</v>
      </c>
      <c r="D4478" s="702">
        <v>1991</v>
      </c>
      <c r="E4478" s="701" t="s">
        <v>1624</v>
      </c>
      <c r="F4478" s="701" t="s">
        <v>1625</v>
      </c>
      <c r="G4478" s="701" t="s">
        <v>1612</v>
      </c>
      <c r="H4478" s="703">
        <v>33653</v>
      </c>
      <c r="I4478" s="703">
        <v>33653</v>
      </c>
      <c r="J4478" s="701" t="s">
        <v>1608</v>
      </c>
      <c r="K4478" s="702">
        <v>16822</v>
      </c>
      <c r="L4478" s="701" t="s">
        <v>1341</v>
      </c>
      <c r="M4478" s="704"/>
      <c r="N4478" s="701" t="s">
        <v>4620</v>
      </c>
      <c r="O4478" s="702">
        <v>1425427</v>
      </c>
      <c r="P4478" s="701" t="s">
        <v>1608</v>
      </c>
      <c r="Q4478" s="702">
        <v>3178</v>
      </c>
      <c r="R4478" s="701" t="s">
        <v>1341</v>
      </c>
      <c r="S4478" s="701" t="s">
        <v>1341</v>
      </c>
    </row>
    <row r="4479" spans="1:19" x14ac:dyDescent="0.3">
      <c r="A4479" s="701" t="s">
        <v>4841</v>
      </c>
      <c r="B4479" s="701" t="s">
        <v>1607</v>
      </c>
      <c r="C4479" s="701" t="s">
        <v>1350</v>
      </c>
      <c r="D4479" s="702">
        <v>1991</v>
      </c>
      <c r="E4479" s="701" t="s">
        <v>1624</v>
      </c>
      <c r="F4479" s="701" t="s">
        <v>1625</v>
      </c>
      <c r="G4479" s="701" t="s">
        <v>1612</v>
      </c>
      <c r="H4479" s="703">
        <v>33668</v>
      </c>
      <c r="I4479" s="703">
        <v>33668</v>
      </c>
      <c r="J4479" s="701" t="s">
        <v>1608</v>
      </c>
      <c r="K4479" s="702">
        <v>45433</v>
      </c>
      <c r="L4479" s="701" t="s">
        <v>1341</v>
      </c>
      <c r="M4479" s="706"/>
      <c r="N4479" s="701" t="s">
        <v>4620</v>
      </c>
      <c r="O4479" s="702">
        <v>2281099</v>
      </c>
      <c r="P4479" s="701" t="s">
        <v>1608</v>
      </c>
      <c r="Q4479" s="705">
        <v>4248</v>
      </c>
      <c r="R4479" s="701" t="s">
        <v>1341</v>
      </c>
      <c r="S4479" s="701" t="s">
        <v>1341</v>
      </c>
    </row>
    <row r="4480" spans="1:19" x14ac:dyDescent="0.3">
      <c r="A4480" s="701" t="s">
        <v>4842</v>
      </c>
      <c r="B4480" s="701" t="s">
        <v>1607</v>
      </c>
      <c r="C4480" s="701" t="s">
        <v>1350</v>
      </c>
      <c r="D4480" s="702">
        <v>1991</v>
      </c>
      <c r="E4480" s="701" t="s">
        <v>1624</v>
      </c>
      <c r="F4480" s="701" t="s">
        <v>1625</v>
      </c>
      <c r="G4480" s="701" t="s">
        <v>1612</v>
      </c>
      <c r="H4480" s="703">
        <v>33710</v>
      </c>
      <c r="I4480" s="703">
        <v>33710</v>
      </c>
      <c r="J4480" s="701" t="s">
        <v>1608</v>
      </c>
      <c r="K4480" s="702">
        <v>48494</v>
      </c>
      <c r="L4480" s="701" t="s">
        <v>1341</v>
      </c>
      <c r="M4480" s="706"/>
      <c r="N4480" s="701" t="s">
        <v>4620</v>
      </c>
      <c r="O4480" s="702">
        <v>936349</v>
      </c>
      <c r="P4480" s="701" t="s">
        <v>1608</v>
      </c>
      <c r="Q4480" s="705">
        <v>1036</v>
      </c>
      <c r="R4480" s="701" t="s">
        <v>1341</v>
      </c>
      <c r="S4480" s="701" t="s">
        <v>1341</v>
      </c>
    </row>
    <row r="4481" spans="1:19" x14ac:dyDescent="0.3">
      <c r="A4481" s="701" t="s">
        <v>4843</v>
      </c>
      <c r="B4481" s="701" t="s">
        <v>1607</v>
      </c>
      <c r="C4481" s="701" t="s">
        <v>1350</v>
      </c>
      <c r="D4481" s="702">
        <v>1991</v>
      </c>
      <c r="E4481" s="701" t="s">
        <v>1624</v>
      </c>
      <c r="F4481" s="701" t="s">
        <v>1625</v>
      </c>
      <c r="G4481" s="701" t="s">
        <v>1612</v>
      </c>
      <c r="H4481" s="703">
        <v>33710</v>
      </c>
      <c r="I4481" s="703">
        <v>33710</v>
      </c>
      <c r="J4481" s="701" t="s">
        <v>1608</v>
      </c>
      <c r="K4481" s="702">
        <v>47797</v>
      </c>
      <c r="L4481" s="701" t="s">
        <v>1341</v>
      </c>
      <c r="M4481" s="704"/>
      <c r="N4481" s="701" t="s">
        <v>4620</v>
      </c>
      <c r="O4481" s="702">
        <v>942218</v>
      </c>
      <c r="P4481" s="701" t="s">
        <v>1608</v>
      </c>
      <c r="Q4481" s="705">
        <v>1233</v>
      </c>
      <c r="R4481" s="701" t="s">
        <v>1341</v>
      </c>
      <c r="S4481" s="701" t="s">
        <v>1341</v>
      </c>
    </row>
    <row r="4482" spans="1:19" x14ac:dyDescent="0.3">
      <c r="A4482" s="701" t="s">
        <v>4844</v>
      </c>
      <c r="B4482" s="701" t="s">
        <v>1607</v>
      </c>
      <c r="C4482" s="701" t="s">
        <v>1350</v>
      </c>
      <c r="D4482" s="702">
        <v>1991</v>
      </c>
      <c r="E4482" s="701" t="s">
        <v>1624</v>
      </c>
      <c r="F4482" s="701" t="s">
        <v>1625</v>
      </c>
      <c r="G4482" s="701" t="s">
        <v>1612</v>
      </c>
      <c r="H4482" s="703">
        <v>33710</v>
      </c>
      <c r="I4482" s="703">
        <v>33710</v>
      </c>
      <c r="J4482" s="701" t="s">
        <v>1608</v>
      </c>
      <c r="K4482" s="702">
        <v>46619</v>
      </c>
      <c r="L4482" s="701" t="s">
        <v>1341</v>
      </c>
      <c r="M4482" s="704"/>
      <c r="N4482" s="701" t="s">
        <v>4620</v>
      </c>
      <c r="O4482" s="702">
        <v>928499</v>
      </c>
      <c r="P4482" s="701" t="s">
        <v>1608</v>
      </c>
      <c r="Q4482" s="705">
        <v>3247</v>
      </c>
      <c r="R4482" s="701" t="s">
        <v>1341</v>
      </c>
      <c r="S4482" s="701" t="s">
        <v>1341</v>
      </c>
    </row>
    <row r="4483" spans="1:19" x14ac:dyDescent="0.3">
      <c r="A4483" s="701" t="s">
        <v>4845</v>
      </c>
      <c r="B4483" s="701" t="s">
        <v>1607</v>
      </c>
      <c r="C4483" s="701" t="s">
        <v>1350</v>
      </c>
      <c r="D4483" s="702">
        <v>1991</v>
      </c>
      <c r="E4483" s="701" t="s">
        <v>1624</v>
      </c>
      <c r="F4483" s="701" t="s">
        <v>1625</v>
      </c>
      <c r="G4483" s="701" t="s">
        <v>1612</v>
      </c>
      <c r="H4483" s="703">
        <v>33745</v>
      </c>
      <c r="I4483" s="703">
        <v>33745</v>
      </c>
      <c r="J4483" s="701" t="s">
        <v>1608</v>
      </c>
      <c r="K4483" s="702">
        <v>47293</v>
      </c>
      <c r="L4483" s="701" t="s">
        <v>1341</v>
      </c>
      <c r="M4483" s="704"/>
      <c r="N4483" s="701" t="s">
        <v>4620</v>
      </c>
      <c r="O4483" s="702">
        <v>460535</v>
      </c>
      <c r="P4483" s="701" t="s">
        <v>1608</v>
      </c>
      <c r="Q4483" s="702">
        <v>2307</v>
      </c>
      <c r="R4483" s="701" t="s">
        <v>1341</v>
      </c>
      <c r="S4483" s="701" t="s">
        <v>1341</v>
      </c>
    </row>
    <row r="4484" spans="1:19" x14ac:dyDescent="0.3">
      <c r="A4484" s="701" t="s">
        <v>4846</v>
      </c>
      <c r="B4484" s="701" t="s">
        <v>1607</v>
      </c>
      <c r="C4484" s="701" t="s">
        <v>1350</v>
      </c>
      <c r="D4484" s="702">
        <v>1991</v>
      </c>
      <c r="E4484" s="701" t="s">
        <v>1624</v>
      </c>
      <c r="F4484" s="701" t="s">
        <v>1625</v>
      </c>
      <c r="G4484" s="701" t="s">
        <v>1612</v>
      </c>
      <c r="H4484" s="703">
        <v>33745</v>
      </c>
      <c r="I4484" s="703">
        <v>33745</v>
      </c>
      <c r="J4484" s="701" t="s">
        <v>1608</v>
      </c>
      <c r="K4484" s="702">
        <v>46281</v>
      </c>
      <c r="L4484" s="701" t="s">
        <v>1341</v>
      </c>
      <c r="M4484" s="706"/>
      <c r="N4484" s="701" t="s">
        <v>4620</v>
      </c>
      <c r="O4484" s="702">
        <v>973171</v>
      </c>
      <c r="P4484" s="701" t="s">
        <v>1608</v>
      </c>
      <c r="Q4484" s="705">
        <v>3454</v>
      </c>
      <c r="R4484" s="701" t="s">
        <v>1341</v>
      </c>
      <c r="S4484" s="701" t="s">
        <v>1341</v>
      </c>
    </row>
    <row r="4485" spans="1:19" x14ac:dyDescent="0.3">
      <c r="A4485" s="701" t="s">
        <v>4847</v>
      </c>
      <c r="B4485" s="701" t="s">
        <v>1607</v>
      </c>
      <c r="C4485" s="701" t="s">
        <v>1350</v>
      </c>
      <c r="D4485" s="702">
        <v>1991</v>
      </c>
      <c r="E4485" s="701" t="s">
        <v>1624</v>
      </c>
      <c r="F4485" s="701" t="s">
        <v>1625</v>
      </c>
      <c r="G4485" s="701" t="s">
        <v>1612</v>
      </c>
      <c r="H4485" s="703">
        <v>33745</v>
      </c>
      <c r="I4485" s="703">
        <v>33745</v>
      </c>
      <c r="J4485" s="701" t="s">
        <v>1608</v>
      </c>
      <c r="K4485" s="702">
        <v>46574</v>
      </c>
      <c r="L4485" s="701" t="s">
        <v>1341</v>
      </c>
      <c r="M4485" s="704"/>
      <c r="N4485" s="701" t="s">
        <v>4620</v>
      </c>
      <c r="O4485" s="702">
        <v>713322</v>
      </c>
      <c r="P4485" s="701" t="s">
        <v>1608</v>
      </c>
      <c r="Q4485" s="705">
        <v>2626</v>
      </c>
      <c r="R4485" s="701" t="s">
        <v>1341</v>
      </c>
      <c r="S4485" s="701" t="s">
        <v>1341</v>
      </c>
    </row>
    <row r="4486" spans="1:19" x14ac:dyDescent="0.3">
      <c r="A4486" s="701" t="s">
        <v>4850</v>
      </c>
      <c r="B4486" s="701" t="s">
        <v>1607</v>
      </c>
      <c r="C4486" s="701" t="s">
        <v>1350</v>
      </c>
      <c r="D4486" s="702">
        <v>1991</v>
      </c>
      <c r="E4486" s="701" t="s">
        <v>1624</v>
      </c>
      <c r="F4486" s="701" t="s">
        <v>1625</v>
      </c>
      <c r="G4486" s="701" t="s">
        <v>1612</v>
      </c>
      <c r="H4486" s="703">
        <v>33668</v>
      </c>
      <c r="I4486" s="703">
        <v>33668</v>
      </c>
      <c r="J4486" s="701" t="s">
        <v>1608</v>
      </c>
      <c r="K4486" s="702">
        <v>48435</v>
      </c>
      <c r="L4486" s="701" t="s">
        <v>1341</v>
      </c>
      <c r="M4486" s="706"/>
      <c r="N4486" s="701" t="s">
        <v>4620</v>
      </c>
      <c r="O4486" s="702">
        <v>1945938</v>
      </c>
      <c r="P4486" s="701" t="s">
        <v>1608</v>
      </c>
      <c r="Q4486" s="702">
        <v>1468</v>
      </c>
      <c r="R4486" s="701" t="s">
        <v>1341</v>
      </c>
      <c r="S4486" s="701" t="s">
        <v>1341</v>
      </c>
    </row>
    <row r="4487" spans="1:19" x14ac:dyDescent="0.3">
      <c r="A4487" s="701" t="s">
        <v>4851</v>
      </c>
      <c r="B4487" s="701" t="s">
        <v>1607</v>
      </c>
      <c r="C4487" s="701" t="s">
        <v>1350</v>
      </c>
      <c r="D4487" s="702">
        <v>1991</v>
      </c>
      <c r="E4487" s="701" t="s">
        <v>1624</v>
      </c>
      <c r="F4487" s="701" t="s">
        <v>1625</v>
      </c>
      <c r="G4487" s="701" t="s">
        <v>1612</v>
      </c>
      <c r="H4487" s="703">
        <v>33668</v>
      </c>
      <c r="I4487" s="703">
        <v>33668</v>
      </c>
      <c r="J4487" s="701" t="s">
        <v>1608</v>
      </c>
      <c r="K4487" s="702">
        <v>47855</v>
      </c>
      <c r="L4487" s="701" t="s">
        <v>1341</v>
      </c>
      <c r="M4487" s="704"/>
      <c r="N4487" s="701" t="s">
        <v>4620</v>
      </c>
      <c r="O4487" s="702">
        <v>2267602</v>
      </c>
      <c r="P4487" s="701" t="s">
        <v>1608</v>
      </c>
      <c r="Q4487" s="705">
        <v>1385</v>
      </c>
      <c r="R4487" s="701" t="s">
        <v>1341</v>
      </c>
      <c r="S4487" s="701" t="s">
        <v>1341</v>
      </c>
    </row>
    <row r="4488" spans="1:19" x14ac:dyDescent="0.3">
      <c r="A4488" s="701" t="s">
        <v>4811</v>
      </c>
      <c r="B4488" s="701" t="s">
        <v>1607</v>
      </c>
      <c r="C4488" s="701" t="s">
        <v>1350</v>
      </c>
      <c r="D4488" s="702">
        <v>1992</v>
      </c>
      <c r="E4488" s="701" t="s">
        <v>1624</v>
      </c>
      <c r="F4488" s="701" t="s">
        <v>1625</v>
      </c>
      <c r="G4488" s="701" t="s">
        <v>1612</v>
      </c>
      <c r="H4488" s="703">
        <v>34046</v>
      </c>
      <c r="I4488" s="703">
        <v>34046</v>
      </c>
      <c r="J4488" s="701" t="s">
        <v>1608</v>
      </c>
      <c r="K4488" s="702">
        <v>48733</v>
      </c>
      <c r="L4488" s="701" t="s">
        <v>1341</v>
      </c>
      <c r="M4488" s="704"/>
      <c r="N4488" s="701" t="s">
        <v>4620</v>
      </c>
      <c r="O4488" s="702">
        <v>2041873</v>
      </c>
      <c r="P4488" s="701" t="s">
        <v>1608</v>
      </c>
      <c r="Q4488" s="702">
        <v>626</v>
      </c>
      <c r="R4488" s="701" t="s">
        <v>1341</v>
      </c>
      <c r="S4488" s="701" t="s">
        <v>1341</v>
      </c>
    </row>
    <row r="4489" spans="1:19" x14ac:dyDescent="0.3">
      <c r="A4489" s="701" t="s">
        <v>4812</v>
      </c>
      <c r="B4489" s="701" t="s">
        <v>1607</v>
      </c>
      <c r="C4489" s="701" t="s">
        <v>1350</v>
      </c>
      <c r="D4489" s="702">
        <v>1992</v>
      </c>
      <c r="E4489" s="701" t="s">
        <v>1624</v>
      </c>
      <c r="F4489" s="701" t="s">
        <v>1625</v>
      </c>
      <c r="G4489" s="701" t="s">
        <v>1612</v>
      </c>
      <c r="H4489" s="703">
        <v>34046</v>
      </c>
      <c r="I4489" s="703">
        <v>34046</v>
      </c>
      <c r="J4489" s="701" t="s">
        <v>1608</v>
      </c>
      <c r="K4489" s="702">
        <v>49380</v>
      </c>
      <c r="L4489" s="701" t="s">
        <v>1341</v>
      </c>
      <c r="M4489" s="706"/>
      <c r="N4489" s="701" t="s">
        <v>4620</v>
      </c>
      <c r="O4489" s="702">
        <v>2041099</v>
      </c>
      <c r="P4489" s="701" t="s">
        <v>1608</v>
      </c>
      <c r="Q4489" s="702">
        <v>115</v>
      </c>
      <c r="R4489" s="701" t="s">
        <v>1341</v>
      </c>
      <c r="S4489" s="701" t="s">
        <v>1341</v>
      </c>
    </row>
    <row r="4490" spans="1:19" x14ac:dyDescent="0.3">
      <c r="A4490" s="701" t="s">
        <v>4813</v>
      </c>
      <c r="B4490" s="701" t="s">
        <v>1607</v>
      </c>
      <c r="C4490" s="701" t="s">
        <v>1350</v>
      </c>
      <c r="D4490" s="702">
        <v>1992</v>
      </c>
      <c r="E4490" s="701" t="s">
        <v>1624</v>
      </c>
      <c r="F4490" s="701" t="s">
        <v>1625</v>
      </c>
      <c r="G4490" s="701" t="s">
        <v>1612</v>
      </c>
      <c r="H4490" s="703">
        <v>34074</v>
      </c>
      <c r="I4490" s="703">
        <v>34074</v>
      </c>
      <c r="J4490" s="701" t="s">
        <v>1608</v>
      </c>
      <c r="K4490" s="702">
        <v>47013</v>
      </c>
      <c r="L4490" s="701" t="s">
        <v>1341</v>
      </c>
      <c r="M4490" s="706"/>
      <c r="N4490" s="701" t="s">
        <v>1608</v>
      </c>
      <c r="O4490" s="702">
        <v>2870</v>
      </c>
      <c r="P4490" s="701" t="s">
        <v>1341</v>
      </c>
      <c r="Q4490" s="706"/>
      <c r="R4490" s="701" t="s">
        <v>1341</v>
      </c>
      <c r="S4490" s="701" t="s">
        <v>1341</v>
      </c>
    </row>
    <row r="4491" spans="1:19" x14ac:dyDescent="0.3">
      <c r="A4491" s="701" t="s">
        <v>4814</v>
      </c>
      <c r="B4491" s="701" t="s">
        <v>1607</v>
      </c>
      <c r="C4491" s="701" t="s">
        <v>1350</v>
      </c>
      <c r="D4491" s="702">
        <v>1992</v>
      </c>
      <c r="E4491" s="701" t="s">
        <v>1624</v>
      </c>
      <c r="F4491" s="701" t="s">
        <v>1625</v>
      </c>
      <c r="G4491" s="701" t="s">
        <v>1612</v>
      </c>
      <c r="H4491" s="703">
        <v>34046</v>
      </c>
      <c r="I4491" s="703">
        <v>34046</v>
      </c>
      <c r="J4491" s="701" t="s">
        <v>1608</v>
      </c>
      <c r="K4491" s="702">
        <v>49658</v>
      </c>
      <c r="L4491" s="701" t="s">
        <v>1341</v>
      </c>
      <c r="M4491" s="706"/>
      <c r="N4491" s="701" t="s">
        <v>4620</v>
      </c>
      <c r="O4491" s="702">
        <v>2058607</v>
      </c>
      <c r="P4491" s="701" t="s">
        <v>1608</v>
      </c>
      <c r="Q4491" s="702">
        <v>239</v>
      </c>
      <c r="R4491" s="701" t="s">
        <v>1341</v>
      </c>
      <c r="S4491" s="701" t="s">
        <v>1341</v>
      </c>
    </row>
    <row r="4492" spans="1:19" x14ac:dyDescent="0.3">
      <c r="A4492" s="701" t="s">
        <v>4852</v>
      </c>
      <c r="B4492" s="701" t="s">
        <v>1607</v>
      </c>
      <c r="C4492" s="701" t="s">
        <v>1350</v>
      </c>
      <c r="D4492" s="702">
        <v>1992</v>
      </c>
      <c r="E4492" s="701" t="s">
        <v>1624</v>
      </c>
      <c r="F4492" s="701" t="s">
        <v>1625</v>
      </c>
      <c r="G4492" s="701" t="s">
        <v>1612</v>
      </c>
      <c r="H4492" s="703">
        <v>34074</v>
      </c>
      <c r="I4492" s="703">
        <v>34074</v>
      </c>
      <c r="J4492" s="701" t="s">
        <v>1608</v>
      </c>
      <c r="K4492" s="702">
        <v>48366</v>
      </c>
      <c r="L4492" s="701" t="s">
        <v>1341</v>
      </c>
      <c r="M4492" s="706"/>
      <c r="N4492" s="701" t="s">
        <v>4620</v>
      </c>
      <c r="O4492" s="702">
        <v>979689</v>
      </c>
      <c r="P4492" s="701" t="s">
        <v>1608</v>
      </c>
      <c r="Q4492" s="702">
        <v>526</v>
      </c>
      <c r="R4492" s="701" t="s">
        <v>1341</v>
      </c>
      <c r="S4492" s="701" t="s">
        <v>1341</v>
      </c>
    </row>
    <row r="4493" spans="1:19" x14ac:dyDescent="0.3">
      <c r="A4493" s="701" t="s">
        <v>4853</v>
      </c>
      <c r="B4493" s="701" t="s">
        <v>1607</v>
      </c>
      <c r="C4493" s="701" t="s">
        <v>1350</v>
      </c>
      <c r="D4493" s="702">
        <v>1992</v>
      </c>
      <c r="E4493" s="701" t="s">
        <v>1624</v>
      </c>
      <c r="F4493" s="701" t="s">
        <v>1625</v>
      </c>
      <c r="G4493" s="701" t="s">
        <v>1612</v>
      </c>
      <c r="H4493" s="703">
        <v>34074</v>
      </c>
      <c r="I4493" s="703">
        <v>34074</v>
      </c>
      <c r="J4493" s="701" t="s">
        <v>1608</v>
      </c>
      <c r="K4493" s="702">
        <v>48165</v>
      </c>
      <c r="L4493" s="701" t="s">
        <v>1341</v>
      </c>
      <c r="M4493" s="706"/>
      <c r="N4493" s="701" t="s">
        <v>4620</v>
      </c>
      <c r="O4493" s="702">
        <v>1039314</v>
      </c>
      <c r="P4493" s="701" t="s">
        <v>1608</v>
      </c>
      <c r="Q4493" s="702">
        <v>750</v>
      </c>
      <c r="R4493" s="701" t="s">
        <v>1341</v>
      </c>
      <c r="S4493" s="701" t="s">
        <v>1341</v>
      </c>
    </row>
    <row r="4494" spans="1:19" x14ac:dyDescent="0.3">
      <c r="A4494" s="701" t="s">
        <v>4854</v>
      </c>
      <c r="B4494" s="701" t="s">
        <v>1607</v>
      </c>
      <c r="C4494" s="701" t="s">
        <v>1350</v>
      </c>
      <c r="D4494" s="702">
        <v>1992</v>
      </c>
      <c r="E4494" s="701" t="s">
        <v>1624</v>
      </c>
      <c r="F4494" s="701" t="s">
        <v>1625</v>
      </c>
      <c r="G4494" s="701" t="s">
        <v>1612</v>
      </c>
      <c r="H4494" s="703">
        <v>34109</v>
      </c>
      <c r="I4494" s="703">
        <v>34109</v>
      </c>
      <c r="J4494" s="701" t="s">
        <v>1608</v>
      </c>
      <c r="K4494" s="702">
        <v>42461</v>
      </c>
      <c r="L4494" s="701" t="s">
        <v>1341</v>
      </c>
      <c r="M4494" s="706"/>
      <c r="N4494" s="701" t="s">
        <v>4620</v>
      </c>
      <c r="O4494" s="702">
        <v>717630</v>
      </c>
      <c r="P4494" s="701" t="s">
        <v>1608</v>
      </c>
      <c r="Q4494" s="705">
        <v>167</v>
      </c>
      <c r="R4494" s="701" t="s">
        <v>1341</v>
      </c>
      <c r="S4494" s="701" t="s">
        <v>1341</v>
      </c>
    </row>
    <row r="4495" spans="1:19" x14ac:dyDescent="0.3">
      <c r="A4495" s="701" t="s">
        <v>4855</v>
      </c>
      <c r="B4495" s="701" t="s">
        <v>1607</v>
      </c>
      <c r="C4495" s="701" t="s">
        <v>1350</v>
      </c>
      <c r="D4495" s="702">
        <v>1992</v>
      </c>
      <c r="E4495" s="701" t="s">
        <v>1624</v>
      </c>
      <c r="F4495" s="701" t="s">
        <v>1625</v>
      </c>
      <c r="G4495" s="701" t="s">
        <v>1612</v>
      </c>
      <c r="H4495" s="703">
        <v>34109</v>
      </c>
      <c r="I4495" s="703">
        <v>34109</v>
      </c>
      <c r="J4495" s="701" t="s">
        <v>1608</v>
      </c>
      <c r="K4495" s="702">
        <v>41928</v>
      </c>
      <c r="L4495" s="701" t="s">
        <v>1341</v>
      </c>
      <c r="M4495" s="704"/>
      <c r="N4495" s="701" t="s">
        <v>4620</v>
      </c>
      <c r="O4495" s="702">
        <v>870313</v>
      </c>
      <c r="P4495" s="701" t="s">
        <v>1608</v>
      </c>
      <c r="Q4495" s="702">
        <v>1566</v>
      </c>
      <c r="R4495" s="701" t="s">
        <v>1341</v>
      </c>
      <c r="S4495" s="701" t="s">
        <v>1341</v>
      </c>
    </row>
    <row r="4496" spans="1:19" x14ac:dyDescent="0.3">
      <c r="A4496" s="701" t="s">
        <v>4860</v>
      </c>
      <c r="B4496" s="701" t="s">
        <v>1607</v>
      </c>
      <c r="C4496" s="701" t="s">
        <v>1350</v>
      </c>
      <c r="D4496" s="702">
        <v>1992</v>
      </c>
      <c r="E4496" s="701" t="s">
        <v>1624</v>
      </c>
      <c r="F4496" s="701" t="s">
        <v>1625</v>
      </c>
      <c r="G4496" s="701" t="s">
        <v>1612</v>
      </c>
      <c r="H4496" s="703">
        <v>34074</v>
      </c>
      <c r="I4496" s="703">
        <v>34074</v>
      </c>
      <c r="J4496" s="701" t="s">
        <v>1608</v>
      </c>
      <c r="K4496" s="702">
        <v>24204</v>
      </c>
      <c r="L4496" s="701" t="s">
        <v>1341</v>
      </c>
      <c r="M4496" s="704"/>
      <c r="N4496" s="701" t="s">
        <v>4620</v>
      </c>
      <c r="O4496" s="702">
        <v>208967</v>
      </c>
      <c r="P4496" s="701" t="s">
        <v>1608</v>
      </c>
      <c r="Q4496" s="705">
        <v>617</v>
      </c>
      <c r="R4496" s="701" t="s">
        <v>1341</v>
      </c>
      <c r="S4496" s="701" t="s">
        <v>1341</v>
      </c>
    </row>
    <row r="4497" spans="1:19" x14ac:dyDescent="0.3">
      <c r="A4497" s="701" t="s">
        <v>4867</v>
      </c>
      <c r="B4497" s="701" t="s">
        <v>1607</v>
      </c>
      <c r="C4497" s="701" t="s">
        <v>1350</v>
      </c>
      <c r="D4497" s="702">
        <v>1992</v>
      </c>
      <c r="E4497" s="701" t="s">
        <v>1624</v>
      </c>
      <c r="F4497" s="701" t="s">
        <v>1625</v>
      </c>
      <c r="G4497" s="701" t="s">
        <v>1612</v>
      </c>
      <c r="H4497" s="703">
        <v>34074</v>
      </c>
      <c r="I4497" s="703">
        <v>34074</v>
      </c>
      <c r="J4497" s="701" t="s">
        <v>1608</v>
      </c>
      <c r="K4497" s="702">
        <v>23863</v>
      </c>
      <c r="L4497" s="701" t="s">
        <v>1341</v>
      </c>
      <c r="M4497" s="706"/>
      <c r="N4497" s="701" t="s">
        <v>4620</v>
      </c>
      <c r="O4497" s="702">
        <v>209316</v>
      </c>
      <c r="P4497" s="701" t="s">
        <v>1608</v>
      </c>
      <c r="Q4497" s="705">
        <v>645</v>
      </c>
      <c r="R4497" s="701" t="s">
        <v>1341</v>
      </c>
      <c r="S4497" s="701" t="s">
        <v>1341</v>
      </c>
    </row>
    <row r="4498" spans="1:19" x14ac:dyDescent="0.3">
      <c r="A4498" s="701" t="s">
        <v>4872</v>
      </c>
      <c r="B4498" s="701" t="s">
        <v>1607</v>
      </c>
      <c r="C4498" s="701" t="s">
        <v>1350</v>
      </c>
      <c r="D4498" s="702">
        <v>1993</v>
      </c>
      <c r="E4498" s="701" t="s">
        <v>1624</v>
      </c>
      <c r="F4498" s="701" t="s">
        <v>1625</v>
      </c>
      <c r="G4498" s="701" t="s">
        <v>1612</v>
      </c>
      <c r="H4498" s="703">
        <v>34473</v>
      </c>
      <c r="I4498" s="703">
        <v>34473</v>
      </c>
      <c r="J4498" s="701" t="s">
        <v>1608</v>
      </c>
      <c r="K4498" s="702">
        <v>24429</v>
      </c>
      <c r="L4498" s="701" t="s">
        <v>1341</v>
      </c>
      <c r="M4498" s="706"/>
      <c r="N4498" s="701" t="s">
        <v>4620</v>
      </c>
      <c r="O4498" s="702">
        <v>440570</v>
      </c>
      <c r="P4498" s="701" t="s">
        <v>1608</v>
      </c>
      <c r="Q4498" s="702">
        <v>568</v>
      </c>
      <c r="R4498" s="701" t="s">
        <v>1341</v>
      </c>
      <c r="S4498" s="701" t="s">
        <v>1341</v>
      </c>
    </row>
    <row r="4499" spans="1:19" x14ac:dyDescent="0.3">
      <c r="A4499" s="701" t="s">
        <v>4873</v>
      </c>
      <c r="B4499" s="701" t="s">
        <v>1607</v>
      </c>
      <c r="C4499" s="701" t="s">
        <v>1350</v>
      </c>
      <c r="D4499" s="702">
        <v>1993</v>
      </c>
      <c r="E4499" s="701" t="s">
        <v>1624</v>
      </c>
      <c r="F4499" s="701" t="s">
        <v>1625</v>
      </c>
      <c r="G4499" s="701" t="s">
        <v>1612</v>
      </c>
      <c r="H4499" s="703">
        <v>34473</v>
      </c>
      <c r="I4499" s="703">
        <v>34473</v>
      </c>
      <c r="J4499" s="701" t="s">
        <v>1608</v>
      </c>
      <c r="K4499" s="702">
        <v>23315</v>
      </c>
      <c r="L4499" s="701" t="s">
        <v>1341</v>
      </c>
      <c r="M4499" s="704"/>
      <c r="N4499" s="701" t="s">
        <v>4620</v>
      </c>
      <c r="O4499" s="702">
        <v>426876</v>
      </c>
      <c r="P4499" s="701" t="s">
        <v>1608</v>
      </c>
      <c r="Q4499" s="702">
        <v>905</v>
      </c>
      <c r="R4499" s="701" t="s">
        <v>1341</v>
      </c>
      <c r="S4499" s="701" t="s">
        <v>1341</v>
      </c>
    </row>
    <row r="4500" spans="1:19" x14ac:dyDescent="0.3">
      <c r="A4500" s="701" t="s">
        <v>4874</v>
      </c>
      <c r="B4500" s="701" t="s">
        <v>1607</v>
      </c>
      <c r="C4500" s="701" t="s">
        <v>1350</v>
      </c>
      <c r="D4500" s="702">
        <v>1993</v>
      </c>
      <c r="E4500" s="701" t="s">
        <v>1624</v>
      </c>
      <c r="F4500" s="701" t="s">
        <v>1625</v>
      </c>
      <c r="G4500" s="701" t="s">
        <v>1612</v>
      </c>
      <c r="H4500" s="703">
        <v>34410</v>
      </c>
      <c r="I4500" s="703">
        <v>34410</v>
      </c>
      <c r="J4500" s="701" t="s">
        <v>1608</v>
      </c>
      <c r="K4500" s="702">
        <v>73710</v>
      </c>
      <c r="L4500" s="701" t="s">
        <v>1341</v>
      </c>
      <c r="M4500" s="704"/>
      <c r="N4500" s="701" t="s">
        <v>4620</v>
      </c>
      <c r="O4500" s="702">
        <v>3921162</v>
      </c>
      <c r="P4500" s="701" t="s">
        <v>1608</v>
      </c>
      <c r="Q4500" s="705">
        <v>1165</v>
      </c>
      <c r="R4500" s="701" t="s">
        <v>1341</v>
      </c>
      <c r="S4500" s="701" t="s">
        <v>1341</v>
      </c>
    </row>
    <row r="4501" spans="1:19" x14ac:dyDescent="0.3">
      <c r="A4501" s="701" t="s">
        <v>4875</v>
      </c>
      <c r="B4501" s="701" t="s">
        <v>1607</v>
      </c>
      <c r="C4501" s="701" t="s">
        <v>1350</v>
      </c>
      <c r="D4501" s="702">
        <v>1993</v>
      </c>
      <c r="E4501" s="701" t="s">
        <v>1624</v>
      </c>
      <c r="F4501" s="701" t="s">
        <v>1625</v>
      </c>
      <c r="G4501" s="701" t="s">
        <v>1612</v>
      </c>
      <c r="H4501" s="703">
        <v>34410</v>
      </c>
      <c r="I4501" s="703">
        <v>34410</v>
      </c>
      <c r="J4501" s="701" t="s">
        <v>1608</v>
      </c>
      <c r="K4501" s="702">
        <v>71057</v>
      </c>
      <c r="L4501" s="701" t="s">
        <v>1341</v>
      </c>
      <c r="M4501" s="704"/>
      <c r="N4501" s="701" t="s">
        <v>4620</v>
      </c>
      <c r="O4501" s="702">
        <v>3766589</v>
      </c>
      <c r="P4501" s="701" t="s">
        <v>1608</v>
      </c>
      <c r="Q4501" s="702">
        <v>3807</v>
      </c>
      <c r="R4501" s="701" t="s">
        <v>1341</v>
      </c>
      <c r="S4501" s="701" t="s">
        <v>1341</v>
      </c>
    </row>
    <row r="4502" spans="1:19" x14ac:dyDescent="0.3">
      <c r="A4502" s="701" t="s">
        <v>4876</v>
      </c>
      <c r="B4502" s="701" t="s">
        <v>1607</v>
      </c>
      <c r="C4502" s="701" t="s">
        <v>1350</v>
      </c>
      <c r="D4502" s="702">
        <v>1993</v>
      </c>
      <c r="E4502" s="701" t="s">
        <v>1624</v>
      </c>
      <c r="F4502" s="701" t="s">
        <v>1625</v>
      </c>
      <c r="G4502" s="701" t="s">
        <v>1612</v>
      </c>
      <c r="H4502" s="703">
        <v>34438</v>
      </c>
      <c r="I4502" s="703">
        <v>34438</v>
      </c>
      <c r="J4502" s="701" t="s">
        <v>1608</v>
      </c>
      <c r="K4502" s="702">
        <v>75328</v>
      </c>
      <c r="L4502" s="701" t="s">
        <v>1341</v>
      </c>
      <c r="M4502" s="706"/>
      <c r="N4502" s="701" t="s">
        <v>4620</v>
      </c>
      <c r="O4502" s="702">
        <v>1836811</v>
      </c>
      <c r="P4502" s="701" t="s">
        <v>1608</v>
      </c>
      <c r="Q4502" s="702">
        <v>5885</v>
      </c>
      <c r="R4502" s="701" t="s">
        <v>1341</v>
      </c>
      <c r="S4502" s="701" t="s">
        <v>1341</v>
      </c>
    </row>
    <row r="4503" spans="1:19" x14ac:dyDescent="0.3">
      <c r="A4503" s="701" t="s">
        <v>4877</v>
      </c>
      <c r="B4503" s="701" t="s">
        <v>1607</v>
      </c>
      <c r="C4503" s="701" t="s">
        <v>1350</v>
      </c>
      <c r="D4503" s="702">
        <v>1993</v>
      </c>
      <c r="E4503" s="701" t="s">
        <v>1624</v>
      </c>
      <c r="F4503" s="701" t="s">
        <v>1625</v>
      </c>
      <c r="G4503" s="701" t="s">
        <v>1612</v>
      </c>
      <c r="H4503" s="703">
        <v>34438</v>
      </c>
      <c r="I4503" s="703">
        <v>34438</v>
      </c>
      <c r="J4503" s="701" t="s">
        <v>1608</v>
      </c>
      <c r="K4503" s="702">
        <v>62181</v>
      </c>
      <c r="L4503" s="701" t="s">
        <v>1341</v>
      </c>
      <c r="M4503" s="704"/>
      <c r="N4503" s="701" t="s">
        <v>4620</v>
      </c>
      <c r="O4503" s="705">
        <v>1518340</v>
      </c>
      <c r="P4503" s="701" t="s">
        <v>1608</v>
      </c>
      <c r="Q4503" s="705">
        <v>4952</v>
      </c>
      <c r="R4503" s="701" t="s">
        <v>1341</v>
      </c>
      <c r="S4503" s="701" t="s">
        <v>1341</v>
      </c>
    </row>
    <row r="4504" spans="1:19" x14ac:dyDescent="0.3">
      <c r="A4504" s="701" t="s">
        <v>4878</v>
      </c>
      <c r="B4504" s="701" t="s">
        <v>1607</v>
      </c>
      <c r="C4504" s="701" t="s">
        <v>1350</v>
      </c>
      <c r="D4504" s="702">
        <v>1993</v>
      </c>
      <c r="E4504" s="701" t="s">
        <v>1624</v>
      </c>
      <c r="F4504" s="701" t="s">
        <v>1625</v>
      </c>
      <c r="G4504" s="701" t="s">
        <v>1612</v>
      </c>
      <c r="H4504" s="703">
        <v>34473</v>
      </c>
      <c r="I4504" s="703">
        <v>34473</v>
      </c>
      <c r="J4504" s="701" t="s">
        <v>1608</v>
      </c>
      <c r="K4504" s="702">
        <v>70410</v>
      </c>
      <c r="L4504" s="701" t="s">
        <v>1341</v>
      </c>
      <c r="M4504" s="704"/>
      <c r="N4504" s="701" t="s">
        <v>4620</v>
      </c>
      <c r="O4504" s="705">
        <v>1283535</v>
      </c>
      <c r="P4504" s="701" t="s">
        <v>1608</v>
      </c>
      <c r="Q4504" s="705">
        <v>2415</v>
      </c>
      <c r="R4504" s="701" t="s">
        <v>1341</v>
      </c>
      <c r="S4504" s="701" t="s">
        <v>1341</v>
      </c>
    </row>
    <row r="4505" spans="1:19" x14ac:dyDescent="0.3">
      <c r="A4505" s="701" t="s">
        <v>4879</v>
      </c>
      <c r="B4505" s="701" t="s">
        <v>1607</v>
      </c>
      <c r="C4505" s="701" t="s">
        <v>1350</v>
      </c>
      <c r="D4505" s="702">
        <v>1993</v>
      </c>
      <c r="E4505" s="701" t="s">
        <v>1624</v>
      </c>
      <c r="F4505" s="701" t="s">
        <v>1625</v>
      </c>
      <c r="G4505" s="701" t="s">
        <v>1612</v>
      </c>
      <c r="H4505" s="703">
        <v>34473</v>
      </c>
      <c r="I4505" s="703">
        <v>34473</v>
      </c>
      <c r="J4505" s="701" t="s">
        <v>1608</v>
      </c>
      <c r="K4505" s="702">
        <v>71483</v>
      </c>
      <c r="L4505" s="701" t="s">
        <v>1341</v>
      </c>
      <c r="M4505" s="706"/>
      <c r="N4505" s="701" t="s">
        <v>4620</v>
      </c>
      <c r="O4505" s="702">
        <v>1282741</v>
      </c>
      <c r="P4505" s="701" t="s">
        <v>1608</v>
      </c>
      <c r="Q4505" s="702">
        <v>1297</v>
      </c>
      <c r="R4505" s="701" t="s">
        <v>1341</v>
      </c>
      <c r="S4505" s="701" t="s">
        <v>1341</v>
      </c>
    </row>
    <row r="4506" spans="1:19" x14ac:dyDescent="0.3">
      <c r="A4506" s="701" t="s">
        <v>4888</v>
      </c>
      <c r="B4506" s="701" t="s">
        <v>1607</v>
      </c>
      <c r="C4506" s="701" t="s">
        <v>1350</v>
      </c>
      <c r="D4506" s="702">
        <v>1994</v>
      </c>
      <c r="E4506" s="701" t="s">
        <v>1624</v>
      </c>
      <c r="F4506" s="701" t="s">
        <v>1625</v>
      </c>
      <c r="G4506" s="701" t="s">
        <v>1612</v>
      </c>
      <c r="H4506" s="703">
        <v>34774</v>
      </c>
      <c r="I4506" s="703">
        <v>34774</v>
      </c>
      <c r="J4506" s="701" t="s">
        <v>1608</v>
      </c>
      <c r="K4506" s="702">
        <v>70667</v>
      </c>
      <c r="L4506" s="701" t="s">
        <v>1341</v>
      </c>
      <c r="M4506" s="704"/>
      <c r="N4506" s="701" t="s">
        <v>4620</v>
      </c>
      <c r="O4506" s="702">
        <v>3941843</v>
      </c>
      <c r="P4506" s="701" t="s">
        <v>1608</v>
      </c>
      <c r="Q4506" s="705">
        <v>4305</v>
      </c>
      <c r="R4506" s="701" t="s">
        <v>1341</v>
      </c>
      <c r="S4506" s="701" t="s">
        <v>1341</v>
      </c>
    </row>
    <row r="4507" spans="1:19" x14ac:dyDescent="0.3">
      <c r="A4507" s="701" t="s">
        <v>4889</v>
      </c>
      <c r="B4507" s="701" t="s">
        <v>1607</v>
      </c>
      <c r="C4507" s="701" t="s">
        <v>1350</v>
      </c>
      <c r="D4507" s="702">
        <v>1994</v>
      </c>
      <c r="E4507" s="701" t="s">
        <v>1624</v>
      </c>
      <c r="F4507" s="701" t="s">
        <v>1625</v>
      </c>
      <c r="G4507" s="701" t="s">
        <v>1612</v>
      </c>
      <c r="H4507" s="703">
        <v>34774</v>
      </c>
      <c r="I4507" s="703">
        <v>34774</v>
      </c>
      <c r="J4507" s="701" t="s">
        <v>1608</v>
      </c>
      <c r="K4507" s="702">
        <v>72102</v>
      </c>
      <c r="L4507" s="701" t="s">
        <v>1341</v>
      </c>
      <c r="M4507" s="704"/>
      <c r="N4507" s="701" t="s">
        <v>4620</v>
      </c>
      <c r="O4507" s="702">
        <v>3849531</v>
      </c>
      <c r="P4507" s="701" t="s">
        <v>1608</v>
      </c>
      <c r="Q4507" s="705">
        <v>2884</v>
      </c>
      <c r="R4507" s="701" t="s">
        <v>1341</v>
      </c>
      <c r="S4507" s="701" t="s">
        <v>1341</v>
      </c>
    </row>
    <row r="4508" spans="1:19" x14ac:dyDescent="0.3">
      <c r="A4508" s="701" t="s">
        <v>4890</v>
      </c>
      <c r="B4508" s="701" t="s">
        <v>1607</v>
      </c>
      <c r="C4508" s="701" t="s">
        <v>1350</v>
      </c>
      <c r="D4508" s="702">
        <v>1994</v>
      </c>
      <c r="E4508" s="701" t="s">
        <v>1624</v>
      </c>
      <c r="F4508" s="701" t="s">
        <v>1625</v>
      </c>
      <c r="G4508" s="701" t="s">
        <v>1612</v>
      </c>
      <c r="H4508" s="703">
        <v>34837</v>
      </c>
      <c r="I4508" s="703">
        <v>34837</v>
      </c>
      <c r="J4508" s="701" t="s">
        <v>1608</v>
      </c>
      <c r="K4508" s="702">
        <v>61099</v>
      </c>
      <c r="L4508" s="701" t="s">
        <v>1341</v>
      </c>
      <c r="M4508" s="706"/>
      <c r="N4508" s="701" t="s">
        <v>4620</v>
      </c>
      <c r="O4508" s="702">
        <v>1746310</v>
      </c>
      <c r="P4508" s="701" t="s">
        <v>1608</v>
      </c>
      <c r="Q4508" s="705">
        <v>13366</v>
      </c>
      <c r="R4508" s="701" t="s">
        <v>1341</v>
      </c>
      <c r="S4508" s="701" t="s">
        <v>1341</v>
      </c>
    </row>
    <row r="4509" spans="1:19" x14ac:dyDescent="0.3">
      <c r="A4509" s="701" t="s">
        <v>4891</v>
      </c>
      <c r="B4509" s="701" t="s">
        <v>1607</v>
      </c>
      <c r="C4509" s="701" t="s">
        <v>1350</v>
      </c>
      <c r="D4509" s="702">
        <v>1994</v>
      </c>
      <c r="E4509" s="701" t="s">
        <v>1624</v>
      </c>
      <c r="F4509" s="701" t="s">
        <v>1625</v>
      </c>
      <c r="G4509" s="701" t="s">
        <v>1612</v>
      </c>
      <c r="H4509" s="703">
        <v>34837</v>
      </c>
      <c r="I4509" s="703">
        <v>34837</v>
      </c>
      <c r="J4509" s="701" t="s">
        <v>1608</v>
      </c>
      <c r="K4509" s="702">
        <v>70551</v>
      </c>
      <c r="L4509" s="701" t="s">
        <v>1341</v>
      </c>
      <c r="M4509" s="706"/>
      <c r="N4509" s="701" t="s">
        <v>4620</v>
      </c>
      <c r="O4509" s="702">
        <v>1751383</v>
      </c>
      <c r="P4509" s="701" t="s">
        <v>1608</v>
      </c>
      <c r="Q4509" s="702">
        <v>3587</v>
      </c>
      <c r="R4509" s="701" t="s">
        <v>1341</v>
      </c>
      <c r="S4509" s="701" t="s">
        <v>1341</v>
      </c>
    </row>
    <row r="4510" spans="1:19" x14ac:dyDescent="0.3">
      <c r="A4510" s="701" t="s">
        <v>4892</v>
      </c>
      <c r="B4510" s="701" t="s">
        <v>1607</v>
      </c>
      <c r="C4510" s="701" t="s">
        <v>1350</v>
      </c>
      <c r="D4510" s="702">
        <v>1994</v>
      </c>
      <c r="E4510" s="701" t="s">
        <v>1624</v>
      </c>
      <c r="F4510" s="701" t="s">
        <v>1625</v>
      </c>
      <c r="G4510" s="701" t="s">
        <v>1612</v>
      </c>
      <c r="H4510" s="703">
        <v>34802</v>
      </c>
      <c r="I4510" s="703">
        <v>34802</v>
      </c>
      <c r="J4510" s="701" t="s">
        <v>1608</v>
      </c>
      <c r="K4510" s="702">
        <v>75559</v>
      </c>
      <c r="L4510" s="701" t="s">
        <v>1341</v>
      </c>
      <c r="M4510" s="704"/>
      <c r="N4510" s="701" t="s">
        <v>4620</v>
      </c>
      <c r="O4510" s="702">
        <v>1406547</v>
      </c>
      <c r="P4510" s="701" t="s">
        <v>1608</v>
      </c>
      <c r="Q4510" s="705">
        <v>6355</v>
      </c>
      <c r="R4510" s="701" t="s">
        <v>1341</v>
      </c>
      <c r="S4510" s="701" t="s">
        <v>1341</v>
      </c>
    </row>
    <row r="4511" spans="1:19" x14ac:dyDescent="0.3">
      <c r="A4511" s="701" t="s">
        <v>4893</v>
      </c>
      <c r="B4511" s="701" t="s">
        <v>1607</v>
      </c>
      <c r="C4511" s="701" t="s">
        <v>1350</v>
      </c>
      <c r="D4511" s="702">
        <v>1994</v>
      </c>
      <c r="E4511" s="701" t="s">
        <v>1624</v>
      </c>
      <c r="F4511" s="701" t="s">
        <v>1625</v>
      </c>
      <c r="G4511" s="701" t="s">
        <v>1612</v>
      </c>
      <c r="H4511" s="703">
        <v>34802</v>
      </c>
      <c r="I4511" s="703">
        <v>34802</v>
      </c>
      <c r="J4511" s="701" t="s">
        <v>1608</v>
      </c>
      <c r="K4511" s="702">
        <v>64292</v>
      </c>
      <c r="L4511" s="701" t="s">
        <v>1341</v>
      </c>
      <c r="M4511" s="706"/>
      <c r="N4511" s="701" t="s">
        <v>4620</v>
      </c>
      <c r="O4511" s="702">
        <v>1184234</v>
      </c>
      <c r="P4511" s="701" t="s">
        <v>1608</v>
      </c>
      <c r="Q4511" s="702">
        <v>2909</v>
      </c>
      <c r="R4511" s="701" t="s">
        <v>1341</v>
      </c>
      <c r="S4511" s="701" t="s">
        <v>1341</v>
      </c>
    </row>
    <row r="4512" spans="1:19" x14ac:dyDescent="0.3">
      <c r="A4512" s="701" t="s">
        <v>4900</v>
      </c>
      <c r="B4512" s="701" t="s">
        <v>1607</v>
      </c>
      <c r="C4512" s="701" t="s">
        <v>1350</v>
      </c>
      <c r="D4512" s="702">
        <v>1995</v>
      </c>
      <c r="E4512" s="701" t="s">
        <v>1624</v>
      </c>
      <c r="F4512" s="701" t="s">
        <v>1625</v>
      </c>
      <c r="G4512" s="701" t="s">
        <v>1612</v>
      </c>
      <c r="H4512" s="703">
        <v>35138</v>
      </c>
      <c r="I4512" s="703">
        <v>35138</v>
      </c>
      <c r="J4512" s="701" t="s">
        <v>1608</v>
      </c>
      <c r="K4512" s="702">
        <v>72232</v>
      </c>
      <c r="L4512" s="701" t="s">
        <v>1341</v>
      </c>
      <c r="M4512" s="706"/>
      <c r="N4512" s="701" t="s">
        <v>4620</v>
      </c>
      <c r="O4512" s="702">
        <v>3931664</v>
      </c>
      <c r="P4512" s="701" t="s">
        <v>1608</v>
      </c>
      <c r="Q4512" s="702">
        <v>2654</v>
      </c>
      <c r="R4512" s="701" t="s">
        <v>1341</v>
      </c>
      <c r="S4512" s="701" t="s">
        <v>1341</v>
      </c>
    </row>
    <row r="4513" spans="1:19" x14ac:dyDescent="0.3">
      <c r="A4513" s="701" t="s">
        <v>4901</v>
      </c>
      <c r="B4513" s="701" t="s">
        <v>1607</v>
      </c>
      <c r="C4513" s="701" t="s">
        <v>1350</v>
      </c>
      <c r="D4513" s="702">
        <v>1995</v>
      </c>
      <c r="E4513" s="701" t="s">
        <v>1624</v>
      </c>
      <c r="F4513" s="701" t="s">
        <v>1625</v>
      </c>
      <c r="G4513" s="701" t="s">
        <v>1612</v>
      </c>
      <c r="H4513" s="703">
        <v>35138</v>
      </c>
      <c r="I4513" s="703">
        <v>35138</v>
      </c>
      <c r="J4513" s="701" t="s">
        <v>1608</v>
      </c>
      <c r="K4513" s="702">
        <v>72370</v>
      </c>
      <c r="L4513" s="701" t="s">
        <v>1341</v>
      </c>
      <c r="M4513" s="706"/>
      <c r="N4513" s="701" t="s">
        <v>4620</v>
      </c>
      <c r="O4513" s="702">
        <v>3937029</v>
      </c>
      <c r="P4513" s="701" t="s">
        <v>1608</v>
      </c>
      <c r="Q4513" s="705">
        <v>2750</v>
      </c>
      <c r="R4513" s="701" t="s">
        <v>1341</v>
      </c>
      <c r="S4513" s="701" t="s">
        <v>1341</v>
      </c>
    </row>
    <row r="4514" spans="1:19" x14ac:dyDescent="0.3">
      <c r="A4514" s="701" t="s">
        <v>4902</v>
      </c>
      <c r="B4514" s="701" t="s">
        <v>1607</v>
      </c>
      <c r="C4514" s="701" t="s">
        <v>1350</v>
      </c>
      <c r="D4514" s="702">
        <v>1995</v>
      </c>
      <c r="E4514" s="701" t="s">
        <v>1624</v>
      </c>
      <c r="F4514" s="701" t="s">
        <v>1625</v>
      </c>
      <c r="G4514" s="701" t="s">
        <v>1612</v>
      </c>
      <c r="H4514" s="703">
        <v>35173</v>
      </c>
      <c r="I4514" s="703">
        <v>35173</v>
      </c>
      <c r="J4514" s="701" t="s">
        <v>1608</v>
      </c>
      <c r="K4514" s="702">
        <v>70196</v>
      </c>
      <c r="L4514" s="701" t="s">
        <v>1341</v>
      </c>
      <c r="M4514" s="704"/>
      <c r="N4514" s="701" t="s">
        <v>4620</v>
      </c>
      <c r="O4514" s="702">
        <v>2163018</v>
      </c>
      <c r="P4514" s="701" t="s">
        <v>1608</v>
      </c>
      <c r="Q4514" s="705">
        <v>4465</v>
      </c>
      <c r="R4514" s="701" t="s">
        <v>1341</v>
      </c>
      <c r="S4514" s="701" t="s">
        <v>1341</v>
      </c>
    </row>
    <row r="4515" spans="1:19" x14ac:dyDescent="0.3">
      <c r="A4515" s="701" t="s">
        <v>4903</v>
      </c>
      <c r="B4515" s="701" t="s">
        <v>1607</v>
      </c>
      <c r="C4515" s="701" t="s">
        <v>1350</v>
      </c>
      <c r="D4515" s="702">
        <v>1995</v>
      </c>
      <c r="E4515" s="701" t="s">
        <v>1624</v>
      </c>
      <c r="F4515" s="701" t="s">
        <v>1625</v>
      </c>
      <c r="G4515" s="701" t="s">
        <v>1612</v>
      </c>
      <c r="H4515" s="703">
        <v>35173</v>
      </c>
      <c r="I4515" s="703">
        <v>35173</v>
      </c>
      <c r="J4515" s="701" t="s">
        <v>1608</v>
      </c>
      <c r="K4515" s="702">
        <v>70579</v>
      </c>
      <c r="L4515" s="701" t="s">
        <v>1341</v>
      </c>
      <c r="M4515" s="704"/>
      <c r="N4515" s="701" t="s">
        <v>4620</v>
      </c>
      <c r="O4515" s="702">
        <v>2166139</v>
      </c>
      <c r="P4515" s="701" t="s">
        <v>1608</v>
      </c>
      <c r="Q4515" s="705">
        <v>3715</v>
      </c>
      <c r="R4515" s="701" t="s">
        <v>1341</v>
      </c>
      <c r="S4515" s="701" t="s">
        <v>1341</v>
      </c>
    </row>
    <row r="4516" spans="1:19" x14ac:dyDescent="0.3">
      <c r="A4516" s="701" t="s">
        <v>4904</v>
      </c>
      <c r="B4516" s="701" t="s">
        <v>1607</v>
      </c>
      <c r="C4516" s="701" t="s">
        <v>1350</v>
      </c>
      <c r="D4516" s="702">
        <v>1995</v>
      </c>
      <c r="E4516" s="701" t="s">
        <v>1624</v>
      </c>
      <c r="F4516" s="701" t="s">
        <v>1625</v>
      </c>
      <c r="G4516" s="701" t="s">
        <v>1612</v>
      </c>
      <c r="H4516" s="703">
        <v>35201</v>
      </c>
      <c r="I4516" s="703">
        <v>35202</v>
      </c>
      <c r="J4516" s="701" t="s">
        <v>1608</v>
      </c>
      <c r="K4516" s="702">
        <v>68198</v>
      </c>
      <c r="L4516" s="701" t="s">
        <v>1341</v>
      </c>
      <c r="M4516" s="706"/>
      <c r="N4516" s="701" t="s">
        <v>4620</v>
      </c>
      <c r="O4516" s="702">
        <v>1971957</v>
      </c>
      <c r="P4516" s="701" t="s">
        <v>1608</v>
      </c>
      <c r="Q4516" s="705">
        <v>5773</v>
      </c>
      <c r="R4516" s="701" t="s">
        <v>1341</v>
      </c>
      <c r="S4516" s="701" t="s">
        <v>1341</v>
      </c>
    </row>
    <row r="4517" spans="1:19" x14ac:dyDescent="0.3">
      <c r="A4517" s="701" t="s">
        <v>4905</v>
      </c>
      <c r="B4517" s="701" t="s">
        <v>1607</v>
      </c>
      <c r="C4517" s="701" t="s">
        <v>1350</v>
      </c>
      <c r="D4517" s="702">
        <v>1995</v>
      </c>
      <c r="E4517" s="701" t="s">
        <v>1624</v>
      </c>
      <c r="F4517" s="701" t="s">
        <v>1625</v>
      </c>
      <c r="G4517" s="701" t="s">
        <v>1612</v>
      </c>
      <c r="H4517" s="703">
        <v>35201</v>
      </c>
      <c r="I4517" s="703">
        <v>35202</v>
      </c>
      <c r="J4517" s="701" t="s">
        <v>1608</v>
      </c>
      <c r="K4517" s="702">
        <v>67828</v>
      </c>
      <c r="L4517" s="701" t="s">
        <v>1341</v>
      </c>
      <c r="M4517" s="706"/>
      <c r="N4517" s="701" t="s">
        <v>4620</v>
      </c>
      <c r="O4517" s="702">
        <v>1823674</v>
      </c>
      <c r="P4517" s="701" t="s">
        <v>1608</v>
      </c>
      <c r="Q4517" s="705">
        <v>6250</v>
      </c>
      <c r="R4517" s="701" t="s">
        <v>1341</v>
      </c>
      <c r="S4517" s="701" t="s">
        <v>1341</v>
      </c>
    </row>
    <row r="4518" spans="1:19" x14ac:dyDescent="0.3">
      <c r="A4518" s="701" t="s">
        <v>4923</v>
      </c>
      <c r="B4518" s="701" t="s">
        <v>1607</v>
      </c>
      <c r="C4518" s="701" t="s">
        <v>1350</v>
      </c>
      <c r="D4518" s="702">
        <v>1996</v>
      </c>
      <c r="E4518" s="701" t="s">
        <v>1624</v>
      </c>
      <c r="F4518" s="701" t="s">
        <v>1625</v>
      </c>
      <c r="G4518" s="701" t="s">
        <v>1612</v>
      </c>
      <c r="H4518" s="703">
        <v>35502</v>
      </c>
      <c r="I4518" s="703">
        <v>35502</v>
      </c>
      <c r="J4518" s="701" t="s">
        <v>1608</v>
      </c>
      <c r="K4518" s="702">
        <v>71838</v>
      </c>
      <c r="L4518" s="701" t="s">
        <v>1341</v>
      </c>
      <c r="M4518" s="706"/>
      <c r="N4518" s="701" t="s">
        <v>4620</v>
      </c>
      <c r="O4518" s="702">
        <v>3511831</v>
      </c>
      <c r="P4518" s="701" t="s">
        <v>1608</v>
      </c>
      <c r="Q4518" s="702">
        <v>3088</v>
      </c>
      <c r="R4518" s="701" t="s">
        <v>1341</v>
      </c>
      <c r="S4518" s="701" t="s">
        <v>1341</v>
      </c>
    </row>
    <row r="4519" spans="1:19" x14ac:dyDescent="0.3">
      <c r="A4519" s="701" t="s">
        <v>4924</v>
      </c>
      <c r="B4519" s="701" t="s">
        <v>1607</v>
      </c>
      <c r="C4519" s="701" t="s">
        <v>1350</v>
      </c>
      <c r="D4519" s="702">
        <v>1996</v>
      </c>
      <c r="E4519" s="701" t="s">
        <v>1624</v>
      </c>
      <c r="F4519" s="701" t="s">
        <v>1625</v>
      </c>
      <c r="G4519" s="701" t="s">
        <v>1612</v>
      </c>
      <c r="H4519" s="703">
        <v>35502</v>
      </c>
      <c r="I4519" s="703">
        <v>35502</v>
      </c>
      <c r="J4519" s="701" t="s">
        <v>1608</v>
      </c>
      <c r="K4519" s="702">
        <v>73779</v>
      </c>
      <c r="L4519" s="701" t="s">
        <v>1341</v>
      </c>
      <c r="M4519" s="706"/>
      <c r="N4519" s="701" t="s">
        <v>4620</v>
      </c>
      <c r="O4519" s="702">
        <v>3510960</v>
      </c>
      <c r="P4519" s="701" t="s">
        <v>1608</v>
      </c>
      <c r="Q4519" s="702">
        <v>1142</v>
      </c>
      <c r="R4519" s="701" t="s">
        <v>1341</v>
      </c>
      <c r="S4519" s="701" t="s">
        <v>1341</v>
      </c>
    </row>
    <row r="4520" spans="1:19" x14ac:dyDescent="0.3">
      <c r="A4520" s="701" t="s">
        <v>4925</v>
      </c>
      <c r="B4520" s="701" t="s">
        <v>1607</v>
      </c>
      <c r="C4520" s="701" t="s">
        <v>1350</v>
      </c>
      <c r="D4520" s="702">
        <v>1996</v>
      </c>
      <c r="E4520" s="701" t="s">
        <v>1624</v>
      </c>
      <c r="F4520" s="701" t="s">
        <v>1625</v>
      </c>
      <c r="G4520" s="701" t="s">
        <v>1612</v>
      </c>
      <c r="H4520" s="703">
        <v>35538</v>
      </c>
      <c r="I4520" s="703">
        <v>35538</v>
      </c>
      <c r="J4520" s="701" t="s">
        <v>1608</v>
      </c>
      <c r="K4520" s="702">
        <v>72443</v>
      </c>
      <c r="L4520" s="701" t="s">
        <v>1341</v>
      </c>
      <c r="M4520" s="706"/>
      <c r="N4520" s="701" t="s">
        <v>4620</v>
      </c>
      <c r="O4520" s="702">
        <v>1687632</v>
      </c>
      <c r="P4520" s="701" t="s">
        <v>1608</v>
      </c>
      <c r="Q4520" s="702">
        <v>1728</v>
      </c>
      <c r="R4520" s="701" t="s">
        <v>1341</v>
      </c>
      <c r="S4520" s="701" t="s">
        <v>1341</v>
      </c>
    </row>
    <row r="4521" spans="1:19" x14ac:dyDescent="0.3">
      <c r="A4521" s="701" t="s">
        <v>4926</v>
      </c>
      <c r="B4521" s="701" t="s">
        <v>1607</v>
      </c>
      <c r="C4521" s="701" t="s">
        <v>1350</v>
      </c>
      <c r="D4521" s="702">
        <v>1996</v>
      </c>
      <c r="E4521" s="701" t="s">
        <v>1624</v>
      </c>
      <c r="F4521" s="701" t="s">
        <v>1625</v>
      </c>
      <c r="G4521" s="701" t="s">
        <v>1612</v>
      </c>
      <c r="H4521" s="703">
        <v>35538</v>
      </c>
      <c r="I4521" s="703">
        <v>35538</v>
      </c>
      <c r="J4521" s="701" t="s">
        <v>1608</v>
      </c>
      <c r="K4521" s="702">
        <v>72334</v>
      </c>
      <c r="L4521" s="701" t="s">
        <v>1341</v>
      </c>
      <c r="M4521" s="704"/>
      <c r="N4521" s="701" t="s">
        <v>4620</v>
      </c>
      <c r="O4521" s="702">
        <v>1880954</v>
      </c>
      <c r="P4521" s="701" t="s">
        <v>1608</v>
      </c>
      <c r="Q4521" s="705">
        <v>2489</v>
      </c>
      <c r="R4521" s="701" t="s">
        <v>1341</v>
      </c>
      <c r="S4521" s="701" t="s">
        <v>1341</v>
      </c>
    </row>
    <row r="4522" spans="1:19" x14ac:dyDescent="0.3">
      <c r="A4522" s="701" t="s">
        <v>4927</v>
      </c>
      <c r="B4522" s="701" t="s">
        <v>1607</v>
      </c>
      <c r="C4522" s="701" t="s">
        <v>1350</v>
      </c>
      <c r="D4522" s="702">
        <v>1996</v>
      </c>
      <c r="E4522" s="701" t="s">
        <v>1624</v>
      </c>
      <c r="F4522" s="701" t="s">
        <v>1625</v>
      </c>
      <c r="G4522" s="701" t="s">
        <v>1612</v>
      </c>
      <c r="H4522" s="703">
        <v>35565</v>
      </c>
      <c r="I4522" s="703">
        <v>35565</v>
      </c>
      <c r="J4522" s="701" t="s">
        <v>1608</v>
      </c>
      <c r="K4522" s="702">
        <v>70566</v>
      </c>
      <c r="L4522" s="701" t="s">
        <v>1341</v>
      </c>
      <c r="M4522" s="706"/>
      <c r="N4522" s="701" t="s">
        <v>4620</v>
      </c>
      <c r="O4522" s="702">
        <v>1538093</v>
      </c>
      <c r="P4522" s="701" t="s">
        <v>1608</v>
      </c>
      <c r="Q4522" s="702">
        <v>3644</v>
      </c>
      <c r="R4522" s="701" t="s">
        <v>1341</v>
      </c>
      <c r="S4522" s="701" t="s">
        <v>1341</v>
      </c>
    </row>
    <row r="4523" spans="1:19" x14ac:dyDescent="0.3">
      <c r="A4523" s="701" t="s">
        <v>4928</v>
      </c>
      <c r="B4523" s="701" t="s">
        <v>1607</v>
      </c>
      <c r="C4523" s="701" t="s">
        <v>1350</v>
      </c>
      <c r="D4523" s="702">
        <v>1996</v>
      </c>
      <c r="E4523" s="701" t="s">
        <v>1624</v>
      </c>
      <c r="F4523" s="701" t="s">
        <v>1625</v>
      </c>
      <c r="G4523" s="701" t="s">
        <v>1612</v>
      </c>
      <c r="H4523" s="703">
        <v>35565</v>
      </c>
      <c r="I4523" s="703">
        <v>35565</v>
      </c>
      <c r="J4523" s="701" t="s">
        <v>1608</v>
      </c>
      <c r="K4523" s="702">
        <v>71227</v>
      </c>
      <c r="L4523" s="701" t="s">
        <v>1341</v>
      </c>
      <c r="M4523" s="704"/>
      <c r="N4523" s="701" t="s">
        <v>4620</v>
      </c>
      <c r="O4523" s="702">
        <v>1770132</v>
      </c>
      <c r="P4523" s="701" t="s">
        <v>1608</v>
      </c>
      <c r="Q4523" s="705">
        <v>3004</v>
      </c>
      <c r="R4523" s="701" t="s">
        <v>1341</v>
      </c>
      <c r="S4523" s="701" t="s">
        <v>1341</v>
      </c>
    </row>
    <row r="4524" spans="1:19" x14ac:dyDescent="0.3">
      <c r="A4524" s="701" t="s">
        <v>4929</v>
      </c>
      <c r="B4524" s="701" t="s">
        <v>1607</v>
      </c>
      <c r="C4524" s="701" t="s">
        <v>1350</v>
      </c>
      <c r="D4524" s="702">
        <v>1997</v>
      </c>
      <c r="E4524" s="701" t="s">
        <v>1624</v>
      </c>
      <c r="F4524" s="701" t="s">
        <v>1625</v>
      </c>
      <c r="G4524" s="701" t="s">
        <v>1612</v>
      </c>
      <c r="H4524" s="703">
        <v>35867</v>
      </c>
      <c r="I4524" s="703">
        <v>35867</v>
      </c>
      <c r="J4524" s="701" t="s">
        <v>1608</v>
      </c>
      <c r="K4524" s="702">
        <v>74432</v>
      </c>
      <c r="L4524" s="701" t="s">
        <v>1341</v>
      </c>
      <c r="M4524" s="704"/>
      <c r="N4524" s="701" t="s">
        <v>1608</v>
      </c>
      <c r="O4524" s="702">
        <v>447</v>
      </c>
      <c r="P4524" s="701" t="s">
        <v>1613</v>
      </c>
      <c r="Q4524" s="702">
        <v>3087048</v>
      </c>
      <c r="R4524" s="701" t="s">
        <v>1341</v>
      </c>
      <c r="S4524" s="701" t="s">
        <v>1341</v>
      </c>
    </row>
    <row r="4525" spans="1:19" x14ac:dyDescent="0.3">
      <c r="A4525" s="701" t="s">
        <v>4930</v>
      </c>
      <c r="B4525" s="701" t="s">
        <v>1607</v>
      </c>
      <c r="C4525" s="701" t="s">
        <v>1350</v>
      </c>
      <c r="D4525" s="702">
        <v>1997</v>
      </c>
      <c r="E4525" s="701" t="s">
        <v>1624</v>
      </c>
      <c r="F4525" s="701" t="s">
        <v>1625</v>
      </c>
      <c r="G4525" s="701" t="s">
        <v>1612</v>
      </c>
      <c r="H4525" s="703">
        <v>35867</v>
      </c>
      <c r="I4525" s="703">
        <v>35867</v>
      </c>
      <c r="J4525" s="701" t="s">
        <v>1608</v>
      </c>
      <c r="K4525" s="702">
        <v>75032</v>
      </c>
      <c r="L4525" s="701" t="s">
        <v>1341</v>
      </c>
      <c r="M4525" s="706"/>
      <c r="N4525" s="701" t="s">
        <v>1613</v>
      </c>
      <c r="O4525" s="702">
        <v>4490168</v>
      </c>
      <c r="P4525" s="701" t="s">
        <v>1341</v>
      </c>
      <c r="Q4525" s="704"/>
      <c r="R4525" s="701" t="s">
        <v>1341</v>
      </c>
      <c r="S4525" s="701" t="s">
        <v>1341</v>
      </c>
    </row>
    <row r="4526" spans="1:19" x14ac:dyDescent="0.3">
      <c r="A4526" s="701" t="s">
        <v>4931</v>
      </c>
      <c r="B4526" s="701" t="s">
        <v>1607</v>
      </c>
      <c r="C4526" s="701" t="s">
        <v>1350</v>
      </c>
      <c r="D4526" s="702">
        <v>1997</v>
      </c>
      <c r="E4526" s="701" t="s">
        <v>1624</v>
      </c>
      <c r="F4526" s="701" t="s">
        <v>1625</v>
      </c>
      <c r="G4526" s="701" t="s">
        <v>1612</v>
      </c>
      <c r="H4526" s="703">
        <v>35905</v>
      </c>
      <c r="I4526" s="703">
        <v>35905</v>
      </c>
      <c r="J4526" s="701" t="s">
        <v>1608</v>
      </c>
      <c r="K4526" s="702">
        <v>72500</v>
      </c>
      <c r="L4526" s="701" t="s">
        <v>1341</v>
      </c>
      <c r="M4526" s="704"/>
      <c r="N4526" s="701" t="s">
        <v>1608</v>
      </c>
      <c r="O4526" s="702">
        <v>2088</v>
      </c>
      <c r="P4526" s="701" t="s">
        <v>1613</v>
      </c>
      <c r="Q4526" s="705">
        <v>2027248</v>
      </c>
      <c r="R4526" s="701" t="s">
        <v>1341</v>
      </c>
      <c r="S4526" s="701" t="s">
        <v>1341</v>
      </c>
    </row>
    <row r="4527" spans="1:19" x14ac:dyDescent="0.3">
      <c r="A4527" s="701" t="s">
        <v>4932</v>
      </c>
      <c r="B4527" s="701" t="s">
        <v>1607</v>
      </c>
      <c r="C4527" s="701" t="s">
        <v>1350</v>
      </c>
      <c r="D4527" s="702">
        <v>1997</v>
      </c>
      <c r="E4527" s="701" t="s">
        <v>1624</v>
      </c>
      <c r="F4527" s="701" t="s">
        <v>1625</v>
      </c>
      <c r="G4527" s="701" t="s">
        <v>1612</v>
      </c>
      <c r="H4527" s="703">
        <v>35905</v>
      </c>
      <c r="I4527" s="703">
        <v>35905</v>
      </c>
      <c r="J4527" s="701" t="s">
        <v>1608</v>
      </c>
      <c r="K4527" s="702">
        <v>72456</v>
      </c>
      <c r="L4527" s="701" t="s">
        <v>1341</v>
      </c>
      <c r="M4527" s="704"/>
      <c r="N4527" s="701" t="s">
        <v>1608</v>
      </c>
      <c r="O4527" s="702">
        <v>2328</v>
      </c>
      <c r="P4527" s="701" t="s">
        <v>1613</v>
      </c>
      <c r="Q4527" s="705">
        <v>2041080</v>
      </c>
      <c r="R4527" s="701" t="s">
        <v>1341</v>
      </c>
      <c r="S4527" s="701" t="s">
        <v>1341</v>
      </c>
    </row>
    <row r="4528" spans="1:19" x14ac:dyDescent="0.3">
      <c r="A4528" s="701" t="s">
        <v>4933</v>
      </c>
      <c r="B4528" s="701" t="s">
        <v>1607</v>
      </c>
      <c r="C4528" s="701" t="s">
        <v>1350</v>
      </c>
      <c r="D4528" s="702">
        <v>1997</v>
      </c>
      <c r="E4528" s="701" t="s">
        <v>1624</v>
      </c>
      <c r="F4528" s="701" t="s">
        <v>1625</v>
      </c>
      <c r="G4528" s="701" t="s">
        <v>1612</v>
      </c>
      <c r="H4528" s="703">
        <v>35930</v>
      </c>
      <c r="I4528" s="703">
        <v>35930</v>
      </c>
      <c r="J4528" s="701" t="s">
        <v>1608</v>
      </c>
      <c r="K4528" s="702">
        <v>73728</v>
      </c>
      <c r="L4528" s="701" t="s">
        <v>1341</v>
      </c>
      <c r="M4528" s="706"/>
      <c r="N4528" s="701" t="s">
        <v>1608</v>
      </c>
      <c r="O4528" s="702">
        <v>906</v>
      </c>
      <c r="P4528" s="701" t="s">
        <v>1613</v>
      </c>
      <c r="Q4528" s="705">
        <v>1852649</v>
      </c>
      <c r="R4528" s="701" t="s">
        <v>1341</v>
      </c>
      <c r="S4528" s="701" t="s">
        <v>1341</v>
      </c>
    </row>
    <row r="4529" spans="1:19" x14ac:dyDescent="0.3">
      <c r="A4529" s="701" t="s">
        <v>4934</v>
      </c>
      <c r="B4529" s="701" t="s">
        <v>1607</v>
      </c>
      <c r="C4529" s="701" t="s">
        <v>1350</v>
      </c>
      <c r="D4529" s="702">
        <v>1997</v>
      </c>
      <c r="E4529" s="701" t="s">
        <v>1624</v>
      </c>
      <c r="F4529" s="701" t="s">
        <v>1625</v>
      </c>
      <c r="G4529" s="701" t="s">
        <v>1612</v>
      </c>
      <c r="H4529" s="703">
        <v>35930</v>
      </c>
      <c r="I4529" s="703">
        <v>35930</v>
      </c>
      <c r="J4529" s="701" t="s">
        <v>1608</v>
      </c>
      <c r="K4529" s="702">
        <v>73225</v>
      </c>
      <c r="L4529" s="701" t="s">
        <v>1341</v>
      </c>
      <c r="M4529" s="706"/>
      <c r="N4529" s="701" t="s">
        <v>1608</v>
      </c>
      <c r="O4529" s="702">
        <v>1464</v>
      </c>
      <c r="P4529" s="701" t="s">
        <v>1613</v>
      </c>
      <c r="Q4529" s="702">
        <v>1672630</v>
      </c>
      <c r="R4529" s="701" t="s">
        <v>1341</v>
      </c>
      <c r="S4529" s="701" t="s">
        <v>1341</v>
      </c>
    </row>
    <row r="4530" spans="1:19" x14ac:dyDescent="0.3">
      <c r="A4530" s="701" t="s">
        <v>4935</v>
      </c>
      <c r="B4530" s="701" t="s">
        <v>1607</v>
      </c>
      <c r="C4530" s="701" t="s">
        <v>1350</v>
      </c>
      <c r="D4530" s="702">
        <v>1998</v>
      </c>
      <c r="E4530" s="701" t="s">
        <v>1624</v>
      </c>
      <c r="F4530" s="701" t="s">
        <v>1625</v>
      </c>
      <c r="G4530" s="701" t="s">
        <v>1612</v>
      </c>
      <c r="H4530" s="703">
        <v>36237</v>
      </c>
      <c r="I4530" s="703">
        <v>36237</v>
      </c>
      <c r="J4530" s="701" t="s">
        <v>1608</v>
      </c>
      <c r="K4530" s="702">
        <v>71535</v>
      </c>
      <c r="L4530" s="701" t="s">
        <v>1341</v>
      </c>
      <c r="M4530" s="706"/>
      <c r="N4530" s="701" t="s">
        <v>1613</v>
      </c>
      <c r="O4530" s="702">
        <v>1957756</v>
      </c>
      <c r="P4530" s="701" t="s">
        <v>1608</v>
      </c>
      <c r="Q4530" s="702">
        <v>2879</v>
      </c>
      <c r="R4530" s="701" t="s">
        <v>1341</v>
      </c>
      <c r="S4530" s="701" t="s">
        <v>1341</v>
      </c>
    </row>
    <row r="4531" spans="1:19" x14ac:dyDescent="0.3">
      <c r="A4531" s="701" t="s">
        <v>4936</v>
      </c>
      <c r="B4531" s="701" t="s">
        <v>1607</v>
      </c>
      <c r="C4531" s="701" t="s">
        <v>1350</v>
      </c>
      <c r="D4531" s="702">
        <v>1998</v>
      </c>
      <c r="E4531" s="701" t="s">
        <v>1624</v>
      </c>
      <c r="F4531" s="701" t="s">
        <v>1625</v>
      </c>
      <c r="G4531" s="701" t="s">
        <v>1612</v>
      </c>
      <c r="H4531" s="703">
        <v>36237</v>
      </c>
      <c r="I4531" s="703">
        <v>36237</v>
      </c>
      <c r="J4531" s="701" t="s">
        <v>1608</v>
      </c>
      <c r="K4531" s="702">
        <v>72639</v>
      </c>
      <c r="L4531" s="701" t="s">
        <v>1341</v>
      </c>
      <c r="M4531" s="706"/>
      <c r="N4531" s="701" t="s">
        <v>1613</v>
      </c>
      <c r="O4531" s="702">
        <v>1958714</v>
      </c>
      <c r="P4531" s="701" t="s">
        <v>1608</v>
      </c>
      <c r="Q4531" s="702">
        <v>1709</v>
      </c>
      <c r="R4531" s="701" t="s">
        <v>1341</v>
      </c>
      <c r="S4531" s="701" t="s">
        <v>1341</v>
      </c>
    </row>
    <row r="4532" spans="1:19" x14ac:dyDescent="0.3">
      <c r="A4532" s="701" t="s">
        <v>4937</v>
      </c>
      <c r="B4532" s="701" t="s">
        <v>1607</v>
      </c>
      <c r="C4532" s="701" t="s">
        <v>1350</v>
      </c>
      <c r="D4532" s="702">
        <v>1998</v>
      </c>
      <c r="E4532" s="701" t="s">
        <v>1624</v>
      </c>
      <c r="F4532" s="701" t="s">
        <v>1625</v>
      </c>
      <c r="G4532" s="701" t="s">
        <v>1612</v>
      </c>
      <c r="H4532" s="703">
        <v>36272</v>
      </c>
      <c r="I4532" s="703">
        <v>36272</v>
      </c>
      <c r="J4532" s="701" t="s">
        <v>1608</v>
      </c>
      <c r="K4532" s="702">
        <v>72996</v>
      </c>
      <c r="L4532" s="701" t="s">
        <v>1341</v>
      </c>
      <c r="M4532" s="704"/>
      <c r="N4532" s="701" t="s">
        <v>1613</v>
      </c>
      <c r="O4532" s="702">
        <v>1806979</v>
      </c>
      <c r="P4532" s="701" t="s">
        <v>1608</v>
      </c>
      <c r="Q4532" s="705">
        <v>724</v>
      </c>
      <c r="R4532" s="701" t="s">
        <v>1341</v>
      </c>
      <c r="S4532" s="701" t="s">
        <v>1341</v>
      </c>
    </row>
    <row r="4533" spans="1:19" x14ac:dyDescent="0.3">
      <c r="A4533" s="701" t="s">
        <v>4938</v>
      </c>
      <c r="B4533" s="701" t="s">
        <v>1607</v>
      </c>
      <c r="C4533" s="701" t="s">
        <v>1350</v>
      </c>
      <c r="D4533" s="702">
        <v>1998</v>
      </c>
      <c r="E4533" s="701" t="s">
        <v>1624</v>
      </c>
      <c r="F4533" s="701" t="s">
        <v>1625</v>
      </c>
      <c r="G4533" s="701" t="s">
        <v>1612</v>
      </c>
      <c r="H4533" s="703">
        <v>36272</v>
      </c>
      <c r="I4533" s="703">
        <v>36272</v>
      </c>
      <c r="J4533" s="701" t="s">
        <v>1608</v>
      </c>
      <c r="K4533" s="702">
        <v>70351</v>
      </c>
      <c r="L4533" s="701" t="s">
        <v>1341</v>
      </c>
      <c r="M4533" s="704"/>
      <c r="N4533" s="701" t="s">
        <v>1613</v>
      </c>
      <c r="O4533" s="702">
        <v>1572949</v>
      </c>
      <c r="P4533" s="701" t="s">
        <v>1608</v>
      </c>
      <c r="Q4533" s="705">
        <v>3185</v>
      </c>
      <c r="R4533" s="701" t="s">
        <v>1341</v>
      </c>
      <c r="S4533" s="701" t="s">
        <v>1341</v>
      </c>
    </row>
    <row r="4534" spans="1:19" x14ac:dyDescent="0.3">
      <c r="A4534" s="701" t="s">
        <v>4940</v>
      </c>
      <c r="B4534" s="701" t="s">
        <v>1607</v>
      </c>
      <c r="C4534" s="701" t="s">
        <v>1350</v>
      </c>
      <c r="D4534" s="702">
        <v>1998</v>
      </c>
      <c r="E4534" s="701" t="s">
        <v>1624</v>
      </c>
      <c r="F4534" s="701" t="s">
        <v>1625</v>
      </c>
      <c r="G4534" s="701" t="s">
        <v>1612</v>
      </c>
      <c r="H4534" s="703">
        <v>36293</v>
      </c>
      <c r="I4534" s="703">
        <v>36293</v>
      </c>
      <c r="J4534" s="701" t="s">
        <v>1608</v>
      </c>
      <c r="K4534" s="702">
        <v>71809</v>
      </c>
      <c r="L4534" s="701" t="s">
        <v>1341</v>
      </c>
      <c r="M4534" s="704"/>
      <c r="N4534" s="701" t="s">
        <v>1613</v>
      </c>
      <c r="O4534" s="702">
        <v>1518713</v>
      </c>
      <c r="P4534" s="701" t="s">
        <v>1608</v>
      </c>
      <c r="Q4534" s="705">
        <v>550</v>
      </c>
      <c r="R4534" s="701" t="s">
        <v>1341</v>
      </c>
      <c r="S4534" s="701" t="s">
        <v>1341</v>
      </c>
    </row>
    <row r="4535" spans="1:19" x14ac:dyDescent="0.3">
      <c r="A4535" s="701" t="s">
        <v>4941</v>
      </c>
      <c r="B4535" s="701" t="s">
        <v>1607</v>
      </c>
      <c r="C4535" s="701" t="s">
        <v>1350</v>
      </c>
      <c r="D4535" s="702">
        <v>1998</v>
      </c>
      <c r="E4535" s="701" t="s">
        <v>1624</v>
      </c>
      <c r="F4535" s="701" t="s">
        <v>1625</v>
      </c>
      <c r="G4535" s="701" t="s">
        <v>1612</v>
      </c>
      <c r="H4535" s="703">
        <v>36293</v>
      </c>
      <c r="I4535" s="703">
        <v>36293</v>
      </c>
      <c r="J4535" s="701" t="s">
        <v>1608</v>
      </c>
      <c r="K4535" s="702">
        <v>70538</v>
      </c>
      <c r="L4535" s="701" t="s">
        <v>1341</v>
      </c>
      <c r="M4535" s="706"/>
      <c r="N4535" s="701" t="s">
        <v>1613</v>
      </c>
      <c r="O4535" s="702">
        <v>1336230</v>
      </c>
      <c r="P4535" s="701" t="s">
        <v>1608</v>
      </c>
      <c r="Q4535" s="702">
        <v>1819</v>
      </c>
      <c r="R4535" s="701" t="s">
        <v>1341</v>
      </c>
      <c r="S4535" s="701" t="s">
        <v>1341</v>
      </c>
    </row>
    <row r="4536" spans="1:19" x14ac:dyDescent="0.3">
      <c r="A4536" s="701" t="s">
        <v>4942</v>
      </c>
      <c r="B4536" s="701" t="s">
        <v>1607</v>
      </c>
      <c r="C4536" s="701" t="s">
        <v>1350</v>
      </c>
      <c r="D4536" s="702">
        <v>1999</v>
      </c>
      <c r="E4536" s="701" t="s">
        <v>1624</v>
      </c>
      <c r="F4536" s="701" t="s">
        <v>1625</v>
      </c>
      <c r="G4536" s="701" t="s">
        <v>1612</v>
      </c>
      <c r="H4536" s="703">
        <v>36664</v>
      </c>
      <c r="I4536" s="703">
        <v>36664</v>
      </c>
      <c r="J4536" s="701" t="s">
        <v>1608</v>
      </c>
      <c r="K4536" s="702">
        <v>63943</v>
      </c>
      <c r="L4536" s="701" t="s">
        <v>1341</v>
      </c>
      <c r="M4536" s="704"/>
      <c r="N4536" s="701" t="s">
        <v>1608</v>
      </c>
      <c r="O4536" s="705">
        <v>10568</v>
      </c>
      <c r="P4536" s="701" t="s">
        <v>1613</v>
      </c>
      <c r="Q4536" s="705">
        <v>1717836</v>
      </c>
      <c r="R4536" s="701" t="s">
        <v>1341</v>
      </c>
      <c r="S4536" s="701" t="s">
        <v>1341</v>
      </c>
    </row>
    <row r="4537" spans="1:19" x14ac:dyDescent="0.3">
      <c r="A4537" s="701" t="s">
        <v>4943</v>
      </c>
      <c r="B4537" s="701" t="s">
        <v>1607</v>
      </c>
      <c r="C4537" s="701" t="s">
        <v>1350</v>
      </c>
      <c r="D4537" s="702">
        <v>1999</v>
      </c>
      <c r="E4537" s="701" t="s">
        <v>1624</v>
      </c>
      <c r="F4537" s="701" t="s">
        <v>1625</v>
      </c>
      <c r="G4537" s="701" t="s">
        <v>1612</v>
      </c>
      <c r="H4537" s="703">
        <v>36664</v>
      </c>
      <c r="I4537" s="703">
        <v>36664</v>
      </c>
      <c r="J4537" s="701" t="s">
        <v>1608</v>
      </c>
      <c r="K4537" s="702">
        <v>64643</v>
      </c>
      <c r="L4537" s="701" t="s">
        <v>1341</v>
      </c>
      <c r="M4537" s="704"/>
      <c r="N4537" s="701" t="s">
        <v>1608</v>
      </c>
      <c r="O4537" s="705">
        <v>9913</v>
      </c>
      <c r="P4537" s="701" t="s">
        <v>1613</v>
      </c>
      <c r="Q4537" s="705">
        <v>1711641</v>
      </c>
      <c r="R4537" s="701" t="s">
        <v>1341</v>
      </c>
      <c r="S4537" s="701" t="s">
        <v>1341</v>
      </c>
    </row>
    <row r="4538" spans="1:19" x14ac:dyDescent="0.3">
      <c r="A4538" s="701" t="s">
        <v>4944</v>
      </c>
      <c r="B4538" s="701" t="s">
        <v>1607</v>
      </c>
      <c r="C4538" s="701" t="s">
        <v>1350</v>
      </c>
      <c r="D4538" s="702">
        <v>1999</v>
      </c>
      <c r="E4538" s="701" t="s">
        <v>1624</v>
      </c>
      <c r="F4538" s="701" t="s">
        <v>1625</v>
      </c>
      <c r="G4538" s="701" t="s">
        <v>1612</v>
      </c>
      <c r="H4538" s="703">
        <v>36594</v>
      </c>
      <c r="I4538" s="703">
        <v>36594</v>
      </c>
      <c r="J4538" s="701" t="s">
        <v>1608</v>
      </c>
      <c r="K4538" s="702">
        <v>67718</v>
      </c>
      <c r="L4538" s="701" t="s">
        <v>1341</v>
      </c>
      <c r="M4538" s="704"/>
      <c r="N4538" s="701" t="s">
        <v>1608</v>
      </c>
      <c r="O4538" s="705">
        <v>7136</v>
      </c>
      <c r="P4538" s="701" t="s">
        <v>1613</v>
      </c>
      <c r="Q4538" s="705">
        <v>3798301</v>
      </c>
      <c r="R4538" s="701" t="s">
        <v>1341</v>
      </c>
      <c r="S4538" s="701" t="s">
        <v>1341</v>
      </c>
    </row>
    <row r="4539" spans="1:19" x14ac:dyDescent="0.3">
      <c r="A4539" s="701" t="s">
        <v>4945</v>
      </c>
      <c r="B4539" s="701" t="s">
        <v>1607</v>
      </c>
      <c r="C4539" s="701" t="s">
        <v>1350</v>
      </c>
      <c r="D4539" s="702">
        <v>1999</v>
      </c>
      <c r="E4539" s="701" t="s">
        <v>1624</v>
      </c>
      <c r="F4539" s="701" t="s">
        <v>1625</v>
      </c>
      <c r="G4539" s="701" t="s">
        <v>1612</v>
      </c>
      <c r="H4539" s="703">
        <v>36594</v>
      </c>
      <c r="I4539" s="703">
        <v>36594</v>
      </c>
      <c r="J4539" s="701" t="s">
        <v>1608</v>
      </c>
      <c r="K4539" s="702">
        <v>73080</v>
      </c>
      <c r="L4539" s="701" t="s">
        <v>1341</v>
      </c>
      <c r="M4539" s="704"/>
      <c r="N4539" s="701" t="s">
        <v>1608</v>
      </c>
      <c r="O4539" s="702">
        <v>1927</v>
      </c>
      <c r="P4539" s="701" t="s">
        <v>1613</v>
      </c>
      <c r="Q4539" s="705">
        <v>4229563</v>
      </c>
      <c r="R4539" s="701" t="s">
        <v>1341</v>
      </c>
      <c r="S4539" s="701" t="s">
        <v>1341</v>
      </c>
    </row>
    <row r="4540" spans="1:19" x14ac:dyDescent="0.3">
      <c r="A4540" s="701" t="s">
        <v>4946</v>
      </c>
      <c r="B4540" s="701" t="s">
        <v>1607</v>
      </c>
      <c r="C4540" s="701" t="s">
        <v>1350</v>
      </c>
      <c r="D4540" s="702">
        <v>1999</v>
      </c>
      <c r="E4540" s="701" t="s">
        <v>1624</v>
      </c>
      <c r="F4540" s="701" t="s">
        <v>1625</v>
      </c>
      <c r="G4540" s="701" t="s">
        <v>1612</v>
      </c>
      <c r="H4540" s="703">
        <v>36636</v>
      </c>
      <c r="I4540" s="703">
        <v>36636</v>
      </c>
      <c r="J4540" s="701" t="s">
        <v>1608</v>
      </c>
      <c r="K4540" s="702">
        <v>66303</v>
      </c>
      <c r="L4540" s="701" t="s">
        <v>1341</v>
      </c>
      <c r="M4540" s="704"/>
      <c r="N4540" s="701" t="s">
        <v>1608</v>
      </c>
      <c r="O4540" s="705">
        <v>8500</v>
      </c>
      <c r="P4540" s="701" t="s">
        <v>1613</v>
      </c>
      <c r="Q4540" s="705">
        <v>2075695</v>
      </c>
      <c r="R4540" s="701" t="s">
        <v>1341</v>
      </c>
      <c r="S4540" s="701" t="s">
        <v>1341</v>
      </c>
    </row>
    <row r="4541" spans="1:19" x14ac:dyDescent="0.3">
      <c r="A4541" s="701" t="s">
        <v>4947</v>
      </c>
      <c r="B4541" s="701" t="s">
        <v>1607</v>
      </c>
      <c r="C4541" s="701" t="s">
        <v>1350</v>
      </c>
      <c r="D4541" s="702">
        <v>1999</v>
      </c>
      <c r="E4541" s="701" t="s">
        <v>1624</v>
      </c>
      <c r="F4541" s="701" t="s">
        <v>1625</v>
      </c>
      <c r="G4541" s="701" t="s">
        <v>1612</v>
      </c>
      <c r="H4541" s="703">
        <v>36636</v>
      </c>
      <c r="I4541" s="703">
        <v>36636</v>
      </c>
      <c r="J4541" s="701" t="s">
        <v>1608</v>
      </c>
      <c r="K4541" s="702">
        <v>63721</v>
      </c>
      <c r="L4541" s="701" t="s">
        <v>1341</v>
      </c>
      <c r="M4541" s="706"/>
      <c r="N4541" s="701" t="s">
        <v>1608</v>
      </c>
      <c r="O4541" s="702">
        <v>10967</v>
      </c>
      <c r="P4541" s="701" t="s">
        <v>1613</v>
      </c>
      <c r="Q4541" s="705">
        <v>2084490</v>
      </c>
      <c r="R4541" s="701" t="s">
        <v>1341</v>
      </c>
      <c r="S4541" s="701" t="s">
        <v>1341</v>
      </c>
    </row>
    <row r="4542" spans="1:19" x14ac:dyDescent="0.3">
      <c r="A4542" s="701" t="s">
        <v>4949</v>
      </c>
      <c r="B4542" s="701" t="s">
        <v>1607</v>
      </c>
      <c r="C4542" s="701" t="s">
        <v>1350</v>
      </c>
      <c r="D4542" s="702">
        <v>2000</v>
      </c>
      <c r="E4542" s="701" t="s">
        <v>1624</v>
      </c>
      <c r="F4542" s="701" t="s">
        <v>1625</v>
      </c>
      <c r="G4542" s="701" t="s">
        <v>1612</v>
      </c>
      <c r="H4542" s="703">
        <v>36958</v>
      </c>
      <c r="I4542" s="703">
        <v>36958</v>
      </c>
      <c r="J4542" s="701" t="s">
        <v>1608</v>
      </c>
      <c r="K4542" s="702">
        <v>224645</v>
      </c>
      <c r="L4542" s="701" t="s">
        <v>1341</v>
      </c>
      <c r="M4542" s="706"/>
      <c r="N4542" s="701" t="s">
        <v>1608</v>
      </c>
      <c r="O4542" s="702">
        <v>407</v>
      </c>
      <c r="P4542" s="701" t="s">
        <v>1613</v>
      </c>
      <c r="Q4542" s="702">
        <v>5089429</v>
      </c>
      <c r="R4542" s="701" t="s">
        <v>1341</v>
      </c>
      <c r="S4542" s="701" t="s">
        <v>1341</v>
      </c>
    </row>
    <row r="4543" spans="1:19" x14ac:dyDescent="0.3">
      <c r="A4543" s="701" t="s">
        <v>4950</v>
      </c>
      <c r="B4543" s="701" t="s">
        <v>1607</v>
      </c>
      <c r="C4543" s="701" t="s">
        <v>1350</v>
      </c>
      <c r="D4543" s="702">
        <v>2000</v>
      </c>
      <c r="E4543" s="701" t="s">
        <v>1624</v>
      </c>
      <c r="F4543" s="701" t="s">
        <v>1625</v>
      </c>
      <c r="G4543" s="701" t="s">
        <v>1612</v>
      </c>
      <c r="H4543" s="703">
        <v>36997</v>
      </c>
      <c r="I4543" s="703">
        <v>36997</v>
      </c>
      <c r="J4543" s="701" t="s">
        <v>1608</v>
      </c>
      <c r="K4543" s="702">
        <v>216142</v>
      </c>
      <c r="L4543" s="701" t="s">
        <v>1341</v>
      </c>
      <c r="M4543" s="704"/>
      <c r="N4543" s="701" t="s">
        <v>1608</v>
      </c>
      <c r="O4543" s="702">
        <v>8762</v>
      </c>
      <c r="P4543" s="701" t="s">
        <v>1613</v>
      </c>
      <c r="Q4543" s="705">
        <v>5030425</v>
      </c>
      <c r="R4543" s="701" t="s">
        <v>1341</v>
      </c>
      <c r="S4543" s="701" t="s">
        <v>1341</v>
      </c>
    </row>
    <row r="4544" spans="1:19" x14ac:dyDescent="0.3">
      <c r="A4544" s="701" t="s">
        <v>4662</v>
      </c>
      <c r="B4544" s="701" t="s">
        <v>1607</v>
      </c>
      <c r="C4544" s="701" t="s">
        <v>1350</v>
      </c>
      <c r="D4544" s="702">
        <v>2001</v>
      </c>
      <c r="E4544" s="701" t="s">
        <v>1624</v>
      </c>
      <c r="F4544" s="701" t="s">
        <v>1625</v>
      </c>
      <c r="G4544" s="701" t="s">
        <v>1612</v>
      </c>
      <c r="H4544" s="703">
        <v>37344</v>
      </c>
      <c r="I4544" s="703">
        <v>37344</v>
      </c>
      <c r="J4544" s="701" t="s">
        <v>1608</v>
      </c>
      <c r="K4544" s="702">
        <v>145949</v>
      </c>
      <c r="L4544" s="701" t="s">
        <v>1341</v>
      </c>
      <c r="M4544" s="706"/>
      <c r="N4544" s="701" t="s">
        <v>1613</v>
      </c>
      <c r="O4544" s="705">
        <v>3846933</v>
      </c>
      <c r="P4544" s="701" t="s">
        <v>1608</v>
      </c>
      <c r="Q4544" s="705">
        <v>2812</v>
      </c>
      <c r="R4544" s="701" t="s">
        <v>1341</v>
      </c>
      <c r="S4544" s="701" t="s">
        <v>1341</v>
      </c>
    </row>
    <row r="4545" spans="1:19" x14ac:dyDescent="0.3">
      <c r="A4545" s="701" t="s">
        <v>4682</v>
      </c>
      <c r="B4545" s="701" t="s">
        <v>1607</v>
      </c>
      <c r="C4545" s="701" t="s">
        <v>1350</v>
      </c>
      <c r="D4545" s="702">
        <v>2001</v>
      </c>
      <c r="E4545" s="701" t="s">
        <v>1624</v>
      </c>
      <c r="F4545" s="701" t="s">
        <v>1625</v>
      </c>
      <c r="G4545" s="701" t="s">
        <v>1612</v>
      </c>
      <c r="H4545" s="703">
        <v>37326</v>
      </c>
      <c r="I4545" s="703">
        <v>37326</v>
      </c>
      <c r="J4545" s="701" t="s">
        <v>1608</v>
      </c>
      <c r="K4545" s="702">
        <v>68627</v>
      </c>
      <c r="L4545" s="701" t="s">
        <v>1341</v>
      </c>
      <c r="M4545" s="704"/>
      <c r="N4545" s="701" t="s">
        <v>1613</v>
      </c>
      <c r="O4545" s="702">
        <v>6301185</v>
      </c>
      <c r="P4545" s="701" t="s">
        <v>1608</v>
      </c>
      <c r="Q4545" s="705">
        <v>6332</v>
      </c>
      <c r="R4545" s="701" t="s">
        <v>1341</v>
      </c>
      <c r="S4545" s="701" t="s">
        <v>1341</v>
      </c>
    </row>
    <row r="4546" spans="1:19" x14ac:dyDescent="0.3">
      <c r="A4546" s="701" t="s">
        <v>4683</v>
      </c>
      <c r="B4546" s="701" t="s">
        <v>1607</v>
      </c>
      <c r="C4546" s="701" t="s">
        <v>1350</v>
      </c>
      <c r="D4546" s="702">
        <v>2001</v>
      </c>
      <c r="E4546" s="701" t="s">
        <v>1624</v>
      </c>
      <c r="F4546" s="701" t="s">
        <v>1625</v>
      </c>
      <c r="G4546" s="701" t="s">
        <v>1612</v>
      </c>
      <c r="H4546" s="703">
        <v>37326</v>
      </c>
      <c r="I4546" s="703">
        <v>37326</v>
      </c>
      <c r="J4546" s="701" t="s">
        <v>1608</v>
      </c>
      <c r="K4546" s="702">
        <v>65933</v>
      </c>
      <c r="L4546" s="701" t="s">
        <v>1341</v>
      </c>
      <c r="M4546" s="704"/>
      <c r="N4546" s="701" t="s">
        <v>1613</v>
      </c>
      <c r="O4546" s="702">
        <v>1340549</v>
      </c>
      <c r="P4546" s="701" t="s">
        <v>1608</v>
      </c>
      <c r="Q4546" s="705">
        <v>9089</v>
      </c>
      <c r="R4546" s="701" t="s">
        <v>1341</v>
      </c>
      <c r="S4546" s="701" t="s">
        <v>1341</v>
      </c>
    </row>
    <row r="4547" spans="1:19" x14ac:dyDescent="0.3">
      <c r="A4547" s="701" t="s">
        <v>4684</v>
      </c>
      <c r="B4547" s="701" t="s">
        <v>1607</v>
      </c>
      <c r="C4547" s="701" t="s">
        <v>1350</v>
      </c>
      <c r="D4547" s="702">
        <v>2001</v>
      </c>
      <c r="E4547" s="701" t="s">
        <v>1624</v>
      </c>
      <c r="F4547" s="701" t="s">
        <v>1625</v>
      </c>
      <c r="G4547" s="701" t="s">
        <v>1612</v>
      </c>
      <c r="H4547" s="703">
        <v>37376</v>
      </c>
      <c r="I4547" s="703">
        <v>37376</v>
      </c>
      <c r="J4547" s="701" t="s">
        <v>1608</v>
      </c>
      <c r="K4547" s="702">
        <v>63908</v>
      </c>
      <c r="L4547" s="701" t="s">
        <v>1341</v>
      </c>
      <c r="M4547" s="706"/>
      <c r="N4547" s="701" t="s">
        <v>1613</v>
      </c>
      <c r="O4547" s="702">
        <v>2104500</v>
      </c>
      <c r="P4547" s="701" t="s">
        <v>1608</v>
      </c>
      <c r="Q4547" s="705">
        <v>9615</v>
      </c>
      <c r="R4547" s="701" t="s">
        <v>1341</v>
      </c>
      <c r="S4547" s="701" t="s">
        <v>1341</v>
      </c>
    </row>
    <row r="4548" spans="1:19" x14ac:dyDescent="0.3">
      <c r="A4548" s="701" t="s">
        <v>4685</v>
      </c>
      <c r="B4548" s="701" t="s">
        <v>1607</v>
      </c>
      <c r="C4548" s="701" t="s">
        <v>1350</v>
      </c>
      <c r="D4548" s="702">
        <v>2001</v>
      </c>
      <c r="E4548" s="701" t="s">
        <v>1624</v>
      </c>
      <c r="F4548" s="701" t="s">
        <v>1625</v>
      </c>
      <c r="G4548" s="701" t="s">
        <v>1612</v>
      </c>
      <c r="H4548" s="703">
        <v>37376</v>
      </c>
      <c r="I4548" s="703">
        <v>37376</v>
      </c>
      <c r="J4548" s="701" t="s">
        <v>1608</v>
      </c>
      <c r="K4548" s="702">
        <v>68076</v>
      </c>
      <c r="L4548" s="701" t="s">
        <v>1341</v>
      </c>
      <c r="M4548" s="706"/>
      <c r="N4548" s="701" t="s">
        <v>1613</v>
      </c>
      <c r="O4548" s="702">
        <v>1229799</v>
      </c>
      <c r="P4548" s="701" t="s">
        <v>1608</v>
      </c>
      <c r="Q4548" s="702">
        <v>5613</v>
      </c>
      <c r="R4548" s="701" t="s">
        <v>1341</v>
      </c>
      <c r="S4548" s="701" t="s">
        <v>1341</v>
      </c>
    </row>
    <row r="4549" spans="1:19" x14ac:dyDescent="0.3">
      <c r="A4549" s="701" t="s">
        <v>4710</v>
      </c>
      <c r="B4549" s="701" t="s">
        <v>1607</v>
      </c>
      <c r="C4549" s="701" t="s">
        <v>1350</v>
      </c>
      <c r="D4549" s="702">
        <v>2002</v>
      </c>
      <c r="E4549" s="701" t="s">
        <v>1624</v>
      </c>
      <c r="F4549" s="701" t="s">
        <v>1625</v>
      </c>
      <c r="G4549" s="701" t="s">
        <v>1612</v>
      </c>
      <c r="H4549" s="703">
        <v>37688</v>
      </c>
      <c r="I4549" s="703">
        <v>37688</v>
      </c>
      <c r="J4549" s="701" t="s">
        <v>1608</v>
      </c>
      <c r="K4549" s="702">
        <v>144186</v>
      </c>
      <c r="L4549" s="701" t="s">
        <v>1341</v>
      </c>
      <c r="M4549" s="706"/>
      <c r="N4549" s="701" t="s">
        <v>1613</v>
      </c>
      <c r="O4549" s="702">
        <v>7489494</v>
      </c>
      <c r="P4549" s="701" t="s">
        <v>1608</v>
      </c>
      <c r="Q4549" s="705">
        <v>4992</v>
      </c>
      <c r="R4549" s="701" t="s">
        <v>1341</v>
      </c>
      <c r="S4549" s="701" t="s">
        <v>1341</v>
      </c>
    </row>
    <row r="4550" spans="1:19" x14ac:dyDescent="0.3">
      <c r="A4550" s="701" t="s">
        <v>4711</v>
      </c>
      <c r="B4550" s="701" t="s">
        <v>1607</v>
      </c>
      <c r="C4550" s="701" t="s">
        <v>1350</v>
      </c>
      <c r="D4550" s="702">
        <v>2002</v>
      </c>
      <c r="E4550" s="701" t="s">
        <v>1624</v>
      </c>
      <c r="F4550" s="701" t="s">
        <v>1625</v>
      </c>
      <c r="G4550" s="701" t="s">
        <v>1612</v>
      </c>
      <c r="H4550" s="703">
        <v>37725</v>
      </c>
      <c r="I4550" s="703">
        <v>37725</v>
      </c>
      <c r="J4550" s="701" t="s">
        <v>1608</v>
      </c>
      <c r="K4550" s="702">
        <v>142460</v>
      </c>
      <c r="L4550" s="701" t="s">
        <v>1341</v>
      </c>
      <c r="M4550" s="706"/>
      <c r="N4550" s="701" t="s">
        <v>1613</v>
      </c>
      <c r="O4550" s="702">
        <v>3921898</v>
      </c>
      <c r="P4550" s="701" t="s">
        <v>1608</v>
      </c>
      <c r="Q4550" s="702">
        <v>6007</v>
      </c>
      <c r="R4550" s="701" t="s">
        <v>1341</v>
      </c>
      <c r="S4550" s="701" t="s">
        <v>1341</v>
      </c>
    </row>
    <row r="4551" spans="1:19" x14ac:dyDescent="0.3">
      <c r="A4551" s="701" t="s">
        <v>4738</v>
      </c>
      <c r="B4551" s="701" t="s">
        <v>1607</v>
      </c>
      <c r="C4551" s="701" t="s">
        <v>1350</v>
      </c>
      <c r="D4551" s="702">
        <v>2003</v>
      </c>
      <c r="E4551" s="701" t="s">
        <v>1624</v>
      </c>
      <c r="F4551" s="701" t="s">
        <v>1625</v>
      </c>
      <c r="G4551" s="701" t="s">
        <v>1612</v>
      </c>
      <c r="H4551" s="703">
        <v>38091</v>
      </c>
      <c r="I4551" s="703">
        <v>38091</v>
      </c>
      <c r="J4551" s="701" t="s">
        <v>1608</v>
      </c>
      <c r="K4551" s="702">
        <v>138177</v>
      </c>
      <c r="L4551" s="701" t="s">
        <v>1341</v>
      </c>
      <c r="M4551" s="704"/>
      <c r="N4551" s="701" t="s">
        <v>1613</v>
      </c>
      <c r="O4551" s="702">
        <v>3791709</v>
      </c>
      <c r="P4551" s="701" t="s">
        <v>1608</v>
      </c>
      <c r="Q4551" s="705">
        <v>10371</v>
      </c>
      <c r="R4551" s="701" t="s">
        <v>1341</v>
      </c>
      <c r="S4551" s="701" t="s">
        <v>1341</v>
      </c>
    </row>
    <row r="4552" spans="1:19" x14ac:dyDescent="0.3">
      <c r="A4552" s="701" t="s">
        <v>4739</v>
      </c>
      <c r="B4552" s="701" t="s">
        <v>1607</v>
      </c>
      <c r="C4552" s="701" t="s">
        <v>1350</v>
      </c>
      <c r="D4552" s="702">
        <v>2003</v>
      </c>
      <c r="E4552" s="701" t="s">
        <v>1624</v>
      </c>
      <c r="F4552" s="701" t="s">
        <v>1625</v>
      </c>
      <c r="G4552" s="701" t="s">
        <v>1612</v>
      </c>
      <c r="H4552" s="703">
        <v>38113</v>
      </c>
      <c r="I4552" s="703">
        <v>38113</v>
      </c>
      <c r="J4552" s="701" t="s">
        <v>1608</v>
      </c>
      <c r="K4552" s="702">
        <v>73680</v>
      </c>
      <c r="L4552" s="701" t="s">
        <v>1341</v>
      </c>
      <c r="M4552" s="704"/>
      <c r="N4552" s="701" t="s">
        <v>1613</v>
      </c>
      <c r="O4552" s="705">
        <v>3288565</v>
      </c>
      <c r="P4552" s="701" t="s">
        <v>1608</v>
      </c>
      <c r="Q4552" s="705">
        <v>19552</v>
      </c>
      <c r="R4552" s="701" t="s">
        <v>1341</v>
      </c>
      <c r="S4552" s="701" t="s">
        <v>1341</v>
      </c>
    </row>
    <row r="4553" spans="1:19" x14ac:dyDescent="0.3">
      <c r="A4553" s="701" t="s">
        <v>4746</v>
      </c>
      <c r="B4553" s="701" t="s">
        <v>1607</v>
      </c>
      <c r="C4553" s="701" t="s">
        <v>1350</v>
      </c>
      <c r="D4553" s="702">
        <v>2003</v>
      </c>
      <c r="E4553" s="701" t="s">
        <v>1624</v>
      </c>
      <c r="F4553" s="701" t="s">
        <v>1625</v>
      </c>
      <c r="G4553" s="701" t="s">
        <v>1612</v>
      </c>
      <c r="H4553" s="703">
        <v>38056</v>
      </c>
      <c r="I4553" s="703">
        <v>38056</v>
      </c>
      <c r="J4553" s="701" t="s">
        <v>1608</v>
      </c>
      <c r="K4553" s="702">
        <v>24573</v>
      </c>
      <c r="L4553" s="701" t="s">
        <v>1341</v>
      </c>
      <c r="M4553" s="706"/>
      <c r="N4553" s="701" t="s">
        <v>1613</v>
      </c>
      <c r="O4553" s="702">
        <v>643991</v>
      </c>
      <c r="P4553" s="701" t="s">
        <v>1608</v>
      </c>
      <c r="Q4553" s="705">
        <v>433</v>
      </c>
      <c r="R4553" s="701" t="s">
        <v>1341</v>
      </c>
      <c r="S4553" s="701" t="s">
        <v>1341</v>
      </c>
    </row>
    <row r="4554" spans="1:19" x14ac:dyDescent="0.3">
      <c r="A4554" s="701" t="s">
        <v>4747</v>
      </c>
      <c r="B4554" s="701" t="s">
        <v>1607</v>
      </c>
      <c r="C4554" s="701" t="s">
        <v>1350</v>
      </c>
      <c r="D4554" s="702">
        <v>2003</v>
      </c>
      <c r="E4554" s="701" t="s">
        <v>1624</v>
      </c>
      <c r="F4554" s="701" t="s">
        <v>1625</v>
      </c>
      <c r="G4554" s="701" t="s">
        <v>1612</v>
      </c>
      <c r="H4554" s="703">
        <v>38056</v>
      </c>
      <c r="I4554" s="703">
        <v>38056</v>
      </c>
      <c r="J4554" s="701" t="s">
        <v>1608</v>
      </c>
      <c r="K4554" s="702">
        <v>23453</v>
      </c>
      <c r="L4554" s="701" t="s">
        <v>1341</v>
      </c>
      <c r="M4554" s="704"/>
      <c r="N4554" s="701" t="s">
        <v>1613</v>
      </c>
      <c r="O4554" s="702">
        <v>976383</v>
      </c>
      <c r="P4554" s="701" t="s">
        <v>1608</v>
      </c>
      <c r="Q4554" s="705">
        <v>1563</v>
      </c>
      <c r="R4554" s="701" t="s">
        <v>1341</v>
      </c>
      <c r="S4554" s="701" t="s">
        <v>1341</v>
      </c>
    </row>
    <row r="4555" spans="1:19" x14ac:dyDescent="0.3">
      <c r="A4555" s="701" t="s">
        <v>4748</v>
      </c>
      <c r="B4555" s="701" t="s">
        <v>1607</v>
      </c>
      <c r="C4555" s="701" t="s">
        <v>1350</v>
      </c>
      <c r="D4555" s="702">
        <v>2003</v>
      </c>
      <c r="E4555" s="701" t="s">
        <v>1624</v>
      </c>
      <c r="F4555" s="701" t="s">
        <v>1625</v>
      </c>
      <c r="G4555" s="701" t="s">
        <v>1612</v>
      </c>
      <c r="H4555" s="703">
        <v>38047</v>
      </c>
      <c r="I4555" s="703">
        <v>38047</v>
      </c>
      <c r="J4555" s="701" t="s">
        <v>1608</v>
      </c>
      <c r="K4555" s="702">
        <v>24515</v>
      </c>
      <c r="L4555" s="701" t="s">
        <v>1341</v>
      </c>
      <c r="M4555" s="706"/>
      <c r="N4555" s="701" t="s">
        <v>1613</v>
      </c>
      <c r="O4555" s="702">
        <v>2315621</v>
      </c>
      <c r="P4555" s="701" t="s">
        <v>1608</v>
      </c>
      <c r="Q4555" s="705">
        <v>526</v>
      </c>
      <c r="R4555" s="701" t="s">
        <v>1341</v>
      </c>
      <c r="S4555" s="701" t="s">
        <v>1341</v>
      </c>
    </row>
    <row r="4556" spans="1:19" x14ac:dyDescent="0.3">
      <c r="A4556" s="701" t="s">
        <v>4749</v>
      </c>
      <c r="B4556" s="701" t="s">
        <v>1607</v>
      </c>
      <c r="C4556" s="701" t="s">
        <v>1350</v>
      </c>
      <c r="D4556" s="702">
        <v>2003</v>
      </c>
      <c r="E4556" s="701" t="s">
        <v>1624</v>
      </c>
      <c r="F4556" s="701" t="s">
        <v>1625</v>
      </c>
      <c r="G4556" s="701" t="s">
        <v>1612</v>
      </c>
      <c r="H4556" s="703">
        <v>38047</v>
      </c>
      <c r="I4556" s="703">
        <v>38047</v>
      </c>
      <c r="J4556" s="701" t="s">
        <v>1608</v>
      </c>
      <c r="K4556" s="702">
        <v>24822</v>
      </c>
      <c r="L4556" s="701" t="s">
        <v>1341</v>
      </c>
      <c r="M4556" s="704"/>
      <c r="N4556" s="701" t="s">
        <v>1613</v>
      </c>
      <c r="O4556" s="702">
        <v>643960</v>
      </c>
      <c r="P4556" s="701" t="s">
        <v>1608</v>
      </c>
      <c r="Q4556" s="705">
        <v>243</v>
      </c>
      <c r="R4556" s="701" t="s">
        <v>1341</v>
      </c>
      <c r="S4556" s="701" t="s">
        <v>1341</v>
      </c>
    </row>
    <row r="4557" spans="1:19" x14ac:dyDescent="0.3">
      <c r="A4557" s="701" t="s">
        <v>4757</v>
      </c>
      <c r="B4557" s="701" t="s">
        <v>1607</v>
      </c>
      <c r="C4557" s="701" t="s">
        <v>1350</v>
      </c>
      <c r="D4557" s="702">
        <v>2003</v>
      </c>
      <c r="E4557" s="701" t="s">
        <v>1624</v>
      </c>
      <c r="F4557" s="701" t="s">
        <v>1625</v>
      </c>
      <c r="G4557" s="701" t="s">
        <v>1612</v>
      </c>
      <c r="H4557" s="703">
        <v>38047</v>
      </c>
      <c r="I4557" s="703">
        <v>38047</v>
      </c>
      <c r="J4557" s="701" t="s">
        <v>1608</v>
      </c>
      <c r="K4557" s="702">
        <v>24448</v>
      </c>
      <c r="L4557" s="701" t="s">
        <v>1341</v>
      </c>
      <c r="M4557" s="706"/>
      <c r="N4557" s="701" t="s">
        <v>1613</v>
      </c>
      <c r="O4557" s="702">
        <v>308136</v>
      </c>
      <c r="P4557" s="701" t="s">
        <v>1608</v>
      </c>
      <c r="Q4557" s="705">
        <v>570</v>
      </c>
      <c r="R4557" s="701" t="s">
        <v>1341</v>
      </c>
      <c r="S4557" s="701" t="s">
        <v>1341</v>
      </c>
    </row>
    <row r="4558" spans="1:19" x14ac:dyDescent="0.3">
      <c r="A4558" s="701" t="s">
        <v>4758</v>
      </c>
      <c r="B4558" s="701" t="s">
        <v>1607</v>
      </c>
      <c r="C4558" s="701" t="s">
        <v>1350</v>
      </c>
      <c r="D4558" s="702">
        <v>2003</v>
      </c>
      <c r="E4558" s="701" t="s">
        <v>1624</v>
      </c>
      <c r="F4558" s="701" t="s">
        <v>1625</v>
      </c>
      <c r="G4558" s="701" t="s">
        <v>1612</v>
      </c>
      <c r="H4558" s="703">
        <v>38047</v>
      </c>
      <c r="I4558" s="703">
        <v>38047</v>
      </c>
      <c r="J4558" s="701" t="s">
        <v>1608</v>
      </c>
      <c r="K4558" s="702">
        <v>25147</v>
      </c>
      <c r="L4558" s="701" t="s">
        <v>1341</v>
      </c>
      <c r="M4558" s="704"/>
      <c r="N4558" s="701" t="s">
        <v>1613</v>
      </c>
      <c r="O4558" s="702">
        <v>309319</v>
      </c>
      <c r="P4558" s="701" t="s">
        <v>1608</v>
      </c>
      <c r="Q4558" s="705">
        <v>0</v>
      </c>
      <c r="R4558" s="701" t="s">
        <v>1341</v>
      </c>
      <c r="S4558" s="701" t="s">
        <v>1341</v>
      </c>
    </row>
    <row r="4559" spans="1:19" x14ac:dyDescent="0.3">
      <c r="A4559" s="701" t="s">
        <v>4759</v>
      </c>
      <c r="B4559" s="701" t="s">
        <v>1607</v>
      </c>
      <c r="C4559" s="701" t="s">
        <v>1350</v>
      </c>
      <c r="D4559" s="702">
        <v>2003</v>
      </c>
      <c r="E4559" s="701" t="s">
        <v>1624</v>
      </c>
      <c r="F4559" s="701" t="s">
        <v>1625</v>
      </c>
      <c r="G4559" s="701" t="s">
        <v>1612</v>
      </c>
      <c r="H4559" s="703">
        <v>38056</v>
      </c>
      <c r="I4559" s="703">
        <v>38056</v>
      </c>
      <c r="J4559" s="701" t="s">
        <v>1608</v>
      </c>
      <c r="K4559" s="702">
        <v>24815</v>
      </c>
      <c r="L4559" s="701" t="s">
        <v>1341</v>
      </c>
      <c r="M4559" s="704"/>
      <c r="N4559" s="701" t="s">
        <v>1613</v>
      </c>
      <c r="O4559" s="702">
        <v>967367</v>
      </c>
      <c r="P4559" s="701" t="s">
        <v>1608</v>
      </c>
      <c r="Q4559" s="705">
        <v>191</v>
      </c>
      <c r="R4559" s="701" t="s">
        <v>1341</v>
      </c>
      <c r="S4559" s="701" t="s">
        <v>1341</v>
      </c>
    </row>
    <row r="4560" spans="1:19" x14ac:dyDescent="0.3">
      <c r="A4560" s="701" t="s">
        <v>4769</v>
      </c>
      <c r="B4560" s="701" t="s">
        <v>1607</v>
      </c>
      <c r="C4560" s="701" t="s">
        <v>1350</v>
      </c>
      <c r="D4560" s="702">
        <v>2003</v>
      </c>
      <c r="E4560" s="701" t="s">
        <v>1624</v>
      </c>
      <c r="F4560" s="701" t="s">
        <v>1625</v>
      </c>
      <c r="G4560" s="701" t="s">
        <v>1612</v>
      </c>
      <c r="H4560" s="703">
        <v>38056</v>
      </c>
      <c r="I4560" s="703">
        <v>38056</v>
      </c>
      <c r="J4560" s="701" t="s">
        <v>1608</v>
      </c>
      <c r="K4560" s="702">
        <v>25030</v>
      </c>
      <c r="L4560" s="701" t="s">
        <v>1341</v>
      </c>
      <c r="M4560" s="704"/>
      <c r="N4560" s="701" t="s">
        <v>1613</v>
      </c>
      <c r="O4560" s="702">
        <v>306210</v>
      </c>
      <c r="P4560" s="701" t="s">
        <v>1608</v>
      </c>
      <c r="Q4560" s="705">
        <v>0</v>
      </c>
      <c r="R4560" s="701" t="s">
        <v>1341</v>
      </c>
      <c r="S4560" s="701" t="s">
        <v>1341</v>
      </c>
    </row>
    <row r="4561" spans="1:19" x14ac:dyDescent="0.3">
      <c r="A4561" s="701" t="s">
        <v>4770</v>
      </c>
      <c r="B4561" s="701" t="s">
        <v>1607</v>
      </c>
      <c r="C4561" s="701" t="s">
        <v>1350</v>
      </c>
      <c r="D4561" s="702">
        <v>2003</v>
      </c>
      <c r="E4561" s="701" t="s">
        <v>1624</v>
      </c>
      <c r="F4561" s="701" t="s">
        <v>1625</v>
      </c>
      <c r="G4561" s="701" t="s">
        <v>1612</v>
      </c>
      <c r="H4561" s="703">
        <v>38056</v>
      </c>
      <c r="I4561" s="703">
        <v>38056</v>
      </c>
      <c r="J4561" s="701" t="s">
        <v>1608</v>
      </c>
      <c r="K4561" s="702">
        <v>24982</v>
      </c>
      <c r="L4561" s="701" t="s">
        <v>1341</v>
      </c>
      <c r="M4561" s="706"/>
      <c r="N4561" s="701" t="s">
        <v>1613</v>
      </c>
      <c r="O4561" s="702">
        <v>635129</v>
      </c>
      <c r="P4561" s="701" t="s">
        <v>1608</v>
      </c>
      <c r="Q4561" s="702">
        <v>48</v>
      </c>
      <c r="R4561" s="701" t="s">
        <v>1341</v>
      </c>
      <c r="S4561" s="701" t="s">
        <v>1341</v>
      </c>
    </row>
    <row r="4562" spans="1:19" x14ac:dyDescent="0.3">
      <c r="A4562" s="701" t="s">
        <v>4740</v>
      </c>
      <c r="B4562" s="701" t="s">
        <v>1607</v>
      </c>
      <c r="C4562" s="701" t="s">
        <v>1350</v>
      </c>
      <c r="D4562" s="702">
        <v>2004</v>
      </c>
      <c r="E4562" s="701" t="s">
        <v>1624</v>
      </c>
      <c r="F4562" s="701" t="s">
        <v>1625</v>
      </c>
      <c r="G4562" s="701" t="s">
        <v>1612</v>
      </c>
      <c r="H4562" s="703">
        <v>38469</v>
      </c>
      <c r="I4562" s="703">
        <v>38470</v>
      </c>
      <c r="J4562" s="701" t="s">
        <v>1613</v>
      </c>
      <c r="K4562" s="702">
        <v>137478</v>
      </c>
      <c r="L4562" s="701" t="s">
        <v>1341</v>
      </c>
      <c r="M4562" s="706"/>
      <c r="N4562" s="701" t="s">
        <v>1613</v>
      </c>
      <c r="O4562" s="702">
        <v>279</v>
      </c>
      <c r="P4562" s="701" t="s">
        <v>1341</v>
      </c>
      <c r="Q4562" s="706"/>
      <c r="R4562" s="701" t="s">
        <v>250</v>
      </c>
      <c r="S4562" s="701" t="s">
        <v>4741</v>
      </c>
    </row>
    <row r="4563" spans="1:19" x14ac:dyDescent="0.3">
      <c r="A4563" s="701" t="s">
        <v>4756</v>
      </c>
      <c r="B4563" s="701" t="s">
        <v>1607</v>
      </c>
      <c r="C4563" s="701" t="s">
        <v>1350</v>
      </c>
      <c r="D4563" s="702">
        <v>2004</v>
      </c>
      <c r="E4563" s="701" t="s">
        <v>1624</v>
      </c>
      <c r="F4563" s="701" t="s">
        <v>1625</v>
      </c>
      <c r="G4563" s="701" t="s">
        <v>1612</v>
      </c>
      <c r="H4563" s="703">
        <v>38457</v>
      </c>
      <c r="I4563" s="703">
        <v>38457</v>
      </c>
      <c r="J4563" s="701" t="s">
        <v>1613</v>
      </c>
      <c r="K4563" s="702">
        <v>140736</v>
      </c>
      <c r="L4563" s="701" t="s">
        <v>1341</v>
      </c>
      <c r="M4563" s="706"/>
      <c r="N4563" s="701" t="s">
        <v>1341</v>
      </c>
      <c r="O4563" s="706"/>
      <c r="P4563" s="701" t="s">
        <v>1341</v>
      </c>
      <c r="Q4563" s="706"/>
      <c r="R4563" s="701" t="s">
        <v>250</v>
      </c>
      <c r="S4563" s="701" t="s">
        <v>4741</v>
      </c>
    </row>
    <row r="4564" spans="1:19" x14ac:dyDescent="0.3">
      <c r="A4564" s="701" t="s">
        <v>4827</v>
      </c>
      <c r="B4564" s="701" t="s">
        <v>1607</v>
      </c>
      <c r="C4564" s="701" t="s">
        <v>1350</v>
      </c>
      <c r="D4564" s="702">
        <v>2004</v>
      </c>
      <c r="E4564" s="701" t="s">
        <v>1624</v>
      </c>
      <c r="F4564" s="701" t="s">
        <v>1625</v>
      </c>
      <c r="G4564" s="701" t="s">
        <v>1612</v>
      </c>
      <c r="H4564" s="703">
        <v>38413</v>
      </c>
      <c r="I4564" s="703">
        <v>38413</v>
      </c>
      <c r="J4564" s="701" t="s">
        <v>1613</v>
      </c>
      <c r="K4564" s="702">
        <v>74789</v>
      </c>
      <c r="L4564" s="701" t="s">
        <v>1341</v>
      </c>
      <c r="M4564" s="706"/>
      <c r="N4564" s="701" t="s">
        <v>1613</v>
      </c>
      <c r="O4564" s="702">
        <v>293</v>
      </c>
      <c r="P4564" s="701" t="s">
        <v>1341</v>
      </c>
      <c r="Q4564" s="706"/>
      <c r="R4564" s="701" t="s">
        <v>250</v>
      </c>
      <c r="S4564" s="701" t="s">
        <v>4741</v>
      </c>
    </row>
    <row r="4565" spans="1:19" x14ac:dyDescent="0.3">
      <c r="A4565" s="701" t="s">
        <v>4828</v>
      </c>
      <c r="B4565" s="701" t="s">
        <v>1607</v>
      </c>
      <c r="C4565" s="701" t="s">
        <v>1350</v>
      </c>
      <c r="D4565" s="702">
        <v>2004</v>
      </c>
      <c r="E4565" s="701" t="s">
        <v>1624</v>
      </c>
      <c r="F4565" s="701" t="s">
        <v>1625</v>
      </c>
      <c r="G4565" s="701" t="s">
        <v>1612</v>
      </c>
      <c r="H4565" s="703">
        <v>38413</v>
      </c>
      <c r="I4565" s="703">
        <v>38413</v>
      </c>
      <c r="J4565" s="701" t="s">
        <v>1613</v>
      </c>
      <c r="K4565" s="702">
        <v>76065</v>
      </c>
      <c r="L4565" s="701" t="s">
        <v>1341</v>
      </c>
      <c r="M4565" s="706"/>
      <c r="N4565" s="701" t="s">
        <v>1613</v>
      </c>
      <c r="O4565" s="702">
        <v>154</v>
      </c>
      <c r="P4565" s="701" t="s">
        <v>1341</v>
      </c>
      <c r="Q4565" s="704"/>
      <c r="R4565" s="701" t="s">
        <v>250</v>
      </c>
      <c r="S4565" s="701" t="s">
        <v>4741</v>
      </c>
    </row>
    <row r="4566" spans="1:19" x14ac:dyDescent="0.3">
      <c r="A4566" s="701" t="s">
        <v>4754</v>
      </c>
      <c r="B4566" s="701" t="s">
        <v>1607</v>
      </c>
      <c r="C4566" s="701" t="s">
        <v>1350</v>
      </c>
      <c r="D4566" s="702">
        <v>2004</v>
      </c>
      <c r="E4566" s="701" t="s">
        <v>1624</v>
      </c>
      <c r="F4566" s="701" t="s">
        <v>1625</v>
      </c>
      <c r="G4566" s="701" t="s">
        <v>1612</v>
      </c>
      <c r="H4566" s="703">
        <v>38457</v>
      </c>
      <c r="I4566" s="703">
        <v>38457</v>
      </c>
      <c r="J4566" s="701" t="s">
        <v>1608</v>
      </c>
      <c r="K4566" s="702">
        <v>142428</v>
      </c>
      <c r="L4566" s="701" t="s">
        <v>1341</v>
      </c>
      <c r="M4566" s="706"/>
      <c r="N4566" s="701" t="s">
        <v>1608</v>
      </c>
      <c r="O4566" s="702">
        <v>3632621</v>
      </c>
      <c r="P4566" s="701" t="s">
        <v>1341</v>
      </c>
      <c r="Q4566" s="706"/>
      <c r="R4566" s="701" t="s">
        <v>250</v>
      </c>
      <c r="S4566" s="701" t="s">
        <v>4741</v>
      </c>
    </row>
    <row r="4567" spans="1:19" x14ac:dyDescent="0.3">
      <c r="A4567" s="701" t="s">
        <v>4755</v>
      </c>
      <c r="B4567" s="701" t="s">
        <v>1607</v>
      </c>
      <c r="C4567" s="701" t="s">
        <v>1350</v>
      </c>
      <c r="D4567" s="702">
        <v>2004</v>
      </c>
      <c r="E4567" s="701" t="s">
        <v>1624</v>
      </c>
      <c r="F4567" s="701" t="s">
        <v>1625</v>
      </c>
      <c r="G4567" s="701" t="s">
        <v>1612</v>
      </c>
      <c r="H4567" s="703">
        <v>38469</v>
      </c>
      <c r="I4567" s="703">
        <v>38476</v>
      </c>
      <c r="J4567" s="701" t="s">
        <v>1608</v>
      </c>
      <c r="K4567" s="702">
        <v>153745</v>
      </c>
      <c r="L4567" s="701" t="s">
        <v>1341</v>
      </c>
      <c r="M4567" s="704"/>
      <c r="N4567" s="701" t="s">
        <v>1608</v>
      </c>
      <c r="O4567" s="702">
        <v>2977225</v>
      </c>
      <c r="P4567" s="701" t="s">
        <v>1341</v>
      </c>
      <c r="Q4567" s="704"/>
      <c r="R4567" s="701" t="s">
        <v>250</v>
      </c>
      <c r="S4567" s="701" t="s">
        <v>4741</v>
      </c>
    </row>
    <row r="4568" spans="1:19" x14ac:dyDescent="0.3">
      <c r="A4568" s="701" t="s">
        <v>4829</v>
      </c>
      <c r="B4568" s="701" t="s">
        <v>1607</v>
      </c>
      <c r="C4568" s="701" t="s">
        <v>1350</v>
      </c>
      <c r="D4568" s="702">
        <v>2004</v>
      </c>
      <c r="E4568" s="701" t="s">
        <v>1624</v>
      </c>
      <c r="F4568" s="701" t="s">
        <v>1625</v>
      </c>
      <c r="G4568" s="701" t="s">
        <v>1612</v>
      </c>
      <c r="H4568" s="703">
        <v>38413</v>
      </c>
      <c r="I4568" s="703">
        <v>38413</v>
      </c>
      <c r="J4568" s="701" t="s">
        <v>1608</v>
      </c>
      <c r="K4568" s="702">
        <v>76252</v>
      </c>
      <c r="L4568" s="701" t="s">
        <v>1341</v>
      </c>
      <c r="M4568" s="704"/>
      <c r="N4568" s="701" t="s">
        <v>1608</v>
      </c>
      <c r="O4568" s="702">
        <v>3504586</v>
      </c>
      <c r="P4568" s="701" t="s">
        <v>1341</v>
      </c>
      <c r="Q4568" s="704"/>
      <c r="R4568" s="701" t="s">
        <v>250</v>
      </c>
      <c r="S4568" s="701" t="s">
        <v>4741</v>
      </c>
    </row>
    <row r="4569" spans="1:19" x14ac:dyDescent="0.3">
      <c r="A4569" s="701" t="s">
        <v>4830</v>
      </c>
      <c r="B4569" s="701" t="s">
        <v>1607</v>
      </c>
      <c r="C4569" s="701" t="s">
        <v>1350</v>
      </c>
      <c r="D4569" s="702">
        <v>2004</v>
      </c>
      <c r="E4569" s="701" t="s">
        <v>1624</v>
      </c>
      <c r="F4569" s="701" t="s">
        <v>1625</v>
      </c>
      <c r="G4569" s="701" t="s">
        <v>1612</v>
      </c>
      <c r="H4569" s="703">
        <v>38413</v>
      </c>
      <c r="I4569" s="703">
        <v>38413</v>
      </c>
      <c r="J4569" s="701" t="s">
        <v>1608</v>
      </c>
      <c r="K4569" s="702">
        <v>75456</v>
      </c>
      <c r="L4569" s="701" t="s">
        <v>1341</v>
      </c>
      <c r="M4569" s="704"/>
      <c r="N4569" s="701" t="s">
        <v>1608</v>
      </c>
      <c r="O4569" s="702">
        <v>3541381</v>
      </c>
      <c r="P4569" s="701" t="s">
        <v>1341</v>
      </c>
      <c r="Q4569" s="704"/>
      <c r="R4569" s="701" t="s">
        <v>250</v>
      </c>
      <c r="S4569" s="701" t="s">
        <v>4741</v>
      </c>
    </row>
    <row r="4570" spans="1:19" x14ac:dyDescent="0.3">
      <c r="A4570" s="701" t="s">
        <v>4861</v>
      </c>
      <c r="B4570" s="701" t="s">
        <v>1607</v>
      </c>
      <c r="C4570" s="701" t="s">
        <v>1350</v>
      </c>
      <c r="D4570" s="702">
        <v>2005</v>
      </c>
      <c r="E4570" s="701" t="s">
        <v>1624</v>
      </c>
      <c r="F4570" s="701" t="s">
        <v>1625</v>
      </c>
      <c r="G4570" s="701" t="s">
        <v>1612</v>
      </c>
      <c r="H4570" s="703">
        <v>38842</v>
      </c>
      <c r="I4570" s="703">
        <v>38842</v>
      </c>
      <c r="J4570" s="701" t="s">
        <v>1613</v>
      </c>
      <c r="K4570" s="702">
        <v>148553</v>
      </c>
      <c r="L4570" s="701" t="s">
        <v>1341</v>
      </c>
      <c r="M4570" s="704"/>
      <c r="N4570" s="701" t="s">
        <v>1613</v>
      </c>
      <c r="O4570" s="702">
        <v>1029</v>
      </c>
      <c r="P4570" s="701" t="s">
        <v>1341</v>
      </c>
      <c r="Q4570" s="704"/>
      <c r="R4570" s="701" t="s">
        <v>250</v>
      </c>
      <c r="S4570" s="701" t="s">
        <v>2397</v>
      </c>
    </row>
    <row r="4571" spans="1:19" x14ac:dyDescent="0.3">
      <c r="A4571" s="701" t="s">
        <v>4862</v>
      </c>
      <c r="B4571" s="701" t="s">
        <v>1607</v>
      </c>
      <c r="C4571" s="701" t="s">
        <v>1350</v>
      </c>
      <c r="D4571" s="702">
        <v>2005</v>
      </c>
      <c r="E4571" s="701" t="s">
        <v>1624</v>
      </c>
      <c r="F4571" s="701" t="s">
        <v>1625</v>
      </c>
      <c r="G4571" s="701" t="s">
        <v>1612</v>
      </c>
      <c r="H4571" s="703">
        <v>38824</v>
      </c>
      <c r="I4571" s="703">
        <v>38824</v>
      </c>
      <c r="J4571" s="701" t="s">
        <v>1613</v>
      </c>
      <c r="K4571" s="702">
        <v>148657</v>
      </c>
      <c r="L4571" s="701" t="s">
        <v>1341</v>
      </c>
      <c r="M4571" s="706"/>
      <c r="N4571" s="701" t="s">
        <v>1613</v>
      </c>
      <c r="O4571" s="702">
        <v>586</v>
      </c>
      <c r="P4571" s="701" t="s">
        <v>1341</v>
      </c>
      <c r="Q4571" s="706"/>
      <c r="R4571" s="701" t="s">
        <v>250</v>
      </c>
      <c r="S4571" s="701" t="s">
        <v>2397</v>
      </c>
    </row>
    <row r="4572" spans="1:19" x14ac:dyDescent="0.3">
      <c r="A4572" s="701" t="s">
        <v>4865</v>
      </c>
      <c r="B4572" s="701" t="s">
        <v>1607</v>
      </c>
      <c r="C4572" s="701" t="s">
        <v>1350</v>
      </c>
      <c r="D4572" s="702">
        <v>2005</v>
      </c>
      <c r="E4572" s="701" t="s">
        <v>1624</v>
      </c>
      <c r="F4572" s="701" t="s">
        <v>1625</v>
      </c>
      <c r="G4572" s="701" t="s">
        <v>1612</v>
      </c>
      <c r="H4572" s="703">
        <v>38778</v>
      </c>
      <c r="I4572" s="703">
        <v>38778</v>
      </c>
      <c r="J4572" s="701" t="s">
        <v>1613</v>
      </c>
      <c r="K4572" s="702">
        <v>74504</v>
      </c>
      <c r="L4572" s="701" t="s">
        <v>1341</v>
      </c>
      <c r="M4572" s="706"/>
      <c r="N4572" s="701" t="s">
        <v>1613</v>
      </c>
      <c r="O4572" s="702">
        <v>149</v>
      </c>
      <c r="P4572" s="701" t="s">
        <v>1341</v>
      </c>
      <c r="Q4572" s="706"/>
      <c r="R4572" s="701" t="s">
        <v>250</v>
      </c>
      <c r="S4572" s="701" t="s">
        <v>2397</v>
      </c>
    </row>
    <row r="4573" spans="1:19" x14ac:dyDescent="0.3">
      <c r="A4573" s="701" t="s">
        <v>4866</v>
      </c>
      <c r="B4573" s="701" t="s">
        <v>1607</v>
      </c>
      <c r="C4573" s="701" t="s">
        <v>1350</v>
      </c>
      <c r="D4573" s="702">
        <v>2005</v>
      </c>
      <c r="E4573" s="701" t="s">
        <v>1624</v>
      </c>
      <c r="F4573" s="701" t="s">
        <v>1625</v>
      </c>
      <c r="G4573" s="701" t="s">
        <v>1612</v>
      </c>
      <c r="H4573" s="703">
        <v>38778</v>
      </c>
      <c r="I4573" s="703">
        <v>38778</v>
      </c>
      <c r="J4573" s="701" t="s">
        <v>1613</v>
      </c>
      <c r="K4573" s="702">
        <v>74702</v>
      </c>
      <c r="L4573" s="701" t="s">
        <v>1341</v>
      </c>
      <c r="M4573" s="706"/>
      <c r="N4573" s="701" t="s">
        <v>1613</v>
      </c>
      <c r="O4573" s="702">
        <v>146</v>
      </c>
      <c r="P4573" s="701" t="s">
        <v>1341</v>
      </c>
      <c r="Q4573" s="706"/>
      <c r="R4573" s="701" t="s">
        <v>250</v>
      </c>
      <c r="S4573" s="701" t="s">
        <v>2397</v>
      </c>
    </row>
    <row r="4574" spans="1:19" x14ac:dyDescent="0.3">
      <c r="A4574" s="701" t="s">
        <v>591</v>
      </c>
      <c r="B4574" s="701" t="s">
        <v>1607</v>
      </c>
      <c r="C4574" s="701" t="s">
        <v>1350</v>
      </c>
      <c r="D4574" s="702">
        <v>2005</v>
      </c>
      <c r="E4574" s="701" t="s">
        <v>1624</v>
      </c>
      <c r="F4574" s="701" t="s">
        <v>1625</v>
      </c>
      <c r="G4574" s="701" t="s">
        <v>1612</v>
      </c>
      <c r="H4574" s="703">
        <v>38842</v>
      </c>
      <c r="I4574" s="703">
        <v>38842</v>
      </c>
      <c r="J4574" s="701" t="s">
        <v>1608</v>
      </c>
      <c r="K4574" s="702">
        <v>147338</v>
      </c>
      <c r="L4574" s="701" t="s">
        <v>1341</v>
      </c>
      <c r="M4574" s="706"/>
      <c r="N4574" s="701" t="s">
        <v>1608</v>
      </c>
      <c r="O4574" s="702">
        <v>3124088</v>
      </c>
      <c r="P4574" s="701" t="s">
        <v>1341</v>
      </c>
      <c r="Q4574" s="704"/>
      <c r="R4574" s="701" t="s">
        <v>250</v>
      </c>
      <c r="S4574" s="701" t="s">
        <v>2397</v>
      </c>
    </row>
    <row r="4575" spans="1:19" x14ac:dyDescent="0.3">
      <c r="A4575" s="701" t="s">
        <v>592</v>
      </c>
      <c r="B4575" s="701" t="s">
        <v>1607</v>
      </c>
      <c r="C4575" s="701" t="s">
        <v>1350</v>
      </c>
      <c r="D4575" s="702">
        <v>2005</v>
      </c>
      <c r="E4575" s="701" t="s">
        <v>1624</v>
      </c>
      <c r="F4575" s="701" t="s">
        <v>1625</v>
      </c>
      <c r="G4575" s="701" t="s">
        <v>1612</v>
      </c>
      <c r="H4575" s="703">
        <v>38824</v>
      </c>
      <c r="I4575" s="703">
        <v>38824</v>
      </c>
      <c r="J4575" s="701" t="s">
        <v>1608</v>
      </c>
      <c r="K4575" s="702">
        <v>147870</v>
      </c>
      <c r="L4575" s="701" t="s">
        <v>1341</v>
      </c>
      <c r="M4575" s="706"/>
      <c r="N4575" s="701" t="s">
        <v>1608</v>
      </c>
      <c r="O4575" s="702">
        <v>3929905</v>
      </c>
      <c r="P4575" s="701" t="s">
        <v>1341</v>
      </c>
      <c r="Q4575" s="706"/>
      <c r="R4575" s="701" t="s">
        <v>250</v>
      </c>
      <c r="S4575" s="701" t="s">
        <v>2397</v>
      </c>
    </row>
    <row r="4576" spans="1:19" x14ac:dyDescent="0.3">
      <c r="A4576" s="701" t="s">
        <v>595</v>
      </c>
      <c r="B4576" s="701" t="s">
        <v>1607</v>
      </c>
      <c r="C4576" s="701" t="s">
        <v>1350</v>
      </c>
      <c r="D4576" s="702">
        <v>2005</v>
      </c>
      <c r="E4576" s="701" t="s">
        <v>1624</v>
      </c>
      <c r="F4576" s="701" t="s">
        <v>1625</v>
      </c>
      <c r="G4576" s="701" t="s">
        <v>1612</v>
      </c>
      <c r="H4576" s="703">
        <v>38778</v>
      </c>
      <c r="I4576" s="703">
        <v>38778</v>
      </c>
      <c r="J4576" s="701" t="s">
        <v>1608</v>
      </c>
      <c r="K4576" s="702">
        <v>73383</v>
      </c>
      <c r="L4576" s="701" t="s">
        <v>1341</v>
      </c>
      <c r="M4576" s="704"/>
      <c r="N4576" s="701" t="s">
        <v>1608</v>
      </c>
      <c r="O4576" s="702">
        <v>3513631</v>
      </c>
      <c r="P4576" s="701" t="s">
        <v>1341</v>
      </c>
      <c r="Q4576" s="704"/>
      <c r="R4576" s="701" t="s">
        <v>250</v>
      </c>
      <c r="S4576" s="701" t="s">
        <v>2397</v>
      </c>
    </row>
    <row r="4577" spans="1:19" x14ac:dyDescent="0.3">
      <c r="A4577" s="701" t="s">
        <v>596</v>
      </c>
      <c r="B4577" s="701" t="s">
        <v>1607</v>
      </c>
      <c r="C4577" s="701" t="s">
        <v>1350</v>
      </c>
      <c r="D4577" s="702">
        <v>2005</v>
      </c>
      <c r="E4577" s="701" t="s">
        <v>1624</v>
      </c>
      <c r="F4577" s="701" t="s">
        <v>1625</v>
      </c>
      <c r="G4577" s="701" t="s">
        <v>1612</v>
      </c>
      <c r="H4577" s="703">
        <v>38778</v>
      </c>
      <c r="I4577" s="703">
        <v>38778</v>
      </c>
      <c r="J4577" s="701" t="s">
        <v>1608</v>
      </c>
      <c r="K4577" s="702">
        <v>74317</v>
      </c>
      <c r="L4577" s="701" t="s">
        <v>1341</v>
      </c>
      <c r="M4577" s="704"/>
      <c r="N4577" s="701" t="s">
        <v>1608</v>
      </c>
      <c r="O4577" s="702">
        <v>3780196</v>
      </c>
      <c r="P4577" s="701" t="s">
        <v>1341</v>
      </c>
      <c r="Q4577" s="704"/>
      <c r="R4577" s="701" t="s">
        <v>250</v>
      </c>
      <c r="S4577" s="701" t="s">
        <v>2397</v>
      </c>
    </row>
    <row r="4578" spans="1:19" x14ac:dyDescent="0.3">
      <c r="A4578" s="701" t="s">
        <v>4848</v>
      </c>
      <c r="B4578" s="701" t="s">
        <v>1607</v>
      </c>
      <c r="C4578" s="701" t="s">
        <v>1350</v>
      </c>
      <c r="D4578" s="702">
        <v>2006</v>
      </c>
      <c r="E4578" s="701" t="s">
        <v>1624</v>
      </c>
      <c r="F4578" s="701" t="s">
        <v>1625</v>
      </c>
      <c r="G4578" s="701" t="s">
        <v>1612</v>
      </c>
      <c r="H4578" s="703">
        <v>39150</v>
      </c>
      <c r="I4578" s="703">
        <v>39150</v>
      </c>
      <c r="J4578" s="701" t="s">
        <v>1613</v>
      </c>
      <c r="K4578" s="702">
        <v>24963</v>
      </c>
      <c r="L4578" s="701" t="s">
        <v>1341</v>
      </c>
      <c r="M4578" s="704"/>
      <c r="N4578" s="701" t="s">
        <v>1613</v>
      </c>
      <c r="O4578" s="702">
        <v>99</v>
      </c>
      <c r="P4578" s="701" t="s">
        <v>1341</v>
      </c>
      <c r="Q4578" s="704"/>
      <c r="R4578" s="701" t="s">
        <v>250</v>
      </c>
      <c r="S4578" s="701" t="s">
        <v>2395</v>
      </c>
    </row>
    <row r="4579" spans="1:19" x14ac:dyDescent="0.3">
      <c r="A4579" s="701" t="s">
        <v>4849</v>
      </c>
      <c r="B4579" s="701" t="s">
        <v>1607</v>
      </c>
      <c r="C4579" s="701" t="s">
        <v>1350</v>
      </c>
      <c r="D4579" s="702">
        <v>2006</v>
      </c>
      <c r="E4579" s="701" t="s">
        <v>1624</v>
      </c>
      <c r="F4579" s="701" t="s">
        <v>1625</v>
      </c>
      <c r="G4579" s="701" t="s">
        <v>1612</v>
      </c>
      <c r="H4579" s="703">
        <v>39146</v>
      </c>
      <c r="I4579" s="703">
        <v>39146</v>
      </c>
      <c r="J4579" s="701" t="s">
        <v>1613</v>
      </c>
      <c r="K4579" s="702">
        <v>24961</v>
      </c>
      <c r="L4579" s="701" t="s">
        <v>1341</v>
      </c>
      <c r="M4579" s="706"/>
      <c r="N4579" s="701" t="s">
        <v>1613</v>
      </c>
      <c r="O4579" s="702">
        <v>148</v>
      </c>
      <c r="P4579" s="701" t="s">
        <v>1341</v>
      </c>
      <c r="Q4579" s="706"/>
      <c r="R4579" s="701" t="s">
        <v>250</v>
      </c>
      <c r="S4579" s="701" t="s">
        <v>2395</v>
      </c>
    </row>
    <row r="4580" spans="1:19" x14ac:dyDescent="0.3">
      <c r="A4580" s="701" t="s">
        <v>4863</v>
      </c>
      <c r="B4580" s="701" t="s">
        <v>1607</v>
      </c>
      <c r="C4580" s="701" t="s">
        <v>1350</v>
      </c>
      <c r="D4580" s="702">
        <v>2006</v>
      </c>
      <c r="E4580" s="701" t="s">
        <v>1624</v>
      </c>
      <c r="F4580" s="701" t="s">
        <v>1625</v>
      </c>
      <c r="G4580" s="701" t="s">
        <v>1612</v>
      </c>
      <c r="H4580" s="703">
        <v>39150</v>
      </c>
      <c r="I4580" s="703">
        <v>39150</v>
      </c>
      <c r="J4580" s="701" t="s">
        <v>1613</v>
      </c>
      <c r="K4580" s="702">
        <v>49813</v>
      </c>
      <c r="L4580" s="701" t="s">
        <v>1341</v>
      </c>
      <c r="M4580" s="706"/>
      <c r="N4580" s="701" t="s">
        <v>1613</v>
      </c>
      <c r="O4580" s="702">
        <v>881</v>
      </c>
      <c r="P4580" s="701" t="s">
        <v>1341</v>
      </c>
      <c r="Q4580" s="706"/>
      <c r="R4580" s="701" t="s">
        <v>250</v>
      </c>
      <c r="S4580" s="701" t="s">
        <v>2395</v>
      </c>
    </row>
    <row r="4581" spans="1:19" x14ac:dyDescent="0.3">
      <c r="A4581" s="701" t="s">
        <v>4864</v>
      </c>
      <c r="B4581" s="701" t="s">
        <v>1607</v>
      </c>
      <c r="C4581" s="701" t="s">
        <v>1350</v>
      </c>
      <c r="D4581" s="702">
        <v>2006</v>
      </c>
      <c r="E4581" s="701" t="s">
        <v>1624</v>
      </c>
      <c r="F4581" s="701" t="s">
        <v>1625</v>
      </c>
      <c r="G4581" s="701" t="s">
        <v>1612</v>
      </c>
      <c r="H4581" s="703">
        <v>39146</v>
      </c>
      <c r="I4581" s="703">
        <v>39146</v>
      </c>
      <c r="J4581" s="701" t="s">
        <v>1613</v>
      </c>
      <c r="K4581" s="702">
        <v>49622</v>
      </c>
      <c r="L4581" s="701" t="s">
        <v>1341</v>
      </c>
      <c r="M4581" s="706"/>
      <c r="N4581" s="701" t="s">
        <v>1613</v>
      </c>
      <c r="O4581" s="702">
        <v>584</v>
      </c>
      <c r="P4581" s="701" t="s">
        <v>1341</v>
      </c>
      <c r="Q4581" s="704"/>
      <c r="R4581" s="701" t="s">
        <v>250</v>
      </c>
      <c r="S4581" s="701" t="s">
        <v>2395</v>
      </c>
    </row>
    <row r="4582" spans="1:19" x14ac:dyDescent="0.3">
      <c r="A4582" s="701" t="s">
        <v>4880</v>
      </c>
      <c r="B4582" s="701" t="s">
        <v>1607</v>
      </c>
      <c r="C4582" s="701" t="s">
        <v>1350</v>
      </c>
      <c r="D4582" s="702">
        <v>2006</v>
      </c>
      <c r="E4582" s="701" t="s">
        <v>1624</v>
      </c>
      <c r="F4582" s="701" t="s">
        <v>1625</v>
      </c>
      <c r="G4582" s="701" t="s">
        <v>1612</v>
      </c>
      <c r="H4582" s="703">
        <v>39184</v>
      </c>
      <c r="I4582" s="703">
        <v>39184</v>
      </c>
      <c r="J4582" s="701" t="s">
        <v>1613</v>
      </c>
      <c r="K4582" s="702">
        <v>99889</v>
      </c>
      <c r="L4582" s="701" t="s">
        <v>1341</v>
      </c>
      <c r="M4582" s="706"/>
      <c r="N4582" s="701" t="s">
        <v>1613</v>
      </c>
      <c r="O4582" s="702">
        <v>193</v>
      </c>
      <c r="P4582" s="701" t="s">
        <v>1341</v>
      </c>
      <c r="Q4582" s="706"/>
      <c r="R4582" s="701" t="s">
        <v>250</v>
      </c>
      <c r="S4582" s="701" t="s">
        <v>2395</v>
      </c>
    </row>
    <row r="4583" spans="1:19" x14ac:dyDescent="0.3">
      <c r="A4583" s="701" t="s">
        <v>4881</v>
      </c>
      <c r="B4583" s="701" t="s">
        <v>1607</v>
      </c>
      <c r="C4583" s="701" t="s">
        <v>1350</v>
      </c>
      <c r="D4583" s="702">
        <v>2006</v>
      </c>
      <c r="E4583" s="701" t="s">
        <v>1624</v>
      </c>
      <c r="F4583" s="701" t="s">
        <v>1625</v>
      </c>
      <c r="G4583" s="701" t="s">
        <v>1612</v>
      </c>
      <c r="H4583" s="703">
        <v>39203</v>
      </c>
      <c r="I4583" s="703">
        <v>39203</v>
      </c>
      <c r="J4583" s="701" t="s">
        <v>1613</v>
      </c>
      <c r="K4583" s="702">
        <v>97493</v>
      </c>
      <c r="L4583" s="701" t="s">
        <v>1341</v>
      </c>
      <c r="M4583" s="704"/>
      <c r="N4583" s="701" t="s">
        <v>1613</v>
      </c>
      <c r="O4583" s="702">
        <v>985</v>
      </c>
      <c r="P4583" s="701" t="s">
        <v>1341</v>
      </c>
      <c r="Q4583" s="704"/>
      <c r="R4583" s="701" t="s">
        <v>250</v>
      </c>
      <c r="S4583" s="701" t="s">
        <v>2395</v>
      </c>
    </row>
    <row r="4584" spans="1:19" x14ac:dyDescent="0.3">
      <c r="A4584" s="701" t="s">
        <v>4921</v>
      </c>
      <c r="B4584" s="701" t="s">
        <v>1607</v>
      </c>
      <c r="C4584" s="701" t="s">
        <v>1350</v>
      </c>
      <c r="D4584" s="702">
        <v>2006</v>
      </c>
      <c r="E4584" s="701" t="s">
        <v>1624</v>
      </c>
      <c r="F4584" s="701" t="s">
        <v>1625</v>
      </c>
      <c r="G4584" s="701" t="s">
        <v>1612</v>
      </c>
      <c r="H4584" s="703">
        <v>39150</v>
      </c>
      <c r="I4584" s="703">
        <v>39150</v>
      </c>
      <c r="J4584" s="701" t="s">
        <v>1613</v>
      </c>
      <c r="K4584" s="702">
        <v>49838</v>
      </c>
      <c r="L4584" s="701" t="s">
        <v>1341</v>
      </c>
      <c r="M4584" s="706"/>
      <c r="N4584" s="701" t="s">
        <v>1613</v>
      </c>
      <c r="O4584" s="702">
        <v>472</v>
      </c>
      <c r="P4584" s="701" t="s">
        <v>1341</v>
      </c>
      <c r="Q4584" s="704"/>
      <c r="R4584" s="701" t="s">
        <v>250</v>
      </c>
      <c r="S4584" s="701" t="s">
        <v>2395</v>
      </c>
    </row>
    <row r="4585" spans="1:19" x14ac:dyDescent="0.3">
      <c r="A4585" s="701" t="s">
        <v>4922</v>
      </c>
      <c r="B4585" s="701" t="s">
        <v>1607</v>
      </c>
      <c r="C4585" s="701" t="s">
        <v>1350</v>
      </c>
      <c r="D4585" s="702">
        <v>2006</v>
      </c>
      <c r="E4585" s="701" t="s">
        <v>1624</v>
      </c>
      <c r="F4585" s="701" t="s">
        <v>1625</v>
      </c>
      <c r="G4585" s="701" t="s">
        <v>1612</v>
      </c>
      <c r="H4585" s="703">
        <v>39146</v>
      </c>
      <c r="I4585" s="703">
        <v>39146</v>
      </c>
      <c r="J4585" s="701" t="s">
        <v>1613</v>
      </c>
      <c r="K4585" s="702">
        <v>49662</v>
      </c>
      <c r="L4585" s="701" t="s">
        <v>1341</v>
      </c>
      <c r="M4585" s="704"/>
      <c r="N4585" s="701" t="s">
        <v>1613</v>
      </c>
      <c r="O4585" s="702">
        <v>601</v>
      </c>
      <c r="P4585" s="701" t="s">
        <v>1341</v>
      </c>
      <c r="Q4585" s="704"/>
      <c r="R4585" s="701" t="s">
        <v>250</v>
      </c>
      <c r="S4585" s="701" t="s">
        <v>2395</v>
      </c>
    </row>
    <row r="4586" spans="1:19" x14ac:dyDescent="0.3">
      <c r="A4586" s="701" t="s">
        <v>588</v>
      </c>
      <c r="B4586" s="701" t="s">
        <v>1607</v>
      </c>
      <c r="C4586" s="701" t="s">
        <v>1350</v>
      </c>
      <c r="D4586" s="702">
        <v>2006</v>
      </c>
      <c r="E4586" s="701" t="s">
        <v>1624</v>
      </c>
      <c r="F4586" s="701" t="s">
        <v>1625</v>
      </c>
      <c r="G4586" s="701" t="s">
        <v>1612</v>
      </c>
      <c r="H4586" s="703">
        <v>39150</v>
      </c>
      <c r="I4586" s="703">
        <v>39150</v>
      </c>
      <c r="J4586" s="701" t="s">
        <v>1608</v>
      </c>
      <c r="K4586" s="702">
        <v>25097</v>
      </c>
      <c r="L4586" s="701" t="s">
        <v>1341</v>
      </c>
      <c r="M4586" s="704"/>
      <c r="N4586" s="701" t="s">
        <v>1608</v>
      </c>
      <c r="O4586" s="702">
        <v>343166</v>
      </c>
      <c r="P4586" s="701" t="s">
        <v>1341</v>
      </c>
      <c r="Q4586" s="704"/>
      <c r="R4586" s="701" t="s">
        <v>250</v>
      </c>
      <c r="S4586" s="701" t="s">
        <v>2395</v>
      </c>
    </row>
    <row r="4587" spans="1:19" x14ac:dyDescent="0.3">
      <c r="A4587" s="701" t="s">
        <v>589</v>
      </c>
      <c r="B4587" s="701" t="s">
        <v>1607</v>
      </c>
      <c r="C4587" s="701" t="s">
        <v>1350</v>
      </c>
      <c r="D4587" s="702">
        <v>2006</v>
      </c>
      <c r="E4587" s="701" t="s">
        <v>1624</v>
      </c>
      <c r="F4587" s="701" t="s">
        <v>1625</v>
      </c>
      <c r="G4587" s="701" t="s">
        <v>1612</v>
      </c>
      <c r="H4587" s="703">
        <v>39184</v>
      </c>
      <c r="I4587" s="703">
        <v>39184</v>
      </c>
      <c r="J4587" s="701" t="s">
        <v>1608</v>
      </c>
      <c r="K4587" s="702">
        <v>99904</v>
      </c>
      <c r="L4587" s="701" t="s">
        <v>1341</v>
      </c>
      <c r="M4587" s="706"/>
      <c r="N4587" s="701" t="s">
        <v>1608</v>
      </c>
      <c r="O4587" s="702">
        <v>4010587</v>
      </c>
      <c r="P4587" s="701" t="s">
        <v>1341</v>
      </c>
      <c r="Q4587" s="706"/>
      <c r="R4587" s="701" t="s">
        <v>250</v>
      </c>
      <c r="S4587" s="701" t="s">
        <v>2395</v>
      </c>
    </row>
    <row r="4588" spans="1:19" x14ac:dyDescent="0.3">
      <c r="A4588" s="701" t="s">
        <v>590</v>
      </c>
      <c r="B4588" s="701" t="s">
        <v>1607</v>
      </c>
      <c r="C4588" s="701" t="s">
        <v>1350</v>
      </c>
      <c r="D4588" s="702">
        <v>2006</v>
      </c>
      <c r="E4588" s="701" t="s">
        <v>1624</v>
      </c>
      <c r="F4588" s="701" t="s">
        <v>1625</v>
      </c>
      <c r="G4588" s="701" t="s">
        <v>1612</v>
      </c>
      <c r="H4588" s="703">
        <v>39146</v>
      </c>
      <c r="I4588" s="703">
        <v>39146</v>
      </c>
      <c r="J4588" s="701" t="s">
        <v>1608</v>
      </c>
      <c r="K4588" s="702">
        <v>25080</v>
      </c>
      <c r="L4588" s="701" t="s">
        <v>1341</v>
      </c>
      <c r="M4588" s="706"/>
      <c r="N4588" s="701" t="s">
        <v>1608</v>
      </c>
      <c r="O4588" s="702">
        <v>336192</v>
      </c>
      <c r="P4588" s="701" t="s">
        <v>1341</v>
      </c>
      <c r="Q4588" s="706"/>
      <c r="R4588" s="701" t="s">
        <v>250</v>
      </c>
      <c r="S4588" s="701" t="s">
        <v>2395</v>
      </c>
    </row>
    <row r="4589" spans="1:19" x14ac:dyDescent="0.3">
      <c r="A4589" s="701" t="s">
        <v>593</v>
      </c>
      <c r="B4589" s="701" t="s">
        <v>1607</v>
      </c>
      <c r="C4589" s="701" t="s">
        <v>1350</v>
      </c>
      <c r="D4589" s="702">
        <v>2006</v>
      </c>
      <c r="E4589" s="701" t="s">
        <v>1624</v>
      </c>
      <c r="F4589" s="701" t="s">
        <v>1625</v>
      </c>
      <c r="G4589" s="701" t="s">
        <v>1612</v>
      </c>
      <c r="H4589" s="703">
        <v>39150</v>
      </c>
      <c r="I4589" s="703">
        <v>39150</v>
      </c>
      <c r="J4589" s="701" t="s">
        <v>1608</v>
      </c>
      <c r="K4589" s="702">
        <v>49701</v>
      </c>
      <c r="L4589" s="701" t="s">
        <v>1341</v>
      </c>
      <c r="M4589" s="704"/>
      <c r="N4589" s="701" t="s">
        <v>1608</v>
      </c>
      <c r="O4589" s="702">
        <v>282235</v>
      </c>
      <c r="P4589" s="701" t="s">
        <v>1341</v>
      </c>
      <c r="Q4589" s="704"/>
      <c r="R4589" s="701" t="s">
        <v>250</v>
      </c>
      <c r="S4589" s="701" t="s">
        <v>2395</v>
      </c>
    </row>
    <row r="4590" spans="1:19" x14ac:dyDescent="0.3">
      <c r="A4590" s="701" t="s">
        <v>594</v>
      </c>
      <c r="B4590" s="701" t="s">
        <v>1607</v>
      </c>
      <c r="C4590" s="701" t="s">
        <v>1350</v>
      </c>
      <c r="D4590" s="702">
        <v>2006</v>
      </c>
      <c r="E4590" s="701" t="s">
        <v>1624</v>
      </c>
      <c r="F4590" s="701" t="s">
        <v>1625</v>
      </c>
      <c r="G4590" s="701" t="s">
        <v>1612</v>
      </c>
      <c r="H4590" s="703">
        <v>39146</v>
      </c>
      <c r="I4590" s="703">
        <v>39146</v>
      </c>
      <c r="J4590" s="701" t="s">
        <v>1608</v>
      </c>
      <c r="K4590" s="702">
        <v>49657</v>
      </c>
      <c r="L4590" s="701" t="s">
        <v>1341</v>
      </c>
      <c r="M4590" s="706"/>
      <c r="N4590" s="701" t="s">
        <v>1608</v>
      </c>
      <c r="O4590" s="702">
        <v>5721992</v>
      </c>
      <c r="P4590" s="701" t="s">
        <v>1341</v>
      </c>
      <c r="Q4590" s="706"/>
      <c r="R4590" s="701" t="s">
        <v>250</v>
      </c>
      <c r="S4590" s="701" t="s">
        <v>2395</v>
      </c>
    </row>
    <row r="4591" spans="1:19" x14ac:dyDescent="0.3">
      <c r="A4591" s="701" t="s">
        <v>598</v>
      </c>
      <c r="B4591" s="701" t="s">
        <v>1607</v>
      </c>
      <c r="C4591" s="701" t="s">
        <v>1350</v>
      </c>
      <c r="D4591" s="702">
        <v>2006</v>
      </c>
      <c r="E4591" s="701" t="s">
        <v>1624</v>
      </c>
      <c r="F4591" s="701" t="s">
        <v>1625</v>
      </c>
      <c r="G4591" s="701" t="s">
        <v>1612</v>
      </c>
      <c r="H4591" s="703">
        <v>39203</v>
      </c>
      <c r="I4591" s="703">
        <v>39203</v>
      </c>
      <c r="J4591" s="701" t="s">
        <v>1608</v>
      </c>
      <c r="K4591" s="702">
        <v>97493</v>
      </c>
      <c r="L4591" s="701" t="s">
        <v>1341</v>
      </c>
      <c r="M4591" s="704"/>
      <c r="N4591" s="701" t="s">
        <v>1608</v>
      </c>
      <c r="O4591" s="702">
        <v>3298764</v>
      </c>
      <c r="P4591" s="701" t="s">
        <v>1341</v>
      </c>
      <c r="Q4591" s="706"/>
      <c r="R4591" s="701" t="s">
        <v>250</v>
      </c>
      <c r="S4591" s="701" t="s">
        <v>2395</v>
      </c>
    </row>
    <row r="4592" spans="1:19" x14ac:dyDescent="0.3">
      <c r="A4592" s="701" t="s">
        <v>608</v>
      </c>
      <c r="B4592" s="701" t="s">
        <v>1607</v>
      </c>
      <c r="C4592" s="701" t="s">
        <v>1350</v>
      </c>
      <c r="D4592" s="702">
        <v>2006</v>
      </c>
      <c r="E4592" s="701" t="s">
        <v>1624</v>
      </c>
      <c r="F4592" s="701" t="s">
        <v>1625</v>
      </c>
      <c r="G4592" s="701" t="s">
        <v>1612</v>
      </c>
      <c r="H4592" s="703">
        <v>39150</v>
      </c>
      <c r="I4592" s="703">
        <v>39150</v>
      </c>
      <c r="J4592" s="701" t="s">
        <v>1608</v>
      </c>
      <c r="K4592" s="702">
        <v>50089</v>
      </c>
      <c r="L4592" s="701" t="s">
        <v>1341</v>
      </c>
      <c r="M4592" s="704"/>
      <c r="N4592" s="701" t="s">
        <v>1608</v>
      </c>
      <c r="O4592" s="702">
        <v>292456</v>
      </c>
      <c r="P4592" s="701" t="s">
        <v>1341</v>
      </c>
      <c r="Q4592" s="704"/>
      <c r="R4592" s="701" t="s">
        <v>250</v>
      </c>
      <c r="S4592" s="701" t="s">
        <v>2395</v>
      </c>
    </row>
    <row r="4593" spans="1:19" x14ac:dyDescent="0.3">
      <c r="A4593" s="701" t="s">
        <v>609</v>
      </c>
      <c r="B4593" s="701" t="s">
        <v>1607</v>
      </c>
      <c r="C4593" s="701" t="s">
        <v>1350</v>
      </c>
      <c r="D4593" s="702">
        <v>2006</v>
      </c>
      <c r="E4593" s="701" t="s">
        <v>1624</v>
      </c>
      <c r="F4593" s="701" t="s">
        <v>1625</v>
      </c>
      <c r="G4593" s="701" t="s">
        <v>1612</v>
      </c>
      <c r="H4593" s="703">
        <v>39146</v>
      </c>
      <c r="I4593" s="703">
        <v>39146</v>
      </c>
      <c r="J4593" s="701" t="s">
        <v>1608</v>
      </c>
      <c r="K4593" s="702">
        <v>49356</v>
      </c>
      <c r="L4593" s="701" t="s">
        <v>1341</v>
      </c>
      <c r="M4593" s="704"/>
      <c r="N4593" s="701" t="s">
        <v>1608</v>
      </c>
      <c r="O4593" s="702">
        <v>290588</v>
      </c>
      <c r="P4593" s="701" t="s">
        <v>1341</v>
      </c>
      <c r="Q4593" s="706"/>
      <c r="R4593" s="701" t="s">
        <v>250</v>
      </c>
      <c r="S4593" s="701" t="s">
        <v>2395</v>
      </c>
    </row>
    <row r="4594" spans="1:19" x14ac:dyDescent="0.3">
      <c r="A4594" s="701" t="s">
        <v>4669</v>
      </c>
      <c r="B4594" s="701" t="s">
        <v>1607</v>
      </c>
      <c r="C4594" s="701" t="s">
        <v>1350</v>
      </c>
      <c r="D4594" s="702">
        <v>2007</v>
      </c>
      <c r="E4594" s="701" t="s">
        <v>1624</v>
      </c>
      <c r="F4594" s="701" t="s">
        <v>1625</v>
      </c>
      <c r="G4594" s="701" t="s">
        <v>1612</v>
      </c>
      <c r="H4594" s="703">
        <v>39512</v>
      </c>
      <c r="I4594" s="703">
        <v>39512</v>
      </c>
      <c r="J4594" s="701" t="s">
        <v>1613</v>
      </c>
      <c r="K4594" s="702">
        <v>37419</v>
      </c>
      <c r="L4594" s="701" t="s">
        <v>1341</v>
      </c>
      <c r="M4594" s="704"/>
      <c r="N4594" s="701" t="s">
        <v>1613</v>
      </c>
      <c r="O4594" s="702">
        <v>150</v>
      </c>
      <c r="P4594" s="701" t="s">
        <v>1341</v>
      </c>
      <c r="Q4594" s="706"/>
      <c r="R4594" s="701" t="s">
        <v>250</v>
      </c>
      <c r="S4594" s="701" t="s">
        <v>2396</v>
      </c>
    </row>
    <row r="4595" spans="1:19" x14ac:dyDescent="0.3">
      <c r="A4595" s="701" t="s">
        <v>4894</v>
      </c>
      <c r="B4595" s="701" t="s">
        <v>1607</v>
      </c>
      <c r="C4595" s="701" t="s">
        <v>1350</v>
      </c>
      <c r="D4595" s="702">
        <v>2007</v>
      </c>
      <c r="E4595" s="701" t="s">
        <v>1624</v>
      </c>
      <c r="F4595" s="701" t="s">
        <v>1625</v>
      </c>
      <c r="G4595" s="701" t="s">
        <v>1612</v>
      </c>
      <c r="H4595" s="703">
        <v>39512</v>
      </c>
      <c r="I4595" s="703">
        <v>39512</v>
      </c>
      <c r="J4595" s="701" t="s">
        <v>1613</v>
      </c>
      <c r="K4595" s="702">
        <v>71484</v>
      </c>
      <c r="L4595" s="701" t="s">
        <v>1341</v>
      </c>
      <c r="M4595" s="704"/>
      <c r="N4595" s="701" t="s">
        <v>1613</v>
      </c>
      <c r="O4595" s="702">
        <v>3825</v>
      </c>
      <c r="P4595" s="701" t="s">
        <v>1341</v>
      </c>
      <c r="Q4595" s="706"/>
      <c r="R4595" s="701" t="s">
        <v>250</v>
      </c>
      <c r="S4595" s="701" t="s">
        <v>2396</v>
      </c>
    </row>
    <row r="4596" spans="1:19" x14ac:dyDescent="0.3">
      <c r="A4596" s="701" t="s">
        <v>4895</v>
      </c>
      <c r="B4596" s="701" t="s">
        <v>1607</v>
      </c>
      <c r="C4596" s="701" t="s">
        <v>1350</v>
      </c>
      <c r="D4596" s="702">
        <v>2007</v>
      </c>
      <c r="E4596" s="701" t="s">
        <v>1624</v>
      </c>
      <c r="F4596" s="701" t="s">
        <v>1625</v>
      </c>
      <c r="G4596" s="701" t="s">
        <v>1612</v>
      </c>
      <c r="H4596" s="703">
        <v>39513</v>
      </c>
      <c r="I4596" s="703">
        <v>39513</v>
      </c>
      <c r="J4596" s="701" t="s">
        <v>1613</v>
      </c>
      <c r="K4596" s="702">
        <v>74052</v>
      </c>
      <c r="L4596" s="701" t="s">
        <v>1341</v>
      </c>
      <c r="M4596" s="704"/>
      <c r="N4596" s="701" t="s">
        <v>1613</v>
      </c>
      <c r="O4596" s="702">
        <v>1020</v>
      </c>
      <c r="P4596" s="701" t="s">
        <v>1341</v>
      </c>
      <c r="Q4596" s="704"/>
      <c r="R4596" s="701" t="s">
        <v>250</v>
      </c>
      <c r="S4596" s="701" t="s">
        <v>2396</v>
      </c>
    </row>
    <row r="4597" spans="1:19" x14ac:dyDescent="0.3">
      <c r="A4597" s="701" t="s">
        <v>4896</v>
      </c>
      <c r="B4597" s="701" t="s">
        <v>1607</v>
      </c>
      <c r="C4597" s="701" t="s">
        <v>1350</v>
      </c>
      <c r="D4597" s="702">
        <v>2007</v>
      </c>
      <c r="E4597" s="701" t="s">
        <v>1624</v>
      </c>
      <c r="F4597" s="701" t="s">
        <v>1625</v>
      </c>
      <c r="G4597" s="701" t="s">
        <v>1612</v>
      </c>
      <c r="H4597" s="703">
        <v>39570</v>
      </c>
      <c r="I4597" s="703">
        <v>39570</v>
      </c>
      <c r="J4597" s="701" t="s">
        <v>1613</v>
      </c>
      <c r="K4597" s="702">
        <v>24892</v>
      </c>
      <c r="L4597" s="701" t="s">
        <v>1341</v>
      </c>
      <c r="M4597" s="704"/>
      <c r="N4597" s="701" t="s">
        <v>1613</v>
      </c>
      <c r="O4597" s="702">
        <v>94</v>
      </c>
      <c r="P4597" s="701" t="s">
        <v>1341</v>
      </c>
      <c r="Q4597" s="706"/>
      <c r="R4597" s="701" t="s">
        <v>250</v>
      </c>
      <c r="S4597" s="701" t="s">
        <v>601</v>
      </c>
    </row>
    <row r="4598" spans="1:19" x14ac:dyDescent="0.3">
      <c r="A4598" s="701" t="s">
        <v>4897</v>
      </c>
      <c r="B4598" s="701" t="s">
        <v>1607</v>
      </c>
      <c r="C4598" s="701" t="s">
        <v>1350</v>
      </c>
      <c r="D4598" s="702">
        <v>2007</v>
      </c>
      <c r="E4598" s="701" t="s">
        <v>1624</v>
      </c>
      <c r="F4598" s="701" t="s">
        <v>1625</v>
      </c>
      <c r="G4598" s="701" t="s">
        <v>1612</v>
      </c>
      <c r="H4598" s="703">
        <v>39570</v>
      </c>
      <c r="I4598" s="703">
        <v>39570</v>
      </c>
      <c r="J4598" s="701" t="s">
        <v>1613</v>
      </c>
      <c r="K4598" s="702">
        <v>24912</v>
      </c>
      <c r="L4598" s="701" t="s">
        <v>1341</v>
      </c>
      <c r="M4598" s="704"/>
      <c r="N4598" s="701" t="s">
        <v>1613</v>
      </c>
      <c r="O4598" s="702">
        <v>98</v>
      </c>
      <c r="P4598" s="701" t="s">
        <v>1341</v>
      </c>
      <c r="Q4598" s="706"/>
      <c r="R4598" s="701" t="s">
        <v>250</v>
      </c>
      <c r="S4598" s="701" t="s">
        <v>601</v>
      </c>
    </row>
    <row r="4599" spans="1:19" x14ac:dyDescent="0.3">
      <c r="A4599" s="701" t="s">
        <v>4898</v>
      </c>
      <c r="B4599" s="701" t="s">
        <v>1607</v>
      </c>
      <c r="C4599" s="701" t="s">
        <v>1350</v>
      </c>
      <c r="D4599" s="702">
        <v>2007</v>
      </c>
      <c r="E4599" s="701" t="s">
        <v>1624</v>
      </c>
      <c r="F4599" s="701" t="s">
        <v>1625</v>
      </c>
      <c r="G4599" s="701" t="s">
        <v>1612</v>
      </c>
      <c r="H4599" s="703">
        <v>39570</v>
      </c>
      <c r="I4599" s="703">
        <v>39570</v>
      </c>
      <c r="J4599" s="701" t="s">
        <v>1613</v>
      </c>
      <c r="K4599" s="702">
        <v>25002</v>
      </c>
      <c r="L4599" s="701" t="s">
        <v>1341</v>
      </c>
      <c r="M4599" s="704"/>
      <c r="N4599" s="701" t="s">
        <v>1341</v>
      </c>
      <c r="O4599" s="706"/>
      <c r="P4599" s="701" t="s">
        <v>1341</v>
      </c>
      <c r="Q4599" s="704"/>
      <c r="R4599" s="701" t="s">
        <v>250</v>
      </c>
      <c r="S4599" s="701" t="s">
        <v>601</v>
      </c>
    </row>
    <row r="4600" spans="1:19" x14ac:dyDescent="0.3">
      <c r="A4600" s="701" t="s">
        <v>4899</v>
      </c>
      <c r="B4600" s="701" t="s">
        <v>1607</v>
      </c>
      <c r="C4600" s="701" t="s">
        <v>1350</v>
      </c>
      <c r="D4600" s="702">
        <v>2007</v>
      </c>
      <c r="E4600" s="701" t="s">
        <v>1624</v>
      </c>
      <c r="F4600" s="701" t="s">
        <v>1625</v>
      </c>
      <c r="G4600" s="701" t="s">
        <v>1612</v>
      </c>
      <c r="H4600" s="703">
        <v>39513</v>
      </c>
      <c r="I4600" s="703">
        <v>39513</v>
      </c>
      <c r="J4600" s="701" t="s">
        <v>1613</v>
      </c>
      <c r="K4600" s="702">
        <v>37375</v>
      </c>
      <c r="L4600" s="701" t="s">
        <v>1341</v>
      </c>
      <c r="M4600" s="704"/>
      <c r="N4600" s="701" t="s">
        <v>1613</v>
      </c>
      <c r="O4600" s="702">
        <v>223</v>
      </c>
      <c r="P4600" s="701" t="s">
        <v>1341</v>
      </c>
      <c r="Q4600" s="706"/>
      <c r="R4600" s="701" t="s">
        <v>250</v>
      </c>
      <c r="S4600" s="701" t="s">
        <v>2396</v>
      </c>
    </row>
    <row r="4601" spans="1:19" x14ac:dyDescent="0.3">
      <c r="A4601" s="701" t="s">
        <v>4906</v>
      </c>
      <c r="B4601" s="701" t="s">
        <v>1607</v>
      </c>
      <c r="C4601" s="701" t="s">
        <v>1350</v>
      </c>
      <c r="D4601" s="702">
        <v>2007</v>
      </c>
      <c r="E4601" s="701" t="s">
        <v>1624</v>
      </c>
      <c r="F4601" s="701" t="s">
        <v>1625</v>
      </c>
      <c r="G4601" s="701" t="s">
        <v>1612</v>
      </c>
      <c r="H4601" s="703">
        <v>39570</v>
      </c>
      <c r="I4601" s="703">
        <v>39570</v>
      </c>
      <c r="J4601" s="701" t="s">
        <v>1613</v>
      </c>
      <c r="K4601" s="702">
        <v>25033</v>
      </c>
      <c r="L4601" s="701" t="s">
        <v>1341</v>
      </c>
      <c r="M4601" s="704"/>
      <c r="N4601" s="701" t="s">
        <v>1341</v>
      </c>
      <c r="O4601" s="706"/>
      <c r="P4601" s="701" t="s">
        <v>1341</v>
      </c>
      <c r="Q4601" s="706"/>
      <c r="R4601" s="701" t="s">
        <v>250</v>
      </c>
      <c r="S4601" s="701" t="s">
        <v>601</v>
      </c>
    </row>
    <row r="4602" spans="1:19" x14ac:dyDescent="0.3">
      <c r="A4602" s="701" t="s">
        <v>4917</v>
      </c>
      <c r="B4602" s="701" t="s">
        <v>1607</v>
      </c>
      <c r="C4602" s="701" t="s">
        <v>1350</v>
      </c>
      <c r="D4602" s="702">
        <v>2007</v>
      </c>
      <c r="E4602" s="701" t="s">
        <v>1624</v>
      </c>
      <c r="F4602" s="701" t="s">
        <v>1625</v>
      </c>
      <c r="G4602" s="701" t="s">
        <v>1612</v>
      </c>
      <c r="H4602" s="703">
        <v>39548</v>
      </c>
      <c r="I4602" s="703">
        <v>39548</v>
      </c>
      <c r="J4602" s="701" t="s">
        <v>1613</v>
      </c>
      <c r="K4602" s="702">
        <v>62801</v>
      </c>
      <c r="L4602" s="701" t="s">
        <v>1341</v>
      </c>
      <c r="M4602" s="704"/>
      <c r="N4602" s="701" t="s">
        <v>1341</v>
      </c>
      <c r="O4602" s="706"/>
      <c r="P4602" s="701" t="s">
        <v>1341</v>
      </c>
      <c r="Q4602" s="706"/>
      <c r="R4602" s="701" t="s">
        <v>250</v>
      </c>
      <c r="S4602" s="701" t="s">
        <v>2398</v>
      </c>
    </row>
    <row r="4603" spans="1:19" x14ac:dyDescent="0.3">
      <c r="A4603" s="701" t="s">
        <v>4918</v>
      </c>
      <c r="B4603" s="701" t="s">
        <v>1607</v>
      </c>
      <c r="C4603" s="701" t="s">
        <v>1350</v>
      </c>
      <c r="D4603" s="702">
        <v>2007</v>
      </c>
      <c r="E4603" s="701" t="s">
        <v>1624</v>
      </c>
      <c r="F4603" s="701" t="s">
        <v>1625</v>
      </c>
      <c r="G4603" s="701" t="s">
        <v>1612</v>
      </c>
      <c r="H4603" s="703">
        <v>39548</v>
      </c>
      <c r="I4603" s="703">
        <v>39548</v>
      </c>
      <c r="J4603" s="701" t="s">
        <v>1613</v>
      </c>
      <c r="K4603" s="702">
        <v>62618</v>
      </c>
      <c r="L4603" s="701" t="s">
        <v>1341</v>
      </c>
      <c r="M4603" s="704"/>
      <c r="N4603" s="701" t="s">
        <v>1341</v>
      </c>
      <c r="O4603" s="706"/>
      <c r="P4603" s="701" t="s">
        <v>1341</v>
      </c>
      <c r="Q4603" s="706"/>
      <c r="R4603" s="701" t="s">
        <v>250</v>
      </c>
      <c r="S4603" s="701" t="s">
        <v>2398</v>
      </c>
    </row>
    <row r="4604" spans="1:19" x14ac:dyDescent="0.3">
      <c r="A4604" s="701" t="s">
        <v>587</v>
      </c>
      <c r="B4604" s="701" t="s">
        <v>1607</v>
      </c>
      <c r="C4604" s="701" t="s">
        <v>1350</v>
      </c>
      <c r="D4604" s="702">
        <v>2007</v>
      </c>
      <c r="E4604" s="701" t="s">
        <v>1624</v>
      </c>
      <c r="F4604" s="701" t="s">
        <v>1625</v>
      </c>
      <c r="G4604" s="701" t="s">
        <v>1612</v>
      </c>
      <c r="H4604" s="703">
        <v>39512</v>
      </c>
      <c r="I4604" s="703">
        <v>39512</v>
      </c>
      <c r="J4604" s="701" t="s">
        <v>1608</v>
      </c>
      <c r="K4604" s="702">
        <v>37376</v>
      </c>
      <c r="L4604" s="701" t="s">
        <v>1341</v>
      </c>
      <c r="M4604" s="704"/>
      <c r="N4604" s="701" t="s">
        <v>1608</v>
      </c>
      <c r="O4604" s="702">
        <v>1785678</v>
      </c>
      <c r="P4604" s="701" t="s">
        <v>1341</v>
      </c>
      <c r="Q4604" s="704"/>
      <c r="R4604" s="701" t="s">
        <v>250</v>
      </c>
      <c r="S4604" s="701" t="s">
        <v>2396</v>
      </c>
    </row>
    <row r="4605" spans="1:19" x14ac:dyDescent="0.3">
      <c r="A4605" s="701" t="s">
        <v>597</v>
      </c>
      <c r="B4605" s="701" t="s">
        <v>1607</v>
      </c>
      <c r="C4605" s="701" t="s">
        <v>1350</v>
      </c>
      <c r="D4605" s="702">
        <v>2007</v>
      </c>
      <c r="E4605" s="701" t="s">
        <v>1624</v>
      </c>
      <c r="F4605" s="701" t="s">
        <v>1625</v>
      </c>
      <c r="G4605" s="701" t="s">
        <v>1612</v>
      </c>
      <c r="H4605" s="703">
        <v>39513</v>
      </c>
      <c r="I4605" s="703">
        <v>39513</v>
      </c>
      <c r="J4605" s="701" t="s">
        <v>1608</v>
      </c>
      <c r="K4605" s="702">
        <v>74087</v>
      </c>
      <c r="L4605" s="701" t="s">
        <v>1341</v>
      </c>
      <c r="M4605" s="704"/>
      <c r="N4605" s="701" t="s">
        <v>1608</v>
      </c>
      <c r="O4605" s="702">
        <v>1686682</v>
      </c>
      <c r="P4605" s="701" t="s">
        <v>1341</v>
      </c>
      <c r="Q4605" s="706"/>
      <c r="R4605" s="701" t="s">
        <v>250</v>
      </c>
      <c r="S4605" s="701" t="s">
        <v>2396</v>
      </c>
    </row>
    <row r="4606" spans="1:19" x14ac:dyDescent="0.3">
      <c r="A4606" s="701" t="s">
        <v>599</v>
      </c>
      <c r="B4606" s="701" t="s">
        <v>1607</v>
      </c>
      <c r="C4606" s="701" t="s">
        <v>1350</v>
      </c>
      <c r="D4606" s="702">
        <v>2007</v>
      </c>
      <c r="E4606" s="701" t="s">
        <v>1624</v>
      </c>
      <c r="F4606" s="701" t="s">
        <v>1625</v>
      </c>
      <c r="G4606" s="701" t="s">
        <v>1612</v>
      </c>
      <c r="H4606" s="703">
        <v>39512</v>
      </c>
      <c r="I4606" s="703">
        <v>39512</v>
      </c>
      <c r="J4606" s="701" t="s">
        <v>1608</v>
      </c>
      <c r="K4606" s="702">
        <v>71942</v>
      </c>
      <c r="L4606" s="701" t="s">
        <v>1341</v>
      </c>
      <c r="M4606" s="704"/>
      <c r="N4606" s="701" t="s">
        <v>1608</v>
      </c>
      <c r="O4606" s="702">
        <v>1714631</v>
      </c>
      <c r="P4606" s="701" t="s">
        <v>1341</v>
      </c>
      <c r="Q4606" s="704"/>
      <c r="R4606" s="701" t="s">
        <v>250</v>
      </c>
      <c r="S4606" s="701" t="s">
        <v>2396</v>
      </c>
    </row>
    <row r="4607" spans="1:19" x14ac:dyDescent="0.3">
      <c r="A4607" s="701" t="s">
        <v>600</v>
      </c>
      <c r="B4607" s="701" t="s">
        <v>1607</v>
      </c>
      <c r="C4607" s="701" t="s">
        <v>1350</v>
      </c>
      <c r="D4607" s="702">
        <v>2007</v>
      </c>
      <c r="E4607" s="701" t="s">
        <v>1624</v>
      </c>
      <c r="F4607" s="701" t="s">
        <v>1625</v>
      </c>
      <c r="G4607" s="701" t="s">
        <v>1612</v>
      </c>
      <c r="H4607" s="703">
        <v>39570</v>
      </c>
      <c r="I4607" s="703">
        <v>39570</v>
      </c>
      <c r="J4607" s="701" t="s">
        <v>1608</v>
      </c>
      <c r="K4607" s="702">
        <v>25047</v>
      </c>
      <c r="L4607" s="701" t="s">
        <v>1341</v>
      </c>
      <c r="M4607" s="704"/>
      <c r="N4607" s="701" t="s">
        <v>1608</v>
      </c>
      <c r="O4607" s="702">
        <v>967181</v>
      </c>
      <c r="P4607" s="701" t="s">
        <v>1341</v>
      </c>
      <c r="Q4607" s="704"/>
      <c r="R4607" s="701" t="s">
        <v>250</v>
      </c>
      <c r="S4607" s="701" t="s">
        <v>601</v>
      </c>
    </row>
    <row r="4608" spans="1:19" x14ac:dyDescent="0.3">
      <c r="A4608" s="701" t="s">
        <v>602</v>
      </c>
      <c r="B4608" s="701" t="s">
        <v>1607</v>
      </c>
      <c r="C4608" s="701" t="s">
        <v>1350</v>
      </c>
      <c r="D4608" s="702">
        <v>2007</v>
      </c>
      <c r="E4608" s="701" t="s">
        <v>1624</v>
      </c>
      <c r="F4608" s="701" t="s">
        <v>1625</v>
      </c>
      <c r="G4608" s="701" t="s">
        <v>1612</v>
      </c>
      <c r="H4608" s="703">
        <v>39570</v>
      </c>
      <c r="I4608" s="703">
        <v>39570</v>
      </c>
      <c r="J4608" s="701" t="s">
        <v>1608</v>
      </c>
      <c r="K4608" s="702">
        <v>25088</v>
      </c>
      <c r="L4608" s="701" t="s">
        <v>1341</v>
      </c>
      <c r="M4608" s="704"/>
      <c r="N4608" s="701" t="s">
        <v>1608</v>
      </c>
      <c r="O4608" s="702">
        <v>670584</v>
      </c>
      <c r="P4608" s="701" t="s">
        <v>1341</v>
      </c>
      <c r="Q4608" s="706"/>
      <c r="R4608" s="701" t="s">
        <v>250</v>
      </c>
      <c r="S4608" s="701" t="s">
        <v>601</v>
      </c>
    </row>
    <row r="4609" spans="1:19" x14ac:dyDescent="0.3">
      <c r="A4609" s="701" t="s">
        <v>603</v>
      </c>
      <c r="B4609" s="701" t="s">
        <v>1607</v>
      </c>
      <c r="C4609" s="701" t="s">
        <v>1350</v>
      </c>
      <c r="D4609" s="702">
        <v>2007</v>
      </c>
      <c r="E4609" s="701" t="s">
        <v>1624</v>
      </c>
      <c r="F4609" s="701" t="s">
        <v>1625</v>
      </c>
      <c r="G4609" s="701" t="s">
        <v>1612</v>
      </c>
      <c r="H4609" s="703">
        <v>39570</v>
      </c>
      <c r="I4609" s="703">
        <v>39570</v>
      </c>
      <c r="J4609" s="701" t="s">
        <v>1608</v>
      </c>
      <c r="K4609" s="702">
        <v>24979</v>
      </c>
      <c r="L4609" s="701" t="s">
        <v>1341</v>
      </c>
      <c r="M4609" s="704"/>
      <c r="N4609" s="701" t="s">
        <v>1608</v>
      </c>
      <c r="O4609" s="702">
        <v>904257</v>
      </c>
      <c r="P4609" s="701" t="s">
        <v>1341</v>
      </c>
      <c r="Q4609" s="706"/>
      <c r="R4609" s="701" t="s">
        <v>250</v>
      </c>
      <c r="S4609" s="701" t="s">
        <v>601</v>
      </c>
    </row>
    <row r="4610" spans="1:19" x14ac:dyDescent="0.3">
      <c r="A4610" s="701" t="s">
        <v>604</v>
      </c>
      <c r="B4610" s="701" t="s">
        <v>1607</v>
      </c>
      <c r="C4610" s="701" t="s">
        <v>1350</v>
      </c>
      <c r="D4610" s="702">
        <v>2007</v>
      </c>
      <c r="E4610" s="701" t="s">
        <v>1624</v>
      </c>
      <c r="F4610" s="701" t="s">
        <v>1625</v>
      </c>
      <c r="G4610" s="701" t="s">
        <v>1612</v>
      </c>
      <c r="H4610" s="703">
        <v>39513</v>
      </c>
      <c r="I4610" s="703">
        <v>39513</v>
      </c>
      <c r="J4610" s="701" t="s">
        <v>1608</v>
      </c>
      <c r="K4610" s="702">
        <v>37099</v>
      </c>
      <c r="L4610" s="701" t="s">
        <v>1341</v>
      </c>
      <c r="M4610" s="704"/>
      <c r="N4610" s="701" t="s">
        <v>1608</v>
      </c>
      <c r="O4610" s="702">
        <v>1782803</v>
      </c>
      <c r="P4610" s="701" t="s">
        <v>1341</v>
      </c>
      <c r="Q4610" s="706"/>
      <c r="R4610" s="701" t="s">
        <v>250</v>
      </c>
      <c r="S4610" s="701" t="s">
        <v>2396</v>
      </c>
    </row>
    <row r="4611" spans="1:19" x14ac:dyDescent="0.3">
      <c r="A4611" s="701" t="s">
        <v>605</v>
      </c>
      <c r="B4611" s="701" t="s">
        <v>1607</v>
      </c>
      <c r="C4611" s="701" t="s">
        <v>1350</v>
      </c>
      <c r="D4611" s="702">
        <v>2007</v>
      </c>
      <c r="E4611" s="701" t="s">
        <v>1624</v>
      </c>
      <c r="F4611" s="701" t="s">
        <v>1625</v>
      </c>
      <c r="G4611" s="701" t="s">
        <v>1612</v>
      </c>
      <c r="H4611" s="703">
        <v>39570</v>
      </c>
      <c r="I4611" s="703">
        <v>39570</v>
      </c>
      <c r="J4611" s="701" t="s">
        <v>1608</v>
      </c>
      <c r="K4611" s="702">
        <v>25007</v>
      </c>
      <c r="L4611" s="701" t="s">
        <v>1341</v>
      </c>
      <c r="M4611" s="704"/>
      <c r="N4611" s="701" t="s">
        <v>1608</v>
      </c>
      <c r="O4611" s="702">
        <v>750506</v>
      </c>
      <c r="P4611" s="701" t="s">
        <v>1341</v>
      </c>
      <c r="Q4611" s="706"/>
      <c r="R4611" s="701" t="s">
        <v>250</v>
      </c>
      <c r="S4611" s="701" t="s">
        <v>601</v>
      </c>
    </row>
    <row r="4612" spans="1:19" x14ac:dyDescent="0.3">
      <c r="A4612" s="701" t="s">
        <v>606</v>
      </c>
      <c r="B4612" s="701" t="s">
        <v>1607</v>
      </c>
      <c r="C4612" s="701" t="s">
        <v>1350</v>
      </c>
      <c r="D4612" s="702">
        <v>2007</v>
      </c>
      <c r="E4612" s="701" t="s">
        <v>1624</v>
      </c>
      <c r="F4612" s="701" t="s">
        <v>1625</v>
      </c>
      <c r="G4612" s="701" t="s">
        <v>1612</v>
      </c>
      <c r="H4612" s="703">
        <v>39548</v>
      </c>
      <c r="I4612" s="703">
        <v>39548</v>
      </c>
      <c r="J4612" s="701" t="s">
        <v>1608</v>
      </c>
      <c r="K4612" s="702">
        <v>62743</v>
      </c>
      <c r="L4612" s="701" t="s">
        <v>1341</v>
      </c>
      <c r="M4612" s="704"/>
      <c r="N4612" s="701" t="s">
        <v>1608</v>
      </c>
      <c r="O4612" s="702">
        <v>3420990</v>
      </c>
      <c r="P4612" s="701" t="s">
        <v>1341</v>
      </c>
      <c r="Q4612" s="706"/>
      <c r="R4612" s="701" t="s">
        <v>250</v>
      </c>
      <c r="S4612" s="701" t="s">
        <v>2398</v>
      </c>
    </row>
    <row r="4613" spans="1:19" x14ac:dyDescent="0.3">
      <c r="A4613" s="701" t="s">
        <v>607</v>
      </c>
      <c r="B4613" s="701" t="s">
        <v>1607</v>
      </c>
      <c r="C4613" s="701" t="s">
        <v>1350</v>
      </c>
      <c r="D4613" s="702">
        <v>2007</v>
      </c>
      <c r="E4613" s="701" t="s">
        <v>1624</v>
      </c>
      <c r="F4613" s="701" t="s">
        <v>1625</v>
      </c>
      <c r="G4613" s="701" t="s">
        <v>1612</v>
      </c>
      <c r="H4613" s="703">
        <v>39548</v>
      </c>
      <c r="I4613" s="703">
        <v>39548</v>
      </c>
      <c r="J4613" s="701" t="s">
        <v>1608</v>
      </c>
      <c r="K4613" s="702">
        <v>62594</v>
      </c>
      <c r="L4613" s="701" t="s">
        <v>1341</v>
      </c>
      <c r="M4613" s="704"/>
      <c r="N4613" s="701" t="s">
        <v>1608</v>
      </c>
      <c r="O4613" s="702">
        <v>318998</v>
      </c>
      <c r="P4613" s="701" t="s">
        <v>1341</v>
      </c>
      <c r="Q4613" s="704"/>
      <c r="R4613" s="701" t="s">
        <v>250</v>
      </c>
      <c r="S4613" s="701" t="s">
        <v>2398</v>
      </c>
    </row>
    <row r="4614" spans="1:19" x14ac:dyDescent="0.3">
      <c r="A4614" s="701" t="s">
        <v>4952</v>
      </c>
      <c r="B4614" s="701" t="s">
        <v>1607</v>
      </c>
      <c r="C4614" s="701" t="s">
        <v>1350</v>
      </c>
      <c r="D4614" s="702">
        <v>2008</v>
      </c>
      <c r="E4614" s="701" t="s">
        <v>1624</v>
      </c>
      <c r="F4614" s="701" t="s">
        <v>1625</v>
      </c>
      <c r="G4614" s="701" t="s">
        <v>1612</v>
      </c>
      <c r="H4614" s="703">
        <v>39916</v>
      </c>
      <c r="I4614" s="703">
        <v>39916</v>
      </c>
      <c r="J4614" s="701" t="s">
        <v>1613</v>
      </c>
      <c r="K4614" s="702">
        <v>260052</v>
      </c>
      <c r="L4614" s="701" t="s">
        <v>1341</v>
      </c>
      <c r="M4614" s="704"/>
      <c r="N4614" s="701" t="s">
        <v>1613</v>
      </c>
      <c r="O4614" s="702">
        <v>94</v>
      </c>
      <c r="P4614" s="701" t="s">
        <v>1341</v>
      </c>
      <c r="Q4614" s="706"/>
      <c r="R4614" s="701" t="s">
        <v>250</v>
      </c>
      <c r="S4614" s="701" t="s">
        <v>1626</v>
      </c>
    </row>
    <row r="4615" spans="1:19" x14ac:dyDescent="0.3">
      <c r="A4615" s="701" t="s">
        <v>4953</v>
      </c>
      <c r="B4615" s="701" t="s">
        <v>1607</v>
      </c>
      <c r="C4615" s="701" t="s">
        <v>1350</v>
      </c>
      <c r="D4615" s="702">
        <v>2008</v>
      </c>
      <c r="E4615" s="701" t="s">
        <v>1624</v>
      </c>
      <c r="F4615" s="701" t="s">
        <v>1625</v>
      </c>
      <c r="G4615" s="701" t="s">
        <v>1612</v>
      </c>
      <c r="H4615" s="703">
        <v>39934</v>
      </c>
      <c r="I4615" s="703">
        <v>39934</v>
      </c>
      <c r="J4615" s="701" t="s">
        <v>1613</v>
      </c>
      <c r="K4615" s="702">
        <v>179937</v>
      </c>
      <c r="L4615" s="701" t="s">
        <v>1341</v>
      </c>
      <c r="M4615" s="704"/>
      <c r="N4615" s="701" t="s">
        <v>1341</v>
      </c>
      <c r="O4615" s="706"/>
      <c r="P4615" s="701" t="s">
        <v>1341</v>
      </c>
      <c r="Q4615" s="706"/>
      <c r="R4615" s="701" t="s">
        <v>250</v>
      </c>
      <c r="S4615" s="701" t="s">
        <v>1628</v>
      </c>
    </row>
    <row r="4616" spans="1:19" x14ac:dyDescent="0.3">
      <c r="A4616" s="701" t="s">
        <v>1623</v>
      </c>
      <c r="B4616" s="701" t="s">
        <v>1607</v>
      </c>
      <c r="C4616" s="701" t="s">
        <v>1350</v>
      </c>
      <c r="D4616" s="702">
        <v>2008</v>
      </c>
      <c r="E4616" s="701" t="s">
        <v>1624</v>
      </c>
      <c r="F4616" s="701" t="s">
        <v>1625</v>
      </c>
      <c r="G4616" s="701" t="s">
        <v>1612</v>
      </c>
      <c r="H4616" s="703">
        <v>39916</v>
      </c>
      <c r="I4616" s="703">
        <v>39916</v>
      </c>
      <c r="J4616" s="701" t="s">
        <v>1608</v>
      </c>
      <c r="K4616" s="702">
        <v>179920</v>
      </c>
      <c r="L4616" s="701" t="s">
        <v>1341</v>
      </c>
      <c r="M4616" s="704"/>
      <c r="N4616" s="701" t="s">
        <v>1608</v>
      </c>
      <c r="O4616" s="702">
        <v>6099446</v>
      </c>
      <c r="P4616" s="701" t="s">
        <v>1341</v>
      </c>
      <c r="Q4616" s="706"/>
      <c r="R4616" s="701" t="s">
        <v>250</v>
      </c>
      <c r="S4616" s="701" t="s">
        <v>1626</v>
      </c>
    </row>
    <row r="4617" spans="1:19" x14ac:dyDescent="0.3">
      <c r="A4617" s="701" t="s">
        <v>1627</v>
      </c>
      <c r="B4617" s="701" t="s">
        <v>1607</v>
      </c>
      <c r="C4617" s="701" t="s">
        <v>1350</v>
      </c>
      <c r="D4617" s="702">
        <v>2008</v>
      </c>
      <c r="E4617" s="701" t="s">
        <v>1624</v>
      </c>
      <c r="F4617" s="701" t="s">
        <v>1625</v>
      </c>
      <c r="G4617" s="701" t="s">
        <v>1612</v>
      </c>
      <c r="H4617" s="703">
        <v>39934</v>
      </c>
      <c r="I4617" s="703">
        <v>39934</v>
      </c>
      <c r="J4617" s="701" t="s">
        <v>1608</v>
      </c>
      <c r="K4617" s="702">
        <v>179973</v>
      </c>
      <c r="L4617" s="701" t="s">
        <v>1341</v>
      </c>
      <c r="M4617" s="704"/>
      <c r="N4617" s="701" t="s">
        <v>1608</v>
      </c>
      <c r="O4617" s="702">
        <v>4413723</v>
      </c>
      <c r="P4617" s="701" t="s">
        <v>1341</v>
      </c>
      <c r="Q4617" s="706"/>
      <c r="R4617" s="701" t="s">
        <v>250</v>
      </c>
      <c r="S4617" s="701" t="s">
        <v>1628</v>
      </c>
    </row>
    <row r="4618" spans="1:19" x14ac:dyDescent="0.3">
      <c r="A4618" s="701" t="s">
        <v>4919</v>
      </c>
      <c r="B4618" s="701" t="s">
        <v>1607</v>
      </c>
      <c r="C4618" s="701" t="s">
        <v>1350</v>
      </c>
      <c r="D4618" s="702">
        <v>2009</v>
      </c>
      <c r="E4618" s="701" t="s">
        <v>1624</v>
      </c>
      <c r="F4618" s="701" t="s">
        <v>1625</v>
      </c>
      <c r="G4618" s="701" t="s">
        <v>1612</v>
      </c>
      <c r="H4618" s="703">
        <v>40308</v>
      </c>
      <c r="I4618" s="703">
        <v>40308</v>
      </c>
      <c r="J4618" s="701" t="s">
        <v>1608</v>
      </c>
      <c r="K4618" s="702">
        <v>199336</v>
      </c>
      <c r="L4618" s="701" t="s">
        <v>1341</v>
      </c>
      <c r="M4618" s="704"/>
      <c r="N4618" s="701" t="s">
        <v>1608</v>
      </c>
      <c r="O4618" s="702">
        <v>4151333</v>
      </c>
      <c r="P4618" s="701" t="s">
        <v>1341</v>
      </c>
      <c r="Q4618" s="704"/>
      <c r="R4618" s="701" t="s">
        <v>250</v>
      </c>
      <c r="S4618" s="701" t="s">
        <v>4920</v>
      </c>
    </row>
    <row r="4619" spans="1:19" x14ac:dyDescent="0.3">
      <c r="A4619" s="701" t="s">
        <v>4960</v>
      </c>
      <c r="B4619" s="701" t="s">
        <v>1607</v>
      </c>
      <c r="C4619" s="701" t="s">
        <v>1350</v>
      </c>
      <c r="D4619" s="702">
        <v>2009</v>
      </c>
      <c r="E4619" s="701" t="s">
        <v>1624</v>
      </c>
      <c r="F4619" s="701" t="s">
        <v>1625</v>
      </c>
      <c r="G4619" s="701" t="s">
        <v>1612</v>
      </c>
      <c r="H4619" s="703">
        <v>40280</v>
      </c>
      <c r="I4619" s="703">
        <v>40280</v>
      </c>
      <c r="J4619" s="701" t="s">
        <v>1608</v>
      </c>
      <c r="K4619" s="702">
        <v>204288</v>
      </c>
      <c r="L4619" s="701" t="s">
        <v>1341</v>
      </c>
      <c r="M4619" s="704"/>
      <c r="N4619" s="701" t="s">
        <v>1608</v>
      </c>
      <c r="O4619" s="702">
        <v>5789796</v>
      </c>
      <c r="P4619" s="701" t="s">
        <v>1341</v>
      </c>
      <c r="Q4619" s="704"/>
      <c r="R4619" s="701" t="s">
        <v>250</v>
      </c>
      <c r="S4619" s="701" t="s">
        <v>4961</v>
      </c>
    </row>
    <row r="4620" spans="1:19" x14ac:dyDescent="0.3">
      <c r="A4620" s="701" t="s">
        <v>4968</v>
      </c>
      <c r="B4620" s="701" t="s">
        <v>1607</v>
      </c>
      <c r="C4620" s="701" t="s">
        <v>1350</v>
      </c>
      <c r="D4620" s="702">
        <v>2010</v>
      </c>
      <c r="E4620" s="701" t="s">
        <v>1624</v>
      </c>
      <c r="F4620" s="701" t="s">
        <v>1625</v>
      </c>
      <c r="G4620" s="701" t="s">
        <v>1612</v>
      </c>
      <c r="H4620" s="703">
        <v>40667</v>
      </c>
      <c r="I4620" s="703">
        <v>40667</v>
      </c>
      <c r="J4620" s="701" t="s">
        <v>1613</v>
      </c>
      <c r="K4620" s="702">
        <v>199410</v>
      </c>
      <c r="L4620" s="701" t="s">
        <v>1341</v>
      </c>
      <c r="M4620" s="704"/>
      <c r="N4620" s="701" t="s">
        <v>1613</v>
      </c>
      <c r="O4620" s="702">
        <v>401</v>
      </c>
      <c r="P4620" s="701" t="s">
        <v>1341</v>
      </c>
      <c r="Q4620" s="706"/>
      <c r="R4620" s="701" t="s">
        <v>250</v>
      </c>
      <c r="S4620" s="701" t="s">
        <v>4967</v>
      </c>
    </row>
    <row r="4621" spans="1:19" x14ac:dyDescent="0.3">
      <c r="A4621" s="701" t="s">
        <v>4971</v>
      </c>
      <c r="B4621" s="701" t="s">
        <v>1607</v>
      </c>
      <c r="C4621" s="701" t="s">
        <v>1350</v>
      </c>
      <c r="D4621" s="702">
        <v>2010</v>
      </c>
      <c r="E4621" s="701" t="s">
        <v>1624</v>
      </c>
      <c r="F4621" s="701" t="s">
        <v>1625</v>
      </c>
      <c r="G4621" s="701" t="s">
        <v>1612</v>
      </c>
      <c r="H4621" s="703">
        <v>40645</v>
      </c>
      <c r="I4621" s="703">
        <v>40645</v>
      </c>
      <c r="J4621" s="701" t="s">
        <v>1613</v>
      </c>
      <c r="K4621" s="702">
        <v>202650</v>
      </c>
      <c r="L4621" s="701" t="s">
        <v>1341</v>
      </c>
      <c r="M4621" s="704"/>
      <c r="N4621" s="701" t="s">
        <v>1613</v>
      </c>
      <c r="O4621" s="702">
        <v>2047</v>
      </c>
      <c r="P4621" s="701" t="s">
        <v>1341</v>
      </c>
      <c r="Q4621" s="706"/>
      <c r="R4621" s="701" t="s">
        <v>250</v>
      </c>
      <c r="S4621" s="701" t="s">
        <v>4970</v>
      </c>
    </row>
    <row r="4622" spans="1:19" x14ac:dyDescent="0.3">
      <c r="A4622" s="701" t="s">
        <v>4966</v>
      </c>
      <c r="B4622" s="701" t="s">
        <v>1607</v>
      </c>
      <c r="C4622" s="701" t="s">
        <v>1350</v>
      </c>
      <c r="D4622" s="702">
        <v>2010</v>
      </c>
      <c r="E4622" s="701" t="s">
        <v>1624</v>
      </c>
      <c r="F4622" s="701" t="s">
        <v>1625</v>
      </c>
      <c r="G4622" s="701" t="s">
        <v>1612</v>
      </c>
      <c r="H4622" s="703">
        <v>40667</v>
      </c>
      <c r="I4622" s="703">
        <v>40667</v>
      </c>
      <c r="J4622" s="701" t="s">
        <v>1608</v>
      </c>
      <c r="K4622" s="702">
        <v>199576</v>
      </c>
      <c r="L4622" s="701" t="s">
        <v>1341</v>
      </c>
      <c r="M4622" s="704"/>
      <c r="N4622" s="701" t="s">
        <v>1608</v>
      </c>
      <c r="O4622" s="702">
        <v>4232812</v>
      </c>
      <c r="P4622" s="701" t="s">
        <v>1341</v>
      </c>
      <c r="Q4622" s="706"/>
      <c r="R4622" s="701" t="s">
        <v>250</v>
      </c>
      <c r="S4622" s="701" t="s">
        <v>4967</v>
      </c>
    </row>
    <row r="4623" spans="1:19" x14ac:dyDescent="0.3">
      <c r="A4623" s="701" t="s">
        <v>4969</v>
      </c>
      <c r="B4623" s="701" t="s">
        <v>1607</v>
      </c>
      <c r="C4623" s="701" t="s">
        <v>1350</v>
      </c>
      <c r="D4623" s="702">
        <v>2010</v>
      </c>
      <c r="E4623" s="701" t="s">
        <v>1624</v>
      </c>
      <c r="F4623" s="701" t="s">
        <v>1625</v>
      </c>
      <c r="G4623" s="701" t="s">
        <v>1612</v>
      </c>
      <c r="H4623" s="703">
        <v>40645</v>
      </c>
      <c r="I4623" s="703">
        <v>40645</v>
      </c>
      <c r="J4623" s="701" t="s">
        <v>1608</v>
      </c>
      <c r="K4623" s="702">
        <v>203259</v>
      </c>
      <c r="L4623" s="701" t="s">
        <v>1341</v>
      </c>
      <c r="M4623" s="704"/>
      <c r="N4623" s="701" t="s">
        <v>1608</v>
      </c>
      <c r="O4623" s="702">
        <v>5821137</v>
      </c>
      <c r="P4623" s="701" t="s">
        <v>1341</v>
      </c>
      <c r="Q4623" s="706"/>
      <c r="R4623" s="701" t="s">
        <v>250</v>
      </c>
      <c r="S4623" s="701" t="s">
        <v>4970</v>
      </c>
    </row>
    <row r="4624" spans="1:19" x14ac:dyDescent="0.3">
      <c r="A4624" s="701" t="s">
        <v>7646</v>
      </c>
      <c r="B4624" s="701" t="s">
        <v>1607</v>
      </c>
      <c r="C4624" s="701" t="s">
        <v>294</v>
      </c>
      <c r="D4624" s="702">
        <v>1978</v>
      </c>
      <c r="E4624" s="701" t="s">
        <v>2265</v>
      </c>
      <c r="F4624" s="701" t="s">
        <v>2266</v>
      </c>
      <c r="G4624" s="701" t="s">
        <v>1612</v>
      </c>
      <c r="H4624" s="703">
        <v>29006</v>
      </c>
      <c r="I4624" s="703">
        <v>29006</v>
      </c>
      <c r="J4624" s="701" t="s">
        <v>1608</v>
      </c>
      <c r="K4624" s="702">
        <v>61307</v>
      </c>
      <c r="L4624" s="701" t="s">
        <v>1341</v>
      </c>
      <c r="M4624" s="704"/>
      <c r="N4624" s="701" t="s">
        <v>1341</v>
      </c>
      <c r="O4624" s="706"/>
      <c r="P4624" s="701" t="s">
        <v>1341</v>
      </c>
      <c r="Q4624" s="706"/>
      <c r="R4624" s="701" t="s">
        <v>1341</v>
      </c>
      <c r="S4624" s="701" t="s">
        <v>1341</v>
      </c>
    </row>
    <row r="4625" spans="1:19" x14ac:dyDescent="0.3">
      <c r="A4625" s="701" t="s">
        <v>7652</v>
      </c>
      <c r="B4625" s="701" t="s">
        <v>1607</v>
      </c>
      <c r="C4625" s="701" t="s">
        <v>294</v>
      </c>
      <c r="D4625" s="702">
        <v>1978</v>
      </c>
      <c r="E4625" s="701" t="s">
        <v>2265</v>
      </c>
      <c r="F4625" s="701" t="s">
        <v>2266</v>
      </c>
      <c r="G4625" s="701" t="s">
        <v>1612</v>
      </c>
      <c r="H4625" s="703">
        <v>29006</v>
      </c>
      <c r="I4625" s="703">
        <v>29006</v>
      </c>
      <c r="J4625" s="701" t="s">
        <v>1608</v>
      </c>
      <c r="K4625" s="702">
        <v>7752</v>
      </c>
      <c r="L4625" s="701" t="s">
        <v>1341</v>
      </c>
      <c r="M4625" s="704"/>
      <c r="N4625" s="701" t="s">
        <v>1608</v>
      </c>
      <c r="O4625" s="702">
        <v>408</v>
      </c>
      <c r="P4625" s="701" t="s">
        <v>1341</v>
      </c>
      <c r="Q4625" s="706"/>
      <c r="R4625" s="701" t="s">
        <v>1341</v>
      </c>
      <c r="S4625" s="701" t="s">
        <v>1341</v>
      </c>
    </row>
    <row r="4626" spans="1:19" x14ac:dyDescent="0.3">
      <c r="A4626" s="701" t="s">
        <v>7674</v>
      </c>
      <c r="B4626" s="701" t="s">
        <v>1607</v>
      </c>
      <c r="C4626" s="701" t="s">
        <v>294</v>
      </c>
      <c r="D4626" s="702">
        <v>1978</v>
      </c>
      <c r="E4626" s="701" t="s">
        <v>5700</v>
      </c>
      <c r="F4626" s="701" t="s">
        <v>2408</v>
      </c>
      <c r="G4626" s="701" t="s">
        <v>1612</v>
      </c>
      <c r="H4626" s="703">
        <v>28998</v>
      </c>
      <c r="I4626" s="703">
        <v>28998</v>
      </c>
      <c r="J4626" s="701" t="s">
        <v>1608</v>
      </c>
      <c r="K4626" s="702">
        <v>28188</v>
      </c>
      <c r="L4626" s="701" t="s">
        <v>1341</v>
      </c>
      <c r="M4626" s="704"/>
      <c r="N4626" s="701" t="s">
        <v>1613</v>
      </c>
      <c r="O4626" s="702">
        <v>571678</v>
      </c>
      <c r="P4626" s="701" t="s">
        <v>1341</v>
      </c>
      <c r="Q4626" s="706"/>
      <c r="R4626" s="701" t="s">
        <v>1341</v>
      </c>
      <c r="S4626" s="701" t="s">
        <v>1341</v>
      </c>
    </row>
    <row r="4627" spans="1:19" x14ac:dyDescent="0.3">
      <c r="A4627" s="701" t="s">
        <v>7671</v>
      </c>
      <c r="B4627" s="701" t="s">
        <v>1607</v>
      </c>
      <c r="C4627" s="701" t="s">
        <v>294</v>
      </c>
      <c r="D4627" s="702">
        <v>1979</v>
      </c>
      <c r="E4627" s="701" t="s">
        <v>2400</v>
      </c>
      <c r="F4627" s="701" t="s">
        <v>1794</v>
      </c>
      <c r="G4627" s="701" t="s">
        <v>1612</v>
      </c>
      <c r="H4627" s="703">
        <v>29340</v>
      </c>
      <c r="I4627" s="703">
        <v>29357</v>
      </c>
      <c r="J4627" s="701" t="s">
        <v>1608</v>
      </c>
      <c r="K4627" s="702">
        <v>14834</v>
      </c>
      <c r="L4627" s="701" t="s">
        <v>1341</v>
      </c>
      <c r="M4627" s="704"/>
      <c r="N4627" s="701" t="s">
        <v>1613</v>
      </c>
      <c r="O4627" s="702">
        <v>334052</v>
      </c>
      <c r="P4627" s="701" t="s">
        <v>1608</v>
      </c>
      <c r="Q4627" s="702">
        <v>456</v>
      </c>
      <c r="R4627" s="701" t="s">
        <v>1341</v>
      </c>
      <c r="S4627" s="701" t="s">
        <v>1341</v>
      </c>
    </row>
    <row r="4628" spans="1:19" x14ac:dyDescent="0.3">
      <c r="A4628" s="701" t="s">
        <v>7698</v>
      </c>
      <c r="B4628" s="701" t="s">
        <v>1607</v>
      </c>
      <c r="C4628" s="701" t="s">
        <v>294</v>
      </c>
      <c r="D4628" s="702">
        <v>1979</v>
      </c>
      <c r="E4628" s="701" t="s">
        <v>2265</v>
      </c>
      <c r="F4628" s="701" t="s">
        <v>2266</v>
      </c>
      <c r="G4628" s="701" t="s">
        <v>1612</v>
      </c>
      <c r="H4628" s="703">
        <v>29364</v>
      </c>
      <c r="I4628" s="703">
        <v>29364</v>
      </c>
      <c r="J4628" s="701" t="s">
        <v>1608</v>
      </c>
      <c r="K4628" s="702">
        <v>64238</v>
      </c>
      <c r="L4628" s="701" t="s">
        <v>1341</v>
      </c>
      <c r="M4628" s="704"/>
      <c r="N4628" s="701" t="s">
        <v>1613</v>
      </c>
      <c r="O4628" s="702">
        <v>1176650</v>
      </c>
      <c r="P4628" s="701" t="s">
        <v>1608</v>
      </c>
      <c r="Q4628" s="705">
        <v>304</v>
      </c>
      <c r="R4628" s="701" t="s">
        <v>1341</v>
      </c>
      <c r="S4628" s="701" t="s">
        <v>1341</v>
      </c>
    </row>
    <row r="4629" spans="1:19" x14ac:dyDescent="0.3">
      <c r="A4629" s="701" t="s">
        <v>7711</v>
      </c>
      <c r="B4629" s="701" t="s">
        <v>1607</v>
      </c>
      <c r="C4629" s="701" t="s">
        <v>294</v>
      </c>
      <c r="D4629" s="702">
        <v>1979</v>
      </c>
      <c r="E4629" s="701" t="s">
        <v>7707</v>
      </c>
      <c r="F4629" s="701" t="s">
        <v>7708</v>
      </c>
      <c r="G4629" s="701" t="s">
        <v>1612</v>
      </c>
      <c r="H4629" s="703">
        <v>29402</v>
      </c>
      <c r="I4629" s="703">
        <v>29402</v>
      </c>
      <c r="J4629" s="701" t="s">
        <v>1608</v>
      </c>
      <c r="K4629" s="702">
        <v>34619</v>
      </c>
      <c r="L4629" s="701" t="s">
        <v>1341</v>
      </c>
      <c r="M4629" s="704"/>
      <c r="N4629" s="701" t="s">
        <v>1613</v>
      </c>
      <c r="O4629" s="702">
        <v>623527</v>
      </c>
      <c r="P4629" s="701" t="s">
        <v>1608</v>
      </c>
      <c r="Q4629" s="705">
        <v>69</v>
      </c>
      <c r="R4629" s="701" t="s">
        <v>1341</v>
      </c>
      <c r="S4629" s="701" t="s">
        <v>1341</v>
      </c>
    </row>
    <row r="4630" spans="1:19" x14ac:dyDescent="0.3">
      <c r="A4630" s="701" t="s">
        <v>7714</v>
      </c>
      <c r="B4630" s="701" t="s">
        <v>1607</v>
      </c>
      <c r="C4630" s="701" t="s">
        <v>294</v>
      </c>
      <c r="D4630" s="702">
        <v>1979</v>
      </c>
      <c r="E4630" s="701" t="s">
        <v>7350</v>
      </c>
      <c r="F4630" s="701" t="s">
        <v>2649</v>
      </c>
      <c r="G4630" s="701" t="s">
        <v>1612</v>
      </c>
      <c r="H4630" s="703">
        <v>29372</v>
      </c>
      <c r="I4630" s="703">
        <v>29372</v>
      </c>
      <c r="J4630" s="701" t="s">
        <v>1608</v>
      </c>
      <c r="K4630" s="702">
        <v>12843</v>
      </c>
      <c r="L4630" s="701" t="s">
        <v>1341</v>
      </c>
      <c r="M4630" s="704"/>
      <c r="N4630" s="701" t="s">
        <v>1613</v>
      </c>
      <c r="O4630" s="702">
        <v>6424157</v>
      </c>
      <c r="P4630" s="701" t="s">
        <v>1341</v>
      </c>
      <c r="Q4630" s="704"/>
      <c r="R4630" s="701" t="s">
        <v>1341</v>
      </c>
      <c r="S4630" s="701" t="s">
        <v>1341</v>
      </c>
    </row>
    <row r="4631" spans="1:19" x14ac:dyDescent="0.3">
      <c r="A4631" s="701" t="s">
        <v>7715</v>
      </c>
      <c r="B4631" s="701" t="s">
        <v>1607</v>
      </c>
      <c r="C4631" s="701" t="s">
        <v>294</v>
      </c>
      <c r="D4631" s="702">
        <v>1979</v>
      </c>
      <c r="E4631" s="701" t="s">
        <v>5700</v>
      </c>
      <c r="F4631" s="701" t="s">
        <v>7360</v>
      </c>
      <c r="G4631" s="701" t="s">
        <v>1612</v>
      </c>
      <c r="H4631" s="703">
        <v>29373</v>
      </c>
      <c r="I4631" s="703">
        <v>29373</v>
      </c>
      <c r="J4631" s="701" t="s">
        <v>1608</v>
      </c>
      <c r="K4631" s="702">
        <v>72032</v>
      </c>
      <c r="L4631" s="701" t="s">
        <v>1341</v>
      </c>
      <c r="M4631" s="704"/>
      <c r="N4631" s="701" t="s">
        <v>1613</v>
      </c>
      <c r="O4631" s="702">
        <v>1612822</v>
      </c>
      <c r="P4631" s="701" t="s">
        <v>1608</v>
      </c>
      <c r="Q4631" s="702">
        <v>361</v>
      </c>
      <c r="R4631" s="701" t="s">
        <v>1341</v>
      </c>
      <c r="S4631" s="701" t="s">
        <v>1341</v>
      </c>
    </row>
    <row r="4632" spans="1:19" x14ac:dyDescent="0.3">
      <c r="A4632" s="701" t="s">
        <v>7617</v>
      </c>
      <c r="B4632" s="701" t="s">
        <v>1607</v>
      </c>
      <c r="C4632" s="701" t="s">
        <v>328</v>
      </c>
      <c r="D4632" s="702">
        <v>1978</v>
      </c>
      <c r="E4632" s="701" t="s">
        <v>2163</v>
      </c>
      <c r="F4632" s="701" t="s">
        <v>2164</v>
      </c>
      <c r="G4632" s="701" t="s">
        <v>1612</v>
      </c>
      <c r="H4632" s="703">
        <v>29274</v>
      </c>
      <c r="I4632" s="703">
        <v>29274</v>
      </c>
      <c r="J4632" s="701" t="s">
        <v>1608</v>
      </c>
      <c r="K4632" s="702">
        <v>6792</v>
      </c>
      <c r="L4632" s="701" t="s">
        <v>1341</v>
      </c>
      <c r="M4632" s="704"/>
      <c r="N4632" s="701" t="s">
        <v>1608</v>
      </c>
      <c r="O4632" s="702">
        <v>60</v>
      </c>
      <c r="P4632" s="701" t="s">
        <v>1341</v>
      </c>
      <c r="Q4632" s="706"/>
      <c r="R4632" s="701" t="s">
        <v>1341</v>
      </c>
      <c r="S4632" s="701" t="s">
        <v>1341</v>
      </c>
    </row>
    <row r="4633" spans="1:19" x14ac:dyDescent="0.3">
      <c r="A4633" s="701" t="s">
        <v>7649</v>
      </c>
      <c r="B4633" s="701" t="s">
        <v>1607</v>
      </c>
      <c r="C4633" s="701" t="s">
        <v>328</v>
      </c>
      <c r="D4633" s="702">
        <v>1978</v>
      </c>
      <c r="E4633" s="701" t="s">
        <v>7650</v>
      </c>
      <c r="F4633" s="701" t="s">
        <v>7651</v>
      </c>
      <c r="G4633" s="701" t="s">
        <v>1612</v>
      </c>
      <c r="H4633" s="703">
        <v>29291</v>
      </c>
      <c r="I4633" s="703">
        <v>29291</v>
      </c>
      <c r="J4633" s="701" t="s">
        <v>1608</v>
      </c>
      <c r="K4633" s="702">
        <v>1098</v>
      </c>
      <c r="L4633" s="701" t="s">
        <v>1341</v>
      </c>
      <c r="M4633" s="704"/>
      <c r="N4633" s="701" t="s">
        <v>1613</v>
      </c>
      <c r="O4633" s="702">
        <v>19065</v>
      </c>
      <c r="P4633" s="701" t="s">
        <v>1608</v>
      </c>
      <c r="Q4633" s="702">
        <v>6</v>
      </c>
      <c r="R4633" s="701" t="s">
        <v>1341</v>
      </c>
      <c r="S4633" s="701" t="s">
        <v>1341</v>
      </c>
    </row>
    <row r="4634" spans="1:19" x14ac:dyDescent="0.3">
      <c r="A4634" s="701" t="s">
        <v>7653</v>
      </c>
      <c r="B4634" s="701" t="s">
        <v>1607</v>
      </c>
      <c r="C4634" s="701" t="s">
        <v>328</v>
      </c>
      <c r="D4634" s="702">
        <v>1978</v>
      </c>
      <c r="E4634" s="701" t="s">
        <v>7650</v>
      </c>
      <c r="F4634" s="701" t="s">
        <v>7651</v>
      </c>
      <c r="G4634" s="701" t="s">
        <v>1612</v>
      </c>
      <c r="H4634" s="703">
        <v>29291</v>
      </c>
      <c r="I4634" s="703">
        <v>29291</v>
      </c>
      <c r="J4634" s="701" t="s">
        <v>1608</v>
      </c>
      <c r="K4634" s="702">
        <v>15935</v>
      </c>
      <c r="L4634" s="701" t="s">
        <v>1341</v>
      </c>
      <c r="M4634" s="704"/>
      <c r="N4634" s="701" t="s">
        <v>1613</v>
      </c>
      <c r="O4634" s="702">
        <v>276688</v>
      </c>
      <c r="P4634" s="701" t="s">
        <v>1608</v>
      </c>
      <c r="Q4634" s="702">
        <v>77</v>
      </c>
      <c r="R4634" s="701" t="s">
        <v>1341</v>
      </c>
      <c r="S4634" s="701" t="s">
        <v>1341</v>
      </c>
    </row>
    <row r="4635" spans="1:19" x14ac:dyDescent="0.3">
      <c r="A4635" s="701" t="s">
        <v>7654</v>
      </c>
      <c r="B4635" s="701" t="s">
        <v>1607</v>
      </c>
      <c r="C4635" s="701" t="s">
        <v>328</v>
      </c>
      <c r="D4635" s="702">
        <v>1978</v>
      </c>
      <c r="E4635" s="701" t="s">
        <v>7655</v>
      </c>
      <c r="F4635" s="701" t="s">
        <v>7656</v>
      </c>
      <c r="G4635" s="701" t="s">
        <v>1612</v>
      </c>
      <c r="H4635" s="703">
        <v>29267</v>
      </c>
      <c r="I4635" s="703">
        <v>29267</v>
      </c>
      <c r="J4635" s="701" t="s">
        <v>1608</v>
      </c>
      <c r="K4635" s="702">
        <v>3665</v>
      </c>
      <c r="L4635" s="701" t="s">
        <v>1341</v>
      </c>
      <c r="M4635" s="704"/>
      <c r="N4635" s="701" t="s">
        <v>1613</v>
      </c>
      <c r="O4635" s="702">
        <v>70316</v>
      </c>
      <c r="P4635" s="701" t="s">
        <v>1608</v>
      </c>
      <c r="Q4635" s="702">
        <v>37</v>
      </c>
      <c r="R4635" s="701" t="s">
        <v>1341</v>
      </c>
      <c r="S4635" s="701" t="s">
        <v>1341</v>
      </c>
    </row>
    <row r="4636" spans="1:19" x14ac:dyDescent="0.3">
      <c r="A4636" s="701" t="s">
        <v>7672</v>
      </c>
      <c r="B4636" s="701" t="s">
        <v>1607</v>
      </c>
      <c r="C4636" s="701" t="s">
        <v>328</v>
      </c>
      <c r="D4636" s="702">
        <v>1978</v>
      </c>
      <c r="E4636" s="701" t="s">
        <v>1817</v>
      </c>
      <c r="F4636" s="701" t="s">
        <v>7673</v>
      </c>
      <c r="G4636" s="701" t="s">
        <v>1612</v>
      </c>
      <c r="H4636" s="703">
        <v>29279</v>
      </c>
      <c r="I4636" s="703">
        <v>29279</v>
      </c>
      <c r="J4636" s="701" t="s">
        <v>1608</v>
      </c>
      <c r="K4636" s="702">
        <v>20400</v>
      </c>
      <c r="L4636" s="701" t="s">
        <v>1341</v>
      </c>
      <c r="M4636" s="704"/>
      <c r="N4636" s="701" t="s">
        <v>1613</v>
      </c>
      <c r="O4636" s="702">
        <v>308350</v>
      </c>
      <c r="P4636" s="701" t="s">
        <v>1341</v>
      </c>
      <c r="Q4636" s="706"/>
      <c r="R4636" s="701" t="s">
        <v>1341</v>
      </c>
      <c r="S4636" s="701" t="s">
        <v>1341</v>
      </c>
    </row>
    <row r="4637" spans="1:19" x14ac:dyDescent="0.3">
      <c r="A4637" s="701" t="s">
        <v>7695</v>
      </c>
      <c r="B4637" s="701" t="s">
        <v>1607</v>
      </c>
      <c r="C4637" s="701" t="s">
        <v>328</v>
      </c>
      <c r="D4637" s="702">
        <v>1978</v>
      </c>
      <c r="E4637" s="701" t="s">
        <v>7350</v>
      </c>
      <c r="F4637" s="701" t="s">
        <v>2649</v>
      </c>
      <c r="G4637" s="701" t="s">
        <v>1612</v>
      </c>
      <c r="H4637" s="703">
        <v>29251</v>
      </c>
      <c r="I4637" s="703">
        <v>29292</v>
      </c>
      <c r="J4637" s="701" t="s">
        <v>1608</v>
      </c>
      <c r="K4637" s="702">
        <v>48196</v>
      </c>
      <c r="L4637" s="701" t="s">
        <v>1341</v>
      </c>
      <c r="M4637" s="704"/>
      <c r="N4637" s="701" t="s">
        <v>1613</v>
      </c>
      <c r="O4637" s="702">
        <v>961504</v>
      </c>
      <c r="P4637" s="701" t="s">
        <v>1608</v>
      </c>
      <c r="Q4637" s="702">
        <v>231</v>
      </c>
      <c r="R4637" s="701" t="s">
        <v>1341</v>
      </c>
      <c r="S4637" s="701" t="s">
        <v>1341</v>
      </c>
    </row>
    <row r="4638" spans="1:19" x14ac:dyDescent="0.3">
      <c r="A4638" s="701" t="s">
        <v>7699</v>
      </c>
      <c r="B4638" s="701" t="s">
        <v>1607</v>
      </c>
      <c r="C4638" s="701" t="s">
        <v>328</v>
      </c>
      <c r="D4638" s="702">
        <v>1978</v>
      </c>
      <c r="E4638" s="701" t="s">
        <v>7700</v>
      </c>
      <c r="F4638" s="701" t="s">
        <v>7701</v>
      </c>
      <c r="G4638" s="701" t="s">
        <v>1612</v>
      </c>
      <c r="H4638" s="703">
        <v>29290</v>
      </c>
      <c r="I4638" s="703">
        <v>29290</v>
      </c>
      <c r="J4638" s="701" t="s">
        <v>1608</v>
      </c>
      <c r="K4638" s="702">
        <v>13495</v>
      </c>
      <c r="L4638" s="701" t="s">
        <v>1341</v>
      </c>
      <c r="M4638" s="704"/>
      <c r="N4638" s="701" t="s">
        <v>1613</v>
      </c>
      <c r="O4638" s="702">
        <v>28385</v>
      </c>
      <c r="P4638" s="701" t="s">
        <v>1341</v>
      </c>
      <c r="Q4638" s="706"/>
      <c r="R4638" s="701" t="s">
        <v>1341</v>
      </c>
      <c r="S4638" s="701" t="s">
        <v>1341</v>
      </c>
    </row>
    <row r="4639" spans="1:19" x14ac:dyDescent="0.3">
      <c r="A4639" s="701" t="s">
        <v>7696</v>
      </c>
      <c r="B4639" s="701" t="s">
        <v>1607</v>
      </c>
      <c r="C4639" s="701" t="s">
        <v>328</v>
      </c>
      <c r="D4639" s="702">
        <v>1979</v>
      </c>
      <c r="E4639" s="701" t="s">
        <v>7350</v>
      </c>
      <c r="F4639" s="701" t="s">
        <v>2649</v>
      </c>
      <c r="G4639" s="701" t="s">
        <v>1612</v>
      </c>
      <c r="H4639" s="703">
        <v>29651</v>
      </c>
      <c r="I4639" s="703">
        <v>29651</v>
      </c>
      <c r="J4639" s="701" t="s">
        <v>1608</v>
      </c>
      <c r="K4639" s="702">
        <v>16080</v>
      </c>
      <c r="L4639" s="701" t="s">
        <v>1341</v>
      </c>
      <c r="M4639" s="704"/>
      <c r="N4639" s="701" t="s">
        <v>1341</v>
      </c>
      <c r="O4639" s="706"/>
      <c r="P4639" s="701" t="s">
        <v>1341</v>
      </c>
      <c r="Q4639" s="706"/>
      <c r="R4639" s="701" t="s">
        <v>1341</v>
      </c>
      <c r="S4639" s="701" t="s">
        <v>1341</v>
      </c>
    </row>
    <row r="4640" spans="1:19" x14ac:dyDescent="0.3">
      <c r="A4640" s="701" t="s">
        <v>7697</v>
      </c>
      <c r="B4640" s="701" t="s">
        <v>1607</v>
      </c>
      <c r="C4640" s="701" t="s">
        <v>328</v>
      </c>
      <c r="D4640" s="702">
        <v>1979</v>
      </c>
      <c r="E4640" s="701" t="s">
        <v>7350</v>
      </c>
      <c r="F4640" s="701" t="s">
        <v>2649</v>
      </c>
      <c r="G4640" s="701" t="s">
        <v>1612</v>
      </c>
      <c r="H4640" s="703">
        <v>29651</v>
      </c>
      <c r="I4640" s="703">
        <v>29651</v>
      </c>
      <c r="J4640" s="701" t="s">
        <v>1608</v>
      </c>
      <c r="K4640" s="702">
        <v>30929</v>
      </c>
      <c r="L4640" s="701" t="s">
        <v>1341</v>
      </c>
      <c r="M4640" s="704"/>
      <c r="N4640" s="701" t="s">
        <v>1608</v>
      </c>
      <c r="O4640" s="702">
        <v>703</v>
      </c>
      <c r="P4640" s="701" t="s">
        <v>1341</v>
      </c>
      <c r="Q4640" s="704"/>
      <c r="R4640" s="701" t="s">
        <v>1341</v>
      </c>
      <c r="S4640" s="701" t="s">
        <v>1341</v>
      </c>
    </row>
    <row r="4641" spans="1:19" x14ac:dyDescent="0.3">
      <c r="A4641" s="701" t="s">
        <v>7702</v>
      </c>
      <c r="B4641" s="701" t="s">
        <v>1607</v>
      </c>
      <c r="C4641" s="701" t="s">
        <v>328</v>
      </c>
      <c r="D4641" s="702">
        <v>1979</v>
      </c>
      <c r="E4641" s="701" t="s">
        <v>2400</v>
      </c>
      <c r="F4641" s="701" t="s">
        <v>7656</v>
      </c>
      <c r="G4641" s="701" t="s">
        <v>1612</v>
      </c>
      <c r="H4641" s="703">
        <v>29483</v>
      </c>
      <c r="I4641" s="703">
        <v>29631</v>
      </c>
      <c r="J4641" s="701" t="s">
        <v>1608</v>
      </c>
      <c r="K4641" s="702">
        <v>10243</v>
      </c>
      <c r="L4641" s="701" t="s">
        <v>1341</v>
      </c>
      <c r="M4641" s="704"/>
      <c r="N4641" s="701" t="s">
        <v>1613</v>
      </c>
      <c r="O4641" s="702">
        <v>189887</v>
      </c>
      <c r="P4641" s="701" t="s">
        <v>1608</v>
      </c>
      <c r="Q4641" s="702">
        <v>163</v>
      </c>
      <c r="R4641" s="701" t="s">
        <v>1341</v>
      </c>
      <c r="S4641" s="701" t="s">
        <v>1341</v>
      </c>
    </row>
    <row r="4642" spans="1:19" x14ac:dyDescent="0.3">
      <c r="A4642" s="701" t="s">
        <v>7706</v>
      </c>
      <c r="B4642" s="701" t="s">
        <v>1607</v>
      </c>
      <c r="C4642" s="701" t="s">
        <v>328</v>
      </c>
      <c r="D4642" s="702">
        <v>1979</v>
      </c>
      <c r="E4642" s="701" t="s">
        <v>7707</v>
      </c>
      <c r="F4642" s="701" t="s">
        <v>7708</v>
      </c>
      <c r="G4642" s="701" t="s">
        <v>1612</v>
      </c>
      <c r="H4642" s="703">
        <v>29646</v>
      </c>
      <c r="I4642" s="703">
        <v>29646</v>
      </c>
      <c r="J4642" s="701" t="s">
        <v>1608</v>
      </c>
      <c r="K4642" s="702">
        <v>8383</v>
      </c>
      <c r="L4642" s="701" t="s">
        <v>1341</v>
      </c>
      <c r="M4642" s="704"/>
      <c r="N4642" s="701" t="s">
        <v>1341</v>
      </c>
      <c r="O4642" s="706"/>
      <c r="P4642" s="701" t="s">
        <v>1341</v>
      </c>
      <c r="Q4642" s="706"/>
      <c r="R4642" s="701" t="s">
        <v>1341</v>
      </c>
      <c r="S4642" s="701" t="s">
        <v>1341</v>
      </c>
    </row>
    <row r="4643" spans="1:19" x14ac:dyDescent="0.3">
      <c r="A4643" s="701" t="s">
        <v>7709</v>
      </c>
      <c r="B4643" s="701" t="s">
        <v>1607</v>
      </c>
      <c r="C4643" s="701" t="s">
        <v>328</v>
      </c>
      <c r="D4643" s="702">
        <v>1979</v>
      </c>
      <c r="E4643" s="701" t="s">
        <v>7707</v>
      </c>
      <c r="F4643" s="701" t="s">
        <v>7708</v>
      </c>
      <c r="G4643" s="701" t="s">
        <v>1612</v>
      </c>
      <c r="H4643" s="703">
        <v>29646</v>
      </c>
      <c r="I4643" s="703">
        <v>29646</v>
      </c>
      <c r="J4643" s="701" t="s">
        <v>1608</v>
      </c>
      <c r="K4643" s="702">
        <v>9696</v>
      </c>
      <c r="L4643" s="701" t="s">
        <v>1341</v>
      </c>
      <c r="M4643" s="704"/>
      <c r="N4643" s="701" t="s">
        <v>1341</v>
      </c>
      <c r="O4643" s="706"/>
      <c r="P4643" s="701" t="s">
        <v>1341</v>
      </c>
      <c r="Q4643" s="706"/>
      <c r="R4643" s="701" t="s">
        <v>1341</v>
      </c>
      <c r="S4643" s="701" t="s">
        <v>1341</v>
      </c>
    </row>
    <row r="4644" spans="1:19" x14ac:dyDescent="0.3">
      <c r="A4644" s="701" t="s">
        <v>7710</v>
      </c>
      <c r="B4644" s="701" t="s">
        <v>1607</v>
      </c>
      <c r="C4644" s="701" t="s">
        <v>328</v>
      </c>
      <c r="D4644" s="702">
        <v>1979</v>
      </c>
      <c r="E4644" s="701" t="s">
        <v>7707</v>
      </c>
      <c r="F4644" s="701" t="s">
        <v>7708</v>
      </c>
      <c r="G4644" s="701" t="s">
        <v>1612</v>
      </c>
      <c r="H4644" s="703">
        <v>29646</v>
      </c>
      <c r="I4644" s="703">
        <v>29646</v>
      </c>
      <c r="J4644" s="701" t="s">
        <v>1608</v>
      </c>
      <c r="K4644" s="702">
        <v>8681</v>
      </c>
      <c r="L4644" s="701" t="s">
        <v>1341</v>
      </c>
      <c r="M4644" s="704"/>
      <c r="N4644" s="701" t="s">
        <v>1613</v>
      </c>
      <c r="O4644" s="702">
        <v>164635</v>
      </c>
      <c r="P4644" s="701" t="s">
        <v>1608</v>
      </c>
      <c r="Q4644" s="702">
        <v>21</v>
      </c>
      <c r="R4644" s="701" t="s">
        <v>1341</v>
      </c>
      <c r="S4644" s="701" t="s">
        <v>1341</v>
      </c>
    </row>
    <row r="4645" spans="1:19" x14ac:dyDescent="0.3">
      <c r="A4645" s="701" t="s">
        <v>8320</v>
      </c>
      <c r="B4645" s="701" t="s">
        <v>1607</v>
      </c>
      <c r="C4645" s="701" t="s">
        <v>328</v>
      </c>
      <c r="D4645" s="702">
        <v>1979</v>
      </c>
      <c r="E4645" s="701" t="s">
        <v>7707</v>
      </c>
      <c r="F4645" s="701" t="s">
        <v>7708</v>
      </c>
      <c r="G4645" s="701" t="s">
        <v>1612</v>
      </c>
      <c r="H4645" s="703">
        <v>29646</v>
      </c>
      <c r="I4645" s="703">
        <v>29646</v>
      </c>
      <c r="J4645" s="701" t="s">
        <v>1608</v>
      </c>
      <c r="K4645" s="702">
        <v>9095</v>
      </c>
      <c r="L4645" s="701" t="s">
        <v>1341</v>
      </c>
      <c r="M4645" s="704"/>
      <c r="N4645" s="701" t="s">
        <v>1341</v>
      </c>
      <c r="O4645" s="706"/>
      <c r="P4645" s="701" t="s">
        <v>1341</v>
      </c>
      <c r="Q4645" s="704"/>
      <c r="R4645" s="701" t="s">
        <v>1341</v>
      </c>
      <c r="S4645" s="701" t="s">
        <v>1341</v>
      </c>
    </row>
    <row r="4646" spans="1:19" x14ac:dyDescent="0.3">
      <c r="A4646" s="701" t="s">
        <v>7737</v>
      </c>
      <c r="B4646" s="701" t="s">
        <v>1607</v>
      </c>
      <c r="C4646" s="701" t="s">
        <v>328</v>
      </c>
      <c r="D4646" s="702">
        <v>1980</v>
      </c>
      <c r="E4646" s="701" t="s">
        <v>7707</v>
      </c>
      <c r="F4646" s="701" t="s">
        <v>7708</v>
      </c>
      <c r="G4646" s="701" t="s">
        <v>1612</v>
      </c>
      <c r="H4646" s="703">
        <v>29987</v>
      </c>
      <c r="I4646" s="703">
        <v>29987</v>
      </c>
      <c r="J4646" s="701" t="s">
        <v>1608</v>
      </c>
      <c r="K4646" s="702">
        <v>17770</v>
      </c>
      <c r="L4646" s="701" t="s">
        <v>1341</v>
      </c>
      <c r="M4646" s="704"/>
      <c r="N4646" s="701" t="s">
        <v>1613</v>
      </c>
      <c r="O4646" s="702">
        <v>347525</v>
      </c>
      <c r="P4646" s="701" t="s">
        <v>1608</v>
      </c>
      <c r="Q4646" s="702">
        <v>134</v>
      </c>
      <c r="R4646" s="701" t="s">
        <v>1341</v>
      </c>
      <c r="S4646" s="701" t="s">
        <v>1341</v>
      </c>
    </row>
    <row r="4647" spans="1:19" x14ac:dyDescent="0.3">
      <c r="A4647" s="701" t="s">
        <v>7756</v>
      </c>
      <c r="B4647" s="701" t="s">
        <v>1607</v>
      </c>
      <c r="C4647" s="701" t="s">
        <v>328</v>
      </c>
      <c r="D4647" s="702">
        <v>1980</v>
      </c>
      <c r="E4647" s="701" t="s">
        <v>1820</v>
      </c>
      <c r="F4647" s="701" t="s">
        <v>7757</v>
      </c>
      <c r="G4647" s="701" t="s">
        <v>1612</v>
      </c>
      <c r="H4647" s="703">
        <v>29874</v>
      </c>
      <c r="I4647" s="703">
        <v>30086</v>
      </c>
      <c r="J4647" s="701" t="s">
        <v>1608</v>
      </c>
      <c r="K4647" s="702">
        <v>57684</v>
      </c>
      <c r="L4647" s="701" t="s">
        <v>1341</v>
      </c>
      <c r="M4647" s="704"/>
      <c r="N4647" s="701" t="s">
        <v>1613</v>
      </c>
      <c r="O4647" s="702">
        <v>612221</v>
      </c>
      <c r="P4647" s="701" t="s">
        <v>1608</v>
      </c>
      <c r="Q4647" s="705">
        <v>115</v>
      </c>
      <c r="R4647" s="701" t="s">
        <v>1341</v>
      </c>
      <c r="S4647" s="701" t="s">
        <v>1341</v>
      </c>
    </row>
    <row r="4648" spans="1:19" x14ac:dyDescent="0.3">
      <c r="A4648" s="701" t="s">
        <v>7758</v>
      </c>
      <c r="B4648" s="701" t="s">
        <v>1607</v>
      </c>
      <c r="C4648" s="701" t="s">
        <v>328</v>
      </c>
      <c r="D4648" s="702">
        <v>1980</v>
      </c>
      <c r="E4648" s="701" t="s">
        <v>7350</v>
      </c>
      <c r="F4648" s="701" t="s">
        <v>2649</v>
      </c>
      <c r="G4648" s="701" t="s">
        <v>1612</v>
      </c>
      <c r="H4648" s="703">
        <v>30011</v>
      </c>
      <c r="I4648" s="703">
        <v>30086</v>
      </c>
      <c r="J4648" s="701" t="s">
        <v>1608</v>
      </c>
      <c r="K4648" s="702">
        <v>23020</v>
      </c>
      <c r="L4648" s="701" t="s">
        <v>1341</v>
      </c>
      <c r="M4648" s="704"/>
      <c r="N4648" s="701" t="s">
        <v>1613</v>
      </c>
      <c r="O4648" s="702">
        <v>363208</v>
      </c>
      <c r="P4648" s="701" t="s">
        <v>1341</v>
      </c>
      <c r="Q4648" s="706"/>
      <c r="R4648" s="701" t="s">
        <v>1341</v>
      </c>
      <c r="S4648" s="701" t="s">
        <v>1341</v>
      </c>
    </row>
    <row r="4649" spans="1:19" x14ac:dyDescent="0.3">
      <c r="A4649" s="701" t="s">
        <v>7723</v>
      </c>
      <c r="B4649" s="701" t="s">
        <v>1607</v>
      </c>
      <c r="C4649" s="701" t="s">
        <v>328</v>
      </c>
      <c r="D4649" s="702">
        <v>1981</v>
      </c>
      <c r="E4649" s="701" t="s">
        <v>7350</v>
      </c>
      <c r="F4649" s="701" t="s">
        <v>2649</v>
      </c>
      <c r="G4649" s="701" t="s">
        <v>1612</v>
      </c>
      <c r="H4649" s="703">
        <v>30387</v>
      </c>
      <c r="I4649" s="703">
        <v>30467</v>
      </c>
      <c r="J4649" s="701" t="s">
        <v>1608</v>
      </c>
      <c r="K4649" s="702">
        <v>28997</v>
      </c>
      <c r="L4649" s="701" t="s">
        <v>1341</v>
      </c>
      <c r="M4649" s="704"/>
      <c r="N4649" s="701" t="s">
        <v>1613</v>
      </c>
      <c r="O4649" s="702">
        <v>509016</v>
      </c>
      <c r="P4649" s="701" t="s">
        <v>1608</v>
      </c>
      <c r="Q4649" s="705">
        <v>145</v>
      </c>
      <c r="R4649" s="701" t="s">
        <v>1341</v>
      </c>
      <c r="S4649" s="701" t="s">
        <v>1341</v>
      </c>
    </row>
    <row r="4650" spans="1:19" x14ac:dyDescent="0.3">
      <c r="A4650" s="701" t="s">
        <v>7762</v>
      </c>
      <c r="B4650" s="701" t="s">
        <v>1607</v>
      </c>
      <c r="C4650" s="701" t="s">
        <v>328</v>
      </c>
      <c r="D4650" s="702">
        <v>1981</v>
      </c>
      <c r="E4650" s="701" t="s">
        <v>7350</v>
      </c>
      <c r="F4650" s="701" t="s">
        <v>2649</v>
      </c>
      <c r="G4650" s="701" t="s">
        <v>1612</v>
      </c>
      <c r="H4650" s="703">
        <v>30387</v>
      </c>
      <c r="I4650" s="703">
        <v>30467</v>
      </c>
      <c r="J4650" s="701" t="s">
        <v>1608</v>
      </c>
      <c r="K4650" s="702">
        <v>21218</v>
      </c>
      <c r="L4650" s="701" t="s">
        <v>1341</v>
      </c>
      <c r="M4650" s="704"/>
      <c r="N4650" s="701" t="s">
        <v>1613</v>
      </c>
      <c r="O4650" s="702">
        <v>400400</v>
      </c>
      <c r="P4650" s="701" t="s">
        <v>1608</v>
      </c>
      <c r="Q4650" s="702">
        <v>256</v>
      </c>
      <c r="R4650" s="701" t="s">
        <v>1341</v>
      </c>
      <c r="S4650" s="701" t="s">
        <v>1341</v>
      </c>
    </row>
    <row r="4651" spans="1:19" x14ac:dyDescent="0.3">
      <c r="A4651" s="701" t="s">
        <v>7781</v>
      </c>
      <c r="B4651" s="701" t="s">
        <v>1607</v>
      </c>
      <c r="C4651" s="701" t="s">
        <v>328</v>
      </c>
      <c r="D4651" s="702">
        <v>1981</v>
      </c>
      <c r="E4651" s="701" t="s">
        <v>7707</v>
      </c>
      <c r="F4651" s="701" t="s">
        <v>7708</v>
      </c>
      <c r="G4651" s="701" t="s">
        <v>1612</v>
      </c>
      <c r="H4651" s="703">
        <v>30376</v>
      </c>
      <c r="I4651" s="703">
        <v>30376</v>
      </c>
      <c r="J4651" s="701" t="s">
        <v>1608</v>
      </c>
      <c r="K4651" s="702">
        <v>13000</v>
      </c>
      <c r="L4651" s="701" t="s">
        <v>1341</v>
      </c>
      <c r="M4651" s="704"/>
      <c r="N4651" s="701" t="s">
        <v>1613</v>
      </c>
      <c r="O4651" s="702">
        <v>267526</v>
      </c>
      <c r="P4651" s="701" t="s">
        <v>1608</v>
      </c>
      <c r="Q4651" s="705">
        <v>26</v>
      </c>
      <c r="R4651" s="701" t="s">
        <v>1341</v>
      </c>
      <c r="S4651" s="701" t="s">
        <v>1341</v>
      </c>
    </row>
    <row r="4652" spans="1:19" x14ac:dyDescent="0.3">
      <c r="A4652" s="701" t="s">
        <v>8055</v>
      </c>
      <c r="B4652" s="701" t="s">
        <v>1607</v>
      </c>
      <c r="C4652" s="701" t="s">
        <v>328</v>
      </c>
      <c r="D4652" s="702">
        <v>1986</v>
      </c>
      <c r="E4652" s="701" t="s">
        <v>7350</v>
      </c>
      <c r="F4652" s="701" t="s">
        <v>2649</v>
      </c>
      <c r="G4652" s="701" t="s">
        <v>1612</v>
      </c>
      <c r="H4652" s="703">
        <v>32259</v>
      </c>
      <c r="I4652" s="703">
        <v>32259</v>
      </c>
      <c r="J4652" s="701" t="s">
        <v>1608</v>
      </c>
      <c r="K4652" s="702">
        <v>38977</v>
      </c>
      <c r="L4652" s="701" t="s">
        <v>1341</v>
      </c>
      <c r="M4652" s="704"/>
      <c r="N4652" s="701" t="s">
        <v>1608</v>
      </c>
      <c r="O4652" s="702">
        <v>1091</v>
      </c>
      <c r="P4652" s="701" t="s">
        <v>1341</v>
      </c>
      <c r="Q4652" s="706"/>
      <c r="R4652" s="701" t="s">
        <v>1341</v>
      </c>
      <c r="S4652" s="701" t="s">
        <v>1341</v>
      </c>
    </row>
    <row r="4653" spans="1:19" x14ac:dyDescent="0.3">
      <c r="A4653" s="701" t="s">
        <v>8161</v>
      </c>
      <c r="B4653" s="701" t="s">
        <v>1607</v>
      </c>
      <c r="C4653" s="701" t="s">
        <v>328</v>
      </c>
      <c r="D4653" s="702">
        <v>1987</v>
      </c>
      <c r="E4653" s="701" t="s">
        <v>7700</v>
      </c>
      <c r="F4653" s="701" t="s">
        <v>7351</v>
      </c>
      <c r="G4653" s="701" t="s">
        <v>1612</v>
      </c>
      <c r="H4653" s="703">
        <v>32611</v>
      </c>
      <c r="I4653" s="703">
        <v>32631</v>
      </c>
      <c r="J4653" s="701" t="s">
        <v>1608</v>
      </c>
      <c r="K4653" s="702">
        <v>49294</v>
      </c>
      <c r="L4653" s="701" t="s">
        <v>1341</v>
      </c>
      <c r="M4653" s="704"/>
      <c r="N4653" s="701" t="s">
        <v>1613</v>
      </c>
      <c r="O4653" s="702">
        <v>198238</v>
      </c>
      <c r="P4653" s="701" t="s">
        <v>1608</v>
      </c>
      <c r="Q4653" s="702">
        <v>518</v>
      </c>
      <c r="R4653" s="701" t="s">
        <v>1341</v>
      </c>
      <c r="S4653" s="701" t="s">
        <v>1341</v>
      </c>
    </row>
    <row r="4654" spans="1:19" x14ac:dyDescent="0.3">
      <c r="A4654" s="701" t="s">
        <v>7349</v>
      </c>
      <c r="B4654" s="701" t="s">
        <v>1607</v>
      </c>
      <c r="C4654" s="701" t="s">
        <v>328</v>
      </c>
      <c r="D4654" s="702">
        <v>1988</v>
      </c>
      <c r="E4654" s="701" t="s">
        <v>7350</v>
      </c>
      <c r="F4654" s="701" t="s">
        <v>7351</v>
      </c>
      <c r="G4654" s="701" t="s">
        <v>1612</v>
      </c>
      <c r="H4654" s="703">
        <v>32885</v>
      </c>
      <c r="I4654" s="703">
        <v>32968</v>
      </c>
      <c r="J4654" s="701" t="s">
        <v>1608</v>
      </c>
      <c r="K4654" s="702">
        <v>50500</v>
      </c>
      <c r="L4654" s="701" t="s">
        <v>1341</v>
      </c>
      <c r="M4654" s="704"/>
      <c r="N4654" s="701" t="s">
        <v>1613</v>
      </c>
      <c r="O4654" s="702">
        <v>179198</v>
      </c>
      <c r="P4654" s="701" t="s">
        <v>1608</v>
      </c>
      <c r="Q4654" s="702">
        <v>202</v>
      </c>
      <c r="R4654" s="701" t="s">
        <v>1341</v>
      </c>
      <c r="S4654" s="701" t="s">
        <v>1341</v>
      </c>
    </row>
    <row r="4655" spans="1:19" x14ac:dyDescent="0.3">
      <c r="A4655" s="701" t="s">
        <v>7938</v>
      </c>
      <c r="B4655" s="701" t="s">
        <v>1607</v>
      </c>
      <c r="C4655" s="701" t="s">
        <v>328</v>
      </c>
      <c r="D4655" s="702">
        <v>1989</v>
      </c>
      <c r="E4655" s="701" t="s">
        <v>7350</v>
      </c>
      <c r="F4655" s="701" t="s">
        <v>2649</v>
      </c>
      <c r="G4655" s="701" t="s">
        <v>1612</v>
      </c>
      <c r="H4655" s="703">
        <v>33363</v>
      </c>
      <c r="I4655" s="703">
        <v>33363</v>
      </c>
      <c r="J4655" s="701" t="s">
        <v>1608</v>
      </c>
      <c r="K4655" s="702">
        <v>45069</v>
      </c>
      <c r="L4655" s="701" t="s">
        <v>1341</v>
      </c>
      <c r="M4655" s="704"/>
      <c r="N4655" s="701" t="s">
        <v>1613</v>
      </c>
      <c r="O4655" s="702">
        <v>134931</v>
      </c>
      <c r="P4655" s="701" t="s">
        <v>1341</v>
      </c>
      <c r="Q4655" s="706"/>
      <c r="R4655" s="701" t="s">
        <v>1341</v>
      </c>
      <c r="S4655" s="701" t="s">
        <v>1341</v>
      </c>
    </row>
    <row r="4656" spans="1:19" x14ac:dyDescent="0.3">
      <c r="A4656" s="701" t="s">
        <v>7976</v>
      </c>
      <c r="B4656" s="701" t="s">
        <v>1607</v>
      </c>
      <c r="C4656" s="701" t="s">
        <v>328</v>
      </c>
      <c r="D4656" s="702">
        <v>1990</v>
      </c>
      <c r="E4656" s="701" t="s">
        <v>7350</v>
      </c>
      <c r="F4656" s="701" t="s">
        <v>2649</v>
      </c>
      <c r="G4656" s="701" t="s">
        <v>1612</v>
      </c>
      <c r="H4656" s="703">
        <v>33718</v>
      </c>
      <c r="I4656" s="703">
        <v>33718</v>
      </c>
      <c r="J4656" s="701" t="s">
        <v>1608</v>
      </c>
      <c r="K4656" s="702">
        <v>50707</v>
      </c>
      <c r="L4656" s="701" t="s">
        <v>1341</v>
      </c>
      <c r="M4656" s="704"/>
      <c r="N4656" s="701" t="s">
        <v>1613</v>
      </c>
      <c r="O4656" s="702">
        <v>129781</v>
      </c>
      <c r="P4656" s="701" t="s">
        <v>1608</v>
      </c>
      <c r="Q4656" s="702">
        <v>512</v>
      </c>
      <c r="R4656" s="701" t="s">
        <v>1341</v>
      </c>
      <c r="S4656" s="701" t="s">
        <v>1341</v>
      </c>
    </row>
    <row r="4657" spans="1:19" x14ac:dyDescent="0.3">
      <c r="A4657" s="701" t="s">
        <v>8002</v>
      </c>
      <c r="B4657" s="701" t="s">
        <v>1607</v>
      </c>
      <c r="C4657" s="701" t="s">
        <v>328</v>
      </c>
      <c r="D4657" s="702">
        <v>1991</v>
      </c>
      <c r="E4657" s="701" t="s">
        <v>7350</v>
      </c>
      <c r="F4657" s="701" t="s">
        <v>2649</v>
      </c>
      <c r="G4657" s="701" t="s">
        <v>1612</v>
      </c>
      <c r="H4657" s="703">
        <v>34103</v>
      </c>
      <c r="I4657" s="703">
        <v>34103</v>
      </c>
      <c r="J4657" s="701" t="s">
        <v>1608</v>
      </c>
      <c r="K4657" s="702">
        <v>148080</v>
      </c>
      <c r="L4657" s="701" t="s">
        <v>1341</v>
      </c>
      <c r="M4657" s="704"/>
      <c r="N4657" s="701" t="s">
        <v>1613</v>
      </c>
      <c r="O4657" s="702">
        <v>18274</v>
      </c>
      <c r="P4657" s="701" t="s">
        <v>1608</v>
      </c>
      <c r="Q4657" s="702">
        <v>446</v>
      </c>
      <c r="R4657" s="701" t="s">
        <v>1341</v>
      </c>
      <c r="S4657" s="701" t="s">
        <v>1341</v>
      </c>
    </row>
    <row r="4658" spans="1:19" x14ac:dyDescent="0.3">
      <c r="A4658" s="701" t="s">
        <v>8104</v>
      </c>
      <c r="B4658" s="701" t="s">
        <v>1607</v>
      </c>
      <c r="C4658" s="701" t="s">
        <v>328</v>
      </c>
      <c r="D4658" s="702">
        <v>1992</v>
      </c>
      <c r="E4658" s="701" t="s">
        <v>2648</v>
      </c>
      <c r="F4658" s="701" t="s">
        <v>2649</v>
      </c>
      <c r="G4658" s="701" t="s">
        <v>1612</v>
      </c>
      <c r="H4658" s="703">
        <v>34486</v>
      </c>
      <c r="I4658" s="703">
        <v>34486</v>
      </c>
      <c r="J4658" s="701" t="s">
        <v>1608</v>
      </c>
      <c r="K4658" s="702">
        <v>62663</v>
      </c>
      <c r="L4658" s="701" t="s">
        <v>1341</v>
      </c>
      <c r="M4658" s="704"/>
      <c r="N4658" s="701" t="s">
        <v>1613</v>
      </c>
      <c r="O4658" s="702">
        <v>104075</v>
      </c>
      <c r="P4658" s="701" t="s">
        <v>1608</v>
      </c>
      <c r="Q4658" s="705">
        <v>132</v>
      </c>
      <c r="R4658" s="701" t="s">
        <v>1341</v>
      </c>
      <c r="S4658" s="701" t="s">
        <v>1341</v>
      </c>
    </row>
    <row r="4659" spans="1:19" x14ac:dyDescent="0.3">
      <c r="A4659" s="701" t="s">
        <v>8209</v>
      </c>
      <c r="B4659" s="701" t="s">
        <v>1607</v>
      </c>
      <c r="C4659" s="701" t="s">
        <v>328</v>
      </c>
      <c r="D4659" s="702">
        <v>1993</v>
      </c>
      <c r="E4659" s="701" t="s">
        <v>2648</v>
      </c>
      <c r="F4659" s="701" t="s">
        <v>2649</v>
      </c>
      <c r="G4659" s="701" t="s">
        <v>1612</v>
      </c>
      <c r="H4659" s="703">
        <v>34829</v>
      </c>
      <c r="I4659" s="703">
        <v>34850</v>
      </c>
      <c r="J4659" s="701" t="s">
        <v>1608</v>
      </c>
      <c r="K4659" s="702">
        <v>71800</v>
      </c>
      <c r="L4659" s="701" t="s">
        <v>1341</v>
      </c>
      <c r="M4659" s="704"/>
      <c r="N4659" s="701" t="s">
        <v>1608</v>
      </c>
      <c r="O4659" s="702">
        <v>433</v>
      </c>
      <c r="P4659" s="701" t="s">
        <v>1613</v>
      </c>
      <c r="Q4659" s="702">
        <v>118367</v>
      </c>
      <c r="R4659" s="701" t="s">
        <v>1341</v>
      </c>
      <c r="S4659" s="701" t="s">
        <v>1341</v>
      </c>
    </row>
    <row r="4660" spans="1:19" x14ac:dyDescent="0.3">
      <c r="A4660" s="701" t="s">
        <v>8243</v>
      </c>
      <c r="B4660" s="701" t="s">
        <v>1607</v>
      </c>
      <c r="C4660" s="701" t="s">
        <v>328</v>
      </c>
      <c r="D4660" s="702">
        <v>1994</v>
      </c>
      <c r="E4660" s="701" t="s">
        <v>2648</v>
      </c>
      <c r="F4660" s="701" t="s">
        <v>2649</v>
      </c>
      <c r="G4660" s="701" t="s">
        <v>1612</v>
      </c>
      <c r="H4660" s="703">
        <v>35210</v>
      </c>
      <c r="I4660" s="703">
        <v>35216</v>
      </c>
      <c r="J4660" s="701" t="s">
        <v>1608</v>
      </c>
      <c r="K4660" s="702">
        <v>49827</v>
      </c>
      <c r="L4660" s="701" t="s">
        <v>1341</v>
      </c>
      <c r="M4660" s="704"/>
      <c r="N4660" s="701" t="s">
        <v>1608</v>
      </c>
      <c r="O4660" s="702">
        <v>554</v>
      </c>
      <c r="P4660" s="701" t="s">
        <v>1613</v>
      </c>
      <c r="Q4660" s="702">
        <v>120519</v>
      </c>
      <c r="R4660" s="701" t="s">
        <v>1341</v>
      </c>
      <c r="S4660" s="701" t="s">
        <v>1341</v>
      </c>
    </row>
    <row r="4661" spans="1:19" x14ac:dyDescent="0.3">
      <c r="A4661" s="701" t="s">
        <v>8249</v>
      </c>
      <c r="B4661" s="701" t="s">
        <v>1607</v>
      </c>
      <c r="C4661" s="701" t="s">
        <v>328</v>
      </c>
      <c r="D4661" s="702">
        <v>1995</v>
      </c>
      <c r="E4661" s="701" t="s">
        <v>2648</v>
      </c>
      <c r="F4661" s="701" t="s">
        <v>2649</v>
      </c>
      <c r="G4661" s="701" t="s">
        <v>1612</v>
      </c>
      <c r="H4661" s="703">
        <v>35562</v>
      </c>
      <c r="I4661" s="703">
        <v>35581</v>
      </c>
      <c r="J4661" s="701" t="s">
        <v>1608</v>
      </c>
      <c r="K4661" s="702">
        <v>61279</v>
      </c>
      <c r="L4661" s="701" t="s">
        <v>1341</v>
      </c>
      <c r="M4661" s="704"/>
      <c r="N4661" s="701" t="s">
        <v>1608</v>
      </c>
      <c r="O4661" s="702">
        <v>702</v>
      </c>
      <c r="P4661" s="701" t="s">
        <v>1613</v>
      </c>
      <c r="Q4661" s="702">
        <v>102561</v>
      </c>
      <c r="R4661" s="701" t="s">
        <v>1341</v>
      </c>
      <c r="S4661" s="701" t="s">
        <v>1341</v>
      </c>
    </row>
    <row r="4662" spans="1:19" x14ac:dyDescent="0.3">
      <c r="A4662" s="701" t="s">
        <v>7352</v>
      </c>
      <c r="B4662" s="701" t="s">
        <v>1607</v>
      </c>
      <c r="C4662" s="701" t="s">
        <v>328</v>
      </c>
      <c r="D4662" s="702">
        <v>1996</v>
      </c>
      <c r="E4662" s="701" t="s">
        <v>2648</v>
      </c>
      <c r="F4662" s="701" t="s">
        <v>2649</v>
      </c>
      <c r="G4662" s="701" t="s">
        <v>1612</v>
      </c>
      <c r="H4662" s="703">
        <v>35945</v>
      </c>
      <c r="I4662" s="703">
        <v>35945</v>
      </c>
      <c r="J4662" s="701" t="s">
        <v>1608</v>
      </c>
      <c r="K4662" s="702">
        <v>190756</v>
      </c>
      <c r="L4662" s="701" t="s">
        <v>1341</v>
      </c>
      <c r="M4662" s="704"/>
      <c r="N4662" s="701" t="s">
        <v>1608</v>
      </c>
      <c r="O4662" s="702">
        <v>229</v>
      </c>
      <c r="P4662" s="701" t="s">
        <v>1341</v>
      </c>
      <c r="Q4662" s="706"/>
      <c r="R4662" s="701" t="s">
        <v>1341</v>
      </c>
      <c r="S4662" s="701" t="s">
        <v>1341</v>
      </c>
    </row>
    <row r="4663" spans="1:19" x14ac:dyDescent="0.3">
      <c r="A4663" s="701" t="s">
        <v>7455</v>
      </c>
      <c r="B4663" s="701" t="s">
        <v>1607</v>
      </c>
      <c r="C4663" s="701" t="s">
        <v>328</v>
      </c>
      <c r="D4663" s="702">
        <v>1997</v>
      </c>
      <c r="E4663" s="701" t="s">
        <v>2648</v>
      </c>
      <c r="F4663" s="701" t="s">
        <v>2649</v>
      </c>
      <c r="G4663" s="701" t="s">
        <v>1612</v>
      </c>
      <c r="H4663" s="703">
        <v>36259</v>
      </c>
      <c r="I4663" s="703">
        <v>36261</v>
      </c>
      <c r="J4663" s="701" t="s">
        <v>1608</v>
      </c>
      <c r="K4663" s="702">
        <v>190356</v>
      </c>
      <c r="L4663" s="701" t="s">
        <v>1341</v>
      </c>
      <c r="M4663" s="704"/>
      <c r="N4663" s="701" t="s">
        <v>1608</v>
      </c>
      <c r="O4663" s="702">
        <v>944</v>
      </c>
      <c r="P4663" s="701" t="s">
        <v>1341</v>
      </c>
      <c r="Q4663" s="706"/>
      <c r="R4663" s="701" t="s">
        <v>1341</v>
      </c>
      <c r="S4663" s="701" t="s">
        <v>1341</v>
      </c>
    </row>
    <row r="4664" spans="1:19" x14ac:dyDescent="0.3">
      <c r="A4664" s="701" t="s">
        <v>7411</v>
      </c>
      <c r="B4664" s="701" t="s">
        <v>1607</v>
      </c>
      <c r="C4664" s="701" t="s">
        <v>328</v>
      </c>
      <c r="D4664" s="702">
        <v>1999</v>
      </c>
      <c r="E4664" s="701" t="s">
        <v>2648</v>
      </c>
      <c r="F4664" s="701" t="s">
        <v>2649</v>
      </c>
      <c r="G4664" s="701" t="s">
        <v>1612</v>
      </c>
      <c r="H4664" s="703">
        <v>36990</v>
      </c>
      <c r="I4664" s="703">
        <v>36990</v>
      </c>
      <c r="J4664" s="701" t="s">
        <v>1608</v>
      </c>
      <c r="K4664" s="702">
        <v>67926</v>
      </c>
      <c r="L4664" s="701" t="s">
        <v>1613</v>
      </c>
      <c r="M4664" s="705">
        <v>1965</v>
      </c>
      <c r="N4664" s="701" t="s">
        <v>1608</v>
      </c>
      <c r="O4664" s="702">
        <v>273</v>
      </c>
      <c r="P4664" s="701" t="s">
        <v>1341</v>
      </c>
      <c r="Q4664" s="706"/>
      <c r="R4664" s="701" t="s">
        <v>1341</v>
      </c>
      <c r="S4664" s="701" t="s">
        <v>1341</v>
      </c>
    </row>
    <row r="4665" spans="1:19" x14ac:dyDescent="0.3">
      <c r="A4665" s="701" t="s">
        <v>7488</v>
      </c>
      <c r="B4665" s="701" t="s">
        <v>1607</v>
      </c>
      <c r="C4665" s="701" t="s">
        <v>328</v>
      </c>
      <c r="D4665" s="702">
        <v>2000</v>
      </c>
      <c r="E4665" s="701" t="s">
        <v>2648</v>
      </c>
      <c r="F4665" s="701" t="s">
        <v>2649</v>
      </c>
      <c r="G4665" s="701" t="s">
        <v>1612</v>
      </c>
      <c r="H4665" s="703">
        <v>37350</v>
      </c>
      <c r="I4665" s="703">
        <v>37350</v>
      </c>
      <c r="J4665" s="701" t="s">
        <v>1608</v>
      </c>
      <c r="K4665" s="702">
        <v>17029</v>
      </c>
      <c r="L4665" s="701" t="s">
        <v>1613</v>
      </c>
      <c r="M4665" s="705">
        <v>602</v>
      </c>
      <c r="N4665" s="701" t="s">
        <v>1608</v>
      </c>
      <c r="O4665" s="702">
        <v>249</v>
      </c>
      <c r="P4665" s="701" t="s">
        <v>1341</v>
      </c>
      <c r="Q4665" s="706"/>
      <c r="R4665" s="701" t="s">
        <v>1341</v>
      </c>
      <c r="S4665" s="701" t="s">
        <v>1341</v>
      </c>
    </row>
    <row r="4666" spans="1:19" x14ac:dyDescent="0.3">
      <c r="A4666" s="701" t="s">
        <v>7489</v>
      </c>
      <c r="B4666" s="701" t="s">
        <v>1607</v>
      </c>
      <c r="C4666" s="701" t="s">
        <v>328</v>
      </c>
      <c r="D4666" s="702">
        <v>2000</v>
      </c>
      <c r="E4666" s="701" t="s">
        <v>2648</v>
      </c>
      <c r="F4666" s="701" t="s">
        <v>2649</v>
      </c>
      <c r="G4666" s="701" t="s">
        <v>1612</v>
      </c>
      <c r="H4666" s="703">
        <v>37350</v>
      </c>
      <c r="I4666" s="703">
        <v>37350</v>
      </c>
      <c r="J4666" s="701" t="s">
        <v>1608</v>
      </c>
      <c r="K4666" s="702">
        <v>17380</v>
      </c>
      <c r="L4666" s="701" t="s">
        <v>1613</v>
      </c>
      <c r="M4666" s="705">
        <v>310</v>
      </c>
      <c r="N4666" s="701" t="s">
        <v>1608</v>
      </c>
      <c r="O4666" s="702">
        <v>190</v>
      </c>
      <c r="P4666" s="701" t="s">
        <v>1341</v>
      </c>
      <c r="Q4666" s="706"/>
      <c r="R4666" s="701" t="s">
        <v>1341</v>
      </c>
      <c r="S4666" s="701" t="s">
        <v>1341</v>
      </c>
    </row>
    <row r="4667" spans="1:19" x14ac:dyDescent="0.3">
      <c r="A4667" s="701" t="s">
        <v>7539</v>
      </c>
      <c r="B4667" s="701" t="s">
        <v>1607</v>
      </c>
      <c r="C4667" s="701" t="s">
        <v>328</v>
      </c>
      <c r="D4667" s="702">
        <v>2000</v>
      </c>
      <c r="E4667" s="701" t="s">
        <v>2648</v>
      </c>
      <c r="F4667" s="701" t="s">
        <v>2649</v>
      </c>
      <c r="G4667" s="701" t="s">
        <v>1612</v>
      </c>
      <c r="H4667" s="703">
        <v>37350</v>
      </c>
      <c r="I4667" s="703">
        <v>37350</v>
      </c>
      <c r="J4667" s="701" t="s">
        <v>1608</v>
      </c>
      <c r="K4667" s="702">
        <v>17287</v>
      </c>
      <c r="L4667" s="701" t="s">
        <v>1613</v>
      </c>
      <c r="M4667" s="705">
        <v>249</v>
      </c>
      <c r="N4667" s="701" t="s">
        <v>1608</v>
      </c>
      <c r="O4667" s="702">
        <v>344</v>
      </c>
      <c r="P4667" s="701" t="s">
        <v>1341</v>
      </c>
      <c r="Q4667" s="706"/>
      <c r="R4667" s="701" t="s">
        <v>1341</v>
      </c>
      <c r="S4667" s="701" t="s">
        <v>1341</v>
      </c>
    </row>
    <row r="4668" spans="1:19" x14ac:dyDescent="0.3">
      <c r="A4668" s="701" t="s">
        <v>7540</v>
      </c>
      <c r="B4668" s="701" t="s">
        <v>1607</v>
      </c>
      <c r="C4668" s="701" t="s">
        <v>328</v>
      </c>
      <c r="D4668" s="702">
        <v>2000</v>
      </c>
      <c r="E4668" s="701" t="s">
        <v>2648</v>
      </c>
      <c r="F4668" s="701" t="s">
        <v>2649</v>
      </c>
      <c r="G4668" s="701" t="s">
        <v>1612</v>
      </c>
      <c r="H4668" s="703">
        <v>37350</v>
      </c>
      <c r="I4668" s="703">
        <v>37350</v>
      </c>
      <c r="J4668" s="701" t="s">
        <v>1608</v>
      </c>
      <c r="K4668" s="702">
        <v>17175</v>
      </c>
      <c r="L4668" s="701" t="s">
        <v>1613</v>
      </c>
      <c r="M4668" s="705">
        <v>543</v>
      </c>
      <c r="N4668" s="701" t="s">
        <v>1608</v>
      </c>
      <c r="O4668" s="702">
        <v>162</v>
      </c>
      <c r="P4668" s="701" t="s">
        <v>1341</v>
      </c>
      <c r="Q4668" s="706"/>
      <c r="R4668" s="701" t="s">
        <v>1341</v>
      </c>
      <c r="S4668" s="701" t="s">
        <v>1341</v>
      </c>
    </row>
    <row r="4669" spans="1:19" x14ac:dyDescent="0.3">
      <c r="A4669" s="701" t="s">
        <v>7659</v>
      </c>
      <c r="B4669" s="701" t="s">
        <v>1607</v>
      </c>
      <c r="C4669" s="701" t="s">
        <v>328</v>
      </c>
      <c r="D4669" s="702">
        <v>2002</v>
      </c>
      <c r="E4669" s="701" t="s">
        <v>7660</v>
      </c>
      <c r="F4669" s="701" t="s">
        <v>1794</v>
      </c>
      <c r="G4669" s="701" t="s">
        <v>1612</v>
      </c>
      <c r="H4669" s="703">
        <v>38078</v>
      </c>
      <c r="I4669" s="703">
        <v>38093</v>
      </c>
      <c r="J4669" s="701" t="s">
        <v>1608</v>
      </c>
      <c r="K4669" s="702">
        <v>73109</v>
      </c>
      <c r="L4669" s="701" t="s">
        <v>1613</v>
      </c>
      <c r="M4669" s="705">
        <v>48</v>
      </c>
      <c r="N4669" s="701" t="s">
        <v>1608</v>
      </c>
      <c r="O4669" s="702">
        <v>663</v>
      </c>
      <c r="P4669" s="701" t="s">
        <v>1341</v>
      </c>
      <c r="Q4669" s="706"/>
      <c r="R4669" s="701" t="s">
        <v>1341</v>
      </c>
      <c r="S4669" s="701" t="s">
        <v>1341</v>
      </c>
    </row>
    <row r="4670" spans="1:19" x14ac:dyDescent="0.3">
      <c r="A4670" s="701" t="s">
        <v>7686</v>
      </c>
      <c r="B4670" s="701" t="s">
        <v>1607</v>
      </c>
      <c r="C4670" s="701" t="s">
        <v>328</v>
      </c>
      <c r="D4670" s="702">
        <v>2002</v>
      </c>
      <c r="E4670" s="701" t="s">
        <v>7687</v>
      </c>
      <c r="F4670" s="701" t="s">
        <v>7688</v>
      </c>
      <c r="G4670" s="701" t="s">
        <v>1612</v>
      </c>
      <c r="H4670" s="703">
        <v>38079</v>
      </c>
      <c r="I4670" s="703">
        <v>38090</v>
      </c>
      <c r="J4670" s="701" t="s">
        <v>1608</v>
      </c>
      <c r="K4670" s="702">
        <v>16344</v>
      </c>
      <c r="L4670" s="701" t="s">
        <v>1613</v>
      </c>
      <c r="M4670" s="702">
        <v>18</v>
      </c>
      <c r="N4670" s="701" t="s">
        <v>1608</v>
      </c>
      <c r="O4670" s="702">
        <v>33</v>
      </c>
      <c r="P4670" s="701" t="s">
        <v>1341</v>
      </c>
      <c r="Q4670" s="704"/>
      <c r="R4670" s="701" t="s">
        <v>258</v>
      </c>
      <c r="S4670" s="701" t="s">
        <v>7689</v>
      </c>
    </row>
    <row r="4671" spans="1:19" x14ac:dyDescent="0.3">
      <c r="A4671" s="701" t="s">
        <v>7690</v>
      </c>
      <c r="B4671" s="701" t="s">
        <v>1607</v>
      </c>
      <c r="C4671" s="701" t="s">
        <v>328</v>
      </c>
      <c r="D4671" s="702">
        <v>2002</v>
      </c>
      <c r="E4671" s="701" t="s">
        <v>7687</v>
      </c>
      <c r="F4671" s="701" t="s">
        <v>7688</v>
      </c>
      <c r="G4671" s="701" t="s">
        <v>1612</v>
      </c>
      <c r="H4671" s="703">
        <v>38079</v>
      </c>
      <c r="I4671" s="703">
        <v>38090</v>
      </c>
      <c r="J4671" s="701" t="s">
        <v>1608</v>
      </c>
      <c r="K4671" s="702">
        <v>25357</v>
      </c>
      <c r="L4671" s="701" t="s">
        <v>1613</v>
      </c>
      <c r="M4671" s="705">
        <v>101</v>
      </c>
      <c r="N4671" s="701" t="s">
        <v>1608</v>
      </c>
      <c r="O4671" s="702">
        <v>277</v>
      </c>
      <c r="P4671" s="701" t="s">
        <v>1341</v>
      </c>
      <c r="Q4671" s="704"/>
      <c r="R4671" s="701" t="s">
        <v>258</v>
      </c>
      <c r="S4671" s="701" t="s">
        <v>7689</v>
      </c>
    </row>
    <row r="4672" spans="1:19" x14ac:dyDescent="0.3">
      <c r="A4672" s="701" t="s">
        <v>7691</v>
      </c>
      <c r="B4672" s="701" t="s">
        <v>1607</v>
      </c>
      <c r="C4672" s="701" t="s">
        <v>328</v>
      </c>
      <c r="D4672" s="702">
        <v>2002</v>
      </c>
      <c r="E4672" s="701" t="s">
        <v>7687</v>
      </c>
      <c r="F4672" s="701" t="s">
        <v>7688</v>
      </c>
      <c r="G4672" s="701" t="s">
        <v>1612</v>
      </c>
      <c r="H4672" s="703">
        <v>38079</v>
      </c>
      <c r="I4672" s="703">
        <v>38090</v>
      </c>
      <c r="J4672" s="701" t="s">
        <v>1608</v>
      </c>
      <c r="K4672" s="702">
        <v>28875</v>
      </c>
      <c r="L4672" s="701" t="s">
        <v>1613</v>
      </c>
      <c r="M4672" s="702">
        <v>18</v>
      </c>
      <c r="N4672" s="701" t="s">
        <v>1608</v>
      </c>
      <c r="O4672" s="702">
        <v>67</v>
      </c>
      <c r="P4672" s="701" t="s">
        <v>1341</v>
      </c>
      <c r="Q4672" s="706"/>
      <c r="R4672" s="701" t="s">
        <v>258</v>
      </c>
      <c r="S4672" s="701" t="s">
        <v>7689</v>
      </c>
    </row>
    <row r="4673" spans="1:19" x14ac:dyDescent="0.3">
      <c r="A4673" s="701" t="s">
        <v>7692</v>
      </c>
      <c r="B4673" s="701" t="s">
        <v>1607</v>
      </c>
      <c r="C4673" s="701" t="s">
        <v>328</v>
      </c>
      <c r="D4673" s="702">
        <v>2002</v>
      </c>
      <c r="E4673" s="701" t="s">
        <v>7687</v>
      </c>
      <c r="F4673" s="701" t="s">
        <v>7688</v>
      </c>
      <c r="G4673" s="701" t="s">
        <v>1612</v>
      </c>
      <c r="H4673" s="703">
        <v>38079</v>
      </c>
      <c r="I4673" s="703">
        <v>38090</v>
      </c>
      <c r="J4673" s="701" t="s">
        <v>1608</v>
      </c>
      <c r="K4673" s="702">
        <v>19527</v>
      </c>
      <c r="L4673" s="701" t="s">
        <v>1613</v>
      </c>
      <c r="M4673" s="705">
        <v>52</v>
      </c>
      <c r="N4673" s="701" t="s">
        <v>1608</v>
      </c>
      <c r="O4673" s="702">
        <v>121</v>
      </c>
      <c r="P4673" s="701" t="s">
        <v>1341</v>
      </c>
      <c r="Q4673" s="706"/>
      <c r="R4673" s="701" t="s">
        <v>258</v>
      </c>
      <c r="S4673" s="701" t="s">
        <v>7689</v>
      </c>
    </row>
    <row r="4674" spans="1:19" x14ac:dyDescent="0.3">
      <c r="A4674" s="701" t="s">
        <v>7785</v>
      </c>
      <c r="B4674" s="701" t="s">
        <v>1607</v>
      </c>
      <c r="C4674" s="701" t="s">
        <v>328</v>
      </c>
      <c r="D4674" s="702">
        <v>2003</v>
      </c>
      <c r="E4674" s="701" t="s">
        <v>7687</v>
      </c>
      <c r="F4674" s="701" t="s">
        <v>7688</v>
      </c>
      <c r="G4674" s="701" t="s">
        <v>1612</v>
      </c>
      <c r="H4674" s="703">
        <v>38453</v>
      </c>
      <c r="I4674" s="703">
        <v>38463</v>
      </c>
      <c r="J4674" s="701" t="s">
        <v>1608</v>
      </c>
      <c r="K4674" s="702">
        <v>66768</v>
      </c>
      <c r="L4674" s="701" t="s">
        <v>1341</v>
      </c>
      <c r="M4674" s="704"/>
      <c r="N4674" s="701" t="s">
        <v>1608</v>
      </c>
      <c r="O4674" s="702">
        <v>376</v>
      </c>
      <c r="P4674" s="701" t="s">
        <v>1341</v>
      </c>
      <c r="Q4674" s="706"/>
      <c r="R4674" s="701" t="s">
        <v>1341</v>
      </c>
      <c r="S4674" s="701" t="s">
        <v>1341</v>
      </c>
    </row>
    <row r="4675" spans="1:19" x14ac:dyDescent="0.3">
      <c r="A4675" s="701" t="s">
        <v>7854</v>
      </c>
      <c r="B4675" s="701" t="s">
        <v>1607</v>
      </c>
      <c r="C4675" s="701" t="s">
        <v>328</v>
      </c>
      <c r="D4675" s="702">
        <v>2004</v>
      </c>
      <c r="E4675" s="701" t="s">
        <v>2407</v>
      </c>
      <c r="F4675" s="701" t="s">
        <v>2408</v>
      </c>
      <c r="G4675" s="701" t="s">
        <v>1612</v>
      </c>
      <c r="H4675" s="703">
        <v>38807</v>
      </c>
      <c r="I4675" s="703">
        <v>38807</v>
      </c>
      <c r="J4675" s="701" t="s">
        <v>1608</v>
      </c>
      <c r="K4675" s="702">
        <v>72880</v>
      </c>
      <c r="L4675" s="701" t="s">
        <v>1613</v>
      </c>
      <c r="M4675" s="705">
        <v>607</v>
      </c>
      <c r="N4675" s="701" t="s">
        <v>1608</v>
      </c>
      <c r="O4675" s="702">
        <v>2433</v>
      </c>
      <c r="P4675" s="701" t="s">
        <v>1341</v>
      </c>
      <c r="Q4675" s="704"/>
      <c r="R4675" s="701" t="s">
        <v>1341</v>
      </c>
      <c r="S4675" s="701" t="s">
        <v>1341</v>
      </c>
    </row>
    <row r="4676" spans="1:19" x14ac:dyDescent="0.3">
      <c r="A4676" s="701" t="s">
        <v>2406</v>
      </c>
      <c r="B4676" s="701" t="s">
        <v>1607</v>
      </c>
      <c r="C4676" s="701" t="s">
        <v>328</v>
      </c>
      <c r="D4676" s="702">
        <v>2005</v>
      </c>
      <c r="E4676" s="701" t="s">
        <v>7687</v>
      </c>
      <c r="F4676" s="701" t="s">
        <v>7688</v>
      </c>
      <c r="G4676" s="701" t="s">
        <v>1612</v>
      </c>
      <c r="H4676" s="703">
        <v>39181</v>
      </c>
      <c r="I4676" s="703">
        <v>39198</v>
      </c>
      <c r="J4676" s="701" t="s">
        <v>1608</v>
      </c>
      <c r="K4676" s="702">
        <v>69491</v>
      </c>
      <c r="L4676" s="701" t="s">
        <v>1613</v>
      </c>
      <c r="M4676" s="705">
        <v>1237</v>
      </c>
      <c r="N4676" s="701" t="s">
        <v>1608</v>
      </c>
      <c r="O4676" s="702">
        <v>1297</v>
      </c>
      <c r="P4676" s="701" t="s">
        <v>1341</v>
      </c>
      <c r="Q4676" s="704"/>
      <c r="R4676" s="701" t="s">
        <v>1341</v>
      </c>
      <c r="S4676" s="701" t="s">
        <v>1341</v>
      </c>
    </row>
    <row r="4677" spans="1:19" x14ac:dyDescent="0.3">
      <c r="A4677" s="701" t="s">
        <v>2412</v>
      </c>
      <c r="B4677" s="701" t="s">
        <v>1607</v>
      </c>
      <c r="C4677" s="701" t="s">
        <v>328</v>
      </c>
      <c r="D4677" s="702">
        <v>2005</v>
      </c>
      <c r="E4677" s="701" t="s">
        <v>1793</v>
      </c>
      <c r="F4677" s="701" t="s">
        <v>1794</v>
      </c>
      <c r="G4677" s="701" t="s">
        <v>1612</v>
      </c>
      <c r="H4677" s="703">
        <v>39171</v>
      </c>
      <c r="I4677" s="703">
        <v>39171</v>
      </c>
      <c r="J4677" s="701" t="s">
        <v>1608</v>
      </c>
      <c r="K4677" s="702">
        <v>94225</v>
      </c>
      <c r="L4677" s="701" t="s">
        <v>1613</v>
      </c>
      <c r="M4677" s="705">
        <v>952</v>
      </c>
      <c r="N4677" s="701" t="s">
        <v>1608</v>
      </c>
      <c r="O4677" s="702">
        <v>5168</v>
      </c>
      <c r="P4677" s="701" t="s">
        <v>1341</v>
      </c>
      <c r="Q4677" s="704"/>
      <c r="R4677" s="701" t="s">
        <v>1341</v>
      </c>
      <c r="S4677" s="701" t="s">
        <v>1341</v>
      </c>
    </row>
    <row r="4678" spans="1:19" x14ac:dyDescent="0.3">
      <c r="A4678" s="701" t="s">
        <v>2411</v>
      </c>
      <c r="B4678" s="701" t="s">
        <v>1607</v>
      </c>
      <c r="C4678" s="701" t="s">
        <v>328</v>
      </c>
      <c r="D4678" s="702">
        <v>2006</v>
      </c>
      <c r="E4678" s="701" t="s">
        <v>2407</v>
      </c>
      <c r="F4678" s="701" t="s">
        <v>2408</v>
      </c>
      <c r="G4678" s="701" t="s">
        <v>1612</v>
      </c>
      <c r="H4678" s="703">
        <v>39528</v>
      </c>
      <c r="I4678" s="703">
        <v>39528</v>
      </c>
      <c r="J4678" s="701" t="s">
        <v>1608</v>
      </c>
      <c r="K4678" s="702">
        <v>22002</v>
      </c>
      <c r="L4678" s="701" t="s">
        <v>1613</v>
      </c>
      <c r="M4678" s="705">
        <v>267</v>
      </c>
      <c r="N4678" s="701" t="s">
        <v>1608</v>
      </c>
      <c r="O4678" s="702">
        <v>13</v>
      </c>
      <c r="P4678" s="701" t="s">
        <v>1341</v>
      </c>
      <c r="Q4678" s="704"/>
      <c r="R4678" s="701" t="s">
        <v>1341</v>
      </c>
      <c r="S4678" s="701" t="s">
        <v>1341</v>
      </c>
    </row>
    <row r="4679" spans="1:19" x14ac:dyDescent="0.3">
      <c r="A4679" s="701" t="s">
        <v>2410</v>
      </c>
      <c r="B4679" s="701" t="s">
        <v>1607</v>
      </c>
      <c r="C4679" s="701" t="s">
        <v>328</v>
      </c>
      <c r="D4679" s="702">
        <v>2006</v>
      </c>
      <c r="E4679" s="701" t="s">
        <v>2407</v>
      </c>
      <c r="F4679" s="701" t="s">
        <v>2408</v>
      </c>
      <c r="G4679" s="701" t="s">
        <v>1612</v>
      </c>
      <c r="H4679" s="703">
        <v>39528</v>
      </c>
      <c r="I4679" s="703">
        <v>39528</v>
      </c>
      <c r="J4679" s="701" t="s">
        <v>1608</v>
      </c>
      <c r="K4679" s="702">
        <v>21631</v>
      </c>
      <c r="L4679" s="701" t="s">
        <v>1613</v>
      </c>
      <c r="M4679" s="705">
        <v>263</v>
      </c>
      <c r="N4679" s="701" t="s">
        <v>1608</v>
      </c>
      <c r="O4679" s="702">
        <v>60</v>
      </c>
      <c r="P4679" s="701" t="s">
        <v>1341</v>
      </c>
      <c r="Q4679" s="704"/>
      <c r="R4679" s="701" t="s">
        <v>1341</v>
      </c>
      <c r="S4679" s="701" t="s">
        <v>1341</v>
      </c>
    </row>
    <row r="4680" spans="1:19" x14ac:dyDescent="0.3">
      <c r="A4680" s="701" t="s">
        <v>2409</v>
      </c>
      <c r="B4680" s="701" t="s">
        <v>1607</v>
      </c>
      <c r="C4680" s="701" t="s">
        <v>328</v>
      </c>
      <c r="D4680" s="702">
        <v>2006</v>
      </c>
      <c r="E4680" s="701" t="s">
        <v>2407</v>
      </c>
      <c r="F4680" s="701" t="s">
        <v>2408</v>
      </c>
      <c r="G4680" s="701" t="s">
        <v>1612</v>
      </c>
      <c r="H4680" s="703">
        <v>39528</v>
      </c>
      <c r="I4680" s="703">
        <v>39528</v>
      </c>
      <c r="J4680" s="701" t="s">
        <v>1608</v>
      </c>
      <c r="K4680" s="702">
        <v>20612</v>
      </c>
      <c r="L4680" s="701" t="s">
        <v>1613</v>
      </c>
      <c r="M4680" s="705">
        <v>250</v>
      </c>
      <c r="N4680" s="701" t="s">
        <v>1341</v>
      </c>
      <c r="O4680" s="706"/>
      <c r="P4680" s="701" t="s">
        <v>1341</v>
      </c>
      <c r="Q4680" s="704"/>
      <c r="R4680" s="701" t="s">
        <v>1341</v>
      </c>
      <c r="S4680" s="701" t="s">
        <v>1341</v>
      </c>
    </row>
    <row r="4681" spans="1:19" x14ac:dyDescent="0.3">
      <c r="A4681" s="701" t="s">
        <v>2413</v>
      </c>
      <c r="B4681" s="701" t="s">
        <v>1607</v>
      </c>
      <c r="C4681" s="701" t="s">
        <v>328</v>
      </c>
      <c r="D4681" s="702">
        <v>2006</v>
      </c>
      <c r="E4681" s="701" t="s">
        <v>1793</v>
      </c>
      <c r="F4681" s="701" t="s">
        <v>1794</v>
      </c>
      <c r="G4681" s="701" t="s">
        <v>1612</v>
      </c>
      <c r="H4681" s="703">
        <v>39540</v>
      </c>
      <c r="I4681" s="703">
        <v>39540</v>
      </c>
      <c r="J4681" s="701" t="s">
        <v>1608</v>
      </c>
      <c r="K4681" s="702">
        <v>89978</v>
      </c>
      <c r="L4681" s="701" t="s">
        <v>1613</v>
      </c>
      <c r="M4681" s="705">
        <v>4954</v>
      </c>
      <c r="N4681" s="701" t="s">
        <v>1608</v>
      </c>
      <c r="O4681" s="702">
        <v>1262</v>
      </c>
      <c r="P4681" s="701" t="s">
        <v>1341</v>
      </c>
      <c r="Q4681" s="704"/>
      <c r="R4681" s="701" t="s">
        <v>1341</v>
      </c>
      <c r="S4681" s="701" t="s">
        <v>1341</v>
      </c>
    </row>
    <row r="4682" spans="1:19" x14ac:dyDescent="0.3">
      <c r="A4682" s="701" t="s">
        <v>2418</v>
      </c>
      <c r="B4682" s="701" t="s">
        <v>1607</v>
      </c>
      <c r="C4682" s="701" t="s">
        <v>328</v>
      </c>
      <c r="D4682" s="702">
        <v>2007</v>
      </c>
      <c r="E4682" s="701" t="s">
        <v>1793</v>
      </c>
      <c r="F4682" s="701" t="s">
        <v>1793</v>
      </c>
      <c r="G4682" s="701" t="s">
        <v>1612</v>
      </c>
      <c r="H4682" s="703">
        <v>39904</v>
      </c>
      <c r="I4682" s="703">
        <v>39904</v>
      </c>
      <c r="J4682" s="701" t="s">
        <v>1608</v>
      </c>
      <c r="K4682" s="702">
        <v>91823</v>
      </c>
      <c r="L4682" s="701" t="s">
        <v>1613</v>
      </c>
      <c r="M4682" s="705">
        <v>4484</v>
      </c>
      <c r="N4682" s="701" t="s">
        <v>1613</v>
      </c>
      <c r="O4682" s="702">
        <v>1170</v>
      </c>
      <c r="P4682" s="701" t="s">
        <v>1341</v>
      </c>
      <c r="Q4682" s="704"/>
      <c r="R4682" s="701" t="s">
        <v>1341</v>
      </c>
      <c r="S4682" s="701" t="s">
        <v>1341</v>
      </c>
    </row>
    <row r="4683" spans="1:19" x14ac:dyDescent="0.3">
      <c r="A4683" s="701" t="s">
        <v>2420</v>
      </c>
      <c r="B4683" s="701" t="s">
        <v>1607</v>
      </c>
      <c r="C4683" s="701" t="s">
        <v>328</v>
      </c>
      <c r="D4683" s="702">
        <v>2007</v>
      </c>
      <c r="E4683" s="701" t="s">
        <v>2407</v>
      </c>
      <c r="F4683" s="701" t="s">
        <v>2408</v>
      </c>
      <c r="G4683" s="701" t="s">
        <v>1612</v>
      </c>
      <c r="H4683" s="703">
        <v>39892</v>
      </c>
      <c r="I4683" s="703">
        <v>39892</v>
      </c>
      <c r="J4683" s="701" t="s">
        <v>1608</v>
      </c>
      <c r="K4683" s="702">
        <v>68370</v>
      </c>
      <c r="L4683" s="701" t="s">
        <v>1613</v>
      </c>
      <c r="M4683" s="705">
        <v>1836</v>
      </c>
      <c r="N4683" s="701" t="s">
        <v>1608</v>
      </c>
      <c r="O4683" s="702">
        <v>355</v>
      </c>
      <c r="P4683" s="701" t="s">
        <v>1341</v>
      </c>
      <c r="Q4683" s="704"/>
      <c r="R4683" s="701" t="s">
        <v>1341</v>
      </c>
      <c r="S4683" s="701" t="s">
        <v>1341</v>
      </c>
    </row>
    <row r="4684" spans="1:19" x14ac:dyDescent="0.3">
      <c r="A4684" s="701" t="s">
        <v>1792</v>
      </c>
      <c r="B4684" s="701" t="s">
        <v>1607</v>
      </c>
      <c r="C4684" s="701" t="s">
        <v>328</v>
      </c>
      <c r="D4684" s="702">
        <v>2008</v>
      </c>
      <c r="E4684" s="701" t="s">
        <v>1793</v>
      </c>
      <c r="F4684" s="701" t="s">
        <v>1793</v>
      </c>
      <c r="G4684" s="701" t="s">
        <v>1612</v>
      </c>
      <c r="H4684" s="703">
        <v>40274</v>
      </c>
      <c r="I4684" s="703">
        <v>40274</v>
      </c>
      <c r="J4684" s="701" t="s">
        <v>1608</v>
      </c>
      <c r="K4684" s="702">
        <v>101065</v>
      </c>
      <c r="L4684" s="701" t="s">
        <v>1341</v>
      </c>
      <c r="M4684" s="704"/>
      <c r="N4684" s="701" t="s">
        <v>1613</v>
      </c>
      <c r="O4684" s="702">
        <v>541</v>
      </c>
      <c r="P4684" s="701" t="s">
        <v>1341</v>
      </c>
      <c r="Q4684" s="704"/>
      <c r="R4684" s="701" t="s">
        <v>1341</v>
      </c>
      <c r="S4684" s="701" t="s">
        <v>1341</v>
      </c>
    </row>
    <row r="4685" spans="1:19" x14ac:dyDescent="0.3">
      <c r="A4685" s="701" t="s">
        <v>8095</v>
      </c>
      <c r="B4685" s="701" t="s">
        <v>1607</v>
      </c>
      <c r="C4685" s="701" t="s">
        <v>328</v>
      </c>
      <c r="D4685" s="702">
        <v>2009</v>
      </c>
      <c r="E4685" s="701" t="s">
        <v>5700</v>
      </c>
      <c r="F4685" s="701" t="s">
        <v>7360</v>
      </c>
      <c r="G4685" s="701" t="s">
        <v>1612</v>
      </c>
      <c r="H4685" s="703">
        <v>40666</v>
      </c>
      <c r="I4685" s="703">
        <v>40666</v>
      </c>
      <c r="J4685" s="701" t="s">
        <v>1608</v>
      </c>
      <c r="K4685" s="702">
        <v>76986</v>
      </c>
      <c r="L4685" s="701" t="s">
        <v>1613</v>
      </c>
      <c r="M4685" s="705">
        <v>3214</v>
      </c>
      <c r="N4685" s="701" t="s">
        <v>1341</v>
      </c>
      <c r="O4685" s="706"/>
      <c r="P4685" s="701" t="s">
        <v>1341</v>
      </c>
      <c r="Q4685" s="704"/>
      <c r="R4685" s="701" t="s">
        <v>1341</v>
      </c>
      <c r="S4685" s="701" t="s">
        <v>1341</v>
      </c>
    </row>
    <row r="4686" spans="1:19" x14ac:dyDescent="0.3">
      <c r="A4686" s="701" t="s">
        <v>8180</v>
      </c>
      <c r="B4686" s="701" t="s">
        <v>1607</v>
      </c>
      <c r="C4686" s="701" t="s">
        <v>328</v>
      </c>
      <c r="D4686" s="702">
        <v>2010</v>
      </c>
      <c r="E4686" s="701" t="s">
        <v>5700</v>
      </c>
      <c r="F4686" s="701" t="s">
        <v>7360</v>
      </c>
      <c r="G4686" s="701" t="s">
        <v>1612</v>
      </c>
      <c r="H4686" s="703">
        <v>41018</v>
      </c>
      <c r="I4686" s="703">
        <v>41018</v>
      </c>
      <c r="J4686" s="701" t="s">
        <v>1608</v>
      </c>
      <c r="K4686" s="702">
        <v>77566</v>
      </c>
      <c r="L4686" s="701" t="s">
        <v>1613</v>
      </c>
      <c r="M4686" s="705">
        <v>321</v>
      </c>
      <c r="N4686" s="701" t="s">
        <v>1608</v>
      </c>
      <c r="O4686" s="702">
        <v>2244</v>
      </c>
      <c r="P4686" s="701" t="s">
        <v>1341</v>
      </c>
      <c r="Q4686" s="704"/>
      <c r="R4686" s="701" t="s">
        <v>1341</v>
      </c>
      <c r="S4686" s="701" t="s">
        <v>1341</v>
      </c>
    </row>
    <row r="4687" spans="1:19" x14ac:dyDescent="0.3">
      <c r="A4687" s="701" t="s">
        <v>7969</v>
      </c>
      <c r="B4687" s="701" t="s">
        <v>1607</v>
      </c>
      <c r="C4687" s="701" t="s">
        <v>1447</v>
      </c>
      <c r="D4687" s="702">
        <v>1986</v>
      </c>
      <c r="E4687" s="701" t="s">
        <v>7436</v>
      </c>
      <c r="F4687" s="701" t="s">
        <v>7437</v>
      </c>
      <c r="G4687" s="701" t="s">
        <v>1612</v>
      </c>
      <c r="H4687" s="703">
        <v>32216</v>
      </c>
      <c r="I4687" s="703">
        <v>32238</v>
      </c>
      <c r="J4687" s="701" t="s">
        <v>1608</v>
      </c>
      <c r="K4687" s="702">
        <v>133528</v>
      </c>
      <c r="L4687" s="701" t="s">
        <v>1341</v>
      </c>
      <c r="M4687" s="704"/>
      <c r="N4687" s="701" t="s">
        <v>1613</v>
      </c>
      <c r="O4687" s="702">
        <v>642234</v>
      </c>
      <c r="P4687" s="701" t="s">
        <v>1608</v>
      </c>
      <c r="Q4687" s="705">
        <v>738</v>
      </c>
      <c r="R4687" s="701" t="s">
        <v>1341</v>
      </c>
      <c r="S4687" s="701" t="s">
        <v>1341</v>
      </c>
    </row>
    <row r="4688" spans="1:19" x14ac:dyDescent="0.3">
      <c r="A4688" s="701" t="s">
        <v>7970</v>
      </c>
      <c r="B4688" s="701" t="s">
        <v>1607</v>
      </c>
      <c r="C4688" s="701" t="s">
        <v>1447</v>
      </c>
      <c r="D4688" s="702">
        <v>1987</v>
      </c>
      <c r="E4688" s="701" t="s">
        <v>7436</v>
      </c>
      <c r="F4688" s="701" t="s">
        <v>7437</v>
      </c>
      <c r="G4688" s="701" t="s">
        <v>1612</v>
      </c>
      <c r="H4688" s="703">
        <v>32567</v>
      </c>
      <c r="I4688" s="703">
        <v>32602</v>
      </c>
      <c r="J4688" s="701" t="s">
        <v>1608</v>
      </c>
      <c r="K4688" s="702">
        <v>144032</v>
      </c>
      <c r="L4688" s="701" t="s">
        <v>1341</v>
      </c>
      <c r="M4688" s="704"/>
      <c r="N4688" s="701" t="s">
        <v>1613</v>
      </c>
      <c r="O4688" s="702">
        <v>670669</v>
      </c>
      <c r="P4688" s="701" t="s">
        <v>1608</v>
      </c>
      <c r="Q4688" s="705">
        <v>159</v>
      </c>
      <c r="R4688" s="701" t="s">
        <v>1341</v>
      </c>
      <c r="S4688" s="701" t="s">
        <v>1341</v>
      </c>
    </row>
    <row r="4689" spans="1:19" x14ac:dyDescent="0.3">
      <c r="A4689" s="701" t="s">
        <v>8117</v>
      </c>
      <c r="B4689" s="701" t="s">
        <v>1607</v>
      </c>
      <c r="C4689" s="701" t="s">
        <v>1447</v>
      </c>
      <c r="D4689" s="702">
        <v>1988</v>
      </c>
      <c r="E4689" s="701" t="s">
        <v>7436</v>
      </c>
      <c r="F4689" s="701" t="s">
        <v>7437</v>
      </c>
      <c r="G4689" s="701" t="s">
        <v>1612</v>
      </c>
      <c r="H4689" s="703">
        <v>32905</v>
      </c>
      <c r="I4689" s="703">
        <v>32973</v>
      </c>
      <c r="J4689" s="701" t="s">
        <v>1608</v>
      </c>
      <c r="K4689" s="702">
        <v>146359</v>
      </c>
      <c r="L4689" s="701" t="s">
        <v>1341</v>
      </c>
      <c r="M4689" s="704"/>
      <c r="N4689" s="701" t="s">
        <v>1613</v>
      </c>
      <c r="O4689" s="702">
        <v>659350</v>
      </c>
      <c r="P4689" s="701" t="s">
        <v>1608</v>
      </c>
      <c r="Q4689" s="705">
        <v>1091</v>
      </c>
      <c r="R4689" s="701" t="s">
        <v>1341</v>
      </c>
      <c r="S4689" s="701" t="s">
        <v>1341</v>
      </c>
    </row>
    <row r="4690" spans="1:19" x14ac:dyDescent="0.3">
      <c r="A4690" s="701" t="s">
        <v>7435</v>
      </c>
      <c r="B4690" s="701" t="s">
        <v>1607</v>
      </c>
      <c r="C4690" s="701" t="s">
        <v>1447</v>
      </c>
      <c r="D4690" s="702">
        <v>1989</v>
      </c>
      <c r="E4690" s="701" t="s">
        <v>7436</v>
      </c>
      <c r="F4690" s="701" t="s">
        <v>7437</v>
      </c>
      <c r="G4690" s="701" t="s">
        <v>1612</v>
      </c>
      <c r="H4690" s="703">
        <v>33332</v>
      </c>
      <c r="I4690" s="703">
        <v>33332</v>
      </c>
      <c r="J4690" s="701" t="s">
        <v>1608</v>
      </c>
      <c r="K4690" s="702">
        <v>113015</v>
      </c>
      <c r="L4690" s="701" t="s">
        <v>1341</v>
      </c>
      <c r="M4690" s="704"/>
      <c r="N4690" s="701" t="s">
        <v>1613</v>
      </c>
      <c r="O4690" s="702">
        <v>529245</v>
      </c>
      <c r="P4690" s="701" t="s">
        <v>1608</v>
      </c>
      <c r="Q4690" s="705">
        <v>340</v>
      </c>
      <c r="R4690" s="701" t="s">
        <v>1341</v>
      </c>
      <c r="S4690" s="701" t="s">
        <v>1341</v>
      </c>
    </row>
    <row r="4691" spans="1:19" x14ac:dyDescent="0.3">
      <c r="A4691" s="701" t="s">
        <v>7939</v>
      </c>
      <c r="B4691" s="701" t="s">
        <v>1607</v>
      </c>
      <c r="C4691" s="701" t="s">
        <v>1447</v>
      </c>
      <c r="D4691" s="702">
        <v>1990</v>
      </c>
      <c r="E4691" s="701" t="s">
        <v>7436</v>
      </c>
      <c r="F4691" s="701" t="s">
        <v>7437</v>
      </c>
      <c r="G4691" s="701" t="s">
        <v>1612</v>
      </c>
      <c r="H4691" s="703">
        <v>33366</v>
      </c>
      <c r="I4691" s="703">
        <v>33366</v>
      </c>
      <c r="J4691" s="701" t="s">
        <v>1608</v>
      </c>
      <c r="K4691" s="702">
        <v>24699</v>
      </c>
      <c r="L4691" s="701" t="s">
        <v>1341</v>
      </c>
      <c r="M4691" s="704"/>
      <c r="N4691" s="701" t="s">
        <v>1613</v>
      </c>
      <c r="O4691" s="702">
        <v>75960</v>
      </c>
      <c r="P4691" s="701" t="s">
        <v>1608</v>
      </c>
      <c r="Q4691" s="705">
        <v>300</v>
      </c>
      <c r="R4691" s="701" t="s">
        <v>1341</v>
      </c>
      <c r="S4691" s="701" t="s">
        <v>1341</v>
      </c>
    </row>
    <row r="4692" spans="1:19" x14ac:dyDescent="0.3">
      <c r="A4692" s="701" t="s">
        <v>7941</v>
      </c>
      <c r="B4692" s="701" t="s">
        <v>1607</v>
      </c>
      <c r="C4692" s="701" t="s">
        <v>1447</v>
      </c>
      <c r="D4692" s="702">
        <v>1990</v>
      </c>
      <c r="E4692" s="701" t="s">
        <v>7436</v>
      </c>
      <c r="F4692" s="701" t="s">
        <v>7437</v>
      </c>
      <c r="G4692" s="701" t="s">
        <v>1612</v>
      </c>
      <c r="H4692" s="703">
        <v>33366</v>
      </c>
      <c r="I4692" s="703">
        <v>33366</v>
      </c>
      <c r="J4692" s="701" t="s">
        <v>1608</v>
      </c>
      <c r="K4692" s="702">
        <v>24780</v>
      </c>
      <c r="L4692" s="701" t="s">
        <v>1341</v>
      </c>
      <c r="M4692" s="704"/>
      <c r="N4692" s="701" t="s">
        <v>1613</v>
      </c>
      <c r="O4692" s="705">
        <v>75960</v>
      </c>
      <c r="P4692" s="701" t="s">
        <v>1608</v>
      </c>
      <c r="Q4692" s="705">
        <v>301</v>
      </c>
      <c r="R4692" s="701" t="s">
        <v>1341</v>
      </c>
      <c r="S4692" s="701" t="s">
        <v>1341</v>
      </c>
    </row>
    <row r="4693" spans="1:19" x14ac:dyDescent="0.3">
      <c r="A4693" s="701" t="s">
        <v>8105</v>
      </c>
      <c r="B4693" s="701" t="s">
        <v>1607</v>
      </c>
      <c r="C4693" s="701" t="s">
        <v>1447</v>
      </c>
      <c r="D4693" s="702">
        <v>1992</v>
      </c>
      <c r="E4693" s="701" t="s">
        <v>7436</v>
      </c>
      <c r="F4693" s="701" t="s">
        <v>7437</v>
      </c>
      <c r="G4693" s="701" t="s">
        <v>1612</v>
      </c>
      <c r="H4693" s="703">
        <v>34430</v>
      </c>
      <c r="I4693" s="703">
        <v>34430</v>
      </c>
      <c r="J4693" s="701" t="s">
        <v>1608</v>
      </c>
      <c r="K4693" s="702">
        <v>63531</v>
      </c>
      <c r="L4693" s="701" t="s">
        <v>1341</v>
      </c>
      <c r="M4693" s="704"/>
      <c r="N4693" s="701" t="s">
        <v>1613</v>
      </c>
      <c r="O4693" s="702">
        <v>107045</v>
      </c>
      <c r="P4693" s="701" t="s">
        <v>1608</v>
      </c>
      <c r="Q4693" s="705">
        <v>274</v>
      </c>
      <c r="R4693" s="701" t="s">
        <v>1341</v>
      </c>
      <c r="S4693" s="701" t="s">
        <v>1341</v>
      </c>
    </row>
    <row r="4694" spans="1:19" x14ac:dyDescent="0.3">
      <c r="A4694" s="701" t="s">
        <v>8208</v>
      </c>
      <c r="B4694" s="701" t="s">
        <v>1607</v>
      </c>
      <c r="C4694" s="701" t="s">
        <v>1447</v>
      </c>
      <c r="D4694" s="702">
        <v>1993</v>
      </c>
      <c r="E4694" s="701" t="s">
        <v>7436</v>
      </c>
      <c r="F4694" s="701" t="s">
        <v>7437</v>
      </c>
      <c r="G4694" s="701" t="s">
        <v>1612</v>
      </c>
      <c r="H4694" s="703">
        <v>34822</v>
      </c>
      <c r="I4694" s="703">
        <v>34822</v>
      </c>
      <c r="J4694" s="701" t="s">
        <v>1608</v>
      </c>
      <c r="K4694" s="702">
        <v>60907</v>
      </c>
      <c r="L4694" s="701" t="s">
        <v>1613</v>
      </c>
      <c r="M4694" s="705">
        <v>31</v>
      </c>
      <c r="N4694" s="701" t="s">
        <v>1608</v>
      </c>
      <c r="O4694" s="702">
        <v>245</v>
      </c>
      <c r="P4694" s="701" t="s">
        <v>1613</v>
      </c>
      <c r="Q4694" s="705">
        <v>19817</v>
      </c>
      <c r="R4694" s="701" t="s">
        <v>1341</v>
      </c>
      <c r="S4694" s="701" t="s">
        <v>1341</v>
      </c>
    </row>
    <row r="4695" spans="1:19" x14ac:dyDescent="0.3">
      <c r="A4695" s="701" t="s">
        <v>8241</v>
      </c>
      <c r="B4695" s="701" t="s">
        <v>1607</v>
      </c>
      <c r="C4695" s="701" t="s">
        <v>1447</v>
      </c>
      <c r="D4695" s="702">
        <v>1994</v>
      </c>
      <c r="E4695" s="701" t="s">
        <v>7436</v>
      </c>
      <c r="F4695" s="701" t="s">
        <v>7437</v>
      </c>
      <c r="G4695" s="701" t="s">
        <v>1612</v>
      </c>
      <c r="H4695" s="703">
        <v>35094</v>
      </c>
      <c r="I4695" s="703">
        <v>35186</v>
      </c>
      <c r="J4695" s="701" t="s">
        <v>1608</v>
      </c>
      <c r="K4695" s="702">
        <v>63642</v>
      </c>
      <c r="L4695" s="701" t="s">
        <v>1341</v>
      </c>
      <c r="M4695" s="704"/>
      <c r="N4695" s="701" t="s">
        <v>1608</v>
      </c>
      <c r="O4695" s="702">
        <v>1696</v>
      </c>
      <c r="P4695" s="701" t="s">
        <v>1613</v>
      </c>
      <c r="Q4695" s="705">
        <v>20962</v>
      </c>
      <c r="R4695" s="701" t="s">
        <v>258</v>
      </c>
      <c r="S4695" s="701" t="s">
        <v>8242</v>
      </c>
    </row>
    <row r="4696" spans="1:19" x14ac:dyDescent="0.3">
      <c r="A4696" s="701" t="s">
        <v>8250</v>
      </c>
      <c r="B4696" s="701" t="s">
        <v>1607</v>
      </c>
      <c r="C4696" s="701" t="s">
        <v>1447</v>
      </c>
      <c r="D4696" s="702">
        <v>1995</v>
      </c>
      <c r="E4696" s="701" t="s">
        <v>7436</v>
      </c>
      <c r="F4696" s="701" t="s">
        <v>7437</v>
      </c>
      <c r="G4696" s="701" t="s">
        <v>1612</v>
      </c>
      <c r="H4696" s="703">
        <v>35460</v>
      </c>
      <c r="I4696" s="703">
        <v>35521</v>
      </c>
      <c r="J4696" s="701" t="s">
        <v>1608</v>
      </c>
      <c r="K4696" s="702">
        <v>72566</v>
      </c>
      <c r="L4696" s="701" t="s">
        <v>1341</v>
      </c>
      <c r="M4696" s="704"/>
      <c r="N4696" s="701" t="s">
        <v>1608</v>
      </c>
      <c r="O4696" s="702">
        <v>300</v>
      </c>
      <c r="P4696" s="701" t="s">
        <v>1613</v>
      </c>
      <c r="Q4696" s="705">
        <v>112994</v>
      </c>
      <c r="R4696" s="701" t="s">
        <v>1341</v>
      </c>
      <c r="S4696" s="701" t="s">
        <v>1341</v>
      </c>
    </row>
    <row r="4697" spans="1:19" x14ac:dyDescent="0.3">
      <c r="A4697" s="701" t="s">
        <v>7454</v>
      </c>
      <c r="B4697" s="701" t="s">
        <v>1607</v>
      </c>
      <c r="C4697" s="701" t="s">
        <v>1447</v>
      </c>
      <c r="D4697" s="702">
        <v>1997</v>
      </c>
      <c r="E4697" s="701" t="s">
        <v>7436</v>
      </c>
      <c r="F4697" s="701" t="s">
        <v>7437</v>
      </c>
      <c r="G4697" s="701" t="s">
        <v>1612</v>
      </c>
      <c r="H4697" s="703">
        <v>36271</v>
      </c>
      <c r="I4697" s="703">
        <v>36271</v>
      </c>
      <c r="J4697" s="701" t="s">
        <v>1608</v>
      </c>
      <c r="K4697" s="702">
        <v>126032</v>
      </c>
      <c r="L4697" s="701" t="s">
        <v>1613</v>
      </c>
      <c r="M4697" s="705">
        <v>253</v>
      </c>
      <c r="N4697" s="701" t="s">
        <v>1608</v>
      </c>
      <c r="O4697" s="702">
        <v>23665</v>
      </c>
      <c r="P4697" s="701" t="s">
        <v>1341</v>
      </c>
      <c r="Q4697" s="704"/>
      <c r="R4697" s="701" t="s">
        <v>1341</v>
      </c>
      <c r="S4697" s="701" t="s">
        <v>1341</v>
      </c>
    </row>
    <row r="4698" spans="1:19" x14ac:dyDescent="0.3">
      <c r="A4698" s="701" t="s">
        <v>5457</v>
      </c>
      <c r="B4698" s="701" t="s">
        <v>1607</v>
      </c>
      <c r="C4698" s="701" t="s">
        <v>1470</v>
      </c>
      <c r="D4698" s="702">
        <v>1976</v>
      </c>
      <c r="E4698" s="701" t="s">
        <v>1665</v>
      </c>
      <c r="F4698" s="701" t="s">
        <v>1666</v>
      </c>
      <c r="G4698" s="701" t="s">
        <v>1612</v>
      </c>
      <c r="H4698" s="703">
        <v>28403</v>
      </c>
      <c r="I4698" s="703">
        <v>28403</v>
      </c>
      <c r="J4698" s="701" t="s">
        <v>1608</v>
      </c>
      <c r="K4698" s="702">
        <v>21820</v>
      </c>
      <c r="L4698" s="701" t="s">
        <v>1341</v>
      </c>
      <c r="M4698" s="704"/>
      <c r="N4698" s="701" t="s">
        <v>1608</v>
      </c>
      <c r="O4698" s="702">
        <v>980</v>
      </c>
      <c r="P4698" s="701" t="s">
        <v>1341</v>
      </c>
      <c r="Q4698" s="704"/>
      <c r="R4698" s="701" t="s">
        <v>1341</v>
      </c>
      <c r="S4698" s="701" t="s">
        <v>1341</v>
      </c>
    </row>
    <row r="4699" spans="1:19" x14ac:dyDescent="0.3">
      <c r="A4699" s="701" t="s">
        <v>5458</v>
      </c>
      <c r="B4699" s="701" t="s">
        <v>1607</v>
      </c>
      <c r="C4699" s="701" t="s">
        <v>1470</v>
      </c>
      <c r="D4699" s="702">
        <v>1976</v>
      </c>
      <c r="E4699" s="701" t="s">
        <v>1665</v>
      </c>
      <c r="F4699" s="701" t="s">
        <v>1666</v>
      </c>
      <c r="G4699" s="701" t="s">
        <v>1612</v>
      </c>
      <c r="H4699" s="703">
        <v>28360</v>
      </c>
      <c r="I4699" s="703">
        <v>28360</v>
      </c>
      <c r="J4699" s="701" t="s">
        <v>1608</v>
      </c>
      <c r="K4699" s="702">
        <v>26281</v>
      </c>
      <c r="L4699" s="701" t="s">
        <v>1613</v>
      </c>
      <c r="M4699" s="705">
        <v>652</v>
      </c>
      <c r="N4699" s="701" t="s">
        <v>1608</v>
      </c>
      <c r="O4699" s="702">
        <v>446</v>
      </c>
      <c r="P4699" s="701" t="s">
        <v>1341</v>
      </c>
      <c r="Q4699" s="704"/>
      <c r="R4699" s="701" t="s">
        <v>1341</v>
      </c>
      <c r="S4699" s="701" t="s">
        <v>1341</v>
      </c>
    </row>
    <row r="4700" spans="1:19" x14ac:dyDescent="0.3">
      <c r="A4700" s="701" t="s">
        <v>5076</v>
      </c>
      <c r="B4700" s="701" t="s">
        <v>1607</v>
      </c>
      <c r="C4700" s="701" t="s">
        <v>1470</v>
      </c>
      <c r="D4700" s="702">
        <v>1977</v>
      </c>
      <c r="E4700" s="701" t="s">
        <v>1665</v>
      </c>
      <c r="F4700" s="701" t="s">
        <v>1666</v>
      </c>
      <c r="G4700" s="701" t="s">
        <v>1612</v>
      </c>
      <c r="H4700" s="703">
        <v>28788</v>
      </c>
      <c r="I4700" s="703">
        <v>28788</v>
      </c>
      <c r="J4700" s="701" t="s">
        <v>1608</v>
      </c>
      <c r="K4700" s="702">
        <v>19800</v>
      </c>
      <c r="L4700" s="701" t="s">
        <v>1341</v>
      </c>
      <c r="M4700" s="704"/>
      <c r="N4700" s="701" t="s">
        <v>1608</v>
      </c>
      <c r="O4700" s="702">
        <v>4877</v>
      </c>
      <c r="P4700" s="701" t="s">
        <v>1341</v>
      </c>
      <c r="Q4700" s="704"/>
      <c r="R4700" s="701" t="s">
        <v>1341</v>
      </c>
      <c r="S4700" s="701" t="s">
        <v>1341</v>
      </c>
    </row>
    <row r="4701" spans="1:19" x14ac:dyDescent="0.3">
      <c r="A4701" s="701" t="s">
        <v>5100</v>
      </c>
      <c r="B4701" s="701" t="s">
        <v>1607</v>
      </c>
      <c r="C4701" s="701" t="s">
        <v>1470</v>
      </c>
      <c r="D4701" s="702">
        <v>1978</v>
      </c>
      <c r="E4701" s="701" t="s">
        <v>1665</v>
      </c>
      <c r="F4701" s="701" t="s">
        <v>1666</v>
      </c>
      <c r="G4701" s="701" t="s">
        <v>1612</v>
      </c>
      <c r="H4701" s="703">
        <v>29154</v>
      </c>
      <c r="I4701" s="703">
        <v>29154</v>
      </c>
      <c r="J4701" s="701" t="s">
        <v>1608</v>
      </c>
      <c r="K4701" s="702">
        <v>20102</v>
      </c>
      <c r="L4701" s="701" t="s">
        <v>1341</v>
      </c>
      <c r="M4701" s="704"/>
      <c r="N4701" s="701" t="s">
        <v>1608</v>
      </c>
      <c r="O4701" s="702">
        <v>1058</v>
      </c>
      <c r="P4701" s="701" t="s">
        <v>1613</v>
      </c>
      <c r="Q4701" s="705">
        <v>5290</v>
      </c>
      <c r="R4701" s="701" t="s">
        <v>1341</v>
      </c>
      <c r="S4701" s="701" t="s">
        <v>1341</v>
      </c>
    </row>
    <row r="4702" spans="1:19" x14ac:dyDescent="0.3">
      <c r="A4702" s="701" t="s">
        <v>5101</v>
      </c>
      <c r="B4702" s="701" t="s">
        <v>1607</v>
      </c>
      <c r="C4702" s="701" t="s">
        <v>1470</v>
      </c>
      <c r="D4702" s="702">
        <v>1978</v>
      </c>
      <c r="E4702" s="701" t="s">
        <v>1665</v>
      </c>
      <c r="F4702" s="701" t="s">
        <v>1666</v>
      </c>
      <c r="G4702" s="701" t="s">
        <v>1612</v>
      </c>
      <c r="H4702" s="703">
        <v>29082</v>
      </c>
      <c r="I4702" s="703">
        <v>29082</v>
      </c>
      <c r="J4702" s="701" t="s">
        <v>1608</v>
      </c>
      <c r="K4702" s="702">
        <v>21558</v>
      </c>
      <c r="L4702" s="701" t="s">
        <v>1341</v>
      </c>
      <c r="M4702" s="704"/>
      <c r="N4702" s="701" t="s">
        <v>1608</v>
      </c>
      <c r="O4702" s="702">
        <v>1303</v>
      </c>
      <c r="P4702" s="701" t="s">
        <v>1613</v>
      </c>
      <c r="Q4702" s="705">
        <v>3430</v>
      </c>
      <c r="R4702" s="701" t="s">
        <v>1341</v>
      </c>
      <c r="S4702" s="701" t="s">
        <v>1341</v>
      </c>
    </row>
    <row r="4703" spans="1:19" x14ac:dyDescent="0.3">
      <c r="A4703" s="701" t="s">
        <v>5129</v>
      </c>
      <c r="B4703" s="701" t="s">
        <v>1607</v>
      </c>
      <c r="C4703" s="701" t="s">
        <v>1470</v>
      </c>
      <c r="D4703" s="702">
        <v>1979</v>
      </c>
      <c r="E4703" s="701" t="s">
        <v>1665</v>
      </c>
      <c r="F4703" s="701" t="s">
        <v>1666</v>
      </c>
      <c r="G4703" s="701" t="s">
        <v>1612</v>
      </c>
      <c r="H4703" s="703">
        <v>29509</v>
      </c>
      <c r="I4703" s="703">
        <v>29509</v>
      </c>
      <c r="J4703" s="701" t="s">
        <v>1608</v>
      </c>
      <c r="K4703" s="702">
        <v>22741</v>
      </c>
      <c r="L4703" s="701" t="s">
        <v>1341</v>
      </c>
      <c r="M4703" s="704"/>
      <c r="N4703" s="701" t="s">
        <v>1608</v>
      </c>
      <c r="O4703" s="702">
        <v>2249</v>
      </c>
      <c r="P4703" s="701" t="s">
        <v>1613</v>
      </c>
      <c r="Q4703" s="705">
        <v>50070</v>
      </c>
      <c r="R4703" s="701" t="s">
        <v>1341</v>
      </c>
      <c r="S4703" s="701" t="s">
        <v>1341</v>
      </c>
    </row>
    <row r="4704" spans="1:19" x14ac:dyDescent="0.3">
      <c r="A4704" s="701" t="s">
        <v>5130</v>
      </c>
      <c r="B4704" s="701" t="s">
        <v>1607</v>
      </c>
      <c r="C4704" s="701" t="s">
        <v>1470</v>
      </c>
      <c r="D4704" s="702">
        <v>1979</v>
      </c>
      <c r="E4704" s="701" t="s">
        <v>1665</v>
      </c>
      <c r="F4704" s="701" t="s">
        <v>1666</v>
      </c>
      <c r="G4704" s="701" t="s">
        <v>1612</v>
      </c>
      <c r="H4704" s="703">
        <v>29448</v>
      </c>
      <c r="I4704" s="703">
        <v>29448</v>
      </c>
      <c r="J4704" s="701" t="s">
        <v>1608</v>
      </c>
      <c r="K4704" s="702">
        <v>26402</v>
      </c>
      <c r="L4704" s="701" t="s">
        <v>1341</v>
      </c>
      <c r="M4704" s="704"/>
      <c r="N4704" s="701" t="s">
        <v>1608</v>
      </c>
      <c r="O4704" s="702">
        <v>348</v>
      </c>
      <c r="P4704" s="701" t="s">
        <v>1613</v>
      </c>
      <c r="Q4704" s="705">
        <v>7816</v>
      </c>
      <c r="R4704" s="701" t="s">
        <v>1341</v>
      </c>
      <c r="S4704" s="701" t="s">
        <v>1341</v>
      </c>
    </row>
    <row r="4705" spans="1:19" x14ac:dyDescent="0.3">
      <c r="A4705" s="701" t="s">
        <v>5148</v>
      </c>
      <c r="B4705" s="701" t="s">
        <v>1607</v>
      </c>
      <c r="C4705" s="701" t="s">
        <v>1470</v>
      </c>
      <c r="D4705" s="702">
        <v>1980</v>
      </c>
      <c r="E4705" s="701" t="s">
        <v>1665</v>
      </c>
      <c r="F4705" s="701" t="s">
        <v>1666</v>
      </c>
      <c r="G4705" s="701" t="s">
        <v>1612</v>
      </c>
      <c r="H4705" s="703">
        <v>29875</v>
      </c>
      <c r="I4705" s="703">
        <v>29875</v>
      </c>
      <c r="J4705" s="701" t="s">
        <v>1608</v>
      </c>
      <c r="K4705" s="702">
        <v>26573</v>
      </c>
      <c r="L4705" s="701" t="s">
        <v>1341</v>
      </c>
      <c r="M4705" s="704"/>
      <c r="N4705" s="701" t="s">
        <v>1608</v>
      </c>
      <c r="O4705" s="702">
        <v>269</v>
      </c>
      <c r="P4705" s="701" t="s">
        <v>1341</v>
      </c>
      <c r="Q4705" s="704"/>
      <c r="R4705" s="701" t="s">
        <v>1341</v>
      </c>
      <c r="S4705" s="701" t="s">
        <v>1341</v>
      </c>
    </row>
    <row r="4706" spans="1:19" x14ac:dyDescent="0.3">
      <c r="A4706" s="701" t="s">
        <v>5149</v>
      </c>
      <c r="B4706" s="701" t="s">
        <v>1607</v>
      </c>
      <c r="C4706" s="701" t="s">
        <v>1470</v>
      </c>
      <c r="D4706" s="702">
        <v>1980</v>
      </c>
      <c r="E4706" s="701" t="s">
        <v>1665</v>
      </c>
      <c r="F4706" s="701" t="s">
        <v>1666</v>
      </c>
      <c r="G4706" s="701" t="s">
        <v>1612</v>
      </c>
      <c r="H4706" s="703">
        <v>29812</v>
      </c>
      <c r="I4706" s="703">
        <v>29812</v>
      </c>
      <c r="J4706" s="701" t="s">
        <v>1608</v>
      </c>
      <c r="K4706" s="702">
        <v>27107</v>
      </c>
      <c r="L4706" s="701" t="s">
        <v>1341</v>
      </c>
      <c r="M4706" s="704"/>
      <c r="N4706" s="701" t="s">
        <v>1608</v>
      </c>
      <c r="O4706" s="702">
        <v>191</v>
      </c>
      <c r="P4706" s="701" t="s">
        <v>1613</v>
      </c>
      <c r="Q4706" s="705">
        <v>13306</v>
      </c>
      <c r="R4706" s="701" t="s">
        <v>1341</v>
      </c>
      <c r="S4706" s="701" t="s">
        <v>1341</v>
      </c>
    </row>
    <row r="4707" spans="1:19" x14ac:dyDescent="0.3">
      <c r="A4707" s="701" t="s">
        <v>5162</v>
      </c>
      <c r="B4707" s="701" t="s">
        <v>1607</v>
      </c>
      <c r="C4707" s="701" t="s">
        <v>1470</v>
      </c>
      <c r="D4707" s="702">
        <v>1982</v>
      </c>
      <c r="E4707" s="701" t="s">
        <v>1665</v>
      </c>
      <c r="F4707" s="701" t="s">
        <v>1666</v>
      </c>
      <c r="G4707" s="701" t="s">
        <v>1612</v>
      </c>
      <c r="H4707" s="703">
        <v>30552</v>
      </c>
      <c r="I4707" s="703">
        <v>30552</v>
      </c>
      <c r="J4707" s="701" t="s">
        <v>1608</v>
      </c>
      <c r="K4707" s="702">
        <v>25734</v>
      </c>
      <c r="L4707" s="701" t="s">
        <v>1613</v>
      </c>
      <c r="M4707" s="705">
        <v>115</v>
      </c>
      <c r="N4707" s="701" t="s">
        <v>1608</v>
      </c>
      <c r="O4707" s="702">
        <v>230</v>
      </c>
      <c r="P4707" s="701" t="s">
        <v>1613</v>
      </c>
      <c r="Q4707" s="705">
        <v>24260</v>
      </c>
      <c r="R4707" s="701" t="s">
        <v>1341</v>
      </c>
      <c r="S4707" s="701" t="s">
        <v>1341</v>
      </c>
    </row>
    <row r="4708" spans="1:19" x14ac:dyDescent="0.3">
      <c r="A4708" s="701" t="s">
        <v>5166</v>
      </c>
      <c r="B4708" s="701" t="s">
        <v>1607</v>
      </c>
      <c r="C4708" s="701" t="s">
        <v>1470</v>
      </c>
      <c r="D4708" s="702">
        <v>1983</v>
      </c>
      <c r="E4708" s="701" t="s">
        <v>1665</v>
      </c>
      <c r="F4708" s="701" t="s">
        <v>1666</v>
      </c>
      <c r="G4708" s="701" t="s">
        <v>1612</v>
      </c>
      <c r="H4708" s="703">
        <v>30903</v>
      </c>
      <c r="I4708" s="703">
        <v>30903</v>
      </c>
      <c r="J4708" s="701" t="s">
        <v>1608</v>
      </c>
      <c r="K4708" s="702">
        <v>26150</v>
      </c>
      <c r="L4708" s="701" t="s">
        <v>1341</v>
      </c>
      <c r="M4708" s="704"/>
      <c r="N4708" s="701" t="s">
        <v>1608</v>
      </c>
      <c r="O4708" s="702">
        <v>754</v>
      </c>
      <c r="P4708" s="701" t="s">
        <v>1613</v>
      </c>
      <c r="Q4708" s="705">
        <v>79990</v>
      </c>
      <c r="R4708" s="701" t="s">
        <v>1341</v>
      </c>
      <c r="S4708" s="701" t="s">
        <v>1341</v>
      </c>
    </row>
    <row r="4709" spans="1:19" x14ac:dyDescent="0.3">
      <c r="A4709" s="701" t="s">
        <v>5183</v>
      </c>
      <c r="B4709" s="701" t="s">
        <v>1607</v>
      </c>
      <c r="C4709" s="701" t="s">
        <v>1470</v>
      </c>
      <c r="D4709" s="702">
        <v>1984</v>
      </c>
      <c r="E4709" s="701" t="s">
        <v>1665</v>
      </c>
      <c r="F4709" s="701" t="s">
        <v>1666</v>
      </c>
      <c r="G4709" s="701" t="s">
        <v>1612</v>
      </c>
      <c r="H4709" s="703">
        <v>31273</v>
      </c>
      <c r="I4709" s="703">
        <v>31273</v>
      </c>
      <c r="J4709" s="701" t="s">
        <v>1608</v>
      </c>
      <c r="K4709" s="702">
        <v>24015</v>
      </c>
      <c r="L4709" s="701" t="s">
        <v>1341</v>
      </c>
      <c r="M4709" s="704"/>
      <c r="N4709" s="701" t="s">
        <v>1608</v>
      </c>
      <c r="O4709" s="702">
        <v>975</v>
      </c>
      <c r="P4709" s="701" t="s">
        <v>1613</v>
      </c>
      <c r="Q4709" s="705">
        <v>74446</v>
      </c>
      <c r="R4709" s="701" t="s">
        <v>1341</v>
      </c>
      <c r="S4709" s="701" t="s">
        <v>1341</v>
      </c>
    </row>
    <row r="4710" spans="1:19" x14ac:dyDescent="0.3">
      <c r="A4710" s="701" t="s">
        <v>5184</v>
      </c>
      <c r="B4710" s="701" t="s">
        <v>1607</v>
      </c>
      <c r="C4710" s="701" t="s">
        <v>1470</v>
      </c>
      <c r="D4710" s="702">
        <v>1984</v>
      </c>
      <c r="E4710" s="701" t="s">
        <v>1665</v>
      </c>
      <c r="F4710" s="701" t="s">
        <v>1666</v>
      </c>
      <c r="G4710" s="701" t="s">
        <v>1612</v>
      </c>
      <c r="H4710" s="703">
        <v>31293</v>
      </c>
      <c r="I4710" s="703">
        <v>31293</v>
      </c>
      <c r="J4710" s="701" t="s">
        <v>1608</v>
      </c>
      <c r="K4710" s="702">
        <v>23803</v>
      </c>
      <c r="L4710" s="701" t="s">
        <v>1341</v>
      </c>
      <c r="M4710" s="704"/>
      <c r="N4710" s="701" t="s">
        <v>1608</v>
      </c>
      <c r="O4710" s="702">
        <v>1439</v>
      </c>
      <c r="P4710" s="701" t="s">
        <v>1613</v>
      </c>
      <c r="Q4710" s="705">
        <v>81180</v>
      </c>
      <c r="R4710" s="701" t="s">
        <v>1341</v>
      </c>
      <c r="S4710" s="701" t="s">
        <v>1341</v>
      </c>
    </row>
    <row r="4711" spans="1:19" x14ac:dyDescent="0.3">
      <c r="A4711" s="701" t="s">
        <v>5194</v>
      </c>
      <c r="B4711" s="701" t="s">
        <v>1607</v>
      </c>
      <c r="C4711" s="701" t="s">
        <v>1470</v>
      </c>
      <c r="D4711" s="702">
        <v>1985</v>
      </c>
      <c r="E4711" s="701" t="s">
        <v>1665</v>
      </c>
      <c r="F4711" s="701" t="s">
        <v>1666</v>
      </c>
      <c r="G4711" s="701" t="s">
        <v>1612</v>
      </c>
      <c r="H4711" s="703">
        <v>31637</v>
      </c>
      <c r="I4711" s="703">
        <v>31637</v>
      </c>
      <c r="J4711" s="701" t="s">
        <v>1608</v>
      </c>
      <c r="K4711" s="702">
        <v>24355</v>
      </c>
      <c r="L4711" s="701" t="s">
        <v>1341</v>
      </c>
      <c r="M4711" s="704"/>
      <c r="N4711" s="701" t="s">
        <v>1608</v>
      </c>
      <c r="O4711" s="702">
        <v>1249</v>
      </c>
      <c r="P4711" s="701" t="s">
        <v>1613</v>
      </c>
      <c r="Q4711" s="705">
        <v>64642</v>
      </c>
      <c r="R4711" s="701" t="s">
        <v>1341</v>
      </c>
      <c r="S4711" s="701" t="s">
        <v>1341</v>
      </c>
    </row>
    <row r="4712" spans="1:19" x14ac:dyDescent="0.3">
      <c r="A4712" s="701" t="s">
        <v>5195</v>
      </c>
      <c r="B4712" s="701" t="s">
        <v>1607</v>
      </c>
      <c r="C4712" s="701" t="s">
        <v>1470</v>
      </c>
      <c r="D4712" s="702">
        <v>1985</v>
      </c>
      <c r="E4712" s="701" t="s">
        <v>1665</v>
      </c>
      <c r="F4712" s="701" t="s">
        <v>1666</v>
      </c>
      <c r="G4712" s="701" t="s">
        <v>1612</v>
      </c>
      <c r="H4712" s="703">
        <v>31639</v>
      </c>
      <c r="I4712" s="703">
        <v>31639</v>
      </c>
      <c r="J4712" s="701" t="s">
        <v>1608</v>
      </c>
      <c r="K4712" s="702">
        <v>26465</v>
      </c>
      <c r="L4712" s="701" t="s">
        <v>1341</v>
      </c>
      <c r="M4712" s="704"/>
      <c r="N4712" s="701" t="s">
        <v>1608</v>
      </c>
      <c r="O4712" s="702">
        <v>659</v>
      </c>
      <c r="P4712" s="701" t="s">
        <v>1613</v>
      </c>
      <c r="Q4712" s="705">
        <v>64781</v>
      </c>
      <c r="R4712" s="701" t="s">
        <v>1341</v>
      </c>
      <c r="S4712" s="701" t="s">
        <v>1341</v>
      </c>
    </row>
    <row r="4713" spans="1:19" x14ac:dyDescent="0.3">
      <c r="A4713" s="701" t="s">
        <v>5196</v>
      </c>
      <c r="B4713" s="701" t="s">
        <v>1607</v>
      </c>
      <c r="C4713" s="701" t="s">
        <v>1470</v>
      </c>
      <c r="D4713" s="702">
        <v>1986</v>
      </c>
      <c r="E4713" s="701" t="s">
        <v>1665</v>
      </c>
      <c r="F4713" s="701" t="s">
        <v>1666</v>
      </c>
      <c r="G4713" s="701" t="s">
        <v>1612</v>
      </c>
      <c r="H4713" s="703">
        <v>32001</v>
      </c>
      <c r="I4713" s="703">
        <v>32001</v>
      </c>
      <c r="J4713" s="701" t="s">
        <v>1608</v>
      </c>
      <c r="K4713" s="702">
        <v>31811</v>
      </c>
      <c r="L4713" s="701" t="s">
        <v>1341</v>
      </c>
      <c r="M4713" s="704"/>
      <c r="N4713" s="701" t="s">
        <v>1608</v>
      </c>
      <c r="O4713" s="702">
        <v>209</v>
      </c>
      <c r="P4713" s="701" t="s">
        <v>1613</v>
      </c>
      <c r="Q4713" s="705">
        <v>653</v>
      </c>
      <c r="R4713" s="701" t="s">
        <v>1341</v>
      </c>
      <c r="S4713" s="701" t="s">
        <v>1341</v>
      </c>
    </row>
    <row r="4714" spans="1:19" x14ac:dyDescent="0.3">
      <c r="A4714" s="701" t="s">
        <v>5246</v>
      </c>
      <c r="B4714" s="701" t="s">
        <v>1607</v>
      </c>
      <c r="C4714" s="701" t="s">
        <v>1470</v>
      </c>
      <c r="D4714" s="702">
        <v>1986</v>
      </c>
      <c r="E4714" s="701" t="s">
        <v>1665</v>
      </c>
      <c r="F4714" s="701" t="s">
        <v>1666</v>
      </c>
      <c r="G4714" s="701" t="s">
        <v>1612</v>
      </c>
      <c r="H4714" s="703">
        <v>32001</v>
      </c>
      <c r="I4714" s="703">
        <v>32001</v>
      </c>
      <c r="J4714" s="701" t="s">
        <v>1608</v>
      </c>
      <c r="K4714" s="702">
        <v>25370</v>
      </c>
      <c r="L4714" s="701" t="s">
        <v>1341</v>
      </c>
      <c r="M4714" s="704"/>
      <c r="N4714" s="701" t="s">
        <v>1608</v>
      </c>
      <c r="O4714" s="705">
        <v>167</v>
      </c>
      <c r="P4714" s="701" t="s">
        <v>1613</v>
      </c>
      <c r="Q4714" s="705">
        <v>521</v>
      </c>
      <c r="R4714" s="701" t="s">
        <v>1341</v>
      </c>
      <c r="S4714" s="701" t="s">
        <v>1341</v>
      </c>
    </row>
    <row r="4715" spans="1:19" x14ac:dyDescent="0.3">
      <c r="A4715" s="701" t="s">
        <v>5247</v>
      </c>
      <c r="B4715" s="701" t="s">
        <v>1607</v>
      </c>
      <c r="C4715" s="701" t="s">
        <v>1470</v>
      </c>
      <c r="D4715" s="702">
        <v>1986</v>
      </c>
      <c r="E4715" s="701" t="s">
        <v>1665</v>
      </c>
      <c r="F4715" s="701" t="s">
        <v>1666</v>
      </c>
      <c r="G4715" s="701" t="s">
        <v>1612</v>
      </c>
      <c r="H4715" s="703">
        <v>32001</v>
      </c>
      <c r="I4715" s="703">
        <v>32001</v>
      </c>
      <c r="J4715" s="701" t="s">
        <v>1608</v>
      </c>
      <c r="K4715" s="702">
        <v>26272</v>
      </c>
      <c r="L4715" s="701" t="s">
        <v>1341</v>
      </c>
      <c r="M4715" s="704"/>
      <c r="N4715" s="701" t="s">
        <v>1608</v>
      </c>
      <c r="O4715" s="702">
        <v>173</v>
      </c>
      <c r="P4715" s="701" t="s">
        <v>1613</v>
      </c>
      <c r="Q4715" s="705">
        <v>540</v>
      </c>
      <c r="R4715" s="701" t="s">
        <v>1341</v>
      </c>
      <c r="S4715" s="701" t="s">
        <v>1341</v>
      </c>
    </row>
    <row r="4716" spans="1:19" x14ac:dyDescent="0.3">
      <c r="A4716" s="701" t="s">
        <v>5248</v>
      </c>
      <c r="B4716" s="701" t="s">
        <v>1607</v>
      </c>
      <c r="C4716" s="701" t="s">
        <v>1470</v>
      </c>
      <c r="D4716" s="702">
        <v>1986</v>
      </c>
      <c r="E4716" s="701" t="s">
        <v>1665</v>
      </c>
      <c r="F4716" s="701" t="s">
        <v>1666</v>
      </c>
      <c r="G4716" s="701" t="s">
        <v>1612</v>
      </c>
      <c r="H4716" s="703">
        <v>32001</v>
      </c>
      <c r="I4716" s="703">
        <v>32001</v>
      </c>
      <c r="J4716" s="701" t="s">
        <v>1608</v>
      </c>
      <c r="K4716" s="702">
        <v>25779</v>
      </c>
      <c r="L4716" s="701" t="s">
        <v>1341</v>
      </c>
      <c r="M4716" s="704"/>
      <c r="N4716" s="701" t="s">
        <v>1608</v>
      </c>
      <c r="O4716" s="702">
        <v>170</v>
      </c>
      <c r="P4716" s="701" t="s">
        <v>1613</v>
      </c>
      <c r="Q4716" s="705">
        <v>530</v>
      </c>
      <c r="R4716" s="701" t="s">
        <v>1341</v>
      </c>
      <c r="S4716" s="701" t="s">
        <v>1341</v>
      </c>
    </row>
    <row r="4717" spans="1:19" x14ac:dyDescent="0.3">
      <c r="A4717" s="701" t="s">
        <v>5249</v>
      </c>
      <c r="B4717" s="701" t="s">
        <v>1607</v>
      </c>
      <c r="C4717" s="701" t="s">
        <v>1470</v>
      </c>
      <c r="D4717" s="702">
        <v>1986</v>
      </c>
      <c r="E4717" s="701" t="s">
        <v>1665</v>
      </c>
      <c r="F4717" s="701" t="s">
        <v>1666</v>
      </c>
      <c r="G4717" s="701" t="s">
        <v>1612</v>
      </c>
      <c r="H4717" s="703">
        <v>32001</v>
      </c>
      <c r="I4717" s="703">
        <v>32001</v>
      </c>
      <c r="J4717" s="701" t="s">
        <v>1608</v>
      </c>
      <c r="K4717" s="702">
        <v>28864</v>
      </c>
      <c r="L4717" s="701" t="s">
        <v>1341</v>
      </c>
      <c r="M4717" s="704"/>
      <c r="N4717" s="701" t="s">
        <v>1608</v>
      </c>
      <c r="O4717" s="702">
        <v>190</v>
      </c>
      <c r="P4717" s="701" t="s">
        <v>1613</v>
      </c>
      <c r="Q4717" s="705">
        <v>953</v>
      </c>
      <c r="R4717" s="701" t="s">
        <v>1341</v>
      </c>
      <c r="S4717" s="701" t="s">
        <v>1341</v>
      </c>
    </row>
    <row r="4718" spans="1:19" x14ac:dyDescent="0.3">
      <c r="A4718" s="701" t="s">
        <v>5256</v>
      </c>
      <c r="B4718" s="701" t="s">
        <v>1607</v>
      </c>
      <c r="C4718" s="701" t="s">
        <v>1470</v>
      </c>
      <c r="D4718" s="702">
        <v>1987</v>
      </c>
      <c r="E4718" s="701" t="s">
        <v>1665</v>
      </c>
      <c r="F4718" s="701" t="s">
        <v>1666</v>
      </c>
      <c r="G4718" s="701" t="s">
        <v>1612</v>
      </c>
      <c r="H4718" s="703">
        <v>32370</v>
      </c>
      <c r="I4718" s="703">
        <v>32370</v>
      </c>
      <c r="J4718" s="701" t="s">
        <v>1608</v>
      </c>
      <c r="K4718" s="702">
        <v>38126</v>
      </c>
      <c r="L4718" s="701" t="s">
        <v>1613</v>
      </c>
      <c r="M4718" s="705">
        <v>786</v>
      </c>
      <c r="N4718" s="701" t="s">
        <v>1608</v>
      </c>
      <c r="O4718" s="702">
        <v>524</v>
      </c>
      <c r="P4718" s="701" t="s">
        <v>1613</v>
      </c>
      <c r="Q4718" s="705">
        <v>131</v>
      </c>
      <c r="R4718" s="701" t="s">
        <v>1341</v>
      </c>
      <c r="S4718" s="701" t="s">
        <v>1341</v>
      </c>
    </row>
    <row r="4719" spans="1:19" x14ac:dyDescent="0.3">
      <c r="A4719" s="701" t="s">
        <v>5257</v>
      </c>
      <c r="B4719" s="701" t="s">
        <v>1607</v>
      </c>
      <c r="C4719" s="701" t="s">
        <v>1470</v>
      </c>
      <c r="D4719" s="702">
        <v>1987</v>
      </c>
      <c r="E4719" s="701" t="s">
        <v>1665</v>
      </c>
      <c r="F4719" s="701" t="s">
        <v>1666</v>
      </c>
      <c r="G4719" s="701" t="s">
        <v>1612</v>
      </c>
      <c r="H4719" s="703">
        <v>32370</v>
      </c>
      <c r="I4719" s="703">
        <v>32370</v>
      </c>
      <c r="J4719" s="701" t="s">
        <v>1608</v>
      </c>
      <c r="K4719" s="702">
        <v>37394</v>
      </c>
      <c r="L4719" s="701" t="s">
        <v>1613</v>
      </c>
      <c r="M4719" s="705">
        <v>771</v>
      </c>
      <c r="N4719" s="701" t="s">
        <v>1608</v>
      </c>
      <c r="O4719" s="702">
        <v>514</v>
      </c>
      <c r="P4719" s="701" t="s">
        <v>1613</v>
      </c>
      <c r="Q4719" s="705">
        <v>129</v>
      </c>
      <c r="R4719" s="701" t="s">
        <v>1341</v>
      </c>
      <c r="S4719" s="701" t="s">
        <v>1341</v>
      </c>
    </row>
    <row r="4720" spans="1:19" x14ac:dyDescent="0.3">
      <c r="A4720" s="701" t="s">
        <v>5258</v>
      </c>
      <c r="B4720" s="701" t="s">
        <v>1607</v>
      </c>
      <c r="C4720" s="701" t="s">
        <v>1470</v>
      </c>
      <c r="D4720" s="702">
        <v>1987</v>
      </c>
      <c r="E4720" s="701" t="s">
        <v>1665</v>
      </c>
      <c r="F4720" s="701" t="s">
        <v>1666</v>
      </c>
      <c r="G4720" s="701" t="s">
        <v>1612</v>
      </c>
      <c r="H4720" s="703">
        <v>32370</v>
      </c>
      <c r="I4720" s="703">
        <v>32370</v>
      </c>
      <c r="J4720" s="701" t="s">
        <v>1608</v>
      </c>
      <c r="K4720" s="702">
        <v>38362</v>
      </c>
      <c r="L4720" s="701" t="s">
        <v>1613</v>
      </c>
      <c r="M4720" s="705">
        <v>791</v>
      </c>
      <c r="N4720" s="701" t="s">
        <v>1608</v>
      </c>
      <c r="O4720" s="702">
        <v>527</v>
      </c>
      <c r="P4720" s="701" t="s">
        <v>1613</v>
      </c>
      <c r="Q4720" s="705">
        <v>132</v>
      </c>
      <c r="R4720" s="701" t="s">
        <v>1341</v>
      </c>
      <c r="S4720" s="701" t="s">
        <v>1341</v>
      </c>
    </row>
    <row r="4721" spans="1:19" x14ac:dyDescent="0.3">
      <c r="A4721" s="701" t="s">
        <v>5259</v>
      </c>
      <c r="B4721" s="701" t="s">
        <v>1607</v>
      </c>
      <c r="C4721" s="701" t="s">
        <v>1470</v>
      </c>
      <c r="D4721" s="702">
        <v>1987</v>
      </c>
      <c r="E4721" s="701" t="s">
        <v>1665</v>
      </c>
      <c r="F4721" s="701" t="s">
        <v>1666</v>
      </c>
      <c r="G4721" s="701" t="s">
        <v>1612</v>
      </c>
      <c r="H4721" s="703">
        <v>32370</v>
      </c>
      <c r="I4721" s="703">
        <v>32370</v>
      </c>
      <c r="J4721" s="701" t="s">
        <v>1608</v>
      </c>
      <c r="K4721" s="702">
        <v>39718</v>
      </c>
      <c r="L4721" s="701" t="s">
        <v>1613</v>
      </c>
      <c r="M4721" s="705">
        <v>819</v>
      </c>
      <c r="N4721" s="701" t="s">
        <v>1608</v>
      </c>
      <c r="O4721" s="702">
        <v>546</v>
      </c>
      <c r="P4721" s="701" t="s">
        <v>1613</v>
      </c>
      <c r="Q4721" s="705">
        <v>136</v>
      </c>
      <c r="R4721" s="701" t="s">
        <v>1341</v>
      </c>
      <c r="S4721" s="701" t="s">
        <v>1341</v>
      </c>
    </row>
    <row r="4722" spans="1:19" x14ac:dyDescent="0.3">
      <c r="A4722" s="701" t="s">
        <v>5260</v>
      </c>
      <c r="B4722" s="701" t="s">
        <v>1607</v>
      </c>
      <c r="C4722" s="701" t="s">
        <v>1470</v>
      </c>
      <c r="D4722" s="702">
        <v>1987</v>
      </c>
      <c r="E4722" s="701" t="s">
        <v>1665</v>
      </c>
      <c r="F4722" s="701" t="s">
        <v>1666</v>
      </c>
      <c r="G4722" s="701" t="s">
        <v>1612</v>
      </c>
      <c r="H4722" s="703">
        <v>32370</v>
      </c>
      <c r="I4722" s="703">
        <v>32370</v>
      </c>
      <c r="J4722" s="701" t="s">
        <v>1608</v>
      </c>
      <c r="K4722" s="702">
        <v>39869</v>
      </c>
      <c r="L4722" s="701" t="s">
        <v>1613</v>
      </c>
      <c r="M4722" s="705">
        <v>822</v>
      </c>
      <c r="N4722" s="701" t="s">
        <v>1608</v>
      </c>
      <c r="O4722" s="702">
        <v>548</v>
      </c>
      <c r="P4722" s="701" t="s">
        <v>1613</v>
      </c>
      <c r="Q4722" s="705">
        <v>137</v>
      </c>
      <c r="R4722" s="701" t="s">
        <v>1341</v>
      </c>
      <c r="S4722" s="701" t="s">
        <v>1341</v>
      </c>
    </row>
    <row r="4723" spans="1:19" x14ac:dyDescent="0.3">
      <c r="A4723" s="701" t="s">
        <v>5281</v>
      </c>
      <c r="B4723" s="701" t="s">
        <v>1607</v>
      </c>
      <c r="C4723" s="701" t="s">
        <v>1470</v>
      </c>
      <c r="D4723" s="702">
        <v>1988</v>
      </c>
      <c r="E4723" s="701" t="s">
        <v>1665</v>
      </c>
      <c r="F4723" s="701" t="s">
        <v>1666</v>
      </c>
      <c r="G4723" s="701" t="s">
        <v>1612</v>
      </c>
      <c r="H4723" s="703">
        <v>32734</v>
      </c>
      <c r="I4723" s="703">
        <v>32734</v>
      </c>
      <c r="J4723" s="701" t="s">
        <v>1608</v>
      </c>
      <c r="K4723" s="702">
        <v>31653</v>
      </c>
      <c r="L4723" s="701" t="s">
        <v>1613</v>
      </c>
      <c r="M4723" s="705">
        <v>673</v>
      </c>
      <c r="N4723" s="701" t="s">
        <v>1608</v>
      </c>
      <c r="O4723" s="702">
        <v>1431</v>
      </c>
      <c r="P4723" s="701" t="s">
        <v>1613</v>
      </c>
      <c r="Q4723" s="705">
        <v>337</v>
      </c>
      <c r="R4723" s="701" t="s">
        <v>1341</v>
      </c>
      <c r="S4723" s="701" t="s">
        <v>1341</v>
      </c>
    </row>
    <row r="4724" spans="1:19" x14ac:dyDescent="0.3">
      <c r="A4724" s="701" t="s">
        <v>5282</v>
      </c>
      <c r="B4724" s="701" t="s">
        <v>1607</v>
      </c>
      <c r="C4724" s="701" t="s">
        <v>1470</v>
      </c>
      <c r="D4724" s="702">
        <v>1988</v>
      </c>
      <c r="E4724" s="701" t="s">
        <v>1665</v>
      </c>
      <c r="F4724" s="701" t="s">
        <v>1666</v>
      </c>
      <c r="G4724" s="701" t="s">
        <v>1612</v>
      </c>
      <c r="H4724" s="703">
        <v>32734</v>
      </c>
      <c r="I4724" s="703">
        <v>32734</v>
      </c>
      <c r="J4724" s="701" t="s">
        <v>1608</v>
      </c>
      <c r="K4724" s="702">
        <v>28922</v>
      </c>
      <c r="L4724" s="701" t="s">
        <v>1613</v>
      </c>
      <c r="M4724" s="705">
        <v>455</v>
      </c>
      <c r="N4724" s="701" t="s">
        <v>1608</v>
      </c>
      <c r="O4724" s="702">
        <v>4175</v>
      </c>
      <c r="P4724" s="701" t="s">
        <v>1613</v>
      </c>
      <c r="Q4724" s="705">
        <v>304</v>
      </c>
      <c r="R4724" s="701" t="s">
        <v>1341</v>
      </c>
      <c r="S4724" s="701" t="s">
        <v>1341</v>
      </c>
    </row>
    <row r="4725" spans="1:19" x14ac:dyDescent="0.3">
      <c r="A4725" s="701" t="s">
        <v>5283</v>
      </c>
      <c r="B4725" s="701" t="s">
        <v>1607</v>
      </c>
      <c r="C4725" s="701" t="s">
        <v>1470</v>
      </c>
      <c r="D4725" s="702">
        <v>1988</v>
      </c>
      <c r="E4725" s="701" t="s">
        <v>1665</v>
      </c>
      <c r="F4725" s="701" t="s">
        <v>1666</v>
      </c>
      <c r="G4725" s="701" t="s">
        <v>1612</v>
      </c>
      <c r="H4725" s="703">
        <v>32734</v>
      </c>
      <c r="I4725" s="703">
        <v>32734</v>
      </c>
      <c r="J4725" s="701" t="s">
        <v>1608</v>
      </c>
      <c r="K4725" s="702">
        <v>27015</v>
      </c>
      <c r="L4725" s="701" t="s">
        <v>1613</v>
      </c>
      <c r="M4725" s="705">
        <v>2139</v>
      </c>
      <c r="N4725" s="701" t="s">
        <v>1608</v>
      </c>
      <c r="O4725" s="702">
        <v>4040</v>
      </c>
      <c r="P4725" s="701" t="s">
        <v>1613</v>
      </c>
      <c r="Q4725" s="705">
        <v>317</v>
      </c>
      <c r="R4725" s="701" t="s">
        <v>1341</v>
      </c>
      <c r="S4725" s="701" t="s">
        <v>1341</v>
      </c>
    </row>
    <row r="4726" spans="1:19" x14ac:dyDescent="0.3">
      <c r="A4726" s="701" t="s">
        <v>5284</v>
      </c>
      <c r="B4726" s="701" t="s">
        <v>1607</v>
      </c>
      <c r="C4726" s="701" t="s">
        <v>1470</v>
      </c>
      <c r="D4726" s="702">
        <v>1988</v>
      </c>
      <c r="E4726" s="701" t="s">
        <v>1665</v>
      </c>
      <c r="F4726" s="701" t="s">
        <v>1666</v>
      </c>
      <c r="G4726" s="701" t="s">
        <v>1612</v>
      </c>
      <c r="H4726" s="703">
        <v>32734</v>
      </c>
      <c r="I4726" s="703">
        <v>32734</v>
      </c>
      <c r="J4726" s="701" t="s">
        <v>1608</v>
      </c>
      <c r="K4726" s="702">
        <v>29325</v>
      </c>
      <c r="L4726" s="701" t="s">
        <v>1613</v>
      </c>
      <c r="M4726" s="705">
        <v>1237</v>
      </c>
      <c r="N4726" s="701" t="s">
        <v>1608</v>
      </c>
      <c r="O4726" s="702">
        <v>1965</v>
      </c>
      <c r="P4726" s="701" t="s">
        <v>1613</v>
      </c>
      <c r="Q4726" s="705">
        <v>1237</v>
      </c>
      <c r="R4726" s="701" t="s">
        <v>1341</v>
      </c>
      <c r="S4726" s="701" t="s">
        <v>1341</v>
      </c>
    </row>
    <row r="4727" spans="1:19" x14ac:dyDescent="0.3">
      <c r="A4727" s="701" t="s">
        <v>5285</v>
      </c>
      <c r="B4727" s="701" t="s">
        <v>1607</v>
      </c>
      <c r="C4727" s="701" t="s">
        <v>1470</v>
      </c>
      <c r="D4727" s="702">
        <v>1988</v>
      </c>
      <c r="E4727" s="701" t="s">
        <v>1665</v>
      </c>
      <c r="F4727" s="701" t="s">
        <v>1666</v>
      </c>
      <c r="G4727" s="701" t="s">
        <v>1612</v>
      </c>
      <c r="H4727" s="703">
        <v>32734</v>
      </c>
      <c r="I4727" s="703">
        <v>32734</v>
      </c>
      <c r="J4727" s="701" t="s">
        <v>1608</v>
      </c>
      <c r="K4727" s="702">
        <v>28200</v>
      </c>
      <c r="L4727" s="701" t="s">
        <v>1613</v>
      </c>
      <c r="M4727" s="705">
        <v>869</v>
      </c>
      <c r="N4727" s="701" t="s">
        <v>1608</v>
      </c>
      <c r="O4727" s="702">
        <v>4029</v>
      </c>
      <c r="P4727" s="701" t="s">
        <v>1613</v>
      </c>
      <c r="Q4727" s="705">
        <v>237</v>
      </c>
      <c r="R4727" s="701" t="s">
        <v>1341</v>
      </c>
      <c r="S4727" s="701" t="s">
        <v>1341</v>
      </c>
    </row>
    <row r="4728" spans="1:19" x14ac:dyDescent="0.3">
      <c r="A4728" s="701" t="s">
        <v>5286</v>
      </c>
      <c r="B4728" s="701" t="s">
        <v>1607</v>
      </c>
      <c r="C4728" s="701" t="s">
        <v>1470</v>
      </c>
      <c r="D4728" s="702">
        <v>1988</v>
      </c>
      <c r="E4728" s="701" t="s">
        <v>1665</v>
      </c>
      <c r="F4728" s="701" t="s">
        <v>1666</v>
      </c>
      <c r="G4728" s="701" t="s">
        <v>1612</v>
      </c>
      <c r="H4728" s="703">
        <v>32734</v>
      </c>
      <c r="I4728" s="703">
        <v>32734</v>
      </c>
      <c r="J4728" s="701" t="s">
        <v>1608</v>
      </c>
      <c r="K4728" s="702">
        <v>27241</v>
      </c>
      <c r="L4728" s="701" t="s">
        <v>1613</v>
      </c>
      <c r="M4728" s="705">
        <v>521</v>
      </c>
      <c r="N4728" s="701" t="s">
        <v>1608</v>
      </c>
      <c r="O4728" s="702">
        <v>5508</v>
      </c>
      <c r="P4728" s="701" t="s">
        <v>1613</v>
      </c>
      <c r="Q4728" s="705">
        <v>298</v>
      </c>
      <c r="R4728" s="701" t="s">
        <v>1341</v>
      </c>
      <c r="S4728" s="701" t="s">
        <v>1341</v>
      </c>
    </row>
    <row r="4729" spans="1:19" x14ac:dyDescent="0.3">
      <c r="A4729" s="701" t="s">
        <v>5311</v>
      </c>
      <c r="B4729" s="701" t="s">
        <v>1607</v>
      </c>
      <c r="C4729" s="701" t="s">
        <v>1470</v>
      </c>
      <c r="D4729" s="702">
        <v>1989</v>
      </c>
      <c r="E4729" s="701" t="s">
        <v>1665</v>
      </c>
      <c r="F4729" s="701" t="s">
        <v>1666</v>
      </c>
      <c r="G4729" s="701" t="s">
        <v>1612</v>
      </c>
      <c r="H4729" s="703">
        <v>33099</v>
      </c>
      <c r="I4729" s="703">
        <v>33099</v>
      </c>
      <c r="J4729" s="701" t="s">
        <v>1608</v>
      </c>
      <c r="K4729" s="702">
        <v>39099</v>
      </c>
      <c r="L4729" s="701" t="s">
        <v>1613</v>
      </c>
      <c r="M4729" s="705">
        <v>748</v>
      </c>
      <c r="N4729" s="701" t="s">
        <v>1608</v>
      </c>
      <c r="O4729" s="702">
        <v>1684</v>
      </c>
      <c r="P4729" s="701" t="s">
        <v>1341</v>
      </c>
      <c r="Q4729" s="704"/>
      <c r="R4729" s="701" t="s">
        <v>1341</v>
      </c>
      <c r="S4729" s="701" t="s">
        <v>1341</v>
      </c>
    </row>
    <row r="4730" spans="1:19" x14ac:dyDescent="0.3">
      <c r="A4730" s="701" t="s">
        <v>5312</v>
      </c>
      <c r="B4730" s="701" t="s">
        <v>1607</v>
      </c>
      <c r="C4730" s="701" t="s">
        <v>1470</v>
      </c>
      <c r="D4730" s="702">
        <v>1989</v>
      </c>
      <c r="E4730" s="701" t="s">
        <v>1665</v>
      </c>
      <c r="F4730" s="701" t="s">
        <v>1666</v>
      </c>
      <c r="G4730" s="701" t="s">
        <v>1612</v>
      </c>
      <c r="H4730" s="703">
        <v>33100</v>
      </c>
      <c r="I4730" s="703">
        <v>33100</v>
      </c>
      <c r="J4730" s="701" t="s">
        <v>1608</v>
      </c>
      <c r="K4730" s="702">
        <v>38685</v>
      </c>
      <c r="L4730" s="701" t="s">
        <v>1613</v>
      </c>
      <c r="M4730" s="705">
        <v>192</v>
      </c>
      <c r="N4730" s="701" t="s">
        <v>1608</v>
      </c>
      <c r="O4730" s="702">
        <v>2502</v>
      </c>
      <c r="P4730" s="701" t="s">
        <v>1613</v>
      </c>
      <c r="Q4730" s="705">
        <v>577</v>
      </c>
      <c r="R4730" s="701" t="s">
        <v>1341</v>
      </c>
      <c r="S4730" s="701" t="s">
        <v>1341</v>
      </c>
    </row>
    <row r="4731" spans="1:19" x14ac:dyDescent="0.3">
      <c r="A4731" s="701" t="s">
        <v>5313</v>
      </c>
      <c r="B4731" s="701" t="s">
        <v>1607</v>
      </c>
      <c r="C4731" s="701" t="s">
        <v>1470</v>
      </c>
      <c r="D4731" s="702">
        <v>1989</v>
      </c>
      <c r="E4731" s="701" t="s">
        <v>1665</v>
      </c>
      <c r="F4731" s="701" t="s">
        <v>1666</v>
      </c>
      <c r="G4731" s="701" t="s">
        <v>1612</v>
      </c>
      <c r="H4731" s="703">
        <v>33100</v>
      </c>
      <c r="I4731" s="703">
        <v>33100</v>
      </c>
      <c r="J4731" s="701" t="s">
        <v>1608</v>
      </c>
      <c r="K4731" s="702">
        <v>42370</v>
      </c>
      <c r="L4731" s="701" t="s">
        <v>1341</v>
      </c>
      <c r="M4731" s="704"/>
      <c r="N4731" s="701" t="s">
        <v>1608</v>
      </c>
      <c r="O4731" s="702">
        <v>727</v>
      </c>
      <c r="P4731" s="701" t="s">
        <v>1341</v>
      </c>
      <c r="Q4731" s="704"/>
      <c r="R4731" s="701" t="s">
        <v>1341</v>
      </c>
      <c r="S4731" s="701" t="s">
        <v>1341</v>
      </c>
    </row>
    <row r="4732" spans="1:19" x14ac:dyDescent="0.3">
      <c r="A4732" s="701" t="s">
        <v>5314</v>
      </c>
      <c r="B4732" s="701" t="s">
        <v>1607</v>
      </c>
      <c r="C4732" s="701" t="s">
        <v>1470</v>
      </c>
      <c r="D4732" s="702">
        <v>1989</v>
      </c>
      <c r="E4732" s="701" t="s">
        <v>1665</v>
      </c>
      <c r="F4732" s="701" t="s">
        <v>1666</v>
      </c>
      <c r="G4732" s="701" t="s">
        <v>1612</v>
      </c>
      <c r="H4732" s="703">
        <v>33099</v>
      </c>
      <c r="I4732" s="703">
        <v>33099</v>
      </c>
      <c r="J4732" s="701" t="s">
        <v>1608</v>
      </c>
      <c r="K4732" s="702">
        <v>41509</v>
      </c>
      <c r="L4732" s="701" t="s">
        <v>1613</v>
      </c>
      <c r="M4732" s="705">
        <v>500</v>
      </c>
      <c r="N4732" s="701" t="s">
        <v>1608</v>
      </c>
      <c r="O4732" s="702">
        <v>834</v>
      </c>
      <c r="P4732" s="701" t="s">
        <v>1613</v>
      </c>
      <c r="Q4732" s="705">
        <v>167</v>
      </c>
      <c r="R4732" s="701" t="s">
        <v>1341</v>
      </c>
      <c r="S4732" s="701" t="s">
        <v>1341</v>
      </c>
    </row>
    <row r="4733" spans="1:19" x14ac:dyDescent="0.3">
      <c r="A4733" s="701" t="s">
        <v>5315</v>
      </c>
      <c r="B4733" s="701" t="s">
        <v>1607</v>
      </c>
      <c r="C4733" s="701" t="s">
        <v>1470</v>
      </c>
      <c r="D4733" s="702">
        <v>1989</v>
      </c>
      <c r="E4733" s="701" t="s">
        <v>1665</v>
      </c>
      <c r="F4733" s="701" t="s">
        <v>1666</v>
      </c>
      <c r="G4733" s="701" t="s">
        <v>1612</v>
      </c>
      <c r="H4733" s="703">
        <v>33099</v>
      </c>
      <c r="I4733" s="703">
        <v>33099</v>
      </c>
      <c r="J4733" s="701" t="s">
        <v>1608</v>
      </c>
      <c r="K4733" s="702">
        <v>41699</v>
      </c>
      <c r="L4733" s="701" t="s">
        <v>1341</v>
      </c>
      <c r="M4733" s="704"/>
      <c r="N4733" s="701" t="s">
        <v>1608</v>
      </c>
      <c r="O4733" s="702">
        <v>190</v>
      </c>
      <c r="P4733" s="701" t="s">
        <v>1341</v>
      </c>
      <c r="Q4733" s="704"/>
      <c r="R4733" s="701" t="s">
        <v>1341</v>
      </c>
      <c r="S4733" s="701" t="s">
        <v>1341</v>
      </c>
    </row>
    <row r="4734" spans="1:19" x14ac:dyDescent="0.3">
      <c r="A4734" s="701" t="s">
        <v>5344</v>
      </c>
      <c r="B4734" s="701" t="s">
        <v>1607</v>
      </c>
      <c r="C4734" s="701" t="s">
        <v>1470</v>
      </c>
      <c r="D4734" s="702">
        <v>1990</v>
      </c>
      <c r="E4734" s="701" t="s">
        <v>1665</v>
      </c>
      <c r="F4734" s="701" t="s">
        <v>1666</v>
      </c>
      <c r="G4734" s="701" t="s">
        <v>1612</v>
      </c>
      <c r="H4734" s="703">
        <v>33465</v>
      </c>
      <c r="I4734" s="703">
        <v>33465</v>
      </c>
      <c r="J4734" s="701" t="s">
        <v>1608</v>
      </c>
      <c r="K4734" s="702">
        <v>40225</v>
      </c>
      <c r="L4734" s="701" t="s">
        <v>1613</v>
      </c>
      <c r="M4734" s="705">
        <v>680</v>
      </c>
      <c r="N4734" s="701" t="s">
        <v>1608</v>
      </c>
      <c r="O4734" s="702">
        <v>1871</v>
      </c>
      <c r="P4734" s="701" t="s">
        <v>1341</v>
      </c>
      <c r="Q4734" s="704"/>
      <c r="R4734" s="701" t="s">
        <v>1341</v>
      </c>
      <c r="S4734" s="701" t="s">
        <v>1341</v>
      </c>
    </row>
    <row r="4735" spans="1:19" x14ac:dyDescent="0.3">
      <c r="A4735" s="701" t="s">
        <v>5345</v>
      </c>
      <c r="B4735" s="701" t="s">
        <v>1607</v>
      </c>
      <c r="C4735" s="701" t="s">
        <v>1470</v>
      </c>
      <c r="D4735" s="702">
        <v>1990</v>
      </c>
      <c r="E4735" s="701" t="s">
        <v>1665</v>
      </c>
      <c r="F4735" s="701" t="s">
        <v>1666</v>
      </c>
      <c r="G4735" s="701" t="s">
        <v>1612</v>
      </c>
      <c r="H4735" s="703">
        <v>33465</v>
      </c>
      <c r="I4735" s="703">
        <v>33465</v>
      </c>
      <c r="J4735" s="701" t="s">
        <v>1608</v>
      </c>
      <c r="K4735" s="702">
        <v>41394</v>
      </c>
      <c r="L4735" s="701" t="s">
        <v>1613</v>
      </c>
      <c r="M4735" s="705">
        <v>700</v>
      </c>
      <c r="N4735" s="701" t="s">
        <v>1608</v>
      </c>
      <c r="O4735" s="702">
        <v>1925</v>
      </c>
      <c r="P4735" s="701" t="s">
        <v>1341</v>
      </c>
      <c r="Q4735" s="704"/>
      <c r="R4735" s="701" t="s">
        <v>1341</v>
      </c>
      <c r="S4735" s="701" t="s">
        <v>1341</v>
      </c>
    </row>
    <row r="4736" spans="1:19" x14ac:dyDescent="0.3">
      <c r="A4736" s="701" t="s">
        <v>5346</v>
      </c>
      <c r="B4736" s="701" t="s">
        <v>1607</v>
      </c>
      <c r="C4736" s="701" t="s">
        <v>1470</v>
      </c>
      <c r="D4736" s="702">
        <v>1990</v>
      </c>
      <c r="E4736" s="701" t="s">
        <v>1665</v>
      </c>
      <c r="F4736" s="701" t="s">
        <v>1666</v>
      </c>
      <c r="G4736" s="701" t="s">
        <v>1612</v>
      </c>
      <c r="H4736" s="703">
        <v>33465</v>
      </c>
      <c r="I4736" s="703">
        <v>33465</v>
      </c>
      <c r="J4736" s="701" t="s">
        <v>1608</v>
      </c>
      <c r="K4736" s="702">
        <v>37516</v>
      </c>
      <c r="L4736" s="701" t="s">
        <v>1613</v>
      </c>
      <c r="M4736" s="705">
        <v>635</v>
      </c>
      <c r="N4736" s="701" t="s">
        <v>1608</v>
      </c>
      <c r="O4736" s="702">
        <v>1745</v>
      </c>
      <c r="P4736" s="701" t="s">
        <v>1341</v>
      </c>
      <c r="Q4736" s="704"/>
      <c r="R4736" s="701" t="s">
        <v>1341</v>
      </c>
      <c r="S4736" s="701" t="s">
        <v>1341</v>
      </c>
    </row>
    <row r="4737" spans="1:19" x14ac:dyDescent="0.3">
      <c r="A4737" s="701" t="s">
        <v>5347</v>
      </c>
      <c r="B4737" s="701" t="s">
        <v>1607</v>
      </c>
      <c r="C4737" s="701" t="s">
        <v>1470</v>
      </c>
      <c r="D4737" s="702">
        <v>1990</v>
      </c>
      <c r="E4737" s="701" t="s">
        <v>1665</v>
      </c>
      <c r="F4737" s="701" t="s">
        <v>1666</v>
      </c>
      <c r="G4737" s="701" t="s">
        <v>1612</v>
      </c>
      <c r="H4737" s="703">
        <v>33465</v>
      </c>
      <c r="I4737" s="703">
        <v>33465</v>
      </c>
      <c r="J4737" s="701" t="s">
        <v>1608</v>
      </c>
      <c r="K4737" s="702">
        <v>39382</v>
      </c>
      <c r="L4737" s="701" t="s">
        <v>1613</v>
      </c>
      <c r="M4737" s="705">
        <v>666</v>
      </c>
      <c r="N4737" s="701" t="s">
        <v>1608</v>
      </c>
      <c r="O4737" s="702">
        <v>1832</v>
      </c>
      <c r="P4737" s="701" t="s">
        <v>1341</v>
      </c>
      <c r="Q4737" s="704"/>
      <c r="R4737" s="701" t="s">
        <v>1341</v>
      </c>
      <c r="S4737" s="701" t="s">
        <v>1341</v>
      </c>
    </row>
    <row r="4738" spans="1:19" x14ac:dyDescent="0.3">
      <c r="A4738" s="701" t="s">
        <v>5348</v>
      </c>
      <c r="B4738" s="701" t="s">
        <v>1607</v>
      </c>
      <c r="C4738" s="701" t="s">
        <v>1470</v>
      </c>
      <c r="D4738" s="702">
        <v>1990</v>
      </c>
      <c r="E4738" s="701" t="s">
        <v>1665</v>
      </c>
      <c r="F4738" s="701" t="s">
        <v>1666</v>
      </c>
      <c r="G4738" s="701" t="s">
        <v>1612</v>
      </c>
      <c r="H4738" s="703">
        <v>33465</v>
      </c>
      <c r="I4738" s="703">
        <v>33465</v>
      </c>
      <c r="J4738" s="701" t="s">
        <v>1608</v>
      </c>
      <c r="K4738" s="702">
        <v>25592</v>
      </c>
      <c r="L4738" s="701" t="s">
        <v>1613</v>
      </c>
      <c r="M4738" s="705">
        <v>433</v>
      </c>
      <c r="N4738" s="701" t="s">
        <v>1608</v>
      </c>
      <c r="O4738" s="702">
        <v>1190</v>
      </c>
      <c r="P4738" s="701" t="s">
        <v>1341</v>
      </c>
      <c r="Q4738" s="704"/>
      <c r="R4738" s="701" t="s">
        <v>1341</v>
      </c>
      <c r="S4738" s="701" t="s">
        <v>1341</v>
      </c>
    </row>
    <row r="4739" spans="1:19" x14ac:dyDescent="0.3">
      <c r="A4739" s="701" t="s">
        <v>5067</v>
      </c>
      <c r="B4739" s="701" t="s">
        <v>1607</v>
      </c>
      <c r="C4739" s="701" t="s">
        <v>1470</v>
      </c>
      <c r="D4739" s="702">
        <v>1991</v>
      </c>
      <c r="E4739" s="701" t="s">
        <v>1665</v>
      </c>
      <c r="F4739" s="701" t="s">
        <v>1666</v>
      </c>
      <c r="G4739" s="701" t="s">
        <v>1612</v>
      </c>
      <c r="H4739" s="703">
        <v>33830</v>
      </c>
      <c r="I4739" s="703">
        <v>33830</v>
      </c>
      <c r="J4739" s="701" t="s">
        <v>1608</v>
      </c>
      <c r="K4739" s="702">
        <v>36151</v>
      </c>
      <c r="L4739" s="701" t="s">
        <v>1613</v>
      </c>
      <c r="M4739" s="705">
        <v>1473</v>
      </c>
      <c r="N4739" s="701" t="s">
        <v>1608</v>
      </c>
      <c r="O4739" s="702">
        <v>1159</v>
      </c>
      <c r="P4739" s="701" t="s">
        <v>1613</v>
      </c>
      <c r="Q4739" s="705">
        <v>105</v>
      </c>
      <c r="R4739" s="701" t="s">
        <v>1341</v>
      </c>
      <c r="S4739" s="701" t="s">
        <v>1341</v>
      </c>
    </row>
    <row r="4740" spans="1:19" x14ac:dyDescent="0.3">
      <c r="A4740" s="701" t="s">
        <v>5068</v>
      </c>
      <c r="B4740" s="701" t="s">
        <v>1607</v>
      </c>
      <c r="C4740" s="701" t="s">
        <v>1470</v>
      </c>
      <c r="D4740" s="702">
        <v>1991</v>
      </c>
      <c r="E4740" s="701" t="s">
        <v>1665</v>
      </c>
      <c r="F4740" s="701" t="s">
        <v>1666</v>
      </c>
      <c r="G4740" s="701" t="s">
        <v>1612</v>
      </c>
      <c r="H4740" s="703">
        <v>33830</v>
      </c>
      <c r="I4740" s="703">
        <v>33830</v>
      </c>
      <c r="J4740" s="701" t="s">
        <v>1608</v>
      </c>
      <c r="K4740" s="702">
        <v>37763</v>
      </c>
      <c r="L4740" s="701" t="s">
        <v>1613</v>
      </c>
      <c r="M4740" s="705">
        <v>878</v>
      </c>
      <c r="N4740" s="701" t="s">
        <v>1608</v>
      </c>
      <c r="O4740" s="702">
        <v>439</v>
      </c>
      <c r="P4740" s="701" t="s">
        <v>1341</v>
      </c>
      <c r="Q4740" s="704"/>
      <c r="R4740" s="701" t="s">
        <v>1341</v>
      </c>
      <c r="S4740" s="701" t="s">
        <v>1341</v>
      </c>
    </row>
    <row r="4741" spans="1:19" x14ac:dyDescent="0.3">
      <c r="A4741" s="701" t="s">
        <v>5069</v>
      </c>
      <c r="B4741" s="701" t="s">
        <v>1607</v>
      </c>
      <c r="C4741" s="701" t="s">
        <v>1470</v>
      </c>
      <c r="D4741" s="702">
        <v>1991</v>
      </c>
      <c r="E4741" s="701" t="s">
        <v>1665</v>
      </c>
      <c r="F4741" s="701" t="s">
        <v>1666</v>
      </c>
      <c r="G4741" s="701" t="s">
        <v>1612</v>
      </c>
      <c r="H4741" s="703">
        <v>33830</v>
      </c>
      <c r="I4741" s="703">
        <v>33830</v>
      </c>
      <c r="J4741" s="701" t="s">
        <v>1608</v>
      </c>
      <c r="K4741" s="702">
        <v>38597</v>
      </c>
      <c r="L4741" s="701" t="s">
        <v>1613</v>
      </c>
      <c r="M4741" s="705">
        <v>1229</v>
      </c>
      <c r="N4741" s="701" t="s">
        <v>1608</v>
      </c>
      <c r="O4741" s="702">
        <v>369</v>
      </c>
      <c r="P4741" s="701" t="s">
        <v>1341</v>
      </c>
      <c r="Q4741" s="704"/>
      <c r="R4741" s="701" t="s">
        <v>1341</v>
      </c>
      <c r="S4741" s="701" t="s">
        <v>1341</v>
      </c>
    </row>
    <row r="4742" spans="1:19" x14ac:dyDescent="0.3">
      <c r="A4742" s="701" t="s">
        <v>5070</v>
      </c>
      <c r="B4742" s="701" t="s">
        <v>1607</v>
      </c>
      <c r="C4742" s="701" t="s">
        <v>1470</v>
      </c>
      <c r="D4742" s="702">
        <v>1991</v>
      </c>
      <c r="E4742" s="701" t="s">
        <v>1665</v>
      </c>
      <c r="F4742" s="701" t="s">
        <v>1666</v>
      </c>
      <c r="G4742" s="701" t="s">
        <v>1612</v>
      </c>
      <c r="H4742" s="703">
        <v>33830</v>
      </c>
      <c r="I4742" s="703">
        <v>33830</v>
      </c>
      <c r="J4742" s="701" t="s">
        <v>1608</v>
      </c>
      <c r="K4742" s="702">
        <v>39060</v>
      </c>
      <c r="L4742" s="701" t="s">
        <v>1613</v>
      </c>
      <c r="M4742" s="705">
        <v>927</v>
      </c>
      <c r="N4742" s="701" t="s">
        <v>1608</v>
      </c>
      <c r="O4742" s="702">
        <v>348</v>
      </c>
      <c r="P4742" s="701" t="s">
        <v>1341</v>
      </c>
      <c r="Q4742" s="704"/>
      <c r="R4742" s="701" t="s">
        <v>1341</v>
      </c>
      <c r="S4742" s="701" t="s">
        <v>1341</v>
      </c>
    </row>
    <row r="4743" spans="1:19" x14ac:dyDescent="0.3">
      <c r="A4743" s="701" t="s">
        <v>5071</v>
      </c>
      <c r="B4743" s="701" t="s">
        <v>1607</v>
      </c>
      <c r="C4743" s="701" t="s">
        <v>1470</v>
      </c>
      <c r="D4743" s="702">
        <v>1991</v>
      </c>
      <c r="E4743" s="701" t="s">
        <v>1665</v>
      </c>
      <c r="F4743" s="701" t="s">
        <v>1666</v>
      </c>
      <c r="G4743" s="701" t="s">
        <v>1612</v>
      </c>
      <c r="H4743" s="703">
        <v>33830</v>
      </c>
      <c r="I4743" s="703">
        <v>33830</v>
      </c>
      <c r="J4743" s="701" t="s">
        <v>1608</v>
      </c>
      <c r="K4743" s="702">
        <v>33341</v>
      </c>
      <c r="L4743" s="701" t="s">
        <v>1613</v>
      </c>
      <c r="M4743" s="705">
        <v>961</v>
      </c>
      <c r="N4743" s="701" t="s">
        <v>1608</v>
      </c>
      <c r="O4743" s="702">
        <v>96</v>
      </c>
      <c r="P4743" s="701" t="s">
        <v>1613</v>
      </c>
      <c r="Q4743" s="705">
        <v>288</v>
      </c>
      <c r="R4743" s="701" t="s">
        <v>1341</v>
      </c>
      <c r="S4743" s="701" t="s">
        <v>1341</v>
      </c>
    </row>
    <row r="4744" spans="1:19" x14ac:dyDescent="0.3">
      <c r="A4744" s="701" t="s">
        <v>4991</v>
      </c>
      <c r="B4744" s="701" t="s">
        <v>1607</v>
      </c>
      <c r="C4744" s="701" t="s">
        <v>1470</v>
      </c>
      <c r="D4744" s="702">
        <v>1992</v>
      </c>
      <c r="E4744" s="701" t="s">
        <v>1665</v>
      </c>
      <c r="F4744" s="701" t="s">
        <v>1666</v>
      </c>
      <c r="G4744" s="701" t="s">
        <v>1612</v>
      </c>
      <c r="H4744" s="703">
        <v>34198</v>
      </c>
      <c r="I4744" s="703">
        <v>34198</v>
      </c>
      <c r="J4744" s="701" t="s">
        <v>1608</v>
      </c>
      <c r="K4744" s="702">
        <v>34476</v>
      </c>
      <c r="L4744" s="701" t="s">
        <v>1613</v>
      </c>
      <c r="M4744" s="705">
        <v>373</v>
      </c>
      <c r="N4744" s="701" t="s">
        <v>1608</v>
      </c>
      <c r="O4744" s="702">
        <v>5352</v>
      </c>
      <c r="P4744" s="701" t="s">
        <v>1613</v>
      </c>
      <c r="Q4744" s="705">
        <v>124</v>
      </c>
      <c r="R4744" s="701" t="s">
        <v>1341</v>
      </c>
      <c r="S4744" s="701" t="s">
        <v>1341</v>
      </c>
    </row>
    <row r="4745" spans="1:19" x14ac:dyDescent="0.3">
      <c r="A4745" s="701" t="s">
        <v>4992</v>
      </c>
      <c r="B4745" s="701" t="s">
        <v>1607</v>
      </c>
      <c r="C4745" s="701" t="s">
        <v>1470</v>
      </c>
      <c r="D4745" s="702">
        <v>1992</v>
      </c>
      <c r="E4745" s="701" t="s">
        <v>1665</v>
      </c>
      <c r="F4745" s="701" t="s">
        <v>1666</v>
      </c>
      <c r="G4745" s="701" t="s">
        <v>1612</v>
      </c>
      <c r="H4745" s="703">
        <v>34198</v>
      </c>
      <c r="I4745" s="703">
        <v>34198</v>
      </c>
      <c r="J4745" s="701" t="s">
        <v>1608</v>
      </c>
      <c r="K4745" s="702">
        <v>32518</v>
      </c>
      <c r="L4745" s="701" t="s">
        <v>1613</v>
      </c>
      <c r="M4745" s="705">
        <v>768</v>
      </c>
      <c r="N4745" s="701" t="s">
        <v>1608</v>
      </c>
      <c r="O4745" s="702">
        <v>6785</v>
      </c>
      <c r="P4745" s="701" t="s">
        <v>1613</v>
      </c>
      <c r="Q4745" s="705">
        <v>640</v>
      </c>
      <c r="R4745" s="701" t="s">
        <v>1341</v>
      </c>
      <c r="S4745" s="701" t="s">
        <v>1341</v>
      </c>
    </row>
    <row r="4746" spans="1:19" x14ac:dyDescent="0.3">
      <c r="A4746" s="701" t="s">
        <v>4993</v>
      </c>
      <c r="B4746" s="701" t="s">
        <v>1607</v>
      </c>
      <c r="C4746" s="701" t="s">
        <v>1470</v>
      </c>
      <c r="D4746" s="702">
        <v>1992</v>
      </c>
      <c r="E4746" s="701" t="s">
        <v>1665</v>
      </c>
      <c r="F4746" s="701" t="s">
        <v>1666</v>
      </c>
      <c r="G4746" s="701" t="s">
        <v>1612</v>
      </c>
      <c r="H4746" s="703">
        <v>34198</v>
      </c>
      <c r="I4746" s="703">
        <v>34198</v>
      </c>
      <c r="J4746" s="701" t="s">
        <v>1608</v>
      </c>
      <c r="K4746" s="702">
        <v>33634</v>
      </c>
      <c r="L4746" s="701" t="s">
        <v>1613</v>
      </c>
      <c r="M4746" s="705">
        <v>530</v>
      </c>
      <c r="N4746" s="701" t="s">
        <v>1608</v>
      </c>
      <c r="O4746" s="702">
        <v>6488</v>
      </c>
      <c r="P4746" s="701" t="s">
        <v>1341</v>
      </c>
      <c r="Q4746" s="704"/>
      <c r="R4746" s="701" t="s">
        <v>1341</v>
      </c>
      <c r="S4746" s="701" t="s">
        <v>1341</v>
      </c>
    </row>
    <row r="4747" spans="1:19" x14ac:dyDescent="0.3">
      <c r="A4747" s="701" t="s">
        <v>4994</v>
      </c>
      <c r="B4747" s="701" t="s">
        <v>1607</v>
      </c>
      <c r="C4747" s="701" t="s">
        <v>1470</v>
      </c>
      <c r="D4747" s="702">
        <v>1992</v>
      </c>
      <c r="E4747" s="701" t="s">
        <v>1665</v>
      </c>
      <c r="F4747" s="701" t="s">
        <v>1666</v>
      </c>
      <c r="G4747" s="701" t="s">
        <v>1612</v>
      </c>
      <c r="H4747" s="703">
        <v>34198</v>
      </c>
      <c r="I4747" s="703">
        <v>34198</v>
      </c>
      <c r="J4747" s="701" t="s">
        <v>1608</v>
      </c>
      <c r="K4747" s="702">
        <v>28386</v>
      </c>
      <c r="L4747" s="701" t="s">
        <v>1613</v>
      </c>
      <c r="M4747" s="705">
        <v>640</v>
      </c>
      <c r="N4747" s="701" t="s">
        <v>1608</v>
      </c>
      <c r="O4747" s="702">
        <v>11098</v>
      </c>
      <c r="P4747" s="701" t="s">
        <v>1613</v>
      </c>
      <c r="Q4747" s="705">
        <v>534</v>
      </c>
      <c r="R4747" s="701" t="s">
        <v>1341</v>
      </c>
      <c r="S4747" s="701" t="s">
        <v>1341</v>
      </c>
    </row>
    <row r="4748" spans="1:19" x14ac:dyDescent="0.3">
      <c r="A4748" s="701" t="s">
        <v>4995</v>
      </c>
      <c r="B4748" s="701" t="s">
        <v>1607</v>
      </c>
      <c r="C4748" s="701" t="s">
        <v>1470</v>
      </c>
      <c r="D4748" s="702">
        <v>1992</v>
      </c>
      <c r="E4748" s="701" t="s">
        <v>1665</v>
      </c>
      <c r="F4748" s="701" t="s">
        <v>1666</v>
      </c>
      <c r="G4748" s="701" t="s">
        <v>1612</v>
      </c>
      <c r="H4748" s="703">
        <v>34198</v>
      </c>
      <c r="I4748" s="703">
        <v>34198</v>
      </c>
      <c r="J4748" s="701" t="s">
        <v>1608</v>
      </c>
      <c r="K4748" s="702">
        <v>40339</v>
      </c>
      <c r="L4748" s="701" t="s">
        <v>1613</v>
      </c>
      <c r="M4748" s="705">
        <v>747</v>
      </c>
      <c r="N4748" s="701" t="s">
        <v>1608</v>
      </c>
      <c r="O4748" s="702">
        <v>1743</v>
      </c>
      <c r="P4748" s="701" t="s">
        <v>1341</v>
      </c>
      <c r="Q4748" s="704"/>
      <c r="R4748" s="701" t="s">
        <v>1341</v>
      </c>
      <c r="S4748" s="701" t="s">
        <v>1341</v>
      </c>
    </row>
    <row r="4749" spans="1:19" x14ac:dyDescent="0.3">
      <c r="A4749" s="701" t="s">
        <v>5010</v>
      </c>
      <c r="B4749" s="701" t="s">
        <v>1607</v>
      </c>
      <c r="C4749" s="701" t="s">
        <v>1470</v>
      </c>
      <c r="D4749" s="702">
        <v>1993</v>
      </c>
      <c r="E4749" s="701" t="s">
        <v>1665</v>
      </c>
      <c r="F4749" s="701" t="s">
        <v>1666</v>
      </c>
      <c r="G4749" s="701" t="s">
        <v>1612</v>
      </c>
      <c r="H4749" s="703">
        <v>34561</v>
      </c>
      <c r="I4749" s="703">
        <v>34561</v>
      </c>
      <c r="J4749" s="701" t="s">
        <v>1608</v>
      </c>
      <c r="K4749" s="702">
        <v>32486</v>
      </c>
      <c r="L4749" s="701" t="s">
        <v>1613</v>
      </c>
      <c r="M4749" s="705">
        <v>4013</v>
      </c>
      <c r="N4749" s="701" t="s">
        <v>1608</v>
      </c>
      <c r="O4749" s="705">
        <v>4395</v>
      </c>
      <c r="P4749" s="701" t="s">
        <v>1613</v>
      </c>
      <c r="Q4749" s="705">
        <v>96</v>
      </c>
      <c r="R4749" s="701" t="s">
        <v>1341</v>
      </c>
      <c r="S4749" s="701" t="s">
        <v>1341</v>
      </c>
    </row>
    <row r="4750" spans="1:19" x14ac:dyDescent="0.3">
      <c r="A4750" s="701" t="s">
        <v>5011</v>
      </c>
      <c r="B4750" s="701" t="s">
        <v>1607</v>
      </c>
      <c r="C4750" s="701" t="s">
        <v>1470</v>
      </c>
      <c r="D4750" s="702">
        <v>1993</v>
      </c>
      <c r="E4750" s="701" t="s">
        <v>1665</v>
      </c>
      <c r="F4750" s="701" t="s">
        <v>1666</v>
      </c>
      <c r="G4750" s="701" t="s">
        <v>1612</v>
      </c>
      <c r="H4750" s="703">
        <v>34561</v>
      </c>
      <c r="I4750" s="703">
        <v>34561</v>
      </c>
      <c r="J4750" s="701" t="s">
        <v>1608</v>
      </c>
      <c r="K4750" s="702">
        <v>36872</v>
      </c>
      <c r="L4750" s="701" t="s">
        <v>1613</v>
      </c>
      <c r="M4750" s="705">
        <v>3316</v>
      </c>
      <c r="N4750" s="701" t="s">
        <v>1608</v>
      </c>
      <c r="O4750" s="702">
        <v>804</v>
      </c>
      <c r="P4750" s="701" t="s">
        <v>1341</v>
      </c>
      <c r="Q4750" s="704"/>
      <c r="R4750" s="701" t="s">
        <v>1341</v>
      </c>
      <c r="S4750" s="701" t="s">
        <v>1341</v>
      </c>
    </row>
    <row r="4751" spans="1:19" x14ac:dyDescent="0.3">
      <c r="A4751" s="701" t="s">
        <v>5012</v>
      </c>
      <c r="B4751" s="701" t="s">
        <v>1607</v>
      </c>
      <c r="C4751" s="701" t="s">
        <v>1470</v>
      </c>
      <c r="D4751" s="702">
        <v>1993</v>
      </c>
      <c r="E4751" s="701" t="s">
        <v>1665</v>
      </c>
      <c r="F4751" s="701" t="s">
        <v>1666</v>
      </c>
      <c r="G4751" s="701" t="s">
        <v>1612</v>
      </c>
      <c r="H4751" s="703">
        <v>34556</v>
      </c>
      <c r="I4751" s="703">
        <v>34556</v>
      </c>
      <c r="J4751" s="701" t="s">
        <v>1608</v>
      </c>
      <c r="K4751" s="702">
        <v>37513</v>
      </c>
      <c r="L4751" s="701" t="s">
        <v>1613</v>
      </c>
      <c r="M4751" s="705">
        <v>2527</v>
      </c>
      <c r="N4751" s="701" t="s">
        <v>1608</v>
      </c>
      <c r="O4751" s="702">
        <v>972</v>
      </c>
      <c r="P4751" s="701" t="s">
        <v>1613</v>
      </c>
      <c r="Q4751" s="705">
        <v>97</v>
      </c>
      <c r="R4751" s="701" t="s">
        <v>1341</v>
      </c>
      <c r="S4751" s="701" t="s">
        <v>1341</v>
      </c>
    </row>
    <row r="4752" spans="1:19" x14ac:dyDescent="0.3">
      <c r="A4752" s="701" t="s">
        <v>5013</v>
      </c>
      <c r="B4752" s="701" t="s">
        <v>1607</v>
      </c>
      <c r="C4752" s="701" t="s">
        <v>1470</v>
      </c>
      <c r="D4752" s="702">
        <v>1993</v>
      </c>
      <c r="E4752" s="701" t="s">
        <v>1665</v>
      </c>
      <c r="F4752" s="701" t="s">
        <v>1666</v>
      </c>
      <c r="G4752" s="701" t="s">
        <v>1612</v>
      </c>
      <c r="H4752" s="703">
        <v>34556</v>
      </c>
      <c r="I4752" s="703">
        <v>34556</v>
      </c>
      <c r="J4752" s="701" t="s">
        <v>1608</v>
      </c>
      <c r="K4752" s="702">
        <v>38497</v>
      </c>
      <c r="L4752" s="701" t="s">
        <v>1613</v>
      </c>
      <c r="M4752" s="705">
        <v>2593</v>
      </c>
      <c r="N4752" s="701" t="s">
        <v>1608</v>
      </c>
      <c r="O4752" s="702">
        <v>997</v>
      </c>
      <c r="P4752" s="701" t="s">
        <v>1613</v>
      </c>
      <c r="Q4752" s="705">
        <v>100</v>
      </c>
      <c r="R4752" s="701" t="s">
        <v>1341</v>
      </c>
      <c r="S4752" s="701" t="s">
        <v>1341</v>
      </c>
    </row>
    <row r="4753" spans="1:19" x14ac:dyDescent="0.3">
      <c r="A4753" s="701" t="s">
        <v>5014</v>
      </c>
      <c r="B4753" s="701" t="s">
        <v>1607</v>
      </c>
      <c r="C4753" s="701" t="s">
        <v>1470</v>
      </c>
      <c r="D4753" s="702">
        <v>1993</v>
      </c>
      <c r="E4753" s="701" t="s">
        <v>1665</v>
      </c>
      <c r="F4753" s="701" t="s">
        <v>1666</v>
      </c>
      <c r="G4753" s="701" t="s">
        <v>1612</v>
      </c>
      <c r="H4753" s="703">
        <v>34561</v>
      </c>
      <c r="I4753" s="703">
        <v>34561</v>
      </c>
      <c r="J4753" s="701" t="s">
        <v>1608</v>
      </c>
      <c r="K4753" s="702">
        <v>38686</v>
      </c>
      <c r="L4753" s="701" t="s">
        <v>1613</v>
      </c>
      <c r="M4753" s="705">
        <v>1771</v>
      </c>
      <c r="N4753" s="701" t="s">
        <v>1608</v>
      </c>
      <c r="O4753" s="702">
        <v>653</v>
      </c>
      <c r="P4753" s="701" t="s">
        <v>1613</v>
      </c>
      <c r="Q4753" s="705">
        <v>186</v>
      </c>
      <c r="R4753" s="701" t="s">
        <v>1341</v>
      </c>
      <c r="S4753" s="701" t="s">
        <v>1341</v>
      </c>
    </row>
    <row r="4754" spans="1:19" x14ac:dyDescent="0.3">
      <c r="A4754" s="701" t="s">
        <v>5045</v>
      </c>
      <c r="B4754" s="701" t="s">
        <v>1607</v>
      </c>
      <c r="C4754" s="701" t="s">
        <v>1470</v>
      </c>
      <c r="D4754" s="702">
        <v>1994</v>
      </c>
      <c r="E4754" s="701" t="s">
        <v>1665</v>
      </c>
      <c r="F4754" s="701" t="s">
        <v>1666</v>
      </c>
      <c r="G4754" s="701" t="s">
        <v>1612</v>
      </c>
      <c r="H4754" s="703">
        <v>34925</v>
      </c>
      <c r="I4754" s="703">
        <v>34926</v>
      </c>
      <c r="J4754" s="701" t="s">
        <v>1608</v>
      </c>
      <c r="K4754" s="702">
        <v>172256</v>
      </c>
      <c r="L4754" s="701" t="s">
        <v>1613</v>
      </c>
      <c r="M4754" s="705">
        <v>10883</v>
      </c>
      <c r="N4754" s="701" t="s">
        <v>1608</v>
      </c>
      <c r="O4754" s="702">
        <v>20832</v>
      </c>
      <c r="P4754" s="701" t="s">
        <v>1613</v>
      </c>
      <c r="Q4754" s="705">
        <v>1244</v>
      </c>
      <c r="R4754" s="701" t="s">
        <v>1341</v>
      </c>
      <c r="S4754" s="701" t="s">
        <v>1341</v>
      </c>
    </row>
    <row r="4755" spans="1:19" x14ac:dyDescent="0.3">
      <c r="A4755" s="701" t="s">
        <v>5049</v>
      </c>
      <c r="B4755" s="701" t="s">
        <v>1607</v>
      </c>
      <c r="C4755" s="701" t="s">
        <v>1470</v>
      </c>
      <c r="D4755" s="702">
        <v>1995</v>
      </c>
      <c r="E4755" s="701" t="s">
        <v>1665</v>
      </c>
      <c r="F4755" s="701" t="s">
        <v>1666</v>
      </c>
      <c r="G4755" s="701" t="s">
        <v>1612</v>
      </c>
      <c r="H4755" s="703">
        <v>35292</v>
      </c>
      <c r="I4755" s="703">
        <v>35293</v>
      </c>
      <c r="J4755" s="701" t="s">
        <v>1608</v>
      </c>
      <c r="K4755" s="702">
        <v>171301</v>
      </c>
      <c r="L4755" s="701" t="s">
        <v>1613</v>
      </c>
      <c r="M4755" s="705">
        <v>3784</v>
      </c>
      <c r="N4755" s="701" t="s">
        <v>1608</v>
      </c>
      <c r="O4755" s="702">
        <v>11695</v>
      </c>
      <c r="P4755" s="701" t="s">
        <v>1341</v>
      </c>
      <c r="Q4755" s="704"/>
      <c r="R4755" s="701" t="s">
        <v>1341</v>
      </c>
      <c r="S4755" s="701" t="s">
        <v>1341</v>
      </c>
    </row>
    <row r="4756" spans="1:19" x14ac:dyDescent="0.3">
      <c r="A4756" s="701" t="s">
        <v>5471</v>
      </c>
      <c r="B4756" s="701" t="s">
        <v>1607</v>
      </c>
      <c r="C4756" s="701" t="s">
        <v>1470</v>
      </c>
      <c r="D4756" s="702">
        <v>1996</v>
      </c>
      <c r="E4756" s="701" t="s">
        <v>1665</v>
      </c>
      <c r="F4756" s="701" t="s">
        <v>1666</v>
      </c>
      <c r="G4756" s="701" t="s">
        <v>1612</v>
      </c>
      <c r="H4756" s="703">
        <v>35656</v>
      </c>
      <c r="I4756" s="703">
        <v>35657</v>
      </c>
      <c r="J4756" s="701" t="s">
        <v>1608</v>
      </c>
      <c r="K4756" s="702">
        <v>194096</v>
      </c>
      <c r="L4756" s="701" t="s">
        <v>1613</v>
      </c>
      <c r="M4756" s="705">
        <v>7727</v>
      </c>
      <c r="N4756" s="701" t="s">
        <v>1608</v>
      </c>
      <c r="O4756" s="702">
        <v>1545</v>
      </c>
      <c r="P4756" s="701" t="s">
        <v>1613</v>
      </c>
      <c r="Q4756" s="705">
        <v>618</v>
      </c>
      <c r="R4756" s="701" t="s">
        <v>1341</v>
      </c>
      <c r="S4756" s="701" t="s">
        <v>1341</v>
      </c>
    </row>
    <row r="4757" spans="1:19" x14ac:dyDescent="0.3">
      <c r="A4757" s="701" t="s">
        <v>5492</v>
      </c>
      <c r="B4757" s="701" t="s">
        <v>1607</v>
      </c>
      <c r="C4757" s="701" t="s">
        <v>1470</v>
      </c>
      <c r="D4757" s="702">
        <v>1997</v>
      </c>
      <c r="E4757" s="701" t="s">
        <v>1665</v>
      </c>
      <c r="F4757" s="701" t="s">
        <v>1666</v>
      </c>
      <c r="G4757" s="701" t="s">
        <v>1612</v>
      </c>
      <c r="H4757" s="703">
        <v>36021</v>
      </c>
      <c r="I4757" s="703">
        <v>36024</v>
      </c>
      <c r="J4757" s="701" t="s">
        <v>1608</v>
      </c>
      <c r="K4757" s="702">
        <v>179888</v>
      </c>
      <c r="L4757" s="701" t="s">
        <v>1613</v>
      </c>
      <c r="M4757" s="705">
        <v>12801</v>
      </c>
      <c r="N4757" s="701" t="s">
        <v>5493</v>
      </c>
      <c r="O4757" s="702">
        <v>11453</v>
      </c>
      <c r="P4757" s="701" t="s">
        <v>1613</v>
      </c>
      <c r="Q4757" s="705">
        <v>1347</v>
      </c>
      <c r="R4757" s="701" t="s">
        <v>1341</v>
      </c>
      <c r="S4757" s="701" t="s">
        <v>1341</v>
      </c>
    </row>
    <row r="4758" spans="1:19" x14ac:dyDescent="0.3">
      <c r="A4758" s="701" t="s">
        <v>5523</v>
      </c>
      <c r="B4758" s="701" t="s">
        <v>1607</v>
      </c>
      <c r="C4758" s="701" t="s">
        <v>1470</v>
      </c>
      <c r="D4758" s="702">
        <v>1998</v>
      </c>
      <c r="E4758" s="701" t="s">
        <v>1665</v>
      </c>
      <c r="F4758" s="701" t="s">
        <v>1666</v>
      </c>
      <c r="G4758" s="701" t="s">
        <v>1612</v>
      </c>
      <c r="H4758" s="703">
        <v>36390</v>
      </c>
      <c r="I4758" s="703">
        <v>36392</v>
      </c>
      <c r="J4758" s="701" t="s">
        <v>1608</v>
      </c>
      <c r="K4758" s="702">
        <v>190423</v>
      </c>
      <c r="L4758" s="701" t="s">
        <v>1613</v>
      </c>
      <c r="M4758" s="705">
        <v>3383</v>
      </c>
      <c r="N4758" s="701" t="s">
        <v>1608</v>
      </c>
      <c r="O4758" s="702">
        <v>4775</v>
      </c>
      <c r="P4758" s="701" t="s">
        <v>1613</v>
      </c>
      <c r="Q4758" s="705">
        <v>398</v>
      </c>
      <c r="R4758" s="701" t="s">
        <v>1341</v>
      </c>
      <c r="S4758" s="701" t="s">
        <v>1341</v>
      </c>
    </row>
    <row r="4759" spans="1:19" x14ac:dyDescent="0.3">
      <c r="A4759" s="701" t="s">
        <v>5537</v>
      </c>
      <c r="B4759" s="701" t="s">
        <v>1607</v>
      </c>
      <c r="C4759" s="701" t="s">
        <v>1470</v>
      </c>
      <c r="D4759" s="702">
        <v>1999</v>
      </c>
      <c r="E4759" s="701" t="s">
        <v>1665</v>
      </c>
      <c r="F4759" s="701" t="s">
        <v>1666</v>
      </c>
      <c r="G4759" s="701" t="s">
        <v>1612</v>
      </c>
      <c r="H4759" s="703">
        <v>36764</v>
      </c>
      <c r="I4759" s="703">
        <v>36765</v>
      </c>
      <c r="J4759" s="701" t="s">
        <v>1608</v>
      </c>
      <c r="K4759" s="702">
        <v>196302</v>
      </c>
      <c r="L4759" s="701" t="s">
        <v>1613</v>
      </c>
      <c r="M4759" s="705">
        <v>597</v>
      </c>
      <c r="N4759" s="701" t="s">
        <v>1608</v>
      </c>
      <c r="O4759" s="702">
        <v>2190</v>
      </c>
      <c r="P4759" s="701" t="s">
        <v>1341</v>
      </c>
      <c r="Q4759" s="704"/>
      <c r="R4759" s="701" t="s">
        <v>1341</v>
      </c>
      <c r="S4759" s="701" t="s">
        <v>1341</v>
      </c>
    </row>
    <row r="4760" spans="1:19" x14ac:dyDescent="0.3">
      <c r="A4760" s="701" t="s">
        <v>5551</v>
      </c>
      <c r="B4760" s="701" t="s">
        <v>1607</v>
      </c>
      <c r="C4760" s="701" t="s">
        <v>1470</v>
      </c>
      <c r="D4760" s="702">
        <v>2000</v>
      </c>
      <c r="E4760" s="701" t="s">
        <v>1665</v>
      </c>
      <c r="F4760" s="701" t="s">
        <v>1666</v>
      </c>
      <c r="G4760" s="701" t="s">
        <v>1612</v>
      </c>
      <c r="H4760" s="703">
        <v>37127</v>
      </c>
      <c r="I4760" s="703">
        <v>37128</v>
      </c>
      <c r="J4760" s="701" t="s">
        <v>1608</v>
      </c>
      <c r="K4760" s="702">
        <v>205725</v>
      </c>
      <c r="L4760" s="701" t="s">
        <v>1613</v>
      </c>
      <c r="M4760" s="702">
        <v>1307</v>
      </c>
      <c r="N4760" s="701" t="s">
        <v>1608</v>
      </c>
      <c r="O4760" s="702">
        <v>436</v>
      </c>
      <c r="P4760" s="701" t="s">
        <v>1341</v>
      </c>
      <c r="Q4760" s="704"/>
      <c r="R4760" s="701" t="s">
        <v>1341</v>
      </c>
      <c r="S4760" s="701" t="s">
        <v>1341</v>
      </c>
    </row>
    <row r="4761" spans="1:19" x14ac:dyDescent="0.3">
      <c r="A4761" s="701" t="s">
        <v>5568</v>
      </c>
      <c r="B4761" s="701" t="s">
        <v>1607</v>
      </c>
      <c r="C4761" s="701" t="s">
        <v>1470</v>
      </c>
      <c r="D4761" s="702">
        <v>2001</v>
      </c>
      <c r="E4761" s="701" t="s">
        <v>1665</v>
      </c>
      <c r="F4761" s="701" t="s">
        <v>1666</v>
      </c>
      <c r="G4761" s="701" t="s">
        <v>1612</v>
      </c>
      <c r="H4761" s="703">
        <v>37483</v>
      </c>
      <c r="I4761" s="703">
        <v>37484</v>
      </c>
      <c r="J4761" s="701" t="s">
        <v>1608</v>
      </c>
      <c r="K4761" s="702">
        <v>207374</v>
      </c>
      <c r="L4761" s="701" t="s">
        <v>1613</v>
      </c>
      <c r="M4761" s="705">
        <v>1003</v>
      </c>
      <c r="N4761" s="701" t="s">
        <v>1608</v>
      </c>
      <c r="O4761" s="702">
        <v>501</v>
      </c>
      <c r="P4761" s="701" t="s">
        <v>1341</v>
      </c>
      <c r="Q4761" s="704"/>
      <c r="R4761" s="701" t="s">
        <v>1341</v>
      </c>
      <c r="S4761" s="701" t="s">
        <v>1341</v>
      </c>
    </row>
    <row r="4762" spans="1:19" x14ac:dyDescent="0.3">
      <c r="A4762" s="701" t="s">
        <v>5587</v>
      </c>
      <c r="B4762" s="701" t="s">
        <v>1607</v>
      </c>
      <c r="C4762" s="701" t="s">
        <v>1470</v>
      </c>
      <c r="D4762" s="702">
        <v>2002</v>
      </c>
      <c r="E4762" s="701" t="s">
        <v>1665</v>
      </c>
      <c r="F4762" s="701" t="s">
        <v>1666</v>
      </c>
      <c r="G4762" s="701" t="s">
        <v>1612</v>
      </c>
      <c r="H4762" s="703">
        <v>37852</v>
      </c>
      <c r="I4762" s="703">
        <v>37852</v>
      </c>
      <c r="J4762" s="701" t="s">
        <v>1608</v>
      </c>
      <c r="K4762" s="702">
        <v>193783</v>
      </c>
      <c r="L4762" s="701" t="s">
        <v>1613</v>
      </c>
      <c r="M4762" s="705">
        <v>194</v>
      </c>
      <c r="N4762" s="701" t="s">
        <v>1608</v>
      </c>
      <c r="O4762" s="702">
        <v>2319</v>
      </c>
      <c r="P4762" s="701" t="s">
        <v>1613</v>
      </c>
      <c r="Q4762" s="705">
        <v>39</v>
      </c>
      <c r="R4762" s="701" t="s">
        <v>1341</v>
      </c>
      <c r="S4762" s="701" t="s">
        <v>1341</v>
      </c>
    </row>
    <row r="4763" spans="1:19" x14ac:dyDescent="0.3">
      <c r="A4763" s="701" t="s">
        <v>5597</v>
      </c>
      <c r="B4763" s="701" t="s">
        <v>1607</v>
      </c>
      <c r="C4763" s="701" t="s">
        <v>1470</v>
      </c>
      <c r="D4763" s="702">
        <v>2003</v>
      </c>
      <c r="E4763" s="701" t="s">
        <v>1665</v>
      </c>
      <c r="F4763" s="701" t="s">
        <v>1666</v>
      </c>
      <c r="G4763" s="701" t="s">
        <v>1612</v>
      </c>
      <c r="H4763" s="703">
        <v>38219</v>
      </c>
      <c r="I4763" s="703">
        <v>38219</v>
      </c>
      <c r="J4763" s="701" t="s">
        <v>1608</v>
      </c>
      <c r="K4763" s="702">
        <v>206212</v>
      </c>
      <c r="L4763" s="701" t="s">
        <v>1613</v>
      </c>
      <c r="M4763" s="705">
        <v>4208</v>
      </c>
      <c r="N4763" s="701" t="s">
        <v>1608</v>
      </c>
      <c r="O4763" s="702">
        <v>9</v>
      </c>
      <c r="P4763" s="701" t="s">
        <v>1613</v>
      </c>
      <c r="Q4763" s="705">
        <v>1</v>
      </c>
      <c r="R4763" s="701" t="s">
        <v>1341</v>
      </c>
      <c r="S4763" s="701" t="s">
        <v>1341</v>
      </c>
    </row>
    <row r="4764" spans="1:19" x14ac:dyDescent="0.3">
      <c r="A4764" s="701" t="s">
        <v>5043</v>
      </c>
      <c r="B4764" s="701" t="s">
        <v>1607</v>
      </c>
      <c r="C4764" s="701" t="s">
        <v>1470</v>
      </c>
      <c r="D4764" s="702">
        <v>2004</v>
      </c>
      <c r="E4764" s="701" t="s">
        <v>1665</v>
      </c>
      <c r="F4764" s="701" t="s">
        <v>1666</v>
      </c>
      <c r="G4764" s="701" t="s">
        <v>1612</v>
      </c>
      <c r="H4764" s="703">
        <v>38595</v>
      </c>
      <c r="I4764" s="703">
        <v>38595</v>
      </c>
      <c r="J4764" s="701" t="s">
        <v>1608</v>
      </c>
      <c r="K4764" s="702">
        <v>151428</v>
      </c>
      <c r="L4764" s="701" t="s">
        <v>1613</v>
      </c>
      <c r="M4764" s="705">
        <v>1893</v>
      </c>
      <c r="N4764" s="701" t="s">
        <v>1608</v>
      </c>
      <c r="O4764" s="702">
        <v>4417</v>
      </c>
      <c r="P4764" s="701" t="s">
        <v>1341</v>
      </c>
      <c r="Q4764" s="704"/>
      <c r="R4764" s="701" t="s">
        <v>1341</v>
      </c>
      <c r="S4764" s="701" t="s">
        <v>1341</v>
      </c>
    </row>
    <row r="4765" spans="1:19" x14ac:dyDescent="0.3">
      <c r="A4765" s="701" t="s">
        <v>1001</v>
      </c>
      <c r="B4765" s="701" t="s">
        <v>1607</v>
      </c>
      <c r="C4765" s="701" t="s">
        <v>1470</v>
      </c>
      <c r="D4765" s="702">
        <v>2005</v>
      </c>
      <c r="E4765" s="701" t="s">
        <v>1665</v>
      </c>
      <c r="F4765" s="701" t="s">
        <v>1666</v>
      </c>
      <c r="G4765" s="701" t="s">
        <v>1612</v>
      </c>
      <c r="H4765" s="703">
        <v>38949</v>
      </c>
      <c r="I4765" s="703">
        <v>38949</v>
      </c>
      <c r="J4765" s="701" t="s">
        <v>1608</v>
      </c>
      <c r="K4765" s="702">
        <v>208080</v>
      </c>
      <c r="L4765" s="701" t="s">
        <v>1613</v>
      </c>
      <c r="M4765" s="705">
        <v>2420</v>
      </c>
      <c r="N4765" s="701" t="s">
        <v>1613</v>
      </c>
      <c r="O4765" s="702">
        <v>806</v>
      </c>
      <c r="P4765" s="701" t="s">
        <v>1341</v>
      </c>
      <c r="Q4765" s="706"/>
      <c r="R4765" s="701" t="s">
        <v>1341</v>
      </c>
      <c r="S4765" s="701" t="s">
        <v>1341</v>
      </c>
    </row>
    <row r="4766" spans="1:19" x14ac:dyDescent="0.3">
      <c r="A4766" s="701" t="s">
        <v>1002</v>
      </c>
      <c r="B4766" s="701" t="s">
        <v>1607</v>
      </c>
      <c r="C4766" s="701" t="s">
        <v>1470</v>
      </c>
      <c r="D4766" s="702">
        <v>2006</v>
      </c>
      <c r="E4766" s="701" t="s">
        <v>1665</v>
      </c>
      <c r="F4766" s="701" t="s">
        <v>1666</v>
      </c>
      <c r="G4766" s="701" t="s">
        <v>1612</v>
      </c>
      <c r="H4766" s="703">
        <v>39328</v>
      </c>
      <c r="I4766" s="703">
        <v>39328</v>
      </c>
      <c r="J4766" s="701" t="s">
        <v>1608</v>
      </c>
      <c r="K4766" s="702">
        <v>207362</v>
      </c>
      <c r="L4766" s="701" t="s">
        <v>1613</v>
      </c>
      <c r="M4766" s="705">
        <v>1642</v>
      </c>
      <c r="N4766" s="701" t="s">
        <v>1608</v>
      </c>
      <c r="O4766" s="702">
        <v>582</v>
      </c>
      <c r="P4766" s="701" t="s">
        <v>1341</v>
      </c>
      <c r="Q4766" s="704"/>
      <c r="R4766" s="701" t="s">
        <v>1341</v>
      </c>
      <c r="S4766" s="701" t="s">
        <v>1341</v>
      </c>
    </row>
    <row r="4767" spans="1:19" x14ac:dyDescent="0.3">
      <c r="A4767" s="701" t="s">
        <v>1004</v>
      </c>
      <c r="B4767" s="701" t="s">
        <v>1607</v>
      </c>
      <c r="C4767" s="701" t="s">
        <v>1470</v>
      </c>
      <c r="D4767" s="702">
        <v>2007</v>
      </c>
      <c r="E4767" s="701" t="s">
        <v>1665</v>
      </c>
      <c r="F4767" s="701" t="s">
        <v>1666</v>
      </c>
      <c r="G4767" s="701" t="s">
        <v>1612</v>
      </c>
      <c r="H4767" s="703">
        <v>39695</v>
      </c>
      <c r="I4767" s="703">
        <v>39695</v>
      </c>
      <c r="J4767" s="701" t="s">
        <v>1608</v>
      </c>
      <c r="K4767" s="702">
        <v>205216</v>
      </c>
      <c r="L4767" s="701" t="s">
        <v>1613</v>
      </c>
      <c r="M4767" s="705">
        <v>2721</v>
      </c>
      <c r="N4767" s="701" t="s">
        <v>1341</v>
      </c>
      <c r="O4767" s="706"/>
      <c r="P4767" s="701" t="s">
        <v>1341</v>
      </c>
      <c r="Q4767" s="704"/>
      <c r="R4767" s="701" t="s">
        <v>1341</v>
      </c>
      <c r="S4767" s="701" t="s">
        <v>1341</v>
      </c>
    </row>
    <row r="4768" spans="1:19" x14ac:dyDescent="0.3">
      <c r="A4768" s="701" t="s">
        <v>1664</v>
      </c>
      <c r="B4768" s="701" t="s">
        <v>1607</v>
      </c>
      <c r="C4768" s="701" t="s">
        <v>1470</v>
      </c>
      <c r="D4768" s="702">
        <v>2008</v>
      </c>
      <c r="E4768" s="701" t="s">
        <v>1665</v>
      </c>
      <c r="F4768" s="701" t="s">
        <v>1666</v>
      </c>
      <c r="G4768" s="701" t="s">
        <v>1612</v>
      </c>
      <c r="H4768" s="703">
        <v>40054</v>
      </c>
      <c r="I4768" s="703">
        <v>40057</v>
      </c>
      <c r="J4768" s="701" t="s">
        <v>1608</v>
      </c>
      <c r="K4768" s="702">
        <v>157478</v>
      </c>
      <c r="L4768" s="701" t="s">
        <v>1613</v>
      </c>
      <c r="M4768" s="705">
        <v>1500</v>
      </c>
      <c r="N4768" s="701" t="s">
        <v>1341</v>
      </c>
      <c r="O4768" s="706"/>
      <c r="P4768" s="701" t="s">
        <v>1341</v>
      </c>
      <c r="Q4768" s="706"/>
      <c r="R4768" s="701" t="s">
        <v>1341</v>
      </c>
      <c r="S4768" s="701" t="s">
        <v>1341</v>
      </c>
    </row>
    <row r="4769" spans="1:19" x14ac:dyDescent="0.3">
      <c r="A4769" s="701" t="s">
        <v>5396</v>
      </c>
      <c r="B4769" s="701" t="s">
        <v>1607</v>
      </c>
      <c r="C4769" s="701" t="s">
        <v>1470</v>
      </c>
      <c r="D4769" s="702">
        <v>2009</v>
      </c>
      <c r="E4769" s="701" t="s">
        <v>1665</v>
      </c>
      <c r="F4769" s="701" t="s">
        <v>1666</v>
      </c>
      <c r="G4769" s="701" t="s">
        <v>1612</v>
      </c>
      <c r="H4769" s="703">
        <v>40427</v>
      </c>
      <c r="I4769" s="703">
        <v>40429</v>
      </c>
      <c r="J4769" s="701" t="s">
        <v>1608</v>
      </c>
      <c r="K4769" s="702">
        <v>175033</v>
      </c>
      <c r="L4769" s="701" t="s">
        <v>1613</v>
      </c>
      <c r="M4769" s="705">
        <v>5186</v>
      </c>
      <c r="N4769" s="701" t="s">
        <v>1341</v>
      </c>
      <c r="O4769" s="706"/>
      <c r="P4769" s="701" t="s">
        <v>1341</v>
      </c>
      <c r="Q4769" s="706"/>
      <c r="R4769" s="701" t="s">
        <v>1341</v>
      </c>
      <c r="S4769" s="701" t="s">
        <v>1341</v>
      </c>
    </row>
    <row r="4770" spans="1:19" x14ac:dyDescent="0.3">
      <c r="A4770" s="701" t="s">
        <v>5409</v>
      </c>
      <c r="B4770" s="701" t="s">
        <v>1607</v>
      </c>
      <c r="C4770" s="701" t="s">
        <v>1470</v>
      </c>
      <c r="D4770" s="702">
        <v>2010</v>
      </c>
      <c r="E4770" s="701" t="s">
        <v>1665</v>
      </c>
      <c r="F4770" s="701" t="s">
        <v>1666</v>
      </c>
      <c r="G4770" s="701" t="s">
        <v>1612</v>
      </c>
      <c r="H4770" s="703">
        <v>40786</v>
      </c>
      <c r="I4770" s="703">
        <v>40789</v>
      </c>
      <c r="J4770" s="701" t="s">
        <v>1608</v>
      </c>
      <c r="K4770" s="702">
        <v>189934</v>
      </c>
      <c r="L4770" s="701" t="s">
        <v>1613</v>
      </c>
      <c r="M4770" s="705">
        <v>1420</v>
      </c>
      <c r="N4770" s="701" t="s">
        <v>1341</v>
      </c>
      <c r="O4770" s="706"/>
      <c r="P4770" s="701" t="s">
        <v>1341</v>
      </c>
      <c r="Q4770" s="706"/>
      <c r="R4770" s="701" t="s">
        <v>1341</v>
      </c>
      <c r="S4770" s="701" t="s">
        <v>1341</v>
      </c>
    </row>
    <row r="4771" spans="1:19" x14ac:dyDescent="0.3">
      <c r="A4771" s="701" t="s">
        <v>7599</v>
      </c>
      <c r="B4771" s="701" t="s">
        <v>1607</v>
      </c>
      <c r="C4771" s="701" t="s">
        <v>397</v>
      </c>
      <c r="D4771" s="702">
        <v>1976</v>
      </c>
      <c r="E4771" s="701" t="s">
        <v>1774</v>
      </c>
      <c r="F4771" s="701" t="s">
        <v>7600</v>
      </c>
      <c r="G4771" s="701" t="s">
        <v>1668</v>
      </c>
      <c r="H4771" s="703">
        <v>28279</v>
      </c>
      <c r="I4771" s="703">
        <v>28279</v>
      </c>
      <c r="J4771" s="701" t="s">
        <v>1608</v>
      </c>
      <c r="K4771" s="702">
        <v>147153</v>
      </c>
      <c r="L4771" s="701" t="s">
        <v>1341</v>
      </c>
      <c r="M4771" s="704"/>
      <c r="N4771" s="701" t="s">
        <v>1613</v>
      </c>
      <c r="O4771" s="702">
        <v>6040</v>
      </c>
      <c r="P4771" s="701" t="s">
        <v>1608</v>
      </c>
      <c r="Q4771" s="702">
        <v>3928</v>
      </c>
      <c r="R4771" s="701" t="s">
        <v>1341</v>
      </c>
      <c r="S4771" s="701" t="s">
        <v>1341</v>
      </c>
    </row>
    <row r="4772" spans="1:19" x14ac:dyDescent="0.3">
      <c r="A4772" s="701" t="s">
        <v>7605</v>
      </c>
      <c r="B4772" s="701" t="s">
        <v>1607</v>
      </c>
      <c r="C4772" s="701" t="s">
        <v>397</v>
      </c>
      <c r="D4772" s="702">
        <v>1976</v>
      </c>
      <c r="E4772" s="701" t="s">
        <v>1341</v>
      </c>
      <c r="F4772" s="701" t="s">
        <v>2422</v>
      </c>
      <c r="G4772" s="701" t="s">
        <v>1668</v>
      </c>
      <c r="H4772" s="703">
        <v>28216</v>
      </c>
      <c r="I4772" s="703">
        <v>28216</v>
      </c>
      <c r="J4772" s="701" t="s">
        <v>1608</v>
      </c>
      <c r="K4772" s="702">
        <v>5875</v>
      </c>
      <c r="L4772" s="701" t="s">
        <v>1341</v>
      </c>
      <c r="M4772" s="704"/>
      <c r="N4772" s="701" t="s">
        <v>1341</v>
      </c>
      <c r="O4772" s="706"/>
      <c r="P4772" s="701" t="s">
        <v>1341</v>
      </c>
      <c r="Q4772" s="706"/>
      <c r="R4772" s="701" t="s">
        <v>1341</v>
      </c>
      <c r="S4772" s="701" t="s">
        <v>1341</v>
      </c>
    </row>
    <row r="4773" spans="1:19" x14ac:dyDescent="0.3">
      <c r="A4773" s="701" t="s">
        <v>7606</v>
      </c>
      <c r="B4773" s="701" t="s">
        <v>1607</v>
      </c>
      <c r="C4773" s="701" t="s">
        <v>397</v>
      </c>
      <c r="D4773" s="702">
        <v>1976</v>
      </c>
      <c r="E4773" s="701" t="s">
        <v>1341</v>
      </c>
      <c r="F4773" s="701" t="s">
        <v>2422</v>
      </c>
      <c r="G4773" s="701" t="s">
        <v>1668</v>
      </c>
      <c r="H4773" s="703">
        <v>28246</v>
      </c>
      <c r="I4773" s="703">
        <v>28246</v>
      </c>
      <c r="J4773" s="701" t="s">
        <v>1608</v>
      </c>
      <c r="K4773" s="702">
        <v>5428</v>
      </c>
      <c r="L4773" s="701" t="s">
        <v>1341</v>
      </c>
      <c r="M4773" s="704"/>
      <c r="N4773" s="701" t="s">
        <v>1341</v>
      </c>
      <c r="O4773" s="706"/>
      <c r="P4773" s="701" t="s">
        <v>1341</v>
      </c>
      <c r="Q4773" s="706"/>
      <c r="R4773" s="701" t="s">
        <v>1341</v>
      </c>
      <c r="S4773" s="701" t="s">
        <v>1341</v>
      </c>
    </row>
    <row r="4774" spans="1:19" x14ac:dyDescent="0.3">
      <c r="A4774" s="701" t="s">
        <v>7607</v>
      </c>
      <c r="B4774" s="701" t="s">
        <v>1607</v>
      </c>
      <c r="C4774" s="701" t="s">
        <v>397</v>
      </c>
      <c r="D4774" s="702">
        <v>1976</v>
      </c>
      <c r="E4774" s="701" t="s">
        <v>1341</v>
      </c>
      <c r="F4774" s="701" t="s">
        <v>2422</v>
      </c>
      <c r="G4774" s="701" t="s">
        <v>1668</v>
      </c>
      <c r="H4774" s="703">
        <v>28246</v>
      </c>
      <c r="I4774" s="703">
        <v>28246</v>
      </c>
      <c r="J4774" s="701" t="s">
        <v>1608</v>
      </c>
      <c r="K4774" s="702">
        <v>5438</v>
      </c>
      <c r="L4774" s="701" t="s">
        <v>1341</v>
      </c>
      <c r="M4774" s="704"/>
      <c r="N4774" s="701" t="s">
        <v>1341</v>
      </c>
      <c r="O4774" s="706"/>
      <c r="P4774" s="701" t="s">
        <v>1341</v>
      </c>
      <c r="Q4774" s="706"/>
      <c r="R4774" s="701" t="s">
        <v>1341</v>
      </c>
      <c r="S4774" s="701" t="s">
        <v>1341</v>
      </c>
    </row>
    <row r="4775" spans="1:19" x14ac:dyDescent="0.3">
      <c r="A4775" s="701" t="s">
        <v>7608</v>
      </c>
      <c r="B4775" s="701" t="s">
        <v>1607</v>
      </c>
      <c r="C4775" s="701" t="s">
        <v>397</v>
      </c>
      <c r="D4775" s="702">
        <v>1976</v>
      </c>
      <c r="E4775" s="701" t="s">
        <v>1341</v>
      </c>
      <c r="F4775" s="701" t="s">
        <v>2422</v>
      </c>
      <c r="G4775" s="701" t="s">
        <v>1668</v>
      </c>
      <c r="H4775" s="703">
        <v>28277</v>
      </c>
      <c r="I4775" s="703">
        <v>28277</v>
      </c>
      <c r="J4775" s="701" t="s">
        <v>1608</v>
      </c>
      <c r="K4775" s="702">
        <v>5090</v>
      </c>
      <c r="L4775" s="701" t="s">
        <v>1341</v>
      </c>
      <c r="M4775" s="704"/>
      <c r="N4775" s="701" t="s">
        <v>1341</v>
      </c>
      <c r="O4775" s="706"/>
      <c r="P4775" s="701" t="s">
        <v>1341</v>
      </c>
      <c r="Q4775" s="706"/>
      <c r="R4775" s="701" t="s">
        <v>1341</v>
      </c>
      <c r="S4775" s="701" t="s">
        <v>1341</v>
      </c>
    </row>
    <row r="4776" spans="1:19" x14ac:dyDescent="0.3">
      <c r="A4776" s="701" t="s">
        <v>7609</v>
      </c>
      <c r="B4776" s="701" t="s">
        <v>1607</v>
      </c>
      <c r="C4776" s="701" t="s">
        <v>397</v>
      </c>
      <c r="D4776" s="702">
        <v>1976</v>
      </c>
      <c r="E4776" s="701" t="s">
        <v>1341</v>
      </c>
      <c r="F4776" s="701" t="s">
        <v>2422</v>
      </c>
      <c r="G4776" s="701" t="s">
        <v>1668</v>
      </c>
      <c r="H4776" s="703">
        <v>28277</v>
      </c>
      <c r="I4776" s="703">
        <v>28277</v>
      </c>
      <c r="J4776" s="701" t="s">
        <v>1608</v>
      </c>
      <c r="K4776" s="702">
        <v>2502</v>
      </c>
      <c r="L4776" s="701" t="s">
        <v>1341</v>
      </c>
      <c r="M4776" s="704"/>
      <c r="N4776" s="701" t="s">
        <v>1341</v>
      </c>
      <c r="O4776" s="706"/>
      <c r="P4776" s="701" t="s">
        <v>1341</v>
      </c>
      <c r="Q4776" s="706"/>
      <c r="R4776" s="701" t="s">
        <v>1341</v>
      </c>
      <c r="S4776" s="701" t="s">
        <v>1341</v>
      </c>
    </row>
    <row r="4777" spans="1:19" x14ac:dyDescent="0.3">
      <c r="A4777" s="701" t="s">
        <v>7610</v>
      </c>
      <c r="B4777" s="701" t="s">
        <v>1607</v>
      </c>
      <c r="C4777" s="701" t="s">
        <v>397</v>
      </c>
      <c r="D4777" s="702">
        <v>1976</v>
      </c>
      <c r="E4777" s="701" t="s">
        <v>1341</v>
      </c>
      <c r="F4777" s="701" t="s">
        <v>2422</v>
      </c>
      <c r="G4777" s="701" t="s">
        <v>1668</v>
      </c>
      <c r="H4777" s="703">
        <v>28235</v>
      </c>
      <c r="I4777" s="703">
        <v>28293</v>
      </c>
      <c r="J4777" s="701" t="s">
        <v>1608</v>
      </c>
      <c r="K4777" s="702">
        <v>2126</v>
      </c>
      <c r="L4777" s="701" t="s">
        <v>1341</v>
      </c>
      <c r="M4777" s="704"/>
      <c r="N4777" s="701" t="s">
        <v>1341</v>
      </c>
      <c r="O4777" s="706"/>
      <c r="P4777" s="701" t="s">
        <v>1341</v>
      </c>
      <c r="Q4777" s="706"/>
      <c r="R4777" s="701" t="s">
        <v>1341</v>
      </c>
      <c r="S4777" s="701" t="s">
        <v>1341</v>
      </c>
    </row>
    <row r="4778" spans="1:19" x14ac:dyDescent="0.3">
      <c r="A4778" s="701" t="s">
        <v>7611</v>
      </c>
      <c r="B4778" s="701" t="s">
        <v>1607</v>
      </c>
      <c r="C4778" s="701" t="s">
        <v>397</v>
      </c>
      <c r="D4778" s="702">
        <v>1977</v>
      </c>
      <c r="E4778" s="701" t="s">
        <v>1341</v>
      </c>
      <c r="F4778" s="701" t="s">
        <v>2422</v>
      </c>
      <c r="G4778" s="701" t="s">
        <v>1668</v>
      </c>
      <c r="H4778" s="703">
        <v>28581</v>
      </c>
      <c r="I4778" s="703">
        <v>28581</v>
      </c>
      <c r="J4778" s="701" t="s">
        <v>1608</v>
      </c>
      <c r="K4778" s="702">
        <v>2281</v>
      </c>
      <c r="L4778" s="701" t="s">
        <v>1341</v>
      </c>
      <c r="M4778" s="704"/>
      <c r="N4778" s="701" t="s">
        <v>1341</v>
      </c>
      <c r="O4778" s="706"/>
      <c r="P4778" s="701" t="s">
        <v>1341</v>
      </c>
      <c r="Q4778" s="706"/>
      <c r="R4778" s="701" t="s">
        <v>1341</v>
      </c>
      <c r="S4778" s="701" t="s">
        <v>1341</v>
      </c>
    </row>
    <row r="4779" spans="1:19" x14ac:dyDescent="0.3">
      <c r="A4779" s="701" t="s">
        <v>7612</v>
      </c>
      <c r="B4779" s="701" t="s">
        <v>1607</v>
      </c>
      <c r="C4779" s="701" t="s">
        <v>397</v>
      </c>
      <c r="D4779" s="702">
        <v>1977</v>
      </c>
      <c r="E4779" s="701" t="s">
        <v>1341</v>
      </c>
      <c r="F4779" s="701" t="s">
        <v>2422</v>
      </c>
      <c r="G4779" s="701" t="s">
        <v>1668</v>
      </c>
      <c r="H4779" s="703">
        <v>28599</v>
      </c>
      <c r="I4779" s="703">
        <v>28611</v>
      </c>
      <c r="J4779" s="701" t="s">
        <v>1608</v>
      </c>
      <c r="K4779" s="702">
        <v>3543</v>
      </c>
      <c r="L4779" s="701" t="s">
        <v>1341</v>
      </c>
      <c r="M4779" s="706"/>
      <c r="N4779" s="701" t="s">
        <v>1341</v>
      </c>
      <c r="O4779" s="706"/>
      <c r="P4779" s="701" t="s">
        <v>1341</v>
      </c>
      <c r="Q4779" s="704"/>
      <c r="R4779" s="701" t="s">
        <v>1341</v>
      </c>
      <c r="S4779" s="701" t="s">
        <v>1341</v>
      </c>
    </row>
    <row r="4780" spans="1:19" x14ac:dyDescent="0.3">
      <c r="A4780" s="701" t="s">
        <v>7613</v>
      </c>
      <c r="B4780" s="701" t="s">
        <v>1607</v>
      </c>
      <c r="C4780" s="701" t="s">
        <v>397</v>
      </c>
      <c r="D4780" s="702">
        <v>1977</v>
      </c>
      <c r="E4780" s="701" t="s">
        <v>1341</v>
      </c>
      <c r="F4780" s="701" t="s">
        <v>2422</v>
      </c>
      <c r="G4780" s="701" t="s">
        <v>1668</v>
      </c>
      <c r="H4780" s="703">
        <v>28582</v>
      </c>
      <c r="I4780" s="703">
        <v>28582</v>
      </c>
      <c r="J4780" s="701" t="s">
        <v>1608</v>
      </c>
      <c r="K4780" s="702">
        <v>9584</v>
      </c>
      <c r="L4780" s="701" t="s">
        <v>1341</v>
      </c>
      <c r="M4780" s="704"/>
      <c r="N4780" s="701" t="s">
        <v>1341</v>
      </c>
      <c r="O4780" s="706"/>
      <c r="P4780" s="701" t="s">
        <v>1341</v>
      </c>
      <c r="Q4780" s="706"/>
      <c r="R4780" s="701" t="s">
        <v>1341</v>
      </c>
      <c r="S4780" s="701" t="s">
        <v>1341</v>
      </c>
    </row>
    <row r="4781" spans="1:19" x14ac:dyDescent="0.3">
      <c r="A4781" s="701" t="s">
        <v>7614</v>
      </c>
      <c r="B4781" s="701" t="s">
        <v>1607</v>
      </c>
      <c r="C4781" s="701" t="s">
        <v>397</v>
      </c>
      <c r="D4781" s="702">
        <v>1977</v>
      </c>
      <c r="E4781" s="701" t="s">
        <v>1341</v>
      </c>
      <c r="F4781" s="701" t="s">
        <v>2422</v>
      </c>
      <c r="G4781" s="701" t="s">
        <v>1668</v>
      </c>
      <c r="H4781" s="703">
        <v>28611</v>
      </c>
      <c r="I4781" s="703">
        <v>28611</v>
      </c>
      <c r="J4781" s="701" t="s">
        <v>1608</v>
      </c>
      <c r="K4781" s="702">
        <v>10528</v>
      </c>
      <c r="L4781" s="701" t="s">
        <v>1341</v>
      </c>
      <c r="M4781" s="704"/>
      <c r="N4781" s="701" t="s">
        <v>1341</v>
      </c>
      <c r="O4781" s="706"/>
      <c r="P4781" s="701" t="s">
        <v>1341</v>
      </c>
      <c r="Q4781" s="706"/>
      <c r="R4781" s="701" t="s">
        <v>1341</v>
      </c>
      <c r="S4781" s="701" t="s">
        <v>1341</v>
      </c>
    </row>
    <row r="4782" spans="1:19" x14ac:dyDescent="0.3">
      <c r="A4782" s="701" t="s">
        <v>7615</v>
      </c>
      <c r="B4782" s="701" t="s">
        <v>1607</v>
      </c>
      <c r="C4782" s="701" t="s">
        <v>397</v>
      </c>
      <c r="D4782" s="702">
        <v>1977</v>
      </c>
      <c r="E4782" s="701" t="s">
        <v>1341</v>
      </c>
      <c r="F4782" s="701" t="s">
        <v>2422</v>
      </c>
      <c r="G4782" s="701" t="s">
        <v>1668</v>
      </c>
      <c r="H4782" s="703">
        <v>28611</v>
      </c>
      <c r="I4782" s="703">
        <v>28611</v>
      </c>
      <c r="J4782" s="701" t="s">
        <v>1608</v>
      </c>
      <c r="K4782" s="702">
        <v>7947</v>
      </c>
      <c r="L4782" s="701" t="s">
        <v>1341</v>
      </c>
      <c r="M4782" s="704"/>
      <c r="N4782" s="701" t="s">
        <v>1341</v>
      </c>
      <c r="O4782" s="706"/>
      <c r="P4782" s="701" t="s">
        <v>1341</v>
      </c>
      <c r="Q4782" s="706"/>
      <c r="R4782" s="701" t="s">
        <v>1341</v>
      </c>
      <c r="S4782" s="701" t="s">
        <v>1341</v>
      </c>
    </row>
    <row r="4783" spans="1:19" x14ac:dyDescent="0.3">
      <c r="A4783" s="701" t="s">
        <v>7616</v>
      </c>
      <c r="B4783" s="701" t="s">
        <v>1607</v>
      </c>
      <c r="C4783" s="701" t="s">
        <v>397</v>
      </c>
      <c r="D4783" s="702">
        <v>1977</v>
      </c>
      <c r="E4783" s="701" t="s">
        <v>1341</v>
      </c>
      <c r="F4783" s="701" t="s">
        <v>2422</v>
      </c>
      <c r="G4783" s="701" t="s">
        <v>1668</v>
      </c>
      <c r="H4783" s="703">
        <v>28642</v>
      </c>
      <c r="I4783" s="703">
        <v>28642</v>
      </c>
      <c r="J4783" s="701" t="s">
        <v>1608</v>
      </c>
      <c r="K4783" s="702">
        <v>2332</v>
      </c>
      <c r="L4783" s="701" t="s">
        <v>1341</v>
      </c>
      <c r="M4783" s="706"/>
      <c r="N4783" s="701" t="s">
        <v>1341</v>
      </c>
      <c r="O4783" s="706"/>
      <c r="P4783" s="701" t="s">
        <v>1341</v>
      </c>
      <c r="Q4783" s="704"/>
      <c r="R4783" s="701" t="s">
        <v>1341</v>
      </c>
      <c r="S4783" s="701" t="s">
        <v>1341</v>
      </c>
    </row>
    <row r="4784" spans="1:19" x14ac:dyDescent="0.3">
      <c r="A4784" s="701" t="s">
        <v>7176</v>
      </c>
      <c r="B4784" s="701" t="s">
        <v>1607</v>
      </c>
      <c r="C4784" s="701" t="s">
        <v>397</v>
      </c>
      <c r="D4784" s="702">
        <v>1994</v>
      </c>
      <c r="E4784" s="701" t="s">
        <v>2421</v>
      </c>
      <c r="F4784" s="701" t="s">
        <v>2422</v>
      </c>
      <c r="G4784" s="701" t="s">
        <v>1668</v>
      </c>
      <c r="H4784" s="703">
        <v>34881</v>
      </c>
      <c r="I4784" s="703">
        <v>34914</v>
      </c>
      <c r="J4784" s="701" t="s">
        <v>1608</v>
      </c>
      <c r="K4784" s="702">
        <v>188033</v>
      </c>
      <c r="L4784" s="701" t="s">
        <v>1341</v>
      </c>
      <c r="M4784" s="704"/>
      <c r="N4784" s="701" t="s">
        <v>1608</v>
      </c>
      <c r="O4784" s="702">
        <v>3482</v>
      </c>
      <c r="P4784" s="701" t="s">
        <v>1341</v>
      </c>
      <c r="Q4784" s="706"/>
      <c r="R4784" s="701" t="s">
        <v>1341</v>
      </c>
      <c r="S4784" s="701" t="s">
        <v>1341</v>
      </c>
    </row>
    <row r="4785" spans="1:19" x14ac:dyDescent="0.3">
      <c r="A4785" s="701" t="s">
        <v>8085</v>
      </c>
      <c r="B4785" s="701" t="s">
        <v>1607</v>
      </c>
      <c r="C4785" s="701" t="s">
        <v>397</v>
      </c>
      <c r="D4785" s="702">
        <v>1995</v>
      </c>
      <c r="E4785" s="701" t="s">
        <v>2421</v>
      </c>
      <c r="F4785" s="701" t="s">
        <v>2422</v>
      </c>
      <c r="G4785" s="701" t="s">
        <v>1668</v>
      </c>
      <c r="H4785" s="703">
        <v>35230</v>
      </c>
      <c r="I4785" s="703">
        <v>35254</v>
      </c>
      <c r="J4785" s="701" t="s">
        <v>1608</v>
      </c>
      <c r="K4785" s="702">
        <v>136478</v>
      </c>
      <c r="L4785" s="701" t="s">
        <v>1341</v>
      </c>
      <c r="M4785" s="704"/>
      <c r="N4785" s="701" t="s">
        <v>1608</v>
      </c>
      <c r="O4785" s="702">
        <v>1183</v>
      </c>
      <c r="P4785" s="701" t="s">
        <v>1341</v>
      </c>
      <c r="Q4785" s="706"/>
      <c r="R4785" s="701" t="s">
        <v>1341</v>
      </c>
      <c r="S4785" s="701" t="s">
        <v>1341</v>
      </c>
    </row>
    <row r="4786" spans="1:19" x14ac:dyDescent="0.3">
      <c r="A4786" s="701" t="s">
        <v>7419</v>
      </c>
      <c r="B4786" s="701" t="s">
        <v>1607</v>
      </c>
      <c r="C4786" s="701" t="s">
        <v>397</v>
      </c>
      <c r="D4786" s="702">
        <v>1996</v>
      </c>
      <c r="E4786" s="701" t="s">
        <v>2421</v>
      </c>
      <c r="F4786" s="701" t="s">
        <v>2422</v>
      </c>
      <c r="G4786" s="701" t="s">
        <v>1668</v>
      </c>
      <c r="H4786" s="703">
        <v>35582</v>
      </c>
      <c r="I4786" s="703">
        <v>35596</v>
      </c>
      <c r="J4786" s="701" t="s">
        <v>1608</v>
      </c>
      <c r="K4786" s="702">
        <v>20130</v>
      </c>
      <c r="L4786" s="701" t="s">
        <v>1613</v>
      </c>
      <c r="M4786" s="705">
        <v>20</v>
      </c>
      <c r="N4786" s="701" t="s">
        <v>1608</v>
      </c>
      <c r="O4786" s="702">
        <v>60</v>
      </c>
      <c r="P4786" s="701" t="s">
        <v>1341</v>
      </c>
      <c r="Q4786" s="706"/>
      <c r="R4786" s="701" t="s">
        <v>1341</v>
      </c>
      <c r="S4786" s="701" t="s">
        <v>1341</v>
      </c>
    </row>
    <row r="4787" spans="1:19" x14ac:dyDescent="0.3">
      <c r="A4787" s="701" t="s">
        <v>7986</v>
      </c>
      <c r="B4787" s="701" t="s">
        <v>1607</v>
      </c>
      <c r="C4787" s="701" t="s">
        <v>397</v>
      </c>
      <c r="D4787" s="702">
        <v>1996</v>
      </c>
      <c r="E4787" s="701" t="s">
        <v>2421</v>
      </c>
      <c r="F4787" s="701" t="s">
        <v>2422</v>
      </c>
      <c r="G4787" s="701" t="s">
        <v>1668</v>
      </c>
      <c r="H4787" s="703">
        <v>35582</v>
      </c>
      <c r="I4787" s="703">
        <v>35596</v>
      </c>
      <c r="J4787" s="701" t="s">
        <v>1608</v>
      </c>
      <c r="K4787" s="702">
        <v>3277</v>
      </c>
      <c r="L4787" s="701" t="s">
        <v>1613</v>
      </c>
      <c r="M4787" s="702">
        <v>3</v>
      </c>
      <c r="N4787" s="701" t="s">
        <v>1608</v>
      </c>
      <c r="O4787" s="705">
        <v>10</v>
      </c>
      <c r="P4787" s="701" t="s">
        <v>1341</v>
      </c>
      <c r="Q4787" s="704"/>
      <c r="R4787" s="701" t="s">
        <v>1341</v>
      </c>
      <c r="S4787" s="701" t="s">
        <v>1341</v>
      </c>
    </row>
    <row r="4788" spans="1:19" x14ac:dyDescent="0.3">
      <c r="A4788" s="701" t="s">
        <v>7292</v>
      </c>
      <c r="B4788" s="701" t="s">
        <v>1607</v>
      </c>
      <c r="C4788" s="701" t="s">
        <v>397</v>
      </c>
      <c r="D4788" s="702">
        <v>1997</v>
      </c>
      <c r="E4788" s="701" t="s">
        <v>2421</v>
      </c>
      <c r="F4788" s="701" t="s">
        <v>2422</v>
      </c>
      <c r="G4788" s="701" t="s">
        <v>1668</v>
      </c>
      <c r="H4788" s="703">
        <v>35941</v>
      </c>
      <c r="I4788" s="703">
        <v>35945</v>
      </c>
      <c r="J4788" s="701" t="s">
        <v>1608</v>
      </c>
      <c r="K4788" s="702">
        <v>200532</v>
      </c>
      <c r="L4788" s="701" t="s">
        <v>1613</v>
      </c>
      <c r="M4788" s="705">
        <v>1604</v>
      </c>
      <c r="N4788" s="701" t="s">
        <v>1341</v>
      </c>
      <c r="O4788" s="706"/>
      <c r="P4788" s="701" t="s">
        <v>1341</v>
      </c>
      <c r="Q4788" s="706"/>
      <c r="R4788" s="701" t="s">
        <v>1341</v>
      </c>
      <c r="S4788" s="701" t="s">
        <v>1341</v>
      </c>
    </row>
    <row r="4789" spans="1:19" x14ac:dyDescent="0.3">
      <c r="A4789" s="701" t="s">
        <v>6996</v>
      </c>
      <c r="B4789" s="701" t="s">
        <v>1607</v>
      </c>
      <c r="C4789" s="701" t="s">
        <v>397</v>
      </c>
      <c r="D4789" s="702">
        <v>1998</v>
      </c>
      <c r="E4789" s="701" t="s">
        <v>1774</v>
      </c>
      <c r="F4789" s="701" t="s">
        <v>2422</v>
      </c>
      <c r="G4789" s="701" t="s">
        <v>1668</v>
      </c>
      <c r="H4789" s="703">
        <v>36293</v>
      </c>
      <c r="I4789" s="703">
        <v>36293</v>
      </c>
      <c r="J4789" s="701" t="s">
        <v>1608</v>
      </c>
      <c r="K4789" s="702">
        <v>209669</v>
      </c>
      <c r="L4789" s="701" t="s">
        <v>1613</v>
      </c>
      <c r="M4789" s="705">
        <v>4303</v>
      </c>
      <c r="N4789" s="701" t="s">
        <v>1608</v>
      </c>
      <c r="O4789" s="702">
        <v>1179</v>
      </c>
      <c r="P4789" s="701" t="s">
        <v>1341</v>
      </c>
      <c r="Q4789" s="704"/>
      <c r="R4789" s="701" t="s">
        <v>1341</v>
      </c>
      <c r="S4789" s="701" t="s">
        <v>1341</v>
      </c>
    </row>
    <row r="4790" spans="1:19" x14ac:dyDescent="0.3">
      <c r="A4790" s="701" t="s">
        <v>7486</v>
      </c>
      <c r="B4790" s="701" t="s">
        <v>1607</v>
      </c>
      <c r="C4790" s="701" t="s">
        <v>397</v>
      </c>
      <c r="D4790" s="702">
        <v>1998</v>
      </c>
      <c r="E4790" s="701" t="s">
        <v>1774</v>
      </c>
      <c r="F4790" s="701" t="s">
        <v>2422</v>
      </c>
      <c r="G4790" s="701" t="s">
        <v>1668</v>
      </c>
      <c r="H4790" s="703">
        <v>36293</v>
      </c>
      <c r="I4790" s="703">
        <v>36293</v>
      </c>
      <c r="J4790" s="701" t="s">
        <v>1608</v>
      </c>
      <c r="K4790" s="702">
        <v>25308</v>
      </c>
      <c r="L4790" s="701" t="s">
        <v>1613</v>
      </c>
      <c r="M4790" s="705">
        <v>519</v>
      </c>
      <c r="N4790" s="701" t="s">
        <v>1608</v>
      </c>
      <c r="O4790" s="702">
        <v>142</v>
      </c>
      <c r="P4790" s="701" t="s">
        <v>1341</v>
      </c>
      <c r="Q4790" s="706"/>
      <c r="R4790" s="701" t="s">
        <v>1341</v>
      </c>
      <c r="S4790" s="701" t="s">
        <v>1341</v>
      </c>
    </row>
    <row r="4791" spans="1:19" x14ac:dyDescent="0.3">
      <c r="A4791" s="701" t="s">
        <v>7367</v>
      </c>
      <c r="B4791" s="701" t="s">
        <v>1607</v>
      </c>
      <c r="C4791" s="701" t="s">
        <v>397</v>
      </c>
      <c r="D4791" s="702">
        <v>1999</v>
      </c>
      <c r="E4791" s="701" t="s">
        <v>2421</v>
      </c>
      <c r="F4791" s="701" t="s">
        <v>2425</v>
      </c>
      <c r="G4791" s="701" t="s">
        <v>1668</v>
      </c>
      <c r="H4791" s="703">
        <v>36661</v>
      </c>
      <c r="I4791" s="703">
        <v>36666</v>
      </c>
      <c r="J4791" s="701" t="s">
        <v>1608</v>
      </c>
      <c r="K4791" s="702">
        <v>193131</v>
      </c>
      <c r="L4791" s="701" t="s">
        <v>1341</v>
      </c>
      <c r="M4791" s="704"/>
      <c r="N4791" s="701" t="s">
        <v>1608</v>
      </c>
      <c r="O4791" s="702">
        <v>1459</v>
      </c>
      <c r="P4791" s="701" t="s">
        <v>1341</v>
      </c>
      <c r="Q4791" s="706"/>
      <c r="R4791" s="701" t="s">
        <v>1341</v>
      </c>
      <c r="S4791" s="701" t="s">
        <v>1341</v>
      </c>
    </row>
    <row r="4792" spans="1:19" x14ac:dyDescent="0.3">
      <c r="A4792" s="701" t="s">
        <v>7004</v>
      </c>
      <c r="B4792" s="701" t="s">
        <v>1607</v>
      </c>
      <c r="C4792" s="701" t="s">
        <v>397</v>
      </c>
      <c r="D4792" s="702">
        <v>2000</v>
      </c>
      <c r="E4792" s="701" t="s">
        <v>2421</v>
      </c>
      <c r="F4792" s="701" t="s">
        <v>2422</v>
      </c>
      <c r="G4792" s="701" t="s">
        <v>1668</v>
      </c>
      <c r="H4792" s="703">
        <v>37022</v>
      </c>
      <c r="I4792" s="703">
        <v>37024</v>
      </c>
      <c r="J4792" s="701" t="s">
        <v>1608</v>
      </c>
      <c r="K4792" s="702">
        <v>204517</v>
      </c>
      <c r="L4792" s="701" t="s">
        <v>1613</v>
      </c>
      <c r="M4792" s="705">
        <v>412</v>
      </c>
      <c r="N4792" s="701" t="s">
        <v>1608</v>
      </c>
      <c r="O4792" s="702">
        <v>821</v>
      </c>
      <c r="P4792" s="701" t="s">
        <v>1341</v>
      </c>
      <c r="Q4792" s="706"/>
      <c r="R4792" s="701" t="s">
        <v>1341</v>
      </c>
      <c r="S4792" s="701" t="s">
        <v>1341</v>
      </c>
    </row>
    <row r="4793" spans="1:19" x14ac:dyDescent="0.3">
      <c r="A4793" s="701" t="s">
        <v>7017</v>
      </c>
      <c r="B4793" s="701" t="s">
        <v>1607</v>
      </c>
      <c r="C4793" s="701" t="s">
        <v>397</v>
      </c>
      <c r="D4793" s="702">
        <v>2001</v>
      </c>
      <c r="E4793" s="701" t="s">
        <v>2421</v>
      </c>
      <c r="F4793" s="701" t="s">
        <v>2422</v>
      </c>
      <c r="G4793" s="701" t="s">
        <v>1668</v>
      </c>
      <c r="H4793" s="703">
        <v>37402</v>
      </c>
      <c r="I4793" s="703">
        <v>37402</v>
      </c>
      <c r="J4793" s="701" t="s">
        <v>1608</v>
      </c>
      <c r="K4793" s="702">
        <v>186640</v>
      </c>
      <c r="L4793" s="701" t="s">
        <v>1613</v>
      </c>
      <c r="M4793" s="705">
        <v>190</v>
      </c>
      <c r="N4793" s="701" t="s">
        <v>1608</v>
      </c>
      <c r="O4793" s="702">
        <v>3228</v>
      </c>
      <c r="P4793" s="701" t="s">
        <v>1341</v>
      </c>
      <c r="Q4793" s="706"/>
      <c r="R4793" s="701" t="s">
        <v>1341</v>
      </c>
      <c r="S4793" s="701" t="s">
        <v>1341</v>
      </c>
    </row>
    <row r="4794" spans="1:19" x14ac:dyDescent="0.3">
      <c r="A4794" s="701" t="s">
        <v>7021</v>
      </c>
      <c r="B4794" s="701" t="s">
        <v>1607</v>
      </c>
      <c r="C4794" s="701" t="s">
        <v>397</v>
      </c>
      <c r="D4794" s="702">
        <v>2002</v>
      </c>
      <c r="E4794" s="701" t="s">
        <v>2421</v>
      </c>
      <c r="F4794" s="701" t="s">
        <v>7022</v>
      </c>
      <c r="G4794" s="701" t="s">
        <v>1668</v>
      </c>
      <c r="H4794" s="703">
        <v>37764</v>
      </c>
      <c r="I4794" s="703">
        <v>37767</v>
      </c>
      <c r="J4794" s="701" t="s">
        <v>1608</v>
      </c>
      <c r="K4794" s="702">
        <v>199401</v>
      </c>
      <c r="L4794" s="701" t="s">
        <v>1341</v>
      </c>
      <c r="M4794" s="704"/>
      <c r="N4794" s="701" t="s">
        <v>1608</v>
      </c>
      <c r="O4794" s="702">
        <v>801</v>
      </c>
      <c r="P4794" s="701" t="s">
        <v>1341</v>
      </c>
      <c r="Q4794" s="704"/>
      <c r="R4794" s="701" t="s">
        <v>1341</v>
      </c>
      <c r="S4794" s="701" t="s">
        <v>1341</v>
      </c>
    </row>
    <row r="4795" spans="1:19" x14ac:dyDescent="0.3">
      <c r="A4795" s="701" t="s">
        <v>7042</v>
      </c>
      <c r="B4795" s="701" t="s">
        <v>1607</v>
      </c>
      <c r="C4795" s="701" t="s">
        <v>397</v>
      </c>
      <c r="D4795" s="702">
        <v>2003</v>
      </c>
      <c r="E4795" s="701" t="s">
        <v>2421</v>
      </c>
      <c r="F4795" s="701" t="s">
        <v>2422</v>
      </c>
      <c r="G4795" s="701" t="s">
        <v>1668</v>
      </c>
      <c r="H4795" s="703">
        <v>38131</v>
      </c>
      <c r="I4795" s="703">
        <v>38135</v>
      </c>
      <c r="J4795" s="701" t="s">
        <v>1608</v>
      </c>
      <c r="K4795" s="702">
        <v>226702</v>
      </c>
      <c r="L4795" s="701" t="s">
        <v>1613</v>
      </c>
      <c r="M4795" s="705">
        <v>3459</v>
      </c>
      <c r="N4795" s="701" t="s">
        <v>1608</v>
      </c>
      <c r="O4795" s="702">
        <v>432</v>
      </c>
      <c r="P4795" s="701" t="s">
        <v>1341</v>
      </c>
      <c r="Q4795" s="706"/>
      <c r="R4795" s="701" t="s">
        <v>1341</v>
      </c>
      <c r="S4795" s="701" t="s">
        <v>1341</v>
      </c>
    </row>
    <row r="4796" spans="1:19" x14ac:dyDescent="0.3">
      <c r="A4796" s="701" t="s">
        <v>7046</v>
      </c>
      <c r="B4796" s="701" t="s">
        <v>1607</v>
      </c>
      <c r="C4796" s="701" t="s">
        <v>397</v>
      </c>
      <c r="D4796" s="702">
        <v>2004</v>
      </c>
      <c r="E4796" s="701" t="s">
        <v>2421</v>
      </c>
      <c r="F4796" s="701" t="s">
        <v>2422</v>
      </c>
      <c r="G4796" s="701" t="s">
        <v>1668</v>
      </c>
      <c r="H4796" s="703">
        <v>38499</v>
      </c>
      <c r="I4796" s="703">
        <v>38499</v>
      </c>
      <c r="J4796" s="701" t="s">
        <v>1608</v>
      </c>
      <c r="K4796" s="702">
        <v>191654</v>
      </c>
      <c r="L4796" s="701" t="s">
        <v>1341</v>
      </c>
      <c r="M4796" s="704"/>
      <c r="N4796" s="701" t="s">
        <v>1608</v>
      </c>
      <c r="O4796" s="702">
        <v>346</v>
      </c>
      <c r="P4796" s="701" t="s">
        <v>1341</v>
      </c>
      <c r="Q4796" s="706"/>
      <c r="R4796" s="701" t="s">
        <v>1341</v>
      </c>
      <c r="S4796" s="701" t="s">
        <v>1341</v>
      </c>
    </row>
    <row r="4797" spans="1:19" x14ac:dyDescent="0.3">
      <c r="A4797" s="701" t="s">
        <v>2423</v>
      </c>
      <c r="B4797" s="701" t="s">
        <v>1607</v>
      </c>
      <c r="C4797" s="701" t="s">
        <v>397</v>
      </c>
      <c r="D4797" s="702">
        <v>2005</v>
      </c>
      <c r="E4797" s="701" t="s">
        <v>2421</v>
      </c>
      <c r="F4797" s="701" t="s">
        <v>2422</v>
      </c>
      <c r="G4797" s="701" t="s">
        <v>1668</v>
      </c>
      <c r="H4797" s="703">
        <v>38860</v>
      </c>
      <c r="I4797" s="703">
        <v>38860</v>
      </c>
      <c r="J4797" s="701" t="s">
        <v>1608</v>
      </c>
      <c r="K4797" s="702">
        <v>200657</v>
      </c>
      <c r="L4797" s="701" t="s">
        <v>1613</v>
      </c>
      <c r="M4797" s="702">
        <v>1641</v>
      </c>
      <c r="N4797" s="701" t="s">
        <v>1608</v>
      </c>
      <c r="O4797" s="702">
        <v>2872</v>
      </c>
      <c r="P4797" s="701" t="s">
        <v>1341</v>
      </c>
      <c r="Q4797" s="704"/>
      <c r="R4797" s="701" t="s">
        <v>1341</v>
      </c>
      <c r="S4797" s="701" t="s">
        <v>1341</v>
      </c>
    </row>
    <row r="4798" spans="1:19" x14ac:dyDescent="0.3">
      <c r="A4798" s="701" t="s">
        <v>2428</v>
      </c>
      <c r="B4798" s="701" t="s">
        <v>1607</v>
      </c>
      <c r="C4798" s="701" t="s">
        <v>397</v>
      </c>
      <c r="D4798" s="702">
        <v>2005</v>
      </c>
      <c r="E4798" s="701" t="s">
        <v>2421</v>
      </c>
      <c r="F4798" s="701" t="s">
        <v>2422</v>
      </c>
      <c r="G4798" s="701" t="s">
        <v>1668</v>
      </c>
      <c r="H4798" s="703">
        <v>38860</v>
      </c>
      <c r="I4798" s="703">
        <v>38860</v>
      </c>
      <c r="J4798" s="701" t="s">
        <v>1608</v>
      </c>
      <c r="K4798" s="702">
        <v>5352</v>
      </c>
      <c r="L4798" s="701" t="s">
        <v>1613</v>
      </c>
      <c r="M4798" s="705">
        <v>44</v>
      </c>
      <c r="N4798" s="701" t="s">
        <v>1608</v>
      </c>
      <c r="O4798" s="702">
        <v>77</v>
      </c>
      <c r="P4798" s="701" t="s">
        <v>1341</v>
      </c>
      <c r="Q4798" s="704"/>
      <c r="R4798" s="701" t="s">
        <v>1341</v>
      </c>
      <c r="S4798" s="701" t="s">
        <v>1341</v>
      </c>
    </row>
    <row r="4799" spans="1:19" x14ac:dyDescent="0.3">
      <c r="A4799" s="701" t="s">
        <v>2424</v>
      </c>
      <c r="B4799" s="701" t="s">
        <v>1607</v>
      </c>
      <c r="C4799" s="701" t="s">
        <v>397</v>
      </c>
      <c r="D4799" s="702">
        <v>2006</v>
      </c>
      <c r="E4799" s="701" t="s">
        <v>2421</v>
      </c>
      <c r="F4799" s="701" t="s">
        <v>2425</v>
      </c>
      <c r="G4799" s="701" t="s">
        <v>1668</v>
      </c>
      <c r="H4799" s="703">
        <v>39227</v>
      </c>
      <c r="I4799" s="703">
        <v>39227</v>
      </c>
      <c r="J4799" s="701" t="s">
        <v>1608</v>
      </c>
      <c r="K4799" s="702">
        <v>231662</v>
      </c>
      <c r="L4799" s="701" t="s">
        <v>1613</v>
      </c>
      <c r="M4799" s="705">
        <v>488</v>
      </c>
      <c r="N4799" s="701" t="s">
        <v>1341</v>
      </c>
      <c r="O4799" s="704"/>
      <c r="P4799" s="701" t="s">
        <v>1341</v>
      </c>
      <c r="Q4799" s="704"/>
      <c r="R4799" s="701" t="s">
        <v>1341</v>
      </c>
      <c r="S4799" s="701" t="s">
        <v>1341</v>
      </c>
    </row>
    <row r="4800" spans="1:19" x14ac:dyDescent="0.3">
      <c r="A4800" s="701" t="s">
        <v>2429</v>
      </c>
      <c r="B4800" s="701" t="s">
        <v>1607</v>
      </c>
      <c r="C4800" s="701" t="s">
        <v>397</v>
      </c>
      <c r="D4800" s="702">
        <v>2007</v>
      </c>
      <c r="E4800" s="701" t="s">
        <v>2421</v>
      </c>
      <c r="F4800" s="701" t="s">
        <v>2422</v>
      </c>
      <c r="G4800" s="701" t="s">
        <v>1668</v>
      </c>
      <c r="H4800" s="703">
        <v>39595</v>
      </c>
      <c r="I4800" s="703">
        <v>39595</v>
      </c>
      <c r="J4800" s="701" t="s">
        <v>1608</v>
      </c>
      <c r="K4800" s="702">
        <v>216200</v>
      </c>
      <c r="L4800" s="701" t="s">
        <v>1613</v>
      </c>
      <c r="M4800" s="705">
        <v>872</v>
      </c>
      <c r="N4800" s="701" t="s">
        <v>1608</v>
      </c>
      <c r="O4800" s="705">
        <v>868</v>
      </c>
      <c r="P4800" s="701" t="s">
        <v>1341</v>
      </c>
      <c r="Q4800" s="704"/>
      <c r="R4800" s="701" t="s">
        <v>1341</v>
      </c>
      <c r="S4800" s="701" t="s">
        <v>1341</v>
      </c>
    </row>
    <row r="4801" spans="1:19" x14ac:dyDescent="0.3">
      <c r="A4801" s="701" t="s">
        <v>1773</v>
      </c>
      <c r="B4801" s="701" t="s">
        <v>1607</v>
      </c>
      <c r="C4801" s="701" t="s">
        <v>397</v>
      </c>
      <c r="D4801" s="702">
        <v>2008</v>
      </c>
      <c r="E4801" s="701" t="s">
        <v>1774</v>
      </c>
      <c r="F4801" s="701" t="s">
        <v>2422</v>
      </c>
      <c r="G4801" s="701" t="s">
        <v>1668</v>
      </c>
      <c r="H4801" s="703">
        <v>39961</v>
      </c>
      <c r="I4801" s="703">
        <v>39964</v>
      </c>
      <c r="J4801" s="701" t="s">
        <v>1608</v>
      </c>
      <c r="K4801" s="702">
        <v>108185</v>
      </c>
      <c r="L4801" s="701" t="s">
        <v>1613</v>
      </c>
      <c r="M4801" s="705">
        <v>437</v>
      </c>
      <c r="N4801" s="701" t="s">
        <v>1608</v>
      </c>
      <c r="O4801" s="702">
        <v>662</v>
      </c>
      <c r="P4801" s="701" t="s">
        <v>1341</v>
      </c>
      <c r="Q4801" s="704"/>
      <c r="R4801" s="701" t="s">
        <v>1341</v>
      </c>
      <c r="S4801" s="701" t="s">
        <v>1341</v>
      </c>
    </row>
    <row r="4802" spans="1:19" x14ac:dyDescent="0.3">
      <c r="A4802" s="701" t="s">
        <v>7072</v>
      </c>
      <c r="B4802" s="701" t="s">
        <v>1607</v>
      </c>
      <c r="C4802" s="701" t="s">
        <v>397</v>
      </c>
      <c r="D4802" s="702">
        <v>2009</v>
      </c>
      <c r="E4802" s="701" t="s">
        <v>1774</v>
      </c>
      <c r="F4802" s="701" t="s">
        <v>2422</v>
      </c>
      <c r="G4802" s="701" t="s">
        <v>1668</v>
      </c>
      <c r="H4802" s="703">
        <v>40326</v>
      </c>
      <c r="I4802" s="703">
        <v>40326</v>
      </c>
      <c r="J4802" s="701" t="s">
        <v>1608</v>
      </c>
      <c r="K4802" s="702">
        <v>206128</v>
      </c>
      <c r="L4802" s="701" t="s">
        <v>1613</v>
      </c>
      <c r="M4802" s="705">
        <v>2534</v>
      </c>
      <c r="N4802" s="701" t="s">
        <v>1608</v>
      </c>
      <c r="O4802" s="702">
        <v>2534</v>
      </c>
      <c r="P4802" s="701" t="s">
        <v>1341</v>
      </c>
      <c r="Q4802" s="704"/>
      <c r="R4802" s="701" t="s">
        <v>1341</v>
      </c>
      <c r="S4802" s="701" t="s">
        <v>1341</v>
      </c>
    </row>
    <row r="4803" spans="1:19" x14ac:dyDescent="0.3">
      <c r="A4803" s="701" t="s">
        <v>7086</v>
      </c>
      <c r="B4803" s="701" t="s">
        <v>1607</v>
      </c>
      <c r="C4803" s="701" t="s">
        <v>397</v>
      </c>
      <c r="D4803" s="702">
        <v>2010</v>
      </c>
      <c r="E4803" s="701" t="s">
        <v>1774</v>
      </c>
      <c r="F4803" s="701" t="s">
        <v>2422</v>
      </c>
      <c r="G4803" s="701" t="s">
        <v>1668</v>
      </c>
      <c r="H4803" s="703">
        <v>40701</v>
      </c>
      <c r="I4803" s="703">
        <v>40708</v>
      </c>
      <c r="J4803" s="701" t="s">
        <v>1608</v>
      </c>
      <c r="K4803" s="702">
        <v>182177</v>
      </c>
      <c r="L4803" s="701" t="s">
        <v>1613</v>
      </c>
      <c r="M4803" s="705">
        <v>1087</v>
      </c>
      <c r="N4803" s="701" t="s">
        <v>1608</v>
      </c>
      <c r="O4803" s="702">
        <v>1630</v>
      </c>
      <c r="P4803" s="701" t="s">
        <v>1341</v>
      </c>
      <c r="Q4803" s="704"/>
      <c r="R4803" s="701" t="s">
        <v>1341</v>
      </c>
      <c r="S4803" s="701" t="s">
        <v>1341</v>
      </c>
    </row>
    <row r="4804" spans="1:19" x14ac:dyDescent="0.3">
      <c r="A4804" s="701" t="s">
        <v>4691</v>
      </c>
      <c r="B4804" s="701" t="s">
        <v>1607</v>
      </c>
      <c r="C4804" s="701" t="s">
        <v>472</v>
      </c>
      <c r="D4804" s="702">
        <v>1980</v>
      </c>
      <c r="E4804" s="701" t="s">
        <v>4692</v>
      </c>
      <c r="F4804" s="701" t="s">
        <v>4693</v>
      </c>
      <c r="G4804" s="701" t="s">
        <v>1668</v>
      </c>
      <c r="H4804" s="703">
        <v>29677</v>
      </c>
      <c r="I4804" s="703">
        <v>29706</v>
      </c>
      <c r="J4804" s="701" t="s">
        <v>1608</v>
      </c>
      <c r="K4804" s="702">
        <v>59274</v>
      </c>
      <c r="L4804" s="701" t="s">
        <v>1341</v>
      </c>
      <c r="M4804" s="704"/>
      <c r="N4804" s="701" t="s">
        <v>1608</v>
      </c>
      <c r="O4804" s="702">
        <v>7325</v>
      </c>
      <c r="P4804" s="701" t="s">
        <v>1341</v>
      </c>
      <c r="Q4804" s="704"/>
      <c r="R4804" s="701" t="s">
        <v>1341</v>
      </c>
      <c r="S4804" s="701" t="s">
        <v>1341</v>
      </c>
    </row>
    <row r="4805" spans="1:19" x14ac:dyDescent="0.3">
      <c r="A4805" s="701" t="s">
        <v>4704</v>
      </c>
      <c r="B4805" s="701" t="s">
        <v>1607</v>
      </c>
      <c r="C4805" s="701" t="s">
        <v>472</v>
      </c>
      <c r="D4805" s="702">
        <v>1981</v>
      </c>
      <c r="E4805" s="701" t="s">
        <v>4692</v>
      </c>
      <c r="F4805" s="701" t="s">
        <v>4693</v>
      </c>
      <c r="G4805" s="701" t="s">
        <v>1668</v>
      </c>
      <c r="H4805" s="703">
        <v>30033</v>
      </c>
      <c r="I4805" s="703">
        <v>30033</v>
      </c>
      <c r="J4805" s="701" t="s">
        <v>1608</v>
      </c>
      <c r="K4805" s="702">
        <v>46186</v>
      </c>
      <c r="L4805" s="701" t="s">
        <v>1341</v>
      </c>
      <c r="M4805" s="704"/>
      <c r="N4805" s="701" t="s">
        <v>1613</v>
      </c>
      <c r="O4805" s="702">
        <v>36940</v>
      </c>
      <c r="P4805" s="701" t="s">
        <v>1608</v>
      </c>
      <c r="Q4805" s="705">
        <v>1874</v>
      </c>
      <c r="R4805" s="701" t="s">
        <v>1341</v>
      </c>
      <c r="S4805" s="701" t="s">
        <v>1341</v>
      </c>
    </row>
    <row r="4806" spans="1:19" x14ac:dyDescent="0.3">
      <c r="A4806" s="701" t="s">
        <v>4723</v>
      </c>
      <c r="B4806" s="701" t="s">
        <v>1607</v>
      </c>
      <c r="C4806" s="701" t="s">
        <v>472</v>
      </c>
      <c r="D4806" s="702">
        <v>1982</v>
      </c>
      <c r="E4806" s="701" t="s">
        <v>4692</v>
      </c>
      <c r="F4806" s="701" t="s">
        <v>4724</v>
      </c>
      <c r="G4806" s="701" t="s">
        <v>1668</v>
      </c>
      <c r="H4806" s="703">
        <v>30413</v>
      </c>
      <c r="I4806" s="703">
        <v>30413</v>
      </c>
      <c r="J4806" s="701" t="s">
        <v>1608</v>
      </c>
      <c r="K4806" s="702">
        <v>33444</v>
      </c>
      <c r="L4806" s="701" t="s">
        <v>1341</v>
      </c>
      <c r="M4806" s="704"/>
      <c r="N4806" s="701" t="s">
        <v>1608</v>
      </c>
      <c r="O4806" s="702">
        <v>338</v>
      </c>
      <c r="P4806" s="701" t="s">
        <v>1341</v>
      </c>
      <c r="Q4806" s="704"/>
      <c r="R4806" s="701" t="s">
        <v>1341</v>
      </c>
      <c r="S4806" s="701" t="s">
        <v>1341</v>
      </c>
    </row>
    <row r="4807" spans="1:19" x14ac:dyDescent="0.3">
      <c r="A4807" s="701" t="s">
        <v>7095</v>
      </c>
      <c r="B4807" s="701" t="s">
        <v>1607</v>
      </c>
      <c r="C4807" s="701" t="s">
        <v>472</v>
      </c>
      <c r="D4807" s="702">
        <v>1983</v>
      </c>
      <c r="E4807" s="701" t="s">
        <v>4692</v>
      </c>
      <c r="F4807" s="701" t="s">
        <v>6998</v>
      </c>
      <c r="G4807" s="701" t="s">
        <v>1668</v>
      </c>
      <c r="H4807" s="703">
        <v>30754</v>
      </c>
      <c r="I4807" s="703">
        <v>30754</v>
      </c>
      <c r="J4807" s="701" t="s">
        <v>1608</v>
      </c>
      <c r="K4807" s="702">
        <v>26915</v>
      </c>
      <c r="L4807" s="701" t="s">
        <v>1341</v>
      </c>
      <c r="M4807" s="704"/>
      <c r="N4807" s="701" t="s">
        <v>1608</v>
      </c>
      <c r="O4807" s="702">
        <v>1567</v>
      </c>
      <c r="P4807" s="701" t="s">
        <v>1341</v>
      </c>
      <c r="Q4807" s="704"/>
      <c r="R4807" s="701" t="s">
        <v>1341</v>
      </c>
      <c r="S4807" s="701" t="s">
        <v>1341</v>
      </c>
    </row>
    <row r="4808" spans="1:19" x14ac:dyDescent="0.3">
      <c r="A4808" s="701" t="s">
        <v>7143</v>
      </c>
      <c r="B4808" s="701" t="s">
        <v>1607</v>
      </c>
      <c r="C4808" s="701" t="s">
        <v>472</v>
      </c>
      <c r="D4808" s="702">
        <v>1986</v>
      </c>
      <c r="E4808" s="701" t="s">
        <v>4692</v>
      </c>
      <c r="F4808" s="701" t="s">
        <v>6998</v>
      </c>
      <c r="G4808" s="701" t="s">
        <v>1668</v>
      </c>
      <c r="H4808" s="703">
        <v>31881</v>
      </c>
      <c r="I4808" s="703">
        <v>31881</v>
      </c>
      <c r="J4808" s="701" t="s">
        <v>1608</v>
      </c>
      <c r="K4808" s="702">
        <v>23904</v>
      </c>
      <c r="L4808" s="701" t="s">
        <v>1341</v>
      </c>
      <c r="M4808" s="704"/>
      <c r="N4808" s="701" t="s">
        <v>1608</v>
      </c>
      <c r="O4808" s="702">
        <v>996</v>
      </c>
      <c r="P4808" s="701" t="s">
        <v>1341</v>
      </c>
      <c r="Q4808" s="704"/>
      <c r="R4808" s="701" t="s">
        <v>1341</v>
      </c>
      <c r="S4808" s="701" t="s">
        <v>1341</v>
      </c>
    </row>
    <row r="4809" spans="1:19" x14ac:dyDescent="0.3">
      <c r="A4809" s="701" t="s">
        <v>7171</v>
      </c>
      <c r="B4809" s="701" t="s">
        <v>1607</v>
      </c>
      <c r="C4809" s="701" t="s">
        <v>472</v>
      </c>
      <c r="D4809" s="702">
        <v>1987</v>
      </c>
      <c r="E4809" s="701" t="s">
        <v>4692</v>
      </c>
      <c r="F4809" s="701" t="s">
        <v>6998</v>
      </c>
      <c r="G4809" s="701" t="s">
        <v>1668</v>
      </c>
      <c r="H4809" s="703">
        <v>32281</v>
      </c>
      <c r="I4809" s="703">
        <v>32281</v>
      </c>
      <c r="J4809" s="701" t="s">
        <v>1608</v>
      </c>
      <c r="K4809" s="702">
        <v>127910</v>
      </c>
      <c r="L4809" s="701" t="s">
        <v>1341</v>
      </c>
      <c r="M4809" s="704"/>
      <c r="N4809" s="701" t="s">
        <v>1613</v>
      </c>
      <c r="O4809" s="702">
        <v>7923</v>
      </c>
      <c r="P4809" s="701" t="s">
        <v>1608</v>
      </c>
      <c r="Q4809" s="705">
        <v>9333</v>
      </c>
      <c r="R4809" s="701" t="s">
        <v>1341</v>
      </c>
      <c r="S4809" s="701" t="s">
        <v>1341</v>
      </c>
    </row>
    <row r="4810" spans="1:19" x14ac:dyDescent="0.3">
      <c r="A4810" s="701" t="s">
        <v>7299</v>
      </c>
      <c r="B4810" s="701" t="s">
        <v>1607</v>
      </c>
      <c r="C4810" s="701" t="s">
        <v>472</v>
      </c>
      <c r="D4810" s="702">
        <v>1988</v>
      </c>
      <c r="E4810" s="701" t="s">
        <v>4692</v>
      </c>
      <c r="F4810" s="701" t="s">
        <v>7300</v>
      </c>
      <c r="G4810" s="701" t="s">
        <v>1668</v>
      </c>
      <c r="H4810" s="703">
        <v>32645</v>
      </c>
      <c r="I4810" s="703">
        <v>32645</v>
      </c>
      <c r="J4810" s="701" t="s">
        <v>1608</v>
      </c>
      <c r="K4810" s="702">
        <v>36599</v>
      </c>
      <c r="L4810" s="701" t="s">
        <v>1341</v>
      </c>
      <c r="M4810" s="704"/>
      <c r="N4810" s="701" t="s">
        <v>1608</v>
      </c>
      <c r="O4810" s="702">
        <v>4524</v>
      </c>
      <c r="P4810" s="701" t="s">
        <v>1341</v>
      </c>
      <c r="Q4810" s="704"/>
      <c r="R4810" s="701" t="s">
        <v>1341</v>
      </c>
      <c r="S4810" s="701" t="s">
        <v>1341</v>
      </c>
    </row>
    <row r="4811" spans="1:19" x14ac:dyDescent="0.3">
      <c r="A4811" s="701" t="s">
        <v>7107</v>
      </c>
      <c r="B4811" s="701" t="s">
        <v>1607</v>
      </c>
      <c r="C4811" s="701" t="s">
        <v>472</v>
      </c>
      <c r="D4811" s="702">
        <v>1989</v>
      </c>
      <c r="E4811" s="701" t="s">
        <v>4692</v>
      </c>
      <c r="F4811" s="701" t="s">
        <v>6998</v>
      </c>
      <c r="G4811" s="701" t="s">
        <v>1668</v>
      </c>
      <c r="H4811" s="703">
        <v>33009</v>
      </c>
      <c r="I4811" s="703">
        <v>33009</v>
      </c>
      <c r="J4811" s="701" t="s">
        <v>1608</v>
      </c>
      <c r="K4811" s="702">
        <v>44964</v>
      </c>
      <c r="L4811" s="701" t="s">
        <v>1341</v>
      </c>
      <c r="M4811" s="704"/>
      <c r="N4811" s="701" t="s">
        <v>1608</v>
      </c>
      <c r="O4811" s="702">
        <v>1873</v>
      </c>
      <c r="P4811" s="701" t="s">
        <v>1341</v>
      </c>
      <c r="Q4811" s="704"/>
      <c r="R4811" s="701" t="s">
        <v>1341</v>
      </c>
      <c r="S4811" s="701" t="s">
        <v>1341</v>
      </c>
    </row>
    <row r="4812" spans="1:19" x14ac:dyDescent="0.3">
      <c r="A4812" s="701" t="s">
        <v>7130</v>
      </c>
      <c r="B4812" s="701" t="s">
        <v>1607</v>
      </c>
      <c r="C4812" s="701" t="s">
        <v>472</v>
      </c>
      <c r="D4812" s="702">
        <v>1990</v>
      </c>
      <c r="E4812" s="701" t="s">
        <v>4692</v>
      </c>
      <c r="F4812" s="701" t="s">
        <v>6998</v>
      </c>
      <c r="G4812" s="701" t="s">
        <v>1341</v>
      </c>
      <c r="H4812" s="703">
        <v>33375</v>
      </c>
      <c r="I4812" s="703">
        <v>33378</v>
      </c>
      <c r="J4812" s="701" t="s">
        <v>1608</v>
      </c>
      <c r="K4812" s="702">
        <v>63019</v>
      </c>
      <c r="L4812" s="701" t="s">
        <v>1341</v>
      </c>
      <c r="M4812" s="704"/>
      <c r="N4812" s="701" t="s">
        <v>1613</v>
      </c>
      <c r="O4812" s="702">
        <v>219</v>
      </c>
      <c r="P4812" s="701" t="s">
        <v>1608</v>
      </c>
      <c r="Q4812" s="705">
        <v>5862</v>
      </c>
      <c r="R4812" s="701" t="s">
        <v>1341</v>
      </c>
      <c r="S4812" s="701" t="s">
        <v>1341</v>
      </c>
    </row>
    <row r="4813" spans="1:19" x14ac:dyDescent="0.3">
      <c r="A4813" s="701" t="s">
        <v>7135</v>
      </c>
      <c r="B4813" s="701" t="s">
        <v>1607</v>
      </c>
      <c r="C4813" s="701" t="s">
        <v>472</v>
      </c>
      <c r="D4813" s="702">
        <v>1991</v>
      </c>
      <c r="E4813" s="701" t="s">
        <v>4692</v>
      </c>
      <c r="F4813" s="701" t="s">
        <v>1769</v>
      </c>
      <c r="G4813" s="701" t="s">
        <v>1668</v>
      </c>
      <c r="H4813" s="703">
        <v>33739</v>
      </c>
      <c r="I4813" s="703">
        <v>33743</v>
      </c>
      <c r="J4813" s="701" t="s">
        <v>1608</v>
      </c>
      <c r="K4813" s="702">
        <v>165620</v>
      </c>
      <c r="L4813" s="701" t="s">
        <v>1341</v>
      </c>
      <c r="M4813" s="704"/>
      <c r="N4813" s="701" t="s">
        <v>1613</v>
      </c>
      <c r="O4813" s="702">
        <v>5833</v>
      </c>
      <c r="P4813" s="701" t="s">
        <v>1608</v>
      </c>
      <c r="Q4813" s="705">
        <v>5303</v>
      </c>
      <c r="R4813" s="701" t="s">
        <v>1341</v>
      </c>
      <c r="S4813" s="701" t="s">
        <v>1341</v>
      </c>
    </row>
    <row r="4814" spans="1:19" x14ac:dyDescent="0.3">
      <c r="A4814" s="701" t="s">
        <v>7146</v>
      </c>
      <c r="B4814" s="701" t="s">
        <v>1607</v>
      </c>
      <c r="C4814" s="701" t="s">
        <v>472</v>
      </c>
      <c r="D4814" s="702">
        <v>1992</v>
      </c>
      <c r="E4814" s="701" t="s">
        <v>4692</v>
      </c>
      <c r="F4814" s="701" t="s">
        <v>1769</v>
      </c>
      <c r="G4814" s="701" t="s">
        <v>1668</v>
      </c>
      <c r="H4814" s="703">
        <v>34114</v>
      </c>
      <c r="I4814" s="703">
        <v>34114</v>
      </c>
      <c r="J4814" s="701" t="s">
        <v>1608</v>
      </c>
      <c r="K4814" s="702">
        <v>89207</v>
      </c>
      <c r="L4814" s="701" t="s">
        <v>1341</v>
      </c>
      <c r="M4814" s="704"/>
      <c r="N4814" s="701" t="s">
        <v>1613</v>
      </c>
      <c r="O4814" s="702">
        <v>5206</v>
      </c>
      <c r="P4814" s="701" t="s">
        <v>1608</v>
      </c>
      <c r="Q4814" s="705">
        <v>5708</v>
      </c>
      <c r="R4814" s="701" t="s">
        <v>1341</v>
      </c>
      <c r="S4814" s="701" t="s">
        <v>1341</v>
      </c>
    </row>
    <row r="4815" spans="1:19" x14ac:dyDescent="0.3">
      <c r="A4815" s="701" t="s">
        <v>7158</v>
      </c>
      <c r="B4815" s="701" t="s">
        <v>1607</v>
      </c>
      <c r="C4815" s="701" t="s">
        <v>472</v>
      </c>
      <c r="D4815" s="702">
        <v>1993</v>
      </c>
      <c r="E4815" s="701" t="s">
        <v>4692</v>
      </c>
      <c r="F4815" s="701" t="s">
        <v>1769</v>
      </c>
      <c r="G4815" s="701" t="s">
        <v>1668</v>
      </c>
      <c r="H4815" s="703">
        <v>34467</v>
      </c>
      <c r="I4815" s="703">
        <v>34479</v>
      </c>
      <c r="J4815" s="701" t="s">
        <v>1608</v>
      </c>
      <c r="K4815" s="702">
        <v>200664</v>
      </c>
      <c r="L4815" s="701" t="s">
        <v>1341</v>
      </c>
      <c r="M4815" s="704"/>
      <c r="N4815" s="701" t="s">
        <v>1613</v>
      </c>
      <c r="O4815" s="702">
        <v>8424</v>
      </c>
      <c r="P4815" s="701" t="s">
        <v>1608</v>
      </c>
      <c r="Q4815" s="705">
        <v>6912</v>
      </c>
      <c r="R4815" s="701" t="s">
        <v>1341</v>
      </c>
      <c r="S4815" s="701" t="s">
        <v>1341</v>
      </c>
    </row>
    <row r="4816" spans="1:19" x14ac:dyDescent="0.3">
      <c r="A4816" s="701" t="s">
        <v>7175</v>
      </c>
      <c r="B4816" s="701" t="s">
        <v>1607</v>
      </c>
      <c r="C4816" s="701" t="s">
        <v>472</v>
      </c>
      <c r="D4816" s="702">
        <v>1994</v>
      </c>
      <c r="E4816" s="701" t="s">
        <v>1768</v>
      </c>
      <c r="F4816" s="701" t="s">
        <v>6998</v>
      </c>
      <c r="G4816" s="701" t="s">
        <v>1668</v>
      </c>
      <c r="H4816" s="703">
        <v>34843</v>
      </c>
      <c r="I4816" s="703">
        <v>34848</v>
      </c>
      <c r="J4816" s="701" t="s">
        <v>1608</v>
      </c>
      <c r="K4816" s="702">
        <v>203389</v>
      </c>
      <c r="L4816" s="701" t="s">
        <v>1613</v>
      </c>
      <c r="M4816" s="705">
        <v>1649</v>
      </c>
      <c r="N4816" s="701" t="s">
        <v>1608</v>
      </c>
      <c r="O4816" s="702">
        <v>6312</v>
      </c>
      <c r="P4816" s="701" t="s">
        <v>1341</v>
      </c>
      <c r="Q4816" s="704"/>
      <c r="R4816" s="701" t="s">
        <v>1341</v>
      </c>
      <c r="S4816" s="701" t="s">
        <v>1341</v>
      </c>
    </row>
    <row r="4817" spans="1:19" x14ac:dyDescent="0.3">
      <c r="A4817" s="701" t="s">
        <v>7283</v>
      </c>
      <c r="B4817" s="701" t="s">
        <v>1607</v>
      </c>
      <c r="C4817" s="701" t="s">
        <v>472</v>
      </c>
      <c r="D4817" s="702">
        <v>1995</v>
      </c>
      <c r="E4817" s="701" t="s">
        <v>1768</v>
      </c>
      <c r="F4817" s="701" t="s">
        <v>7284</v>
      </c>
      <c r="G4817" s="701" t="s">
        <v>1668</v>
      </c>
      <c r="H4817" s="703">
        <v>35208</v>
      </c>
      <c r="I4817" s="703">
        <v>35213</v>
      </c>
      <c r="J4817" s="701" t="s">
        <v>1608</v>
      </c>
      <c r="K4817" s="702">
        <v>28901</v>
      </c>
      <c r="L4817" s="701" t="s">
        <v>1613</v>
      </c>
      <c r="M4817" s="705">
        <v>1952</v>
      </c>
      <c r="N4817" s="701" t="s">
        <v>1608</v>
      </c>
      <c r="O4817" s="702">
        <v>4147</v>
      </c>
      <c r="P4817" s="701" t="s">
        <v>1341</v>
      </c>
      <c r="Q4817" s="704"/>
      <c r="R4817" s="701" t="s">
        <v>1341</v>
      </c>
      <c r="S4817" s="701" t="s">
        <v>1341</v>
      </c>
    </row>
    <row r="4818" spans="1:19" x14ac:dyDescent="0.3">
      <c r="A4818" s="701" t="s">
        <v>7288</v>
      </c>
      <c r="B4818" s="701" t="s">
        <v>1607</v>
      </c>
      <c r="C4818" s="701" t="s">
        <v>472</v>
      </c>
      <c r="D4818" s="702">
        <v>1996</v>
      </c>
      <c r="E4818" s="701" t="s">
        <v>1768</v>
      </c>
      <c r="F4818" s="701" t="s">
        <v>7284</v>
      </c>
      <c r="G4818" s="701" t="s">
        <v>1668</v>
      </c>
      <c r="H4818" s="703">
        <v>35567</v>
      </c>
      <c r="I4818" s="703">
        <v>35567</v>
      </c>
      <c r="J4818" s="701" t="s">
        <v>1608</v>
      </c>
      <c r="K4818" s="702">
        <v>202123</v>
      </c>
      <c r="L4818" s="701" t="s">
        <v>1613</v>
      </c>
      <c r="M4818" s="705">
        <v>728</v>
      </c>
      <c r="N4818" s="701" t="s">
        <v>1608</v>
      </c>
      <c r="O4818" s="702">
        <v>15241</v>
      </c>
      <c r="P4818" s="701" t="s">
        <v>1341</v>
      </c>
      <c r="Q4818" s="704"/>
      <c r="R4818" s="701" t="s">
        <v>1341</v>
      </c>
      <c r="S4818" s="701" t="s">
        <v>1341</v>
      </c>
    </row>
    <row r="4819" spans="1:19" x14ac:dyDescent="0.3">
      <c r="A4819" s="701" t="s">
        <v>7303</v>
      </c>
      <c r="B4819" s="701" t="s">
        <v>1607</v>
      </c>
      <c r="C4819" s="701" t="s">
        <v>472</v>
      </c>
      <c r="D4819" s="702">
        <v>1997</v>
      </c>
      <c r="E4819" s="701" t="s">
        <v>1768</v>
      </c>
      <c r="F4819" s="701" t="s">
        <v>6998</v>
      </c>
      <c r="G4819" s="701" t="s">
        <v>1668</v>
      </c>
      <c r="H4819" s="703">
        <v>35929</v>
      </c>
      <c r="I4819" s="703">
        <v>35938</v>
      </c>
      <c r="J4819" s="701" t="s">
        <v>1608</v>
      </c>
      <c r="K4819" s="702">
        <v>45196</v>
      </c>
      <c r="L4819" s="701" t="s">
        <v>1613</v>
      </c>
      <c r="M4819" s="705">
        <v>68</v>
      </c>
      <c r="N4819" s="701" t="s">
        <v>1608</v>
      </c>
      <c r="O4819" s="702">
        <v>2375</v>
      </c>
      <c r="P4819" s="701" t="s">
        <v>1341</v>
      </c>
      <c r="Q4819" s="704"/>
      <c r="R4819" s="701" t="s">
        <v>1341</v>
      </c>
      <c r="S4819" s="701" t="s">
        <v>1341</v>
      </c>
    </row>
    <row r="4820" spans="1:19" x14ac:dyDescent="0.3">
      <c r="A4820" s="701" t="s">
        <v>7304</v>
      </c>
      <c r="B4820" s="701" t="s">
        <v>1607</v>
      </c>
      <c r="C4820" s="701" t="s">
        <v>472</v>
      </c>
      <c r="D4820" s="702">
        <v>1997</v>
      </c>
      <c r="E4820" s="701" t="s">
        <v>1768</v>
      </c>
      <c r="F4820" s="701" t="s">
        <v>6998</v>
      </c>
      <c r="G4820" s="701" t="s">
        <v>1668</v>
      </c>
      <c r="H4820" s="703">
        <v>35929</v>
      </c>
      <c r="I4820" s="703">
        <v>35938</v>
      </c>
      <c r="J4820" s="701" t="s">
        <v>1608</v>
      </c>
      <c r="K4820" s="702">
        <v>45264</v>
      </c>
      <c r="L4820" s="701" t="s">
        <v>1341</v>
      </c>
      <c r="M4820" s="704"/>
      <c r="N4820" s="701" t="s">
        <v>1608</v>
      </c>
      <c r="O4820" s="702">
        <v>2375</v>
      </c>
      <c r="P4820" s="701" t="s">
        <v>1341</v>
      </c>
      <c r="Q4820" s="704"/>
      <c r="R4820" s="701" t="s">
        <v>1341</v>
      </c>
      <c r="S4820" s="701" t="s">
        <v>1341</v>
      </c>
    </row>
    <row r="4821" spans="1:19" x14ac:dyDescent="0.3">
      <c r="A4821" s="701" t="s">
        <v>6997</v>
      </c>
      <c r="B4821" s="701" t="s">
        <v>1607</v>
      </c>
      <c r="C4821" s="701" t="s">
        <v>472</v>
      </c>
      <c r="D4821" s="702">
        <v>1998</v>
      </c>
      <c r="E4821" s="701" t="s">
        <v>1768</v>
      </c>
      <c r="F4821" s="701" t="s">
        <v>6998</v>
      </c>
      <c r="G4821" s="701" t="s">
        <v>1668</v>
      </c>
      <c r="H4821" s="703">
        <v>36281</v>
      </c>
      <c r="I4821" s="703">
        <v>36281</v>
      </c>
      <c r="J4821" s="701" t="s">
        <v>1608</v>
      </c>
      <c r="K4821" s="702">
        <v>173001</v>
      </c>
      <c r="L4821" s="701" t="s">
        <v>1613</v>
      </c>
      <c r="M4821" s="705">
        <v>3813</v>
      </c>
      <c r="N4821" s="701" t="s">
        <v>1608</v>
      </c>
      <c r="O4821" s="702">
        <v>13840</v>
      </c>
      <c r="P4821" s="701" t="s">
        <v>1341</v>
      </c>
      <c r="Q4821" s="704"/>
      <c r="R4821" s="701" t="s">
        <v>1341</v>
      </c>
      <c r="S4821" s="701" t="s">
        <v>1341</v>
      </c>
    </row>
    <row r="4822" spans="1:19" x14ac:dyDescent="0.3">
      <c r="A4822" s="701" t="s">
        <v>7018</v>
      </c>
      <c r="B4822" s="701" t="s">
        <v>1607</v>
      </c>
      <c r="C4822" s="701" t="s">
        <v>472</v>
      </c>
      <c r="D4822" s="702">
        <v>2002</v>
      </c>
      <c r="E4822" s="701" t="s">
        <v>1768</v>
      </c>
      <c r="F4822" s="701" t="s">
        <v>1769</v>
      </c>
      <c r="G4822" s="701" t="s">
        <v>1668</v>
      </c>
      <c r="H4822" s="703">
        <v>37732</v>
      </c>
      <c r="I4822" s="703">
        <v>37783</v>
      </c>
      <c r="J4822" s="701" t="s">
        <v>1613</v>
      </c>
      <c r="K4822" s="702">
        <v>175336</v>
      </c>
      <c r="L4822" s="701" t="s">
        <v>1341</v>
      </c>
      <c r="M4822" s="704"/>
      <c r="N4822" s="701" t="s">
        <v>1613</v>
      </c>
      <c r="O4822" s="702">
        <v>7799</v>
      </c>
      <c r="P4822" s="701" t="s">
        <v>1341</v>
      </c>
      <c r="Q4822" s="704"/>
      <c r="R4822" s="701" t="s">
        <v>1341</v>
      </c>
      <c r="S4822" s="701" t="s">
        <v>1341</v>
      </c>
    </row>
    <row r="4823" spans="1:19" x14ac:dyDescent="0.3">
      <c r="A4823" s="701" t="s">
        <v>7030</v>
      </c>
      <c r="B4823" s="701" t="s">
        <v>1607</v>
      </c>
      <c r="C4823" s="701" t="s">
        <v>472</v>
      </c>
      <c r="D4823" s="702">
        <v>2002</v>
      </c>
      <c r="E4823" s="701" t="s">
        <v>1768</v>
      </c>
      <c r="F4823" s="701" t="s">
        <v>1769</v>
      </c>
      <c r="G4823" s="701" t="s">
        <v>1668</v>
      </c>
      <c r="H4823" s="703">
        <v>37728</v>
      </c>
      <c r="I4823" s="703">
        <v>37783</v>
      </c>
      <c r="J4823" s="701" t="s">
        <v>1608</v>
      </c>
      <c r="K4823" s="702">
        <v>77572</v>
      </c>
      <c r="L4823" s="701" t="s">
        <v>1613</v>
      </c>
      <c r="M4823" s="705">
        <v>21510</v>
      </c>
      <c r="N4823" s="701" t="s">
        <v>1608</v>
      </c>
      <c r="O4823" s="702">
        <v>2056</v>
      </c>
      <c r="P4823" s="701" t="s">
        <v>1613</v>
      </c>
      <c r="Q4823" s="705">
        <v>5166</v>
      </c>
      <c r="R4823" s="701" t="s">
        <v>1341</v>
      </c>
      <c r="S4823" s="701" t="s">
        <v>1341</v>
      </c>
    </row>
    <row r="4824" spans="1:19" x14ac:dyDescent="0.3">
      <c r="A4824" s="701" t="s">
        <v>7034</v>
      </c>
      <c r="B4824" s="701" t="s">
        <v>1607</v>
      </c>
      <c r="C4824" s="701" t="s">
        <v>472</v>
      </c>
      <c r="D4824" s="702">
        <v>2003</v>
      </c>
      <c r="E4824" s="701" t="s">
        <v>1768</v>
      </c>
      <c r="F4824" s="701" t="s">
        <v>1769</v>
      </c>
      <c r="G4824" s="701" t="s">
        <v>1668</v>
      </c>
      <c r="H4824" s="703">
        <v>38105</v>
      </c>
      <c r="I4824" s="703">
        <v>38166</v>
      </c>
      <c r="J4824" s="701" t="s">
        <v>1608</v>
      </c>
      <c r="K4824" s="702">
        <v>188233</v>
      </c>
      <c r="L4824" s="701" t="s">
        <v>1613</v>
      </c>
      <c r="M4824" s="705">
        <v>5249</v>
      </c>
      <c r="N4824" s="701" t="s">
        <v>1608</v>
      </c>
      <c r="O4824" s="702">
        <v>9181</v>
      </c>
      <c r="P4824" s="701" t="s">
        <v>1341</v>
      </c>
      <c r="Q4824" s="704"/>
      <c r="R4824" s="701" t="s">
        <v>1341</v>
      </c>
      <c r="S4824" s="701" t="s">
        <v>1341</v>
      </c>
    </row>
    <row r="4825" spans="1:19" x14ac:dyDescent="0.3">
      <c r="A4825" s="701" t="s">
        <v>7043</v>
      </c>
      <c r="B4825" s="701" t="s">
        <v>1607</v>
      </c>
      <c r="C4825" s="701" t="s">
        <v>472</v>
      </c>
      <c r="D4825" s="702">
        <v>2004</v>
      </c>
      <c r="E4825" s="701" t="s">
        <v>1768</v>
      </c>
      <c r="F4825" s="701" t="s">
        <v>1769</v>
      </c>
      <c r="G4825" s="701" t="s">
        <v>1668</v>
      </c>
      <c r="H4825" s="703">
        <v>38461</v>
      </c>
      <c r="I4825" s="703">
        <v>38519</v>
      </c>
      <c r="J4825" s="701" t="s">
        <v>1608</v>
      </c>
      <c r="K4825" s="702">
        <v>125222</v>
      </c>
      <c r="L4825" s="701" t="s">
        <v>1613</v>
      </c>
      <c r="M4825" s="705">
        <v>9407</v>
      </c>
      <c r="N4825" s="701" t="s">
        <v>1608</v>
      </c>
      <c r="O4825" s="702">
        <v>7944</v>
      </c>
      <c r="P4825" s="701" t="s">
        <v>1613</v>
      </c>
      <c r="Q4825" s="702">
        <v>3124</v>
      </c>
      <c r="R4825" s="701" t="s">
        <v>1341</v>
      </c>
      <c r="S4825" s="701" t="s">
        <v>1341</v>
      </c>
    </row>
    <row r="4826" spans="1:19" x14ac:dyDescent="0.3">
      <c r="A4826" s="701" t="s">
        <v>2434</v>
      </c>
      <c r="B4826" s="701" t="s">
        <v>1607</v>
      </c>
      <c r="C4826" s="701" t="s">
        <v>472</v>
      </c>
      <c r="D4826" s="702">
        <v>2005</v>
      </c>
      <c r="E4826" s="701" t="s">
        <v>1768</v>
      </c>
      <c r="F4826" s="701" t="s">
        <v>1769</v>
      </c>
      <c r="G4826" s="701" t="s">
        <v>1668</v>
      </c>
      <c r="H4826" s="703">
        <v>38841</v>
      </c>
      <c r="I4826" s="703">
        <v>38882</v>
      </c>
      <c r="J4826" s="701" t="s">
        <v>1608</v>
      </c>
      <c r="K4826" s="702">
        <v>202669</v>
      </c>
      <c r="L4826" s="701" t="s">
        <v>1613</v>
      </c>
      <c r="M4826" s="705">
        <v>14228</v>
      </c>
      <c r="N4826" s="701" t="s">
        <v>1608</v>
      </c>
      <c r="O4826" s="702">
        <v>3817</v>
      </c>
      <c r="P4826" s="701" t="s">
        <v>1613</v>
      </c>
      <c r="Q4826" s="702">
        <v>348</v>
      </c>
      <c r="R4826" s="701" t="s">
        <v>1341</v>
      </c>
      <c r="S4826" s="701" t="s">
        <v>1341</v>
      </c>
    </row>
    <row r="4827" spans="1:19" x14ac:dyDescent="0.3">
      <c r="A4827" s="701" t="s">
        <v>2432</v>
      </c>
      <c r="B4827" s="701" t="s">
        <v>1607</v>
      </c>
      <c r="C4827" s="701" t="s">
        <v>472</v>
      </c>
      <c r="D4827" s="702">
        <v>2006</v>
      </c>
      <c r="E4827" s="701" t="s">
        <v>1768</v>
      </c>
      <c r="F4827" s="701" t="s">
        <v>1769</v>
      </c>
      <c r="G4827" s="701" t="s">
        <v>1668</v>
      </c>
      <c r="H4827" s="703">
        <v>39190</v>
      </c>
      <c r="I4827" s="703">
        <v>39258</v>
      </c>
      <c r="J4827" s="701" t="s">
        <v>1608</v>
      </c>
      <c r="K4827" s="702">
        <v>196351</v>
      </c>
      <c r="L4827" s="701" t="s">
        <v>1613</v>
      </c>
      <c r="M4827" s="705">
        <v>10098</v>
      </c>
      <c r="N4827" s="701" t="s">
        <v>1608</v>
      </c>
      <c r="O4827" s="702">
        <v>33668</v>
      </c>
      <c r="P4827" s="701" t="s">
        <v>1613</v>
      </c>
      <c r="Q4827" s="702">
        <v>1064</v>
      </c>
      <c r="R4827" s="701" t="s">
        <v>1341</v>
      </c>
      <c r="S4827" s="701" t="s">
        <v>1341</v>
      </c>
    </row>
    <row r="4828" spans="1:19" x14ac:dyDescent="0.3">
      <c r="A4828" s="701" t="s">
        <v>2433</v>
      </c>
      <c r="B4828" s="701" t="s">
        <v>1607</v>
      </c>
      <c r="C4828" s="701" t="s">
        <v>472</v>
      </c>
      <c r="D4828" s="702">
        <v>2006</v>
      </c>
      <c r="E4828" s="701" t="s">
        <v>1768</v>
      </c>
      <c r="F4828" s="701" t="s">
        <v>1769</v>
      </c>
      <c r="G4828" s="701" t="s">
        <v>1668</v>
      </c>
      <c r="H4828" s="703">
        <v>39190</v>
      </c>
      <c r="I4828" s="703">
        <v>39258</v>
      </c>
      <c r="J4828" s="701" t="s">
        <v>1608</v>
      </c>
      <c r="K4828" s="702">
        <v>16285</v>
      </c>
      <c r="L4828" s="701" t="s">
        <v>1613</v>
      </c>
      <c r="M4828" s="705">
        <v>838</v>
      </c>
      <c r="N4828" s="701" t="s">
        <v>1608</v>
      </c>
      <c r="O4828" s="702">
        <v>1613</v>
      </c>
      <c r="P4828" s="701" t="s">
        <v>1613</v>
      </c>
      <c r="Q4828" s="702">
        <v>31</v>
      </c>
      <c r="R4828" s="701" t="s">
        <v>1341</v>
      </c>
      <c r="S4828" s="701" t="s">
        <v>1341</v>
      </c>
    </row>
    <row r="4829" spans="1:19" x14ac:dyDescent="0.3">
      <c r="A4829" s="701" t="s">
        <v>2435</v>
      </c>
      <c r="B4829" s="701" t="s">
        <v>1607</v>
      </c>
      <c r="C4829" s="701" t="s">
        <v>472</v>
      </c>
      <c r="D4829" s="702">
        <v>2007</v>
      </c>
      <c r="E4829" s="701" t="s">
        <v>1768</v>
      </c>
      <c r="F4829" s="701" t="s">
        <v>1769</v>
      </c>
      <c r="G4829" s="701" t="s">
        <v>1668</v>
      </c>
      <c r="H4829" s="703">
        <v>39563</v>
      </c>
      <c r="I4829" s="703">
        <v>39601</v>
      </c>
      <c r="J4829" s="701" t="s">
        <v>1608</v>
      </c>
      <c r="K4829" s="702">
        <v>17375</v>
      </c>
      <c r="L4829" s="701" t="s">
        <v>1613</v>
      </c>
      <c r="M4829" s="705">
        <v>290</v>
      </c>
      <c r="N4829" s="701" t="s">
        <v>1608</v>
      </c>
      <c r="O4829" s="702">
        <v>1390</v>
      </c>
      <c r="P4829" s="701" t="s">
        <v>1341</v>
      </c>
      <c r="Q4829" s="706"/>
      <c r="R4829" s="701" t="s">
        <v>1341</v>
      </c>
      <c r="S4829" s="701" t="s">
        <v>1341</v>
      </c>
    </row>
    <row r="4830" spans="1:19" x14ac:dyDescent="0.3">
      <c r="A4830" s="701" t="s">
        <v>2436</v>
      </c>
      <c r="B4830" s="701" t="s">
        <v>1607</v>
      </c>
      <c r="C4830" s="701" t="s">
        <v>472</v>
      </c>
      <c r="D4830" s="702">
        <v>2007</v>
      </c>
      <c r="E4830" s="701" t="s">
        <v>1768</v>
      </c>
      <c r="F4830" s="701" t="s">
        <v>1769</v>
      </c>
      <c r="G4830" s="701" t="s">
        <v>1668</v>
      </c>
      <c r="H4830" s="703">
        <v>39563</v>
      </c>
      <c r="I4830" s="703">
        <v>39601</v>
      </c>
      <c r="J4830" s="701" t="s">
        <v>1608</v>
      </c>
      <c r="K4830" s="702">
        <v>197192</v>
      </c>
      <c r="L4830" s="701" t="s">
        <v>1613</v>
      </c>
      <c r="M4830" s="705">
        <v>3287</v>
      </c>
      <c r="N4830" s="701" t="s">
        <v>1608</v>
      </c>
      <c r="O4830" s="702">
        <v>15775</v>
      </c>
      <c r="P4830" s="701" t="s">
        <v>1341</v>
      </c>
      <c r="Q4830" s="706"/>
      <c r="R4830" s="701" t="s">
        <v>1341</v>
      </c>
      <c r="S4830" s="701" t="s">
        <v>1341</v>
      </c>
    </row>
    <row r="4831" spans="1:19" x14ac:dyDescent="0.3">
      <c r="A4831" s="701" t="s">
        <v>1767</v>
      </c>
      <c r="B4831" s="701" t="s">
        <v>1607</v>
      </c>
      <c r="C4831" s="701" t="s">
        <v>472</v>
      </c>
      <c r="D4831" s="702">
        <v>2008</v>
      </c>
      <c r="E4831" s="701" t="s">
        <v>1768</v>
      </c>
      <c r="F4831" s="701" t="s">
        <v>1769</v>
      </c>
      <c r="G4831" s="701" t="s">
        <v>1668</v>
      </c>
      <c r="H4831" s="703">
        <v>39930</v>
      </c>
      <c r="I4831" s="703">
        <v>39961</v>
      </c>
      <c r="J4831" s="701" t="s">
        <v>1608</v>
      </c>
      <c r="K4831" s="702">
        <v>185967</v>
      </c>
      <c r="L4831" s="701" t="s">
        <v>1613</v>
      </c>
      <c r="M4831" s="705">
        <v>1587</v>
      </c>
      <c r="N4831" s="701" t="s">
        <v>1608</v>
      </c>
      <c r="O4831" s="702">
        <v>317</v>
      </c>
      <c r="P4831" s="701" t="s">
        <v>1613</v>
      </c>
      <c r="Q4831" s="702">
        <v>317</v>
      </c>
      <c r="R4831" s="701" t="s">
        <v>1341</v>
      </c>
      <c r="S4831" s="701" t="s">
        <v>1341</v>
      </c>
    </row>
    <row r="4832" spans="1:19" x14ac:dyDescent="0.3">
      <c r="A4832" s="701" t="s">
        <v>7070</v>
      </c>
      <c r="B4832" s="701" t="s">
        <v>1607</v>
      </c>
      <c r="C4832" s="701" t="s">
        <v>472</v>
      </c>
      <c r="D4832" s="702">
        <v>2009</v>
      </c>
      <c r="E4832" s="701" t="s">
        <v>1768</v>
      </c>
      <c r="F4832" s="701" t="s">
        <v>1769</v>
      </c>
      <c r="G4832" s="701" t="s">
        <v>1668</v>
      </c>
      <c r="H4832" s="703">
        <v>40277</v>
      </c>
      <c r="I4832" s="703">
        <v>40326</v>
      </c>
      <c r="J4832" s="701" t="s">
        <v>1608</v>
      </c>
      <c r="K4832" s="702">
        <v>219608</v>
      </c>
      <c r="L4832" s="701" t="s">
        <v>1613</v>
      </c>
      <c r="M4832" s="705">
        <v>2076</v>
      </c>
      <c r="N4832" s="701" t="s">
        <v>1608</v>
      </c>
      <c r="O4832" s="702">
        <v>73723</v>
      </c>
      <c r="P4832" s="701" t="s">
        <v>1613</v>
      </c>
      <c r="Q4832" s="702">
        <v>692</v>
      </c>
      <c r="R4832" s="701" t="s">
        <v>1341</v>
      </c>
      <c r="S4832" s="701" t="s">
        <v>1341</v>
      </c>
    </row>
    <row r="4833" spans="1:19" x14ac:dyDescent="0.3">
      <c r="A4833" s="701" t="s">
        <v>7080</v>
      </c>
      <c r="B4833" s="701" t="s">
        <v>1607</v>
      </c>
      <c r="C4833" s="701" t="s">
        <v>472</v>
      </c>
      <c r="D4833" s="702">
        <v>2010</v>
      </c>
      <c r="E4833" s="701" t="s">
        <v>7081</v>
      </c>
      <c r="F4833" s="701" t="s">
        <v>1769</v>
      </c>
      <c r="G4833" s="701" t="s">
        <v>1668</v>
      </c>
      <c r="H4833" s="703">
        <v>40641</v>
      </c>
      <c r="I4833" s="703">
        <v>40702</v>
      </c>
      <c r="J4833" s="701" t="s">
        <v>1608</v>
      </c>
      <c r="K4833" s="702">
        <v>174820</v>
      </c>
      <c r="L4833" s="701" t="s">
        <v>1613</v>
      </c>
      <c r="M4833" s="705">
        <v>602</v>
      </c>
      <c r="N4833" s="701" t="s">
        <v>1608</v>
      </c>
      <c r="O4833" s="702">
        <v>1504</v>
      </c>
      <c r="P4833" s="701" t="s">
        <v>1613</v>
      </c>
      <c r="Q4833" s="702">
        <v>903</v>
      </c>
      <c r="R4833" s="701" t="s">
        <v>1341</v>
      </c>
      <c r="S4833" s="701" t="s">
        <v>1341</v>
      </c>
    </row>
    <row r="4834" spans="1:19" x14ac:dyDescent="0.3">
      <c r="A4834" s="701" t="s">
        <v>7091</v>
      </c>
      <c r="B4834" s="701" t="s">
        <v>1607</v>
      </c>
      <c r="C4834" s="701" t="s">
        <v>472</v>
      </c>
      <c r="D4834" s="702">
        <v>2011</v>
      </c>
      <c r="E4834" s="701" t="s">
        <v>7081</v>
      </c>
      <c r="F4834" s="701" t="s">
        <v>1769</v>
      </c>
      <c r="G4834" s="701" t="s">
        <v>1668</v>
      </c>
      <c r="H4834" s="703">
        <v>41010</v>
      </c>
      <c r="I4834" s="703">
        <v>41073</v>
      </c>
      <c r="J4834" s="701" t="s">
        <v>1608</v>
      </c>
      <c r="K4834" s="702">
        <v>203658</v>
      </c>
      <c r="L4834" s="701" t="s">
        <v>1613</v>
      </c>
      <c r="M4834" s="705">
        <v>364</v>
      </c>
      <c r="N4834" s="701" t="s">
        <v>1608</v>
      </c>
      <c r="O4834" s="702">
        <v>728</v>
      </c>
      <c r="P4834" s="701" t="s">
        <v>1613</v>
      </c>
      <c r="Q4834" s="702">
        <v>364</v>
      </c>
      <c r="R4834" s="701" t="s">
        <v>1341</v>
      </c>
      <c r="S4834" s="701" t="s">
        <v>1341</v>
      </c>
    </row>
    <row r="4835" spans="1:19" x14ac:dyDescent="0.3">
      <c r="A4835" s="701" t="s">
        <v>5710</v>
      </c>
      <c r="B4835" s="701" t="s">
        <v>1607</v>
      </c>
      <c r="C4835" s="701" t="s">
        <v>677</v>
      </c>
      <c r="D4835" s="702">
        <v>1975</v>
      </c>
      <c r="E4835" s="701" t="s">
        <v>5711</v>
      </c>
      <c r="F4835" s="701" t="s">
        <v>2438</v>
      </c>
      <c r="G4835" s="701" t="s">
        <v>1668</v>
      </c>
      <c r="H4835" s="703">
        <v>27932</v>
      </c>
      <c r="I4835" s="703">
        <v>27932</v>
      </c>
      <c r="J4835" s="701" t="s">
        <v>1608</v>
      </c>
      <c r="K4835" s="702">
        <v>91574</v>
      </c>
      <c r="L4835" s="701" t="s">
        <v>1341</v>
      </c>
      <c r="M4835" s="704"/>
      <c r="N4835" s="701" t="s">
        <v>1613</v>
      </c>
      <c r="O4835" s="702">
        <v>2862426</v>
      </c>
      <c r="P4835" s="701" t="s">
        <v>1341</v>
      </c>
      <c r="Q4835" s="706"/>
      <c r="R4835" s="701" t="s">
        <v>1341</v>
      </c>
      <c r="S4835" s="701" t="s">
        <v>1341</v>
      </c>
    </row>
    <row r="4836" spans="1:19" x14ac:dyDescent="0.3">
      <c r="A4836" s="701" t="s">
        <v>7601</v>
      </c>
      <c r="B4836" s="701" t="s">
        <v>1607</v>
      </c>
      <c r="C4836" s="701" t="s">
        <v>677</v>
      </c>
      <c r="D4836" s="702">
        <v>1976</v>
      </c>
      <c r="E4836" s="701" t="s">
        <v>5711</v>
      </c>
      <c r="F4836" s="701" t="s">
        <v>1824</v>
      </c>
      <c r="G4836" s="701" t="s">
        <v>1668</v>
      </c>
      <c r="H4836" s="703">
        <v>28273</v>
      </c>
      <c r="I4836" s="703">
        <v>28273</v>
      </c>
      <c r="J4836" s="701" t="s">
        <v>1608</v>
      </c>
      <c r="K4836" s="702">
        <v>149308</v>
      </c>
      <c r="L4836" s="701" t="s">
        <v>1341</v>
      </c>
      <c r="M4836" s="704"/>
      <c r="N4836" s="701" t="s">
        <v>1613</v>
      </c>
      <c r="O4836" s="702">
        <v>117582</v>
      </c>
      <c r="P4836" s="701" t="s">
        <v>1608</v>
      </c>
      <c r="Q4836" s="702">
        <v>2582</v>
      </c>
      <c r="R4836" s="701" t="s">
        <v>1341</v>
      </c>
      <c r="S4836" s="701" t="s">
        <v>1341</v>
      </c>
    </row>
    <row r="4837" spans="1:19" x14ac:dyDescent="0.3">
      <c r="A4837" s="701" t="s">
        <v>7618</v>
      </c>
      <c r="B4837" s="701" t="s">
        <v>1607</v>
      </c>
      <c r="C4837" s="701" t="s">
        <v>677</v>
      </c>
      <c r="D4837" s="702">
        <v>1976</v>
      </c>
      <c r="E4837" s="701" t="s">
        <v>5711</v>
      </c>
      <c r="F4837" s="701" t="s">
        <v>1824</v>
      </c>
      <c r="G4837" s="701" t="s">
        <v>1668</v>
      </c>
      <c r="H4837" s="703">
        <v>28290</v>
      </c>
      <c r="I4837" s="703">
        <v>28290</v>
      </c>
      <c r="J4837" s="701" t="s">
        <v>1608</v>
      </c>
      <c r="K4837" s="702">
        <v>145946</v>
      </c>
      <c r="L4837" s="701" t="s">
        <v>1341</v>
      </c>
      <c r="M4837" s="704"/>
      <c r="N4837" s="701" t="s">
        <v>1608</v>
      </c>
      <c r="O4837" s="702">
        <v>6082</v>
      </c>
      <c r="P4837" s="701" t="s">
        <v>1341</v>
      </c>
      <c r="Q4837" s="706"/>
      <c r="R4837" s="701" t="s">
        <v>1341</v>
      </c>
      <c r="S4837" s="701" t="s">
        <v>1341</v>
      </c>
    </row>
    <row r="4838" spans="1:19" x14ac:dyDescent="0.3">
      <c r="A4838" s="701" t="s">
        <v>7622</v>
      </c>
      <c r="B4838" s="701" t="s">
        <v>1607</v>
      </c>
      <c r="C4838" s="701" t="s">
        <v>677</v>
      </c>
      <c r="D4838" s="702">
        <v>1977</v>
      </c>
      <c r="E4838" s="701" t="s">
        <v>5711</v>
      </c>
      <c r="F4838" s="701" t="s">
        <v>1824</v>
      </c>
      <c r="G4838" s="701" t="s">
        <v>1668</v>
      </c>
      <c r="H4838" s="703">
        <v>28667</v>
      </c>
      <c r="I4838" s="703">
        <v>28667</v>
      </c>
      <c r="J4838" s="701" t="s">
        <v>1608</v>
      </c>
      <c r="K4838" s="702">
        <v>154060</v>
      </c>
      <c r="L4838" s="701" t="s">
        <v>1341</v>
      </c>
      <c r="M4838" s="704"/>
      <c r="N4838" s="701" t="s">
        <v>1608</v>
      </c>
      <c r="O4838" s="702">
        <v>940</v>
      </c>
      <c r="P4838" s="701" t="s">
        <v>1341</v>
      </c>
      <c r="Q4838" s="706"/>
      <c r="R4838" s="701" t="s">
        <v>1341</v>
      </c>
      <c r="S4838" s="701" t="s">
        <v>1341</v>
      </c>
    </row>
    <row r="4839" spans="1:19" x14ac:dyDescent="0.3">
      <c r="A4839" s="701" t="s">
        <v>7624</v>
      </c>
      <c r="B4839" s="701" t="s">
        <v>1607</v>
      </c>
      <c r="C4839" s="701" t="s">
        <v>677</v>
      </c>
      <c r="D4839" s="702">
        <v>1977</v>
      </c>
      <c r="E4839" s="701" t="s">
        <v>5711</v>
      </c>
      <c r="F4839" s="701" t="s">
        <v>1824</v>
      </c>
      <c r="G4839" s="701" t="s">
        <v>1668</v>
      </c>
      <c r="H4839" s="703">
        <v>28654</v>
      </c>
      <c r="I4839" s="703">
        <v>28654</v>
      </c>
      <c r="J4839" s="701" t="s">
        <v>1608</v>
      </c>
      <c r="K4839" s="702">
        <v>153604</v>
      </c>
      <c r="L4839" s="701" t="s">
        <v>1341</v>
      </c>
      <c r="M4839" s="706"/>
      <c r="N4839" s="701" t="s">
        <v>1613</v>
      </c>
      <c r="O4839" s="702">
        <v>187921</v>
      </c>
      <c r="P4839" s="701" t="s">
        <v>1608</v>
      </c>
      <c r="Q4839" s="702">
        <v>1787</v>
      </c>
      <c r="R4839" s="701" t="s">
        <v>1341</v>
      </c>
      <c r="S4839" s="701" t="s">
        <v>1341</v>
      </c>
    </row>
    <row r="4840" spans="1:19" x14ac:dyDescent="0.3">
      <c r="A4840" s="701" t="s">
        <v>7759</v>
      </c>
      <c r="B4840" s="701" t="s">
        <v>1607</v>
      </c>
      <c r="C4840" s="701" t="s">
        <v>677</v>
      </c>
      <c r="D4840" s="702">
        <v>1983</v>
      </c>
      <c r="E4840" s="701" t="s">
        <v>5711</v>
      </c>
      <c r="F4840" s="701" t="s">
        <v>1824</v>
      </c>
      <c r="G4840" s="701" t="s">
        <v>1668</v>
      </c>
      <c r="H4840" s="703">
        <v>31153</v>
      </c>
      <c r="I4840" s="703">
        <v>31153</v>
      </c>
      <c r="J4840" s="701" t="s">
        <v>1608</v>
      </c>
      <c r="K4840" s="702">
        <v>73819</v>
      </c>
      <c r="L4840" s="701" t="s">
        <v>1341</v>
      </c>
      <c r="M4840" s="706"/>
      <c r="N4840" s="701" t="s">
        <v>1613</v>
      </c>
      <c r="O4840" s="702">
        <v>111885</v>
      </c>
      <c r="P4840" s="701" t="s">
        <v>1608</v>
      </c>
      <c r="Q4840" s="702">
        <v>296</v>
      </c>
      <c r="R4840" s="701" t="s">
        <v>1341</v>
      </c>
      <c r="S4840" s="701" t="s">
        <v>1341</v>
      </c>
    </row>
    <row r="4841" spans="1:19" x14ac:dyDescent="0.3">
      <c r="A4841" s="701" t="s">
        <v>7870</v>
      </c>
      <c r="B4841" s="701" t="s">
        <v>1607</v>
      </c>
      <c r="C4841" s="701" t="s">
        <v>677</v>
      </c>
      <c r="D4841" s="702">
        <v>1984</v>
      </c>
      <c r="E4841" s="701" t="s">
        <v>5711</v>
      </c>
      <c r="F4841" s="701" t="s">
        <v>1824</v>
      </c>
      <c r="G4841" s="701" t="s">
        <v>1668</v>
      </c>
      <c r="H4841" s="703">
        <v>31531</v>
      </c>
      <c r="I4841" s="703">
        <v>31531</v>
      </c>
      <c r="J4841" s="701" t="s">
        <v>1608</v>
      </c>
      <c r="K4841" s="702">
        <v>49754</v>
      </c>
      <c r="L4841" s="701" t="s">
        <v>1341</v>
      </c>
      <c r="M4841" s="704"/>
      <c r="N4841" s="701" t="s">
        <v>1613</v>
      </c>
      <c r="O4841" s="705">
        <v>49964</v>
      </c>
      <c r="P4841" s="701" t="s">
        <v>1608</v>
      </c>
      <c r="Q4841" s="705">
        <v>502</v>
      </c>
      <c r="R4841" s="701" t="s">
        <v>1341</v>
      </c>
      <c r="S4841" s="701" t="s">
        <v>1341</v>
      </c>
    </row>
    <row r="4842" spans="1:19" x14ac:dyDescent="0.3">
      <c r="A4842" s="701" t="s">
        <v>7871</v>
      </c>
      <c r="B4842" s="701" t="s">
        <v>1607</v>
      </c>
      <c r="C4842" s="701" t="s">
        <v>677</v>
      </c>
      <c r="D4842" s="702">
        <v>1984</v>
      </c>
      <c r="E4842" s="701" t="s">
        <v>5711</v>
      </c>
      <c r="F4842" s="701" t="s">
        <v>1824</v>
      </c>
      <c r="G4842" s="701" t="s">
        <v>1668</v>
      </c>
      <c r="H4842" s="703">
        <v>31531</v>
      </c>
      <c r="I4842" s="703">
        <v>31531</v>
      </c>
      <c r="J4842" s="701" t="s">
        <v>1608</v>
      </c>
      <c r="K4842" s="702">
        <v>50075</v>
      </c>
      <c r="L4842" s="701" t="s">
        <v>1341</v>
      </c>
      <c r="M4842" s="706"/>
      <c r="N4842" s="701" t="s">
        <v>1613</v>
      </c>
      <c r="O4842" s="702">
        <v>49645</v>
      </c>
      <c r="P4842" s="701" t="s">
        <v>1608</v>
      </c>
      <c r="Q4842" s="705">
        <v>500</v>
      </c>
      <c r="R4842" s="701" t="s">
        <v>1341</v>
      </c>
      <c r="S4842" s="701" t="s">
        <v>1341</v>
      </c>
    </row>
    <row r="4843" spans="1:19" x14ac:dyDescent="0.3">
      <c r="A4843" s="701" t="s">
        <v>8303</v>
      </c>
      <c r="B4843" s="701" t="s">
        <v>1607</v>
      </c>
      <c r="C4843" s="701" t="s">
        <v>677</v>
      </c>
      <c r="D4843" s="702">
        <v>1985</v>
      </c>
      <c r="E4843" s="701" t="s">
        <v>5711</v>
      </c>
      <c r="F4843" s="701" t="s">
        <v>1824</v>
      </c>
      <c r="G4843" s="701" t="s">
        <v>1668</v>
      </c>
      <c r="H4843" s="703">
        <v>31891</v>
      </c>
      <c r="I4843" s="703">
        <v>31891</v>
      </c>
      <c r="J4843" s="701" t="s">
        <v>1608</v>
      </c>
      <c r="K4843" s="702">
        <v>51233</v>
      </c>
      <c r="L4843" s="701" t="s">
        <v>1341</v>
      </c>
      <c r="M4843" s="704"/>
      <c r="N4843" s="701" t="s">
        <v>1613</v>
      </c>
      <c r="O4843" s="702">
        <v>79306</v>
      </c>
      <c r="P4843" s="701" t="s">
        <v>1608</v>
      </c>
      <c r="Q4843" s="702">
        <v>1046</v>
      </c>
      <c r="R4843" s="701" t="s">
        <v>1341</v>
      </c>
      <c r="S4843" s="701" t="s">
        <v>1341</v>
      </c>
    </row>
    <row r="4844" spans="1:19" x14ac:dyDescent="0.3">
      <c r="A4844" s="701" t="s">
        <v>8304</v>
      </c>
      <c r="B4844" s="701" t="s">
        <v>1607</v>
      </c>
      <c r="C4844" s="701" t="s">
        <v>677</v>
      </c>
      <c r="D4844" s="702">
        <v>1985</v>
      </c>
      <c r="E4844" s="701" t="s">
        <v>5711</v>
      </c>
      <c r="F4844" s="701" t="s">
        <v>1824</v>
      </c>
      <c r="G4844" s="701" t="s">
        <v>1668</v>
      </c>
      <c r="H4844" s="703">
        <v>31891</v>
      </c>
      <c r="I4844" s="703">
        <v>31891</v>
      </c>
      <c r="J4844" s="701" t="s">
        <v>1608</v>
      </c>
      <c r="K4844" s="702">
        <v>51178</v>
      </c>
      <c r="L4844" s="701" t="s">
        <v>1341</v>
      </c>
      <c r="M4844" s="704"/>
      <c r="N4844" s="701" t="s">
        <v>1613</v>
      </c>
      <c r="O4844" s="702">
        <v>79220</v>
      </c>
      <c r="P4844" s="701" t="s">
        <v>1608</v>
      </c>
      <c r="Q4844" s="705">
        <v>1044</v>
      </c>
      <c r="R4844" s="701" t="s">
        <v>1341</v>
      </c>
      <c r="S4844" s="701" t="s">
        <v>1341</v>
      </c>
    </row>
    <row r="4845" spans="1:19" x14ac:dyDescent="0.3">
      <c r="A4845" s="701" t="s">
        <v>8305</v>
      </c>
      <c r="B4845" s="701" t="s">
        <v>1607</v>
      </c>
      <c r="C4845" s="701" t="s">
        <v>677</v>
      </c>
      <c r="D4845" s="702">
        <v>1985</v>
      </c>
      <c r="E4845" s="701" t="s">
        <v>5711</v>
      </c>
      <c r="F4845" s="701" t="s">
        <v>1824</v>
      </c>
      <c r="G4845" s="701" t="s">
        <v>1668</v>
      </c>
      <c r="H4845" s="703">
        <v>31891</v>
      </c>
      <c r="I4845" s="703">
        <v>31891</v>
      </c>
      <c r="J4845" s="701" t="s">
        <v>1608</v>
      </c>
      <c r="K4845" s="702">
        <v>51135</v>
      </c>
      <c r="L4845" s="701" t="s">
        <v>1341</v>
      </c>
      <c r="M4845" s="706"/>
      <c r="N4845" s="701" t="s">
        <v>1613</v>
      </c>
      <c r="O4845" s="702">
        <v>79154</v>
      </c>
      <c r="P4845" s="701" t="s">
        <v>1608</v>
      </c>
      <c r="Q4845" s="702">
        <v>1044</v>
      </c>
      <c r="R4845" s="701" t="s">
        <v>1341</v>
      </c>
      <c r="S4845" s="701" t="s">
        <v>1341</v>
      </c>
    </row>
    <row r="4846" spans="1:19" x14ac:dyDescent="0.3">
      <c r="A4846" s="701" t="s">
        <v>7857</v>
      </c>
      <c r="B4846" s="701" t="s">
        <v>1607</v>
      </c>
      <c r="C4846" s="701" t="s">
        <v>677</v>
      </c>
      <c r="D4846" s="702">
        <v>1986</v>
      </c>
      <c r="E4846" s="701" t="s">
        <v>5711</v>
      </c>
      <c r="F4846" s="701" t="s">
        <v>7858</v>
      </c>
      <c r="G4846" s="701" t="s">
        <v>1668</v>
      </c>
      <c r="H4846" s="703">
        <v>31940</v>
      </c>
      <c r="I4846" s="703">
        <v>31940</v>
      </c>
      <c r="J4846" s="701" t="s">
        <v>1608</v>
      </c>
      <c r="K4846" s="702">
        <v>212413</v>
      </c>
      <c r="L4846" s="701" t="s">
        <v>1341</v>
      </c>
      <c r="M4846" s="704"/>
      <c r="N4846" s="701" t="s">
        <v>1608</v>
      </c>
      <c r="O4846" s="702">
        <v>319</v>
      </c>
      <c r="P4846" s="701" t="s">
        <v>1341</v>
      </c>
      <c r="Q4846" s="704"/>
      <c r="R4846" s="701" t="s">
        <v>1341</v>
      </c>
      <c r="S4846" s="701" t="s">
        <v>1341</v>
      </c>
    </row>
    <row r="4847" spans="1:19" x14ac:dyDescent="0.3">
      <c r="A4847" s="701" t="s">
        <v>7974</v>
      </c>
      <c r="B4847" s="701" t="s">
        <v>1607</v>
      </c>
      <c r="C4847" s="701" t="s">
        <v>677</v>
      </c>
      <c r="D4847" s="702">
        <v>1986</v>
      </c>
      <c r="E4847" s="701" t="s">
        <v>5711</v>
      </c>
      <c r="F4847" s="701" t="s">
        <v>1824</v>
      </c>
      <c r="G4847" s="701" t="s">
        <v>1668</v>
      </c>
      <c r="H4847" s="703">
        <v>31925</v>
      </c>
      <c r="I4847" s="703">
        <v>31925</v>
      </c>
      <c r="J4847" s="701" t="s">
        <v>1608</v>
      </c>
      <c r="K4847" s="702">
        <v>119857</v>
      </c>
      <c r="L4847" s="701" t="s">
        <v>1341</v>
      </c>
      <c r="M4847" s="704"/>
      <c r="N4847" s="701" t="s">
        <v>1613</v>
      </c>
      <c r="O4847" s="702">
        <v>126498</v>
      </c>
      <c r="P4847" s="701" t="s">
        <v>1608</v>
      </c>
      <c r="Q4847" s="705">
        <v>2446</v>
      </c>
      <c r="R4847" s="701" t="s">
        <v>1341</v>
      </c>
      <c r="S4847" s="701" t="s">
        <v>1341</v>
      </c>
    </row>
    <row r="4848" spans="1:19" x14ac:dyDescent="0.3">
      <c r="A4848" s="701" t="s">
        <v>7975</v>
      </c>
      <c r="B4848" s="701" t="s">
        <v>1607</v>
      </c>
      <c r="C4848" s="701" t="s">
        <v>677</v>
      </c>
      <c r="D4848" s="702">
        <v>1986</v>
      </c>
      <c r="E4848" s="701" t="s">
        <v>5711</v>
      </c>
      <c r="F4848" s="701" t="s">
        <v>1824</v>
      </c>
      <c r="G4848" s="701" t="s">
        <v>1668</v>
      </c>
      <c r="H4848" s="703">
        <v>31925</v>
      </c>
      <c r="I4848" s="703">
        <v>31925</v>
      </c>
      <c r="J4848" s="701" t="s">
        <v>1608</v>
      </c>
      <c r="K4848" s="702">
        <v>115271</v>
      </c>
      <c r="L4848" s="701" t="s">
        <v>1341</v>
      </c>
      <c r="M4848" s="706"/>
      <c r="N4848" s="701" t="s">
        <v>1613</v>
      </c>
      <c r="O4848" s="702">
        <v>126498</v>
      </c>
      <c r="P4848" s="701" t="s">
        <v>1608</v>
      </c>
      <c r="Q4848" s="705">
        <v>2352</v>
      </c>
      <c r="R4848" s="701" t="s">
        <v>1341</v>
      </c>
      <c r="S4848" s="701" t="s">
        <v>1341</v>
      </c>
    </row>
    <row r="4849" spans="1:19" x14ac:dyDescent="0.3">
      <c r="A4849" s="701" t="s">
        <v>7993</v>
      </c>
      <c r="B4849" s="701" t="s">
        <v>1607</v>
      </c>
      <c r="C4849" s="701" t="s">
        <v>677</v>
      </c>
      <c r="D4849" s="702">
        <v>1986</v>
      </c>
      <c r="E4849" s="701" t="s">
        <v>5711</v>
      </c>
      <c r="F4849" s="701" t="s">
        <v>1824</v>
      </c>
      <c r="G4849" s="701" t="s">
        <v>1668</v>
      </c>
      <c r="H4849" s="703">
        <v>32255</v>
      </c>
      <c r="I4849" s="703">
        <v>32255</v>
      </c>
      <c r="J4849" s="701" t="s">
        <v>1608</v>
      </c>
      <c r="K4849" s="702">
        <v>59849</v>
      </c>
      <c r="L4849" s="701" t="s">
        <v>1341</v>
      </c>
      <c r="M4849" s="704"/>
      <c r="N4849" s="701" t="s">
        <v>1613</v>
      </c>
      <c r="O4849" s="702">
        <v>132440</v>
      </c>
      <c r="P4849" s="701" t="s">
        <v>1608</v>
      </c>
      <c r="Q4849" s="705">
        <v>1035</v>
      </c>
      <c r="R4849" s="701" t="s">
        <v>1341</v>
      </c>
      <c r="S4849" s="701" t="s">
        <v>1341</v>
      </c>
    </row>
    <row r="4850" spans="1:19" x14ac:dyDescent="0.3">
      <c r="A4850" s="701" t="s">
        <v>7994</v>
      </c>
      <c r="B4850" s="701" t="s">
        <v>1607</v>
      </c>
      <c r="C4850" s="701" t="s">
        <v>677</v>
      </c>
      <c r="D4850" s="702">
        <v>1986</v>
      </c>
      <c r="E4850" s="701" t="s">
        <v>5711</v>
      </c>
      <c r="F4850" s="701" t="s">
        <v>1824</v>
      </c>
      <c r="G4850" s="701" t="s">
        <v>1668</v>
      </c>
      <c r="H4850" s="703">
        <v>32255</v>
      </c>
      <c r="I4850" s="703">
        <v>32255</v>
      </c>
      <c r="J4850" s="701" t="s">
        <v>1608</v>
      </c>
      <c r="K4850" s="702">
        <v>59405</v>
      </c>
      <c r="L4850" s="701" t="s">
        <v>1341</v>
      </c>
      <c r="M4850" s="704"/>
      <c r="N4850" s="701" t="s">
        <v>1613</v>
      </c>
      <c r="O4850" s="702">
        <v>131457</v>
      </c>
      <c r="P4850" s="701" t="s">
        <v>1608</v>
      </c>
      <c r="Q4850" s="705">
        <v>1027</v>
      </c>
      <c r="R4850" s="701" t="s">
        <v>1341</v>
      </c>
      <c r="S4850" s="701" t="s">
        <v>1341</v>
      </c>
    </row>
    <row r="4851" spans="1:19" x14ac:dyDescent="0.3">
      <c r="A4851" s="701" t="s">
        <v>8069</v>
      </c>
      <c r="B4851" s="701" t="s">
        <v>1607</v>
      </c>
      <c r="C4851" s="701" t="s">
        <v>677</v>
      </c>
      <c r="D4851" s="702">
        <v>1987</v>
      </c>
      <c r="E4851" s="701" t="s">
        <v>5711</v>
      </c>
      <c r="F4851" s="701" t="s">
        <v>1824</v>
      </c>
      <c r="G4851" s="701" t="s">
        <v>1668</v>
      </c>
      <c r="H4851" s="703">
        <v>32623</v>
      </c>
      <c r="I4851" s="703">
        <v>32623</v>
      </c>
      <c r="J4851" s="701" t="s">
        <v>1608</v>
      </c>
      <c r="K4851" s="702">
        <v>61740</v>
      </c>
      <c r="L4851" s="701" t="s">
        <v>1341</v>
      </c>
      <c r="M4851" s="706"/>
      <c r="N4851" s="701" t="s">
        <v>1613</v>
      </c>
      <c r="O4851" s="702">
        <v>153024</v>
      </c>
      <c r="P4851" s="701" t="s">
        <v>1608</v>
      </c>
      <c r="Q4851" s="705">
        <v>185</v>
      </c>
      <c r="R4851" s="701" t="s">
        <v>1341</v>
      </c>
      <c r="S4851" s="701" t="s">
        <v>1341</v>
      </c>
    </row>
    <row r="4852" spans="1:19" x14ac:dyDescent="0.3">
      <c r="A4852" s="701" t="s">
        <v>8070</v>
      </c>
      <c r="B4852" s="701" t="s">
        <v>1607</v>
      </c>
      <c r="C4852" s="701" t="s">
        <v>677</v>
      </c>
      <c r="D4852" s="702">
        <v>1987</v>
      </c>
      <c r="E4852" s="701" t="s">
        <v>5711</v>
      </c>
      <c r="F4852" s="701" t="s">
        <v>1824</v>
      </c>
      <c r="G4852" s="701" t="s">
        <v>1668</v>
      </c>
      <c r="H4852" s="703">
        <v>32623</v>
      </c>
      <c r="I4852" s="703">
        <v>32623</v>
      </c>
      <c r="J4852" s="701" t="s">
        <v>1608</v>
      </c>
      <c r="K4852" s="702">
        <v>60818</v>
      </c>
      <c r="L4852" s="701" t="s">
        <v>1341</v>
      </c>
      <c r="M4852" s="706"/>
      <c r="N4852" s="701" t="s">
        <v>1613</v>
      </c>
      <c r="O4852" s="702">
        <v>153091</v>
      </c>
      <c r="P4852" s="701" t="s">
        <v>1608</v>
      </c>
      <c r="Q4852" s="705">
        <v>182</v>
      </c>
      <c r="R4852" s="701" t="s">
        <v>1341</v>
      </c>
      <c r="S4852" s="701" t="s">
        <v>1341</v>
      </c>
    </row>
    <row r="4853" spans="1:19" x14ac:dyDescent="0.3">
      <c r="A4853" s="701" t="s">
        <v>8096</v>
      </c>
      <c r="B4853" s="701" t="s">
        <v>1607</v>
      </c>
      <c r="C4853" s="701" t="s">
        <v>677</v>
      </c>
      <c r="D4853" s="702">
        <v>1987</v>
      </c>
      <c r="E4853" s="701" t="s">
        <v>5711</v>
      </c>
      <c r="F4853" s="701" t="s">
        <v>1824</v>
      </c>
      <c r="G4853" s="701" t="s">
        <v>1668</v>
      </c>
      <c r="H4853" s="703">
        <v>32291</v>
      </c>
      <c r="I4853" s="703">
        <v>32291</v>
      </c>
      <c r="J4853" s="701" t="s">
        <v>1608</v>
      </c>
      <c r="K4853" s="702">
        <v>124313</v>
      </c>
      <c r="L4853" s="701" t="s">
        <v>1341</v>
      </c>
      <c r="M4853" s="706"/>
      <c r="N4853" s="701" t="s">
        <v>1613</v>
      </c>
      <c r="O4853" s="702">
        <v>657416</v>
      </c>
      <c r="P4853" s="701" t="s">
        <v>1608</v>
      </c>
      <c r="Q4853" s="702">
        <v>876</v>
      </c>
      <c r="R4853" s="701" t="s">
        <v>1341</v>
      </c>
      <c r="S4853" s="701" t="s">
        <v>1341</v>
      </c>
    </row>
    <row r="4854" spans="1:19" x14ac:dyDescent="0.3">
      <c r="A4854" s="701" t="s">
        <v>7403</v>
      </c>
      <c r="B4854" s="701" t="s">
        <v>1607</v>
      </c>
      <c r="C4854" s="701" t="s">
        <v>677</v>
      </c>
      <c r="D4854" s="702">
        <v>1988</v>
      </c>
      <c r="E4854" s="701" t="s">
        <v>5711</v>
      </c>
      <c r="F4854" s="701" t="s">
        <v>1824</v>
      </c>
      <c r="G4854" s="701" t="s">
        <v>1668</v>
      </c>
      <c r="H4854" s="703">
        <v>32991</v>
      </c>
      <c r="I4854" s="703">
        <v>32991</v>
      </c>
      <c r="J4854" s="701" t="s">
        <v>1608</v>
      </c>
      <c r="K4854" s="702">
        <v>153645</v>
      </c>
      <c r="L4854" s="701" t="s">
        <v>1341</v>
      </c>
      <c r="M4854" s="704"/>
      <c r="N4854" s="701" t="s">
        <v>1613</v>
      </c>
      <c r="O4854" s="702">
        <v>236695</v>
      </c>
      <c r="P4854" s="701" t="s">
        <v>1608</v>
      </c>
      <c r="Q4854" s="705">
        <v>1239</v>
      </c>
      <c r="R4854" s="701" t="s">
        <v>1341</v>
      </c>
      <c r="S4854" s="701" t="s">
        <v>1341</v>
      </c>
    </row>
    <row r="4855" spans="1:19" x14ac:dyDescent="0.3">
      <c r="A4855" s="701" t="s">
        <v>7538</v>
      </c>
      <c r="B4855" s="701" t="s">
        <v>1607</v>
      </c>
      <c r="C4855" s="701" t="s">
        <v>677</v>
      </c>
      <c r="D4855" s="702">
        <v>1989</v>
      </c>
      <c r="E4855" s="701" t="s">
        <v>5711</v>
      </c>
      <c r="F4855" s="701" t="s">
        <v>1824</v>
      </c>
      <c r="G4855" s="701" t="s">
        <v>1668</v>
      </c>
      <c r="H4855" s="703">
        <v>33074</v>
      </c>
      <c r="I4855" s="703">
        <v>33074</v>
      </c>
      <c r="J4855" s="701" t="s">
        <v>1608</v>
      </c>
      <c r="K4855" s="702">
        <v>48966</v>
      </c>
      <c r="L4855" s="701" t="s">
        <v>1341</v>
      </c>
      <c r="M4855" s="706"/>
      <c r="N4855" s="701" t="s">
        <v>1613</v>
      </c>
      <c r="O4855" s="702">
        <v>161261</v>
      </c>
      <c r="P4855" s="701" t="s">
        <v>1608</v>
      </c>
      <c r="Q4855" s="705">
        <v>246</v>
      </c>
      <c r="R4855" s="701" t="s">
        <v>1341</v>
      </c>
      <c r="S4855" s="701" t="s">
        <v>1341</v>
      </c>
    </row>
    <row r="4856" spans="1:19" x14ac:dyDescent="0.3">
      <c r="A4856" s="701" t="s">
        <v>7546</v>
      </c>
      <c r="B4856" s="701" t="s">
        <v>1607</v>
      </c>
      <c r="C4856" s="701" t="s">
        <v>677</v>
      </c>
      <c r="D4856" s="702">
        <v>1989</v>
      </c>
      <c r="E4856" s="701" t="s">
        <v>5711</v>
      </c>
      <c r="F4856" s="701" t="s">
        <v>1824</v>
      </c>
      <c r="G4856" s="701" t="s">
        <v>1668</v>
      </c>
      <c r="H4856" s="703">
        <v>33018</v>
      </c>
      <c r="I4856" s="703">
        <v>33018</v>
      </c>
      <c r="J4856" s="701" t="s">
        <v>1608</v>
      </c>
      <c r="K4856" s="702">
        <v>99749</v>
      </c>
      <c r="L4856" s="701" t="s">
        <v>1341</v>
      </c>
      <c r="M4856" s="706"/>
      <c r="N4856" s="701" t="s">
        <v>1613</v>
      </c>
      <c r="O4856" s="702">
        <v>688838</v>
      </c>
      <c r="P4856" s="701" t="s">
        <v>1608</v>
      </c>
      <c r="Q4856" s="705">
        <v>2338</v>
      </c>
      <c r="R4856" s="701" t="s">
        <v>1341</v>
      </c>
      <c r="S4856" s="701" t="s">
        <v>1341</v>
      </c>
    </row>
    <row r="4857" spans="1:19" x14ac:dyDescent="0.3">
      <c r="A4857" s="701" t="s">
        <v>7548</v>
      </c>
      <c r="B4857" s="701" t="s">
        <v>1607</v>
      </c>
      <c r="C4857" s="701" t="s">
        <v>677</v>
      </c>
      <c r="D4857" s="702">
        <v>1989</v>
      </c>
      <c r="E4857" s="701" t="s">
        <v>5711</v>
      </c>
      <c r="F4857" s="701" t="s">
        <v>1824</v>
      </c>
      <c r="G4857" s="701" t="s">
        <v>1668</v>
      </c>
      <c r="H4857" s="703">
        <v>33018</v>
      </c>
      <c r="I4857" s="703">
        <v>33018</v>
      </c>
      <c r="J4857" s="701" t="s">
        <v>1608</v>
      </c>
      <c r="K4857" s="702">
        <v>75600</v>
      </c>
      <c r="L4857" s="701" t="s">
        <v>1341</v>
      </c>
      <c r="M4857" s="704"/>
      <c r="N4857" s="701" t="s">
        <v>1613</v>
      </c>
      <c r="O4857" s="702">
        <v>442359</v>
      </c>
      <c r="P4857" s="701" t="s">
        <v>1608</v>
      </c>
      <c r="Q4857" s="705">
        <v>1772</v>
      </c>
      <c r="R4857" s="701" t="s">
        <v>1341</v>
      </c>
      <c r="S4857" s="701" t="s">
        <v>1341</v>
      </c>
    </row>
    <row r="4858" spans="1:19" x14ac:dyDescent="0.3">
      <c r="A4858" s="701" t="s">
        <v>7964</v>
      </c>
      <c r="B4858" s="701" t="s">
        <v>1607</v>
      </c>
      <c r="C4858" s="701" t="s">
        <v>677</v>
      </c>
      <c r="D4858" s="702">
        <v>1990</v>
      </c>
      <c r="E4858" s="701" t="s">
        <v>5711</v>
      </c>
      <c r="F4858" s="701" t="s">
        <v>1824</v>
      </c>
      <c r="G4858" s="701" t="s">
        <v>1668</v>
      </c>
      <c r="H4858" s="703">
        <v>33721</v>
      </c>
      <c r="I4858" s="703">
        <v>33721</v>
      </c>
      <c r="J4858" s="701" t="s">
        <v>1608</v>
      </c>
      <c r="K4858" s="702">
        <v>122657</v>
      </c>
      <c r="L4858" s="701" t="s">
        <v>1341</v>
      </c>
      <c r="M4858" s="706"/>
      <c r="N4858" s="701" t="s">
        <v>1613</v>
      </c>
      <c r="O4858" s="702">
        <v>245438</v>
      </c>
      <c r="P4858" s="701" t="s">
        <v>1608</v>
      </c>
      <c r="Q4858" s="705">
        <v>3274</v>
      </c>
      <c r="R4858" s="701" t="s">
        <v>1341</v>
      </c>
      <c r="S4858" s="701" t="s">
        <v>1341</v>
      </c>
    </row>
    <row r="4859" spans="1:19" x14ac:dyDescent="0.3">
      <c r="A4859" s="701" t="s">
        <v>8248</v>
      </c>
      <c r="B4859" s="701" t="s">
        <v>1607</v>
      </c>
      <c r="C4859" s="701" t="s">
        <v>677</v>
      </c>
      <c r="D4859" s="702">
        <v>1990</v>
      </c>
      <c r="E4859" s="701" t="s">
        <v>5711</v>
      </c>
      <c r="F4859" s="701" t="s">
        <v>1824</v>
      </c>
      <c r="G4859" s="701" t="s">
        <v>1668</v>
      </c>
      <c r="H4859" s="703">
        <v>33413</v>
      </c>
      <c r="I4859" s="703">
        <v>33413</v>
      </c>
      <c r="J4859" s="701" t="s">
        <v>1608</v>
      </c>
      <c r="K4859" s="702">
        <v>215672</v>
      </c>
      <c r="L4859" s="701" t="s">
        <v>1341</v>
      </c>
      <c r="M4859" s="704"/>
      <c r="N4859" s="701" t="s">
        <v>1613</v>
      </c>
      <c r="O4859" s="702">
        <v>103123</v>
      </c>
      <c r="P4859" s="701" t="s">
        <v>1608</v>
      </c>
      <c r="Q4859" s="705">
        <v>10874</v>
      </c>
      <c r="R4859" s="701" t="s">
        <v>1341</v>
      </c>
      <c r="S4859" s="701" t="s">
        <v>1341</v>
      </c>
    </row>
    <row r="4860" spans="1:19" x14ac:dyDescent="0.3">
      <c r="A4860" s="701" t="s">
        <v>8009</v>
      </c>
      <c r="B4860" s="701" t="s">
        <v>1607</v>
      </c>
      <c r="C4860" s="701" t="s">
        <v>677</v>
      </c>
      <c r="D4860" s="702">
        <v>1991</v>
      </c>
      <c r="E4860" s="701" t="s">
        <v>5711</v>
      </c>
      <c r="F4860" s="701" t="s">
        <v>1824</v>
      </c>
      <c r="G4860" s="701" t="s">
        <v>1668</v>
      </c>
      <c r="H4860" s="703">
        <v>34075</v>
      </c>
      <c r="I4860" s="703">
        <v>34075</v>
      </c>
      <c r="J4860" s="701" t="s">
        <v>1608</v>
      </c>
      <c r="K4860" s="702">
        <v>123585</v>
      </c>
      <c r="L4860" s="701" t="s">
        <v>1341</v>
      </c>
      <c r="M4860" s="706"/>
      <c r="N4860" s="701" t="s">
        <v>1613</v>
      </c>
      <c r="O4860" s="702">
        <v>266465</v>
      </c>
      <c r="P4860" s="701" t="s">
        <v>1608</v>
      </c>
      <c r="Q4860" s="705">
        <v>2280</v>
      </c>
      <c r="R4860" s="701" t="s">
        <v>1341</v>
      </c>
      <c r="S4860" s="701" t="s">
        <v>1341</v>
      </c>
    </row>
    <row r="4861" spans="1:19" x14ac:dyDescent="0.3">
      <c r="A4861" s="701" t="s">
        <v>8057</v>
      </c>
      <c r="B4861" s="701" t="s">
        <v>1607</v>
      </c>
      <c r="C4861" s="701" t="s">
        <v>677</v>
      </c>
      <c r="D4861" s="702">
        <v>1992</v>
      </c>
      <c r="E4861" s="701" t="s">
        <v>5711</v>
      </c>
      <c r="F4861" s="701" t="s">
        <v>1824</v>
      </c>
      <c r="G4861" s="701" t="s">
        <v>1668</v>
      </c>
      <c r="H4861" s="703">
        <v>34451</v>
      </c>
      <c r="I4861" s="703">
        <v>34451</v>
      </c>
      <c r="J4861" s="701" t="s">
        <v>1608</v>
      </c>
      <c r="K4861" s="702">
        <v>209245</v>
      </c>
      <c r="L4861" s="701" t="s">
        <v>1341</v>
      </c>
      <c r="M4861" s="704"/>
      <c r="N4861" s="701" t="s">
        <v>1613</v>
      </c>
      <c r="O4861" s="702">
        <v>802</v>
      </c>
      <c r="P4861" s="701" t="s">
        <v>1608</v>
      </c>
      <c r="Q4861" s="705">
        <v>8719</v>
      </c>
      <c r="R4861" s="701" t="s">
        <v>1341</v>
      </c>
      <c r="S4861" s="701" t="s">
        <v>1341</v>
      </c>
    </row>
    <row r="4862" spans="1:19" x14ac:dyDescent="0.3">
      <c r="A4862" s="701" t="s">
        <v>8084</v>
      </c>
      <c r="B4862" s="701" t="s">
        <v>1607</v>
      </c>
      <c r="C4862" s="701" t="s">
        <v>677</v>
      </c>
      <c r="D4862" s="702">
        <v>1993</v>
      </c>
      <c r="E4862" s="701" t="s">
        <v>5711</v>
      </c>
      <c r="F4862" s="701" t="s">
        <v>1824</v>
      </c>
      <c r="G4862" s="701" t="s">
        <v>1668</v>
      </c>
      <c r="H4862" s="703">
        <v>34513</v>
      </c>
      <c r="I4862" s="703">
        <v>34513</v>
      </c>
      <c r="J4862" s="701" t="s">
        <v>1608</v>
      </c>
      <c r="K4862" s="702">
        <v>183199</v>
      </c>
      <c r="L4862" s="701" t="s">
        <v>1341</v>
      </c>
      <c r="M4862" s="704"/>
      <c r="N4862" s="701" t="s">
        <v>1613</v>
      </c>
      <c r="O4862" s="705">
        <v>2612</v>
      </c>
      <c r="P4862" s="701" t="s">
        <v>1608</v>
      </c>
      <c r="Q4862" s="705">
        <v>1571</v>
      </c>
      <c r="R4862" s="701" t="s">
        <v>1341</v>
      </c>
      <c r="S4862" s="701" t="s">
        <v>1341</v>
      </c>
    </row>
    <row r="4863" spans="1:19" x14ac:dyDescent="0.3">
      <c r="A4863" s="701" t="s">
        <v>8010</v>
      </c>
      <c r="B4863" s="701" t="s">
        <v>1607</v>
      </c>
      <c r="C4863" s="701" t="s">
        <v>677</v>
      </c>
      <c r="D4863" s="702">
        <v>1993</v>
      </c>
      <c r="E4863" s="701" t="s">
        <v>1823</v>
      </c>
      <c r="F4863" s="701" t="s">
        <v>1824</v>
      </c>
      <c r="G4863" s="701" t="s">
        <v>1668</v>
      </c>
      <c r="H4863" s="703">
        <v>34804</v>
      </c>
      <c r="I4863" s="703">
        <v>34819</v>
      </c>
      <c r="J4863" s="701" t="s">
        <v>7445</v>
      </c>
      <c r="K4863" s="702">
        <v>128528</v>
      </c>
      <c r="L4863" s="701" t="s">
        <v>5493</v>
      </c>
      <c r="M4863" s="705">
        <v>3097</v>
      </c>
      <c r="N4863" s="701" t="s">
        <v>7445</v>
      </c>
      <c r="O4863" s="702">
        <v>3594</v>
      </c>
      <c r="P4863" s="701" t="s">
        <v>1341</v>
      </c>
      <c r="Q4863" s="704"/>
      <c r="R4863" s="701" t="s">
        <v>1341</v>
      </c>
      <c r="S4863" s="701" t="s">
        <v>1341</v>
      </c>
    </row>
    <row r="4864" spans="1:19" x14ac:dyDescent="0.3">
      <c r="A4864" s="701" t="s">
        <v>8204</v>
      </c>
      <c r="B4864" s="701" t="s">
        <v>1607</v>
      </c>
      <c r="C4864" s="701" t="s">
        <v>677</v>
      </c>
      <c r="D4864" s="702">
        <v>1993</v>
      </c>
      <c r="E4864" s="701" t="s">
        <v>1823</v>
      </c>
      <c r="F4864" s="701" t="s">
        <v>1824</v>
      </c>
      <c r="G4864" s="701" t="s">
        <v>1668</v>
      </c>
      <c r="H4864" s="703">
        <v>34804</v>
      </c>
      <c r="I4864" s="703">
        <v>34819</v>
      </c>
      <c r="J4864" s="701" t="s">
        <v>7445</v>
      </c>
      <c r="K4864" s="702">
        <v>237154</v>
      </c>
      <c r="L4864" s="701" t="s">
        <v>5493</v>
      </c>
      <c r="M4864" s="702">
        <v>4048</v>
      </c>
      <c r="N4864" s="701" t="s">
        <v>7445</v>
      </c>
      <c r="O4864" s="702">
        <v>11827</v>
      </c>
      <c r="P4864" s="701" t="s">
        <v>1341</v>
      </c>
      <c r="Q4864" s="704"/>
      <c r="R4864" s="701" t="s">
        <v>1341</v>
      </c>
      <c r="S4864" s="701" t="s">
        <v>1341</v>
      </c>
    </row>
    <row r="4865" spans="1:19" x14ac:dyDescent="0.3">
      <c r="A4865" s="701" t="s">
        <v>8143</v>
      </c>
      <c r="B4865" s="701" t="s">
        <v>1607</v>
      </c>
      <c r="C4865" s="701" t="s">
        <v>677</v>
      </c>
      <c r="D4865" s="702">
        <v>1994</v>
      </c>
      <c r="E4865" s="701" t="s">
        <v>1823</v>
      </c>
      <c r="F4865" s="701" t="s">
        <v>8144</v>
      </c>
      <c r="G4865" s="701" t="s">
        <v>1668</v>
      </c>
      <c r="H4865" s="703">
        <v>35156</v>
      </c>
      <c r="I4865" s="703">
        <v>35164</v>
      </c>
      <c r="J4865" s="701" t="s">
        <v>1608</v>
      </c>
      <c r="K4865" s="702">
        <v>108380</v>
      </c>
      <c r="L4865" s="701" t="s">
        <v>1613</v>
      </c>
      <c r="M4865" s="702">
        <v>654</v>
      </c>
      <c r="N4865" s="701" t="s">
        <v>1608</v>
      </c>
      <c r="O4865" s="702">
        <v>7966</v>
      </c>
      <c r="P4865" s="701" t="s">
        <v>1341</v>
      </c>
      <c r="Q4865" s="704"/>
      <c r="R4865" s="701" t="s">
        <v>1341</v>
      </c>
      <c r="S4865" s="701" t="s">
        <v>1341</v>
      </c>
    </row>
    <row r="4866" spans="1:19" x14ac:dyDescent="0.3">
      <c r="A4866" s="701" t="s">
        <v>8234</v>
      </c>
      <c r="B4866" s="701" t="s">
        <v>1607</v>
      </c>
      <c r="C4866" s="701" t="s">
        <v>677</v>
      </c>
      <c r="D4866" s="702">
        <v>1994</v>
      </c>
      <c r="E4866" s="701" t="s">
        <v>1823</v>
      </c>
      <c r="F4866" s="701" t="s">
        <v>8144</v>
      </c>
      <c r="G4866" s="701" t="s">
        <v>1668</v>
      </c>
      <c r="H4866" s="703">
        <v>35156</v>
      </c>
      <c r="I4866" s="703">
        <v>35164</v>
      </c>
      <c r="J4866" s="701" t="s">
        <v>1608</v>
      </c>
      <c r="K4866" s="702">
        <v>242538</v>
      </c>
      <c r="L4866" s="701" t="s">
        <v>1613</v>
      </c>
      <c r="M4866" s="702">
        <v>248</v>
      </c>
      <c r="N4866" s="701" t="s">
        <v>1608</v>
      </c>
      <c r="O4866" s="702">
        <v>5214</v>
      </c>
      <c r="P4866" s="701" t="s">
        <v>1341</v>
      </c>
      <c r="Q4866" s="706"/>
      <c r="R4866" s="701" t="s">
        <v>1341</v>
      </c>
      <c r="S4866" s="701" t="s">
        <v>1341</v>
      </c>
    </row>
    <row r="4867" spans="1:19" x14ac:dyDescent="0.3">
      <c r="A4867" s="701" t="s">
        <v>8172</v>
      </c>
      <c r="B4867" s="701" t="s">
        <v>1607</v>
      </c>
      <c r="C4867" s="701" t="s">
        <v>677</v>
      </c>
      <c r="D4867" s="702">
        <v>1994</v>
      </c>
      <c r="E4867" s="701" t="s">
        <v>1823</v>
      </c>
      <c r="F4867" s="701" t="s">
        <v>1824</v>
      </c>
      <c r="G4867" s="701" t="s">
        <v>1668</v>
      </c>
      <c r="H4867" s="703">
        <v>34865</v>
      </c>
      <c r="I4867" s="703">
        <v>34876</v>
      </c>
      <c r="J4867" s="701" t="s">
        <v>7445</v>
      </c>
      <c r="K4867" s="702">
        <v>203921</v>
      </c>
      <c r="L4867" s="701" t="s">
        <v>5493</v>
      </c>
      <c r="M4867" s="702">
        <v>7954</v>
      </c>
      <c r="N4867" s="701" t="s">
        <v>7445</v>
      </c>
      <c r="O4867" s="702">
        <v>6047</v>
      </c>
      <c r="P4867" s="701" t="s">
        <v>1341</v>
      </c>
      <c r="Q4867" s="704"/>
      <c r="R4867" s="701" t="s">
        <v>1341</v>
      </c>
      <c r="S4867" s="701" t="s">
        <v>1341</v>
      </c>
    </row>
    <row r="4868" spans="1:19" x14ac:dyDescent="0.3">
      <c r="A4868" s="701" t="s">
        <v>8205</v>
      </c>
      <c r="B4868" s="701" t="s">
        <v>1607</v>
      </c>
      <c r="C4868" s="701" t="s">
        <v>677</v>
      </c>
      <c r="D4868" s="702">
        <v>1994</v>
      </c>
      <c r="E4868" s="701" t="s">
        <v>1823</v>
      </c>
      <c r="F4868" s="701" t="s">
        <v>1824</v>
      </c>
      <c r="G4868" s="701" t="s">
        <v>1668</v>
      </c>
      <c r="H4868" s="703">
        <v>34865</v>
      </c>
      <c r="I4868" s="703">
        <v>34876</v>
      </c>
      <c r="J4868" s="701" t="s">
        <v>7445</v>
      </c>
      <c r="K4868" s="702">
        <v>218042</v>
      </c>
      <c r="L4868" s="701" t="s">
        <v>5493</v>
      </c>
      <c r="M4868" s="705">
        <v>8505</v>
      </c>
      <c r="N4868" s="701" t="s">
        <v>7445</v>
      </c>
      <c r="O4868" s="702">
        <v>6466</v>
      </c>
      <c r="P4868" s="701" t="s">
        <v>1341</v>
      </c>
      <c r="Q4868" s="704"/>
      <c r="R4868" s="701" t="s">
        <v>1341</v>
      </c>
      <c r="S4868" s="701" t="s">
        <v>1341</v>
      </c>
    </row>
    <row r="4869" spans="1:19" x14ac:dyDescent="0.3">
      <c r="A4869" s="701" t="s">
        <v>7962</v>
      </c>
      <c r="B4869" s="701" t="s">
        <v>1607</v>
      </c>
      <c r="C4869" s="701" t="s">
        <v>677</v>
      </c>
      <c r="D4869" s="702">
        <v>1995</v>
      </c>
      <c r="E4869" s="701" t="s">
        <v>1823</v>
      </c>
      <c r="F4869" s="701" t="s">
        <v>2438</v>
      </c>
      <c r="G4869" s="701" t="s">
        <v>1668</v>
      </c>
      <c r="H4869" s="703">
        <v>35521</v>
      </c>
      <c r="I4869" s="703">
        <v>35538</v>
      </c>
      <c r="J4869" s="701" t="s">
        <v>1608</v>
      </c>
      <c r="K4869" s="702">
        <v>182308</v>
      </c>
      <c r="L4869" s="701" t="s">
        <v>1613</v>
      </c>
      <c r="M4869" s="702">
        <v>5539</v>
      </c>
      <c r="N4869" s="701" t="s">
        <v>1608</v>
      </c>
      <c r="O4869" s="702">
        <v>3153</v>
      </c>
      <c r="P4869" s="701" t="s">
        <v>1341</v>
      </c>
      <c r="Q4869" s="704"/>
      <c r="R4869" s="701" t="s">
        <v>1341</v>
      </c>
      <c r="S4869" s="701" t="s">
        <v>1341</v>
      </c>
    </row>
    <row r="4870" spans="1:19" x14ac:dyDescent="0.3">
      <c r="A4870" s="701" t="s">
        <v>7963</v>
      </c>
      <c r="B4870" s="701" t="s">
        <v>1607</v>
      </c>
      <c r="C4870" s="701" t="s">
        <v>677</v>
      </c>
      <c r="D4870" s="702">
        <v>1995</v>
      </c>
      <c r="E4870" s="701" t="s">
        <v>1823</v>
      </c>
      <c r="F4870" s="701" t="s">
        <v>2438</v>
      </c>
      <c r="G4870" s="701" t="s">
        <v>1668</v>
      </c>
      <c r="H4870" s="703">
        <v>35521</v>
      </c>
      <c r="I4870" s="703">
        <v>35538</v>
      </c>
      <c r="J4870" s="701" t="s">
        <v>1608</v>
      </c>
      <c r="K4870" s="702">
        <v>96147</v>
      </c>
      <c r="L4870" s="701" t="s">
        <v>1613</v>
      </c>
      <c r="M4870" s="702">
        <v>573</v>
      </c>
      <c r="N4870" s="701" t="s">
        <v>1608</v>
      </c>
      <c r="O4870" s="702">
        <v>2280</v>
      </c>
      <c r="P4870" s="701" t="s">
        <v>1341</v>
      </c>
      <c r="Q4870" s="704"/>
      <c r="R4870" s="701" t="s">
        <v>1341</v>
      </c>
      <c r="S4870" s="701" t="s">
        <v>1341</v>
      </c>
    </row>
    <row r="4871" spans="1:19" x14ac:dyDescent="0.3">
      <c r="A4871" s="701" t="s">
        <v>8235</v>
      </c>
      <c r="B4871" s="701" t="s">
        <v>1607</v>
      </c>
      <c r="C4871" s="701" t="s">
        <v>677</v>
      </c>
      <c r="D4871" s="702">
        <v>1995</v>
      </c>
      <c r="E4871" s="701" t="s">
        <v>1823</v>
      </c>
      <c r="F4871" s="701" t="s">
        <v>1824</v>
      </c>
      <c r="G4871" s="701" t="s">
        <v>1668</v>
      </c>
      <c r="H4871" s="703">
        <v>35229</v>
      </c>
      <c r="I4871" s="703">
        <v>35231</v>
      </c>
      <c r="J4871" s="701" t="s">
        <v>1608</v>
      </c>
      <c r="K4871" s="702">
        <v>225604</v>
      </c>
      <c r="L4871" s="701" t="s">
        <v>1613</v>
      </c>
      <c r="M4871" s="702">
        <v>4153</v>
      </c>
      <c r="N4871" s="701" t="s">
        <v>1608</v>
      </c>
      <c r="O4871" s="702">
        <v>11110</v>
      </c>
      <c r="P4871" s="701" t="s">
        <v>1341</v>
      </c>
      <c r="Q4871" s="706"/>
      <c r="R4871" s="701" t="s">
        <v>1341</v>
      </c>
      <c r="S4871" s="701" t="s">
        <v>1341</v>
      </c>
    </row>
    <row r="4872" spans="1:19" x14ac:dyDescent="0.3">
      <c r="A4872" s="701" t="s">
        <v>8261</v>
      </c>
      <c r="B4872" s="701" t="s">
        <v>1607</v>
      </c>
      <c r="C4872" s="701" t="s">
        <v>677</v>
      </c>
      <c r="D4872" s="702">
        <v>1995</v>
      </c>
      <c r="E4872" s="701" t="s">
        <v>1823</v>
      </c>
      <c r="F4872" s="701" t="s">
        <v>1824</v>
      </c>
      <c r="G4872" s="701" t="s">
        <v>1668</v>
      </c>
      <c r="H4872" s="703">
        <v>35229</v>
      </c>
      <c r="I4872" s="703">
        <v>35231</v>
      </c>
      <c r="J4872" s="701" t="s">
        <v>1608</v>
      </c>
      <c r="K4872" s="702">
        <v>156542</v>
      </c>
      <c r="L4872" s="701" t="s">
        <v>1613</v>
      </c>
      <c r="M4872" s="705">
        <v>2882</v>
      </c>
      <c r="N4872" s="701" t="s">
        <v>1608</v>
      </c>
      <c r="O4872" s="702">
        <v>7709</v>
      </c>
      <c r="P4872" s="701" t="s">
        <v>1341</v>
      </c>
      <c r="Q4872" s="706"/>
      <c r="R4872" s="701" t="s">
        <v>1341</v>
      </c>
      <c r="S4872" s="701" t="s">
        <v>1341</v>
      </c>
    </row>
    <row r="4873" spans="1:19" x14ac:dyDescent="0.3">
      <c r="A4873" s="701" t="s">
        <v>7348</v>
      </c>
      <c r="B4873" s="701" t="s">
        <v>1607</v>
      </c>
      <c r="C4873" s="701" t="s">
        <v>677</v>
      </c>
      <c r="D4873" s="702">
        <v>1996</v>
      </c>
      <c r="E4873" s="701" t="s">
        <v>1823</v>
      </c>
      <c r="F4873" s="701" t="s">
        <v>1824</v>
      </c>
      <c r="G4873" s="701" t="s">
        <v>1668</v>
      </c>
      <c r="H4873" s="703">
        <v>35900</v>
      </c>
      <c r="I4873" s="703">
        <v>35909</v>
      </c>
      <c r="J4873" s="701" t="s">
        <v>1608</v>
      </c>
      <c r="K4873" s="702">
        <v>189531</v>
      </c>
      <c r="L4873" s="701" t="s">
        <v>1613</v>
      </c>
      <c r="M4873" s="705">
        <v>10054</v>
      </c>
      <c r="N4873" s="701" t="s">
        <v>1608</v>
      </c>
      <c r="O4873" s="702">
        <v>3306</v>
      </c>
      <c r="P4873" s="701" t="s">
        <v>1341</v>
      </c>
      <c r="Q4873" s="706"/>
      <c r="R4873" s="701" t="s">
        <v>1341</v>
      </c>
      <c r="S4873" s="701" t="s">
        <v>1341</v>
      </c>
    </row>
    <row r="4874" spans="1:19" x14ac:dyDescent="0.3">
      <c r="A4874" s="701" t="s">
        <v>7390</v>
      </c>
      <c r="B4874" s="701" t="s">
        <v>1607</v>
      </c>
      <c r="C4874" s="701" t="s">
        <v>677</v>
      </c>
      <c r="D4874" s="702">
        <v>1996</v>
      </c>
      <c r="E4874" s="701" t="s">
        <v>1823</v>
      </c>
      <c r="F4874" s="701" t="s">
        <v>1824</v>
      </c>
      <c r="G4874" s="701" t="s">
        <v>1668</v>
      </c>
      <c r="H4874" s="703">
        <v>35900</v>
      </c>
      <c r="I4874" s="703">
        <v>35909</v>
      </c>
      <c r="J4874" s="701" t="s">
        <v>1608</v>
      </c>
      <c r="K4874" s="702">
        <v>136077</v>
      </c>
      <c r="L4874" s="701" t="s">
        <v>1613</v>
      </c>
      <c r="M4874" s="702">
        <v>7218</v>
      </c>
      <c r="N4874" s="701" t="s">
        <v>1608</v>
      </c>
      <c r="O4874" s="702">
        <v>2373</v>
      </c>
      <c r="P4874" s="701" t="s">
        <v>1341</v>
      </c>
      <c r="Q4874" s="706"/>
      <c r="R4874" s="701" t="s">
        <v>1341</v>
      </c>
      <c r="S4874" s="701" t="s">
        <v>1341</v>
      </c>
    </row>
    <row r="4875" spans="1:19" x14ac:dyDescent="0.3">
      <c r="A4875" s="701" t="s">
        <v>8266</v>
      </c>
      <c r="B4875" s="701" t="s">
        <v>1607</v>
      </c>
      <c r="C4875" s="701" t="s">
        <v>677</v>
      </c>
      <c r="D4875" s="702">
        <v>1996</v>
      </c>
      <c r="E4875" s="701" t="s">
        <v>1823</v>
      </c>
      <c r="F4875" s="701" t="s">
        <v>8144</v>
      </c>
      <c r="G4875" s="701" t="s">
        <v>1668</v>
      </c>
      <c r="H4875" s="703">
        <v>35599</v>
      </c>
      <c r="I4875" s="703">
        <v>35606</v>
      </c>
      <c r="J4875" s="701" t="s">
        <v>1608</v>
      </c>
      <c r="K4875" s="702">
        <v>228703</v>
      </c>
      <c r="L4875" s="701" t="s">
        <v>1613</v>
      </c>
      <c r="M4875" s="705">
        <v>3529</v>
      </c>
      <c r="N4875" s="701" t="s">
        <v>1608</v>
      </c>
      <c r="O4875" s="702">
        <v>5214</v>
      </c>
      <c r="P4875" s="701" t="s">
        <v>1341</v>
      </c>
      <c r="Q4875" s="706"/>
      <c r="R4875" s="701" t="s">
        <v>1341</v>
      </c>
      <c r="S4875" s="701" t="s">
        <v>1341</v>
      </c>
    </row>
    <row r="4876" spans="1:19" x14ac:dyDescent="0.3">
      <c r="A4876" s="701" t="s">
        <v>8296</v>
      </c>
      <c r="B4876" s="701" t="s">
        <v>1607</v>
      </c>
      <c r="C4876" s="701" t="s">
        <v>677</v>
      </c>
      <c r="D4876" s="702">
        <v>1996</v>
      </c>
      <c r="E4876" s="701" t="s">
        <v>1823</v>
      </c>
      <c r="F4876" s="701" t="s">
        <v>8144</v>
      </c>
      <c r="G4876" s="701" t="s">
        <v>1668</v>
      </c>
      <c r="H4876" s="703">
        <v>35599</v>
      </c>
      <c r="I4876" s="703">
        <v>35606</v>
      </c>
      <c r="J4876" s="701" t="s">
        <v>1608</v>
      </c>
      <c r="K4876" s="702">
        <v>226880</v>
      </c>
      <c r="L4876" s="701" t="s">
        <v>1613</v>
      </c>
      <c r="M4876" s="705">
        <v>3501</v>
      </c>
      <c r="N4876" s="701" t="s">
        <v>1608</v>
      </c>
      <c r="O4876" s="702">
        <v>5173</v>
      </c>
      <c r="P4876" s="701" t="s">
        <v>1341</v>
      </c>
      <c r="Q4876" s="706"/>
      <c r="R4876" s="701" t="s">
        <v>1341</v>
      </c>
      <c r="S4876" s="701" t="s">
        <v>1341</v>
      </c>
    </row>
    <row r="4877" spans="1:19" x14ac:dyDescent="0.3">
      <c r="A4877" s="701" t="s">
        <v>7449</v>
      </c>
      <c r="B4877" s="701" t="s">
        <v>1607</v>
      </c>
      <c r="C4877" s="701" t="s">
        <v>677</v>
      </c>
      <c r="D4877" s="702">
        <v>1997</v>
      </c>
      <c r="E4877" s="701" t="s">
        <v>1823</v>
      </c>
      <c r="F4877" s="701" t="s">
        <v>2438</v>
      </c>
      <c r="G4877" s="701" t="s">
        <v>1668</v>
      </c>
      <c r="H4877" s="703">
        <v>35950</v>
      </c>
      <c r="I4877" s="703">
        <v>35961</v>
      </c>
      <c r="J4877" s="701" t="s">
        <v>1608</v>
      </c>
      <c r="K4877" s="702">
        <v>513016</v>
      </c>
      <c r="L4877" s="701" t="s">
        <v>1613</v>
      </c>
      <c r="M4877" s="705">
        <v>15422</v>
      </c>
      <c r="N4877" s="701" t="s">
        <v>1608</v>
      </c>
      <c r="O4877" s="702">
        <v>13485</v>
      </c>
      <c r="P4877" s="701" t="s">
        <v>1341</v>
      </c>
      <c r="Q4877" s="706"/>
      <c r="R4877" s="701" t="s">
        <v>1341</v>
      </c>
      <c r="S4877" s="701" t="s">
        <v>1341</v>
      </c>
    </row>
    <row r="4878" spans="1:19" x14ac:dyDescent="0.3">
      <c r="A4878" s="701" t="s">
        <v>7453</v>
      </c>
      <c r="B4878" s="701" t="s">
        <v>1607</v>
      </c>
      <c r="C4878" s="701" t="s">
        <v>677</v>
      </c>
      <c r="D4878" s="702">
        <v>1997</v>
      </c>
      <c r="E4878" s="701" t="s">
        <v>1823</v>
      </c>
      <c r="F4878" s="701" t="s">
        <v>1824</v>
      </c>
      <c r="G4878" s="701" t="s">
        <v>1668</v>
      </c>
      <c r="H4878" s="703">
        <v>36265</v>
      </c>
      <c r="I4878" s="703">
        <v>36311</v>
      </c>
      <c r="J4878" s="701" t="s">
        <v>1608</v>
      </c>
      <c r="K4878" s="702">
        <v>366634</v>
      </c>
      <c r="L4878" s="701" t="s">
        <v>1613</v>
      </c>
      <c r="M4878" s="705">
        <v>7634</v>
      </c>
      <c r="N4878" s="701" t="s">
        <v>1608</v>
      </c>
      <c r="O4878" s="702">
        <v>7419</v>
      </c>
      <c r="P4878" s="701" t="s">
        <v>1341</v>
      </c>
      <c r="Q4878" s="706"/>
      <c r="R4878" s="701" t="s">
        <v>1341</v>
      </c>
      <c r="S4878" s="701" t="s">
        <v>1341</v>
      </c>
    </row>
    <row r="4879" spans="1:19" x14ac:dyDescent="0.3">
      <c r="A4879" s="701" t="s">
        <v>7523</v>
      </c>
      <c r="B4879" s="701" t="s">
        <v>1607</v>
      </c>
      <c r="C4879" s="701" t="s">
        <v>677</v>
      </c>
      <c r="D4879" s="702">
        <v>1998</v>
      </c>
      <c r="E4879" s="701" t="s">
        <v>1823</v>
      </c>
      <c r="F4879" s="701" t="s">
        <v>1824</v>
      </c>
      <c r="G4879" s="701" t="s">
        <v>1668</v>
      </c>
      <c r="H4879" s="703">
        <v>36329</v>
      </c>
      <c r="I4879" s="703">
        <v>36332</v>
      </c>
      <c r="J4879" s="701" t="s">
        <v>1608</v>
      </c>
      <c r="K4879" s="702">
        <v>354950</v>
      </c>
      <c r="L4879" s="701" t="s">
        <v>1613</v>
      </c>
      <c r="M4879" s="705">
        <v>7412</v>
      </c>
      <c r="N4879" s="701" t="s">
        <v>1608</v>
      </c>
      <c r="O4879" s="702">
        <v>8255</v>
      </c>
      <c r="P4879" s="701" t="s">
        <v>1341</v>
      </c>
      <c r="Q4879" s="706"/>
      <c r="R4879" s="701" t="s">
        <v>1341</v>
      </c>
      <c r="S4879" s="701" t="s">
        <v>1341</v>
      </c>
    </row>
    <row r="4880" spans="1:19" x14ac:dyDescent="0.3">
      <c r="A4880" s="701" t="s">
        <v>7537</v>
      </c>
      <c r="B4880" s="701" t="s">
        <v>1607</v>
      </c>
      <c r="C4880" s="701" t="s">
        <v>677</v>
      </c>
      <c r="D4880" s="702">
        <v>1998</v>
      </c>
      <c r="E4880" s="701" t="s">
        <v>1823</v>
      </c>
      <c r="F4880" s="701" t="s">
        <v>1824</v>
      </c>
      <c r="G4880" s="701" t="s">
        <v>1668</v>
      </c>
      <c r="H4880" s="703">
        <v>36634</v>
      </c>
      <c r="I4880" s="703">
        <v>36658</v>
      </c>
      <c r="J4880" s="701" t="s">
        <v>1608</v>
      </c>
      <c r="K4880" s="702">
        <v>428720</v>
      </c>
      <c r="L4880" s="701" t="s">
        <v>1613</v>
      </c>
      <c r="M4880" s="705">
        <v>8515</v>
      </c>
      <c r="N4880" s="701" t="s">
        <v>1608</v>
      </c>
      <c r="O4880" s="702">
        <v>20535</v>
      </c>
      <c r="P4880" s="701" t="s">
        <v>1341</v>
      </c>
      <c r="Q4880" s="704"/>
      <c r="R4880" s="701" t="s">
        <v>1341</v>
      </c>
      <c r="S4880" s="701" t="s">
        <v>1341</v>
      </c>
    </row>
    <row r="4881" spans="1:19" x14ac:dyDescent="0.3">
      <c r="A4881" s="701" t="s">
        <v>7406</v>
      </c>
      <c r="B4881" s="701" t="s">
        <v>1607</v>
      </c>
      <c r="C4881" s="701" t="s">
        <v>677</v>
      </c>
      <c r="D4881" s="702">
        <v>1999</v>
      </c>
      <c r="E4881" s="701" t="s">
        <v>1823</v>
      </c>
      <c r="F4881" s="701" t="s">
        <v>2438</v>
      </c>
      <c r="G4881" s="701" t="s">
        <v>1668</v>
      </c>
      <c r="H4881" s="703">
        <v>36696</v>
      </c>
      <c r="I4881" s="703">
        <v>36696</v>
      </c>
      <c r="J4881" s="701" t="s">
        <v>1608</v>
      </c>
      <c r="K4881" s="702">
        <v>340755</v>
      </c>
      <c r="L4881" s="701" t="s">
        <v>1613</v>
      </c>
      <c r="M4881" s="705">
        <v>9606</v>
      </c>
      <c r="N4881" s="701" t="s">
        <v>1608</v>
      </c>
      <c r="O4881" s="702">
        <v>13239</v>
      </c>
      <c r="P4881" s="701" t="s">
        <v>1341</v>
      </c>
      <c r="Q4881" s="704"/>
      <c r="R4881" s="701" t="s">
        <v>1341</v>
      </c>
      <c r="S4881" s="701" t="s">
        <v>1341</v>
      </c>
    </row>
    <row r="4882" spans="1:19" x14ac:dyDescent="0.3">
      <c r="A4882" s="701" t="s">
        <v>7439</v>
      </c>
      <c r="B4882" s="701" t="s">
        <v>1607</v>
      </c>
      <c r="C4882" s="701" t="s">
        <v>677</v>
      </c>
      <c r="D4882" s="702">
        <v>1999</v>
      </c>
      <c r="E4882" s="701" t="s">
        <v>1823</v>
      </c>
      <c r="F4882" s="701" t="s">
        <v>1824</v>
      </c>
      <c r="G4882" s="701" t="s">
        <v>1668</v>
      </c>
      <c r="H4882" s="703">
        <v>36997</v>
      </c>
      <c r="I4882" s="703">
        <v>37018</v>
      </c>
      <c r="J4882" s="701" t="s">
        <v>1608</v>
      </c>
      <c r="K4882" s="702">
        <v>304511</v>
      </c>
      <c r="L4882" s="701" t="s">
        <v>1613</v>
      </c>
      <c r="M4882" s="705">
        <v>1436</v>
      </c>
      <c r="N4882" s="701" t="s">
        <v>1608</v>
      </c>
      <c r="O4882" s="702">
        <v>6151</v>
      </c>
      <c r="P4882" s="701" t="s">
        <v>1341</v>
      </c>
      <c r="Q4882" s="706"/>
      <c r="R4882" s="701" t="s">
        <v>1341</v>
      </c>
      <c r="S4882" s="701" t="s">
        <v>1341</v>
      </c>
    </row>
    <row r="4883" spans="1:19" x14ac:dyDescent="0.3">
      <c r="A4883" s="701" t="s">
        <v>7490</v>
      </c>
      <c r="B4883" s="701" t="s">
        <v>1607</v>
      </c>
      <c r="C4883" s="701" t="s">
        <v>677</v>
      </c>
      <c r="D4883" s="702">
        <v>2000</v>
      </c>
      <c r="E4883" s="701" t="s">
        <v>1823</v>
      </c>
      <c r="F4883" s="701" t="s">
        <v>2438</v>
      </c>
      <c r="G4883" s="701" t="s">
        <v>1668</v>
      </c>
      <c r="H4883" s="703">
        <v>37062</v>
      </c>
      <c r="I4883" s="703">
        <v>37063</v>
      </c>
      <c r="J4883" s="701" t="s">
        <v>1608</v>
      </c>
      <c r="K4883" s="702">
        <v>490873</v>
      </c>
      <c r="L4883" s="701" t="s">
        <v>1613</v>
      </c>
      <c r="M4883" s="705">
        <v>7627</v>
      </c>
      <c r="N4883" s="701" t="s">
        <v>1341</v>
      </c>
      <c r="O4883" s="706"/>
      <c r="P4883" s="701" t="s">
        <v>1341</v>
      </c>
      <c r="Q4883" s="706"/>
      <c r="R4883" s="701" t="s">
        <v>1341</v>
      </c>
      <c r="S4883" s="701" t="s">
        <v>1341</v>
      </c>
    </row>
    <row r="4884" spans="1:19" x14ac:dyDescent="0.3">
      <c r="A4884" s="701" t="s">
        <v>7515</v>
      </c>
      <c r="B4884" s="701" t="s">
        <v>1607</v>
      </c>
      <c r="C4884" s="701" t="s">
        <v>677</v>
      </c>
      <c r="D4884" s="702">
        <v>2000</v>
      </c>
      <c r="E4884" s="701" t="s">
        <v>1823</v>
      </c>
      <c r="F4884" s="701" t="s">
        <v>1824</v>
      </c>
      <c r="G4884" s="701" t="s">
        <v>1668</v>
      </c>
      <c r="H4884" s="703">
        <v>37361</v>
      </c>
      <c r="I4884" s="703">
        <v>37376</v>
      </c>
      <c r="J4884" s="701" t="s">
        <v>1608</v>
      </c>
      <c r="K4884" s="702">
        <v>328308</v>
      </c>
      <c r="L4884" s="701" t="s">
        <v>1613</v>
      </c>
      <c r="M4884" s="705">
        <v>9605</v>
      </c>
      <c r="N4884" s="701" t="s">
        <v>1608</v>
      </c>
      <c r="O4884" s="705">
        <v>7591</v>
      </c>
      <c r="P4884" s="701" t="s">
        <v>1341</v>
      </c>
      <c r="Q4884" s="704"/>
      <c r="R4884" s="701" t="s">
        <v>1341</v>
      </c>
      <c r="S4884" s="701" t="s">
        <v>1341</v>
      </c>
    </row>
    <row r="4885" spans="1:19" x14ac:dyDescent="0.3">
      <c r="A4885" s="701" t="s">
        <v>7584</v>
      </c>
      <c r="B4885" s="701" t="s">
        <v>1607</v>
      </c>
      <c r="C4885" s="701" t="s">
        <v>677</v>
      </c>
      <c r="D4885" s="702">
        <v>2001</v>
      </c>
      <c r="E4885" s="701" t="s">
        <v>1823</v>
      </c>
      <c r="F4885" s="701" t="s">
        <v>1824</v>
      </c>
      <c r="G4885" s="701" t="s">
        <v>1668</v>
      </c>
      <c r="H4885" s="703">
        <v>37424</v>
      </c>
      <c r="I4885" s="703">
        <v>37425</v>
      </c>
      <c r="J4885" s="701" t="s">
        <v>1608</v>
      </c>
      <c r="K4885" s="702">
        <v>361652</v>
      </c>
      <c r="L4885" s="701" t="s">
        <v>1613</v>
      </c>
      <c r="M4885" s="705">
        <v>6881</v>
      </c>
      <c r="N4885" s="701" t="s">
        <v>1608</v>
      </c>
      <c r="O4885" s="705">
        <v>7494</v>
      </c>
      <c r="P4885" s="701" t="s">
        <v>1341</v>
      </c>
      <c r="Q4885" s="704"/>
      <c r="R4885" s="701" t="s">
        <v>1341</v>
      </c>
      <c r="S4885" s="701" t="s">
        <v>1341</v>
      </c>
    </row>
    <row r="4886" spans="1:19" x14ac:dyDescent="0.3">
      <c r="A4886" s="701" t="s">
        <v>7596</v>
      </c>
      <c r="B4886" s="701" t="s">
        <v>1607</v>
      </c>
      <c r="C4886" s="701" t="s">
        <v>677</v>
      </c>
      <c r="D4886" s="702">
        <v>2001</v>
      </c>
      <c r="E4886" s="701" t="s">
        <v>1823</v>
      </c>
      <c r="F4886" s="701" t="s">
        <v>1824</v>
      </c>
      <c r="G4886" s="701" t="s">
        <v>1668</v>
      </c>
      <c r="H4886" s="703">
        <v>37732</v>
      </c>
      <c r="I4886" s="703">
        <v>37741</v>
      </c>
      <c r="J4886" s="701" t="s">
        <v>1608</v>
      </c>
      <c r="K4886" s="702">
        <v>179183</v>
      </c>
      <c r="L4886" s="701" t="s">
        <v>1613</v>
      </c>
      <c r="M4886" s="702">
        <v>4408</v>
      </c>
      <c r="N4886" s="701" t="s">
        <v>1608</v>
      </c>
      <c r="O4886" s="702">
        <v>1609</v>
      </c>
      <c r="P4886" s="701" t="s">
        <v>1341</v>
      </c>
      <c r="Q4886" s="704"/>
      <c r="R4886" s="701" t="s">
        <v>1341</v>
      </c>
      <c r="S4886" s="701" t="s">
        <v>1341</v>
      </c>
    </row>
    <row r="4887" spans="1:19" x14ac:dyDescent="0.3">
      <c r="A4887" s="701" t="s">
        <v>7549</v>
      </c>
      <c r="B4887" s="701" t="s">
        <v>1607</v>
      </c>
      <c r="C4887" s="701" t="s">
        <v>677</v>
      </c>
      <c r="D4887" s="702">
        <v>2002</v>
      </c>
      <c r="E4887" s="701" t="s">
        <v>1823</v>
      </c>
      <c r="F4887" s="701" t="s">
        <v>1824</v>
      </c>
      <c r="G4887" s="701" t="s">
        <v>1668</v>
      </c>
      <c r="H4887" s="703">
        <v>37788</v>
      </c>
      <c r="I4887" s="703">
        <v>37789</v>
      </c>
      <c r="J4887" s="701" t="s">
        <v>1608</v>
      </c>
      <c r="K4887" s="702">
        <v>233322</v>
      </c>
      <c r="L4887" s="701" t="s">
        <v>1341</v>
      </c>
      <c r="M4887" s="704"/>
      <c r="N4887" s="701" t="s">
        <v>1608</v>
      </c>
      <c r="O4887" s="702">
        <v>1882</v>
      </c>
      <c r="P4887" s="701" t="s">
        <v>1341</v>
      </c>
      <c r="Q4887" s="704"/>
      <c r="R4887" s="701" t="s">
        <v>258</v>
      </c>
      <c r="S4887" s="701" t="s">
        <v>7550</v>
      </c>
    </row>
    <row r="4888" spans="1:19" x14ac:dyDescent="0.3">
      <c r="A4888" s="701" t="s">
        <v>7551</v>
      </c>
      <c r="B4888" s="701" t="s">
        <v>1607</v>
      </c>
      <c r="C4888" s="701" t="s">
        <v>677</v>
      </c>
      <c r="D4888" s="702">
        <v>2002</v>
      </c>
      <c r="E4888" s="701" t="s">
        <v>1823</v>
      </c>
      <c r="F4888" s="701" t="s">
        <v>1824</v>
      </c>
      <c r="G4888" s="701" t="s">
        <v>1668</v>
      </c>
      <c r="H4888" s="703">
        <v>37788</v>
      </c>
      <c r="I4888" s="703">
        <v>37789</v>
      </c>
      <c r="J4888" s="701" t="s">
        <v>1608</v>
      </c>
      <c r="K4888" s="702">
        <v>229339</v>
      </c>
      <c r="L4888" s="701" t="s">
        <v>1613</v>
      </c>
      <c r="M4888" s="705">
        <v>4092</v>
      </c>
      <c r="N4888" s="701" t="s">
        <v>1608</v>
      </c>
      <c r="O4888" s="705">
        <v>4466</v>
      </c>
      <c r="P4888" s="701" t="s">
        <v>1341</v>
      </c>
      <c r="Q4888" s="704"/>
      <c r="R4888" s="701" t="s">
        <v>258</v>
      </c>
      <c r="S4888" s="701" t="s">
        <v>7550</v>
      </c>
    </row>
    <row r="4889" spans="1:19" x14ac:dyDescent="0.3">
      <c r="A4889" s="701" t="s">
        <v>7666</v>
      </c>
      <c r="B4889" s="701" t="s">
        <v>1607</v>
      </c>
      <c r="C4889" s="701" t="s">
        <v>677</v>
      </c>
      <c r="D4889" s="702">
        <v>2002</v>
      </c>
      <c r="E4889" s="701" t="s">
        <v>1823</v>
      </c>
      <c r="F4889" s="701" t="s">
        <v>1824</v>
      </c>
      <c r="G4889" s="701" t="s">
        <v>1668</v>
      </c>
      <c r="H4889" s="703">
        <v>38096</v>
      </c>
      <c r="I4889" s="703">
        <v>38107</v>
      </c>
      <c r="J4889" s="701" t="s">
        <v>1608</v>
      </c>
      <c r="K4889" s="702">
        <v>301187</v>
      </c>
      <c r="L4889" s="701" t="s">
        <v>1613</v>
      </c>
      <c r="M4889" s="705">
        <v>1718</v>
      </c>
      <c r="N4889" s="701" t="s">
        <v>1608</v>
      </c>
      <c r="O4889" s="705">
        <v>3905</v>
      </c>
      <c r="P4889" s="701" t="s">
        <v>1341</v>
      </c>
      <c r="Q4889" s="704"/>
      <c r="R4889" s="701" t="s">
        <v>1341</v>
      </c>
      <c r="S4889" s="701" t="s">
        <v>1341</v>
      </c>
    </row>
    <row r="4890" spans="1:19" x14ac:dyDescent="0.3">
      <c r="A4890" s="701" t="s">
        <v>7764</v>
      </c>
      <c r="B4890" s="701" t="s">
        <v>1607</v>
      </c>
      <c r="C4890" s="701" t="s">
        <v>677</v>
      </c>
      <c r="D4890" s="702">
        <v>2003</v>
      </c>
      <c r="E4890" s="701" t="s">
        <v>1823</v>
      </c>
      <c r="F4890" s="701" t="s">
        <v>2438</v>
      </c>
      <c r="G4890" s="701" t="s">
        <v>1668</v>
      </c>
      <c r="H4890" s="703">
        <v>38152</v>
      </c>
      <c r="I4890" s="703">
        <v>38153</v>
      </c>
      <c r="J4890" s="701" t="s">
        <v>1608</v>
      </c>
      <c r="K4890" s="702">
        <v>200294</v>
      </c>
      <c r="L4890" s="701" t="s">
        <v>1613</v>
      </c>
      <c r="M4890" s="705">
        <v>906</v>
      </c>
      <c r="N4890" s="701" t="s">
        <v>1608</v>
      </c>
      <c r="O4890" s="702">
        <v>9570</v>
      </c>
      <c r="P4890" s="701" t="s">
        <v>1341</v>
      </c>
      <c r="Q4890" s="704"/>
      <c r="R4890" s="701" t="s">
        <v>258</v>
      </c>
      <c r="S4890" s="701" t="s">
        <v>7765</v>
      </c>
    </row>
    <row r="4891" spans="1:19" x14ac:dyDescent="0.3">
      <c r="A4891" s="701" t="s">
        <v>7766</v>
      </c>
      <c r="B4891" s="701" t="s">
        <v>1607</v>
      </c>
      <c r="C4891" s="701" t="s">
        <v>677</v>
      </c>
      <c r="D4891" s="702">
        <v>2003</v>
      </c>
      <c r="E4891" s="701" t="s">
        <v>1823</v>
      </c>
      <c r="F4891" s="701" t="s">
        <v>7767</v>
      </c>
      <c r="G4891" s="701" t="s">
        <v>1668</v>
      </c>
      <c r="H4891" s="703">
        <v>38118</v>
      </c>
      <c r="I4891" s="703">
        <v>38118</v>
      </c>
      <c r="J4891" s="701" t="s">
        <v>1608</v>
      </c>
      <c r="K4891" s="702">
        <v>192343</v>
      </c>
      <c r="L4891" s="701" t="s">
        <v>1613</v>
      </c>
      <c r="M4891" s="702">
        <v>215</v>
      </c>
      <c r="N4891" s="701" t="s">
        <v>1608</v>
      </c>
      <c r="O4891" s="702">
        <v>21943</v>
      </c>
      <c r="P4891" s="701" t="s">
        <v>1341</v>
      </c>
      <c r="Q4891" s="704"/>
      <c r="R4891" s="701" t="s">
        <v>258</v>
      </c>
      <c r="S4891" s="701" t="s">
        <v>7765</v>
      </c>
    </row>
    <row r="4892" spans="1:19" x14ac:dyDescent="0.3">
      <c r="A4892" s="701" t="s">
        <v>7794</v>
      </c>
      <c r="B4892" s="701" t="s">
        <v>1607</v>
      </c>
      <c r="C4892" s="701" t="s">
        <v>677</v>
      </c>
      <c r="D4892" s="702">
        <v>2003</v>
      </c>
      <c r="E4892" s="701" t="s">
        <v>1823</v>
      </c>
      <c r="F4892" s="701" t="s">
        <v>2438</v>
      </c>
      <c r="G4892" s="701" t="s">
        <v>1668</v>
      </c>
      <c r="H4892" s="703">
        <v>38467</v>
      </c>
      <c r="I4892" s="703">
        <v>38472</v>
      </c>
      <c r="J4892" s="701" t="s">
        <v>1608</v>
      </c>
      <c r="K4892" s="702">
        <v>303571</v>
      </c>
      <c r="L4892" s="701" t="s">
        <v>1613</v>
      </c>
      <c r="M4892" s="702">
        <v>6615</v>
      </c>
      <c r="N4892" s="701" t="s">
        <v>1608</v>
      </c>
      <c r="O4892" s="702">
        <v>3323</v>
      </c>
      <c r="P4892" s="701" t="s">
        <v>1341</v>
      </c>
      <c r="Q4892" s="706"/>
      <c r="R4892" s="701" t="s">
        <v>1341</v>
      </c>
      <c r="S4892" s="701" t="s">
        <v>1341</v>
      </c>
    </row>
    <row r="4893" spans="1:19" x14ac:dyDescent="0.3">
      <c r="A4893" s="701" t="s">
        <v>7753</v>
      </c>
      <c r="B4893" s="701" t="s">
        <v>1607</v>
      </c>
      <c r="C4893" s="701" t="s">
        <v>677</v>
      </c>
      <c r="D4893" s="702">
        <v>2004</v>
      </c>
      <c r="E4893" s="701" t="s">
        <v>1823</v>
      </c>
      <c r="F4893" s="701" t="s">
        <v>2438</v>
      </c>
      <c r="G4893" s="701" t="s">
        <v>1668</v>
      </c>
      <c r="H4893" s="703">
        <v>38516</v>
      </c>
      <c r="I4893" s="703">
        <v>38516</v>
      </c>
      <c r="J4893" s="701" t="s">
        <v>1608</v>
      </c>
      <c r="K4893" s="702">
        <v>232178</v>
      </c>
      <c r="L4893" s="701" t="s">
        <v>1613</v>
      </c>
      <c r="M4893" s="705">
        <v>3078</v>
      </c>
      <c r="N4893" s="701" t="s">
        <v>1608</v>
      </c>
      <c r="O4893" s="702">
        <v>5218</v>
      </c>
      <c r="P4893" s="701" t="s">
        <v>1341</v>
      </c>
      <c r="Q4893" s="704"/>
      <c r="R4893" s="701" t="s">
        <v>258</v>
      </c>
      <c r="S4893" s="701" t="s">
        <v>7754</v>
      </c>
    </row>
    <row r="4894" spans="1:19" x14ac:dyDescent="0.3">
      <c r="A4894" s="701" t="s">
        <v>7755</v>
      </c>
      <c r="B4894" s="701" t="s">
        <v>1607</v>
      </c>
      <c r="C4894" s="701" t="s">
        <v>677</v>
      </c>
      <c r="D4894" s="702">
        <v>2004</v>
      </c>
      <c r="E4894" s="701" t="s">
        <v>1823</v>
      </c>
      <c r="F4894" s="701" t="s">
        <v>2438</v>
      </c>
      <c r="G4894" s="701" t="s">
        <v>1668</v>
      </c>
      <c r="H4894" s="703">
        <v>38490</v>
      </c>
      <c r="I4894" s="703">
        <v>38490</v>
      </c>
      <c r="J4894" s="701" t="s">
        <v>1608</v>
      </c>
      <c r="K4894" s="702">
        <v>219832</v>
      </c>
      <c r="L4894" s="701" t="s">
        <v>1613</v>
      </c>
      <c r="M4894" s="702">
        <v>2237</v>
      </c>
      <c r="N4894" s="701" t="s">
        <v>1608</v>
      </c>
      <c r="O4894" s="702">
        <v>8580</v>
      </c>
      <c r="P4894" s="701" t="s">
        <v>1341</v>
      </c>
      <c r="Q4894" s="704"/>
      <c r="R4894" s="701" t="s">
        <v>258</v>
      </c>
      <c r="S4894" s="701" t="s">
        <v>7754</v>
      </c>
    </row>
    <row r="4895" spans="1:19" x14ac:dyDescent="0.3">
      <c r="A4895" s="701" t="s">
        <v>7818</v>
      </c>
      <c r="B4895" s="701" t="s">
        <v>1607</v>
      </c>
      <c r="C4895" s="701" t="s">
        <v>677</v>
      </c>
      <c r="D4895" s="702">
        <v>2004</v>
      </c>
      <c r="E4895" s="701" t="s">
        <v>1823</v>
      </c>
      <c r="F4895" s="701" t="s">
        <v>2438</v>
      </c>
      <c r="G4895" s="701" t="s">
        <v>1668</v>
      </c>
      <c r="H4895" s="703">
        <v>38828</v>
      </c>
      <c r="I4895" s="703">
        <v>38837</v>
      </c>
      <c r="J4895" s="701" t="s">
        <v>1608</v>
      </c>
      <c r="K4895" s="702">
        <v>142573</v>
      </c>
      <c r="L4895" s="701" t="s">
        <v>1613</v>
      </c>
      <c r="M4895" s="705">
        <v>5229</v>
      </c>
      <c r="N4895" s="701" t="s">
        <v>1608</v>
      </c>
      <c r="O4895" s="702">
        <v>8288</v>
      </c>
      <c r="P4895" s="701" t="s">
        <v>1341</v>
      </c>
      <c r="Q4895" s="704"/>
      <c r="R4895" s="701" t="s">
        <v>258</v>
      </c>
      <c r="S4895" s="701" t="s">
        <v>7819</v>
      </c>
    </row>
    <row r="4896" spans="1:19" x14ac:dyDescent="0.3">
      <c r="A4896" s="701" t="s">
        <v>7826</v>
      </c>
      <c r="B4896" s="701" t="s">
        <v>1607</v>
      </c>
      <c r="C4896" s="701" t="s">
        <v>677</v>
      </c>
      <c r="D4896" s="702">
        <v>2004</v>
      </c>
      <c r="E4896" s="701" t="s">
        <v>1823</v>
      </c>
      <c r="F4896" s="701" t="s">
        <v>2438</v>
      </c>
      <c r="G4896" s="701" t="s">
        <v>1668</v>
      </c>
      <c r="H4896" s="703">
        <v>38828</v>
      </c>
      <c r="I4896" s="703">
        <v>38837</v>
      </c>
      <c r="J4896" s="701" t="s">
        <v>1608</v>
      </c>
      <c r="K4896" s="702">
        <v>143303</v>
      </c>
      <c r="L4896" s="701" t="s">
        <v>1613</v>
      </c>
      <c r="M4896" s="702">
        <v>5256</v>
      </c>
      <c r="N4896" s="701" t="s">
        <v>1608</v>
      </c>
      <c r="O4896" s="702">
        <v>8331</v>
      </c>
      <c r="P4896" s="701" t="s">
        <v>1341</v>
      </c>
      <c r="Q4896" s="706"/>
      <c r="R4896" s="701" t="s">
        <v>258</v>
      </c>
      <c r="S4896" s="701" t="s">
        <v>7819</v>
      </c>
    </row>
    <row r="4897" spans="1:19" x14ac:dyDescent="0.3">
      <c r="A4897" s="701" t="s">
        <v>2439</v>
      </c>
      <c r="B4897" s="701" t="s">
        <v>1607</v>
      </c>
      <c r="C4897" s="701" t="s">
        <v>677</v>
      </c>
      <c r="D4897" s="702">
        <v>2005</v>
      </c>
      <c r="E4897" s="701" t="s">
        <v>1823</v>
      </c>
      <c r="F4897" s="701" t="s">
        <v>2438</v>
      </c>
      <c r="G4897" s="701" t="s">
        <v>1668</v>
      </c>
      <c r="H4897" s="703">
        <v>38849</v>
      </c>
      <c r="I4897" s="703">
        <v>38849</v>
      </c>
      <c r="J4897" s="701" t="s">
        <v>1608</v>
      </c>
      <c r="K4897" s="702">
        <v>202490</v>
      </c>
      <c r="L4897" s="701" t="s">
        <v>1613</v>
      </c>
      <c r="M4897" s="702">
        <v>1906</v>
      </c>
      <c r="N4897" s="701" t="s">
        <v>1608</v>
      </c>
      <c r="O4897" s="702">
        <v>574</v>
      </c>
      <c r="P4897" s="701" t="s">
        <v>1341</v>
      </c>
      <c r="Q4897" s="704"/>
      <c r="R4897" s="701" t="s">
        <v>1341</v>
      </c>
      <c r="S4897" s="701" t="s">
        <v>1341</v>
      </c>
    </row>
    <row r="4898" spans="1:19" x14ac:dyDescent="0.3">
      <c r="A4898" s="701" t="s">
        <v>2437</v>
      </c>
      <c r="B4898" s="701" t="s">
        <v>1607</v>
      </c>
      <c r="C4898" s="701" t="s">
        <v>677</v>
      </c>
      <c r="D4898" s="702">
        <v>2005</v>
      </c>
      <c r="E4898" s="701" t="s">
        <v>1823</v>
      </c>
      <c r="F4898" s="701" t="s">
        <v>2438</v>
      </c>
      <c r="G4898" s="701" t="s">
        <v>1668</v>
      </c>
      <c r="H4898" s="703">
        <v>38882</v>
      </c>
      <c r="I4898" s="703">
        <v>38882</v>
      </c>
      <c r="J4898" s="701" t="s">
        <v>1608</v>
      </c>
      <c r="K4898" s="702">
        <v>223048</v>
      </c>
      <c r="L4898" s="701" t="s">
        <v>1613</v>
      </c>
      <c r="M4898" s="705">
        <v>428</v>
      </c>
      <c r="N4898" s="701" t="s">
        <v>1608</v>
      </c>
      <c r="O4898" s="705">
        <v>1757</v>
      </c>
      <c r="P4898" s="701" t="s">
        <v>1341</v>
      </c>
      <c r="Q4898" s="704"/>
      <c r="R4898" s="701" t="s">
        <v>1341</v>
      </c>
      <c r="S4898" s="701" t="s">
        <v>1341</v>
      </c>
    </row>
    <row r="4899" spans="1:19" x14ac:dyDescent="0.3">
      <c r="A4899" s="701" t="s">
        <v>2440</v>
      </c>
      <c r="B4899" s="701" t="s">
        <v>1607</v>
      </c>
      <c r="C4899" s="701" t="s">
        <v>677</v>
      </c>
      <c r="D4899" s="702">
        <v>2005</v>
      </c>
      <c r="E4899" s="701" t="s">
        <v>1823</v>
      </c>
      <c r="F4899" s="701" t="s">
        <v>2438</v>
      </c>
      <c r="G4899" s="701" t="s">
        <v>1668</v>
      </c>
      <c r="H4899" s="703">
        <v>39225</v>
      </c>
      <c r="I4899" s="703">
        <v>39232</v>
      </c>
      <c r="J4899" s="701" t="s">
        <v>1608</v>
      </c>
      <c r="K4899" s="702">
        <v>322537</v>
      </c>
      <c r="L4899" s="701" t="s">
        <v>1613</v>
      </c>
      <c r="M4899" s="702">
        <v>6205</v>
      </c>
      <c r="N4899" s="701" t="s">
        <v>1608</v>
      </c>
      <c r="O4899" s="702">
        <v>4845</v>
      </c>
      <c r="P4899" s="701" t="s">
        <v>1341</v>
      </c>
      <c r="Q4899" s="704"/>
      <c r="R4899" s="701" t="s">
        <v>1341</v>
      </c>
      <c r="S4899" s="701" t="s">
        <v>1341</v>
      </c>
    </row>
    <row r="4900" spans="1:19" x14ac:dyDescent="0.3">
      <c r="A4900" s="701" t="s">
        <v>2444</v>
      </c>
      <c r="B4900" s="701" t="s">
        <v>1607</v>
      </c>
      <c r="C4900" s="701" t="s">
        <v>677</v>
      </c>
      <c r="D4900" s="702">
        <v>2006</v>
      </c>
      <c r="E4900" s="701" t="s">
        <v>1823</v>
      </c>
      <c r="F4900" s="701" t="s">
        <v>2438</v>
      </c>
      <c r="G4900" s="701" t="s">
        <v>1668</v>
      </c>
      <c r="H4900" s="703">
        <v>39218</v>
      </c>
      <c r="I4900" s="703">
        <v>39219</v>
      </c>
      <c r="J4900" s="701" t="s">
        <v>1608</v>
      </c>
      <c r="K4900" s="702">
        <v>201083</v>
      </c>
      <c r="L4900" s="701" t="s">
        <v>1613</v>
      </c>
      <c r="M4900" s="702">
        <v>1867</v>
      </c>
      <c r="N4900" s="701" t="s">
        <v>1608</v>
      </c>
      <c r="O4900" s="702">
        <v>1575</v>
      </c>
      <c r="P4900" s="701" t="s">
        <v>1341</v>
      </c>
      <c r="Q4900" s="704"/>
      <c r="R4900" s="701" t="s">
        <v>1341</v>
      </c>
      <c r="S4900" s="701" t="s">
        <v>1341</v>
      </c>
    </row>
    <row r="4901" spans="1:19" x14ac:dyDescent="0.3">
      <c r="A4901" s="701" t="s">
        <v>2446</v>
      </c>
      <c r="B4901" s="701" t="s">
        <v>1607</v>
      </c>
      <c r="C4901" s="701" t="s">
        <v>677</v>
      </c>
      <c r="D4901" s="702">
        <v>2006</v>
      </c>
      <c r="E4901" s="701" t="s">
        <v>1823</v>
      </c>
      <c r="F4901" s="701" t="s">
        <v>2438</v>
      </c>
      <c r="G4901" s="701" t="s">
        <v>1668</v>
      </c>
      <c r="H4901" s="703">
        <v>39246</v>
      </c>
      <c r="I4901" s="703">
        <v>39246</v>
      </c>
      <c r="J4901" s="701" t="s">
        <v>1608</v>
      </c>
      <c r="K4901" s="702">
        <v>189163</v>
      </c>
      <c r="L4901" s="701" t="s">
        <v>1613</v>
      </c>
      <c r="M4901" s="702">
        <v>1506</v>
      </c>
      <c r="N4901" s="701" t="s">
        <v>1608</v>
      </c>
      <c r="O4901" s="702">
        <v>1344</v>
      </c>
      <c r="P4901" s="701" t="s">
        <v>1341</v>
      </c>
      <c r="Q4901" s="704"/>
      <c r="R4901" s="701" t="s">
        <v>1341</v>
      </c>
      <c r="S4901" s="701" t="s">
        <v>1341</v>
      </c>
    </row>
    <row r="4902" spans="1:19" x14ac:dyDescent="0.3">
      <c r="A4902" s="701" t="s">
        <v>2442</v>
      </c>
      <c r="B4902" s="701" t="s">
        <v>1607</v>
      </c>
      <c r="C4902" s="701" t="s">
        <v>677</v>
      </c>
      <c r="D4902" s="702">
        <v>2006</v>
      </c>
      <c r="E4902" s="701" t="s">
        <v>1823</v>
      </c>
      <c r="F4902" s="701" t="s">
        <v>2438</v>
      </c>
      <c r="G4902" s="701" t="s">
        <v>1668</v>
      </c>
      <c r="H4902" s="703">
        <v>39544</v>
      </c>
      <c r="I4902" s="703">
        <v>39547</v>
      </c>
      <c r="J4902" s="701" t="s">
        <v>1608</v>
      </c>
      <c r="K4902" s="702">
        <v>309513</v>
      </c>
      <c r="L4902" s="701" t="s">
        <v>1613</v>
      </c>
      <c r="M4902" s="702">
        <v>593</v>
      </c>
      <c r="N4902" s="701" t="s">
        <v>1608</v>
      </c>
      <c r="O4902" s="702">
        <v>1774</v>
      </c>
      <c r="P4902" s="701" t="s">
        <v>1341</v>
      </c>
      <c r="Q4902" s="704"/>
      <c r="R4902" s="701" t="s">
        <v>1341</v>
      </c>
      <c r="S4902" s="701" t="s">
        <v>1341</v>
      </c>
    </row>
    <row r="4903" spans="1:19" x14ac:dyDescent="0.3">
      <c r="A4903" s="701" t="s">
        <v>2447</v>
      </c>
      <c r="B4903" s="701" t="s">
        <v>1607</v>
      </c>
      <c r="C4903" s="701" t="s">
        <v>677</v>
      </c>
      <c r="D4903" s="702">
        <v>2007</v>
      </c>
      <c r="E4903" s="701" t="s">
        <v>1823</v>
      </c>
      <c r="F4903" s="701" t="s">
        <v>2438</v>
      </c>
      <c r="G4903" s="701" t="s">
        <v>1668</v>
      </c>
      <c r="H4903" s="703">
        <v>39615</v>
      </c>
      <c r="I4903" s="703">
        <v>39615</v>
      </c>
      <c r="J4903" s="701" t="s">
        <v>1608</v>
      </c>
      <c r="K4903" s="702">
        <v>240925</v>
      </c>
      <c r="L4903" s="701" t="s">
        <v>1613</v>
      </c>
      <c r="M4903" s="702">
        <v>1198</v>
      </c>
      <c r="N4903" s="701" t="s">
        <v>1608</v>
      </c>
      <c r="O4903" s="702">
        <v>2360</v>
      </c>
      <c r="P4903" s="701" t="s">
        <v>1341</v>
      </c>
      <c r="Q4903" s="704"/>
      <c r="R4903" s="701" t="s">
        <v>1341</v>
      </c>
      <c r="S4903" s="701" t="s">
        <v>1341</v>
      </c>
    </row>
    <row r="4904" spans="1:19" x14ac:dyDescent="0.3">
      <c r="A4904" s="701" t="s">
        <v>2441</v>
      </c>
      <c r="B4904" s="701" t="s">
        <v>1607</v>
      </c>
      <c r="C4904" s="701" t="s">
        <v>677</v>
      </c>
      <c r="D4904" s="702">
        <v>2007</v>
      </c>
      <c r="E4904" s="701" t="s">
        <v>1823</v>
      </c>
      <c r="F4904" s="701" t="s">
        <v>2438</v>
      </c>
      <c r="G4904" s="701" t="s">
        <v>1668</v>
      </c>
      <c r="H4904" s="703">
        <v>39581</v>
      </c>
      <c r="I4904" s="703">
        <v>39581</v>
      </c>
      <c r="J4904" s="701" t="s">
        <v>1608</v>
      </c>
      <c r="K4904" s="702">
        <v>154185</v>
      </c>
      <c r="L4904" s="701" t="s">
        <v>1613</v>
      </c>
      <c r="M4904" s="702">
        <v>1191</v>
      </c>
      <c r="N4904" s="701" t="s">
        <v>1608</v>
      </c>
      <c r="O4904" s="702">
        <v>3420</v>
      </c>
      <c r="P4904" s="701" t="s">
        <v>1341</v>
      </c>
      <c r="Q4904" s="704"/>
      <c r="R4904" s="701" t="s">
        <v>1341</v>
      </c>
      <c r="S4904" s="701" t="s">
        <v>1341</v>
      </c>
    </row>
    <row r="4905" spans="1:19" x14ac:dyDescent="0.3">
      <c r="A4905" s="701" t="s">
        <v>2443</v>
      </c>
      <c r="B4905" s="701" t="s">
        <v>1607</v>
      </c>
      <c r="C4905" s="701" t="s">
        <v>677</v>
      </c>
      <c r="D4905" s="702">
        <v>2007</v>
      </c>
      <c r="E4905" s="701" t="s">
        <v>1823</v>
      </c>
      <c r="F4905" s="701" t="s">
        <v>1824</v>
      </c>
      <c r="G4905" s="701" t="s">
        <v>1668</v>
      </c>
      <c r="H4905" s="703">
        <v>39918</v>
      </c>
      <c r="I4905" s="703">
        <v>39989</v>
      </c>
      <c r="J4905" s="701" t="s">
        <v>1608</v>
      </c>
      <c r="K4905" s="702">
        <v>132885</v>
      </c>
      <c r="L4905" s="701" t="s">
        <v>1341</v>
      </c>
      <c r="M4905" s="706"/>
      <c r="N4905" s="701" t="s">
        <v>1608</v>
      </c>
      <c r="O4905" s="702">
        <v>1198</v>
      </c>
      <c r="P4905" s="701" t="s">
        <v>1613</v>
      </c>
      <c r="Q4905" s="702">
        <v>484</v>
      </c>
      <c r="R4905" s="701" t="s">
        <v>1341</v>
      </c>
      <c r="S4905" s="701" t="s">
        <v>1341</v>
      </c>
    </row>
    <row r="4906" spans="1:19" x14ac:dyDescent="0.3">
      <c r="A4906" s="701" t="s">
        <v>2445</v>
      </c>
      <c r="B4906" s="701" t="s">
        <v>1607</v>
      </c>
      <c r="C4906" s="701" t="s">
        <v>677</v>
      </c>
      <c r="D4906" s="702">
        <v>2007</v>
      </c>
      <c r="E4906" s="701" t="s">
        <v>1823</v>
      </c>
      <c r="F4906" s="701" t="s">
        <v>1824</v>
      </c>
      <c r="G4906" s="701" t="s">
        <v>1668</v>
      </c>
      <c r="H4906" s="703">
        <v>39918</v>
      </c>
      <c r="I4906" s="703">
        <v>39989</v>
      </c>
      <c r="J4906" s="701" t="s">
        <v>1608</v>
      </c>
      <c r="K4906" s="702">
        <v>173302</v>
      </c>
      <c r="L4906" s="701" t="s">
        <v>1341</v>
      </c>
      <c r="M4906" s="706"/>
      <c r="N4906" s="701" t="s">
        <v>1608</v>
      </c>
      <c r="O4906" s="702">
        <v>1562</v>
      </c>
      <c r="P4906" s="701" t="s">
        <v>1613</v>
      </c>
      <c r="Q4906" s="702">
        <v>632</v>
      </c>
      <c r="R4906" s="701" t="s">
        <v>1341</v>
      </c>
      <c r="S4906" s="701" t="s">
        <v>1341</v>
      </c>
    </row>
    <row r="4907" spans="1:19" x14ac:dyDescent="0.3">
      <c r="A4907" s="701" t="s">
        <v>1822</v>
      </c>
      <c r="B4907" s="701" t="s">
        <v>1607</v>
      </c>
      <c r="C4907" s="701" t="s">
        <v>677</v>
      </c>
      <c r="D4907" s="702">
        <v>2008</v>
      </c>
      <c r="E4907" s="701" t="s">
        <v>1823</v>
      </c>
      <c r="F4907" s="701" t="s">
        <v>1824</v>
      </c>
      <c r="G4907" s="701" t="s">
        <v>1668</v>
      </c>
      <c r="H4907" s="703">
        <v>39944</v>
      </c>
      <c r="I4907" s="703">
        <v>39953</v>
      </c>
      <c r="J4907" s="701" t="s">
        <v>1608</v>
      </c>
      <c r="K4907" s="702">
        <v>415104</v>
      </c>
      <c r="L4907" s="701" t="s">
        <v>1613</v>
      </c>
      <c r="M4907" s="702">
        <v>1940</v>
      </c>
      <c r="N4907" s="701" t="s">
        <v>1608</v>
      </c>
      <c r="O4907" s="702">
        <v>10087</v>
      </c>
      <c r="P4907" s="701" t="s">
        <v>1341</v>
      </c>
      <c r="Q4907" s="704"/>
      <c r="R4907" s="701" t="s">
        <v>1341</v>
      </c>
      <c r="S4907" s="701" t="s">
        <v>1341</v>
      </c>
    </row>
    <row r="4908" spans="1:19" x14ac:dyDescent="0.3">
      <c r="A4908" s="701" t="s">
        <v>8125</v>
      </c>
      <c r="B4908" s="701" t="s">
        <v>1607</v>
      </c>
      <c r="C4908" s="701" t="s">
        <v>677</v>
      </c>
      <c r="D4908" s="702">
        <v>2009</v>
      </c>
      <c r="E4908" s="701" t="s">
        <v>1823</v>
      </c>
      <c r="F4908" s="701" t="s">
        <v>1824</v>
      </c>
      <c r="G4908" s="701" t="s">
        <v>1668</v>
      </c>
      <c r="H4908" s="703">
        <v>40648</v>
      </c>
      <c r="I4908" s="703">
        <v>40660</v>
      </c>
      <c r="J4908" s="701" t="s">
        <v>1608</v>
      </c>
      <c r="K4908" s="702">
        <v>116822</v>
      </c>
      <c r="L4908" s="701" t="s">
        <v>1341</v>
      </c>
      <c r="M4908" s="704"/>
      <c r="N4908" s="701" t="s">
        <v>1608</v>
      </c>
      <c r="O4908" s="702">
        <v>12609</v>
      </c>
      <c r="P4908" s="701" t="s">
        <v>1341</v>
      </c>
      <c r="Q4908" s="706"/>
      <c r="R4908" s="701" t="s">
        <v>1341</v>
      </c>
      <c r="S4908" s="701" t="s">
        <v>1341</v>
      </c>
    </row>
    <row r="4909" spans="1:19" x14ac:dyDescent="0.3">
      <c r="A4909" s="701" t="s">
        <v>8148</v>
      </c>
      <c r="B4909" s="701" t="s">
        <v>1607</v>
      </c>
      <c r="C4909" s="701" t="s">
        <v>677</v>
      </c>
      <c r="D4909" s="702">
        <v>2009</v>
      </c>
      <c r="E4909" s="701" t="s">
        <v>1823</v>
      </c>
      <c r="F4909" s="701" t="s">
        <v>1824</v>
      </c>
      <c r="G4909" s="701" t="s">
        <v>1668</v>
      </c>
      <c r="H4909" s="703">
        <v>40648</v>
      </c>
      <c r="I4909" s="703">
        <v>40660</v>
      </c>
      <c r="J4909" s="701" t="s">
        <v>1608</v>
      </c>
      <c r="K4909" s="702">
        <v>198596</v>
      </c>
      <c r="L4909" s="701" t="s">
        <v>1341</v>
      </c>
      <c r="M4909" s="704"/>
      <c r="N4909" s="701" t="s">
        <v>1608</v>
      </c>
      <c r="O4909" s="702">
        <v>21436</v>
      </c>
      <c r="P4909" s="701" t="s">
        <v>1341</v>
      </c>
      <c r="Q4909" s="706"/>
      <c r="R4909" s="701" t="s">
        <v>1341</v>
      </c>
      <c r="S4909" s="701" t="s">
        <v>1341</v>
      </c>
    </row>
    <row r="4910" spans="1:19" x14ac:dyDescent="0.3">
      <c r="A4910" s="701" t="s">
        <v>8153</v>
      </c>
      <c r="B4910" s="701" t="s">
        <v>1607</v>
      </c>
      <c r="C4910" s="701" t="s">
        <v>677</v>
      </c>
      <c r="D4910" s="702">
        <v>2009</v>
      </c>
      <c r="E4910" s="701" t="s">
        <v>1823</v>
      </c>
      <c r="F4910" s="701" t="s">
        <v>1824</v>
      </c>
      <c r="G4910" s="701" t="s">
        <v>1668</v>
      </c>
      <c r="H4910" s="703">
        <v>40312</v>
      </c>
      <c r="I4910" s="703">
        <v>40317</v>
      </c>
      <c r="J4910" s="701" t="s">
        <v>1608</v>
      </c>
      <c r="K4910" s="702">
        <v>469042</v>
      </c>
      <c r="L4910" s="701" t="s">
        <v>1613</v>
      </c>
      <c r="M4910" s="705">
        <v>1122</v>
      </c>
      <c r="N4910" s="701" t="s">
        <v>1608</v>
      </c>
      <c r="O4910" s="702">
        <v>1122</v>
      </c>
      <c r="P4910" s="701" t="s">
        <v>1341</v>
      </c>
      <c r="Q4910" s="706"/>
      <c r="R4910" s="701" t="s">
        <v>1341</v>
      </c>
      <c r="S4910" s="701" t="s">
        <v>1341</v>
      </c>
    </row>
    <row r="4911" spans="1:19" x14ac:dyDescent="0.3">
      <c r="A4911" s="701" t="s">
        <v>8219</v>
      </c>
      <c r="B4911" s="701" t="s">
        <v>1607</v>
      </c>
      <c r="C4911" s="701" t="s">
        <v>677</v>
      </c>
      <c r="D4911" s="702">
        <v>2010</v>
      </c>
      <c r="E4911" s="701" t="s">
        <v>1823</v>
      </c>
      <c r="F4911" s="701" t="s">
        <v>1824</v>
      </c>
      <c r="G4911" s="701" t="s">
        <v>1668</v>
      </c>
      <c r="H4911" s="703">
        <v>40682</v>
      </c>
      <c r="I4911" s="703">
        <v>40687</v>
      </c>
      <c r="J4911" s="701" t="s">
        <v>1608</v>
      </c>
      <c r="K4911" s="702">
        <v>432826</v>
      </c>
      <c r="L4911" s="701" t="s">
        <v>1341</v>
      </c>
      <c r="M4911" s="704"/>
      <c r="N4911" s="701" t="s">
        <v>1608</v>
      </c>
      <c r="O4911" s="702">
        <v>4613</v>
      </c>
      <c r="P4911" s="701" t="s">
        <v>1341</v>
      </c>
      <c r="Q4911" s="704"/>
      <c r="R4911" s="701" t="s">
        <v>1341</v>
      </c>
      <c r="S4911" s="701" t="s">
        <v>1341</v>
      </c>
    </row>
    <row r="4912" spans="1:19" x14ac:dyDescent="0.3">
      <c r="A4912" s="701" t="s">
        <v>4044</v>
      </c>
      <c r="B4912" s="701" t="s">
        <v>1607</v>
      </c>
      <c r="C4912" s="701" t="s">
        <v>1441</v>
      </c>
      <c r="D4912" s="702">
        <v>1975</v>
      </c>
      <c r="E4912" s="701" t="s">
        <v>1341</v>
      </c>
      <c r="F4912" s="701" t="s">
        <v>3945</v>
      </c>
      <c r="G4912" s="701" t="s">
        <v>1607</v>
      </c>
      <c r="H4912" s="703">
        <v>28216</v>
      </c>
      <c r="I4912" s="703">
        <v>28246</v>
      </c>
      <c r="J4912" s="701" t="s">
        <v>1608</v>
      </c>
      <c r="K4912" s="702">
        <v>5304</v>
      </c>
      <c r="L4912" s="701" t="s">
        <v>1341</v>
      </c>
      <c r="M4912" s="706"/>
      <c r="N4912" s="701" t="s">
        <v>1341</v>
      </c>
      <c r="O4912" s="706"/>
      <c r="P4912" s="701" t="s">
        <v>1341</v>
      </c>
      <c r="Q4912" s="704"/>
      <c r="R4912" s="701" t="s">
        <v>1341</v>
      </c>
      <c r="S4912" s="701" t="s">
        <v>1341</v>
      </c>
    </row>
    <row r="4913" spans="1:19" x14ac:dyDescent="0.3">
      <c r="A4913" s="701" t="s">
        <v>4045</v>
      </c>
      <c r="B4913" s="701" t="s">
        <v>1607</v>
      </c>
      <c r="C4913" s="701" t="s">
        <v>1441</v>
      </c>
      <c r="D4913" s="702">
        <v>1975</v>
      </c>
      <c r="E4913" s="701" t="s">
        <v>1341</v>
      </c>
      <c r="F4913" s="701" t="s">
        <v>3945</v>
      </c>
      <c r="G4913" s="701" t="s">
        <v>1607</v>
      </c>
      <c r="H4913" s="703">
        <v>28246</v>
      </c>
      <c r="I4913" s="703">
        <v>28246</v>
      </c>
      <c r="J4913" s="701" t="s">
        <v>1608</v>
      </c>
      <c r="K4913" s="702">
        <v>4555</v>
      </c>
      <c r="L4913" s="701" t="s">
        <v>1341</v>
      </c>
      <c r="M4913" s="706"/>
      <c r="N4913" s="701" t="s">
        <v>1341</v>
      </c>
      <c r="O4913" s="706"/>
      <c r="P4913" s="701" t="s">
        <v>1341</v>
      </c>
      <c r="Q4913" s="704"/>
      <c r="R4913" s="701" t="s">
        <v>1341</v>
      </c>
      <c r="S4913" s="701" t="s">
        <v>1341</v>
      </c>
    </row>
    <row r="4914" spans="1:19" x14ac:dyDescent="0.3">
      <c r="A4914" s="701" t="s">
        <v>4254</v>
      </c>
      <c r="B4914" s="701" t="s">
        <v>1607</v>
      </c>
      <c r="C4914" s="701" t="s">
        <v>1441</v>
      </c>
      <c r="D4914" s="702">
        <v>1976</v>
      </c>
      <c r="E4914" s="701" t="s">
        <v>1341</v>
      </c>
      <c r="F4914" s="701" t="s">
        <v>3945</v>
      </c>
      <c r="G4914" s="701" t="s">
        <v>1607</v>
      </c>
      <c r="H4914" s="703">
        <v>28399</v>
      </c>
      <c r="I4914" s="703">
        <v>28399</v>
      </c>
      <c r="J4914" s="701" t="s">
        <v>1608</v>
      </c>
      <c r="K4914" s="702">
        <v>4358</v>
      </c>
      <c r="L4914" s="701" t="s">
        <v>1341</v>
      </c>
      <c r="M4914" s="704"/>
      <c r="N4914" s="701" t="s">
        <v>1341</v>
      </c>
      <c r="O4914" s="706"/>
      <c r="P4914" s="701" t="s">
        <v>1341</v>
      </c>
      <c r="Q4914" s="704"/>
      <c r="R4914" s="701" t="s">
        <v>1341</v>
      </c>
      <c r="S4914" s="701" t="s">
        <v>1341</v>
      </c>
    </row>
    <row r="4915" spans="1:19" x14ac:dyDescent="0.3">
      <c r="A4915" s="701" t="s">
        <v>4255</v>
      </c>
      <c r="B4915" s="701" t="s">
        <v>1607</v>
      </c>
      <c r="C4915" s="701" t="s">
        <v>1441</v>
      </c>
      <c r="D4915" s="702">
        <v>1976</v>
      </c>
      <c r="E4915" s="701" t="s">
        <v>1341</v>
      </c>
      <c r="F4915" s="701" t="s">
        <v>3945</v>
      </c>
      <c r="G4915" s="701" t="s">
        <v>1607</v>
      </c>
      <c r="H4915" s="703">
        <v>28399</v>
      </c>
      <c r="I4915" s="703">
        <v>28399</v>
      </c>
      <c r="J4915" s="701" t="s">
        <v>1608</v>
      </c>
      <c r="K4915" s="702">
        <v>4466</v>
      </c>
      <c r="L4915" s="701" t="s">
        <v>1341</v>
      </c>
      <c r="M4915" s="704"/>
      <c r="N4915" s="701" t="s">
        <v>1341</v>
      </c>
      <c r="O4915" s="706"/>
      <c r="P4915" s="701" t="s">
        <v>1341</v>
      </c>
      <c r="Q4915" s="704"/>
      <c r="R4915" s="701" t="s">
        <v>1341</v>
      </c>
      <c r="S4915" s="701" t="s">
        <v>1341</v>
      </c>
    </row>
    <row r="4916" spans="1:19" x14ac:dyDescent="0.3">
      <c r="A4916" s="701" t="s">
        <v>4256</v>
      </c>
      <c r="B4916" s="701" t="s">
        <v>1607</v>
      </c>
      <c r="C4916" s="701" t="s">
        <v>1441</v>
      </c>
      <c r="D4916" s="702">
        <v>1976</v>
      </c>
      <c r="E4916" s="701" t="s">
        <v>1341</v>
      </c>
      <c r="F4916" s="701" t="s">
        <v>3945</v>
      </c>
      <c r="G4916" s="701" t="s">
        <v>1607</v>
      </c>
      <c r="H4916" s="703">
        <v>28399</v>
      </c>
      <c r="I4916" s="703">
        <v>28399</v>
      </c>
      <c r="J4916" s="701" t="s">
        <v>1608</v>
      </c>
      <c r="K4916" s="702">
        <v>6134</v>
      </c>
      <c r="L4916" s="701" t="s">
        <v>1341</v>
      </c>
      <c r="M4916" s="706"/>
      <c r="N4916" s="701" t="s">
        <v>1341</v>
      </c>
      <c r="O4916" s="706"/>
      <c r="P4916" s="701" t="s">
        <v>1341</v>
      </c>
      <c r="Q4916" s="706"/>
      <c r="R4916" s="701" t="s">
        <v>1341</v>
      </c>
      <c r="S4916" s="701" t="s">
        <v>1341</v>
      </c>
    </row>
    <row r="4917" spans="1:19" x14ac:dyDescent="0.3">
      <c r="A4917" s="701" t="s">
        <v>4257</v>
      </c>
      <c r="B4917" s="701" t="s">
        <v>1607</v>
      </c>
      <c r="C4917" s="701" t="s">
        <v>1441</v>
      </c>
      <c r="D4917" s="702">
        <v>1976</v>
      </c>
      <c r="E4917" s="701" t="s">
        <v>1341</v>
      </c>
      <c r="F4917" s="701" t="s">
        <v>3945</v>
      </c>
      <c r="G4917" s="701" t="s">
        <v>1607</v>
      </c>
      <c r="H4917" s="703">
        <v>28581</v>
      </c>
      <c r="I4917" s="703">
        <v>28581</v>
      </c>
      <c r="J4917" s="701" t="s">
        <v>1608</v>
      </c>
      <c r="K4917" s="702">
        <v>4778</v>
      </c>
      <c r="L4917" s="701" t="s">
        <v>1341</v>
      </c>
      <c r="M4917" s="706"/>
      <c r="N4917" s="701" t="s">
        <v>1341</v>
      </c>
      <c r="O4917" s="706"/>
      <c r="P4917" s="701" t="s">
        <v>1341</v>
      </c>
      <c r="Q4917" s="706"/>
      <c r="R4917" s="701" t="s">
        <v>1341</v>
      </c>
      <c r="S4917" s="701" t="s">
        <v>1341</v>
      </c>
    </row>
    <row r="4918" spans="1:19" x14ac:dyDescent="0.3">
      <c r="A4918" s="701" t="s">
        <v>4258</v>
      </c>
      <c r="B4918" s="701" t="s">
        <v>1607</v>
      </c>
      <c r="C4918" s="701" t="s">
        <v>1441</v>
      </c>
      <c r="D4918" s="702">
        <v>1976</v>
      </c>
      <c r="E4918" s="701" t="s">
        <v>1341</v>
      </c>
      <c r="F4918" s="701" t="s">
        <v>3945</v>
      </c>
      <c r="G4918" s="701" t="s">
        <v>1607</v>
      </c>
      <c r="H4918" s="703">
        <v>28581</v>
      </c>
      <c r="I4918" s="703">
        <v>28581</v>
      </c>
      <c r="J4918" s="701" t="s">
        <v>1608</v>
      </c>
      <c r="K4918" s="702">
        <v>3717</v>
      </c>
      <c r="L4918" s="701" t="s">
        <v>1341</v>
      </c>
      <c r="M4918" s="704"/>
      <c r="N4918" s="701" t="s">
        <v>1341</v>
      </c>
      <c r="O4918" s="706"/>
      <c r="P4918" s="701" t="s">
        <v>1341</v>
      </c>
      <c r="Q4918" s="704"/>
      <c r="R4918" s="701" t="s">
        <v>1341</v>
      </c>
      <c r="S4918" s="701" t="s">
        <v>1341</v>
      </c>
    </row>
    <row r="4919" spans="1:19" x14ac:dyDescent="0.3">
      <c r="A4919" s="701" t="s">
        <v>4259</v>
      </c>
      <c r="B4919" s="701" t="s">
        <v>1607</v>
      </c>
      <c r="C4919" s="701" t="s">
        <v>1441</v>
      </c>
      <c r="D4919" s="702">
        <v>1976</v>
      </c>
      <c r="E4919" s="701" t="s">
        <v>1341</v>
      </c>
      <c r="F4919" s="701" t="s">
        <v>3945</v>
      </c>
      <c r="G4919" s="701" t="s">
        <v>1607</v>
      </c>
      <c r="H4919" s="703">
        <v>28611</v>
      </c>
      <c r="I4919" s="703">
        <v>28611</v>
      </c>
      <c r="J4919" s="701" t="s">
        <v>1608</v>
      </c>
      <c r="K4919" s="702">
        <v>666</v>
      </c>
      <c r="L4919" s="701" t="s">
        <v>1341</v>
      </c>
      <c r="M4919" s="704"/>
      <c r="N4919" s="701" t="s">
        <v>1341</v>
      </c>
      <c r="O4919" s="706"/>
      <c r="P4919" s="701" t="s">
        <v>1341</v>
      </c>
      <c r="Q4919" s="704"/>
      <c r="R4919" s="701" t="s">
        <v>1341</v>
      </c>
      <c r="S4919" s="701" t="s">
        <v>1341</v>
      </c>
    </row>
    <row r="4920" spans="1:19" x14ac:dyDescent="0.3">
      <c r="A4920" s="701" t="s">
        <v>4246</v>
      </c>
      <c r="B4920" s="701" t="s">
        <v>1607</v>
      </c>
      <c r="C4920" s="701" t="s">
        <v>1441</v>
      </c>
      <c r="D4920" s="702">
        <v>1977</v>
      </c>
      <c r="E4920" s="701" t="s">
        <v>1341</v>
      </c>
      <c r="F4920" s="701" t="s">
        <v>3945</v>
      </c>
      <c r="G4920" s="701" t="s">
        <v>1607</v>
      </c>
      <c r="H4920" s="703">
        <v>28976</v>
      </c>
      <c r="I4920" s="703">
        <v>28976</v>
      </c>
      <c r="J4920" s="701" t="s">
        <v>1608</v>
      </c>
      <c r="K4920" s="702">
        <v>2549</v>
      </c>
      <c r="L4920" s="701" t="s">
        <v>1341</v>
      </c>
      <c r="M4920" s="706"/>
      <c r="N4920" s="701" t="s">
        <v>1341</v>
      </c>
      <c r="O4920" s="706"/>
      <c r="P4920" s="701" t="s">
        <v>1341</v>
      </c>
      <c r="Q4920" s="704"/>
      <c r="R4920" s="701" t="s">
        <v>1341</v>
      </c>
      <c r="S4920" s="701" t="s">
        <v>1341</v>
      </c>
    </row>
    <row r="4921" spans="1:19" x14ac:dyDescent="0.3">
      <c r="A4921" s="701" t="s">
        <v>4260</v>
      </c>
      <c r="B4921" s="701" t="s">
        <v>1607</v>
      </c>
      <c r="C4921" s="701" t="s">
        <v>1441</v>
      </c>
      <c r="D4921" s="702">
        <v>1977</v>
      </c>
      <c r="E4921" s="701" t="s">
        <v>1341</v>
      </c>
      <c r="F4921" s="701" t="s">
        <v>3945</v>
      </c>
      <c r="G4921" s="701" t="s">
        <v>1607</v>
      </c>
      <c r="H4921" s="703">
        <v>28734</v>
      </c>
      <c r="I4921" s="703">
        <v>28795</v>
      </c>
      <c r="J4921" s="701" t="s">
        <v>1608</v>
      </c>
      <c r="K4921" s="702">
        <v>31376</v>
      </c>
      <c r="L4921" s="701" t="s">
        <v>1341</v>
      </c>
      <c r="M4921" s="704"/>
      <c r="N4921" s="701" t="s">
        <v>1341</v>
      </c>
      <c r="O4921" s="704"/>
      <c r="P4921" s="701" t="s">
        <v>1341</v>
      </c>
      <c r="Q4921" s="704"/>
      <c r="R4921" s="701" t="s">
        <v>1341</v>
      </c>
      <c r="S4921" s="701" t="s">
        <v>1341</v>
      </c>
    </row>
    <row r="4922" spans="1:19" x14ac:dyDescent="0.3">
      <c r="A4922" s="701" t="s">
        <v>4261</v>
      </c>
      <c r="B4922" s="701" t="s">
        <v>1607</v>
      </c>
      <c r="C4922" s="701" t="s">
        <v>1441</v>
      </c>
      <c r="D4922" s="702">
        <v>1977</v>
      </c>
      <c r="E4922" s="701" t="s">
        <v>1341</v>
      </c>
      <c r="F4922" s="701" t="s">
        <v>3945</v>
      </c>
      <c r="G4922" s="701" t="s">
        <v>1607</v>
      </c>
      <c r="H4922" s="703">
        <v>28734</v>
      </c>
      <c r="I4922" s="703">
        <v>28795</v>
      </c>
      <c r="J4922" s="701" t="s">
        <v>1608</v>
      </c>
      <c r="K4922" s="702">
        <v>7740</v>
      </c>
      <c r="L4922" s="701" t="s">
        <v>1341</v>
      </c>
      <c r="M4922" s="706"/>
      <c r="N4922" s="701" t="s">
        <v>1341</v>
      </c>
      <c r="O4922" s="706"/>
      <c r="P4922" s="701" t="s">
        <v>1341</v>
      </c>
      <c r="Q4922" s="704"/>
      <c r="R4922" s="701" t="s">
        <v>1341</v>
      </c>
      <c r="S4922" s="701" t="s">
        <v>1341</v>
      </c>
    </row>
    <row r="4923" spans="1:19" x14ac:dyDescent="0.3">
      <c r="A4923" s="701" t="s">
        <v>4242</v>
      </c>
      <c r="B4923" s="701" t="s">
        <v>1607</v>
      </c>
      <c r="C4923" s="701" t="s">
        <v>1441</v>
      </c>
      <c r="D4923" s="702">
        <v>1978</v>
      </c>
      <c r="E4923" s="701" t="s">
        <v>1341</v>
      </c>
      <c r="F4923" s="701" t="s">
        <v>3945</v>
      </c>
      <c r="G4923" s="701" t="s">
        <v>1607</v>
      </c>
      <c r="H4923" s="703">
        <v>29099</v>
      </c>
      <c r="I4923" s="703">
        <v>29099</v>
      </c>
      <c r="J4923" s="701" t="s">
        <v>1608</v>
      </c>
      <c r="K4923" s="702">
        <v>5594</v>
      </c>
      <c r="L4923" s="701" t="s">
        <v>1341</v>
      </c>
      <c r="M4923" s="706"/>
      <c r="N4923" s="701" t="s">
        <v>1341</v>
      </c>
      <c r="O4923" s="706"/>
      <c r="P4923" s="701" t="s">
        <v>1341</v>
      </c>
      <c r="Q4923" s="704"/>
      <c r="R4923" s="701" t="s">
        <v>1341</v>
      </c>
      <c r="S4923" s="701" t="s">
        <v>1341</v>
      </c>
    </row>
    <row r="4924" spans="1:19" x14ac:dyDescent="0.3">
      <c r="A4924" s="701" t="s">
        <v>4243</v>
      </c>
      <c r="B4924" s="701" t="s">
        <v>1607</v>
      </c>
      <c r="C4924" s="701" t="s">
        <v>1441</v>
      </c>
      <c r="D4924" s="702">
        <v>1978</v>
      </c>
      <c r="E4924" s="701" t="s">
        <v>1341</v>
      </c>
      <c r="F4924" s="701" t="s">
        <v>3945</v>
      </c>
      <c r="G4924" s="701" t="s">
        <v>1607</v>
      </c>
      <c r="H4924" s="703">
        <v>29129</v>
      </c>
      <c r="I4924" s="703">
        <v>29129</v>
      </c>
      <c r="J4924" s="701" t="s">
        <v>1608</v>
      </c>
      <c r="K4924" s="702">
        <v>4821</v>
      </c>
      <c r="L4924" s="701" t="s">
        <v>1341</v>
      </c>
      <c r="M4924" s="706"/>
      <c r="N4924" s="701" t="s">
        <v>1341</v>
      </c>
      <c r="O4924" s="706"/>
      <c r="P4924" s="701" t="s">
        <v>1341</v>
      </c>
      <c r="Q4924" s="704"/>
      <c r="R4924" s="701" t="s">
        <v>1341</v>
      </c>
      <c r="S4924" s="701" t="s">
        <v>1341</v>
      </c>
    </row>
    <row r="4925" spans="1:19" x14ac:dyDescent="0.3">
      <c r="A4925" s="701" t="s">
        <v>4244</v>
      </c>
      <c r="B4925" s="701" t="s">
        <v>1607</v>
      </c>
      <c r="C4925" s="701" t="s">
        <v>1441</v>
      </c>
      <c r="D4925" s="702">
        <v>1978</v>
      </c>
      <c r="E4925" s="701" t="s">
        <v>1341</v>
      </c>
      <c r="F4925" s="701" t="s">
        <v>4245</v>
      </c>
      <c r="G4925" s="701" t="s">
        <v>1607</v>
      </c>
      <c r="H4925" s="703">
        <v>29342</v>
      </c>
      <c r="I4925" s="703">
        <v>29373</v>
      </c>
      <c r="J4925" s="701" t="s">
        <v>1608</v>
      </c>
      <c r="K4925" s="702">
        <v>1474</v>
      </c>
      <c r="L4925" s="701" t="s">
        <v>1341</v>
      </c>
      <c r="M4925" s="706"/>
      <c r="N4925" s="701" t="s">
        <v>1608</v>
      </c>
      <c r="O4925" s="702">
        <v>99</v>
      </c>
      <c r="P4925" s="701" t="s">
        <v>1341</v>
      </c>
      <c r="Q4925" s="704"/>
      <c r="R4925" s="701" t="s">
        <v>1341</v>
      </c>
      <c r="S4925" s="701" t="s">
        <v>1341</v>
      </c>
    </row>
    <row r="4926" spans="1:19" x14ac:dyDescent="0.3">
      <c r="A4926" s="701" t="s">
        <v>4292</v>
      </c>
      <c r="B4926" s="701" t="s">
        <v>1607</v>
      </c>
      <c r="C4926" s="701" t="s">
        <v>1441</v>
      </c>
      <c r="D4926" s="702">
        <v>1978</v>
      </c>
      <c r="E4926" s="701" t="s">
        <v>1341</v>
      </c>
      <c r="F4926" s="701" t="s">
        <v>3945</v>
      </c>
      <c r="G4926" s="701" t="s">
        <v>1607</v>
      </c>
      <c r="H4926" s="703">
        <v>29129</v>
      </c>
      <c r="I4926" s="703">
        <v>29129</v>
      </c>
      <c r="J4926" s="701" t="s">
        <v>1608</v>
      </c>
      <c r="K4926" s="702">
        <v>8881</v>
      </c>
      <c r="L4926" s="701" t="s">
        <v>1341</v>
      </c>
      <c r="M4926" s="704"/>
      <c r="N4926" s="701" t="s">
        <v>1341</v>
      </c>
      <c r="O4926" s="706"/>
      <c r="P4926" s="701" t="s">
        <v>1341</v>
      </c>
      <c r="Q4926" s="704"/>
      <c r="R4926" s="701" t="s">
        <v>1341</v>
      </c>
      <c r="S4926" s="701" t="s">
        <v>1341</v>
      </c>
    </row>
    <row r="4927" spans="1:19" x14ac:dyDescent="0.3">
      <c r="A4927" s="701" t="s">
        <v>4238</v>
      </c>
      <c r="B4927" s="701" t="s">
        <v>1607</v>
      </c>
      <c r="C4927" s="701" t="s">
        <v>1441</v>
      </c>
      <c r="D4927" s="702">
        <v>1979</v>
      </c>
      <c r="E4927" s="701" t="s">
        <v>1341</v>
      </c>
      <c r="F4927" s="701" t="s">
        <v>4239</v>
      </c>
      <c r="G4927" s="701" t="s">
        <v>1607</v>
      </c>
      <c r="H4927" s="703">
        <v>29465</v>
      </c>
      <c r="I4927" s="703">
        <v>29495</v>
      </c>
      <c r="J4927" s="701" t="s">
        <v>1608</v>
      </c>
      <c r="K4927" s="702">
        <v>10014</v>
      </c>
      <c r="L4927" s="701" t="s">
        <v>1341</v>
      </c>
      <c r="M4927" s="706"/>
      <c r="N4927" s="701" t="s">
        <v>1608</v>
      </c>
      <c r="O4927" s="702">
        <v>673</v>
      </c>
      <c r="P4927" s="701" t="s">
        <v>1341</v>
      </c>
      <c r="Q4927" s="704"/>
      <c r="R4927" s="701" t="s">
        <v>1341</v>
      </c>
      <c r="S4927" s="701" t="s">
        <v>1341</v>
      </c>
    </row>
    <row r="4928" spans="1:19" x14ac:dyDescent="0.3">
      <c r="A4928" s="701" t="s">
        <v>4240</v>
      </c>
      <c r="B4928" s="701" t="s">
        <v>1607</v>
      </c>
      <c r="C4928" s="701" t="s">
        <v>1441</v>
      </c>
      <c r="D4928" s="702">
        <v>1979</v>
      </c>
      <c r="E4928" s="701" t="s">
        <v>1341</v>
      </c>
      <c r="F4928" s="701" t="s">
        <v>3945</v>
      </c>
      <c r="G4928" s="701" t="s">
        <v>1607</v>
      </c>
      <c r="H4928" s="703">
        <v>29495</v>
      </c>
      <c r="I4928" s="703">
        <v>29526</v>
      </c>
      <c r="J4928" s="701" t="s">
        <v>1608</v>
      </c>
      <c r="K4928" s="702">
        <v>3843</v>
      </c>
      <c r="L4928" s="701" t="s">
        <v>1341</v>
      </c>
      <c r="M4928" s="704"/>
      <c r="N4928" s="701" t="s">
        <v>1608</v>
      </c>
      <c r="O4928" s="702">
        <v>258</v>
      </c>
      <c r="P4928" s="701" t="s">
        <v>1341</v>
      </c>
      <c r="Q4928" s="704"/>
      <c r="R4928" s="701" t="s">
        <v>1341</v>
      </c>
      <c r="S4928" s="701" t="s">
        <v>1341</v>
      </c>
    </row>
    <row r="4929" spans="1:19" x14ac:dyDescent="0.3">
      <c r="A4929" s="701" t="s">
        <v>4241</v>
      </c>
      <c r="B4929" s="701" t="s">
        <v>1607</v>
      </c>
      <c r="C4929" s="701" t="s">
        <v>1441</v>
      </c>
      <c r="D4929" s="702">
        <v>1979</v>
      </c>
      <c r="E4929" s="701" t="s">
        <v>1341</v>
      </c>
      <c r="F4929" s="701" t="s">
        <v>4239</v>
      </c>
      <c r="G4929" s="701" t="s">
        <v>1607</v>
      </c>
      <c r="H4929" s="703">
        <v>29495</v>
      </c>
      <c r="I4929" s="703">
        <v>29526</v>
      </c>
      <c r="J4929" s="701" t="s">
        <v>1608</v>
      </c>
      <c r="K4929" s="702">
        <v>1404</v>
      </c>
      <c r="L4929" s="701" t="s">
        <v>1341</v>
      </c>
      <c r="M4929" s="704"/>
      <c r="N4929" s="701" t="s">
        <v>1608</v>
      </c>
      <c r="O4929" s="702">
        <v>94</v>
      </c>
      <c r="P4929" s="701" t="s">
        <v>1341</v>
      </c>
      <c r="Q4929" s="704"/>
      <c r="R4929" s="701" t="s">
        <v>1341</v>
      </c>
      <c r="S4929" s="701" t="s">
        <v>1341</v>
      </c>
    </row>
    <row r="4930" spans="1:19" x14ac:dyDescent="0.3">
      <c r="A4930" s="701" t="s">
        <v>4247</v>
      </c>
      <c r="B4930" s="701" t="s">
        <v>1607</v>
      </c>
      <c r="C4930" s="701" t="s">
        <v>1441</v>
      </c>
      <c r="D4930" s="702">
        <v>1979</v>
      </c>
      <c r="E4930" s="701" t="s">
        <v>1341</v>
      </c>
      <c r="F4930" s="701" t="s">
        <v>3945</v>
      </c>
      <c r="G4930" s="701" t="s">
        <v>1607</v>
      </c>
      <c r="H4930" s="703">
        <v>29526</v>
      </c>
      <c r="I4930" s="703">
        <v>29526</v>
      </c>
      <c r="J4930" s="701" t="s">
        <v>1608</v>
      </c>
      <c r="K4930" s="702">
        <v>3295</v>
      </c>
      <c r="L4930" s="701" t="s">
        <v>1341</v>
      </c>
      <c r="M4930" s="706"/>
      <c r="N4930" s="701" t="s">
        <v>1608</v>
      </c>
      <c r="O4930" s="702">
        <v>222</v>
      </c>
      <c r="P4930" s="701" t="s">
        <v>1341</v>
      </c>
      <c r="Q4930" s="704"/>
      <c r="R4930" s="701" t="s">
        <v>1341</v>
      </c>
      <c r="S4930" s="701" t="s">
        <v>1341</v>
      </c>
    </row>
    <row r="4931" spans="1:19" x14ac:dyDescent="0.3">
      <c r="A4931" s="701" t="s">
        <v>4284</v>
      </c>
      <c r="B4931" s="701" t="s">
        <v>1607</v>
      </c>
      <c r="C4931" s="701" t="s">
        <v>1441</v>
      </c>
      <c r="D4931" s="702">
        <v>1979</v>
      </c>
      <c r="E4931" s="701" t="s">
        <v>1341</v>
      </c>
      <c r="F4931" s="701" t="s">
        <v>4245</v>
      </c>
      <c r="G4931" s="701" t="s">
        <v>1607</v>
      </c>
      <c r="H4931" s="703">
        <v>29707</v>
      </c>
      <c r="I4931" s="703">
        <v>29738</v>
      </c>
      <c r="J4931" s="701" t="s">
        <v>1608</v>
      </c>
      <c r="K4931" s="702">
        <v>3397</v>
      </c>
      <c r="L4931" s="701" t="s">
        <v>1341</v>
      </c>
      <c r="M4931" s="706"/>
      <c r="N4931" s="701" t="s">
        <v>1608</v>
      </c>
      <c r="O4931" s="702">
        <v>134</v>
      </c>
      <c r="P4931" s="701" t="s">
        <v>1341</v>
      </c>
      <c r="Q4931" s="704"/>
      <c r="R4931" s="701" t="s">
        <v>1341</v>
      </c>
      <c r="S4931" s="701" t="s">
        <v>1341</v>
      </c>
    </row>
    <row r="4932" spans="1:19" x14ac:dyDescent="0.3">
      <c r="A4932" s="701" t="s">
        <v>4293</v>
      </c>
      <c r="B4932" s="701" t="s">
        <v>1607</v>
      </c>
      <c r="C4932" s="701" t="s">
        <v>1441</v>
      </c>
      <c r="D4932" s="702">
        <v>1979</v>
      </c>
      <c r="E4932" s="701" t="s">
        <v>1341</v>
      </c>
      <c r="F4932" s="701" t="s">
        <v>4239</v>
      </c>
      <c r="G4932" s="701" t="s">
        <v>1607</v>
      </c>
      <c r="H4932" s="703">
        <v>29465</v>
      </c>
      <c r="I4932" s="703">
        <v>29465</v>
      </c>
      <c r="J4932" s="701" t="s">
        <v>1608</v>
      </c>
      <c r="K4932" s="702">
        <v>9923</v>
      </c>
      <c r="L4932" s="701" t="s">
        <v>1341</v>
      </c>
      <c r="M4932" s="706"/>
      <c r="N4932" s="701" t="s">
        <v>1608</v>
      </c>
      <c r="O4932" s="702">
        <v>667</v>
      </c>
      <c r="P4932" s="701" t="s">
        <v>1341</v>
      </c>
      <c r="Q4932" s="704"/>
      <c r="R4932" s="701" t="s">
        <v>1341</v>
      </c>
      <c r="S4932" s="701" t="s">
        <v>1341</v>
      </c>
    </row>
    <row r="4933" spans="1:19" x14ac:dyDescent="0.3">
      <c r="A4933" s="701" t="s">
        <v>4294</v>
      </c>
      <c r="B4933" s="701" t="s">
        <v>1607</v>
      </c>
      <c r="C4933" s="701" t="s">
        <v>1441</v>
      </c>
      <c r="D4933" s="702">
        <v>1979</v>
      </c>
      <c r="E4933" s="701" t="s">
        <v>1341</v>
      </c>
      <c r="F4933" s="701" t="s">
        <v>4239</v>
      </c>
      <c r="G4933" s="701" t="s">
        <v>1607</v>
      </c>
      <c r="H4933" s="703">
        <v>29465</v>
      </c>
      <c r="I4933" s="703">
        <v>29465</v>
      </c>
      <c r="J4933" s="701" t="s">
        <v>1608</v>
      </c>
      <c r="K4933" s="702">
        <v>9354</v>
      </c>
      <c r="L4933" s="701" t="s">
        <v>1341</v>
      </c>
      <c r="M4933" s="704"/>
      <c r="N4933" s="701" t="s">
        <v>1608</v>
      </c>
      <c r="O4933" s="702">
        <v>629</v>
      </c>
      <c r="P4933" s="701" t="s">
        <v>1341</v>
      </c>
      <c r="Q4933" s="704"/>
      <c r="R4933" s="701" t="s">
        <v>1341</v>
      </c>
      <c r="S4933" s="701" t="s">
        <v>1341</v>
      </c>
    </row>
    <row r="4934" spans="1:19" x14ac:dyDescent="0.3">
      <c r="A4934" s="701" t="s">
        <v>4298</v>
      </c>
      <c r="B4934" s="701" t="s">
        <v>1607</v>
      </c>
      <c r="C4934" s="701" t="s">
        <v>1441</v>
      </c>
      <c r="D4934" s="702">
        <v>1979</v>
      </c>
      <c r="E4934" s="701" t="s">
        <v>1341</v>
      </c>
      <c r="F4934" s="701" t="s">
        <v>3945</v>
      </c>
      <c r="G4934" s="701" t="s">
        <v>1607</v>
      </c>
      <c r="H4934" s="703">
        <v>29707</v>
      </c>
      <c r="I4934" s="703">
        <v>29707</v>
      </c>
      <c r="J4934" s="701" t="s">
        <v>1608</v>
      </c>
      <c r="K4934" s="702">
        <v>1553</v>
      </c>
      <c r="L4934" s="701" t="s">
        <v>1341</v>
      </c>
      <c r="M4934" s="706"/>
      <c r="N4934" s="701" t="s">
        <v>1608</v>
      </c>
      <c r="O4934" s="702">
        <v>80</v>
      </c>
      <c r="P4934" s="701" t="s">
        <v>1341</v>
      </c>
      <c r="Q4934" s="706"/>
      <c r="R4934" s="701" t="s">
        <v>1341</v>
      </c>
      <c r="S4934" s="701" t="s">
        <v>1341</v>
      </c>
    </row>
    <row r="4935" spans="1:19" x14ac:dyDescent="0.3">
      <c r="A4935" s="701" t="s">
        <v>4299</v>
      </c>
      <c r="B4935" s="701" t="s">
        <v>1607</v>
      </c>
      <c r="C4935" s="701" t="s">
        <v>1441</v>
      </c>
      <c r="D4935" s="702">
        <v>1979</v>
      </c>
      <c r="E4935" s="701" t="s">
        <v>1341</v>
      </c>
      <c r="F4935" s="701" t="s">
        <v>3945</v>
      </c>
      <c r="G4935" s="701" t="s">
        <v>1607</v>
      </c>
      <c r="H4935" s="703">
        <v>29646</v>
      </c>
      <c r="I4935" s="703">
        <v>29707</v>
      </c>
      <c r="J4935" s="701" t="s">
        <v>1608</v>
      </c>
      <c r="K4935" s="702">
        <v>4011</v>
      </c>
      <c r="L4935" s="701" t="s">
        <v>1341</v>
      </c>
      <c r="M4935" s="706"/>
      <c r="N4935" s="701" t="s">
        <v>1608</v>
      </c>
      <c r="O4935" s="702">
        <v>207</v>
      </c>
      <c r="P4935" s="701" t="s">
        <v>1341</v>
      </c>
      <c r="Q4935" s="704"/>
      <c r="R4935" s="701" t="s">
        <v>1341</v>
      </c>
      <c r="S4935" s="701" t="s">
        <v>1341</v>
      </c>
    </row>
    <row r="4936" spans="1:19" x14ac:dyDescent="0.3">
      <c r="A4936" s="701" t="s">
        <v>4311</v>
      </c>
      <c r="B4936" s="701" t="s">
        <v>1607</v>
      </c>
      <c r="C4936" s="701" t="s">
        <v>1441</v>
      </c>
      <c r="D4936" s="702">
        <v>1980</v>
      </c>
      <c r="E4936" s="701" t="s">
        <v>1341</v>
      </c>
      <c r="F4936" s="701" t="s">
        <v>3945</v>
      </c>
      <c r="G4936" s="701" t="s">
        <v>1607</v>
      </c>
      <c r="H4936" s="703">
        <v>29830</v>
      </c>
      <c r="I4936" s="703">
        <v>29891</v>
      </c>
      <c r="J4936" s="701" t="s">
        <v>1608</v>
      </c>
      <c r="K4936" s="702">
        <v>5016</v>
      </c>
      <c r="L4936" s="701" t="s">
        <v>1341</v>
      </c>
      <c r="M4936" s="704"/>
      <c r="N4936" s="701" t="s">
        <v>1608</v>
      </c>
      <c r="O4936" s="702">
        <v>236</v>
      </c>
      <c r="P4936" s="701" t="s">
        <v>1341</v>
      </c>
      <c r="Q4936" s="704"/>
      <c r="R4936" s="701" t="s">
        <v>1341</v>
      </c>
      <c r="S4936" s="701" t="s">
        <v>1341</v>
      </c>
    </row>
    <row r="4937" spans="1:19" x14ac:dyDescent="0.3">
      <c r="A4937" s="701" t="s">
        <v>4312</v>
      </c>
      <c r="B4937" s="701" t="s">
        <v>1607</v>
      </c>
      <c r="C4937" s="701" t="s">
        <v>1441</v>
      </c>
      <c r="D4937" s="702">
        <v>1980</v>
      </c>
      <c r="E4937" s="701" t="s">
        <v>1341</v>
      </c>
      <c r="F4937" s="701" t="s">
        <v>3945</v>
      </c>
      <c r="G4937" s="701" t="s">
        <v>1607</v>
      </c>
      <c r="H4937" s="703">
        <v>29830</v>
      </c>
      <c r="I4937" s="703">
        <v>29891</v>
      </c>
      <c r="J4937" s="701" t="s">
        <v>1608</v>
      </c>
      <c r="K4937" s="702">
        <v>9545</v>
      </c>
      <c r="L4937" s="701" t="s">
        <v>1341</v>
      </c>
      <c r="M4937" s="704"/>
      <c r="N4937" s="701" t="s">
        <v>1608</v>
      </c>
      <c r="O4937" s="702">
        <v>450</v>
      </c>
      <c r="P4937" s="701" t="s">
        <v>1341</v>
      </c>
      <c r="Q4937" s="704"/>
      <c r="R4937" s="701" t="s">
        <v>1341</v>
      </c>
      <c r="S4937" s="701" t="s">
        <v>1341</v>
      </c>
    </row>
    <row r="4938" spans="1:19" x14ac:dyDescent="0.3">
      <c r="A4938" s="701" t="s">
        <v>4313</v>
      </c>
      <c r="B4938" s="701" t="s">
        <v>1607</v>
      </c>
      <c r="C4938" s="701" t="s">
        <v>1441</v>
      </c>
      <c r="D4938" s="702">
        <v>1980</v>
      </c>
      <c r="E4938" s="701" t="s">
        <v>1341</v>
      </c>
      <c r="F4938" s="701" t="s">
        <v>3945</v>
      </c>
      <c r="G4938" s="701" t="s">
        <v>1607</v>
      </c>
      <c r="H4938" s="703">
        <v>29830</v>
      </c>
      <c r="I4938" s="703">
        <v>29891</v>
      </c>
      <c r="J4938" s="701" t="s">
        <v>1608</v>
      </c>
      <c r="K4938" s="702">
        <v>10091</v>
      </c>
      <c r="L4938" s="701" t="s">
        <v>1341</v>
      </c>
      <c r="M4938" s="706"/>
      <c r="N4938" s="701" t="s">
        <v>1608</v>
      </c>
      <c r="O4938" s="702">
        <v>475</v>
      </c>
      <c r="P4938" s="701" t="s">
        <v>1341</v>
      </c>
      <c r="Q4938" s="704"/>
      <c r="R4938" s="701" t="s">
        <v>1341</v>
      </c>
      <c r="S4938" s="701" t="s">
        <v>1341</v>
      </c>
    </row>
    <row r="4939" spans="1:19" x14ac:dyDescent="0.3">
      <c r="A4939" s="701" t="s">
        <v>4314</v>
      </c>
      <c r="B4939" s="701" t="s">
        <v>1607</v>
      </c>
      <c r="C4939" s="701" t="s">
        <v>1441</v>
      </c>
      <c r="D4939" s="702">
        <v>1980</v>
      </c>
      <c r="E4939" s="701" t="s">
        <v>1341</v>
      </c>
      <c r="F4939" s="701" t="s">
        <v>3945</v>
      </c>
      <c r="G4939" s="701" t="s">
        <v>1607</v>
      </c>
      <c r="H4939" s="703">
        <v>29830</v>
      </c>
      <c r="I4939" s="703">
        <v>29891</v>
      </c>
      <c r="J4939" s="701" t="s">
        <v>1608</v>
      </c>
      <c r="K4939" s="702">
        <v>5978</v>
      </c>
      <c r="L4939" s="701" t="s">
        <v>1341</v>
      </c>
      <c r="M4939" s="706"/>
      <c r="N4939" s="701" t="s">
        <v>1608</v>
      </c>
      <c r="O4939" s="702">
        <v>282</v>
      </c>
      <c r="P4939" s="701" t="s">
        <v>1341</v>
      </c>
      <c r="Q4939" s="704"/>
      <c r="R4939" s="701" t="s">
        <v>1341</v>
      </c>
      <c r="S4939" s="701" t="s">
        <v>1341</v>
      </c>
    </row>
    <row r="4940" spans="1:19" x14ac:dyDescent="0.3">
      <c r="A4940" s="701" t="s">
        <v>4315</v>
      </c>
      <c r="B4940" s="701" t="s">
        <v>1607</v>
      </c>
      <c r="C4940" s="701" t="s">
        <v>1441</v>
      </c>
      <c r="D4940" s="702">
        <v>1980</v>
      </c>
      <c r="E4940" s="701" t="s">
        <v>1341</v>
      </c>
      <c r="F4940" s="701" t="s">
        <v>3945</v>
      </c>
      <c r="G4940" s="701" t="s">
        <v>1607</v>
      </c>
      <c r="H4940" s="703">
        <v>29830</v>
      </c>
      <c r="I4940" s="703">
        <v>29891</v>
      </c>
      <c r="J4940" s="701" t="s">
        <v>1608</v>
      </c>
      <c r="K4940" s="702">
        <v>10065</v>
      </c>
      <c r="L4940" s="701" t="s">
        <v>1341</v>
      </c>
      <c r="M4940" s="706"/>
      <c r="N4940" s="701" t="s">
        <v>1608</v>
      </c>
      <c r="O4940" s="705">
        <v>474</v>
      </c>
      <c r="P4940" s="701" t="s">
        <v>1341</v>
      </c>
      <c r="Q4940" s="704"/>
      <c r="R4940" s="701" t="s">
        <v>1341</v>
      </c>
      <c r="S4940" s="701" t="s">
        <v>1341</v>
      </c>
    </row>
    <row r="4941" spans="1:19" x14ac:dyDescent="0.3">
      <c r="A4941" s="701" t="s">
        <v>4305</v>
      </c>
      <c r="B4941" s="701" t="s">
        <v>1607</v>
      </c>
      <c r="C4941" s="701" t="s">
        <v>1441</v>
      </c>
      <c r="D4941" s="702">
        <v>1981</v>
      </c>
      <c r="E4941" s="701" t="s">
        <v>1341</v>
      </c>
      <c r="F4941" s="701" t="s">
        <v>3945</v>
      </c>
      <c r="G4941" s="701" t="s">
        <v>1607</v>
      </c>
      <c r="H4941" s="703">
        <v>30467</v>
      </c>
      <c r="I4941" s="703">
        <v>30483</v>
      </c>
      <c r="J4941" s="701" t="s">
        <v>1608</v>
      </c>
      <c r="K4941" s="702">
        <v>4710</v>
      </c>
      <c r="L4941" s="701" t="s">
        <v>1341</v>
      </c>
      <c r="M4941" s="704"/>
      <c r="N4941" s="701" t="s">
        <v>1341</v>
      </c>
      <c r="O4941" s="706"/>
      <c r="P4941" s="701" t="s">
        <v>1341</v>
      </c>
      <c r="Q4941" s="704"/>
      <c r="R4941" s="701" t="s">
        <v>1341</v>
      </c>
      <c r="S4941" s="701" t="s">
        <v>1341</v>
      </c>
    </row>
    <row r="4942" spans="1:19" x14ac:dyDescent="0.3">
      <c r="A4942" s="701" t="s">
        <v>4412</v>
      </c>
      <c r="B4942" s="701" t="s">
        <v>1607</v>
      </c>
      <c r="C4942" s="701" t="s">
        <v>1441</v>
      </c>
      <c r="D4942" s="702">
        <v>1991</v>
      </c>
      <c r="E4942" s="701" t="s">
        <v>1341</v>
      </c>
      <c r="F4942" s="701" t="s">
        <v>3945</v>
      </c>
      <c r="G4942" s="701" t="s">
        <v>1607</v>
      </c>
      <c r="H4942" s="703">
        <v>34099</v>
      </c>
      <c r="I4942" s="703">
        <v>34135</v>
      </c>
      <c r="J4942" s="701" t="s">
        <v>1608</v>
      </c>
      <c r="K4942" s="702">
        <v>8875</v>
      </c>
      <c r="L4942" s="701" t="s">
        <v>1341</v>
      </c>
      <c r="M4942" s="704"/>
      <c r="N4942" s="701" t="s">
        <v>1608</v>
      </c>
      <c r="O4942" s="705">
        <v>63</v>
      </c>
      <c r="P4942" s="701" t="s">
        <v>1341</v>
      </c>
      <c r="Q4942" s="704"/>
      <c r="R4942" s="701" t="s">
        <v>1341</v>
      </c>
      <c r="S4942" s="701" t="s">
        <v>1341</v>
      </c>
    </row>
    <row r="4943" spans="1:19" x14ac:dyDescent="0.3">
      <c r="A4943" s="701" t="s">
        <v>4499</v>
      </c>
      <c r="B4943" s="701" t="s">
        <v>1607</v>
      </c>
      <c r="C4943" s="701" t="s">
        <v>1441</v>
      </c>
      <c r="D4943" s="702">
        <v>1991</v>
      </c>
      <c r="E4943" s="701" t="s">
        <v>1341</v>
      </c>
      <c r="F4943" s="701" t="s">
        <v>3945</v>
      </c>
      <c r="G4943" s="701" t="s">
        <v>1607</v>
      </c>
      <c r="H4943" s="703">
        <v>34136</v>
      </c>
      <c r="I4943" s="703">
        <v>34147</v>
      </c>
      <c r="J4943" s="701" t="s">
        <v>1608</v>
      </c>
      <c r="K4943" s="702">
        <v>1143</v>
      </c>
      <c r="L4943" s="701" t="s">
        <v>1341</v>
      </c>
      <c r="M4943" s="706"/>
      <c r="N4943" s="701" t="s">
        <v>1608</v>
      </c>
      <c r="O4943" s="702">
        <v>5</v>
      </c>
      <c r="P4943" s="701" t="s">
        <v>1341</v>
      </c>
      <c r="Q4943" s="706"/>
      <c r="R4943" s="701" t="s">
        <v>1341</v>
      </c>
      <c r="S4943" s="701" t="s">
        <v>1341</v>
      </c>
    </row>
    <row r="4944" spans="1:19" x14ac:dyDescent="0.3">
      <c r="A4944" s="701" t="s">
        <v>4539</v>
      </c>
      <c r="B4944" s="701" t="s">
        <v>1607</v>
      </c>
      <c r="C4944" s="701" t="s">
        <v>1441</v>
      </c>
      <c r="D4944" s="702">
        <v>1992</v>
      </c>
      <c r="E4944" s="701" t="s">
        <v>1341</v>
      </c>
      <c r="F4944" s="701" t="s">
        <v>3945</v>
      </c>
      <c r="G4944" s="701" t="s">
        <v>1607</v>
      </c>
      <c r="H4944" s="703">
        <v>34458</v>
      </c>
      <c r="I4944" s="703">
        <v>34485</v>
      </c>
      <c r="J4944" s="701" t="s">
        <v>1608</v>
      </c>
      <c r="K4944" s="702">
        <v>6873</v>
      </c>
      <c r="L4944" s="701" t="s">
        <v>1341</v>
      </c>
      <c r="M4944" s="704"/>
      <c r="N4944" s="701" t="s">
        <v>1608</v>
      </c>
      <c r="O4944" s="702">
        <v>21</v>
      </c>
      <c r="P4944" s="701" t="s">
        <v>1341</v>
      </c>
      <c r="Q4944" s="704"/>
      <c r="R4944" s="701" t="s">
        <v>1341</v>
      </c>
      <c r="S4944" s="701" t="s">
        <v>1341</v>
      </c>
    </row>
    <row r="4945" spans="1:19" x14ac:dyDescent="0.3">
      <c r="A4945" s="701" t="s">
        <v>4540</v>
      </c>
      <c r="B4945" s="701" t="s">
        <v>1607</v>
      </c>
      <c r="C4945" s="701" t="s">
        <v>1441</v>
      </c>
      <c r="D4945" s="702">
        <v>1992</v>
      </c>
      <c r="E4945" s="701" t="s">
        <v>1341</v>
      </c>
      <c r="F4945" s="701" t="s">
        <v>3945</v>
      </c>
      <c r="G4945" s="701" t="s">
        <v>1607</v>
      </c>
      <c r="H4945" s="703">
        <v>34486</v>
      </c>
      <c r="I4945" s="703">
        <v>34511</v>
      </c>
      <c r="J4945" s="701" t="s">
        <v>1608</v>
      </c>
      <c r="K4945" s="702">
        <v>2984</v>
      </c>
      <c r="L4945" s="701" t="s">
        <v>1341</v>
      </c>
      <c r="M4945" s="704"/>
      <c r="N4945" s="701" t="s">
        <v>1341</v>
      </c>
      <c r="O4945" s="706"/>
      <c r="P4945" s="701" t="s">
        <v>1341</v>
      </c>
      <c r="Q4945" s="704"/>
      <c r="R4945" s="701" t="s">
        <v>1341</v>
      </c>
      <c r="S4945" s="701" t="s">
        <v>1341</v>
      </c>
    </row>
    <row r="4946" spans="1:19" x14ac:dyDescent="0.3">
      <c r="A4946" s="701" t="s">
        <v>4541</v>
      </c>
      <c r="B4946" s="701" t="s">
        <v>1607</v>
      </c>
      <c r="C4946" s="701" t="s">
        <v>1441</v>
      </c>
      <c r="D4946" s="702">
        <v>1993</v>
      </c>
      <c r="E4946" s="701" t="s">
        <v>1341</v>
      </c>
      <c r="F4946" s="701" t="s">
        <v>3945</v>
      </c>
      <c r="G4946" s="701" t="s">
        <v>1607</v>
      </c>
      <c r="H4946" s="703">
        <v>34822</v>
      </c>
      <c r="I4946" s="703">
        <v>34859</v>
      </c>
      <c r="J4946" s="701" t="s">
        <v>1608</v>
      </c>
      <c r="K4946" s="702">
        <v>9783</v>
      </c>
      <c r="L4946" s="701" t="s">
        <v>1341</v>
      </c>
      <c r="M4946" s="706"/>
      <c r="N4946" s="701" t="s">
        <v>1608</v>
      </c>
      <c r="O4946" s="702">
        <v>10</v>
      </c>
      <c r="P4946" s="701" t="s">
        <v>1341</v>
      </c>
      <c r="Q4946" s="704"/>
      <c r="R4946" s="701" t="s">
        <v>1341</v>
      </c>
      <c r="S4946" s="701" t="s">
        <v>1341</v>
      </c>
    </row>
    <row r="4947" spans="1:19" x14ac:dyDescent="0.3">
      <c r="A4947" s="701" t="s">
        <v>4543</v>
      </c>
      <c r="B4947" s="701" t="s">
        <v>1607</v>
      </c>
      <c r="C4947" s="701" t="s">
        <v>1441</v>
      </c>
      <c r="D4947" s="702">
        <v>1994</v>
      </c>
      <c r="E4947" s="701" t="s">
        <v>1341</v>
      </c>
      <c r="F4947" s="701" t="s">
        <v>3945</v>
      </c>
      <c r="G4947" s="701" t="s">
        <v>1607</v>
      </c>
      <c r="H4947" s="703">
        <v>35186</v>
      </c>
      <c r="I4947" s="703">
        <v>35207</v>
      </c>
      <c r="J4947" s="701" t="s">
        <v>1608</v>
      </c>
      <c r="K4947" s="702">
        <v>10224</v>
      </c>
      <c r="L4947" s="701" t="s">
        <v>1341</v>
      </c>
      <c r="M4947" s="704"/>
      <c r="N4947" s="701" t="s">
        <v>1608</v>
      </c>
      <c r="O4947" s="702">
        <v>10</v>
      </c>
      <c r="P4947" s="701" t="s">
        <v>1341</v>
      </c>
      <c r="Q4947" s="706"/>
      <c r="R4947" s="701" t="s">
        <v>1341</v>
      </c>
      <c r="S4947" s="701" t="s">
        <v>1341</v>
      </c>
    </row>
    <row r="4948" spans="1:19" x14ac:dyDescent="0.3">
      <c r="A4948" s="701" t="s">
        <v>4544</v>
      </c>
      <c r="B4948" s="701" t="s">
        <v>1607</v>
      </c>
      <c r="C4948" s="701" t="s">
        <v>1441</v>
      </c>
      <c r="D4948" s="702">
        <v>1994</v>
      </c>
      <c r="E4948" s="701" t="s">
        <v>1341</v>
      </c>
      <c r="F4948" s="701" t="s">
        <v>3945</v>
      </c>
      <c r="G4948" s="701" t="s">
        <v>1607</v>
      </c>
      <c r="H4948" s="703">
        <v>35207</v>
      </c>
      <c r="I4948" s="703">
        <v>35239</v>
      </c>
      <c r="J4948" s="701" t="s">
        <v>1608</v>
      </c>
      <c r="K4948" s="702">
        <v>10707</v>
      </c>
      <c r="L4948" s="701" t="s">
        <v>1341</v>
      </c>
      <c r="M4948" s="704"/>
      <c r="N4948" s="701" t="s">
        <v>1608</v>
      </c>
      <c r="O4948" s="702">
        <v>21</v>
      </c>
      <c r="P4948" s="701" t="s">
        <v>1341</v>
      </c>
      <c r="Q4948" s="706"/>
      <c r="R4948" s="701" t="s">
        <v>1341</v>
      </c>
      <c r="S4948" s="701" t="s">
        <v>1341</v>
      </c>
    </row>
    <row r="4949" spans="1:19" x14ac:dyDescent="0.3">
      <c r="A4949" s="701" t="s">
        <v>4581</v>
      </c>
      <c r="B4949" s="701" t="s">
        <v>1607</v>
      </c>
      <c r="C4949" s="701" t="s">
        <v>1441</v>
      </c>
      <c r="D4949" s="702">
        <v>1995</v>
      </c>
      <c r="E4949" s="701" t="s">
        <v>1341</v>
      </c>
      <c r="F4949" s="701" t="s">
        <v>3945</v>
      </c>
      <c r="G4949" s="701" t="s">
        <v>1607</v>
      </c>
      <c r="H4949" s="703">
        <v>35537</v>
      </c>
      <c r="I4949" s="703">
        <v>35558</v>
      </c>
      <c r="J4949" s="701" t="s">
        <v>1608</v>
      </c>
      <c r="K4949" s="702">
        <v>10752</v>
      </c>
      <c r="L4949" s="701" t="s">
        <v>1341</v>
      </c>
      <c r="M4949" s="704"/>
      <c r="N4949" s="701" t="s">
        <v>1608</v>
      </c>
      <c r="O4949" s="702">
        <v>22</v>
      </c>
      <c r="P4949" s="701" t="s">
        <v>1341</v>
      </c>
      <c r="Q4949" s="706"/>
      <c r="R4949" s="701" t="s">
        <v>1341</v>
      </c>
      <c r="S4949" s="701" t="s">
        <v>1341</v>
      </c>
    </row>
    <row r="4950" spans="1:19" x14ac:dyDescent="0.3">
      <c r="A4950" s="701" t="s">
        <v>4582</v>
      </c>
      <c r="B4950" s="701" t="s">
        <v>1607</v>
      </c>
      <c r="C4950" s="701" t="s">
        <v>1441</v>
      </c>
      <c r="D4950" s="702">
        <v>1995</v>
      </c>
      <c r="E4950" s="701" t="s">
        <v>1341</v>
      </c>
      <c r="F4950" s="701" t="s">
        <v>3945</v>
      </c>
      <c r="G4950" s="701" t="s">
        <v>1607</v>
      </c>
      <c r="H4950" s="703">
        <v>35558</v>
      </c>
      <c r="I4950" s="703">
        <v>35572</v>
      </c>
      <c r="J4950" s="701" t="s">
        <v>1608</v>
      </c>
      <c r="K4950" s="702">
        <v>10064</v>
      </c>
      <c r="L4950" s="701" t="s">
        <v>1341</v>
      </c>
      <c r="M4950" s="706"/>
      <c r="N4950" s="701" t="s">
        <v>1608</v>
      </c>
      <c r="O4950" s="702">
        <v>20</v>
      </c>
      <c r="P4950" s="701" t="s">
        <v>1341</v>
      </c>
      <c r="Q4950" s="704"/>
      <c r="R4950" s="701" t="s">
        <v>1341</v>
      </c>
      <c r="S4950" s="701" t="s">
        <v>1341</v>
      </c>
    </row>
    <row r="4951" spans="1:19" x14ac:dyDescent="0.3">
      <c r="A4951" s="701" t="s">
        <v>4583</v>
      </c>
      <c r="B4951" s="701" t="s">
        <v>1607</v>
      </c>
      <c r="C4951" s="701" t="s">
        <v>1441</v>
      </c>
      <c r="D4951" s="702">
        <v>1995</v>
      </c>
      <c r="E4951" s="701" t="s">
        <v>1341</v>
      </c>
      <c r="F4951" s="701" t="s">
        <v>3945</v>
      </c>
      <c r="G4951" s="701" t="s">
        <v>1607</v>
      </c>
      <c r="H4951" s="703">
        <v>35572</v>
      </c>
      <c r="I4951" s="703">
        <v>35584</v>
      </c>
      <c r="J4951" s="701" t="s">
        <v>1608</v>
      </c>
      <c r="K4951" s="702">
        <v>9212</v>
      </c>
      <c r="L4951" s="701" t="s">
        <v>1341</v>
      </c>
      <c r="M4951" s="706"/>
      <c r="N4951" s="701" t="s">
        <v>1608</v>
      </c>
      <c r="O4951" s="702">
        <v>18</v>
      </c>
      <c r="P4951" s="701" t="s">
        <v>1341</v>
      </c>
      <c r="Q4951" s="704"/>
      <c r="R4951" s="701" t="s">
        <v>1341</v>
      </c>
      <c r="S4951" s="701" t="s">
        <v>1341</v>
      </c>
    </row>
    <row r="4952" spans="1:19" x14ac:dyDescent="0.3">
      <c r="A4952" s="701" t="s">
        <v>4584</v>
      </c>
      <c r="B4952" s="701" t="s">
        <v>1607</v>
      </c>
      <c r="C4952" s="701" t="s">
        <v>1441</v>
      </c>
      <c r="D4952" s="702">
        <v>1995</v>
      </c>
      <c r="E4952" s="701" t="s">
        <v>1341</v>
      </c>
      <c r="F4952" s="701" t="s">
        <v>3945</v>
      </c>
      <c r="G4952" s="701" t="s">
        <v>1607</v>
      </c>
      <c r="H4952" s="703">
        <v>35585</v>
      </c>
      <c r="I4952" s="703">
        <v>35605</v>
      </c>
      <c r="J4952" s="701" t="s">
        <v>1608</v>
      </c>
      <c r="K4952" s="702">
        <v>7845</v>
      </c>
      <c r="L4952" s="701" t="s">
        <v>1341</v>
      </c>
      <c r="M4952" s="706"/>
      <c r="N4952" s="701" t="s">
        <v>1608</v>
      </c>
      <c r="O4952" s="702">
        <v>16</v>
      </c>
      <c r="P4952" s="701" t="s">
        <v>1341</v>
      </c>
      <c r="Q4952" s="704"/>
      <c r="R4952" s="701" t="s">
        <v>1341</v>
      </c>
      <c r="S4952" s="701" t="s">
        <v>1341</v>
      </c>
    </row>
    <row r="4953" spans="1:19" x14ac:dyDescent="0.3">
      <c r="A4953" s="701" t="s">
        <v>4585</v>
      </c>
      <c r="B4953" s="701" t="s">
        <v>1607</v>
      </c>
      <c r="C4953" s="701" t="s">
        <v>1441</v>
      </c>
      <c r="D4953" s="702">
        <v>1996</v>
      </c>
      <c r="E4953" s="701" t="s">
        <v>1341</v>
      </c>
      <c r="F4953" s="701" t="s">
        <v>3945</v>
      </c>
      <c r="G4953" s="701" t="s">
        <v>1607</v>
      </c>
      <c r="H4953" s="703">
        <v>35896</v>
      </c>
      <c r="I4953" s="703">
        <v>35913</v>
      </c>
      <c r="J4953" s="701" t="s">
        <v>1608</v>
      </c>
      <c r="K4953" s="702">
        <v>10302</v>
      </c>
      <c r="L4953" s="701" t="s">
        <v>1341</v>
      </c>
      <c r="M4953" s="706"/>
      <c r="N4953" s="701" t="s">
        <v>1608</v>
      </c>
      <c r="O4953" s="702">
        <v>73</v>
      </c>
      <c r="P4953" s="701" t="s">
        <v>1341</v>
      </c>
      <c r="Q4953" s="704"/>
      <c r="R4953" s="701" t="s">
        <v>1341</v>
      </c>
      <c r="S4953" s="701" t="s">
        <v>1341</v>
      </c>
    </row>
    <row r="4954" spans="1:19" x14ac:dyDescent="0.3">
      <c r="A4954" s="701" t="s">
        <v>4586</v>
      </c>
      <c r="B4954" s="701" t="s">
        <v>1607</v>
      </c>
      <c r="C4954" s="701" t="s">
        <v>1441</v>
      </c>
      <c r="D4954" s="702">
        <v>1996</v>
      </c>
      <c r="E4954" s="701" t="s">
        <v>1341</v>
      </c>
      <c r="F4954" s="701" t="s">
        <v>3945</v>
      </c>
      <c r="G4954" s="701" t="s">
        <v>1607</v>
      </c>
      <c r="H4954" s="703">
        <v>35913</v>
      </c>
      <c r="I4954" s="703">
        <v>35930</v>
      </c>
      <c r="J4954" s="701" t="s">
        <v>1608</v>
      </c>
      <c r="K4954" s="702">
        <v>11161</v>
      </c>
      <c r="L4954" s="701" t="s">
        <v>1341</v>
      </c>
      <c r="M4954" s="706"/>
      <c r="N4954" s="701" t="s">
        <v>1608</v>
      </c>
      <c r="O4954" s="705">
        <v>22</v>
      </c>
      <c r="P4954" s="701" t="s">
        <v>1341</v>
      </c>
      <c r="Q4954" s="704"/>
      <c r="R4954" s="701" t="s">
        <v>1341</v>
      </c>
      <c r="S4954" s="701" t="s">
        <v>1341</v>
      </c>
    </row>
    <row r="4955" spans="1:19" x14ac:dyDescent="0.3">
      <c r="A4955" s="701" t="s">
        <v>4587</v>
      </c>
      <c r="B4955" s="701" t="s">
        <v>1607</v>
      </c>
      <c r="C4955" s="701" t="s">
        <v>1441</v>
      </c>
      <c r="D4955" s="702">
        <v>1996</v>
      </c>
      <c r="E4955" s="701" t="s">
        <v>1341</v>
      </c>
      <c r="F4955" s="701" t="s">
        <v>3945</v>
      </c>
      <c r="G4955" s="701" t="s">
        <v>1607</v>
      </c>
      <c r="H4955" s="703">
        <v>35951</v>
      </c>
      <c r="I4955" s="703">
        <v>35962</v>
      </c>
      <c r="J4955" s="701" t="s">
        <v>1608</v>
      </c>
      <c r="K4955" s="702">
        <v>600</v>
      </c>
      <c r="L4955" s="701" t="s">
        <v>1341</v>
      </c>
      <c r="M4955" s="704"/>
      <c r="N4955" s="701" t="s">
        <v>1341</v>
      </c>
      <c r="O4955" s="706"/>
      <c r="P4955" s="701" t="s">
        <v>1341</v>
      </c>
      <c r="Q4955" s="704"/>
      <c r="R4955" s="701" t="s">
        <v>1341</v>
      </c>
      <c r="S4955" s="701" t="s">
        <v>1341</v>
      </c>
    </row>
    <row r="4956" spans="1:19" x14ac:dyDescent="0.3">
      <c r="A4956" s="701" t="s">
        <v>4588</v>
      </c>
      <c r="B4956" s="701" t="s">
        <v>1607</v>
      </c>
      <c r="C4956" s="701" t="s">
        <v>1441</v>
      </c>
      <c r="D4956" s="702">
        <v>1996</v>
      </c>
      <c r="E4956" s="701" t="s">
        <v>1341</v>
      </c>
      <c r="F4956" s="701" t="s">
        <v>3945</v>
      </c>
      <c r="G4956" s="701" t="s">
        <v>1607</v>
      </c>
      <c r="H4956" s="703">
        <v>35930</v>
      </c>
      <c r="I4956" s="703">
        <v>35942</v>
      </c>
      <c r="J4956" s="701" t="s">
        <v>1608</v>
      </c>
      <c r="K4956" s="702">
        <v>10659</v>
      </c>
      <c r="L4956" s="701" t="s">
        <v>1341</v>
      </c>
      <c r="M4956" s="704"/>
      <c r="N4956" s="701" t="s">
        <v>1608</v>
      </c>
      <c r="O4956" s="702">
        <v>21</v>
      </c>
      <c r="P4956" s="701" t="s">
        <v>1341</v>
      </c>
      <c r="Q4956" s="704"/>
      <c r="R4956" s="701" t="s">
        <v>1341</v>
      </c>
      <c r="S4956" s="701" t="s">
        <v>1341</v>
      </c>
    </row>
    <row r="4957" spans="1:19" x14ac:dyDescent="0.3">
      <c r="A4957" s="701" t="s">
        <v>3944</v>
      </c>
      <c r="B4957" s="701" t="s">
        <v>1607</v>
      </c>
      <c r="C4957" s="701" t="s">
        <v>1441</v>
      </c>
      <c r="D4957" s="702">
        <v>1997</v>
      </c>
      <c r="E4957" s="701" t="s">
        <v>1341</v>
      </c>
      <c r="F4957" s="701" t="s">
        <v>3945</v>
      </c>
      <c r="G4957" s="701" t="s">
        <v>1341</v>
      </c>
      <c r="H4957" s="703">
        <v>36269</v>
      </c>
      <c r="I4957" s="703">
        <v>36325</v>
      </c>
      <c r="J4957" s="701" t="s">
        <v>1608</v>
      </c>
      <c r="K4957" s="702">
        <v>19537</v>
      </c>
      <c r="L4957" s="701" t="s">
        <v>1341</v>
      </c>
      <c r="M4957" s="704"/>
      <c r="N4957" s="701" t="s">
        <v>1608</v>
      </c>
      <c r="O4957" s="705">
        <v>20</v>
      </c>
      <c r="P4957" s="701" t="s">
        <v>1341</v>
      </c>
      <c r="Q4957" s="704"/>
      <c r="R4957" s="701" t="s">
        <v>1341</v>
      </c>
      <c r="S4957" s="701" t="s">
        <v>1341</v>
      </c>
    </row>
    <row r="4958" spans="1:19" x14ac:dyDescent="0.3">
      <c r="A4958" s="701" t="s">
        <v>4014</v>
      </c>
      <c r="B4958" s="701" t="s">
        <v>1607</v>
      </c>
      <c r="C4958" s="701" t="s">
        <v>1441</v>
      </c>
      <c r="D4958" s="702">
        <v>1998</v>
      </c>
      <c r="E4958" s="701" t="s">
        <v>1341</v>
      </c>
      <c r="F4958" s="701" t="s">
        <v>3945</v>
      </c>
      <c r="G4958" s="701" t="s">
        <v>1341</v>
      </c>
      <c r="H4958" s="703">
        <v>36628</v>
      </c>
      <c r="I4958" s="703">
        <v>36692</v>
      </c>
      <c r="J4958" s="701" t="s">
        <v>1608</v>
      </c>
      <c r="K4958" s="702">
        <v>17302</v>
      </c>
      <c r="L4958" s="701" t="s">
        <v>1341</v>
      </c>
      <c r="M4958" s="704"/>
      <c r="N4958" s="701" t="s">
        <v>1608</v>
      </c>
      <c r="O4958" s="705">
        <v>35</v>
      </c>
      <c r="P4958" s="701" t="s">
        <v>1341</v>
      </c>
      <c r="Q4958" s="704"/>
      <c r="R4958" s="701" t="s">
        <v>1341</v>
      </c>
      <c r="S4958" s="701" t="s">
        <v>1341</v>
      </c>
    </row>
    <row r="4959" spans="1:19" x14ac:dyDescent="0.3">
      <c r="A4959" s="701" t="s">
        <v>4015</v>
      </c>
      <c r="B4959" s="701" t="s">
        <v>1607</v>
      </c>
      <c r="C4959" s="701" t="s">
        <v>1441</v>
      </c>
      <c r="D4959" s="702">
        <v>1999</v>
      </c>
      <c r="E4959" s="701" t="s">
        <v>1341</v>
      </c>
      <c r="F4959" s="701" t="s">
        <v>3945</v>
      </c>
      <c r="G4959" s="701" t="s">
        <v>1341</v>
      </c>
      <c r="H4959" s="703">
        <v>36997</v>
      </c>
      <c r="I4959" s="703">
        <v>37021</v>
      </c>
      <c r="J4959" s="701" t="s">
        <v>1608</v>
      </c>
      <c r="K4959" s="702">
        <v>21328</v>
      </c>
      <c r="L4959" s="701" t="s">
        <v>1341</v>
      </c>
      <c r="M4959" s="704"/>
      <c r="N4959" s="701" t="s">
        <v>1341</v>
      </c>
      <c r="O4959" s="704"/>
      <c r="P4959" s="701" t="s">
        <v>1341</v>
      </c>
      <c r="Q4959" s="704"/>
      <c r="R4959" s="701" t="s">
        <v>1341</v>
      </c>
      <c r="S4959" s="701" t="s">
        <v>1341</v>
      </c>
    </row>
    <row r="4960" spans="1:19" x14ac:dyDescent="0.3">
      <c r="A4960" s="701" t="s">
        <v>4021</v>
      </c>
      <c r="B4960" s="701" t="s">
        <v>1607</v>
      </c>
      <c r="C4960" s="701" t="s">
        <v>1441</v>
      </c>
      <c r="D4960" s="702">
        <v>1999</v>
      </c>
      <c r="E4960" s="701" t="s">
        <v>1341</v>
      </c>
      <c r="F4960" s="701" t="s">
        <v>3945</v>
      </c>
      <c r="G4960" s="701" t="s">
        <v>1341</v>
      </c>
      <c r="H4960" s="703">
        <v>37022</v>
      </c>
      <c r="I4960" s="703">
        <v>37051</v>
      </c>
      <c r="J4960" s="701" t="s">
        <v>1608</v>
      </c>
      <c r="K4960" s="702">
        <v>20528</v>
      </c>
      <c r="L4960" s="701" t="s">
        <v>1341</v>
      </c>
      <c r="M4960" s="704"/>
      <c r="N4960" s="701" t="s">
        <v>1341</v>
      </c>
      <c r="O4960" s="706"/>
      <c r="P4960" s="701" t="s">
        <v>1341</v>
      </c>
      <c r="Q4960" s="704"/>
      <c r="R4960" s="701" t="s">
        <v>1341</v>
      </c>
      <c r="S4960" s="701" t="s">
        <v>1341</v>
      </c>
    </row>
    <row r="4961" spans="1:19" x14ac:dyDescent="0.3">
      <c r="A4961" s="701" t="s">
        <v>4058</v>
      </c>
      <c r="B4961" s="701" t="s">
        <v>1607</v>
      </c>
      <c r="C4961" s="701" t="s">
        <v>1441</v>
      </c>
      <c r="D4961" s="702">
        <v>2000</v>
      </c>
      <c r="E4961" s="701" t="s">
        <v>1341</v>
      </c>
      <c r="F4961" s="701" t="s">
        <v>3945</v>
      </c>
      <c r="G4961" s="701" t="s">
        <v>1341</v>
      </c>
      <c r="H4961" s="703">
        <v>37388</v>
      </c>
      <c r="I4961" s="703">
        <v>37396</v>
      </c>
      <c r="J4961" s="701" t="s">
        <v>1608</v>
      </c>
      <c r="K4961" s="702">
        <v>11102</v>
      </c>
      <c r="L4961" s="701" t="s">
        <v>1341</v>
      </c>
      <c r="M4961" s="706"/>
      <c r="N4961" s="701" t="s">
        <v>1608</v>
      </c>
      <c r="O4961" s="702">
        <v>11</v>
      </c>
      <c r="P4961" s="701" t="s">
        <v>1341</v>
      </c>
      <c r="Q4961" s="704"/>
      <c r="R4961" s="701" t="s">
        <v>1341</v>
      </c>
      <c r="S4961" s="701" t="s">
        <v>1341</v>
      </c>
    </row>
    <row r="4962" spans="1:19" x14ac:dyDescent="0.3">
      <c r="A4962" s="701" t="s">
        <v>4059</v>
      </c>
      <c r="B4962" s="701" t="s">
        <v>1607</v>
      </c>
      <c r="C4962" s="701" t="s">
        <v>1441</v>
      </c>
      <c r="D4962" s="702">
        <v>2000</v>
      </c>
      <c r="E4962" s="701" t="s">
        <v>1341</v>
      </c>
      <c r="F4962" s="701" t="s">
        <v>3945</v>
      </c>
      <c r="G4962" s="701" t="s">
        <v>1341</v>
      </c>
      <c r="H4962" s="703">
        <v>37401</v>
      </c>
      <c r="I4962" s="703">
        <v>37416</v>
      </c>
      <c r="J4962" s="701" t="s">
        <v>1608</v>
      </c>
      <c r="K4962" s="702">
        <v>2025</v>
      </c>
      <c r="L4962" s="701" t="s">
        <v>1341</v>
      </c>
      <c r="M4962" s="704"/>
      <c r="N4962" s="701" t="s">
        <v>1341</v>
      </c>
      <c r="O4962" s="706"/>
      <c r="P4962" s="701" t="s">
        <v>1341</v>
      </c>
      <c r="Q4962" s="706"/>
      <c r="R4962" s="701" t="s">
        <v>1341</v>
      </c>
      <c r="S4962" s="701" t="s">
        <v>1341</v>
      </c>
    </row>
    <row r="4963" spans="1:19" x14ac:dyDescent="0.3">
      <c r="A4963" s="701" t="s">
        <v>4060</v>
      </c>
      <c r="B4963" s="701" t="s">
        <v>1607</v>
      </c>
      <c r="C4963" s="701" t="s">
        <v>1441</v>
      </c>
      <c r="D4963" s="702">
        <v>2000</v>
      </c>
      <c r="E4963" s="701" t="s">
        <v>1341</v>
      </c>
      <c r="F4963" s="701" t="s">
        <v>3945</v>
      </c>
      <c r="G4963" s="701" t="s">
        <v>1341</v>
      </c>
      <c r="H4963" s="703">
        <v>37391</v>
      </c>
      <c r="I4963" s="703">
        <v>37403</v>
      </c>
      <c r="J4963" s="701" t="s">
        <v>1608</v>
      </c>
      <c r="K4963" s="702">
        <v>1660</v>
      </c>
      <c r="L4963" s="701" t="s">
        <v>1341</v>
      </c>
      <c r="M4963" s="704"/>
      <c r="N4963" s="701" t="s">
        <v>1608</v>
      </c>
      <c r="O4963" s="705">
        <v>12</v>
      </c>
      <c r="P4963" s="701" t="s">
        <v>1341</v>
      </c>
      <c r="Q4963" s="704"/>
      <c r="R4963" s="701" t="s">
        <v>1341</v>
      </c>
      <c r="S4963" s="701" t="s">
        <v>1341</v>
      </c>
    </row>
    <row r="4964" spans="1:19" x14ac:dyDescent="0.3">
      <c r="A4964" s="701" t="s">
        <v>4061</v>
      </c>
      <c r="B4964" s="701" t="s">
        <v>1607</v>
      </c>
      <c r="C4964" s="701" t="s">
        <v>1441</v>
      </c>
      <c r="D4964" s="702">
        <v>2000</v>
      </c>
      <c r="E4964" s="701" t="s">
        <v>1341</v>
      </c>
      <c r="F4964" s="701" t="s">
        <v>3945</v>
      </c>
      <c r="G4964" s="701" t="s">
        <v>1341</v>
      </c>
      <c r="H4964" s="703">
        <v>37367</v>
      </c>
      <c r="I4964" s="703">
        <v>37388</v>
      </c>
      <c r="J4964" s="701" t="s">
        <v>1608</v>
      </c>
      <c r="K4964" s="702">
        <v>22985</v>
      </c>
      <c r="L4964" s="701" t="s">
        <v>1341</v>
      </c>
      <c r="M4964" s="704"/>
      <c r="N4964" s="701" t="s">
        <v>1341</v>
      </c>
      <c r="O4964" s="704"/>
      <c r="P4964" s="701" t="s">
        <v>1341</v>
      </c>
      <c r="Q4964" s="704"/>
      <c r="R4964" s="701" t="s">
        <v>1341</v>
      </c>
      <c r="S4964" s="701" t="s">
        <v>1341</v>
      </c>
    </row>
    <row r="4965" spans="1:19" x14ac:dyDescent="0.3">
      <c r="A4965" s="701" t="s">
        <v>4092</v>
      </c>
      <c r="B4965" s="701" t="s">
        <v>1607</v>
      </c>
      <c r="C4965" s="701" t="s">
        <v>1441</v>
      </c>
      <c r="D4965" s="702">
        <v>2001</v>
      </c>
      <c r="E4965" s="701" t="s">
        <v>1341</v>
      </c>
      <c r="F4965" s="701" t="s">
        <v>3945</v>
      </c>
      <c r="G4965" s="701" t="s">
        <v>1341</v>
      </c>
      <c r="H4965" s="703">
        <v>37761</v>
      </c>
      <c r="I4965" s="703">
        <v>37780</v>
      </c>
      <c r="J4965" s="701" t="s">
        <v>1608</v>
      </c>
      <c r="K4965" s="702">
        <v>6341</v>
      </c>
      <c r="L4965" s="701" t="s">
        <v>1341</v>
      </c>
      <c r="M4965" s="704"/>
      <c r="N4965" s="701" t="s">
        <v>1608</v>
      </c>
      <c r="O4965" s="705">
        <v>25</v>
      </c>
      <c r="P4965" s="701" t="s">
        <v>1341</v>
      </c>
      <c r="Q4965" s="704"/>
      <c r="R4965" s="701" t="s">
        <v>1341</v>
      </c>
      <c r="S4965" s="701" t="s">
        <v>1341</v>
      </c>
    </row>
    <row r="4966" spans="1:19" x14ac:dyDescent="0.3">
      <c r="A4966" s="701" t="s">
        <v>4093</v>
      </c>
      <c r="B4966" s="701" t="s">
        <v>1607</v>
      </c>
      <c r="C4966" s="701" t="s">
        <v>1441</v>
      </c>
      <c r="D4966" s="702">
        <v>2001</v>
      </c>
      <c r="E4966" s="701" t="s">
        <v>1341</v>
      </c>
      <c r="F4966" s="701" t="s">
        <v>3945</v>
      </c>
      <c r="G4966" s="701" t="s">
        <v>1341</v>
      </c>
      <c r="H4966" s="703">
        <v>37729</v>
      </c>
      <c r="I4966" s="703">
        <v>37761</v>
      </c>
      <c r="J4966" s="701" t="s">
        <v>1608</v>
      </c>
      <c r="K4966" s="702">
        <v>21659</v>
      </c>
      <c r="L4966" s="701" t="s">
        <v>1341</v>
      </c>
      <c r="M4966" s="704"/>
      <c r="N4966" s="701" t="s">
        <v>1608</v>
      </c>
      <c r="O4966" s="705">
        <v>43</v>
      </c>
      <c r="P4966" s="701" t="s">
        <v>1341</v>
      </c>
      <c r="Q4966" s="704"/>
      <c r="R4966" s="701" t="s">
        <v>1341</v>
      </c>
      <c r="S4966" s="701" t="s">
        <v>1341</v>
      </c>
    </row>
    <row r="4967" spans="1:19" x14ac:dyDescent="0.3">
      <c r="A4967" s="701" t="s">
        <v>4126</v>
      </c>
      <c r="B4967" s="701" t="s">
        <v>1607</v>
      </c>
      <c r="C4967" s="701" t="s">
        <v>1441</v>
      </c>
      <c r="D4967" s="702">
        <v>2002</v>
      </c>
      <c r="E4967" s="701" t="s">
        <v>1341</v>
      </c>
      <c r="F4967" s="701" t="s">
        <v>3945</v>
      </c>
      <c r="G4967" s="701" t="s">
        <v>1341</v>
      </c>
      <c r="H4967" s="703">
        <v>38091</v>
      </c>
      <c r="I4967" s="703">
        <v>38142</v>
      </c>
      <c r="J4967" s="701" t="s">
        <v>1608</v>
      </c>
      <c r="K4967" s="702">
        <v>22761</v>
      </c>
      <c r="L4967" s="701" t="s">
        <v>1341</v>
      </c>
      <c r="M4967" s="704"/>
      <c r="N4967" s="701" t="s">
        <v>1341</v>
      </c>
      <c r="O4967" s="704"/>
      <c r="P4967" s="701" t="s">
        <v>1341</v>
      </c>
      <c r="Q4967" s="704"/>
      <c r="R4967" s="701" t="s">
        <v>1341</v>
      </c>
      <c r="S4967" s="701" t="s">
        <v>1341</v>
      </c>
    </row>
    <row r="4968" spans="1:19" x14ac:dyDescent="0.3">
      <c r="A4968" s="701" t="s">
        <v>4125</v>
      </c>
      <c r="B4968" s="701" t="s">
        <v>1607</v>
      </c>
      <c r="C4968" s="701" t="s">
        <v>1441</v>
      </c>
      <c r="D4968" s="702">
        <v>2003</v>
      </c>
      <c r="E4968" s="701" t="s">
        <v>1341</v>
      </c>
      <c r="F4968" s="701" t="s">
        <v>3945</v>
      </c>
      <c r="G4968" s="701" t="s">
        <v>1341</v>
      </c>
      <c r="H4968" s="703">
        <v>38494</v>
      </c>
      <c r="I4968" s="703">
        <v>38506</v>
      </c>
      <c r="J4968" s="701" t="s">
        <v>1608</v>
      </c>
      <c r="K4968" s="702">
        <v>4710</v>
      </c>
      <c r="L4968" s="701" t="s">
        <v>1341</v>
      </c>
      <c r="M4968" s="704"/>
      <c r="N4968" s="701" t="s">
        <v>1341</v>
      </c>
      <c r="O4968" s="704"/>
      <c r="P4968" s="701" t="s">
        <v>1341</v>
      </c>
      <c r="Q4968" s="704"/>
      <c r="R4968" s="701" t="s">
        <v>1341</v>
      </c>
      <c r="S4968" s="701" t="s">
        <v>1341</v>
      </c>
    </row>
    <row r="4969" spans="1:19" x14ac:dyDescent="0.3">
      <c r="A4969" s="701" t="s">
        <v>4153</v>
      </c>
      <c r="B4969" s="701" t="s">
        <v>1607</v>
      </c>
      <c r="C4969" s="701" t="s">
        <v>1441</v>
      </c>
      <c r="D4969" s="702">
        <v>2003</v>
      </c>
      <c r="E4969" s="701" t="s">
        <v>1341</v>
      </c>
      <c r="F4969" s="701" t="s">
        <v>3945</v>
      </c>
      <c r="G4969" s="701" t="s">
        <v>1341</v>
      </c>
      <c r="H4969" s="703">
        <v>38450</v>
      </c>
      <c r="I4969" s="703">
        <v>38494</v>
      </c>
      <c r="J4969" s="701" t="s">
        <v>1608</v>
      </c>
      <c r="K4969" s="702">
        <v>22631</v>
      </c>
      <c r="L4969" s="701" t="s">
        <v>1341</v>
      </c>
      <c r="M4969" s="706"/>
      <c r="N4969" s="701" t="s">
        <v>1341</v>
      </c>
      <c r="O4969" s="706"/>
      <c r="P4969" s="701" t="s">
        <v>1341</v>
      </c>
      <c r="Q4969" s="704"/>
      <c r="R4969" s="701" t="s">
        <v>1341</v>
      </c>
      <c r="S4969" s="701" t="s">
        <v>1341</v>
      </c>
    </row>
    <row r="4970" spans="1:19" x14ac:dyDescent="0.3">
      <c r="A4970" s="701" t="s">
        <v>4154</v>
      </c>
      <c r="B4970" s="701" t="s">
        <v>1607</v>
      </c>
      <c r="C4970" s="701" t="s">
        <v>1441</v>
      </c>
      <c r="D4970" s="702">
        <v>2004</v>
      </c>
      <c r="E4970" s="701" t="s">
        <v>1341</v>
      </c>
      <c r="F4970" s="701" t="s">
        <v>3945</v>
      </c>
      <c r="G4970" s="701" t="s">
        <v>1341</v>
      </c>
      <c r="H4970" s="703">
        <v>38862</v>
      </c>
      <c r="I4970" s="703">
        <v>38871</v>
      </c>
      <c r="J4970" s="701" t="s">
        <v>1608</v>
      </c>
      <c r="K4970" s="702">
        <v>2351</v>
      </c>
      <c r="L4970" s="701" t="s">
        <v>1341</v>
      </c>
      <c r="M4970" s="704"/>
      <c r="N4970" s="701" t="s">
        <v>1341</v>
      </c>
      <c r="O4970" s="706"/>
      <c r="P4970" s="701" t="s">
        <v>1341</v>
      </c>
      <c r="Q4970" s="704"/>
      <c r="R4970" s="701" t="s">
        <v>1341</v>
      </c>
      <c r="S4970" s="701" t="s">
        <v>1341</v>
      </c>
    </row>
    <row r="4971" spans="1:19" x14ac:dyDescent="0.3">
      <c r="A4971" s="701" t="s">
        <v>4157</v>
      </c>
      <c r="B4971" s="701" t="s">
        <v>1607</v>
      </c>
      <c r="C4971" s="701" t="s">
        <v>1441</v>
      </c>
      <c r="D4971" s="702">
        <v>2004</v>
      </c>
      <c r="E4971" s="701" t="s">
        <v>1341</v>
      </c>
      <c r="F4971" s="701" t="s">
        <v>3945</v>
      </c>
      <c r="G4971" s="701" t="s">
        <v>1341</v>
      </c>
      <c r="H4971" s="703">
        <v>38821</v>
      </c>
      <c r="I4971" s="703">
        <v>38861</v>
      </c>
      <c r="J4971" s="701" t="s">
        <v>1608</v>
      </c>
      <c r="K4971" s="702">
        <v>34355</v>
      </c>
      <c r="L4971" s="701" t="s">
        <v>1341</v>
      </c>
      <c r="M4971" s="704"/>
      <c r="N4971" s="701" t="s">
        <v>1608</v>
      </c>
      <c r="O4971" s="702">
        <v>34</v>
      </c>
      <c r="P4971" s="701" t="s">
        <v>1341</v>
      </c>
      <c r="Q4971" s="704"/>
      <c r="R4971" s="701" t="s">
        <v>1341</v>
      </c>
      <c r="S4971" s="701" t="s">
        <v>1341</v>
      </c>
    </row>
    <row r="4972" spans="1:19" x14ac:dyDescent="0.3">
      <c r="A4972" s="701" t="s">
        <v>4186</v>
      </c>
      <c r="B4972" s="701" t="s">
        <v>1607</v>
      </c>
      <c r="C4972" s="701" t="s">
        <v>1441</v>
      </c>
      <c r="D4972" s="702">
        <v>2005</v>
      </c>
      <c r="E4972" s="701" t="s">
        <v>1341</v>
      </c>
      <c r="F4972" s="701" t="s">
        <v>3945</v>
      </c>
      <c r="G4972" s="701" t="s">
        <v>1607</v>
      </c>
      <c r="H4972" s="703">
        <v>39193</v>
      </c>
      <c r="I4972" s="703">
        <v>39239</v>
      </c>
      <c r="J4972" s="701" t="s">
        <v>1608</v>
      </c>
      <c r="K4972" s="702">
        <v>9843</v>
      </c>
      <c r="L4972" s="701" t="s">
        <v>1341</v>
      </c>
      <c r="M4972" s="704"/>
      <c r="N4972" s="701" t="s">
        <v>1608</v>
      </c>
      <c r="O4972" s="705">
        <v>10</v>
      </c>
      <c r="P4972" s="701" t="s">
        <v>1341</v>
      </c>
      <c r="Q4972" s="704"/>
      <c r="R4972" s="701" t="s">
        <v>1341</v>
      </c>
      <c r="S4972" s="701" t="s">
        <v>1341</v>
      </c>
    </row>
    <row r="4973" spans="1:19" x14ac:dyDescent="0.3">
      <c r="A4973" s="701" t="s">
        <v>4187</v>
      </c>
      <c r="B4973" s="701" t="s">
        <v>1607</v>
      </c>
      <c r="C4973" s="701" t="s">
        <v>1441</v>
      </c>
      <c r="D4973" s="702">
        <v>2006</v>
      </c>
      <c r="E4973" s="701" t="s">
        <v>1341</v>
      </c>
      <c r="F4973" s="701" t="s">
        <v>3945</v>
      </c>
      <c r="G4973" s="701" t="s">
        <v>1341</v>
      </c>
      <c r="H4973" s="703">
        <v>39607</v>
      </c>
      <c r="I4973" s="703">
        <v>39611</v>
      </c>
      <c r="J4973" s="701" t="s">
        <v>1608</v>
      </c>
      <c r="K4973" s="702">
        <v>1458</v>
      </c>
      <c r="L4973" s="701" t="s">
        <v>1341</v>
      </c>
      <c r="M4973" s="706"/>
      <c r="N4973" s="701" t="s">
        <v>1341</v>
      </c>
      <c r="O4973" s="704"/>
      <c r="P4973" s="701" t="s">
        <v>1341</v>
      </c>
      <c r="Q4973" s="704"/>
      <c r="R4973" s="701" t="s">
        <v>1341</v>
      </c>
      <c r="S4973" s="701" t="s">
        <v>1341</v>
      </c>
    </row>
    <row r="4974" spans="1:19" x14ac:dyDescent="0.3">
      <c r="A4974" s="701" t="s">
        <v>4194</v>
      </c>
      <c r="B4974" s="701" t="s">
        <v>1607</v>
      </c>
      <c r="C4974" s="701" t="s">
        <v>1441</v>
      </c>
      <c r="D4974" s="702">
        <v>2006</v>
      </c>
      <c r="E4974" s="701" t="s">
        <v>1341</v>
      </c>
      <c r="F4974" s="701" t="s">
        <v>3945</v>
      </c>
      <c r="G4974" s="701" t="s">
        <v>1341</v>
      </c>
      <c r="H4974" s="703">
        <v>39549</v>
      </c>
      <c r="I4974" s="703">
        <v>39607</v>
      </c>
      <c r="J4974" s="701" t="s">
        <v>1608</v>
      </c>
      <c r="K4974" s="702">
        <v>22564</v>
      </c>
      <c r="L4974" s="701" t="s">
        <v>1341</v>
      </c>
      <c r="M4974" s="706"/>
      <c r="N4974" s="701" t="s">
        <v>1608</v>
      </c>
      <c r="O4974" s="702">
        <v>45</v>
      </c>
      <c r="P4974" s="701" t="s">
        <v>1341</v>
      </c>
      <c r="Q4974" s="704"/>
      <c r="R4974" s="701" t="s">
        <v>1341</v>
      </c>
      <c r="S4974" s="701" t="s">
        <v>1341</v>
      </c>
    </row>
    <row r="4975" spans="1:19" x14ac:dyDescent="0.3">
      <c r="A4975" s="701" t="s">
        <v>4195</v>
      </c>
      <c r="B4975" s="701" t="s">
        <v>1607</v>
      </c>
      <c r="C4975" s="701" t="s">
        <v>1441</v>
      </c>
      <c r="D4975" s="702">
        <v>2007</v>
      </c>
      <c r="E4975" s="701" t="s">
        <v>1341</v>
      </c>
      <c r="F4975" s="701" t="s">
        <v>3945</v>
      </c>
      <c r="G4975" s="701" t="s">
        <v>1607</v>
      </c>
      <c r="H4975" s="703">
        <v>39922</v>
      </c>
      <c r="I4975" s="703">
        <v>39972</v>
      </c>
      <c r="J4975" s="701" t="s">
        <v>1608</v>
      </c>
      <c r="K4975" s="702">
        <v>16063</v>
      </c>
      <c r="L4975" s="701" t="s">
        <v>1341</v>
      </c>
      <c r="M4975" s="704"/>
      <c r="N4975" s="701" t="s">
        <v>1608</v>
      </c>
      <c r="O4975" s="702">
        <v>48</v>
      </c>
      <c r="P4975" s="701" t="s">
        <v>1341</v>
      </c>
      <c r="Q4975" s="704"/>
      <c r="R4975" s="701" t="s">
        <v>1341</v>
      </c>
      <c r="S4975" s="701" t="s">
        <v>1341</v>
      </c>
    </row>
    <row r="4976" spans="1:19" x14ac:dyDescent="0.3">
      <c r="A4976" s="701" t="s">
        <v>4224</v>
      </c>
      <c r="B4976" s="701" t="s">
        <v>1607</v>
      </c>
      <c r="C4976" s="701" t="s">
        <v>1441</v>
      </c>
      <c r="D4976" s="702">
        <v>2008</v>
      </c>
      <c r="E4976" s="701" t="s">
        <v>1341</v>
      </c>
      <c r="F4976" s="701" t="s">
        <v>3945</v>
      </c>
      <c r="G4976" s="701" t="s">
        <v>1607</v>
      </c>
      <c r="H4976" s="703">
        <v>40311</v>
      </c>
      <c r="I4976" s="703">
        <v>40328</v>
      </c>
      <c r="J4976" s="701" t="s">
        <v>1608</v>
      </c>
      <c r="K4976" s="702">
        <v>9762</v>
      </c>
      <c r="L4976" s="701" t="s">
        <v>1341</v>
      </c>
      <c r="M4976" s="706"/>
      <c r="N4976" s="701" t="s">
        <v>1608</v>
      </c>
      <c r="O4976" s="702">
        <v>10</v>
      </c>
      <c r="P4976" s="701" t="s">
        <v>1341</v>
      </c>
      <c r="Q4976" s="704"/>
      <c r="R4976" s="701" t="s">
        <v>1341</v>
      </c>
      <c r="S4976" s="701" t="s">
        <v>1341</v>
      </c>
    </row>
    <row r="4977" spans="1:19" x14ac:dyDescent="0.3">
      <c r="A4977" s="701" t="s">
        <v>4226</v>
      </c>
      <c r="B4977" s="701" t="s">
        <v>1607</v>
      </c>
      <c r="C4977" s="701" t="s">
        <v>1441</v>
      </c>
      <c r="D4977" s="702">
        <v>2008</v>
      </c>
      <c r="E4977" s="701" t="s">
        <v>1341</v>
      </c>
      <c r="F4977" s="701" t="s">
        <v>3945</v>
      </c>
      <c r="G4977" s="701" t="s">
        <v>1607</v>
      </c>
      <c r="H4977" s="703">
        <v>40280</v>
      </c>
      <c r="I4977" s="703">
        <v>40311</v>
      </c>
      <c r="J4977" s="701" t="s">
        <v>1608</v>
      </c>
      <c r="K4977" s="702">
        <v>21042</v>
      </c>
      <c r="L4977" s="701" t="s">
        <v>1341</v>
      </c>
      <c r="M4977" s="706"/>
      <c r="N4977" s="701" t="s">
        <v>1608</v>
      </c>
      <c r="O4977" s="702">
        <v>21</v>
      </c>
      <c r="P4977" s="701" t="s">
        <v>1341</v>
      </c>
      <c r="Q4977" s="706"/>
      <c r="R4977" s="701" t="s">
        <v>1341</v>
      </c>
      <c r="S4977" s="701" t="s">
        <v>1341</v>
      </c>
    </row>
    <row r="4978" spans="1:19" x14ac:dyDescent="0.3">
      <c r="A4978" s="701" t="s">
        <v>4127</v>
      </c>
      <c r="B4978" s="701" t="s">
        <v>1607</v>
      </c>
      <c r="C4978" s="701" t="s">
        <v>1441</v>
      </c>
      <c r="D4978" s="702">
        <v>2009</v>
      </c>
      <c r="E4978" s="701" t="s">
        <v>1341</v>
      </c>
      <c r="F4978" s="701" t="s">
        <v>3945</v>
      </c>
      <c r="G4978" s="701" t="s">
        <v>1607</v>
      </c>
      <c r="H4978" s="703">
        <v>40645</v>
      </c>
      <c r="I4978" s="703">
        <v>40691</v>
      </c>
      <c r="J4978" s="701" t="s">
        <v>1608</v>
      </c>
      <c r="K4978" s="702">
        <v>17698</v>
      </c>
      <c r="L4978" s="701" t="s">
        <v>1341</v>
      </c>
      <c r="M4978" s="704"/>
      <c r="N4978" s="701" t="s">
        <v>1341</v>
      </c>
      <c r="O4978" s="706"/>
      <c r="P4978" s="701" t="s">
        <v>1341</v>
      </c>
      <c r="Q4978" s="704"/>
      <c r="R4978" s="701" t="s">
        <v>1341</v>
      </c>
      <c r="S4978" s="701" t="s">
        <v>1341</v>
      </c>
    </row>
    <row r="4979" spans="1:19" x14ac:dyDescent="0.3">
      <c r="A4979" s="701" t="s">
        <v>4128</v>
      </c>
      <c r="B4979" s="701" t="s">
        <v>1607</v>
      </c>
      <c r="C4979" s="701" t="s">
        <v>1441</v>
      </c>
      <c r="D4979" s="702">
        <v>2010</v>
      </c>
      <c r="E4979" s="701" t="s">
        <v>1341</v>
      </c>
      <c r="F4979" s="701" t="s">
        <v>3945</v>
      </c>
      <c r="G4979" s="701" t="s">
        <v>1607</v>
      </c>
      <c r="H4979" s="703">
        <v>41012</v>
      </c>
      <c r="I4979" s="703">
        <v>41058</v>
      </c>
      <c r="J4979" s="701" t="s">
        <v>1608</v>
      </c>
      <c r="K4979" s="702">
        <v>10317</v>
      </c>
      <c r="L4979" s="701" t="s">
        <v>1341</v>
      </c>
      <c r="M4979" s="704"/>
      <c r="N4979" s="701" t="s">
        <v>1608</v>
      </c>
      <c r="O4979" s="702">
        <v>21</v>
      </c>
      <c r="P4979" s="701" t="s">
        <v>1341</v>
      </c>
      <c r="Q4979" s="704"/>
      <c r="R4979" s="701" t="s">
        <v>1341</v>
      </c>
      <c r="S4979" s="701" t="s">
        <v>1341</v>
      </c>
    </row>
    <row r="4980" spans="1:19" x14ac:dyDescent="0.3">
      <c r="A4980" s="701" t="s">
        <v>4306</v>
      </c>
      <c r="B4980" s="701" t="s">
        <v>1607</v>
      </c>
      <c r="C4980" s="701" t="s">
        <v>1437</v>
      </c>
      <c r="D4980" s="702">
        <v>1982</v>
      </c>
      <c r="E4980" s="701" t="s">
        <v>1341</v>
      </c>
      <c r="F4980" s="701" t="s">
        <v>3942</v>
      </c>
      <c r="G4980" s="701" t="s">
        <v>1607</v>
      </c>
      <c r="H4980" s="703">
        <v>30594</v>
      </c>
      <c r="I4980" s="703">
        <v>30612</v>
      </c>
      <c r="J4980" s="701" t="s">
        <v>1608</v>
      </c>
      <c r="K4980" s="702">
        <v>9272</v>
      </c>
      <c r="L4980" s="701" t="s">
        <v>1341</v>
      </c>
      <c r="M4980" s="706"/>
      <c r="N4980" s="701" t="s">
        <v>1608</v>
      </c>
      <c r="O4980" s="702">
        <v>228</v>
      </c>
      <c r="P4980" s="701" t="s">
        <v>1341</v>
      </c>
      <c r="Q4980" s="704"/>
      <c r="R4980" s="701" t="s">
        <v>1341</v>
      </c>
      <c r="S4980" s="701" t="s">
        <v>1341</v>
      </c>
    </row>
    <row r="4981" spans="1:19" x14ac:dyDescent="0.3">
      <c r="A4981" s="701" t="s">
        <v>4307</v>
      </c>
      <c r="B4981" s="701" t="s">
        <v>1607</v>
      </c>
      <c r="C4981" s="701" t="s">
        <v>1437</v>
      </c>
      <c r="D4981" s="702">
        <v>1982</v>
      </c>
      <c r="E4981" s="701" t="s">
        <v>1341</v>
      </c>
      <c r="F4981" s="701" t="s">
        <v>3942</v>
      </c>
      <c r="G4981" s="701" t="s">
        <v>1607</v>
      </c>
      <c r="H4981" s="703">
        <v>30612</v>
      </c>
      <c r="I4981" s="703">
        <v>30635</v>
      </c>
      <c r="J4981" s="701" t="s">
        <v>1608</v>
      </c>
      <c r="K4981" s="702">
        <v>9502</v>
      </c>
      <c r="L4981" s="701" t="s">
        <v>1341</v>
      </c>
      <c r="M4981" s="704"/>
      <c r="N4981" s="701" t="s">
        <v>1608</v>
      </c>
      <c r="O4981" s="702">
        <v>234</v>
      </c>
      <c r="P4981" s="701" t="s">
        <v>1341</v>
      </c>
      <c r="Q4981" s="704"/>
      <c r="R4981" s="701" t="s">
        <v>1341</v>
      </c>
      <c r="S4981" s="701" t="s">
        <v>1341</v>
      </c>
    </row>
    <row r="4982" spans="1:19" x14ac:dyDescent="0.3">
      <c r="A4982" s="701" t="s">
        <v>4308</v>
      </c>
      <c r="B4982" s="701" t="s">
        <v>1607</v>
      </c>
      <c r="C4982" s="701" t="s">
        <v>1437</v>
      </c>
      <c r="D4982" s="702">
        <v>1982</v>
      </c>
      <c r="E4982" s="701" t="s">
        <v>1341</v>
      </c>
      <c r="F4982" s="701" t="s">
        <v>3942</v>
      </c>
      <c r="G4982" s="701" t="s">
        <v>1607</v>
      </c>
      <c r="H4982" s="703">
        <v>30635</v>
      </c>
      <c r="I4982" s="703">
        <v>30641</v>
      </c>
      <c r="J4982" s="701" t="s">
        <v>1608</v>
      </c>
      <c r="K4982" s="702">
        <v>1757</v>
      </c>
      <c r="L4982" s="701" t="s">
        <v>1341</v>
      </c>
      <c r="M4982" s="706"/>
      <c r="N4982" s="701" t="s">
        <v>1608</v>
      </c>
      <c r="O4982" s="702">
        <v>43</v>
      </c>
      <c r="P4982" s="701" t="s">
        <v>1341</v>
      </c>
      <c r="Q4982" s="704"/>
      <c r="R4982" s="701" t="s">
        <v>1341</v>
      </c>
      <c r="S4982" s="701" t="s">
        <v>1341</v>
      </c>
    </row>
    <row r="4983" spans="1:19" x14ac:dyDescent="0.3">
      <c r="A4983" s="701" t="s">
        <v>4317</v>
      </c>
      <c r="B4983" s="701" t="s">
        <v>1607</v>
      </c>
      <c r="C4983" s="701" t="s">
        <v>1437</v>
      </c>
      <c r="D4983" s="702">
        <v>1982</v>
      </c>
      <c r="E4983" s="701" t="s">
        <v>1341</v>
      </c>
      <c r="F4983" s="701" t="s">
        <v>3942</v>
      </c>
      <c r="G4983" s="701" t="s">
        <v>1607</v>
      </c>
      <c r="H4983" s="703">
        <v>30799</v>
      </c>
      <c r="I4983" s="703">
        <v>30800</v>
      </c>
      <c r="J4983" s="701" t="s">
        <v>1608</v>
      </c>
      <c r="K4983" s="702">
        <v>681</v>
      </c>
      <c r="L4983" s="701" t="s">
        <v>1341</v>
      </c>
      <c r="M4983" s="706"/>
      <c r="N4983" s="701" t="s">
        <v>1608</v>
      </c>
      <c r="O4983" s="702">
        <v>37</v>
      </c>
      <c r="P4983" s="701" t="s">
        <v>1341</v>
      </c>
      <c r="Q4983" s="704"/>
      <c r="R4983" s="701" t="s">
        <v>1341</v>
      </c>
      <c r="S4983" s="701" t="s">
        <v>1341</v>
      </c>
    </row>
    <row r="4984" spans="1:19" x14ac:dyDescent="0.3">
      <c r="A4984" s="701" t="s">
        <v>4320</v>
      </c>
      <c r="B4984" s="701" t="s">
        <v>1607</v>
      </c>
      <c r="C4984" s="701" t="s">
        <v>1437</v>
      </c>
      <c r="D4984" s="702">
        <v>1982</v>
      </c>
      <c r="E4984" s="701" t="s">
        <v>1341</v>
      </c>
      <c r="F4984" s="701" t="s">
        <v>3942</v>
      </c>
      <c r="G4984" s="701" t="s">
        <v>1607</v>
      </c>
      <c r="H4984" s="703">
        <v>30757</v>
      </c>
      <c r="I4984" s="703">
        <v>30794</v>
      </c>
      <c r="J4984" s="701" t="s">
        <v>1608</v>
      </c>
      <c r="K4984" s="702">
        <v>8231</v>
      </c>
      <c r="L4984" s="701" t="s">
        <v>1341</v>
      </c>
      <c r="M4984" s="706"/>
      <c r="N4984" s="701" t="s">
        <v>1608</v>
      </c>
      <c r="O4984" s="702">
        <v>442</v>
      </c>
      <c r="P4984" s="701" t="s">
        <v>1341</v>
      </c>
      <c r="Q4984" s="704"/>
      <c r="R4984" s="701" t="s">
        <v>1341</v>
      </c>
      <c r="S4984" s="701" t="s">
        <v>1341</v>
      </c>
    </row>
    <row r="4985" spans="1:19" x14ac:dyDescent="0.3">
      <c r="A4985" s="701" t="s">
        <v>4318</v>
      </c>
      <c r="B4985" s="701" t="s">
        <v>1607</v>
      </c>
      <c r="C4985" s="701" t="s">
        <v>1437</v>
      </c>
      <c r="D4985" s="702">
        <v>1983</v>
      </c>
      <c r="E4985" s="701" t="s">
        <v>1341</v>
      </c>
      <c r="F4985" s="701" t="s">
        <v>3942</v>
      </c>
      <c r="G4985" s="701" t="s">
        <v>1607</v>
      </c>
      <c r="H4985" s="703">
        <v>31126</v>
      </c>
      <c r="I4985" s="703">
        <v>31130</v>
      </c>
      <c r="J4985" s="701" t="s">
        <v>1608</v>
      </c>
      <c r="K4985" s="702">
        <v>1897</v>
      </c>
      <c r="L4985" s="701" t="s">
        <v>1341</v>
      </c>
      <c r="M4985" s="704"/>
      <c r="N4985" s="701" t="s">
        <v>1608</v>
      </c>
      <c r="O4985" s="702">
        <v>87</v>
      </c>
      <c r="P4985" s="701" t="s">
        <v>1341</v>
      </c>
      <c r="Q4985" s="704"/>
      <c r="R4985" s="701" t="s">
        <v>1341</v>
      </c>
      <c r="S4985" s="701" t="s">
        <v>1341</v>
      </c>
    </row>
    <row r="4986" spans="1:19" x14ac:dyDescent="0.3">
      <c r="A4986" s="701" t="s">
        <v>4319</v>
      </c>
      <c r="B4986" s="701" t="s">
        <v>1607</v>
      </c>
      <c r="C4986" s="701" t="s">
        <v>1437</v>
      </c>
      <c r="D4986" s="702">
        <v>1983</v>
      </c>
      <c r="E4986" s="701" t="s">
        <v>1341</v>
      </c>
      <c r="F4986" s="701" t="s">
        <v>3942</v>
      </c>
      <c r="G4986" s="701" t="s">
        <v>1607</v>
      </c>
      <c r="H4986" s="703">
        <v>31133</v>
      </c>
      <c r="I4986" s="703">
        <v>31141</v>
      </c>
      <c r="J4986" s="701" t="s">
        <v>1608</v>
      </c>
      <c r="K4986" s="702">
        <v>2052</v>
      </c>
      <c r="L4986" s="701" t="s">
        <v>1341</v>
      </c>
      <c r="M4986" s="706"/>
      <c r="N4986" s="701" t="s">
        <v>1608</v>
      </c>
      <c r="O4986" s="702">
        <v>94</v>
      </c>
      <c r="P4986" s="701" t="s">
        <v>1341</v>
      </c>
      <c r="Q4986" s="706"/>
      <c r="R4986" s="701" t="s">
        <v>1341</v>
      </c>
      <c r="S4986" s="701" t="s">
        <v>1341</v>
      </c>
    </row>
    <row r="4987" spans="1:19" x14ac:dyDescent="0.3">
      <c r="A4987" s="701" t="s">
        <v>4370</v>
      </c>
      <c r="B4987" s="701" t="s">
        <v>1607</v>
      </c>
      <c r="C4987" s="701" t="s">
        <v>1437</v>
      </c>
      <c r="D4987" s="702">
        <v>1983</v>
      </c>
      <c r="E4987" s="701" t="s">
        <v>1341</v>
      </c>
      <c r="F4987" s="701" t="s">
        <v>3942</v>
      </c>
      <c r="G4987" s="701" t="s">
        <v>1607</v>
      </c>
      <c r="H4987" s="703">
        <v>31141</v>
      </c>
      <c r="I4987" s="703">
        <v>31172</v>
      </c>
      <c r="J4987" s="701" t="s">
        <v>1608</v>
      </c>
      <c r="K4987" s="702">
        <v>3527</v>
      </c>
      <c r="L4987" s="701" t="s">
        <v>1341</v>
      </c>
      <c r="M4987" s="706"/>
      <c r="N4987" s="701" t="s">
        <v>1608</v>
      </c>
      <c r="O4987" s="702">
        <v>162</v>
      </c>
      <c r="P4987" s="701" t="s">
        <v>1341</v>
      </c>
      <c r="Q4987" s="706"/>
      <c r="R4987" s="701" t="s">
        <v>1341</v>
      </c>
      <c r="S4987" s="701" t="s">
        <v>1341</v>
      </c>
    </row>
    <row r="4988" spans="1:19" x14ac:dyDescent="0.3">
      <c r="A4988" s="701" t="s">
        <v>4371</v>
      </c>
      <c r="B4988" s="701" t="s">
        <v>1607</v>
      </c>
      <c r="C4988" s="701" t="s">
        <v>1437</v>
      </c>
      <c r="D4988" s="702">
        <v>1984</v>
      </c>
      <c r="E4988" s="701" t="s">
        <v>1341</v>
      </c>
      <c r="F4988" s="701" t="s">
        <v>3942</v>
      </c>
      <c r="G4988" s="701" t="s">
        <v>1607</v>
      </c>
      <c r="H4988" s="703">
        <v>31487</v>
      </c>
      <c r="I4988" s="703">
        <v>31517</v>
      </c>
      <c r="J4988" s="701" t="s">
        <v>1608</v>
      </c>
      <c r="K4988" s="702">
        <v>5932</v>
      </c>
      <c r="L4988" s="701" t="s">
        <v>1341</v>
      </c>
      <c r="M4988" s="706"/>
      <c r="N4988" s="701" t="s">
        <v>1341</v>
      </c>
      <c r="O4988" s="706"/>
      <c r="P4988" s="701" t="s">
        <v>1341</v>
      </c>
      <c r="Q4988" s="704"/>
      <c r="R4988" s="701" t="s">
        <v>1341</v>
      </c>
      <c r="S4988" s="701" t="s">
        <v>1341</v>
      </c>
    </row>
    <row r="4989" spans="1:19" x14ac:dyDescent="0.3">
      <c r="A4989" s="701" t="s">
        <v>4399</v>
      </c>
      <c r="B4989" s="701" t="s">
        <v>1607</v>
      </c>
      <c r="C4989" s="701" t="s">
        <v>1437</v>
      </c>
      <c r="D4989" s="702">
        <v>1985</v>
      </c>
      <c r="E4989" s="701" t="s">
        <v>1341</v>
      </c>
      <c r="F4989" s="701" t="s">
        <v>3942</v>
      </c>
      <c r="G4989" s="701" t="s">
        <v>1607</v>
      </c>
      <c r="H4989" s="703">
        <v>31861</v>
      </c>
      <c r="I4989" s="703">
        <v>31905</v>
      </c>
      <c r="J4989" s="701" t="s">
        <v>1608</v>
      </c>
      <c r="K4989" s="702">
        <v>8679</v>
      </c>
      <c r="L4989" s="701" t="s">
        <v>1341</v>
      </c>
      <c r="M4989" s="706"/>
      <c r="N4989" s="701" t="s">
        <v>1608</v>
      </c>
      <c r="O4989" s="702">
        <v>70</v>
      </c>
      <c r="P4989" s="701" t="s">
        <v>1341</v>
      </c>
      <c r="Q4989" s="704"/>
      <c r="R4989" s="701" t="s">
        <v>1341</v>
      </c>
      <c r="S4989" s="701" t="s">
        <v>1341</v>
      </c>
    </row>
    <row r="4990" spans="1:19" x14ac:dyDescent="0.3">
      <c r="A4990" s="701" t="s">
        <v>4422</v>
      </c>
      <c r="B4990" s="701" t="s">
        <v>1607</v>
      </c>
      <c r="C4990" s="701" t="s">
        <v>1437</v>
      </c>
      <c r="D4990" s="702">
        <v>1986</v>
      </c>
      <c r="E4990" s="701" t="s">
        <v>1341</v>
      </c>
      <c r="F4990" s="701" t="s">
        <v>3942</v>
      </c>
      <c r="G4990" s="701" t="s">
        <v>1607</v>
      </c>
      <c r="H4990" s="703">
        <v>32229</v>
      </c>
      <c r="I4990" s="703">
        <v>32251</v>
      </c>
      <c r="J4990" s="701" t="s">
        <v>1608</v>
      </c>
      <c r="K4990" s="702">
        <v>10083</v>
      </c>
      <c r="L4990" s="701" t="s">
        <v>1341</v>
      </c>
      <c r="M4990" s="704"/>
      <c r="N4990" s="701" t="s">
        <v>1341</v>
      </c>
      <c r="O4990" s="706"/>
      <c r="P4990" s="701" t="s">
        <v>1341</v>
      </c>
      <c r="Q4990" s="704"/>
      <c r="R4990" s="701" t="s">
        <v>1341</v>
      </c>
      <c r="S4990" s="701" t="s">
        <v>1341</v>
      </c>
    </row>
    <row r="4991" spans="1:19" x14ac:dyDescent="0.3">
      <c r="A4991" s="701" t="s">
        <v>4423</v>
      </c>
      <c r="B4991" s="701" t="s">
        <v>1607</v>
      </c>
      <c r="C4991" s="701" t="s">
        <v>1437</v>
      </c>
      <c r="D4991" s="702">
        <v>1986</v>
      </c>
      <c r="E4991" s="701" t="s">
        <v>1341</v>
      </c>
      <c r="F4991" s="701" t="s">
        <v>3942</v>
      </c>
      <c r="G4991" s="701" t="s">
        <v>1607</v>
      </c>
      <c r="H4991" s="703">
        <v>32252</v>
      </c>
      <c r="I4991" s="703">
        <v>32257</v>
      </c>
      <c r="J4991" s="701" t="s">
        <v>1608</v>
      </c>
      <c r="K4991" s="702">
        <v>1400</v>
      </c>
      <c r="L4991" s="701" t="s">
        <v>1341</v>
      </c>
      <c r="M4991" s="706"/>
      <c r="N4991" s="701" t="s">
        <v>1341</v>
      </c>
      <c r="O4991" s="706"/>
      <c r="P4991" s="701" t="s">
        <v>1341</v>
      </c>
      <c r="Q4991" s="704"/>
      <c r="R4991" s="701" t="s">
        <v>1341</v>
      </c>
      <c r="S4991" s="701" t="s">
        <v>1341</v>
      </c>
    </row>
    <row r="4992" spans="1:19" x14ac:dyDescent="0.3">
      <c r="A4992" s="701" t="s">
        <v>4500</v>
      </c>
      <c r="B4992" s="701" t="s">
        <v>1607</v>
      </c>
      <c r="C4992" s="701" t="s">
        <v>1437</v>
      </c>
      <c r="D4992" s="702">
        <v>1992</v>
      </c>
      <c r="E4992" s="701" t="s">
        <v>1341</v>
      </c>
      <c r="F4992" s="701" t="s">
        <v>3942</v>
      </c>
      <c r="G4992" s="701" t="s">
        <v>1607</v>
      </c>
      <c r="H4992" s="703">
        <v>34256</v>
      </c>
      <c r="I4992" s="703">
        <v>34265</v>
      </c>
      <c r="J4992" s="701" t="s">
        <v>1608</v>
      </c>
      <c r="K4992" s="702">
        <v>10263</v>
      </c>
      <c r="L4992" s="701" t="s">
        <v>1341</v>
      </c>
      <c r="M4992" s="704"/>
      <c r="N4992" s="701" t="s">
        <v>1608</v>
      </c>
      <c r="O4992" s="702">
        <v>41</v>
      </c>
      <c r="P4992" s="701" t="s">
        <v>1341</v>
      </c>
      <c r="Q4992" s="706"/>
      <c r="R4992" s="701" t="s">
        <v>1341</v>
      </c>
      <c r="S4992" s="701" t="s">
        <v>1341</v>
      </c>
    </row>
    <row r="4993" spans="1:19" x14ac:dyDescent="0.3">
      <c r="A4993" s="701" t="s">
        <v>4501</v>
      </c>
      <c r="B4993" s="701" t="s">
        <v>1607</v>
      </c>
      <c r="C4993" s="701" t="s">
        <v>1437</v>
      </c>
      <c r="D4993" s="702">
        <v>1992</v>
      </c>
      <c r="E4993" s="701" t="s">
        <v>1341</v>
      </c>
      <c r="F4993" s="701" t="s">
        <v>3942</v>
      </c>
      <c r="G4993" s="701" t="s">
        <v>1607</v>
      </c>
      <c r="H4993" s="703">
        <v>34259</v>
      </c>
      <c r="I4993" s="703">
        <v>34264</v>
      </c>
      <c r="J4993" s="701" t="s">
        <v>1608</v>
      </c>
      <c r="K4993" s="702">
        <v>3093</v>
      </c>
      <c r="L4993" s="701" t="s">
        <v>1341</v>
      </c>
      <c r="M4993" s="706"/>
      <c r="N4993" s="701" t="s">
        <v>1608</v>
      </c>
      <c r="O4993" s="702">
        <v>99</v>
      </c>
      <c r="P4993" s="701" t="s">
        <v>1341</v>
      </c>
      <c r="Q4993" s="704"/>
      <c r="R4993" s="701" t="s">
        <v>1341</v>
      </c>
      <c r="S4993" s="701" t="s">
        <v>1341</v>
      </c>
    </row>
    <row r="4994" spans="1:19" x14ac:dyDescent="0.3">
      <c r="A4994" s="701" t="s">
        <v>4532</v>
      </c>
      <c r="B4994" s="701" t="s">
        <v>1607</v>
      </c>
      <c r="C4994" s="701" t="s">
        <v>1437</v>
      </c>
      <c r="D4994" s="702">
        <v>1992</v>
      </c>
      <c r="E4994" s="701" t="s">
        <v>1341</v>
      </c>
      <c r="F4994" s="701" t="s">
        <v>3942</v>
      </c>
      <c r="G4994" s="701" t="s">
        <v>1607</v>
      </c>
      <c r="H4994" s="703">
        <v>34460</v>
      </c>
      <c r="I4994" s="703">
        <v>34478</v>
      </c>
      <c r="J4994" s="701" t="s">
        <v>1608</v>
      </c>
      <c r="K4994" s="702">
        <v>2642</v>
      </c>
      <c r="L4994" s="701" t="s">
        <v>1341</v>
      </c>
      <c r="M4994" s="706"/>
      <c r="N4994" s="701" t="s">
        <v>1341</v>
      </c>
      <c r="O4994" s="706"/>
      <c r="P4994" s="701" t="s">
        <v>1341</v>
      </c>
      <c r="Q4994" s="704"/>
      <c r="R4994" s="701" t="s">
        <v>1341</v>
      </c>
      <c r="S4994" s="701" t="s">
        <v>1341</v>
      </c>
    </row>
    <row r="4995" spans="1:19" x14ac:dyDescent="0.3">
      <c r="A4995" s="701" t="s">
        <v>4465</v>
      </c>
      <c r="B4995" s="701" t="s">
        <v>1607</v>
      </c>
      <c r="C4995" s="701" t="s">
        <v>1437</v>
      </c>
      <c r="D4995" s="702">
        <v>1993</v>
      </c>
      <c r="E4995" s="701" t="s">
        <v>1341</v>
      </c>
      <c r="F4995" s="701" t="s">
        <v>3942</v>
      </c>
      <c r="G4995" s="701" t="s">
        <v>1607</v>
      </c>
      <c r="H4995" s="703">
        <v>34614</v>
      </c>
      <c r="I4995" s="703">
        <v>34631</v>
      </c>
      <c r="J4995" s="701" t="s">
        <v>1608</v>
      </c>
      <c r="K4995" s="702">
        <v>1699</v>
      </c>
      <c r="L4995" s="701" t="s">
        <v>1341</v>
      </c>
      <c r="M4995" s="706"/>
      <c r="N4995" s="701" t="s">
        <v>1608</v>
      </c>
      <c r="O4995" s="702">
        <v>7</v>
      </c>
      <c r="P4995" s="701" t="s">
        <v>1341</v>
      </c>
      <c r="Q4995" s="704"/>
      <c r="R4995" s="701" t="s">
        <v>1341</v>
      </c>
      <c r="S4995" s="701" t="s">
        <v>1341</v>
      </c>
    </row>
    <row r="4996" spans="1:19" x14ac:dyDescent="0.3">
      <c r="A4996" s="701" t="s">
        <v>4466</v>
      </c>
      <c r="B4996" s="701" t="s">
        <v>1607</v>
      </c>
      <c r="C4996" s="701" t="s">
        <v>1437</v>
      </c>
      <c r="D4996" s="702">
        <v>1993</v>
      </c>
      <c r="E4996" s="701" t="s">
        <v>1341</v>
      </c>
      <c r="F4996" s="701" t="s">
        <v>3942</v>
      </c>
      <c r="G4996" s="701" t="s">
        <v>1607</v>
      </c>
      <c r="H4996" s="703">
        <v>34614</v>
      </c>
      <c r="I4996" s="703">
        <v>34629</v>
      </c>
      <c r="J4996" s="701" t="s">
        <v>1608</v>
      </c>
      <c r="K4996" s="702">
        <v>11138</v>
      </c>
      <c r="L4996" s="701" t="s">
        <v>1341</v>
      </c>
      <c r="M4996" s="706"/>
      <c r="N4996" s="701" t="s">
        <v>1608</v>
      </c>
      <c r="O4996" s="702">
        <v>11</v>
      </c>
      <c r="P4996" s="701" t="s">
        <v>1341</v>
      </c>
      <c r="Q4996" s="704"/>
      <c r="R4996" s="701" t="s">
        <v>1341</v>
      </c>
      <c r="S4996" s="701" t="s">
        <v>1341</v>
      </c>
    </row>
    <row r="4997" spans="1:19" x14ac:dyDescent="0.3">
      <c r="A4997" s="701" t="s">
        <v>4480</v>
      </c>
      <c r="B4997" s="701" t="s">
        <v>1607</v>
      </c>
      <c r="C4997" s="701" t="s">
        <v>1437</v>
      </c>
      <c r="D4997" s="702">
        <v>1993</v>
      </c>
      <c r="E4997" s="701" t="s">
        <v>1341</v>
      </c>
      <c r="F4997" s="701" t="s">
        <v>3942</v>
      </c>
      <c r="G4997" s="701" t="s">
        <v>1607</v>
      </c>
      <c r="H4997" s="703">
        <v>34629</v>
      </c>
      <c r="I4997" s="703">
        <v>34639</v>
      </c>
      <c r="J4997" s="701" t="s">
        <v>1608</v>
      </c>
      <c r="K4997" s="702">
        <v>7687</v>
      </c>
      <c r="L4997" s="701" t="s">
        <v>1341</v>
      </c>
      <c r="M4997" s="706"/>
      <c r="N4997" s="701" t="s">
        <v>1341</v>
      </c>
      <c r="O4997" s="706"/>
      <c r="P4997" s="701" t="s">
        <v>1341</v>
      </c>
      <c r="Q4997" s="706"/>
      <c r="R4997" s="701" t="s">
        <v>1341</v>
      </c>
      <c r="S4997" s="701" t="s">
        <v>1341</v>
      </c>
    </row>
    <row r="4998" spans="1:19" x14ac:dyDescent="0.3">
      <c r="A4998" s="701" t="s">
        <v>4535</v>
      </c>
      <c r="B4998" s="701" t="s">
        <v>1607</v>
      </c>
      <c r="C4998" s="701" t="s">
        <v>1437</v>
      </c>
      <c r="D4998" s="702">
        <v>1993</v>
      </c>
      <c r="E4998" s="701" t="s">
        <v>1341</v>
      </c>
      <c r="F4998" s="701" t="s">
        <v>3942</v>
      </c>
      <c r="G4998" s="701" t="s">
        <v>1607</v>
      </c>
      <c r="H4998" s="703">
        <v>34799</v>
      </c>
      <c r="I4998" s="703">
        <v>34825</v>
      </c>
      <c r="J4998" s="701" t="s">
        <v>1608</v>
      </c>
      <c r="K4998" s="702">
        <v>3227</v>
      </c>
      <c r="L4998" s="701" t="s">
        <v>1341</v>
      </c>
      <c r="M4998" s="706"/>
      <c r="N4998" s="701" t="s">
        <v>1341</v>
      </c>
      <c r="O4998" s="706"/>
      <c r="P4998" s="701" t="s">
        <v>1341</v>
      </c>
      <c r="Q4998" s="706"/>
      <c r="R4998" s="701" t="s">
        <v>1341</v>
      </c>
      <c r="S4998" s="701" t="s">
        <v>1341</v>
      </c>
    </row>
    <row r="4999" spans="1:19" x14ac:dyDescent="0.3">
      <c r="A4999" s="701" t="s">
        <v>4479</v>
      </c>
      <c r="B4999" s="701" t="s">
        <v>1607</v>
      </c>
      <c r="C4999" s="701" t="s">
        <v>1437</v>
      </c>
      <c r="D4999" s="702">
        <v>1994</v>
      </c>
      <c r="E4999" s="701" t="s">
        <v>1341</v>
      </c>
      <c r="F4999" s="701" t="s">
        <v>3942</v>
      </c>
      <c r="G4999" s="701" t="s">
        <v>1607</v>
      </c>
      <c r="H4999" s="703">
        <v>34979</v>
      </c>
      <c r="I4999" s="703">
        <v>34983</v>
      </c>
      <c r="J4999" s="701" t="s">
        <v>1608</v>
      </c>
      <c r="K4999" s="702">
        <v>11479</v>
      </c>
      <c r="L4999" s="701" t="s">
        <v>1341</v>
      </c>
      <c r="M4999" s="704"/>
      <c r="N4999" s="701" t="s">
        <v>1608</v>
      </c>
      <c r="O4999" s="702">
        <v>58</v>
      </c>
      <c r="P4999" s="701" t="s">
        <v>1341</v>
      </c>
      <c r="Q4999" s="706"/>
      <c r="R4999" s="701" t="s">
        <v>1341</v>
      </c>
      <c r="S4999" s="701" t="s">
        <v>1341</v>
      </c>
    </row>
    <row r="5000" spans="1:19" x14ac:dyDescent="0.3">
      <c r="A5000" s="701" t="s">
        <v>4481</v>
      </c>
      <c r="B5000" s="701" t="s">
        <v>1607</v>
      </c>
      <c r="C5000" s="701" t="s">
        <v>1437</v>
      </c>
      <c r="D5000" s="702">
        <v>1994</v>
      </c>
      <c r="E5000" s="701" t="s">
        <v>1341</v>
      </c>
      <c r="F5000" s="701" t="s">
        <v>3942</v>
      </c>
      <c r="G5000" s="701" t="s">
        <v>1607</v>
      </c>
      <c r="H5000" s="703">
        <v>34983</v>
      </c>
      <c r="I5000" s="703">
        <v>34989</v>
      </c>
      <c r="J5000" s="701" t="s">
        <v>1608</v>
      </c>
      <c r="K5000" s="702">
        <v>11645</v>
      </c>
      <c r="L5000" s="701" t="s">
        <v>1341</v>
      </c>
      <c r="M5000" s="704"/>
      <c r="N5000" s="701" t="s">
        <v>1341</v>
      </c>
      <c r="O5000" s="706"/>
      <c r="P5000" s="701" t="s">
        <v>1341</v>
      </c>
      <c r="Q5000" s="704"/>
      <c r="R5000" s="701" t="s">
        <v>1341</v>
      </c>
      <c r="S5000" s="701" t="s">
        <v>1341</v>
      </c>
    </row>
    <row r="5001" spans="1:19" x14ac:dyDescent="0.3">
      <c r="A5001" s="701" t="s">
        <v>4482</v>
      </c>
      <c r="B5001" s="701" t="s">
        <v>1607</v>
      </c>
      <c r="C5001" s="701" t="s">
        <v>1437</v>
      </c>
      <c r="D5001" s="702">
        <v>1994</v>
      </c>
      <c r="E5001" s="701" t="s">
        <v>1341</v>
      </c>
      <c r="F5001" s="701" t="s">
        <v>3942</v>
      </c>
      <c r="G5001" s="701" t="s">
        <v>1607</v>
      </c>
      <c r="H5001" s="703">
        <v>34989</v>
      </c>
      <c r="I5001" s="703">
        <v>34997</v>
      </c>
      <c r="J5001" s="701" t="s">
        <v>1608</v>
      </c>
      <c r="K5001" s="702">
        <v>10823</v>
      </c>
      <c r="L5001" s="701" t="s">
        <v>1341</v>
      </c>
      <c r="M5001" s="704"/>
      <c r="N5001" s="701" t="s">
        <v>1608</v>
      </c>
      <c r="O5001" s="702">
        <v>277</v>
      </c>
      <c r="P5001" s="701" t="s">
        <v>1341</v>
      </c>
      <c r="Q5001" s="706"/>
      <c r="R5001" s="701" t="s">
        <v>1341</v>
      </c>
      <c r="S5001" s="701" t="s">
        <v>1341</v>
      </c>
    </row>
    <row r="5002" spans="1:19" x14ac:dyDescent="0.3">
      <c r="A5002" s="701" t="s">
        <v>4533</v>
      </c>
      <c r="B5002" s="701" t="s">
        <v>1607</v>
      </c>
      <c r="C5002" s="701" t="s">
        <v>1437</v>
      </c>
      <c r="D5002" s="702">
        <v>1994</v>
      </c>
      <c r="E5002" s="701" t="s">
        <v>1341</v>
      </c>
      <c r="F5002" s="701" t="s">
        <v>3942</v>
      </c>
      <c r="G5002" s="701" t="s">
        <v>1607</v>
      </c>
      <c r="H5002" s="703">
        <v>35169</v>
      </c>
      <c r="I5002" s="703">
        <v>35179</v>
      </c>
      <c r="J5002" s="701" t="s">
        <v>1608</v>
      </c>
      <c r="K5002" s="702">
        <v>6099</v>
      </c>
      <c r="L5002" s="701" t="s">
        <v>1341</v>
      </c>
      <c r="M5002" s="704"/>
      <c r="N5002" s="701" t="s">
        <v>1341</v>
      </c>
      <c r="O5002" s="706"/>
      <c r="P5002" s="701" t="s">
        <v>1341</v>
      </c>
      <c r="Q5002" s="704"/>
      <c r="R5002" s="701" t="s">
        <v>1341</v>
      </c>
      <c r="S5002" s="701" t="s">
        <v>1341</v>
      </c>
    </row>
    <row r="5003" spans="1:19" x14ac:dyDescent="0.3">
      <c r="A5003" s="701" t="s">
        <v>4534</v>
      </c>
      <c r="B5003" s="701" t="s">
        <v>1607</v>
      </c>
      <c r="C5003" s="701" t="s">
        <v>1437</v>
      </c>
      <c r="D5003" s="702">
        <v>1994</v>
      </c>
      <c r="E5003" s="701" t="s">
        <v>1341</v>
      </c>
      <c r="F5003" s="701" t="s">
        <v>3942</v>
      </c>
      <c r="G5003" s="701" t="s">
        <v>1607</v>
      </c>
      <c r="H5003" s="703">
        <v>35179</v>
      </c>
      <c r="I5003" s="703">
        <v>35183</v>
      </c>
      <c r="J5003" s="701" t="s">
        <v>1608</v>
      </c>
      <c r="K5003" s="702">
        <v>1357</v>
      </c>
      <c r="L5003" s="701" t="s">
        <v>1341</v>
      </c>
      <c r="M5003" s="706"/>
      <c r="N5003" s="701" t="s">
        <v>1341</v>
      </c>
      <c r="O5003" s="706"/>
      <c r="P5003" s="701" t="s">
        <v>1341</v>
      </c>
      <c r="Q5003" s="704"/>
      <c r="R5003" s="701" t="s">
        <v>1341</v>
      </c>
      <c r="S5003" s="701" t="s">
        <v>1341</v>
      </c>
    </row>
    <row r="5004" spans="1:19" x14ac:dyDescent="0.3">
      <c r="A5004" s="701" t="s">
        <v>4542</v>
      </c>
      <c r="B5004" s="701" t="s">
        <v>1607</v>
      </c>
      <c r="C5004" s="701" t="s">
        <v>1437</v>
      </c>
      <c r="D5004" s="702">
        <v>1994</v>
      </c>
      <c r="E5004" s="701" t="s">
        <v>1341</v>
      </c>
      <c r="F5004" s="701" t="s">
        <v>3942</v>
      </c>
      <c r="G5004" s="701" t="s">
        <v>1607</v>
      </c>
      <c r="H5004" s="703">
        <v>34997</v>
      </c>
      <c r="I5004" s="703">
        <v>34998</v>
      </c>
      <c r="J5004" s="701" t="s">
        <v>1608</v>
      </c>
      <c r="K5004" s="702">
        <v>6261</v>
      </c>
      <c r="L5004" s="701" t="s">
        <v>1341</v>
      </c>
      <c r="M5004" s="704"/>
      <c r="N5004" s="701" t="s">
        <v>1608</v>
      </c>
      <c r="O5004" s="702">
        <v>63</v>
      </c>
      <c r="P5004" s="701" t="s">
        <v>1341</v>
      </c>
      <c r="Q5004" s="704"/>
      <c r="R5004" s="701" t="s">
        <v>1341</v>
      </c>
      <c r="S5004" s="701" t="s">
        <v>1341</v>
      </c>
    </row>
    <row r="5005" spans="1:19" x14ac:dyDescent="0.3">
      <c r="A5005" s="701" t="s">
        <v>4505</v>
      </c>
      <c r="B5005" s="701" t="s">
        <v>1607</v>
      </c>
      <c r="C5005" s="701" t="s">
        <v>1437</v>
      </c>
      <c r="D5005" s="702">
        <v>1995</v>
      </c>
      <c r="E5005" s="701" t="s">
        <v>1341</v>
      </c>
      <c r="F5005" s="701" t="s">
        <v>3942</v>
      </c>
      <c r="G5005" s="701" t="s">
        <v>1607</v>
      </c>
      <c r="H5005" s="703">
        <v>35521</v>
      </c>
      <c r="I5005" s="703">
        <v>35539</v>
      </c>
      <c r="J5005" s="701" t="s">
        <v>1608</v>
      </c>
      <c r="K5005" s="702">
        <v>12517</v>
      </c>
      <c r="L5005" s="701" t="s">
        <v>1341</v>
      </c>
      <c r="M5005" s="704"/>
      <c r="N5005" s="701" t="s">
        <v>1341</v>
      </c>
      <c r="O5005" s="706"/>
      <c r="P5005" s="701" t="s">
        <v>1341</v>
      </c>
      <c r="Q5005" s="704"/>
      <c r="R5005" s="701" t="s">
        <v>1341</v>
      </c>
      <c r="S5005" s="701" t="s">
        <v>1341</v>
      </c>
    </row>
    <row r="5006" spans="1:19" x14ac:dyDescent="0.3">
      <c r="A5006" s="701" t="s">
        <v>4536</v>
      </c>
      <c r="B5006" s="701" t="s">
        <v>1607</v>
      </c>
      <c r="C5006" s="701" t="s">
        <v>1437</v>
      </c>
      <c r="D5006" s="702">
        <v>1995</v>
      </c>
      <c r="E5006" s="701" t="s">
        <v>1341</v>
      </c>
      <c r="F5006" s="701" t="s">
        <v>3942</v>
      </c>
      <c r="G5006" s="701" t="s">
        <v>1607</v>
      </c>
      <c r="H5006" s="703">
        <v>35359</v>
      </c>
      <c r="I5006" s="703">
        <v>35360</v>
      </c>
      <c r="J5006" s="701" t="s">
        <v>1608</v>
      </c>
      <c r="K5006" s="702">
        <v>3753</v>
      </c>
      <c r="L5006" s="701" t="s">
        <v>1341</v>
      </c>
      <c r="M5006" s="704"/>
      <c r="N5006" s="701" t="s">
        <v>1341</v>
      </c>
      <c r="O5006" s="706"/>
      <c r="P5006" s="701" t="s">
        <v>1341</v>
      </c>
      <c r="Q5006" s="704"/>
      <c r="R5006" s="701" t="s">
        <v>1341</v>
      </c>
      <c r="S5006" s="701" t="s">
        <v>1341</v>
      </c>
    </row>
    <row r="5007" spans="1:19" x14ac:dyDescent="0.3">
      <c r="A5007" s="701" t="s">
        <v>4545</v>
      </c>
      <c r="B5007" s="701" t="s">
        <v>1607</v>
      </c>
      <c r="C5007" s="701" t="s">
        <v>1437</v>
      </c>
      <c r="D5007" s="702">
        <v>1995</v>
      </c>
      <c r="E5007" s="701" t="s">
        <v>1341</v>
      </c>
      <c r="F5007" s="701" t="s">
        <v>3942</v>
      </c>
      <c r="G5007" s="701" t="s">
        <v>1607</v>
      </c>
      <c r="H5007" s="703">
        <v>35355</v>
      </c>
      <c r="I5007" s="703">
        <v>35358</v>
      </c>
      <c r="J5007" s="701" t="s">
        <v>1608</v>
      </c>
      <c r="K5007" s="702">
        <v>11200</v>
      </c>
      <c r="L5007" s="701" t="s">
        <v>1341</v>
      </c>
      <c r="M5007" s="704"/>
      <c r="N5007" s="701" t="s">
        <v>1341</v>
      </c>
      <c r="O5007" s="706"/>
      <c r="P5007" s="701" t="s">
        <v>1341</v>
      </c>
      <c r="Q5007" s="704"/>
      <c r="R5007" s="701" t="s">
        <v>1341</v>
      </c>
      <c r="S5007" s="701" t="s">
        <v>1341</v>
      </c>
    </row>
    <row r="5008" spans="1:19" x14ac:dyDescent="0.3">
      <c r="A5008" s="701" t="s">
        <v>4592</v>
      </c>
      <c r="B5008" s="701" t="s">
        <v>1607</v>
      </c>
      <c r="C5008" s="701" t="s">
        <v>1437</v>
      </c>
      <c r="D5008" s="702">
        <v>1995</v>
      </c>
      <c r="E5008" s="701" t="s">
        <v>1341</v>
      </c>
      <c r="F5008" s="701" t="s">
        <v>3942</v>
      </c>
      <c r="G5008" s="701" t="s">
        <v>1607</v>
      </c>
      <c r="H5008" s="703">
        <v>35339</v>
      </c>
      <c r="I5008" s="703">
        <v>35354</v>
      </c>
      <c r="J5008" s="701" t="s">
        <v>1608</v>
      </c>
      <c r="K5008" s="702">
        <v>24224</v>
      </c>
      <c r="L5008" s="701" t="s">
        <v>1341</v>
      </c>
      <c r="M5008" s="704"/>
      <c r="N5008" s="701" t="s">
        <v>1341</v>
      </c>
      <c r="O5008" s="706"/>
      <c r="P5008" s="701" t="s">
        <v>1341</v>
      </c>
      <c r="Q5008" s="704"/>
      <c r="R5008" s="701" t="s">
        <v>1341</v>
      </c>
      <c r="S5008" s="701" t="s">
        <v>1341</v>
      </c>
    </row>
    <row r="5009" spans="1:19" x14ac:dyDescent="0.3">
      <c r="A5009" s="701" t="s">
        <v>4552</v>
      </c>
      <c r="B5009" s="701" t="s">
        <v>1607</v>
      </c>
      <c r="C5009" s="701" t="s">
        <v>1437</v>
      </c>
      <c r="D5009" s="702">
        <v>1996</v>
      </c>
      <c r="E5009" s="701" t="s">
        <v>1341</v>
      </c>
      <c r="F5009" s="701" t="s">
        <v>3942</v>
      </c>
      <c r="G5009" s="701" t="s">
        <v>1607</v>
      </c>
      <c r="H5009" s="703">
        <v>35894</v>
      </c>
      <c r="I5009" s="703">
        <v>35899</v>
      </c>
      <c r="J5009" s="701" t="s">
        <v>1608</v>
      </c>
      <c r="K5009" s="702">
        <v>5987</v>
      </c>
      <c r="L5009" s="701" t="s">
        <v>1341</v>
      </c>
      <c r="M5009" s="706"/>
      <c r="N5009" s="701" t="s">
        <v>1341</v>
      </c>
      <c r="O5009" s="706"/>
      <c r="P5009" s="701" t="s">
        <v>1341</v>
      </c>
      <c r="Q5009" s="704"/>
      <c r="R5009" s="701" t="s">
        <v>1341</v>
      </c>
      <c r="S5009" s="701" t="s">
        <v>1341</v>
      </c>
    </row>
    <row r="5010" spans="1:19" x14ac:dyDescent="0.3">
      <c r="A5010" s="701" t="s">
        <v>4589</v>
      </c>
      <c r="B5010" s="701" t="s">
        <v>1607</v>
      </c>
      <c r="C5010" s="701" t="s">
        <v>1437</v>
      </c>
      <c r="D5010" s="702">
        <v>1996</v>
      </c>
      <c r="E5010" s="701" t="s">
        <v>1341</v>
      </c>
      <c r="F5010" s="701" t="s">
        <v>3942</v>
      </c>
      <c r="G5010" s="701" t="s">
        <v>1607</v>
      </c>
      <c r="H5010" s="703">
        <v>35884</v>
      </c>
      <c r="I5010" s="703">
        <v>35891</v>
      </c>
      <c r="J5010" s="701" t="s">
        <v>1608</v>
      </c>
      <c r="K5010" s="702">
        <v>11132</v>
      </c>
      <c r="L5010" s="701" t="s">
        <v>1341</v>
      </c>
      <c r="M5010" s="704"/>
      <c r="N5010" s="701" t="s">
        <v>1608</v>
      </c>
      <c r="O5010" s="702">
        <v>56</v>
      </c>
      <c r="P5010" s="701" t="s">
        <v>1341</v>
      </c>
      <c r="Q5010" s="704"/>
      <c r="R5010" s="701" t="s">
        <v>1341</v>
      </c>
      <c r="S5010" s="701" t="s">
        <v>1341</v>
      </c>
    </row>
    <row r="5011" spans="1:19" x14ac:dyDescent="0.3">
      <c r="A5011" s="701" t="s">
        <v>4593</v>
      </c>
      <c r="B5011" s="701" t="s">
        <v>1607</v>
      </c>
      <c r="C5011" s="701" t="s">
        <v>1437</v>
      </c>
      <c r="D5011" s="702">
        <v>1996</v>
      </c>
      <c r="E5011" s="701" t="s">
        <v>1341</v>
      </c>
      <c r="F5011" s="701" t="s">
        <v>3942</v>
      </c>
      <c r="G5011" s="701" t="s">
        <v>1341</v>
      </c>
      <c r="H5011" s="703">
        <v>35708</v>
      </c>
      <c r="I5011" s="703">
        <v>35715</v>
      </c>
      <c r="J5011" s="701" t="s">
        <v>1608</v>
      </c>
      <c r="K5011" s="702">
        <v>24181</v>
      </c>
      <c r="L5011" s="701" t="s">
        <v>1341</v>
      </c>
      <c r="M5011" s="704"/>
      <c r="N5011" s="701" t="s">
        <v>1608</v>
      </c>
      <c r="O5011" s="702">
        <v>122</v>
      </c>
      <c r="P5011" s="701" t="s">
        <v>1341</v>
      </c>
      <c r="Q5011" s="704"/>
      <c r="R5011" s="701" t="s">
        <v>1341</v>
      </c>
      <c r="S5011" s="701" t="s">
        <v>1341</v>
      </c>
    </row>
    <row r="5012" spans="1:19" x14ac:dyDescent="0.3">
      <c r="A5012" s="701" t="s">
        <v>4594</v>
      </c>
      <c r="B5012" s="701" t="s">
        <v>1607</v>
      </c>
      <c r="C5012" s="701" t="s">
        <v>1437</v>
      </c>
      <c r="D5012" s="702">
        <v>1996</v>
      </c>
      <c r="E5012" s="701" t="s">
        <v>1341</v>
      </c>
      <c r="F5012" s="701" t="s">
        <v>3942</v>
      </c>
      <c r="G5012" s="701" t="s">
        <v>1341</v>
      </c>
      <c r="H5012" s="703">
        <v>35710</v>
      </c>
      <c r="I5012" s="703">
        <v>35715</v>
      </c>
      <c r="J5012" s="701" t="s">
        <v>1608</v>
      </c>
      <c r="K5012" s="702">
        <v>22584</v>
      </c>
      <c r="L5012" s="701" t="s">
        <v>1341</v>
      </c>
      <c r="M5012" s="704"/>
      <c r="N5012" s="701" t="s">
        <v>1608</v>
      </c>
      <c r="O5012" s="702">
        <v>391</v>
      </c>
      <c r="P5012" s="701" t="s">
        <v>1341</v>
      </c>
      <c r="Q5012" s="704"/>
      <c r="R5012" s="701" t="s">
        <v>1341</v>
      </c>
      <c r="S5012" s="701" t="s">
        <v>1341</v>
      </c>
    </row>
    <row r="5013" spans="1:19" x14ac:dyDescent="0.3">
      <c r="A5013" s="701" t="s">
        <v>4595</v>
      </c>
      <c r="B5013" s="701" t="s">
        <v>1607</v>
      </c>
      <c r="C5013" s="701" t="s">
        <v>1437</v>
      </c>
      <c r="D5013" s="702">
        <v>1996</v>
      </c>
      <c r="E5013" s="701" t="s">
        <v>1341</v>
      </c>
      <c r="F5013" s="701" t="s">
        <v>3942</v>
      </c>
      <c r="G5013" s="701" t="s">
        <v>1341</v>
      </c>
      <c r="H5013" s="703">
        <v>35715</v>
      </c>
      <c r="I5013" s="703">
        <v>35724</v>
      </c>
      <c r="J5013" s="701" t="s">
        <v>1608</v>
      </c>
      <c r="K5013" s="702">
        <v>15150</v>
      </c>
      <c r="L5013" s="701" t="s">
        <v>1341</v>
      </c>
      <c r="M5013" s="704"/>
      <c r="N5013" s="701" t="s">
        <v>1608</v>
      </c>
      <c r="O5013" s="702">
        <v>246</v>
      </c>
      <c r="P5013" s="701" t="s">
        <v>1341</v>
      </c>
      <c r="Q5013" s="704"/>
      <c r="R5013" s="701" t="s">
        <v>1341</v>
      </c>
      <c r="S5013" s="701" t="s">
        <v>1341</v>
      </c>
    </row>
    <row r="5014" spans="1:19" x14ac:dyDescent="0.3">
      <c r="A5014" s="701" t="s">
        <v>3941</v>
      </c>
      <c r="B5014" s="701" t="s">
        <v>1607</v>
      </c>
      <c r="C5014" s="701" t="s">
        <v>1437</v>
      </c>
      <c r="D5014" s="702">
        <v>1997</v>
      </c>
      <c r="E5014" s="701" t="s">
        <v>1341</v>
      </c>
      <c r="F5014" s="701" t="s">
        <v>3942</v>
      </c>
      <c r="G5014" s="701" t="s">
        <v>1607</v>
      </c>
      <c r="H5014" s="703">
        <v>36073</v>
      </c>
      <c r="I5014" s="703">
        <v>36082</v>
      </c>
      <c r="J5014" s="701" t="s">
        <v>1608</v>
      </c>
      <c r="K5014" s="702">
        <v>22374</v>
      </c>
      <c r="L5014" s="701" t="s">
        <v>1341</v>
      </c>
      <c r="M5014" s="706"/>
      <c r="N5014" s="701" t="s">
        <v>1341</v>
      </c>
      <c r="O5014" s="706"/>
      <c r="P5014" s="701" t="s">
        <v>1341</v>
      </c>
      <c r="Q5014" s="706"/>
      <c r="R5014" s="701" t="s">
        <v>1341</v>
      </c>
      <c r="S5014" s="701" t="s">
        <v>1341</v>
      </c>
    </row>
    <row r="5015" spans="1:19" x14ac:dyDescent="0.3">
      <c r="A5015" s="701" t="s">
        <v>3943</v>
      </c>
      <c r="B5015" s="701" t="s">
        <v>1607</v>
      </c>
      <c r="C5015" s="701" t="s">
        <v>1437</v>
      </c>
      <c r="D5015" s="702">
        <v>1997</v>
      </c>
      <c r="E5015" s="701" t="s">
        <v>1341</v>
      </c>
      <c r="F5015" s="701" t="s">
        <v>3942</v>
      </c>
      <c r="G5015" s="701" t="s">
        <v>1607</v>
      </c>
      <c r="H5015" s="703">
        <v>36082</v>
      </c>
      <c r="I5015" s="703">
        <v>36092</v>
      </c>
      <c r="J5015" s="701" t="s">
        <v>1608</v>
      </c>
      <c r="K5015" s="702">
        <v>11524</v>
      </c>
      <c r="L5015" s="701" t="s">
        <v>1341</v>
      </c>
      <c r="M5015" s="706"/>
      <c r="N5015" s="701" t="s">
        <v>1608</v>
      </c>
      <c r="O5015" s="702">
        <v>116</v>
      </c>
      <c r="P5015" s="701" t="s">
        <v>1341</v>
      </c>
      <c r="Q5015" s="704"/>
      <c r="R5015" s="701" t="s">
        <v>1341</v>
      </c>
      <c r="S5015" s="701" t="s">
        <v>1341</v>
      </c>
    </row>
    <row r="5016" spans="1:19" x14ac:dyDescent="0.3">
      <c r="A5016" s="701" t="s">
        <v>3947</v>
      </c>
      <c r="B5016" s="701" t="s">
        <v>1607</v>
      </c>
      <c r="C5016" s="701" t="s">
        <v>1437</v>
      </c>
      <c r="D5016" s="702">
        <v>1997</v>
      </c>
      <c r="E5016" s="701" t="s">
        <v>1341</v>
      </c>
      <c r="F5016" s="701" t="s">
        <v>3942</v>
      </c>
      <c r="G5016" s="701" t="s">
        <v>1341</v>
      </c>
      <c r="H5016" s="703">
        <v>36259</v>
      </c>
      <c r="I5016" s="703">
        <v>36282</v>
      </c>
      <c r="J5016" s="701" t="s">
        <v>1608</v>
      </c>
      <c r="K5016" s="702">
        <v>7948</v>
      </c>
      <c r="L5016" s="701" t="s">
        <v>1341</v>
      </c>
      <c r="M5016" s="704"/>
      <c r="N5016" s="701" t="s">
        <v>1341</v>
      </c>
      <c r="O5016" s="706"/>
      <c r="P5016" s="701" t="s">
        <v>1341</v>
      </c>
      <c r="Q5016" s="704"/>
      <c r="R5016" s="701" t="s">
        <v>1341</v>
      </c>
      <c r="S5016" s="701" t="s">
        <v>1341</v>
      </c>
    </row>
    <row r="5017" spans="1:19" x14ac:dyDescent="0.3">
      <c r="A5017" s="701" t="s">
        <v>3946</v>
      </c>
      <c r="B5017" s="701" t="s">
        <v>1607</v>
      </c>
      <c r="C5017" s="701" t="s">
        <v>1437</v>
      </c>
      <c r="D5017" s="702">
        <v>1998</v>
      </c>
      <c r="E5017" s="701" t="s">
        <v>1341</v>
      </c>
      <c r="F5017" s="701" t="s">
        <v>3942</v>
      </c>
      <c r="G5017" s="701" t="s">
        <v>1341</v>
      </c>
      <c r="H5017" s="703">
        <v>36438</v>
      </c>
      <c r="I5017" s="703">
        <v>36451</v>
      </c>
      <c r="J5017" s="701" t="s">
        <v>1608</v>
      </c>
      <c r="K5017" s="702">
        <v>16661</v>
      </c>
      <c r="L5017" s="701" t="s">
        <v>1341</v>
      </c>
      <c r="M5017" s="704"/>
      <c r="N5017" s="701" t="s">
        <v>1341</v>
      </c>
      <c r="O5017" s="706"/>
      <c r="P5017" s="701" t="s">
        <v>1341</v>
      </c>
      <c r="Q5017" s="704"/>
      <c r="R5017" s="701" t="s">
        <v>1341</v>
      </c>
      <c r="S5017" s="701" t="s">
        <v>1341</v>
      </c>
    </row>
    <row r="5018" spans="1:19" x14ac:dyDescent="0.3">
      <c r="A5018" s="701" t="s">
        <v>3985</v>
      </c>
      <c r="B5018" s="701" t="s">
        <v>1607</v>
      </c>
      <c r="C5018" s="701" t="s">
        <v>1437</v>
      </c>
      <c r="D5018" s="702">
        <v>1998</v>
      </c>
      <c r="E5018" s="701" t="s">
        <v>1341</v>
      </c>
      <c r="F5018" s="701" t="s">
        <v>3942</v>
      </c>
      <c r="G5018" s="701" t="s">
        <v>1341</v>
      </c>
      <c r="H5018" s="703">
        <v>36618</v>
      </c>
      <c r="I5018" s="703">
        <v>36644</v>
      </c>
      <c r="J5018" s="701" t="s">
        <v>1608</v>
      </c>
      <c r="K5018" s="702">
        <v>11124</v>
      </c>
      <c r="L5018" s="701" t="s">
        <v>1341</v>
      </c>
      <c r="M5018" s="704"/>
      <c r="N5018" s="701" t="s">
        <v>1341</v>
      </c>
      <c r="O5018" s="706"/>
      <c r="P5018" s="701" t="s">
        <v>1341</v>
      </c>
      <c r="Q5018" s="704"/>
      <c r="R5018" s="701" t="s">
        <v>1341</v>
      </c>
      <c r="S5018" s="701" t="s">
        <v>1341</v>
      </c>
    </row>
    <row r="5019" spans="1:19" x14ac:dyDescent="0.3">
      <c r="A5019" s="701" t="s">
        <v>3986</v>
      </c>
      <c r="B5019" s="701" t="s">
        <v>1607</v>
      </c>
      <c r="C5019" s="701" t="s">
        <v>1437</v>
      </c>
      <c r="D5019" s="702">
        <v>1998</v>
      </c>
      <c r="E5019" s="701" t="s">
        <v>1341</v>
      </c>
      <c r="F5019" s="701" t="s">
        <v>3942</v>
      </c>
      <c r="G5019" s="701" t="s">
        <v>1341</v>
      </c>
      <c r="H5019" s="703">
        <v>36646</v>
      </c>
      <c r="I5019" s="703">
        <v>36650</v>
      </c>
      <c r="J5019" s="701" t="s">
        <v>1608</v>
      </c>
      <c r="K5019" s="702">
        <v>2209</v>
      </c>
      <c r="L5019" s="701" t="s">
        <v>1341</v>
      </c>
      <c r="M5019" s="706"/>
      <c r="N5019" s="701" t="s">
        <v>1341</v>
      </c>
      <c r="O5019" s="706"/>
      <c r="P5019" s="701" t="s">
        <v>1341</v>
      </c>
      <c r="Q5019" s="704"/>
      <c r="R5019" s="701" t="s">
        <v>1341</v>
      </c>
      <c r="S5019" s="701" t="s">
        <v>1341</v>
      </c>
    </row>
    <row r="5020" spans="1:19" x14ac:dyDescent="0.3">
      <c r="A5020" s="701" t="s">
        <v>3948</v>
      </c>
      <c r="B5020" s="701" t="s">
        <v>1607</v>
      </c>
      <c r="C5020" s="701" t="s">
        <v>1437</v>
      </c>
      <c r="D5020" s="702">
        <v>1999</v>
      </c>
      <c r="E5020" s="701" t="s">
        <v>1341</v>
      </c>
      <c r="F5020" s="701" t="s">
        <v>3942</v>
      </c>
      <c r="G5020" s="701" t="s">
        <v>1341</v>
      </c>
      <c r="H5020" s="703">
        <v>36984</v>
      </c>
      <c r="I5020" s="703">
        <v>37005</v>
      </c>
      <c r="J5020" s="701" t="s">
        <v>1608</v>
      </c>
      <c r="K5020" s="702">
        <v>16561</v>
      </c>
      <c r="L5020" s="701" t="s">
        <v>1341</v>
      </c>
      <c r="M5020" s="704"/>
      <c r="N5020" s="701" t="s">
        <v>1341</v>
      </c>
      <c r="O5020" s="706"/>
      <c r="P5020" s="701" t="s">
        <v>1341</v>
      </c>
      <c r="Q5020" s="704"/>
      <c r="R5020" s="701" t="s">
        <v>1341</v>
      </c>
      <c r="S5020" s="701" t="s">
        <v>1341</v>
      </c>
    </row>
    <row r="5021" spans="1:19" x14ac:dyDescent="0.3">
      <c r="A5021" s="701" t="s">
        <v>3991</v>
      </c>
      <c r="B5021" s="701" t="s">
        <v>1607</v>
      </c>
      <c r="C5021" s="701" t="s">
        <v>1437</v>
      </c>
      <c r="D5021" s="702">
        <v>1999</v>
      </c>
      <c r="E5021" s="701" t="s">
        <v>1341</v>
      </c>
      <c r="F5021" s="701" t="s">
        <v>3942</v>
      </c>
      <c r="G5021" s="701" t="s">
        <v>1341</v>
      </c>
      <c r="H5021" s="703">
        <v>36820</v>
      </c>
      <c r="I5021" s="703">
        <v>36829</v>
      </c>
      <c r="J5021" s="701" t="s">
        <v>1608</v>
      </c>
      <c r="K5021" s="702">
        <v>10072</v>
      </c>
      <c r="L5021" s="701" t="s">
        <v>1341</v>
      </c>
      <c r="M5021" s="704"/>
      <c r="N5021" s="701" t="s">
        <v>1341</v>
      </c>
      <c r="O5021" s="706"/>
      <c r="P5021" s="701" t="s">
        <v>1341</v>
      </c>
      <c r="Q5021" s="704"/>
      <c r="R5021" s="701" t="s">
        <v>1341</v>
      </c>
      <c r="S5021" s="701" t="s">
        <v>1341</v>
      </c>
    </row>
    <row r="5022" spans="1:19" x14ac:dyDescent="0.3">
      <c r="A5022" s="701" t="s">
        <v>4022</v>
      </c>
      <c r="B5022" s="701" t="s">
        <v>1607</v>
      </c>
      <c r="C5022" s="701" t="s">
        <v>1437</v>
      </c>
      <c r="D5022" s="702">
        <v>1999</v>
      </c>
      <c r="E5022" s="701" t="s">
        <v>1341</v>
      </c>
      <c r="F5022" s="701" t="s">
        <v>3942</v>
      </c>
      <c r="G5022" s="701" t="s">
        <v>1341</v>
      </c>
      <c r="H5022" s="703">
        <v>36806</v>
      </c>
      <c r="I5022" s="703">
        <v>36820</v>
      </c>
      <c r="J5022" s="701" t="s">
        <v>1608</v>
      </c>
      <c r="K5022" s="702">
        <v>21853</v>
      </c>
      <c r="L5022" s="701" t="s">
        <v>1341</v>
      </c>
      <c r="M5022" s="704"/>
      <c r="N5022" s="701" t="s">
        <v>1341</v>
      </c>
      <c r="O5022" s="706"/>
      <c r="P5022" s="701" t="s">
        <v>1341</v>
      </c>
      <c r="Q5022" s="704"/>
      <c r="R5022" s="701" t="s">
        <v>1341</v>
      </c>
      <c r="S5022" s="701" t="s">
        <v>1341</v>
      </c>
    </row>
    <row r="5023" spans="1:19" x14ac:dyDescent="0.3">
      <c r="A5023" s="701" t="s">
        <v>3992</v>
      </c>
      <c r="B5023" s="701" t="s">
        <v>1607</v>
      </c>
      <c r="C5023" s="701" t="s">
        <v>1437</v>
      </c>
      <c r="D5023" s="702">
        <v>2000</v>
      </c>
      <c r="E5023" s="701" t="s">
        <v>1341</v>
      </c>
      <c r="F5023" s="701" t="s">
        <v>3942</v>
      </c>
      <c r="G5023" s="701" t="s">
        <v>1341</v>
      </c>
      <c r="H5023" s="703">
        <v>37164</v>
      </c>
      <c r="I5023" s="703">
        <v>37170</v>
      </c>
      <c r="J5023" s="701" t="s">
        <v>1608</v>
      </c>
      <c r="K5023" s="702">
        <v>10950</v>
      </c>
      <c r="L5023" s="701" t="s">
        <v>1341</v>
      </c>
      <c r="M5023" s="706"/>
      <c r="N5023" s="701" t="s">
        <v>1341</v>
      </c>
      <c r="O5023" s="706"/>
      <c r="P5023" s="701" t="s">
        <v>1341</v>
      </c>
      <c r="Q5023" s="706"/>
      <c r="R5023" s="701" t="s">
        <v>1341</v>
      </c>
      <c r="S5023" s="701" t="s">
        <v>1341</v>
      </c>
    </row>
    <row r="5024" spans="1:19" x14ac:dyDescent="0.3">
      <c r="A5024" s="701" t="s">
        <v>4034</v>
      </c>
      <c r="B5024" s="701" t="s">
        <v>1607</v>
      </c>
      <c r="C5024" s="701" t="s">
        <v>1437</v>
      </c>
      <c r="D5024" s="702">
        <v>2000</v>
      </c>
      <c r="E5024" s="701" t="s">
        <v>1341</v>
      </c>
      <c r="F5024" s="701" t="s">
        <v>3942</v>
      </c>
      <c r="G5024" s="701" t="s">
        <v>1341</v>
      </c>
      <c r="H5024" s="703">
        <v>37170</v>
      </c>
      <c r="I5024" s="703">
        <v>37174</v>
      </c>
      <c r="J5024" s="701" t="s">
        <v>1608</v>
      </c>
      <c r="K5024" s="702">
        <v>11231</v>
      </c>
      <c r="L5024" s="701" t="s">
        <v>1341</v>
      </c>
      <c r="M5024" s="704"/>
      <c r="N5024" s="701" t="s">
        <v>1341</v>
      </c>
      <c r="O5024" s="706"/>
      <c r="P5024" s="701" t="s">
        <v>1341</v>
      </c>
      <c r="Q5024" s="704"/>
      <c r="R5024" s="701" t="s">
        <v>1341</v>
      </c>
      <c r="S5024" s="701" t="s">
        <v>1341</v>
      </c>
    </row>
    <row r="5025" spans="1:19" x14ac:dyDescent="0.3">
      <c r="A5025" s="701" t="s">
        <v>4035</v>
      </c>
      <c r="B5025" s="701" t="s">
        <v>1607</v>
      </c>
      <c r="C5025" s="701" t="s">
        <v>1437</v>
      </c>
      <c r="D5025" s="702">
        <v>2000</v>
      </c>
      <c r="E5025" s="701" t="s">
        <v>1341</v>
      </c>
      <c r="F5025" s="701" t="s">
        <v>3942</v>
      </c>
      <c r="G5025" s="701" t="s">
        <v>1341</v>
      </c>
      <c r="H5025" s="703">
        <v>37174</v>
      </c>
      <c r="I5025" s="703">
        <v>37179</v>
      </c>
      <c r="J5025" s="701" t="s">
        <v>1608</v>
      </c>
      <c r="K5025" s="702">
        <v>11201</v>
      </c>
      <c r="L5025" s="701" t="s">
        <v>1341</v>
      </c>
      <c r="M5025" s="704"/>
      <c r="N5025" s="701" t="s">
        <v>1608</v>
      </c>
      <c r="O5025" s="702">
        <v>22</v>
      </c>
      <c r="P5025" s="701" t="s">
        <v>1341</v>
      </c>
      <c r="Q5025" s="704"/>
      <c r="R5025" s="701" t="s">
        <v>1341</v>
      </c>
      <c r="S5025" s="701" t="s">
        <v>1341</v>
      </c>
    </row>
    <row r="5026" spans="1:19" x14ac:dyDescent="0.3">
      <c r="A5026" s="701" t="s">
        <v>4036</v>
      </c>
      <c r="B5026" s="701" t="s">
        <v>1607</v>
      </c>
      <c r="C5026" s="701" t="s">
        <v>1437</v>
      </c>
      <c r="D5026" s="702">
        <v>2000</v>
      </c>
      <c r="E5026" s="701" t="s">
        <v>1341</v>
      </c>
      <c r="F5026" s="701" t="s">
        <v>3942</v>
      </c>
      <c r="G5026" s="701" t="s">
        <v>1341</v>
      </c>
      <c r="H5026" s="703">
        <v>37179</v>
      </c>
      <c r="I5026" s="703">
        <v>37188</v>
      </c>
      <c r="J5026" s="701" t="s">
        <v>1608</v>
      </c>
      <c r="K5026" s="702">
        <v>10990</v>
      </c>
      <c r="L5026" s="701" t="s">
        <v>1341</v>
      </c>
      <c r="M5026" s="704"/>
      <c r="N5026" s="701" t="s">
        <v>1341</v>
      </c>
      <c r="O5026" s="706"/>
      <c r="P5026" s="701" t="s">
        <v>1341</v>
      </c>
      <c r="Q5026" s="704"/>
      <c r="R5026" s="701" t="s">
        <v>1341</v>
      </c>
      <c r="S5026" s="701" t="s">
        <v>1341</v>
      </c>
    </row>
    <row r="5027" spans="1:19" x14ac:dyDescent="0.3">
      <c r="A5027" s="701" t="s">
        <v>4055</v>
      </c>
      <c r="B5027" s="701" t="s">
        <v>1607</v>
      </c>
      <c r="C5027" s="701" t="s">
        <v>1437</v>
      </c>
      <c r="D5027" s="702">
        <v>2000</v>
      </c>
      <c r="E5027" s="701" t="s">
        <v>1341</v>
      </c>
      <c r="F5027" s="701" t="s">
        <v>3942</v>
      </c>
      <c r="G5027" s="701" t="s">
        <v>1341</v>
      </c>
      <c r="H5027" s="703">
        <v>37351</v>
      </c>
      <c r="I5027" s="703">
        <v>37371</v>
      </c>
      <c r="J5027" s="701" t="s">
        <v>1608</v>
      </c>
      <c r="K5027" s="702">
        <v>10904</v>
      </c>
      <c r="L5027" s="701" t="s">
        <v>1341</v>
      </c>
      <c r="M5027" s="704"/>
      <c r="N5027" s="701" t="s">
        <v>1341</v>
      </c>
      <c r="O5027" s="704"/>
      <c r="P5027" s="701" t="s">
        <v>1341</v>
      </c>
      <c r="Q5027" s="704"/>
      <c r="R5027" s="701" t="s">
        <v>1341</v>
      </c>
      <c r="S5027" s="701" t="s">
        <v>1341</v>
      </c>
    </row>
    <row r="5028" spans="1:19" x14ac:dyDescent="0.3">
      <c r="A5028" s="701" t="s">
        <v>4056</v>
      </c>
      <c r="B5028" s="701" t="s">
        <v>1607</v>
      </c>
      <c r="C5028" s="701" t="s">
        <v>1437</v>
      </c>
      <c r="D5028" s="702">
        <v>2000</v>
      </c>
      <c r="E5028" s="701" t="s">
        <v>1341</v>
      </c>
      <c r="F5028" s="701" t="s">
        <v>3942</v>
      </c>
      <c r="G5028" s="701" t="s">
        <v>1341</v>
      </c>
      <c r="H5028" s="703">
        <v>37372</v>
      </c>
      <c r="I5028" s="703">
        <v>37373</v>
      </c>
      <c r="J5028" s="701" t="s">
        <v>1608</v>
      </c>
      <c r="K5028" s="702">
        <v>1067</v>
      </c>
      <c r="L5028" s="701" t="s">
        <v>1341</v>
      </c>
      <c r="M5028" s="706"/>
      <c r="N5028" s="701" t="s">
        <v>1341</v>
      </c>
      <c r="O5028" s="706"/>
      <c r="P5028" s="701" t="s">
        <v>1341</v>
      </c>
      <c r="Q5028" s="704"/>
      <c r="R5028" s="701" t="s">
        <v>1341</v>
      </c>
      <c r="S5028" s="701" t="s">
        <v>1341</v>
      </c>
    </row>
    <row r="5029" spans="1:19" x14ac:dyDescent="0.3">
      <c r="A5029" s="701" t="s">
        <v>4051</v>
      </c>
      <c r="B5029" s="701" t="s">
        <v>1607</v>
      </c>
      <c r="C5029" s="701" t="s">
        <v>1437</v>
      </c>
      <c r="D5029" s="702">
        <v>2001</v>
      </c>
      <c r="E5029" s="701" t="s">
        <v>1341</v>
      </c>
      <c r="F5029" s="701" t="s">
        <v>3942</v>
      </c>
      <c r="G5029" s="701" t="s">
        <v>1341</v>
      </c>
      <c r="H5029" s="703">
        <v>37527</v>
      </c>
      <c r="I5029" s="703">
        <v>37535</v>
      </c>
      <c r="J5029" s="701" t="s">
        <v>1608</v>
      </c>
      <c r="K5029" s="702">
        <v>11402</v>
      </c>
      <c r="L5029" s="701" t="s">
        <v>1341</v>
      </c>
      <c r="M5029" s="704"/>
      <c r="N5029" s="701" t="s">
        <v>1341</v>
      </c>
      <c r="O5029" s="706"/>
      <c r="P5029" s="701" t="s">
        <v>1341</v>
      </c>
      <c r="Q5029" s="704"/>
      <c r="R5029" s="701" t="s">
        <v>1341</v>
      </c>
      <c r="S5029" s="701" t="s">
        <v>1341</v>
      </c>
    </row>
    <row r="5030" spans="1:19" x14ac:dyDescent="0.3">
      <c r="A5030" s="701" t="s">
        <v>4052</v>
      </c>
      <c r="B5030" s="701" t="s">
        <v>1607</v>
      </c>
      <c r="C5030" s="701" t="s">
        <v>1437</v>
      </c>
      <c r="D5030" s="702">
        <v>2001</v>
      </c>
      <c r="E5030" s="701" t="s">
        <v>1341</v>
      </c>
      <c r="F5030" s="701" t="s">
        <v>3942</v>
      </c>
      <c r="G5030" s="701" t="s">
        <v>1341</v>
      </c>
      <c r="H5030" s="703">
        <v>37534</v>
      </c>
      <c r="I5030" s="703">
        <v>37543</v>
      </c>
      <c r="J5030" s="701" t="s">
        <v>1608</v>
      </c>
      <c r="K5030" s="702">
        <v>11538</v>
      </c>
      <c r="L5030" s="701" t="s">
        <v>1341</v>
      </c>
      <c r="M5030" s="706"/>
      <c r="N5030" s="701" t="s">
        <v>1341</v>
      </c>
      <c r="O5030" s="706"/>
      <c r="P5030" s="701" t="s">
        <v>1341</v>
      </c>
      <c r="Q5030" s="704"/>
      <c r="R5030" s="701" t="s">
        <v>1341</v>
      </c>
      <c r="S5030" s="701" t="s">
        <v>1341</v>
      </c>
    </row>
    <row r="5031" spans="1:19" x14ac:dyDescent="0.3">
      <c r="A5031" s="701" t="s">
        <v>4053</v>
      </c>
      <c r="B5031" s="701" t="s">
        <v>1607</v>
      </c>
      <c r="C5031" s="701" t="s">
        <v>1437</v>
      </c>
      <c r="D5031" s="702">
        <v>2001</v>
      </c>
      <c r="E5031" s="701" t="s">
        <v>1341</v>
      </c>
      <c r="F5031" s="701" t="s">
        <v>3942</v>
      </c>
      <c r="G5031" s="701" t="s">
        <v>1341</v>
      </c>
      <c r="H5031" s="703">
        <v>37542</v>
      </c>
      <c r="I5031" s="703">
        <v>37547</v>
      </c>
      <c r="J5031" s="701" t="s">
        <v>1608</v>
      </c>
      <c r="K5031" s="702">
        <v>11778</v>
      </c>
      <c r="L5031" s="701" t="s">
        <v>1341</v>
      </c>
      <c r="M5031" s="704"/>
      <c r="N5031" s="701" t="s">
        <v>1341</v>
      </c>
      <c r="O5031" s="706"/>
      <c r="P5031" s="701" t="s">
        <v>1341</v>
      </c>
      <c r="Q5031" s="704"/>
      <c r="R5031" s="701" t="s">
        <v>1341</v>
      </c>
      <c r="S5031" s="701" t="s">
        <v>1341</v>
      </c>
    </row>
    <row r="5032" spans="1:19" x14ac:dyDescent="0.3">
      <c r="A5032" s="701" t="s">
        <v>4054</v>
      </c>
      <c r="B5032" s="701" t="s">
        <v>1607</v>
      </c>
      <c r="C5032" s="701" t="s">
        <v>1437</v>
      </c>
      <c r="D5032" s="702">
        <v>2001</v>
      </c>
      <c r="E5032" s="701" t="s">
        <v>1341</v>
      </c>
      <c r="F5032" s="701" t="s">
        <v>3942</v>
      </c>
      <c r="G5032" s="701" t="s">
        <v>1341</v>
      </c>
      <c r="H5032" s="703">
        <v>37546</v>
      </c>
      <c r="I5032" s="703">
        <v>37550</v>
      </c>
      <c r="J5032" s="701" t="s">
        <v>1608</v>
      </c>
      <c r="K5032" s="702">
        <v>11425</v>
      </c>
      <c r="L5032" s="701" t="s">
        <v>1341</v>
      </c>
      <c r="M5032" s="704"/>
      <c r="N5032" s="701" t="s">
        <v>1341</v>
      </c>
      <c r="O5032" s="704"/>
      <c r="P5032" s="701" t="s">
        <v>1341</v>
      </c>
      <c r="Q5032" s="704"/>
      <c r="R5032" s="701" t="s">
        <v>1341</v>
      </c>
      <c r="S5032" s="701" t="s">
        <v>1341</v>
      </c>
    </row>
    <row r="5033" spans="1:19" x14ac:dyDescent="0.3">
      <c r="A5033" s="701" t="s">
        <v>4089</v>
      </c>
      <c r="B5033" s="701" t="s">
        <v>1607</v>
      </c>
      <c r="C5033" s="701" t="s">
        <v>1437</v>
      </c>
      <c r="D5033" s="702">
        <v>2001</v>
      </c>
      <c r="E5033" s="701" t="s">
        <v>1341</v>
      </c>
      <c r="F5033" s="701" t="s">
        <v>3942</v>
      </c>
      <c r="G5033" s="701" t="s">
        <v>1341</v>
      </c>
      <c r="H5033" s="703">
        <v>37720</v>
      </c>
      <c r="I5033" s="703">
        <v>37752</v>
      </c>
      <c r="J5033" s="701" t="s">
        <v>1608</v>
      </c>
      <c r="K5033" s="702">
        <v>11354</v>
      </c>
      <c r="L5033" s="701" t="s">
        <v>1341</v>
      </c>
      <c r="M5033" s="704"/>
      <c r="N5033" s="701" t="s">
        <v>1341</v>
      </c>
      <c r="O5033" s="706"/>
      <c r="P5033" s="701" t="s">
        <v>1341</v>
      </c>
      <c r="Q5033" s="704"/>
      <c r="R5033" s="701" t="s">
        <v>1341</v>
      </c>
      <c r="S5033" s="701" t="s">
        <v>1341</v>
      </c>
    </row>
    <row r="5034" spans="1:19" x14ac:dyDescent="0.3">
      <c r="A5034" s="701" t="s">
        <v>4590</v>
      </c>
      <c r="B5034" s="701" t="s">
        <v>1607</v>
      </c>
      <c r="C5034" s="701" t="s">
        <v>1437</v>
      </c>
      <c r="D5034" s="702">
        <v>2001</v>
      </c>
      <c r="E5034" s="701" t="s">
        <v>1341</v>
      </c>
      <c r="F5034" s="701" t="s">
        <v>3942</v>
      </c>
      <c r="G5034" s="701" t="s">
        <v>1341</v>
      </c>
      <c r="H5034" s="703">
        <v>37549</v>
      </c>
      <c r="I5034" s="703">
        <v>37555</v>
      </c>
      <c r="J5034" s="701" t="s">
        <v>1608</v>
      </c>
      <c r="K5034" s="702">
        <v>8403</v>
      </c>
      <c r="L5034" s="701" t="s">
        <v>1341</v>
      </c>
      <c r="M5034" s="704"/>
      <c r="N5034" s="701" t="s">
        <v>1341</v>
      </c>
      <c r="O5034" s="706"/>
      <c r="P5034" s="701" t="s">
        <v>1341</v>
      </c>
      <c r="Q5034" s="704"/>
      <c r="R5034" s="701" t="s">
        <v>1341</v>
      </c>
      <c r="S5034" s="701" t="s">
        <v>1341</v>
      </c>
    </row>
    <row r="5035" spans="1:19" x14ac:dyDescent="0.3">
      <c r="A5035" s="701" t="s">
        <v>4037</v>
      </c>
      <c r="B5035" s="701" t="s">
        <v>1607</v>
      </c>
      <c r="C5035" s="701" t="s">
        <v>1437</v>
      </c>
      <c r="D5035" s="702">
        <v>2002</v>
      </c>
      <c r="E5035" s="701" t="s">
        <v>1341</v>
      </c>
      <c r="F5035" s="701" t="s">
        <v>3942</v>
      </c>
      <c r="G5035" s="701" t="s">
        <v>1341</v>
      </c>
      <c r="H5035" s="703">
        <v>37909</v>
      </c>
      <c r="I5035" s="703">
        <v>37913</v>
      </c>
      <c r="J5035" s="701" t="s">
        <v>1608</v>
      </c>
      <c r="K5035" s="702">
        <v>9779</v>
      </c>
      <c r="L5035" s="701" t="s">
        <v>1341</v>
      </c>
      <c r="M5035" s="704"/>
      <c r="N5035" s="701" t="s">
        <v>1341</v>
      </c>
      <c r="O5035" s="704"/>
      <c r="P5035" s="701" t="s">
        <v>1341</v>
      </c>
      <c r="Q5035" s="704"/>
      <c r="R5035" s="701" t="s">
        <v>1341</v>
      </c>
      <c r="S5035" s="701" t="s">
        <v>1341</v>
      </c>
    </row>
    <row r="5036" spans="1:19" x14ac:dyDescent="0.3">
      <c r="A5036" s="701" t="s">
        <v>4090</v>
      </c>
      <c r="B5036" s="701" t="s">
        <v>1607</v>
      </c>
      <c r="C5036" s="701" t="s">
        <v>1437</v>
      </c>
      <c r="D5036" s="702">
        <v>2002</v>
      </c>
      <c r="E5036" s="701" t="s">
        <v>1341</v>
      </c>
      <c r="F5036" s="701" t="s">
        <v>3942</v>
      </c>
      <c r="G5036" s="701" t="s">
        <v>1341</v>
      </c>
      <c r="H5036" s="703">
        <v>37905</v>
      </c>
      <c r="I5036" s="703">
        <v>37909</v>
      </c>
      <c r="J5036" s="701" t="s">
        <v>1608</v>
      </c>
      <c r="K5036" s="702">
        <v>11464</v>
      </c>
      <c r="L5036" s="701" t="s">
        <v>1341</v>
      </c>
      <c r="M5036" s="706"/>
      <c r="N5036" s="701" t="s">
        <v>1341</v>
      </c>
      <c r="O5036" s="706"/>
      <c r="P5036" s="701" t="s">
        <v>1341</v>
      </c>
      <c r="Q5036" s="704"/>
      <c r="R5036" s="701" t="s">
        <v>1341</v>
      </c>
      <c r="S5036" s="701" t="s">
        <v>1341</v>
      </c>
    </row>
    <row r="5037" spans="1:19" x14ac:dyDescent="0.3">
      <c r="A5037" s="701" t="s">
        <v>4094</v>
      </c>
      <c r="B5037" s="701" t="s">
        <v>1607</v>
      </c>
      <c r="C5037" s="701" t="s">
        <v>1437</v>
      </c>
      <c r="D5037" s="702">
        <v>2002</v>
      </c>
      <c r="E5037" s="701" t="s">
        <v>1341</v>
      </c>
      <c r="F5037" s="701" t="s">
        <v>3942</v>
      </c>
      <c r="G5037" s="701" t="s">
        <v>1341</v>
      </c>
      <c r="H5037" s="703">
        <v>37894</v>
      </c>
      <c r="I5037" s="703">
        <v>37905</v>
      </c>
      <c r="J5037" s="701" t="s">
        <v>1608</v>
      </c>
      <c r="K5037" s="702">
        <v>23255</v>
      </c>
      <c r="L5037" s="701" t="s">
        <v>1341</v>
      </c>
      <c r="M5037" s="706"/>
      <c r="N5037" s="701" t="s">
        <v>1341</v>
      </c>
      <c r="O5037" s="706"/>
      <c r="P5037" s="701" t="s">
        <v>1341</v>
      </c>
      <c r="Q5037" s="704"/>
      <c r="R5037" s="701" t="s">
        <v>1341</v>
      </c>
      <c r="S5037" s="701" t="s">
        <v>1341</v>
      </c>
    </row>
    <row r="5038" spans="1:19" x14ac:dyDescent="0.3">
      <c r="A5038" s="701" t="s">
        <v>4115</v>
      </c>
      <c r="B5038" s="701" t="s">
        <v>1607</v>
      </c>
      <c r="C5038" s="701" t="s">
        <v>1437</v>
      </c>
      <c r="D5038" s="702">
        <v>2002</v>
      </c>
      <c r="E5038" s="701" t="s">
        <v>1341</v>
      </c>
      <c r="F5038" s="701" t="s">
        <v>3942</v>
      </c>
      <c r="G5038" s="701" t="s">
        <v>1341</v>
      </c>
      <c r="H5038" s="703">
        <v>38076</v>
      </c>
      <c r="I5038" s="703">
        <v>38088</v>
      </c>
      <c r="J5038" s="701" t="s">
        <v>1608</v>
      </c>
      <c r="K5038" s="702">
        <v>11666</v>
      </c>
      <c r="L5038" s="701" t="s">
        <v>1341</v>
      </c>
      <c r="M5038" s="706"/>
      <c r="N5038" s="701" t="s">
        <v>1341</v>
      </c>
      <c r="O5038" s="706"/>
      <c r="P5038" s="701" t="s">
        <v>1341</v>
      </c>
      <c r="Q5038" s="704"/>
      <c r="R5038" s="701" t="s">
        <v>1341</v>
      </c>
      <c r="S5038" s="701" t="s">
        <v>1341</v>
      </c>
    </row>
    <row r="5039" spans="1:19" x14ac:dyDescent="0.3">
      <c r="A5039" s="701" t="s">
        <v>4116</v>
      </c>
      <c r="B5039" s="701" t="s">
        <v>1607</v>
      </c>
      <c r="C5039" s="701" t="s">
        <v>1437</v>
      </c>
      <c r="D5039" s="702">
        <v>2002</v>
      </c>
      <c r="E5039" s="701" t="s">
        <v>1341</v>
      </c>
      <c r="F5039" s="701" t="s">
        <v>3942</v>
      </c>
      <c r="G5039" s="701" t="s">
        <v>1341</v>
      </c>
      <c r="H5039" s="703">
        <v>38088</v>
      </c>
      <c r="I5039" s="703">
        <v>38095</v>
      </c>
      <c r="J5039" s="701" t="s">
        <v>1608</v>
      </c>
      <c r="K5039" s="702">
        <v>2730</v>
      </c>
      <c r="L5039" s="701" t="s">
        <v>1341</v>
      </c>
      <c r="M5039" s="704"/>
      <c r="N5039" s="701" t="s">
        <v>1341</v>
      </c>
      <c r="O5039" s="706"/>
      <c r="P5039" s="701" t="s">
        <v>1341</v>
      </c>
      <c r="Q5039" s="704"/>
      <c r="R5039" s="701" t="s">
        <v>1341</v>
      </c>
      <c r="S5039" s="701" t="s">
        <v>1341</v>
      </c>
    </row>
    <row r="5040" spans="1:19" x14ac:dyDescent="0.3">
      <c r="A5040" s="701" t="s">
        <v>4117</v>
      </c>
      <c r="B5040" s="701" t="s">
        <v>1607</v>
      </c>
      <c r="C5040" s="701" t="s">
        <v>1437</v>
      </c>
      <c r="D5040" s="702">
        <v>2003</v>
      </c>
      <c r="E5040" s="701" t="s">
        <v>1341</v>
      </c>
      <c r="F5040" s="701" t="s">
        <v>3942</v>
      </c>
      <c r="G5040" s="701" t="s">
        <v>1341</v>
      </c>
      <c r="H5040" s="703">
        <v>38250</v>
      </c>
      <c r="I5040" s="703">
        <v>38264</v>
      </c>
      <c r="J5040" s="701" t="s">
        <v>1608</v>
      </c>
      <c r="K5040" s="702">
        <v>11789</v>
      </c>
      <c r="L5040" s="701" t="s">
        <v>1341</v>
      </c>
      <c r="M5040" s="706"/>
      <c r="N5040" s="701" t="s">
        <v>1341</v>
      </c>
      <c r="O5040" s="706"/>
      <c r="P5040" s="701" t="s">
        <v>1341</v>
      </c>
      <c r="Q5040" s="704"/>
      <c r="R5040" s="701" t="s">
        <v>1341</v>
      </c>
      <c r="S5040" s="701" t="s">
        <v>1341</v>
      </c>
    </row>
    <row r="5041" spans="1:19" x14ac:dyDescent="0.3">
      <c r="A5041" s="701" t="s">
        <v>4118</v>
      </c>
      <c r="B5041" s="701" t="s">
        <v>1607</v>
      </c>
      <c r="C5041" s="701" t="s">
        <v>1437</v>
      </c>
      <c r="D5041" s="702">
        <v>2003</v>
      </c>
      <c r="E5041" s="701" t="s">
        <v>1341</v>
      </c>
      <c r="F5041" s="701" t="s">
        <v>3942</v>
      </c>
      <c r="G5041" s="701" t="s">
        <v>1341</v>
      </c>
      <c r="H5041" s="703">
        <v>38264</v>
      </c>
      <c r="I5041" s="703">
        <v>38280</v>
      </c>
      <c r="J5041" s="701" t="s">
        <v>1608</v>
      </c>
      <c r="K5041" s="702">
        <v>11417</v>
      </c>
      <c r="L5041" s="701" t="s">
        <v>1341</v>
      </c>
      <c r="M5041" s="704"/>
      <c r="N5041" s="701" t="s">
        <v>1341</v>
      </c>
      <c r="O5041" s="706"/>
      <c r="P5041" s="701" t="s">
        <v>1341</v>
      </c>
      <c r="Q5041" s="706"/>
      <c r="R5041" s="701" t="s">
        <v>1341</v>
      </c>
      <c r="S5041" s="701" t="s">
        <v>1341</v>
      </c>
    </row>
    <row r="5042" spans="1:19" x14ac:dyDescent="0.3">
      <c r="A5042" s="701" t="s">
        <v>4119</v>
      </c>
      <c r="B5042" s="701" t="s">
        <v>1607</v>
      </c>
      <c r="C5042" s="701" t="s">
        <v>1437</v>
      </c>
      <c r="D5042" s="702">
        <v>2003</v>
      </c>
      <c r="E5042" s="701" t="s">
        <v>1341</v>
      </c>
      <c r="F5042" s="701" t="s">
        <v>3942</v>
      </c>
      <c r="G5042" s="701" t="s">
        <v>1341</v>
      </c>
      <c r="H5042" s="703">
        <v>38453</v>
      </c>
      <c r="I5042" s="703">
        <v>38471</v>
      </c>
      <c r="J5042" s="701" t="s">
        <v>1608</v>
      </c>
      <c r="K5042" s="702">
        <v>8584</v>
      </c>
      <c r="L5042" s="701" t="s">
        <v>1341</v>
      </c>
      <c r="M5042" s="704"/>
      <c r="N5042" s="701" t="s">
        <v>1608</v>
      </c>
      <c r="O5042" s="702">
        <v>34</v>
      </c>
      <c r="P5042" s="701" t="s">
        <v>1341</v>
      </c>
      <c r="Q5042" s="706"/>
      <c r="R5042" s="701" t="s">
        <v>1341</v>
      </c>
      <c r="S5042" s="701" t="s">
        <v>1341</v>
      </c>
    </row>
    <row r="5043" spans="1:19" x14ac:dyDescent="0.3">
      <c r="A5043" s="701" t="s">
        <v>4120</v>
      </c>
      <c r="B5043" s="701" t="s">
        <v>1607</v>
      </c>
      <c r="C5043" s="701" t="s">
        <v>1437</v>
      </c>
      <c r="D5043" s="702">
        <v>2003</v>
      </c>
      <c r="E5043" s="701" t="s">
        <v>1341</v>
      </c>
      <c r="F5043" s="701" t="s">
        <v>3942</v>
      </c>
      <c r="G5043" s="701" t="s">
        <v>1341</v>
      </c>
      <c r="H5043" s="703">
        <v>38280</v>
      </c>
      <c r="I5043" s="703">
        <v>38282</v>
      </c>
      <c r="J5043" s="701" t="s">
        <v>1608</v>
      </c>
      <c r="K5043" s="702">
        <v>3923</v>
      </c>
      <c r="L5043" s="701" t="s">
        <v>1341</v>
      </c>
      <c r="M5043" s="704"/>
      <c r="N5043" s="701" t="s">
        <v>1341</v>
      </c>
      <c r="O5043" s="706"/>
      <c r="P5043" s="701" t="s">
        <v>1341</v>
      </c>
      <c r="Q5043" s="704"/>
      <c r="R5043" s="701" t="s">
        <v>1341</v>
      </c>
      <c r="S5043" s="701" t="s">
        <v>1341</v>
      </c>
    </row>
    <row r="5044" spans="1:19" x14ac:dyDescent="0.3">
      <c r="A5044" s="701" t="s">
        <v>4152</v>
      </c>
      <c r="B5044" s="701" t="s">
        <v>1607</v>
      </c>
      <c r="C5044" s="701" t="s">
        <v>1437</v>
      </c>
      <c r="D5044" s="702">
        <v>2004</v>
      </c>
      <c r="E5044" s="701" t="s">
        <v>1341</v>
      </c>
      <c r="F5044" s="701" t="s">
        <v>3942</v>
      </c>
      <c r="G5044" s="701" t="s">
        <v>1607</v>
      </c>
      <c r="H5044" s="703">
        <v>38810</v>
      </c>
      <c r="I5044" s="703">
        <v>38831</v>
      </c>
      <c r="J5044" s="701" t="s">
        <v>1608</v>
      </c>
      <c r="K5044" s="702">
        <v>16273</v>
      </c>
      <c r="L5044" s="701" t="s">
        <v>1341</v>
      </c>
      <c r="M5044" s="704"/>
      <c r="N5044" s="701" t="s">
        <v>1608</v>
      </c>
      <c r="O5044" s="702">
        <v>98</v>
      </c>
      <c r="P5044" s="701" t="s">
        <v>1341</v>
      </c>
      <c r="Q5044" s="704"/>
      <c r="R5044" s="701" t="s">
        <v>1341</v>
      </c>
      <c r="S5044" s="701" t="s">
        <v>1341</v>
      </c>
    </row>
    <row r="5045" spans="1:19" x14ac:dyDescent="0.3">
      <c r="A5045" s="701" t="s">
        <v>4155</v>
      </c>
      <c r="B5045" s="701" t="s">
        <v>1607</v>
      </c>
      <c r="C5045" s="701" t="s">
        <v>1437</v>
      </c>
      <c r="D5045" s="702">
        <v>2004</v>
      </c>
      <c r="E5045" s="701" t="s">
        <v>1341</v>
      </c>
      <c r="F5045" s="701" t="s">
        <v>3942</v>
      </c>
      <c r="G5045" s="701" t="s">
        <v>1341</v>
      </c>
      <c r="H5045" s="703">
        <v>38620</v>
      </c>
      <c r="I5045" s="703">
        <v>38644</v>
      </c>
      <c r="J5045" s="701" t="s">
        <v>1608</v>
      </c>
      <c r="K5045" s="702">
        <v>23330</v>
      </c>
      <c r="L5045" s="701" t="s">
        <v>1341</v>
      </c>
      <c r="M5045" s="704"/>
      <c r="N5045" s="701" t="s">
        <v>1341</v>
      </c>
      <c r="O5045" s="706"/>
      <c r="P5045" s="701" t="s">
        <v>1341</v>
      </c>
      <c r="Q5045" s="704"/>
      <c r="R5045" s="701" t="s">
        <v>1341</v>
      </c>
      <c r="S5045" s="701" t="s">
        <v>1341</v>
      </c>
    </row>
    <row r="5046" spans="1:19" x14ac:dyDescent="0.3">
      <c r="A5046" s="701" t="s">
        <v>4151</v>
      </c>
      <c r="B5046" s="701" t="s">
        <v>1607</v>
      </c>
      <c r="C5046" s="701" t="s">
        <v>1437</v>
      </c>
      <c r="D5046" s="702">
        <v>2005</v>
      </c>
      <c r="E5046" s="701" t="s">
        <v>1341</v>
      </c>
      <c r="F5046" s="701" t="s">
        <v>3942</v>
      </c>
      <c r="G5046" s="701" t="s">
        <v>1607</v>
      </c>
      <c r="H5046" s="703">
        <v>39003</v>
      </c>
      <c r="I5046" s="703">
        <v>39010</v>
      </c>
      <c r="J5046" s="701" t="s">
        <v>1608</v>
      </c>
      <c r="K5046" s="702">
        <v>9393</v>
      </c>
      <c r="L5046" s="701" t="s">
        <v>1341</v>
      </c>
      <c r="M5046" s="704"/>
      <c r="N5046" s="701" t="s">
        <v>1341</v>
      </c>
      <c r="O5046" s="704"/>
      <c r="P5046" s="701" t="s">
        <v>1341</v>
      </c>
      <c r="Q5046" s="704"/>
      <c r="R5046" s="701" t="s">
        <v>1341</v>
      </c>
      <c r="S5046" s="701" t="s">
        <v>1341</v>
      </c>
    </row>
    <row r="5047" spans="1:19" x14ac:dyDescent="0.3">
      <c r="A5047" s="701" t="s">
        <v>4178</v>
      </c>
      <c r="B5047" s="701" t="s">
        <v>1607</v>
      </c>
      <c r="C5047" s="701" t="s">
        <v>1437</v>
      </c>
      <c r="D5047" s="702">
        <v>2005</v>
      </c>
      <c r="E5047" s="701" t="s">
        <v>1341</v>
      </c>
      <c r="F5047" s="701" t="s">
        <v>3942</v>
      </c>
      <c r="G5047" s="701" t="s">
        <v>1607</v>
      </c>
      <c r="H5047" s="703">
        <v>39182</v>
      </c>
      <c r="I5047" s="703">
        <v>39200</v>
      </c>
      <c r="J5047" s="701" t="s">
        <v>1608</v>
      </c>
      <c r="K5047" s="702">
        <v>4722</v>
      </c>
      <c r="L5047" s="701" t="s">
        <v>1341</v>
      </c>
      <c r="M5047" s="704"/>
      <c r="N5047" s="701" t="s">
        <v>1608</v>
      </c>
      <c r="O5047" s="705">
        <v>9</v>
      </c>
      <c r="P5047" s="701" t="s">
        <v>1341</v>
      </c>
      <c r="Q5047" s="704"/>
      <c r="R5047" s="701" t="s">
        <v>1341</v>
      </c>
      <c r="S5047" s="701" t="s">
        <v>1341</v>
      </c>
    </row>
    <row r="5048" spans="1:19" x14ac:dyDescent="0.3">
      <c r="A5048" s="701" t="s">
        <v>4185</v>
      </c>
      <c r="B5048" s="701" t="s">
        <v>1607</v>
      </c>
      <c r="C5048" s="701" t="s">
        <v>1437</v>
      </c>
      <c r="D5048" s="702">
        <v>2005</v>
      </c>
      <c r="E5048" s="701" t="s">
        <v>1341</v>
      </c>
      <c r="F5048" s="701" t="s">
        <v>3942</v>
      </c>
      <c r="G5048" s="701" t="s">
        <v>1607</v>
      </c>
      <c r="H5048" s="703">
        <v>38994</v>
      </c>
      <c r="I5048" s="703">
        <v>39003</v>
      </c>
      <c r="J5048" s="701" t="s">
        <v>1608</v>
      </c>
      <c r="K5048" s="702">
        <v>23406</v>
      </c>
      <c r="L5048" s="701" t="s">
        <v>1341</v>
      </c>
      <c r="M5048" s="704"/>
      <c r="N5048" s="701" t="s">
        <v>1341</v>
      </c>
      <c r="O5048" s="704"/>
      <c r="P5048" s="701" t="s">
        <v>1341</v>
      </c>
      <c r="Q5048" s="704"/>
      <c r="R5048" s="701" t="s">
        <v>1341</v>
      </c>
      <c r="S5048" s="701" t="s">
        <v>1341</v>
      </c>
    </row>
    <row r="5049" spans="1:19" x14ac:dyDescent="0.3">
      <c r="A5049" s="701" t="s">
        <v>4179</v>
      </c>
      <c r="B5049" s="701" t="s">
        <v>1607</v>
      </c>
      <c r="C5049" s="701" t="s">
        <v>1437</v>
      </c>
      <c r="D5049" s="702">
        <v>2006</v>
      </c>
      <c r="E5049" s="701" t="s">
        <v>1341</v>
      </c>
      <c r="F5049" s="701" t="s">
        <v>3942</v>
      </c>
      <c r="G5049" s="701" t="s">
        <v>1341</v>
      </c>
      <c r="H5049" s="703">
        <v>39356</v>
      </c>
      <c r="I5049" s="703">
        <v>39359</v>
      </c>
      <c r="J5049" s="701" t="s">
        <v>1608</v>
      </c>
      <c r="K5049" s="702">
        <v>11777</v>
      </c>
      <c r="L5049" s="701" t="s">
        <v>1341</v>
      </c>
      <c r="M5049" s="704"/>
      <c r="N5049" s="701" t="s">
        <v>1341</v>
      </c>
      <c r="O5049" s="704"/>
      <c r="P5049" s="701" t="s">
        <v>1341</v>
      </c>
      <c r="Q5049" s="704"/>
      <c r="R5049" s="701" t="s">
        <v>1341</v>
      </c>
      <c r="S5049" s="701" t="s">
        <v>1341</v>
      </c>
    </row>
    <row r="5050" spans="1:19" x14ac:dyDescent="0.3">
      <c r="A5050" s="701" t="s">
        <v>4180</v>
      </c>
      <c r="B5050" s="701" t="s">
        <v>1607</v>
      </c>
      <c r="C5050" s="701" t="s">
        <v>1437</v>
      </c>
      <c r="D5050" s="702">
        <v>2006</v>
      </c>
      <c r="E5050" s="701" t="s">
        <v>1341</v>
      </c>
      <c r="F5050" s="701" t="s">
        <v>3942</v>
      </c>
      <c r="G5050" s="701" t="s">
        <v>1341</v>
      </c>
      <c r="H5050" s="703">
        <v>39359</v>
      </c>
      <c r="I5050" s="703">
        <v>39363</v>
      </c>
      <c r="J5050" s="701" t="s">
        <v>1608</v>
      </c>
      <c r="K5050" s="702">
        <v>11716</v>
      </c>
      <c r="L5050" s="701" t="s">
        <v>1341</v>
      </c>
      <c r="M5050" s="704"/>
      <c r="N5050" s="701" t="s">
        <v>1341</v>
      </c>
      <c r="O5050" s="704"/>
      <c r="P5050" s="701" t="s">
        <v>1341</v>
      </c>
      <c r="Q5050" s="704"/>
      <c r="R5050" s="701" t="s">
        <v>1341</v>
      </c>
      <c r="S5050" s="701" t="s">
        <v>1341</v>
      </c>
    </row>
    <row r="5051" spans="1:19" x14ac:dyDescent="0.3">
      <c r="A5051" s="701" t="s">
        <v>4181</v>
      </c>
      <c r="B5051" s="701" t="s">
        <v>1607</v>
      </c>
      <c r="C5051" s="701" t="s">
        <v>1437</v>
      </c>
      <c r="D5051" s="702">
        <v>2006</v>
      </c>
      <c r="E5051" s="701" t="s">
        <v>1341</v>
      </c>
      <c r="F5051" s="701" t="s">
        <v>3942</v>
      </c>
      <c r="G5051" s="701" t="s">
        <v>1341</v>
      </c>
      <c r="H5051" s="703">
        <v>39363</v>
      </c>
      <c r="I5051" s="703">
        <v>39369</v>
      </c>
      <c r="J5051" s="701" t="s">
        <v>1608</v>
      </c>
      <c r="K5051" s="702">
        <v>11756</v>
      </c>
      <c r="L5051" s="701" t="s">
        <v>1341</v>
      </c>
      <c r="M5051" s="704"/>
      <c r="N5051" s="701" t="s">
        <v>1341</v>
      </c>
      <c r="O5051" s="704"/>
      <c r="P5051" s="701" t="s">
        <v>1341</v>
      </c>
      <c r="Q5051" s="704"/>
      <c r="R5051" s="701" t="s">
        <v>1341</v>
      </c>
      <c r="S5051" s="701" t="s">
        <v>1341</v>
      </c>
    </row>
    <row r="5052" spans="1:19" x14ac:dyDescent="0.3">
      <c r="A5052" s="701" t="s">
        <v>4182</v>
      </c>
      <c r="B5052" s="701" t="s">
        <v>1607</v>
      </c>
      <c r="C5052" s="701" t="s">
        <v>1437</v>
      </c>
      <c r="D5052" s="702">
        <v>2006</v>
      </c>
      <c r="E5052" s="701" t="s">
        <v>1341</v>
      </c>
      <c r="F5052" s="701" t="s">
        <v>3942</v>
      </c>
      <c r="G5052" s="701" t="s">
        <v>1341</v>
      </c>
      <c r="H5052" s="703">
        <v>39369</v>
      </c>
      <c r="I5052" s="703">
        <v>39377</v>
      </c>
      <c r="J5052" s="701" t="s">
        <v>1608</v>
      </c>
      <c r="K5052" s="702">
        <v>9840</v>
      </c>
      <c r="L5052" s="701" t="s">
        <v>1341</v>
      </c>
      <c r="M5052" s="704"/>
      <c r="N5052" s="701" t="s">
        <v>1341</v>
      </c>
      <c r="O5052" s="704"/>
      <c r="P5052" s="701" t="s">
        <v>1341</v>
      </c>
      <c r="Q5052" s="704"/>
      <c r="R5052" s="701" t="s">
        <v>1341</v>
      </c>
      <c r="S5052" s="701" t="s">
        <v>1341</v>
      </c>
    </row>
    <row r="5053" spans="1:19" x14ac:dyDescent="0.3">
      <c r="A5053" s="701" t="s">
        <v>4216</v>
      </c>
      <c r="B5053" s="701" t="s">
        <v>1607</v>
      </c>
      <c r="C5053" s="701" t="s">
        <v>1437</v>
      </c>
      <c r="D5053" s="702">
        <v>2006</v>
      </c>
      <c r="E5053" s="701" t="s">
        <v>1341</v>
      </c>
      <c r="F5053" s="701" t="s">
        <v>3942</v>
      </c>
      <c r="G5053" s="701" t="s">
        <v>1607</v>
      </c>
      <c r="H5053" s="703">
        <v>39558</v>
      </c>
      <c r="I5053" s="703">
        <v>39566</v>
      </c>
      <c r="J5053" s="701" t="s">
        <v>1608</v>
      </c>
      <c r="K5053" s="702">
        <v>10489</v>
      </c>
      <c r="L5053" s="701" t="s">
        <v>1341</v>
      </c>
      <c r="M5053" s="704"/>
      <c r="N5053" s="701" t="s">
        <v>1341</v>
      </c>
      <c r="O5053" s="704"/>
      <c r="P5053" s="701" t="s">
        <v>1341</v>
      </c>
      <c r="Q5053" s="704"/>
      <c r="R5053" s="701" t="s">
        <v>1341</v>
      </c>
      <c r="S5053" s="701" t="s">
        <v>1341</v>
      </c>
    </row>
    <row r="5054" spans="1:19" x14ac:dyDescent="0.3">
      <c r="A5054" s="701" t="s">
        <v>4217</v>
      </c>
      <c r="B5054" s="701" t="s">
        <v>1607</v>
      </c>
      <c r="C5054" s="701" t="s">
        <v>1437</v>
      </c>
      <c r="D5054" s="702">
        <v>2007</v>
      </c>
      <c r="E5054" s="701" t="s">
        <v>1341</v>
      </c>
      <c r="F5054" s="701" t="s">
        <v>3942</v>
      </c>
      <c r="G5054" s="701" t="s">
        <v>1607</v>
      </c>
      <c r="H5054" s="703">
        <v>39921</v>
      </c>
      <c r="I5054" s="703">
        <v>39936</v>
      </c>
      <c r="J5054" s="701" t="s">
        <v>1608</v>
      </c>
      <c r="K5054" s="702">
        <v>5572</v>
      </c>
      <c r="L5054" s="701" t="s">
        <v>1341</v>
      </c>
      <c r="M5054" s="704"/>
      <c r="N5054" s="701" t="s">
        <v>1608</v>
      </c>
      <c r="O5054" s="705">
        <v>6</v>
      </c>
      <c r="P5054" s="701" t="s">
        <v>1341</v>
      </c>
      <c r="Q5054" s="704"/>
      <c r="R5054" s="701" t="s">
        <v>1341</v>
      </c>
      <c r="S5054" s="701" t="s">
        <v>1341</v>
      </c>
    </row>
    <row r="5055" spans="1:19" x14ac:dyDescent="0.3">
      <c r="A5055" s="701" t="s">
        <v>4218</v>
      </c>
      <c r="B5055" s="701" t="s">
        <v>1607</v>
      </c>
      <c r="C5055" s="701" t="s">
        <v>1437</v>
      </c>
      <c r="D5055" s="702">
        <v>2007</v>
      </c>
      <c r="E5055" s="701" t="s">
        <v>1341</v>
      </c>
      <c r="F5055" s="701" t="s">
        <v>3942</v>
      </c>
      <c r="G5055" s="701" t="s">
        <v>1607</v>
      </c>
      <c r="H5055" s="703">
        <v>39725</v>
      </c>
      <c r="I5055" s="703">
        <v>39738</v>
      </c>
      <c r="J5055" s="701" t="s">
        <v>1608</v>
      </c>
      <c r="K5055" s="702">
        <v>11593</v>
      </c>
      <c r="L5055" s="701" t="s">
        <v>1341</v>
      </c>
      <c r="M5055" s="704"/>
      <c r="N5055" s="701" t="s">
        <v>1341</v>
      </c>
      <c r="O5055" s="704"/>
      <c r="P5055" s="701" t="s">
        <v>1341</v>
      </c>
      <c r="Q5055" s="704"/>
      <c r="R5055" s="701" t="s">
        <v>1341</v>
      </c>
      <c r="S5055" s="701" t="s">
        <v>1341</v>
      </c>
    </row>
    <row r="5056" spans="1:19" x14ac:dyDescent="0.3">
      <c r="A5056" s="701" t="s">
        <v>4219</v>
      </c>
      <c r="B5056" s="701" t="s">
        <v>1607</v>
      </c>
      <c r="C5056" s="701" t="s">
        <v>1437</v>
      </c>
      <c r="D5056" s="702">
        <v>2007</v>
      </c>
      <c r="E5056" s="701" t="s">
        <v>1341</v>
      </c>
      <c r="F5056" s="701" t="s">
        <v>3942</v>
      </c>
      <c r="G5056" s="701" t="s">
        <v>1607</v>
      </c>
      <c r="H5056" s="703">
        <v>39738</v>
      </c>
      <c r="I5056" s="703">
        <v>39743</v>
      </c>
      <c r="J5056" s="701" t="s">
        <v>1608</v>
      </c>
      <c r="K5056" s="702">
        <v>5002</v>
      </c>
      <c r="L5056" s="701" t="s">
        <v>1341</v>
      </c>
      <c r="M5056" s="704"/>
      <c r="N5056" s="701" t="s">
        <v>1341</v>
      </c>
      <c r="O5056" s="704"/>
      <c r="P5056" s="701" t="s">
        <v>1341</v>
      </c>
      <c r="Q5056" s="704"/>
      <c r="R5056" s="701" t="s">
        <v>1341</v>
      </c>
      <c r="S5056" s="701" t="s">
        <v>1341</v>
      </c>
    </row>
    <row r="5057" spans="1:19" x14ac:dyDescent="0.3">
      <c r="A5057" s="701" t="s">
        <v>4188</v>
      </c>
      <c r="B5057" s="701" t="s">
        <v>1607</v>
      </c>
      <c r="C5057" s="701" t="s">
        <v>1437</v>
      </c>
      <c r="D5057" s="702">
        <v>2008</v>
      </c>
      <c r="E5057" s="701" t="s">
        <v>1341</v>
      </c>
      <c r="F5057" s="701" t="s">
        <v>3942</v>
      </c>
      <c r="G5057" s="701" t="s">
        <v>1607</v>
      </c>
      <c r="H5057" s="703">
        <v>40096</v>
      </c>
      <c r="I5057" s="703">
        <v>40101</v>
      </c>
      <c r="J5057" s="701" t="s">
        <v>1608</v>
      </c>
      <c r="K5057" s="702">
        <v>11149</v>
      </c>
      <c r="L5057" s="701" t="s">
        <v>1341</v>
      </c>
      <c r="M5057" s="704"/>
      <c r="N5057" s="701" t="s">
        <v>1341</v>
      </c>
      <c r="O5057" s="704"/>
      <c r="P5057" s="701" t="s">
        <v>1341</v>
      </c>
      <c r="Q5057" s="704"/>
      <c r="R5057" s="701" t="s">
        <v>1341</v>
      </c>
      <c r="S5057" s="701" t="s">
        <v>1341</v>
      </c>
    </row>
    <row r="5058" spans="1:19" x14ac:dyDescent="0.3">
      <c r="A5058" s="701" t="s">
        <v>4189</v>
      </c>
      <c r="B5058" s="701" t="s">
        <v>1607</v>
      </c>
      <c r="C5058" s="701" t="s">
        <v>1437</v>
      </c>
      <c r="D5058" s="702">
        <v>2008</v>
      </c>
      <c r="E5058" s="701" t="s">
        <v>1341</v>
      </c>
      <c r="F5058" s="701" t="s">
        <v>3942</v>
      </c>
      <c r="G5058" s="701" t="s">
        <v>1607</v>
      </c>
      <c r="H5058" s="703">
        <v>40278</v>
      </c>
      <c r="I5058" s="703">
        <v>40293</v>
      </c>
      <c r="J5058" s="701" t="s">
        <v>1608</v>
      </c>
      <c r="K5058" s="702">
        <v>8190</v>
      </c>
      <c r="L5058" s="701" t="s">
        <v>1341</v>
      </c>
      <c r="M5058" s="704"/>
      <c r="N5058" s="701" t="s">
        <v>1341</v>
      </c>
      <c r="O5058" s="706"/>
      <c r="P5058" s="701" t="s">
        <v>1341</v>
      </c>
      <c r="Q5058" s="704"/>
      <c r="R5058" s="701" t="s">
        <v>1341</v>
      </c>
      <c r="S5058" s="701" t="s">
        <v>1341</v>
      </c>
    </row>
    <row r="5059" spans="1:19" x14ac:dyDescent="0.3">
      <c r="A5059" s="701" t="s">
        <v>4190</v>
      </c>
      <c r="B5059" s="701" t="s">
        <v>1607</v>
      </c>
      <c r="C5059" s="701" t="s">
        <v>1437</v>
      </c>
      <c r="D5059" s="702">
        <v>2008</v>
      </c>
      <c r="E5059" s="701" t="s">
        <v>1341</v>
      </c>
      <c r="F5059" s="701" t="s">
        <v>3942</v>
      </c>
      <c r="G5059" s="701" t="s">
        <v>1607</v>
      </c>
      <c r="H5059" s="703">
        <v>40085</v>
      </c>
      <c r="I5059" s="703">
        <v>40088</v>
      </c>
      <c r="J5059" s="701" t="s">
        <v>1608</v>
      </c>
      <c r="K5059" s="702">
        <v>10941</v>
      </c>
      <c r="L5059" s="701" t="s">
        <v>1341</v>
      </c>
      <c r="M5059" s="704"/>
      <c r="N5059" s="701" t="s">
        <v>1608</v>
      </c>
      <c r="O5059" s="702">
        <v>22</v>
      </c>
      <c r="P5059" s="701" t="s">
        <v>1341</v>
      </c>
      <c r="Q5059" s="704"/>
      <c r="R5059" s="701" t="s">
        <v>1341</v>
      </c>
      <c r="S5059" s="701" t="s">
        <v>1341</v>
      </c>
    </row>
    <row r="5060" spans="1:19" x14ac:dyDescent="0.3">
      <c r="A5060" s="701" t="s">
        <v>4191</v>
      </c>
      <c r="B5060" s="701" t="s">
        <v>1607</v>
      </c>
      <c r="C5060" s="701" t="s">
        <v>1437</v>
      </c>
      <c r="D5060" s="702">
        <v>2008</v>
      </c>
      <c r="E5060" s="701" t="s">
        <v>1341</v>
      </c>
      <c r="F5060" s="701" t="s">
        <v>3942</v>
      </c>
      <c r="G5060" s="701" t="s">
        <v>1607</v>
      </c>
      <c r="H5060" s="703">
        <v>40089</v>
      </c>
      <c r="I5060" s="703">
        <v>40092</v>
      </c>
      <c r="J5060" s="701" t="s">
        <v>1608</v>
      </c>
      <c r="K5060" s="702">
        <v>11289</v>
      </c>
      <c r="L5060" s="701" t="s">
        <v>1341</v>
      </c>
      <c r="M5060" s="704"/>
      <c r="N5060" s="701" t="s">
        <v>1341</v>
      </c>
      <c r="O5060" s="706"/>
      <c r="P5060" s="701" t="s">
        <v>1341</v>
      </c>
      <c r="Q5060" s="704"/>
      <c r="R5060" s="701" t="s">
        <v>1341</v>
      </c>
      <c r="S5060" s="701" t="s">
        <v>1341</v>
      </c>
    </row>
    <row r="5061" spans="1:19" x14ac:dyDescent="0.3">
      <c r="A5061" s="701" t="s">
        <v>4192</v>
      </c>
      <c r="B5061" s="701" t="s">
        <v>1607</v>
      </c>
      <c r="C5061" s="701" t="s">
        <v>1437</v>
      </c>
      <c r="D5061" s="702">
        <v>2008</v>
      </c>
      <c r="E5061" s="701" t="s">
        <v>1341</v>
      </c>
      <c r="F5061" s="701" t="s">
        <v>3942</v>
      </c>
      <c r="G5061" s="701" t="s">
        <v>1607</v>
      </c>
      <c r="H5061" s="703">
        <v>40092</v>
      </c>
      <c r="I5061" s="703">
        <v>40096</v>
      </c>
      <c r="J5061" s="701" t="s">
        <v>1608</v>
      </c>
      <c r="K5061" s="702">
        <v>11556</v>
      </c>
      <c r="L5061" s="701" t="s">
        <v>1341</v>
      </c>
      <c r="M5061" s="704"/>
      <c r="N5061" s="701" t="s">
        <v>1341</v>
      </c>
      <c r="O5061" s="706"/>
      <c r="P5061" s="701" t="s">
        <v>1341</v>
      </c>
      <c r="Q5061" s="704"/>
      <c r="R5061" s="701" t="s">
        <v>1341</v>
      </c>
      <c r="S5061" s="701" t="s">
        <v>1341</v>
      </c>
    </row>
    <row r="5062" spans="1:19" x14ac:dyDescent="0.3">
      <c r="A5062" s="701" t="s">
        <v>4123</v>
      </c>
      <c r="B5062" s="701" t="s">
        <v>1607</v>
      </c>
      <c r="C5062" s="701" t="s">
        <v>1437</v>
      </c>
      <c r="D5062" s="702">
        <v>2009</v>
      </c>
      <c r="E5062" s="701" t="s">
        <v>1341</v>
      </c>
      <c r="F5062" s="701" t="s">
        <v>3942</v>
      </c>
      <c r="G5062" s="701" t="s">
        <v>1341</v>
      </c>
      <c r="H5062" s="703">
        <v>40469</v>
      </c>
      <c r="I5062" s="703">
        <v>40474</v>
      </c>
      <c r="J5062" s="701" t="s">
        <v>1608</v>
      </c>
      <c r="K5062" s="702">
        <v>4115</v>
      </c>
      <c r="L5062" s="701" t="s">
        <v>1341</v>
      </c>
      <c r="M5062" s="704"/>
      <c r="N5062" s="701" t="s">
        <v>1341</v>
      </c>
      <c r="O5062" s="706"/>
      <c r="P5062" s="701" t="s">
        <v>1341</v>
      </c>
      <c r="Q5062" s="704"/>
      <c r="R5062" s="701" t="s">
        <v>1341</v>
      </c>
      <c r="S5062" s="701" t="s">
        <v>1341</v>
      </c>
    </row>
    <row r="5063" spans="1:19" x14ac:dyDescent="0.3">
      <c r="A5063" s="701" t="s">
        <v>4124</v>
      </c>
      <c r="B5063" s="701" t="s">
        <v>1607</v>
      </c>
      <c r="C5063" s="701" t="s">
        <v>1437</v>
      </c>
      <c r="D5063" s="702">
        <v>2009</v>
      </c>
      <c r="E5063" s="701" t="s">
        <v>1341</v>
      </c>
      <c r="F5063" s="701" t="s">
        <v>3942</v>
      </c>
      <c r="G5063" s="701" t="s">
        <v>1607</v>
      </c>
      <c r="H5063" s="703">
        <v>40644</v>
      </c>
      <c r="I5063" s="703">
        <v>40660</v>
      </c>
      <c r="J5063" s="701" t="s">
        <v>1608</v>
      </c>
      <c r="K5063" s="702">
        <v>10216</v>
      </c>
      <c r="L5063" s="701" t="s">
        <v>1341</v>
      </c>
      <c r="M5063" s="704"/>
      <c r="N5063" s="701" t="s">
        <v>1341</v>
      </c>
      <c r="O5063" s="706"/>
      <c r="P5063" s="701" t="s">
        <v>1341</v>
      </c>
      <c r="Q5063" s="704"/>
      <c r="R5063" s="701" t="s">
        <v>1341</v>
      </c>
      <c r="S5063" s="701" t="s">
        <v>1341</v>
      </c>
    </row>
    <row r="5064" spans="1:19" x14ac:dyDescent="0.3">
      <c r="A5064" s="701" t="s">
        <v>4193</v>
      </c>
      <c r="B5064" s="701" t="s">
        <v>1607</v>
      </c>
      <c r="C5064" s="701" t="s">
        <v>1437</v>
      </c>
      <c r="D5064" s="702">
        <v>2009</v>
      </c>
      <c r="E5064" s="701" t="s">
        <v>1341</v>
      </c>
      <c r="F5064" s="701" t="s">
        <v>3942</v>
      </c>
      <c r="G5064" s="701" t="s">
        <v>1607</v>
      </c>
      <c r="H5064" s="703">
        <v>40448</v>
      </c>
      <c r="I5064" s="703">
        <v>40469</v>
      </c>
      <c r="J5064" s="701" t="s">
        <v>1608</v>
      </c>
      <c r="K5064" s="702">
        <v>11622</v>
      </c>
      <c r="L5064" s="701" t="s">
        <v>1341</v>
      </c>
      <c r="M5064" s="704"/>
      <c r="N5064" s="701" t="s">
        <v>1341</v>
      </c>
      <c r="O5064" s="706"/>
      <c r="P5064" s="701" t="s">
        <v>1341</v>
      </c>
      <c r="Q5064" s="706"/>
      <c r="R5064" s="701" t="s">
        <v>1341</v>
      </c>
      <c r="S5064" s="701" t="s">
        <v>1341</v>
      </c>
    </row>
    <row r="5065" spans="1:19" x14ac:dyDescent="0.3">
      <c r="A5065" s="701" t="s">
        <v>4121</v>
      </c>
      <c r="B5065" s="701" t="s">
        <v>1607</v>
      </c>
      <c r="C5065" s="701" t="s">
        <v>1437</v>
      </c>
      <c r="D5065" s="702">
        <v>2010</v>
      </c>
      <c r="E5065" s="701" t="s">
        <v>1341</v>
      </c>
      <c r="F5065" s="701" t="s">
        <v>3942</v>
      </c>
      <c r="G5065" s="701" t="s">
        <v>1341</v>
      </c>
      <c r="H5065" s="703">
        <v>40829</v>
      </c>
      <c r="I5065" s="703">
        <v>40832</v>
      </c>
      <c r="J5065" s="701" t="s">
        <v>1608</v>
      </c>
      <c r="K5065" s="702">
        <v>11466</v>
      </c>
      <c r="L5065" s="701" t="s">
        <v>1341</v>
      </c>
      <c r="M5065" s="704"/>
      <c r="N5065" s="701" t="s">
        <v>1341</v>
      </c>
      <c r="O5065" s="706"/>
      <c r="P5065" s="701" t="s">
        <v>1341</v>
      </c>
      <c r="Q5065" s="706"/>
      <c r="R5065" s="701" t="s">
        <v>1341</v>
      </c>
      <c r="S5065" s="701" t="s">
        <v>1341</v>
      </c>
    </row>
    <row r="5066" spans="1:19" x14ac:dyDescent="0.3">
      <c r="A5066" s="701" t="s">
        <v>4122</v>
      </c>
      <c r="B5066" s="701" t="s">
        <v>1607</v>
      </c>
      <c r="C5066" s="701" t="s">
        <v>1437</v>
      </c>
      <c r="D5066" s="702">
        <v>2010</v>
      </c>
      <c r="E5066" s="701" t="s">
        <v>1341</v>
      </c>
      <c r="F5066" s="701" t="s">
        <v>3942</v>
      </c>
      <c r="G5066" s="701" t="s">
        <v>1341</v>
      </c>
      <c r="H5066" s="703">
        <v>40834</v>
      </c>
      <c r="I5066" s="703">
        <v>40835</v>
      </c>
      <c r="J5066" s="701" t="s">
        <v>1608</v>
      </c>
      <c r="K5066" s="702">
        <v>2211</v>
      </c>
      <c r="L5066" s="701" t="s">
        <v>1341</v>
      </c>
      <c r="M5066" s="704"/>
      <c r="N5066" s="701" t="s">
        <v>1341</v>
      </c>
      <c r="O5066" s="706"/>
      <c r="P5066" s="701" t="s">
        <v>1341</v>
      </c>
      <c r="Q5066" s="704"/>
      <c r="R5066" s="701" t="s">
        <v>1341</v>
      </c>
      <c r="S5066" s="701" t="s">
        <v>1341</v>
      </c>
    </row>
    <row r="5067" spans="1:19" x14ac:dyDescent="0.3">
      <c r="A5067" s="701" t="s">
        <v>4220</v>
      </c>
      <c r="B5067" s="701" t="s">
        <v>1607</v>
      </c>
      <c r="C5067" s="701" t="s">
        <v>1437</v>
      </c>
      <c r="D5067" s="702">
        <v>2010</v>
      </c>
      <c r="E5067" s="701" t="s">
        <v>1341</v>
      </c>
      <c r="F5067" s="701" t="s">
        <v>3942</v>
      </c>
      <c r="G5067" s="701" t="s">
        <v>1607</v>
      </c>
      <c r="H5067" s="703">
        <v>41016</v>
      </c>
      <c r="I5067" s="703">
        <v>41028</v>
      </c>
      <c r="J5067" s="701" t="s">
        <v>1608</v>
      </c>
      <c r="K5067" s="702">
        <v>3942</v>
      </c>
      <c r="L5067" s="701" t="s">
        <v>1341</v>
      </c>
      <c r="M5067" s="706"/>
      <c r="N5067" s="701" t="s">
        <v>1341</v>
      </c>
      <c r="O5067" s="704"/>
      <c r="P5067" s="701" t="s">
        <v>1341</v>
      </c>
      <c r="Q5067" s="704"/>
      <c r="R5067" s="701" t="s">
        <v>1341</v>
      </c>
      <c r="S5067" s="701" t="s">
        <v>1341</v>
      </c>
    </row>
    <row r="5068" spans="1:19" x14ac:dyDescent="0.3">
      <c r="A5068" s="701" t="s">
        <v>5709</v>
      </c>
      <c r="B5068" s="701" t="s">
        <v>1607</v>
      </c>
      <c r="C5068" s="701" t="s">
        <v>610</v>
      </c>
      <c r="D5068" s="702">
        <v>1975</v>
      </c>
      <c r="E5068" s="701" t="s">
        <v>2452</v>
      </c>
      <c r="F5068" s="701" t="s">
        <v>1784</v>
      </c>
      <c r="G5068" s="701" t="s">
        <v>1612</v>
      </c>
      <c r="H5068" s="703">
        <v>27928</v>
      </c>
      <c r="I5068" s="703">
        <v>27928</v>
      </c>
      <c r="J5068" s="701" t="s">
        <v>1608</v>
      </c>
      <c r="K5068" s="702">
        <v>102710</v>
      </c>
      <c r="L5068" s="701" t="s">
        <v>1341</v>
      </c>
      <c r="M5068" s="704"/>
      <c r="N5068" s="701" t="s">
        <v>1613</v>
      </c>
      <c r="O5068" s="705">
        <v>794778</v>
      </c>
      <c r="P5068" s="701" t="s">
        <v>1341</v>
      </c>
      <c r="Q5068" s="704"/>
      <c r="R5068" s="701" t="s">
        <v>1341</v>
      </c>
      <c r="S5068" s="701" t="s">
        <v>1341</v>
      </c>
    </row>
    <row r="5069" spans="1:19" x14ac:dyDescent="0.3">
      <c r="A5069" s="701" t="s">
        <v>5714</v>
      </c>
      <c r="B5069" s="701" t="s">
        <v>1607</v>
      </c>
      <c r="C5069" s="701" t="s">
        <v>610</v>
      </c>
      <c r="D5069" s="702">
        <v>1975</v>
      </c>
      <c r="E5069" s="701" t="s">
        <v>1808</v>
      </c>
      <c r="F5069" s="701" t="s">
        <v>1809</v>
      </c>
      <c r="G5069" s="701" t="s">
        <v>1612</v>
      </c>
      <c r="H5069" s="703">
        <v>27942</v>
      </c>
      <c r="I5069" s="703">
        <v>27942</v>
      </c>
      <c r="J5069" s="701" t="s">
        <v>1608</v>
      </c>
      <c r="K5069" s="702">
        <v>132004</v>
      </c>
      <c r="L5069" s="701" t="s">
        <v>1341</v>
      </c>
      <c r="M5069" s="704"/>
      <c r="N5069" s="701" t="s">
        <v>1613</v>
      </c>
      <c r="O5069" s="705">
        <v>759480</v>
      </c>
      <c r="P5069" s="701" t="s">
        <v>1341</v>
      </c>
      <c r="Q5069" s="704"/>
      <c r="R5069" s="701" t="s">
        <v>1341</v>
      </c>
      <c r="S5069" s="701" t="s">
        <v>1341</v>
      </c>
    </row>
    <row r="5070" spans="1:19" x14ac:dyDescent="0.3">
      <c r="A5070" s="701" t="s">
        <v>5715</v>
      </c>
      <c r="B5070" s="701" t="s">
        <v>1607</v>
      </c>
      <c r="C5070" s="701" t="s">
        <v>610</v>
      </c>
      <c r="D5070" s="702">
        <v>1975</v>
      </c>
      <c r="E5070" s="701" t="s">
        <v>1808</v>
      </c>
      <c r="F5070" s="701" t="s">
        <v>1809</v>
      </c>
      <c r="G5070" s="701" t="s">
        <v>1612</v>
      </c>
      <c r="H5070" s="703">
        <v>27942</v>
      </c>
      <c r="I5070" s="703">
        <v>27942</v>
      </c>
      <c r="J5070" s="701" t="s">
        <v>1608</v>
      </c>
      <c r="K5070" s="702">
        <v>152412</v>
      </c>
      <c r="L5070" s="701" t="s">
        <v>1341</v>
      </c>
      <c r="M5070" s="704"/>
      <c r="N5070" s="701" t="s">
        <v>1613</v>
      </c>
      <c r="O5070" s="702">
        <v>296839</v>
      </c>
      <c r="P5070" s="701" t="s">
        <v>1341</v>
      </c>
      <c r="Q5070" s="704"/>
      <c r="R5070" s="701" t="s">
        <v>1341</v>
      </c>
      <c r="S5070" s="701" t="s">
        <v>1341</v>
      </c>
    </row>
    <row r="5071" spans="1:19" x14ac:dyDescent="0.3">
      <c r="A5071" s="701" t="s">
        <v>7619</v>
      </c>
      <c r="B5071" s="701" t="s">
        <v>1607</v>
      </c>
      <c r="C5071" s="701" t="s">
        <v>610</v>
      </c>
      <c r="D5071" s="702">
        <v>1976</v>
      </c>
      <c r="E5071" s="701" t="s">
        <v>1808</v>
      </c>
      <c r="F5071" s="701" t="s">
        <v>1809</v>
      </c>
      <c r="G5071" s="701" t="s">
        <v>1612</v>
      </c>
      <c r="H5071" s="703">
        <v>28303</v>
      </c>
      <c r="I5071" s="703">
        <v>28303</v>
      </c>
      <c r="J5071" s="701" t="s">
        <v>1608</v>
      </c>
      <c r="K5071" s="702">
        <v>147338</v>
      </c>
      <c r="L5071" s="701" t="s">
        <v>1341</v>
      </c>
      <c r="M5071" s="704"/>
      <c r="N5071" s="701" t="s">
        <v>1608</v>
      </c>
      <c r="O5071" s="702">
        <v>3287</v>
      </c>
      <c r="P5071" s="701" t="s">
        <v>1341</v>
      </c>
      <c r="Q5071" s="704"/>
      <c r="R5071" s="701" t="s">
        <v>1341</v>
      </c>
      <c r="S5071" s="701" t="s">
        <v>1341</v>
      </c>
    </row>
    <row r="5072" spans="1:19" x14ac:dyDescent="0.3">
      <c r="A5072" s="701" t="s">
        <v>7620</v>
      </c>
      <c r="B5072" s="701" t="s">
        <v>1607</v>
      </c>
      <c r="C5072" s="701" t="s">
        <v>610</v>
      </c>
      <c r="D5072" s="702">
        <v>1977</v>
      </c>
      <c r="E5072" s="701" t="s">
        <v>1808</v>
      </c>
      <c r="F5072" s="701" t="s">
        <v>1809</v>
      </c>
      <c r="G5072" s="701" t="s">
        <v>1612</v>
      </c>
      <c r="H5072" s="703">
        <v>28668</v>
      </c>
      <c r="I5072" s="703">
        <v>28668</v>
      </c>
      <c r="J5072" s="701" t="s">
        <v>1608</v>
      </c>
      <c r="K5072" s="702">
        <v>152532</v>
      </c>
      <c r="L5072" s="701" t="s">
        <v>1341</v>
      </c>
      <c r="M5072" s="704"/>
      <c r="N5072" s="701" t="s">
        <v>1608</v>
      </c>
      <c r="O5072" s="702">
        <v>1308</v>
      </c>
      <c r="P5072" s="701" t="s">
        <v>1341</v>
      </c>
      <c r="Q5072" s="704"/>
      <c r="R5072" s="701" t="s">
        <v>1341</v>
      </c>
      <c r="S5072" s="701" t="s">
        <v>1341</v>
      </c>
    </row>
    <row r="5073" spans="1:19" x14ac:dyDescent="0.3">
      <c r="A5073" s="701" t="s">
        <v>7621</v>
      </c>
      <c r="B5073" s="701" t="s">
        <v>1607</v>
      </c>
      <c r="C5073" s="701" t="s">
        <v>610</v>
      </c>
      <c r="D5073" s="702">
        <v>1977</v>
      </c>
      <c r="E5073" s="701" t="s">
        <v>2452</v>
      </c>
      <c r="F5073" s="701" t="s">
        <v>1784</v>
      </c>
      <c r="G5073" s="701" t="s">
        <v>1612</v>
      </c>
      <c r="H5073" s="703">
        <v>28664</v>
      </c>
      <c r="I5073" s="703">
        <v>28664</v>
      </c>
      <c r="J5073" s="701" t="s">
        <v>1608</v>
      </c>
      <c r="K5073" s="702">
        <v>146296</v>
      </c>
      <c r="L5073" s="701" t="s">
        <v>1341</v>
      </c>
      <c r="M5073" s="704"/>
      <c r="N5073" s="701" t="s">
        <v>1608</v>
      </c>
      <c r="O5073" s="702">
        <v>4836</v>
      </c>
      <c r="P5073" s="701" t="s">
        <v>1341</v>
      </c>
      <c r="Q5073" s="704"/>
      <c r="R5073" s="701" t="s">
        <v>1341</v>
      </c>
      <c r="S5073" s="701" t="s">
        <v>1341</v>
      </c>
    </row>
    <row r="5074" spans="1:19" x14ac:dyDescent="0.3">
      <c r="A5074" s="701" t="s">
        <v>7647</v>
      </c>
      <c r="B5074" s="701" t="s">
        <v>1607</v>
      </c>
      <c r="C5074" s="701" t="s">
        <v>610</v>
      </c>
      <c r="D5074" s="702">
        <v>1978</v>
      </c>
      <c r="E5074" s="701" t="s">
        <v>1808</v>
      </c>
      <c r="F5074" s="701" t="s">
        <v>1809</v>
      </c>
      <c r="G5074" s="701" t="s">
        <v>1612</v>
      </c>
      <c r="H5074" s="703">
        <v>28998</v>
      </c>
      <c r="I5074" s="703">
        <v>28998</v>
      </c>
      <c r="J5074" s="701" t="s">
        <v>1608</v>
      </c>
      <c r="K5074" s="702">
        <v>48130</v>
      </c>
      <c r="L5074" s="701" t="s">
        <v>1341</v>
      </c>
      <c r="M5074" s="704"/>
      <c r="N5074" s="701" t="s">
        <v>1613</v>
      </c>
      <c r="O5074" s="702">
        <v>776403</v>
      </c>
      <c r="P5074" s="701" t="s">
        <v>1608</v>
      </c>
      <c r="Q5074" s="702">
        <v>2005</v>
      </c>
      <c r="R5074" s="701" t="s">
        <v>1341</v>
      </c>
      <c r="S5074" s="701" t="s">
        <v>1341</v>
      </c>
    </row>
    <row r="5075" spans="1:19" x14ac:dyDescent="0.3">
      <c r="A5075" s="701" t="s">
        <v>7685</v>
      </c>
      <c r="B5075" s="701" t="s">
        <v>1607</v>
      </c>
      <c r="C5075" s="701" t="s">
        <v>610</v>
      </c>
      <c r="D5075" s="702">
        <v>1979</v>
      </c>
      <c r="E5075" s="701" t="s">
        <v>1808</v>
      </c>
      <c r="F5075" s="701" t="s">
        <v>1809</v>
      </c>
      <c r="G5075" s="701" t="s">
        <v>1612</v>
      </c>
      <c r="H5075" s="703">
        <v>29361</v>
      </c>
      <c r="I5075" s="703">
        <v>29398</v>
      </c>
      <c r="J5075" s="701" t="s">
        <v>1608</v>
      </c>
      <c r="K5075" s="702">
        <v>147145</v>
      </c>
      <c r="L5075" s="701" t="s">
        <v>1341</v>
      </c>
      <c r="M5075" s="704"/>
      <c r="N5075" s="701" t="s">
        <v>1613</v>
      </c>
      <c r="O5075" s="702">
        <v>2857789</v>
      </c>
      <c r="P5075" s="701" t="s">
        <v>1608</v>
      </c>
      <c r="Q5075" s="705">
        <v>720</v>
      </c>
      <c r="R5075" s="701" t="s">
        <v>1341</v>
      </c>
      <c r="S5075" s="701" t="s">
        <v>1341</v>
      </c>
    </row>
    <row r="5076" spans="1:19" x14ac:dyDescent="0.3">
      <c r="A5076" s="701" t="s">
        <v>7726</v>
      </c>
      <c r="B5076" s="701" t="s">
        <v>1607</v>
      </c>
      <c r="C5076" s="701" t="s">
        <v>610</v>
      </c>
      <c r="D5076" s="702">
        <v>1980</v>
      </c>
      <c r="E5076" s="701" t="s">
        <v>1808</v>
      </c>
      <c r="F5076" s="701" t="s">
        <v>1809</v>
      </c>
      <c r="G5076" s="701" t="s">
        <v>1612</v>
      </c>
      <c r="H5076" s="703">
        <v>29761</v>
      </c>
      <c r="I5076" s="703">
        <v>29761</v>
      </c>
      <c r="J5076" s="701" t="s">
        <v>1608</v>
      </c>
      <c r="K5076" s="702">
        <v>194649</v>
      </c>
      <c r="L5076" s="701" t="s">
        <v>1341</v>
      </c>
      <c r="M5076" s="706"/>
      <c r="N5076" s="701" t="s">
        <v>1613</v>
      </c>
      <c r="O5076" s="702">
        <v>3793170</v>
      </c>
      <c r="P5076" s="701" t="s">
        <v>1608</v>
      </c>
      <c r="Q5076" s="705">
        <v>1465</v>
      </c>
      <c r="R5076" s="701" t="s">
        <v>1341</v>
      </c>
      <c r="S5076" s="701" t="s">
        <v>1341</v>
      </c>
    </row>
    <row r="5077" spans="1:19" x14ac:dyDescent="0.3">
      <c r="A5077" s="701" t="s">
        <v>7742</v>
      </c>
      <c r="B5077" s="701" t="s">
        <v>1607</v>
      </c>
      <c r="C5077" s="701" t="s">
        <v>610</v>
      </c>
      <c r="D5077" s="702">
        <v>1980</v>
      </c>
      <c r="E5077" s="701" t="s">
        <v>1808</v>
      </c>
      <c r="F5077" s="701" t="s">
        <v>1809</v>
      </c>
      <c r="G5077" s="701" t="s">
        <v>1612</v>
      </c>
      <c r="H5077" s="703">
        <v>29724</v>
      </c>
      <c r="I5077" s="703">
        <v>29724</v>
      </c>
      <c r="J5077" s="701" t="s">
        <v>1608</v>
      </c>
      <c r="K5077" s="702">
        <v>42089</v>
      </c>
      <c r="L5077" s="701" t="s">
        <v>1341</v>
      </c>
      <c r="M5077" s="706"/>
      <c r="N5077" s="701" t="s">
        <v>1613</v>
      </c>
      <c r="O5077" s="702">
        <v>787842</v>
      </c>
      <c r="P5077" s="701" t="s">
        <v>1608</v>
      </c>
      <c r="Q5077" s="705">
        <v>127</v>
      </c>
      <c r="R5077" s="701" t="s">
        <v>1341</v>
      </c>
      <c r="S5077" s="701" t="s">
        <v>1341</v>
      </c>
    </row>
    <row r="5078" spans="1:19" x14ac:dyDescent="0.3">
      <c r="A5078" s="701" t="s">
        <v>7738</v>
      </c>
      <c r="B5078" s="701" t="s">
        <v>1607</v>
      </c>
      <c r="C5078" s="701" t="s">
        <v>610</v>
      </c>
      <c r="D5078" s="702">
        <v>1981</v>
      </c>
      <c r="E5078" s="701" t="s">
        <v>1808</v>
      </c>
      <c r="F5078" s="701" t="s">
        <v>1809</v>
      </c>
      <c r="G5078" s="701" t="s">
        <v>1612</v>
      </c>
      <c r="H5078" s="703">
        <v>30095</v>
      </c>
      <c r="I5078" s="703">
        <v>30118</v>
      </c>
      <c r="J5078" s="701" t="s">
        <v>1608</v>
      </c>
      <c r="K5078" s="702">
        <v>262176</v>
      </c>
      <c r="L5078" s="701" t="s">
        <v>1341</v>
      </c>
      <c r="M5078" s="706"/>
      <c r="N5078" s="701" t="s">
        <v>1613</v>
      </c>
      <c r="O5078" s="702">
        <v>4360276</v>
      </c>
      <c r="P5078" s="701" t="s">
        <v>1608</v>
      </c>
      <c r="Q5078" s="705">
        <v>789</v>
      </c>
      <c r="R5078" s="701" t="s">
        <v>1341</v>
      </c>
      <c r="S5078" s="701" t="s">
        <v>1341</v>
      </c>
    </row>
    <row r="5079" spans="1:19" x14ac:dyDescent="0.3">
      <c r="A5079" s="701" t="s">
        <v>7782</v>
      </c>
      <c r="B5079" s="701" t="s">
        <v>1607</v>
      </c>
      <c r="C5079" s="701" t="s">
        <v>610</v>
      </c>
      <c r="D5079" s="702">
        <v>1981</v>
      </c>
      <c r="E5079" s="701" t="s">
        <v>1808</v>
      </c>
      <c r="F5079" s="701" t="s">
        <v>1809</v>
      </c>
      <c r="G5079" s="701" t="s">
        <v>1612</v>
      </c>
      <c r="H5079" s="703">
        <v>30089</v>
      </c>
      <c r="I5079" s="703">
        <v>30089</v>
      </c>
      <c r="J5079" s="701" t="s">
        <v>1608</v>
      </c>
      <c r="K5079" s="702">
        <v>48700</v>
      </c>
      <c r="L5079" s="701" t="s">
        <v>1341</v>
      </c>
      <c r="M5079" s="704"/>
      <c r="N5079" s="701" t="s">
        <v>1613</v>
      </c>
      <c r="O5079" s="702">
        <v>836422</v>
      </c>
      <c r="P5079" s="701" t="s">
        <v>1608</v>
      </c>
      <c r="Q5079" s="705">
        <v>878</v>
      </c>
      <c r="R5079" s="701" t="s">
        <v>1341</v>
      </c>
      <c r="S5079" s="701" t="s">
        <v>1341</v>
      </c>
    </row>
    <row r="5080" spans="1:19" x14ac:dyDescent="0.3">
      <c r="A5080" s="701" t="s">
        <v>7799</v>
      </c>
      <c r="B5080" s="701" t="s">
        <v>1607</v>
      </c>
      <c r="C5080" s="701" t="s">
        <v>610</v>
      </c>
      <c r="D5080" s="702">
        <v>1982</v>
      </c>
      <c r="E5080" s="701" t="s">
        <v>1808</v>
      </c>
      <c r="F5080" s="701" t="s">
        <v>1809</v>
      </c>
      <c r="G5080" s="701" t="s">
        <v>1612</v>
      </c>
      <c r="H5080" s="703">
        <v>30460</v>
      </c>
      <c r="I5080" s="703">
        <v>30460</v>
      </c>
      <c r="J5080" s="701" t="s">
        <v>1608</v>
      </c>
      <c r="K5080" s="702">
        <v>204141</v>
      </c>
      <c r="L5080" s="701" t="s">
        <v>1341</v>
      </c>
      <c r="M5080" s="704"/>
      <c r="N5080" s="701" t="s">
        <v>1613</v>
      </c>
      <c r="O5080" s="702">
        <v>1835037</v>
      </c>
      <c r="P5080" s="701" t="s">
        <v>1608</v>
      </c>
      <c r="Q5080" s="702">
        <v>1122</v>
      </c>
      <c r="R5080" s="701" t="s">
        <v>1341</v>
      </c>
      <c r="S5080" s="701" t="s">
        <v>1341</v>
      </c>
    </row>
    <row r="5081" spans="1:19" x14ac:dyDescent="0.3">
      <c r="A5081" s="701" t="s">
        <v>7822</v>
      </c>
      <c r="B5081" s="701" t="s">
        <v>1607</v>
      </c>
      <c r="C5081" s="701" t="s">
        <v>610</v>
      </c>
      <c r="D5081" s="702">
        <v>1983</v>
      </c>
      <c r="E5081" s="701" t="s">
        <v>1808</v>
      </c>
      <c r="F5081" s="701" t="s">
        <v>1809</v>
      </c>
      <c r="G5081" s="701" t="s">
        <v>1612</v>
      </c>
      <c r="H5081" s="703">
        <v>30846</v>
      </c>
      <c r="I5081" s="703">
        <v>30846</v>
      </c>
      <c r="J5081" s="701" t="s">
        <v>1608</v>
      </c>
      <c r="K5081" s="702">
        <v>74170</v>
      </c>
      <c r="L5081" s="701" t="s">
        <v>1341</v>
      </c>
      <c r="M5081" s="704"/>
      <c r="N5081" s="701" t="s">
        <v>1613</v>
      </c>
      <c r="O5081" s="702">
        <v>574412</v>
      </c>
      <c r="P5081" s="701" t="s">
        <v>1608</v>
      </c>
      <c r="Q5081" s="705">
        <v>901</v>
      </c>
      <c r="R5081" s="701" t="s">
        <v>1341</v>
      </c>
      <c r="S5081" s="701" t="s">
        <v>1341</v>
      </c>
    </row>
    <row r="5082" spans="1:19" x14ac:dyDescent="0.3">
      <c r="A5082" s="701" t="s">
        <v>7824</v>
      </c>
      <c r="B5082" s="701" t="s">
        <v>1607</v>
      </c>
      <c r="C5082" s="701" t="s">
        <v>610</v>
      </c>
      <c r="D5082" s="702">
        <v>1983</v>
      </c>
      <c r="E5082" s="701" t="s">
        <v>1808</v>
      </c>
      <c r="F5082" s="701" t="s">
        <v>1809</v>
      </c>
      <c r="G5082" s="701" t="s">
        <v>1612</v>
      </c>
      <c r="H5082" s="703">
        <v>30846</v>
      </c>
      <c r="I5082" s="703">
        <v>30846</v>
      </c>
      <c r="J5082" s="701" t="s">
        <v>1608</v>
      </c>
      <c r="K5082" s="702">
        <v>74392</v>
      </c>
      <c r="L5082" s="701" t="s">
        <v>1341</v>
      </c>
      <c r="M5082" s="704"/>
      <c r="N5082" s="701" t="s">
        <v>1613</v>
      </c>
      <c r="O5082" s="705">
        <v>576135</v>
      </c>
      <c r="P5082" s="701" t="s">
        <v>1608</v>
      </c>
      <c r="Q5082" s="705">
        <v>901</v>
      </c>
      <c r="R5082" s="701" t="s">
        <v>1341</v>
      </c>
      <c r="S5082" s="701" t="s">
        <v>1341</v>
      </c>
    </row>
    <row r="5083" spans="1:19" x14ac:dyDescent="0.3">
      <c r="A5083" s="701" t="s">
        <v>7825</v>
      </c>
      <c r="B5083" s="701" t="s">
        <v>1607</v>
      </c>
      <c r="C5083" s="701" t="s">
        <v>610</v>
      </c>
      <c r="D5083" s="702">
        <v>1983</v>
      </c>
      <c r="E5083" s="701" t="s">
        <v>1808</v>
      </c>
      <c r="F5083" s="701" t="s">
        <v>1809</v>
      </c>
      <c r="G5083" s="701" t="s">
        <v>1612</v>
      </c>
      <c r="H5083" s="703">
        <v>30846</v>
      </c>
      <c r="I5083" s="703">
        <v>30846</v>
      </c>
      <c r="J5083" s="701" t="s">
        <v>1608</v>
      </c>
      <c r="K5083" s="702">
        <v>74170</v>
      </c>
      <c r="L5083" s="701" t="s">
        <v>1341</v>
      </c>
      <c r="M5083" s="704"/>
      <c r="N5083" s="701" t="s">
        <v>1613</v>
      </c>
      <c r="O5083" s="702">
        <v>574412</v>
      </c>
      <c r="P5083" s="701" t="s">
        <v>1608</v>
      </c>
      <c r="Q5083" s="702">
        <v>901</v>
      </c>
      <c r="R5083" s="701" t="s">
        <v>1341</v>
      </c>
      <c r="S5083" s="701" t="s">
        <v>1341</v>
      </c>
    </row>
    <row r="5084" spans="1:19" x14ac:dyDescent="0.3">
      <c r="A5084" s="701" t="s">
        <v>7868</v>
      </c>
      <c r="B5084" s="701" t="s">
        <v>1607</v>
      </c>
      <c r="C5084" s="701" t="s">
        <v>610</v>
      </c>
      <c r="D5084" s="702">
        <v>1984</v>
      </c>
      <c r="E5084" s="701" t="s">
        <v>1808</v>
      </c>
      <c r="F5084" s="701" t="s">
        <v>1809</v>
      </c>
      <c r="G5084" s="701" t="s">
        <v>1612</v>
      </c>
      <c r="H5084" s="703">
        <v>31209</v>
      </c>
      <c r="I5084" s="703">
        <v>31209</v>
      </c>
      <c r="J5084" s="701" t="s">
        <v>1608</v>
      </c>
      <c r="K5084" s="702">
        <v>103665</v>
      </c>
      <c r="L5084" s="701" t="s">
        <v>1341</v>
      </c>
      <c r="M5084" s="704"/>
      <c r="N5084" s="701" t="s">
        <v>1613</v>
      </c>
      <c r="O5084" s="702">
        <v>606236</v>
      </c>
      <c r="P5084" s="701" t="s">
        <v>1608</v>
      </c>
      <c r="Q5084" s="705">
        <v>416</v>
      </c>
      <c r="R5084" s="701" t="s">
        <v>1341</v>
      </c>
      <c r="S5084" s="701" t="s">
        <v>1341</v>
      </c>
    </row>
    <row r="5085" spans="1:19" x14ac:dyDescent="0.3">
      <c r="A5085" s="701" t="s">
        <v>7869</v>
      </c>
      <c r="B5085" s="701" t="s">
        <v>1607</v>
      </c>
      <c r="C5085" s="701" t="s">
        <v>610</v>
      </c>
      <c r="D5085" s="702">
        <v>1984</v>
      </c>
      <c r="E5085" s="701" t="s">
        <v>1808</v>
      </c>
      <c r="F5085" s="701" t="s">
        <v>1809</v>
      </c>
      <c r="G5085" s="701" t="s">
        <v>1612</v>
      </c>
      <c r="H5085" s="703">
        <v>31209</v>
      </c>
      <c r="I5085" s="703">
        <v>31209</v>
      </c>
      <c r="J5085" s="701" t="s">
        <v>1608</v>
      </c>
      <c r="K5085" s="702">
        <v>105224</v>
      </c>
      <c r="L5085" s="701" t="s">
        <v>1341</v>
      </c>
      <c r="M5085" s="704"/>
      <c r="N5085" s="701" t="s">
        <v>1613</v>
      </c>
      <c r="O5085" s="702">
        <v>606237</v>
      </c>
      <c r="P5085" s="701" t="s">
        <v>1608</v>
      </c>
      <c r="Q5085" s="702">
        <v>422</v>
      </c>
      <c r="R5085" s="701" t="s">
        <v>1341</v>
      </c>
      <c r="S5085" s="701" t="s">
        <v>1341</v>
      </c>
    </row>
    <row r="5086" spans="1:19" x14ac:dyDescent="0.3">
      <c r="A5086" s="701" t="s">
        <v>7950</v>
      </c>
      <c r="B5086" s="701" t="s">
        <v>1607</v>
      </c>
      <c r="C5086" s="701" t="s">
        <v>610</v>
      </c>
      <c r="D5086" s="702">
        <v>1985</v>
      </c>
      <c r="E5086" s="701" t="s">
        <v>1808</v>
      </c>
      <c r="F5086" s="701" t="s">
        <v>1809</v>
      </c>
      <c r="G5086" s="701" t="s">
        <v>1612</v>
      </c>
      <c r="H5086" s="703">
        <v>31568</v>
      </c>
      <c r="I5086" s="703">
        <v>31575</v>
      </c>
      <c r="J5086" s="701" t="s">
        <v>1608</v>
      </c>
      <c r="K5086" s="702">
        <v>203534</v>
      </c>
      <c r="L5086" s="701" t="s">
        <v>1341</v>
      </c>
      <c r="M5086" s="704"/>
      <c r="N5086" s="701" t="s">
        <v>1613</v>
      </c>
      <c r="O5086" s="702">
        <v>2749176</v>
      </c>
      <c r="P5086" s="701" t="s">
        <v>1608</v>
      </c>
      <c r="Q5086" s="705">
        <v>1290</v>
      </c>
      <c r="R5086" s="701" t="s">
        <v>1341</v>
      </c>
      <c r="S5086" s="701" t="s">
        <v>1341</v>
      </c>
    </row>
    <row r="5087" spans="1:19" x14ac:dyDescent="0.3">
      <c r="A5087" s="701" t="s">
        <v>7961</v>
      </c>
      <c r="B5087" s="701" t="s">
        <v>1607</v>
      </c>
      <c r="C5087" s="701" t="s">
        <v>610</v>
      </c>
      <c r="D5087" s="702">
        <v>1986</v>
      </c>
      <c r="E5087" s="701" t="s">
        <v>1808</v>
      </c>
      <c r="F5087" s="701" t="s">
        <v>1809</v>
      </c>
      <c r="G5087" s="701" t="s">
        <v>1612</v>
      </c>
      <c r="H5087" s="703">
        <v>31936</v>
      </c>
      <c r="I5087" s="703">
        <v>31953</v>
      </c>
      <c r="J5087" s="701" t="s">
        <v>1608</v>
      </c>
      <c r="K5087" s="702">
        <v>201779</v>
      </c>
      <c r="L5087" s="701" t="s">
        <v>1341</v>
      </c>
      <c r="M5087" s="704"/>
      <c r="N5087" s="701" t="s">
        <v>1613</v>
      </c>
      <c r="O5087" s="702">
        <v>4742183</v>
      </c>
      <c r="P5087" s="701" t="s">
        <v>1608</v>
      </c>
      <c r="Q5087" s="702">
        <v>2038</v>
      </c>
      <c r="R5087" s="701" t="s">
        <v>1341</v>
      </c>
      <c r="S5087" s="701" t="s">
        <v>1341</v>
      </c>
    </row>
    <row r="5088" spans="1:19" x14ac:dyDescent="0.3">
      <c r="A5088" s="701" t="s">
        <v>8108</v>
      </c>
      <c r="B5088" s="701" t="s">
        <v>1607</v>
      </c>
      <c r="C5088" s="701" t="s">
        <v>610</v>
      </c>
      <c r="D5088" s="702">
        <v>1987</v>
      </c>
      <c r="E5088" s="701" t="s">
        <v>1808</v>
      </c>
      <c r="F5088" s="701" t="s">
        <v>1809</v>
      </c>
      <c r="G5088" s="701" t="s">
        <v>1612</v>
      </c>
      <c r="H5088" s="703">
        <v>32300</v>
      </c>
      <c r="I5088" s="703">
        <v>32312</v>
      </c>
      <c r="J5088" s="701" t="s">
        <v>1608</v>
      </c>
      <c r="K5088" s="702">
        <v>196221</v>
      </c>
      <c r="L5088" s="701" t="s">
        <v>1341</v>
      </c>
      <c r="M5088" s="704"/>
      <c r="N5088" s="701" t="s">
        <v>1613</v>
      </c>
      <c r="O5088" s="702">
        <v>7297574</v>
      </c>
      <c r="P5088" s="701" t="s">
        <v>1608</v>
      </c>
      <c r="Q5088" s="702">
        <v>11201</v>
      </c>
      <c r="R5088" s="701" t="s">
        <v>1341</v>
      </c>
      <c r="S5088" s="701" t="s">
        <v>1341</v>
      </c>
    </row>
    <row r="5089" spans="1:19" x14ac:dyDescent="0.3">
      <c r="A5089" s="701" t="s">
        <v>8118</v>
      </c>
      <c r="B5089" s="701" t="s">
        <v>1607</v>
      </c>
      <c r="C5089" s="701" t="s">
        <v>610</v>
      </c>
      <c r="D5089" s="702">
        <v>1988</v>
      </c>
      <c r="E5089" s="701" t="s">
        <v>1808</v>
      </c>
      <c r="F5089" s="701" t="s">
        <v>1809</v>
      </c>
      <c r="G5089" s="701" t="s">
        <v>1612</v>
      </c>
      <c r="H5089" s="703">
        <v>32671</v>
      </c>
      <c r="I5089" s="703">
        <v>32688</v>
      </c>
      <c r="J5089" s="701" t="s">
        <v>1608</v>
      </c>
      <c r="K5089" s="702">
        <v>201608</v>
      </c>
      <c r="L5089" s="701" t="s">
        <v>1341</v>
      </c>
      <c r="M5089" s="704"/>
      <c r="N5089" s="701" t="s">
        <v>1613</v>
      </c>
      <c r="O5089" s="705">
        <v>4997537</v>
      </c>
      <c r="P5089" s="701" t="s">
        <v>1608</v>
      </c>
      <c r="Q5089" s="705">
        <v>2862</v>
      </c>
      <c r="R5089" s="701" t="s">
        <v>1341</v>
      </c>
      <c r="S5089" s="701" t="s">
        <v>1341</v>
      </c>
    </row>
    <row r="5090" spans="1:19" x14ac:dyDescent="0.3">
      <c r="A5090" s="701" t="s">
        <v>7484</v>
      </c>
      <c r="B5090" s="701" t="s">
        <v>1607</v>
      </c>
      <c r="C5090" s="701" t="s">
        <v>610</v>
      </c>
      <c r="D5090" s="702">
        <v>1989</v>
      </c>
      <c r="E5090" s="701" t="s">
        <v>1808</v>
      </c>
      <c r="F5090" s="701" t="s">
        <v>1809</v>
      </c>
      <c r="G5090" s="701" t="s">
        <v>1612</v>
      </c>
      <c r="H5090" s="703">
        <v>33031</v>
      </c>
      <c r="I5090" s="703">
        <v>33043</v>
      </c>
      <c r="J5090" s="701" t="s">
        <v>1608</v>
      </c>
      <c r="K5090" s="702">
        <v>194530</v>
      </c>
      <c r="L5090" s="701" t="s">
        <v>1341</v>
      </c>
      <c r="M5090" s="704"/>
      <c r="N5090" s="701" t="s">
        <v>1613</v>
      </c>
      <c r="O5090" s="702">
        <v>6024260</v>
      </c>
      <c r="P5090" s="701" t="s">
        <v>1608</v>
      </c>
      <c r="Q5090" s="705">
        <v>11800</v>
      </c>
      <c r="R5090" s="701" t="s">
        <v>1341</v>
      </c>
      <c r="S5090" s="701" t="s">
        <v>1341</v>
      </c>
    </row>
    <row r="5091" spans="1:19" x14ac:dyDescent="0.3">
      <c r="A5091" s="701" t="s">
        <v>7947</v>
      </c>
      <c r="B5091" s="701" t="s">
        <v>1607</v>
      </c>
      <c r="C5091" s="701" t="s">
        <v>610</v>
      </c>
      <c r="D5091" s="702">
        <v>1990</v>
      </c>
      <c r="E5091" s="701" t="s">
        <v>1808</v>
      </c>
      <c r="F5091" s="701" t="s">
        <v>1809</v>
      </c>
      <c r="G5091" s="701" t="s">
        <v>1612</v>
      </c>
      <c r="H5091" s="703">
        <v>33403</v>
      </c>
      <c r="I5091" s="703">
        <v>33415</v>
      </c>
      <c r="J5091" s="701" t="s">
        <v>1608</v>
      </c>
      <c r="K5091" s="702">
        <v>199469</v>
      </c>
      <c r="L5091" s="701" t="s">
        <v>1341</v>
      </c>
      <c r="M5091" s="706"/>
      <c r="N5091" s="701" t="s">
        <v>1613</v>
      </c>
      <c r="O5091" s="702">
        <v>4838160</v>
      </c>
      <c r="P5091" s="701" t="s">
        <v>1608</v>
      </c>
      <c r="Q5091" s="705">
        <v>3863</v>
      </c>
      <c r="R5091" s="701" t="s">
        <v>1341</v>
      </c>
      <c r="S5091" s="701" t="s">
        <v>1341</v>
      </c>
    </row>
    <row r="5092" spans="1:19" x14ac:dyDescent="0.3">
      <c r="A5092" s="701" t="s">
        <v>4621</v>
      </c>
      <c r="B5092" s="701" t="s">
        <v>1607</v>
      </c>
      <c r="C5092" s="701" t="s">
        <v>610</v>
      </c>
      <c r="D5092" s="702">
        <v>1991</v>
      </c>
      <c r="E5092" s="701" t="s">
        <v>1808</v>
      </c>
      <c r="F5092" s="701" t="s">
        <v>1809</v>
      </c>
      <c r="G5092" s="701" t="s">
        <v>1612</v>
      </c>
      <c r="H5092" s="703">
        <v>33767</v>
      </c>
      <c r="I5092" s="703">
        <v>33767</v>
      </c>
      <c r="J5092" s="701" t="s">
        <v>1608</v>
      </c>
      <c r="K5092" s="702">
        <v>46841</v>
      </c>
      <c r="L5092" s="701" t="s">
        <v>1341</v>
      </c>
      <c r="M5092" s="704"/>
      <c r="N5092" s="701" t="s">
        <v>1613</v>
      </c>
      <c r="O5092" s="702">
        <v>498431</v>
      </c>
      <c r="P5092" s="701" t="s">
        <v>1608</v>
      </c>
      <c r="Q5092" s="705">
        <v>2310</v>
      </c>
      <c r="R5092" s="701" t="s">
        <v>1341</v>
      </c>
      <c r="S5092" s="701" t="s">
        <v>1341</v>
      </c>
    </row>
    <row r="5093" spans="1:19" x14ac:dyDescent="0.3">
      <c r="A5093" s="701" t="s">
        <v>4622</v>
      </c>
      <c r="B5093" s="701" t="s">
        <v>1607</v>
      </c>
      <c r="C5093" s="701" t="s">
        <v>610</v>
      </c>
      <c r="D5093" s="702">
        <v>1991</v>
      </c>
      <c r="E5093" s="701" t="s">
        <v>1808</v>
      </c>
      <c r="F5093" s="701" t="s">
        <v>1809</v>
      </c>
      <c r="G5093" s="701" t="s">
        <v>1612</v>
      </c>
      <c r="H5093" s="703">
        <v>33767</v>
      </c>
      <c r="I5093" s="703">
        <v>33767</v>
      </c>
      <c r="J5093" s="701" t="s">
        <v>1608</v>
      </c>
      <c r="K5093" s="702">
        <v>47738</v>
      </c>
      <c r="L5093" s="701" t="s">
        <v>1341</v>
      </c>
      <c r="M5093" s="704"/>
      <c r="N5093" s="701" t="s">
        <v>1613</v>
      </c>
      <c r="O5093" s="702">
        <v>497511</v>
      </c>
      <c r="P5093" s="701" t="s">
        <v>1608</v>
      </c>
      <c r="Q5093" s="705">
        <v>1224</v>
      </c>
      <c r="R5093" s="701" t="s">
        <v>1341</v>
      </c>
      <c r="S5093" s="701" t="s">
        <v>1341</v>
      </c>
    </row>
    <row r="5094" spans="1:19" x14ac:dyDescent="0.3">
      <c r="A5094" s="701" t="s">
        <v>4623</v>
      </c>
      <c r="B5094" s="701" t="s">
        <v>1607</v>
      </c>
      <c r="C5094" s="701" t="s">
        <v>610</v>
      </c>
      <c r="D5094" s="702">
        <v>1991</v>
      </c>
      <c r="E5094" s="701" t="s">
        <v>1808</v>
      </c>
      <c r="F5094" s="701" t="s">
        <v>1809</v>
      </c>
      <c r="G5094" s="701" t="s">
        <v>1612</v>
      </c>
      <c r="H5094" s="703">
        <v>33767</v>
      </c>
      <c r="I5094" s="703">
        <v>33767</v>
      </c>
      <c r="J5094" s="701" t="s">
        <v>1608</v>
      </c>
      <c r="K5094" s="702">
        <v>48862</v>
      </c>
      <c r="L5094" s="701" t="s">
        <v>1341</v>
      </c>
      <c r="M5094" s="704"/>
      <c r="N5094" s="701" t="s">
        <v>1613</v>
      </c>
      <c r="O5094" s="702">
        <v>500996</v>
      </c>
      <c r="P5094" s="701" t="s">
        <v>1608</v>
      </c>
      <c r="Q5094" s="705">
        <v>444</v>
      </c>
      <c r="R5094" s="701" t="s">
        <v>1341</v>
      </c>
      <c r="S5094" s="701" t="s">
        <v>1341</v>
      </c>
    </row>
    <row r="5095" spans="1:19" x14ac:dyDescent="0.3">
      <c r="A5095" s="701" t="s">
        <v>7989</v>
      </c>
      <c r="B5095" s="701" t="s">
        <v>1607</v>
      </c>
      <c r="C5095" s="701" t="s">
        <v>610</v>
      </c>
      <c r="D5095" s="702">
        <v>1991</v>
      </c>
      <c r="E5095" s="701" t="s">
        <v>1808</v>
      </c>
      <c r="F5095" s="701" t="s">
        <v>1809</v>
      </c>
      <c r="G5095" s="701" t="s">
        <v>1612</v>
      </c>
      <c r="H5095" s="703">
        <v>33770</v>
      </c>
      <c r="I5095" s="703">
        <v>33779</v>
      </c>
      <c r="J5095" s="701" t="s">
        <v>1608</v>
      </c>
      <c r="K5095" s="702">
        <v>201647</v>
      </c>
      <c r="L5095" s="701" t="s">
        <v>1341</v>
      </c>
      <c r="M5095" s="704"/>
      <c r="N5095" s="701" t="s">
        <v>1613</v>
      </c>
      <c r="O5095" s="702">
        <v>4792227</v>
      </c>
      <c r="P5095" s="701" t="s">
        <v>1608</v>
      </c>
      <c r="Q5095" s="705">
        <v>4115</v>
      </c>
      <c r="R5095" s="701" t="s">
        <v>1341</v>
      </c>
      <c r="S5095" s="701" t="s">
        <v>1341</v>
      </c>
    </row>
    <row r="5096" spans="1:19" x14ac:dyDescent="0.3">
      <c r="A5096" s="701" t="s">
        <v>8059</v>
      </c>
      <c r="B5096" s="701" t="s">
        <v>1607</v>
      </c>
      <c r="C5096" s="701" t="s">
        <v>610</v>
      </c>
      <c r="D5096" s="702">
        <v>1992</v>
      </c>
      <c r="E5096" s="701" t="s">
        <v>1808</v>
      </c>
      <c r="F5096" s="701" t="s">
        <v>1809</v>
      </c>
      <c r="G5096" s="701" t="s">
        <v>1612</v>
      </c>
      <c r="H5096" s="703">
        <v>34138</v>
      </c>
      <c r="I5096" s="703">
        <v>34147</v>
      </c>
      <c r="J5096" s="701" t="s">
        <v>1608</v>
      </c>
      <c r="K5096" s="702">
        <v>194622</v>
      </c>
      <c r="L5096" s="701" t="s">
        <v>1341</v>
      </c>
      <c r="M5096" s="706"/>
      <c r="N5096" s="701" t="s">
        <v>1613</v>
      </c>
      <c r="O5096" s="702">
        <v>4948050</v>
      </c>
      <c r="P5096" s="701" t="s">
        <v>1608</v>
      </c>
      <c r="Q5096" s="705">
        <v>7016</v>
      </c>
      <c r="R5096" s="701" t="s">
        <v>1341</v>
      </c>
      <c r="S5096" s="701" t="s">
        <v>1341</v>
      </c>
    </row>
    <row r="5097" spans="1:19" x14ac:dyDescent="0.3">
      <c r="A5097" s="701" t="s">
        <v>8167</v>
      </c>
      <c r="B5097" s="701" t="s">
        <v>1607</v>
      </c>
      <c r="C5097" s="701" t="s">
        <v>610</v>
      </c>
      <c r="D5097" s="702">
        <v>1993</v>
      </c>
      <c r="E5097" s="701" t="s">
        <v>1808</v>
      </c>
      <c r="F5097" s="701" t="s">
        <v>1809</v>
      </c>
      <c r="G5097" s="701" t="s">
        <v>1612</v>
      </c>
      <c r="H5097" s="703">
        <v>34499</v>
      </c>
      <c r="I5097" s="703">
        <v>34505</v>
      </c>
      <c r="J5097" s="701" t="s">
        <v>1608</v>
      </c>
      <c r="K5097" s="702">
        <v>185683</v>
      </c>
      <c r="L5097" s="701" t="s">
        <v>1341</v>
      </c>
      <c r="M5097" s="704"/>
      <c r="N5097" s="701" t="s">
        <v>1613</v>
      </c>
      <c r="O5097" s="702">
        <v>6504880</v>
      </c>
      <c r="P5097" s="701" t="s">
        <v>1608</v>
      </c>
      <c r="Q5097" s="705">
        <v>15273</v>
      </c>
      <c r="R5097" s="701" t="s">
        <v>1341</v>
      </c>
      <c r="S5097" s="701" t="s">
        <v>1341</v>
      </c>
    </row>
    <row r="5098" spans="1:19" x14ac:dyDescent="0.3">
      <c r="A5098" s="701" t="s">
        <v>8207</v>
      </c>
      <c r="B5098" s="701" t="s">
        <v>1607</v>
      </c>
      <c r="C5098" s="701" t="s">
        <v>610</v>
      </c>
      <c r="D5098" s="702">
        <v>1994</v>
      </c>
      <c r="E5098" s="701" t="s">
        <v>1808</v>
      </c>
      <c r="F5098" s="701" t="s">
        <v>1809</v>
      </c>
      <c r="G5098" s="701" t="s">
        <v>1612</v>
      </c>
      <c r="H5098" s="703">
        <v>34873</v>
      </c>
      <c r="I5098" s="703">
        <v>34875</v>
      </c>
      <c r="J5098" s="701" t="s">
        <v>7445</v>
      </c>
      <c r="K5098" s="702">
        <v>156874</v>
      </c>
      <c r="L5098" s="701" t="s">
        <v>5493</v>
      </c>
      <c r="M5098" s="705">
        <v>19006</v>
      </c>
      <c r="N5098" s="701" t="s">
        <v>7445</v>
      </c>
      <c r="O5098" s="702">
        <v>16890</v>
      </c>
      <c r="P5098" s="701" t="s">
        <v>5493</v>
      </c>
      <c r="Q5098" s="702">
        <v>4809230</v>
      </c>
      <c r="R5098" s="701" t="s">
        <v>1341</v>
      </c>
      <c r="S5098" s="701" t="s">
        <v>1341</v>
      </c>
    </row>
    <row r="5099" spans="1:19" x14ac:dyDescent="0.3">
      <c r="A5099" s="701" t="s">
        <v>8254</v>
      </c>
      <c r="B5099" s="701" t="s">
        <v>1607</v>
      </c>
      <c r="C5099" s="701" t="s">
        <v>610</v>
      </c>
      <c r="D5099" s="702">
        <v>1995</v>
      </c>
      <c r="E5099" s="701" t="s">
        <v>1808</v>
      </c>
      <c r="F5099" s="701" t="s">
        <v>1809</v>
      </c>
      <c r="G5099" s="701" t="s">
        <v>1612</v>
      </c>
      <c r="H5099" s="703">
        <v>35232</v>
      </c>
      <c r="I5099" s="703">
        <v>35240</v>
      </c>
      <c r="J5099" s="701" t="s">
        <v>1608</v>
      </c>
      <c r="K5099" s="702">
        <v>193399</v>
      </c>
      <c r="L5099" s="701" t="s">
        <v>1613</v>
      </c>
      <c r="M5099" s="705">
        <v>2790</v>
      </c>
      <c r="N5099" s="701" t="s">
        <v>1608</v>
      </c>
      <c r="O5099" s="702">
        <v>7498</v>
      </c>
      <c r="P5099" s="701" t="s">
        <v>1613</v>
      </c>
      <c r="Q5099" s="705">
        <v>4796313</v>
      </c>
      <c r="R5099" s="701" t="s">
        <v>1341</v>
      </c>
      <c r="S5099" s="701" t="s">
        <v>1341</v>
      </c>
    </row>
    <row r="5100" spans="1:19" x14ac:dyDescent="0.3">
      <c r="A5100" s="701" t="s">
        <v>8298</v>
      </c>
      <c r="B5100" s="701" t="s">
        <v>1607</v>
      </c>
      <c r="C5100" s="701" t="s">
        <v>610</v>
      </c>
      <c r="D5100" s="702">
        <v>1996</v>
      </c>
      <c r="E5100" s="701" t="s">
        <v>2452</v>
      </c>
      <c r="F5100" s="701" t="s">
        <v>2438</v>
      </c>
      <c r="G5100" s="701" t="s">
        <v>1612</v>
      </c>
      <c r="H5100" s="703">
        <v>35612</v>
      </c>
      <c r="I5100" s="703">
        <v>35614</v>
      </c>
      <c r="J5100" s="701" t="s">
        <v>1608</v>
      </c>
      <c r="K5100" s="702">
        <v>206396</v>
      </c>
      <c r="L5100" s="701" t="s">
        <v>1341</v>
      </c>
      <c r="M5100" s="704"/>
      <c r="N5100" s="701" t="s">
        <v>1608</v>
      </c>
      <c r="O5100" s="705">
        <v>3627</v>
      </c>
      <c r="P5100" s="701" t="s">
        <v>1613</v>
      </c>
      <c r="Q5100" s="705">
        <v>3175921</v>
      </c>
      <c r="R5100" s="701" t="s">
        <v>1341</v>
      </c>
      <c r="S5100" s="701" t="s">
        <v>1341</v>
      </c>
    </row>
    <row r="5101" spans="1:19" x14ac:dyDescent="0.3">
      <c r="A5101" s="701" t="s">
        <v>7430</v>
      </c>
      <c r="B5101" s="701" t="s">
        <v>1607</v>
      </c>
      <c r="C5101" s="701" t="s">
        <v>610</v>
      </c>
      <c r="D5101" s="702">
        <v>1997</v>
      </c>
      <c r="E5101" s="701" t="s">
        <v>2452</v>
      </c>
      <c r="F5101" s="701" t="s">
        <v>2438</v>
      </c>
      <c r="G5101" s="701" t="s">
        <v>1612</v>
      </c>
      <c r="H5101" s="703">
        <v>35970</v>
      </c>
      <c r="I5101" s="703">
        <v>35970</v>
      </c>
      <c r="J5101" s="701" t="s">
        <v>1608</v>
      </c>
      <c r="K5101" s="702">
        <v>114382</v>
      </c>
      <c r="L5101" s="701" t="s">
        <v>1613</v>
      </c>
      <c r="M5101" s="705">
        <v>116</v>
      </c>
      <c r="N5101" s="701" t="s">
        <v>1608</v>
      </c>
      <c r="O5101" s="702">
        <v>1436</v>
      </c>
      <c r="P5101" s="701" t="s">
        <v>1613</v>
      </c>
      <c r="Q5101" s="702">
        <v>33621</v>
      </c>
      <c r="R5101" s="701" t="s">
        <v>1341</v>
      </c>
      <c r="S5101" s="701" t="s">
        <v>1341</v>
      </c>
    </row>
    <row r="5102" spans="1:19" x14ac:dyDescent="0.3">
      <c r="A5102" s="701" t="s">
        <v>7431</v>
      </c>
      <c r="B5102" s="701" t="s">
        <v>1607</v>
      </c>
      <c r="C5102" s="701" t="s">
        <v>610</v>
      </c>
      <c r="D5102" s="702">
        <v>1997</v>
      </c>
      <c r="E5102" s="701" t="s">
        <v>2452</v>
      </c>
      <c r="F5102" s="701" t="s">
        <v>2438</v>
      </c>
      <c r="G5102" s="701" t="s">
        <v>1612</v>
      </c>
      <c r="H5102" s="703">
        <v>35970</v>
      </c>
      <c r="I5102" s="703">
        <v>35970</v>
      </c>
      <c r="J5102" s="701" t="s">
        <v>1608</v>
      </c>
      <c r="K5102" s="702">
        <v>113413</v>
      </c>
      <c r="L5102" s="701" t="s">
        <v>1613</v>
      </c>
      <c r="M5102" s="705">
        <v>115</v>
      </c>
      <c r="N5102" s="701" t="s">
        <v>1608</v>
      </c>
      <c r="O5102" s="702">
        <v>1424</v>
      </c>
      <c r="P5102" s="701" t="s">
        <v>1613</v>
      </c>
      <c r="Q5102" s="705">
        <v>34530</v>
      </c>
      <c r="R5102" s="701" t="s">
        <v>1341</v>
      </c>
      <c r="S5102" s="701" t="s">
        <v>1341</v>
      </c>
    </row>
    <row r="5103" spans="1:19" x14ac:dyDescent="0.3">
      <c r="A5103" s="701" t="s">
        <v>7446</v>
      </c>
      <c r="B5103" s="701" t="s">
        <v>1607</v>
      </c>
      <c r="C5103" s="701" t="s">
        <v>610</v>
      </c>
      <c r="D5103" s="702">
        <v>1997</v>
      </c>
      <c r="E5103" s="701" t="s">
        <v>2452</v>
      </c>
      <c r="F5103" s="701" t="s">
        <v>2438</v>
      </c>
      <c r="G5103" s="701" t="s">
        <v>1612</v>
      </c>
      <c r="H5103" s="703">
        <v>35971</v>
      </c>
      <c r="I5103" s="703">
        <v>35973</v>
      </c>
      <c r="J5103" s="701" t="s">
        <v>1608</v>
      </c>
      <c r="K5103" s="702">
        <v>216996</v>
      </c>
      <c r="L5103" s="701" t="s">
        <v>1613</v>
      </c>
      <c r="M5103" s="705">
        <v>220</v>
      </c>
      <c r="N5103" s="701" t="s">
        <v>1608</v>
      </c>
      <c r="O5103" s="702">
        <v>2725</v>
      </c>
      <c r="P5103" s="701" t="s">
        <v>1613</v>
      </c>
      <c r="Q5103" s="705">
        <v>2972229</v>
      </c>
      <c r="R5103" s="701" t="s">
        <v>1341</v>
      </c>
      <c r="S5103" s="701" t="s">
        <v>1341</v>
      </c>
    </row>
    <row r="5104" spans="1:19" x14ac:dyDescent="0.3">
      <c r="A5104" s="701" t="s">
        <v>7444</v>
      </c>
      <c r="B5104" s="701" t="s">
        <v>1607</v>
      </c>
      <c r="C5104" s="701" t="s">
        <v>610</v>
      </c>
      <c r="D5104" s="702">
        <v>1997</v>
      </c>
      <c r="E5104" s="701" t="s">
        <v>1808</v>
      </c>
      <c r="F5104" s="701" t="s">
        <v>1809</v>
      </c>
      <c r="G5104" s="701" t="s">
        <v>1612</v>
      </c>
      <c r="H5104" s="703">
        <v>35970</v>
      </c>
      <c r="I5104" s="703">
        <v>35972</v>
      </c>
      <c r="J5104" s="701" t="s">
        <v>7445</v>
      </c>
      <c r="K5104" s="702">
        <v>194463</v>
      </c>
      <c r="L5104" s="701" t="s">
        <v>5493</v>
      </c>
      <c r="M5104" s="705">
        <v>1786</v>
      </c>
      <c r="N5104" s="701" t="s">
        <v>7445</v>
      </c>
      <c r="O5104" s="702">
        <v>4717</v>
      </c>
      <c r="P5104" s="701" t="s">
        <v>1613</v>
      </c>
      <c r="Q5104" s="702">
        <v>4828104</v>
      </c>
      <c r="R5104" s="701" t="s">
        <v>1341</v>
      </c>
      <c r="S5104" s="701" t="s">
        <v>1341</v>
      </c>
    </row>
    <row r="5105" spans="1:19" x14ac:dyDescent="0.3">
      <c r="A5105" s="701" t="s">
        <v>7519</v>
      </c>
      <c r="B5105" s="701" t="s">
        <v>1607</v>
      </c>
      <c r="C5105" s="701" t="s">
        <v>610</v>
      </c>
      <c r="D5105" s="702">
        <v>1998</v>
      </c>
      <c r="E5105" s="701" t="s">
        <v>2452</v>
      </c>
      <c r="F5105" s="701" t="s">
        <v>2438</v>
      </c>
      <c r="G5105" s="701" t="s">
        <v>1612</v>
      </c>
      <c r="H5105" s="703">
        <v>36327</v>
      </c>
      <c r="I5105" s="703">
        <v>36333</v>
      </c>
      <c r="J5105" s="701" t="s">
        <v>1608</v>
      </c>
      <c r="K5105" s="702">
        <v>197337</v>
      </c>
      <c r="L5105" s="701" t="s">
        <v>1613</v>
      </c>
      <c r="M5105" s="705">
        <v>4196</v>
      </c>
      <c r="N5105" s="701" t="s">
        <v>1608</v>
      </c>
      <c r="O5105" s="702">
        <v>8272</v>
      </c>
      <c r="P5105" s="701" t="s">
        <v>1613</v>
      </c>
      <c r="Q5105" s="705">
        <v>3066355</v>
      </c>
      <c r="R5105" s="701" t="s">
        <v>1341</v>
      </c>
      <c r="S5105" s="701" t="s">
        <v>1341</v>
      </c>
    </row>
    <row r="5106" spans="1:19" x14ac:dyDescent="0.3">
      <c r="A5106" s="701" t="s">
        <v>7531</v>
      </c>
      <c r="B5106" s="701" t="s">
        <v>1607</v>
      </c>
      <c r="C5106" s="701" t="s">
        <v>610</v>
      </c>
      <c r="D5106" s="702">
        <v>1998</v>
      </c>
      <c r="E5106" s="701" t="s">
        <v>1808</v>
      </c>
      <c r="F5106" s="701" t="s">
        <v>2438</v>
      </c>
      <c r="G5106" s="701" t="s">
        <v>1612</v>
      </c>
      <c r="H5106" s="703">
        <v>36329</v>
      </c>
      <c r="I5106" s="703">
        <v>36334</v>
      </c>
      <c r="J5106" s="701" t="s">
        <v>1608</v>
      </c>
      <c r="K5106" s="702">
        <v>189672</v>
      </c>
      <c r="L5106" s="701" t="s">
        <v>1613</v>
      </c>
      <c r="M5106" s="705">
        <v>3988</v>
      </c>
      <c r="N5106" s="701" t="s">
        <v>1608</v>
      </c>
      <c r="O5106" s="702">
        <v>5705</v>
      </c>
      <c r="P5106" s="701" t="s">
        <v>1613</v>
      </c>
      <c r="Q5106" s="702">
        <v>4642435</v>
      </c>
      <c r="R5106" s="701" t="s">
        <v>1341</v>
      </c>
      <c r="S5106" s="701" t="s">
        <v>1341</v>
      </c>
    </row>
    <row r="5107" spans="1:19" x14ac:dyDescent="0.3">
      <c r="A5107" s="701" t="s">
        <v>7533</v>
      </c>
      <c r="B5107" s="701" t="s">
        <v>1607</v>
      </c>
      <c r="C5107" s="701" t="s">
        <v>610</v>
      </c>
      <c r="D5107" s="702">
        <v>1998</v>
      </c>
      <c r="E5107" s="701" t="s">
        <v>2452</v>
      </c>
      <c r="F5107" s="701" t="s">
        <v>2438</v>
      </c>
      <c r="G5107" s="701" t="s">
        <v>1612</v>
      </c>
      <c r="H5107" s="703">
        <v>36327</v>
      </c>
      <c r="I5107" s="703">
        <v>36327</v>
      </c>
      <c r="J5107" s="701" t="s">
        <v>1608</v>
      </c>
      <c r="K5107" s="702">
        <v>100368</v>
      </c>
      <c r="L5107" s="701" t="s">
        <v>1613</v>
      </c>
      <c r="M5107" s="705">
        <v>2050</v>
      </c>
      <c r="N5107" s="701" t="s">
        <v>1608</v>
      </c>
      <c r="O5107" s="702">
        <v>84</v>
      </c>
      <c r="P5107" s="701" t="s">
        <v>1341</v>
      </c>
      <c r="Q5107" s="704"/>
      <c r="R5107" s="701" t="s">
        <v>1341</v>
      </c>
      <c r="S5107" s="701" t="s">
        <v>1341</v>
      </c>
    </row>
    <row r="5108" spans="1:19" x14ac:dyDescent="0.3">
      <c r="A5108" s="701" t="s">
        <v>7534</v>
      </c>
      <c r="B5108" s="701" t="s">
        <v>1607</v>
      </c>
      <c r="C5108" s="701" t="s">
        <v>610</v>
      </c>
      <c r="D5108" s="702">
        <v>1998</v>
      </c>
      <c r="E5108" s="701" t="s">
        <v>2452</v>
      </c>
      <c r="F5108" s="701" t="s">
        <v>2438</v>
      </c>
      <c r="G5108" s="701" t="s">
        <v>1612</v>
      </c>
      <c r="H5108" s="703">
        <v>36327</v>
      </c>
      <c r="I5108" s="703">
        <v>36327</v>
      </c>
      <c r="J5108" s="701" t="s">
        <v>1608</v>
      </c>
      <c r="K5108" s="702">
        <v>102959</v>
      </c>
      <c r="L5108" s="701" t="s">
        <v>1613</v>
      </c>
      <c r="M5108" s="705">
        <v>2107</v>
      </c>
      <c r="N5108" s="701" t="s">
        <v>1608</v>
      </c>
      <c r="O5108" s="702">
        <v>272</v>
      </c>
      <c r="P5108" s="701" t="s">
        <v>1341</v>
      </c>
      <c r="Q5108" s="706"/>
      <c r="R5108" s="701" t="s">
        <v>1341</v>
      </c>
      <c r="S5108" s="701" t="s">
        <v>1341</v>
      </c>
    </row>
    <row r="5109" spans="1:19" x14ac:dyDescent="0.3">
      <c r="A5109" s="701" t="s">
        <v>7366</v>
      </c>
      <c r="B5109" s="701" t="s">
        <v>1607</v>
      </c>
      <c r="C5109" s="701" t="s">
        <v>610</v>
      </c>
      <c r="D5109" s="702">
        <v>1999</v>
      </c>
      <c r="E5109" s="701" t="s">
        <v>2452</v>
      </c>
      <c r="F5109" s="701" t="s">
        <v>2438</v>
      </c>
      <c r="G5109" s="701" t="s">
        <v>1612</v>
      </c>
      <c r="H5109" s="703">
        <v>36696</v>
      </c>
      <c r="I5109" s="703">
        <v>36696</v>
      </c>
      <c r="J5109" s="701" t="s">
        <v>1608</v>
      </c>
      <c r="K5109" s="702">
        <v>207620</v>
      </c>
      <c r="L5109" s="701" t="s">
        <v>1613</v>
      </c>
      <c r="M5109" s="705">
        <v>6344</v>
      </c>
      <c r="N5109" s="701" t="s">
        <v>1608</v>
      </c>
      <c r="O5109" s="702">
        <v>1347</v>
      </c>
      <c r="P5109" s="701" t="s">
        <v>1613</v>
      </c>
      <c r="Q5109" s="702">
        <v>3007910</v>
      </c>
      <c r="R5109" s="701" t="s">
        <v>1341</v>
      </c>
      <c r="S5109" s="701" t="s">
        <v>1341</v>
      </c>
    </row>
    <row r="5110" spans="1:19" x14ac:dyDescent="0.3">
      <c r="A5110" s="701" t="s">
        <v>7382</v>
      </c>
      <c r="B5110" s="701" t="s">
        <v>1607</v>
      </c>
      <c r="C5110" s="701" t="s">
        <v>610</v>
      </c>
      <c r="D5110" s="702">
        <v>1999</v>
      </c>
      <c r="E5110" s="701" t="s">
        <v>2452</v>
      </c>
      <c r="F5110" s="701" t="s">
        <v>2438</v>
      </c>
      <c r="G5110" s="701" t="s">
        <v>1612</v>
      </c>
      <c r="H5110" s="703">
        <v>36695</v>
      </c>
      <c r="I5110" s="703">
        <v>36695</v>
      </c>
      <c r="J5110" s="701" t="s">
        <v>1608</v>
      </c>
      <c r="K5110" s="702">
        <v>98113</v>
      </c>
      <c r="L5110" s="701" t="s">
        <v>1613</v>
      </c>
      <c r="M5110" s="705">
        <v>3787</v>
      </c>
      <c r="N5110" s="701" t="s">
        <v>1608</v>
      </c>
      <c r="O5110" s="702">
        <v>3748</v>
      </c>
      <c r="P5110" s="701" t="s">
        <v>1341</v>
      </c>
      <c r="Q5110" s="704"/>
      <c r="R5110" s="701" t="s">
        <v>1341</v>
      </c>
      <c r="S5110" s="701" t="s">
        <v>1341</v>
      </c>
    </row>
    <row r="5111" spans="1:19" x14ac:dyDescent="0.3">
      <c r="A5111" s="701" t="s">
        <v>7383</v>
      </c>
      <c r="B5111" s="701" t="s">
        <v>1607</v>
      </c>
      <c r="C5111" s="701" t="s">
        <v>610</v>
      </c>
      <c r="D5111" s="702">
        <v>1999</v>
      </c>
      <c r="E5111" s="701" t="s">
        <v>2452</v>
      </c>
      <c r="F5111" s="701" t="s">
        <v>2438</v>
      </c>
      <c r="G5111" s="701" t="s">
        <v>1612</v>
      </c>
      <c r="H5111" s="703">
        <v>36695</v>
      </c>
      <c r="I5111" s="703">
        <v>36695</v>
      </c>
      <c r="J5111" s="701" t="s">
        <v>1608</v>
      </c>
      <c r="K5111" s="702">
        <v>104645</v>
      </c>
      <c r="L5111" s="701" t="s">
        <v>1613</v>
      </c>
      <c r="M5111" s="705">
        <v>2336</v>
      </c>
      <c r="N5111" s="701" t="s">
        <v>1608</v>
      </c>
      <c r="O5111" s="702">
        <v>1047</v>
      </c>
      <c r="P5111" s="701" t="s">
        <v>1341</v>
      </c>
      <c r="Q5111" s="706"/>
      <c r="R5111" s="701" t="s">
        <v>1341</v>
      </c>
      <c r="S5111" s="701" t="s">
        <v>1341</v>
      </c>
    </row>
    <row r="5112" spans="1:19" x14ac:dyDescent="0.3">
      <c r="A5112" s="701" t="s">
        <v>7545</v>
      </c>
      <c r="B5112" s="701" t="s">
        <v>1607</v>
      </c>
      <c r="C5112" s="701" t="s">
        <v>610</v>
      </c>
      <c r="D5112" s="702">
        <v>1999</v>
      </c>
      <c r="E5112" s="701" t="s">
        <v>1808</v>
      </c>
      <c r="F5112" s="701" t="s">
        <v>1809</v>
      </c>
      <c r="G5112" s="701" t="s">
        <v>1612</v>
      </c>
      <c r="H5112" s="703">
        <v>36693</v>
      </c>
      <c r="I5112" s="703">
        <v>36704</v>
      </c>
      <c r="J5112" s="701" t="s">
        <v>1608</v>
      </c>
      <c r="K5112" s="702">
        <v>200818</v>
      </c>
      <c r="L5112" s="701" t="s">
        <v>1613</v>
      </c>
      <c r="M5112" s="705">
        <v>3528</v>
      </c>
      <c r="N5112" s="701" t="s">
        <v>1608</v>
      </c>
      <c r="O5112" s="702">
        <v>3162</v>
      </c>
      <c r="P5112" s="701" t="s">
        <v>1613</v>
      </c>
      <c r="Q5112" s="702">
        <v>4948492</v>
      </c>
      <c r="R5112" s="701" t="s">
        <v>1341</v>
      </c>
      <c r="S5112" s="701" t="s">
        <v>1341</v>
      </c>
    </row>
    <row r="5113" spans="1:19" x14ac:dyDescent="0.3">
      <c r="A5113" s="701" t="s">
        <v>7407</v>
      </c>
      <c r="B5113" s="701" t="s">
        <v>1607</v>
      </c>
      <c r="C5113" s="701" t="s">
        <v>610</v>
      </c>
      <c r="D5113" s="702">
        <v>2000</v>
      </c>
      <c r="E5113" s="701" t="s">
        <v>2452</v>
      </c>
      <c r="F5113" s="701" t="s">
        <v>2438</v>
      </c>
      <c r="G5113" s="701" t="s">
        <v>1612</v>
      </c>
      <c r="H5113" s="703">
        <v>37060</v>
      </c>
      <c r="I5113" s="703">
        <v>37066</v>
      </c>
      <c r="J5113" s="701" t="s">
        <v>1608</v>
      </c>
      <c r="K5113" s="702">
        <v>217522</v>
      </c>
      <c r="L5113" s="701" t="s">
        <v>1341</v>
      </c>
      <c r="M5113" s="704"/>
      <c r="N5113" s="701" t="s">
        <v>1613</v>
      </c>
      <c r="O5113" s="702">
        <v>2575661</v>
      </c>
      <c r="P5113" s="701" t="s">
        <v>1341</v>
      </c>
      <c r="Q5113" s="706"/>
      <c r="R5113" s="701" t="s">
        <v>1341</v>
      </c>
      <c r="S5113" s="701" t="s">
        <v>1341</v>
      </c>
    </row>
    <row r="5114" spans="1:19" x14ac:dyDescent="0.3">
      <c r="A5114" s="701" t="s">
        <v>7408</v>
      </c>
      <c r="B5114" s="701" t="s">
        <v>1607</v>
      </c>
      <c r="C5114" s="701" t="s">
        <v>610</v>
      </c>
      <c r="D5114" s="702">
        <v>2000</v>
      </c>
      <c r="E5114" s="701" t="s">
        <v>2452</v>
      </c>
      <c r="F5114" s="701" t="s">
        <v>2438</v>
      </c>
      <c r="G5114" s="701" t="s">
        <v>1612</v>
      </c>
      <c r="H5114" s="703">
        <v>37063</v>
      </c>
      <c r="I5114" s="703">
        <v>37063</v>
      </c>
      <c r="J5114" s="701" t="s">
        <v>1608</v>
      </c>
      <c r="K5114" s="702">
        <v>92016</v>
      </c>
      <c r="L5114" s="701" t="s">
        <v>1341</v>
      </c>
      <c r="M5114" s="706"/>
      <c r="N5114" s="701" t="s">
        <v>1341</v>
      </c>
      <c r="O5114" s="706"/>
      <c r="P5114" s="701" t="s">
        <v>1341</v>
      </c>
      <c r="Q5114" s="704"/>
      <c r="R5114" s="701" t="s">
        <v>1341</v>
      </c>
      <c r="S5114" s="701" t="s">
        <v>1341</v>
      </c>
    </row>
    <row r="5115" spans="1:19" x14ac:dyDescent="0.3">
      <c r="A5115" s="701" t="s">
        <v>7409</v>
      </c>
      <c r="B5115" s="701" t="s">
        <v>1607</v>
      </c>
      <c r="C5115" s="701" t="s">
        <v>610</v>
      </c>
      <c r="D5115" s="702">
        <v>2000</v>
      </c>
      <c r="E5115" s="701" t="s">
        <v>2452</v>
      </c>
      <c r="F5115" s="701" t="s">
        <v>2438</v>
      </c>
      <c r="G5115" s="701" t="s">
        <v>1612</v>
      </c>
      <c r="H5115" s="703">
        <v>37063</v>
      </c>
      <c r="I5115" s="703">
        <v>37063</v>
      </c>
      <c r="J5115" s="701" t="s">
        <v>1608</v>
      </c>
      <c r="K5115" s="702">
        <v>89706</v>
      </c>
      <c r="L5115" s="701" t="s">
        <v>1341</v>
      </c>
      <c r="M5115" s="706"/>
      <c r="N5115" s="701" t="s">
        <v>1341</v>
      </c>
      <c r="O5115" s="706"/>
      <c r="P5115" s="701" t="s">
        <v>1341</v>
      </c>
      <c r="Q5115" s="704"/>
      <c r="R5115" s="701" t="s">
        <v>1341</v>
      </c>
      <c r="S5115" s="701" t="s">
        <v>1341</v>
      </c>
    </row>
    <row r="5116" spans="1:19" x14ac:dyDescent="0.3">
      <c r="A5116" s="701" t="s">
        <v>7465</v>
      </c>
      <c r="B5116" s="701" t="s">
        <v>1607</v>
      </c>
      <c r="C5116" s="701" t="s">
        <v>610</v>
      </c>
      <c r="D5116" s="702">
        <v>2000</v>
      </c>
      <c r="E5116" s="701" t="s">
        <v>1808</v>
      </c>
      <c r="F5116" s="701" t="s">
        <v>1809</v>
      </c>
      <c r="G5116" s="701" t="s">
        <v>1612</v>
      </c>
      <c r="H5116" s="703">
        <v>37055</v>
      </c>
      <c r="I5116" s="703">
        <v>37062</v>
      </c>
      <c r="J5116" s="701" t="s">
        <v>1608</v>
      </c>
      <c r="K5116" s="702">
        <v>199969</v>
      </c>
      <c r="L5116" s="701" t="s">
        <v>1613</v>
      </c>
      <c r="M5116" s="702">
        <v>810</v>
      </c>
      <c r="N5116" s="701" t="s">
        <v>1608</v>
      </c>
      <c r="O5116" s="702">
        <v>1419</v>
      </c>
      <c r="P5116" s="701" t="s">
        <v>1613</v>
      </c>
      <c r="Q5116" s="705">
        <v>4916902</v>
      </c>
      <c r="R5116" s="701" t="s">
        <v>1341</v>
      </c>
      <c r="S5116" s="701" t="s">
        <v>1341</v>
      </c>
    </row>
    <row r="5117" spans="1:19" x14ac:dyDescent="0.3">
      <c r="A5117" s="701" t="s">
        <v>7506</v>
      </c>
      <c r="B5117" s="701" t="s">
        <v>1607</v>
      </c>
      <c r="C5117" s="701" t="s">
        <v>610</v>
      </c>
      <c r="D5117" s="702">
        <v>2001</v>
      </c>
      <c r="E5117" s="701" t="s">
        <v>2452</v>
      </c>
      <c r="F5117" s="701" t="s">
        <v>7507</v>
      </c>
      <c r="G5117" s="701" t="s">
        <v>1612</v>
      </c>
      <c r="H5117" s="703">
        <v>37428</v>
      </c>
      <c r="I5117" s="703">
        <v>37428</v>
      </c>
      <c r="J5117" s="701" t="s">
        <v>1608</v>
      </c>
      <c r="K5117" s="702">
        <v>109640</v>
      </c>
      <c r="L5117" s="701" t="s">
        <v>1341</v>
      </c>
      <c r="M5117" s="706"/>
      <c r="N5117" s="701" t="s">
        <v>1341</v>
      </c>
      <c r="O5117" s="706"/>
      <c r="P5117" s="701" t="s">
        <v>1341</v>
      </c>
      <c r="Q5117" s="704"/>
      <c r="R5117" s="701" t="s">
        <v>1341</v>
      </c>
      <c r="S5117" s="701" t="s">
        <v>1341</v>
      </c>
    </row>
    <row r="5118" spans="1:19" x14ac:dyDescent="0.3">
      <c r="A5118" s="701" t="s">
        <v>7508</v>
      </c>
      <c r="B5118" s="701" t="s">
        <v>1607</v>
      </c>
      <c r="C5118" s="701" t="s">
        <v>610</v>
      </c>
      <c r="D5118" s="702">
        <v>2001</v>
      </c>
      <c r="E5118" s="701" t="s">
        <v>2452</v>
      </c>
      <c r="F5118" s="701" t="s">
        <v>7507</v>
      </c>
      <c r="G5118" s="701" t="s">
        <v>1612</v>
      </c>
      <c r="H5118" s="703">
        <v>37428</v>
      </c>
      <c r="I5118" s="703">
        <v>37428</v>
      </c>
      <c r="J5118" s="701" t="s">
        <v>1608</v>
      </c>
      <c r="K5118" s="702">
        <v>109791</v>
      </c>
      <c r="L5118" s="701" t="s">
        <v>1341</v>
      </c>
      <c r="M5118" s="706"/>
      <c r="N5118" s="701" t="s">
        <v>1341</v>
      </c>
      <c r="O5118" s="706"/>
      <c r="P5118" s="701" t="s">
        <v>1341</v>
      </c>
      <c r="Q5118" s="704"/>
      <c r="R5118" s="701" t="s">
        <v>1341</v>
      </c>
      <c r="S5118" s="701" t="s">
        <v>1341</v>
      </c>
    </row>
    <row r="5119" spans="1:19" x14ac:dyDescent="0.3">
      <c r="A5119" s="701" t="s">
        <v>7510</v>
      </c>
      <c r="B5119" s="701" t="s">
        <v>1607</v>
      </c>
      <c r="C5119" s="701" t="s">
        <v>610</v>
      </c>
      <c r="D5119" s="702">
        <v>2001</v>
      </c>
      <c r="E5119" s="701" t="s">
        <v>2452</v>
      </c>
      <c r="F5119" s="701" t="s">
        <v>7507</v>
      </c>
      <c r="G5119" s="701" t="s">
        <v>1612</v>
      </c>
      <c r="H5119" s="703">
        <v>37424</v>
      </c>
      <c r="I5119" s="703">
        <v>37431</v>
      </c>
      <c r="J5119" s="701" t="s">
        <v>1608</v>
      </c>
      <c r="K5119" s="702">
        <v>211939</v>
      </c>
      <c r="L5119" s="701" t="s">
        <v>1341</v>
      </c>
      <c r="M5119" s="704"/>
      <c r="N5119" s="701" t="s">
        <v>1613</v>
      </c>
      <c r="O5119" s="702">
        <v>1851650</v>
      </c>
      <c r="P5119" s="701" t="s">
        <v>1341</v>
      </c>
      <c r="Q5119" s="704"/>
      <c r="R5119" s="701" t="s">
        <v>1341</v>
      </c>
      <c r="S5119" s="701" t="s">
        <v>1341</v>
      </c>
    </row>
    <row r="5120" spans="1:19" x14ac:dyDescent="0.3">
      <c r="A5120" s="701" t="s">
        <v>7566</v>
      </c>
      <c r="B5120" s="701" t="s">
        <v>1607</v>
      </c>
      <c r="C5120" s="701" t="s">
        <v>610</v>
      </c>
      <c r="D5120" s="702">
        <v>2001</v>
      </c>
      <c r="E5120" s="701" t="s">
        <v>1808</v>
      </c>
      <c r="F5120" s="701" t="s">
        <v>1809</v>
      </c>
      <c r="G5120" s="701" t="s">
        <v>1612</v>
      </c>
      <c r="H5120" s="703">
        <v>37420</v>
      </c>
      <c r="I5120" s="703">
        <v>37427</v>
      </c>
      <c r="J5120" s="701" t="s">
        <v>1608</v>
      </c>
      <c r="K5120" s="702">
        <v>219558</v>
      </c>
      <c r="L5120" s="701" t="s">
        <v>1613</v>
      </c>
      <c r="M5120" s="705">
        <v>368</v>
      </c>
      <c r="N5120" s="701" t="s">
        <v>1608</v>
      </c>
      <c r="O5120" s="702">
        <v>367</v>
      </c>
      <c r="P5120" s="701" t="s">
        <v>1613</v>
      </c>
      <c r="Q5120" s="702">
        <v>4820767</v>
      </c>
      <c r="R5120" s="701" t="s">
        <v>1341</v>
      </c>
      <c r="S5120" s="701" t="s">
        <v>1341</v>
      </c>
    </row>
    <row r="5121" spans="1:19" x14ac:dyDescent="0.3">
      <c r="A5121" s="701" t="s">
        <v>5585</v>
      </c>
      <c r="B5121" s="701" t="s">
        <v>1607</v>
      </c>
      <c r="C5121" s="701" t="s">
        <v>610</v>
      </c>
      <c r="D5121" s="702">
        <v>2002</v>
      </c>
      <c r="E5121" s="701" t="s">
        <v>2452</v>
      </c>
      <c r="F5121" s="701" t="s">
        <v>2438</v>
      </c>
      <c r="G5121" s="701" t="s">
        <v>1612</v>
      </c>
      <c r="H5121" s="703">
        <v>37778</v>
      </c>
      <c r="I5121" s="703">
        <v>37790</v>
      </c>
      <c r="J5121" s="701" t="s">
        <v>1608</v>
      </c>
      <c r="K5121" s="702">
        <v>192931</v>
      </c>
      <c r="L5121" s="701" t="s">
        <v>1341</v>
      </c>
      <c r="M5121" s="704"/>
      <c r="N5121" s="701" t="s">
        <v>1613</v>
      </c>
      <c r="O5121" s="705">
        <v>3128066</v>
      </c>
      <c r="P5121" s="701" t="s">
        <v>1608</v>
      </c>
      <c r="Q5121" s="705">
        <v>1949</v>
      </c>
      <c r="R5121" s="701" t="s">
        <v>1341</v>
      </c>
      <c r="S5121" s="701" t="s">
        <v>1341</v>
      </c>
    </row>
    <row r="5122" spans="1:19" x14ac:dyDescent="0.3">
      <c r="A5122" s="701" t="s">
        <v>7569</v>
      </c>
      <c r="B5122" s="701" t="s">
        <v>1607</v>
      </c>
      <c r="C5122" s="701" t="s">
        <v>610</v>
      </c>
      <c r="D5122" s="702">
        <v>2002</v>
      </c>
      <c r="E5122" s="701" t="s">
        <v>1808</v>
      </c>
      <c r="F5122" s="701" t="s">
        <v>1809</v>
      </c>
      <c r="G5122" s="701" t="s">
        <v>1612</v>
      </c>
      <c r="H5122" s="703">
        <v>37786</v>
      </c>
      <c r="I5122" s="703">
        <v>37793</v>
      </c>
      <c r="J5122" s="701" t="s">
        <v>1608</v>
      </c>
      <c r="K5122" s="702">
        <v>101020</v>
      </c>
      <c r="L5122" s="701" t="s">
        <v>1341</v>
      </c>
      <c r="M5122" s="704"/>
      <c r="N5122" s="701" t="s">
        <v>1608</v>
      </c>
      <c r="O5122" s="702">
        <v>406</v>
      </c>
      <c r="P5122" s="701" t="s">
        <v>1341</v>
      </c>
      <c r="Q5122" s="704"/>
      <c r="R5122" s="701" t="s">
        <v>258</v>
      </c>
      <c r="S5122" s="701" t="s">
        <v>7570</v>
      </c>
    </row>
    <row r="5123" spans="1:19" x14ac:dyDescent="0.3">
      <c r="A5123" s="701" t="s">
        <v>7627</v>
      </c>
      <c r="B5123" s="701" t="s">
        <v>1607</v>
      </c>
      <c r="C5123" s="701" t="s">
        <v>610</v>
      </c>
      <c r="D5123" s="702">
        <v>2002</v>
      </c>
      <c r="E5123" s="701" t="s">
        <v>1808</v>
      </c>
      <c r="F5123" s="701" t="s">
        <v>1809</v>
      </c>
      <c r="G5123" s="701" t="s">
        <v>1612</v>
      </c>
      <c r="H5123" s="703">
        <v>37786</v>
      </c>
      <c r="I5123" s="703">
        <v>37793</v>
      </c>
      <c r="J5123" s="701" t="s">
        <v>1608</v>
      </c>
      <c r="K5123" s="702">
        <v>254353</v>
      </c>
      <c r="L5123" s="701" t="s">
        <v>1341</v>
      </c>
      <c r="M5123" s="704"/>
      <c r="N5123" s="701" t="s">
        <v>1341</v>
      </c>
      <c r="O5123" s="706"/>
      <c r="P5123" s="701" t="s">
        <v>1341</v>
      </c>
      <c r="Q5123" s="706"/>
      <c r="R5123" s="701" t="s">
        <v>258</v>
      </c>
      <c r="S5123" s="701" t="s">
        <v>7570</v>
      </c>
    </row>
    <row r="5124" spans="1:19" x14ac:dyDescent="0.3">
      <c r="A5124" s="701" t="s">
        <v>5598</v>
      </c>
      <c r="B5124" s="701" t="s">
        <v>1607</v>
      </c>
      <c r="C5124" s="701" t="s">
        <v>610</v>
      </c>
      <c r="D5124" s="702">
        <v>2003</v>
      </c>
      <c r="E5124" s="701" t="s">
        <v>2452</v>
      </c>
      <c r="F5124" s="701" t="s">
        <v>2438</v>
      </c>
      <c r="G5124" s="701" t="s">
        <v>1612</v>
      </c>
      <c r="H5124" s="703">
        <v>38152</v>
      </c>
      <c r="I5124" s="703">
        <v>38158</v>
      </c>
      <c r="J5124" s="701" t="s">
        <v>1608</v>
      </c>
      <c r="K5124" s="702">
        <v>209501</v>
      </c>
      <c r="L5124" s="701" t="s">
        <v>1613</v>
      </c>
      <c r="M5124" s="705">
        <v>1696</v>
      </c>
      <c r="N5124" s="701" t="s">
        <v>1608</v>
      </c>
      <c r="O5124" s="702">
        <v>841</v>
      </c>
      <c r="P5124" s="701" t="s">
        <v>1613</v>
      </c>
      <c r="Q5124" s="705">
        <v>2795278</v>
      </c>
      <c r="R5124" s="701" t="s">
        <v>1341</v>
      </c>
      <c r="S5124" s="701" t="s">
        <v>1341</v>
      </c>
    </row>
    <row r="5125" spans="1:19" x14ac:dyDescent="0.3">
      <c r="A5125" s="701" t="s">
        <v>7791</v>
      </c>
      <c r="B5125" s="701" t="s">
        <v>1607</v>
      </c>
      <c r="C5125" s="701" t="s">
        <v>610</v>
      </c>
      <c r="D5125" s="702">
        <v>2003</v>
      </c>
      <c r="E5125" s="701" t="s">
        <v>1808</v>
      </c>
      <c r="F5125" s="701" t="s">
        <v>2438</v>
      </c>
      <c r="G5125" s="701" t="s">
        <v>1612</v>
      </c>
      <c r="H5125" s="703">
        <v>38154</v>
      </c>
      <c r="I5125" s="703">
        <v>38161</v>
      </c>
      <c r="J5125" s="701" t="s">
        <v>1608</v>
      </c>
      <c r="K5125" s="702">
        <v>172604</v>
      </c>
      <c r="L5125" s="701" t="s">
        <v>1613</v>
      </c>
      <c r="M5125" s="705">
        <v>523</v>
      </c>
      <c r="N5125" s="701" t="s">
        <v>1608</v>
      </c>
      <c r="O5125" s="702">
        <v>523</v>
      </c>
      <c r="P5125" s="701" t="s">
        <v>1341</v>
      </c>
      <c r="Q5125" s="706"/>
      <c r="R5125" s="701" t="s">
        <v>258</v>
      </c>
      <c r="S5125" s="701" t="s">
        <v>7792</v>
      </c>
    </row>
    <row r="5126" spans="1:19" x14ac:dyDescent="0.3">
      <c r="A5126" s="701" t="s">
        <v>7793</v>
      </c>
      <c r="B5126" s="701" t="s">
        <v>1607</v>
      </c>
      <c r="C5126" s="701" t="s">
        <v>610</v>
      </c>
      <c r="D5126" s="702">
        <v>2003</v>
      </c>
      <c r="E5126" s="701" t="s">
        <v>1808</v>
      </c>
      <c r="F5126" s="701" t="s">
        <v>2438</v>
      </c>
      <c r="G5126" s="701" t="s">
        <v>1612</v>
      </c>
      <c r="H5126" s="703">
        <v>38154</v>
      </c>
      <c r="I5126" s="703">
        <v>38161</v>
      </c>
      <c r="J5126" s="701" t="s">
        <v>1608</v>
      </c>
      <c r="K5126" s="702">
        <v>225989</v>
      </c>
      <c r="L5126" s="701" t="s">
        <v>1341</v>
      </c>
      <c r="M5126" s="704"/>
      <c r="N5126" s="701" t="s">
        <v>1608</v>
      </c>
      <c r="O5126" s="702">
        <v>1861</v>
      </c>
      <c r="P5126" s="701" t="s">
        <v>1341</v>
      </c>
      <c r="Q5126" s="706"/>
      <c r="R5126" s="701" t="s">
        <v>258</v>
      </c>
      <c r="S5126" s="701" t="s">
        <v>7792</v>
      </c>
    </row>
    <row r="5127" spans="1:19" x14ac:dyDescent="0.3">
      <c r="A5127" s="701" t="s">
        <v>5060</v>
      </c>
      <c r="B5127" s="701" t="s">
        <v>1607</v>
      </c>
      <c r="C5127" s="701" t="s">
        <v>610</v>
      </c>
      <c r="D5127" s="702">
        <v>2004</v>
      </c>
      <c r="E5127" s="701" t="s">
        <v>2452</v>
      </c>
      <c r="F5127" s="701" t="s">
        <v>2438</v>
      </c>
      <c r="G5127" s="701" t="s">
        <v>1612</v>
      </c>
      <c r="H5127" s="703">
        <v>38527</v>
      </c>
      <c r="I5127" s="703">
        <v>38529</v>
      </c>
      <c r="J5127" s="701" t="s">
        <v>1608</v>
      </c>
      <c r="K5127" s="702">
        <v>222200</v>
      </c>
      <c r="L5127" s="701" t="s">
        <v>1341</v>
      </c>
      <c r="M5127" s="704"/>
      <c r="N5127" s="701" t="s">
        <v>1341</v>
      </c>
      <c r="O5127" s="706"/>
      <c r="P5127" s="701" t="s">
        <v>1341</v>
      </c>
      <c r="Q5127" s="704"/>
      <c r="R5127" s="701" t="s">
        <v>1341</v>
      </c>
      <c r="S5127" s="701" t="s">
        <v>1341</v>
      </c>
    </row>
    <row r="5128" spans="1:19" x14ac:dyDescent="0.3">
      <c r="A5128" s="701" t="s">
        <v>7853</v>
      </c>
      <c r="B5128" s="701" t="s">
        <v>1607</v>
      </c>
      <c r="C5128" s="701" t="s">
        <v>610</v>
      </c>
      <c r="D5128" s="702">
        <v>2004</v>
      </c>
      <c r="E5128" s="701" t="s">
        <v>1808</v>
      </c>
      <c r="F5128" s="701" t="s">
        <v>2438</v>
      </c>
      <c r="G5128" s="701" t="s">
        <v>1612</v>
      </c>
      <c r="H5128" s="703">
        <v>38520</v>
      </c>
      <c r="I5128" s="703">
        <v>38521</v>
      </c>
      <c r="J5128" s="701" t="s">
        <v>1608</v>
      </c>
      <c r="K5128" s="702">
        <v>200072</v>
      </c>
      <c r="L5128" s="701" t="s">
        <v>1341</v>
      </c>
      <c r="M5128" s="704"/>
      <c r="N5128" s="701" t="s">
        <v>1608</v>
      </c>
      <c r="O5128" s="702">
        <v>2224</v>
      </c>
      <c r="P5128" s="701" t="s">
        <v>1341</v>
      </c>
      <c r="Q5128" s="704"/>
      <c r="R5128" s="701" t="s">
        <v>1341</v>
      </c>
      <c r="S5128" s="701" t="s">
        <v>1341</v>
      </c>
    </row>
    <row r="5129" spans="1:19" x14ac:dyDescent="0.3">
      <c r="A5129" s="701" t="s">
        <v>2454</v>
      </c>
      <c r="B5129" s="701" t="s">
        <v>1607</v>
      </c>
      <c r="C5129" s="701" t="s">
        <v>610</v>
      </c>
      <c r="D5129" s="702">
        <v>2005</v>
      </c>
      <c r="E5129" s="701" t="s">
        <v>1808</v>
      </c>
      <c r="F5129" s="701" t="s">
        <v>2438</v>
      </c>
      <c r="G5129" s="701" t="s">
        <v>1612</v>
      </c>
      <c r="H5129" s="703">
        <v>38882</v>
      </c>
      <c r="I5129" s="703">
        <v>38889</v>
      </c>
      <c r="J5129" s="701" t="s">
        <v>1608</v>
      </c>
      <c r="K5129" s="702">
        <v>199445</v>
      </c>
      <c r="L5129" s="701" t="s">
        <v>1341</v>
      </c>
      <c r="M5129" s="704"/>
      <c r="N5129" s="701" t="s">
        <v>1608</v>
      </c>
      <c r="O5129" s="705">
        <v>1406</v>
      </c>
      <c r="P5129" s="701" t="s">
        <v>1341</v>
      </c>
      <c r="Q5129" s="704"/>
      <c r="R5129" s="701" t="s">
        <v>1341</v>
      </c>
      <c r="S5129" s="701" t="s">
        <v>1341</v>
      </c>
    </row>
    <row r="5130" spans="1:19" x14ac:dyDescent="0.3">
      <c r="A5130" s="701" t="s">
        <v>646</v>
      </c>
      <c r="B5130" s="701" t="s">
        <v>1607</v>
      </c>
      <c r="C5130" s="701" t="s">
        <v>610</v>
      </c>
      <c r="D5130" s="702">
        <v>2006</v>
      </c>
      <c r="E5130" s="701" t="s">
        <v>2452</v>
      </c>
      <c r="F5130" s="701" t="s">
        <v>2438</v>
      </c>
      <c r="G5130" s="701" t="s">
        <v>1612</v>
      </c>
      <c r="H5130" s="703">
        <v>39248</v>
      </c>
      <c r="I5130" s="703">
        <v>39255</v>
      </c>
      <c r="J5130" s="701" t="s">
        <v>1608</v>
      </c>
      <c r="K5130" s="702">
        <v>222706</v>
      </c>
      <c r="L5130" s="701" t="s">
        <v>1341</v>
      </c>
      <c r="M5130" s="704"/>
      <c r="N5130" s="701" t="s">
        <v>1341</v>
      </c>
      <c r="O5130" s="704"/>
      <c r="P5130" s="701" t="s">
        <v>1341</v>
      </c>
      <c r="Q5130" s="704"/>
      <c r="R5130" s="701" t="s">
        <v>1341</v>
      </c>
      <c r="S5130" s="701" t="s">
        <v>1341</v>
      </c>
    </row>
    <row r="5131" spans="1:19" x14ac:dyDescent="0.3">
      <c r="A5131" s="701" t="s">
        <v>2455</v>
      </c>
      <c r="B5131" s="701" t="s">
        <v>1607</v>
      </c>
      <c r="C5131" s="701" t="s">
        <v>610</v>
      </c>
      <c r="D5131" s="702">
        <v>2006</v>
      </c>
      <c r="E5131" s="701" t="s">
        <v>1808</v>
      </c>
      <c r="F5131" s="701" t="s">
        <v>2438</v>
      </c>
      <c r="G5131" s="701" t="s">
        <v>1612</v>
      </c>
      <c r="H5131" s="703">
        <v>39254</v>
      </c>
      <c r="I5131" s="703">
        <v>39255</v>
      </c>
      <c r="J5131" s="701" t="s">
        <v>1608</v>
      </c>
      <c r="K5131" s="702">
        <v>202000</v>
      </c>
      <c r="L5131" s="701" t="s">
        <v>1341</v>
      </c>
      <c r="M5131" s="704"/>
      <c r="N5131" s="701" t="s">
        <v>1341</v>
      </c>
      <c r="O5131" s="706"/>
      <c r="P5131" s="701" t="s">
        <v>1341</v>
      </c>
      <c r="Q5131" s="706"/>
      <c r="R5131" s="701" t="s">
        <v>1341</v>
      </c>
      <c r="S5131" s="701" t="s">
        <v>1341</v>
      </c>
    </row>
    <row r="5132" spans="1:19" x14ac:dyDescent="0.3">
      <c r="A5132" s="701" t="s">
        <v>676</v>
      </c>
      <c r="B5132" s="701" t="s">
        <v>1607</v>
      </c>
      <c r="C5132" s="701" t="s">
        <v>610</v>
      </c>
      <c r="D5132" s="702">
        <v>2007</v>
      </c>
      <c r="E5132" s="701" t="s">
        <v>2452</v>
      </c>
      <c r="F5132" s="701" t="s">
        <v>2438</v>
      </c>
      <c r="G5132" s="701" t="s">
        <v>1612</v>
      </c>
      <c r="H5132" s="703">
        <v>39615</v>
      </c>
      <c r="I5132" s="703">
        <v>39626</v>
      </c>
      <c r="J5132" s="701" t="s">
        <v>1608</v>
      </c>
      <c r="K5132" s="702">
        <v>219754</v>
      </c>
      <c r="L5132" s="701" t="s">
        <v>1613</v>
      </c>
      <c r="M5132" s="705">
        <v>2197</v>
      </c>
      <c r="N5132" s="701" t="s">
        <v>1341</v>
      </c>
      <c r="O5132" s="706"/>
      <c r="P5132" s="701" t="s">
        <v>1341</v>
      </c>
      <c r="Q5132" s="706"/>
      <c r="R5132" s="701" t="s">
        <v>1341</v>
      </c>
      <c r="S5132" s="701" t="s">
        <v>1341</v>
      </c>
    </row>
    <row r="5133" spans="1:19" x14ac:dyDescent="0.3">
      <c r="A5133" s="701" t="s">
        <v>2453</v>
      </c>
      <c r="B5133" s="701" t="s">
        <v>1607</v>
      </c>
      <c r="C5133" s="701" t="s">
        <v>610</v>
      </c>
      <c r="D5133" s="702">
        <v>2007</v>
      </c>
      <c r="E5133" s="701" t="s">
        <v>1808</v>
      </c>
      <c r="F5133" s="701" t="s">
        <v>1809</v>
      </c>
      <c r="G5133" s="701" t="s">
        <v>1612</v>
      </c>
      <c r="H5133" s="703">
        <v>39613</v>
      </c>
      <c r="I5133" s="703">
        <v>39614</v>
      </c>
      <c r="J5133" s="701" t="s">
        <v>1608</v>
      </c>
      <c r="K5133" s="702">
        <v>202568</v>
      </c>
      <c r="L5133" s="701" t="s">
        <v>1341</v>
      </c>
      <c r="M5133" s="704"/>
      <c r="N5133" s="701" t="s">
        <v>1608</v>
      </c>
      <c r="O5133" s="702">
        <v>813</v>
      </c>
      <c r="P5133" s="701" t="s">
        <v>1341</v>
      </c>
      <c r="Q5133" s="706"/>
      <c r="R5133" s="701" t="s">
        <v>1341</v>
      </c>
      <c r="S5133" s="701" t="s">
        <v>1341</v>
      </c>
    </row>
    <row r="5134" spans="1:19" x14ac:dyDescent="0.3">
      <c r="A5134" s="701" t="s">
        <v>1807</v>
      </c>
      <c r="B5134" s="701" t="s">
        <v>1607</v>
      </c>
      <c r="C5134" s="701" t="s">
        <v>610</v>
      </c>
      <c r="D5134" s="702">
        <v>2008</v>
      </c>
      <c r="E5134" s="701" t="s">
        <v>1808</v>
      </c>
      <c r="F5134" s="701" t="s">
        <v>1809</v>
      </c>
      <c r="G5134" s="701" t="s">
        <v>1612</v>
      </c>
      <c r="H5134" s="703">
        <v>39977</v>
      </c>
      <c r="I5134" s="703">
        <v>39977</v>
      </c>
      <c r="J5134" s="701" t="s">
        <v>1608</v>
      </c>
      <c r="K5134" s="702">
        <v>216137</v>
      </c>
      <c r="L5134" s="701" t="s">
        <v>1613</v>
      </c>
      <c r="M5134" s="705">
        <v>1875</v>
      </c>
      <c r="N5134" s="701" t="s">
        <v>1608</v>
      </c>
      <c r="O5134" s="702">
        <v>70</v>
      </c>
      <c r="P5134" s="701" t="s">
        <v>1341</v>
      </c>
      <c r="Q5134" s="706"/>
      <c r="R5134" s="701" t="s">
        <v>1341</v>
      </c>
      <c r="S5134" s="701" t="s">
        <v>1341</v>
      </c>
    </row>
    <row r="5135" spans="1:19" x14ac:dyDescent="0.3">
      <c r="A5135" s="701" t="s">
        <v>8132</v>
      </c>
      <c r="B5135" s="701" t="s">
        <v>1607</v>
      </c>
      <c r="C5135" s="701" t="s">
        <v>610</v>
      </c>
      <c r="D5135" s="702">
        <v>2009</v>
      </c>
      <c r="E5135" s="701" t="s">
        <v>1808</v>
      </c>
      <c r="F5135" s="701" t="s">
        <v>1809</v>
      </c>
      <c r="G5135" s="701" t="s">
        <v>1612</v>
      </c>
      <c r="H5135" s="703">
        <v>40338</v>
      </c>
      <c r="I5135" s="703">
        <v>40338</v>
      </c>
      <c r="J5135" s="701" t="s">
        <v>1613</v>
      </c>
      <c r="K5135" s="702">
        <v>207185</v>
      </c>
      <c r="L5135" s="701" t="s">
        <v>1341</v>
      </c>
      <c r="M5135" s="704"/>
      <c r="N5135" s="701" t="s">
        <v>1613</v>
      </c>
      <c r="O5135" s="702">
        <v>6906</v>
      </c>
      <c r="P5135" s="701" t="s">
        <v>1341</v>
      </c>
      <c r="Q5135" s="704"/>
      <c r="R5135" s="701" t="s">
        <v>250</v>
      </c>
      <c r="S5135" s="701" t="s">
        <v>8133</v>
      </c>
    </row>
    <row r="5136" spans="1:19" x14ac:dyDescent="0.3">
      <c r="A5136" s="701" t="s">
        <v>8137</v>
      </c>
      <c r="B5136" s="701" t="s">
        <v>1607</v>
      </c>
      <c r="C5136" s="701" t="s">
        <v>610</v>
      </c>
      <c r="D5136" s="702">
        <v>2009</v>
      </c>
      <c r="E5136" s="701" t="s">
        <v>1808</v>
      </c>
      <c r="F5136" s="701" t="s">
        <v>1809</v>
      </c>
      <c r="G5136" s="701" t="s">
        <v>1612</v>
      </c>
      <c r="H5136" s="703">
        <v>40340</v>
      </c>
      <c r="I5136" s="703">
        <v>40340</v>
      </c>
      <c r="J5136" s="701" t="s">
        <v>1613</v>
      </c>
      <c r="K5136" s="702">
        <v>205892</v>
      </c>
      <c r="L5136" s="701" t="s">
        <v>1341</v>
      </c>
      <c r="M5136" s="704"/>
      <c r="N5136" s="701" t="s">
        <v>1613</v>
      </c>
      <c r="O5136" s="702">
        <v>6863</v>
      </c>
      <c r="P5136" s="701" t="s">
        <v>1341</v>
      </c>
      <c r="Q5136" s="706"/>
      <c r="R5136" s="701" t="s">
        <v>250</v>
      </c>
      <c r="S5136" s="701" t="s">
        <v>8133</v>
      </c>
    </row>
    <row r="5137" spans="1:19" x14ac:dyDescent="0.3">
      <c r="A5137" s="701" t="s">
        <v>8157</v>
      </c>
      <c r="B5137" s="701" t="s">
        <v>1607</v>
      </c>
      <c r="C5137" s="701" t="s">
        <v>610</v>
      </c>
      <c r="D5137" s="702">
        <v>2009</v>
      </c>
      <c r="E5137" s="701" t="s">
        <v>1808</v>
      </c>
      <c r="F5137" s="701" t="s">
        <v>1809</v>
      </c>
      <c r="G5137" s="701" t="s">
        <v>1612</v>
      </c>
      <c r="H5137" s="703">
        <v>40338</v>
      </c>
      <c r="I5137" s="703">
        <v>40338</v>
      </c>
      <c r="J5137" s="701" t="s">
        <v>1613</v>
      </c>
      <c r="K5137" s="702">
        <v>206523</v>
      </c>
      <c r="L5137" s="701" t="s">
        <v>1341</v>
      </c>
      <c r="M5137" s="704"/>
      <c r="N5137" s="701" t="s">
        <v>1613</v>
      </c>
      <c r="O5137" s="702">
        <v>6884</v>
      </c>
      <c r="P5137" s="701" t="s">
        <v>1341</v>
      </c>
      <c r="Q5137" s="706"/>
      <c r="R5137" s="701" t="s">
        <v>250</v>
      </c>
      <c r="S5137" s="701" t="s">
        <v>8133</v>
      </c>
    </row>
    <row r="5138" spans="1:19" x14ac:dyDescent="0.3">
      <c r="A5138" s="701" t="s">
        <v>8158</v>
      </c>
      <c r="B5138" s="701" t="s">
        <v>1607</v>
      </c>
      <c r="C5138" s="701" t="s">
        <v>610</v>
      </c>
      <c r="D5138" s="702">
        <v>2009</v>
      </c>
      <c r="E5138" s="701" t="s">
        <v>1808</v>
      </c>
      <c r="F5138" s="701" t="s">
        <v>1809</v>
      </c>
      <c r="G5138" s="701" t="s">
        <v>1612</v>
      </c>
      <c r="H5138" s="703">
        <v>40342</v>
      </c>
      <c r="I5138" s="703">
        <v>40342</v>
      </c>
      <c r="J5138" s="701" t="s">
        <v>1613</v>
      </c>
      <c r="K5138" s="702">
        <v>221057</v>
      </c>
      <c r="L5138" s="701" t="s">
        <v>1341</v>
      </c>
      <c r="M5138" s="704"/>
      <c r="N5138" s="701" t="s">
        <v>1613</v>
      </c>
      <c r="O5138" s="702">
        <v>7369</v>
      </c>
      <c r="P5138" s="701" t="s">
        <v>1341</v>
      </c>
      <c r="Q5138" s="706"/>
      <c r="R5138" s="701" t="s">
        <v>250</v>
      </c>
      <c r="S5138" s="701" t="s">
        <v>8133</v>
      </c>
    </row>
    <row r="5139" spans="1:19" x14ac:dyDescent="0.3">
      <c r="A5139" s="701" t="s">
        <v>8160</v>
      </c>
      <c r="B5139" s="701" t="s">
        <v>1607</v>
      </c>
      <c r="C5139" s="701" t="s">
        <v>610</v>
      </c>
      <c r="D5139" s="702">
        <v>2009</v>
      </c>
      <c r="E5139" s="701" t="s">
        <v>1808</v>
      </c>
      <c r="F5139" s="701" t="s">
        <v>1809</v>
      </c>
      <c r="G5139" s="701" t="s">
        <v>1612</v>
      </c>
      <c r="H5139" s="703">
        <v>40342</v>
      </c>
      <c r="I5139" s="703">
        <v>40342</v>
      </c>
      <c r="J5139" s="701" t="s">
        <v>1613</v>
      </c>
      <c r="K5139" s="702">
        <v>185948</v>
      </c>
      <c r="L5139" s="701" t="s">
        <v>1341</v>
      </c>
      <c r="M5139" s="704"/>
      <c r="N5139" s="701" t="s">
        <v>1613</v>
      </c>
      <c r="O5139" s="702">
        <v>6198</v>
      </c>
      <c r="P5139" s="701" t="s">
        <v>1341</v>
      </c>
      <c r="Q5139" s="704"/>
      <c r="R5139" s="701" t="s">
        <v>250</v>
      </c>
      <c r="S5139" s="701" t="s">
        <v>8133</v>
      </c>
    </row>
    <row r="5140" spans="1:19" x14ac:dyDescent="0.3">
      <c r="A5140" s="701" t="s">
        <v>8155</v>
      </c>
      <c r="B5140" s="701" t="s">
        <v>1607</v>
      </c>
      <c r="C5140" s="701" t="s">
        <v>610</v>
      </c>
      <c r="D5140" s="702">
        <v>2009</v>
      </c>
      <c r="E5140" s="701" t="s">
        <v>1808</v>
      </c>
      <c r="F5140" s="701" t="s">
        <v>1809</v>
      </c>
      <c r="G5140" s="701" t="s">
        <v>1612</v>
      </c>
      <c r="H5140" s="703">
        <v>40338</v>
      </c>
      <c r="I5140" s="703">
        <v>40338</v>
      </c>
      <c r="J5140" s="701" t="s">
        <v>1608</v>
      </c>
      <c r="K5140" s="702">
        <v>207184</v>
      </c>
      <c r="L5140" s="701" t="s">
        <v>1341</v>
      </c>
      <c r="M5140" s="704"/>
      <c r="N5140" s="701" t="s">
        <v>1608</v>
      </c>
      <c r="O5140" s="702">
        <v>6906</v>
      </c>
      <c r="P5140" s="701" t="s">
        <v>1341</v>
      </c>
      <c r="Q5140" s="704"/>
      <c r="R5140" s="701" t="s">
        <v>250</v>
      </c>
      <c r="S5140" s="701" t="s">
        <v>8133</v>
      </c>
    </row>
    <row r="5141" spans="1:19" x14ac:dyDescent="0.3">
      <c r="A5141" s="701" t="s">
        <v>8156</v>
      </c>
      <c r="B5141" s="701" t="s">
        <v>1607</v>
      </c>
      <c r="C5141" s="701" t="s">
        <v>610</v>
      </c>
      <c r="D5141" s="702">
        <v>2009</v>
      </c>
      <c r="E5141" s="701" t="s">
        <v>1808</v>
      </c>
      <c r="F5141" s="701" t="s">
        <v>1809</v>
      </c>
      <c r="G5141" s="701" t="s">
        <v>1612</v>
      </c>
      <c r="H5141" s="703">
        <v>40338</v>
      </c>
      <c r="I5141" s="703">
        <v>40338</v>
      </c>
      <c r="J5141" s="701" t="s">
        <v>1608</v>
      </c>
      <c r="K5141" s="702">
        <v>207314</v>
      </c>
      <c r="L5141" s="701" t="s">
        <v>1341</v>
      </c>
      <c r="M5141" s="704"/>
      <c r="N5141" s="701" t="s">
        <v>1608</v>
      </c>
      <c r="O5141" s="702">
        <v>6910</v>
      </c>
      <c r="P5141" s="701" t="s">
        <v>1341</v>
      </c>
      <c r="Q5141" s="704"/>
      <c r="R5141" s="701" t="s">
        <v>250</v>
      </c>
      <c r="S5141" s="701" t="s">
        <v>8133</v>
      </c>
    </row>
    <row r="5142" spans="1:19" x14ac:dyDescent="0.3">
      <c r="A5142" s="701" t="s">
        <v>8159</v>
      </c>
      <c r="B5142" s="701" t="s">
        <v>1607</v>
      </c>
      <c r="C5142" s="701" t="s">
        <v>610</v>
      </c>
      <c r="D5142" s="702">
        <v>2009</v>
      </c>
      <c r="E5142" s="701" t="s">
        <v>1808</v>
      </c>
      <c r="F5142" s="701" t="s">
        <v>1809</v>
      </c>
      <c r="G5142" s="701" t="s">
        <v>1612</v>
      </c>
      <c r="H5142" s="703">
        <v>40340</v>
      </c>
      <c r="I5142" s="703">
        <v>40340</v>
      </c>
      <c r="J5142" s="701" t="s">
        <v>1608</v>
      </c>
      <c r="K5142" s="702">
        <v>205096</v>
      </c>
      <c r="L5142" s="701" t="s">
        <v>1341</v>
      </c>
      <c r="M5142" s="704"/>
      <c r="N5142" s="701" t="s">
        <v>1608</v>
      </c>
      <c r="O5142" s="705">
        <v>6837</v>
      </c>
      <c r="P5142" s="701" t="s">
        <v>1341</v>
      </c>
      <c r="Q5142" s="704"/>
      <c r="R5142" s="701" t="s">
        <v>250</v>
      </c>
      <c r="S5142" s="701" t="s">
        <v>8133</v>
      </c>
    </row>
    <row r="5143" spans="1:19" x14ac:dyDescent="0.3">
      <c r="A5143" s="701" t="s">
        <v>8213</v>
      </c>
      <c r="B5143" s="701" t="s">
        <v>1607</v>
      </c>
      <c r="C5143" s="701" t="s">
        <v>610</v>
      </c>
      <c r="D5143" s="702">
        <v>2010</v>
      </c>
      <c r="E5143" s="701" t="s">
        <v>1808</v>
      </c>
      <c r="F5143" s="701" t="s">
        <v>1809</v>
      </c>
      <c r="G5143" s="701" t="s">
        <v>1612</v>
      </c>
      <c r="H5143" s="703">
        <v>40713</v>
      </c>
      <c r="I5143" s="703">
        <v>40713</v>
      </c>
      <c r="J5143" s="701" t="s">
        <v>1613</v>
      </c>
      <c r="K5143" s="702">
        <v>204091</v>
      </c>
      <c r="L5143" s="701" t="s">
        <v>1341</v>
      </c>
      <c r="M5143" s="704"/>
      <c r="N5143" s="701" t="s">
        <v>1613</v>
      </c>
      <c r="O5143" s="702">
        <v>409</v>
      </c>
      <c r="P5143" s="701" t="s">
        <v>1341</v>
      </c>
      <c r="Q5143" s="706"/>
      <c r="R5143" s="701" t="s">
        <v>250</v>
      </c>
      <c r="S5143" s="701" t="s">
        <v>8202</v>
      </c>
    </row>
    <row r="5144" spans="1:19" x14ac:dyDescent="0.3">
      <c r="A5144" s="701" t="s">
        <v>8252</v>
      </c>
      <c r="B5144" s="701" t="s">
        <v>1607</v>
      </c>
      <c r="C5144" s="701" t="s">
        <v>610</v>
      </c>
      <c r="D5144" s="702">
        <v>2010</v>
      </c>
      <c r="E5144" s="701" t="s">
        <v>1808</v>
      </c>
      <c r="F5144" s="701" t="s">
        <v>1809</v>
      </c>
      <c r="G5144" s="701" t="s">
        <v>1612</v>
      </c>
      <c r="H5144" s="703">
        <v>40709</v>
      </c>
      <c r="I5144" s="703">
        <v>40709</v>
      </c>
      <c r="J5144" s="701" t="s">
        <v>1613</v>
      </c>
      <c r="K5144" s="702">
        <v>200099</v>
      </c>
      <c r="L5144" s="701" t="s">
        <v>1341</v>
      </c>
      <c r="M5144" s="704"/>
      <c r="N5144" s="701" t="s">
        <v>1613</v>
      </c>
      <c r="O5144" s="702">
        <v>401</v>
      </c>
      <c r="P5144" s="701" t="s">
        <v>1341</v>
      </c>
      <c r="Q5144" s="706"/>
      <c r="R5144" s="701" t="s">
        <v>250</v>
      </c>
      <c r="S5144" s="701" t="s">
        <v>8202</v>
      </c>
    </row>
    <row r="5145" spans="1:19" x14ac:dyDescent="0.3">
      <c r="A5145" s="701" t="s">
        <v>8253</v>
      </c>
      <c r="B5145" s="701" t="s">
        <v>1607</v>
      </c>
      <c r="C5145" s="701" t="s">
        <v>610</v>
      </c>
      <c r="D5145" s="702">
        <v>2010</v>
      </c>
      <c r="E5145" s="701" t="s">
        <v>1808</v>
      </c>
      <c r="F5145" s="701" t="s">
        <v>1809</v>
      </c>
      <c r="G5145" s="701" t="s">
        <v>1612</v>
      </c>
      <c r="H5145" s="703">
        <v>40717</v>
      </c>
      <c r="I5145" s="703">
        <v>40717</v>
      </c>
      <c r="J5145" s="701" t="s">
        <v>1613</v>
      </c>
      <c r="K5145" s="702">
        <v>199600</v>
      </c>
      <c r="L5145" s="701" t="s">
        <v>1341</v>
      </c>
      <c r="M5145" s="704"/>
      <c r="N5145" s="701" t="s">
        <v>1613</v>
      </c>
      <c r="O5145" s="702">
        <v>400</v>
      </c>
      <c r="P5145" s="701" t="s">
        <v>1341</v>
      </c>
      <c r="Q5145" s="706"/>
      <c r="R5145" s="701" t="s">
        <v>250</v>
      </c>
      <c r="S5145" s="701" t="s">
        <v>8202</v>
      </c>
    </row>
    <row r="5146" spans="1:19" x14ac:dyDescent="0.3">
      <c r="A5146" s="701" t="s">
        <v>5414</v>
      </c>
      <c r="B5146" s="701" t="s">
        <v>1607</v>
      </c>
      <c r="C5146" s="701" t="s">
        <v>610</v>
      </c>
      <c r="D5146" s="702">
        <v>2010</v>
      </c>
      <c r="E5146" s="701" t="s">
        <v>2452</v>
      </c>
      <c r="F5146" s="701" t="s">
        <v>5415</v>
      </c>
      <c r="G5146" s="701" t="s">
        <v>1612</v>
      </c>
      <c r="H5146" s="703">
        <v>40717</v>
      </c>
      <c r="I5146" s="703">
        <v>40752</v>
      </c>
      <c r="J5146" s="701" t="s">
        <v>1608</v>
      </c>
      <c r="K5146" s="702">
        <v>221389</v>
      </c>
      <c r="L5146" s="701" t="s">
        <v>1613</v>
      </c>
      <c r="M5146" s="705">
        <v>1527</v>
      </c>
      <c r="N5146" s="701" t="s">
        <v>1608</v>
      </c>
      <c r="O5146" s="702">
        <v>1798</v>
      </c>
      <c r="P5146" s="701" t="s">
        <v>1341</v>
      </c>
      <c r="Q5146" s="706"/>
      <c r="R5146" s="701" t="s">
        <v>1341</v>
      </c>
      <c r="S5146" s="701" t="s">
        <v>1341</v>
      </c>
    </row>
    <row r="5147" spans="1:19" x14ac:dyDescent="0.3">
      <c r="A5147" s="701" t="s">
        <v>8201</v>
      </c>
      <c r="B5147" s="701" t="s">
        <v>1607</v>
      </c>
      <c r="C5147" s="701" t="s">
        <v>610</v>
      </c>
      <c r="D5147" s="702">
        <v>2010</v>
      </c>
      <c r="E5147" s="701" t="s">
        <v>1808</v>
      </c>
      <c r="F5147" s="701" t="s">
        <v>1809</v>
      </c>
      <c r="G5147" s="701" t="s">
        <v>1612</v>
      </c>
      <c r="H5147" s="703">
        <v>40709</v>
      </c>
      <c r="I5147" s="703">
        <v>40709</v>
      </c>
      <c r="J5147" s="701" t="s">
        <v>1608</v>
      </c>
      <c r="K5147" s="702">
        <v>203682</v>
      </c>
      <c r="L5147" s="701" t="s">
        <v>1613</v>
      </c>
      <c r="M5147" s="705">
        <v>409</v>
      </c>
      <c r="N5147" s="701" t="s">
        <v>1608</v>
      </c>
      <c r="O5147" s="702">
        <v>409</v>
      </c>
      <c r="P5147" s="701" t="s">
        <v>1341</v>
      </c>
      <c r="Q5147" s="706"/>
      <c r="R5147" s="701" t="s">
        <v>250</v>
      </c>
      <c r="S5147" s="701" t="s">
        <v>8202</v>
      </c>
    </row>
    <row r="5148" spans="1:19" x14ac:dyDescent="0.3">
      <c r="A5148" s="701" t="s">
        <v>8212</v>
      </c>
      <c r="B5148" s="701" t="s">
        <v>1607</v>
      </c>
      <c r="C5148" s="701" t="s">
        <v>610</v>
      </c>
      <c r="D5148" s="702">
        <v>2010</v>
      </c>
      <c r="E5148" s="701" t="s">
        <v>1808</v>
      </c>
      <c r="F5148" s="701" t="s">
        <v>1809</v>
      </c>
      <c r="G5148" s="701" t="s">
        <v>1612</v>
      </c>
      <c r="H5148" s="703">
        <v>40709</v>
      </c>
      <c r="I5148" s="703">
        <v>40709</v>
      </c>
      <c r="J5148" s="701" t="s">
        <v>1608</v>
      </c>
      <c r="K5148" s="702">
        <v>199698</v>
      </c>
      <c r="L5148" s="701" t="s">
        <v>1613</v>
      </c>
      <c r="M5148" s="705">
        <v>401</v>
      </c>
      <c r="N5148" s="701" t="s">
        <v>1608</v>
      </c>
      <c r="O5148" s="702">
        <v>401</v>
      </c>
      <c r="P5148" s="701" t="s">
        <v>1341</v>
      </c>
      <c r="Q5148" s="706"/>
      <c r="R5148" s="701" t="s">
        <v>250</v>
      </c>
      <c r="S5148" s="701" t="s">
        <v>8202</v>
      </c>
    </row>
    <row r="5149" spans="1:19" x14ac:dyDescent="0.3">
      <c r="A5149" s="701" t="s">
        <v>8251</v>
      </c>
      <c r="B5149" s="701" t="s">
        <v>1607</v>
      </c>
      <c r="C5149" s="701" t="s">
        <v>610</v>
      </c>
      <c r="D5149" s="702">
        <v>2010</v>
      </c>
      <c r="E5149" s="701" t="s">
        <v>1808</v>
      </c>
      <c r="F5149" s="701" t="s">
        <v>1809</v>
      </c>
      <c r="G5149" s="701" t="s">
        <v>1612</v>
      </c>
      <c r="H5149" s="703">
        <v>40709</v>
      </c>
      <c r="I5149" s="703">
        <v>40717</v>
      </c>
      <c r="J5149" s="701" t="s">
        <v>1608</v>
      </c>
      <c r="K5149" s="702">
        <v>199200</v>
      </c>
      <c r="L5149" s="701" t="s">
        <v>1613</v>
      </c>
      <c r="M5149" s="705">
        <v>400</v>
      </c>
      <c r="N5149" s="701" t="s">
        <v>1608</v>
      </c>
      <c r="O5149" s="702">
        <v>400</v>
      </c>
      <c r="P5149" s="701" t="s">
        <v>1341</v>
      </c>
      <c r="Q5149" s="706"/>
      <c r="R5149" s="701" t="s">
        <v>250</v>
      </c>
      <c r="S5149" s="701" t="s">
        <v>8202</v>
      </c>
    </row>
    <row r="5150" spans="1:19" x14ac:dyDescent="0.3">
      <c r="A5150" s="701" t="s">
        <v>5648</v>
      </c>
      <c r="B5150" s="701" t="s">
        <v>1607</v>
      </c>
      <c r="C5150" s="701" t="s">
        <v>1435</v>
      </c>
      <c r="D5150" s="702">
        <v>1975</v>
      </c>
      <c r="E5150" s="701" t="s">
        <v>5643</v>
      </c>
      <c r="F5150" s="701" t="s">
        <v>5644</v>
      </c>
      <c r="G5150" s="701" t="s">
        <v>1612</v>
      </c>
      <c r="H5150" s="703">
        <v>27905</v>
      </c>
      <c r="I5150" s="703">
        <v>27905</v>
      </c>
      <c r="J5150" s="701" t="s">
        <v>1608</v>
      </c>
      <c r="K5150" s="702">
        <v>24397</v>
      </c>
      <c r="L5150" s="701" t="s">
        <v>1341</v>
      </c>
      <c r="M5150" s="706"/>
      <c r="N5150" s="701" t="s">
        <v>1341</v>
      </c>
      <c r="O5150" s="706"/>
      <c r="P5150" s="701" t="s">
        <v>1341</v>
      </c>
      <c r="Q5150" s="706"/>
      <c r="R5150" s="701" t="s">
        <v>1341</v>
      </c>
      <c r="S5150" s="701" t="s">
        <v>1341</v>
      </c>
    </row>
    <row r="5151" spans="1:19" x14ac:dyDescent="0.3">
      <c r="A5151" s="701" t="s">
        <v>5649</v>
      </c>
      <c r="B5151" s="701" t="s">
        <v>1607</v>
      </c>
      <c r="C5151" s="701" t="s">
        <v>1435</v>
      </c>
      <c r="D5151" s="702">
        <v>1975</v>
      </c>
      <c r="E5151" s="701" t="s">
        <v>5643</v>
      </c>
      <c r="F5151" s="701" t="s">
        <v>5644</v>
      </c>
      <c r="G5151" s="701" t="s">
        <v>1612</v>
      </c>
      <c r="H5151" s="703">
        <v>27905</v>
      </c>
      <c r="I5151" s="703">
        <v>27905</v>
      </c>
      <c r="J5151" s="701" t="s">
        <v>1608</v>
      </c>
      <c r="K5151" s="702">
        <v>30028</v>
      </c>
      <c r="L5151" s="701" t="s">
        <v>1341</v>
      </c>
      <c r="M5151" s="704"/>
      <c r="N5151" s="701" t="s">
        <v>1341</v>
      </c>
      <c r="O5151" s="706"/>
      <c r="P5151" s="701" t="s">
        <v>1341</v>
      </c>
      <c r="Q5151" s="704"/>
      <c r="R5151" s="701" t="s">
        <v>1341</v>
      </c>
      <c r="S5151" s="701" t="s">
        <v>1341</v>
      </c>
    </row>
    <row r="5152" spans="1:19" x14ac:dyDescent="0.3">
      <c r="A5152" s="701" t="s">
        <v>5650</v>
      </c>
      <c r="B5152" s="701" t="s">
        <v>1607</v>
      </c>
      <c r="C5152" s="701" t="s">
        <v>1435</v>
      </c>
      <c r="D5152" s="702">
        <v>1975</v>
      </c>
      <c r="E5152" s="701" t="s">
        <v>5643</v>
      </c>
      <c r="F5152" s="701" t="s">
        <v>5644</v>
      </c>
      <c r="G5152" s="701" t="s">
        <v>1612</v>
      </c>
      <c r="H5152" s="703">
        <v>27905</v>
      </c>
      <c r="I5152" s="703">
        <v>27905</v>
      </c>
      <c r="J5152" s="701" t="s">
        <v>1608</v>
      </c>
      <c r="K5152" s="702">
        <v>27848</v>
      </c>
      <c r="L5152" s="701" t="s">
        <v>1341</v>
      </c>
      <c r="M5152" s="704"/>
      <c r="N5152" s="701" t="s">
        <v>1341</v>
      </c>
      <c r="O5152" s="706"/>
      <c r="P5152" s="701" t="s">
        <v>1341</v>
      </c>
      <c r="Q5152" s="704"/>
      <c r="R5152" s="701" t="s">
        <v>1341</v>
      </c>
      <c r="S5152" s="701" t="s">
        <v>1341</v>
      </c>
    </row>
    <row r="5153" spans="1:19" x14ac:dyDescent="0.3">
      <c r="A5153" s="701" t="s">
        <v>5651</v>
      </c>
      <c r="B5153" s="701" t="s">
        <v>1607</v>
      </c>
      <c r="C5153" s="701" t="s">
        <v>1435</v>
      </c>
      <c r="D5153" s="702">
        <v>1975</v>
      </c>
      <c r="E5153" s="701" t="s">
        <v>5643</v>
      </c>
      <c r="F5153" s="701" t="s">
        <v>5644</v>
      </c>
      <c r="G5153" s="701" t="s">
        <v>1612</v>
      </c>
      <c r="H5153" s="703">
        <v>27905</v>
      </c>
      <c r="I5153" s="703">
        <v>27905</v>
      </c>
      <c r="J5153" s="701" t="s">
        <v>1608</v>
      </c>
      <c r="K5153" s="702">
        <v>23797</v>
      </c>
      <c r="L5153" s="701" t="s">
        <v>1341</v>
      </c>
      <c r="M5153" s="704"/>
      <c r="N5153" s="701" t="s">
        <v>1341</v>
      </c>
      <c r="O5153" s="706"/>
      <c r="P5153" s="701" t="s">
        <v>1341</v>
      </c>
      <c r="Q5153" s="704"/>
      <c r="R5153" s="701" t="s">
        <v>1341</v>
      </c>
      <c r="S5153" s="701" t="s">
        <v>1341</v>
      </c>
    </row>
    <row r="5154" spans="1:19" x14ac:dyDescent="0.3">
      <c r="A5154" s="701" t="s">
        <v>5652</v>
      </c>
      <c r="B5154" s="701" t="s">
        <v>1607</v>
      </c>
      <c r="C5154" s="701" t="s">
        <v>1435</v>
      </c>
      <c r="D5154" s="702">
        <v>1975</v>
      </c>
      <c r="E5154" s="701" t="s">
        <v>5643</v>
      </c>
      <c r="F5154" s="701" t="s">
        <v>5644</v>
      </c>
      <c r="G5154" s="701" t="s">
        <v>1612</v>
      </c>
      <c r="H5154" s="703">
        <v>27905</v>
      </c>
      <c r="I5154" s="703">
        <v>27905</v>
      </c>
      <c r="J5154" s="701" t="s">
        <v>1608</v>
      </c>
      <c r="K5154" s="702">
        <v>18480</v>
      </c>
      <c r="L5154" s="701" t="s">
        <v>1341</v>
      </c>
      <c r="M5154" s="704"/>
      <c r="N5154" s="701" t="s">
        <v>1341</v>
      </c>
      <c r="O5154" s="706"/>
      <c r="P5154" s="701" t="s">
        <v>1341</v>
      </c>
      <c r="Q5154" s="704"/>
      <c r="R5154" s="701" t="s">
        <v>1341</v>
      </c>
      <c r="S5154" s="701" t="s">
        <v>1341</v>
      </c>
    </row>
    <row r="5155" spans="1:19" x14ac:dyDescent="0.3">
      <c r="A5155" s="701" t="s">
        <v>5653</v>
      </c>
      <c r="B5155" s="701" t="s">
        <v>1607</v>
      </c>
      <c r="C5155" s="701" t="s">
        <v>1435</v>
      </c>
      <c r="D5155" s="702">
        <v>1975</v>
      </c>
      <c r="E5155" s="701" t="s">
        <v>5643</v>
      </c>
      <c r="F5155" s="701" t="s">
        <v>5644</v>
      </c>
      <c r="G5155" s="701" t="s">
        <v>1612</v>
      </c>
      <c r="H5155" s="703">
        <v>27905</v>
      </c>
      <c r="I5155" s="703">
        <v>27905</v>
      </c>
      <c r="J5155" s="701" t="s">
        <v>1608</v>
      </c>
      <c r="K5155" s="702">
        <v>18065</v>
      </c>
      <c r="L5155" s="701" t="s">
        <v>1341</v>
      </c>
      <c r="M5155" s="704"/>
      <c r="N5155" s="701" t="s">
        <v>1341</v>
      </c>
      <c r="O5155" s="706"/>
      <c r="P5155" s="701" t="s">
        <v>1341</v>
      </c>
      <c r="Q5155" s="704"/>
      <c r="R5155" s="701" t="s">
        <v>1341</v>
      </c>
      <c r="S5155" s="701" t="s">
        <v>1341</v>
      </c>
    </row>
    <row r="5156" spans="1:19" x14ac:dyDescent="0.3">
      <c r="A5156" s="701" t="s">
        <v>5642</v>
      </c>
      <c r="B5156" s="701" t="s">
        <v>1607</v>
      </c>
      <c r="C5156" s="701" t="s">
        <v>1435</v>
      </c>
      <c r="D5156" s="702">
        <v>1976</v>
      </c>
      <c r="E5156" s="701" t="s">
        <v>5643</v>
      </c>
      <c r="F5156" s="701" t="s">
        <v>5644</v>
      </c>
      <c r="G5156" s="701" t="s">
        <v>1612</v>
      </c>
      <c r="H5156" s="703">
        <v>28265</v>
      </c>
      <c r="I5156" s="703">
        <v>28265</v>
      </c>
      <c r="J5156" s="701" t="s">
        <v>1608</v>
      </c>
      <c r="K5156" s="702">
        <v>22252</v>
      </c>
      <c r="L5156" s="701" t="s">
        <v>1341</v>
      </c>
      <c r="M5156" s="704"/>
      <c r="N5156" s="701" t="s">
        <v>1608</v>
      </c>
      <c r="O5156" s="702">
        <v>1825</v>
      </c>
      <c r="P5156" s="701" t="s">
        <v>1341</v>
      </c>
      <c r="Q5156" s="706"/>
      <c r="R5156" s="701" t="s">
        <v>1341</v>
      </c>
      <c r="S5156" s="701" t="s">
        <v>1341</v>
      </c>
    </row>
    <row r="5157" spans="1:19" x14ac:dyDescent="0.3">
      <c r="A5157" s="701" t="s">
        <v>5645</v>
      </c>
      <c r="B5157" s="701" t="s">
        <v>1607</v>
      </c>
      <c r="C5157" s="701" t="s">
        <v>1435</v>
      </c>
      <c r="D5157" s="702">
        <v>1976</v>
      </c>
      <c r="E5157" s="701" t="s">
        <v>5643</v>
      </c>
      <c r="F5157" s="701" t="s">
        <v>5644</v>
      </c>
      <c r="G5157" s="701" t="s">
        <v>1612</v>
      </c>
      <c r="H5157" s="703">
        <v>28265</v>
      </c>
      <c r="I5157" s="703">
        <v>28265</v>
      </c>
      <c r="J5157" s="701" t="s">
        <v>1608</v>
      </c>
      <c r="K5157" s="702">
        <v>12820</v>
      </c>
      <c r="L5157" s="701" t="s">
        <v>1341</v>
      </c>
      <c r="M5157" s="704"/>
      <c r="N5157" s="701" t="s">
        <v>1608</v>
      </c>
      <c r="O5157" s="702">
        <v>1308</v>
      </c>
      <c r="P5157" s="701" t="s">
        <v>1341</v>
      </c>
      <c r="Q5157" s="706"/>
      <c r="R5157" s="701" t="s">
        <v>1341</v>
      </c>
      <c r="S5157" s="701" t="s">
        <v>1341</v>
      </c>
    </row>
    <row r="5158" spans="1:19" x14ac:dyDescent="0.3">
      <c r="A5158" s="701" t="s">
        <v>5646</v>
      </c>
      <c r="B5158" s="701" t="s">
        <v>1607</v>
      </c>
      <c r="C5158" s="701" t="s">
        <v>1435</v>
      </c>
      <c r="D5158" s="702">
        <v>1976</v>
      </c>
      <c r="E5158" s="701" t="s">
        <v>5643</v>
      </c>
      <c r="F5158" s="701" t="s">
        <v>5644</v>
      </c>
      <c r="G5158" s="701" t="s">
        <v>1612</v>
      </c>
      <c r="H5158" s="703">
        <v>28265</v>
      </c>
      <c r="I5158" s="703">
        <v>28265</v>
      </c>
      <c r="J5158" s="701" t="s">
        <v>1608</v>
      </c>
      <c r="K5158" s="702">
        <v>23770</v>
      </c>
      <c r="L5158" s="701" t="s">
        <v>1341</v>
      </c>
      <c r="M5158" s="704"/>
      <c r="N5158" s="701" t="s">
        <v>1608</v>
      </c>
      <c r="O5158" s="702">
        <v>998</v>
      </c>
      <c r="P5158" s="701" t="s">
        <v>1341</v>
      </c>
      <c r="Q5158" s="706"/>
      <c r="R5158" s="701" t="s">
        <v>1341</v>
      </c>
      <c r="S5158" s="701" t="s">
        <v>1341</v>
      </c>
    </row>
    <row r="5159" spans="1:19" x14ac:dyDescent="0.3">
      <c r="A5159" s="701" t="s">
        <v>5647</v>
      </c>
      <c r="B5159" s="701" t="s">
        <v>1607</v>
      </c>
      <c r="C5159" s="701" t="s">
        <v>1435</v>
      </c>
      <c r="D5159" s="702">
        <v>1976</v>
      </c>
      <c r="E5159" s="701" t="s">
        <v>5643</v>
      </c>
      <c r="F5159" s="701" t="s">
        <v>5644</v>
      </c>
      <c r="G5159" s="701" t="s">
        <v>1612</v>
      </c>
      <c r="H5159" s="703">
        <v>28265</v>
      </c>
      <c r="I5159" s="703">
        <v>28265</v>
      </c>
      <c r="J5159" s="701" t="s">
        <v>1608</v>
      </c>
      <c r="K5159" s="702">
        <v>22032</v>
      </c>
      <c r="L5159" s="701" t="s">
        <v>1341</v>
      </c>
      <c r="M5159" s="704"/>
      <c r="N5159" s="701" t="s">
        <v>1608</v>
      </c>
      <c r="O5159" s="702">
        <v>2203</v>
      </c>
      <c r="P5159" s="701" t="s">
        <v>1341</v>
      </c>
      <c r="Q5159" s="704"/>
      <c r="R5159" s="701" t="s">
        <v>1341</v>
      </c>
      <c r="S5159" s="701" t="s">
        <v>1341</v>
      </c>
    </row>
    <row r="5160" spans="1:19" x14ac:dyDescent="0.3">
      <c r="A5160" s="701" t="s">
        <v>5663</v>
      </c>
      <c r="B5160" s="701" t="s">
        <v>1607</v>
      </c>
      <c r="C5160" s="701" t="s">
        <v>1435</v>
      </c>
      <c r="D5160" s="702">
        <v>1977</v>
      </c>
      <c r="E5160" s="701" t="s">
        <v>5643</v>
      </c>
      <c r="F5160" s="701" t="s">
        <v>5644</v>
      </c>
      <c r="G5160" s="701" t="s">
        <v>1612</v>
      </c>
      <c r="H5160" s="703">
        <v>28618</v>
      </c>
      <c r="I5160" s="703">
        <v>28618</v>
      </c>
      <c r="J5160" s="701" t="s">
        <v>1608</v>
      </c>
      <c r="K5160" s="702">
        <v>26188</v>
      </c>
      <c r="L5160" s="701" t="s">
        <v>1341</v>
      </c>
      <c r="M5160" s="704"/>
      <c r="N5160" s="701" t="s">
        <v>1613</v>
      </c>
      <c r="O5160" s="702">
        <v>169</v>
      </c>
      <c r="P5160" s="701" t="s">
        <v>1608</v>
      </c>
      <c r="Q5160" s="702">
        <v>2357</v>
      </c>
      <c r="R5160" s="701" t="s">
        <v>1341</v>
      </c>
      <c r="S5160" s="701" t="s">
        <v>1341</v>
      </c>
    </row>
    <row r="5161" spans="1:19" x14ac:dyDescent="0.3">
      <c r="A5161" s="701" t="s">
        <v>5664</v>
      </c>
      <c r="B5161" s="701" t="s">
        <v>1607</v>
      </c>
      <c r="C5161" s="701" t="s">
        <v>1435</v>
      </c>
      <c r="D5161" s="702">
        <v>1977</v>
      </c>
      <c r="E5161" s="701" t="s">
        <v>5643</v>
      </c>
      <c r="F5161" s="701" t="s">
        <v>5644</v>
      </c>
      <c r="G5161" s="701" t="s">
        <v>1612</v>
      </c>
      <c r="H5161" s="703">
        <v>28618</v>
      </c>
      <c r="I5161" s="703">
        <v>28618</v>
      </c>
      <c r="J5161" s="701" t="s">
        <v>1608</v>
      </c>
      <c r="K5161" s="702">
        <v>26331</v>
      </c>
      <c r="L5161" s="701" t="s">
        <v>1341</v>
      </c>
      <c r="M5161" s="704"/>
      <c r="N5161" s="701" t="s">
        <v>1613</v>
      </c>
      <c r="O5161" s="702">
        <v>13</v>
      </c>
      <c r="P5161" s="701" t="s">
        <v>1608</v>
      </c>
      <c r="Q5161" s="702">
        <v>266</v>
      </c>
      <c r="R5161" s="701" t="s">
        <v>1341</v>
      </c>
      <c r="S5161" s="701" t="s">
        <v>1341</v>
      </c>
    </row>
    <row r="5162" spans="1:19" x14ac:dyDescent="0.3">
      <c r="A5162" s="701" t="s">
        <v>5665</v>
      </c>
      <c r="B5162" s="701" t="s">
        <v>1607</v>
      </c>
      <c r="C5162" s="701" t="s">
        <v>1435</v>
      </c>
      <c r="D5162" s="702">
        <v>1978</v>
      </c>
      <c r="E5162" s="701" t="s">
        <v>5643</v>
      </c>
      <c r="F5162" s="701" t="s">
        <v>5644</v>
      </c>
      <c r="G5162" s="701" t="s">
        <v>1612</v>
      </c>
      <c r="H5162" s="703">
        <v>28993</v>
      </c>
      <c r="I5162" s="703">
        <v>28993</v>
      </c>
      <c r="J5162" s="701" t="s">
        <v>1608</v>
      </c>
      <c r="K5162" s="702">
        <v>24639</v>
      </c>
      <c r="L5162" s="701" t="s">
        <v>1341</v>
      </c>
      <c r="M5162" s="704"/>
      <c r="N5162" s="701" t="s">
        <v>1608</v>
      </c>
      <c r="O5162" s="702">
        <v>1059</v>
      </c>
      <c r="P5162" s="701" t="s">
        <v>1341</v>
      </c>
      <c r="Q5162" s="706"/>
      <c r="R5162" s="701" t="s">
        <v>1341</v>
      </c>
      <c r="S5162" s="701" t="s">
        <v>1341</v>
      </c>
    </row>
    <row r="5163" spans="1:19" x14ac:dyDescent="0.3">
      <c r="A5163" s="701" t="s">
        <v>5666</v>
      </c>
      <c r="B5163" s="701" t="s">
        <v>1607</v>
      </c>
      <c r="C5163" s="701" t="s">
        <v>1435</v>
      </c>
      <c r="D5163" s="702">
        <v>1978</v>
      </c>
      <c r="E5163" s="701" t="s">
        <v>5643</v>
      </c>
      <c r="F5163" s="701" t="s">
        <v>5644</v>
      </c>
      <c r="G5163" s="701" t="s">
        <v>1612</v>
      </c>
      <c r="H5163" s="703">
        <v>28993</v>
      </c>
      <c r="I5163" s="703">
        <v>28993</v>
      </c>
      <c r="J5163" s="701" t="s">
        <v>1608</v>
      </c>
      <c r="K5163" s="702">
        <v>23653</v>
      </c>
      <c r="L5163" s="701" t="s">
        <v>1341</v>
      </c>
      <c r="M5163" s="704"/>
      <c r="N5163" s="701" t="s">
        <v>1608</v>
      </c>
      <c r="O5163" s="702">
        <v>828</v>
      </c>
      <c r="P5163" s="701" t="s">
        <v>1341</v>
      </c>
      <c r="Q5163" s="706"/>
      <c r="R5163" s="701" t="s">
        <v>1341</v>
      </c>
      <c r="S5163" s="701" t="s">
        <v>1341</v>
      </c>
    </row>
    <row r="5164" spans="1:19" x14ac:dyDescent="0.3">
      <c r="A5164" s="701" t="s">
        <v>5667</v>
      </c>
      <c r="B5164" s="701" t="s">
        <v>1607</v>
      </c>
      <c r="C5164" s="701" t="s">
        <v>1435</v>
      </c>
      <c r="D5164" s="702">
        <v>1978</v>
      </c>
      <c r="E5164" s="701" t="s">
        <v>5643</v>
      </c>
      <c r="F5164" s="701" t="s">
        <v>5644</v>
      </c>
      <c r="G5164" s="701" t="s">
        <v>1612</v>
      </c>
      <c r="H5164" s="703">
        <v>28993</v>
      </c>
      <c r="I5164" s="703">
        <v>28993</v>
      </c>
      <c r="J5164" s="701" t="s">
        <v>1608</v>
      </c>
      <c r="K5164" s="702">
        <v>27165</v>
      </c>
      <c r="L5164" s="701" t="s">
        <v>1341</v>
      </c>
      <c r="M5164" s="704"/>
      <c r="N5164" s="701" t="s">
        <v>1613</v>
      </c>
      <c r="O5164" s="705">
        <v>8</v>
      </c>
      <c r="P5164" s="701" t="s">
        <v>1608</v>
      </c>
      <c r="Q5164" s="705">
        <v>358</v>
      </c>
      <c r="R5164" s="701" t="s">
        <v>1341</v>
      </c>
      <c r="S5164" s="701" t="s">
        <v>1341</v>
      </c>
    </row>
    <row r="5165" spans="1:19" x14ac:dyDescent="0.3">
      <c r="A5165" s="701" t="s">
        <v>5668</v>
      </c>
      <c r="B5165" s="701" t="s">
        <v>1607</v>
      </c>
      <c r="C5165" s="701" t="s">
        <v>1435</v>
      </c>
      <c r="D5165" s="702">
        <v>1978</v>
      </c>
      <c r="E5165" s="701" t="s">
        <v>5643</v>
      </c>
      <c r="F5165" s="701" t="s">
        <v>5644</v>
      </c>
      <c r="G5165" s="701" t="s">
        <v>1612</v>
      </c>
      <c r="H5165" s="703">
        <v>28993</v>
      </c>
      <c r="I5165" s="703">
        <v>28993</v>
      </c>
      <c r="J5165" s="701" t="s">
        <v>1608</v>
      </c>
      <c r="K5165" s="702">
        <v>23078</v>
      </c>
      <c r="L5165" s="701" t="s">
        <v>1341</v>
      </c>
      <c r="M5165" s="706"/>
      <c r="N5165" s="701" t="s">
        <v>1608</v>
      </c>
      <c r="O5165" s="702">
        <v>669</v>
      </c>
      <c r="P5165" s="701" t="s">
        <v>1341</v>
      </c>
      <c r="Q5165" s="704"/>
      <c r="R5165" s="701" t="s">
        <v>1341</v>
      </c>
      <c r="S5165" s="701" t="s">
        <v>1341</v>
      </c>
    </row>
    <row r="5166" spans="1:19" x14ac:dyDescent="0.3">
      <c r="A5166" s="701" t="s">
        <v>5669</v>
      </c>
      <c r="B5166" s="701" t="s">
        <v>1607</v>
      </c>
      <c r="C5166" s="701" t="s">
        <v>1435</v>
      </c>
      <c r="D5166" s="702">
        <v>1978</v>
      </c>
      <c r="E5166" s="701" t="s">
        <v>5643</v>
      </c>
      <c r="F5166" s="701" t="s">
        <v>5644</v>
      </c>
      <c r="G5166" s="701" t="s">
        <v>1612</v>
      </c>
      <c r="H5166" s="703">
        <v>28993</v>
      </c>
      <c r="I5166" s="703">
        <v>28993</v>
      </c>
      <c r="J5166" s="701" t="s">
        <v>1608</v>
      </c>
      <c r="K5166" s="702">
        <v>53537</v>
      </c>
      <c r="L5166" s="701" t="s">
        <v>1341</v>
      </c>
      <c r="M5166" s="704"/>
      <c r="N5166" s="701" t="s">
        <v>1608</v>
      </c>
      <c r="O5166" s="702">
        <v>1071</v>
      </c>
      <c r="P5166" s="701" t="s">
        <v>1341</v>
      </c>
      <c r="Q5166" s="704"/>
      <c r="R5166" s="701" t="s">
        <v>1341</v>
      </c>
      <c r="S5166" s="701" t="s">
        <v>1341</v>
      </c>
    </row>
    <row r="5167" spans="1:19" x14ac:dyDescent="0.3">
      <c r="A5167" s="701" t="s">
        <v>5670</v>
      </c>
      <c r="B5167" s="701" t="s">
        <v>1607</v>
      </c>
      <c r="C5167" s="701" t="s">
        <v>1435</v>
      </c>
      <c r="D5167" s="702">
        <v>1978</v>
      </c>
      <c r="E5167" s="701" t="s">
        <v>5643</v>
      </c>
      <c r="F5167" s="701" t="s">
        <v>5644</v>
      </c>
      <c r="G5167" s="701" t="s">
        <v>1612</v>
      </c>
      <c r="H5167" s="703">
        <v>29004</v>
      </c>
      <c r="I5167" s="703">
        <v>29004</v>
      </c>
      <c r="J5167" s="701" t="s">
        <v>1608</v>
      </c>
      <c r="K5167" s="702">
        <v>3637</v>
      </c>
      <c r="L5167" s="701" t="s">
        <v>1341</v>
      </c>
      <c r="M5167" s="704"/>
      <c r="N5167" s="701" t="s">
        <v>1608</v>
      </c>
      <c r="O5167" s="702">
        <v>15</v>
      </c>
      <c r="P5167" s="701" t="s">
        <v>1341</v>
      </c>
      <c r="Q5167" s="704"/>
      <c r="R5167" s="701" t="s">
        <v>1341</v>
      </c>
      <c r="S5167" s="701" t="s">
        <v>1341</v>
      </c>
    </row>
    <row r="5168" spans="1:19" x14ac:dyDescent="0.3">
      <c r="A5168" s="701" t="s">
        <v>5671</v>
      </c>
      <c r="B5168" s="701" t="s">
        <v>1607</v>
      </c>
      <c r="C5168" s="701" t="s">
        <v>1435</v>
      </c>
      <c r="D5168" s="702">
        <v>1979</v>
      </c>
      <c r="E5168" s="701" t="s">
        <v>5643</v>
      </c>
      <c r="F5168" s="701" t="s">
        <v>5644</v>
      </c>
      <c r="G5168" s="701" t="s">
        <v>1612</v>
      </c>
      <c r="H5168" s="703">
        <v>29369</v>
      </c>
      <c r="I5168" s="703">
        <v>29369</v>
      </c>
      <c r="J5168" s="701" t="s">
        <v>1608</v>
      </c>
      <c r="K5168" s="702">
        <v>18488</v>
      </c>
      <c r="L5168" s="701" t="s">
        <v>1341</v>
      </c>
      <c r="M5168" s="706"/>
      <c r="N5168" s="701" t="s">
        <v>1608</v>
      </c>
      <c r="O5168" s="702">
        <v>1867</v>
      </c>
      <c r="P5168" s="701" t="s">
        <v>1341</v>
      </c>
      <c r="Q5168" s="704"/>
      <c r="R5168" s="701" t="s">
        <v>1341</v>
      </c>
      <c r="S5168" s="701" t="s">
        <v>1341</v>
      </c>
    </row>
    <row r="5169" spans="1:19" x14ac:dyDescent="0.3">
      <c r="A5169" s="701" t="s">
        <v>5672</v>
      </c>
      <c r="B5169" s="701" t="s">
        <v>1607</v>
      </c>
      <c r="C5169" s="701" t="s">
        <v>1435</v>
      </c>
      <c r="D5169" s="702">
        <v>1979</v>
      </c>
      <c r="E5169" s="701" t="s">
        <v>5643</v>
      </c>
      <c r="F5169" s="701" t="s">
        <v>5644</v>
      </c>
      <c r="G5169" s="701" t="s">
        <v>1612</v>
      </c>
      <c r="H5169" s="703">
        <v>29360</v>
      </c>
      <c r="I5169" s="703">
        <v>29360</v>
      </c>
      <c r="J5169" s="701" t="s">
        <v>1608</v>
      </c>
      <c r="K5169" s="702">
        <v>19686</v>
      </c>
      <c r="L5169" s="701" t="s">
        <v>1341</v>
      </c>
      <c r="M5169" s="706"/>
      <c r="N5169" s="701" t="s">
        <v>1613</v>
      </c>
      <c r="O5169" s="702">
        <v>184</v>
      </c>
      <c r="P5169" s="701" t="s">
        <v>1608</v>
      </c>
      <c r="Q5169" s="702">
        <v>887</v>
      </c>
      <c r="R5169" s="701" t="s">
        <v>1341</v>
      </c>
      <c r="S5169" s="701" t="s">
        <v>1341</v>
      </c>
    </row>
    <row r="5170" spans="1:19" x14ac:dyDescent="0.3">
      <c r="A5170" s="701" t="s">
        <v>5673</v>
      </c>
      <c r="B5170" s="701" t="s">
        <v>1607</v>
      </c>
      <c r="C5170" s="701" t="s">
        <v>1435</v>
      </c>
      <c r="D5170" s="702">
        <v>1979</v>
      </c>
      <c r="E5170" s="701" t="s">
        <v>5643</v>
      </c>
      <c r="F5170" s="701" t="s">
        <v>5644</v>
      </c>
      <c r="G5170" s="701" t="s">
        <v>1612</v>
      </c>
      <c r="H5170" s="703">
        <v>29363</v>
      </c>
      <c r="I5170" s="703">
        <v>29363</v>
      </c>
      <c r="J5170" s="701" t="s">
        <v>1608</v>
      </c>
      <c r="K5170" s="702">
        <v>20008</v>
      </c>
      <c r="L5170" s="701" t="s">
        <v>1341</v>
      </c>
      <c r="M5170" s="706"/>
      <c r="N5170" s="701" t="s">
        <v>1608</v>
      </c>
      <c r="O5170" s="702">
        <v>820</v>
      </c>
      <c r="P5170" s="701" t="s">
        <v>1341</v>
      </c>
      <c r="Q5170" s="704"/>
      <c r="R5170" s="701" t="s">
        <v>1341</v>
      </c>
      <c r="S5170" s="701" t="s">
        <v>1341</v>
      </c>
    </row>
    <row r="5171" spans="1:19" x14ac:dyDescent="0.3">
      <c r="A5171" s="701" t="s">
        <v>5674</v>
      </c>
      <c r="B5171" s="701" t="s">
        <v>1607</v>
      </c>
      <c r="C5171" s="701" t="s">
        <v>1435</v>
      </c>
      <c r="D5171" s="702">
        <v>1979</v>
      </c>
      <c r="E5171" s="701" t="s">
        <v>5643</v>
      </c>
      <c r="F5171" s="701" t="s">
        <v>5644</v>
      </c>
      <c r="G5171" s="701" t="s">
        <v>1612</v>
      </c>
      <c r="H5171" s="703">
        <v>29360</v>
      </c>
      <c r="I5171" s="703">
        <v>29360</v>
      </c>
      <c r="J5171" s="701" t="s">
        <v>1608</v>
      </c>
      <c r="K5171" s="702">
        <v>20435</v>
      </c>
      <c r="L5171" s="701" t="s">
        <v>1341</v>
      </c>
      <c r="M5171" s="706"/>
      <c r="N5171" s="701" t="s">
        <v>1608</v>
      </c>
      <c r="O5171" s="702">
        <v>674</v>
      </c>
      <c r="P5171" s="701" t="s">
        <v>1341</v>
      </c>
      <c r="Q5171" s="704"/>
      <c r="R5171" s="701" t="s">
        <v>1341</v>
      </c>
      <c r="S5171" s="701" t="s">
        <v>1341</v>
      </c>
    </row>
    <row r="5172" spans="1:19" x14ac:dyDescent="0.3">
      <c r="A5172" s="701" t="s">
        <v>5675</v>
      </c>
      <c r="B5172" s="701" t="s">
        <v>1607</v>
      </c>
      <c r="C5172" s="701" t="s">
        <v>1435</v>
      </c>
      <c r="D5172" s="702">
        <v>1979</v>
      </c>
      <c r="E5172" s="701" t="s">
        <v>5643</v>
      </c>
      <c r="F5172" s="701" t="s">
        <v>5644</v>
      </c>
      <c r="G5172" s="701" t="s">
        <v>1612</v>
      </c>
      <c r="H5172" s="703">
        <v>29369</v>
      </c>
      <c r="I5172" s="703">
        <v>29369</v>
      </c>
      <c r="J5172" s="701" t="s">
        <v>1608</v>
      </c>
      <c r="K5172" s="702">
        <v>20196</v>
      </c>
      <c r="L5172" s="701" t="s">
        <v>1341</v>
      </c>
      <c r="M5172" s="704"/>
      <c r="N5172" s="701" t="s">
        <v>1608</v>
      </c>
      <c r="O5172" s="702">
        <v>545</v>
      </c>
      <c r="P5172" s="701" t="s">
        <v>1341</v>
      </c>
      <c r="Q5172" s="706"/>
      <c r="R5172" s="701" t="s">
        <v>1341</v>
      </c>
      <c r="S5172" s="701" t="s">
        <v>1341</v>
      </c>
    </row>
    <row r="5173" spans="1:19" x14ac:dyDescent="0.3">
      <c r="A5173" s="701" t="s">
        <v>5676</v>
      </c>
      <c r="B5173" s="701" t="s">
        <v>1607</v>
      </c>
      <c r="C5173" s="701" t="s">
        <v>1435</v>
      </c>
      <c r="D5173" s="702">
        <v>1979</v>
      </c>
      <c r="E5173" s="701" t="s">
        <v>5643</v>
      </c>
      <c r="F5173" s="701" t="s">
        <v>5644</v>
      </c>
      <c r="G5173" s="701" t="s">
        <v>1612</v>
      </c>
      <c r="H5173" s="703">
        <v>29360</v>
      </c>
      <c r="I5173" s="703">
        <v>29360</v>
      </c>
      <c r="J5173" s="701" t="s">
        <v>1608</v>
      </c>
      <c r="K5173" s="702">
        <v>21822</v>
      </c>
      <c r="L5173" s="701" t="s">
        <v>1341</v>
      </c>
      <c r="M5173" s="704"/>
      <c r="N5173" s="701" t="s">
        <v>1608</v>
      </c>
      <c r="O5173" s="702">
        <v>218</v>
      </c>
      <c r="P5173" s="701" t="s">
        <v>1341</v>
      </c>
      <c r="Q5173" s="704"/>
      <c r="R5173" s="701" t="s">
        <v>1341</v>
      </c>
      <c r="S5173" s="701" t="s">
        <v>1341</v>
      </c>
    </row>
    <row r="5174" spans="1:19" x14ac:dyDescent="0.3">
      <c r="A5174" s="701" t="s">
        <v>5654</v>
      </c>
      <c r="B5174" s="701" t="s">
        <v>1607</v>
      </c>
      <c r="C5174" s="701" t="s">
        <v>1435</v>
      </c>
      <c r="D5174" s="702">
        <v>1980</v>
      </c>
      <c r="E5174" s="701" t="s">
        <v>5643</v>
      </c>
      <c r="F5174" s="701" t="s">
        <v>5644</v>
      </c>
      <c r="G5174" s="701" t="s">
        <v>1612</v>
      </c>
      <c r="H5174" s="703">
        <v>29720</v>
      </c>
      <c r="I5174" s="703">
        <v>29720</v>
      </c>
      <c r="J5174" s="701" t="s">
        <v>1608</v>
      </c>
      <c r="K5174" s="702">
        <v>19430</v>
      </c>
      <c r="L5174" s="701" t="s">
        <v>1341</v>
      </c>
      <c r="M5174" s="704"/>
      <c r="N5174" s="701" t="s">
        <v>1608</v>
      </c>
      <c r="O5174" s="702">
        <v>311</v>
      </c>
      <c r="P5174" s="701" t="s">
        <v>1341</v>
      </c>
      <c r="Q5174" s="706"/>
      <c r="R5174" s="701" t="s">
        <v>1341</v>
      </c>
      <c r="S5174" s="701" t="s">
        <v>1341</v>
      </c>
    </row>
    <row r="5175" spans="1:19" x14ac:dyDescent="0.3">
      <c r="A5175" s="701" t="s">
        <v>5655</v>
      </c>
      <c r="B5175" s="701" t="s">
        <v>1607</v>
      </c>
      <c r="C5175" s="701" t="s">
        <v>1435</v>
      </c>
      <c r="D5175" s="702">
        <v>1980</v>
      </c>
      <c r="E5175" s="701" t="s">
        <v>5643</v>
      </c>
      <c r="F5175" s="701" t="s">
        <v>5644</v>
      </c>
      <c r="G5175" s="701" t="s">
        <v>1612</v>
      </c>
      <c r="H5175" s="703">
        <v>29692</v>
      </c>
      <c r="I5175" s="703">
        <v>29692</v>
      </c>
      <c r="J5175" s="701" t="s">
        <v>1608</v>
      </c>
      <c r="K5175" s="702">
        <v>20281</v>
      </c>
      <c r="L5175" s="701" t="s">
        <v>1341</v>
      </c>
      <c r="M5175" s="704"/>
      <c r="N5175" s="701" t="s">
        <v>1608</v>
      </c>
      <c r="O5175" s="702">
        <v>892</v>
      </c>
      <c r="P5175" s="701" t="s">
        <v>1341</v>
      </c>
      <c r="Q5175" s="706"/>
      <c r="R5175" s="701" t="s">
        <v>1341</v>
      </c>
      <c r="S5175" s="701" t="s">
        <v>1341</v>
      </c>
    </row>
    <row r="5176" spans="1:19" x14ac:dyDescent="0.3">
      <c r="A5176" s="701" t="s">
        <v>5656</v>
      </c>
      <c r="B5176" s="701" t="s">
        <v>1607</v>
      </c>
      <c r="C5176" s="701" t="s">
        <v>1435</v>
      </c>
      <c r="D5176" s="702">
        <v>1980</v>
      </c>
      <c r="E5176" s="701" t="s">
        <v>5643</v>
      </c>
      <c r="F5176" s="701" t="s">
        <v>5644</v>
      </c>
      <c r="G5176" s="701" t="s">
        <v>1612</v>
      </c>
      <c r="H5176" s="703">
        <v>29738</v>
      </c>
      <c r="I5176" s="703">
        <v>29738</v>
      </c>
      <c r="J5176" s="701" t="s">
        <v>1608</v>
      </c>
      <c r="K5176" s="702">
        <v>19944</v>
      </c>
      <c r="L5176" s="701" t="s">
        <v>1341</v>
      </c>
      <c r="M5176" s="704"/>
      <c r="N5176" s="701" t="s">
        <v>1608</v>
      </c>
      <c r="O5176" s="705">
        <v>199</v>
      </c>
      <c r="P5176" s="701" t="s">
        <v>1341</v>
      </c>
      <c r="Q5176" s="704"/>
      <c r="R5176" s="701" t="s">
        <v>1341</v>
      </c>
      <c r="S5176" s="701" t="s">
        <v>1341</v>
      </c>
    </row>
    <row r="5177" spans="1:19" x14ac:dyDescent="0.3">
      <c r="A5177" s="701" t="s">
        <v>5657</v>
      </c>
      <c r="B5177" s="701" t="s">
        <v>1607</v>
      </c>
      <c r="C5177" s="701" t="s">
        <v>1435</v>
      </c>
      <c r="D5177" s="702">
        <v>1980</v>
      </c>
      <c r="E5177" s="701" t="s">
        <v>5643</v>
      </c>
      <c r="F5177" s="701" t="s">
        <v>5644</v>
      </c>
      <c r="G5177" s="701" t="s">
        <v>1612</v>
      </c>
      <c r="H5177" s="703">
        <v>29692</v>
      </c>
      <c r="I5177" s="703">
        <v>29692</v>
      </c>
      <c r="J5177" s="701" t="s">
        <v>1608</v>
      </c>
      <c r="K5177" s="702">
        <v>17897</v>
      </c>
      <c r="L5177" s="701" t="s">
        <v>1341</v>
      </c>
      <c r="M5177" s="704"/>
      <c r="N5177" s="701" t="s">
        <v>1608</v>
      </c>
      <c r="O5177" s="702">
        <v>1038</v>
      </c>
      <c r="P5177" s="701" t="s">
        <v>1341</v>
      </c>
      <c r="Q5177" s="706"/>
      <c r="R5177" s="701" t="s">
        <v>1341</v>
      </c>
      <c r="S5177" s="701" t="s">
        <v>1341</v>
      </c>
    </row>
    <row r="5178" spans="1:19" x14ac:dyDescent="0.3">
      <c r="A5178" s="701" t="s">
        <v>5658</v>
      </c>
      <c r="B5178" s="701" t="s">
        <v>1607</v>
      </c>
      <c r="C5178" s="701" t="s">
        <v>1435</v>
      </c>
      <c r="D5178" s="702">
        <v>1980</v>
      </c>
      <c r="E5178" s="701" t="s">
        <v>5643</v>
      </c>
      <c r="F5178" s="701" t="s">
        <v>5644</v>
      </c>
      <c r="G5178" s="701" t="s">
        <v>1612</v>
      </c>
      <c r="H5178" s="703">
        <v>29738</v>
      </c>
      <c r="I5178" s="703">
        <v>29738</v>
      </c>
      <c r="J5178" s="701" t="s">
        <v>1608</v>
      </c>
      <c r="K5178" s="702">
        <v>18888</v>
      </c>
      <c r="L5178" s="701" t="s">
        <v>1341</v>
      </c>
      <c r="M5178" s="706"/>
      <c r="N5178" s="701" t="s">
        <v>1613</v>
      </c>
      <c r="O5178" s="702">
        <v>77</v>
      </c>
      <c r="P5178" s="701" t="s">
        <v>1608</v>
      </c>
      <c r="Q5178" s="705">
        <v>191</v>
      </c>
      <c r="R5178" s="701" t="s">
        <v>1341</v>
      </c>
      <c r="S5178" s="701" t="s">
        <v>1341</v>
      </c>
    </row>
    <row r="5179" spans="1:19" x14ac:dyDescent="0.3">
      <c r="A5179" s="701" t="s">
        <v>5659</v>
      </c>
      <c r="B5179" s="701" t="s">
        <v>1607</v>
      </c>
      <c r="C5179" s="701" t="s">
        <v>1435</v>
      </c>
      <c r="D5179" s="702">
        <v>1980</v>
      </c>
      <c r="E5179" s="701" t="s">
        <v>5643</v>
      </c>
      <c r="F5179" s="701" t="s">
        <v>5644</v>
      </c>
      <c r="G5179" s="701" t="s">
        <v>1612</v>
      </c>
      <c r="H5179" s="703">
        <v>29720</v>
      </c>
      <c r="I5179" s="703">
        <v>29720</v>
      </c>
      <c r="J5179" s="701" t="s">
        <v>1608</v>
      </c>
      <c r="K5179" s="702">
        <v>19104</v>
      </c>
      <c r="L5179" s="701" t="s">
        <v>1341</v>
      </c>
      <c r="M5179" s="706"/>
      <c r="N5179" s="701" t="s">
        <v>1608</v>
      </c>
      <c r="O5179" s="702">
        <v>420</v>
      </c>
      <c r="P5179" s="701" t="s">
        <v>1341</v>
      </c>
      <c r="Q5179" s="704"/>
      <c r="R5179" s="701" t="s">
        <v>1341</v>
      </c>
      <c r="S5179" s="701" t="s">
        <v>1341</v>
      </c>
    </row>
    <row r="5180" spans="1:19" x14ac:dyDescent="0.3">
      <c r="A5180" s="701" t="s">
        <v>5660</v>
      </c>
      <c r="B5180" s="701" t="s">
        <v>1607</v>
      </c>
      <c r="C5180" s="701" t="s">
        <v>1435</v>
      </c>
      <c r="D5180" s="702">
        <v>1980</v>
      </c>
      <c r="E5180" s="701" t="s">
        <v>5643</v>
      </c>
      <c r="F5180" s="701" t="s">
        <v>5644</v>
      </c>
      <c r="G5180" s="701" t="s">
        <v>1612</v>
      </c>
      <c r="H5180" s="703">
        <v>29720</v>
      </c>
      <c r="I5180" s="703">
        <v>29720</v>
      </c>
      <c r="J5180" s="701" t="s">
        <v>1608</v>
      </c>
      <c r="K5180" s="702">
        <v>19400</v>
      </c>
      <c r="L5180" s="701" t="s">
        <v>1341</v>
      </c>
      <c r="M5180" s="706"/>
      <c r="N5180" s="701" t="s">
        <v>1608</v>
      </c>
      <c r="O5180" s="702">
        <v>155</v>
      </c>
      <c r="P5180" s="701" t="s">
        <v>1341</v>
      </c>
      <c r="Q5180" s="704"/>
      <c r="R5180" s="701" t="s">
        <v>1341</v>
      </c>
      <c r="S5180" s="701" t="s">
        <v>1341</v>
      </c>
    </row>
    <row r="5181" spans="1:19" x14ac:dyDescent="0.3">
      <c r="A5181" s="701" t="s">
        <v>5661</v>
      </c>
      <c r="B5181" s="701" t="s">
        <v>1607</v>
      </c>
      <c r="C5181" s="701" t="s">
        <v>1435</v>
      </c>
      <c r="D5181" s="702">
        <v>1980</v>
      </c>
      <c r="E5181" s="701" t="s">
        <v>5643</v>
      </c>
      <c r="F5181" s="701" t="s">
        <v>5644</v>
      </c>
      <c r="G5181" s="701" t="s">
        <v>1612</v>
      </c>
      <c r="H5181" s="703">
        <v>29738</v>
      </c>
      <c r="I5181" s="703">
        <v>29738</v>
      </c>
      <c r="J5181" s="701" t="s">
        <v>1608</v>
      </c>
      <c r="K5181" s="702">
        <v>17595</v>
      </c>
      <c r="L5181" s="701" t="s">
        <v>1341</v>
      </c>
      <c r="M5181" s="704"/>
      <c r="N5181" s="701" t="s">
        <v>1613</v>
      </c>
      <c r="O5181" s="705">
        <v>246</v>
      </c>
      <c r="P5181" s="701" t="s">
        <v>1608</v>
      </c>
      <c r="Q5181" s="705">
        <v>35</v>
      </c>
      <c r="R5181" s="701" t="s">
        <v>1341</v>
      </c>
      <c r="S5181" s="701" t="s">
        <v>1341</v>
      </c>
    </row>
    <row r="5182" spans="1:19" x14ac:dyDescent="0.3">
      <c r="A5182" s="701" t="s">
        <v>5662</v>
      </c>
      <c r="B5182" s="701" t="s">
        <v>1607</v>
      </c>
      <c r="C5182" s="701" t="s">
        <v>1435</v>
      </c>
      <c r="D5182" s="702">
        <v>1980</v>
      </c>
      <c r="E5182" s="701" t="s">
        <v>5643</v>
      </c>
      <c r="F5182" s="701" t="s">
        <v>5644</v>
      </c>
      <c r="G5182" s="701" t="s">
        <v>1612</v>
      </c>
      <c r="H5182" s="703">
        <v>29692</v>
      </c>
      <c r="I5182" s="703">
        <v>29692</v>
      </c>
      <c r="J5182" s="701" t="s">
        <v>1608</v>
      </c>
      <c r="K5182" s="702">
        <v>18817</v>
      </c>
      <c r="L5182" s="701" t="s">
        <v>1341</v>
      </c>
      <c r="M5182" s="704"/>
      <c r="N5182" s="701" t="s">
        <v>1608</v>
      </c>
      <c r="O5182" s="702">
        <v>941</v>
      </c>
      <c r="P5182" s="701" t="s">
        <v>1341</v>
      </c>
      <c r="Q5182" s="704"/>
      <c r="R5182" s="701" t="s">
        <v>1341</v>
      </c>
      <c r="S5182" s="701" t="s">
        <v>1341</v>
      </c>
    </row>
    <row r="5183" spans="1:19" x14ac:dyDescent="0.3">
      <c r="A5183" s="701" t="s">
        <v>5677</v>
      </c>
      <c r="B5183" s="701" t="s">
        <v>1607</v>
      </c>
      <c r="C5183" s="701" t="s">
        <v>1435</v>
      </c>
      <c r="D5183" s="702">
        <v>1981</v>
      </c>
      <c r="E5183" s="701" t="s">
        <v>5643</v>
      </c>
      <c r="F5183" s="701" t="s">
        <v>5644</v>
      </c>
      <c r="G5183" s="701" t="s">
        <v>1612</v>
      </c>
      <c r="H5183" s="703">
        <v>30044</v>
      </c>
      <c r="I5183" s="703">
        <v>30044</v>
      </c>
      <c r="J5183" s="701" t="s">
        <v>1608</v>
      </c>
      <c r="K5183" s="702">
        <v>16546</v>
      </c>
      <c r="L5183" s="701" t="s">
        <v>1341</v>
      </c>
      <c r="M5183" s="706"/>
      <c r="N5183" s="701" t="s">
        <v>1608</v>
      </c>
      <c r="O5183" s="702">
        <v>695</v>
      </c>
      <c r="P5183" s="701" t="s">
        <v>1341</v>
      </c>
      <c r="Q5183" s="704"/>
      <c r="R5183" s="701" t="s">
        <v>1341</v>
      </c>
      <c r="S5183" s="701" t="s">
        <v>1341</v>
      </c>
    </row>
    <row r="5184" spans="1:19" x14ac:dyDescent="0.3">
      <c r="A5184" s="701" t="s">
        <v>5678</v>
      </c>
      <c r="B5184" s="701" t="s">
        <v>1607</v>
      </c>
      <c r="C5184" s="701" t="s">
        <v>1435</v>
      </c>
      <c r="D5184" s="702">
        <v>1981</v>
      </c>
      <c r="E5184" s="701" t="s">
        <v>5643</v>
      </c>
      <c r="F5184" s="701" t="s">
        <v>5644</v>
      </c>
      <c r="G5184" s="701" t="s">
        <v>1612</v>
      </c>
      <c r="H5184" s="703">
        <v>30085</v>
      </c>
      <c r="I5184" s="703">
        <v>30085</v>
      </c>
      <c r="J5184" s="701" t="s">
        <v>1608</v>
      </c>
      <c r="K5184" s="702">
        <v>12853</v>
      </c>
      <c r="L5184" s="701" t="s">
        <v>1341</v>
      </c>
      <c r="M5184" s="706"/>
      <c r="N5184" s="701" t="s">
        <v>1608</v>
      </c>
      <c r="O5184" s="702">
        <v>334</v>
      </c>
      <c r="P5184" s="701" t="s">
        <v>1341</v>
      </c>
      <c r="Q5184" s="704"/>
      <c r="R5184" s="701" t="s">
        <v>1341</v>
      </c>
      <c r="S5184" s="701" t="s">
        <v>1341</v>
      </c>
    </row>
    <row r="5185" spans="1:19" x14ac:dyDescent="0.3">
      <c r="A5185" s="701" t="s">
        <v>5679</v>
      </c>
      <c r="B5185" s="701" t="s">
        <v>1607</v>
      </c>
      <c r="C5185" s="701" t="s">
        <v>1435</v>
      </c>
      <c r="D5185" s="702">
        <v>1981</v>
      </c>
      <c r="E5185" s="701" t="s">
        <v>5643</v>
      </c>
      <c r="F5185" s="701" t="s">
        <v>5644</v>
      </c>
      <c r="G5185" s="701" t="s">
        <v>1612</v>
      </c>
      <c r="H5185" s="703">
        <v>30044</v>
      </c>
      <c r="I5185" s="703">
        <v>30044</v>
      </c>
      <c r="J5185" s="701" t="s">
        <v>1608</v>
      </c>
      <c r="K5185" s="702">
        <v>17174</v>
      </c>
      <c r="L5185" s="701" t="s">
        <v>1341</v>
      </c>
      <c r="M5185" s="704"/>
      <c r="N5185" s="701" t="s">
        <v>1608</v>
      </c>
      <c r="O5185" s="702">
        <v>1305</v>
      </c>
      <c r="P5185" s="701" t="s">
        <v>1341</v>
      </c>
      <c r="Q5185" s="704"/>
      <c r="R5185" s="701" t="s">
        <v>1341</v>
      </c>
      <c r="S5185" s="701" t="s">
        <v>1341</v>
      </c>
    </row>
    <row r="5186" spans="1:19" x14ac:dyDescent="0.3">
      <c r="A5186" s="701" t="s">
        <v>5680</v>
      </c>
      <c r="B5186" s="701" t="s">
        <v>1607</v>
      </c>
      <c r="C5186" s="701" t="s">
        <v>1435</v>
      </c>
      <c r="D5186" s="702">
        <v>1981</v>
      </c>
      <c r="E5186" s="701" t="s">
        <v>5643</v>
      </c>
      <c r="F5186" s="701" t="s">
        <v>5644</v>
      </c>
      <c r="G5186" s="701" t="s">
        <v>1612</v>
      </c>
      <c r="H5186" s="703">
        <v>30044</v>
      </c>
      <c r="I5186" s="703">
        <v>30044</v>
      </c>
      <c r="J5186" s="701" t="s">
        <v>1608</v>
      </c>
      <c r="K5186" s="702">
        <v>14287</v>
      </c>
      <c r="L5186" s="701" t="s">
        <v>1341</v>
      </c>
      <c r="M5186" s="706"/>
      <c r="N5186" s="701" t="s">
        <v>1608</v>
      </c>
      <c r="O5186" s="702">
        <v>914</v>
      </c>
      <c r="P5186" s="701" t="s">
        <v>1341</v>
      </c>
      <c r="Q5186" s="704"/>
      <c r="R5186" s="701" t="s">
        <v>1341</v>
      </c>
      <c r="S5186" s="701" t="s">
        <v>1341</v>
      </c>
    </row>
    <row r="5187" spans="1:19" x14ac:dyDescent="0.3">
      <c r="A5187" s="701" t="s">
        <v>5681</v>
      </c>
      <c r="B5187" s="701" t="s">
        <v>1607</v>
      </c>
      <c r="C5187" s="701" t="s">
        <v>1435</v>
      </c>
      <c r="D5187" s="702">
        <v>1981</v>
      </c>
      <c r="E5187" s="701" t="s">
        <v>5643</v>
      </c>
      <c r="F5187" s="701" t="s">
        <v>5644</v>
      </c>
      <c r="G5187" s="701" t="s">
        <v>1612</v>
      </c>
      <c r="H5187" s="703">
        <v>30085</v>
      </c>
      <c r="I5187" s="703">
        <v>30085</v>
      </c>
      <c r="J5187" s="701" t="s">
        <v>1608</v>
      </c>
      <c r="K5187" s="702">
        <v>12977</v>
      </c>
      <c r="L5187" s="701" t="s">
        <v>1341</v>
      </c>
      <c r="M5187" s="704"/>
      <c r="N5187" s="701" t="s">
        <v>1608</v>
      </c>
      <c r="O5187" s="705">
        <v>1168</v>
      </c>
      <c r="P5187" s="701" t="s">
        <v>1341</v>
      </c>
      <c r="Q5187" s="704"/>
      <c r="R5187" s="701" t="s">
        <v>1341</v>
      </c>
      <c r="S5187" s="701" t="s">
        <v>1341</v>
      </c>
    </row>
    <row r="5188" spans="1:19" x14ac:dyDescent="0.3">
      <c r="A5188" s="701" t="s">
        <v>5682</v>
      </c>
      <c r="B5188" s="701" t="s">
        <v>1607</v>
      </c>
      <c r="C5188" s="701" t="s">
        <v>1435</v>
      </c>
      <c r="D5188" s="702">
        <v>1981</v>
      </c>
      <c r="E5188" s="701" t="s">
        <v>5643</v>
      </c>
      <c r="F5188" s="701" t="s">
        <v>5644</v>
      </c>
      <c r="G5188" s="701" t="s">
        <v>1612</v>
      </c>
      <c r="H5188" s="703">
        <v>30064</v>
      </c>
      <c r="I5188" s="703">
        <v>30064</v>
      </c>
      <c r="J5188" s="701" t="s">
        <v>1608</v>
      </c>
      <c r="K5188" s="702">
        <v>17248</v>
      </c>
      <c r="L5188" s="701" t="s">
        <v>1341</v>
      </c>
      <c r="M5188" s="704"/>
      <c r="N5188" s="701" t="s">
        <v>1608</v>
      </c>
      <c r="O5188" s="702">
        <v>1298</v>
      </c>
      <c r="P5188" s="701" t="s">
        <v>1341</v>
      </c>
      <c r="Q5188" s="704"/>
      <c r="R5188" s="701" t="s">
        <v>1341</v>
      </c>
      <c r="S5188" s="701" t="s">
        <v>1341</v>
      </c>
    </row>
    <row r="5189" spans="1:19" x14ac:dyDescent="0.3">
      <c r="A5189" s="701" t="s">
        <v>5683</v>
      </c>
      <c r="B5189" s="701" t="s">
        <v>1607</v>
      </c>
      <c r="C5189" s="701" t="s">
        <v>1435</v>
      </c>
      <c r="D5189" s="702">
        <v>1981</v>
      </c>
      <c r="E5189" s="701" t="s">
        <v>5643</v>
      </c>
      <c r="F5189" s="701" t="s">
        <v>5644</v>
      </c>
      <c r="G5189" s="701" t="s">
        <v>1612</v>
      </c>
      <c r="H5189" s="703">
        <v>30064</v>
      </c>
      <c r="I5189" s="703">
        <v>30064</v>
      </c>
      <c r="J5189" s="701" t="s">
        <v>1608</v>
      </c>
      <c r="K5189" s="702">
        <v>16230</v>
      </c>
      <c r="L5189" s="701" t="s">
        <v>1341</v>
      </c>
      <c r="M5189" s="704"/>
      <c r="N5189" s="701" t="s">
        <v>1608</v>
      </c>
      <c r="O5189" s="702">
        <v>1298</v>
      </c>
      <c r="P5189" s="701" t="s">
        <v>1341</v>
      </c>
      <c r="Q5189" s="704"/>
      <c r="R5189" s="701" t="s">
        <v>1341</v>
      </c>
      <c r="S5189" s="701" t="s">
        <v>1341</v>
      </c>
    </row>
    <row r="5190" spans="1:19" x14ac:dyDescent="0.3">
      <c r="A5190" s="701" t="s">
        <v>5684</v>
      </c>
      <c r="B5190" s="701" t="s">
        <v>1607</v>
      </c>
      <c r="C5190" s="701" t="s">
        <v>1435</v>
      </c>
      <c r="D5190" s="702">
        <v>1981</v>
      </c>
      <c r="E5190" s="701" t="s">
        <v>5643</v>
      </c>
      <c r="F5190" s="701" t="s">
        <v>5644</v>
      </c>
      <c r="G5190" s="701" t="s">
        <v>1612</v>
      </c>
      <c r="H5190" s="703">
        <v>30064</v>
      </c>
      <c r="I5190" s="703">
        <v>30064</v>
      </c>
      <c r="J5190" s="701" t="s">
        <v>1608</v>
      </c>
      <c r="K5190" s="702">
        <v>13891</v>
      </c>
      <c r="L5190" s="701" t="s">
        <v>1341</v>
      </c>
      <c r="M5190" s="704"/>
      <c r="N5190" s="701" t="s">
        <v>1608</v>
      </c>
      <c r="O5190" s="702">
        <v>1111</v>
      </c>
      <c r="P5190" s="701" t="s">
        <v>1341</v>
      </c>
      <c r="Q5190" s="706"/>
      <c r="R5190" s="701" t="s">
        <v>1341</v>
      </c>
      <c r="S5190" s="701" t="s">
        <v>1341</v>
      </c>
    </row>
    <row r="5191" spans="1:19" x14ac:dyDescent="0.3">
      <c r="A5191" s="701" t="s">
        <v>5685</v>
      </c>
      <c r="B5191" s="701" t="s">
        <v>1607</v>
      </c>
      <c r="C5191" s="701" t="s">
        <v>1435</v>
      </c>
      <c r="D5191" s="702">
        <v>1981</v>
      </c>
      <c r="E5191" s="701" t="s">
        <v>5643</v>
      </c>
      <c r="F5191" s="701" t="s">
        <v>5644</v>
      </c>
      <c r="G5191" s="701" t="s">
        <v>1612</v>
      </c>
      <c r="H5191" s="703">
        <v>30085</v>
      </c>
      <c r="I5191" s="703">
        <v>30085</v>
      </c>
      <c r="J5191" s="701" t="s">
        <v>1608</v>
      </c>
      <c r="K5191" s="702">
        <v>13485</v>
      </c>
      <c r="L5191" s="701" t="s">
        <v>1341</v>
      </c>
      <c r="M5191" s="704"/>
      <c r="N5191" s="701" t="s">
        <v>1608</v>
      </c>
      <c r="O5191" s="702">
        <v>566</v>
      </c>
      <c r="P5191" s="701" t="s">
        <v>1341</v>
      </c>
      <c r="Q5191" s="706"/>
      <c r="R5191" s="701" t="s">
        <v>1341</v>
      </c>
      <c r="S5191" s="701" t="s">
        <v>1341</v>
      </c>
    </row>
    <row r="5192" spans="1:19" x14ac:dyDescent="0.3">
      <c r="A5192" s="701" t="s">
        <v>5686</v>
      </c>
      <c r="B5192" s="701" t="s">
        <v>1607</v>
      </c>
      <c r="C5192" s="701" t="s">
        <v>1435</v>
      </c>
      <c r="D5192" s="702">
        <v>1982</v>
      </c>
      <c r="E5192" s="701" t="s">
        <v>5643</v>
      </c>
      <c r="F5192" s="701" t="s">
        <v>5644</v>
      </c>
      <c r="G5192" s="701" t="s">
        <v>1612</v>
      </c>
      <c r="H5192" s="703">
        <v>30455</v>
      </c>
      <c r="I5192" s="703">
        <v>30455</v>
      </c>
      <c r="J5192" s="701" t="s">
        <v>1608</v>
      </c>
      <c r="K5192" s="702">
        <v>9456</v>
      </c>
      <c r="L5192" s="701" t="s">
        <v>1341</v>
      </c>
      <c r="M5192" s="704"/>
      <c r="N5192" s="701" t="s">
        <v>1608</v>
      </c>
      <c r="O5192" s="702">
        <v>454</v>
      </c>
      <c r="P5192" s="701" t="s">
        <v>1341</v>
      </c>
      <c r="Q5192" s="706"/>
      <c r="R5192" s="701" t="s">
        <v>1341</v>
      </c>
      <c r="S5192" s="701" t="s">
        <v>1341</v>
      </c>
    </row>
    <row r="5193" spans="1:19" x14ac:dyDescent="0.3">
      <c r="A5193" s="701" t="s">
        <v>5687</v>
      </c>
      <c r="B5193" s="701" t="s">
        <v>1607</v>
      </c>
      <c r="C5193" s="701" t="s">
        <v>1435</v>
      </c>
      <c r="D5193" s="702">
        <v>1982</v>
      </c>
      <c r="E5193" s="701" t="s">
        <v>5643</v>
      </c>
      <c r="F5193" s="701" t="s">
        <v>5644</v>
      </c>
      <c r="G5193" s="701" t="s">
        <v>1612</v>
      </c>
      <c r="H5193" s="703">
        <v>30455</v>
      </c>
      <c r="I5193" s="703">
        <v>30455</v>
      </c>
      <c r="J5193" s="701" t="s">
        <v>1608</v>
      </c>
      <c r="K5193" s="702">
        <v>9622</v>
      </c>
      <c r="L5193" s="701" t="s">
        <v>1341</v>
      </c>
      <c r="M5193" s="704"/>
      <c r="N5193" s="701" t="s">
        <v>1608</v>
      </c>
      <c r="O5193" s="702">
        <v>539</v>
      </c>
      <c r="P5193" s="701" t="s">
        <v>1341</v>
      </c>
      <c r="Q5193" s="704"/>
      <c r="R5193" s="701" t="s">
        <v>1341</v>
      </c>
      <c r="S5193" s="701" t="s">
        <v>1341</v>
      </c>
    </row>
    <row r="5194" spans="1:19" x14ac:dyDescent="0.3">
      <c r="A5194" s="701" t="s">
        <v>5688</v>
      </c>
      <c r="B5194" s="701" t="s">
        <v>1607</v>
      </c>
      <c r="C5194" s="701" t="s">
        <v>1435</v>
      </c>
      <c r="D5194" s="702">
        <v>1982</v>
      </c>
      <c r="E5194" s="701" t="s">
        <v>5643</v>
      </c>
      <c r="F5194" s="701" t="s">
        <v>5644</v>
      </c>
      <c r="G5194" s="701" t="s">
        <v>1612</v>
      </c>
      <c r="H5194" s="703">
        <v>30455</v>
      </c>
      <c r="I5194" s="703">
        <v>30455</v>
      </c>
      <c r="J5194" s="701" t="s">
        <v>1608</v>
      </c>
      <c r="K5194" s="702">
        <v>8782</v>
      </c>
      <c r="L5194" s="701" t="s">
        <v>1341</v>
      </c>
      <c r="M5194" s="704"/>
      <c r="N5194" s="701" t="s">
        <v>1608</v>
      </c>
      <c r="O5194" s="702">
        <v>492</v>
      </c>
      <c r="P5194" s="701" t="s">
        <v>1341</v>
      </c>
      <c r="Q5194" s="704"/>
      <c r="R5194" s="701" t="s">
        <v>1341</v>
      </c>
      <c r="S5194" s="701" t="s">
        <v>1341</v>
      </c>
    </row>
    <row r="5195" spans="1:19" x14ac:dyDescent="0.3">
      <c r="A5195" s="701" t="s">
        <v>5689</v>
      </c>
      <c r="B5195" s="701" t="s">
        <v>1607</v>
      </c>
      <c r="C5195" s="701" t="s">
        <v>1435</v>
      </c>
      <c r="D5195" s="702">
        <v>1982</v>
      </c>
      <c r="E5195" s="701" t="s">
        <v>5643</v>
      </c>
      <c r="F5195" s="701" t="s">
        <v>5644</v>
      </c>
      <c r="G5195" s="701" t="s">
        <v>1612</v>
      </c>
      <c r="H5195" s="703">
        <v>30455</v>
      </c>
      <c r="I5195" s="703">
        <v>30455</v>
      </c>
      <c r="J5195" s="701" t="s">
        <v>1608</v>
      </c>
      <c r="K5195" s="702">
        <v>8458</v>
      </c>
      <c r="L5195" s="701" t="s">
        <v>1341</v>
      </c>
      <c r="M5195" s="704"/>
      <c r="N5195" s="701" t="s">
        <v>1608</v>
      </c>
      <c r="O5195" s="702">
        <v>118</v>
      </c>
      <c r="P5195" s="701" t="s">
        <v>1341</v>
      </c>
      <c r="Q5195" s="704"/>
      <c r="R5195" s="701" t="s">
        <v>1341</v>
      </c>
      <c r="S5195" s="701" t="s">
        <v>1341</v>
      </c>
    </row>
    <row r="5196" spans="1:19" x14ac:dyDescent="0.3">
      <c r="A5196" s="701" t="s">
        <v>5690</v>
      </c>
      <c r="B5196" s="701" t="s">
        <v>1607</v>
      </c>
      <c r="C5196" s="701" t="s">
        <v>1435</v>
      </c>
      <c r="D5196" s="702">
        <v>1982</v>
      </c>
      <c r="E5196" s="701" t="s">
        <v>5643</v>
      </c>
      <c r="F5196" s="701" t="s">
        <v>5644</v>
      </c>
      <c r="G5196" s="701" t="s">
        <v>1612</v>
      </c>
      <c r="H5196" s="703">
        <v>30455</v>
      </c>
      <c r="I5196" s="703">
        <v>30455</v>
      </c>
      <c r="J5196" s="701" t="s">
        <v>1608</v>
      </c>
      <c r="K5196" s="702">
        <v>9711</v>
      </c>
      <c r="L5196" s="701" t="s">
        <v>1341</v>
      </c>
      <c r="M5196" s="704"/>
      <c r="N5196" s="701" t="s">
        <v>1608</v>
      </c>
      <c r="O5196" s="702">
        <v>330</v>
      </c>
      <c r="P5196" s="701" t="s">
        <v>1341</v>
      </c>
      <c r="Q5196" s="706"/>
      <c r="R5196" s="701" t="s">
        <v>1341</v>
      </c>
      <c r="S5196" s="701" t="s">
        <v>1341</v>
      </c>
    </row>
    <row r="5197" spans="1:19" x14ac:dyDescent="0.3">
      <c r="A5197" s="701" t="s">
        <v>5691</v>
      </c>
      <c r="B5197" s="701" t="s">
        <v>1607</v>
      </c>
      <c r="C5197" s="701" t="s">
        <v>1435</v>
      </c>
      <c r="D5197" s="702">
        <v>1982</v>
      </c>
      <c r="E5197" s="701" t="s">
        <v>5643</v>
      </c>
      <c r="F5197" s="701" t="s">
        <v>5644</v>
      </c>
      <c r="G5197" s="701" t="s">
        <v>1612</v>
      </c>
      <c r="H5197" s="703">
        <v>30455</v>
      </c>
      <c r="I5197" s="703">
        <v>30455</v>
      </c>
      <c r="J5197" s="701" t="s">
        <v>1608</v>
      </c>
      <c r="K5197" s="702">
        <v>9911</v>
      </c>
      <c r="L5197" s="701" t="s">
        <v>1341</v>
      </c>
      <c r="M5197" s="704"/>
      <c r="N5197" s="701" t="s">
        <v>1608</v>
      </c>
      <c r="O5197" s="702">
        <v>139</v>
      </c>
      <c r="P5197" s="701" t="s">
        <v>1341</v>
      </c>
      <c r="Q5197" s="704"/>
      <c r="R5197" s="701" t="s">
        <v>1341</v>
      </c>
      <c r="S5197" s="701" t="s">
        <v>1341</v>
      </c>
    </row>
    <row r="5198" spans="1:19" x14ac:dyDescent="0.3">
      <c r="A5198" s="701" t="s">
        <v>7845</v>
      </c>
      <c r="B5198" s="701" t="s">
        <v>1607</v>
      </c>
      <c r="C5198" s="701" t="s">
        <v>1435</v>
      </c>
      <c r="D5198" s="702">
        <v>1983</v>
      </c>
      <c r="E5198" s="701" t="s">
        <v>5643</v>
      </c>
      <c r="F5198" s="701" t="s">
        <v>7846</v>
      </c>
      <c r="G5198" s="701" t="s">
        <v>1612</v>
      </c>
      <c r="H5198" s="703">
        <v>30812</v>
      </c>
      <c r="I5198" s="703">
        <v>30812</v>
      </c>
      <c r="J5198" s="701" t="s">
        <v>1608</v>
      </c>
      <c r="K5198" s="702">
        <v>28562</v>
      </c>
      <c r="L5198" s="701" t="s">
        <v>1341</v>
      </c>
      <c r="M5198" s="704"/>
      <c r="N5198" s="701" t="s">
        <v>1608</v>
      </c>
      <c r="O5198" s="702">
        <v>1542</v>
      </c>
      <c r="P5198" s="701" t="s">
        <v>1341</v>
      </c>
      <c r="Q5198" s="704"/>
      <c r="R5198" s="701" t="s">
        <v>1341</v>
      </c>
      <c r="S5198" s="701" t="s">
        <v>1341</v>
      </c>
    </row>
    <row r="5199" spans="1:19" x14ac:dyDescent="0.3">
      <c r="A5199" s="701" t="s">
        <v>5692</v>
      </c>
      <c r="B5199" s="701" t="s">
        <v>1607</v>
      </c>
      <c r="C5199" s="701" t="s">
        <v>1435</v>
      </c>
      <c r="D5199" s="702">
        <v>1984</v>
      </c>
      <c r="E5199" s="701" t="s">
        <v>5643</v>
      </c>
      <c r="F5199" s="701" t="s">
        <v>5644</v>
      </c>
      <c r="G5199" s="701" t="s">
        <v>1612</v>
      </c>
      <c r="H5199" s="703">
        <v>31191</v>
      </c>
      <c r="I5199" s="703">
        <v>31191</v>
      </c>
      <c r="J5199" s="701" t="s">
        <v>1608</v>
      </c>
      <c r="K5199" s="702">
        <v>9873</v>
      </c>
      <c r="L5199" s="701" t="s">
        <v>1341</v>
      </c>
      <c r="M5199" s="706"/>
      <c r="N5199" s="701" t="s">
        <v>1608</v>
      </c>
      <c r="O5199" s="702">
        <v>355</v>
      </c>
      <c r="P5199" s="701" t="s">
        <v>1341</v>
      </c>
      <c r="Q5199" s="706"/>
      <c r="R5199" s="701" t="s">
        <v>1341</v>
      </c>
      <c r="S5199" s="701" t="s">
        <v>1341</v>
      </c>
    </row>
    <row r="5200" spans="1:19" x14ac:dyDescent="0.3">
      <c r="A5200" s="701" t="s">
        <v>5693</v>
      </c>
      <c r="B5200" s="701" t="s">
        <v>1607</v>
      </c>
      <c r="C5200" s="701" t="s">
        <v>1435</v>
      </c>
      <c r="D5200" s="702">
        <v>1984</v>
      </c>
      <c r="E5200" s="701" t="s">
        <v>5643</v>
      </c>
      <c r="F5200" s="701" t="s">
        <v>5644</v>
      </c>
      <c r="G5200" s="701" t="s">
        <v>1612</v>
      </c>
      <c r="H5200" s="703">
        <v>31191</v>
      </c>
      <c r="I5200" s="703">
        <v>31191</v>
      </c>
      <c r="J5200" s="701" t="s">
        <v>1608</v>
      </c>
      <c r="K5200" s="702">
        <v>9165</v>
      </c>
      <c r="L5200" s="701" t="s">
        <v>1341</v>
      </c>
      <c r="M5200" s="706"/>
      <c r="N5200" s="701" t="s">
        <v>1608</v>
      </c>
      <c r="O5200" s="702">
        <v>275</v>
      </c>
      <c r="P5200" s="701" t="s">
        <v>1341</v>
      </c>
      <c r="Q5200" s="704"/>
      <c r="R5200" s="701" t="s">
        <v>1341</v>
      </c>
      <c r="S5200" s="701" t="s">
        <v>1341</v>
      </c>
    </row>
    <row r="5201" spans="1:19" x14ac:dyDescent="0.3">
      <c r="A5201" s="701" t="s">
        <v>5694</v>
      </c>
      <c r="B5201" s="701" t="s">
        <v>1607</v>
      </c>
      <c r="C5201" s="701" t="s">
        <v>1435</v>
      </c>
      <c r="D5201" s="702">
        <v>1984</v>
      </c>
      <c r="E5201" s="701" t="s">
        <v>5643</v>
      </c>
      <c r="F5201" s="701" t="s">
        <v>5644</v>
      </c>
      <c r="G5201" s="701" t="s">
        <v>1612</v>
      </c>
      <c r="H5201" s="703">
        <v>31191</v>
      </c>
      <c r="I5201" s="703">
        <v>31191</v>
      </c>
      <c r="J5201" s="701" t="s">
        <v>1608</v>
      </c>
      <c r="K5201" s="702">
        <v>9911</v>
      </c>
      <c r="L5201" s="701" t="s">
        <v>1341</v>
      </c>
      <c r="M5201" s="704"/>
      <c r="N5201" s="701" t="s">
        <v>1608</v>
      </c>
      <c r="O5201" s="702">
        <v>218</v>
      </c>
      <c r="P5201" s="701" t="s">
        <v>1341</v>
      </c>
      <c r="Q5201" s="704"/>
      <c r="R5201" s="701" t="s">
        <v>1341</v>
      </c>
      <c r="S5201" s="701" t="s">
        <v>1341</v>
      </c>
    </row>
    <row r="5202" spans="1:19" x14ac:dyDescent="0.3">
      <c r="A5202" s="701" t="s">
        <v>5695</v>
      </c>
      <c r="B5202" s="701" t="s">
        <v>1607</v>
      </c>
      <c r="C5202" s="701" t="s">
        <v>1435</v>
      </c>
      <c r="D5202" s="702">
        <v>1984</v>
      </c>
      <c r="E5202" s="701" t="s">
        <v>5643</v>
      </c>
      <c r="F5202" s="701" t="s">
        <v>5644</v>
      </c>
      <c r="G5202" s="701" t="s">
        <v>1612</v>
      </c>
      <c r="H5202" s="703">
        <v>31191</v>
      </c>
      <c r="I5202" s="703">
        <v>31191</v>
      </c>
      <c r="J5202" s="701" t="s">
        <v>1608</v>
      </c>
      <c r="K5202" s="702">
        <v>9646</v>
      </c>
      <c r="L5202" s="701" t="s">
        <v>1341</v>
      </c>
      <c r="M5202" s="706"/>
      <c r="N5202" s="701" t="s">
        <v>1608</v>
      </c>
      <c r="O5202" s="702">
        <v>328</v>
      </c>
      <c r="P5202" s="701" t="s">
        <v>1341</v>
      </c>
      <c r="Q5202" s="704"/>
      <c r="R5202" s="701" t="s">
        <v>1341</v>
      </c>
      <c r="S5202" s="701" t="s">
        <v>1341</v>
      </c>
    </row>
    <row r="5203" spans="1:19" x14ac:dyDescent="0.3">
      <c r="A5203" s="701" t="s">
        <v>5696</v>
      </c>
      <c r="B5203" s="701" t="s">
        <v>1607</v>
      </c>
      <c r="C5203" s="701" t="s">
        <v>1435</v>
      </c>
      <c r="D5203" s="702">
        <v>1984</v>
      </c>
      <c r="E5203" s="701" t="s">
        <v>5643</v>
      </c>
      <c r="F5203" s="701" t="s">
        <v>5644</v>
      </c>
      <c r="G5203" s="701" t="s">
        <v>1612</v>
      </c>
      <c r="H5203" s="703">
        <v>31191</v>
      </c>
      <c r="I5203" s="703">
        <v>31191</v>
      </c>
      <c r="J5203" s="701" t="s">
        <v>1608</v>
      </c>
      <c r="K5203" s="702">
        <v>8787</v>
      </c>
      <c r="L5203" s="701" t="s">
        <v>1341</v>
      </c>
      <c r="M5203" s="704"/>
      <c r="N5203" s="701" t="s">
        <v>1608</v>
      </c>
      <c r="O5203" s="702">
        <v>562</v>
      </c>
      <c r="P5203" s="701" t="s">
        <v>1341</v>
      </c>
      <c r="Q5203" s="704"/>
      <c r="R5203" s="701" t="s">
        <v>1341</v>
      </c>
      <c r="S5203" s="701" t="s">
        <v>1341</v>
      </c>
    </row>
    <row r="5204" spans="1:19" x14ac:dyDescent="0.3">
      <c r="A5204" s="701" t="s">
        <v>5697</v>
      </c>
      <c r="B5204" s="701" t="s">
        <v>1607</v>
      </c>
      <c r="C5204" s="701" t="s">
        <v>1435</v>
      </c>
      <c r="D5204" s="702">
        <v>1984</v>
      </c>
      <c r="E5204" s="701" t="s">
        <v>5643</v>
      </c>
      <c r="F5204" s="701" t="s">
        <v>5644</v>
      </c>
      <c r="G5204" s="701" t="s">
        <v>1612</v>
      </c>
      <c r="H5204" s="703">
        <v>31191</v>
      </c>
      <c r="I5204" s="703">
        <v>31191</v>
      </c>
      <c r="J5204" s="701" t="s">
        <v>1608</v>
      </c>
      <c r="K5204" s="702">
        <v>6407</v>
      </c>
      <c r="L5204" s="701" t="s">
        <v>1341</v>
      </c>
      <c r="M5204" s="704"/>
      <c r="N5204" s="701" t="s">
        <v>1608</v>
      </c>
      <c r="O5204" s="702">
        <v>474</v>
      </c>
      <c r="P5204" s="701" t="s">
        <v>1341</v>
      </c>
      <c r="Q5204" s="704"/>
      <c r="R5204" s="701" t="s">
        <v>1341</v>
      </c>
      <c r="S5204" s="701" t="s">
        <v>1341</v>
      </c>
    </row>
    <row r="5205" spans="1:19" x14ac:dyDescent="0.3">
      <c r="A5205" s="701" t="s">
        <v>7866</v>
      </c>
      <c r="B5205" s="701" t="s">
        <v>1607</v>
      </c>
      <c r="C5205" s="701" t="s">
        <v>484</v>
      </c>
      <c r="D5205" s="702">
        <v>1986</v>
      </c>
      <c r="E5205" s="701" t="s">
        <v>7359</v>
      </c>
      <c r="F5205" s="701" t="s">
        <v>7359</v>
      </c>
      <c r="G5205" s="701" t="s">
        <v>1607</v>
      </c>
      <c r="H5205" s="703">
        <v>31968</v>
      </c>
      <c r="I5205" s="703">
        <v>31968</v>
      </c>
      <c r="J5205" s="701" t="s">
        <v>1608</v>
      </c>
      <c r="K5205" s="702">
        <v>1100</v>
      </c>
      <c r="L5205" s="701" t="s">
        <v>1341</v>
      </c>
      <c r="M5205" s="704"/>
      <c r="N5205" s="701" t="s">
        <v>1341</v>
      </c>
      <c r="O5205" s="706"/>
      <c r="P5205" s="701" t="s">
        <v>1341</v>
      </c>
      <c r="Q5205" s="704"/>
      <c r="R5205" s="701" t="s">
        <v>1341</v>
      </c>
      <c r="S5205" s="701" t="s">
        <v>1341</v>
      </c>
    </row>
    <row r="5206" spans="1:19" x14ac:dyDescent="0.3">
      <c r="A5206" s="701" t="s">
        <v>7887</v>
      </c>
      <c r="B5206" s="701" t="s">
        <v>1607</v>
      </c>
      <c r="C5206" s="701" t="s">
        <v>484</v>
      </c>
      <c r="D5206" s="702">
        <v>1986</v>
      </c>
      <c r="E5206" s="701" t="s">
        <v>7359</v>
      </c>
      <c r="F5206" s="701" t="s">
        <v>7359</v>
      </c>
      <c r="G5206" s="701" t="s">
        <v>1607</v>
      </c>
      <c r="H5206" s="703">
        <v>31916</v>
      </c>
      <c r="I5206" s="703">
        <v>31916</v>
      </c>
      <c r="J5206" s="701" t="s">
        <v>1608</v>
      </c>
      <c r="K5206" s="702">
        <v>56971</v>
      </c>
      <c r="L5206" s="701" t="s">
        <v>1341</v>
      </c>
      <c r="M5206" s="704"/>
      <c r="N5206" s="701" t="s">
        <v>1608</v>
      </c>
      <c r="O5206" s="702">
        <v>273</v>
      </c>
      <c r="P5206" s="701" t="s">
        <v>1341</v>
      </c>
      <c r="Q5206" s="704"/>
      <c r="R5206" s="701" t="s">
        <v>1341</v>
      </c>
      <c r="S5206" s="701" t="s">
        <v>1341</v>
      </c>
    </row>
    <row r="5207" spans="1:19" x14ac:dyDescent="0.3">
      <c r="A5207" s="701" t="s">
        <v>7936</v>
      </c>
      <c r="B5207" s="701" t="s">
        <v>1607</v>
      </c>
      <c r="C5207" s="701" t="s">
        <v>484</v>
      </c>
      <c r="D5207" s="702">
        <v>1986</v>
      </c>
      <c r="E5207" s="701" t="s">
        <v>7359</v>
      </c>
      <c r="F5207" s="701" t="s">
        <v>7359</v>
      </c>
      <c r="G5207" s="701" t="s">
        <v>1607</v>
      </c>
      <c r="H5207" s="703">
        <v>31916</v>
      </c>
      <c r="I5207" s="703">
        <v>31916</v>
      </c>
      <c r="J5207" s="701" t="s">
        <v>1608</v>
      </c>
      <c r="K5207" s="702">
        <v>14842</v>
      </c>
      <c r="L5207" s="701" t="s">
        <v>1341</v>
      </c>
      <c r="M5207" s="704"/>
      <c r="N5207" s="701" t="s">
        <v>1608</v>
      </c>
      <c r="O5207" s="702">
        <v>71</v>
      </c>
      <c r="P5207" s="701" t="s">
        <v>1341</v>
      </c>
      <c r="Q5207" s="706"/>
      <c r="R5207" s="701" t="s">
        <v>1341</v>
      </c>
      <c r="S5207" s="701" t="s">
        <v>1341</v>
      </c>
    </row>
    <row r="5208" spans="1:19" x14ac:dyDescent="0.3">
      <c r="A5208" s="701" t="s">
        <v>7937</v>
      </c>
      <c r="B5208" s="701" t="s">
        <v>1607</v>
      </c>
      <c r="C5208" s="701" t="s">
        <v>484</v>
      </c>
      <c r="D5208" s="702">
        <v>1986</v>
      </c>
      <c r="E5208" s="701" t="s">
        <v>7359</v>
      </c>
      <c r="F5208" s="701" t="s">
        <v>7359</v>
      </c>
      <c r="G5208" s="701" t="s">
        <v>1607</v>
      </c>
      <c r="H5208" s="703">
        <v>31916</v>
      </c>
      <c r="I5208" s="703">
        <v>31916</v>
      </c>
      <c r="J5208" s="701" t="s">
        <v>1608</v>
      </c>
      <c r="K5208" s="702">
        <v>14577</v>
      </c>
      <c r="L5208" s="701" t="s">
        <v>1341</v>
      </c>
      <c r="M5208" s="704"/>
      <c r="N5208" s="701" t="s">
        <v>1608</v>
      </c>
      <c r="O5208" s="702">
        <v>70</v>
      </c>
      <c r="P5208" s="701" t="s">
        <v>1341</v>
      </c>
      <c r="Q5208" s="706"/>
      <c r="R5208" s="701" t="s">
        <v>1341</v>
      </c>
      <c r="S5208" s="701" t="s">
        <v>1341</v>
      </c>
    </row>
    <row r="5209" spans="1:19" x14ac:dyDescent="0.3">
      <c r="A5209" s="701" t="s">
        <v>7930</v>
      </c>
      <c r="B5209" s="701" t="s">
        <v>1607</v>
      </c>
      <c r="C5209" s="701" t="s">
        <v>484</v>
      </c>
      <c r="D5209" s="702">
        <v>1987</v>
      </c>
      <c r="E5209" s="701" t="s">
        <v>7359</v>
      </c>
      <c r="F5209" s="701" t="s">
        <v>7359</v>
      </c>
      <c r="G5209" s="701" t="s">
        <v>1607</v>
      </c>
      <c r="H5209" s="703">
        <v>32287</v>
      </c>
      <c r="I5209" s="703">
        <v>32287</v>
      </c>
      <c r="J5209" s="701" t="s">
        <v>1608</v>
      </c>
      <c r="K5209" s="702">
        <v>8225</v>
      </c>
      <c r="L5209" s="701" t="s">
        <v>1341</v>
      </c>
      <c r="M5209" s="704"/>
      <c r="N5209" s="701" t="s">
        <v>1608</v>
      </c>
      <c r="O5209" s="702">
        <v>74</v>
      </c>
      <c r="P5209" s="701" t="s">
        <v>1341</v>
      </c>
      <c r="Q5209" s="706"/>
      <c r="R5209" s="701" t="s">
        <v>1341</v>
      </c>
      <c r="S5209" s="701" t="s">
        <v>1341</v>
      </c>
    </row>
    <row r="5210" spans="1:19" x14ac:dyDescent="0.3">
      <c r="A5210" s="701" t="s">
        <v>8017</v>
      </c>
      <c r="B5210" s="701" t="s">
        <v>1607</v>
      </c>
      <c r="C5210" s="701" t="s">
        <v>484</v>
      </c>
      <c r="D5210" s="702">
        <v>1987</v>
      </c>
      <c r="E5210" s="701" t="s">
        <v>7359</v>
      </c>
      <c r="F5210" s="701" t="s">
        <v>7359</v>
      </c>
      <c r="G5210" s="701" t="s">
        <v>1607</v>
      </c>
      <c r="H5210" s="703">
        <v>32287</v>
      </c>
      <c r="I5210" s="703">
        <v>32287</v>
      </c>
      <c r="J5210" s="701" t="s">
        <v>1608</v>
      </c>
      <c r="K5210" s="702">
        <v>74891</v>
      </c>
      <c r="L5210" s="701" t="s">
        <v>1341</v>
      </c>
      <c r="M5210" s="704"/>
      <c r="N5210" s="701" t="s">
        <v>1608</v>
      </c>
      <c r="O5210" s="702">
        <v>899</v>
      </c>
      <c r="P5210" s="701" t="s">
        <v>1341</v>
      </c>
      <c r="Q5210" s="706"/>
      <c r="R5210" s="701" t="s">
        <v>1341</v>
      </c>
      <c r="S5210" s="701" t="s">
        <v>1341</v>
      </c>
    </row>
    <row r="5211" spans="1:19" x14ac:dyDescent="0.3">
      <c r="A5211" s="701" t="s">
        <v>7400</v>
      </c>
      <c r="B5211" s="701" t="s">
        <v>1607</v>
      </c>
      <c r="C5211" s="701" t="s">
        <v>484</v>
      </c>
      <c r="D5211" s="702">
        <v>1988</v>
      </c>
      <c r="E5211" s="701" t="s">
        <v>7359</v>
      </c>
      <c r="F5211" s="701" t="s">
        <v>7359</v>
      </c>
      <c r="G5211" s="701" t="s">
        <v>1607</v>
      </c>
      <c r="H5211" s="703">
        <v>32661</v>
      </c>
      <c r="I5211" s="703">
        <v>32751</v>
      </c>
      <c r="J5211" s="701" t="s">
        <v>1608</v>
      </c>
      <c r="K5211" s="702">
        <v>41781</v>
      </c>
      <c r="L5211" s="701" t="s">
        <v>1341</v>
      </c>
      <c r="M5211" s="704"/>
      <c r="N5211" s="701" t="s">
        <v>1608</v>
      </c>
      <c r="O5211" s="702">
        <v>209</v>
      </c>
      <c r="P5211" s="701" t="s">
        <v>1341</v>
      </c>
      <c r="Q5211" s="706"/>
      <c r="R5211" s="701" t="s">
        <v>1341</v>
      </c>
      <c r="S5211" s="701" t="s">
        <v>1341</v>
      </c>
    </row>
    <row r="5212" spans="1:19" x14ac:dyDescent="0.3">
      <c r="A5212" s="701" t="s">
        <v>7401</v>
      </c>
      <c r="B5212" s="701" t="s">
        <v>1607</v>
      </c>
      <c r="C5212" s="701" t="s">
        <v>484</v>
      </c>
      <c r="D5212" s="702">
        <v>1988</v>
      </c>
      <c r="E5212" s="701" t="s">
        <v>7359</v>
      </c>
      <c r="F5212" s="701" t="s">
        <v>7359</v>
      </c>
      <c r="G5212" s="701" t="s">
        <v>1607</v>
      </c>
      <c r="H5212" s="703">
        <v>32661</v>
      </c>
      <c r="I5212" s="703">
        <v>32751</v>
      </c>
      <c r="J5212" s="701" t="s">
        <v>1608</v>
      </c>
      <c r="K5212" s="702">
        <v>42965</v>
      </c>
      <c r="L5212" s="701" t="s">
        <v>1341</v>
      </c>
      <c r="M5212" s="706"/>
      <c r="N5212" s="701" t="s">
        <v>1608</v>
      </c>
      <c r="O5212" s="702">
        <v>219</v>
      </c>
      <c r="P5212" s="701" t="s">
        <v>1341</v>
      </c>
      <c r="Q5212" s="706"/>
      <c r="R5212" s="701" t="s">
        <v>1341</v>
      </c>
      <c r="S5212" s="701" t="s">
        <v>1341</v>
      </c>
    </row>
    <row r="5213" spans="1:19" x14ac:dyDescent="0.3">
      <c r="A5213" s="701" t="s">
        <v>8045</v>
      </c>
      <c r="B5213" s="701" t="s">
        <v>1607</v>
      </c>
      <c r="C5213" s="701" t="s">
        <v>484</v>
      </c>
      <c r="D5213" s="702">
        <v>1988</v>
      </c>
      <c r="E5213" s="701" t="s">
        <v>7359</v>
      </c>
      <c r="F5213" s="701" t="s">
        <v>7359</v>
      </c>
      <c r="G5213" s="701" t="s">
        <v>1607</v>
      </c>
      <c r="H5213" s="703">
        <v>32751</v>
      </c>
      <c r="I5213" s="703">
        <v>32751</v>
      </c>
      <c r="J5213" s="701" t="s">
        <v>1608</v>
      </c>
      <c r="K5213" s="702">
        <v>10224</v>
      </c>
      <c r="L5213" s="701" t="s">
        <v>1341</v>
      </c>
      <c r="M5213" s="704"/>
      <c r="N5213" s="701" t="s">
        <v>1608</v>
      </c>
      <c r="O5213" s="705">
        <v>123</v>
      </c>
      <c r="P5213" s="701" t="s">
        <v>1341</v>
      </c>
      <c r="Q5213" s="704"/>
      <c r="R5213" s="701" t="s">
        <v>1341</v>
      </c>
      <c r="S5213" s="701" t="s">
        <v>1341</v>
      </c>
    </row>
    <row r="5214" spans="1:19" x14ac:dyDescent="0.3">
      <c r="A5214" s="701" t="s">
        <v>7856</v>
      </c>
      <c r="B5214" s="701" t="s">
        <v>1607</v>
      </c>
      <c r="C5214" s="701" t="s">
        <v>484</v>
      </c>
      <c r="D5214" s="702">
        <v>1989</v>
      </c>
      <c r="E5214" s="701" t="s">
        <v>7359</v>
      </c>
      <c r="F5214" s="701" t="s">
        <v>7359</v>
      </c>
      <c r="G5214" s="701" t="s">
        <v>1607</v>
      </c>
      <c r="H5214" s="703">
        <v>33024</v>
      </c>
      <c r="I5214" s="703">
        <v>33024</v>
      </c>
      <c r="J5214" s="701" t="s">
        <v>1608</v>
      </c>
      <c r="K5214" s="702">
        <v>231881</v>
      </c>
      <c r="L5214" s="701" t="s">
        <v>1341</v>
      </c>
      <c r="M5214" s="706"/>
      <c r="N5214" s="701" t="s">
        <v>1608</v>
      </c>
      <c r="O5214" s="702">
        <v>3246</v>
      </c>
      <c r="P5214" s="701" t="s">
        <v>1341</v>
      </c>
      <c r="Q5214" s="704"/>
      <c r="R5214" s="701" t="s">
        <v>1341</v>
      </c>
      <c r="S5214" s="701" t="s">
        <v>1341</v>
      </c>
    </row>
    <row r="5215" spans="1:19" x14ac:dyDescent="0.3">
      <c r="A5215" s="701" t="s">
        <v>7922</v>
      </c>
      <c r="B5215" s="701" t="s">
        <v>1607</v>
      </c>
      <c r="C5215" s="701" t="s">
        <v>484</v>
      </c>
      <c r="D5215" s="702">
        <v>1989</v>
      </c>
      <c r="E5215" s="701" t="s">
        <v>7359</v>
      </c>
      <c r="F5215" s="701" t="s">
        <v>7360</v>
      </c>
      <c r="G5215" s="701" t="s">
        <v>1607</v>
      </c>
      <c r="H5215" s="703">
        <v>33120</v>
      </c>
      <c r="I5215" s="703">
        <v>33120</v>
      </c>
      <c r="J5215" s="701" t="s">
        <v>1608</v>
      </c>
      <c r="K5215" s="702">
        <v>14600</v>
      </c>
      <c r="L5215" s="701" t="s">
        <v>1341</v>
      </c>
      <c r="M5215" s="706"/>
      <c r="N5215" s="701" t="s">
        <v>1341</v>
      </c>
      <c r="O5215" s="706"/>
      <c r="P5215" s="701" t="s">
        <v>1341</v>
      </c>
      <c r="Q5215" s="704"/>
      <c r="R5215" s="701" t="s">
        <v>1341</v>
      </c>
      <c r="S5215" s="701" t="s">
        <v>1341</v>
      </c>
    </row>
    <row r="5216" spans="1:19" x14ac:dyDescent="0.3">
      <c r="A5216" s="701" t="s">
        <v>7497</v>
      </c>
      <c r="B5216" s="701" t="s">
        <v>1607</v>
      </c>
      <c r="C5216" s="701" t="s">
        <v>484</v>
      </c>
      <c r="D5216" s="702">
        <v>1990</v>
      </c>
      <c r="E5216" s="701" t="s">
        <v>7359</v>
      </c>
      <c r="F5216" s="701" t="s">
        <v>7359</v>
      </c>
      <c r="G5216" s="701" t="s">
        <v>1607</v>
      </c>
      <c r="H5216" s="703">
        <v>33392</v>
      </c>
      <c r="I5216" s="703">
        <v>33392</v>
      </c>
      <c r="J5216" s="701" t="s">
        <v>1608</v>
      </c>
      <c r="K5216" s="702">
        <v>186978</v>
      </c>
      <c r="L5216" s="701" t="s">
        <v>1341</v>
      </c>
      <c r="M5216" s="704"/>
      <c r="N5216" s="701" t="s">
        <v>1608</v>
      </c>
      <c r="O5216" s="702">
        <v>2786</v>
      </c>
      <c r="P5216" s="701" t="s">
        <v>1341</v>
      </c>
      <c r="Q5216" s="704"/>
      <c r="R5216" s="701" t="s">
        <v>1341</v>
      </c>
      <c r="S5216" s="701" t="s">
        <v>1341</v>
      </c>
    </row>
    <row r="5217" spans="1:19" x14ac:dyDescent="0.3">
      <c r="A5217" s="701" t="s">
        <v>8005</v>
      </c>
      <c r="B5217" s="701" t="s">
        <v>1607</v>
      </c>
      <c r="C5217" s="701" t="s">
        <v>484</v>
      </c>
      <c r="D5217" s="702">
        <v>1991</v>
      </c>
      <c r="E5217" s="701" t="s">
        <v>7359</v>
      </c>
      <c r="F5217" s="701" t="s">
        <v>7359</v>
      </c>
      <c r="G5217" s="701" t="s">
        <v>1607</v>
      </c>
      <c r="H5217" s="703">
        <v>33751</v>
      </c>
      <c r="I5217" s="703">
        <v>33770</v>
      </c>
      <c r="J5217" s="701" t="s">
        <v>1608</v>
      </c>
      <c r="K5217" s="702">
        <v>250848</v>
      </c>
      <c r="L5217" s="701" t="s">
        <v>1341</v>
      </c>
      <c r="M5217" s="706"/>
      <c r="N5217" s="701" t="s">
        <v>1608</v>
      </c>
      <c r="O5217" s="705">
        <v>1580</v>
      </c>
      <c r="P5217" s="701" t="s">
        <v>1341</v>
      </c>
      <c r="Q5217" s="704"/>
      <c r="R5217" s="701" t="s">
        <v>1341</v>
      </c>
      <c r="S5217" s="701" t="s">
        <v>1341</v>
      </c>
    </row>
    <row r="5218" spans="1:19" x14ac:dyDescent="0.3">
      <c r="A5218" s="701" t="s">
        <v>8080</v>
      </c>
      <c r="B5218" s="701" t="s">
        <v>1607</v>
      </c>
      <c r="C5218" s="701" t="s">
        <v>484</v>
      </c>
      <c r="D5218" s="702">
        <v>1992</v>
      </c>
      <c r="E5218" s="701" t="s">
        <v>7359</v>
      </c>
      <c r="F5218" s="701" t="s">
        <v>7359</v>
      </c>
      <c r="G5218" s="701" t="s">
        <v>1607</v>
      </c>
      <c r="H5218" s="703">
        <v>34115</v>
      </c>
      <c r="I5218" s="703">
        <v>34115</v>
      </c>
      <c r="J5218" s="701" t="s">
        <v>1608</v>
      </c>
      <c r="K5218" s="702">
        <v>229370</v>
      </c>
      <c r="L5218" s="701" t="s">
        <v>1341</v>
      </c>
      <c r="M5218" s="704"/>
      <c r="N5218" s="701" t="s">
        <v>1613</v>
      </c>
      <c r="O5218" s="702">
        <v>2642</v>
      </c>
      <c r="P5218" s="701" t="s">
        <v>1608</v>
      </c>
      <c r="Q5218" s="705">
        <v>8166</v>
      </c>
      <c r="R5218" s="701" t="s">
        <v>1341</v>
      </c>
      <c r="S5218" s="701" t="s">
        <v>1341</v>
      </c>
    </row>
    <row r="5219" spans="1:19" x14ac:dyDescent="0.3">
      <c r="A5219" s="701" t="s">
        <v>8006</v>
      </c>
      <c r="B5219" s="701" t="s">
        <v>1607</v>
      </c>
      <c r="C5219" s="701" t="s">
        <v>484</v>
      </c>
      <c r="D5219" s="702">
        <v>1993</v>
      </c>
      <c r="E5219" s="701" t="s">
        <v>7359</v>
      </c>
      <c r="F5219" s="701" t="s">
        <v>7360</v>
      </c>
      <c r="G5219" s="701" t="s">
        <v>1607</v>
      </c>
      <c r="H5219" s="703">
        <v>34487</v>
      </c>
      <c r="I5219" s="703">
        <v>34492</v>
      </c>
      <c r="J5219" s="701" t="s">
        <v>1608</v>
      </c>
      <c r="K5219" s="702">
        <v>245379</v>
      </c>
      <c r="L5219" s="701" t="s">
        <v>1341</v>
      </c>
      <c r="M5219" s="706"/>
      <c r="N5219" s="701" t="s">
        <v>1613</v>
      </c>
      <c r="O5219" s="705">
        <v>6362</v>
      </c>
      <c r="P5219" s="701" t="s">
        <v>1608</v>
      </c>
      <c r="Q5219" s="705">
        <v>2727</v>
      </c>
      <c r="R5219" s="701" t="s">
        <v>1341</v>
      </c>
      <c r="S5219" s="701" t="s">
        <v>1341</v>
      </c>
    </row>
    <row r="5220" spans="1:19" x14ac:dyDescent="0.3">
      <c r="A5220" s="701" t="s">
        <v>8225</v>
      </c>
      <c r="B5220" s="701" t="s">
        <v>1607</v>
      </c>
      <c r="C5220" s="701" t="s">
        <v>484</v>
      </c>
      <c r="D5220" s="702">
        <v>1994</v>
      </c>
      <c r="E5220" s="701" t="s">
        <v>7359</v>
      </c>
      <c r="F5220" s="701" t="s">
        <v>7360</v>
      </c>
      <c r="G5220" s="701" t="s">
        <v>1607</v>
      </c>
      <c r="H5220" s="703">
        <v>34855</v>
      </c>
      <c r="I5220" s="703">
        <v>34855</v>
      </c>
      <c r="J5220" s="701" t="s">
        <v>1608</v>
      </c>
      <c r="K5220" s="702">
        <v>127094</v>
      </c>
      <c r="L5220" s="701" t="s">
        <v>1613</v>
      </c>
      <c r="M5220" s="705">
        <v>311</v>
      </c>
      <c r="N5220" s="701" t="s">
        <v>1608</v>
      </c>
      <c r="O5220" s="705">
        <v>2290</v>
      </c>
      <c r="P5220" s="701" t="s">
        <v>1341</v>
      </c>
      <c r="Q5220" s="704"/>
      <c r="R5220" s="701" t="s">
        <v>1341</v>
      </c>
      <c r="S5220" s="701" t="s">
        <v>1341</v>
      </c>
    </row>
    <row r="5221" spans="1:19" x14ac:dyDescent="0.3">
      <c r="A5221" s="701" t="s">
        <v>8230</v>
      </c>
      <c r="B5221" s="701" t="s">
        <v>1607</v>
      </c>
      <c r="C5221" s="701" t="s">
        <v>484</v>
      </c>
      <c r="D5221" s="702">
        <v>1994</v>
      </c>
      <c r="E5221" s="701" t="s">
        <v>7359</v>
      </c>
      <c r="F5221" s="701" t="s">
        <v>7360</v>
      </c>
      <c r="G5221" s="701" t="s">
        <v>1607</v>
      </c>
      <c r="H5221" s="703">
        <v>34855</v>
      </c>
      <c r="I5221" s="703">
        <v>34855</v>
      </c>
      <c r="J5221" s="701" t="s">
        <v>1608</v>
      </c>
      <c r="K5221" s="702">
        <v>127768</v>
      </c>
      <c r="L5221" s="701" t="s">
        <v>1613</v>
      </c>
      <c r="M5221" s="705">
        <v>337</v>
      </c>
      <c r="N5221" s="701" t="s">
        <v>1608</v>
      </c>
      <c r="O5221" s="702">
        <v>1591</v>
      </c>
      <c r="P5221" s="701" t="s">
        <v>1341</v>
      </c>
      <c r="Q5221" s="704"/>
      <c r="R5221" s="701" t="s">
        <v>1341</v>
      </c>
      <c r="S5221" s="701" t="s">
        <v>1341</v>
      </c>
    </row>
    <row r="5222" spans="1:19" x14ac:dyDescent="0.3">
      <c r="A5222" s="701" t="s">
        <v>8263</v>
      </c>
      <c r="B5222" s="701" t="s">
        <v>1607</v>
      </c>
      <c r="C5222" s="701" t="s">
        <v>484</v>
      </c>
      <c r="D5222" s="702">
        <v>1995</v>
      </c>
      <c r="E5222" s="701" t="s">
        <v>7359</v>
      </c>
      <c r="F5222" s="701" t="s">
        <v>7360</v>
      </c>
      <c r="G5222" s="701" t="s">
        <v>1607</v>
      </c>
      <c r="H5222" s="703">
        <v>35222</v>
      </c>
      <c r="I5222" s="703">
        <v>35222</v>
      </c>
      <c r="J5222" s="701" t="s">
        <v>1608</v>
      </c>
      <c r="K5222" s="702">
        <v>240075</v>
      </c>
      <c r="L5222" s="701" t="s">
        <v>1613</v>
      </c>
      <c r="M5222" s="702">
        <v>3917</v>
      </c>
      <c r="N5222" s="701" t="s">
        <v>1608</v>
      </c>
      <c r="O5222" s="702">
        <v>7592</v>
      </c>
      <c r="P5222" s="701" t="s">
        <v>1341</v>
      </c>
      <c r="Q5222" s="704"/>
      <c r="R5222" s="701" t="s">
        <v>258</v>
      </c>
      <c r="S5222" s="701" t="s">
        <v>8185</v>
      </c>
    </row>
    <row r="5223" spans="1:19" x14ac:dyDescent="0.3">
      <c r="A5223" s="701" t="s">
        <v>7358</v>
      </c>
      <c r="B5223" s="701" t="s">
        <v>1607</v>
      </c>
      <c r="C5223" s="701" t="s">
        <v>484</v>
      </c>
      <c r="D5223" s="702">
        <v>1996</v>
      </c>
      <c r="E5223" s="701" t="s">
        <v>7359</v>
      </c>
      <c r="F5223" s="701" t="s">
        <v>7360</v>
      </c>
      <c r="G5223" s="701" t="s">
        <v>1607</v>
      </c>
      <c r="H5223" s="703">
        <v>35579</v>
      </c>
      <c r="I5223" s="703">
        <v>35579</v>
      </c>
      <c r="J5223" s="701" t="s">
        <v>1608</v>
      </c>
      <c r="K5223" s="702">
        <v>252715</v>
      </c>
      <c r="L5223" s="701" t="s">
        <v>1613</v>
      </c>
      <c r="M5223" s="705">
        <v>506</v>
      </c>
      <c r="N5223" s="701" t="s">
        <v>1608</v>
      </c>
      <c r="O5223" s="702">
        <v>1769</v>
      </c>
      <c r="P5223" s="701" t="s">
        <v>1341</v>
      </c>
      <c r="Q5223" s="706"/>
      <c r="R5223" s="701" t="s">
        <v>1341</v>
      </c>
      <c r="S5223" s="701" t="s">
        <v>1341</v>
      </c>
    </row>
    <row r="5224" spans="1:19" x14ac:dyDescent="0.3">
      <c r="A5224" s="701" t="s">
        <v>7425</v>
      </c>
      <c r="B5224" s="701" t="s">
        <v>1607</v>
      </c>
      <c r="C5224" s="701" t="s">
        <v>484</v>
      </c>
      <c r="D5224" s="702">
        <v>1997</v>
      </c>
      <c r="E5224" s="701" t="s">
        <v>7359</v>
      </c>
      <c r="F5224" s="701" t="s">
        <v>7360</v>
      </c>
      <c r="G5224" s="701" t="s">
        <v>1607</v>
      </c>
      <c r="H5224" s="703">
        <v>35943</v>
      </c>
      <c r="I5224" s="703">
        <v>35943</v>
      </c>
      <c r="J5224" s="701" t="s">
        <v>1608</v>
      </c>
      <c r="K5224" s="702">
        <v>111782</v>
      </c>
      <c r="L5224" s="701" t="s">
        <v>1613</v>
      </c>
      <c r="M5224" s="705">
        <v>1319</v>
      </c>
      <c r="N5224" s="701" t="s">
        <v>1608</v>
      </c>
      <c r="O5224" s="702">
        <v>2236</v>
      </c>
      <c r="P5224" s="701" t="s">
        <v>1341</v>
      </c>
      <c r="Q5224" s="704"/>
      <c r="R5224" s="701" t="s">
        <v>250</v>
      </c>
      <c r="S5224" s="701" t="s">
        <v>7424</v>
      </c>
    </row>
    <row r="5225" spans="1:19" x14ac:dyDescent="0.3">
      <c r="A5225" s="701" t="s">
        <v>7426</v>
      </c>
      <c r="B5225" s="701" t="s">
        <v>1607</v>
      </c>
      <c r="C5225" s="701" t="s">
        <v>484</v>
      </c>
      <c r="D5225" s="702">
        <v>1997</v>
      </c>
      <c r="E5225" s="701" t="s">
        <v>7359</v>
      </c>
      <c r="F5225" s="701" t="s">
        <v>7360</v>
      </c>
      <c r="G5225" s="701" t="s">
        <v>1607</v>
      </c>
      <c r="H5225" s="703">
        <v>35943</v>
      </c>
      <c r="I5225" s="703">
        <v>35943</v>
      </c>
      <c r="J5225" s="701" t="s">
        <v>1608</v>
      </c>
      <c r="K5225" s="702">
        <v>11555</v>
      </c>
      <c r="L5225" s="701" t="s">
        <v>1613</v>
      </c>
      <c r="M5225" s="705">
        <v>136</v>
      </c>
      <c r="N5225" s="701" t="s">
        <v>1608</v>
      </c>
      <c r="O5225" s="702">
        <v>231</v>
      </c>
      <c r="P5225" s="701" t="s">
        <v>1341</v>
      </c>
      <c r="Q5225" s="706"/>
      <c r="R5225" s="701" t="s">
        <v>250</v>
      </c>
      <c r="S5225" s="701" t="s">
        <v>7424</v>
      </c>
    </row>
    <row r="5226" spans="1:19" x14ac:dyDescent="0.3">
      <c r="A5226" s="701" t="s">
        <v>7625</v>
      </c>
      <c r="B5226" s="701" t="s">
        <v>1607</v>
      </c>
      <c r="C5226" s="701" t="s">
        <v>484</v>
      </c>
      <c r="D5226" s="702">
        <v>2002</v>
      </c>
      <c r="E5226" s="701" t="s">
        <v>7359</v>
      </c>
      <c r="F5226" s="701" t="s">
        <v>7360</v>
      </c>
      <c r="G5226" s="701" t="s">
        <v>1607</v>
      </c>
      <c r="H5226" s="703">
        <v>37778</v>
      </c>
      <c r="I5226" s="703">
        <v>37778</v>
      </c>
      <c r="J5226" s="701" t="s">
        <v>1613</v>
      </c>
      <c r="K5226" s="702">
        <v>258663</v>
      </c>
      <c r="L5226" s="701" t="s">
        <v>1341</v>
      </c>
      <c r="M5226" s="704"/>
      <c r="N5226" s="701" t="s">
        <v>1613</v>
      </c>
      <c r="O5226" s="705">
        <v>1457</v>
      </c>
      <c r="P5226" s="701" t="s">
        <v>1341</v>
      </c>
      <c r="Q5226" s="704"/>
      <c r="R5226" s="701" t="s">
        <v>1341</v>
      </c>
      <c r="S5226" s="701" t="s">
        <v>1341</v>
      </c>
    </row>
    <row r="5227" spans="1:19" x14ac:dyDescent="0.3">
      <c r="A5227" s="701" t="s">
        <v>7662</v>
      </c>
      <c r="B5227" s="701" t="s">
        <v>1607</v>
      </c>
      <c r="C5227" s="701" t="s">
        <v>484</v>
      </c>
      <c r="D5227" s="702">
        <v>2003</v>
      </c>
      <c r="E5227" s="701" t="s">
        <v>7359</v>
      </c>
      <c r="F5227" s="701" t="s">
        <v>7360</v>
      </c>
      <c r="G5227" s="701" t="s">
        <v>1607</v>
      </c>
      <c r="H5227" s="703">
        <v>38146</v>
      </c>
      <c r="I5227" s="703">
        <v>38147</v>
      </c>
      <c r="J5227" s="701" t="s">
        <v>1613</v>
      </c>
      <c r="K5227" s="702">
        <v>78277</v>
      </c>
      <c r="L5227" s="701" t="s">
        <v>1341</v>
      </c>
      <c r="M5227" s="704"/>
      <c r="N5227" s="701" t="s">
        <v>1613</v>
      </c>
      <c r="O5227" s="702">
        <v>943</v>
      </c>
      <c r="P5227" s="701" t="s">
        <v>1341</v>
      </c>
      <c r="Q5227" s="706"/>
      <c r="R5227" s="701" t="s">
        <v>1341</v>
      </c>
      <c r="S5227" s="701" t="s">
        <v>1341</v>
      </c>
    </row>
    <row r="5228" spans="1:19" x14ac:dyDescent="0.3">
      <c r="A5228" s="701" t="s">
        <v>7667</v>
      </c>
      <c r="B5228" s="701" t="s">
        <v>1607</v>
      </c>
      <c r="C5228" s="701" t="s">
        <v>484</v>
      </c>
      <c r="D5228" s="702">
        <v>2003</v>
      </c>
      <c r="E5228" s="701" t="s">
        <v>5700</v>
      </c>
      <c r="F5228" s="701" t="s">
        <v>7360</v>
      </c>
      <c r="G5228" s="701" t="s">
        <v>1607</v>
      </c>
      <c r="H5228" s="703">
        <v>38147</v>
      </c>
      <c r="I5228" s="703">
        <v>38147</v>
      </c>
      <c r="J5228" s="701" t="s">
        <v>1613</v>
      </c>
      <c r="K5228" s="702">
        <v>165721</v>
      </c>
      <c r="L5228" s="701" t="s">
        <v>1341</v>
      </c>
      <c r="M5228" s="704"/>
      <c r="N5228" s="701" t="s">
        <v>1613</v>
      </c>
      <c r="O5228" s="702">
        <v>7229</v>
      </c>
      <c r="P5228" s="701" t="s">
        <v>1341</v>
      </c>
      <c r="Q5228" s="706"/>
      <c r="R5228" s="701" t="s">
        <v>1341</v>
      </c>
      <c r="S5228" s="701" t="s">
        <v>1341</v>
      </c>
    </row>
    <row r="5229" spans="1:19" x14ac:dyDescent="0.3">
      <c r="A5229" s="701" t="s">
        <v>7768</v>
      </c>
      <c r="B5229" s="701" t="s">
        <v>1607</v>
      </c>
      <c r="C5229" s="701" t="s">
        <v>484</v>
      </c>
      <c r="D5229" s="702">
        <v>2004</v>
      </c>
      <c r="E5229" s="701" t="s">
        <v>5700</v>
      </c>
      <c r="F5229" s="701" t="s">
        <v>7360</v>
      </c>
      <c r="G5229" s="701" t="s">
        <v>1607</v>
      </c>
      <c r="H5229" s="703">
        <v>38506</v>
      </c>
      <c r="I5229" s="703">
        <v>38506</v>
      </c>
      <c r="J5229" s="701" t="s">
        <v>1613</v>
      </c>
      <c r="K5229" s="702">
        <v>235028</v>
      </c>
      <c r="L5229" s="701" t="s">
        <v>1341</v>
      </c>
      <c r="M5229" s="706"/>
      <c r="N5229" s="701" t="s">
        <v>1341</v>
      </c>
      <c r="O5229" s="706"/>
      <c r="P5229" s="701" t="s">
        <v>1341</v>
      </c>
      <c r="Q5229" s="704"/>
      <c r="R5229" s="701" t="s">
        <v>1341</v>
      </c>
      <c r="S5229" s="701" t="s">
        <v>1341</v>
      </c>
    </row>
    <row r="5230" spans="1:19" x14ac:dyDescent="0.3">
      <c r="A5230" s="701" t="s">
        <v>7833</v>
      </c>
      <c r="B5230" s="701" t="s">
        <v>1607</v>
      </c>
      <c r="C5230" s="701" t="s">
        <v>484</v>
      </c>
      <c r="D5230" s="702">
        <v>2004</v>
      </c>
      <c r="E5230" s="701" t="s">
        <v>5700</v>
      </c>
      <c r="F5230" s="701" t="s">
        <v>7360</v>
      </c>
      <c r="G5230" s="701" t="s">
        <v>1612</v>
      </c>
      <c r="H5230" s="703">
        <v>38483</v>
      </c>
      <c r="I5230" s="703">
        <v>38483</v>
      </c>
      <c r="J5230" s="701" t="s">
        <v>1608</v>
      </c>
      <c r="K5230" s="702">
        <v>199863</v>
      </c>
      <c r="L5230" s="701" t="s">
        <v>1613</v>
      </c>
      <c r="M5230" s="702">
        <v>1395</v>
      </c>
      <c r="N5230" s="701" t="s">
        <v>1608</v>
      </c>
      <c r="O5230" s="702">
        <v>708</v>
      </c>
      <c r="P5230" s="701" t="s">
        <v>1341</v>
      </c>
      <c r="Q5230" s="704"/>
      <c r="R5230" s="701" t="s">
        <v>1341</v>
      </c>
      <c r="S5230" s="701" t="s">
        <v>1341</v>
      </c>
    </row>
    <row r="5231" spans="1:19" x14ac:dyDescent="0.3">
      <c r="A5231" s="701" t="s">
        <v>7884</v>
      </c>
      <c r="B5231" s="701" t="s">
        <v>1607</v>
      </c>
      <c r="C5231" s="701" t="s">
        <v>484</v>
      </c>
      <c r="D5231" s="702">
        <v>2005</v>
      </c>
      <c r="E5231" s="701" t="s">
        <v>5700</v>
      </c>
      <c r="F5231" s="701" t="s">
        <v>7360</v>
      </c>
      <c r="G5231" s="701" t="s">
        <v>1607</v>
      </c>
      <c r="H5231" s="703">
        <v>38876</v>
      </c>
      <c r="I5231" s="703">
        <v>38889</v>
      </c>
      <c r="J5231" s="701" t="s">
        <v>1613</v>
      </c>
      <c r="K5231" s="702">
        <v>271668</v>
      </c>
      <c r="L5231" s="701" t="s">
        <v>1341</v>
      </c>
      <c r="M5231" s="704"/>
      <c r="N5231" s="701" t="s">
        <v>1613</v>
      </c>
      <c r="O5231" s="702">
        <v>4137</v>
      </c>
      <c r="P5231" s="701" t="s">
        <v>1341</v>
      </c>
      <c r="Q5231" s="704"/>
      <c r="R5231" s="701" t="s">
        <v>1341</v>
      </c>
      <c r="S5231" s="701" t="s">
        <v>1341</v>
      </c>
    </row>
    <row r="5232" spans="1:19" x14ac:dyDescent="0.3">
      <c r="A5232" s="701" t="s">
        <v>7903</v>
      </c>
      <c r="B5232" s="701" t="s">
        <v>1607</v>
      </c>
      <c r="C5232" s="701" t="s">
        <v>484</v>
      </c>
      <c r="D5232" s="702">
        <v>2006</v>
      </c>
      <c r="E5232" s="701" t="s">
        <v>5700</v>
      </c>
      <c r="F5232" s="701" t="s">
        <v>7360</v>
      </c>
      <c r="G5232" s="701" t="s">
        <v>1607</v>
      </c>
      <c r="H5232" s="703">
        <v>39240</v>
      </c>
      <c r="I5232" s="703">
        <v>39240</v>
      </c>
      <c r="J5232" s="701" t="s">
        <v>1613</v>
      </c>
      <c r="K5232" s="702">
        <v>49204</v>
      </c>
      <c r="L5232" s="701" t="s">
        <v>1341</v>
      </c>
      <c r="M5232" s="704"/>
      <c r="N5232" s="701" t="s">
        <v>1613</v>
      </c>
      <c r="O5232" s="702">
        <v>2372</v>
      </c>
      <c r="P5232" s="701" t="s">
        <v>1341</v>
      </c>
      <c r="Q5232" s="704"/>
      <c r="R5232" s="701" t="s">
        <v>1341</v>
      </c>
      <c r="S5232" s="701" t="s">
        <v>1341</v>
      </c>
    </row>
    <row r="5233" spans="1:19" x14ac:dyDescent="0.3">
      <c r="A5233" s="701" t="s">
        <v>7931</v>
      </c>
      <c r="B5233" s="701" t="s">
        <v>1607</v>
      </c>
      <c r="C5233" s="701" t="s">
        <v>484</v>
      </c>
      <c r="D5233" s="702">
        <v>2006</v>
      </c>
      <c r="E5233" s="701" t="s">
        <v>5700</v>
      </c>
      <c r="F5233" s="701" t="s">
        <v>7360</v>
      </c>
      <c r="G5233" s="701" t="s">
        <v>1607</v>
      </c>
      <c r="H5233" s="703">
        <v>39240</v>
      </c>
      <c r="I5233" s="703">
        <v>39240</v>
      </c>
      <c r="J5233" s="701" t="s">
        <v>1613</v>
      </c>
      <c r="K5233" s="702">
        <v>193183</v>
      </c>
      <c r="L5233" s="701" t="s">
        <v>1341</v>
      </c>
      <c r="M5233" s="706"/>
      <c r="N5233" s="701" t="s">
        <v>1613</v>
      </c>
      <c r="O5233" s="702">
        <v>2743</v>
      </c>
      <c r="P5233" s="701" t="s">
        <v>1341</v>
      </c>
      <c r="Q5233" s="704"/>
      <c r="R5233" s="701" t="s">
        <v>1341</v>
      </c>
      <c r="S5233" s="701" t="s">
        <v>1341</v>
      </c>
    </row>
    <row r="5234" spans="1:19" x14ac:dyDescent="0.3">
      <c r="A5234" s="701" t="s">
        <v>7932</v>
      </c>
      <c r="B5234" s="701" t="s">
        <v>1607</v>
      </c>
      <c r="C5234" s="701" t="s">
        <v>484</v>
      </c>
      <c r="D5234" s="702">
        <v>2007</v>
      </c>
      <c r="E5234" s="701" t="s">
        <v>5700</v>
      </c>
      <c r="F5234" s="701" t="s">
        <v>7360</v>
      </c>
      <c r="G5234" s="701" t="s">
        <v>1607</v>
      </c>
      <c r="H5234" s="703">
        <v>39611</v>
      </c>
      <c r="I5234" s="703">
        <v>39611</v>
      </c>
      <c r="J5234" s="701" t="s">
        <v>1613</v>
      </c>
      <c r="K5234" s="702">
        <v>269104</v>
      </c>
      <c r="L5234" s="701" t="s">
        <v>1341</v>
      </c>
      <c r="M5234" s="704"/>
      <c r="N5234" s="701" t="s">
        <v>1613</v>
      </c>
      <c r="O5234" s="705">
        <v>6335</v>
      </c>
      <c r="P5234" s="701" t="s">
        <v>1341</v>
      </c>
      <c r="Q5234" s="704"/>
      <c r="R5234" s="701" t="s">
        <v>1341</v>
      </c>
      <c r="S5234" s="701" t="s">
        <v>1341</v>
      </c>
    </row>
    <row r="5235" spans="1:19" x14ac:dyDescent="0.3">
      <c r="A5235" s="701" t="s">
        <v>7992</v>
      </c>
      <c r="B5235" s="701" t="s">
        <v>1607</v>
      </c>
      <c r="C5235" s="701" t="s">
        <v>484</v>
      </c>
      <c r="D5235" s="702">
        <v>2008</v>
      </c>
      <c r="E5235" s="701" t="s">
        <v>5700</v>
      </c>
      <c r="F5235" s="701" t="s">
        <v>7360</v>
      </c>
      <c r="G5235" s="701" t="s">
        <v>1607</v>
      </c>
      <c r="H5235" s="703">
        <v>39966</v>
      </c>
      <c r="I5235" s="703">
        <v>39966</v>
      </c>
      <c r="J5235" s="701" t="s">
        <v>1613</v>
      </c>
      <c r="K5235" s="702">
        <v>254992</v>
      </c>
      <c r="L5235" s="701" t="s">
        <v>1341</v>
      </c>
      <c r="M5235" s="706"/>
      <c r="N5235" s="701" t="s">
        <v>1613</v>
      </c>
      <c r="O5235" s="702">
        <v>8793</v>
      </c>
      <c r="P5235" s="701" t="s">
        <v>1341</v>
      </c>
      <c r="Q5235" s="704"/>
      <c r="R5235" s="701" t="s">
        <v>1341</v>
      </c>
      <c r="S5235" s="701" t="s">
        <v>1341</v>
      </c>
    </row>
    <row r="5236" spans="1:19" x14ac:dyDescent="0.3">
      <c r="A5236" s="701" t="s">
        <v>8078</v>
      </c>
      <c r="B5236" s="701" t="s">
        <v>1607</v>
      </c>
      <c r="C5236" s="701" t="s">
        <v>484</v>
      </c>
      <c r="D5236" s="702">
        <v>2009</v>
      </c>
      <c r="E5236" s="701" t="s">
        <v>5700</v>
      </c>
      <c r="F5236" s="701" t="s">
        <v>7360</v>
      </c>
      <c r="G5236" s="701" t="s">
        <v>1607</v>
      </c>
      <c r="H5236" s="703">
        <v>40333</v>
      </c>
      <c r="I5236" s="703">
        <v>40333</v>
      </c>
      <c r="J5236" s="701" t="s">
        <v>1613</v>
      </c>
      <c r="K5236" s="702">
        <v>211526</v>
      </c>
      <c r="L5236" s="701" t="s">
        <v>1341</v>
      </c>
      <c r="M5236" s="704"/>
      <c r="N5236" s="701" t="s">
        <v>1613</v>
      </c>
      <c r="O5236" s="702">
        <v>2534</v>
      </c>
      <c r="P5236" s="701" t="s">
        <v>1341</v>
      </c>
      <c r="Q5236" s="704"/>
      <c r="R5236" s="701" t="s">
        <v>1341</v>
      </c>
      <c r="S5236" s="701" t="s">
        <v>1341</v>
      </c>
    </row>
    <row r="5237" spans="1:19" x14ac:dyDescent="0.3">
      <c r="A5237" s="701" t="s">
        <v>8093</v>
      </c>
      <c r="B5237" s="701" t="s">
        <v>1607</v>
      </c>
      <c r="C5237" s="701" t="s">
        <v>484</v>
      </c>
      <c r="D5237" s="702">
        <v>2009</v>
      </c>
      <c r="E5237" s="701" t="s">
        <v>5700</v>
      </c>
      <c r="F5237" s="701" t="s">
        <v>7360</v>
      </c>
      <c r="G5237" s="701" t="s">
        <v>1607</v>
      </c>
      <c r="H5237" s="703">
        <v>40343</v>
      </c>
      <c r="I5237" s="703">
        <v>40345</v>
      </c>
      <c r="J5237" s="701" t="s">
        <v>1613</v>
      </c>
      <c r="K5237" s="702">
        <v>34873</v>
      </c>
      <c r="L5237" s="701" t="s">
        <v>1341</v>
      </c>
      <c r="M5237" s="704"/>
      <c r="N5237" s="701" t="s">
        <v>1613</v>
      </c>
      <c r="O5237" s="702">
        <v>141</v>
      </c>
      <c r="P5237" s="701" t="s">
        <v>1341</v>
      </c>
      <c r="Q5237" s="704"/>
      <c r="R5237" s="701" t="s">
        <v>1341</v>
      </c>
      <c r="S5237" s="701" t="s">
        <v>1341</v>
      </c>
    </row>
    <row r="5238" spans="1:19" x14ac:dyDescent="0.3">
      <c r="A5238" s="701" t="s">
        <v>8218</v>
      </c>
      <c r="B5238" s="701" t="s">
        <v>1607</v>
      </c>
      <c r="C5238" s="701" t="s">
        <v>484</v>
      </c>
      <c r="D5238" s="702">
        <v>2010</v>
      </c>
      <c r="E5238" s="701" t="s">
        <v>5700</v>
      </c>
      <c r="F5238" s="701" t="s">
        <v>7360</v>
      </c>
      <c r="G5238" s="701" t="s">
        <v>1607</v>
      </c>
      <c r="H5238" s="703">
        <v>40708</v>
      </c>
      <c r="I5238" s="703">
        <v>40708</v>
      </c>
      <c r="J5238" s="701" t="s">
        <v>1613</v>
      </c>
      <c r="K5238" s="702">
        <v>2822</v>
      </c>
      <c r="L5238" s="701" t="s">
        <v>1341</v>
      </c>
      <c r="M5238" s="704"/>
      <c r="N5238" s="701" t="s">
        <v>1613</v>
      </c>
      <c r="O5238" s="705">
        <v>186</v>
      </c>
      <c r="P5238" s="701" t="s">
        <v>1341</v>
      </c>
      <c r="Q5238" s="704"/>
      <c r="R5238" s="701" t="s">
        <v>1341</v>
      </c>
      <c r="S5238" s="701" t="s">
        <v>1341</v>
      </c>
    </row>
    <row r="5239" spans="1:19" x14ac:dyDescent="0.3">
      <c r="A5239" s="701" t="s">
        <v>7648</v>
      </c>
      <c r="B5239" s="701" t="s">
        <v>1607</v>
      </c>
      <c r="C5239" s="701" t="s">
        <v>1519</v>
      </c>
      <c r="D5239" s="702">
        <v>1978</v>
      </c>
      <c r="E5239" s="701" t="s">
        <v>5700</v>
      </c>
      <c r="F5239" s="701" t="s">
        <v>7360</v>
      </c>
      <c r="G5239" s="701" t="s">
        <v>1607</v>
      </c>
      <c r="H5239" s="703">
        <v>29306</v>
      </c>
      <c r="I5239" s="703">
        <v>29306</v>
      </c>
      <c r="J5239" s="701" t="s">
        <v>1608</v>
      </c>
      <c r="K5239" s="702">
        <v>4199</v>
      </c>
      <c r="L5239" s="701" t="s">
        <v>1341</v>
      </c>
      <c r="M5239" s="704"/>
      <c r="N5239" s="701" t="s">
        <v>1608</v>
      </c>
      <c r="O5239" s="705">
        <v>21</v>
      </c>
      <c r="P5239" s="701" t="s">
        <v>1341</v>
      </c>
      <c r="Q5239" s="704"/>
      <c r="R5239" s="701" t="s">
        <v>1341</v>
      </c>
      <c r="S5239" s="701" t="s">
        <v>1341</v>
      </c>
    </row>
    <row r="5240" spans="1:19" x14ac:dyDescent="0.3">
      <c r="A5240" s="701" t="s">
        <v>7705</v>
      </c>
      <c r="B5240" s="701" t="s">
        <v>1607</v>
      </c>
      <c r="C5240" s="701" t="s">
        <v>1519</v>
      </c>
      <c r="D5240" s="702">
        <v>1979</v>
      </c>
      <c r="E5240" s="701" t="s">
        <v>7359</v>
      </c>
      <c r="F5240" s="701" t="s">
        <v>7359</v>
      </c>
      <c r="G5240" s="701" t="s">
        <v>1607</v>
      </c>
      <c r="H5240" s="703">
        <v>29648</v>
      </c>
      <c r="I5240" s="703">
        <v>29737</v>
      </c>
      <c r="J5240" s="701" t="s">
        <v>1608</v>
      </c>
      <c r="K5240" s="702">
        <v>48634</v>
      </c>
      <c r="L5240" s="701" t="s">
        <v>1341</v>
      </c>
      <c r="M5240" s="704"/>
      <c r="N5240" s="701" t="s">
        <v>1608</v>
      </c>
      <c r="O5240" s="705">
        <v>63</v>
      </c>
      <c r="P5240" s="701" t="s">
        <v>1341</v>
      </c>
      <c r="Q5240" s="704"/>
      <c r="R5240" s="701" t="s">
        <v>1341</v>
      </c>
      <c r="S5240" s="701" t="s">
        <v>1341</v>
      </c>
    </row>
    <row r="5241" spans="1:19" x14ac:dyDescent="0.3">
      <c r="A5241" s="701" t="s">
        <v>7720</v>
      </c>
      <c r="B5241" s="701" t="s">
        <v>1607</v>
      </c>
      <c r="C5241" s="701" t="s">
        <v>1519</v>
      </c>
      <c r="D5241" s="702">
        <v>1980</v>
      </c>
      <c r="E5241" s="701" t="s">
        <v>7359</v>
      </c>
      <c r="F5241" s="701" t="s">
        <v>7359</v>
      </c>
      <c r="G5241" s="701" t="s">
        <v>1607</v>
      </c>
      <c r="H5241" s="703">
        <v>30028</v>
      </c>
      <c r="I5241" s="703">
        <v>30095</v>
      </c>
      <c r="J5241" s="701" t="s">
        <v>1608</v>
      </c>
      <c r="K5241" s="702">
        <v>19536</v>
      </c>
      <c r="L5241" s="701" t="s">
        <v>1341</v>
      </c>
      <c r="M5241" s="704"/>
      <c r="N5241" s="701" t="s">
        <v>1608</v>
      </c>
      <c r="O5241" s="705">
        <v>78</v>
      </c>
      <c r="P5241" s="701" t="s">
        <v>1341</v>
      </c>
      <c r="Q5241" s="704"/>
      <c r="R5241" s="701" t="s">
        <v>1341</v>
      </c>
      <c r="S5241" s="701" t="s">
        <v>1341</v>
      </c>
    </row>
    <row r="5242" spans="1:19" x14ac:dyDescent="0.3">
      <c r="A5242" s="701" t="s">
        <v>7761</v>
      </c>
      <c r="B5242" s="701" t="s">
        <v>1607</v>
      </c>
      <c r="C5242" s="701" t="s">
        <v>1519</v>
      </c>
      <c r="D5242" s="702">
        <v>1981</v>
      </c>
      <c r="E5242" s="701" t="s">
        <v>7359</v>
      </c>
      <c r="F5242" s="701" t="s">
        <v>7359</v>
      </c>
      <c r="G5242" s="701" t="s">
        <v>1607</v>
      </c>
      <c r="H5242" s="703">
        <v>30382</v>
      </c>
      <c r="I5242" s="703">
        <v>30382</v>
      </c>
      <c r="J5242" s="701" t="s">
        <v>1608</v>
      </c>
      <c r="K5242" s="702">
        <v>670</v>
      </c>
      <c r="L5242" s="701" t="s">
        <v>1341</v>
      </c>
      <c r="M5242" s="704"/>
      <c r="N5242" s="701" t="s">
        <v>1341</v>
      </c>
      <c r="O5242" s="704"/>
      <c r="P5242" s="701" t="s">
        <v>1341</v>
      </c>
      <c r="Q5242" s="704"/>
      <c r="R5242" s="701" t="s">
        <v>1341</v>
      </c>
      <c r="S5242" s="701" t="s">
        <v>1341</v>
      </c>
    </row>
    <row r="5243" spans="1:19" x14ac:dyDescent="0.3">
      <c r="A5243" s="701" t="s">
        <v>7795</v>
      </c>
      <c r="B5243" s="701" t="s">
        <v>1607</v>
      </c>
      <c r="C5243" s="701" t="s">
        <v>1519</v>
      </c>
      <c r="D5243" s="702">
        <v>1981</v>
      </c>
      <c r="E5243" s="701" t="s">
        <v>7359</v>
      </c>
      <c r="F5243" s="701" t="s">
        <v>7359</v>
      </c>
      <c r="G5243" s="701" t="s">
        <v>1607</v>
      </c>
      <c r="H5243" s="703">
        <v>30382</v>
      </c>
      <c r="I5243" s="703">
        <v>30382</v>
      </c>
      <c r="J5243" s="701" t="s">
        <v>1608</v>
      </c>
      <c r="K5243" s="702">
        <v>36527</v>
      </c>
      <c r="L5243" s="701" t="s">
        <v>1341</v>
      </c>
      <c r="M5243" s="704"/>
      <c r="N5243" s="701" t="s">
        <v>1608</v>
      </c>
      <c r="O5243" s="705">
        <v>91</v>
      </c>
      <c r="P5243" s="701" t="s">
        <v>1341</v>
      </c>
      <c r="Q5243" s="704"/>
      <c r="R5243" s="701" t="s">
        <v>1341</v>
      </c>
      <c r="S5243" s="701" t="s">
        <v>1341</v>
      </c>
    </row>
    <row r="5244" spans="1:19" x14ac:dyDescent="0.3">
      <c r="A5244" s="701" t="s">
        <v>7823</v>
      </c>
      <c r="B5244" s="701" t="s">
        <v>1607</v>
      </c>
      <c r="C5244" s="701" t="s">
        <v>1519</v>
      </c>
      <c r="D5244" s="702">
        <v>1982</v>
      </c>
      <c r="E5244" s="701" t="s">
        <v>7359</v>
      </c>
      <c r="F5244" s="701" t="s">
        <v>7359</v>
      </c>
      <c r="G5244" s="701" t="s">
        <v>1607</v>
      </c>
      <c r="H5244" s="703">
        <v>30798</v>
      </c>
      <c r="I5244" s="703">
        <v>30798</v>
      </c>
      <c r="J5244" s="701" t="s">
        <v>1608</v>
      </c>
      <c r="K5244" s="702">
        <v>18334</v>
      </c>
      <c r="L5244" s="701" t="s">
        <v>1341</v>
      </c>
      <c r="M5244" s="704"/>
      <c r="N5244" s="701" t="s">
        <v>1341</v>
      </c>
      <c r="O5244" s="706"/>
      <c r="P5244" s="701" t="s">
        <v>1341</v>
      </c>
      <c r="Q5244" s="706"/>
      <c r="R5244" s="701" t="s">
        <v>1341</v>
      </c>
      <c r="S5244" s="701" t="s">
        <v>1341</v>
      </c>
    </row>
    <row r="5245" spans="1:19" x14ac:dyDescent="0.3">
      <c r="A5245" s="701" t="s">
        <v>7842</v>
      </c>
      <c r="B5245" s="701" t="s">
        <v>1607</v>
      </c>
      <c r="C5245" s="701" t="s">
        <v>1519</v>
      </c>
      <c r="D5245" s="702">
        <v>1982</v>
      </c>
      <c r="E5245" s="701" t="s">
        <v>7359</v>
      </c>
      <c r="F5245" s="701" t="s">
        <v>7359</v>
      </c>
      <c r="G5245" s="701" t="s">
        <v>1607</v>
      </c>
      <c r="H5245" s="703">
        <v>30798</v>
      </c>
      <c r="I5245" s="703">
        <v>30798</v>
      </c>
      <c r="J5245" s="701" t="s">
        <v>1608</v>
      </c>
      <c r="K5245" s="702">
        <v>2730</v>
      </c>
      <c r="L5245" s="701" t="s">
        <v>1341</v>
      </c>
      <c r="M5245" s="704"/>
      <c r="N5245" s="701" t="s">
        <v>1341</v>
      </c>
      <c r="O5245" s="706"/>
      <c r="P5245" s="701" t="s">
        <v>1341</v>
      </c>
      <c r="Q5245" s="706"/>
      <c r="R5245" s="701" t="s">
        <v>1341</v>
      </c>
      <c r="S5245" s="701" t="s">
        <v>1341</v>
      </c>
    </row>
    <row r="5246" spans="1:19" x14ac:dyDescent="0.3">
      <c r="A5246" s="701" t="s">
        <v>7849</v>
      </c>
      <c r="B5246" s="701" t="s">
        <v>1607</v>
      </c>
      <c r="C5246" s="701" t="s">
        <v>1519</v>
      </c>
      <c r="D5246" s="702">
        <v>1983</v>
      </c>
      <c r="E5246" s="701" t="s">
        <v>7359</v>
      </c>
      <c r="F5246" s="701" t="s">
        <v>7359</v>
      </c>
      <c r="G5246" s="701" t="s">
        <v>1607</v>
      </c>
      <c r="H5246" s="703">
        <v>31171</v>
      </c>
      <c r="I5246" s="703">
        <v>31171</v>
      </c>
      <c r="J5246" s="701" t="s">
        <v>1608</v>
      </c>
      <c r="K5246" s="702">
        <v>19586</v>
      </c>
      <c r="L5246" s="701" t="s">
        <v>1341</v>
      </c>
      <c r="M5246" s="704"/>
      <c r="N5246" s="701" t="s">
        <v>1608</v>
      </c>
      <c r="O5246" s="702">
        <v>80</v>
      </c>
      <c r="P5246" s="701" t="s">
        <v>1341</v>
      </c>
      <c r="Q5246" s="704"/>
      <c r="R5246" s="701" t="s">
        <v>1341</v>
      </c>
      <c r="S5246" s="701" t="s">
        <v>1341</v>
      </c>
    </row>
    <row r="5247" spans="1:19" x14ac:dyDescent="0.3">
      <c r="A5247" s="701" t="s">
        <v>7850</v>
      </c>
      <c r="B5247" s="701" t="s">
        <v>1607</v>
      </c>
      <c r="C5247" s="701" t="s">
        <v>1519</v>
      </c>
      <c r="D5247" s="702">
        <v>1983</v>
      </c>
      <c r="E5247" s="701" t="s">
        <v>7359</v>
      </c>
      <c r="F5247" s="701" t="s">
        <v>7359</v>
      </c>
      <c r="G5247" s="701" t="s">
        <v>1607</v>
      </c>
      <c r="H5247" s="703">
        <v>31171</v>
      </c>
      <c r="I5247" s="703">
        <v>31171</v>
      </c>
      <c r="J5247" s="701" t="s">
        <v>1608</v>
      </c>
      <c r="K5247" s="702">
        <v>16985</v>
      </c>
      <c r="L5247" s="701" t="s">
        <v>1341</v>
      </c>
      <c r="M5247" s="704"/>
      <c r="N5247" s="701" t="s">
        <v>1608</v>
      </c>
      <c r="O5247" s="702">
        <v>357</v>
      </c>
      <c r="P5247" s="701" t="s">
        <v>1341</v>
      </c>
      <c r="Q5247" s="706"/>
      <c r="R5247" s="701" t="s">
        <v>1341</v>
      </c>
      <c r="S5247" s="701" t="s">
        <v>1341</v>
      </c>
    </row>
    <row r="5248" spans="1:19" x14ac:dyDescent="0.3">
      <c r="A5248" s="701" t="s">
        <v>7788</v>
      </c>
      <c r="B5248" s="701" t="s">
        <v>1607</v>
      </c>
      <c r="C5248" s="701" t="s">
        <v>1519</v>
      </c>
      <c r="D5248" s="702">
        <v>1984</v>
      </c>
      <c r="E5248" s="701" t="s">
        <v>7359</v>
      </c>
      <c r="F5248" s="701" t="s">
        <v>7359</v>
      </c>
      <c r="G5248" s="701" t="s">
        <v>1607</v>
      </c>
      <c r="H5248" s="703">
        <v>31517</v>
      </c>
      <c r="I5248" s="703">
        <v>31517</v>
      </c>
      <c r="J5248" s="701" t="s">
        <v>1608</v>
      </c>
      <c r="K5248" s="702">
        <v>33456</v>
      </c>
      <c r="L5248" s="701" t="s">
        <v>1341</v>
      </c>
      <c r="M5248" s="704"/>
      <c r="N5248" s="701" t="s">
        <v>1608</v>
      </c>
      <c r="O5248" s="702">
        <v>368</v>
      </c>
      <c r="P5248" s="701" t="s">
        <v>1341</v>
      </c>
      <c r="Q5248" s="706"/>
      <c r="R5248" s="701" t="s">
        <v>1341</v>
      </c>
      <c r="S5248" s="701" t="s">
        <v>1341</v>
      </c>
    </row>
    <row r="5249" spans="1:19" x14ac:dyDescent="0.3">
      <c r="A5249" s="701" t="s">
        <v>7851</v>
      </c>
      <c r="B5249" s="701" t="s">
        <v>1607</v>
      </c>
      <c r="C5249" s="701" t="s">
        <v>1519</v>
      </c>
      <c r="D5249" s="702">
        <v>1984</v>
      </c>
      <c r="E5249" s="701" t="s">
        <v>7359</v>
      </c>
      <c r="F5249" s="701" t="s">
        <v>7359</v>
      </c>
      <c r="G5249" s="701" t="s">
        <v>1607</v>
      </c>
      <c r="H5249" s="703">
        <v>31517</v>
      </c>
      <c r="I5249" s="703">
        <v>31517</v>
      </c>
      <c r="J5249" s="701" t="s">
        <v>1608</v>
      </c>
      <c r="K5249" s="702">
        <v>7630</v>
      </c>
      <c r="L5249" s="701" t="s">
        <v>1341</v>
      </c>
      <c r="M5249" s="704"/>
      <c r="N5249" s="701" t="s">
        <v>1608</v>
      </c>
      <c r="O5249" s="702">
        <v>84</v>
      </c>
      <c r="P5249" s="701" t="s">
        <v>1341</v>
      </c>
      <c r="Q5249" s="704"/>
      <c r="R5249" s="701" t="s">
        <v>1341</v>
      </c>
      <c r="S5249" s="701" t="s">
        <v>1341</v>
      </c>
    </row>
    <row r="5250" spans="1:19" x14ac:dyDescent="0.3">
      <c r="A5250" s="701" t="s">
        <v>7855</v>
      </c>
      <c r="B5250" s="701" t="s">
        <v>1607</v>
      </c>
      <c r="C5250" s="701" t="s">
        <v>1519</v>
      </c>
      <c r="D5250" s="702">
        <v>1984</v>
      </c>
      <c r="E5250" s="701" t="s">
        <v>7359</v>
      </c>
      <c r="F5250" s="701" t="s">
        <v>7359</v>
      </c>
      <c r="G5250" s="701" t="s">
        <v>1607</v>
      </c>
      <c r="H5250" s="703">
        <v>31517</v>
      </c>
      <c r="I5250" s="703">
        <v>31517</v>
      </c>
      <c r="J5250" s="701" t="s">
        <v>1608</v>
      </c>
      <c r="K5250" s="702">
        <v>5236</v>
      </c>
      <c r="L5250" s="701" t="s">
        <v>1341</v>
      </c>
      <c r="M5250" s="704"/>
      <c r="N5250" s="701" t="s">
        <v>1608</v>
      </c>
      <c r="O5250" s="702">
        <v>58</v>
      </c>
      <c r="P5250" s="701" t="s">
        <v>1341</v>
      </c>
      <c r="Q5250" s="704"/>
      <c r="R5250" s="701" t="s">
        <v>1341</v>
      </c>
      <c r="S5250" s="701" t="s">
        <v>1341</v>
      </c>
    </row>
    <row r="5251" spans="1:19" x14ac:dyDescent="0.3">
      <c r="A5251" s="701" t="s">
        <v>7865</v>
      </c>
      <c r="B5251" s="701" t="s">
        <v>1607</v>
      </c>
      <c r="C5251" s="701" t="s">
        <v>1519</v>
      </c>
      <c r="D5251" s="702">
        <v>1985</v>
      </c>
      <c r="E5251" s="701" t="s">
        <v>7359</v>
      </c>
      <c r="F5251" s="701" t="s">
        <v>7359</v>
      </c>
      <c r="G5251" s="701" t="s">
        <v>1607</v>
      </c>
      <c r="H5251" s="703">
        <v>31901</v>
      </c>
      <c r="I5251" s="703">
        <v>31901</v>
      </c>
      <c r="J5251" s="701" t="s">
        <v>1608</v>
      </c>
      <c r="K5251" s="702">
        <v>24258</v>
      </c>
      <c r="L5251" s="701" t="s">
        <v>1341</v>
      </c>
      <c r="M5251" s="704"/>
      <c r="N5251" s="701" t="s">
        <v>1608</v>
      </c>
      <c r="O5251" s="702">
        <v>218</v>
      </c>
      <c r="P5251" s="701" t="s">
        <v>1341</v>
      </c>
      <c r="Q5251" s="704"/>
      <c r="R5251" s="701" t="s">
        <v>1341</v>
      </c>
      <c r="S5251" s="701" t="s">
        <v>1341</v>
      </c>
    </row>
    <row r="5252" spans="1:19" x14ac:dyDescent="0.3">
      <c r="A5252" s="701" t="s">
        <v>7921</v>
      </c>
      <c r="B5252" s="701" t="s">
        <v>1607</v>
      </c>
      <c r="C5252" s="701" t="s">
        <v>1519</v>
      </c>
      <c r="D5252" s="702">
        <v>1985</v>
      </c>
      <c r="E5252" s="701" t="s">
        <v>7359</v>
      </c>
      <c r="F5252" s="701" t="s">
        <v>7359</v>
      </c>
      <c r="G5252" s="701" t="s">
        <v>1607</v>
      </c>
      <c r="H5252" s="703">
        <v>31898</v>
      </c>
      <c r="I5252" s="703">
        <v>31898</v>
      </c>
      <c r="J5252" s="701" t="s">
        <v>1608</v>
      </c>
      <c r="K5252" s="702">
        <v>21314</v>
      </c>
      <c r="L5252" s="701" t="s">
        <v>1341</v>
      </c>
      <c r="M5252" s="706"/>
      <c r="N5252" s="701" t="s">
        <v>1608</v>
      </c>
      <c r="O5252" s="702">
        <v>192</v>
      </c>
      <c r="P5252" s="701" t="s">
        <v>1341</v>
      </c>
      <c r="Q5252" s="704"/>
      <c r="R5252" s="701" t="s">
        <v>1341</v>
      </c>
      <c r="S5252" s="701" t="s">
        <v>1341</v>
      </c>
    </row>
    <row r="5253" spans="1:19" x14ac:dyDescent="0.3">
      <c r="A5253" s="701" t="s">
        <v>7879</v>
      </c>
      <c r="B5253" s="701" t="s">
        <v>1607</v>
      </c>
      <c r="C5253" s="701" t="s">
        <v>1519</v>
      </c>
      <c r="D5253" s="702">
        <v>1986</v>
      </c>
      <c r="E5253" s="701" t="s">
        <v>7359</v>
      </c>
      <c r="F5253" s="701" t="s">
        <v>7359</v>
      </c>
      <c r="G5253" s="701" t="s">
        <v>1607</v>
      </c>
      <c r="H5253" s="703">
        <v>32255</v>
      </c>
      <c r="I5253" s="703">
        <v>32255</v>
      </c>
      <c r="J5253" s="701" t="s">
        <v>1608</v>
      </c>
      <c r="K5253" s="702">
        <v>28766</v>
      </c>
      <c r="L5253" s="701" t="s">
        <v>1341</v>
      </c>
      <c r="M5253" s="704"/>
      <c r="N5253" s="701" t="s">
        <v>1608</v>
      </c>
      <c r="O5253" s="702">
        <v>233</v>
      </c>
      <c r="P5253" s="701" t="s">
        <v>1341</v>
      </c>
      <c r="Q5253" s="704"/>
      <c r="R5253" s="701" t="s">
        <v>1341</v>
      </c>
      <c r="S5253" s="701" t="s">
        <v>1341</v>
      </c>
    </row>
    <row r="5254" spans="1:19" x14ac:dyDescent="0.3">
      <c r="A5254" s="701" t="s">
        <v>7965</v>
      </c>
      <c r="B5254" s="701" t="s">
        <v>1607</v>
      </c>
      <c r="C5254" s="701" t="s">
        <v>1519</v>
      </c>
      <c r="D5254" s="702">
        <v>1986</v>
      </c>
      <c r="E5254" s="701" t="s">
        <v>7359</v>
      </c>
      <c r="F5254" s="701" t="s">
        <v>7359</v>
      </c>
      <c r="G5254" s="701" t="s">
        <v>1607</v>
      </c>
      <c r="H5254" s="703">
        <v>32255</v>
      </c>
      <c r="I5254" s="703">
        <v>32255</v>
      </c>
      <c r="J5254" s="701" t="s">
        <v>1608</v>
      </c>
      <c r="K5254" s="702">
        <v>47314</v>
      </c>
      <c r="L5254" s="701" t="s">
        <v>1341</v>
      </c>
      <c r="M5254" s="706"/>
      <c r="N5254" s="701" t="s">
        <v>1608</v>
      </c>
      <c r="O5254" s="702">
        <v>1720</v>
      </c>
      <c r="P5254" s="701" t="s">
        <v>1341</v>
      </c>
      <c r="Q5254" s="704"/>
      <c r="R5254" s="701" t="s">
        <v>1341</v>
      </c>
      <c r="S5254" s="701" t="s">
        <v>1341</v>
      </c>
    </row>
    <row r="5255" spans="1:19" x14ac:dyDescent="0.3">
      <c r="A5255" s="701" t="s">
        <v>8014</v>
      </c>
      <c r="B5255" s="701" t="s">
        <v>1607</v>
      </c>
      <c r="C5255" s="701" t="s">
        <v>1519</v>
      </c>
      <c r="D5255" s="702">
        <v>1987</v>
      </c>
      <c r="E5255" s="701" t="s">
        <v>7359</v>
      </c>
      <c r="F5255" s="701" t="s">
        <v>7359</v>
      </c>
      <c r="G5255" s="701" t="s">
        <v>1607</v>
      </c>
      <c r="H5255" s="703">
        <v>32618</v>
      </c>
      <c r="I5255" s="703">
        <v>32618</v>
      </c>
      <c r="J5255" s="701" t="s">
        <v>1608</v>
      </c>
      <c r="K5255" s="702">
        <v>40720</v>
      </c>
      <c r="L5255" s="701" t="s">
        <v>1341</v>
      </c>
      <c r="M5255" s="704"/>
      <c r="N5255" s="701" t="s">
        <v>1608</v>
      </c>
      <c r="O5255" s="702">
        <v>733</v>
      </c>
      <c r="P5255" s="701" t="s">
        <v>1341</v>
      </c>
      <c r="Q5255" s="704"/>
      <c r="R5255" s="701" t="s">
        <v>1341</v>
      </c>
      <c r="S5255" s="701" t="s">
        <v>1341</v>
      </c>
    </row>
    <row r="5256" spans="1:19" x14ac:dyDescent="0.3">
      <c r="A5256" s="701" t="s">
        <v>8015</v>
      </c>
      <c r="B5256" s="701" t="s">
        <v>1607</v>
      </c>
      <c r="C5256" s="701" t="s">
        <v>1519</v>
      </c>
      <c r="D5256" s="702">
        <v>1987</v>
      </c>
      <c r="E5256" s="701" t="s">
        <v>7359</v>
      </c>
      <c r="F5256" s="701" t="s">
        <v>7359</v>
      </c>
      <c r="G5256" s="701" t="s">
        <v>1607</v>
      </c>
      <c r="H5256" s="703">
        <v>32618</v>
      </c>
      <c r="I5256" s="703">
        <v>32618</v>
      </c>
      <c r="J5256" s="701" t="s">
        <v>1608</v>
      </c>
      <c r="K5256" s="702">
        <v>41358</v>
      </c>
      <c r="L5256" s="701" t="s">
        <v>1341</v>
      </c>
      <c r="M5256" s="704"/>
      <c r="N5256" s="701" t="s">
        <v>1608</v>
      </c>
      <c r="O5256" s="702">
        <v>248</v>
      </c>
      <c r="P5256" s="701" t="s">
        <v>1341</v>
      </c>
      <c r="Q5256" s="704"/>
      <c r="R5256" s="701" t="s">
        <v>1341</v>
      </c>
      <c r="S5256" s="701" t="s">
        <v>1341</v>
      </c>
    </row>
    <row r="5257" spans="1:19" x14ac:dyDescent="0.3">
      <c r="A5257" s="701" t="s">
        <v>7361</v>
      </c>
      <c r="B5257" s="701" t="s">
        <v>1607</v>
      </c>
      <c r="C5257" s="701" t="s">
        <v>1519</v>
      </c>
      <c r="D5257" s="702">
        <v>1988</v>
      </c>
      <c r="E5257" s="701" t="s">
        <v>7359</v>
      </c>
      <c r="F5257" s="701" t="s">
        <v>7359</v>
      </c>
      <c r="G5257" s="701" t="s">
        <v>1607</v>
      </c>
      <c r="H5257" s="703">
        <v>32988</v>
      </c>
      <c r="I5257" s="703">
        <v>32988</v>
      </c>
      <c r="J5257" s="701" t="s">
        <v>1608</v>
      </c>
      <c r="K5257" s="702">
        <v>43882</v>
      </c>
      <c r="L5257" s="701" t="s">
        <v>1341</v>
      </c>
      <c r="M5257" s="704"/>
      <c r="N5257" s="701" t="s">
        <v>1608</v>
      </c>
      <c r="O5257" s="702">
        <v>965</v>
      </c>
      <c r="P5257" s="701" t="s">
        <v>1341</v>
      </c>
      <c r="Q5257" s="704"/>
      <c r="R5257" s="701" t="s">
        <v>1341</v>
      </c>
      <c r="S5257" s="701" t="s">
        <v>1341</v>
      </c>
    </row>
    <row r="5258" spans="1:19" x14ac:dyDescent="0.3">
      <c r="A5258" s="701" t="s">
        <v>7362</v>
      </c>
      <c r="B5258" s="701" t="s">
        <v>1607</v>
      </c>
      <c r="C5258" s="701" t="s">
        <v>1519</v>
      </c>
      <c r="D5258" s="702">
        <v>1988</v>
      </c>
      <c r="E5258" s="701" t="s">
        <v>7359</v>
      </c>
      <c r="F5258" s="701" t="s">
        <v>7359</v>
      </c>
      <c r="G5258" s="701" t="s">
        <v>1607</v>
      </c>
      <c r="H5258" s="703">
        <v>32988</v>
      </c>
      <c r="I5258" s="703">
        <v>32988</v>
      </c>
      <c r="J5258" s="701" t="s">
        <v>1608</v>
      </c>
      <c r="K5258" s="702">
        <v>43881</v>
      </c>
      <c r="L5258" s="701" t="s">
        <v>1341</v>
      </c>
      <c r="M5258" s="704"/>
      <c r="N5258" s="701" t="s">
        <v>1608</v>
      </c>
      <c r="O5258" s="702">
        <v>965</v>
      </c>
      <c r="P5258" s="701" t="s">
        <v>1341</v>
      </c>
      <c r="Q5258" s="706"/>
      <c r="R5258" s="701" t="s">
        <v>1341</v>
      </c>
      <c r="S5258" s="701" t="s">
        <v>1341</v>
      </c>
    </row>
    <row r="5259" spans="1:19" x14ac:dyDescent="0.3">
      <c r="A5259" s="701" t="s">
        <v>8168</v>
      </c>
      <c r="B5259" s="701" t="s">
        <v>1607</v>
      </c>
      <c r="C5259" s="701" t="s">
        <v>1519</v>
      </c>
      <c r="D5259" s="702">
        <v>1989</v>
      </c>
      <c r="E5259" s="701" t="s">
        <v>7359</v>
      </c>
      <c r="F5259" s="701" t="s">
        <v>7359</v>
      </c>
      <c r="G5259" s="701" t="s">
        <v>1607</v>
      </c>
      <c r="H5259" s="703">
        <v>33333</v>
      </c>
      <c r="I5259" s="703">
        <v>33363</v>
      </c>
      <c r="J5259" s="701" t="s">
        <v>1608</v>
      </c>
      <c r="K5259" s="702">
        <v>89622</v>
      </c>
      <c r="L5259" s="701" t="s">
        <v>1341</v>
      </c>
      <c r="M5259" s="704"/>
      <c r="N5259" s="701" t="s">
        <v>1608</v>
      </c>
      <c r="O5259" s="702">
        <v>1524</v>
      </c>
      <c r="P5259" s="701" t="s">
        <v>1341</v>
      </c>
      <c r="Q5259" s="704"/>
      <c r="R5259" s="701" t="s">
        <v>1341</v>
      </c>
      <c r="S5259" s="701" t="s">
        <v>1341</v>
      </c>
    </row>
    <row r="5260" spans="1:19" x14ac:dyDescent="0.3">
      <c r="A5260" s="701" t="s">
        <v>8247</v>
      </c>
      <c r="B5260" s="701" t="s">
        <v>1607</v>
      </c>
      <c r="C5260" s="701" t="s">
        <v>1519</v>
      </c>
      <c r="D5260" s="702">
        <v>1990</v>
      </c>
      <c r="E5260" s="701" t="s">
        <v>7359</v>
      </c>
      <c r="F5260" s="701" t="s">
        <v>7359</v>
      </c>
      <c r="G5260" s="701" t="s">
        <v>1607</v>
      </c>
      <c r="H5260" s="703">
        <v>33709</v>
      </c>
      <c r="I5260" s="703">
        <v>33711</v>
      </c>
      <c r="J5260" s="701" t="s">
        <v>1608</v>
      </c>
      <c r="K5260" s="702">
        <v>80253</v>
      </c>
      <c r="L5260" s="701" t="s">
        <v>1341</v>
      </c>
      <c r="M5260" s="704"/>
      <c r="N5260" s="701" t="s">
        <v>1608</v>
      </c>
      <c r="O5260" s="702">
        <v>762</v>
      </c>
      <c r="P5260" s="701" t="s">
        <v>1341</v>
      </c>
      <c r="Q5260" s="706"/>
      <c r="R5260" s="701" t="s">
        <v>1341</v>
      </c>
      <c r="S5260" s="701" t="s">
        <v>1341</v>
      </c>
    </row>
    <row r="5261" spans="1:19" x14ac:dyDescent="0.3">
      <c r="A5261" s="701" t="s">
        <v>7973</v>
      </c>
      <c r="B5261" s="701" t="s">
        <v>1607</v>
      </c>
      <c r="C5261" s="701" t="s">
        <v>1519</v>
      </c>
      <c r="D5261" s="702">
        <v>1991</v>
      </c>
      <c r="E5261" s="701" t="s">
        <v>7359</v>
      </c>
      <c r="F5261" s="701" t="s">
        <v>7359</v>
      </c>
      <c r="G5261" s="701" t="s">
        <v>1607</v>
      </c>
      <c r="H5261" s="703">
        <v>34060</v>
      </c>
      <c r="I5261" s="703">
        <v>34060</v>
      </c>
      <c r="J5261" s="701" t="s">
        <v>1608</v>
      </c>
      <c r="K5261" s="702">
        <v>83116</v>
      </c>
      <c r="L5261" s="701" t="s">
        <v>1341</v>
      </c>
      <c r="M5261" s="704"/>
      <c r="N5261" s="701" t="s">
        <v>1613</v>
      </c>
      <c r="O5261" s="702">
        <v>169</v>
      </c>
      <c r="P5261" s="701" t="s">
        <v>1608</v>
      </c>
      <c r="Q5261" s="702">
        <v>1208</v>
      </c>
      <c r="R5261" s="701" t="s">
        <v>1341</v>
      </c>
      <c r="S5261" s="701" t="s">
        <v>1341</v>
      </c>
    </row>
    <row r="5262" spans="1:19" x14ac:dyDescent="0.3">
      <c r="A5262" s="701" t="s">
        <v>8011</v>
      </c>
      <c r="B5262" s="701" t="s">
        <v>1607</v>
      </c>
      <c r="C5262" s="701" t="s">
        <v>1519</v>
      </c>
      <c r="D5262" s="702">
        <v>1992</v>
      </c>
      <c r="E5262" s="701" t="s">
        <v>7359</v>
      </c>
      <c r="F5262" s="701" t="s">
        <v>7360</v>
      </c>
      <c r="G5262" s="701" t="s">
        <v>1607</v>
      </c>
      <c r="H5262" s="703">
        <v>34456</v>
      </c>
      <c r="I5262" s="703">
        <v>34456</v>
      </c>
      <c r="J5262" s="701" t="s">
        <v>1608</v>
      </c>
      <c r="K5262" s="702">
        <v>79637</v>
      </c>
      <c r="L5262" s="701" t="s">
        <v>1341</v>
      </c>
      <c r="M5262" s="704"/>
      <c r="N5262" s="701" t="s">
        <v>1613</v>
      </c>
      <c r="O5262" s="702">
        <v>2105</v>
      </c>
      <c r="P5262" s="701" t="s">
        <v>1608</v>
      </c>
      <c r="Q5262" s="705">
        <v>2463</v>
      </c>
      <c r="R5262" s="701" t="s">
        <v>1341</v>
      </c>
      <c r="S5262" s="701" t="s">
        <v>1341</v>
      </c>
    </row>
    <row r="5263" spans="1:19" x14ac:dyDescent="0.3">
      <c r="A5263" s="701" t="s">
        <v>8071</v>
      </c>
      <c r="B5263" s="701" t="s">
        <v>1607</v>
      </c>
      <c r="C5263" s="701" t="s">
        <v>1519</v>
      </c>
      <c r="D5263" s="702">
        <v>1993</v>
      </c>
      <c r="E5263" s="701" t="s">
        <v>7359</v>
      </c>
      <c r="F5263" s="701" t="s">
        <v>7360</v>
      </c>
      <c r="G5263" s="701" t="s">
        <v>1607</v>
      </c>
      <c r="H5263" s="703">
        <v>34808</v>
      </c>
      <c r="I5263" s="703">
        <v>34820</v>
      </c>
      <c r="J5263" s="701" t="s">
        <v>1608</v>
      </c>
      <c r="K5263" s="702">
        <v>75906</v>
      </c>
      <c r="L5263" s="701" t="s">
        <v>1613</v>
      </c>
      <c r="M5263" s="705">
        <v>1665</v>
      </c>
      <c r="N5263" s="701" t="s">
        <v>1608</v>
      </c>
      <c r="O5263" s="702">
        <v>229</v>
      </c>
      <c r="P5263" s="701" t="s">
        <v>1341</v>
      </c>
      <c r="Q5263" s="704"/>
      <c r="R5263" s="701" t="s">
        <v>1341</v>
      </c>
      <c r="S5263" s="701" t="s">
        <v>1341</v>
      </c>
    </row>
    <row r="5264" spans="1:19" x14ac:dyDescent="0.3">
      <c r="A5264" s="701" t="s">
        <v>8223</v>
      </c>
      <c r="B5264" s="701" t="s">
        <v>1607</v>
      </c>
      <c r="C5264" s="701" t="s">
        <v>1519</v>
      </c>
      <c r="D5264" s="702">
        <v>1994</v>
      </c>
      <c r="E5264" s="701" t="s">
        <v>7359</v>
      </c>
      <c r="F5264" s="701" t="s">
        <v>7360</v>
      </c>
      <c r="G5264" s="701" t="s">
        <v>1607</v>
      </c>
      <c r="H5264" s="703">
        <v>35170</v>
      </c>
      <c r="I5264" s="703">
        <v>35186</v>
      </c>
      <c r="J5264" s="701" t="s">
        <v>1608</v>
      </c>
      <c r="K5264" s="702">
        <v>43663</v>
      </c>
      <c r="L5264" s="701" t="s">
        <v>1613</v>
      </c>
      <c r="M5264" s="705">
        <v>254</v>
      </c>
      <c r="N5264" s="701" t="s">
        <v>1608</v>
      </c>
      <c r="O5264" s="702">
        <v>1009</v>
      </c>
      <c r="P5264" s="701" t="s">
        <v>1341</v>
      </c>
      <c r="Q5264" s="704"/>
      <c r="R5264" s="701" t="s">
        <v>258</v>
      </c>
      <c r="S5264" s="701" t="s">
        <v>8224</v>
      </c>
    </row>
    <row r="5265" spans="1:19" x14ac:dyDescent="0.3">
      <c r="A5265" s="701" t="s">
        <v>8229</v>
      </c>
      <c r="B5265" s="701" t="s">
        <v>1607</v>
      </c>
      <c r="C5265" s="701" t="s">
        <v>1519</v>
      </c>
      <c r="D5265" s="702">
        <v>1994</v>
      </c>
      <c r="E5265" s="701" t="s">
        <v>7359</v>
      </c>
      <c r="F5265" s="701" t="s">
        <v>7360</v>
      </c>
      <c r="G5265" s="701" t="s">
        <v>1607</v>
      </c>
      <c r="H5265" s="703">
        <v>35170</v>
      </c>
      <c r="I5265" s="703">
        <v>35186</v>
      </c>
      <c r="J5265" s="701" t="s">
        <v>1608</v>
      </c>
      <c r="K5265" s="702">
        <v>44095</v>
      </c>
      <c r="L5265" s="701" t="s">
        <v>1613</v>
      </c>
      <c r="M5265" s="705">
        <v>321</v>
      </c>
      <c r="N5265" s="701" t="s">
        <v>1608</v>
      </c>
      <c r="O5265" s="705">
        <v>510</v>
      </c>
      <c r="P5265" s="701" t="s">
        <v>1341</v>
      </c>
      <c r="Q5265" s="704"/>
      <c r="R5265" s="701" t="s">
        <v>258</v>
      </c>
      <c r="S5265" s="701" t="s">
        <v>8224</v>
      </c>
    </row>
    <row r="5266" spans="1:19" x14ac:dyDescent="0.3">
      <c r="A5266" s="701" t="s">
        <v>8184</v>
      </c>
      <c r="B5266" s="701" t="s">
        <v>1607</v>
      </c>
      <c r="C5266" s="701" t="s">
        <v>1519</v>
      </c>
      <c r="D5266" s="702">
        <v>1995</v>
      </c>
      <c r="E5266" s="701" t="s">
        <v>7359</v>
      </c>
      <c r="F5266" s="701" t="s">
        <v>7360</v>
      </c>
      <c r="G5266" s="701" t="s">
        <v>1607</v>
      </c>
      <c r="H5266" s="703">
        <v>35527</v>
      </c>
      <c r="I5266" s="703">
        <v>35544</v>
      </c>
      <c r="J5266" s="701" t="s">
        <v>1608</v>
      </c>
      <c r="K5266" s="702">
        <v>85914</v>
      </c>
      <c r="L5266" s="701" t="s">
        <v>1613</v>
      </c>
      <c r="M5266" s="705">
        <v>1624</v>
      </c>
      <c r="N5266" s="701" t="s">
        <v>1608</v>
      </c>
      <c r="O5266" s="702">
        <v>771</v>
      </c>
      <c r="P5266" s="701" t="s">
        <v>1341</v>
      </c>
      <c r="Q5266" s="704"/>
      <c r="R5266" s="701" t="s">
        <v>258</v>
      </c>
      <c r="S5266" s="701" t="s">
        <v>8185</v>
      </c>
    </row>
    <row r="5267" spans="1:19" x14ac:dyDescent="0.3">
      <c r="A5267" s="701" t="s">
        <v>8257</v>
      </c>
      <c r="B5267" s="701" t="s">
        <v>1607</v>
      </c>
      <c r="C5267" s="701" t="s">
        <v>1519</v>
      </c>
      <c r="D5267" s="702">
        <v>1996</v>
      </c>
      <c r="E5267" s="701" t="s">
        <v>7359</v>
      </c>
      <c r="F5267" s="701" t="s">
        <v>7360</v>
      </c>
      <c r="G5267" s="701" t="s">
        <v>1607</v>
      </c>
      <c r="H5267" s="703">
        <v>35891</v>
      </c>
      <c r="I5267" s="703">
        <v>35914</v>
      </c>
      <c r="J5267" s="701" t="s">
        <v>1608</v>
      </c>
      <c r="K5267" s="702">
        <v>81792</v>
      </c>
      <c r="L5267" s="701" t="s">
        <v>1613</v>
      </c>
      <c r="M5267" s="702">
        <v>1119</v>
      </c>
      <c r="N5267" s="701" t="s">
        <v>1608</v>
      </c>
      <c r="O5267" s="702">
        <v>1595</v>
      </c>
      <c r="P5267" s="701" t="s">
        <v>1341</v>
      </c>
      <c r="Q5267" s="704"/>
      <c r="R5267" s="701" t="s">
        <v>1341</v>
      </c>
      <c r="S5267" s="701" t="s">
        <v>1341</v>
      </c>
    </row>
    <row r="5268" spans="1:19" x14ac:dyDescent="0.3">
      <c r="A5268" s="701" t="s">
        <v>8299</v>
      </c>
      <c r="B5268" s="701" t="s">
        <v>1607</v>
      </c>
      <c r="C5268" s="701" t="s">
        <v>1519</v>
      </c>
      <c r="D5268" s="702">
        <v>1997</v>
      </c>
      <c r="E5268" s="701" t="s">
        <v>7359</v>
      </c>
      <c r="F5268" s="701" t="s">
        <v>7360</v>
      </c>
      <c r="G5268" s="701" t="s">
        <v>1607</v>
      </c>
      <c r="H5268" s="703">
        <v>36251</v>
      </c>
      <c r="I5268" s="703">
        <v>36263</v>
      </c>
      <c r="J5268" s="701" t="s">
        <v>1608</v>
      </c>
      <c r="K5268" s="702">
        <v>27792</v>
      </c>
      <c r="L5268" s="701" t="s">
        <v>1613</v>
      </c>
      <c r="M5268" s="705">
        <v>557</v>
      </c>
      <c r="N5268" s="701" t="s">
        <v>1608</v>
      </c>
      <c r="O5268" s="702">
        <v>273</v>
      </c>
      <c r="P5268" s="701" t="s">
        <v>1341</v>
      </c>
      <c r="Q5268" s="704"/>
      <c r="R5268" s="701" t="s">
        <v>250</v>
      </c>
      <c r="S5268" s="701" t="s">
        <v>7424</v>
      </c>
    </row>
    <row r="5269" spans="1:19" x14ac:dyDescent="0.3">
      <c r="A5269" s="701" t="s">
        <v>7422</v>
      </c>
      <c r="B5269" s="701" t="s">
        <v>1607</v>
      </c>
      <c r="C5269" s="701" t="s">
        <v>1519</v>
      </c>
      <c r="D5269" s="702">
        <v>1997</v>
      </c>
      <c r="E5269" s="701" t="s">
        <v>7359</v>
      </c>
      <c r="F5269" s="701" t="s">
        <v>7360</v>
      </c>
      <c r="G5269" s="701" t="s">
        <v>1607</v>
      </c>
      <c r="H5269" s="703">
        <v>36251</v>
      </c>
      <c r="I5269" s="703">
        <v>36263</v>
      </c>
      <c r="J5269" s="701" t="s">
        <v>7423</v>
      </c>
      <c r="K5269" s="702">
        <v>28102</v>
      </c>
      <c r="L5269" s="701" t="s">
        <v>1613</v>
      </c>
      <c r="M5269" s="705">
        <v>572</v>
      </c>
      <c r="N5269" s="701" t="s">
        <v>7423</v>
      </c>
      <c r="O5269" s="705">
        <v>685</v>
      </c>
      <c r="P5269" s="701" t="s">
        <v>1341</v>
      </c>
      <c r="Q5269" s="704"/>
      <c r="R5269" s="701" t="s">
        <v>250</v>
      </c>
      <c r="S5269" s="701" t="s">
        <v>7424</v>
      </c>
    </row>
    <row r="5270" spans="1:19" x14ac:dyDescent="0.3">
      <c r="A5270" s="701" t="s">
        <v>7576</v>
      </c>
      <c r="B5270" s="701" t="s">
        <v>1607</v>
      </c>
      <c r="C5270" s="701" t="s">
        <v>1519</v>
      </c>
      <c r="D5270" s="702">
        <v>2002</v>
      </c>
      <c r="E5270" s="701" t="s">
        <v>7359</v>
      </c>
      <c r="F5270" s="701" t="s">
        <v>7360</v>
      </c>
      <c r="G5270" s="701" t="s">
        <v>1607</v>
      </c>
      <c r="H5270" s="703">
        <v>38051</v>
      </c>
      <c r="I5270" s="703">
        <v>38072</v>
      </c>
      <c r="J5270" s="701" t="s">
        <v>1613</v>
      </c>
      <c r="K5270" s="702">
        <v>89397</v>
      </c>
      <c r="L5270" s="701" t="s">
        <v>1341</v>
      </c>
      <c r="M5270" s="704"/>
      <c r="N5270" s="701" t="s">
        <v>1613</v>
      </c>
      <c r="O5270" s="702">
        <v>503</v>
      </c>
      <c r="P5270" s="701" t="s">
        <v>1341</v>
      </c>
      <c r="Q5270" s="706"/>
      <c r="R5270" s="701" t="s">
        <v>1341</v>
      </c>
      <c r="S5270" s="701" t="s">
        <v>1341</v>
      </c>
    </row>
    <row r="5271" spans="1:19" x14ac:dyDescent="0.3">
      <c r="A5271" s="701" t="s">
        <v>7661</v>
      </c>
      <c r="B5271" s="701" t="s">
        <v>1607</v>
      </c>
      <c r="C5271" s="701" t="s">
        <v>1519</v>
      </c>
      <c r="D5271" s="702">
        <v>2003</v>
      </c>
      <c r="E5271" s="701" t="s">
        <v>7359</v>
      </c>
      <c r="F5271" s="701" t="s">
        <v>7360</v>
      </c>
      <c r="G5271" s="701" t="s">
        <v>1607</v>
      </c>
      <c r="H5271" s="703">
        <v>38439</v>
      </c>
      <c r="I5271" s="703">
        <v>38439</v>
      </c>
      <c r="J5271" s="701" t="s">
        <v>1613</v>
      </c>
      <c r="K5271" s="702">
        <v>90278</v>
      </c>
      <c r="L5271" s="701" t="s">
        <v>1341</v>
      </c>
      <c r="M5271" s="704"/>
      <c r="N5271" s="701" t="s">
        <v>1613</v>
      </c>
      <c r="O5271" s="702">
        <v>1282</v>
      </c>
      <c r="P5271" s="701" t="s">
        <v>1341</v>
      </c>
      <c r="Q5271" s="706"/>
      <c r="R5271" s="701" t="s">
        <v>1341</v>
      </c>
      <c r="S5271" s="701" t="s">
        <v>1341</v>
      </c>
    </row>
    <row r="5272" spans="1:19" x14ac:dyDescent="0.3">
      <c r="A5272" s="701" t="s">
        <v>7784</v>
      </c>
      <c r="B5272" s="701" t="s">
        <v>1607</v>
      </c>
      <c r="C5272" s="701" t="s">
        <v>1519</v>
      </c>
      <c r="D5272" s="702">
        <v>2004</v>
      </c>
      <c r="E5272" s="701" t="s">
        <v>7359</v>
      </c>
      <c r="F5272" s="701" t="s">
        <v>7360</v>
      </c>
      <c r="G5272" s="701" t="s">
        <v>1607</v>
      </c>
      <c r="H5272" s="703">
        <v>38799</v>
      </c>
      <c r="I5272" s="703">
        <v>38806</v>
      </c>
      <c r="J5272" s="701" t="s">
        <v>1613</v>
      </c>
      <c r="K5272" s="702">
        <v>92305</v>
      </c>
      <c r="L5272" s="701" t="s">
        <v>1341</v>
      </c>
      <c r="M5272" s="704"/>
      <c r="N5272" s="701" t="s">
        <v>1613</v>
      </c>
      <c r="O5272" s="702">
        <v>1845</v>
      </c>
      <c r="P5272" s="701" t="s">
        <v>1341</v>
      </c>
      <c r="Q5272" s="706"/>
      <c r="R5272" s="701" t="s">
        <v>1341</v>
      </c>
      <c r="S5272" s="701" t="s">
        <v>1341</v>
      </c>
    </row>
    <row r="5273" spans="1:19" x14ac:dyDescent="0.3">
      <c r="A5273" s="701" t="s">
        <v>7828</v>
      </c>
      <c r="B5273" s="701" t="s">
        <v>1607</v>
      </c>
      <c r="C5273" s="701" t="s">
        <v>1519</v>
      </c>
      <c r="D5273" s="702">
        <v>2005</v>
      </c>
      <c r="E5273" s="701" t="s">
        <v>7359</v>
      </c>
      <c r="F5273" s="701" t="s">
        <v>7360</v>
      </c>
      <c r="G5273" s="701" t="s">
        <v>1607</v>
      </c>
      <c r="H5273" s="703">
        <v>39169</v>
      </c>
      <c r="I5273" s="703">
        <v>39171</v>
      </c>
      <c r="J5273" s="701" t="s">
        <v>1613</v>
      </c>
      <c r="K5273" s="702">
        <v>85053</v>
      </c>
      <c r="L5273" s="701" t="s">
        <v>1341</v>
      </c>
      <c r="M5273" s="704"/>
      <c r="N5273" s="701" t="s">
        <v>1613</v>
      </c>
      <c r="O5273" s="702">
        <v>3970</v>
      </c>
      <c r="P5273" s="701" t="s">
        <v>1341</v>
      </c>
      <c r="Q5273" s="706"/>
      <c r="R5273" s="701" t="s">
        <v>1341</v>
      </c>
      <c r="S5273" s="701" t="s">
        <v>1341</v>
      </c>
    </row>
    <row r="5274" spans="1:19" x14ac:dyDescent="0.3">
      <c r="A5274" s="701" t="s">
        <v>7940</v>
      </c>
      <c r="B5274" s="701" t="s">
        <v>1607</v>
      </c>
      <c r="C5274" s="701" t="s">
        <v>1519</v>
      </c>
      <c r="D5274" s="702">
        <v>2006</v>
      </c>
      <c r="E5274" s="701" t="s">
        <v>7359</v>
      </c>
      <c r="F5274" s="701" t="s">
        <v>7360</v>
      </c>
      <c r="G5274" s="701" t="s">
        <v>1607</v>
      </c>
      <c r="H5274" s="703">
        <v>39526</v>
      </c>
      <c r="I5274" s="703">
        <v>39540</v>
      </c>
      <c r="J5274" s="701" t="s">
        <v>1613</v>
      </c>
      <c r="K5274" s="702">
        <v>84247</v>
      </c>
      <c r="L5274" s="701" t="s">
        <v>1341</v>
      </c>
      <c r="M5274" s="704"/>
      <c r="N5274" s="701" t="s">
        <v>1613</v>
      </c>
      <c r="O5274" s="702">
        <v>3878</v>
      </c>
      <c r="P5274" s="701" t="s">
        <v>1341</v>
      </c>
      <c r="Q5274" s="706"/>
      <c r="R5274" s="701" t="s">
        <v>1341</v>
      </c>
      <c r="S5274" s="701" t="s">
        <v>1341</v>
      </c>
    </row>
    <row r="5275" spans="1:19" x14ac:dyDescent="0.3">
      <c r="A5275" s="701" t="s">
        <v>7990</v>
      </c>
      <c r="B5275" s="701" t="s">
        <v>1607</v>
      </c>
      <c r="C5275" s="701" t="s">
        <v>1519</v>
      </c>
      <c r="D5275" s="702">
        <v>2007</v>
      </c>
      <c r="E5275" s="701" t="s">
        <v>7359</v>
      </c>
      <c r="F5275" s="701" t="s">
        <v>7360</v>
      </c>
      <c r="G5275" s="701" t="s">
        <v>1607</v>
      </c>
      <c r="H5275" s="703">
        <v>39904</v>
      </c>
      <c r="I5275" s="703">
        <v>39925</v>
      </c>
      <c r="J5275" s="701" t="s">
        <v>1613</v>
      </c>
      <c r="K5275" s="702">
        <v>86583</v>
      </c>
      <c r="L5275" s="701" t="s">
        <v>1341</v>
      </c>
      <c r="M5275" s="704"/>
      <c r="N5275" s="701" t="s">
        <v>1613</v>
      </c>
      <c r="O5275" s="702">
        <v>4557</v>
      </c>
      <c r="P5275" s="701" t="s">
        <v>1341</v>
      </c>
      <c r="Q5275" s="706"/>
      <c r="R5275" s="701" t="s">
        <v>1341</v>
      </c>
      <c r="S5275" s="701" t="s">
        <v>1341</v>
      </c>
    </row>
    <row r="5276" spans="1:19" x14ac:dyDescent="0.3">
      <c r="A5276" s="701" t="s">
        <v>8027</v>
      </c>
      <c r="B5276" s="701" t="s">
        <v>1607</v>
      </c>
      <c r="C5276" s="701" t="s">
        <v>1519</v>
      </c>
      <c r="D5276" s="702">
        <v>2008</v>
      </c>
      <c r="E5276" s="701" t="s">
        <v>7359</v>
      </c>
      <c r="F5276" s="701" t="s">
        <v>7360</v>
      </c>
      <c r="G5276" s="701" t="s">
        <v>1607</v>
      </c>
      <c r="H5276" s="703">
        <v>40268</v>
      </c>
      <c r="I5276" s="703">
        <v>40277</v>
      </c>
      <c r="J5276" s="701" t="s">
        <v>1613</v>
      </c>
      <c r="K5276" s="702">
        <v>73342</v>
      </c>
      <c r="L5276" s="701" t="s">
        <v>1341</v>
      </c>
      <c r="M5276" s="704"/>
      <c r="N5276" s="701" t="s">
        <v>1613</v>
      </c>
      <c r="O5276" s="702">
        <v>10959</v>
      </c>
      <c r="P5276" s="701" t="s">
        <v>1341</v>
      </c>
      <c r="Q5276" s="706"/>
      <c r="R5276" s="701" t="s">
        <v>1341</v>
      </c>
      <c r="S5276" s="701" t="s">
        <v>1341</v>
      </c>
    </row>
    <row r="5277" spans="1:19" x14ac:dyDescent="0.3">
      <c r="A5277" s="701" t="s">
        <v>8094</v>
      </c>
      <c r="B5277" s="701" t="s">
        <v>1607</v>
      </c>
      <c r="C5277" s="701" t="s">
        <v>1519</v>
      </c>
      <c r="D5277" s="702">
        <v>2009</v>
      </c>
      <c r="E5277" s="701" t="s">
        <v>7359</v>
      </c>
      <c r="F5277" s="701" t="s">
        <v>7360</v>
      </c>
      <c r="G5277" s="701" t="s">
        <v>1607</v>
      </c>
      <c r="H5277" s="703">
        <v>40634</v>
      </c>
      <c r="I5277" s="703">
        <v>40641</v>
      </c>
      <c r="J5277" s="701" t="s">
        <v>1613</v>
      </c>
      <c r="K5277" s="702">
        <v>80073</v>
      </c>
      <c r="L5277" s="701" t="s">
        <v>1341</v>
      </c>
      <c r="M5277" s="704"/>
      <c r="N5277" s="701" t="s">
        <v>1613</v>
      </c>
      <c r="O5277" s="702">
        <v>322</v>
      </c>
      <c r="P5277" s="701" t="s">
        <v>1341</v>
      </c>
      <c r="Q5277" s="706"/>
      <c r="R5277" s="701" t="s">
        <v>1341</v>
      </c>
      <c r="S5277" s="701" t="s">
        <v>1341</v>
      </c>
    </row>
    <row r="5278" spans="1:19" x14ac:dyDescent="0.3">
      <c r="A5278" s="701" t="s">
        <v>8181</v>
      </c>
      <c r="B5278" s="701" t="s">
        <v>1607</v>
      </c>
      <c r="C5278" s="701" t="s">
        <v>1519</v>
      </c>
      <c r="D5278" s="702">
        <v>2010</v>
      </c>
      <c r="E5278" s="701" t="s">
        <v>7359</v>
      </c>
      <c r="F5278" s="701" t="s">
        <v>7360</v>
      </c>
      <c r="G5278" s="701" t="s">
        <v>1607</v>
      </c>
      <c r="H5278" s="703">
        <v>41000</v>
      </c>
      <c r="I5278" s="703">
        <v>41000</v>
      </c>
      <c r="J5278" s="701" t="s">
        <v>1613</v>
      </c>
      <c r="K5278" s="702">
        <v>81286</v>
      </c>
      <c r="L5278" s="701" t="s">
        <v>1341</v>
      </c>
      <c r="M5278" s="704"/>
      <c r="N5278" s="701" t="s">
        <v>1613</v>
      </c>
      <c r="O5278" s="702">
        <v>163</v>
      </c>
      <c r="P5278" s="701" t="s">
        <v>1341</v>
      </c>
      <c r="Q5278" s="706"/>
      <c r="R5278" s="701" t="s">
        <v>1341</v>
      </c>
      <c r="S5278" s="701" t="s">
        <v>1341</v>
      </c>
    </row>
    <row r="5279" spans="1:19" x14ac:dyDescent="0.3">
      <c r="A5279" s="701" t="s">
        <v>7115</v>
      </c>
      <c r="B5279" s="701" t="s">
        <v>1607</v>
      </c>
      <c r="C5279" s="701" t="s">
        <v>1517</v>
      </c>
      <c r="D5279" s="702">
        <v>1989</v>
      </c>
      <c r="E5279" s="701" t="s">
        <v>7032</v>
      </c>
      <c r="F5279" s="701" t="s">
        <v>5701</v>
      </c>
      <c r="G5279" s="701" t="s">
        <v>1607</v>
      </c>
      <c r="H5279" s="703">
        <v>33026</v>
      </c>
      <c r="I5279" s="703">
        <v>33026</v>
      </c>
      <c r="J5279" s="701" t="s">
        <v>1608</v>
      </c>
      <c r="K5279" s="702">
        <v>241310</v>
      </c>
      <c r="L5279" s="701" t="s">
        <v>1341</v>
      </c>
      <c r="M5279" s="704"/>
      <c r="N5279" s="701" t="s">
        <v>1613</v>
      </c>
      <c r="O5279" s="702">
        <v>11584</v>
      </c>
      <c r="P5279" s="701" t="s">
        <v>1608</v>
      </c>
      <c r="Q5279" s="702">
        <v>16500</v>
      </c>
      <c r="R5279" s="701" t="s">
        <v>1341</v>
      </c>
      <c r="S5279" s="701" t="s">
        <v>1341</v>
      </c>
    </row>
    <row r="5280" spans="1:19" x14ac:dyDescent="0.3">
      <c r="A5280" s="701" t="s">
        <v>7131</v>
      </c>
      <c r="B5280" s="701" t="s">
        <v>1607</v>
      </c>
      <c r="C5280" s="701" t="s">
        <v>1517</v>
      </c>
      <c r="D5280" s="702">
        <v>1990</v>
      </c>
      <c r="E5280" s="701" t="s">
        <v>7032</v>
      </c>
      <c r="F5280" s="701" t="s">
        <v>5701</v>
      </c>
      <c r="G5280" s="701" t="s">
        <v>1607</v>
      </c>
      <c r="H5280" s="703">
        <v>33417</v>
      </c>
      <c r="I5280" s="703">
        <v>33417</v>
      </c>
      <c r="J5280" s="701" t="s">
        <v>1608</v>
      </c>
      <c r="K5280" s="702">
        <v>70448</v>
      </c>
      <c r="L5280" s="701" t="s">
        <v>1341</v>
      </c>
      <c r="M5280" s="704"/>
      <c r="N5280" s="701" t="s">
        <v>1608</v>
      </c>
      <c r="O5280" s="702">
        <v>3475</v>
      </c>
      <c r="P5280" s="701" t="s">
        <v>1341</v>
      </c>
      <c r="Q5280" s="706"/>
      <c r="R5280" s="701" t="s">
        <v>1341</v>
      </c>
      <c r="S5280" s="701" t="s">
        <v>1341</v>
      </c>
    </row>
    <row r="5281" spans="1:19" x14ac:dyDescent="0.3">
      <c r="A5281" s="701" t="s">
        <v>7102</v>
      </c>
      <c r="B5281" s="701" t="s">
        <v>1607</v>
      </c>
      <c r="C5281" s="701" t="s">
        <v>1517</v>
      </c>
      <c r="D5281" s="702">
        <v>1991</v>
      </c>
      <c r="E5281" s="701" t="s">
        <v>7032</v>
      </c>
      <c r="F5281" s="701" t="s">
        <v>5701</v>
      </c>
      <c r="G5281" s="701" t="s">
        <v>1607</v>
      </c>
      <c r="H5281" s="703">
        <v>33751</v>
      </c>
      <c r="I5281" s="703">
        <v>33754</v>
      </c>
      <c r="J5281" s="701" t="s">
        <v>1608</v>
      </c>
      <c r="K5281" s="702">
        <v>38231</v>
      </c>
      <c r="L5281" s="701" t="s">
        <v>1341</v>
      </c>
      <c r="M5281" s="704"/>
      <c r="N5281" s="701" t="s">
        <v>1608</v>
      </c>
      <c r="O5281" s="702">
        <v>1305</v>
      </c>
      <c r="P5281" s="701" t="s">
        <v>1341</v>
      </c>
      <c r="Q5281" s="704"/>
      <c r="R5281" s="701" t="s">
        <v>1341</v>
      </c>
      <c r="S5281" s="701" t="s">
        <v>1341</v>
      </c>
    </row>
    <row r="5282" spans="1:19" x14ac:dyDescent="0.3">
      <c r="A5282" s="701" t="s">
        <v>7138</v>
      </c>
      <c r="B5282" s="701" t="s">
        <v>1607</v>
      </c>
      <c r="C5282" s="701" t="s">
        <v>1517</v>
      </c>
      <c r="D5282" s="702">
        <v>1991</v>
      </c>
      <c r="E5282" s="701" t="s">
        <v>7032</v>
      </c>
      <c r="F5282" s="701" t="s">
        <v>5701</v>
      </c>
      <c r="G5282" s="701" t="s">
        <v>1607</v>
      </c>
      <c r="H5282" s="703">
        <v>33752</v>
      </c>
      <c r="I5282" s="703">
        <v>33759</v>
      </c>
      <c r="J5282" s="701" t="s">
        <v>1608</v>
      </c>
      <c r="K5282" s="702">
        <v>221091</v>
      </c>
      <c r="L5282" s="701" t="s">
        <v>1341</v>
      </c>
      <c r="M5282" s="704"/>
      <c r="N5282" s="701" t="s">
        <v>1613</v>
      </c>
      <c r="O5282" s="702">
        <v>6432</v>
      </c>
      <c r="P5282" s="701" t="s">
        <v>1608</v>
      </c>
      <c r="Q5282" s="702">
        <v>9835</v>
      </c>
      <c r="R5282" s="701" t="s">
        <v>1341</v>
      </c>
      <c r="S5282" s="701" t="s">
        <v>1341</v>
      </c>
    </row>
    <row r="5283" spans="1:19" x14ac:dyDescent="0.3">
      <c r="A5283" s="701" t="s">
        <v>7144</v>
      </c>
      <c r="B5283" s="701" t="s">
        <v>1607</v>
      </c>
      <c r="C5283" s="701" t="s">
        <v>1517</v>
      </c>
      <c r="D5283" s="702">
        <v>1991</v>
      </c>
      <c r="E5283" s="701" t="s">
        <v>7032</v>
      </c>
      <c r="F5283" s="701" t="s">
        <v>5701</v>
      </c>
      <c r="G5283" s="701" t="s">
        <v>1607</v>
      </c>
      <c r="H5283" s="703">
        <v>33751</v>
      </c>
      <c r="I5283" s="703">
        <v>33754</v>
      </c>
      <c r="J5283" s="701" t="s">
        <v>1608</v>
      </c>
      <c r="K5283" s="702">
        <v>141164</v>
      </c>
      <c r="L5283" s="701" t="s">
        <v>1341</v>
      </c>
      <c r="M5283" s="704"/>
      <c r="N5283" s="701" t="s">
        <v>1613</v>
      </c>
      <c r="O5283" s="702">
        <v>29</v>
      </c>
      <c r="P5283" s="701" t="s">
        <v>1608</v>
      </c>
      <c r="Q5283" s="702">
        <v>4817</v>
      </c>
      <c r="R5283" s="701" t="s">
        <v>1341</v>
      </c>
      <c r="S5283" s="701" t="s">
        <v>1341</v>
      </c>
    </row>
    <row r="5284" spans="1:19" x14ac:dyDescent="0.3">
      <c r="A5284" s="701" t="s">
        <v>7145</v>
      </c>
      <c r="B5284" s="701" t="s">
        <v>1607</v>
      </c>
      <c r="C5284" s="701" t="s">
        <v>1517</v>
      </c>
      <c r="D5284" s="702">
        <v>1991</v>
      </c>
      <c r="E5284" s="701" t="s">
        <v>7032</v>
      </c>
      <c r="F5284" s="701" t="s">
        <v>5701</v>
      </c>
      <c r="G5284" s="701" t="s">
        <v>1607</v>
      </c>
      <c r="H5284" s="703">
        <v>33751</v>
      </c>
      <c r="I5284" s="703">
        <v>33751</v>
      </c>
      <c r="J5284" s="701" t="s">
        <v>1608</v>
      </c>
      <c r="K5284" s="702">
        <v>138995</v>
      </c>
      <c r="L5284" s="701" t="s">
        <v>1341</v>
      </c>
      <c r="M5284" s="706"/>
      <c r="N5284" s="701" t="s">
        <v>1613</v>
      </c>
      <c r="O5284" s="702">
        <v>134918</v>
      </c>
      <c r="P5284" s="701" t="s">
        <v>1608</v>
      </c>
      <c r="Q5284" s="705">
        <v>11759</v>
      </c>
      <c r="R5284" s="701" t="s">
        <v>1341</v>
      </c>
      <c r="S5284" s="701" t="s">
        <v>1341</v>
      </c>
    </row>
    <row r="5285" spans="1:19" x14ac:dyDescent="0.3">
      <c r="A5285" s="701" t="s">
        <v>7149</v>
      </c>
      <c r="B5285" s="701" t="s">
        <v>1607</v>
      </c>
      <c r="C5285" s="701" t="s">
        <v>1517</v>
      </c>
      <c r="D5285" s="702">
        <v>1992</v>
      </c>
      <c r="E5285" s="701" t="s">
        <v>7032</v>
      </c>
      <c r="F5285" s="701" t="s">
        <v>5701</v>
      </c>
      <c r="G5285" s="701" t="s">
        <v>1607</v>
      </c>
      <c r="H5285" s="703">
        <v>34130</v>
      </c>
      <c r="I5285" s="703">
        <v>34130</v>
      </c>
      <c r="J5285" s="701" t="s">
        <v>1608</v>
      </c>
      <c r="K5285" s="702">
        <v>167830</v>
      </c>
      <c r="L5285" s="701" t="s">
        <v>1341</v>
      </c>
      <c r="M5285" s="704"/>
      <c r="N5285" s="701" t="s">
        <v>1613</v>
      </c>
      <c r="O5285" s="702">
        <v>45850</v>
      </c>
      <c r="P5285" s="701" t="s">
        <v>1608</v>
      </c>
      <c r="Q5285" s="705">
        <v>4127</v>
      </c>
      <c r="R5285" s="701" t="s">
        <v>1341</v>
      </c>
      <c r="S5285" s="701" t="s">
        <v>1341</v>
      </c>
    </row>
    <row r="5286" spans="1:19" x14ac:dyDescent="0.3">
      <c r="A5286" s="701" t="s">
        <v>7150</v>
      </c>
      <c r="B5286" s="701" t="s">
        <v>1607</v>
      </c>
      <c r="C5286" s="701" t="s">
        <v>1517</v>
      </c>
      <c r="D5286" s="702">
        <v>1992</v>
      </c>
      <c r="E5286" s="701" t="s">
        <v>7032</v>
      </c>
      <c r="F5286" s="701" t="s">
        <v>5701</v>
      </c>
      <c r="G5286" s="701" t="s">
        <v>1607</v>
      </c>
      <c r="H5286" s="703">
        <v>34130</v>
      </c>
      <c r="I5286" s="703">
        <v>34130</v>
      </c>
      <c r="J5286" s="701" t="s">
        <v>1608</v>
      </c>
      <c r="K5286" s="702">
        <v>214640</v>
      </c>
      <c r="L5286" s="701" t="s">
        <v>1341</v>
      </c>
      <c r="M5286" s="706"/>
      <c r="N5286" s="701" t="s">
        <v>1608</v>
      </c>
      <c r="O5286" s="702">
        <v>34362</v>
      </c>
      <c r="P5286" s="701" t="s">
        <v>1341</v>
      </c>
      <c r="Q5286" s="706"/>
      <c r="R5286" s="701" t="s">
        <v>1341</v>
      </c>
      <c r="S5286" s="701" t="s">
        <v>1341</v>
      </c>
    </row>
    <row r="5287" spans="1:19" x14ac:dyDescent="0.3">
      <c r="A5287" s="701" t="s">
        <v>8049</v>
      </c>
      <c r="B5287" s="701" t="s">
        <v>1607</v>
      </c>
      <c r="C5287" s="701" t="s">
        <v>1517</v>
      </c>
      <c r="D5287" s="702">
        <v>1992</v>
      </c>
      <c r="E5287" s="701" t="s">
        <v>7359</v>
      </c>
      <c r="F5287" s="701" t="s">
        <v>5701</v>
      </c>
      <c r="G5287" s="701" t="s">
        <v>1607</v>
      </c>
      <c r="H5287" s="703">
        <v>34130</v>
      </c>
      <c r="I5287" s="703">
        <v>34130</v>
      </c>
      <c r="J5287" s="701" t="s">
        <v>1608</v>
      </c>
      <c r="K5287" s="702">
        <v>72029</v>
      </c>
      <c r="L5287" s="701" t="s">
        <v>1341</v>
      </c>
      <c r="M5287" s="706"/>
      <c r="N5287" s="701" t="s">
        <v>1613</v>
      </c>
      <c r="O5287" s="702">
        <v>68053</v>
      </c>
      <c r="P5287" s="701" t="s">
        <v>1608</v>
      </c>
      <c r="Q5287" s="702">
        <v>1923</v>
      </c>
      <c r="R5287" s="701" t="s">
        <v>1341</v>
      </c>
      <c r="S5287" s="701" t="s">
        <v>1341</v>
      </c>
    </row>
    <row r="5288" spans="1:19" x14ac:dyDescent="0.3">
      <c r="A5288" s="701" t="s">
        <v>7165</v>
      </c>
      <c r="B5288" s="701" t="s">
        <v>1607</v>
      </c>
      <c r="C5288" s="701" t="s">
        <v>1517</v>
      </c>
      <c r="D5288" s="702">
        <v>1993</v>
      </c>
      <c r="E5288" s="701" t="s">
        <v>7032</v>
      </c>
      <c r="F5288" s="701" t="s">
        <v>5701</v>
      </c>
      <c r="G5288" s="701" t="s">
        <v>1607</v>
      </c>
      <c r="H5288" s="703">
        <v>34457</v>
      </c>
      <c r="I5288" s="703">
        <v>34478</v>
      </c>
      <c r="J5288" s="701" t="s">
        <v>1608</v>
      </c>
      <c r="K5288" s="702">
        <v>218349</v>
      </c>
      <c r="L5288" s="701" t="s">
        <v>1341</v>
      </c>
      <c r="M5288" s="704"/>
      <c r="N5288" s="701" t="s">
        <v>1613</v>
      </c>
      <c r="O5288" s="702">
        <v>20888</v>
      </c>
      <c r="P5288" s="701" t="s">
        <v>1608</v>
      </c>
      <c r="Q5288" s="702">
        <v>3643</v>
      </c>
      <c r="R5288" s="701" t="s">
        <v>1341</v>
      </c>
      <c r="S5288" s="701" t="s">
        <v>1341</v>
      </c>
    </row>
    <row r="5289" spans="1:19" x14ac:dyDescent="0.3">
      <c r="A5289" s="701" t="s">
        <v>7166</v>
      </c>
      <c r="B5289" s="701" t="s">
        <v>1607</v>
      </c>
      <c r="C5289" s="701" t="s">
        <v>1517</v>
      </c>
      <c r="D5289" s="702">
        <v>1993</v>
      </c>
      <c r="E5289" s="701" t="s">
        <v>7032</v>
      </c>
      <c r="F5289" s="701" t="s">
        <v>5701</v>
      </c>
      <c r="G5289" s="701" t="s">
        <v>1607</v>
      </c>
      <c r="H5289" s="703">
        <v>34466</v>
      </c>
      <c r="I5289" s="703">
        <v>34477</v>
      </c>
      <c r="J5289" s="701" t="s">
        <v>1608</v>
      </c>
      <c r="K5289" s="702">
        <v>159348</v>
      </c>
      <c r="L5289" s="701" t="s">
        <v>1341</v>
      </c>
      <c r="M5289" s="706"/>
      <c r="N5289" s="701" t="s">
        <v>1613</v>
      </c>
      <c r="O5289" s="702">
        <v>2978</v>
      </c>
      <c r="P5289" s="701" t="s">
        <v>1608</v>
      </c>
      <c r="Q5289" s="705">
        <v>3144</v>
      </c>
      <c r="R5289" s="701" t="s">
        <v>1341</v>
      </c>
      <c r="S5289" s="701" t="s">
        <v>1341</v>
      </c>
    </row>
    <row r="5290" spans="1:19" x14ac:dyDescent="0.3">
      <c r="A5290" s="701" t="s">
        <v>7167</v>
      </c>
      <c r="B5290" s="701" t="s">
        <v>1607</v>
      </c>
      <c r="C5290" s="701" t="s">
        <v>1517</v>
      </c>
      <c r="D5290" s="702">
        <v>1993</v>
      </c>
      <c r="E5290" s="701" t="s">
        <v>7032</v>
      </c>
      <c r="F5290" s="701" t="s">
        <v>5701</v>
      </c>
      <c r="G5290" s="701" t="s">
        <v>1607</v>
      </c>
      <c r="H5290" s="703">
        <v>34414</v>
      </c>
      <c r="I5290" s="703">
        <v>34418</v>
      </c>
      <c r="J5290" s="701" t="s">
        <v>1608</v>
      </c>
      <c r="K5290" s="702">
        <v>75866</v>
      </c>
      <c r="L5290" s="701" t="s">
        <v>1341</v>
      </c>
      <c r="M5290" s="704"/>
      <c r="N5290" s="701" t="s">
        <v>1613</v>
      </c>
      <c r="O5290" s="702">
        <v>28785</v>
      </c>
      <c r="P5290" s="701" t="s">
        <v>1608</v>
      </c>
      <c r="Q5290" s="705">
        <v>10248</v>
      </c>
      <c r="R5290" s="701" t="s">
        <v>1341</v>
      </c>
      <c r="S5290" s="701" t="s">
        <v>1341</v>
      </c>
    </row>
    <row r="5291" spans="1:19" x14ac:dyDescent="0.3">
      <c r="A5291" s="701" t="s">
        <v>7172</v>
      </c>
      <c r="B5291" s="701" t="s">
        <v>1607</v>
      </c>
      <c r="C5291" s="701" t="s">
        <v>1517</v>
      </c>
      <c r="D5291" s="702">
        <v>1994</v>
      </c>
      <c r="E5291" s="701" t="s">
        <v>7032</v>
      </c>
      <c r="F5291" s="701" t="s">
        <v>5701</v>
      </c>
      <c r="G5291" s="701" t="s">
        <v>1607</v>
      </c>
      <c r="H5291" s="703">
        <v>34855</v>
      </c>
      <c r="I5291" s="703">
        <v>34877</v>
      </c>
      <c r="J5291" s="701" t="s">
        <v>1608</v>
      </c>
      <c r="K5291" s="702">
        <v>229034</v>
      </c>
      <c r="L5291" s="701" t="s">
        <v>1341</v>
      </c>
      <c r="M5291" s="706"/>
      <c r="N5291" s="701" t="s">
        <v>1613</v>
      </c>
      <c r="O5291" s="702">
        <v>10010</v>
      </c>
      <c r="P5291" s="701" t="s">
        <v>1608</v>
      </c>
      <c r="Q5291" s="705">
        <v>26034</v>
      </c>
      <c r="R5291" s="701" t="s">
        <v>1341</v>
      </c>
      <c r="S5291" s="701" t="s">
        <v>1341</v>
      </c>
    </row>
    <row r="5292" spans="1:19" x14ac:dyDescent="0.3">
      <c r="A5292" s="701" t="s">
        <v>7273</v>
      </c>
      <c r="B5292" s="701" t="s">
        <v>1607</v>
      </c>
      <c r="C5292" s="701" t="s">
        <v>1517</v>
      </c>
      <c r="D5292" s="702">
        <v>1995</v>
      </c>
      <c r="E5292" s="701" t="s">
        <v>7032</v>
      </c>
      <c r="F5292" s="701" t="s">
        <v>5701</v>
      </c>
      <c r="G5292" s="701" t="s">
        <v>1607</v>
      </c>
      <c r="H5292" s="703">
        <v>35215</v>
      </c>
      <c r="I5292" s="703">
        <v>35222</v>
      </c>
      <c r="J5292" s="701" t="s">
        <v>1608</v>
      </c>
      <c r="K5292" s="702">
        <v>252670</v>
      </c>
      <c r="L5292" s="701" t="s">
        <v>1341</v>
      </c>
      <c r="M5292" s="706"/>
      <c r="N5292" s="701" t="s">
        <v>1613</v>
      </c>
      <c r="O5292" s="702">
        <v>2178</v>
      </c>
      <c r="P5292" s="701" t="s">
        <v>1608</v>
      </c>
      <c r="Q5292" s="705">
        <v>11173</v>
      </c>
      <c r="R5292" s="701" t="s">
        <v>1341</v>
      </c>
      <c r="S5292" s="701" t="s">
        <v>1341</v>
      </c>
    </row>
    <row r="5293" spans="1:19" x14ac:dyDescent="0.3">
      <c r="A5293" s="701" t="s">
        <v>7275</v>
      </c>
      <c r="B5293" s="701" t="s">
        <v>1607</v>
      </c>
      <c r="C5293" s="701" t="s">
        <v>1517</v>
      </c>
      <c r="D5293" s="702">
        <v>1996</v>
      </c>
      <c r="E5293" s="701" t="s">
        <v>7032</v>
      </c>
      <c r="F5293" s="701" t="s">
        <v>5701</v>
      </c>
      <c r="G5293" s="701" t="s">
        <v>1607</v>
      </c>
      <c r="H5293" s="703">
        <v>35586</v>
      </c>
      <c r="I5293" s="703">
        <v>35593</v>
      </c>
      <c r="J5293" s="701" t="s">
        <v>1608</v>
      </c>
      <c r="K5293" s="702">
        <v>250083</v>
      </c>
      <c r="L5293" s="701" t="s">
        <v>1341</v>
      </c>
      <c r="M5293" s="704"/>
      <c r="N5293" s="701" t="s">
        <v>1613</v>
      </c>
      <c r="O5293" s="702">
        <v>996</v>
      </c>
      <c r="P5293" s="701" t="s">
        <v>1608</v>
      </c>
      <c r="Q5293" s="705">
        <v>11008</v>
      </c>
      <c r="R5293" s="701" t="s">
        <v>1341</v>
      </c>
      <c r="S5293" s="701" t="s">
        <v>1341</v>
      </c>
    </row>
    <row r="5294" spans="1:19" x14ac:dyDescent="0.3">
      <c r="A5294" s="701" t="s">
        <v>7031</v>
      </c>
      <c r="B5294" s="701" t="s">
        <v>1607</v>
      </c>
      <c r="C5294" s="701" t="s">
        <v>1517</v>
      </c>
      <c r="D5294" s="702">
        <v>2002</v>
      </c>
      <c r="E5294" s="701" t="s">
        <v>7032</v>
      </c>
      <c r="F5294" s="701" t="s">
        <v>5701</v>
      </c>
      <c r="G5294" s="701" t="s">
        <v>1607</v>
      </c>
      <c r="H5294" s="703">
        <v>37768</v>
      </c>
      <c r="I5294" s="703">
        <v>37776</v>
      </c>
      <c r="J5294" s="701" t="s">
        <v>1613</v>
      </c>
      <c r="K5294" s="702">
        <v>268679</v>
      </c>
      <c r="L5294" s="701" t="s">
        <v>1341</v>
      </c>
      <c r="M5294" s="704"/>
      <c r="N5294" s="701" t="s">
        <v>1613</v>
      </c>
      <c r="O5294" s="702">
        <v>12867</v>
      </c>
      <c r="P5294" s="701" t="s">
        <v>1341</v>
      </c>
      <c r="Q5294" s="704"/>
      <c r="R5294" s="701" t="s">
        <v>1341</v>
      </c>
      <c r="S5294" s="701" t="s">
        <v>1341</v>
      </c>
    </row>
    <row r="5295" spans="1:19" x14ac:dyDescent="0.3">
      <c r="A5295" s="701" t="s">
        <v>7040</v>
      </c>
      <c r="B5295" s="701" t="s">
        <v>1607</v>
      </c>
      <c r="C5295" s="701" t="s">
        <v>1517</v>
      </c>
      <c r="D5295" s="702">
        <v>2003</v>
      </c>
      <c r="E5295" s="701" t="s">
        <v>7032</v>
      </c>
      <c r="F5295" s="701" t="s">
        <v>5701</v>
      </c>
      <c r="G5295" s="701" t="s">
        <v>1607</v>
      </c>
      <c r="H5295" s="703">
        <v>38139</v>
      </c>
      <c r="I5295" s="703">
        <v>38141</v>
      </c>
      <c r="J5295" s="701" t="s">
        <v>1613</v>
      </c>
      <c r="K5295" s="702">
        <v>254203</v>
      </c>
      <c r="L5295" s="701" t="s">
        <v>1341</v>
      </c>
      <c r="M5295" s="704"/>
      <c r="N5295" s="701" t="s">
        <v>1613</v>
      </c>
      <c r="O5295" s="702">
        <v>20314</v>
      </c>
      <c r="P5295" s="701" t="s">
        <v>1341</v>
      </c>
      <c r="Q5295" s="704"/>
      <c r="R5295" s="701" t="s">
        <v>1341</v>
      </c>
      <c r="S5295" s="701" t="s">
        <v>1341</v>
      </c>
    </row>
    <row r="5296" spans="1:19" x14ac:dyDescent="0.3">
      <c r="A5296" s="701" t="s">
        <v>7049</v>
      </c>
      <c r="B5296" s="701" t="s">
        <v>1607</v>
      </c>
      <c r="C5296" s="701" t="s">
        <v>1517</v>
      </c>
      <c r="D5296" s="702">
        <v>2004</v>
      </c>
      <c r="E5296" s="701" t="s">
        <v>7032</v>
      </c>
      <c r="F5296" s="701" t="s">
        <v>5701</v>
      </c>
      <c r="G5296" s="701" t="s">
        <v>1607</v>
      </c>
      <c r="H5296" s="703">
        <v>38491</v>
      </c>
      <c r="I5296" s="703">
        <v>38505</v>
      </c>
      <c r="J5296" s="701" t="s">
        <v>1613</v>
      </c>
      <c r="K5296" s="702">
        <v>273036</v>
      </c>
      <c r="L5296" s="701" t="s">
        <v>1341</v>
      </c>
      <c r="M5296" s="704"/>
      <c r="N5296" s="701" t="s">
        <v>1613</v>
      </c>
      <c r="O5296" s="702">
        <v>1432</v>
      </c>
      <c r="P5296" s="701" t="s">
        <v>1341</v>
      </c>
      <c r="Q5296" s="706"/>
      <c r="R5296" s="701" t="s">
        <v>1341</v>
      </c>
      <c r="S5296" s="701" t="s">
        <v>1341</v>
      </c>
    </row>
    <row r="5297" spans="1:19" x14ac:dyDescent="0.3">
      <c r="A5297" s="701" t="s">
        <v>7054</v>
      </c>
      <c r="B5297" s="701" t="s">
        <v>1607</v>
      </c>
      <c r="C5297" s="701" t="s">
        <v>1517</v>
      </c>
      <c r="D5297" s="702">
        <v>2005</v>
      </c>
      <c r="E5297" s="701" t="s">
        <v>7032</v>
      </c>
      <c r="F5297" s="701" t="s">
        <v>5701</v>
      </c>
      <c r="G5297" s="701" t="s">
        <v>1607</v>
      </c>
      <c r="H5297" s="703">
        <v>38854</v>
      </c>
      <c r="I5297" s="703">
        <v>38854</v>
      </c>
      <c r="J5297" s="701" t="s">
        <v>1613</v>
      </c>
      <c r="K5297" s="702">
        <v>69186</v>
      </c>
      <c r="L5297" s="701" t="s">
        <v>1341</v>
      </c>
      <c r="M5297" s="704"/>
      <c r="N5297" s="701" t="s">
        <v>1341</v>
      </c>
      <c r="O5297" s="706"/>
      <c r="P5297" s="701" t="s">
        <v>1341</v>
      </c>
      <c r="Q5297" s="704"/>
      <c r="R5297" s="701" t="s">
        <v>1341</v>
      </c>
      <c r="S5297" s="701" t="s">
        <v>1341</v>
      </c>
    </row>
    <row r="5298" spans="1:19" x14ac:dyDescent="0.3">
      <c r="A5298" s="701" t="s">
        <v>7055</v>
      </c>
      <c r="B5298" s="701" t="s">
        <v>1607</v>
      </c>
      <c r="C5298" s="701" t="s">
        <v>1517</v>
      </c>
      <c r="D5298" s="702">
        <v>2005</v>
      </c>
      <c r="E5298" s="701" t="s">
        <v>7032</v>
      </c>
      <c r="F5298" s="701" t="s">
        <v>5701</v>
      </c>
      <c r="G5298" s="701" t="s">
        <v>1607</v>
      </c>
      <c r="H5298" s="703">
        <v>38853</v>
      </c>
      <c r="I5298" s="703">
        <v>38862</v>
      </c>
      <c r="J5298" s="701" t="s">
        <v>1613</v>
      </c>
      <c r="K5298" s="702">
        <v>274001</v>
      </c>
      <c r="L5298" s="701" t="s">
        <v>1341</v>
      </c>
      <c r="M5298" s="704"/>
      <c r="N5298" s="701" t="s">
        <v>1341</v>
      </c>
      <c r="O5298" s="706"/>
      <c r="P5298" s="701" t="s">
        <v>1341</v>
      </c>
      <c r="Q5298" s="704"/>
      <c r="R5298" s="701" t="s">
        <v>1341</v>
      </c>
      <c r="S5298" s="701" t="s">
        <v>1341</v>
      </c>
    </row>
    <row r="5299" spans="1:19" x14ac:dyDescent="0.3">
      <c r="A5299" s="701" t="s">
        <v>7057</v>
      </c>
      <c r="B5299" s="701" t="s">
        <v>1607</v>
      </c>
      <c r="C5299" s="701" t="s">
        <v>1517</v>
      </c>
      <c r="D5299" s="702">
        <v>2006</v>
      </c>
      <c r="E5299" s="701" t="s">
        <v>7032</v>
      </c>
      <c r="F5299" s="701" t="s">
        <v>5701</v>
      </c>
      <c r="G5299" s="701" t="s">
        <v>1607</v>
      </c>
      <c r="H5299" s="703">
        <v>39224</v>
      </c>
      <c r="I5299" s="703">
        <v>39239</v>
      </c>
      <c r="J5299" s="701" t="s">
        <v>1613</v>
      </c>
      <c r="K5299" s="702">
        <v>344085</v>
      </c>
      <c r="L5299" s="701" t="s">
        <v>1341</v>
      </c>
      <c r="M5299" s="704"/>
      <c r="N5299" s="701" t="s">
        <v>1613</v>
      </c>
      <c r="O5299" s="702">
        <v>690</v>
      </c>
      <c r="P5299" s="701" t="s">
        <v>1341</v>
      </c>
      <c r="Q5299" s="704"/>
      <c r="R5299" s="701" t="s">
        <v>1341</v>
      </c>
      <c r="S5299" s="701" t="s">
        <v>1341</v>
      </c>
    </row>
    <row r="5300" spans="1:19" x14ac:dyDescent="0.3">
      <c r="A5300" s="701" t="s">
        <v>7063</v>
      </c>
      <c r="B5300" s="701" t="s">
        <v>1607</v>
      </c>
      <c r="C5300" s="701" t="s">
        <v>1517</v>
      </c>
      <c r="D5300" s="702">
        <v>2007</v>
      </c>
      <c r="E5300" s="701" t="s">
        <v>7032</v>
      </c>
      <c r="F5300" s="701" t="s">
        <v>5701</v>
      </c>
      <c r="G5300" s="701" t="s">
        <v>1607</v>
      </c>
      <c r="H5300" s="703">
        <v>39596</v>
      </c>
      <c r="I5300" s="703">
        <v>39598</v>
      </c>
      <c r="J5300" s="701" t="s">
        <v>1613</v>
      </c>
      <c r="K5300" s="702">
        <v>330600</v>
      </c>
      <c r="L5300" s="701" t="s">
        <v>1341</v>
      </c>
      <c r="M5300" s="704"/>
      <c r="N5300" s="701" t="s">
        <v>1613</v>
      </c>
      <c r="O5300" s="702">
        <v>3826</v>
      </c>
      <c r="P5300" s="701" t="s">
        <v>1341</v>
      </c>
      <c r="Q5300" s="704"/>
      <c r="R5300" s="701" t="s">
        <v>1341</v>
      </c>
      <c r="S5300" s="701" t="s">
        <v>1341</v>
      </c>
    </row>
    <row r="5301" spans="1:19" x14ac:dyDescent="0.3">
      <c r="A5301" s="701" t="s">
        <v>7066</v>
      </c>
      <c r="B5301" s="701" t="s">
        <v>1607</v>
      </c>
      <c r="C5301" s="701" t="s">
        <v>1517</v>
      </c>
      <c r="D5301" s="702">
        <v>2008</v>
      </c>
      <c r="E5301" s="701" t="s">
        <v>7032</v>
      </c>
      <c r="F5301" s="701" t="s">
        <v>5701</v>
      </c>
      <c r="G5301" s="701" t="s">
        <v>1607</v>
      </c>
      <c r="H5301" s="703">
        <v>39961</v>
      </c>
      <c r="I5301" s="703">
        <v>39967</v>
      </c>
      <c r="J5301" s="701" t="s">
        <v>1613</v>
      </c>
      <c r="K5301" s="702">
        <v>349518</v>
      </c>
      <c r="L5301" s="701" t="s">
        <v>1341</v>
      </c>
      <c r="M5301" s="704"/>
      <c r="N5301" s="701" t="s">
        <v>1613</v>
      </c>
      <c r="O5301" s="702">
        <v>700</v>
      </c>
      <c r="P5301" s="701" t="s">
        <v>1341</v>
      </c>
      <c r="Q5301" s="704"/>
      <c r="R5301" s="701" t="s">
        <v>1341</v>
      </c>
      <c r="S5301" s="701" t="s">
        <v>1341</v>
      </c>
    </row>
    <row r="5302" spans="1:19" x14ac:dyDescent="0.3">
      <c r="A5302" s="701" t="s">
        <v>7076</v>
      </c>
      <c r="B5302" s="701" t="s">
        <v>1607</v>
      </c>
      <c r="C5302" s="701" t="s">
        <v>1517</v>
      </c>
      <c r="D5302" s="702">
        <v>2009</v>
      </c>
      <c r="E5302" s="701" t="s">
        <v>7032</v>
      </c>
      <c r="F5302" s="701" t="s">
        <v>5701</v>
      </c>
      <c r="G5302" s="701" t="s">
        <v>1607</v>
      </c>
      <c r="H5302" s="703">
        <v>40315</v>
      </c>
      <c r="I5302" s="703">
        <v>40323</v>
      </c>
      <c r="J5302" s="701" t="s">
        <v>1613</v>
      </c>
      <c r="K5302" s="702">
        <v>347239</v>
      </c>
      <c r="L5302" s="701" t="s">
        <v>1341</v>
      </c>
      <c r="M5302" s="704"/>
      <c r="N5302" s="701" t="s">
        <v>1613</v>
      </c>
      <c r="O5302" s="702">
        <v>3086</v>
      </c>
      <c r="P5302" s="701" t="s">
        <v>1341</v>
      </c>
      <c r="Q5302" s="704"/>
      <c r="R5302" s="701" t="s">
        <v>1341</v>
      </c>
      <c r="S5302" s="701" t="s">
        <v>1341</v>
      </c>
    </row>
    <row r="5303" spans="1:19" x14ac:dyDescent="0.3">
      <c r="A5303" s="701" t="s">
        <v>7088</v>
      </c>
      <c r="B5303" s="701" t="s">
        <v>1607</v>
      </c>
      <c r="C5303" s="701" t="s">
        <v>1517</v>
      </c>
      <c r="D5303" s="702">
        <v>2010</v>
      </c>
      <c r="E5303" s="701" t="s">
        <v>7032</v>
      </c>
      <c r="F5303" s="701" t="s">
        <v>5701</v>
      </c>
      <c r="G5303" s="701" t="s">
        <v>1607</v>
      </c>
      <c r="H5303" s="703">
        <v>40683</v>
      </c>
      <c r="I5303" s="703">
        <v>40688</v>
      </c>
      <c r="J5303" s="701" t="s">
        <v>1613</v>
      </c>
      <c r="K5303" s="702">
        <v>353644</v>
      </c>
      <c r="L5303" s="701" t="s">
        <v>1341</v>
      </c>
      <c r="M5303" s="706"/>
      <c r="N5303" s="701" t="s">
        <v>1613</v>
      </c>
      <c r="O5303" s="702">
        <v>3010</v>
      </c>
      <c r="P5303" s="701" t="s">
        <v>1341</v>
      </c>
      <c r="Q5303" s="704"/>
      <c r="R5303" s="701" t="s">
        <v>1341</v>
      </c>
      <c r="S5303" s="701" t="s">
        <v>1341</v>
      </c>
    </row>
    <row r="5304" spans="1:19" x14ac:dyDescent="0.3">
      <c r="A5304" s="701" t="s">
        <v>5699</v>
      </c>
      <c r="B5304" s="701" t="s">
        <v>1607</v>
      </c>
      <c r="C5304" s="701" t="s">
        <v>1522</v>
      </c>
      <c r="D5304" s="702">
        <v>1974</v>
      </c>
      <c r="E5304" s="701" t="s">
        <v>5700</v>
      </c>
      <c r="F5304" s="701" t="s">
        <v>5701</v>
      </c>
      <c r="G5304" s="701" t="s">
        <v>1607</v>
      </c>
      <c r="H5304" s="703">
        <v>27810</v>
      </c>
      <c r="I5304" s="703">
        <v>27810</v>
      </c>
      <c r="J5304" s="701" t="s">
        <v>1608</v>
      </c>
      <c r="K5304" s="702">
        <v>8285</v>
      </c>
      <c r="L5304" s="701" t="s">
        <v>1341</v>
      </c>
      <c r="M5304" s="704"/>
      <c r="N5304" s="701" t="s">
        <v>1608</v>
      </c>
      <c r="O5304" s="702">
        <v>55</v>
      </c>
      <c r="P5304" s="701" t="s">
        <v>1341</v>
      </c>
      <c r="Q5304" s="704"/>
      <c r="R5304" s="701" t="s">
        <v>1341</v>
      </c>
      <c r="S5304" s="701" t="s">
        <v>1341</v>
      </c>
    </row>
    <row r="5305" spans="1:19" x14ac:dyDescent="0.3">
      <c r="A5305" s="701" t="s">
        <v>5713</v>
      </c>
      <c r="B5305" s="701" t="s">
        <v>1607</v>
      </c>
      <c r="C5305" s="701" t="s">
        <v>1522</v>
      </c>
      <c r="D5305" s="702">
        <v>1975</v>
      </c>
      <c r="E5305" s="701" t="s">
        <v>5700</v>
      </c>
      <c r="F5305" s="701" t="s">
        <v>5701</v>
      </c>
      <c r="G5305" s="701" t="s">
        <v>1607</v>
      </c>
      <c r="H5305" s="703">
        <v>28181</v>
      </c>
      <c r="I5305" s="703">
        <v>28181</v>
      </c>
      <c r="J5305" s="701" t="s">
        <v>1608</v>
      </c>
      <c r="K5305" s="702">
        <v>40174</v>
      </c>
      <c r="L5305" s="701" t="s">
        <v>1341</v>
      </c>
      <c r="M5305" s="706"/>
      <c r="N5305" s="701" t="s">
        <v>1608</v>
      </c>
      <c r="O5305" s="705">
        <v>402</v>
      </c>
      <c r="P5305" s="701" t="s">
        <v>1341</v>
      </c>
      <c r="Q5305" s="704"/>
      <c r="R5305" s="701" t="s">
        <v>1341</v>
      </c>
      <c r="S5305" s="701" t="s">
        <v>1341</v>
      </c>
    </row>
    <row r="5306" spans="1:19" x14ac:dyDescent="0.3">
      <c r="A5306" s="701" t="s">
        <v>7116</v>
      </c>
      <c r="B5306" s="701" t="s">
        <v>1607</v>
      </c>
      <c r="C5306" s="701" t="s">
        <v>1522</v>
      </c>
      <c r="D5306" s="702">
        <v>1989</v>
      </c>
      <c r="E5306" s="701" t="s">
        <v>7032</v>
      </c>
      <c r="F5306" s="701" t="s">
        <v>5701</v>
      </c>
      <c r="G5306" s="701" t="s">
        <v>1607</v>
      </c>
      <c r="H5306" s="703">
        <v>33345</v>
      </c>
      <c r="I5306" s="703">
        <v>33345</v>
      </c>
      <c r="J5306" s="701" t="s">
        <v>1608</v>
      </c>
      <c r="K5306" s="702">
        <v>94768</v>
      </c>
      <c r="L5306" s="701" t="s">
        <v>1341</v>
      </c>
      <c r="M5306" s="704"/>
      <c r="N5306" s="701" t="s">
        <v>1608</v>
      </c>
      <c r="O5306" s="702">
        <v>1151</v>
      </c>
      <c r="P5306" s="701" t="s">
        <v>1341</v>
      </c>
      <c r="Q5306" s="704"/>
      <c r="R5306" s="701" t="s">
        <v>1341</v>
      </c>
      <c r="S5306" s="701" t="s">
        <v>1341</v>
      </c>
    </row>
    <row r="5307" spans="1:19" x14ac:dyDescent="0.3">
      <c r="A5307" s="701" t="s">
        <v>7133</v>
      </c>
      <c r="B5307" s="701" t="s">
        <v>1607</v>
      </c>
      <c r="C5307" s="701" t="s">
        <v>1522</v>
      </c>
      <c r="D5307" s="702">
        <v>1990</v>
      </c>
      <c r="E5307" s="701" t="s">
        <v>7032</v>
      </c>
      <c r="F5307" s="701" t="s">
        <v>5701</v>
      </c>
      <c r="G5307" s="701" t="s">
        <v>1607</v>
      </c>
      <c r="H5307" s="703">
        <v>33711</v>
      </c>
      <c r="I5307" s="703">
        <v>33712</v>
      </c>
      <c r="J5307" s="701" t="s">
        <v>1608</v>
      </c>
      <c r="K5307" s="702">
        <v>35814</v>
      </c>
      <c r="L5307" s="701" t="s">
        <v>1341</v>
      </c>
      <c r="M5307" s="706"/>
      <c r="N5307" s="701" t="s">
        <v>1608</v>
      </c>
      <c r="O5307" s="702">
        <v>2572</v>
      </c>
      <c r="P5307" s="701" t="s">
        <v>1341</v>
      </c>
      <c r="Q5307" s="704"/>
      <c r="R5307" s="701" t="s">
        <v>1341</v>
      </c>
      <c r="S5307" s="701" t="s">
        <v>1341</v>
      </c>
    </row>
    <row r="5308" spans="1:19" x14ac:dyDescent="0.3">
      <c r="A5308" s="701" t="s">
        <v>7148</v>
      </c>
      <c r="B5308" s="701" t="s">
        <v>1607</v>
      </c>
      <c r="C5308" s="701" t="s">
        <v>1522</v>
      </c>
      <c r="D5308" s="702">
        <v>1991</v>
      </c>
      <c r="E5308" s="701" t="s">
        <v>7032</v>
      </c>
      <c r="F5308" s="701" t="s">
        <v>5701</v>
      </c>
      <c r="G5308" s="701" t="s">
        <v>1607</v>
      </c>
      <c r="H5308" s="703">
        <v>34071</v>
      </c>
      <c r="I5308" s="703">
        <v>34071</v>
      </c>
      <c r="J5308" s="701" t="s">
        <v>1608</v>
      </c>
      <c r="K5308" s="702">
        <v>55203</v>
      </c>
      <c r="L5308" s="701" t="s">
        <v>1341</v>
      </c>
      <c r="M5308" s="706"/>
      <c r="N5308" s="701" t="s">
        <v>1608</v>
      </c>
      <c r="O5308" s="702">
        <v>558</v>
      </c>
      <c r="P5308" s="701" t="s">
        <v>1341</v>
      </c>
      <c r="Q5308" s="704"/>
      <c r="R5308" s="701" t="s">
        <v>1341</v>
      </c>
      <c r="S5308" s="701" t="s">
        <v>1341</v>
      </c>
    </row>
    <row r="5309" spans="1:19" x14ac:dyDescent="0.3">
      <c r="A5309" s="701" t="s">
        <v>7132</v>
      </c>
      <c r="B5309" s="701" t="s">
        <v>1607</v>
      </c>
      <c r="C5309" s="701" t="s">
        <v>1522</v>
      </c>
      <c r="D5309" s="702">
        <v>1992</v>
      </c>
      <c r="E5309" s="701" t="s">
        <v>7032</v>
      </c>
      <c r="F5309" s="701" t="s">
        <v>5701</v>
      </c>
      <c r="G5309" s="701" t="s">
        <v>1607</v>
      </c>
      <c r="H5309" s="703">
        <v>34437</v>
      </c>
      <c r="I5309" s="703">
        <v>34443</v>
      </c>
      <c r="J5309" s="701" t="s">
        <v>1608</v>
      </c>
      <c r="K5309" s="702">
        <v>71834</v>
      </c>
      <c r="L5309" s="701" t="s">
        <v>1341</v>
      </c>
      <c r="M5309" s="706"/>
      <c r="N5309" s="701" t="s">
        <v>1608</v>
      </c>
      <c r="O5309" s="702">
        <v>1392</v>
      </c>
      <c r="P5309" s="701" t="s">
        <v>1341</v>
      </c>
      <c r="Q5309" s="704"/>
      <c r="R5309" s="701" t="s">
        <v>1341</v>
      </c>
      <c r="S5309" s="701" t="s">
        <v>1341</v>
      </c>
    </row>
    <row r="5310" spans="1:19" x14ac:dyDescent="0.3">
      <c r="A5310" s="701" t="s">
        <v>7168</v>
      </c>
      <c r="B5310" s="701" t="s">
        <v>1607</v>
      </c>
      <c r="C5310" s="701" t="s">
        <v>1522</v>
      </c>
      <c r="D5310" s="702">
        <v>1993</v>
      </c>
      <c r="E5310" s="701" t="s">
        <v>7032</v>
      </c>
      <c r="F5310" s="701" t="s">
        <v>5701</v>
      </c>
      <c r="G5310" s="701" t="s">
        <v>1607</v>
      </c>
      <c r="H5310" s="703">
        <v>34486</v>
      </c>
      <c r="I5310" s="703">
        <v>34810</v>
      </c>
      <c r="J5310" s="701" t="s">
        <v>1608</v>
      </c>
      <c r="K5310" s="702">
        <v>48971</v>
      </c>
      <c r="L5310" s="701" t="s">
        <v>1341</v>
      </c>
      <c r="M5310" s="704"/>
      <c r="N5310" s="701" t="s">
        <v>1613</v>
      </c>
      <c r="O5310" s="702">
        <v>2765</v>
      </c>
      <c r="P5310" s="701" t="s">
        <v>1608</v>
      </c>
      <c r="Q5310" s="705">
        <v>830</v>
      </c>
      <c r="R5310" s="701" t="s">
        <v>1341</v>
      </c>
      <c r="S5310" s="701" t="s">
        <v>1341</v>
      </c>
    </row>
    <row r="5311" spans="1:19" x14ac:dyDescent="0.3">
      <c r="A5311" s="701" t="s">
        <v>7272</v>
      </c>
      <c r="B5311" s="701" t="s">
        <v>1607</v>
      </c>
      <c r="C5311" s="701" t="s">
        <v>1522</v>
      </c>
      <c r="D5311" s="702">
        <v>1994</v>
      </c>
      <c r="E5311" s="701" t="s">
        <v>7032</v>
      </c>
      <c r="F5311" s="701" t="s">
        <v>5701</v>
      </c>
      <c r="G5311" s="701" t="s">
        <v>1607</v>
      </c>
      <c r="H5311" s="703">
        <v>35170</v>
      </c>
      <c r="I5311" s="703">
        <v>35200</v>
      </c>
      <c r="J5311" s="701" t="s">
        <v>1608</v>
      </c>
      <c r="K5311" s="702">
        <v>74556</v>
      </c>
      <c r="L5311" s="701" t="s">
        <v>1341</v>
      </c>
      <c r="M5311" s="704"/>
      <c r="N5311" s="701" t="s">
        <v>1613</v>
      </c>
      <c r="O5311" s="702">
        <v>1287</v>
      </c>
      <c r="P5311" s="701" t="s">
        <v>1608</v>
      </c>
      <c r="Q5311" s="705">
        <v>4584</v>
      </c>
      <c r="R5311" s="701" t="s">
        <v>1341</v>
      </c>
      <c r="S5311" s="701" t="s">
        <v>1341</v>
      </c>
    </row>
    <row r="5312" spans="1:19" x14ac:dyDescent="0.3">
      <c r="A5312" s="701" t="s">
        <v>7274</v>
      </c>
      <c r="B5312" s="701" t="s">
        <v>1607</v>
      </c>
      <c r="C5312" s="701" t="s">
        <v>1522</v>
      </c>
      <c r="D5312" s="702">
        <v>1995</v>
      </c>
      <c r="E5312" s="701" t="s">
        <v>7032</v>
      </c>
      <c r="F5312" s="701" t="s">
        <v>5701</v>
      </c>
      <c r="G5312" s="701" t="s">
        <v>1607</v>
      </c>
      <c r="H5312" s="703">
        <v>35535</v>
      </c>
      <c r="I5312" s="703">
        <v>35565</v>
      </c>
      <c r="J5312" s="701" t="s">
        <v>1608</v>
      </c>
      <c r="K5312" s="702">
        <v>75403</v>
      </c>
      <c r="L5312" s="701" t="s">
        <v>1341</v>
      </c>
      <c r="M5312" s="704"/>
      <c r="N5312" s="701" t="s">
        <v>1613</v>
      </c>
      <c r="O5312" s="705">
        <v>414</v>
      </c>
      <c r="P5312" s="701" t="s">
        <v>1608</v>
      </c>
      <c r="Q5312" s="705">
        <v>7043</v>
      </c>
      <c r="R5312" s="701" t="s">
        <v>1341</v>
      </c>
      <c r="S5312" s="701" t="s">
        <v>1341</v>
      </c>
    </row>
    <row r="5313" spans="1:19" x14ac:dyDescent="0.3">
      <c r="A5313" s="701" t="s">
        <v>7276</v>
      </c>
      <c r="B5313" s="701" t="s">
        <v>1607</v>
      </c>
      <c r="C5313" s="701" t="s">
        <v>1522</v>
      </c>
      <c r="D5313" s="702">
        <v>1996</v>
      </c>
      <c r="E5313" s="701" t="s">
        <v>7032</v>
      </c>
      <c r="F5313" s="701" t="s">
        <v>5701</v>
      </c>
      <c r="G5313" s="701" t="s">
        <v>1607</v>
      </c>
      <c r="H5313" s="703">
        <v>35900</v>
      </c>
      <c r="I5313" s="703">
        <v>35914</v>
      </c>
      <c r="J5313" s="701" t="s">
        <v>1608</v>
      </c>
      <c r="K5313" s="702">
        <v>77696</v>
      </c>
      <c r="L5313" s="701" t="s">
        <v>1341</v>
      </c>
      <c r="M5313" s="704"/>
      <c r="N5313" s="701" t="s">
        <v>1613</v>
      </c>
      <c r="O5313" s="705">
        <v>166</v>
      </c>
      <c r="P5313" s="701" t="s">
        <v>1608</v>
      </c>
      <c r="Q5313" s="705">
        <v>5058</v>
      </c>
      <c r="R5313" s="701" t="s">
        <v>1341</v>
      </c>
      <c r="S5313" s="701" t="s">
        <v>1341</v>
      </c>
    </row>
    <row r="5314" spans="1:19" x14ac:dyDescent="0.3">
      <c r="A5314" s="701" t="s">
        <v>7033</v>
      </c>
      <c r="B5314" s="701" t="s">
        <v>1607</v>
      </c>
      <c r="C5314" s="701" t="s">
        <v>1522</v>
      </c>
      <c r="D5314" s="702">
        <v>2002</v>
      </c>
      <c r="E5314" s="701" t="s">
        <v>7032</v>
      </c>
      <c r="F5314" s="701" t="s">
        <v>5701</v>
      </c>
      <c r="G5314" s="701" t="s">
        <v>1607</v>
      </c>
      <c r="H5314" s="703">
        <v>38088</v>
      </c>
      <c r="I5314" s="703">
        <v>38110</v>
      </c>
      <c r="J5314" s="701" t="s">
        <v>1613</v>
      </c>
      <c r="K5314" s="702">
        <v>86964</v>
      </c>
      <c r="L5314" s="701" t="s">
        <v>1341</v>
      </c>
      <c r="M5314" s="706"/>
      <c r="N5314" s="701" t="s">
        <v>1613</v>
      </c>
      <c r="O5314" s="702">
        <v>4770</v>
      </c>
      <c r="P5314" s="701" t="s">
        <v>1341</v>
      </c>
      <c r="Q5314" s="704"/>
      <c r="R5314" s="701" t="s">
        <v>1341</v>
      </c>
      <c r="S5314" s="701" t="s">
        <v>1341</v>
      </c>
    </row>
    <row r="5315" spans="1:19" x14ac:dyDescent="0.3">
      <c r="A5315" s="701" t="s">
        <v>7041</v>
      </c>
      <c r="B5315" s="701" t="s">
        <v>1607</v>
      </c>
      <c r="C5315" s="701" t="s">
        <v>1522</v>
      </c>
      <c r="D5315" s="702">
        <v>2003</v>
      </c>
      <c r="E5315" s="701" t="s">
        <v>7032</v>
      </c>
      <c r="F5315" s="701" t="s">
        <v>5701</v>
      </c>
      <c r="G5315" s="701" t="s">
        <v>1607</v>
      </c>
      <c r="H5315" s="703">
        <v>38456</v>
      </c>
      <c r="I5315" s="703">
        <v>38469</v>
      </c>
      <c r="J5315" s="701" t="s">
        <v>1613</v>
      </c>
      <c r="K5315" s="702">
        <v>80005</v>
      </c>
      <c r="L5315" s="701" t="s">
        <v>1341</v>
      </c>
      <c r="M5315" s="704"/>
      <c r="N5315" s="701" t="s">
        <v>1613</v>
      </c>
      <c r="O5315" s="702">
        <v>9360</v>
      </c>
      <c r="P5315" s="701" t="s">
        <v>1341</v>
      </c>
      <c r="Q5315" s="704"/>
      <c r="R5315" s="701" t="s">
        <v>1341</v>
      </c>
      <c r="S5315" s="701" t="s">
        <v>1341</v>
      </c>
    </row>
    <row r="5316" spans="1:19" x14ac:dyDescent="0.3">
      <c r="A5316" s="701" t="s">
        <v>7050</v>
      </c>
      <c r="B5316" s="701" t="s">
        <v>1607</v>
      </c>
      <c r="C5316" s="701" t="s">
        <v>1522</v>
      </c>
      <c r="D5316" s="702">
        <v>2004</v>
      </c>
      <c r="E5316" s="701" t="s">
        <v>7032</v>
      </c>
      <c r="F5316" s="701" t="s">
        <v>5701</v>
      </c>
      <c r="G5316" s="701" t="s">
        <v>1607</v>
      </c>
      <c r="H5316" s="703">
        <v>38821</v>
      </c>
      <c r="I5316" s="703">
        <v>38824</v>
      </c>
      <c r="J5316" s="701" t="s">
        <v>1613</v>
      </c>
      <c r="K5316" s="702">
        <v>90899</v>
      </c>
      <c r="L5316" s="701" t="s">
        <v>1341</v>
      </c>
      <c r="M5316" s="704"/>
      <c r="N5316" s="701" t="s">
        <v>1613</v>
      </c>
      <c r="O5316" s="702">
        <v>831</v>
      </c>
      <c r="P5316" s="701" t="s">
        <v>1341</v>
      </c>
      <c r="Q5316" s="704"/>
      <c r="R5316" s="701" t="s">
        <v>1341</v>
      </c>
      <c r="S5316" s="701" t="s">
        <v>1341</v>
      </c>
    </row>
    <row r="5317" spans="1:19" x14ac:dyDescent="0.3">
      <c r="A5317" s="701" t="s">
        <v>7056</v>
      </c>
      <c r="B5317" s="701" t="s">
        <v>1607</v>
      </c>
      <c r="C5317" s="701" t="s">
        <v>1522</v>
      </c>
      <c r="D5317" s="702">
        <v>2005</v>
      </c>
      <c r="E5317" s="701" t="s">
        <v>7032</v>
      </c>
      <c r="F5317" s="701" t="s">
        <v>5701</v>
      </c>
      <c r="G5317" s="701" t="s">
        <v>1607</v>
      </c>
      <c r="H5317" s="703">
        <v>39217</v>
      </c>
      <c r="I5317" s="703">
        <v>39217</v>
      </c>
      <c r="J5317" s="701" t="s">
        <v>1613</v>
      </c>
      <c r="K5317" s="702">
        <v>57391</v>
      </c>
      <c r="L5317" s="701" t="s">
        <v>1341</v>
      </c>
      <c r="M5317" s="704"/>
      <c r="N5317" s="701" t="s">
        <v>1341</v>
      </c>
      <c r="O5317" s="706"/>
      <c r="P5317" s="701" t="s">
        <v>1341</v>
      </c>
      <c r="Q5317" s="706"/>
      <c r="R5317" s="701" t="s">
        <v>1341</v>
      </c>
      <c r="S5317" s="701" t="s">
        <v>1341</v>
      </c>
    </row>
    <row r="5318" spans="1:19" x14ac:dyDescent="0.3">
      <c r="A5318" s="701" t="s">
        <v>7058</v>
      </c>
      <c r="B5318" s="701" t="s">
        <v>1607</v>
      </c>
      <c r="C5318" s="701" t="s">
        <v>1522</v>
      </c>
      <c r="D5318" s="702">
        <v>2006</v>
      </c>
      <c r="E5318" s="701" t="s">
        <v>7032</v>
      </c>
      <c r="F5318" s="701" t="s">
        <v>5701</v>
      </c>
      <c r="G5318" s="701" t="s">
        <v>1607</v>
      </c>
      <c r="H5318" s="703">
        <v>39555</v>
      </c>
      <c r="I5318" s="703">
        <v>39563</v>
      </c>
      <c r="J5318" s="701" t="s">
        <v>1613</v>
      </c>
      <c r="K5318" s="702">
        <v>56687</v>
      </c>
      <c r="L5318" s="701" t="s">
        <v>1341</v>
      </c>
      <c r="M5318" s="704"/>
      <c r="N5318" s="701" t="s">
        <v>1341</v>
      </c>
      <c r="O5318" s="706"/>
      <c r="P5318" s="701" t="s">
        <v>1341</v>
      </c>
      <c r="Q5318" s="706"/>
      <c r="R5318" s="701" t="s">
        <v>1341</v>
      </c>
      <c r="S5318" s="701" t="s">
        <v>1341</v>
      </c>
    </row>
    <row r="5319" spans="1:19" x14ac:dyDescent="0.3">
      <c r="A5319" s="701" t="s">
        <v>7064</v>
      </c>
      <c r="B5319" s="701" t="s">
        <v>1607</v>
      </c>
      <c r="C5319" s="701" t="s">
        <v>1522</v>
      </c>
      <c r="D5319" s="702">
        <v>2007</v>
      </c>
      <c r="E5319" s="701" t="s">
        <v>7032</v>
      </c>
      <c r="F5319" s="701" t="s">
        <v>5701</v>
      </c>
      <c r="G5319" s="701" t="s">
        <v>1607</v>
      </c>
      <c r="H5319" s="703">
        <v>39931</v>
      </c>
      <c r="I5319" s="703">
        <v>39933</v>
      </c>
      <c r="J5319" s="701" t="s">
        <v>1613</v>
      </c>
      <c r="K5319" s="702">
        <v>54416</v>
      </c>
      <c r="L5319" s="701" t="s">
        <v>1341</v>
      </c>
      <c r="M5319" s="704"/>
      <c r="N5319" s="701" t="s">
        <v>1613</v>
      </c>
      <c r="O5319" s="702">
        <v>214</v>
      </c>
      <c r="P5319" s="701" t="s">
        <v>1341</v>
      </c>
      <c r="Q5319" s="706"/>
      <c r="R5319" s="701" t="s">
        <v>1341</v>
      </c>
      <c r="S5319" s="701" t="s">
        <v>1341</v>
      </c>
    </row>
    <row r="5320" spans="1:19" x14ac:dyDescent="0.3">
      <c r="A5320" s="701" t="s">
        <v>7067</v>
      </c>
      <c r="B5320" s="701" t="s">
        <v>1607</v>
      </c>
      <c r="C5320" s="701" t="s">
        <v>1522</v>
      </c>
      <c r="D5320" s="702">
        <v>2008</v>
      </c>
      <c r="E5320" s="701" t="s">
        <v>7032</v>
      </c>
      <c r="F5320" s="701" t="s">
        <v>5701</v>
      </c>
      <c r="G5320" s="701" t="s">
        <v>1607</v>
      </c>
      <c r="H5320" s="703">
        <v>40283</v>
      </c>
      <c r="I5320" s="703">
        <v>40283</v>
      </c>
      <c r="J5320" s="701" t="s">
        <v>1613</v>
      </c>
      <c r="K5320" s="702">
        <v>58596</v>
      </c>
      <c r="L5320" s="701" t="s">
        <v>1341</v>
      </c>
      <c r="M5320" s="704"/>
      <c r="N5320" s="701" t="s">
        <v>1613</v>
      </c>
      <c r="O5320" s="702">
        <v>117</v>
      </c>
      <c r="P5320" s="701" t="s">
        <v>1341</v>
      </c>
      <c r="Q5320" s="706"/>
      <c r="R5320" s="701" t="s">
        <v>1341</v>
      </c>
      <c r="S5320" s="701" t="s">
        <v>1341</v>
      </c>
    </row>
    <row r="5321" spans="1:19" x14ac:dyDescent="0.3">
      <c r="A5321" s="701" t="s">
        <v>7077</v>
      </c>
      <c r="B5321" s="701" t="s">
        <v>1607</v>
      </c>
      <c r="C5321" s="701" t="s">
        <v>1522</v>
      </c>
      <c r="D5321" s="702">
        <v>2009</v>
      </c>
      <c r="E5321" s="701" t="s">
        <v>7032</v>
      </c>
      <c r="F5321" s="701" t="s">
        <v>5701</v>
      </c>
      <c r="G5321" s="701" t="s">
        <v>1607</v>
      </c>
      <c r="H5321" s="703">
        <v>40644</v>
      </c>
      <c r="I5321" s="703">
        <v>40644</v>
      </c>
      <c r="J5321" s="701" t="s">
        <v>1613</v>
      </c>
      <c r="K5321" s="702">
        <v>56503</v>
      </c>
      <c r="L5321" s="701" t="s">
        <v>1341</v>
      </c>
      <c r="M5321" s="706"/>
      <c r="N5321" s="701" t="s">
        <v>1613</v>
      </c>
      <c r="O5321" s="702">
        <v>919</v>
      </c>
      <c r="P5321" s="701" t="s">
        <v>1341</v>
      </c>
      <c r="Q5321" s="704"/>
      <c r="R5321" s="701" t="s">
        <v>1341</v>
      </c>
      <c r="S5321" s="701" t="s">
        <v>1341</v>
      </c>
    </row>
    <row r="5322" spans="1:19" x14ac:dyDescent="0.3">
      <c r="A5322" s="701" t="s">
        <v>7087</v>
      </c>
      <c r="B5322" s="701" t="s">
        <v>1607</v>
      </c>
      <c r="C5322" s="701" t="s">
        <v>1522</v>
      </c>
      <c r="D5322" s="702">
        <v>2010</v>
      </c>
      <c r="E5322" s="701" t="s">
        <v>7032</v>
      </c>
      <c r="F5322" s="701" t="s">
        <v>5701</v>
      </c>
      <c r="G5322" s="701" t="s">
        <v>1607</v>
      </c>
      <c r="H5322" s="703">
        <v>41016</v>
      </c>
      <c r="I5322" s="703">
        <v>41019</v>
      </c>
      <c r="J5322" s="701" t="s">
        <v>1613</v>
      </c>
      <c r="K5322" s="702">
        <v>57090</v>
      </c>
      <c r="L5322" s="701" t="s">
        <v>1341</v>
      </c>
      <c r="M5322" s="704"/>
      <c r="N5322" s="701" t="s">
        <v>1613</v>
      </c>
      <c r="O5322" s="702">
        <v>583</v>
      </c>
      <c r="P5322" s="701" t="s">
        <v>1341</v>
      </c>
      <c r="Q5322" s="704"/>
      <c r="R5322" s="701" t="s">
        <v>1341</v>
      </c>
      <c r="S5322" s="701" t="s">
        <v>1341</v>
      </c>
    </row>
    <row r="5323" spans="1:19" x14ac:dyDescent="0.3">
      <c r="A5323" s="701" t="s">
        <v>5423</v>
      </c>
      <c r="B5323" s="701" t="s">
        <v>1607</v>
      </c>
      <c r="C5323" s="701" t="s">
        <v>612</v>
      </c>
      <c r="D5323" s="702">
        <v>1975</v>
      </c>
      <c r="E5323" s="701" t="s">
        <v>1633</v>
      </c>
      <c r="F5323" s="701" t="s">
        <v>1634</v>
      </c>
      <c r="G5323" s="701" t="s">
        <v>1607</v>
      </c>
      <c r="H5323" s="703">
        <v>28095</v>
      </c>
      <c r="I5323" s="703">
        <v>28111</v>
      </c>
      <c r="J5323" s="701" t="s">
        <v>1608</v>
      </c>
      <c r="K5323" s="702">
        <v>46340</v>
      </c>
      <c r="L5323" s="701" t="s">
        <v>1341</v>
      </c>
      <c r="M5323" s="704"/>
      <c r="N5323" s="701" t="s">
        <v>1608</v>
      </c>
      <c r="O5323" s="705">
        <v>1631</v>
      </c>
      <c r="P5323" s="701" t="s">
        <v>1341</v>
      </c>
      <c r="Q5323" s="704"/>
      <c r="R5323" s="701" t="s">
        <v>1341</v>
      </c>
      <c r="S5323" s="701" t="s">
        <v>1341</v>
      </c>
    </row>
    <row r="5324" spans="1:19" x14ac:dyDescent="0.3">
      <c r="A5324" s="701" t="s">
        <v>5424</v>
      </c>
      <c r="B5324" s="701" t="s">
        <v>1607</v>
      </c>
      <c r="C5324" s="701" t="s">
        <v>612</v>
      </c>
      <c r="D5324" s="702">
        <v>1975</v>
      </c>
      <c r="E5324" s="701" t="s">
        <v>1633</v>
      </c>
      <c r="F5324" s="701" t="s">
        <v>1634</v>
      </c>
      <c r="G5324" s="701" t="s">
        <v>1607</v>
      </c>
      <c r="H5324" s="703">
        <v>28195</v>
      </c>
      <c r="I5324" s="703">
        <v>28195</v>
      </c>
      <c r="J5324" s="701" t="s">
        <v>1608</v>
      </c>
      <c r="K5324" s="702">
        <v>50194</v>
      </c>
      <c r="L5324" s="701" t="s">
        <v>1341</v>
      </c>
      <c r="M5324" s="706"/>
      <c r="N5324" s="701" t="s">
        <v>1608</v>
      </c>
      <c r="O5324" s="702">
        <v>1767</v>
      </c>
      <c r="P5324" s="701" t="s">
        <v>1341</v>
      </c>
      <c r="Q5324" s="704"/>
      <c r="R5324" s="701" t="s">
        <v>1341</v>
      </c>
      <c r="S5324" s="701" t="s">
        <v>1341</v>
      </c>
    </row>
    <row r="5325" spans="1:19" x14ac:dyDescent="0.3">
      <c r="A5325" s="701" t="s">
        <v>5425</v>
      </c>
      <c r="B5325" s="701" t="s">
        <v>1607</v>
      </c>
      <c r="C5325" s="701" t="s">
        <v>612</v>
      </c>
      <c r="D5325" s="702">
        <v>1975</v>
      </c>
      <c r="E5325" s="701" t="s">
        <v>1662</v>
      </c>
      <c r="F5325" s="701" t="s">
        <v>1663</v>
      </c>
      <c r="G5325" s="701" t="s">
        <v>1607</v>
      </c>
      <c r="H5325" s="703">
        <v>28202</v>
      </c>
      <c r="I5325" s="703">
        <v>28202</v>
      </c>
      <c r="J5325" s="701" t="s">
        <v>1608</v>
      </c>
      <c r="K5325" s="702">
        <v>46279</v>
      </c>
      <c r="L5325" s="701" t="s">
        <v>1341</v>
      </c>
      <c r="M5325" s="706"/>
      <c r="N5325" s="701" t="s">
        <v>1608</v>
      </c>
      <c r="O5325" s="702">
        <v>2760</v>
      </c>
      <c r="P5325" s="701" t="s">
        <v>1341</v>
      </c>
      <c r="Q5325" s="704"/>
      <c r="R5325" s="701" t="s">
        <v>1341</v>
      </c>
      <c r="S5325" s="701" t="s">
        <v>1341</v>
      </c>
    </row>
    <row r="5326" spans="1:19" x14ac:dyDescent="0.3">
      <c r="A5326" s="701" t="s">
        <v>5426</v>
      </c>
      <c r="B5326" s="701" t="s">
        <v>1607</v>
      </c>
      <c r="C5326" s="701" t="s">
        <v>612</v>
      </c>
      <c r="D5326" s="702">
        <v>1975</v>
      </c>
      <c r="E5326" s="701" t="s">
        <v>1630</v>
      </c>
      <c r="F5326" s="701" t="s">
        <v>1631</v>
      </c>
      <c r="G5326" s="701" t="s">
        <v>1607</v>
      </c>
      <c r="H5326" s="703">
        <v>28079</v>
      </c>
      <c r="I5326" s="703">
        <v>28079</v>
      </c>
      <c r="J5326" s="701" t="s">
        <v>1608</v>
      </c>
      <c r="K5326" s="702">
        <v>97734</v>
      </c>
      <c r="L5326" s="701" t="s">
        <v>1341</v>
      </c>
      <c r="M5326" s="706"/>
      <c r="N5326" s="701" t="s">
        <v>1608</v>
      </c>
      <c r="O5326" s="702">
        <v>7204</v>
      </c>
      <c r="P5326" s="701" t="s">
        <v>1341</v>
      </c>
      <c r="Q5326" s="704"/>
      <c r="R5326" s="701" t="s">
        <v>1341</v>
      </c>
      <c r="S5326" s="701" t="s">
        <v>1341</v>
      </c>
    </row>
    <row r="5327" spans="1:19" x14ac:dyDescent="0.3">
      <c r="A5327" s="701" t="s">
        <v>5427</v>
      </c>
      <c r="B5327" s="701" t="s">
        <v>1607</v>
      </c>
      <c r="C5327" s="701" t="s">
        <v>612</v>
      </c>
      <c r="D5327" s="702">
        <v>1975</v>
      </c>
      <c r="E5327" s="701" t="s">
        <v>1630</v>
      </c>
      <c r="F5327" s="701" t="s">
        <v>1631</v>
      </c>
      <c r="G5327" s="701" t="s">
        <v>1607</v>
      </c>
      <c r="H5327" s="703">
        <v>28202</v>
      </c>
      <c r="I5327" s="703">
        <v>28202</v>
      </c>
      <c r="J5327" s="701" t="s">
        <v>1608</v>
      </c>
      <c r="K5327" s="702">
        <v>95804</v>
      </c>
      <c r="L5327" s="701" t="s">
        <v>1613</v>
      </c>
      <c r="M5327" s="705">
        <v>2805</v>
      </c>
      <c r="N5327" s="701" t="s">
        <v>1608</v>
      </c>
      <c r="O5327" s="702">
        <v>3480</v>
      </c>
      <c r="P5327" s="701" t="s">
        <v>1341</v>
      </c>
      <c r="Q5327" s="704"/>
      <c r="R5327" s="701" t="s">
        <v>1341</v>
      </c>
      <c r="S5327" s="701" t="s">
        <v>1341</v>
      </c>
    </row>
    <row r="5328" spans="1:19" x14ac:dyDescent="0.3">
      <c r="A5328" s="701" t="s">
        <v>5451</v>
      </c>
      <c r="B5328" s="701" t="s">
        <v>1607</v>
      </c>
      <c r="C5328" s="701" t="s">
        <v>612</v>
      </c>
      <c r="D5328" s="702">
        <v>1976</v>
      </c>
      <c r="E5328" s="701" t="s">
        <v>1630</v>
      </c>
      <c r="F5328" s="701" t="s">
        <v>1631</v>
      </c>
      <c r="G5328" s="701" t="s">
        <v>1607</v>
      </c>
      <c r="H5328" s="703">
        <v>28558</v>
      </c>
      <c r="I5328" s="703">
        <v>28559</v>
      </c>
      <c r="J5328" s="701" t="s">
        <v>1608</v>
      </c>
      <c r="K5328" s="702">
        <v>25007</v>
      </c>
      <c r="L5328" s="701" t="s">
        <v>1613</v>
      </c>
      <c r="M5328" s="705">
        <v>1752</v>
      </c>
      <c r="N5328" s="701" t="s">
        <v>1608</v>
      </c>
      <c r="O5328" s="702">
        <v>5097</v>
      </c>
      <c r="P5328" s="701" t="s">
        <v>1341</v>
      </c>
      <c r="Q5328" s="704"/>
      <c r="R5328" s="701" t="s">
        <v>1341</v>
      </c>
      <c r="S5328" s="701" t="s">
        <v>1341</v>
      </c>
    </row>
    <row r="5329" spans="1:19" x14ac:dyDescent="0.3">
      <c r="A5329" s="701" t="s">
        <v>5452</v>
      </c>
      <c r="B5329" s="701" t="s">
        <v>1607</v>
      </c>
      <c r="C5329" s="701" t="s">
        <v>612</v>
      </c>
      <c r="D5329" s="702">
        <v>1976</v>
      </c>
      <c r="E5329" s="701" t="s">
        <v>1630</v>
      </c>
      <c r="F5329" s="701" t="s">
        <v>1631</v>
      </c>
      <c r="G5329" s="701" t="s">
        <v>1607</v>
      </c>
      <c r="H5329" s="703">
        <v>28558</v>
      </c>
      <c r="I5329" s="703">
        <v>28559</v>
      </c>
      <c r="J5329" s="701" t="s">
        <v>1608</v>
      </c>
      <c r="K5329" s="702">
        <v>29533</v>
      </c>
      <c r="L5329" s="701" t="s">
        <v>1613</v>
      </c>
      <c r="M5329" s="705">
        <v>382</v>
      </c>
      <c r="N5329" s="701" t="s">
        <v>1608</v>
      </c>
      <c r="O5329" s="702">
        <v>2217</v>
      </c>
      <c r="P5329" s="701" t="s">
        <v>1341</v>
      </c>
      <c r="Q5329" s="704"/>
      <c r="R5329" s="701" t="s">
        <v>1341</v>
      </c>
      <c r="S5329" s="701" t="s">
        <v>1341</v>
      </c>
    </row>
    <row r="5330" spans="1:19" x14ac:dyDescent="0.3">
      <c r="A5330" s="701" t="s">
        <v>5453</v>
      </c>
      <c r="B5330" s="701" t="s">
        <v>1607</v>
      </c>
      <c r="C5330" s="701" t="s">
        <v>612</v>
      </c>
      <c r="D5330" s="702">
        <v>1976</v>
      </c>
      <c r="E5330" s="701" t="s">
        <v>1630</v>
      </c>
      <c r="F5330" s="701" t="s">
        <v>1631</v>
      </c>
      <c r="G5330" s="701" t="s">
        <v>1607</v>
      </c>
      <c r="H5330" s="703">
        <v>28558</v>
      </c>
      <c r="I5330" s="703">
        <v>28559</v>
      </c>
      <c r="J5330" s="701" t="s">
        <v>1608</v>
      </c>
      <c r="K5330" s="702">
        <v>14917</v>
      </c>
      <c r="L5330" s="701" t="s">
        <v>1613</v>
      </c>
      <c r="M5330" s="705">
        <v>452</v>
      </c>
      <c r="N5330" s="701" t="s">
        <v>1608</v>
      </c>
      <c r="O5330" s="705">
        <v>1355</v>
      </c>
      <c r="P5330" s="701" t="s">
        <v>1341</v>
      </c>
      <c r="Q5330" s="704"/>
      <c r="R5330" s="701" t="s">
        <v>1341</v>
      </c>
      <c r="S5330" s="701" t="s">
        <v>1341</v>
      </c>
    </row>
    <row r="5331" spans="1:19" x14ac:dyDescent="0.3">
      <c r="A5331" s="701" t="s">
        <v>5454</v>
      </c>
      <c r="B5331" s="701" t="s">
        <v>1607</v>
      </c>
      <c r="C5331" s="701" t="s">
        <v>612</v>
      </c>
      <c r="D5331" s="702">
        <v>1976</v>
      </c>
      <c r="E5331" s="701" t="s">
        <v>1630</v>
      </c>
      <c r="F5331" s="701" t="s">
        <v>1631</v>
      </c>
      <c r="G5331" s="701" t="s">
        <v>1607</v>
      </c>
      <c r="H5331" s="703">
        <v>28436</v>
      </c>
      <c r="I5331" s="703">
        <v>28437</v>
      </c>
      <c r="J5331" s="701" t="s">
        <v>1608</v>
      </c>
      <c r="K5331" s="702">
        <v>28734</v>
      </c>
      <c r="L5331" s="701" t="s">
        <v>1613</v>
      </c>
      <c r="M5331" s="702">
        <v>800</v>
      </c>
      <c r="N5331" s="701" t="s">
        <v>1608</v>
      </c>
      <c r="O5331" s="702">
        <v>4928</v>
      </c>
      <c r="P5331" s="701" t="s">
        <v>1341</v>
      </c>
      <c r="Q5331" s="704"/>
      <c r="R5331" s="701" t="s">
        <v>1341</v>
      </c>
      <c r="S5331" s="701" t="s">
        <v>1341</v>
      </c>
    </row>
    <row r="5332" spans="1:19" x14ac:dyDescent="0.3">
      <c r="A5332" s="701" t="s">
        <v>5455</v>
      </c>
      <c r="B5332" s="701" t="s">
        <v>1607</v>
      </c>
      <c r="C5332" s="701" t="s">
        <v>612</v>
      </c>
      <c r="D5332" s="702">
        <v>1976</v>
      </c>
      <c r="E5332" s="701" t="s">
        <v>1630</v>
      </c>
      <c r="F5332" s="701" t="s">
        <v>1631</v>
      </c>
      <c r="G5332" s="701" t="s">
        <v>1607</v>
      </c>
      <c r="H5332" s="703">
        <v>28436</v>
      </c>
      <c r="I5332" s="703">
        <v>28437</v>
      </c>
      <c r="J5332" s="701" t="s">
        <v>1608</v>
      </c>
      <c r="K5332" s="702">
        <v>27558</v>
      </c>
      <c r="L5332" s="701" t="s">
        <v>1613</v>
      </c>
      <c r="M5332" s="702">
        <v>672</v>
      </c>
      <c r="N5332" s="701" t="s">
        <v>1608</v>
      </c>
      <c r="O5332" s="702">
        <v>2694</v>
      </c>
      <c r="P5332" s="701" t="s">
        <v>1341</v>
      </c>
      <c r="Q5332" s="704"/>
      <c r="R5332" s="701" t="s">
        <v>1341</v>
      </c>
      <c r="S5332" s="701" t="s">
        <v>1341</v>
      </c>
    </row>
    <row r="5333" spans="1:19" x14ac:dyDescent="0.3">
      <c r="A5333" s="701" t="s">
        <v>5456</v>
      </c>
      <c r="B5333" s="701" t="s">
        <v>1607</v>
      </c>
      <c r="C5333" s="701" t="s">
        <v>612</v>
      </c>
      <c r="D5333" s="702">
        <v>1976</v>
      </c>
      <c r="E5333" s="701" t="s">
        <v>1630</v>
      </c>
      <c r="F5333" s="701" t="s">
        <v>1631</v>
      </c>
      <c r="G5333" s="701" t="s">
        <v>1607</v>
      </c>
      <c r="H5333" s="703">
        <v>28436</v>
      </c>
      <c r="I5333" s="703">
        <v>28437</v>
      </c>
      <c r="J5333" s="701" t="s">
        <v>1608</v>
      </c>
      <c r="K5333" s="702">
        <v>28703</v>
      </c>
      <c r="L5333" s="701" t="s">
        <v>1613</v>
      </c>
      <c r="M5333" s="702">
        <v>745</v>
      </c>
      <c r="N5333" s="701" t="s">
        <v>1608</v>
      </c>
      <c r="O5333" s="705">
        <v>2370</v>
      </c>
      <c r="P5333" s="701" t="s">
        <v>1341</v>
      </c>
      <c r="Q5333" s="704"/>
      <c r="R5333" s="701" t="s">
        <v>1341</v>
      </c>
      <c r="S5333" s="701" t="s">
        <v>1341</v>
      </c>
    </row>
    <row r="5334" spans="1:19" x14ac:dyDescent="0.3">
      <c r="A5334" s="701" t="s">
        <v>5459</v>
      </c>
      <c r="B5334" s="701" t="s">
        <v>1607</v>
      </c>
      <c r="C5334" s="701" t="s">
        <v>612</v>
      </c>
      <c r="D5334" s="702">
        <v>1976</v>
      </c>
      <c r="E5334" s="701" t="s">
        <v>1662</v>
      </c>
      <c r="F5334" s="701" t="s">
        <v>1663</v>
      </c>
      <c r="G5334" s="701" t="s">
        <v>1607</v>
      </c>
      <c r="H5334" s="703">
        <v>28562</v>
      </c>
      <c r="I5334" s="703">
        <v>28564</v>
      </c>
      <c r="J5334" s="701" t="s">
        <v>1608</v>
      </c>
      <c r="K5334" s="702">
        <v>49142</v>
      </c>
      <c r="L5334" s="701" t="s">
        <v>1613</v>
      </c>
      <c r="M5334" s="705">
        <v>509</v>
      </c>
      <c r="N5334" s="701" t="s">
        <v>1608</v>
      </c>
      <c r="O5334" s="702">
        <v>1273</v>
      </c>
      <c r="P5334" s="701" t="s">
        <v>1341</v>
      </c>
      <c r="Q5334" s="706"/>
      <c r="R5334" s="701" t="s">
        <v>1341</v>
      </c>
      <c r="S5334" s="701" t="s">
        <v>1341</v>
      </c>
    </row>
    <row r="5335" spans="1:19" x14ac:dyDescent="0.3">
      <c r="A5335" s="701" t="s">
        <v>5460</v>
      </c>
      <c r="B5335" s="701" t="s">
        <v>1607</v>
      </c>
      <c r="C5335" s="701" t="s">
        <v>612</v>
      </c>
      <c r="D5335" s="702">
        <v>1976</v>
      </c>
      <c r="E5335" s="701" t="s">
        <v>1662</v>
      </c>
      <c r="F5335" s="701" t="s">
        <v>1663</v>
      </c>
      <c r="G5335" s="701" t="s">
        <v>1607</v>
      </c>
      <c r="H5335" s="703">
        <v>28562</v>
      </c>
      <c r="I5335" s="703">
        <v>28564</v>
      </c>
      <c r="J5335" s="701" t="s">
        <v>1608</v>
      </c>
      <c r="K5335" s="702">
        <v>49613</v>
      </c>
      <c r="L5335" s="701" t="s">
        <v>1613</v>
      </c>
      <c r="M5335" s="705">
        <v>509</v>
      </c>
      <c r="N5335" s="701" t="s">
        <v>1608</v>
      </c>
      <c r="O5335" s="702">
        <v>763</v>
      </c>
      <c r="P5335" s="701" t="s">
        <v>1341</v>
      </c>
      <c r="Q5335" s="706"/>
      <c r="R5335" s="701" t="s">
        <v>1341</v>
      </c>
      <c r="S5335" s="701" t="s">
        <v>1341</v>
      </c>
    </row>
    <row r="5336" spans="1:19" x14ac:dyDescent="0.3">
      <c r="A5336" s="701" t="s">
        <v>5461</v>
      </c>
      <c r="B5336" s="701" t="s">
        <v>1607</v>
      </c>
      <c r="C5336" s="701" t="s">
        <v>612</v>
      </c>
      <c r="D5336" s="702">
        <v>1976</v>
      </c>
      <c r="E5336" s="701" t="s">
        <v>1662</v>
      </c>
      <c r="F5336" s="701" t="s">
        <v>1663</v>
      </c>
      <c r="G5336" s="701" t="s">
        <v>1607</v>
      </c>
      <c r="H5336" s="703">
        <v>28562</v>
      </c>
      <c r="I5336" s="703">
        <v>28564</v>
      </c>
      <c r="J5336" s="701" t="s">
        <v>1608</v>
      </c>
      <c r="K5336" s="702">
        <v>50076</v>
      </c>
      <c r="L5336" s="701" t="s">
        <v>1613</v>
      </c>
      <c r="M5336" s="705">
        <v>514</v>
      </c>
      <c r="N5336" s="701" t="s">
        <v>1608</v>
      </c>
      <c r="O5336" s="702">
        <v>770</v>
      </c>
      <c r="P5336" s="701" t="s">
        <v>1341</v>
      </c>
      <c r="Q5336" s="706"/>
      <c r="R5336" s="701" t="s">
        <v>1341</v>
      </c>
      <c r="S5336" s="701" t="s">
        <v>1341</v>
      </c>
    </row>
    <row r="5337" spans="1:19" x14ac:dyDescent="0.3">
      <c r="A5337" s="701" t="s">
        <v>5091</v>
      </c>
      <c r="B5337" s="701" t="s">
        <v>1607</v>
      </c>
      <c r="C5337" s="701" t="s">
        <v>612</v>
      </c>
      <c r="D5337" s="702">
        <v>1977</v>
      </c>
      <c r="E5337" s="701" t="s">
        <v>1662</v>
      </c>
      <c r="F5337" s="701" t="s">
        <v>1663</v>
      </c>
      <c r="G5337" s="701" t="s">
        <v>1607</v>
      </c>
      <c r="H5337" s="703">
        <v>28948</v>
      </c>
      <c r="I5337" s="703">
        <v>28950</v>
      </c>
      <c r="J5337" s="701" t="s">
        <v>1608</v>
      </c>
      <c r="K5337" s="702">
        <v>48194</v>
      </c>
      <c r="L5337" s="701" t="s">
        <v>1613</v>
      </c>
      <c r="M5337" s="705">
        <v>502</v>
      </c>
      <c r="N5337" s="701" t="s">
        <v>1608</v>
      </c>
      <c r="O5337" s="702">
        <v>1351</v>
      </c>
      <c r="P5337" s="701" t="s">
        <v>1341</v>
      </c>
      <c r="Q5337" s="706"/>
      <c r="R5337" s="701" t="s">
        <v>1341</v>
      </c>
      <c r="S5337" s="701" t="s">
        <v>1341</v>
      </c>
    </row>
    <row r="5338" spans="1:19" x14ac:dyDescent="0.3">
      <c r="A5338" s="701" t="s">
        <v>5092</v>
      </c>
      <c r="B5338" s="701" t="s">
        <v>1607</v>
      </c>
      <c r="C5338" s="701" t="s">
        <v>612</v>
      </c>
      <c r="D5338" s="702">
        <v>1977</v>
      </c>
      <c r="E5338" s="701" t="s">
        <v>1662</v>
      </c>
      <c r="F5338" s="701" t="s">
        <v>1663</v>
      </c>
      <c r="G5338" s="701" t="s">
        <v>1607</v>
      </c>
      <c r="H5338" s="703">
        <v>28948</v>
      </c>
      <c r="I5338" s="703">
        <v>28950</v>
      </c>
      <c r="J5338" s="701" t="s">
        <v>1608</v>
      </c>
      <c r="K5338" s="702">
        <v>49766</v>
      </c>
      <c r="L5338" s="701" t="s">
        <v>1613</v>
      </c>
      <c r="M5338" s="705">
        <v>719</v>
      </c>
      <c r="N5338" s="701" t="s">
        <v>1608</v>
      </c>
      <c r="O5338" s="702">
        <v>510</v>
      </c>
      <c r="P5338" s="701" t="s">
        <v>1341</v>
      </c>
      <c r="Q5338" s="706"/>
      <c r="R5338" s="701" t="s">
        <v>1341</v>
      </c>
      <c r="S5338" s="701" t="s">
        <v>1341</v>
      </c>
    </row>
    <row r="5339" spans="1:19" x14ac:dyDescent="0.3">
      <c r="A5339" s="701" t="s">
        <v>5093</v>
      </c>
      <c r="B5339" s="701" t="s">
        <v>1607</v>
      </c>
      <c r="C5339" s="701" t="s">
        <v>612</v>
      </c>
      <c r="D5339" s="702">
        <v>1977</v>
      </c>
      <c r="E5339" s="701" t="s">
        <v>1662</v>
      </c>
      <c r="F5339" s="701" t="s">
        <v>1663</v>
      </c>
      <c r="G5339" s="701" t="s">
        <v>1607</v>
      </c>
      <c r="H5339" s="703">
        <v>28948</v>
      </c>
      <c r="I5339" s="703">
        <v>28950</v>
      </c>
      <c r="J5339" s="701" t="s">
        <v>1608</v>
      </c>
      <c r="K5339" s="702">
        <v>50611</v>
      </c>
      <c r="L5339" s="701" t="s">
        <v>1613</v>
      </c>
      <c r="M5339" s="705">
        <v>330</v>
      </c>
      <c r="N5339" s="701" t="s">
        <v>1608</v>
      </c>
      <c r="O5339" s="702">
        <v>514</v>
      </c>
      <c r="P5339" s="701" t="s">
        <v>1341</v>
      </c>
      <c r="Q5339" s="706"/>
      <c r="R5339" s="701" t="s">
        <v>1341</v>
      </c>
      <c r="S5339" s="701" t="s">
        <v>1341</v>
      </c>
    </row>
    <row r="5340" spans="1:19" x14ac:dyDescent="0.3">
      <c r="A5340" s="701" t="s">
        <v>5094</v>
      </c>
      <c r="B5340" s="701" t="s">
        <v>1607</v>
      </c>
      <c r="C5340" s="701" t="s">
        <v>612</v>
      </c>
      <c r="D5340" s="702">
        <v>1977</v>
      </c>
      <c r="E5340" s="701" t="s">
        <v>1633</v>
      </c>
      <c r="F5340" s="701" t="s">
        <v>1634</v>
      </c>
      <c r="G5340" s="701" t="s">
        <v>1607</v>
      </c>
      <c r="H5340" s="703">
        <v>28801</v>
      </c>
      <c r="I5340" s="703">
        <v>28801</v>
      </c>
      <c r="J5340" s="701" t="s">
        <v>1608</v>
      </c>
      <c r="K5340" s="702">
        <v>22989</v>
      </c>
      <c r="L5340" s="701" t="s">
        <v>1341</v>
      </c>
      <c r="M5340" s="704"/>
      <c r="N5340" s="701" t="s">
        <v>1608</v>
      </c>
      <c r="O5340" s="702">
        <v>1390</v>
      </c>
      <c r="P5340" s="701" t="s">
        <v>1613</v>
      </c>
      <c r="Q5340" s="705">
        <v>303489</v>
      </c>
      <c r="R5340" s="701" t="s">
        <v>1341</v>
      </c>
      <c r="S5340" s="701" t="s">
        <v>1341</v>
      </c>
    </row>
    <row r="5341" spans="1:19" x14ac:dyDescent="0.3">
      <c r="A5341" s="701" t="s">
        <v>5095</v>
      </c>
      <c r="B5341" s="701" t="s">
        <v>1607</v>
      </c>
      <c r="C5341" s="701" t="s">
        <v>612</v>
      </c>
      <c r="D5341" s="702">
        <v>1977</v>
      </c>
      <c r="E5341" s="701" t="s">
        <v>1655</v>
      </c>
      <c r="F5341" s="701" t="s">
        <v>1634</v>
      </c>
      <c r="G5341" s="701" t="s">
        <v>1607</v>
      </c>
      <c r="H5341" s="703">
        <v>28934</v>
      </c>
      <c r="I5341" s="703">
        <v>28934</v>
      </c>
      <c r="J5341" s="701" t="s">
        <v>1608</v>
      </c>
      <c r="K5341" s="702">
        <v>30190</v>
      </c>
      <c r="L5341" s="701" t="s">
        <v>1613</v>
      </c>
      <c r="M5341" s="705">
        <v>712</v>
      </c>
      <c r="N5341" s="701" t="s">
        <v>1608</v>
      </c>
      <c r="O5341" s="702">
        <v>1022</v>
      </c>
      <c r="P5341" s="701" t="s">
        <v>1341</v>
      </c>
      <c r="Q5341" s="704"/>
      <c r="R5341" s="701" t="s">
        <v>1341</v>
      </c>
      <c r="S5341" s="701" t="s">
        <v>1341</v>
      </c>
    </row>
    <row r="5342" spans="1:19" x14ac:dyDescent="0.3">
      <c r="A5342" s="701" t="s">
        <v>5102</v>
      </c>
      <c r="B5342" s="701" t="s">
        <v>1607</v>
      </c>
      <c r="C5342" s="701" t="s">
        <v>612</v>
      </c>
      <c r="D5342" s="702">
        <v>1977</v>
      </c>
      <c r="E5342" s="701" t="s">
        <v>1630</v>
      </c>
      <c r="F5342" s="701" t="s">
        <v>1631</v>
      </c>
      <c r="G5342" s="701" t="s">
        <v>1607</v>
      </c>
      <c r="H5342" s="703">
        <v>28935</v>
      </c>
      <c r="I5342" s="703">
        <v>28937</v>
      </c>
      <c r="J5342" s="701" t="s">
        <v>1608</v>
      </c>
      <c r="K5342" s="702">
        <v>31651</v>
      </c>
      <c r="L5342" s="701" t="s">
        <v>1341</v>
      </c>
      <c r="M5342" s="704"/>
      <c r="N5342" s="701" t="s">
        <v>1608</v>
      </c>
      <c r="O5342" s="702">
        <v>1800</v>
      </c>
      <c r="P5342" s="701" t="s">
        <v>1341</v>
      </c>
      <c r="Q5342" s="706"/>
      <c r="R5342" s="701" t="s">
        <v>1341</v>
      </c>
      <c r="S5342" s="701" t="s">
        <v>1341</v>
      </c>
    </row>
    <row r="5343" spans="1:19" x14ac:dyDescent="0.3">
      <c r="A5343" s="701" t="s">
        <v>5103</v>
      </c>
      <c r="B5343" s="701" t="s">
        <v>1607</v>
      </c>
      <c r="C5343" s="701" t="s">
        <v>612</v>
      </c>
      <c r="D5343" s="702">
        <v>1977</v>
      </c>
      <c r="E5343" s="701" t="s">
        <v>1630</v>
      </c>
      <c r="F5343" s="701" t="s">
        <v>1631</v>
      </c>
      <c r="G5343" s="701" t="s">
        <v>1607</v>
      </c>
      <c r="H5343" s="703">
        <v>28935</v>
      </c>
      <c r="I5343" s="703">
        <v>28937</v>
      </c>
      <c r="J5343" s="701" t="s">
        <v>1608</v>
      </c>
      <c r="K5343" s="702">
        <v>32876</v>
      </c>
      <c r="L5343" s="701" t="s">
        <v>1613</v>
      </c>
      <c r="M5343" s="702">
        <v>132</v>
      </c>
      <c r="N5343" s="701" t="s">
        <v>1608</v>
      </c>
      <c r="O5343" s="702">
        <v>1555</v>
      </c>
      <c r="P5343" s="701" t="s">
        <v>1341</v>
      </c>
      <c r="Q5343" s="706"/>
      <c r="R5343" s="701" t="s">
        <v>1341</v>
      </c>
      <c r="S5343" s="701" t="s">
        <v>1341</v>
      </c>
    </row>
    <row r="5344" spans="1:19" x14ac:dyDescent="0.3">
      <c r="A5344" s="701" t="s">
        <v>5104</v>
      </c>
      <c r="B5344" s="701" t="s">
        <v>1607</v>
      </c>
      <c r="C5344" s="701" t="s">
        <v>612</v>
      </c>
      <c r="D5344" s="702">
        <v>1977</v>
      </c>
      <c r="E5344" s="701" t="s">
        <v>1630</v>
      </c>
      <c r="F5344" s="701" t="s">
        <v>1631</v>
      </c>
      <c r="G5344" s="701" t="s">
        <v>1607</v>
      </c>
      <c r="H5344" s="703">
        <v>28935</v>
      </c>
      <c r="I5344" s="703">
        <v>28937</v>
      </c>
      <c r="J5344" s="701" t="s">
        <v>1608</v>
      </c>
      <c r="K5344" s="702">
        <v>32425</v>
      </c>
      <c r="L5344" s="701" t="s">
        <v>1613</v>
      </c>
      <c r="M5344" s="702">
        <v>693</v>
      </c>
      <c r="N5344" s="701" t="s">
        <v>1608</v>
      </c>
      <c r="O5344" s="702">
        <v>2455</v>
      </c>
      <c r="P5344" s="701" t="s">
        <v>1341</v>
      </c>
      <c r="Q5344" s="704"/>
      <c r="R5344" s="701" t="s">
        <v>1341</v>
      </c>
      <c r="S5344" s="701" t="s">
        <v>1341</v>
      </c>
    </row>
    <row r="5345" spans="1:19" x14ac:dyDescent="0.3">
      <c r="A5345" s="701" t="s">
        <v>5106</v>
      </c>
      <c r="B5345" s="701" t="s">
        <v>1607</v>
      </c>
      <c r="C5345" s="701" t="s">
        <v>612</v>
      </c>
      <c r="D5345" s="702">
        <v>1977</v>
      </c>
      <c r="E5345" s="701" t="s">
        <v>1630</v>
      </c>
      <c r="F5345" s="701" t="s">
        <v>1631</v>
      </c>
      <c r="G5345" s="701" t="s">
        <v>1607</v>
      </c>
      <c r="H5345" s="703">
        <v>28800</v>
      </c>
      <c r="I5345" s="703">
        <v>28800</v>
      </c>
      <c r="J5345" s="701" t="s">
        <v>1608</v>
      </c>
      <c r="K5345" s="702">
        <v>31586</v>
      </c>
      <c r="L5345" s="701" t="s">
        <v>1613</v>
      </c>
      <c r="M5345" s="705">
        <v>148</v>
      </c>
      <c r="N5345" s="701" t="s">
        <v>1608</v>
      </c>
      <c r="O5345" s="702">
        <v>1479</v>
      </c>
      <c r="P5345" s="701" t="s">
        <v>1341</v>
      </c>
      <c r="Q5345" s="704"/>
      <c r="R5345" s="701" t="s">
        <v>1341</v>
      </c>
      <c r="S5345" s="701" t="s">
        <v>1341</v>
      </c>
    </row>
    <row r="5346" spans="1:19" x14ac:dyDescent="0.3">
      <c r="A5346" s="701" t="s">
        <v>5107</v>
      </c>
      <c r="B5346" s="701" t="s">
        <v>1607</v>
      </c>
      <c r="C5346" s="701" t="s">
        <v>612</v>
      </c>
      <c r="D5346" s="702">
        <v>1977</v>
      </c>
      <c r="E5346" s="701" t="s">
        <v>1630</v>
      </c>
      <c r="F5346" s="701" t="s">
        <v>1631</v>
      </c>
      <c r="G5346" s="701" t="s">
        <v>1607</v>
      </c>
      <c r="H5346" s="703">
        <v>28800</v>
      </c>
      <c r="I5346" s="703">
        <v>28800</v>
      </c>
      <c r="J5346" s="701" t="s">
        <v>1608</v>
      </c>
      <c r="K5346" s="702">
        <v>32772</v>
      </c>
      <c r="L5346" s="701" t="s">
        <v>1613</v>
      </c>
      <c r="M5346" s="705">
        <v>514</v>
      </c>
      <c r="N5346" s="701" t="s">
        <v>1608</v>
      </c>
      <c r="O5346" s="702">
        <v>994</v>
      </c>
      <c r="P5346" s="701" t="s">
        <v>1341</v>
      </c>
      <c r="Q5346" s="706"/>
      <c r="R5346" s="701" t="s">
        <v>1341</v>
      </c>
      <c r="S5346" s="701" t="s">
        <v>1341</v>
      </c>
    </row>
    <row r="5347" spans="1:19" x14ac:dyDescent="0.3">
      <c r="A5347" s="701" t="s">
        <v>5108</v>
      </c>
      <c r="B5347" s="701" t="s">
        <v>1607</v>
      </c>
      <c r="C5347" s="701" t="s">
        <v>612</v>
      </c>
      <c r="D5347" s="702">
        <v>1977</v>
      </c>
      <c r="E5347" s="701" t="s">
        <v>1630</v>
      </c>
      <c r="F5347" s="701" t="s">
        <v>1631</v>
      </c>
      <c r="G5347" s="701" t="s">
        <v>1607</v>
      </c>
      <c r="H5347" s="703">
        <v>28800</v>
      </c>
      <c r="I5347" s="703">
        <v>28800</v>
      </c>
      <c r="J5347" s="701" t="s">
        <v>1608</v>
      </c>
      <c r="K5347" s="702">
        <v>31126</v>
      </c>
      <c r="L5347" s="701" t="s">
        <v>1613</v>
      </c>
      <c r="M5347" s="705">
        <v>633</v>
      </c>
      <c r="N5347" s="701" t="s">
        <v>1608</v>
      </c>
      <c r="O5347" s="702">
        <v>1531</v>
      </c>
      <c r="P5347" s="701" t="s">
        <v>1341</v>
      </c>
      <c r="Q5347" s="706"/>
      <c r="R5347" s="701" t="s">
        <v>1341</v>
      </c>
      <c r="S5347" s="701" t="s">
        <v>1341</v>
      </c>
    </row>
    <row r="5348" spans="1:19" x14ac:dyDescent="0.3">
      <c r="A5348" s="701" t="s">
        <v>5105</v>
      </c>
      <c r="B5348" s="701" t="s">
        <v>1607</v>
      </c>
      <c r="C5348" s="701" t="s">
        <v>612</v>
      </c>
      <c r="D5348" s="702">
        <v>1978</v>
      </c>
      <c r="E5348" s="701" t="s">
        <v>1655</v>
      </c>
      <c r="F5348" s="701" t="s">
        <v>1634</v>
      </c>
      <c r="G5348" s="701" t="s">
        <v>1607</v>
      </c>
      <c r="H5348" s="703">
        <v>29164</v>
      </c>
      <c r="I5348" s="703">
        <v>29167</v>
      </c>
      <c r="J5348" s="701" t="s">
        <v>1608</v>
      </c>
      <c r="K5348" s="702">
        <v>14919</v>
      </c>
      <c r="L5348" s="701" t="s">
        <v>1341</v>
      </c>
      <c r="M5348" s="704"/>
      <c r="N5348" s="701" t="s">
        <v>1608</v>
      </c>
      <c r="O5348" s="702">
        <v>790</v>
      </c>
      <c r="P5348" s="701" t="s">
        <v>1613</v>
      </c>
      <c r="Q5348" s="702">
        <v>262923</v>
      </c>
      <c r="R5348" s="701" t="s">
        <v>1341</v>
      </c>
      <c r="S5348" s="701" t="s">
        <v>1341</v>
      </c>
    </row>
    <row r="5349" spans="1:19" x14ac:dyDescent="0.3">
      <c r="A5349" s="701" t="s">
        <v>5109</v>
      </c>
      <c r="B5349" s="701" t="s">
        <v>1607</v>
      </c>
      <c r="C5349" s="701" t="s">
        <v>612</v>
      </c>
      <c r="D5349" s="702">
        <v>1978</v>
      </c>
      <c r="E5349" s="701" t="s">
        <v>1630</v>
      </c>
      <c r="F5349" s="701" t="s">
        <v>1631</v>
      </c>
      <c r="G5349" s="701" t="s">
        <v>1607</v>
      </c>
      <c r="H5349" s="703">
        <v>29294</v>
      </c>
      <c r="I5349" s="703">
        <v>29294</v>
      </c>
      <c r="J5349" s="701" t="s">
        <v>1608</v>
      </c>
      <c r="K5349" s="702">
        <v>29419</v>
      </c>
      <c r="L5349" s="701" t="s">
        <v>1613</v>
      </c>
      <c r="M5349" s="705">
        <v>691</v>
      </c>
      <c r="N5349" s="701" t="s">
        <v>1608</v>
      </c>
      <c r="O5349" s="702">
        <v>1381</v>
      </c>
      <c r="P5349" s="701" t="s">
        <v>1341</v>
      </c>
      <c r="Q5349" s="706"/>
      <c r="R5349" s="701" t="s">
        <v>1341</v>
      </c>
      <c r="S5349" s="701" t="s">
        <v>1341</v>
      </c>
    </row>
    <row r="5350" spans="1:19" x14ac:dyDescent="0.3">
      <c r="A5350" s="701" t="s">
        <v>5110</v>
      </c>
      <c r="B5350" s="701" t="s">
        <v>1607</v>
      </c>
      <c r="C5350" s="701" t="s">
        <v>612</v>
      </c>
      <c r="D5350" s="702">
        <v>1978</v>
      </c>
      <c r="E5350" s="701" t="s">
        <v>1630</v>
      </c>
      <c r="F5350" s="701" t="s">
        <v>1631</v>
      </c>
      <c r="G5350" s="701" t="s">
        <v>1607</v>
      </c>
      <c r="H5350" s="703">
        <v>29294</v>
      </c>
      <c r="I5350" s="703">
        <v>29294</v>
      </c>
      <c r="J5350" s="701" t="s">
        <v>1608</v>
      </c>
      <c r="K5350" s="702">
        <v>29933</v>
      </c>
      <c r="L5350" s="701" t="s">
        <v>1613</v>
      </c>
      <c r="M5350" s="705">
        <v>764</v>
      </c>
      <c r="N5350" s="701" t="s">
        <v>1608</v>
      </c>
      <c r="O5350" s="702">
        <v>1527</v>
      </c>
      <c r="P5350" s="701" t="s">
        <v>1341</v>
      </c>
      <c r="Q5350" s="706"/>
      <c r="R5350" s="701" t="s">
        <v>1341</v>
      </c>
      <c r="S5350" s="701" t="s">
        <v>1341</v>
      </c>
    </row>
    <row r="5351" spans="1:19" x14ac:dyDescent="0.3">
      <c r="A5351" s="701" t="s">
        <v>5112</v>
      </c>
      <c r="B5351" s="701" t="s">
        <v>1607</v>
      </c>
      <c r="C5351" s="701" t="s">
        <v>612</v>
      </c>
      <c r="D5351" s="702">
        <v>1978</v>
      </c>
      <c r="E5351" s="701" t="s">
        <v>1630</v>
      </c>
      <c r="F5351" s="701" t="s">
        <v>1631</v>
      </c>
      <c r="G5351" s="701" t="s">
        <v>1607</v>
      </c>
      <c r="H5351" s="703">
        <v>29164</v>
      </c>
      <c r="I5351" s="703">
        <v>29165</v>
      </c>
      <c r="J5351" s="701" t="s">
        <v>1608</v>
      </c>
      <c r="K5351" s="702">
        <v>33011</v>
      </c>
      <c r="L5351" s="701" t="s">
        <v>1613</v>
      </c>
      <c r="M5351" s="705">
        <v>139</v>
      </c>
      <c r="N5351" s="701" t="s">
        <v>1608</v>
      </c>
      <c r="O5351" s="702">
        <v>1782</v>
      </c>
      <c r="P5351" s="701" t="s">
        <v>1341</v>
      </c>
      <c r="Q5351" s="704"/>
      <c r="R5351" s="701" t="s">
        <v>1341</v>
      </c>
      <c r="S5351" s="701" t="s">
        <v>1341</v>
      </c>
    </row>
    <row r="5352" spans="1:19" x14ac:dyDescent="0.3">
      <c r="A5352" s="701" t="s">
        <v>5113</v>
      </c>
      <c r="B5352" s="701" t="s">
        <v>1607</v>
      </c>
      <c r="C5352" s="701" t="s">
        <v>612</v>
      </c>
      <c r="D5352" s="702">
        <v>1978</v>
      </c>
      <c r="E5352" s="701" t="s">
        <v>1630</v>
      </c>
      <c r="F5352" s="701" t="s">
        <v>1631</v>
      </c>
      <c r="G5352" s="701" t="s">
        <v>1607</v>
      </c>
      <c r="H5352" s="703">
        <v>29164</v>
      </c>
      <c r="I5352" s="703">
        <v>29165</v>
      </c>
      <c r="J5352" s="701" t="s">
        <v>1608</v>
      </c>
      <c r="K5352" s="702">
        <v>34847</v>
      </c>
      <c r="L5352" s="701" t="s">
        <v>1341</v>
      </c>
      <c r="M5352" s="704"/>
      <c r="N5352" s="701" t="s">
        <v>1608</v>
      </c>
      <c r="O5352" s="705">
        <v>1004</v>
      </c>
      <c r="P5352" s="701" t="s">
        <v>1341</v>
      </c>
      <c r="Q5352" s="704"/>
      <c r="R5352" s="701" t="s">
        <v>1341</v>
      </c>
      <c r="S5352" s="701" t="s">
        <v>1341</v>
      </c>
    </row>
    <row r="5353" spans="1:19" x14ac:dyDescent="0.3">
      <c r="A5353" s="701" t="s">
        <v>5114</v>
      </c>
      <c r="B5353" s="701" t="s">
        <v>1607</v>
      </c>
      <c r="C5353" s="701" t="s">
        <v>612</v>
      </c>
      <c r="D5353" s="702">
        <v>1978</v>
      </c>
      <c r="E5353" s="701" t="s">
        <v>1630</v>
      </c>
      <c r="F5353" s="701" t="s">
        <v>1631</v>
      </c>
      <c r="G5353" s="701" t="s">
        <v>1607</v>
      </c>
      <c r="H5353" s="703">
        <v>29164</v>
      </c>
      <c r="I5353" s="703">
        <v>29165</v>
      </c>
      <c r="J5353" s="701" t="s">
        <v>1608</v>
      </c>
      <c r="K5353" s="702">
        <v>34236</v>
      </c>
      <c r="L5353" s="701" t="s">
        <v>1341</v>
      </c>
      <c r="M5353" s="704"/>
      <c r="N5353" s="701" t="s">
        <v>1608</v>
      </c>
      <c r="O5353" s="702">
        <v>1802</v>
      </c>
      <c r="P5353" s="701" t="s">
        <v>1341</v>
      </c>
      <c r="Q5353" s="706"/>
      <c r="R5353" s="701" t="s">
        <v>1341</v>
      </c>
      <c r="S5353" s="701" t="s">
        <v>1341</v>
      </c>
    </row>
    <row r="5354" spans="1:19" x14ac:dyDescent="0.3">
      <c r="A5354" s="701" t="s">
        <v>5115</v>
      </c>
      <c r="B5354" s="701" t="s">
        <v>1607</v>
      </c>
      <c r="C5354" s="701" t="s">
        <v>612</v>
      </c>
      <c r="D5354" s="702">
        <v>1978</v>
      </c>
      <c r="E5354" s="701" t="s">
        <v>1655</v>
      </c>
      <c r="F5354" s="701" t="s">
        <v>1634</v>
      </c>
      <c r="G5354" s="701" t="s">
        <v>1607</v>
      </c>
      <c r="H5354" s="703">
        <v>29290</v>
      </c>
      <c r="I5354" s="703">
        <v>29290</v>
      </c>
      <c r="J5354" s="701" t="s">
        <v>1608</v>
      </c>
      <c r="K5354" s="702">
        <v>30738</v>
      </c>
      <c r="L5354" s="701" t="s">
        <v>1341</v>
      </c>
      <c r="M5354" s="706"/>
      <c r="N5354" s="701" t="s">
        <v>1608</v>
      </c>
      <c r="O5354" s="702">
        <v>998</v>
      </c>
      <c r="P5354" s="701" t="s">
        <v>1341</v>
      </c>
      <c r="Q5354" s="704"/>
      <c r="R5354" s="701" t="s">
        <v>1341</v>
      </c>
      <c r="S5354" s="701" t="s">
        <v>1341</v>
      </c>
    </row>
    <row r="5355" spans="1:19" x14ac:dyDescent="0.3">
      <c r="A5355" s="701" t="s">
        <v>5116</v>
      </c>
      <c r="B5355" s="701" t="s">
        <v>1607</v>
      </c>
      <c r="C5355" s="701" t="s">
        <v>612</v>
      </c>
      <c r="D5355" s="702">
        <v>1978</v>
      </c>
      <c r="E5355" s="701" t="s">
        <v>1642</v>
      </c>
      <c r="F5355" s="701" t="s">
        <v>1643</v>
      </c>
      <c r="G5355" s="701" t="s">
        <v>1607</v>
      </c>
      <c r="H5355" s="703">
        <v>29168</v>
      </c>
      <c r="I5355" s="703">
        <v>29168</v>
      </c>
      <c r="J5355" s="701" t="s">
        <v>1608</v>
      </c>
      <c r="K5355" s="702">
        <v>28418</v>
      </c>
      <c r="L5355" s="701" t="s">
        <v>1613</v>
      </c>
      <c r="M5355" s="705">
        <v>188</v>
      </c>
      <c r="N5355" s="701" t="s">
        <v>1608</v>
      </c>
      <c r="O5355" s="702">
        <v>2657</v>
      </c>
      <c r="P5355" s="701" t="s">
        <v>1341</v>
      </c>
      <c r="Q5355" s="706"/>
      <c r="R5355" s="701" t="s">
        <v>1341</v>
      </c>
      <c r="S5355" s="701" t="s">
        <v>1341</v>
      </c>
    </row>
    <row r="5356" spans="1:19" x14ac:dyDescent="0.3">
      <c r="A5356" s="701" t="s">
        <v>5117</v>
      </c>
      <c r="B5356" s="701" t="s">
        <v>1607</v>
      </c>
      <c r="C5356" s="701" t="s">
        <v>612</v>
      </c>
      <c r="D5356" s="702">
        <v>1978</v>
      </c>
      <c r="E5356" s="701" t="s">
        <v>1642</v>
      </c>
      <c r="F5356" s="701" t="s">
        <v>1643</v>
      </c>
      <c r="G5356" s="701" t="s">
        <v>1607</v>
      </c>
      <c r="H5356" s="703">
        <v>29295</v>
      </c>
      <c r="I5356" s="703">
        <v>29295</v>
      </c>
      <c r="J5356" s="701" t="s">
        <v>1608</v>
      </c>
      <c r="K5356" s="702">
        <v>29421</v>
      </c>
      <c r="L5356" s="701" t="s">
        <v>1613</v>
      </c>
      <c r="M5356" s="705">
        <v>113</v>
      </c>
      <c r="N5356" s="701" t="s">
        <v>1608</v>
      </c>
      <c r="O5356" s="702">
        <v>2264</v>
      </c>
      <c r="P5356" s="701" t="s">
        <v>1341</v>
      </c>
      <c r="Q5356" s="706"/>
      <c r="R5356" s="701" t="s">
        <v>1341</v>
      </c>
      <c r="S5356" s="701" t="s">
        <v>1341</v>
      </c>
    </row>
    <row r="5357" spans="1:19" x14ac:dyDescent="0.3">
      <c r="A5357" s="701" t="s">
        <v>5123</v>
      </c>
      <c r="B5357" s="701" t="s">
        <v>1607</v>
      </c>
      <c r="C5357" s="701" t="s">
        <v>612</v>
      </c>
      <c r="D5357" s="702">
        <v>1979</v>
      </c>
      <c r="E5357" s="701" t="s">
        <v>1642</v>
      </c>
      <c r="F5357" s="701" t="s">
        <v>1643</v>
      </c>
      <c r="G5357" s="701" t="s">
        <v>1607</v>
      </c>
      <c r="H5357" s="703">
        <v>29661</v>
      </c>
      <c r="I5357" s="703">
        <v>29661</v>
      </c>
      <c r="J5357" s="701" t="s">
        <v>1608</v>
      </c>
      <c r="K5357" s="702">
        <v>30173</v>
      </c>
      <c r="L5357" s="701" t="s">
        <v>1613</v>
      </c>
      <c r="M5357" s="705">
        <v>518</v>
      </c>
      <c r="N5357" s="701" t="s">
        <v>1608</v>
      </c>
      <c r="O5357" s="702">
        <v>1683</v>
      </c>
      <c r="P5357" s="701" t="s">
        <v>1341</v>
      </c>
      <c r="Q5357" s="706"/>
      <c r="R5357" s="701" t="s">
        <v>1341</v>
      </c>
      <c r="S5357" s="701" t="s">
        <v>1341</v>
      </c>
    </row>
    <row r="5358" spans="1:19" x14ac:dyDescent="0.3">
      <c r="A5358" s="701" t="s">
        <v>5124</v>
      </c>
      <c r="B5358" s="701" t="s">
        <v>1607</v>
      </c>
      <c r="C5358" s="701" t="s">
        <v>612</v>
      </c>
      <c r="D5358" s="702">
        <v>1979</v>
      </c>
      <c r="E5358" s="701" t="s">
        <v>1642</v>
      </c>
      <c r="F5358" s="701" t="s">
        <v>1643</v>
      </c>
      <c r="G5358" s="701" t="s">
        <v>1607</v>
      </c>
      <c r="H5358" s="703">
        <v>29530</v>
      </c>
      <c r="I5358" s="703">
        <v>29530</v>
      </c>
      <c r="J5358" s="701" t="s">
        <v>1608</v>
      </c>
      <c r="K5358" s="702">
        <v>32363</v>
      </c>
      <c r="L5358" s="701" t="s">
        <v>1613</v>
      </c>
      <c r="M5358" s="705">
        <v>641</v>
      </c>
      <c r="N5358" s="701" t="s">
        <v>1608</v>
      </c>
      <c r="O5358" s="702">
        <v>1441</v>
      </c>
      <c r="P5358" s="701" t="s">
        <v>1341</v>
      </c>
      <c r="Q5358" s="706"/>
      <c r="R5358" s="701" t="s">
        <v>1341</v>
      </c>
      <c r="S5358" s="701" t="s">
        <v>1341</v>
      </c>
    </row>
    <row r="5359" spans="1:19" x14ac:dyDescent="0.3">
      <c r="A5359" s="701" t="s">
        <v>5125</v>
      </c>
      <c r="B5359" s="701" t="s">
        <v>1607</v>
      </c>
      <c r="C5359" s="701" t="s">
        <v>612</v>
      </c>
      <c r="D5359" s="702">
        <v>1979</v>
      </c>
      <c r="E5359" s="701" t="s">
        <v>1655</v>
      </c>
      <c r="F5359" s="701" t="s">
        <v>1634</v>
      </c>
      <c r="G5359" s="701" t="s">
        <v>1607</v>
      </c>
      <c r="H5359" s="703">
        <v>29531</v>
      </c>
      <c r="I5359" s="703">
        <v>29531</v>
      </c>
      <c r="J5359" s="701" t="s">
        <v>1608</v>
      </c>
      <c r="K5359" s="702">
        <v>27821</v>
      </c>
      <c r="L5359" s="701" t="s">
        <v>1613</v>
      </c>
      <c r="M5359" s="705">
        <v>1501</v>
      </c>
      <c r="N5359" s="701" t="s">
        <v>1608</v>
      </c>
      <c r="O5359" s="702">
        <v>2619</v>
      </c>
      <c r="P5359" s="701" t="s">
        <v>1341</v>
      </c>
      <c r="Q5359" s="704"/>
      <c r="R5359" s="701" t="s">
        <v>1341</v>
      </c>
      <c r="S5359" s="701" t="s">
        <v>1341</v>
      </c>
    </row>
    <row r="5360" spans="1:19" x14ac:dyDescent="0.3">
      <c r="A5360" s="701" t="s">
        <v>5126</v>
      </c>
      <c r="B5360" s="701" t="s">
        <v>1607</v>
      </c>
      <c r="C5360" s="701" t="s">
        <v>612</v>
      </c>
      <c r="D5360" s="702">
        <v>1979</v>
      </c>
      <c r="E5360" s="701" t="s">
        <v>1655</v>
      </c>
      <c r="F5360" s="701" t="s">
        <v>1634</v>
      </c>
      <c r="G5360" s="701" t="s">
        <v>1607</v>
      </c>
      <c r="H5360" s="703">
        <v>29661</v>
      </c>
      <c r="I5360" s="703">
        <v>29661</v>
      </c>
      <c r="J5360" s="701" t="s">
        <v>1608</v>
      </c>
      <c r="K5360" s="702">
        <v>26564</v>
      </c>
      <c r="L5360" s="701" t="s">
        <v>1613</v>
      </c>
      <c r="M5360" s="705">
        <v>1762</v>
      </c>
      <c r="N5360" s="701" t="s">
        <v>1608</v>
      </c>
      <c r="O5360" s="702">
        <v>3717</v>
      </c>
      <c r="P5360" s="701" t="s">
        <v>1341</v>
      </c>
      <c r="Q5360" s="704"/>
      <c r="R5360" s="701" t="s">
        <v>1341</v>
      </c>
      <c r="S5360" s="701" t="s">
        <v>1341</v>
      </c>
    </row>
    <row r="5361" spans="1:19" x14ac:dyDescent="0.3">
      <c r="A5361" s="701" t="s">
        <v>5127</v>
      </c>
      <c r="B5361" s="701" t="s">
        <v>1607</v>
      </c>
      <c r="C5361" s="701" t="s">
        <v>612</v>
      </c>
      <c r="D5361" s="702">
        <v>1979</v>
      </c>
      <c r="E5361" s="701" t="s">
        <v>1655</v>
      </c>
      <c r="F5361" s="701" t="s">
        <v>1634</v>
      </c>
      <c r="G5361" s="701" t="s">
        <v>1607</v>
      </c>
      <c r="H5361" s="703">
        <v>29530</v>
      </c>
      <c r="I5361" s="703">
        <v>29530</v>
      </c>
      <c r="J5361" s="701" t="s">
        <v>1608</v>
      </c>
      <c r="K5361" s="702">
        <v>28379</v>
      </c>
      <c r="L5361" s="701" t="s">
        <v>1613</v>
      </c>
      <c r="M5361" s="705">
        <v>1370</v>
      </c>
      <c r="N5361" s="701" t="s">
        <v>1608</v>
      </c>
      <c r="O5361" s="702">
        <v>1370</v>
      </c>
      <c r="P5361" s="701" t="s">
        <v>1613</v>
      </c>
      <c r="Q5361" s="705">
        <v>311246</v>
      </c>
      <c r="R5361" s="701" t="s">
        <v>1341</v>
      </c>
      <c r="S5361" s="701" t="s">
        <v>1341</v>
      </c>
    </row>
    <row r="5362" spans="1:19" x14ac:dyDescent="0.3">
      <c r="A5362" s="701" t="s">
        <v>5135</v>
      </c>
      <c r="B5362" s="701" t="s">
        <v>1607</v>
      </c>
      <c r="C5362" s="701" t="s">
        <v>612</v>
      </c>
      <c r="D5362" s="702">
        <v>1979</v>
      </c>
      <c r="E5362" s="701" t="s">
        <v>1662</v>
      </c>
      <c r="F5362" s="701" t="s">
        <v>1663</v>
      </c>
      <c r="G5362" s="701" t="s">
        <v>1607</v>
      </c>
      <c r="H5362" s="703">
        <v>29668</v>
      </c>
      <c r="I5362" s="703">
        <v>29669</v>
      </c>
      <c r="J5362" s="701" t="s">
        <v>1608</v>
      </c>
      <c r="K5362" s="702">
        <v>39656</v>
      </c>
      <c r="L5362" s="701" t="s">
        <v>1613</v>
      </c>
      <c r="M5362" s="702">
        <v>2595</v>
      </c>
      <c r="N5362" s="701" t="s">
        <v>1608</v>
      </c>
      <c r="O5362" s="705">
        <v>9654</v>
      </c>
      <c r="P5362" s="701" t="s">
        <v>1613</v>
      </c>
      <c r="Q5362" s="705">
        <v>21934</v>
      </c>
      <c r="R5362" s="701" t="s">
        <v>1341</v>
      </c>
      <c r="S5362" s="701" t="s">
        <v>1341</v>
      </c>
    </row>
    <row r="5363" spans="1:19" x14ac:dyDescent="0.3">
      <c r="A5363" s="701" t="s">
        <v>5136</v>
      </c>
      <c r="B5363" s="701" t="s">
        <v>1607</v>
      </c>
      <c r="C5363" s="701" t="s">
        <v>612</v>
      </c>
      <c r="D5363" s="702">
        <v>1979</v>
      </c>
      <c r="E5363" s="701" t="s">
        <v>1662</v>
      </c>
      <c r="F5363" s="701" t="s">
        <v>1663</v>
      </c>
      <c r="G5363" s="701" t="s">
        <v>1607</v>
      </c>
      <c r="H5363" s="703">
        <v>29661</v>
      </c>
      <c r="I5363" s="703">
        <v>29669</v>
      </c>
      <c r="J5363" s="701" t="s">
        <v>1608</v>
      </c>
      <c r="K5363" s="702">
        <v>42225</v>
      </c>
      <c r="L5363" s="701" t="s">
        <v>1613</v>
      </c>
      <c r="M5363" s="705">
        <v>1272</v>
      </c>
      <c r="N5363" s="701" t="s">
        <v>1608</v>
      </c>
      <c r="O5363" s="702">
        <v>7377</v>
      </c>
      <c r="P5363" s="701" t="s">
        <v>1341</v>
      </c>
      <c r="Q5363" s="704"/>
      <c r="R5363" s="701" t="s">
        <v>1341</v>
      </c>
      <c r="S5363" s="701" t="s">
        <v>1341</v>
      </c>
    </row>
    <row r="5364" spans="1:19" x14ac:dyDescent="0.3">
      <c r="A5364" s="701" t="s">
        <v>5137</v>
      </c>
      <c r="B5364" s="701" t="s">
        <v>1607</v>
      </c>
      <c r="C5364" s="701" t="s">
        <v>612</v>
      </c>
      <c r="D5364" s="702">
        <v>1979</v>
      </c>
      <c r="E5364" s="701" t="s">
        <v>1662</v>
      </c>
      <c r="F5364" s="701" t="s">
        <v>1663</v>
      </c>
      <c r="G5364" s="701" t="s">
        <v>1607</v>
      </c>
      <c r="H5364" s="703">
        <v>29661</v>
      </c>
      <c r="I5364" s="703">
        <v>29663</v>
      </c>
      <c r="J5364" s="701" t="s">
        <v>1608</v>
      </c>
      <c r="K5364" s="702">
        <v>48313</v>
      </c>
      <c r="L5364" s="701" t="s">
        <v>1613</v>
      </c>
      <c r="M5364" s="705">
        <v>1657</v>
      </c>
      <c r="N5364" s="701" t="s">
        <v>1608</v>
      </c>
      <c r="O5364" s="702">
        <v>1812</v>
      </c>
      <c r="P5364" s="701" t="s">
        <v>1341</v>
      </c>
      <c r="Q5364" s="704"/>
      <c r="R5364" s="701" t="s">
        <v>1341</v>
      </c>
      <c r="S5364" s="701" t="s">
        <v>1341</v>
      </c>
    </row>
    <row r="5365" spans="1:19" x14ac:dyDescent="0.3">
      <c r="A5365" s="701" t="s">
        <v>5128</v>
      </c>
      <c r="B5365" s="701" t="s">
        <v>1607</v>
      </c>
      <c r="C5365" s="701" t="s">
        <v>612</v>
      </c>
      <c r="D5365" s="702">
        <v>1980</v>
      </c>
      <c r="E5365" s="701" t="s">
        <v>1655</v>
      </c>
      <c r="F5365" s="701" t="s">
        <v>1634</v>
      </c>
      <c r="G5365" s="701" t="s">
        <v>1607</v>
      </c>
      <c r="H5365" s="703">
        <v>29895</v>
      </c>
      <c r="I5365" s="703">
        <v>29895</v>
      </c>
      <c r="J5365" s="701" t="s">
        <v>1608</v>
      </c>
      <c r="K5365" s="702">
        <v>29386</v>
      </c>
      <c r="L5365" s="701" t="s">
        <v>1613</v>
      </c>
      <c r="M5365" s="705">
        <v>188</v>
      </c>
      <c r="N5365" s="701" t="s">
        <v>1608</v>
      </c>
      <c r="O5365" s="702">
        <v>1888</v>
      </c>
      <c r="P5365" s="701" t="s">
        <v>1341</v>
      </c>
      <c r="Q5365" s="704"/>
      <c r="R5365" s="701" t="s">
        <v>1341</v>
      </c>
      <c r="S5365" s="701" t="s">
        <v>1341</v>
      </c>
    </row>
    <row r="5366" spans="1:19" x14ac:dyDescent="0.3">
      <c r="A5366" s="701" t="s">
        <v>5146</v>
      </c>
      <c r="B5366" s="701" t="s">
        <v>1607</v>
      </c>
      <c r="C5366" s="701" t="s">
        <v>612</v>
      </c>
      <c r="D5366" s="702">
        <v>1980</v>
      </c>
      <c r="E5366" s="701" t="s">
        <v>1655</v>
      </c>
      <c r="F5366" s="701" t="s">
        <v>1634</v>
      </c>
      <c r="G5366" s="701" t="s">
        <v>1607</v>
      </c>
      <c r="H5366" s="703">
        <v>29895</v>
      </c>
      <c r="I5366" s="703">
        <v>29895</v>
      </c>
      <c r="J5366" s="701" t="s">
        <v>1608</v>
      </c>
      <c r="K5366" s="702">
        <v>31654</v>
      </c>
      <c r="L5366" s="701" t="s">
        <v>1341</v>
      </c>
      <c r="M5366" s="706"/>
      <c r="N5366" s="701" t="s">
        <v>1608</v>
      </c>
      <c r="O5366" s="702">
        <v>646</v>
      </c>
      <c r="P5366" s="701" t="s">
        <v>1341</v>
      </c>
      <c r="Q5366" s="704"/>
      <c r="R5366" s="701" t="s">
        <v>1341</v>
      </c>
      <c r="S5366" s="701" t="s">
        <v>1341</v>
      </c>
    </row>
    <row r="5367" spans="1:19" x14ac:dyDescent="0.3">
      <c r="A5367" s="701" t="s">
        <v>5147</v>
      </c>
      <c r="B5367" s="701" t="s">
        <v>1607</v>
      </c>
      <c r="C5367" s="701" t="s">
        <v>612</v>
      </c>
      <c r="D5367" s="702">
        <v>1980</v>
      </c>
      <c r="E5367" s="701" t="s">
        <v>1655</v>
      </c>
      <c r="F5367" s="701" t="s">
        <v>1634</v>
      </c>
      <c r="G5367" s="701" t="s">
        <v>1607</v>
      </c>
      <c r="H5367" s="703">
        <v>30025</v>
      </c>
      <c r="I5367" s="703">
        <v>30026</v>
      </c>
      <c r="J5367" s="701" t="s">
        <v>1608</v>
      </c>
      <c r="K5367" s="702">
        <v>30886</v>
      </c>
      <c r="L5367" s="701" t="s">
        <v>1341</v>
      </c>
      <c r="M5367" s="706"/>
      <c r="N5367" s="701" t="s">
        <v>1608</v>
      </c>
      <c r="O5367" s="702">
        <v>281</v>
      </c>
      <c r="P5367" s="701" t="s">
        <v>1341</v>
      </c>
      <c r="Q5367" s="704"/>
      <c r="R5367" s="701" t="s">
        <v>1341</v>
      </c>
      <c r="S5367" s="701" t="s">
        <v>1341</v>
      </c>
    </row>
    <row r="5368" spans="1:19" x14ac:dyDescent="0.3">
      <c r="A5368" s="701" t="s">
        <v>5150</v>
      </c>
      <c r="B5368" s="701" t="s">
        <v>1607</v>
      </c>
      <c r="C5368" s="701" t="s">
        <v>612</v>
      </c>
      <c r="D5368" s="702">
        <v>1980</v>
      </c>
      <c r="E5368" s="701" t="s">
        <v>1642</v>
      </c>
      <c r="F5368" s="701" t="s">
        <v>1643</v>
      </c>
      <c r="G5368" s="701" t="s">
        <v>1607</v>
      </c>
      <c r="H5368" s="703">
        <v>29895</v>
      </c>
      <c r="I5368" s="703">
        <v>29895</v>
      </c>
      <c r="J5368" s="701" t="s">
        <v>1608</v>
      </c>
      <c r="K5368" s="702">
        <v>38632</v>
      </c>
      <c r="L5368" s="701" t="s">
        <v>1341</v>
      </c>
      <c r="M5368" s="706"/>
      <c r="N5368" s="701" t="s">
        <v>1608</v>
      </c>
      <c r="O5368" s="705">
        <v>127</v>
      </c>
      <c r="P5368" s="701" t="s">
        <v>1341</v>
      </c>
      <c r="Q5368" s="704"/>
      <c r="R5368" s="701" t="s">
        <v>1341</v>
      </c>
      <c r="S5368" s="701" t="s">
        <v>1341</v>
      </c>
    </row>
    <row r="5369" spans="1:19" x14ac:dyDescent="0.3">
      <c r="A5369" s="701" t="s">
        <v>5151</v>
      </c>
      <c r="B5369" s="701" t="s">
        <v>1607</v>
      </c>
      <c r="C5369" s="701" t="s">
        <v>612</v>
      </c>
      <c r="D5369" s="702">
        <v>1980</v>
      </c>
      <c r="E5369" s="701" t="s">
        <v>1642</v>
      </c>
      <c r="F5369" s="701" t="s">
        <v>1643</v>
      </c>
      <c r="G5369" s="701" t="s">
        <v>1607</v>
      </c>
      <c r="H5369" s="703">
        <v>30025</v>
      </c>
      <c r="I5369" s="703">
        <v>30025</v>
      </c>
      <c r="J5369" s="701" t="s">
        <v>1608</v>
      </c>
      <c r="K5369" s="702">
        <v>34719</v>
      </c>
      <c r="L5369" s="701" t="s">
        <v>1341</v>
      </c>
      <c r="M5369" s="704"/>
      <c r="N5369" s="701" t="s">
        <v>1608</v>
      </c>
      <c r="O5369" s="702">
        <v>1185</v>
      </c>
      <c r="P5369" s="701" t="s">
        <v>1341</v>
      </c>
      <c r="Q5369" s="704"/>
      <c r="R5369" s="701" t="s">
        <v>1341</v>
      </c>
      <c r="S5369" s="701" t="s">
        <v>1341</v>
      </c>
    </row>
    <row r="5370" spans="1:19" x14ac:dyDescent="0.3">
      <c r="A5370" s="701" t="s">
        <v>5153</v>
      </c>
      <c r="B5370" s="701" t="s">
        <v>1607</v>
      </c>
      <c r="C5370" s="701" t="s">
        <v>612</v>
      </c>
      <c r="D5370" s="702">
        <v>1980</v>
      </c>
      <c r="E5370" s="701" t="s">
        <v>1662</v>
      </c>
      <c r="F5370" s="701" t="s">
        <v>1663</v>
      </c>
      <c r="G5370" s="701" t="s">
        <v>1607</v>
      </c>
      <c r="H5370" s="703">
        <v>30028</v>
      </c>
      <c r="I5370" s="703">
        <v>30028</v>
      </c>
      <c r="J5370" s="701" t="s">
        <v>1608</v>
      </c>
      <c r="K5370" s="702">
        <v>50022</v>
      </c>
      <c r="L5370" s="701" t="s">
        <v>1341</v>
      </c>
      <c r="M5370" s="706"/>
      <c r="N5370" s="701" t="s">
        <v>1608</v>
      </c>
      <c r="O5370" s="702">
        <v>3136</v>
      </c>
      <c r="P5370" s="701" t="s">
        <v>1341</v>
      </c>
      <c r="Q5370" s="704"/>
      <c r="R5370" s="701" t="s">
        <v>1341</v>
      </c>
      <c r="S5370" s="701" t="s">
        <v>1341</v>
      </c>
    </row>
    <row r="5371" spans="1:19" x14ac:dyDescent="0.3">
      <c r="A5371" s="701" t="s">
        <v>5154</v>
      </c>
      <c r="B5371" s="701" t="s">
        <v>1607</v>
      </c>
      <c r="C5371" s="701" t="s">
        <v>612</v>
      </c>
      <c r="D5371" s="702">
        <v>1980</v>
      </c>
      <c r="E5371" s="701" t="s">
        <v>1662</v>
      </c>
      <c r="F5371" s="701" t="s">
        <v>1663</v>
      </c>
      <c r="G5371" s="701" t="s">
        <v>1607</v>
      </c>
      <c r="H5371" s="703">
        <v>30029</v>
      </c>
      <c r="I5371" s="703">
        <v>30029</v>
      </c>
      <c r="J5371" s="701" t="s">
        <v>1608</v>
      </c>
      <c r="K5371" s="702">
        <v>49482</v>
      </c>
      <c r="L5371" s="701" t="s">
        <v>1613</v>
      </c>
      <c r="M5371" s="705">
        <v>402</v>
      </c>
      <c r="N5371" s="701" t="s">
        <v>1608</v>
      </c>
      <c r="O5371" s="702">
        <v>1606</v>
      </c>
      <c r="P5371" s="701" t="s">
        <v>1341</v>
      </c>
      <c r="Q5371" s="704"/>
      <c r="R5371" s="701" t="s">
        <v>1341</v>
      </c>
      <c r="S5371" s="701" t="s">
        <v>1341</v>
      </c>
    </row>
    <row r="5372" spans="1:19" x14ac:dyDescent="0.3">
      <c r="A5372" s="701" t="s">
        <v>5155</v>
      </c>
      <c r="B5372" s="701" t="s">
        <v>1607</v>
      </c>
      <c r="C5372" s="701" t="s">
        <v>612</v>
      </c>
      <c r="D5372" s="702">
        <v>1980</v>
      </c>
      <c r="E5372" s="701" t="s">
        <v>1662</v>
      </c>
      <c r="F5372" s="701" t="s">
        <v>1663</v>
      </c>
      <c r="G5372" s="701" t="s">
        <v>1607</v>
      </c>
      <c r="H5372" s="703">
        <v>30032</v>
      </c>
      <c r="I5372" s="703">
        <v>30032</v>
      </c>
      <c r="J5372" s="701" t="s">
        <v>1608</v>
      </c>
      <c r="K5372" s="702">
        <v>49232</v>
      </c>
      <c r="L5372" s="701" t="s">
        <v>1613</v>
      </c>
      <c r="M5372" s="705">
        <v>232</v>
      </c>
      <c r="N5372" s="701" t="s">
        <v>1608</v>
      </c>
      <c r="O5372" s="702">
        <v>927</v>
      </c>
      <c r="P5372" s="701" t="s">
        <v>1341</v>
      </c>
      <c r="Q5372" s="704"/>
      <c r="R5372" s="701" t="s">
        <v>1341</v>
      </c>
      <c r="S5372" s="701" t="s">
        <v>1341</v>
      </c>
    </row>
    <row r="5373" spans="1:19" x14ac:dyDescent="0.3">
      <c r="A5373" s="701" t="s">
        <v>5152</v>
      </c>
      <c r="B5373" s="701" t="s">
        <v>1607</v>
      </c>
      <c r="C5373" s="701" t="s">
        <v>612</v>
      </c>
      <c r="D5373" s="702">
        <v>1981</v>
      </c>
      <c r="E5373" s="701" t="s">
        <v>1642</v>
      </c>
      <c r="F5373" s="701" t="s">
        <v>1643</v>
      </c>
      <c r="G5373" s="701" t="s">
        <v>1607</v>
      </c>
      <c r="H5373" s="703">
        <v>30263</v>
      </c>
      <c r="I5373" s="703">
        <v>30263</v>
      </c>
      <c r="J5373" s="701" t="s">
        <v>1608</v>
      </c>
      <c r="K5373" s="702">
        <v>32253</v>
      </c>
      <c r="L5373" s="701" t="s">
        <v>1613</v>
      </c>
      <c r="M5373" s="702">
        <v>887</v>
      </c>
      <c r="N5373" s="701" t="s">
        <v>1608</v>
      </c>
      <c r="O5373" s="705">
        <v>2365</v>
      </c>
      <c r="P5373" s="701" t="s">
        <v>1613</v>
      </c>
      <c r="Q5373" s="705">
        <v>492</v>
      </c>
      <c r="R5373" s="701" t="s">
        <v>1341</v>
      </c>
      <c r="S5373" s="701" t="s">
        <v>1341</v>
      </c>
    </row>
    <row r="5374" spans="1:19" x14ac:dyDescent="0.3">
      <c r="A5374" s="701" t="s">
        <v>5164</v>
      </c>
      <c r="B5374" s="701" t="s">
        <v>1607</v>
      </c>
      <c r="C5374" s="701" t="s">
        <v>612</v>
      </c>
      <c r="D5374" s="702">
        <v>1981</v>
      </c>
      <c r="E5374" s="701" t="s">
        <v>1642</v>
      </c>
      <c r="F5374" s="701" t="s">
        <v>1643</v>
      </c>
      <c r="G5374" s="701" t="s">
        <v>1607</v>
      </c>
      <c r="H5374" s="703">
        <v>30389</v>
      </c>
      <c r="I5374" s="703">
        <v>30389</v>
      </c>
      <c r="J5374" s="701" t="s">
        <v>1608</v>
      </c>
      <c r="K5374" s="702">
        <v>30049</v>
      </c>
      <c r="L5374" s="701" t="s">
        <v>1613</v>
      </c>
      <c r="M5374" s="705">
        <v>249</v>
      </c>
      <c r="N5374" s="701" t="s">
        <v>1608</v>
      </c>
      <c r="O5374" s="702">
        <v>2364</v>
      </c>
      <c r="P5374" s="701" t="s">
        <v>1613</v>
      </c>
      <c r="Q5374" s="705">
        <v>84779</v>
      </c>
      <c r="R5374" s="701" t="s">
        <v>1341</v>
      </c>
      <c r="S5374" s="701" t="s">
        <v>1341</v>
      </c>
    </row>
    <row r="5375" spans="1:19" x14ac:dyDescent="0.3">
      <c r="A5375" s="701" t="s">
        <v>5174</v>
      </c>
      <c r="B5375" s="701" t="s">
        <v>1607</v>
      </c>
      <c r="C5375" s="701" t="s">
        <v>612</v>
      </c>
      <c r="D5375" s="702">
        <v>1982</v>
      </c>
      <c r="E5375" s="701" t="s">
        <v>1662</v>
      </c>
      <c r="F5375" s="701" t="s">
        <v>1663</v>
      </c>
      <c r="G5375" s="701" t="s">
        <v>1607</v>
      </c>
      <c r="H5375" s="703">
        <v>30760</v>
      </c>
      <c r="I5375" s="703">
        <v>30760</v>
      </c>
      <c r="J5375" s="701" t="s">
        <v>1608</v>
      </c>
      <c r="K5375" s="702">
        <v>51521</v>
      </c>
      <c r="L5375" s="701" t="s">
        <v>1613</v>
      </c>
      <c r="M5375" s="705">
        <v>232</v>
      </c>
      <c r="N5375" s="701" t="s">
        <v>1608</v>
      </c>
      <c r="O5375" s="705">
        <v>927</v>
      </c>
      <c r="P5375" s="701" t="s">
        <v>1613</v>
      </c>
      <c r="Q5375" s="705">
        <v>165982</v>
      </c>
      <c r="R5375" s="701" t="s">
        <v>1341</v>
      </c>
      <c r="S5375" s="701" t="s">
        <v>1341</v>
      </c>
    </row>
    <row r="5376" spans="1:19" x14ac:dyDescent="0.3">
      <c r="A5376" s="701" t="s">
        <v>5176</v>
      </c>
      <c r="B5376" s="701" t="s">
        <v>1607</v>
      </c>
      <c r="C5376" s="701" t="s">
        <v>612</v>
      </c>
      <c r="D5376" s="702">
        <v>1982</v>
      </c>
      <c r="E5376" s="701" t="s">
        <v>1662</v>
      </c>
      <c r="F5376" s="701" t="s">
        <v>1663</v>
      </c>
      <c r="G5376" s="701" t="s">
        <v>1607</v>
      </c>
      <c r="H5376" s="703">
        <v>30764</v>
      </c>
      <c r="I5376" s="703">
        <v>30767</v>
      </c>
      <c r="J5376" s="701" t="s">
        <v>1608</v>
      </c>
      <c r="K5376" s="702">
        <v>25294</v>
      </c>
      <c r="L5376" s="701" t="s">
        <v>1613</v>
      </c>
      <c r="M5376" s="705">
        <v>99</v>
      </c>
      <c r="N5376" s="701" t="s">
        <v>1608</v>
      </c>
      <c r="O5376" s="702">
        <v>791</v>
      </c>
      <c r="P5376" s="701" t="s">
        <v>1613</v>
      </c>
      <c r="Q5376" s="705">
        <v>77468</v>
      </c>
      <c r="R5376" s="701" t="s">
        <v>1341</v>
      </c>
      <c r="S5376" s="701" t="s">
        <v>1341</v>
      </c>
    </row>
    <row r="5377" spans="1:19" x14ac:dyDescent="0.3">
      <c r="A5377" s="701" t="s">
        <v>5180</v>
      </c>
      <c r="B5377" s="701" t="s">
        <v>1607</v>
      </c>
      <c r="C5377" s="701" t="s">
        <v>612</v>
      </c>
      <c r="D5377" s="702">
        <v>1982</v>
      </c>
      <c r="E5377" s="701" t="s">
        <v>1662</v>
      </c>
      <c r="F5377" s="701" t="s">
        <v>1663</v>
      </c>
      <c r="G5377" s="701" t="s">
        <v>1607</v>
      </c>
      <c r="H5377" s="703">
        <v>30628</v>
      </c>
      <c r="I5377" s="703">
        <v>30628</v>
      </c>
      <c r="J5377" s="701" t="s">
        <v>1608</v>
      </c>
      <c r="K5377" s="702">
        <v>25721</v>
      </c>
      <c r="L5377" s="701" t="s">
        <v>1341</v>
      </c>
      <c r="M5377" s="704"/>
      <c r="N5377" s="701" t="s">
        <v>1608</v>
      </c>
      <c r="O5377" s="702">
        <v>579</v>
      </c>
      <c r="P5377" s="701" t="s">
        <v>1613</v>
      </c>
      <c r="Q5377" s="705">
        <v>23528</v>
      </c>
      <c r="R5377" s="701" t="s">
        <v>1341</v>
      </c>
      <c r="S5377" s="701" t="s">
        <v>1341</v>
      </c>
    </row>
    <row r="5378" spans="1:19" x14ac:dyDescent="0.3">
      <c r="A5378" s="701" t="s">
        <v>5175</v>
      </c>
      <c r="B5378" s="701" t="s">
        <v>1607</v>
      </c>
      <c r="C5378" s="701" t="s">
        <v>612</v>
      </c>
      <c r="D5378" s="702">
        <v>1983</v>
      </c>
      <c r="E5378" s="701" t="s">
        <v>1662</v>
      </c>
      <c r="F5378" s="701" t="s">
        <v>1663</v>
      </c>
      <c r="G5378" s="701" t="s">
        <v>1607</v>
      </c>
      <c r="H5378" s="703">
        <v>31117</v>
      </c>
      <c r="I5378" s="703">
        <v>31118</v>
      </c>
      <c r="J5378" s="701" t="s">
        <v>1608</v>
      </c>
      <c r="K5378" s="702">
        <v>50195</v>
      </c>
      <c r="L5378" s="701" t="s">
        <v>1613</v>
      </c>
      <c r="M5378" s="705">
        <v>181</v>
      </c>
      <c r="N5378" s="701" t="s">
        <v>1608</v>
      </c>
      <c r="O5378" s="702">
        <v>1265</v>
      </c>
      <c r="P5378" s="701" t="s">
        <v>1613</v>
      </c>
      <c r="Q5378" s="705">
        <v>118128</v>
      </c>
      <c r="R5378" s="701" t="s">
        <v>1341</v>
      </c>
      <c r="S5378" s="701" t="s">
        <v>1341</v>
      </c>
    </row>
    <row r="5379" spans="1:19" x14ac:dyDescent="0.3">
      <c r="A5379" s="701" t="s">
        <v>5182</v>
      </c>
      <c r="B5379" s="701" t="s">
        <v>1607</v>
      </c>
      <c r="C5379" s="701" t="s">
        <v>612</v>
      </c>
      <c r="D5379" s="702">
        <v>1983</v>
      </c>
      <c r="E5379" s="701" t="s">
        <v>1662</v>
      </c>
      <c r="F5379" s="701" t="s">
        <v>1663</v>
      </c>
      <c r="G5379" s="701" t="s">
        <v>1607</v>
      </c>
      <c r="H5379" s="703">
        <v>30993</v>
      </c>
      <c r="I5379" s="703">
        <v>30994</v>
      </c>
      <c r="J5379" s="701" t="s">
        <v>1608</v>
      </c>
      <c r="K5379" s="702">
        <v>26553</v>
      </c>
      <c r="L5379" s="701" t="s">
        <v>1341</v>
      </c>
      <c r="M5379" s="704"/>
      <c r="N5379" s="701" t="s">
        <v>1608</v>
      </c>
      <c r="O5379" s="702">
        <v>1193</v>
      </c>
      <c r="P5379" s="701" t="s">
        <v>1613</v>
      </c>
      <c r="Q5379" s="702">
        <v>99520</v>
      </c>
      <c r="R5379" s="701" t="s">
        <v>1341</v>
      </c>
      <c r="S5379" s="701" t="s">
        <v>1341</v>
      </c>
    </row>
    <row r="5380" spans="1:19" x14ac:dyDescent="0.3">
      <c r="A5380" s="701" t="s">
        <v>5205</v>
      </c>
      <c r="B5380" s="701" t="s">
        <v>1607</v>
      </c>
      <c r="C5380" s="701" t="s">
        <v>612</v>
      </c>
      <c r="D5380" s="702">
        <v>1984</v>
      </c>
      <c r="E5380" s="701" t="s">
        <v>1630</v>
      </c>
      <c r="F5380" s="701" t="s">
        <v>1631</v>
      </c>
      <c r="G5380" s="701" t="s">
        <v>1607</v>
      </c>
      <c r="H5380" s="703">
        <v>31356</v>
      </c>
      <c r="I5380" s="703">
        <v>31356</v>
      </c>
      <c r="J5380" s="701" t="s">
        <v>1608</v>
      </c>
      <c r="K5380" s="702">
        <v>13282</v>
      </c>
      <c r="L5380" s="701" t="s">
        <v>1613</v>
      </c>
      <c r="M5380" s="702">
        <v>131</v>
      </c>
      <c r="N5380" s="701" t="s">
        <v>1608</v>
      </c>
      <c r="O5380" s="702">
        <v>524</v>
      </c>
      <c r="P5380" s="701" t="s">
        <v>1341</v>
      </c>
      <c r="Q5380" s="704"/>
      <c r="R5380" s="701" t="s">
        <v>1341</v>
      </c>
      <c r="S5380" s="701" t="s">
        <v>1341</v>
      </c>
    </row>
    <row r="5381" spans="1:19" x14ac:dyDescent="0.3">
      <c r="A5381" s="701" t="s">
        <v>5206</v>
      </c>
      <c r="B5381" s="701" t="s">
        <v>1607</v>
      </c>
      <c r="C5381" s="701" t="s">
        <v>612</v>
      </c>
      <c r="D5381" s="702">
        <v>1984</v>
      </c>
      <c r="E5381" s="701" t="s">
        <v>1630</v>
      </c>
      <c r="F5381" s="701" t="s">
        <v>1631</v>
      </c>
      <c r="G5381" s="701" t="s">
        <v>1607</v>
      </c>
      <c r="H5381" s="703">
        <v>31356</v>
      </c>
      <c r="I5381" s="703">
        <v>31356</v>
      </c>
      <c r="J5381" s="701" t="s">
        <v>1608</v>
      </c>
      <c r="K5381" s="702">
        <v>13312</v>
      </c>
      <c r="L5381" s="701" t="s">
        <v>1613</v>
      </c>
      <c r="M5381" s="705">
        <v>131</v>
      </c>
      <c r="N5381" s="701" t="s">
        <v>1608</v>
      </c>
      <c r="O5381" s="702">
        <v>525</v>
      </c>
      <c r="P5381" s="701" t="s">
        <v>1341</v>
      </c>
      <c r="Q5381" s="704"/>
      <c r="R5381" s="701" t="s">
        <v>1341</v>
      </c>
      <c r="S5381" s="701" t="s">
        <v>1341</v>
      </c>
    </row>
    <row r="5382" spans="1:19" x14ac:dyDescent="0.3">
      <c r="A5382" s="701" t="s">
        <v>5207</v>
      </c>
      <c r="B5382" s="701" t="s">
        <v>1607</v>
      </c>
      <c r="C5382" s="701" t="s">
        <v>612</v>
      </c>
      <c r="D5382" s="702">
        <v>1984</v>
      </c>
      <c r="E5382" s="701" t="s">
        <v>1630</v>
      </c>
      <c r="F5382" s="701" t="s">
        <v>1631</v>
      </c>
      <c r="G5382" s="701" t="s">
        <v>1607</v>
      </c>
      <c r="H5382" s="703">
        <v>31356</v>
      </c>
      <c r="I5382" s="703">
        <v>31356</v>
      </c>
      <c r="J5382" s="701" t="s">
        <v>1608</v>
      </c>
      <c r="K5382" s="702">
        <v>14255</v>
      </c>
      <c r="L5382" s="701" t="s">
        <v>1341</v>
      </c>
      <c r="M5382" s="706"/>
      <c r="N5382" s="701" t="s">
        <v>1608</v>
      </c>
      <c r="O5382" s="705">
        <v>1057</v>
      </c>
      <c r="P5382" s="701" t="s">
        <v>1613</v>
      </c>
      <c r="Q5382" s="705">
        <v>58244</v>
      </c>
      <c r="R5382" s="701" t="s">
        <v>1341</v>
      </c>
      <c r="S5382" s="701" t="s">
        <v>1341</v>
      </c>
    </row>
    <row r="5383" spans="1:19" x14ac:dyDescent="0.3">
      <c r="A5383" s="701" t="s">
        <v>5208</v>
      </c>
      <c r="B5383" s="701" t="s">
        <v>1607</v>
      </c>
      <c r="C5383" s="701" t="s">
        <v>612</v>
      </c>
      <c r="D5383" s="702">
        <v>1984</v>
      </c>
      <c r="E5383" s="701" t="s">
        <v>1630</v>
      </c>
      <c r="F5383" s="701" t="s">
        <v>1631</v>
      </c>
      <c r="G5383" s="701" t="s">
        <v>1607</v>
      </c>
      <c r="H5383" s="703">
        <v>31356</v>
      </c>
      <c r="I5383" s="703">
        <v>31356</v>
      </c>
      <c r="J5383" s="701" t="s">
        <v>1608</v>
      </c>
      <c r="K5383" s="702">
        <v>13717</v>
      </c>
      <c r="L5383" s="701" t="s">
        <v>1341</v>
      </c>
      <c r="M5383" s="706"/>
      <c r="N5383" s="701" t="s">
        <v>1608</v>
      </c>
      <c r="O5383" s="702">
        <v>1017</v>
      </c>
      <c r="P5383" s="701" t="s">
        <v>1613</v>
      </c>
      <c r="Q5383" s="702">
        <v>58244</v>
      </c>
      <c r="R5383" s="701" t="s">
        <v>1341</v>
      </c>
      <c r="S5383" s="701" t="s">
        <v>1341</v>
      </c>
    </row>
    <row r="5384" spans="1:19" x14ac:dyDescent="0.3">
      <c r="A5384" s="701" t="s">
        <v>5209</v>
      </c>
      <c r="B5384" s="701" t="s">
        <v>1607</v>
      </c>
      <c r="C5384" s="701" t="s">
        <v>612</v>
      </c>
      <c r="D5384" s="702">
        <v>1984</v>
      </c>
      <c r="E5384" s="701" t="s">
        <v>1655</v>
      </c>
      <c r="F5384" s="701" t="s">
        <v>1634</v>
      </c>
      <c r="G5384" s="701" t="s">
        <v>1607</v>
      </c>
      <c r="H5384" s="703">
        <v>31355</v>
      </c>
      <c r="I5384" s="703">
        <v>31355</v>
      </c>
      <c r="J5384" s="701" t="s">
        <v>1608</v>
      </c>
      <c r="K5384" s="702">
        <v>13139</v>
      </c>
      <c r="L5384" s="701" t="s">
        <v>1341</v>
      </c>
      <c r="M5384" s="706"/>
      <c r="N5384" s="701" t="s">
        <v>1608</v>
      </c>
      <c r="O5384" s="702">
        <v>765</v>
      </c>
      <c r="P5384" s="701" t="s">
        <v>1613</v>
      </c>
      <c r="Q5384" s="705">
        <v>314776</v>
      </c>
      <c r="R5384" s="701" t="s">
        <v>1341</v>
      </c>
      <c r="S5384" s="701" t="s">
        <v>1341</v>
      </c>
    </row>
    <row r="5385" spans="1:19" x14ac:dyDescent="0.3">
      <c r="A5385" s="701" t="s">
        <v>5210</v>
      </c>
      <c r="B5385" s="701" t="s">
        <v>1607</v>
      </c>
      <c r="C5385" s="701" t="s">
        <v>612</v>
      </c>
      <c r="D5385" s="702">
        <v>1984</v>
      </c>
      <c r="E5385" s="701" t="s">
        <v>1655</v>
      </c>
      <c r="F5385" s="701" t="s">
        <v>1634</v>
      </c>
      <c r="G5385" s="701" t="s">
        <v>1607</v>
      </c>
      <c r="H5385" s="703">
        <v>31355</v>
      </c>
      <c r="I5385" s="703">
        <v>31355</v>
      </c>
      <c r="J5385" s="701" t="s">
        <v>1608</v>
      </c>
      <c r="K5385" s="702">
        <v>13716</v>
      </c>
      <c r="L5385" s="701" t="s">
        <v>1341</v>
      </c>
      <c r="M5385" s="704"/>
      <c r="N5385" s="701" t="s">
        <v>1608</v>
      </c>
      <c r="O5385" s="702">
        <v>798</v>
      </c>
      <c r="P5385" s="701" t="s">
        <v>1613</v>
      </c>
      <c r="Q5385" s="702">
        <v>320939</v>
      </c>
      <c r="R5385" s="701" t="s">
        <v>1341</v>
      </c>
      <c r="S5385" s="701" t="s">
        <v>1341</v>
      </c>
    </row>
    <row r="5386" spans="1:19" x14ac:dyDescent="0.3">
      <c r="A5386" s="701" t="s">
        <v>5211</v>
      </c>
      <c r="B5386" s="701" t="s">
        <v>1607</v>
      </c>
      <c r="C5386" s="701" t="s">
        <v>612</v>
      </c>
      <c r="D5386" s="702">
        <v>1984</v>
      </c>
      <c r="E5386" s="701" t="s">
        <v>1662</v>
      </c>
      <c r="F5386" s="701" t="s">
        <v>1663</v>
      </c>
      <c r="G5386" s="701" t="s">
        <v>1607</v>
      </c>
      <c r="H5386" s="703">
        <v>31485</v>
      </c>
      <c r="I5386" s="703">
        <v>31485</v>
      </c>
      <c r="J5386" s="701" t="s">
        <v>1608</v>
      </c>
      <c r="K5386" s="702">
        <v>10507</v>
      </c>
      <c r="L5386" s="701" t="s">
        <v>1341</v>
      </c>
      <c r="M5386" s="704"/>
      <c r="N5386" s="701" t="s">
        <v>1608</v>
      </c>
      <c r="O5386" s="702">
        <v>269</v>
      </c>
      <c r="P5386" s="701" t="s">
        <v>1341</v>
      </c>
      <c r="Q5386" s="706"/>
      <c r="R5386" s="701" t="s">
        <v>1341</v>
      </c>
      <c r="S5386" s="701" t="s">
        <v>1341</v>
      </c>
    </row>
    <row r="5387" spans="1:19" x14ac:dyDescent="0.3">
      <c r="A5387" s="701" t="s">
        <v>5212</v>
      </c>
      <c r="B5387" s="701" t="s">
        <v>1607</v>
      </c>
      <c r="C5387" s="701" t="s">
        <v>612</v>
      </c>
      <c r="D5387" s="702">
        <v>1984</v>
      </c>
      <c r="E5387" s="701" t="s">
        <v>1662</v>
      </c>
      <c r="F5387" s="701" t="s">
        <v>1663</v>
      </c>
      <c r="G5387" s="701" t="s">
        <v>1607</v>
      </c>
      <c r="H5387" s="703">
        <v>31484</v>
      </c>
      <c r="I5387" s="703">
        <v>31484</v>
      </c>
      <c r="J5387" s="701" t="s">
        <v>1608</v>
      </c>
      <c r="K5387" s="702">
        <v>10599</v>
      </c>
      <c r="L5387" s="701" t="s">
        <v>1341</v>
      </c>
      <c r="M5387" s="704"/>
      <c r="N5387" s="701" t="s">
        <v>1608</v>
      </c>
      <c r="O5387" s="702">
        <v>129</v>
      </c>
      <c r="P5387" s="701" t="s">
        <v>1613</v>
      </c>
      <c r="Q5387" s="702">
        <v>104635</v>
      </c>
      <c r="R5387" s="701" t="s">
        <v>1341</v>
      </c>
      <c r="S5387" s="701" t="s">
        <v>1341</v>
      </c>
    </row>
    <row r="5388" spans="1:19" x14ac:dyDescent="0.3">
      <c r="A5388" s="701" t="s">
        <v>5213</v>
      </c>
      <c r="B5388" s="701" t="s">
        <v>1607</v>
      </c>
      <c r="C5388" s="701" t="s">
        <v>612</v>
      </c>
      <c r="D5388" s="702">
        <v>1984</v>
      </c>
      <c r="E5388" s="701" t="s">
        <v>1662</v>
      </c>
      <c r="F5388" s="701" t="s">
        <v>1663</v>
      </c>
      <c r="G5388" s="701" t="s">
        <v>1607</v>
      </c>
      <c r="H5388" s="703">
        <v>31484</v>
      </c>
      <c r="I5388" s="703">
        <v>31484</v>
      </c>
      <c r="J5388" s="701" t="s">
        <v>1608</v>
      </c>
      <c r="K5388" s="702">
        <v>10388</v>
      </c>
      <c r="L5388" s="701" t="s">
        <v>1341</v>
      </c>
      <c r="M5388" s="704"/>
      <c r="N5388" s="701" t="s">
        <v>1608</v>
      </c>
      <c r="O5388" s="702">
        <v>147</v>
      </c>
      <c r="P5388" s="701" t="s">
        <v>1613</v>
      </c>
      <c r="Q5388" s="702">
        <v>56531</v>
      </c>
      <c r="R5388" s="701" t="s">
        <v>1341</v>
      </c>
      <c r="S5388" s="701" t="s">
        <v>1341</v>
      </c>
    </row>
    <row r="5389" spans="1:19" x14ac:dyDescent="0.3">
      <c r="A5389" s="701" t="s">
        <v>5216</v>
      </c>
      <c r="B5389" s="701" t="s">
        <v>1607</v>
      </c>
      <c r="C5389" s="701" t="s">
        <v>612</v>
      </c>
      <c r="D5389" s="702">
        <v>1984</v>
      </c>
      <c r="E5389" s="701" t="s">
        <v>1642</v>
      </c>
      <c r="F5389" s="701" t="s">
        <v>1643</v>
      </c>
      <c r="G5389" s="701" t="s">
        <v>1607</v>
      </c>
      <c r="H5389" s="703">
        <v>31356</v>
      </c>
      <c r="I5389" s="703">
        <v>31356</v>
      </c>
      <c r="J5389" s="701" t="s">
        <v>1608</v>
      </c>
      <c r="K5389" s="702">
        <v>9840</v>
      </c>
      <c r="L5389" s="701" t="s">
        <v>1613</v>
      </c>
      <c r="M5389" s="705">
        <v>37</v>
      </c>
      <c r="N5389" s="701" t="s">
        <v>1608</v>
      </c>
      <c r="O5389" s="702">
        <v>405</v>
      </c>
      <c r="P5389" s="701" t="s">
        <v>1341</v>
      </c>
      <c r="Q5389" s="706"/>
      <c r="R5389" s="701" t="s">
        <v>1341</v>
      </c>
      <c r="S5389" s="701" t="s">
        <v>1341</v>
      </c>
    </row>
    <row r="5390" spans="1:19" x14ac:dyDescent="0.3">
      <c r="A5390" s="701" t="s">
        <v>5217</v>
      </c>
      <c r="B5390" s="701" t="s">
        <v>1607</v>
      </c>
      <c r="C5390" s="701" t="s">
        <v>612</v>
      </c>
      <c r="D5390" s="702">
        <v>1984</v>
      </c>
      <c r="E5390" s="701" t="s">
        <v>1642</v>
      </c>
      <c r="F5390" s="701" t="s">
        <v>1643</v>
      </c>
      <c r="G5390" s="701" t="s">
        <v>1607</v>
      </c>
      <c r="H5390" s="703">
        <v>31356</v>
      </c>
      <c r="I5390" s="703">
        <v>31356</v>
      </c>
      <c r="J5390" s="701" t="s">
        <v>1608</v>
      </c>
      <c r="K5390" s="702">
        <v>10027</v>
      </c>
      <c r="L5390" s="701" t="s">
        <v>1613</v>
      </c>
      <c r="M5390" s="705">
        <v>38</v>
      </c>
      <c r="N5390" s="701" t="s">
        <v>1608</v>
      </c>
      <c r="O5390" s="702">
        <v>413</v>
      </c>
      <c r="P5390" s="701" t="s">
        <v>1341</v>
      </c>
      <c r="Q5390" s="706"/>
      <c r="R5390" s="701" t="s">
        <v>1341</v>
      </c>
      <c r="S5390" s="701" t="s">
        <v>1341</v>
      </c>
    </row>
    <row r="5391" spans="1:19" x14ac:dyDescent="0.3">
      <c r="A5391" s="701" t="s">
        <v>5218</v>
      </c>
      <c r="B5391" s="701" t="s">
        <v>1607</v>
      </c>
      <c r="C5391" s="701" t="s">
        <v>612</v>
      </c>
      <c r="D5391" s="702">
        <v>1984</v>
      </c>
      <c r="E5391" s="701" t="s">
        <v>1642</v>
      </c>
      <c r="F5391" s="701" t="s">
        <v>1643</v>
      </c>
      <c r="G5391" s="701" t="s">
        <v>1607</v>
      </c>
      <c r="H5391" s="703">
        <v>31356</v>
      </c>
      <c r="I5391" s="703">
        <v>31356</v>
      </c>
      <c r="J5391" s="701" t="s">
        <v>1608</v>
      </c>
      <c r="K5391" s="702">
        <v>9726</v>
      </c>
      <c r="L5391" s="701" t="s">
        <v>1613</v>
      </c>
      <c r="M5391" s="705">
        <v>36</v>
      </c>
      <c r="N5391" s="701" t="s">
        <v>1608</v>
      </c>
      <c r="O5391" s="702">
        <v>401</v>
      </c>
      <c r="P5391" s="701" t="s">
        <v>1341</v>
      </c>
      <c r="Q5391" s="704"/>
      <c r="R5391" s="701" t="s">
        <v>1341</v>
      </c>
      <c r="S5391" s="701" t="s">
        <v>1341</v>
      </c>
    </row>
    <row r="5392" spans="1:19" x14ac:dyDescent="0.3">
      <c r="A5392" s="701" t="s">
        <v>5219</v>
      </c>
      <c r="B5392" s="701" t="s">
        <v>1607</v>
      </c>
      <c r="C5392" s="701" t="s">
        <v>612</v>
      </c>
      <c r="D5392" s="702">
        <v>1984</v>
      </c>
      <c r="E5392" s="701" t="s">
        <v>1642</v>
      </c>
      <c r="F5392" s="701" t="s">
        <v>1643</v>
      </c>
      <c r="G5392" s="701" t="s">
        <v>1607</v>
      </c>
      <c r="H5392" s="703">
        <v>31483</v>
      </c>
      <c r="I5392" s="703">
        <v>31483</v>
      </c>
      <c r="J5392" s="701" t="s">
        <v>1608</v>
      </c>
      <c r="K5392" s="702">
        <v>9183</v>
      </c>
      <c r="L5392" s="701" t="s">
        <v>1613</v>
      </c>
      <c r="M5392" s="705">
        <v>44</v>
      </c>
      <c r="N5392" s="701" t="s">
        <v>1608</v>
      </c>
      <c r="O5392" s="702">
        <v>1328</v>
      </c>
      <c r="P5392" s="701" t="s">
        <v>1341</v>
      </c>
      <c r="Q5392" s="706"/>
      <c r="R5392" s="701" t="s">
        <v>1341</v>
      </c>
      <c r="S5392" s="701" t="s">
        <v>1341</v>
      </c>
    </row>
    <row r="5393" spans="1:19" x14ac:dyDescent="0.3">
      <c r="A5393" s="701" t="s">
        <v>5220</v>
      </c>
      <c r="B5393" s="701" t="s">
        <v>1607</v>
      </c>
      <c r="C5393" s="701" t="s">
        <v>612</v>
      </c>
      <c r="D5393" s="702">
        <v>1984</v>
      </c>
      <c r="E5393" s="701" t="s">
        <v>1642</v>
      </c>
      <c r="F5393" s="701" t="s">
        <v>1643</v>
      </c>
      <c r="G5393" s="701" t="s">
        <v>1607</v>
      </c>
      <c r="H5393" s="703">
        <v>31483</v>
      </c>
      <c r="I5393" s="703">
        <v>31483</v>
      </c>
      <c r="J5393" s="701" t="s">
        <v>1608</v>
      </c>
      <c r="K5393" s="702">
        <v>9038</v>
      </c>
      <c r="L5393" s="701" t="s">
        <v>1613</v>
      </c>
      <c r="M5393" s="705">
        <v>43</v>
      </c>
      <c r="N5393" s="701" t="s">
        <v>1608</v>
      </c>
      <c r="O5393" s="702">
        <v>1307</v>
      </c>
      <c r="P5393" s="701" t="s">
        <v>1341</v>
      </c>
      <c r="Q5393" s="706"/>
      <c r="R5393" s="701" t="s">
        <v>1341</v>
      </c>
      <c r="S5393" s="701" t="s">
        <v>1341</v>
      </c>
    </row>
    <row r="5394" spans="1:19" x14ac:dyDescent="0.3">
      <c r="A5394" s="701" t="s">
        <v>5221</v>
      </c>
      <c r="B5394" s="701" t="s">
        <v>1607</v>
      </c>
      <c r="C5394" s="701" t="s">
        <v>612</v>
      </c>
      <c r="D5394" s="702">
        <v>1984</v>
      </c>
      <c r="E5394" s="701" t="s">
        <v>1642</v>
      </c>
      <c r="F5394" s="701" t="s">
        <v>1643</v>
      </c>
      <c r="G5394" s="701" t="s">
        <v>1607</v>
      </c>
      <c r="H5394" s="703">
        <v>31483</v>
      </c>
      <c r="I5394" s="703">
        <v>31483</v>
      </c>
      <c r="J5394" s="701" t="s">
        <v>1608</v>
      </c>
      <c r="K5394" s="702">
        <v>9092</v>
      </c>
      <c r="L5394" s="701" t="s">
        <v>1613</v>
      </c>
      <c r="M5394" s="705">
        <v>43</v>
      </c>
      <c r="N5394" s="701" t="s">
        <v>1608</v>
      </c>
      <c r="O5394" s="702">
        <v>1315</v>
      </c>
      <c r="P5394" s="701" t="s">
        <v>1341</v>
      </c>
      <c r="Q5394" s="706"/>
      <c r="R5394" s="701" t="s">
        <v>1341</v>
      </c>
      <c r="S5394" s="701" t="s">
        <v>1341</v>
      </c>
    </row>
    <row r="5395" spans="1:19" x14ac:dyDescent="0.3">
      <c r="A5395" s="701" t="s">
        <v>5222</v>
      </c>
      <c r="B5395" s="701" t="s">
        <v>1607</v>
      </c>
      <c r="C5395" s="701" t="s">
        <v>612</v>
      </c>
      <c r="D5395" s="702">
        <v>1984</v>
      </c>
      <c r="E5395" s="701" t="s">
        <v>1655</v>
      </c>
      <c r="F5395" s="701" t="s">
        <v>1634</v>
      </c>
      <c r="G5395" s="701" t="s">
        <v>1607</v>
      </c>
      <c r="H5395" s="703">
        <v>31483</v>
      </c>
      <c r="I5395" s="703">
        <v>31483</v>
      </c>
      <c r="J5395" s="701" t="s">
        <v>1608</v>
      </c>
      <c r="K5395" s="702">
        <v>10808</v>
      </c>
      <c r="L5395" s="701" t="s">
        <v>1613</v>
      </c>
      <c r="M5395" s="705">
        <v>53</v>
      </c>
      <c r="N5395" s="701" t="s">
        <v>1608</v>
      </c>
      <c r="O5395" s="702">
        <v>213</v>
      </c>
      <c r="P5395" s="701" t="s">
        <v>1341</v>
      </c>
      <c r="Q5395" s="706"/>
      <c r="R5395" s="701" t="s">
        <v>1341</v>
      </c>
      <c r="S5395" s="701" t="s">
        <v>1341</v>
      </c>
    </row>
    <row r="5396" spans="1:19" x14ac:dyDescent="0.3">
      <c r="A5396" s="701" t="s">
        <v>5223</v>
      </c>
      <c r="B5396" s="701" t="s">
        <v>1607</v>
      </c>
      <c r="C5396" s="701" t="s">
        <v>612</v>
      </c>
      <c r="D5396" s="702">
        <v>1984</v>
      </c>
      <c r="E5396" s="701" t="s">
        <v>1655</v>
      </c>
      <c r="F5396" s="701" t="s">
        <v>1634</v>
      </c>
      <c r="G5396" s="701" t="s">
        <v>1607</v>
      </c>
      <c r="H5396" s="703">
        <v>31483</v>
      </c>
      <c r="I5396" s="703">
        <v>31483</v>
      </c>
      <c r="J5396" s="701" t="s">
        <v>1608</v>
      </c>
      <c r="K5396" s="702">
        <v>10831</v>
      </c>
      <c r="L5396" s="701" t="s">
        <v>1613</v>
      </c>
      <c r="M5396" s="705">
        <v>53</v>
      </c>
      <c r="N5396" s="701" t="s">
        <v>1608</v>
      </c>
      <c r="O5396" s="702">
        <v>213</v>
      </c>
      <c r="P5396" s="701" t="s">
        <v>1341</v>
      </c>
      <c r="Q5396" s="704"/>
      <c r="R5396" s="701" t="s">
        <v>1341</v>
      </c>
      <c r="S5396" s="701" t="s">
        <v>1341</v>
      </c>
    </row>
    <row r="5397" spans="1:19" x14ac:dyDescent="0.3">
      <c r="A5397" s="701" t="s">
        <v>5203</v>
      </c>
      <c r="B5397" s="701" t="s">
        <v>1607</v>
      </c>
      <c r="C5397" s="701" t="s">
        <v>612</v>
      </c>
      <c r="D5397" s="702">
        <v>1985</v>
      </c>
      <c r="E5397" s="701" t="s">
        <v>1655</v>
      </c>
      <c r="F5397" s="701" t="s">
        <v>1634</v>
      </c>
      <c r="G5397" s="701" t="s">
        <v>1607</v>
      </c>
      <c r="H5397" s="703">
        <v>31845</v>
      </c>
      <c r="I5397" s="703">
        <v>31845</v>
      </c>
      <c r="J5397" s="701" t="s">
        <v>1608</v>
      </c>
      <c r="K5397" s="702">
        <v>10261</v>
      </c>
      <c r="L5397" s="701" t="s">
        <v>1613</v>
      </c>
      <c r="M5397" s="705">
        <v>99</v>
      </c>
      <c r="N5397" s="701" t="s">
        <v>1608</v>
      </c>
      <c r="O5397" s="702">
        <v>197</v>
      </c>
      <c r="P5397" s="701" t="s">
        <v>1613</v>
      </c>
      <c r="Q5397" s="702">
        <v>379887</v>
      </c>
      <c r="R5397" s="701" t="s">
        <v>1341</v>
      </c>
      <c r="S5397" s="701" t="s">
        <v>1341</v>
      </c>
    </row>
    <row r="5398" spans="1:19" x14ac:dyDescent="0.3">
      <c r="A5398" s="701" t="s">
        <v>5204</v>
      </c>
      <c r="B5398" s="701" t="s">
        <v>1607</v>
      </c>
      <c r="C5398" s="701" t="s">
        <v>612</v>
      </c>
      <c r="D5398" s="702">
        <v>1985</v>
      </c>
      <c r="E5398" s="701" t="s">
        <v>1655</v>
      </c>
      <c r="F5398" s="701" t="s">
        <v>1634</v>
      </c>
      <c r="G5398" s="701" t="s">
        <v>1607</v>
      </c>
      <c r="H5398" s="703">
        <v>31845</v>
      </c>
      <c r="I5398" s="703">
        <v>31845</v>
      </c>
      <c r="J5398" s="701" t="s">
        <v>1608</v>
      </c>
      <c r="K5398" s="702">
        <v>10024</v>
      </c>
      <c r="L5398" s="701" t="s">
        <v>1613</v>
      </c>
      <c r="M5398" s="705">
        <v>96</v>
      </c>
      <c r="N5398" s="701" t="s">
        <v>1608</v>
      </c>
      <c r="O5398" s="702">
        <v>193</v>
      </c>
      <c r="P5398" s="701" t="s">
        <v>1613</v>
      </c>
      <c r="Q5398" s="702">
        <v>380131</v>
      </c>
      <c r="R5398" s="701" t="s">
        <v>1341</v>
      </c>
      <c r="S5398" s="701" t="s">
        <v>1341</v>
      </c>
    </row>
    <row r="5399" spans="1:19" x14ac:dyDescent="0.3">
      <c r="A5399" s="701" t="s">
        <v>5229</v>
      </c>
      <c r="B5399" s="701" t="s">
        <v>1607</v>
      </c>
      <c r="C5399" s="701" t="s">
        <v>612</v>
      </c>
      <c r="D5399" s="702">
        <v>1985</v>
      </c>
      <c r="E5399" s="701" t="s">
        <v>1655</v>
      </c>
      <c r="F5399" s="701" t="s">
        <v>1634</v>
      </c>
      <c r="G5399" s="701" t="s">
        <v>1607</v>
      </c>
      <c r="H5399" s="703">
        <v>31719</v>
      </c>
      <c r="I5399" s="703">
        <v>31719</v>
      </c>
      <c r="J5399" s="701" t="s">
        <v>1608</v>
      </c>
      <c r="K5399" s="702">
        <v>15261</v>
      </c>
      <c r="L5399" s="701" t="s">
        <v>1341</v>
      </c>
      <c r="M5399" s="704"/>
      <c r="N5399" s="701" t="s">
        <v>1608</v>
      </c>
      <c r="O5399" s="702">
        <v>603</v>
      </c>
      <c r="P5399" s="701" t="s">
        <v>1613</v>
      </c>
      <c r="Q5399" s="702">
        <v>185713</v>
      </c>
      <c r="R5399" s="701" t="s">
        <v>1341</v>
      </c>
      <c r="S5399" s="701" t="s">
        <v>1341</v>
      </c>
    </row>
    <row r="5400" spans="1:19" x14ac:dyDescent="0.3">
      <c r="A5400" s="701" t="s">
        <v>5230</v>
      </c>
      <c r="B5400" s="701" t="s">
        <v>1607</v>
      </c>
      <c r="C5400" s="701" t="s">
        <v>612</v>
      </c>
      <c r="D5400" s="702">
        <v>1985</v>
      </c>
      <c r="E5400" s="701" t="s">
        <v>1655</v>
      </c>
      <c r="F5400" s="701" t="s">
        <v>1634</v>
      </c>
      <c r="G5400" s="701" t="s">
        <v>1607</v>
      </c>
      <c r="H5400" s="703">
        <v>31719</v>
      </c>
      <c r="I5400" s="703">
        <v>31719</v>
      </c>
      <c r="J5400" s="701" t="s">
        <v>1608</v>
      </c>
      <c r="K5400" s="702">
        <v>15185</v>
      </c>
      <c r="L5400" s="701" t="s">
        <v>1341</v>
      </c>
      <c r="M5400" s="704"/>
      <c r="N5400" s="701" t="s">
        <v>1608</v>
      </c>
      <c r="O5400" s="702">
        <v>600</v>
      </c>
      <c r="P5400" s="701" t="s">
        <v>1613</v>
      </c>
      <c r="Q5400" s="702">
        <v>185713</v>
      </c>
      <c r="R5400" s="701" t="s">
        <v>1341</v>
      </c>
      <c r="S5400" s="701" t="s">
        <v>1341</v>
      </c>
    </row>
    <row r="5401" spans="1:19" x14ac:dyDescent="0.3">
      <c r="A5401" s="701" t="s">
        <v>5231</v>
      </c>
      <c r="B5401" s="701" t="s">
        <v>1607</v>
      </c>
      <c r="C5401" s="701" t="s">
        <v>612</v>
      </c>
      <c r="D5401" s="702">
        <v>1985</v>
      </c>
      <c r="E5401" s="701" t="s">
        <v>1662</v>
      </c>
      <c r="F5401" s="701" t="s">
        <v>1663</v>
      </c>
      <c r="G5401" s="701" t="s">
        <v>1607</v>
      </c>
      <c r="H5401" s="703">
        <v>31846</v>
      </c>
      <c r="I5401" s="703">
        <v>31846</v>
      </c>
      <c r="J5401" s="701" t="s">
        <v>1608</v>
      </c>
      <c r="K5401" s="702">
        <v>15820</v>
      </c>
      <c r="L5401" s="701" t="s">
        <v>1341</v>
      </c>
      <c r="M5401" s="704"/>
      <c r="N5401" s="701" t="s">
        <v>1608</v>
      </c>
      <c r="O5401" s="702">
        <v>557</v>
      </c>
      <c r="P5401" s="701" t="s">
        <v>1613</v>
      </c>
      <c r="Q5401" s="702">
        <v>29480</v>
      </c>
      <c r="R5401" s="701" t="s">
        <v>1341</v>
      </c>
      <c r="S5401" s="701" t="s">
        <v>1341</v>
      </c>
    </row>
    <row r="5402" spans="1:19" x14ac:dyDescent="0.3">
      <c r="A5402" s="701" t="s">
        <v>5232</v>
      </c>
      <c r="B5402" s="701" t="s">
        <v>1607</v>
      </c>
      <c r="C5402" s="701" t="s">
        <v>612</v>
      </c>
      <c r="D5402" s="702">
        <v>1985</v>
      </c>
      <c r="E5402" s="701" t="s">
        <v>1662</v>
      </c>
      <c r="F5402" s="701" t="s">
        <v>1663</v>
      </c>
      <c r="G5402" s="701" t="s">
        <v>1607</v>
      </c>
      <c r="H5402" s="703">
        <v>31846</v>
      </c>
      <c r="I5402" s="703">
        <v>31846</v>
      </c>
      <c r="J5402" s="701" t="s">
        <v>1608</v>
      </c>
      <c r="K5402" s="702">
        <v>15561</v>
      </c>
      <c r="L5402" s="701" t="s">
        <v>1341</v>
      </c>
      <c r="M5402" s="704"/>
      <c r="N5402" s="701" t="s">
        <v>1608</v>
      </c>
      <c r="O5402" s="702">
        <v>548</v>
      </c>
      <c r="P5402" s="701" t="s">
        <v>1613</v>
      </c>
      <c r="Q5402" s="702">
        <v>29480</v>
      </c>
      <c r="R5402" s="701" t="s">
        <v>1341</v>
      </c>
      <c r="S5402" s="701" t="s">
        <v>1341</v>
      </c>
    </row>
    <row r="5403" spans="1:19" x14ac:dyDescent="0.3">
      <c r="A5403" s="701" t="s">
        <v>5233</v>
      </c>
      <c r="B5403" s="701" t="s">
        <v>1607</v>
      </c>
      <c r="C5403" s="701" t="s">
        <v>612</v>
      </c>
      <c r="D5403" s="702">
        <v>1985</v>
      </c>
      <c r="E5403" s="701" t="s">
        <v>1642</v>
      </c>
      <c r="F5403" s="701" t="s">
        <v>1643</v>
      </c>
      <c r="G5403" s="701" t="s">
        <v>1607</v>
      </c>
      <c r="H5403" s="703">
        <v>31723</v>
      </c>
      <c r="I5403" s="703">
        <v>31723</v>
      </c>
      <c r="J5403" s="701" t="s">
        <v>1608</v>
      </c>
      <c r="K5403" s="702">
        <v>14798</v>
      </c>
      <c r="L5403" s="701" t="s">
        <v>1341</v>
      </c>
      <c r="M5403" s="704"/>
      <c r="N5403" s="701" t="s">
        <v>1608</v>
      </c>
      <c r="O5403" s="702">
        <v>945</v>
      </c>
      <c r="P5403" s="701" t="s">
        <v>1613</v>
      </c>
      <c r="Q5403" s="702">
        <v>81013</v>
      </c>
      <c r="R5403" s="701" t="s">
        <v>1341</v>
      </c>
      <c r="S5403" s="701" t="s">
        <v>1341</v>
      </c>
    </row>
    <row r="5404" spans="1:19" x14ac:dyDescent="0.3">
      <c r="A5404" s="701" t="s">
        <v>5234</v>
      </c>
      <c r="B5404" s="701" t="s">
        <v>1607</v>
      </c>
      <c r="C5404" s="701" t="s">
        <v>612</v>
      </c>
      <c r="D5404" s="702">
        <v>1985</v>
      </c>
      <c r="E5404" s="701" t="s">
        <v>1642</v>
      </c>
      <c r="F5404" s="701" t="s">
        <v>1643</v>
      </c>
      <c r="G5404" s="701" t="s">
        <v>1607</v>
      </c>
      <c r="H5404" s="703">
        <v>31723</v>
      </c>
      <c r="I5404" s="703">
        <v>31723</v>
      </c>
      <c r="J5404" s="701" t="s">
        <v>1608</v>
      </c>
      <c r="K5404" s="702">
        <v>14122</v>
      </c>
      <c r="L5404" s="701" t="s">
        <v>1341</v>
      </c>
      <c r="M5404" s="706"/>
      <c r="N5404" s="701" t="s">
        <v>1608</v>
      </c>
      <c r="O5404" s="702">
        <v>901</v>
      </c>
      <c r="P5404" s="701" t="s">
        <v>1613</v>
      </c>
      <c r="Q5404" s="705">
        <v>81013</v>
      </c>
      <c r="R5404" s="701" t="s">
        <v>1341</v>
      </c>
      <c r="S5404" s="701" t="s">
        <v>1341</v>
      </c>
    </row>
    <row r="5405" spans="1:19" x14ac:dyDescent="0.3">
      <c r="A5405" s="701" t="s">
        <v>5235</v>
      </c>
      <c r="B5405" s="701" t="s">
        <v>1607</v>
      </c>
      <c r="C5405" s="701" t="s">
        <v>612</v>
      </c>
      <c r="D5405" s="702">
        <v>1985</v>
      </c>
      <c r="E5405" s="701" t="s">
        <v>1642</v>
      </c>
      <c r="F5405" s="701" t="s">
        <v>1643</v>
      </c>
      <c r="G5405" s="701" t="s">
        <v>1607</v>
      </c>
      <c r="H5405" s="703">
        <v>31849</v>
      </c>
      <c r="I5405" s="703">
        <v>31849</v>
      </c>
      <c r="J5405" s="701" t="s">
        <v>1608</v>
      </c>
      <c r="K5405" s="702">
        <v>14666</v>
      </c>
      <c r="L5405" s="701" t="s">
        <v>1341</v>
      </c>
      <c r="M5405" s="706"/>
      <c r="N5405" s="701" t="s">
        <v>1608</v>
      </c>
      <c r="O5405" s="702">
        <v>1208</v>
      </c>
      <c r="P5405" s="701" t="s">
        <v>1613</v>
      </c>
      <c r="Q5405" s="705">
        <v>84100</v>
      </c>
      <c r="R5405" s="701" t="s">
        <v>1341</v>
      </c>
      <c r="S5405" s="701" t="s">
        <v>1341</v>
      </c>
    </row>
    <row r="5406" spans="1:19" x14ac:dyDescent="0.3">
      <c r="A5406" s="701" t="s">
        <v>5236</v>
      </c>
      <c r="B5406" s="701" t="s">
        <v>1607</v>
      </c>
      <c r="C5406" s="701" t="s">
        <v>612</v>
      </c>
      <c r="D5406" s="702">
        <v>1985</v>
      </c>
      <c r="E5406" s="701" t="s">
        <v>1642</v>
      </c>
      <c r="F5406" s="701" t="s">
        <v>1643</v>
      </c>
      <c r="G5406" s="701" t="s">
        <v>1607</v>
      </c>
      <c r="H5406" s="703">
        <v>31849</v>
      </c>
      <c r="I5406" s="703">
        <v>31849</v>
      </c>
      <c r="J5406" s="701" t="s">
        <v>1608</v>
      </c>
      <c r="K5406" s="702">
        <v>14444</v>
      </c>
      <c r="L5406" s="701" t="s">
        <v>1341</v>
      </c>
      <c r="M5406" s="704"/>
      <c r="N5406" s="701" t="s">
        <v>1608</v>
      </c>
      <c r="O5406" s="702">
        <v>1190</v>
      </c>
      <c r="P5406" s="701" t="s">
        <v>1613</v>
      </c>
      <c r="Q5406" s="702">
        <v>84097</v>
      </c>
      <c r="R5406" s="701" t="s">
        <v>1341</v>
      </c>
      <c r="S5406" s="701" t="s">
        <v>1341</v>
      </c>
    </row>
    <row r="5407" spans="1:19" x14ac:dyDescent="0.3">
      <c r="A5407" s="701" t="s">
        <v>5237</v>
      </c>
      <c r="B5407" s="701" t="s">
        <v>1607</v>
      </c>
      <c r="C5407" s="701" t="s">
        <v>612</v>
      </c>
      <c r="D5407" s="702">
        <v>1985</v>
      </c>
      <c r="E5407" s="701" t="s">
        <v>1630</v>
      </c>
      <c r="F5407" s="701" t="s">
        <v>1631</v>
      </c>
      <c r="G5407" s="701" t="s">
        <v>1607</v>
      </c>
      <c r="H5407" s="703">
        <v>31719</v>
      </c>
      <c r="I5407" s="703">
        <v>31719</v>
      </c>
      <c r="J5407" s="701" t="s">
        <v>1608</v>
      </c>
      <c r="K5407" s="702">
        <v>13131</v>
      </c>
      <c r="L5407" s="701" t="s">
        <v>1613</v>
      </c>
      <c r="M5407" s="705">
        <v>107</v>
      </c>
      <c r="N5407" s="701" t="s">
        <v>1608</v>
      </c>
      <c r="O5407" s="702">
        <v>54</v>
      </c>
      <c r="P5407" s="701" t="s">
        <v>1613</v>
      </c>
      <c r="Q5407" s="705">
        <v>59581</v>
      </c>
      <c r="R5407" s="701" t="s">
        <v>1341</v>
      </c>
      <c r="S5407" s="701" t="s">
        <v>1341</v>
      </c>
    </row>
    <row r="5408" spans="1:19" x14ac:dyDescent="0.3">
      <c r="A5408" s="701" t="s">
        <v>5238</v>
      </c>
      <c r="B5408" s="701" t="s">
        <v>1607</v>
      </c>
      <c r="C5408" s="701" t="s">
        <v>612</v>
      </c>
      <c r="D5408" s="702">
        <v>1985</v>
      </c>
      <c r="E5408" s="701" t="s">
        <v>1630</v>
      </c>
      <c r="F5408" s="701" t="s">
        <v>1631</v>
      </c>
      <c r="G5408" s="701" t="s">
        <v>1607</v>
      </c>
      <c r="H5408" s="703">
        <v>31719</v>
      </c>
      <c r="I5408" s="703">
        <v>31719</v>
      </c>
      <c r="J5408" s="701" t="s">
        <v>1608</v>
      </c>
      <c r="K5408" s="702">
        <v>12825</v>
      </c>
      <c r="L5408" s="701" t="s">
        <v>1613</v>
      </c>
      <c r="M5408" s="705">
        <v>105</v>
      </c>
      <c r="N5408" s="701" t="s">
        <v>1608</v>
      </c>
      <c r="O5408" s="702">
        <v>52</v>
      </c>
      <c r="P5408" s="701" t="s">
        <v>1613</v>
      </c>
      <c r="Q5408" s="702">
        <v>59580</v>
      </c>
      <c r="R5408" s="701" t="s">
        <v>1341</v>
      </c>
      <c r="S5408" s="701" t="s">
        <v>1341</v>
      </c>
    </row>
    <row r="5409" spans="1:19" x14ac:dyDescent="0.3">
      <c r="A5409" s="701" t="s">
        <v>5265</v>
      </c>
      <c r="B5409" s="701" t="s">
        <v>1607</v>
      </c>
      <c r="C5409" s="701" t="s">
        <v>612</v>
      </c>
      <c r="D5409" s="702">
        <v>1986</v>
      </c>
      <c r="E5409" s="701" t="s">
        <v>1662</v>
      </c>
      <c r="F5409" s="701" t="s">
        <v>1663</v>
      </c>
      <c r="G5409" s="701" t="s">
        <v>1607</v>
      </c>
      <c r="H5409" s="703">
        <v>32209</v>
      </c>
      <c r="I5409" s="703">
        <v>32209</v>
      </c>
      <c r="J5409" s="701" t="s">
        <v>1608</v>
      </c>
      <c r="K5409" s="702">
        <v>26055</v>
      </c>
      <c r="L5409" s="701" t="s">
        <v>1613</v>
      </c>
      <c r="M5409" s="705">
        <v>159</v>
      </c>
      <c r="N5409" s="701" t="s">
        <v>1608</v>
      </c>
      <c r="O5409" s="702">
        <v>4260</v>
      </c>
      <c r="P5409" s="701" t="s">
        <v>1341</v>
      </c>
      <c r="Q5409" s="704"/>
      <c r="R5409" s="701" t="s">
        <v>1341</v>
      </c>
      <c r="S5409" s="701" t="s">
        <v>1341</v>
      </c>
    </row>
    <row r="5410" spans="1:19" x14ac:dyDescent="0.3">
      <c r="A5410" s="701" t="s">
        <v>5266</v>
      </c>
      <c r="B5410" s="701" t="s">
        <v>1607</v>
      </c>
      <c r="C5410" s="701" t="s">
        <v>612</v>
      </c>
      <c r="D5410" s="702">
        <v>1986</v>
      </c>
      <c r="E5410" s="701" t="s">
        <v>1642</v>
      </c>
      <c r="F5410" s="701" t="s">
        <v>1643</v>
      </c>
      <c r="G5410" s="701" t="s">
        <v>1607</v>
      </c>
      <c r="H5410" s="703">
        <v>32093</v>
      </c>
      <c r="I5410" s="703">
        <v>32093</v>
      </c>
      <c r="J5410" s="701" t="s">
        <v>1608</v>
      </c>
      <c r="K5410" s="702">
        <v>28615</v>
      </c>
      <c r="L5410" s="701" t="s">
        <v>1341</v>
      </c>
      <c r="M5410" s="704"/>
      <c r="N5410" s="701" t="s">
        <v>1608</v>
      </c>
      <c r="O5410" s="702">
        <v>1697</v>
      </c>
      <c r="P5410" s="701" t="s">
        <v>1341</v>
      </c>
      <c r="Q5410" s="706"/>
      <c r="R5410" s="701" t="s">
        <v>1341</v>
      </c>
      <c r="S5410" s="701" t="s">
        <v>1341</v>
      </c>
    </row>
    <row r="5411" spans="1:19" x14ac:dyDescent="0.3">
      <c r="A5411" s="701" t="s">
        <v>5267</v>
      </c>
      <c r="B5411" s="701" t="s">
        <v>1607</v>
      </c>
      <c r="C5411" s="701" t="s">
        <v>612</v>
      </c>
      <c r="D5411" s="702">
        <v>1986</v>
      </c>
      <c r="E5411" s="701" t="s">
        <v>1642</v>
      </c>
      <c r="F5411" s="701" t="s">
        <v>1643</v>
      </c>
      <c r="G5411" s="701" t="s">
        <v>1607</v>
      </c>
      <c r="H5411" s="703">
        <v>32203</v>
      </c>
      <c r="I5411" s="703">
        <v>32203</v>
      </c>
      <c r="J5411" s="701" t="s">
        <v>1608</v>
      </c>
      <c r="K5411" s="702">
        <v>29737</v>
      </c>
      <c r="L5411" s="701" t="s">
        <v>1341</v>
      </c>
      <c r="M5411" s="704"/>
      <c r="N5411" s="701" t="s">
        <v>1608</v>
      </c>
      <c r="O5411" s="702">
        <v>1401</v>
      </c>
      <c r="P5411" s="701" t="s">
        <v>1341</v>
      </c>
      <c r="Q5411" s="706"/>
      <c r="R5411" s="701" t="s">
        <v>1341</v>
      </c>
      <c r="S5411" s="701" t="s">
        <v>1341</v>
      </c>
    </row>
    <row r="5412" spans="1:19" x14ac:dyDescent="0.3">
      <c r="A5412" s="701" t="s">
        <v>5269</v>
      </c>
      <c r="B5412" s="701" t="s">
        <v>1607</v>
      </c>
      <c r="C5412" s="701" t="s">
        <v>612</v>
      </c>
      <c r="D5412" s="702">
        <v>1986</v>
      </c>
      <c r="E5412" s="701" t="s">
        <v>1655</v>
      </c>
      <c r="F5412" s="701" t="s">
        <v>1634</v>
      </c>
      <c r="G5412" s="701" t="s">
        <v>1607</v>
      </c>
      <c r="H5412" s="703">
        <v>32203</v>
      </c>
      <c r="I5412" s="703">
        <v>32203</v>
      </c>
      <c r="J5412" s="701" t="s">
        <v>1608</v>
      </c>
      <c r="K5412" s="702">
        <v>19020</v>
      </c>
      <c r="L5412" s="701" t="s">
        <v>1613</v>
      </c>
      <c r="M5412" s="705">
        <v>423</v>
      </c>
      <c r="N5412" s="701" t="s">
        <v>1608</v>
      </c>
      <c r="O5412" s="705">
        <v>1186</v>
      </c>
      <c r="P5412" s="701" t="s">
        <v>1341</v>
      </c>
      <c r="Q5412" s="704"/>
      <c r="R5412" s="701" t="s">
        <v>1341</v>
      </c>
      <c r="S5412" s="701" t="s">
        <v>1341</v>
      </c>
    </row>
    <row r="5413" spans="1:19" x14ac:dyDescent="0.3">
      <c r="A5413" s="701" t="s">
        <v>5275</v>
      </c>
      <c r="B5413" s="701" t="s">
        <v>1607</v>
      </c>
      <c r="C5413" s="701" t="s">
        <v>612</v>
      </c>
      <c r="D5413" s="702">
        <v>1987</v>
      </c>
      <c r="E5413" s="701" t="s">
        <v>1633</v>
      </c>
      <c r="F5413" s="701" t="s">
        <v>1634</v>
      </c>
      <c r="G5413" s="701" t="s">
        <v>1607</v>
      </c>
      <c r="H5413" s="703">
        <v>32461</v>
      </c>
      <c r="I5413" s="703">
        <v>32461</v>
      </c>
      <c r="J5413" s="701" t="s">
        <v>1608</v>
      </c>
      <c r="K5413" s="702">
        <v>30889</v>
      </c>
      <c r="L5413" s="701" t="s">
        <v>1613</v>
      </c>
      <c r="M5413" s="705">
        <v>1694</v>
      </c>
      <c r="N5413" s="701" t="s">
        <v>1613</v>
      </c>
      <c r="O5413" s="702">
        <v>295305</v>
      </c>
      <c r="P5413" s="701" t="s">
        <v>1341</v>
      </c>
      <c r="Q5413" s="706"/>
      <c r="R5413" s="701" t="s">
        <v>1341</v>
      </c>
      <c r="S5413" s="701" t="s">
        <v>1341</v>
      </c>
    </row>
    <row r="5414" spans="1:19" x14ac:dyDescent="0.3">
      <c r="A5414" s="701" t="s">
        <v>5276</v>
      </c>
      <c r="B5414" s="701" t="s">
        <v>1607</v>
      </c>
      <c r="C5414" s="701" t="s">
        <v>612</v>
      </c>
      <c r="D5414" s="702">
        <v>1987</v>
      </c>
      <c r="E5414" s="701" t="s">
        <v>1655</v>
      </c>
      <c r="F5414" s="701" t="s">
        <v>1634</v>
      </c>
      <c r="G5414" s="701" t="s">
        <v>1607</v>
      </c>
      <c r="H5414" s="703">
        <v>32573</v>
      </c>
      <c r="I5414" s="703">
        <v>32573</v>
      </c>
      <c r="J5414" s="701" t="s">
        <v>1608</v>
      </c>
      <c r="K5414" s="702">
        <v>22146</v>
      </c>
      <c r="L5414" s="701" t="s">
        <v>1613</v>
      </c>
      <c r="M5414" s="705">
        <v>343</v>
      </c>
      <c r="N5414" s="701" t="s">
        <v>1608</v>
      </c>
      <c r="O5414" s="702">
        <v>436</v>
      </c>
      <c r="P5414" s="701" t="s">
        <v>1613</v>
      </c>
      <c r="Q5414" s="705">
        <v>586504</v>
      </c>
      <c r="R5414" s="701" t="s">
        <v>1341</v>
      </c>
      <c r="S5414" s="701" t="s">
        <v>1341</v>
      </c>
    </row>
    <row r="5415" spans="1:19" x14ac:dyDescent="0.3">
      <c r="A5415" s="701" t="s">
        <v>5277</v>
      </c>
      <c r="B5415" s="701" t="s">
        <v>1607</v>
      </c>
      <c r="C5415" s="701" t="s">
        <v>612</v>
      </c>
      <c r="D5415" s="702">
        <v>1987</v>
      </c>
      <c r="E5415" s="701" t="s">
        <v>1630</v>
      </c>
      <c r="F5415" s="701" t="s">
        <v>1631</v>
      </c>
      <c r="G5415" s="701" t="s">
        <v>1607</v>
      </c>
      <c r="H5415" s="703">
        <v>32462</v>
      </c>
      <c r="I5415" s="703">
        <v>32462</v>
      </c>
      <c r="J5415" s="701" t="s">
        <v>1608</v>
      </c>
      <c r="K5415" s="702">
        <v>24640</v>
      </c>
      <c r="L5415" s="701" t="s">
        <v>1613</v>
      </c>
      <c r="M5415" s="705">
        <v>484</v>
      </c>
      <c r="N5415" s="701" t="s">
        <v>1608</v>
      </c>
      <c r="O5415" s="702">
        <v>357</v>
      </c>
      <c r="P5415" s="701" t="s">
        <v>1341</v>
      </c>
      <c r="Q5415" s="704"/>
      <c r="R5415" s="701" t="s">
        <v>1341</v>
      </c>
      <c r="S5415" s="701" t="s">
        <v>1341</v>
      </c>
    </row>
    <row r="5416" spans="1:19" x14ac:dyDescent="0.3">
      <c r="A5416" s="701" t="s">
        <v>5278</v>
      </c>
      <c r="B5416" s="701" t="s">
        <v>1607</v>
      </c>
      <c r="C5416" s="701" t="s">
        <v>612</v>
      </c>
      <c r="D5416" s="702">
        <v>1987</v>
      </c>
      <c r="E5416" s="701" t="s">
        <v>1662</v>
      </c>
      <c r="F5416" s="701" t="s">
        <v>1663</v>
      </c>
      <c r="G5416" s="701" t="s">
        <v>1607</v>
      </c>
      <c r="H5416" s="703">
        <v>32577</v>
      </c>
      <c r="I5416" s="703">
        <v>32577</v>
      </c>
      <c r="J5416" s="701" t="s">
        <v>1608</v>
      </c>
      <c r="K5416" s="702">
        <v>30076</v>
      </c>
      <c r="L5416" s="701" t="s">
        <v>1341</v>
      </c>
      <c r="M5416" s="704"/>
      <c r="N5416" s="701" t="s">
        <v>1608</v>
      </c>
      <c r="O5416" s="702">
        <v>182</v>
      </c>
      <c r="P5416" s="701" t="s">
        <v>1341</v>
      </c>
      <c r="Q5416" s="706"/>
      <c r="R5416" s="701" t="s">
        <v>1341</v>
      </c>
      <c r="S5416" s="701" t="s">
        <v>1341</v>
      </c>
    </row>
    <row r="5417" spans="1:19" x14ac:dyDescent="0.3">
      <c r="A5417" s="701" t="s">
        <v>5279</v>
      </c>
      <c r="B5417" s="701" t="s">
        <v>1607</v>
      </c>
      <c r="C5417" s="701" t="s">
        <v>612</v>
      </c>
      <c r="D5417" s="702">
        <v>1987</v>
      </c>
      <c r="E5417" s="701" t="s">
        <v>1642</v>
      </c>
      <c r="F5417" s="701" t="s">
        <v>1643</v>
      </c>
      <c r="G5417" s="701" t="s">
        <v>1607</v>
      </c>
      <c r="H5417" s="703">
        <v>32461</v>
      </c>
      <c r="I5417" s="703">
        <v>32461</v>
      </c>
      <c r="J5417" s="701" t="s">
        <v>1608</v>
      </c>
      <c r="K5417" s="702">
        <v>31261</v>
      </c>
      <c r="L5417" s="701" t="s">
        <v>1341</v>
      </c>
      <c r="M5417" s="704"/>
      <c r="N5417" s="701" t="s">
        <v>1608</v>
      </c>
      <c r="O5417" s="702">
        <v>126</v>
      </c>
      <c r="P5417" s="701" t="s">
        <v>1613</v>
      </c>
      <c r="Q5417" s="702">
        <v>326449</v>
      </c>
      <c r="R5417" s="701" t="s">
        <v>1341</v>
      </c>
      <c r="S5417" s="701" t="s">
        <v>1341</v>
      </c>
    </row>
    <row r="5418" spans="1:19" x14ac:dyDescent="0.3">
      <c r="A5418" s="701" t="s">
        <v>5280</v>
      </c>
      <c r="B5418" s="701" t="s">
        <v>1607</v>
      </c>
      <c r="C5418" s="701" t="s">
        <v>612</v>
      </c>
      <c r="D5418" s="702">
        <v>1987</v>
      </c>
      <c r="E5418" s="701" t="s">
        <v>1642</v>
      </c>
      <c r="F5418" s="701" t="s">
        <v>1643</v>
      </c>
      <c r="G5418" s="701" t="s">
        <v>1607</v>
      </c>
      <c r="H5418" s="703">
        <v>32577</v>
      </c>
      <c r="I5418" s="703">
        <v>32577</v>
      </c>
      <c r="J5418" s="701" t="s">
        <v>1608</v>
      </c>
      <c r="K5418" s="702">
        <v>29823</v>
      </c>
      <c r="L5418" s="701" t="s">
        <v>1341</v>
      </c>
      <c r="M5418" s="704"/>
      <c r="N5418" s="701" t="s">
        <v>1608</v>
      </c>
      <c r="O5418" s="702">
        <v>1471</v>
      </c>
      <c r="P5418" s="701" t="s">
        <v>1613</v>
      </c>
      <c r="Q5418" s="702">
        <v>332038</v>
      </c>
      <c r="R5418" s="701" t="s">
        <v>1341</v>
      </c>
      <c r="S5418" s="701" t="s">
        <v>1341</v>
      </c>
    </row>
    <row r="5419" spans="1:19" x14ac:dyDescent="0.3">
      <c r="A5419" s="701" t="s">
        <v>5214</v>
      </c>
      <c r="B5419" s="701" t="s">
        <v>1607</v>
      </c>
      <c r="C5419" s="701" t="s">
        <v>612</v>
      </c>
      <c r="D5419" s="702">
        <v>1988</v>
      </c>
      <c r="E5419" s="701" t="s">
        <v>1662</v>
      </c>
      <c r="F5419" s="701" t="s">
        <v>1663</v>
      </c>
      <c r="G5419" s="701" t="s">
        <v>1607</v>
      </c>
      <c r="H5419" s="703">
        <v>32940</v>
      </c>
      <c r="I5419" s="703">
        <v>32940</v>
      </c>
      <c r="J5419" s="701" t="s">
        <v>1608</v>
      </c>
      <c r="K5419" s="702">
        <v>15931</v>
      </c>
      <c r="L5419" s="701" t="s">
        <v>1341</v>
      </c>
      <c r="M5419" s="704"/>
      <c r="N5419" s="701" t="s">
        <v>1608</v>
      </c>
      <c r="O5419" s="702">
        <v>442</v>
      </c>
      <c r="P5419" s="701" t="s">
        <v>1613</v>
      </c>
      <c r="Q5419" s="702">
        <v>208882</v>
      </c>
      <c r="R5419" s="701" t="s">
        <v>1341</v>
      </c>
      <c r="S5419" s="701" t="s">
        <v>1341</v>
      </c>
    </row>
    <row r="5420" spans="1:19" x14ac:dyDescent="0.3">
      <c r="A5420" s="701" t="s">
        <v>5287</v>
      </c>
      <c r="B5420" s="701" t="s">
        <v>1607</v>
      </c>
      <c r="C5420" s="701" t="s">
        <v>612</v>
      </c>
      <c r="D5420" s="702">
        <v>1988</v>
      </c>
      <c r="E5420" s="701" t="s">
        <v>1642</v>
      </c>
      <c r="F5420" s="701" t="s">
        <v>1643</v>
      </c>
      <c r="G5420" s="701" t="s">
        <v>1607</v>
      </c>
      <c r="H5420" s="703">
        <v>32821</v>
      </c>
      <c r="I5420" s="703">
        <v>32821</v>
      </c>
      <c r="J5420" s="701" t="s">
        <v>1608</v>
      </c>
      <c r="K5420" s="702">
        <v>15287</v>
      </c>
      <c r="L5420" s="701" t="s">
        <v>1613</v>
      </c>
      <c r="M5420" s="705">
        <v>156</v>
      </c>
      <c r="N5420" s="701" t="s">
        <v>1608</v>
      </c>
      <c r="O5420" s="702">
        <v>156</v>
      </c>
      <c r="P5420" s="701" t="s">
        <v>1613</v>
      </c>
      <c r="Q5420" s="705">
        <v>90973</v>
      </c>
      <c r="R5420" s="701" t="s">
        <v>1341</v>
      </c>
      <c r="S5420" s="701" t="s">
        <v>1341</v>
      </c>
    </row>
    <row r="5421" spans="1:19" x14ac:dyDescent="0.3">
      <c r="A5421" s="701" t="s">
        <v>5288</v>
      </c>
      <c r="B5421" s="701" t="s">
        <v>1607</v>
      </c>
      <c r="C5421" s="701" t="s">
        <v>612</v>
      </c>
      <c r="D5421" s="702">
        <v>1988</v>
      </c>
      <c r="E5421" s="701" t="s">
        <v>1642</v>
      </c>
      <c r="F5421" s="701" t="s">
        <v>1643</v>
      </c>
      <c r="G5421" s="701" t="s">
        <v>1607</v>
      </c>
      <c r="H5421" s="703">
        <v>32821</v>
      </c>
      <c r="I5421" s="703">
        <v>32821</v>
      </c>
      <c r="J5421" s="701" t="s">
        <v>1608</v>
      </c>
      <c r="K5421" s="702">
        <v>15664</v>
      </c>
      <c r="L5421" s="701" t="s">
        <v>1341</v>
      </c>
      <c r="M5421" s="704"/>
      <c r="N5421" s="701" t="s">
        <v>1608</v>
      </c>
      <c r="O5421" s="702">
        <v>239</v>
      </c>
      <c r="P5421" s="701" t="s">
        <v>1613</v>
      </c>
      <c r="Q5421" s="705">
        <v>90973</v>
      </c>
      <c r="R5421" s="701" t="s">
        <v>1341</v>
      </c>
      <c r="S5421" s="701" t="s">
        <v>1341</v>
      </c>
    </row>
    <row r="5422" spans="1:19" x14ac:dyDescent="0.3">
      <c r="A5422" s="701" t="s">
        <v>5289</v>
      </c>
      <c r="B5422" s="701" t="s">
        <v>1607</v>
      </c>
      <c r="C5422" s="701" t="s">
        <v>612</v>
      </c>
      <c r="D5422" s="702">
        <v>1988</v>
      </c>
      <c r="E5422" s="701" t="s">
        <v>1642</v>
      </c>
      <c r="F5422" s="701" t="s">
        <v>1643</v>
      </c>
      <c r="G5422" s="701" t="s">
        <v>1607</v>
      </c>
      <c r="H5422" s="703">
        <v>32940</v>
      </c>
      <c r="I5422" s="703">
        <v>32940</v>
      </c>
      <c r="J5422" s="701" t="s">
        <v>1608</v>
      </c>
      <c r="K5422" s="702">
        <v>14862</v>
      </c>
      <c r="L5422" s="701" t="s">
        <v>1613</v>
      </c>
      <c r="M5422" s="705">
        <v>119</v>
      </c>
      <c r="N5422" s="701" t="s">
        <v>1608</v>
      </c>
      <c r="O5422" s="702">
        <v>598</v>
      </c>
      <c r="P5422" s="701" t="s">
        <v>1613</v>
      </c>
      <c r="Q5422" s="705">
        <v>199664</v>
      </c>
      <c r="R5422" s="701" t="s">
        <v>1341</v>
      </c>
      <c r="S5422" s="701" t="s">
        <v>1341</v>
      </c>
    </row>
    <row r="5423" spans="1:19" x14ac:dyDescent="0.3">
      <c r="A5423" s="701" t="s">
        <v>5290</v>
      </c>
      <c r="B5423" s="701" t="s">
        <v>1607</v>
      </c>
      <c r="C5423" s="701" t="s">
        <v>612</v>
      </c>
      <c r="D5423" s="702">
        <v>1988</v>
      </c>
      <c r="E5423" s="701" t="s">
        <v>1642</v>
      </c>
      <c r="F5423" s="701" t="s">
        <v>1643</v>
      </c>
      <c r="G5423" s="701" t="s">
        <v>1607</v>
      </c>
      <c r="H5423" s="703">
        <v>32940</v>
      </c>
      <c r="I5423" s="703">
        <v>32940</v>
      </c>
      <c r="J5423" s="701" t="s">
        <v>1608</v>
      </c>
      <c r="K5423" s="702">
        <v>15345</v>
      </c>
      <c r="L5423" s="701" t="s">
        <v>1613</v>
      </c>
      <c r="M5423" s="702">
        <v>123</v>
      </c>
      <c r="N5423" s="701" t="s">
        <v>1608</v>
      </c>
      <c r="O5423" s="702">
        <v>617</v>
      </c>
      <c r="P5423" s="701" t="s">
        <v>1613</v>
      </c>
      <c r="Q5423" s="705">
        <v>205117</v>
      </c>
      <c r="R5423" s="701" t="s">
        <v>1341</v>
      </c>
      <c r="S5423" s="701" t="s">
        <v>1341</v>
      </c>
    </row>
    <row r="5424" spans="1:19" x14ac:dyDescent="0.3">
      <c r="A5424" s="701" t="s">
        <v>5291</v>
      </c>
      <c r="B5424" s="701" t="s">
        <v>1607</v>
      </c>
      <c r="C5424" s="701" t="s">
        <v>612</v>
      </c>
      <c r="D5424" s="702">
        <v>1988</v>
      </c>
      <c r="E5424" s="701" t="s">
        <v>1633</v>
      </c>
      <c r="F5424" s="701" t="s">
        <v>1634</v>
      </c>
      <c r="G5424" s="701" t="s">
        <v>1607</v>
      </c>
      <c r="H5424" s="703">
        <v>32939</v>
      </c>
      <c r="I5424" s="703">
        <v>32939</v>
      </c>
      <c r="J5424" s="701" t="s">
        <v>1608</v>
      </c>
      <c r="K5424" s="702">
        <v>14897</v>
      </c>
      <c r="L5424" s="701" t="s">
        <v>1613</v>
      </c>
      <c r="M5424" s="705">
        <v>112</v>
      </c>
      <c r="N5424" s="701" t="s">
        <v>1608</v>
      </c>
      <c r="O5424" s="705">
        <v>112</v>
      </c>
      <c r="P5424" s="701" t="s">
        <v>1613</v>
      </c>
      <c r="Q5424" s="705">
        <v>392501</v>
      </c>
      <c r="R5424" s="701" t="s">
        <v>1341</v>
      </c>
      <c r="S5424" s="701" t="s">
        <v>1341</v>
      </c>
    </row>
    <row r="5425" spans="1:19" x14ac:dyDescent="0.3">
      <c r="A5425" s="701" t="s">
        <v>5292</v>
      </c>
      <c r="B5425" s="701" t="s">
        <v>1607</v>
      </c>
      <c r="C5425" s="701" t="s">
        <v>612</v>
      </c>
      <c r="D5425" s="702">
        <v>1988</v>
      </c>
      <c r="E5425" s="701" t="s">
        <v>1633</v>
      </c>
      <c r="F5425" s="701" t="s">
        <v>1634</v>
      </c>
      <c r="G5425" s="701" t="s">
        <v>1607</v>
      </c>
      <c r="H5425" s="703">
        <v>32939</v>
      </c>
      <c r="I5425" s="703">
        <v>32939</v>
      </c>
      <c r="J5425" s="701" t="s">
        <v>1608</v>
      </c>
      <c r="K5425" s="702">
        <v>15209</v>
      </c>
      <c r="L5425" s="701" t="s">
        <v>1613</v>
      </c>
      <c r="M5425" s="705">
        <v>495</v>
      </c>
      <c r="N5425" s="701" t="s">
        <v>1608</v>
      </c>
      <c r="O5425" s="705">
        <v>141</v>
      </c>
      <c r="P5425" s="701" t="s">
        <v>1613</v>
      </c>
      <c r="Q5425" s="705">
        <v>392501</v>
      </c>
      <c r="R5425" s="701" t="s">
        <v>1341</v>
      </c>
      <c r="S5425" s="701" t="s">
        <v>1341</v>
      </c>
    </row>
    <row r="5426" spans="1:19" x14ac:dyDescent="0.3">
      <c r="A5426" s="701" t="s">
        <v>5293</v>
      </c>
      <c r="B5426" s="701" t="s">
        <v>1607</v>
      </c>
      <c r="C5426" s="701" t="s">
        <v>612</v>
      </c>
      <c r="D5426" s="702">
        <v>1988</v>
      </c>
      <c r="E5426" s="701" t="s">
        <v>1662</v>
      </c>
      <c r="F5426" s="701" t="s">
        <v>1663</v>
      </c>
      <c r="G5426" s="701" t="s">
        <v>1607</v>
      </c>
      <c r="H5426" s="703">
        <v>32940</v>
      </c>
      <c r="I5426" s="703">
        <v>32940</v>
      </c>
      <c r="J5426" s="701" t="s">
        <v>1608</v>
      </c>
      <c r="K5426" s="702">
        <v>15987</v>
      </c>
      <c r="L5426" s="701" t="s">
        <v>1341</v>
      </c>
      <c r="M5426" s="706"/>
      <c r="N5426" s="701" t="s">
        <v>1608</v>
      </c>
      <c r="O5426" s="702">
        <v>227</v>
      </c>
      <c r="P5426" s="701" t="s">
        <v>1613</v>
      </c>
      <c r="Q5426" s="705">
        <v>208882</v>
      </c>
      <c r="R5426" s="701" t="s">
        <v>1341</v>
      </c>
      <c r="S5426" s="701" t="s">
        <v>1341</v>
      </c>
    </row>
    <row r="5427" spans="1:19" x14ac:dyDescent="0.3">
      <c r="A5427" s="701" t="s">
        <v>5294</v>
      </c>
      <c r="B5427" s="701" t="s">
        <v>1607</v>
      </c>
      <c r="C5427" s="701" t="s">
        <v>612</v>
      </c>
      <c r="D5427" s="702">
        <v>1988</v>
      </c>
      <c r="E5427" s="701" t="s">
        <v>1633</v>
      </c>
      <c r="F5427" s="701" t="s">
        <v>1634</v>
      </c>
      <c r="G5427" s="701" t="s">
        <v>1607</v>
      </c>
      <c r="H5427" s="703">
        <v>32825</v>
      </c>
      <c r="I5427" s="703">
        <v>32825</v>
      </c>
      <c r="J5427" s="701" t="s">
        <v>1608</v>
      </c>
      <c r="K5427" s="702">
        <v>30570</v>
      </c>
      <c r="L5427" s="701" t="s">
        <v>1613</v>
      </c>
      <c r="M5427" s="705">
        <v>1921</v>
      </c>
      <c r="N5427" s="701" t="s">
        <v>1608</v>
      </c>
      <c r="O5427" s="702">
        <v>629</v>
      </c>
      <c r="P5427" s="701" t="s">
        <v>1613</v>
      </c>
      <c r="Q5427" s="705">
        <v>375416</v>
      </c>
      <c r="R5427" s="701" t="s">
        <v>1341</v>
      </c>
      <c r="S5427" s="701" t="s">
        <v>1341</v>
      </c>
    </row>
    <row r="5428" spans="1:19" x14ac:dyDescent="0.3">
      <c r="A5428" s="701" t="s">
        <v>5295</v>
      </c>
      <c r="B5428" s="701" t="s">
        <v>1607</v>
      </c>
      <c r="C5428" s="701" t="s">
        <v>612</v>
      </c>
      <c r="D5428" s="702">
        <v>1988</v>
      </c>
      <c r="E5428" s="701" t="s">
        <v>1633</v>
      </c>
      <c r="F5428" s="701" t="s">
        <v>1631</v>
      </c>
      <c r="G5428" s="701" t="s">
        <v>1607</v>
      </c>
      <c r="H5428" s="703">
        <v>32825</v>
      </c>
      <c r="I5428" s="703">
        <v>32827</v>
      </c>
      <c r="J5428" s="701" t="s">
        <v>1608</v>
      </c>
      <c r="K5428" s="702">
        <v>33177</v>
      </c>
      <c r="L5428" s="701" t="s">
        <v>1613</v>
      </c>
      <c r="M5428" s="705">
        <v>403</v>
      </c>
      <c r="N5428" s="701" t="s">
        <v>1613</v>
      </c>
      <c r="O5428" s="702">
        <v>445717</v>
      </c>
      <c r="P5428" s="701" t="s">
        <v>1341</v>
      </c>
      <c r="Q5428" s="704"/>
      <c r="R5428" s="701" t="s">
        <v>1341</v>
      </c>
      <c r="S5428" s="701" t="s">
        <v>1341</v>
      </c>
    </row>
    <row r="5429" spans="1:19" x14ac:dyDescent="0.3">
      <c r="A5429" s="701" t="s">
        <v>5296</v>
      </c>
      <c r="B5429" s="701" t="s">
        <v>1607</v>
      </c>
      <c r="C5429" s="701" t="s">
        <v>612</v>
      </c>
      <c r="D5429" s="702">
        <v>1988</v>
      </c>
      <c r="E5429" s="701" t="s">
        <v>1633</v>
      </c>
      <c r="F5429" s="701" t="s">
        <v>1631</v>
      </c>
      <c r="G5429" s="701" t="s">
        <v>1607</v>
      </c>
      <c r="H5429" s="703">
        <v>32938</v>
      </c>
      <c r="I5429" s="703">
        <v>32938</v>
      </c>
      <c r="J5429" s="701" t="s">
        <v>1608</v>
      </c>
      <c r="K5429" s="702">
        <v>14486</v>
      </c>
      <c r="L5429" s="701" t="s">
        <v>1613</v>
      </c>
      <c r="M5429" s="705">
        <v>237</v>
      </c>
      <c r="N5429" s="701" t="s">
        <v>1608</v>
      </c>
      <c r="O5429" s="702">
        <v>1182</v>
      </c>
      <c r="P5429" s="701" t="s">
        <v>1613</v>
      </c>
      <c r="Q5429" s="705">
        <v>128731</v>
      </c>
      <c r="R5429" s="701" t="s">
        <v>1341</v>
      </c>
      <c r="S5429" s="701" t="s">
        <v>1341</v>
      </c>
    </row>
    <row r="5430" spans="1:19" x14ac:dyDescent="0.3">
      <c r="A5430" s="701" t="s">
        <v>5297</v>
      </c>
      <c r="B5430" s="701" t="s">
        <v>1607</v>
      </c>
      <c r="C5430" s="701" t="s">
        <v>612</v>
      </c>
      <c r="D5430" s="702">
        <v>1988</v>
      </c>
      <c r="E5430" s="701" t="s">
        <v>1633</v>
      </c>
      <c r="F5430" s="701" t="s">
        <v>1631</v>
      </c>
      <c r="G5430" s="701" t="s">
        <v>1607</v>
      </c>
      <c r="H5430" s="703">
        <v>32938</v>
      </c>
      <c r="I5430" s="703">
        <v>32938</v>
      </c>
      <c r="J5430" s="701" t="s">
        <v>1608</v>
      </c>
      <c r="K5430" s="702">
        <v>16355</v>
      </c>
      <c r="L5430" s="701" t="s">
        <v>1613</v>
      </c>
      <c r="M5430" s="702">
        <v>185</v>
      </c>
      <c r="N5430" s="701" t="s">
        <v>1608</v>
      </c>
      <c r="O5430" s="702">
        <v>185</v>
      </c>
      <c r="P5430" s="701" t="s">
        <v>1613</v>
      </c>
      <c r="Q5430" s="705">
        <v>130277</v>
      </c>
      <c r="R5430" s="701" t="s">
        <v>1341</v>
      </c>
      <c r="S5430" s="701" t="s">
        <v>1341</v>
      </c>
    </row>
    <row r="5431" spans="1:19" x14ac:dyDescent="0.3">
      <c r="A5431" s="701" t="s">
        <v>5308</v>
      </c>
      <c r="B5431" s="701" t="s">
        <v>1607</v>
      </c>
      <c r="C5431" s="701" t="s">
        <v>612</v>
      </c>
      <c r="D5431" s="702">
        <v>1989</v>
      </c>
      <c r="E5431" s="701" t="s">
        <v>1633</v>
      </c>
      <c r="F5431" s="701" t="s">
        <v>1634</v>
      </c>
      <c r="G5431" s="701" t="s">
        <v>1607</v>
      </c>
      <c r="H5431" s="703">
        <v>33193</v>
      </c>
      <c r="I5431" s="703">
        <v>33193</v>
      </c>
      <c r="J5431" s="701" t="s">
        <v>1608</v>
      </c>
      <c r="K5431" s="702">
        <v>15050</v>
      </c>
      <c r="L5431" s="701" t="s">
        <v>1613</v>
      </c>
      <c r="M5431" s="705">
        <v>764</v>
      </c>
      <c r="N5431" s="701" t="s">
        <v>1613</v>
      </c>
      <c r="O5431" s="702">
        <v>169610</v>
      </c>
      <c r="P5431" s="701" t="s">
        <v>1341</v>
      </c>
      <c r="Q5431" s="704"/>
      <c r="R5431" s="701" t="s">
        <v>1341</v>
      </c>
      <c r="S5431" s="701" t="s">
        <v>1341</v>
      </c>
    </row>
    <row r="5432" spans="1:19" x14ac:dyDescent="0.3">
      <c r="A5432" s="701" t="s">
        <v>5309</v>
      </c>
      <c r="B5432" s="701" t="s">
        <v>1607</v>
      </c>
      <c r="C5432" s="701" t="s">
        <v>612</v>
      </c>
      <c r="D5432" s="702">
        <v>1989</v>
      </c>
      <c r="E5432" s="701" t="s">
        <v>1633</v>
      </c>
      <c r="F5432" s="701" t="s">
        <v>1634</v>
      </c>
      <c r="G5432" s="701" t="s">
        <v>1607</v>
      </c>
      <c r="H5432" s="703">
        <v>33193</v>
      </c>
      <c r="I5432" s="703">
        <v>33193</v>
      </c>
      <c r="J5432" s="701" t="s">
        <v>1608</v>
      </c>
      <c r="K5432" s="702">
        <v>15045</v>
      </c>
      <c r="L5432" s="701" t="s">
        <v>1613</v>
      </c>
      <c r="M5432" s="702">
        <v>868</v>
      </c>
      <c r="N5432" s="701" t="s">
        <v>1613</v>
      </c>
      <c r="O5432" s="705">
        <v>169513</v>
      </c>
      <c r="P5432" s="701" t="s">
        <v>1341</v>
      </c>
      <c r="Q5432" s="704"/>
      <c r="R5432" s="701" t="s">
        <v>1341</v>
      </c>
      <c r="S5432" s="701" t="s">
        <v>1341</v>
      </c>
    </row>
    <row r="5433" spans="1:19" x14ac:dyDescent="0.3">
      <c r="A5433" s="701" t="s">
        <v>5319</v>
      </c>
      <c r="B5433" s="701" t="s">
        <v>1607</v>
      </c>
      <c r="C5433" s="701" t="s">
        <v>612</v>
      </c>
      <c r="D5433" s="702">
        <v>1989</v>
      </c>
      <c r="E5433" s="701" t="s">
        <v>1655</v>
      </c>
      <c r="F5433" s="701" t="s">
        <v>4981</v>
      </c>
      <c r="G5433" s="701" t="s">
        <v>1607</v>
      </c>
      <c r="H5433" s="703">
        <v>33298</v>
      </c>
      <c r="I5433" s="703">
        <v>33298</v>
      </c>
      <c r="J5433" s="701" t="s">
        <v>1608</v>
      </c>
      <c r="K5433" s="702">
        <v>27062</v>
      </c>
      <c r="L5433" s="701" t="s">
        <v>1613</v>
      </c>
      <c r="M5433" s="705">
        <v>380</v>
      </c>
      <c r="N5433" s="701" t="s">
        <v>1608</v>
      </c>
      <c r="O5433" s="702">
        <v>380</v>
      </c>
      <c r="P5433" s="701" t="s">
        <v>1613</v>
      </c>
      <c r="Q5433" s="705">
        <v>5454</v>
      </c>
      <c r="R5433" s="701" t="s">
        <v>1341</v>
      </c>
      <c r="S5433" s="701" t="s">
        <v>1341</v>
      </c>
    </row>
    <row r="5434" spans="1:19" x14ac:dyDescent="0.3">
      <c r="A5434" s="701" t="s">
        <v>5320</v>
      </c>
      <c r="B5434" s="701" t="s">
        <v>1607</v>
      </c>
      <c r="C5434" s="701" t="s">
        <v>612</v>
      </c>
      <c r="D5434" s="702">
        <v>1989</v>
      </c>
      <c r="E5434" s="701" t="s">
        <v>1655</v>
      </c>
      <c r="F5434" s="701" t="s">
        <v>4981</v>
      </c>
      <c r="G5434" s="701" t="s">
        <v>1607</v>
      </c>
      <c r="H5434" s="703">
        <v>33297</v>
      </c>
      <c r="I5434" s="703">
        <v>33297</v>
      </c>
      <c r="J5434" s="701" t="s">
        <v>1608</v>
      </c>
      <c r="K5434" s="702">
        <v>29753</v>
      </c>
      <c r="L5434" s="701" t="s">
        <v>1613</v>
      </c>
      <c r="M5434" s="705">
        <v>2130</v>
      </c>
      <c r="N5434" s="701" t="s">
        <v>1613</v>
      </c>
      <c r="O5434" s="705">
        <v>6024</v>
      </c>
      <c r="P5434" s="701" t="s">
        <v>1341</v>
      </c>
      <c r="Q5434" s="704"/>
      <c r="R5434" s="701" t="s">
        <v>1341</v>
      </c>
      <c r="S5434" s="701" t="s">
        <v>1341</v>
      </c>
    </row>
    <row r="5435" spans="1:19" x14ac:dyDescent="0.3">
      <c r="A5435" s="701" t="s">
        <v>5321</v>
      </c>
      <c r="B5435" s="701" t="s">
        <v>1607</v>
      </c>
      <c r="C5435" s="701" t="s">
        <v>612</v>
      </c>
      <c r="D5435" s="702">
        <v>1989</v>
      </c>
      <c r="E5435" s="701" t="s">
        <v>1655</v>
      </c>
      <c r="F5435" s="701" t="s">
        <v>4981</v>
      </c>
      <c r="G5435" s="701" t="s">
        <v>1607</v>
      </c>
      <c r="H5435" s="703">
        <v>33298</v>
      </c>
      <c r="I5435" s="703">
        <v>33306</v>
      </c>
      <c r="J5435" s="701" t="s">
        <v>1608</v>
      </c>
      <c r="K5435" s="702">
        <v>32008</v>
      </c>
      <c r="L5435" s="701" t="s">
        <v>1613</v>
      </c>
      <c r="M5435" s="705">
        <v>603</v>
      </c>
      <c r="N5435" s="701" t="s">
        <v>1608</v>
      </c>
      <c r="O5435" s="705">
        <v>361</v>
      </c>
      <c r="P5435" s="701" t="s">
        <v>1613</v>
      </c>
      <c r="Q5435" s="705">
        <v>40956</v>
      </c>
      <c r="R5435" s="701" t="s">
        <v>1341</v>
      </c>
      <c r="S5435" s="701" t="s">
        <v>1341</v>
      </c>
    </row>
    <row r="5436" spans="1:19" x14ac:dyDescent="0.3">
      <c r="A5436" s="701" t="s">
        <v>5322</v>
      </c>
      <c r="B5436" s="701" t="s">
        <v>1607</v>
      </c>
      <c r="C5436" s="701" t="s">
        <v>612</v>
      </c>
      <c r="D5436" s="702">
        <v>1989</v>
      </c>
      <c r="E5436" s="701" t="s">
        <v>1655</v>
      </c>
      <c r="F5436" s="701" t="s">
        <v>4981</v>
      </c>
      <c r="G5436" s="701" t="s">
        <v>1607</v>
      </c>
      <c r="H5436" s="703">
        <v>33298</v>
      </c>
      <c r="I5436" s="703">
        <v>33300</v>
      </c>
      <c r="J5436" s="701" t="s">
        <v>1608</v>
      </c>
      <c r="K5436" s="702">
        <v>32008</v>
      </c>
      <c r="L5436" s="701" t="s">
        <v>1613</v>
      </c>
      <c r="M5436" s="705">
        <v>603</v>
      </c>
      <c r="N5436" s="701" t="s">
        <v>1608</v>
      </c>
      <c r="O5436" s="702">
        <v>361</v>
      </c>
      <c r="P5436" s="701" t="s">
        <v>1613</v>
      </c>
      <c r="Q5436" s="702">
        <v>40956</v>
      </c>
      <c r="R5436" s="701" t="s">
        <v>1341</v>
      </c>
      <c r="S5436" s="701" t="s">
        <v>1341</v>
      </c>
    </row>
    <row r="5437" spans="1:19" x14ac:dyDescent="0.3">
      <c r="A5437" s="701" t="s">
        <v>5323</v>
      </c>
      <c r="B5437" s="701" t="s">
        <v>1607</v>
      </c>
      <c r="C5437" s="701" t="s">
        <v>612</v>
      </c>
      <c r="D5437" s="702">
        <v>1989</v>
      </c>
      <c r="E5437" s="701" t="s">
        <v>1642</v>
      </c>
      <c r="F5437" s="701" t="s">
        <v>1643</v>
      </c>
      <c r="G5437" s="701" t="s">
        <v>1607</v>
      </c>
      <c r="H5437" s="703">
        <v>33193</v>
      </c>
      <c r="I5437" s="703">
        <v>33193</v>
      </c>
      <c r="J5437" s="701" t="s">
        <v>1608</v>
      </c>
      <c r="K5437" s="702">
        <v>17493</v>
      </c>
      <c r="L5437" s="701" t="s">
        <v>1613</v>
      </c>
      <c r="M5437" s="702">
        <v>133</v>
      </c>
      <c r="N5437" s="701" t="s">
        <v>1608</v>
      </c>
      <c r="O5437" s="702">
        <v>266</v>
      </c>
      <c r="P5437" s="701" t="s">
        <v>1613</v>
      </c>
      <c r="Q5437" s="705">
        <v>47538</v>
      </c>
      <c r="R5437" s="701" t="s">
        <v>1341</v>
      </c>
      <c r="S5437" s="701" t="s">
        <v>1341</v>
      </c>
    </row>
    <row r="5438" spans="1:19" x14ac:dyDescent="0.3">
      <c r="A5438" s="701" t="s">
        <v>5324</v>
      </c>
      <c r="B5438" s="701" t="s">
        <v>1607</v>
      </c>
      <c r="C5438" s="701" t="s">
        <v>612</v>
      </c>
      <c r="D5438" s="702">
        <v>1989</v>
      </c>
      <c r="E5438" s="701" t="s">
        <v>1642</v>
      </c>
      <c r="F5438" s="701" t="s">
        <v>1643</v>
      </c>
      <c r="G5438" s="701" t="s">
        <v>1607</v>
      </c>
      <c r="H5438" s="703">
        <v>33193</v>
      </c>
      <c r="I5438" s="703">
        <v>33193</v>
      </c>
      <c r="J5438" s="701" t="s">
        <v>1608</v>
      </c>
      <c r="K5438" s="702">
        <v>15958</v>
      </c>
      <c r="L5438" s="701" t="s">
        <v>1613</v>
      </c>
      <c r="M5438" s="702">
        <v>121</v>
      </c>
      <c r="N5438" s="701" t="s">
        <v>1608</v>
      </c>
      <c r="O5438" s="702">
        <v>243</v>
      </c>
      <c r="P5438" s="701" t="s">
        <v>1613</v>
      </c>
      <c r="Q5438" s="705">
        <v>43367</v>
      </c>
      <c r="R5438" s="701" t="s">
        <v>1341</v>
      </c>
      <c r="S5438" s="701" t="s">
        <v>1341</v>
      </c>
    </row>
    <row r="5439" spans="1:19" x14ac:dyDescent="0.3">
      <c r="A5439" s="701" t="s">
        <v>5325</v>
      </c>
      <c r="B5439" s="701" t="s">
        <v>1607</v>
      </c>
      <c r="C5439" s="701" t="s">
        <v>612</v>
      </c>
      <c r="D5439" s="702">
        <v>1989</v>
      </c>
      <c r="E5439" s="701" t="s">
        <v>1642</v>
      </c>
      <c r="F5439" s="701" t="s">
        <v>1643</v>
      </c>
      <c r="G5439" s="701" t="s">
        <v>1607</v>
      </c>
      <c r="H5439" s="703">
        <v>33193</v>
      </c>
      <c r="I5439" s="703">
        <v>33193</v>
      </c>
      <c r="J5439" s="701" t="s">
        <v>1608</v>
      </c>
      <c r="K5439" s="702">
        <v>17627</v>
      </c>
      <c r="L5439" s="701" t="s">
        <v>1613</v>
      </c>
      <c r="M5439" s="705">
        <v>151</v>
      </c>
      <c r="N5439" s="701" t="s">
        <v>1608</v>
      </c>
      <c r="O5439" s="702">
        <v>226</v>
      </c>
      <c r="P5439" s="701" t="s">
        <v>1613</v>
      </c>
      <c r="Q5439" s="702">
        <v>47836</v>
      </c>
      <c r="R5439" s="701" t="s">
        <v>1341</v>
      </c>
      <c r="S5439" s="701" t="s">
        <v>1341</v>
      </c>
    </row>
    <row r="5440" spans="1:19" x14ac:dyDescent="0.3">
      <c r="A5440" s="701" t="s">
        <v>5326</v>
      </c>
      <c r="B5440" s="701" t="s">
        <v>1607</v>
      </c>
      <c r="C5440" s="701" t="s">
        <v>612</v>
      </c>
      <c r="D5440" s="702">
        <v>1989</v>
      </c>
      <c r="E5440" s="701" t="s">
        <v>1642</v>
      </c>
      <c r="F5440" s="701" t="s">
        <v>1643</v>
      </c>
      <c r="G5440" s="701" t="s">
        <v>1607</v>
      </c>
      <c r="H5440" s="703">
        <v>33304</v>
      </c>
      <c r="I5440" s="703">
        <v>33304</v>
      </c>
      <c r="J5440" s="701" t="s">
        <v>1608</v>
      </c>
      <c r="K5440" s="702">
        <v>17289</v>
      </c>
      <c r="L5440" s="701" t="s">
        <v>1613</v>
      </c>
      <c r="M5440" s="705">
        <v>125</v>
      </c>
      <c r="N5440" s="701" t="s">
        <v>1608</v>
      </c>
      <c r="O5440" s="702">
        <v>248</v>
      </c>
      <c r="P5440" s="701" t="s">
        <v>1613</v>
      </c>
      <c r="Q5440" s="702">
        <v>317495</v>
      </c>
      <c r="R5440" s="701" t="s">
        <v>1341</v>
      </c>
      <c r="S5440" s="701" t="s">
        <v>1341</v>
      </c>
    </row>
    <row r="5441" spans="1:19" x14ac:dyDescent="0.3">
      <c r="A5441" s="701" t="s">
        <v>5327</v>
      </c>
      <c r="B5441" s="701" t="s">
        <v>1607</v>
      </c>
      <c r="C5441" s="701" t="s">
        <v>612</v>
      </c>
      <c r="D5441" s="702">
        <v>1989</v>
      </c>
      <c r="E5441" s="701" t="s">
        <v>1642</v>
      </c>
      <c r="F5441" s="701" t="s">
        <v>1643</v>
      </c>
      <c r="G5441" s="701" t="s">
        <v>1607</v>
      </c>
      <c r="H5441" s="703">
        <v>33304</v>
      </c>
      <c r="I5441" s="703">
        <v>33304</v>
      </c>
      <c r="J5441" s="701" t="s">
        <v>1608</v>
      </c>
      <c r="K5441" s="702">
        <v>17274</v>
      </c>
      <c r="L5441" s="701" t="s">
        <v>1613</v>
      </c>
      <c r="M5441" s="705">
        <v>124</v>
      </c>
      <c r="N5441" s="701" t="s">
        <v>1608</v>
      </c>
      <c r="O5441" s="702">
        <v>250</v>
      </c>
      <c r="P5441" s="701" t="s">
        <v>1613</v>
      </c>
      <c r="Q5441" s="702">
        <v>317240</v>
      </c>
      <c r="R5441" s="701" t="s">
        <v>1341</v>
      </c>
      <c r="S5441" s="701" t="s">
        <v>1341</v>
      </c>
    </row>
    <row r="5442" spans="1:19" x14ac:dyDescent="0.3">
      <c r="A5442" s="701" t="s">
        <v>5328</v>
      </c>
      <c r="B5442" s="701" t="s">
        <v>1607</v>
      </c>
      <c r="C5442" s="701" t="s">
        <v>612</v>
      </c>
      <c r="D5442" s="702">
        <v>1989</v>
      </c>
      <c r="E5442" s="701" t="s">
        <v>1662</v>
      </c>
      <c r="F5442" s="701" t="s">
        <v>1663</v>
      </c>
      <c r="G5442" s="701" t="s">
        <v>1607</v>
      </c>
      <c r="H5442" s="703">
        <v>33303</v>
      </c>
      <c r="I5442" s="703">
        <v>33303</v>
      </c>
      <c r="J5442" s="701" t="s">
        <v>1608</v>
      </c>
      <c r="K5442" s="702">
        <v>15876</v>
      </c>
      <c r="L5442" s="701" t="s">
        <v>1341</v>
      </c>
      <c r="M5442" s="704"/>
      <c r="N5442" s="701" t="s">
        <v>1608</v>
      </c>
      <c r="O5442" s="702">
        <v>525</v>
      </c>
      <c r="P5442" s="701" t="s">
        <v>1613</v>
      </c>
      <c r="Q5442" s="705">
        <v>244981</v>
      </c>
      <c r="R5442" s="701" t="s">
        <v>1341</v>
      </c>
      <c r="S5442" s="701" t="s">
        <v>1341</v>
      </c>
    </row>
    <row r="5443" spans="1:19" x14ac:dyDescent="0.3">
      <c r="A5443" s="701" t="s">
        <v>5329</v>
      </c>
      <c r="B5443" s="701" t="s">
        <v>1607</v>
      </c>
      <c r="C5443" s="701" t="s">
        <v>612</v>
      </c>
      <c r="D5443" s="702">
        <v>1989</v>
      </c>
      <c r="E5443" s="701" t="s">
        <v>1662</v>
      </c>
      <c r="F5443" s="701" t="s">
        <v>1663</v>
      </c>
      <c r="G5443" s="701" t="s">
        <v>1607</v>
      </c>
      <c r="H5443" s="703">
        <v>33303</v>
      </c>
      <c r="I5443" s="703">
        <v>33303</v>
      </c>
      <c r="J5443" s="701" t="s">
        <v>1608</v>
      </c>
      <c r="K5443" s="702">
        <v>15807</v>
      </c>
      <c r="L5443" s="701" t="s">
        <v>1341</v>
      </c>
      <c r="M5443" s="704"/>
      <c r="N5443" s="701" t="s">
        <v>1608</v>
      </c>
      <c r="O5443" s="702">
        <v>693</v>
      </c>
      <c r="P5443" s="701" t="s">
        <v>1613</v>
      </c>
      <c r="Q5443" s="705">
        <v>246459</v>
      </c>
      <c r="R5443" s="701" t="s">
        <v>1341</v>
      </c>
      <c r="S5443" s="701" t="s">
        <v>1341</v>
      </c>
    </row>
    <row r="5444" spans="1:19" x14ac:dyDescent="0.3">
      <c r="A5444" s="701" t="s">
        <v>5316</v>
      </c>
      <c r="B5444" s="701" t="s">
        <v>1607</v>
      </c>
      <c r="C5444" s="701" t="s">
        <v>612</v>
      </c>
      <c r="D5444" s="702">
        <v>1989</v>
      </c>
      <c r="E5444" s="701" t="s">
        <v>1630</v>
      </c>
      <c r="F5444" s="701" t="s">
        <v>1631</v>
      </c>
      <c r="G5444" s="701" t="s">
        <v>1607</v>
      </c>
      <c r="H5444" s="703">
        <v>33192</v>
      </c>
      <c r="I5444" s="703">
        <v>33196</v>
      </c>
      <c r="J5444" s="701" t="s">
        <v>1635</v>
      </c>
      <c r="K5444" s="702">
        <v>127939</v>
      </c>
      <c r="L5444" s="701" t="s">
        <v>1644</v>
      </c>
      <c r="M5444" s="705">
        <v>250</v>
      </c>
      <c r="N5444" s="701" t="s">
        <v>1635</v>
      </c>
      <c r="O5444" s="705">
        <v>3415</v>
      </c>
      <c r="P5444" s="701" t="s">
        <v>1644</v>
      </c>
      <c r="Q5444" s="705">
        <v>270855</v>
      </c>
      <c r="R5444" s="701" t="s">
        <v>1341</v>
      </c>
      <c r="S5444" s="701" t="s">
        <v>1341</v>
      </c>
    </row>
    <row r="5445" spans="1:19" x14ac:dyDescent="0.3">
      <c r="A5445" s="701" t="s">
        <v>5317</v>
      </c>
      <c r="B5445" s="701" t="s">
        <v>1607</v>
      </c>
      <c r="C5445" s="701" t="s">
        <v>612</v>
      </c>
      <c r="D5445" s="702">
        <v>1989</v>
      </c>
      <c r="E5445" s="701" t="s">
        <v>1630</v>
      </c>
      <c r="F5445" s="701" t="s">
        <v>1631</v>
      </c>
      <c r="G5445" s="701" t="s">
        <v>1607</v>
      </c>
      <c r="H5445" s="703">
        <v>33301</v>
      </c>
      <c r="I5445" s="703">
        <v>33302</v>
      </c>
      <c r="J5445" s="701" t="s">
        <v>1635</v>
      </c>
      <c r="K5445" s="702">
        <v>129140</v>
      </c>
      <c r="L5445" s="701" t="s">
        <v>1644</v>
      </c>
      <c r="M5445" s="705">
        <v>251</v>
      </c>
      <c r="N5445" s="701" t="s">
        <v>1635</v>
      </c>
      <c r="O5445" s="705">
        <v>2636</v>
      </c>
      <c r="P5445" s="701" t="s">
        <v>1644</v>
      </c>
      <c r="Q5445" s="705">
        <v>268056</v>
      </c>
      <c r="R5445" s="701" t="s">
        <v>1341</v>
      </c>
      <c r="S5445" s="701" t="s">
        <v>1341</v>
      </c>
    </row>
    <row r="5446" spans="1:19" x14ac:dyDescent="0.3">
      <c r="A5446" s="701" t="s">
        <v>5318</v>
      </c>
      <c r="B5446" s="701" t="s">
        <v>1607</v>
      </c>
      <c r="C5446" s="701" t="s">
        <v>612</v>
      </c>
      <c r="D5446" s="702">
        <v>1989</v>
      </c>
      <c r="E5446" s="701" t="s">
        <v>1630</v>
      </c>
      <c r="F5446" s="701" t="s">
        <v>1631</v>
      </c>
      <c r="G5446" s="701" t="s">
        <v>1607</v>
      </c>
      <c r="H5446" s="703">
        <v>33302</v>
      </c>
      <c r="I5446" s="703">
        <v>33303</v>
      </c>
      <c r="J5446" s="701" t="s">
        <v>1635</v>
      </c>
      <c r="K5446" s="702">
        <v>96647</v>
      </c>
      <c r="L5446" s="701" t="s">
        <v>1644</v>
      </c>
      <c r="M5446" s="702">
        <v>187</v>
      </c>
      <c r="N5446" s="701" t="s">
        <v>1635</v>
      </c>
      <c r="O5446" s="702">
        <v>1772</v>
      </c>
      <c r="P5446" s="701" t="s">
        <v>1644</v>
      </c>
      <c r="Q5446" s="705">
        <v>201109</v>
      </c>
      <c r="R5446" s="701" t="s">
        <v>1341</v>
      </c>
      <c r="S5446" s="701" t="s">
        <v>1341</v>
      </c>
    </row>
    <row r="5447" spans="1:19" x14ac:dyDescent="0.3">
      <c r="A5447" s="701" t="s">
        <v>5274</v>
      </c>
      <c r="B5447" s="701" t="s">
        <v>1607</v>
      </c>
      <c r="C5447" s="701" t="s">
        <v>612</v>
      </c>
      <c r="D5447" s="702">
        <v>1990</v>
      </c>
      <c r="E5447" s="701" t="s">
        <v>1655</v>
      </c>
      <c r="F5447" s="701" t="s">
        <v>1634</v>
      </c>
      <c r="G5447" s="701" t="s">
        <v>1607</v>
      </c>
      <c r="H5447" s="703">
        <v>33554</v>
      </c>
      <c r="I5447" s="703">
        <v>33556</v>
      </c>
      <c r="J5447" s="701" t="s">
        <v>1608</v>
      </c>
      <c r="K5447" s="702">
        <v>28547</v>
      </c>
      <c r="L5447" s="701" t="s">
        <v>1613</v>
      </c>
      <c r="M5447" s="705">
        <v>447</v>
      </c>
      <c r="N5447" s="701" t="s">
        <v>1608</v>
      </c>
      <c r="O5447" s="702">
        <v>268</v>
      </c>
      <c r="P5447" s="701" t="s">
        <v>1613</v>
      </c>
      <c r="Q5447" s="702">
        <v>325216</v>
      </c>
      <c r="R5447" s="701" t="s">
        <v>1341</v>
      </c>
      <c r="S5447" s="701" t="s">
        <v>1341</v>
      </c>
    </row>
    <row r="5448" spans="1:19" x14ac:dyDescent="0.3">
      <c r="A5448" s="701" t="s">
        <v>5333</v>
      </c>
      <c r="B5448" s="701" t="s">
        <v>1607</v>
      </c>
      <c r="C5448" s="701" t="s">
        <v>612</v>
      </c>
      <c r="D5448" s="702">
        <v>1990</v>
      </c>
      <c r="E5448" s="701" t="s">
        <v>1642</v>
      </c>
      <c r="F5448" s="701" t="s">
        <v>1643</v>
      </c>
      <c r="G5448" s="701" t="s">
        <v>1607</v>
      </c>
      <c r="H5448" s="703">
        <v>33675</v>
      </c>
      <c r="I5448" s="703">
        <v>33675</v>
      </c>
      <c r="J5448" s="701" t="s">
        <v>1608</v>
      </c>
      <c r="K5448" s="702">
        <v>30743</v>
      </c>
      <c r="L5448" s="701" t="s">
        <v>1341</v>
      </c>
      <c r="M5448" s="704"/>
      <c r="N5448" s="701" t="s">
        <v>1608</v>
      </c>
      <c r="O5448" s="702">
        <v>1893</v>
      </c>
      <c r="P5448" s="701" t="s">
        <v>1613</v>
      </c>
      <c r="Q5448" s="705">
        <v>648375</v>
      </c>
      <c r="R5448" s="701" t="s">
        <v>1341</v>
      </c>
      <c r="S5448" s="701" t="s">
        <v>1341</v>
      </c>
    </row>
    <row r="5449" spans="1:19" x14ac:dyDescent="0.3">
      <c r="A5449" s="701" t="s">
        <v>5334</v>
      </c>
      <c r="B5449" s="701" t="s">
        <v>1607</v>
      </c>
      <c r="C5449" s="701" t="s">
        <v>612</v>
      </c>
      <c r="D5449" s="702">
        <v>1990</v>
      </c>
      <c r="E5449" s="701" t="s">
        <v>1655</v>
      </c>
      <c r="F5449" s="701" t="s">
        <v>4981</v>
      </c>
      <c r="G5449" s="701" t="s">
        <v>1607</v>
      </c>
      <c r="H5449" s="703">
        <v>33667</v>
      </c>
      <c r="I5449" s="703">
        <v>33668</v>
      </c>
      <c r="J5449" s="701" t="s">
        <v>1608</v>
      </c>
      <c r="K5449" s="702">
        <v>32470</v>
      </c>
      <c r="L5449" s="701" t="s">
        <v>1341</v>
      </c>
      <c r="M5449" s="704"/>
      <c r="N5449" s="701" t="s">
        <v>1608</v>
      </c>
      <c r="O5449" s="702">
        <v>322</v>
      </c>
      <c r="P5449" s="701" t="s">
        <v>1613</v>
      </c>
      <c r="Q5449" s="705">
        <v>161394</v>
      </c>
      <c r="R5449" s="701" t="s">
        <v>1341</v>
      </c>
      <c r="S5449" s="701" t="s">
        <v>1341</v>
      </c>
    </row>
    <row r="5450" spans="1:19" x14ac:dyDescent="0.3">
      <c r="A5450" s="701" t="s">
        <v>5335</v>
      </c>
      <c r="B5450" s="701" t="s">
        <v>1607</v>
      </c>
      <c r="C5450" s="701" t="s">
        <v>612</v>
      </c>
      <c r="D5450" s="702">
        <v>1990</v>
      </c>
      <c r="E5450" s="701" t="s">
        <v>1655</v>
      </c>
      <c r="F5450" s="701" t="s">
        <v>4981</v>
      </c>
      <c r="G5450" s="701" t="s">
        <v>1607</v>
      </c>
      <c r="H5450" s="703">
        <v>33667</v>
      </c>
      <c r="I5450" s="703">
        <v>33668</v>
      </c>
      <c r="J5450" s="701" t="s">
        <v>1608</v>
      </c>
      <c r="K5450" s="702">
        <v>32240</v>
      </c>
      <c r="L5450" s="701" t="s">
        <v>1341</v>
      </c>
      <c r="M5450" s="706"/>
      <c r="N5450" s="701" t="s">
        <v>1608</v>
      </c>
      <c r="O5450" s="702">
        <v>630</v>
      </c>
      <c r="P5450" s="701" t="s">
        <v>1613</v>
      </c>
      <c r="Q5450" s="705">
        <v>161315</v>
      </c>
      <c r="R5450" s="701" t="s">
        <v>1341</v>
      </c>
      <c r="S5450" s="701" t="s">
        <v>1341</v>
      </c>
    </row>
    <row r="5451" spans="1:19" x14ac:dyDescent="0.3">
      <c r="A5451" s="701" t="s">
        <v>5336</v>
      </c>
      <c r="B5451" s="701" t="s">
        <v>1607</v>
      </c>
      <c r="C5451" s="701" t="s">
        <v>612</v>
      </c>
      <c r="D5451" s="702">
        <v>1990</v>
      </c>
      <c r="E5451" s="701" t="s">
        <v>1642</v>
      </c>
      <c r="F5451" s="701" t="s">
        <v>1643</v>
      </c>
      <c r="G5451" s="701" t="s">
        <v>1607</v>
      </c>
      <c r="H5451" s="703">
        <v>33557</v>
      </c>
      <c r="I5451" s="703">
        <v>33557</v>
      </c>
      <c r="J5451" s="701" t="s">
        <v>1608</v>
      </c>
      <c r="K5451" s="702">
        <v>49264</v>
      </c>
      <c r="L5451" s="701" t="s">
        <v>1613</v>
      </c>
      <c r="M5451" s="705">
        <v>284</v>
      </c>
      <c r="N5451" s="701" t="s">
        <v>1608</v>
      </c>
      <c r="O5451" s="702">
        <v>1934</v>
      </c>
      <c r="P5451" s="701" t="s">
        <v>1613</v>
      </c>
      <c r="Q5451" s="702">
        <v>185022</v>
      </c>
      <c r="R5451" s="701" t="s">
        <v>1341</v>
      </c>
      <c r="S5451" s="701" t="s">
        <v>1341</v>
      </c>
    </row>
    <row r="5452" spans="1:19" x14ac:dyDescent="0.3">
      <c r="A5452" s="701" t="s">
        <v>5349</v>
      </c>
      <c r="B5452" s="701" t="s">
        <v>1607</v>
      </c>
      <c r="C5452" s="701" t="s">
        <v>612</v>
      </c>
      <c r="D5452" s="702">
        <v>1990</v>
      </c>
      <c r="E5452" s="701" t="s">
        <v>1662</v>
      </c>
      <c r="F5452" s="701" t="s">
        <v>1663</v>
      </c>
      <c r="G5452" s="701" t="s">
        <v>1607</v>
      </c>
      <c r="H5452" s="703">
        <v>33669</v>
      </c>
      <c r="I5452" s="703">
        <v>33669</v>
      </c>
      <c r="J5452" s="701" t="s">
        <v>1608</v>
      </c>
      <c r="K5452" s="702">
        <v>17405</v>
      </c>
      <c r="L5452" s="701" t="s">
        <v>1613</v>
      </c>
      <c r="M5452" s="705">
        <v>86</v>
      </c>
      <c r="N5452" s="701" t="s">
        <v>1608</v>
      </c>
      <c r="O5452" s="702">
        <v>171</v>
      </c>
      <c r="P5452" s="701" t="s">
        <v>1613</v>
      </c>
      <c r="Q5452" s="702">
        <v>279572</v>
      </c>
      <c r="R5452" s="701" t="s">
        <v>1341</v>
      </c>
      <c r="S5452" s="701" t="s">
        <v>1341</v>
      </c>
    </row>
    <row r="5453" spans="1:19" x14ac:dyDescent="0.3">
      <c r="A5453" s="701" t="s">
        <v>5350</v>
      </c>
      <c r="B5453" s="701" t="s">
        <v>1607</v>
      </c>
      <c r="C5453" s="701" t="s">
        <v>612</v>
      </c>
      <c r="D5453" s="702">
        <v>1990</v>
      </c>
      <c r="E5453" s="701" t="s">
        <v>1662</v>
      </c>
      <c r="F5453" s="701" t="s">
        <v>1663</v>
      </c>
      <c r="G5453" s="701" t="s">
        <v>1607</v>
      </c>
      <c r="H5453" s="703">
        <v>33669</v>
      </c>
      <c r="I5453" s="703">
        <v>33669</v>
      </c>
      <c r="J5453" s="701" t="s">
        <v>1608</v>
      </c>
      <c r="K5453" s="702">
        <v>17430</v>
      </c>
      <c r="L5453" s="701" t="s">
        <v>1341</v>
      </c>
      <c r="M5453" s="704"/>
      <c r="N5453" s="701" t="s">
        <v>1608</v>
      </c>
      <c r="O5453" s="702">
        <v>561</v>
      </c>
      <c r="P5453" s="701" t="s">
        <v>1613</v>
      </c>
      <c r="Q5453" s="705">
        <v>238662</v>
      </c>
      <c r="R5453" s="701" t="s">
        <v>1341</v>
      </c>
      <c r="S5453" s="701" t="s">
        <v>1341</v>
      </c>
    </row>
    <row r="5454" spans="1:19" x14ac:dyDescent="0.3">
      <c r="A5454" s="701" t="s">
        <v>5330</v>
      </c>
      <c r="B5454" s="701" t="s">
        <v>1607</v>
      </c>
      <c r="C5454" s="701" t="s">
        <v>612</v>
      </c>
      <c r="D5454" s="702">
        <v>1990</v>
      </c>
      <c r="E5454" s="701" t="s">
        <v>1633</v>
      </c>
      <c r="F5454" s="701" t="s">
        <v>1631</v>
      </c>
      <c r="G5454" s="701" t="s">
        <v>1607</v>
      </c>
      <c r="H5454" s="703">
        <v>33554</v>
      </c>
      <c r="I5454" s="703">
        <v>33555</v>
      </c>
      <c r="J5454" s="701" t="s">
        <v>1635</v>
      </c>
      <c r="K5454" s="702">
        <v>158403</v>
      </c>
      <c r="L5454" s="701" t="s">
        <v>1644</v>
      </c>
      <c r="M5454" s="705">
        <v>637</v>
      </c>
      <c r="N5454" s="701" t="s">
        <v>1635</v>
      </c>
      <c r="O5454" s="702">
        <v>319519</v>
      </c>
      <c r="P5454" s="701" t="s">
        <v>1341</v>
      </c>
      <c r="Q5454" s="704"/>
      <c r="R5454" s="701" t="s">
        <v>1341</v>
      </c>
      <c r="S5454" s="701" t="s">
        <v>1341</v>
      </c>
    </row>
    <row r="5455" spans="1:19" x14ac:dyDescent="0.3">
      <c r="A5455" s="701" t="s">
        <v>5331</v>
      </c>
      <c r="B5455" s="701" t="s">
        <v>1607</v>
      </c>
      <c r="C5455" s="701" t="s">
        <v>612</v>
      </c>
      <c r="D5455" s="702">
        <v>1990</v>
      </c>
      <c r="E5455" s="701" t="s">
        <v>1633</v>
      </c>
      <c r="F5455" s="701" t="s">
        <v>1631</v>
      </c>
      <c r="G5455" s="701" t="s">
        <v>1607</v>
      </c>
      <c r="H5455" s="703">
        <v>33666</v>
      </c>
      <c r="I5455" s="703">
        <v>33668</v>
      </c>
      <c r="J5455" s="701" t="s">
        <v>1635</v>
      </c>
      <c r="K5455" s="702">
        <v>159796</v>
      </c>
      <c r="L5455" s="701" t="s">
        <v>1644</v>
      </c>
      <c r="M5455" s="705">
        <v>805</v>
      </c>
      <c r="N5455" s="701" t="s">
        <v>1644</v>
      </c>
      <c r="O5455" s="702">
        <v>322648</v>
      </c>
      <c r="P5455" s="701" t="s">
        <v>1341</v>
      </c>
      <c r="Q5455" s="706"/>
      <c r="R5455" s="701" t="s">
        <v>1341</v>
      </c>
      <c r="S5455" s="701" t="s">
        <v>1341</v>
      </c>
    </row>
    <row r="5456" spans="1:19" x14ac:dyDescent="0.3">
      <c r="A5456" s="701" t="s">
        <v>5332</v>
      </c>
      <c r="B5456" s="701" t="s">
        <v>1607</v>
      </c>
      <c r="C5456" s="701" t="s">
        <v>612</v>
      </c>
      <c r="D5456" s="702">
        <v>1990</v>
      </c>
      <c r="E5456" s="701" t="s">
        <v>1633</v>
      </c>
      <c r="F5456" s="701" t="s">
        <v>1631</v>
      </c>
      <c r="G5456" s="701" t="s">
        <v>1607</v>
      </c>
      <c r="H5456" s="703">
        <v>33665</v>
      </c>
      <c r="I5456" s="703">
        <v>33666</v>
      </c>
      <c r="J5456" s="701" t="s">
        <v>1635</v>
      </c>
      <c r="K5456" s="702">
        <v>95559</v>
      </c>
      <c r="L5456" s="701" t="s">
        <v>1644</v>
      </c>
      <c r="M5456" s="705">
        <v>487</v>
      </c>
      <c r="N5456" s="701" t="s">
        <v>1644</v>
      </c>
      <c r="O5456" s="702">
        <v>195884</v>
      </c>
      <c r="P5456" s="701" t="s">
        <v>1341</v>
      </c>
      <c r="Q5456" s="706"/>
      <c r="R5456" s="701" t="s">
        <v>1341</v>
      </c>
      <c r="S5456" s="701" t="s">
        <v>1341</v>
      </c>
    </row>
    <row r="5457" spans="1:19" x14ac:dyDescent="0.3">
      <c r="A5457" s="701" t="s">
        <v>5062</v>
      </c>
      <c r="B5457" s="701" t="s">
        <v>1607</v>
      </c>
      <c r="C5457" s="701" t="s">
        <v>612</v>
      </c>
      <c r="D5457" s="702">
        <v>1991</v>
      </c>
      <c r="E5457" s="701" t="s">
        <v>1633</v>
      </c>
      <c r="F5457" s="701" t="s">
        <v>1631</v>
      </c>
      <c r="G5457" s="701" t="s">
        <v>1607</v>
      </c>
      <c r="H5457" s="703">
        <v>33918</v>
      </c>
      <c r="I5457" s="703">
        <v>33921</v>
      </c>
      <c r="J5457" s="701" t="s">
        <v>1608</v>
      </c>
      <c r="K5457" s="702">
        <v>162055</v>
      </c>
      <c r="L5457" s="701" t="s">
        <v>1613</v>
      </c>
      <c r="M5457" s="705">
        <v>331</v>
      </c>
      <c r="N5457" s="701" t="s">
        <v>1608</v>
      </c>
      <c r="O5457" s="702">
        <v>2544</v>
      </c>
      <c r="P5457" s="701" t="s">
        <v>1613</v>
      </c>
      <c r="Q5457" s="702">
        <v>334858</v>
      </c>
      <c r="R5457" s="701" t="s">
        <v>1341</v>
      </c>
      <c r="S5457" s="701" t="s">
        <v>1341</v>
      </c>
    </row>
    <row r="5458" spans="1:19" x14ac:dyDescent="0.3">
      <c r="A5458" s="701" t="s">
        <v>5063</v>
      </c>
      <c r="B5458" s="701" t="s">
        <v>1607</v>
      </c>
      <c r="C5458" s="701" t="s">
        <v>612</v>
      </c>
      <c r="D5458" s="702">
        <v>1991</v>
      </c>
      <c r="E5458" s="701" t="s">
        <v>1633</v>
      </c>
      <c r="F5458" s="701" t="s">
        <v>1631</v>
      </c>
      <c r="G5458" s="701" t="s">
        <v>1607</v>
      </c>
      <c r="H5458" s="703">
        <v>34044</v>
      </c>
      <c r="I5458" s="703">
        <v>34045</v>
      </c>
      <c r="J5458" s="701" t="s">
        <v>1608</v>
      </c>
      <c r="K5458" s="702">
        <v>149899</v>
      </c>
      <c r="L5458" s="701" t="s">
        <v>1613</v>
      </c>
      <c r="M5458" s="705">
        <v>976</v>
      </c>
      <c r="N5458" s="701" t="s">
        <v>1608</v>
      </c>
      <c r="O5458" s="702">
        <v>1678</v>
      </c>
      <c r="P5458" s="701" t="s">
        <v>1613</v>
      </c>
      <c r="Q5458" s="702">
        <v>329637</v>
      </c>
      <c r="R5458" s="701" t="s">
        <v>1341</v>
      </c>
      <c r="S5458" s="701" t="s">
        <v>1341</v>
      </c>
    </row>
    <row r="5459" spans="1:19" x14ac:dyDescent="0.3">
      <c r="A5459" s="701" t="s">
        <v>5064</v>
      </c>
      <c r="B5459" s="701" t="s">
        <v>1607</v>
      </c>
      <c r="C5459" s="701" t="s">
        <v>612</v>
      </c>
      <c r="D5459" s="702">
        <v>1991</v>
      </c>
      <c r="E5459" s="701" t="s">
        <v>1633</v>
      </c>
      <c r="F5459" s="701" t="s">
        <v>1631</v>
      </c>
      <c r="G5459" s="701" t="s">
        <v>1607</v>
      </c>
      <c r="H5459" s="703">
        <v>34044</v>
      </c>
      <c r="I5459" s="703">
        <v>34045</v>
      </c>
      <c r="J5459" s="701" t="s">
        <v>1608</v>
      </c>
      <c r="K5459" s="702">
        <v>94811</v>
      </c>
      <c r="L5459" s="701" t="s">
        <v>1613</v>
      </c>
      <c r="M5459" s="705">
        <v>392</v>
      </c>
      <c r="N5459" s="701" t="s">
        <v>1608</v>
      </c>
      <c r="O5459" s="702">
        <v>2742</v>
      </c>
      <c r="P5459" s="701" t="s">
        <v>1613</v>
      </c>
      <c r="Q5459" s="705">
        <v>211638</v>
      </c>
      <c r="R5459" s="701" t="s">
        <v>1341</v>
      </c>
      <c r="S5459" s="701" t="s">
        <v>1341</v>
      </c>
    </row>
    <row r="5460" spans="1:19" x14ac:dyDescent="0.3">
      <c r="A5460" s="701" t="s">
        <v>5215</v>
      </c>
      <c r="B5460" s="701" t="s">
        <v>1607</v>
      </c>
      <c r="C5460" s="701" t="s">
        <v>612</v>
      </c>
      <c r="D5460" s="702">
        <v>1991</v>
      </c>
      <c r="E5460" s="701" t="s">
        <v>1662</v>
      </c>
      <c r="F5460" s="701" t="s">
        <v>1663</v>
      </c>
      <c r="G5460" s="701" t="s">
        <v>1607</v>
      </c>
      <c r="H5460" s="703">
        <v>34046</v>
      </c>
      <c r="I5460" s="703">
        <v>34046</v>
      </c>
      <c r="J5460" s="701" t="s">
        <v>1608</v>
      </c>
      <c r="K5460" s="702">
        <v>16146</v>
      </c>
      <c r="L5460" s="701" t="s">
        <v>1341</v>
      </c>
      <c r="M5460" s="704"/>
      <c r="N5460" s="701" t="s">
        <v>1608</v>
      </c>
      <c r="O5460" s="702">
        <v>143</v>
      </c>
      <c r="P5460" s="701" t="s">
        <v>1613</v>
      </c>
      <c r="Q5460" s="702">
        <v>315237</v>
      </c>
      <c r="R5460" s="701" t="s">
        <v>1341</v>
      </c>
      <c r="S5460" s="701" t="s">
        <v>1341</v>
      </c>
    </row>
    <row r="5461" spans="1:19" x14ac:dyDescent="0.3">
      <c r="A5461" s="701" t="s">
        <v>5351</v>
      </c>
      <c r="B5461" s="701" t="s">
        <v>1607</v>
      </c>
      <c r="C5461" s="701" t="s">
        <v>612</v>
      </c>
      <c r="D5461" s="702">
        <v>1991</v>
      </c>
      <c r="E5461" s="701" t="s">
        <v>1642</v>
      </c>
      <c r="F5461" s="701" t="s">
        <v>1643</v>
      </c>
      <c r="G5461" s="701" t="s">
        <v>1607</v>
      </c>
      <c r="H5461" s="703">
        <v>34038</v>
      </c>
      <c r="I5461" s="703">
        <v>34038</v>
      </c>
      <c r="J5461" s="701" t="s">
        <v>1608</v>
      </c>
      <c r="K5461" s="702">
        <v>31196</v>
      </c>
      <c r="L5461" s="701" t="s">
        <v>1341</v>
      </c>
      <c r="M5461" s="704"/>
      <c r="N5461" s="701" t="s">
        <v>1608</v>
      </c>
      <c r="O5461" s="702">
        <v>252</v>
      </c>
      <c r="P5461" s="701" t="s">
        <v>1613</v>
      </c>
      <c r="Q5461" s="702">
        <v>441299</v>
      </c>
      <c r="R5461" s="701" t="s">
        <v>1341</v>
      </c>
      <c r="S5461" s="701" t="s">
        <v>1341</v>
      </c>
    </row>
    <row r="5462" spans="1:19" x14ac:dyDescent="0.3">
      <c r="A5462" s="701" t="s">
        <v>5352</v>
      </c>
      <c r="B5462" s="701" t="s">
        <v>1607</v>
      </c>
      <c r="C5462" s="701" t="s">
        <v>612</v>
      </c>
      <c r="D5462" s="702">
        <v>1991</v>
      </c>
      <c r="E5462" s="701" t="s">
        <v>1642</v>
      </c>
      <c r="F5462" s="701" t="s">
        <v>1643</v>
      </c>
      <c r="G5462" s="701" t="s">
        <v>1607</v>
      </c>
      <c r="H5462" s="703">
        <v>33921</v>
      </c>
      <c r="I5462" s="703">
        <v>33921</v>
      </c>
      <c r="J5462" s="701" t="s">
        <v>1608</v>
      </c>
      <c r="K5462" s="702">
        <v>30724</v>
      </c>
      <c r="L5462" s="701" t="s">
        <v>1613</v>
      </c>
      <c r="M5462" s="705">
        <v>120</v>
      </c>
      <c r="N5462" s="701" t="s">
        <v>1608</v>
      </c>
      <c r="O5462" s="702">
        <v>1325</v>
      </c>
      <c r="P5462" s="701" t="s">
        <v>1613</v>
      </c>
      <c r="Q5462" s="705">
        <v>196271</v>
      </c>
      <c r="R5462" s="701" t="s">
        <v>1341</v>
      </c>
      <c r="S5462" s="701" t="s">
        <v>1341</v>
      </c>
    </row>
    <row r="5463" spans="1:19" x14ac:dyDescent="0.3">
      <c r="A5463" s="701" t="s">
        <v>5354</v>
      </c>
      <c r="B5463" s="701" t="s">
        <v>1607</v>
      </c>
      <c r="C5463" s="701" t="s">
        <v>612</v>
      </c>
      <c r="D5463" s="702">
        <v>1991</v>
      </c>
      <c r="E5463" s="701" t="s">
        <v>1655</v>
      </c>
      <c r="F5463" s="701" t="s">
        <v>1634</v>
      </c>
      <c r="G5463" s="701" t="s">
        <v>1607</v>
      </c>
      <c r="H5463" s="703">
        <v>33917</v>
      </c>
      <c r="I5463" s="703">
        <v>33917</v>
      </c>
      <c r="J5463" s="701" t="s">
        <v>1608</v>
      </c>
      <c r="K5463" s="702">
        <v>28709</v>
      </c>
      <c r="L5463" s="701" t="s">
        <v>1613</v>
      </c>
      <c r="M5463" s="705">
        <v>68</v>
      </c>
      <c r="N5463" s="701" t="s">
        <v>1608</v>
      </c>
      <c r="O5463" s="702">
        <v>409</v>
      </c>
      <c r="P5463" s="701" t="s">
        <v>1613</v>
      </c>
      <c r="Q5463" s="702">
        <v>236140</v>
      </c>
      <c r="R5463" s="701" t="s">
        <v>1341</v>
      </c>
      <c r="S5463" s="701" t="s">
        <v>1341</v>
      </c>
    </row>
    <row r="5464" spans="1:19" x14ac:dyDescent="0.3">
      <c r="A5464" s="701" t="s">
        <v>5356</v>
      </c>
      <c r="B5464" s="701" t="s">
        <v>1607</v>
      </c>
      <c r="C5464" s="701" t="s">
        <v>612</v>
      </c>
      <c r="D5464" s="702">
        <v>1991</v>
      </c>
      <c r="E5464" s="701" t="s">
        <v>1655</v>
      </c>
      <c r="F5464" s="701" t="s">
        <v>4977</v>
      </c>
      <c r="G5464" s="701" t="s">
        <v>1607</v>
      </c>
      <c r="H5464" s="703">
        <v>34040</v>
      </c>
      <c r="I5464" s="703">
        <v>34040</v>
      </c>
      <c r="J5464" s="701" t="s">
        <v>1608</v>
      </c>
      <c r="K5464" s="702">
        <v>30674</v>
      </c>
      <c r="L5464" s="701" t="s">
        <v>1613</v>
      </c>
      <c r="M5464" s="705">
        <v>171</v>
      </c>
      <c r="N5464" s="701" t="s">
        <v>1613</v>
      </c>
      <c r="O5464" s="702">
        <v>6169</v>
      </c>
      <c r="P5464" s="701" t="s">
        <v>1341</v>
      </c>
      <c r="Q5464" s="704"/>
      <c r="R5464" s="701" t="s">
        <v>1341</v>
      </c>
      <c r="S5464" s="701" t="s">
        <v>1341</v>
      </c>
    </row>
    <row r="5465" spans="1:19" x14ac:dyDescent="0.3">
      <c r="A5465" s="701" t="s">
        <v>5357</v>
      </c>
      <c r="B5465" s="701" t="s">
        <v>1607</v>
      </c>
      <c r="C5465" s="701" t="s">
        <v>612</v>
      </c>
      <c r="D5465" s="702">
        <v>1991</v>
      </c>
      <c r="E5465" s="701" t="s">
        <v>1655</v>
      </c>
      <c r="F5465" s="701" t="s">
        <v>4977</v>
      </c>
      <c r="G5465" s="701" t="s">
        <v>1607</v>
      </c>
      <c r="H5465" s="703">
        <v>34040</v>
      </c>
      <c r="I5465" s="703">
        <v>34040</v>
      </c>
      <c r="J5465" s="701" t="s">
        <v>1608</v>
      </c>
      <c r="K5465" s="702">
        <v>27554</v>
      </c>
      <c r="L5465" s="701" t="s">
        <v>1613</v>
      </c>
      <c r="M5465" s="705">
        <v>906</v>
      </c>
      <c r="N5465" s="701" t="s">
        <v>1608</v>
      </c>
      <c r="O5465" s="702">
        <v>1940</v>
      </c>
      <c r="P5465" s="701" t="s">
        <v>1613</v>
      </c>
      <c r="Q5465" s="702">
        <v>6080</v>
      </c>
      <c r="R5465" s="701" t="s">
        <v>1341</v>
      </c>
      <c r="S5465" s="701" t="s">
        <v>1341</v>
      </c>
    </row>
    <row r="5466" spans="1:19" x14ac:dyDescent="0.3">
      <c r="A5466" s="701" t="s">
        <v>5358</v>
      </c>
      <c r="B5466" s="701" t="s">
        <v>1607</v>
      </c>
      <c r="C5466" s="701" t="s">
        <v>612</v>
      </c>
      <c r="D5466" s="702">
        <v>1991</v>
      </c>
      <c r="E5466" s="701" t="s">
        <v>1655</v>
      </c>
      <c r="F5466" s="701" t="s">
        <v>4977</v>
      </c>
      <c r="G5466" s="701" t="s">
        <v>1607</v>
      </c>
      <c r="H5466" s="703">
        <v>34042</v>
      </c>
      <c r="I5466" s="703">
        <v>34042</v>
      </c>
      <c r="J5466" s="701" t="s">
        <v>1608</v>
      </c>
      <c r="K5466" s="702">
        <v>32415</v>
      </c>
      <c r="L5466" s="701" t="s">
        <v>1613</v>
      </c>
      <c r="M5466" s="705">
        <v>316</v>
      </c>
      <c r="N5466" s="701" t="s">
        <v>1608</v>
      </c>
      <c r="O5466" s="702">
        <v>632</v>
      </c>
      <c r="P5466" s="701" t="s">
        <v>1613</v>
      </c>
      <c r="Q5466" s="702">
        <v>157648</v>
      </c>
      <c r="R5466" s="701" t="s">
        <v>1341</v>
      </c>
      <c r="S5466" s="701" t="s">
        <v>1341</v>
      </c>
    </row>
    <row r="5467" spans="1:19" x14ac:dyDescent="0.3">
      <c r="A5467" s="701" t="s">
        <v>5359</v>
      </c>
      <c r="B5467" s="701" t="s">
        <v>1607</v>
      </c>
      <c r="C5467" s="701" t="s">
        <v>612</v>
      </c>
      <c r="D5467" s="702">
        <v>1991</v>
      </c>
      <c r="E5467" s="701" t="s">
        <v>1655</v>
      </c>
      <c r="F5467" s="701" t="s">
        <v>4977</v>
      </c>
      <c r="G5467" s="701" t="s">
        <v>1607</v>
      </c>
      <c r="H5467" s="703">
        <v>34042</v>
      </c>
      <c r="I5467" s="703">
        <v>34042</v>
      </c>
      <c r="J5467" s="701" t="s">
        <v>1608</v>
      </c>
      <c r="K5467" s="702">
        <v>32415</v>
      </c>
      <c r="L5467" s="701" t="s">
        <v>1613</v>
      </c>
      <c r="M5467" s="702">
        <v>316</v>
      </c>
      <c r="N5467" s="701" t="s">
        <v>1608</v>
      </c>
      <c r="O5467" s="702">
        <v>632</v>
      </c>
      <c r="P5467" s="701" t="s">
        <v>1613</v>
      </c>
      <c r="Q5467" s="705">
        <v>157648</v>
      </c>
      <c r="R5467" s="701" t="s">
        <v>1341</v>
      </c>
      <c r="S5467" s="701" t="s">
        <v>1341</v>
      </c>
    </row>
    <row r="5468" spans="1:19" x14ac:dyDescent="0.3">
      <c r="A5468" s="701" t="s">
        <v>5363</v>
      </c>
      <c r="B5468" s="701" t="s">
        <v>1607</v>
      </c>
      <c r="C5468" s="701" t="s">
        <v>612</v>
      </c>
      <c r="D5468" s="702">
        <v>1991</v>
      </c>
      <c r="E5468" s="701" t="s">
        <v>1662</v>
      </c>
      <c r="F5468" s="701" t="s">
        <v>1663</v>
      </c>
      <c r="G5468" s="701" t="s">
        <v>1607</v>
      </c>
      <c r="H5468" s="703">
        <v>34046</v>
      </c>
      <c r="I5468" s="703">
        <v>34046</v>
      </c>
      <c r="J5468" s="701" t="s">
        <v>1608</v>
      </c>
      <c r="K5468" s="702">
        <v>9282</v>
      </c>
      <c r="L5468" s="701" t="s">
        <v>1341</v>
      </c>
      <c r="M5468" s="704"/>
      <c r="N5468" s="701" t="s">
        <v>1613</v>
      </c>
      <c r="O5468" s="702">
        <v>7003</v>
      </c>
      <c r="P5468" s="701" t="s">
        <v>1341</v>
      </c>
      <c r="Q5468" s="706"/>
      <c r="R5468" s="701" t="s">
        <v>1341</v>
      </c>
      <c r="S5468" s="701" t="s">
        <v>1341</v>
      </c>
    </row>
    <row r="5469" spans="1:19" x14ac:dyDescent="0.3">
      <c r="A5469" s="701" t="s">
        <v>5364</v>
      </c>
      <c r="B5469" s="701" t="s">
        <v>1607</v>
      </c>
      <c r="C5469" s="701" t="s">
        <v>612</v>
      </c>
      <c r="D5469" s="702">
        <v>1991</v>
      </c>
      <c r="E5469" s="701" t="s">
        <v>1662</v>
      </c>
      <c r="F5469" s="701" t="s">
        <v>1663</v>
      </c>
      <c r="G5469" s="701" t="s">
        <v>1607</v>
      </c>
      <c r="H5469" s="703">
        <v>34046</v>
      </c>
      <c r="I5469" s="703">
        <v>34046</v>
      </c>
      <c r="J5469" s="701" t="s">
        <v>1608</v>
      </c>
      <c r="K5469" s="702">
        <v>9211</v>
      </c>
      <c r="L5469" s="701" t="s">
        <v>1341</v>
      </c>
      <c r="M5469" s="704"/>
      <c r="N5469" s="701" t="s">
        <v>1608</v>
      </c>
      <c r="O5469" s="702">
        <v>169</v>
      </c>
      <c r="P5469" s="701" t="s">
        <v>1613</v>
      </c>
      <c r="Q5469" s="702">
        <v>11698</v>
      </c>
      <c r="R5469" s="701" t="s">
        <v>1341</v>
      </c>
      <c r="S5469" s="701" t="s">
        <v>1341</v>
      </c>
    </row>
    <row r="5470" spans="1:19" x14ac:dyDescent="0.3">
      <c r="A5470" s="701" t="s">
        <v>5365</v>
      </c>
      <c r="B5470" s="701" t="s">
        <v>1607</v>
      </c>
      <c r="C5470" s="701" t="s">
        <v>612</v>
      </c>
      <c r="D5470" s="702">
        <v>1991</v>
      </c>
      <c r="E5470" s="701" t="s">
        <v>1662</v>
      </c>
      <c r="F5470" s="701" t="s">
        <v>1663</v>
      </c>
      <c r="G5470" s="701" t="s">
        <v>1607</v>
      </c>
      <c r="H5470" s="703">
        <v>34046</v>
      </c>
      <c r="I5470" s="703">
        <v>34046</v>
      </c>
      <c r="J5470" s="701" t="s">
        <v>1608</v>
      </c>
      <c r="K5470" s="702">
        <v>9327</v>
      </c>
      <c r="L5470" s="701" t="s">
        <v>1341</v>
      </c>
      <c r="M5470" s="706"/>
      <c r="N5470" s="701" t="s">
        <v>1608</v>
      </c>
      <c r="O5470" s="702">
        <v>132</v>
      </c>
      <c r="P5470" s="701" t="s">
        <v>1613</v>
      </c>
      <c r="Q5470" s="702">
        <v>10413</v>
      </c>
      <c r="R5470" s="701" t="s">
        <v>1341</v>
      </c>
      <c r="S5470" s="701" t="s">
        <v>1341</v>
      </c>
    </row>
    <row r="5471" spans="1:19" x14ac:dyDescent="0.3">
      <c r="A5471" s="701" t="s">
        <v>5366</v>
      </c>
      <c r="B5471" s="701" t="s">
        <v>1607</v>
      </c>
      <c r="C5471" s="701" t="s">
        <v>612</v>
      </c>
      <c r="D5471" s="702">
        <v>1991</v>
      </c>
      <c r="E5471" s="701" t="s">
        <v>1662</v>
      </c>
      <c r="F5471" s="701" t="s">
        <v>1663</v>
      </c>
      <c r="G5471" s="701" t="s">
        <v>1607</v>
      </c>
      <c r="H5471" s="703">
        <v>34046</v>
      </c>
      <c r="I5471" s="703">
        <v>34046</v>
      </c>
      <c r="J5471" s="701" t="s">
        <v>1608</v>
      </c>
      <c r="K5471" s="702">
        <v>8861</v>
      </c>
      <c r="L5471" s="701" t="s">
        <v>1341</v>
      </c>
      <c r="M5471" s="706"/>
      <c r="N5471" s="701" t="s">
        <v>1613</v>
      </c>
      <c r="O5471" s="702">
        <v>11795</v>
      </c>
      <c r="P5471" s="701" t="s">
        <v>1341</v>
      </c>
      <c r="Q5471" s="706"/>
      <c r="R5471" s="701" t="s">
        <v>1341</v>
      </c>
      <c r="S5471" s="701" t="s">
        <v>1341</v>
      </c>
    </row>
    <row r="5472" spans="1:19" x14ac:dyDescent="0.3">
      <c r="A5472" s="701" t="s">
        <v>5367</v>
      </c>
      <c r="B5472" s="701" t="s">
        <v>1607</v>
      </c>
      <c r="C5472" s="701" t="s">
        <v>612</v>
      </c>
      <c r="D5472" s="702">
        <v>1991</v>
      </c>
      <c r="E5472" s="701" t="s">
        <v>1662</v>
      </c>
      <c r="F5472" s="701" t="s">
        <v>1663</v>
      </c>
      <c r="G5472" s="701" t="s">
        <v>1607</v>
      </c>
      <c r="H5472" s="703">
        <v>34046</v>
      </c>
      <c r="I5472" s="703">
        <v>34046</v>
      </c>
      <c r="J5472" s="701" t="s">
        <v>1608</v>
      </c>
      <c r="K5472" s="702">
        <v>9655</v>
      </c>
      <c r="L5472" s="701" t="s">
        <v>1341</v>
      </c>
      <c r="M5472" s="706"/>
      <c r="N5472" s="701" t="s">
        <v>1613</v>
      </c>
      <c r="O5472" s="705">
        <v>8093</v>
      </c>
      <c r="P5472" s="701" t="s">
        <v>1341</v>
      </c>
      <c r="Q5472" s="704"/>
      <c r="R5472" s="701" t="s">
        <v>1341</v>
      </c>
      <c r="S5472" s="701" t="s">
        <v>1341</v>
      </c>
    </row>
    <row r="5473" spans="1:19" x14ac:dyDescent="0.3">
      <c r="A5473" s="701" t="s">
        <v>5368</v>
      </c>
      <c r="B5473" s="701" t="s">
        <v>1607</v>
      </c>
      <c r="C5473" s="701" t="s">
        <v>612</v>
      </c>
      <c r="D5473" s="702">
        <v>1991</v>
      </c>
      <c r="E5473" s="701" t="s">
        <v>1662</v>
      </c>
      <c r="F5473" s="701" t="s">
        <v>1663</v>
      </c>
      <c r="G5473" s="701" t="s">
        <v>1607</v>
      </c>
      <c r="H5473" s="703">
        <v>34046</v>
      </c>
      <c r="I5473" s="703">
        <v>34046</v>
      </c>
      <c r="J5473" s="701" t="s">
        <v>1608</v>
      </c>
      <c r="K5473" s="702">
        <v>9020</v>
      </c>
      <c r="L5473" s="701" t="s">
        <v>1341</v>
      </c>
      <c r="M5473" s="706"/>
      <c r="N5473" s="701" t="s">
        <v>1613</v>
      </c>
      <c r="O5473" s="705">
        <v>8732</v>
      </c>
      <c r="P5473" s="701" t="s">
        <v>1341</v>
      </c>
      <c r="Q5473" s="704"/>
      <c r="R5473" s="701" t="s">
        <v>1341</v>
      </c>
      <c r="S5473" s="701" t="s">
        <v>1341</v>
      </c>
    </row>
    <row r="5474" spans="1:19" x14ac:dyDescent="0.3">
      <c r="A5474" s="701" t="s">
        <v>4976</v>
      </c>
      <c r="B5474" s="701" t="s">
        <v>1607</v>
      </c>
      <c r="C5474" s="701" t="s">
        <v>612</v>
      </c>
      <c r="D5474" s="702">
        <v>1992</v>
      </c>
      <c r="E5474" s="701" t="s">
        <v>1655</v>
      </c>
      <c r="F5474" s="701" t="s">
        <v>4977</v>
      </c>
      <c r="G5474" s="701" t="s">
        <v>1607</v>
      </c>
      <c r="H5474" s="703">
        <v>34393</v>
      </c>
      <c r="I5474" s="703">
        <v>34393</v>
      </c>
      <c r="J5474" s="701" t="s">
        <v>1608</v>
      </c>
      <c r="K5474" s="702">
        <v>27082</v>
      </c>
      <c r="L5474" s="701" t="s">
        <v>1613</v>
      </c>
      <c r="M5474" s="705">
        <v>1598</v>
      </c>
      <c r="N5474" s="701" t="s">
        <v>1608</v>
      </c>
      <c r="O5474" s="702">
        <v>3007</v>
      </c>
      <c r="P5474" s="701" t="s">
        <v>1613</v>
      </c>
      <c r="Q5474" s="705">
        <v>122677</v>
      </c>
      <c r="R5474" s="701" t="s">
        <v>1341</v>
      </c>
      <c r="S5474" s="701" t="s">
        <v>1341</v>
      </c>
    </row>
    <row r="5475" spans="1:19" x14ac:dyDescent="0.3">
      <c r="A5475" s="701" t="s">
        <v>4978</v>
      </c>
      <c r="B5475" s="701" t="s">
        <v>1607</v>
      </c>
      <c r="C5475" s="701" t="s">
        <v>612</v>
      </c>
      <c r="D5475" s="702">
        <v>1992</v>
      </c>
      <c r="E5475" s="701" t="s">
        <v>1655</v>
      </c>
      <c r="F5475" s="701" t="s">
        <v>4977</v>
      </c>
      <c r="G5475" s="701" t="s">
        <v>1607</v>
      </c>
      <c r="H5475" s="703">
        <v>34393</v>
      </c>
      <c r="I5475" s="703">
        <v>34393</v>
      </c>
      <c r="J5475" s="701" t="s">
        <v>1608</v>
      </c>
      <c r="K5475" s="702">
        <v>26975</v>
      </c>
      <c r="L5475" s="701" t="s">
        <v>1613</v>
      </c>
      <c r="M5475" s="705">
        <v>1305</v>
      </c>
      <c r="N5475" s="701" t="s">
        <v>1608</v>
      </c>
      <c r="O5475" s="702">
        <v>3450</v>
      </c>
      <c r="P5475" s="701" t="s">
        <v>1613</v>
      </c>
      <c r="Q5475" s="705">
        <v>122634</v>
      </c>
      <c r="R5475" s="701" t="s">
        <v>1341</v>
      </c>
      <c r="S5475" s="701" t="s">
        <v>1341</v>
      </c>
    </row>
    <row r="5476" spans="1:19" x14ac:dyDescent="0.3">
      <c r="A5476" s="701" t="s">
        <v>4988</v>
      </c>
      <c r="B5476" s="701" t="s">
        <v>1607</v>
      </c>
      <c r="C5476" s="701" t="s">
        <v>612</v>
      </c>
      <c r="D5476" s="702">
        <v>1992</v>
      </c>
      <c r="E5476" s="701" t="s">
        <v>1642</v>
      </c>
      <c r="F5476" s="701" t="s">
        <v>1643</v>
      </c>
      <c r="G5476" s="701" t="s">
        <v>1607</v>
      </c>
      <c r="H5476" s="703">
        <v>34395</v>
      </c>
      <c r="I5476" s="703">
        <v>34395</v>
      </c>
      <c r="J5476" s="701" t="s">
        <v>1608</v>
      </c>
      <c r="K5476" s="702">
        <v>144006</v>
      </c>
      <c r="L5476" s="701" t="s">
        <v>1613</v>
      </c>
      <c r="M5476" s="705">
        <v>1699</v>
      </c>
      <c r="N5476" s="701" t="s">
        <v>1608</v>
      </c>
      <c r="O5476" s="702">
        <v>11045</v>
      </c>
      <c r="P5476" s="701" t="s">
        <v>1613</v>
      </c>
      <c r="Q5476" s="702">
        <v>1274</v>
      </c>
      <c r="R5476" s="701" t="s">
        <v>1341</v>
      </c>
      <c r="S5476" s="701" t="s">
        <v>1341</v>
      </c>
    </row>
    <row r="5477" spans="1:19" x14ac:dyDescent="0.3">
      <c r="A5477" s="701" t="s">
        <v>4989</v>
      </c>
      <c r="B5477" s="701" t="s">
        <v>1607</v>
      </c>
      <c r="C5477" s="701" t="s">
        <v>612</v>
      </c>
      <c r="D5477" s="702">
        <v>1992</v>
      </c>
      <c r="E5477" s="701" t="s">
        <v>1655</v>
      </c>
      <c r="F5477" s="701" t="s">
        <v>1634</v>
      </c>
      <c r="G5477" s="701" t="s">
        <v>1607</v>
      </c>
      <c r="H5477" s="703">
        <v>34281</v>
      </c>
      <c r="I5477" s="703">
        <v>34281</v>
      </c>
      <c r="J5477" s="701" t="s">
        <v>1608</v>
      </c>
      <c r="K5477" s="702">
        <v>26170</v>
      </c>
      <c r="L5477" s="701" t="s">
        <v>1613</v>
      </c>
      <c r="M5477" s="705">
        <v>371</v>
      </c>
      <c r="N5477" s="701" t="s">
        <v>1608</v>
      </c>
      <c r="O5477" s="702">
        <v>5486</v>
      </c>
      <c r="P5477" s="701" t="s">
        <v>1613</v>
      </c>
      <c r="Q5477" s="705">
        <v>245978</v>
      </c>
      <c r="R5477" s="701" t="s">
        <v>1341</v>
      </c>
      <c r="S5477" s="701" t="s">
        <v>1341</v>
      </c>
    </row>
    <row r="5478" spans="1:19" x14ac:dyDescent="0.3">
      <c r="A5478" s="701" t="s">
        <v>4990</v>
      </c>
      <c r="B5478" s="701" t="s">
        <v>1607</v>
      </c>
      <c r="C5478" s="701" t="s">
        <v>612</v>
      </c>
      <c r="D5478" s="702">
        <v>1992</v>
      </c>
      <c r="E5478" s="701" t="s">
        <v>1642</v>
      </c>
      <c r="F5478" s="701" t="s">
        <v>1643</v>
      </c>
      <c r="G5478" s="701" t="s">
        <v>1607</v>
      </c>
      <c r="H5478" s="703">
        <v>34395</v>
      </c>
      <c r="I5478" s="703">
        <v>34395</v>
      </c>
      <c r="J5478" s="701" t="s">
        <v>1608</v>
      </c>
      <c r="K5478" s="702">
        <v>37895</v>
      </c>
      <c r="L5478" s="701" t="s">
        <v>1613</v>
      </c>
      <c r="M5478" s="705">
        <v>447</v>
      </c>
      <c r="N5478" s="701" t="s">
        <v>1608</v>
      </c>
      <c r="O5478" s="702">
        <v>2906</v>
      </c>
      <c r="P5478" s="701" t="s">
        <v>1613</v>
      </c>
      <c r="Q5478" s="705">
        <v>335</v>
      </c>
      <c r="R5478" s="701" t="s">
        <v>1341</v>
      </c>
      <c r="S5478" s="701" t="s">
        <v>1341</v>
      </c>
    </row>
    <row r="5479" spans="1:19" x14ac:dyDescent="0.3">
      <c r="A5479" s="701" t="s">
        <v>5001</v>
      </c>
      <c r="B5479" s="701" t="s">
        <v>1607</v>
      </c>
      <c r="C5479" s="701" t="s">
        <v>612</v>
      </c>
      <c r="D5479" s="702">
        <v>1992</v>
      </c>
      <c r="E5479" s="701" t="s">
        <v>1662</v>
      </c>
      <c r="F5479" s="701" t="s">
        <v>1643</v>
      </c>
      <c r="G5479" s="701" t="s">
        <v>1607</v>
      </c>
      <c r="H5479" s="703">
        <v>34374</v>
      </c>
      <c r="I5479" s="703">
        <v>34374</v>
      </c>
      <c r="J5479" s="701" t="s">
        <v>1608</v>
      </c>
      <c r="K5479" s="702">
        <v>230137</v>
      </c>
      <c r="L5479" s="701" t="s">
        <v>1613</v>
      </c>
      <c r="M5479" s="705">
        <v>5876</v>
      </c>
      <c r="N5479" s="701" t="s">
        <v>1608</v>
      </c>
      <c r="O5479" s="702">
        <v>9793</v>
      </c>
      <c r="P5479" s="701" t="s">
        <v>1341</v>
      </c>
      <c r="Q5479" s="704"/>
      <c r="R5479" s="701" t="s">
        <v>1341</v>
      </c>
      <c r="S5479" s="701" t="s">
        <v>1341</v>
      </c>
    </row>
    <row r="5480" spans="1:19" x14ac:dyDescent="0.3">
      <c r="A5480" s="701" t="s">
        <v>5002</v>
      </c>
      <c r="B5480" s="701" t="s">
        <v>1607</v>
      </c>
      <c r="C5480" s="701" t="s">
        <v>612</v>
      </c>
      <c r="D5480" s="702">
        <v>1992</v>
      </c>
      <c r="E5480" s="701" t="s">
        <v>1662</v>
      </c>
      <c r="F5480" s="701" t="s">
        <v>1663</v>
      </c>
      <c r="G5480" s="701" t="s">
        <v>1607</v>
      </c>
      <c r="H5480" s="703">
        <v>34395</v>
      </c>
      <c r="I5480" s="703">
        <v>34395</v>
      </c>
      <c r="J5480" s="701" t="s">
        <v>1608</v>
      </c>
      <c r="K5480" s="702">
        <v>13347</v>
      </c>
      <c r="L5480" s="701" t="s">
        <v>1613</v>
      </c>
      <c r="M5480" s="705">
        <v>214</v>
      </c>
      <c r="N5480" s="701" t="s">
        <v>1608</v>
      </c>
      <c r="O5480" s="702">
        <v>2519</v>
      </c>
      <c r="P5480" s="701" t="s">
        <v>1613</v>
      </c>
      <c r="Q5480" s="702">
        <v>224899</v>
      </c>
      <c r="R5480" s="701" t="s">
        <v>1341</v>
      </c>
      <c r="S5480" s="701" t="s">
        <v>1341</v>
      </c>
    </row>
    <row r="5481" spans="1:19" x14ac:dyDescent="0.3">
      <c r="A5481" s="701" t="s">
        <v>5003</v>
      </c>
      <c r="B5481" s="701" t="s">
        <v>1607</v>
      </c>
      <c r="C5481" s="701" t="s">
        <v>612</v>
      </c>
      <c r="D5481" s="702">
        <v>1992</v>
      </c>
      <c r="E5481" s="701" t="s">
        <v>1662</v>
      </c>
      <c r="F5481" s="701" t="s">
        <v>1663</v>
      </c>
      <c r="G5481" s="701" t="s">
        <v>1607</v>
      </c>
      <c r="H5481" s="703">
        <v>34396</v>
      </c>
      <c r="I5481" s="703">
        <v>34396</v>
      </c>
      <c r="J5481" s="701" t="s">
        <v>1608</v>
      </c>
      <c r="K5481" s="702">
        <v>15122</v>
      </c>
      <c r="L5481" s="701" t="s">
        <v>1613</v>
      </c>
      <c r="M5481" s="705">
        <v>145</v>
      </c>
      <c r="N5481" s="701" t="s">
        <v>1608</v>
      </c>
      <c r="O5481" s="702">
        <v>969</v>
      </c>
      <c r="P5481" s="701" t="s">
        <v>1613</v>
      </c>
      <c r="Q5481" s="705">
        <v>232610</v>
      </c>
      <c r="R5481" s="701" t="s">
        <v>1341</v>
      </c>
      <c r="S5481" s="701" t="s">
        <v>1341</v>
      </c>
    </row>
    <row r="5482" spans="1:19" x14ac:dyDescent="0.3">
      <c r="A5482" s="701" t="s">
        <v>5065</v>
      </c>
      <c r="B5482" s="701" t="s">
        <v>1607</v>
      </c>
      <c r="C5482" s="701" t="s">
        <v>612</v>
      </c>
      <c r="D5482" s="702">
        <v>1992</v>
      </c>
      <c r="E5482" s="701" t="s">
        <v>1655</v>
      </c>
      <c r="F5482" s="701" t="s">
        <v>1631</v>
      </c>
      <c r="G5482" s="701" t="s">
        <v>1607</v>
      </c>
      <c r="H5482" s="703">
        <v>34281</v>
      </c>
      <c r="I5482" s="703">
        <v>34281</v>
      </c>
      <c r="J5482" s="701" t="s">
        <v>1608</v>
      </c>
      <c r="K5482" s="702">
        <v>25482</v>
      </c>
      <c r="L5482" s="701" t="s">
        <v>1613</v>
      </c>
      <c r="M5482" s="705">
        <v>106</v>
      </c>
      <c r="N5482" s="701" t="s">
        <v>1608</v>
      </c>
      <c r="O5482" s="702">
        <v>317</v>
      </c>
      <c r="P5482" s="701" t="s">
        <v>1613</v>
      </c>
      <c r="Q5482" s="702">
        <v>215709</v>
      </c>
      <c r="R5482" s="701" t="s">
        <v>1341</v>
      </c>
      <c r="S5482" s="701" t="s">
        <v>1341</v>
      </c>
    </row>
    <row r="5483" spans="1:19" x14ac:dyDescent="0.3">
      <c r="A5483" s="701" t="s">
        <v>5066</v>
      </c>
      <c r="B5483" s="701" t="s">
        <v>1607</v>
      </c>
      <c r="C5483" s="701" t="s">
        <v>612</v>
      </c>
      <c r="D5483" s="702">
        <v>1992</v>
      </c>
      <c r="E5483" s="701" t="s">
        <v>1655</v>
      </c>
      <c r="F5483" s="701" t="s">
        <v>1631</v>
      </c>
      <c r="G5483" s="701" t="s">
        <v>1607</v>
      </c>
      <c r="H5483" s="703">
        <v>34281</v>
      </c>
      <c r="I5483" s="703">
        <v>34281</v>
      </c>
      <c r="J5483" s="701" t="s">
        <v>1608</v>
      </c>
      <c r="K5483" s="702">
        <v>25351</v>
      </c>
      <c r="L5483" s="701" t="s">
        <v>1613</v>
      </c>
      <c r="M5483" s="705">
        <v>454</v>
      </c>
      <c r="N5483" s="701" t="s">
        <v>1613</v>
      </c>
      <c r="O5483" s="702">
        <v>215443</v>
      </c>
      <c r="P5483" s="701" t="s">
        <v>1341</v>
      </c>
      <c r="Q5483" s="704"/>
      <c r="R5483" s="701" t="s">
        <v>1341</v>
      </c>
      <c r="S5483" s="701" t="s">
        <v>1341</v>
      </c>
    </row>
    <row r="5484" spans="1:19" x14ac:dyDescent="0.3">
      <c r="A5484" s="701" t="s">
        <v>5369</v>
      </c>
      <c r="B5484" s="701" t="s">
        <v>1607</v>
      </c>
      <c r="C5484" s="701" t="s">
        <v>612</v>
      </c>
      <c r="D5484" s="702">
        <v>1992</v>
      </c>
      <c r="E5484" s="701" t="s">
        <v>1642</v>
      </c>
      <c r="F5484" s="701" t="s">
        <v>1643</v>
      </c>
      <c r="G5484" s="701" t="s">
        <v>1607</v>
      </c>
      <c r="H5484" s="703">
        <v>34395</v>
      </c>
      <c r="I5484" s="703">
        <v>34395</v>
      </c>
      <c r="J5484" s="701" t="s">
        <v>1608</v>
      </c>
      <c r="K5484" s="702">
        <v>169400</v>
      </c>
      <c r="L5484" s="701" t="s">
        <v>1613</v>
      </c>
      <c r="M5484" s="705">
        <v>1999</v>
      </c>
      <c r="N5484" s="701" t="s">
        <v>1608</v>
      </c>
      <c r="O5484" s="702">
        <v>12992</v>
      </c>
      <c r="P5484" s="701" t="s">
        <v>1613</v>
      </c>
      <c r="Q5484" s="705">
        <v>1499</v>
      </c>
      <c r="R5484" s="701" t="s">
        <v>1341</v>
      </c>
      <c r="S5484" s="701" t="s">
        <v>1341</v>
      </c>
    </row>
    <row r="5485" spans="1:19" x14ac:dyDescent="0.3">
      <c r="A5485" s="701" t="s">
        <v>5370</v>
      </c>
      <c r="B5485" s="701" t="s">
        <v>1607</v>
      </c>
      <c r="C5485" s="701" t="s">
        <v>612</v>
      </c>
      <c r="D5485" s="702">
        <v>1992</v>
      </c>
      <c r="E5485" s="701" t="s">
        <v>1633</v>
      </c>
      <c r="F5485" s="701" t="s">
        <v>1631</v>
      </c>
      <c r="G5485" s="701" t="s">
        <v>1607</v>
      </c>
      <c r="H5485" s="703">
        <v>34397</v>
      </c>
      <c r="I5485" s="703">
        <v>34401</v>
      </c>
      <c r="J5485" s="701" t="s">
        <v>1608</v>
      </c>
      <c r="K5485" s="702">
        <v>29318</v>
      </c>
      <c r="L5485" s="701" t="s">
        <v>1341</v>
      </c>
      <c r="M5485" s="704"/>
      <c r="N5485" s="701" t="s">
        <v>1608</v>
      </c>
      <c r="O5485" s="702">
        <v>674</v>
      </c>
      <c r="P5485" s="701" t="s">
        <v>1613</v>
      </c>
      <c r="Q5485" s="702">
        <v>209371</v>
      </c>
      <c r="R5485" s="701" t="s">
        <v>1341</v>
      </c>
      <c r="S5485" s="701" t="s">
        <v>1341</v>
      </c>
    </row>
    <row r="5486" spans="1:19" x14ac:dyDescent="0.3">
      <c r="A5486" s="701" t="s">
        <v>5371</v>
      </c>
      <c r="B5486" s="701" t="s">
        <v>1607</v>
      </c>
      <c r="C5486" s="701" t="s">
        <v>612</v>
      </c>
      <c r="D5486" s="702">
        <v>1992</v>
      </c>
      <c r="E5486" s="701" t="s">
        <v>1633</v>
      </c>
      <c r="F5486" s="701" t="s">
        <v>1631</v>
      </c>
      <c r="G5486" s="701" t="s">
        <v>1607</v>
      </c>
      <c r="H5486" s="703">
        <v>34391</v>
      </c>
      <c r="I5486" s="703">
        <v>34393</v>
      </c>
      <c r="J5486" s="701" t="s">
        <v>1608</v>
      </c>
      <c r="K5486" s="702">
        <v>24838</v>
      </c>
      <c r="L5486" s="701" t="s">
        <v>1613</v>
      </c>
      <c r="M5486" s="705">
        <v>2365</v>
      </c>
      <c r="N5486" s="701" t="s">
        <v>1608</v>
      </c>
      <c r="O5486" s="702">
        <v>710</v>
      </c>
      <c r="P5486" s="701" t="s">
        <v>1613</v>
      </c>
      <c r="Q5486" s="705">
        <v>195155</v>
      </c>
      <c r="R5486" s="701" t="s">
        <v>1341</v>
      </c>
      <c r="S5486" s="701" t="s">
        <v>1341</v>
      </c>
    </row>
    <row r="5487" spans="1:19" x14ac:dyDescent="0.3">
      <c r="A5487" s="701" t="s">
        <v>4985</v>
      </c>
      <c r="B5487" s="701" t="s">
        <v>1607</v>
      </c>
      <c r="C5487" s="701" t="s">
        <v>612</v>
      </c>
      <c r="D5487" s="702">
        <v>1993</v>
      </c>
      <c r="E5487" s="701" t="s">
        <v>1655</v>
      </c>
      <c r="F5487" s="701" t="s">
        <v>1631</v>
      </c>
      <c r="G5487" s="701" t="s">
        <v>1607</v>
      </c>
      <c r="H5487" s="703">
        <v>34647</v>
      </c>
      <c r="I5487" s="703">
        <v>34647</v>
      </c>
      <c r="J5487" s="701" t="s">
        <v>1608</v>
      </c>
      <c r="K5487" s="702">
        <v>47628</v>
      </c>
      <c r="L5487" s="701" t="s">
        <v>1341</v>
      </c>
      <c r="M5487" s="704"/>
      <c r="N5487" s="701" t="s">
        <v>1608</v>
      </c>
      <c r="O5487" s="702">
        <v>1551</v>
      </c>
      <c r="P5487" s="701" t="s">
        <v>1613</v>
      </c>
      <c r="Q5487" s="705">
        <v>168446</v>
      </c>
      <c r="R5487" s="701" t="s">
        <v>1341</v>
      </c>
      <c r="S5487" s="701" t="s">
        <v>1341</v>
      </c>
    </row>
    <row r="5488" spans="1:19" x14ac:dyDescent="0.3">
      <c r="A5488" s="701" t="s">
        <v>5005</v>
      </c>
      <c r="B5488" s="701" t="s">
        <v>1607</v>
      </c>
      <c r="C5488" s="701" t="s">
        <v>612</v>
      </c>
      <c r="D5488" s="702">
        <v>1993</v>
      </c>
      <c r="E5488" s="701" t="s">
        <v>1633</v>
      </c>
      <c r="F5488" s="701" t="s">
        <v>1631</v>
      </c>
      <c r="G5488" s="701" t="s">
        <v>1607</v>
      </c>
      <c r="H5488" s="703">
        <v>34740</v>
      </c>
      <c r="I5488" s="703">
        <v>34740</v>
      </c>
      <c r="J5488" s="701" t="s">
        <v>1608</v>
      </c>
      <c r="K5488" s="702">
        <v>31162</v>
      </c>
      <c r="L5488" s="701" t="s">
        <v>1341</v>
      </c>
      <c r="M5488" s="704"/>
      <c r="N5488" s="701" t="s">
        <v>1608</v>
      </c>
      <c r="O5488" s="702">
        <v>125</v>
      </c>
      <c r="P5488" s="701" t="s">
        <v>1613</v>
      </c>
      <c r="Q5488" s="705">
        <v>221657</v>
      </c>
      <c r="R5488" s="701" t="s">
        <v>1341</v>
      </c>
      <c r="S5488" s="701" t="s">
        <v>1341</v>
      </c>
    </row>
    <row r="5489" spans="1:19" x14ac:dyDescent="0.3">
      <c r="A5489" s="701" t="s">
        <v>5006</v>
      </c>
      <c r="B5489" s="701" t="s">
        <v>1607</v>
      </c>
      <c r="C5489" s="701" t="s">
        <v>612</v>
      </c>
      <c r="D5489" s="702">
        <v>1993</v>
      </c>
      <c r="E5489" s="701" t="s">
        <v>1633</v>
      </c>
      <c r="F5489" s="701" t="s">
        <v>1631</v>
      </c>
      <c r="G5489" s="701" t="s">
        <v>1607</v>
      </c>
      <c r="H5489" s="703">
        <v>34765</v>
      </c>
      <c r="I5489" s="703">
        <v>34768</v>
      </c>
      <c r="J5489" s="701" t="s">
        <v>1608</v>
      </c>
      <c r="K5489" s="702">
        <v>31602</v>
      </c>
      <c r="L5489" s="701" t="s">
        <v>1341</v>
      </c>
      <c r="M5489" s="706"/>
      <c r="N5489" s="701" t="s">
        <v>1613</v>
      </c>
      <c r="O5489" s="702">
        <v>417067</v>
      </c>
      <c r="P5489" s="701" t="s">
        <v>1341</v>
      </c>
      <c r="Q5489" s="704"/>
      <c r="R5489" s="701" t="s">
        <v>1341</v>
      </c>
      <c r="S5489" s="701" t="s">
        <v>1341</v>
      </c>
    </row>
    <row r="5490" spans="1:19" x14ac:dyDescent="0.3">
      <c r="A5490" s="701" t="s">
        <v>5007</v>
      </c>
      <c r="B5490" s="701" t="s">
        <v>1607</v>
      </c>
      <c r="C5490" s="701" t="s">
        <v>612</v>
      </c>
      <c r="D5490" s="702">
        <v>1993</v>
      </c>
      <c r="E5490" s="701" t="s">
        <v>1642</v>
      </c>
      <c r="F5490" s="701" t="s">
        <v>1643</v>
      </c>
      <c r="G5490" s="701" t="s">
        <v>1607</v>
      </c>
      <c r="H5490" s="703">
        <v>34740</v>
      </c>
      <c r="I5490" s="703">
        <v>34759</v>
      </c>
      <c r="J5490" s="701" t="s">
        <v>1608</v>
      </c>
      <c r="K5490" s="702">
        <v>27924</v>
      </c>
      <c r="L5490" s="701" t="s">
        <v>1341</v>
      </c>
      <c r="M5490" s="704"/>
      <c r="N5490" s="701" t="s">
        <v>1608</v>
      </c>
      <c r="O5490" s="702">
        <v>3620</v>
      </c>
      <c r="P5490" s="701" t="s">
        <v>1613</v>
      </c>
      <c r="Q5490" s="705">
        <v>292618</v>
      </c>
      <c r="R5490" s="701" t="s">
        <v>1341</v>
      </c>
      <c r="S5490" s="701" t="s">
        <v>1341</v>
      </c>
    </row>
    <row r="5491" spans="1:19" x14ac:dyDescent="0.3">
      <c r="A5491" s="701" t="s">
        <v>5029</v>
      </c>
      <c r="B5491" s="701" t="s">
        <v>1607</v>
      </c>
      <c r="C5491" s="701" t="s">
        <v>612</v>
      </c>
      <c r="D5491" s="702">
        <v>1993</v>
      </c>
      <c r="E5491" s="701" t="s">
        <v>1633</v>
      </c>
      <c r="F5491" s="701" t="s">
        <v>4977</v>
      </c>
      <c r="G5491" s="701" t="s">
        <v>1607</v>
      </c>
      <c r="H5491" s="703">
        <v>34738</v>
      </c>
      <c r="I5491" s="703">
        <v>34738</v>
      </c>
      <c r="J5491" s="701" t="s">
        <v>1608</v>
      </c>
      <c r="K5491" s="702">
        <v>23817</v>
      </c>
      <c r="L5491" s="701" t="s">
        <v>1613</v>
      </c>
      <c r="M5491" s="705">
        <v>164</v>
      </c>
      <c r="N5491" s="701" t="s">
        <v>1608</v>
      </c>
      <c r="O5491" s="702">
        <v>820</v>
      </c>
      <c r="P5491" s="701" t="s">
        <v>1613</v>
      </c>
      <c r="Q5491" s="705">
        <v>353455</v>
      </c>
      <c r="R5491" s="701" t="s">
        <v>1341</v>
      </c>
      <c r="S5491" s="701" t="s">
        <v>1341</v>
      </c>
    </row>
    <row r="5492" spans="1:19" x14ac:dyDescent="0.3">
      <c r="A5492" s="701" t="s">
        <v>5030</v>
      </c>
      <c r="B5492" s="701" t="s">
        <v>1607</v>
      </c>
      <c r="C5492" s="701" t="s">
        <v>612</v>
      </c>
      <c r="D5492" s="702">
        <v>1993</v>
      </c>
      <c r="E5492" s="701" t="s">
        <v>1633</v>
      </c>
      <c r="F5492" s="701" t="s">
        <v>4977</v>
      </c>
      <c r="G5492" s="701" t="s">
        <v>1607</v>
      </c>
      <c r="H5492" s="703">
        <v>34766</v>
      </c>
      <c r="I5492" s="703">
        <v>34769</v>
      </c>
      <c r="J5492" s="701" t="s">
        <v>1608</v>
      </c>
      <c r="K5492" s="702">
        <v>25893</v>
      </c>
      <c r="L5492" s="701" t="s">
        <v>1341</v>
      </c>
      <c r="M5492" s="706"/>
      <c r="N5492" s="701" t="s">
        <v>1613</v>
      </c>
      <c r="O5492" s="702">
        <v>783263</v>
      </c>
      <c r="P5492" s="701" t="s">
        <v>1341</v>
      </c>
      <c r="Q5492" s="704"/>
      <c r="R5492" s="701" t="s">
        <v>1341</v>
      </c>
      <c r="S5492" s="701" t="s">
        <v>1341</v>
      </c>
    </row>
    <row r="5493" spans="1:19" x14ac:dyDescent="0.3">
      <c r="A5493" s="701" t="s">
        <v>5032</v>
      </c>
      <c r="B5493" s="701" t="s">
        <v>1607</v>
      </c>
      <c r="C5493" s="701" t="s">
        <v>612</v>
      </c>
      <c r="D5493" s="702">
        <v>1993</v>
      </c>
      <c r="E5493" s="701" t="s">
        <v>1642</v>
      </c>
      <c r="F5493" s="701" t="s">
        <v>1643</v>
      </c>
      <c r="G5493" s="701" t="s">
        <v>1607</v>
      </c>
      <c r="H5493" s="703">
        <v>34740</v>
      </c>
      <c r="I5493" s="703">
        <v>34759</v>
      </c>
      <c r="J5493" s="701" t="s">
        <v>1608</v>
      </c>
      <c r="K5493" s="702">
        <v>27738</v>
      </c>
      <c r="L5493" s="701" t="s">
        <v>1613</v>
      </c>
      <c r="M5493" s="705">
        <v>94</v>
      </c>
      <c r="N5493" s="701" t="s">
        <v>1608</v>
      </c>
      <c r="O5493" s="705">
        <v>3491</v>
      </c>
      <c r="P5493" s="701" t="s">
        <v>1613</v>
      </c>
      <c r="Q5493" s="705">
        <v>292618</v>
      </c>
      <c r="R5493" s="701" t="s">
        <v>1341</v>
      </c>
      <c r="S5493" s="701" t="s">
        <v>1341</v>
      </c>
    </row>
    <row r="5494" spans="1:19" x14ac:dyDescent="0.3">
      <c r="A5494" s="701" t="s">
        <v>5033</v>
      </c>
      <c r="B5494" s="701" t="s">
        <v>1607</v>
      </c>
      <c r="C5494" s="701" t="s">
        <v>612</v>
      </c>
      <c r="D5494" s="702">
        <v>1993</v>
      </c>
      <c r="E5494" s="701" t="s">
        <v>1642</v>
      </c>
      <c r="F5494" s="701" t="s">
        <v>1643</v>
      </c>
      <c r="G5494" s="701" t="s">
        <v>1607</v>
      </c>
      <c r="H5494" s="703">
        <v>34740</v>
      </c>
      <c r="I5494" s="703">
        <v>34759</v>
      </c>
      <c r="J5494" s="701" t="s">
        <v>1608</v>
      </c>
      <c r="K5494" s="702">
        <v>27022</v>
      </c>
      <c r="L5494" s="701" t="s">
        <v>1341</v>
      </c>
      <c r="M5494" s="706"/>
      <c r="N5494" s="701" t="s">
        <v>1608</v>
      </c>
      <c r="O5494" s="702">
        <v>3401</v>
      </c>
      <c r="P5494" s="701" t="s">
        <v>1613</v>
      </c>
      <c r="Q5494" s="705">
        <v>292617</v>
      </c>
      <c r="R5494" s="701" t="s">
        <v>1341</v>
      </c>
      <c r="S5494" s="701" t="s">
        <v>1341</v>
      </c>
    </row>
    <row r="5495" spans="1:19" x14ac:dyDescent="0.3">
      <c r="A5495" s="701" t="s">
        <v>5372</v>
      </c>
      <c r="B5495" s="701" t="s">
        <v>1607</v>
      </c>
      <c r="C5495" s="701" t="s">
        <v>612</v>
      </c>
      <c r="D5495" s="702">
        <v>1993</v>
      </c>
      <c r="E5495" s="701" t="s">
        <v>1662</v>
      </c>
      <c r="F5495" s="701" t="s">
        <v>1663</v>
      </c>
      <c r="G5495" s="701" t="s">
        <v>1607</v>
      </c>
      <c r="H5495" s="703">
        <v>34759</v>
      </c>
      <c r="I5495" s="703">
        <v>34759</v>
      </c>
      <c r="J5495" s="701" t="s">
        <v>1608</v>
      </c>
      <c r="K5495" s="702">
        <v>15054</v>
      </c>
      <c r="L5495" s="701" t="s">
        <v>1613</v>
      </c>
      <c r="M5495" s="702">
        <v>77</v>
      </c>
      <c r="N5495" s="701" t="s">
        <v>1608</v>
      </c>
      <c r="O5495" s="702">
        <v>2084</v>
      </c>
      <c r="P5495" s="701" t="s">
        <v>1613</v>
      </c>
      <c r="Q5495" s="705">
        <v>309636</v>
      </c>
      <c r="R5495" s="701" t="s">
        <v>1341</v>
      </c>
      <c r="S5495" s="701" t="s">
        <v>1341</v>
      </c>
    </row>
    <row r="5496" spans="1:19" x14ac:dyDescent="0.3">
      <c r="A5496" s="701" t="s">
        <v>5376</v>
      </c>
      <c r="B5496" s="701" t="s">
        <v>1607</v>
      </c>
      <c r="C5496" s="701" t="s">
        <v>612</v>
      </c>
      <c r="D5496" s="702">
        <v>1993</v>
      </c>
      <c r="E5496" s="701" t="s">
        <v>1662</v>
      </c>
      <c r="F5496" s="701" t="s">
        <v>1663</v>
      </c>
      <c r="G5496" s="701" t="s">
        <v>1607</v>
      </c>
      <c r="H5496" s="703">
        <v>34759</v>
      </c>
      <c r="I5496" s="703">
        <v>34759</v>
      </c>
      <c r="J5496" s="701" t="s">
        <v>1608</v>
      </c>
      <c r="K5496" s="702">
        <v>15726</v>
      </c>
      <c r="L5496" s="701" t="s">
        <v>1341</v>
      </c>
      <c r="M5496" s="704"/>
      <c r="N5496" s="701" t="s">
        <v>1608</v>
      </c>
      <c r="O5496" s="702">
        <v>2148</v>
      </c>
      <c r="P5496" s="701" t="s">
        <v>1613</v>
      </c>
      <c r="Q5496" s="705">
        <v>320959</v>
      </c>
      <c r="R5496" s="701" t="s">
        <v>1341</v>
      </c>
      <c r="S5496" s="701" t="s">
        <v>1341</v>
      </c>
    </row>
    <row r="5497" spans="1:19" x14ac:dyDescent="0.3">
      <c r="A5497" s="701" t="s">
        <v>5008</v>
      </c>
      <c r="B5497" s="701" t="s">
        <v>1607</v>
      </c>
      <c r="C5497" s="701" t="s">
        <v>612</v>
      </c>
      <c r="D5497" s="702">
        <v>1994</v>
      </c>
      <c r="E5497" s="701" t="s">
        <v>1642</v>
      </c>
      <c r="F5497" s="701" t="s">
        <v>1643</v>
      </c>
      <c r="G5497" s="701" t="s">
        <v>1607</v>
      </c>
      <c r="H5497" s="703">
        <v>35103</v>
      </c>
      <c r="I5497" s="703">
        <v>35103</v>
      </c>
      <c r="J5497" s="701" t="s">
        <v>1608</v>
      </c>
      <c r="K5497" s="702">
        <v>29805</v>
      </c>
      <c r="L5497" s="701" t="s">
        <v>1341</v>
      </c>
      <c r="M5497" s="704"/>
      <c r="N5497" s="701" t="s">
        <v>1608</v>
      </c>
      <c r="O5497" s="702">
        <v>363</v>
      </c>
      <c r="P5497" s="701" t="s">
        <v>1613</v>
      </c>
      <c r="Q5497" s="705">
        <v>163562</v>
      </c>
      <c r="R5497" s="701" t="s">
        <v>1341</v>
      </c>
      <c r="S5497" s="701" t="s">
        <v>1341</v>
      </c>
    </row>
    <row r="5498" spans="1:19" x14ac:dyDescent="0.3">
      <c r="A5498" s="701" t="s">
        <v>5009</v>
      </c>
      <c r="B5498" s="701" t="s">
        <v>1607</v>
      </c>
      <c r="C5498" s="701" t="s">
        <v>612</v>
      </c>
      <c r="D5498" s="702">
        <v>1994</v>
      </c>
      <c r="E5498" s="701" t="s">
        <v>1642</v>
      </c>
      <c r="F5498" s="701" t="s">
        <v>1643</v>
      </c>
      <c r="G5498" s="701" t="s">
        <v>1607</v>
      </c>
      <c r="H5498" s="703">
        <v>35103</v>
      </c>
      <c r="I5498" s="703">
        <v>35103</v>
      </c>
      <c r="J5498" s="701" t="s">
        <v>1608</v>
      </c>
      <c r="K5498" s="702">
        <v>30170</v>
      </c>
      <c r="L5498" s="701" t="s">
        <v>1341</v>
      </c>
      <c r="M5498" s="704"/>
      <c r="N5498" s="701" t="s">
        <v>1608</v>
      </c>
      <c r="O5498" s="705">
        <v>129</v>
      </c>
      <c r="P5498" s="701" t="s">
        <v>1613</v>
      </c>
      <c r="Q5498" s="705">
        <v>164217</v>
      </c>
      <c r="R5498" s="701" t="s">
        <v>1341</v>
      </c>
      <c r="S5498" s="701" t="s">
        <v>1341</v>
      </c>
    </row>
    <row r="5499" spans="1:19" x14ac:dyDescent="0.3">
      <c r="A5499" s="701" t="s">
        <v>5036</v>
      </c>
      <c r="B5499" s="701" t="s">
        <v>1607</v>
      </c>
      <c r="C5499" s="701" t="s">
        <v>612</v>
      </c>
      <c r="D5499" s="702">
        <v>1994</v>
      </c>
      <c r="E5499" s="701" t="s">
        <v>1655</v>
      </c>
      <c r="F5499" s="701" t="s">
        <v>4977</v>
      </c>
      <c r="G5499" s="701" t="s">
        <v>1607</v>
      </c>
      <c r="H5499" s="703">
        <v>35128</v>
      </c>
      <c r="I5499" s="703">
        <v>35143</v>
      </c>
      <c r="J5499" s="701" t="s">
        <v>1608</v>
      </c>
      <c r="K5499" s="702">
        <v>26510</v>
      </c>
      <c r="L5499" s="701" t="s">
        <v>1613</v>
      </c>
      <c r="M5499" s="705">
        <v>96</v>
      </c>
      <c r="N5499" s="701" t="s">
        <v>1608</v>
      </c>
      <c r="O5499" s="702">
        <v>672</v>
      </c>
      <c r="P5499" s="701" t="s">
        <v>1613</v>
      </c>
      <c r="Q5499" s="705">
        <v>513747</v>
      </c>
      <c r="R5499" s="701" t="s">
        <v>1341</v>
      </c>
      <c r="S5499" s="701" t="s">
        <v>1341</v>
      </c>
    </row>
    <row r="5500" spans="1:19" x14ac:dyDescent="0.3">
      <c r="A5500" s="701" t="s">
        <v>5037</v>
      </c>
      <c r="B5500" s="701" t="s">
        <v>1607</v>
      </c>
      <c r="C5500" s="701" t="s">
        <v>612</v>
      </c>
      <c r="D5500" s="702">
        <v>1994</v>
      </c>
      <c r="E5500" s="701" t="s">
        <v>1655</v>
      </c>
      <c r="F5500" s="701" t="s">
        <v>1634</v>
      </c>
      <c r="G5500" s="701" t="s">
        <v>1607</v>
      </c>
      <c r="H5500" s="703">
        <v>35102</v>
      </c>
      <c r="I5500" s="703">
        <v>35110</v>
      </c>
      <c r="J5500" s="701" t="s">
        <v>1608</v>
      </c>
      <c r="K5500" s="702">
        <v>28011</v>
      </c>
      <c r="L5500" s="701" t="s">
        <v>1341</v>
      </c>
      <c r="M5500" s="704"/>
      <c r="N5500" s="701" t="s">
        <v>1608</v>
      </c>
      <c r="O5500" s="705">
        <v>1083</v>
      </c>
      <c r="P5500" s="701" t="s">
        <v>1613</v>
      </c>
      <c r="Q5500" s="705">
        <v>816910</v>
      </c>
      <c r="R5500" s="701" t="s">
        <v>1341</v>
      </c>
      <c r="S5500" s="701" t="s">
        <v>1341</v>
      </c>
    </row>
    <row r="5501" spans="1:19" x14ac:dyDescent="0.3">
      <c r="A5501" s="701" t="s">
        <v>5038</v>
      </c>
      <c r="B5501" s="701" t="s">
        <v>1607</v>
      </c>
      <c r="C5501" s="701" t="s">
        <v>612</v>
      </c>
      <c r="D5501" s="702">
        <v>1994</v>
      </c>
      <c r="E5501" s="701" t="s">
        <v>1630</v>
      </c>
      <c r="F5501" s="701" t="s">
        <v>1631</v>
      </c>
      <c r="G5501" s="701" t="s">
        <v>1607</v>
      </c>
      <c r="H5501" s="703">
        <v>35135</v>
      </c>
      <c r="I5501" s="703">
        <v>35136</v>
      </c>
      <c r="J5501" s="701" t="s">
        <v>1608</v>
      </c>
      <c r="K5501" s="702">
        <v>30113</v>
      </c>
      <c r="L5501" s="701" t="s">
        <v>1341</v>
      </c>
      <c r="M5501" s="704"/>
      <c r="N5501" s="701" t="s">
        <v>1608</v>
      </c>
      <c r="O5501" s="702">
        <v>121</v>
      </c>
      <c r="P5501" s="701" t="s">
        <v>1613</v>
      </c>
      <c r="Q5501" s="705">
        <v>387755</v>
      </c>
      <c r="R5501" s="701" t="s">
        <v>1341</v>
      </c>
      <c r="S5501" s="701" t="s">
        <v>1341</v>
      </c>
    </row>
    <row r="5502" spans="1:19" x14ac:dyDescent="0.3">
      <c r="A5502" s="701" t="s">
        <v>5039</v>
      </c>
      <c r="B5502" s="701" t="s">
        <v>1607</v>
      </c>
      <c r="C5502" s="701" t="s">
        <v>612</v>
      </c>
      <c r="D5502" s="702">
        <v>1994</v>
      </c>
      <c r="E5502" s="701" t="s">
        <v>1630</v>
      </c>
      <c r="F5502" s="701" t="s">
        <v>1631</v>
      </c>
      <c r="G5502" s="701" t="s">
        <v>1607</v>
      </c>
      <c r="H5502" s="703">
        <v>35100</v>
      </c>
      <c r="I5502" s="703">
        <v>35108</v>
      </c>
      <c r="J5502" s="701" t="s">
        <v>1608</v>
      </c>
      <c r="K5502" s="702">
        <v>30533</v>
      </c>
      <c r="L5502" s="701" t="s">
        <v>1341</v>
      </c>
      <c r="M5502" s="704"/>
      <c r="N5502" s="701" t="s">
        <v>1608</v>
      </c>
      <c r="O5502" s="702">
        <v>123</v>
      </c>
      <c r="P5502" s="701" t="s">
        <v>1613</v>
      </c>
      <c r="Q5502" s="705">
        <v>256171</v>
      </c>
      <c r="R5502" s="701" t="s">
        <v>1341</v>
      </c>
      <c r="S5502" s="701" t="s">
        <v>1341</v>
      </c>
    </row>
    <row r="5503" spans="1:19" x14ac:dyDescent="0.3">
      <c r="A5503" s="701" t="s">
        <v>5040</v>
      </c>
      <c r="B5503" s="701" t="s">
        <v>1607</v>
      </c>
      <c r="C5503" s="701" t="s">
        <v>612</v>
      </c>
      <c r="D5503" s="702">
        <v>1994</v>
      </c>
      <c r="E5503" s="701" t="s">
        <v>1642</v>
      </c>
      <c r="F5503" s="701" t="s">
        <v>1643</v>
      </c>
      <c r="G5503" s="701" t="s">
        <v>1607</v>
      </c>
      <c r="H5503" s="703">
        <v>35132</v>
      </c>
      <c r="I5503" s="703">
        <v>35132</v>
      </c>
      <c r="J5503" s="701" t="s">
        <v>1608</v>
      </c>
      <c r="K5503" s="702">
        <v>25058</v>
      </c>
      <c r="L5503" s="701" t="s">
        <v>1341</v>
      </c>
      <c r="M5503" s="706"/>
      <c r="N5503" s="701" t="s">
        <v>1608</v>
      </c>
      <c r="O5503" s="702">
        <v>1600</v>
      </c>
      <c r="P5503" s="701" t="s">
        <v>1613</v>
      </c>
      <c r="Q5503" s="705">
        <v>177333</v>
      </c>
      <c r="R5503" s="701" t="s">
        <v>1341</v>
      </c>
      <c r="S5503" s="701" t="s">
        <v>1341</v>
      </c>
    </row>
    <row r="5504" spans="1:19" x14ac:dyDescent="0.3">
      <c r="A5504" s="701" t="s">
        <v>5041</v>
      </c>
      <c r="B5504" s="701" t="s">
        <v>1607</v>
      </c>
      <c r="C5504" s="701" t="s">
        <v>612</v>
      </c>
      <c r="D5504" s="702">
        <v>1994</v>
      </c>
      <c r="E5504" s="701" t="s">
        <v>1662</v>
      </c>
      <c r="F5504" s="701" t="s">
        <v>1663</v>
      </c>
      <c r="G5504" s="701" t="s">
        <v>1607</v>
      </c>
      <c r="H5504" s="703">
        <v>35123</v>
      </c>
      <c r="I5504" s="703">
        <v>35125</v>
      </c>
      <c r="J5504" s="701" t="s">
        <v>1608</v>
      </c>
      <c r="K5504" s="702">
        <v>12363</v>
      </c>
      <c r="L5504" s="701" t="s">
        <v>1341</v>
      </c>
      <c r="M5504" s="704"/>
      <c r="N5504" s="701" t="s">
        <v>1608</v>
      </c>
      <c r="O5504" s="702">
        <v>397</v>
      </c>
      <c r="P5504" s="701" t="s">
        <v>1613</v>
      </c>
      <c r="Q5504" s="705">
        <v>327849</v>
      </c>
      <c r="R5504" s="701" t="s">
        <v>1341</v>
      </c>
      <c r="S5504" s="701" t="s">
        <v>1341</v>
      </c>
    </row>
    <row r="5505" spans="1:19" x14ac:dyDescent="0.3">
      <c r="A5505" s="701" t="s">
        <v>5042</v>
      </c>
      <c r="B5505" s="701" t="s">
        <v>1607</v>
      </c>
      <c r="C5505" s="701" t="s">
        <v>612</v>
      </c>
      <c r="D5505" s="702">
        <v>1994</v>
      </c>
      <c r="E5505" s="701" t="s">
        <v>1662</v>
      </c>
      <c r="F5505" s="701" t="s">
        <v>1663</v>
      </c>
      <c r="G5505" s="701" t="s">
        <v>1607</v>
      </c>
      <c r="H5505" s="703">
        <v>35123</v>
      </c>
      <c r="I5505" s="703">
        <v>35125</v>
      </c>
      <c r="J5505" s="701" t="s">
        <v>1608</v>
      </c>
      <c r="K5505" s="702">
        <v>13324</v>
      </c>
      <c r="L5505" s="701" t="s">
        <v>1613</v>
      </c>
      <c r="M5505" s="705">
        <v>48</v>
      </c>
      <c r="N5505" s="701" t="s">
        <v>1608</v>
      </c>
      <c r="O5505" s="702">
        <v>48</v>
      </c>
      <c r="P5505" s="701" t="s">
        <v>1613</v>
      </c>
      <c r="Q5505" s="705">
        <v>345373</v>
      </c>
      <c r="R5505" s="701" t="s">
        <v>1341</v>
      </c>
      <c r="S5505" s="701" t="s">
        <v>1341</v>
      </c>
    </row>
    <row r="5506" spans="1:19" x14ac:dyDescent="0.3">
      <c r="A5506" s="701" t="s">
        <v>5047</v>
      </c>
      <c r="B5506" s="701" t="s">
        <v>1607</v>
      </c>
      <c r="C5506" s="701" t="s">
        <v>612</v>
      </c>
      <c r="D5506" s="702">
        <v>1994</v>
      </c>
      <c r="E5506" s="701" t="s">
        <v>1655</v>
      </c>
      <c r="F5506" s="701" t="s">
        <v>1631</v>
      </c>
      <c r="G5506" s="701" t="s">
        <v>1607</v>
      </c>
      <c r="H5506" s="703">
        <v>35009</v>
      </c>
      <c r="I5506" s="703">
        <v>35012</v>
      </c>
      <c r="J5506" s="701" t="s">
        <v>1608</v>
      </c>
      <c r="K5506" s="702">
        <v>50366</v>
      </c>
      <c r="L5506" s="701" t="s">
        <v>1341</v>
      </c>
      <c r="M5506" s="704"/>
      <c r="N5506" s="701" t="s">
        <v>1608</v>
      </c>
      <c r="O5506" s="702">
        <v>216</v>
      </c>
      <c r="P5506" s="701" t="s">
        <v>1613</v>
      </c>
      <c r="Q5506" s="705">
        <v>327029</v>
      </c>
      <c r="R5506" s="701" t="s">
        <v>1341</v>
      </c>
      <c r="S5506" s="701" t="s">
        <v>1341</v>
      </c>
    </row>
    <row r="5507" spans="1:19" x14ac:dyDescent="0.3">
      <c r="A5507" s="701" t="s">
        <v>5031</v>
      </c>
      <c r="B5507" s="701" t="s">
        <v>1607</v>
      </c>
      <c r="C5507" s="701" t="s">
        <v>612</v>
      </c>
      <c r="D5507" s="702">
        <v>1995</v>
      </c>
      <c r="E5507" s="701" t="s">
        <v>1633</v>
      </c>
      <c r="F5507" s="701" t="s">
        <v>1631</v>
      </c>
      <c r="G5507" s="701" t="s">
        <v>1607</v>
      </c>
      <c r="H5507" s="703">
        <v>35375</v>
      </c>
      <c r="I5507" s="703">
        <v>35376</v>
      </c>
      <c r="J5507" s="701" t="s">
        <v>1608</v>
      </c>
      <c r="K5507" s="702">
        <v>50011</v>
      </c>
      <c r="L5507" s="701" t="s">
        <v>1613</v>
      </c>
      <c r="M5507" s="705">
        <v>884</v>
      </c>
      <c r="N5507" s="701" t="s">
        <v>1608</v>
      </c>
      <c r="O5507" s="702">
        <v>1945</v>
      </c>
      <c r="P5507" s="701" t="s">
        <v>1613</v>
      </c>
      <c r="Q5507" s="705">
        <v>161258</v>
      </c>
      <c r="R5507" s="701" t="s">
        <v>1341</v>
      </c>
      <c r="S5507" s="701" t="s">
        <v>1341</v>
      </c>
    </row>
    <row r="5508" spans="1:19" x14ac:dyDescent="0.3">
      <c r="A5508" s="701" t="s">
        <v>5463</v>
      </c>
      <c r="B5508" s="701" t="s">
        <v>1607</v>
      </c>
      <c r="C5508" s="701" t="s">
        <v>612</v>
      </c>
      <c r="D5508" s="702">
        <v>1995</v>
      </c>
      <c r="E5508" s="701" t="s">
        <v>1642</v>
      </c>
      <c r="F5508" s="701" t="s">
        <v>1643</v>
      </c>
      <c r="G5508" s="701" t="s">
        <v>1607</v>
      </c>
      <c r="H5508" s="703">
        <v>35495</v>
      </c>
      <c r="I5508" s="703">
        <v>35495</v>
      </c>
      <c r="J5508" s="701" t="s">
        <v>1608</v>
      </c>
      <c r="K5508" s="702">
        <v>34167</v>
      </c>
      <c r="L5508" s="701" t="s">
        <v>1613</v>
      </c>
      <c r="M5508" s="705">
        <v>140</v>
      </c>
      <c r="N5508" s="701" t="s">
        <v>5464</v>
      </c>
      <c r="O5508" s="702">
        <v>808</v>
      </c>
      <c r="P5508" s="701" t="s">
        <v>1613</v>
      </c>
      <c r="Q5508" s="705">
        <v>128191</v>
      </c>
      <c r="R5508" s="701" t="s">
        <v>1341</v>
      </c>
      <c r="S5508" s="701" t="s">
        <v>1341</v>
      </c>
    </row>
    <row r="5509" spans="1:19" x14ac:dyDescent="0.3">
      <c r="A5509" s="701" t="s">
        <v>5051</v>
      </c>
      <c r="B5509" s="701" t="s">
        <v>1607</v>
      </c>
      <c r="C5509" s="701" t="s">
        <v>612</v>
      </c>
      <c r="D5509" s="702">
        <v>1995</v>
      </c>
      <c r="E5509" s="701" t="s">
        <v>1633</v>
      </c>
      <c r="F5509" s="701" t="s">
        <v>4977</v>
      </c>
      <c r="G5509" s="701" t="s">
        <v>1607</v>
      </c>
      <c r="H5509" s="703">
        <v>35489</v>
      </c>
      <c r="I5509" s="703">
        <v>35489</v>
      </c>
      <c r="J5509" s="701" t="s">
        <v>1635</v>
      </c>
      <c r="K5509" s="702">
        <v>31655</v>
      </c>
      <c r="L5509" s="701" t="s">
        <v>1644</v>
      </c>
      <c r="M5509" s="705">
        <v>103</v>
      </c>
      <c r="N5509" s="701" t="s">
        <v>1635</v>
      </c>
      <c r="O5509" s="702">
        <v>206</v>
      </c>
      <c r="P5509" s="701" t="s">
        <v>1644</v>
      </c>
      <c r="Q5509" s="705">
        <v>381775</v>
      </c>
      <c r="R5509" s="701" t="s">
        <v>1341</v>
      </c>
      <c r="S5509" s="701" t="s">
        <v>1341</v>
      </c>
    </row>
    <row r="5510" spans="1:19" x14ac:dyDescent="0.3">
      <c r="A5510" s="701" t="s">
        <v>5052</v>
      </c>
      <c r="B5510" s="701" t="s">
        <v>1607</v>
      </c>
      <c r="C5510" s="701" t="s">
        <v>612</v>
      </c>
      <c r="D5510" s="702">
        <v>1995</v>
      </c>
      <c r="E5510" s="701" t="s">
        <v>1633</v>
      </c>
      <c r="F5510" s="701" t="s">
        <v>4977</v>
      </c>
      <c r="G5510" s="701" t="s">
        <v>1607</v>
      </c>
      <c r="H5510" s="703">
        <v>35489</v>
      </c>
      <c r="I5510" s="703">
        <v>35489</v>
      </c>
      <c r="J5510" s="701" t="s">
        <v>1635</v>
      </c>
      <c r="K5510" s="702">
        <v>30412</v>
      </c>
      <c r="L5510" s="701" t="s">
        <v>1341</v>
      </c>
      <c r="M5510" s="704"/>
      <c r="N5510" s="701" t="s">
        <v>1635</v>
      </c>
      <c r="O5510" s="702">
        <v>1601</v>
      </c>
      <c r="P5510" s="701" t="s">
        <v>1644</v>
      </c>
      <c r="Q5510" s="702">
        <v>186613</v>
      </c>
      <c r="R5510" s="701" t="s">
        <v>1341</v>
      </c>
      <c r="S5510" s="701" t="s">
        <v>1341</v>
      </c>
    </row>
    <row r="5511" spans="1:19" x14ac:dyDescent="0.3">
      <c r="A5511" s="701" t="s">
        <v>5053</v>
      </c>
      <c r="B5511" s="701" t="s">
        <v>1607</v>
      </c>
      <c r="C5511" s="701" t="s">
        <v>612</v>
      </c>
      <c r="D5511" s="702">
        <v>1995</v>
      </c>
      <c r="E5511" s="701" t="s">
        <v>1630</v>
      </c>
      <c r="F5511" s="701" t="s">
        <v>1631</v>
      </c>
      <c r="G5511" s="701" t="s">
        <v>1607</v>
      </c>
      <c r="H5511" s="703">
        <v>35467</v>
      </c>
      <c r="I5511" s="703">
        <v>35472</v>
      </c>
      <c r="J5511" s="701" t="s">
        <v>1635</v>
      </c>
      <c r="K5511" s="702">
        <v>25952</v>
      </c>
      <c r="L5511" s="701" t="s">
        <v>1644</v>
      </c>
      <c r="M5511" s="705">
        <v>476</v>
      </c>
      <c r="N5511" s="701" t="s">
        <v>1635</v>
      </c>
      <c r="O5511" s="702">
        <v>47059</v>
      </c>
      <c r="P5511" s="701" t="s">
        <v>1644</v>
      </c>
      <c r="Q5511" s="705">
        <v>220161</v>
      </c>
      <c r="R5511" s="701" t="s">
        <v>1341</v>
      </c>
      <c r="S5511" s="701" t="s">
        <v>1341</v>
      </c>
    </row>
    <row r="5512" spans="1:19" x14ac:dyDescent="0.3">
      <c r="A5512" s="701" t="s">
        <v>5054</v>
      </c>
      <c r="B5512" s="701" t="s">
        <v>1607</v>
      </c>
      <c r="C5512" s="701" t="s">
        <v>612</v>
      </c>
      <c r="D5512" s="702">
        <v>1995</v>
      </c>
      <c r="E5512" s="701" t="s">
        <v>1655</v>
      </c>
      <c r="F5512" s="701" t="s">
        <v>1631</v>
      </c>
      <c r="G5512" s="701" t="s">
        <v>1607</v>
      </c>
      <c r="H5512" s="703">
        <v>35494</v>
      </c>
      <c r="I5512" s="703">
        <v>35502</v>
      </c>
      <c r="J5512" s="701" t="s">
        <v>1635</v>
      </c>
      <c r="K5512" s="702">
        <v>29051</v>
      </c>
      <c r="L5512" s="701" t="s">
        <v>1644</v>
      </c>
      <c r="M5512" s="705">
        <v>1254</v>
      </c>
      <c r="N5512" s="701" t="s">
        <v>1644</v>
      </c>
      <c r="O5512" s="702">
        <v>201990</v>
      </c>
      <c r="P5512" s="701" t="s">
        <v>1635</v>
      </c>
      <c r="Q5512" s="702">
        <v>175854</v>
      </c>
      <c r="R5512" s="701" t="s">
        <v>1341</v>
      </c>
      <c r="S5512" s="701" t="s">
        <v>1341</v>
      </c>
    </row>
    <row r="5513" spans="1:19" x14ac:dyDescent="0.3">
      <c r="A5513" s="701" t="s">
        <v>5055</v>
      </c>
      <c r="B5513" s="701" t="s">
        <v>1607</v>
      </c>
      <c r="C5513" s="701" t="s">
        <v>612</v>
      </c>
      <c r="D5513" s="702">
        <v>1995</v>
      </c>
      <c r="E5513" s="701" t="s">
        <v>1662</v>
      </c>
      <c r="F5513" s="701" t="s">
        <v>1663</v>
      </c>
      <c r="G5513" s="701" t="s">
        <v>1607</v>
      </c>
      <c r="H5513" s="703">
        <v>35492</v>
      </c>
      <c r="I5513" s="703">
        <v>35493</v>
      </c>
      <c r="J5513" s="701" t="s">
        <v>1635</v>
      </c>
      <c r="K5513" s="702">
        <v>16925</v>
      </c>
      <c r="L5513" s="701" t="s">
        <v>1644</v>
      </c>
      <c r="M5513" s="705">
        <v>190</v>
      </c>
      <c r="N5513" s="701" t="s">
        <v>5056</v>
      </c>
      <c r="O5513" s="702">
        <v>138</v>
      </c>
      <c r="P5513" s="701" t="s">
        <v>1644</v>
      </c>
      <c r="Q5513" s="702">
        <v>336536</v>
      </c>
      <c r="R5513" s="701" t="s">
        <v>1341</v>
      </c>
      <c r="S5513" s="701" t="s">
        <v>1341</v>
      </c>
    </row>
    <row r="5514" spans="1:19" x14ac:dyDescent="0.3">
      <c r="A5514" s="701" t="s">
        <v>5057</v>
      </c>
      <c r="B5514" s="701" t="s">
        <v>1607</v>
      </c>
      <c r="C5514" s="701" t="s">
        <v>612</v>
      </c>
      <c r="D5514" s="702">
        <v>1995</v>
      </c>
      <c r="E5514" s="701" t="s">
        <v>1662</v>
      </c>
      <c r="F5514" s="701" t="s">
        <v>1663</v>
      </c>
      <c r="G5514" s="701" t="s">
        <v>1607</v>
      </c>
      <c r="H5514" s="703">
        <v>35492</v>
      </c>
      <c r="I5514" s="703">
        <v>35493</v>
      </c>
      <c r="J5514" s="701" t="s">
        <v>1635</v>
      </c>
      <c r="K5514" s="702">
        <v>16270</v>
      </c>
      <c r="L5514" s="701" t="s">
        <v>1341</v>
      </c>
      <c r="M5514" s="704"/>
      <c r="N5514" s="701" t="s">
        <v>1635</v>
      </c>
      <c r="O5514" s="702">
        <v>434</v>
      </c>
      <c r="P5514" s="701" t="s">
        <v>1644</v>
      </c>
      <c r="Q5514" s="702">
        <v>325942</v>
      </c>
      <c r="R5514" s="701" t="s">
        <v>1341</v>
      </c>
      <c r="S5514" s="701" t="s">
        <v>1341</v>
      </c>
    </row>
    <row r="5515" spans="1:19" x14ac:dyDescent="0.3">
      <c r="A5515" s="701" t="s">
        <v>5061</v>
      </c>
      <c r="B5515" s="701" t="s">
        <v>1607</v>
      </c>
      <c r="C5515" s="701" t="s">
        <v>612</v>
      </c>
      <c r="D5515" s="702">
        <v>1995</v>
      </c>
      <c r="E5515" s="701" t="s">
        <v>1642</v>
      </c>
      <c r="F5515" s="701" t="s">
        <v>1643</v>
      </c>
      <c r="G5515" s="701" t="s">
        <v>1607</v>
      </c>
      <c r="H5515" s="703">
        <v>35467</v>
      </c>
      <c r="I5515" s="703">
        <v>35467</v>
      </c>
      <c r="J5515" s="701" t="s">
        <v>1635</v>
      </c>
      <c r="K5515" s="702">
        <v>33634</v>
      </c>
      <c r="L5515" s="701" t="s">
        <v>1644</v>
      </c>
      <c r="M5515" s="705">
        <v>105</v>
      </c>
      <c r="N5515" s="701" t="s">
        <v>1635</v>
      </c>
      <c r="O5515" s="702">
        <v>1043</v>
      </c>
      <c r="P5515" s="701" t="s">
        <v>1644</v>
      </c>
      <c r="Q5515" s="705">
        <v>252824</v>
      </c>
      <c r="R5515" s="701" t="s">
        <v>1341</v>
      </c>
      <c r="S5515" s="701" t="s">
        <v>1341</v>
      </c>
    </row>
    <row r="5516" spans="1:19" x14ac:dyDescent="0.3">
      <c r="A5516" s="701" t="s">
        <v>5373</v>
      </c>
      <c r="B5516" s="701" t="s">
        <v>1607</v>
      </c>
      <c r="C5516" s="701" t="s">
        <v>612</v>
      </c>
      <c r="D5516" s="702">
        <v>1995</v>
      </c>
      <c r="E5516" s="701" t="s">
        <v>1642</v>
      </c>
      <c r="F5516" s="701" t="s">
        <v>1643</v>
      </c>
      <c r="G5516" s="701" t="s">
        <v>1607</v>
      </c>
      <c r="H5516" s="703">
        <v>35467</v>
      </c>
      <c r="I5516" s="703">
        <v>35467</v>
      </c>
      <c r="J5516" s="701" t="s">
        <v>1635</v>
      </c>
      <c r="K5516" s="702">
        <v>30091</v>
      </c>
      <c r="L5516" s="701" t="s">
        <v>1644</v>
      </c>
      <c r="M5516" s="705">
        <v>123</v>
      </c>
      <c r="N5516" s="701" t="s">
        <v>1635</v>
      </c>
      <c r="O5516" s="702">
        <v>554</v>
      </c>
      <c r="P5516" s="701" t="s">
        <v>1644</v>
      </c>
      <c r="Q5516" s="705">
        <v>168924</v>
      </c>
      <c r="R5516" s="701" t="s">
        <v>1341</v>
      </c>
      <c r="S5516" s="701" t="s">
        <v>1341</v>
      </c>
    </row>
    <row r="5517" spans="1:19" x14ac:dyDescent="0.3">
      <c r="A5517" s="701" t="s">
        <v>5465</v>
      </c>
      <c r="B5517" s="701" t="s">
        <v>1607</v>
      </c>
      <c r="C5517" s="701" t="s">
        <v>612</v>
      </c>
      <c r="D5517" s="702">
        <v>1995</v>
      </c>
      <c r="E5517" s="701" t="s">
        <v>1642</v>
      </c>
      <c r="F5517" s="701" t="s">
        <v>1643</v>
      </c>
      <c r="G5517" s="701" t="s">
        <v>1607</v>
      </c>
      <c r="H5517" s="703">
        <v>35495</v>
      </c>
      <c r="I5517" s="703">
        <v>35495</v>
      </c>
      <c r="J5517" s="701" t="s">
        <v>1635</v>
      </c>
      <c r="K5517" s="702">
        <v>33838</v>
      </c>
      <c r="L5517" s="701" t="s">
        <v>1341</v>
      </c>
      <c r="M5517" s="706"/>
      <c r="N5517" s="701" t="s">
        <v>5464</v>
      </c>
      <c r="O5517" s="702">
        <v>273</v>
      </c>
      <c r="P5517" s="701" t="s">
        <v>1644</v>
      </c>
      <c r="Q5517" s="705">
        <v>124528</v>
      </c>
      <c r="R5517" s="701" t="s">
        <v>1341</v>
      </c>
      <c r="S5517" s="701" t="s">
        <v>1341</v>
      </c>
    </row>
    <row r="5518" spans="1:19" x14ac:dyDescent="0.3">
      <c r="A5518" s="701" t="s">
        <v>5473</v>
      </c>
      <c r="B5518" s="701" t="s">
        <v>1607</v>
      </c>
      <c r="C5518" s="701" t="s">
        <v>612</v>
      </c>
      <c r="D5518" s="702">
        <v>1996</v>
      </c>
      <c r="E5518" s="701" t="s">
        <v>1655</v>
      </c>
      <c r="F5518" s="701" t="s">
        <v>4977</v>
      </c>
      <c r="G5518" s="701" t="s">
        <v>1607</v>
      </c>
      <c r="H5518" s="703">
        <v>35857</v>
      </c>
      <c r="I5518" s="703">
        <v>35857</v>
      </c>
      <c r="J5518" s="701" t="s">
        <v>1608</v>
      </c>
      <c r="K5518" s="702">
        <v>31695</v>
      </c>
      <c r="L5518" s="701" t="s">
        <v>1341</v>
      </c>
      <c r="M5518" s="704"/>
      <c r="N5518" s="701" t="s">
        <v>1608</v>
      </c>
      <c r="O5518" s="702">
        <v>1026</v>
      </c>
      <c r="P5518" s="701" t="s">
        <v>1613</v>
      </c>
      <c r="Q5518" s="702">
        <v>519682</v>
      </c>
      <c r="R5518" s="701" t="s">
        <v>1341</v>
      </c>
      <c r="S5518" s="701" t="s">
        <v>1341</v>
      </c>
    </row>
    <row r="5519" spans="1:19" x14ac:dyDescent="0.3">
      <c r="A5519" s="701" t="s">
        <v>5474</v>
      </c>
      <c r="B5519" s="701" t="s">
        <v>1607</v>
      </c>
      <c r="C5519" s="701" t="s">
        <v>612</v>
      </c>
      <c r="D5519" s="702">
        <v>1996</v>
      </c>
      <c r="E5519" s="701" t="s">
        <v>1630</v>
      </c>
      <c r="F5519" s="701" t="s">
        <v>1631</v>
      </c>
      <c r="G5519" s="701" t="s">
        <v>1607</v>
      </c>
      <c r="H5519" s="703">
        <v>35830</v>
      </c>
      <c r="I5519" s="703">
        <v>35844</v>
      </c>
      <c r="J5519" s="701" t="s">
        <v>1608</v>
      </c>
      <c r="K5519" s="702">
        <v>29508</v>
      </c>
      <c r="L5519" s="701" t="s">
        <v>1341</v>
      </c>
      <c r="M5519" s="704"/>
      <c r="N5519" s="701" t="s">
        <v>1608</v>
      </c>
      <c r="O5519" s="702">
        <v>2028</v>
      </c>
      <c r="P5519" s="701" t="s">
        <v>1613</v>
      </c>
      <c r="Q5519" s="702">
        <v>268698</v>
      </c>
      <c r="R5519" s="701" t="s">
        <v>1341</v>
      </c>
      <c r="S5519" s="701" t="s">
        <v>1341</v>
      </c>
    </row>
    <row r="5520" spans="1:19" x14ac:dyDescent="0.3">
      <c r="A5520" s="701" t="s">
        <v>5475</v>
      </c>
      <c r="B5520" s="701" t="s">
        <v>1607</v>
      </c>
      <c r="C5520" s="701" t="s">
        <v>612</v>
      </c>
      <c r="D5520" s="702">
        <v>1996</v>
      </c>
      <c r="E5520" s="701" t="s">
        <v>1630</v>
      </c>
      <c r="F5520" s="701" t="s">
        <v>1631</v>
      </c>
      <c r="G5520" s="701" t="s">
        <v>1607</v>
      </c>
      <c r="H5520" s="703">
        <v>35863</v>
      </c>
      <c r="I5520" s="703">
        <v>35884</v>
      </c>
      <c r="J5520" s="701" t="s">
        <v>1608</v>
      </c>
      <c r="K5520" s="702">
        <v>31269</v>
      </c>
      <c r="L5520" s="701" t="s">
        <v>1341</v>
      </c>
      <c r="M5520" s="704"/>
      <c r="N5520" s="701" t="s">
        <v>1608</v>
      </c>
      <c r="O5520" s="702">
        <v>1536</v>
      </c>
      <c r="P5520" s="701" t="s">
        <v>1613</v>
      </c>
      <c r="Q5520" s="702">
        <v>346279</v>
      </c>
      <c r="R5520" s="701" t="s">
        <v>1341</v>
      </c>
      <c r="S5520" s="701" t="s">
        <v>1341</v>
      </c>
    </row>
    <row r="5521" spans="1:19" x14ac:dyDescent="0.3">
      <c r="A5521" s="701" t="s">
        <v>5479</v>
      </c>
      <c r="B5521" s="701" t="s">
        <v>1607</v>
      </c>
      <c r="C5521" s="701" t="s">
        <v>612</v>
      </c>
      <c r="D5521" s="702">
        <v>1996</v>
      </c>
      <c r="E5521" s="701" t="s">
        <v>1642</v>
      </c>
      <c r="F5521" s="701" t="s">
        <v>1643</v>
      </c>
      <c r="G5521" s="701" t="s">
        <v>1607</v>
      </c>
      <c r="H5521" s="703">
        <v>35859</v>
      </c>
      <c r="I5521" s="703">
        <v>35859</v>
      </c>
      <c r="J5521" s="701" t="s">
        <v>1608</v>
      </c>
      <c r="K5521" s="702">
        <v>28685</v>
      </c>
      <c r="L5521" s="701" t="s">
        <v>1613</v>
      </c>
      <c r="M5521" s="705">
        <v>58</v>
      </c>
      <c r="N5521" s="701" t="s">
        <v>1608</v>
      </c>
      <c r="O5521" s="702">
        <v>229</v>
      </c>
      <c r="P5521" s="701" t="s">
        <v>1341</v>
      </c>
      <c r="Q5521" s="704"/>
      <c r="R5521" s="701" t="s">
        <v>1341</v>
      </c>
      <c r="S5521" s="701" t="s">
        <v>1341</v>
      </c>
    </row>
    <row r="5522" spans="1:19" x14ac:dyDescent="0.3">
      <c r="A5522" s="701" t="s">
        <v>5480</v>
      </c>
      <c r="B5522" s="701" t="s">
        <v>1607</v>
      </c>
      <c r="C5522" s="701" t="s">
        <v>612</v>
      </c>
      <c r="D5522" s="702">
        <v>1996</v>
      </c>
      <c r="E5522" s="701" t="s">
        <v>1642</v>
      </c>
      <c r="F5522" s="701" t="s">
        <v>1643</v>
      </c>
      <c r="G5522" s="701" t="s">
        <v>1607</v>
      </c>
      <c r="H5522" s="703">
        <v>35859</v>
      </c>
      <c r="I5522" s="703">
        <v>35859</v>
      </c>
      <c r="J5522" s="701" t="s">
        <v>1608</v>
      </c>
      <c r="K5522" s="702">
        <v>28391</v>
      </c>
      <c r="L5522" s="701" t="s">
        <v>1613</v>
      </c>
      <c r="M5522" s="705">
        <v>58</v>
      </c>
      <c r="N5522" s="701" t="s">
        <v>1608</v>
      </c>
      <c r="O5522" s="702">
        <v>404</v>
      </c>
      <c r="P5522" s="701" t="s">
        <v>1341</v>
      </c>
      <c r="Q5522" s="706"/>
      <c r="R5522" s="701" t="s">
        <v>1341</v>
      </c>
      <c r="S5522" s="701" t="s">
        <v>1341</v>
      </c>
    </row>
    <row r="5523" spans="1:19" x14ac:dyDescent="0.3">
      <c r="A5523" s="701" t="s">
        <v>5481</v>
      </c>
      <c r="B5523" s="701" t="s">
        <v>1607</v>
      </c>
      <c r="C5523" s="701" t="s">
        <v>612</v>
      </c>
      <c r="D5523" s="702">
        <v>1996</v>
      </c>
      <c r="E5523" s="701" t="s">
        <v>1642</v>
      </c>
      <c r="F5523" s="701" t="s">
        <v>1643</v>
      </c>
      <c r="G5523" s="701" t="s">
        <v>1607</v>
      </c>
      <c r="H5523" s="703">
        <v>35859</v>
      </c>
      <c r="I5523" s="703">
        <v>35859</v>
      </c>
      <c r="J5523" s="701" t="s">
        <v>1608</v>
      </c>
      <c r="K5523" s="702">
        <v>28531</v>
      </c>
      <c r="L5523" s="701" t="s">
        <v>1341</v>
      </c>
      <c r="M5523" s="704"/>
      <c r="N5523" s="701" t="s">
        <v>1608</v>
      </c>
      <c r="O5523" s="702">
        <v>576</v>
      </c>
      <c r="P5523" s="701" t="s">
        <v>1341</v>
      </c>
      <c r="Q5523" s="704"/>
      <c r="R5523" s="701" t="s">
        <v>1341</v>
      </c>
      <c r="S5523" s="701" t="s">
        <v>1341</v>
      </c>
    </row>
    <row r="5524" spans="1:19" x14ac:dyDescent="0.3">
      <c r="A5524" s="701" t="s">
        <v>5482</v>
      </c>
      <c r="B5524" s="701" t="s">
        <v>1607</v>
      </c>
      <c r="C5524" s="701" t="s">
        <v>612</v>
      </c>
      <c r="D5524" s="702">
        <v>1996</v>
      </c>
      <c r="E5524" s="701" t="s">
        <v>1642</v>
      </c>
      <c r="F5524" s="701" t="s">
        <v>5483</v>
      </c>
      <c r="G5524" s="701" t="s">
        <v>1607</v>
      </c>
      <c r="H5524" s="703">
        <v>35831</v>
      </c>
      <c r="I5524" s="703">
        <v>35831</v>
      </c>
      <c r="J5524" s="701" t="s">
        <v>1608</v>
      </c>
      <c r="K5524" s="702">
        <v>35455</v>
      </c>
      <c r="L5524" s="701" t="s">
        <v>1613</v>
      </c>
      <c r="M5524" s="702">
        <v>1153</v>
      </c>
      <c r="N5524" s="701" t="s">
        <v>1608</v>
      </c>
      <c r="O5524" s="702">
        <v>1657</v>
      </c>
      <c r="P5524" s="701" t="s">
        <v>1613</v>
      </c>
      <c r="Q5524" s="702">
        <v>4036</v>
      </c>
      <c r="R5524" s="701" t="s">
        <v>1341</v>
      </c>
      <c r="S5524" s="701" t="s">
        <v>1341</v>
      </c>
    </row>
    <row r="5525" spans="1:19" x14ac:dyDescent="0.3">
      <c r="A5525" s="701" t="s">
        <v>5484</v>
      </c>
      <c r="B5525" s="701" t="s">
        <v>1607</v>
      </c>
      <c r="C5525" s="701" t="s">
        <v>612</v>
      </c>
      <c r="D5525" s="702">
        <v>1996</v>
      </c>
      <c r="E5525" s="701" t="s">
        <v>1642</v>
      </c>
      <c r="F5525" s="701" t="s">
        <v>1643</v>
      </c>
      <c r="G5525" s="701" t="s">
        <v>1607</v>
      </c>
      <c r="H5525" s="703">
        <v>35859</v>
      </c>
      <c r="I5525" s="703">
        <v>35859</v>
      </c>
      <c r="J5525" s="701" t="s">
        <v>1608</v>
      </c>
      <c r="K5525" s="702">
        <v>56907</v>
      </c>
      <c r="L5525" s="701" t="s">
        <v>1613</v>
      </c>
      <c r="M5525" s="705">
        <v>226</v>
      </c>
      <c r="N5525" s="701" t="s">
        <v>1608</v>
      </c>
      <c r="O5525" s="702">
        <v>723</v>
      </c>
      <c r="P5525" s="701" t="s">
        <v>1341</v>
      </c>
      <c r="Q5525" s="706"/>
      <c r="R5525" s="701" t="s">
        <v>1341</v>
      </c>
      <c r="S5525" s="701" t="s">
        <v>1341</v>
      </c>
    </row>
    <row r="5526" spans="1:19" x14ac:dyDescent="0.3">
      <c r="A5526" s="701" t="s">
        <v>5487</v>
      </c>
      <c r="B5526" s="701" t="s">
        <v>1607</v>
      </c>
      <c r="C5526" s="701" t="s">
        <v>612</v>
      </c>
      <c r="D5526" s="702">
        <v>1996</v>
      </c>
      <c r="E5526" s="701" t="s">
        <v>1662</v>
      </c>
      <c r="F5526" s="701" t="s">
        <v>1663</v>
      </c>
      <c r="G5526" s="701" t="s">
        <v>1607</v>
      </c>
      <c r="H5526" s="703">
        <v>35856</v>
      </c>
      <c r="I5526" s="703">
        <v>35857</v>
      </c>
      <c r="J5526" s="701" t="s">
        <v>1608</v>
      </c>
      <c r="K5526" s="702">
        <v>244804</v>
      </c>
      <c r="L5526" s="701" t="s">
        <v>1341</v>
      </c>
      <c r="M5526" s="704"/>
      <c r="N5526" s="701" t="s">
        <v>5464</v>
      </c>
      <c r="O5526" s="702">
        <v>4587</v>
      </c>
      <c r="P5526" s="701" t="s">
        <v>1613</v>
      </c>
      <c r="Q5526" s="705">
        <v>60286</v>
      </c>
      <c r="R5526" s="701" t="s">
        <v>1341</v>
      </c>
      <c r="S5526" s="701" t="s">
        <v>1341</v>
      </c>
    </row>
    <row r="5527" spans="1:19" x14ac:dyDescent="0.3">
      <c r="A5527" s="701" t="s">
        <v>5488</v>
      </c>
      <c r="B5527" s="701" t="s">
        <v>1607</v>
      </c>
      <c r="C5527" s="701" t="s">
        <v>612</v>
      </c>
      <c r="D5527" s="702">
        <v>1996</v>
      </c>
      <c r="E5527" s="701" t="s">
        <v>1662</v>
      </c>
      <c r="F5527" s="701" t="s">
        <v>1663</v>
      </c>
      <c r="G5527" s="701" t="s">
        <v>1607</v>
      </c>
      <c r="H5527" s="703">
        <v>35856</v>
      </c>
      <c r="I5527" s="703">
        <v>35857</v>
      </c>
      <c r="J5527" s="701" t="s">
        <v>1608</v>
      </c>
      <c r="K5527" s="702">
        <v>407781</v>
      </c>
      <c r="L5527" s="701" t="s">
        <v>1341</v>
      </c>
      <c r="M5527" s="704"/>
      <c r="N5527" s="701" t="s">
        <v>1608</v>
      </c>
      <c r="O5527" s="705">
        <v>7642</v>
      </c>
      <c r="P5527" s="701" t="s">
        <v>1341</v>
      </c>
      <c r="Q5527" s="704"/>
      <c r="R5527" s="701" t="s">
        <v>1341</v>
      </c>
      <c r="S5527" s="701" t="s">
        <v>1341</v>
      </c>
    </row>
    <row r="5528" spans="1:19" x14ac:dyDescent="0.3">
      <c r="A5528" s="701" t="s">
        <v>5468</v>
      </c>
      <c r="B5528" s="701" t="s">
        <v>1607</v>
      </c>
      <c r="C5528" s="701" t="s">
        <v>612</v>
      </c>
      <c r="D5528" s="702">
        <v>1996</v>
      </c>
      <c r="E5528" s="701" t="s">
        <v>1630</v>
      </c>
      <c r="F5528" s="701" t="s">
        <v>1631</v>
      </c>
      <c r="G5528" s="701" t="s">
        <v>1607</v>
      </c>
      <c r="H5528" s="703">
        <v>35731</v>
      </c>
      <c r="I5528" s="703">
        <v>35735</v>
      </c>
      <c r="J5528" s="701" t="s">
        <v>1635</v>
      </c>
      <c r="K5528" s="702">
        <v>52336</v>
      </c>
      <c r="L5528" s="701" t="s">
        <v>1644</v>
      </c>
      <c r="M5528" s="705">
        <v>1959</v>
      </c>
      <c r="N5528" s="701" t="s">
        <v>1635</v>
      </c>
      <c r="O5528" s="702">
        <v>2829</v>
      </c>
      <c r="P5528" s="701" t="s">
        <v>1644</v>
      </c>
      <c r="Q5528" s="702">
        <v>242445</v>
      </c>
      <c r="R5528" s="701" t="s">
        <v>1341</v>
      </c>
      <c r="S5528" s="701" t="s">
        <v>1341</v>
      </c>
    </row>
    <row r="5529" spans="1:19" x14ac:dyDescent="0.3">
      <c r="A5529" s="701" t="s">
        <v>5472</v>
      </c>
      <c r="B5529" s="701" t="s">
        <v>1607</v>
      </c>
      <c r="C5529" s="701" t="s">
        <v>612</v>
      </c>
      <c r="D5529" s="702">
        <v>1996</v>
      </c>
      <c r="E5529" s="701" t="s">
        <v>1633</v>
      </c>
      <c r="F5529" s="701" t="s">
        <v>4977</v>
      </c>
      <c r="G5529" s="701" t="s">
        <v>1607</v>
      </c>
      <c r="H5529" s="703">
        <v>35737</v>
      </c>
      <c r="I5529" s="703">
        <v>35737</v>
      </c>
      <c r="J5529" s="701" t="s">
        <v>1635</v>
      </c>
      <c r="K5529" s="702">
        <v>31797</v>
      </c>
      <c r="L5529" s="701" t="s">
        <v>1644</v>
      </c>
      <c r="M5529" s="705">
        <v>147</v>
      </c>
      <c r="N5529" s="701" t="s">
        <v>1635</v>
      </c>
      <c r="O5529" s="702">
        <v>4436</v>
      </c>
      <c r="P5529" s="701" t="s">
        <v>1644</v>
      </c>
      <c r="Q5529" s="702">
        <v>216923</v>
      </c>
      <c r="R5529" s="701" t="s">
        <v>1341</v>
      </c>
      <c r="S5529" s="701" t="s">
        <v>1341</v>
      </c>
    </row>
    <row r="5530" spans="1:19" x14ac:dyDescent="0.3">
      <c r="A5530" s="701" t="s">
        <v>5476</v>
      </c>
      <c r="B5530" s="701" t="s">
        <v>1607</v>
      </c>
      <c r="C5530" s="701" t="s">
        <v>612</v>
      </c>
      <c r="D5530" s="702">
        <v>1996</v>
      </c>
      <c r="E5530" s="701" t="s">
        <v>1642</v>
      </c>
      <c r="F5530" s="701" t="s">
        <v>1643</v>
      </c>
      <c r="G5530" s="701" t="s">
        <v>1607</v>
      </c>
      <c r="H5530" s="703">
        <v>35859</v>
      </c>
      <c r="I5530" s="703">
        <v>35859</v>
      </c>
      <c r="J5530" s="701" t="s">
        <v>1635</v>
      </c>
      <c r="K5530" s="702">
        <v>81960</v>
      </c>
      <c r="L5530" s="701" t="s">
        <v>1644</v>
      </c>
      <c r="M5530" s="702">
        <v>3284</v>
      </c>
      <c r="N5530" s="701" t="s">
        <v>1635</v>
      </c>
      <c r="O5530" s="702">
        <v>2555</v>
      </c>
      <c r="P5530" s="701" t="s">
        <v>1341</v>
      </c>
      <c r="Q5530" s="704"/>
      <c r="R5530" s="701" t="s">
        <v>1341</v>
      </c>
      <c r="S5530" s="701" t="s">
        <v>1341</v>
      </c>
    </row>
    <row r="5531" spans="1:19" x14ac:dyDescent="0.3">
      <c r="A5531" s="701" t="s">
        <v>5477</v>
      </c>
      <c r="B5531" s="701" t="s">
        <v>1607</v>
      </c>
      <c r="C5531" s="701" t="s">
        <v>612</v>
      </c>
      <c r="D5531" s="702">
        <v>1996</v>
      </c>
      <c r="E5531" s="701" t="s">
        <v>1642</v>
      </c>
      <c r="F5531" s="701" t="s">
        <v>1643</v>
      </c>
      <c r="G5531" s="701" t="s">
        <v>1607</v>
      </c>
      <c r="H5531" s="703">
        <v>35745</v>
      </c>
      <c r="I5531" s="703">
        <v>35745</v>
      </c>
      <c r="J5531" s="701" t="s">
        <v>1635</v>
      </c>
      <c r="K5531" s="702">
        <v>35349</v>
      </c>
      <c r="L5531" s="701" t="s">
        <v>1644</v>
      </c>
      <c r="M5531" s="705">
        <v>246</v>
      </c>
      <c r="N5531" s="701" t="s">
        <v>1635</v>
      </c>
      <c r="O5531" s="702">
        <v>862</v>
      </c>
      <c r="P5531" s="701" t="s">
        <v>1341</v>
      </c>
      <c r="Q5531" s="706"/>
      <c r="R5531" s="701" t="s">
        <v>1341</v>
      </c>
      <c r="S5531" s="701" t="s">
        <v>1341</v>
      </c>
    </row>
    <row r="5532" spans="1:19" x14ac:dyDescent="0.3">
      <c r="A5532" s="701" t="s">
        <v>5478</v>
      </c>
      <c r="B5532" s="701" t="s">
        <v>1607</v>
      </c>
      <c r="C5532" s="701" t="s">
        <v>612</v>
      </c>
      <c r="D5532" s="702">
        <v>1996</v>
      </c>
      <c r="E5532" s="701" t="s">
        <v>1642</v>
      </c>
      <c r="F5532" s="701" t="s">
        <v>1643</v>
      </c>
      <c r="G5532" s="701" t="s">
        <v>1607</v>
      </c>
      <c r="H5532" s="703">
        <v>35745</v>
      </c>
      <c r="I5532" s="703">
        <v>35745</v>
      </c>
      <c r="J5532" s="701" t="s">
        <v>1635</v>
      </c>
      <c r="K5532" s="702">
        <v>35705</v>
      </c>
      <c r="L5532" s="701" t="s">
        <v>1644</v>
      </c>
      <c r="M5532" s="705">
        <v>354</v>
      </c>
      <c r="N5532" s="701" t="s">
        <v>1635</v>
      </c>
      <c r="O5532" s="702">
        <v>589</v>
      </c>
      <c r="P5532" s="701" t="s">
        <v>1341</v>
      </c>
      <c r="Q5532" s="704"/>
      <c r="R5532" s="701" t="s">
        <v>1341</v>
      </c>
      <c r="S5532" s="701" t="s">
        <v>1341</v>
      </c>
    </row>
    <row r="5533" spans="1:19" x14ac:dyDescent="0.3">
      <c r="A5533" s="701" t="s">
        <v>5485</v>
      </c>
      <c r="B5533" s="701" t="s">
        <v>1607</v>
      </c>
      <c r="C5533" s="701" t="s">
        <v>612</v>
      </c>
      <c r="D5533" s="702">
        <v>1996</v>
      </c>
      <c r="E5533" s="701" t="s">
        <v>1642</v>
      </c>
      <c r="F5533" s="701" t="s">
        <v>1643</v>
      </c>
      <c r="G5533" s="701" t="s">
        <v>1607</v>
      </c>
      <c r="H5533" s="703">
        <v>35745</v>
      </c>
      <c r="I5533" s="703">
        <v>35745</v>
      </c>
      <c r="J5533" s="701" t="s">
        <v>1635</v>
      </c>
      <c r="K5533" s="702">
        <v>149671</v>
      </c>
      <c r="L5533" s="701" t="s">
        <v>1644</v>
      </c>
      <c r="M5533" s="705">
        <v>522</v>
      </c>
      <c r="N5533" s="701" t="s">
        <v>1635</v>
      </c>
      <c r="O5533" s="702">
        <v>4172</v>
      </c>
      <c r="P5533" s="701" t="s">
        <v>1341</v>
      </c>
      <c r="Q5533" s="706"/>
      <c r="R5533" s="701" t="s">
        <v>1341</v>
      </c>
      <c r="S5533" s="701" t="s">
        <v>1341</v>
      </c>
    </row>
    <row r="5534" spans="1:19" x14ac:dyDescent="0.3">
      <c r="A5534" s="701" t="s">
        <v>5486</v>
      </c>
      <c r="B5534" s="701" t="s">
        <v>1607</v>
      </c>
      <c r="C5534" s="701" t="s">
        <v>612</v>
      </c>
      <c r="D5534" s="702">
        <v>1996</v>
      </c>
      <c r="E5534" s="701" t="s">
        <v>1642</v>
      </c>
      <c r="F5534" s="701" t="s">
        <v>1643</v>
      </c>
      <c r="G5534" s="701" t="s">
        <v>1607</v>
      </c>
      <c r="H5534" s="703">
        <v>35745</v>
      </c>
      <c r="I5534" s="703">
        <v>35745</v>
      </c>
      <c r="J5534" s="701" t="s">
        <v>1635</v>
      </c>
      <c r="K5534" s="702">
        <v>37875</v>
      </c>
      <c r="L5534" s="701" t="s">
        <v>1644</v>
      </c>
      <c r="M5534" s="705">
        <v>130</v>
      </c>
      <c r="N5534" s="701" t="s">
        <v>1635</v>
      </c>
      <c r="O5534" s="702">
        <v>1041</v>
      </c>
      <c r="P5534" s="701" t="s">
        <v>1644</v>
      </c>
      <c r="Q5534" s="702">
        <v>391</v>
      </c>
      <c r="R5534" s="701" t="s">
        <v>1341</v>
      </c>
      <c r="S5534" s="701" t="s">
        <v>1341</v>
      </c>
    </row>
    <row r="5535" spans="1:19" x14ac:dyDescent="0.3">
      <c r="A5535" s="701" t="s">
        <v>5489</v>
      </c>
      <c r="B5535" s="701" t="s">
        <v>1607</v>
      </c>
      <c r="C5535" s="701" t="s">
        <v>612</v>
      </c>
      <c r="D5535" s="702">
        <v>1997</v>
      </c>
      <c r="E5535" s="701" t="s">
        <v>1642</v>
      </c>
      <c r="F5535" s="701" t="s">
        <v>1643</v>
      </c>
      <c r="G5535" s="701" t="s">
        <v>1607</v>
      </c>
      <c r="H5535" s="703">
        <v>36201</v>
      </c>
      <c r="I5535" s="703">
        <v>36201</v>
      </c>
      <c r="J5535" s="701" t="s">
        <v>1608</v>
      </c>
      <c r="K5535" s="702">
        <v>12012</v>
      </c>
      <c r="L5535" s="701" t="s">
        <v>1341</v>
      </c>
      <c r="M5535" s="704"/>
      <c r="N5535" s="701" t="s">
        <v>1341</v>
      </c>
      <c r="O5535" s="706"/>
      <c r="P5535" s="701" t="s">
        <v>1341</v>
      </c>
      <c r="Q5535" s="704"/>
      <c r="R5535" s="701" t="s">
        <v>1341</v>
      </c>
      <c r="S5535" s="701" t="s">
        <v>1341</v>
      </c>
    </row>
    <row r="5536" spans="1:19" x14ac:dyDescent="0.3">
      <c r="A5536" s="701" t="s">
        <v>5490</v>
      </c>
      <c r="B5536" s="701" t="s">
        <v>1607</v>
      </c>
      <c r="C5536" s="701" t="s">
        <v>612</v>
      </c>
      <c r="D5536" s="702">
        <v>1997</v>
      </c>
      <c r="E5536" s="701" t="s">
        <v>1642</v>
      </c>
      <c r="F5536" s="701" t="s">
        <v>1643</v>
      </c>
      <c r="G5536" s="701" t="s">
        <v>1607</v>
      </c>
      <c r="H5536" s="703">
        <v>36229</v>
      </c>
      <c r="I5536" s="703">
        <v>36229</v>
      </c>
      <c r="J5536" s="701" t="s">
        <v>1608</v>
      </c>
      <c r="K5536" s="702">
        <v>21978</v>
      </c>
      <c r="L5536" s="701" t="s">
        <v>1613</v>
      </c>
      <c r="M5536" s="705">
        <v>159</v>
      </c>
      <c r="N5536" s="701" t="s">
        <v>1608</v>
      </c>
      <c r="O5536" s="702">
        <v>1135</v>
      </c>
      <c r="P5536" s="701" t="s">
        <v>1341</v>
      </c>
      <c r="Q5536" s="706"/>
      <c r="R5536" s="701" t="s">
        <v>250</v>
      </c>
      <c r="S5536" s="701" t="s">
        <v>5491</v>
      </c>
    </row>
    <row r="5537" spans="1:19" x14ac:dyDescent="0.3">
      <c r="A5537" s="701" t="s">
        <v>5496</v>
      </c>
      <c r="B5537" s="701" t="s">
        <v>1607</v>
      </c>
      <c r="C5537" s="701" t="s">
        <v>612</v>
      </c>
      <c r="D5537" s="702">
        <v>1997</v>
      </c>
      <c r="E5537" s="701" t="s">
        <v>1655</v>
      </c>
      <c r="F5537" s="701" t="s">
        <v>2477</v>
      </c>
      <c r="G5537" s="701" t="s">
        <v>1607</v>
      </c>
      <c r="H5537" s="703">
        <v>36102</v>
      </c>
      <c r="I5537" s="703">
        <v>36103</v>
      </c>
      <c r="J5537" s="701" t="s">
        <v>1608</v>
      </c>
      <c r="K5537" s="702">
        <v>29836</v>
      </c>
      <c r="L5537" s="701" t="s">
        <v>1613</v>
      </c>
      <c r="M5537" s="705">
        <v>119</v>
      </c>
      <c r="N5537" s="701" t="s">
        <v>1608</v>
      </c>
      <c r="O5537" s="702">
        <v>238</v>
      </c>
      <c r="P5537" s="701" t="s">
        <v>1341</v>
      </c>
      <c r="Q5537" s="704"/>
      <c r="R5537" s="701" t="s">
        <v>1341</v>
      </c>
      <c r="S5537" s="701" t="s">
        <v>1341</v>
      </c>
    </row>
    <row r="5538" spans="1:19" x14ac:dyDescent="0.3">
      <c r="A5538" s="701" t="s">
        <v>5497</v>
      </c>
      <c r="B5538" s="701" t="s">
        <v>1607</v>
      </c>
      <c r="C5538" s="701" t="s">
        <v>612</v>
      </c>
      <c r="D5538" s="702">
        <v>1997</v>
      </c>
      <c r="E5538" s="701" t="s">
        <v>1655</v>
      </c>
      <c r="F5538" s="701" t="s">
        <v>2475</v>
      </c>
      <c r="G5538" s="701" t="s">
        <v>1607</v>
      </c>
      <c r="H5538" s="703">
        <v>36222</v>
      </c>
      <c r="I5538" s="703">
        <v>36222</v>
      </c>
      <c r="J5538" s="701" t="s">
        <v>1608</v>
      </c>
      <c r="K5538" s="702">
        <v>87361</v>
      </c>
      <c r="L5538" s="701" t="s">
        <v>1613</v>
      </c>
      <c r="M5538" s="705">
        <v>2830</v>
      </c>
      <c r="N5538" s="701" t="s">
        <v>1608</v>
      </c>
      <c r="O5538" s="702">
        <v>531</v>
      </c>
      <c r="P5538" s="701" t="s">
        <v>1341</v>
      </c>
      <c r="Q5538" s="704"/>
      <c r="R5538" s="701" t="s">
        <v>1341</v>
      </c>
      <c r="S5538" s="701" t="s">
        <v>1341</v>
      </c>
    </row>
    <row r="5539" spans="1:19" x14ac:dyDescent="0.3">
      <c r="A5539" s="701" t="s">
        <v>5498</v>
      </c>
      <c r="B5539" s="701" t="s">
        <v>1607</v>
      </c>
      <c r="C5539" s="701" t="s">
        <v>612</v>
      </c>
      <c r="D5539" s="702">
        <v>1997</v>
      </c>
      <c r="E5539" s="701" t="s">
        <v>1642</v>
      </c>
      <c r="F5539" s="701" t="s">
        <v>1643</v>
      </c>
      <c r="G5539" s="701" t="s">
        <v>1607</v>
      </c>
      <c r="H5539" s="703">
        <v>36229</v>
      </c>
      <c r="I5539" s="703">
        <v>36229</v>
      </c>
      <c r="J5539" s="701" t="s">
        <v>1608</v>
      </c>
      <c r="K5539" s="702">
        <v>89288</v>
      </c>
      <c r="L5539" s="701" t="s">
        <v>1613</v>
      </c>
      <c r="M5539" s="705">
        <v>4643</v>
      </c>
      <c r="N5539" s="701" t="s">
        <v>1608</v>
      </c>
      <c r="O5539" s="702">
        <v>179</v>
      </c>
      <c r="P5539" s="701" t="s">
        <v>1613</v>
      </c>
      <c r="Q5539" s="702">
        <v>893</v>
      </c>
      <c r="R5539" s="701" t="s">
        <v>1341</v>
      </c>
      <c r="S5539" s="701" t="s">
        <v>1341</v>
      </c>
    </row>
    <row r="5540" spans="1:19" x14ac:dyDescent="0.3">
      <c r="A5540" s="701" t="s">
        <v>5499</v>
      </c>
      <c r="B5540" s="701" t="s">
        <v>1607</v>
      </c>
      <c r="C5540" s="701" t="s">
        <v>612</v>
      </c>
      <c r="D5540" s="702">
        <v>1997</v>
      </c>
      <c r="E5540" s="701" t="s">
        <v>1655</v>
      </c>
      <c r="F5540" s="701" t="s">
        <v>1631</v>
      </c>
      <c r="G5540" s="701" t="s">
        <v>1607</v>
      </c>
      <c r="H5540" s="703">
        <v>36227</v>
      </c>
      <c r="I5540" s="703">
        <v>36265</v>
      </c>
      <c r="J5540" s="701" t="s">
        <v>1608</v>
      </c>
      <c r="K5540" s="702">
        <v>139377</v>
      </c>
      <c r="L5540" s="701" t="s">
        <v>1613</v>
      </c>
      <c r="M5540" s="705">
        <v>4215</v>
      </c>
      <c r="N5540" s="701" t="s">
        <v>1608</v>
      </c>
      <c r="O5540" s="702">
        <v>4777</v>
      </c>
      <c r="P5540" s="701" t="s">
        <v>1613</v>
      </c>
      <c r="Q5540" s="702">
        <v>512</v>
      </c>
      <c r="R5540" s="701" t="s">
        <v>1341</v>
      </c>
      <c r="S5540" s="701" t="s">
        <v>1341</v>
      </c>
    </row>
    <row r="5541" spans="1:19" x14ac:dyDescent="0.3">
      <c r="A5541" s="701" t="s">
        <v>5500</v>
      </c>
      <c r="B5541" s="701" t="s">
        <v>1607</v>
      </c>
      <c r="C5541" s="701" t="s">
        <v>612</v>
      </c>
      <c r="D5541" s="702">
        <v>1997</v>
      </c>
      <c r="E5541" s="701" t="s">
        <v>1633</v>
      </c>
      <c r="F5541" s="701" t="s">
        <v>1634</v>
      </c>
      <c r="G5541" s="701" t="s">
        <v>1607</v>
      </c>
      <c r="H5541" s="703">
        <v>36102</v>
      </c>
      <c r="I5541" s="703">
        <v>36102</v>
      </c>
      <c r="J5541" s="701" t="s">
        <v>1608</v>
      </c>
      <c r="K5541" s="702">
        <v>240805</v>
      </c>
      <c r="L5541" s="701" t="s">
        <v>1613</v>
      </c>
      <c r="M5541" s="705">
        <v>2477</v>
      </c>
      <c r="N5541" s="701" t="s">
        <v>1608</v>
      </c>
      <c r="O5541" s="702">
        <v>7928</v>
      </c>
      <c r="P5541" s="701" t="s">
        <v>1341</v>
      </c>
      <c r="Q5541" s="706"/>
      <c r="R5541" s="701" t="s">
        <v>1341</v>
      </c>
      <c r="S5541" s="701" t="s">
        <v>1341</v>
      </c>
    </row>
    <row r="5542" spans="1:19" x14ac:dyDescent="0.3">
      <c r="A5542" s="701" t="s">
        <v>5501</v>
      </c>
      <c r="B5542" s="701" t="s">
        <v>1607</v>
      </c>
      <c r="C5542" s="701" t="s">
        <v>612</v>
      </c>
      <c r="D5542" s="702">
        <v>1997</v>
      </c>
      <c r="E5542" s="701" t="s">
        <v>1655</v>
      </c>
      <c r="F5542" s="701" t="s">
        <v>2477</v>
      </c>
      <c r="G5542" s="701" t="s">
        <v>1607</v>
      </c>
      <c r="H5542" s="703">
        <v>36222</v>
      </c>
      <c r="I5542" s="703">
        <v>36223</v>
      </c>
      <c r="J5542" s="701" t="s">
        <v>1608</v>
      </c>
      <c r="K5542" s="702">
        <v>57520</v>
      </c>
      <c r="L5542" s="701" t="s">
        <v>1613</v>
      </c>
      <c r="M5542" s="705">
        <v>1150</v>
      </c>
      <c r="N5542" s="701" t="s">
        <v>1608</v>
      </c>
      <c r="O5542" s="702">
        <v>1956</v>
      </c>
      <c r="P5542" s="701" t="s">
        <v>1341</v>
      </c>
      <c r="Q5542" s="706"/>
      <c r="R5542" s="701" t="s">
        <v>1341</v>
      </c>
      <c r="S5542" s="701" t="s">
        <v>1341</v>
      </c>
    </row>
    <row r="5543" spans="1:19" x14ac:dyDescent="0.3">
      <c r="A5543" s="701" t="s">
        <v>5502</v>
      </c>
      <c r="B5543" s="701" t="s">
        <v>1607</v>
      </c>
      <c r="C5543" s="701" t="s">
        <v>612</v>
      </c>
      <c r="D5543" s="702">
        <v>1997</v>
      </c>
      <c r="E5543" s="701" t="s">
        <v>1633</v>
      </c>
      <c r="F5543" s="701" t="s">
        <v>1634</v>
      </c>
      <c r="G5543" s="701" t="s">
        <v>1607</v>
      </c>
      <c r="H5543" s="703">
        <v>36196</v>
      </c>
      <c r="I5543" s="703">
        <v>36196</v>
      </c>
      <c r="J5543" s="701" t="s">
        <v>1608</v>
      </c>
      <c r="K5543" s="702">
        <v>421427</v>
      </c>
      <c r="L5543" s="701" t="s">
        <v>1613</v>
      </c>
      <c r="M5543" s="705">
        <v>7853</v>
      </c>
      <c r="N5543" s="701" t="s">
        <v>1608</v>
      </c>
      <c r="O5543" s="702">
        <v>13088</v>
      </c>
      <c r="P5543" s="701" t="s">
        <v>1613</v>
      </c>
      <c r="Q5543" s="702">
        <v>2618</v>
      </c>
      <c r="R5543" s="701" t="s">
        <v>1341</v>
      </c>
      <c r="S5543" s="701" t="s">
        <v>1341</v>
      </c>
    </row>
    <row r="5544" spans="1:19" x14ac:dyDescent="0.3">
      <c r="A5544" s="701" t="s">
        <v>5503</v>
      </c>
      <c r="B5544" s="701" t="s">
        <v>1607</v>
      </c>
      <c r="C5544" s="701" t="s">
        <v>612</v>
      </c>
      <c r="D5544" s="702">
        <v>1997</v>
      </c>
      <c r="E5544" s="701" t="s">
        <v>1633</v>
      </c>
      <c r="F5544" s="701" t="s">
        <v>1634</v>
      </c>
      <c r="G5544" s="701" t="s">
        <v>1607</v>
      </c>
      <c r="H5544" s="703">
        <v>36224</v>
      </c>
      <c r="I5544" s="703">
        <v>36224</v>
      </c>
      <c r="J5544" s="701" t="s">
        <v>1608</v>
      </c>
      <c r="K5544" s="702">
        <v>501424</v>
      </c>
      <c r="L5544" s="701" t="s">
        <v>1613</v>
      </c>
      <c r="M5544" s="705">
        <v>6401</v>
      </c>
      <c r="N5544" s="701" t="s">
        <v>1608</v>
      </c>
      <c r="O5544" s="702">
        <v>9602</v>
      </c>
      <c r="P5544" s="701" t="s">
        <v>1341</v>
      </c>
      <c r="Q5544" s="704"/>
      <c r="R5544" s="701" t="s">
        <v>1341</v>
      </c>
      <c r="S5544" s="701" t="s">
        <v>1341</v>
      </c>
    </row>
    <row r="5545" spans="1:19" x14ac:dyDescent="0.3">
      <c r="A5545" s="701" t="s">
        <v>5504</v>
      </c>
      <c r="B5545" s="701" t="s">
        <v>1607</v>
      </c>
      <c r="C5545" s="701" t="s">
        <v>612</v>
      </c>
      <c r="D5545" s="702">
        <v>1997</v>
      </c>
      <c r="E5545" s="701" t="s">
        <v>1655</v>
      </c>
      <c r="F5545" s="701" t="s">
        <v>1631</v>
      </c>
      <c r="G5545" s="701" t="s">
        <v>1607</v>
      </c>
      <c r="H5545" s="703">
        <v>36201</v>
      </c>
      <c r="I5545" s="703">
        <v>36202</v>
      </c>
      <c r="J5545" s="701" t="s">
        <v>1608</v>
      </c>
      <c r="K5545" s="702">
        <v>290632</v>
      </c>
      <c r="L5545" s="701" t="s">
        <v>1613</v>
      </c>
      <c r="M5545" s="705">
        <v>2274</v>
      </c>
      <c r="N5545" s="701" t="s">
        <v>1608</v>
      </c>
      <c r="O5545" s="702">
        <v>1705</v>
      </c>
      <c r="P5545" s="701" t="s">
        <v>1341</v>
      </c>
      <c r="Q5545" s="704"/>
      <c r="R5545" s="701" t="s">
        <v>1341</v>
      </c>
      <c r="S5545" s="701" t="s">
        <v>1341</v>
      </c>
    </row>
    <row r="5546" spans="1:19" x14ac:dyDescent="0.3">
      <c r="A5546" s="701" t="s">
        <v>5505</v>
      </c>
      <c r="B5546" s="701" t="s">
        <v>1607</v>
      </c>
      <c r="C5546" s="701" t="s">
        <v>612</v>
      </c>
      <c r="D5546" s="702">
        <v>1997</v>
      </c>
      <c r="E5546" s="701" t="s">
        <v>1655</v>
      </c>
      <c r="F5546" s="701" t="s">
        <v>1631</v>
      </c>
      <c r="G5546" s="701" t="s">
        <v>1607</v>
      </c>
      <c r="H5546" s="703">
        <v>36241</v>
      </c>
      <c r="I5546" s="703">
        <v>36249</v>
      </c>
      <c r="J5546" s="701" t="s">
        <v>1608</v>
      </c>
      <c r="K5546" s="702">
        <v>258943</v>
      </c>
      <c r="L5546" s="701" t="s">
        <v>1613</v>
      </c>
      <c r="M5546" s="705">
        <v>7398</v>
      </c>
      <c r="N5546" s="701" t="s">
        <v>1608</v>
      </c>
      <c r="O5546" s="702">
        <v>2642</v>
      </c>
      <c r="P5546" s="701" t="s">
        <v>1341</v>
      </c>
      <c r="Q5546" s="704"/>
      <c r="R5546" s="701" t="s">
        <v>1341</v>
      </c>
      <c r="S5546" s="701" t="s">
        <v>1341</v>
      </c>
    </row>
    <row r="5547" spans="1:19" x14ac:dyDescent="0.3">
      <c r="A5547" s="701" t="s">
        <v>5506</v>
      </c>
      <c r="B5547" s="701" t="s">
        <v>1607</v>
      </c>
      <c r="C5547" s="701" t="s">
        <v>612</v>
      </c>
      <c r="D5547" s="702">
        <v>1997</v>
      </c>
      <c r="E5547" s="701" t="s">
        <v>1642</v>
      </c>
      <c r="F5547" s="701" t="s">
        <v>1643</v>
      </c>
      <c r="G5547" s="701" t="s">
        <v>1607</v>
      </c>
      <c r="H5547" s="703">
        <v>36229</v>
      </c>
      <c r="I5547" s="703">
        <v>36229</v>
      </c>
      <c r="J5547" s="701" t="s">
        <v>1608</v>
      </c>
      <c r="K5547" s="702">
        <v>129554</v>
      </c>
      <c r="L5547" s="701" t="s">
        <v>1613</v>
      </c>
      <c r="M5547" s="705">
        <v>937</v>
      </c>
      <c r="N5547" s="701" t="s">
        <v>1608</v>
      </c>
      <c r="O5547" s="702">
        <v>6692</v>
      </c>
      <c r="P5547" s="701" t="s">
        <v>1341</v>
      </c>
      <c r="Q5547" s="704"/>
      <c r="R5547" s="701" t="s">
        <v>250</v>
      </c>
      <c r="S5547" s="701" t="s">
        <v>5491</v>
      </c>
    </row>
    <row r="5548" spans="1:19" x14ac:dyDescent="0.3">
      <c r="A5548" s="701" t="s">
        <v>5507</v>
      </c>
      <c r="B5548" s="701" t="s">
        <v>1607</v>
      </c>
      <c r="C5548" s="701" t="s">
        <v>612</v>
      </c>
      <c r="D5548" s="702">
        <v>1997</v>
      </c>
      <c r="E5548" s="701" t="s">
        <v>1630</v>
      </c>
      <c r="F5548" s="701" t="s">
        <v>1631</v>
      </c>
      <c r="G5548" s="701" t="s">
        <v>1607</v>
      </c>
      <c r="H5548" s="703">
        <v>36094</v>
      </c>
      <c r="I5548" s="703">
        <v>36101</v>
      </c>
      <c r="J5548" s="701" t="s">
        <v>1608</v>
      </c>
      <c r="K5548" s="702">
        <v>283842</v>
      </c>
      <c r="L5548" s="701" t="s">
        <v>1613</v>
      </c>
      <c r="M5548" s="705">
        <v>2235</v>
      </c>
      <c r="N5548" s="701" t="s">
        <v>1608</v>
      </c>
      <c r="O5548" s="702">
        <v>18359</v>
      </c>
      <c r="P5548" s="701" t="s">
        <v>1613</v>
      </c>
      <c r="Q5548" s="705">
        <v>160</v>
      </c>
      <c r="R5548" s="701" t="s">
        <v>1341</v>
      </c>
      <c r="S5548" s="701" t="s">
        <v>1341</v>
      </c>
    </row>
    <row r="5549" spans="1:19" x14ac:dyDescent="0.3">
      <c r="A5549" s="701" t="s">
        <v>5508</v>
      </c>
      <c r="B5549" s="701" t="s">
        <v>1607</v>
      </c>
      <c r="C5549" s="701" t="s">
        <v>612</v>
      </c>
      <c r="D5549" s="702">
        <v>1997</v>
      </c>
      <c r="E5549" s="701" t="s">
        <v>1642</v>
      </c>
      <c r="F5549" s="701" t="s">
        <v>1643</v>
      </c>
      <c r="G5549" s="701" t="s">
        <v>1607</v>
      </c>
      <c r="H5549" s="703">
        <v>36103</v>
      </c>
      <c r="I5549" s="703">
        <v>36103</v>
      </c>
      <c r="J5549" s="701" t="s">
        <v>1608</v>
      </c>
      <c r="K5549" s="702">
        <v>241943</v>
      </c>
      <c r="L5549" s="701" t="s">
        <v>1613</v>
      </c>
      <c r="M5549" s="702">
        <v>3781</v>
      </c>
      <c r="N5549" s="701" t="s">
        <v>1608</v>
      </c>
      <c r="O5549" s="702">
        <v>4537</v>
      </c>
      <c r="P5549" s="701" t="s">
        <v>1613</v>
      </c>
      <c r="Q5549" s="705">
        <v>378</v>
      </c>
      <c r="R5549" s="701" t="s">
        <v>1341</v>
      </c>
      <c r="S5549" s="701" t="s">
        <v>1341</v>
      </c>
    </row>
    <row r="5550" spans="1:19" x14ac:dyDescent="0.3">
      <c r="A5550" s="701" t="s">
        <v>5509</v>
      </c>
      <c r="B5550" s="701" t="s">
        <v>1607</v>
      </c>
      <c r="C5550" s="701" t="s">
        <v>612</v>
      </c>
      <c r="D5550" s="702">
        <v>1997</v>
      </c>
      <c r="E5550" s="701" t="s">
        <v>1642</v>
      </c>
      <c r="F5550" s="701" t="s">
        <v>1643</v>
      </c>
      <c r="G5550" s="701" t="s">
        <v>1607</v>
      </c>
      <c r="H5550" s="703">
        <v>36201</v>
      </c>
      <c r="I5550" s="703">
        <v>36201</v>
      </c>
      <c r="J5550" s="701" t="s">
        <v>1608</v>
      </c>
      <c r="K5550" s="702">
        <v>75941</v>
      </c>
      <c r="L5550" s="701" t="s">
        <v>1613</v>
      </c>
      <c r="M5550" s="702">
        <v>2368</v>
      </c>
      <c r="N5550" s="701" t="s">
        <v>1608</v>
      </c>
      <c r="O5550" s="702">
        <v>507</v>
      </c>
      <c r="P5550" s="701" t="s">
        <v>1613</v>
      </c>
      <c r="Q5550" s="705">
        <v>507</v>
      </c>
      <c r="R5550" s="701" t="s">
        <v>1341</v>
      </c>
      <c r="S5550" s="701" t="s">
        <v>1341</v>
      </c>
    </row>
    <row r="5551" spans="1:19" x14ac:dyDescent="0.3">
      <c r="A5551" s="701" t="s">
        <v>5510</v>
      </c>
      <c r="B5551" s="701" t="s">
        <v>1607</v>
      </c>
      <c r="C5551" s="701" t="s">
        <v>612</v>
      </c>
      <c r="D5551" s="702">
        <v>1997</v>
      </c>
      <c r="E5551" s="701" t="s">
        <v>1642</v>
      </c>
      <c r="F5551" s="701" t="s">
        <v>1643</v>
      </c>
      <c r="G5551" s="701" t="s">
        <v>1607</v>
      </c>
      <c r="H5551" s="703">
        <v>36201</v>
      </c>
      <c r="I5551" s="703">
        <v>36201</v>
      </c>
      <c r="J5551" s="701" t="s">
        <v>1608</v>
      </c>
      <c r="K5551" s="702">
        <v>245005</v>
      </c>
      <c r="L5551" s="701" t="s">
        <v>1613</v>
      </c>
      <c r="M5551" s="705">
        <v>9254</v>
      </c>
      <c r="N5551" s="701" t="s">
        <v>1608</v>
      </c>
      <c r="O5551" s="705">
        <v>17583</v>
      </c>
      <c r="P5551" s="701" t="s">
        <v>1613</v>
      </c>
      <c r="Q5551" s="705">
        <v>1157</v>
      </c>
      <c r="R5551" s="701" t="s">
        <v>1341</v>
      </c>
      <c r="S5551" s="701" t="s">
        <v>1341</v>
      </c>
    </row>
    <row r="5552" spans="1:19" x14ac:dyDescent="0.3">
      <c r="A5552" s="701" t="s">
        <v>5511</v>
      </c>
      <c r="B5552" s="701" t="s">
        <v>1607</v>
      </c>
      <c r="C5552" s="701" t="s">
        <v>612</v>
      </c>
      <c r="D5552" s="702">
        <v>1997</v>
      </c>
      <c r="E5552" s="701" t="s">
        <v>1662</v>
      </c>
      <c r="F5552" s="701" t="s">
        <v>1663</v>
      </c>
      <c r="G5552" s="701" t="s">
        <v>1607</v>
      </c>
      <c r="H5552" s="703">
        <v>36230</v>
      </c>
      <c r="I5552" s="703">
        <v>36231</v>
      </c>
      <c r="J5552" s="701" t="s">
        <v>1608</v>
      </c>
      <c r="K5552" s="702">
        <v>240057</v>
      </c>
      <c r="L5552" s="701" t="s">
        <v>1613</v>
      </c>
      <c r="M5552" s="705">
        <v>2379</v>
      </c>
      <c r="N5552" s="701" t="s">
        <v>1608</v>
      </c>
      <c r="O5552" s="705">
        <v>2595</v>
      </c>
      <c r="P5552" s="701" t="s">
        <v>1613</v>
      </c>
      <c r="Q5552" s="705">
        <v>1298</v>
      </c>
      <c r="R5552" s="701" t="s">
        <v>1341</v>
      </c>
      <c r="S5552" s="701" t="s">
        <v>1341</v>
      </c>
    </row>
    <row r="5553" spans="1:19" x14ac:dyDescent="0.3">
      <c r="A5553" s="701" t="s">
        <v>5512</v>
      </c>
      <c r="B5553" s="701" t="s">
        <v>1607</v>
      </c>
      <c r="C5553" s="701" t="s">
        <v>612</v>
      </c>
      <c r="D5553" s="702">
        <v>1997</v>
      </c>
      <c r="E5553" s="701" t="s">
        <v>1662</v>
      </c>
      <c r="F5553" s="701" t="s">
        <v>1663</v>
      </c>
      <c r="G5553" s="701" t="s">
        <v>1607</v>
      </c>
      <c r="H5553" s="703">
        <v>36230</v>
      </c>
      <c r="I5553" s="703">
        <v>36231</v>
      </c>
      <c r="J5553" s="701" t="s">
        <v>1608</v>
      </c>
      <c r="K5553" s="702">
        <v>342272</v>
      </c>
      <c r="L5553" s="701" t="s">
        <v>1613</v>
      </c>
      <c r="M5553" s="705">
        <v>3392</v>
      </c>
      <c r="N5553" s="701" t="s">
        <v>1608</v>
      </c>
      <c r="O5553" s="702">
        <v>3700</v>
      </c>
      <c r="P5553" s="701" t="s">
        <v>1613</v>
      </c>
      <c r="Q5553" s="705">
        <v>1850</v>
      </c>
      <c r="R5553" s="701" t="s">
        <v>1341</v>
      </c>
      <c r="S5553" s="701" t="s">
        <v>1341</v>
      </c>
    </row>
    <row r="5554" spans="1:19" x14ac:dyDescent="0.3">
      <c r="A5554" s="701" t="s">
        <v>5524</v>
      </c>
      <c r="B5554" s="701" t="s">
        <v>1607</v>
      </c>
      <c r="C5554" s="701" t="s">
        <v>612</v>
      </c>
      <c r="D5554" s="702">
        <v>1998</v>
      </c>
      <c r="E5554" s="701" t="s">
        <v>1642</v>
      </c>
      <c r="F5554" s="701" t="s">
        <v>1643</v>
      </c>
      <c r="G5554" s="701" t="s">
        <v>1607</v>
      </c>
      <c r="H5554" s="703">
        <v>36593</v>
      </c>
      <c r="I5554" s="703">
        <v>36593</v>
      </c>
      <c r="J5554" s="701" t="s">
        <v>1613</v>
      </c>
      <c r="K5554" s="702">
        <v>47953</v>
      </c>
      <c r="L5554" s="701" t="s">
        <v>1341</v>
      </c>
      <c r="M5554" s="704"/>
      <c r="N5554" s="701" t="s">
        <v>1613</v>
      </c>
      <c r="O5554" s="702">
        <v>2679</v>
      </c>
      <c r="P5554" s="701" t="s">
        <v>1341</v>
      </c>
      <c r="Q5554" s="704"/>
      <c r="R5554" s="701" t="s">
        <v>250</v>
      </c>
      <c r="S5554" s="701" t="s">
        <v>5514</v>
      </c>
    </row>
    <row r="5555" spans="1:19" x14ac:dyDescent="0.3">
      <c r="A5555" s="701" t="s">
        <v>5462</v>
      </c>
      <c r="B5555" s="701" t="s">
        <v>1607</v>
      </c>
      <c r="C5555" s="701" t="s">
        <v>612</v>
      </c>
      <c r="D5555" s="702">
        <v>1998</v>
      </c>
      <c r="E5555" s="701" t="s">
        <v>1630</v>
      </c>
      <c r="F5555" s="701" t="s">
        <v>1631</v>
      </c>
      <c r="G5555" s="701" t="s">
        <v>1607</v>
      </c>
      <c r="H5555" s="703">
        <v>36459</v>
      </c>
      <c r="I5555" s="703">
        <v>36464</v>
      </c>
      <c r="J5555" s="701" t="s">
        <v>1608</v>
      </c>
      <c r="K5555" s="702">
        <v>49061</v>
      </c>
      <c r="L5555" s="701" t="s">
        <v>1613</v>
      </c>
      <c r="M5555" s="702">
        <v>317</v>
      </c>
      <c r="N5555" s="701" t="s">
        <v>1608</v>
      </c>
      <c r="O5555" s="705">
        <v>250996</v>
      </c>
      <c r="P5555" s="701" t="s">
        <v>1613</v>
      </c>
      <c r="Q5555" s="705">
        <v>2286</v>
      </c>
      <c r="R5555" s="701" t="s">
        <v>1341</v>
      </c>
      <c r="S5555" s="701" t="s">
        <v>1341</v>
      </c>
    </row>
    <row r="5556" spans="1:19" x14ac:dyDescent="0.3">
      <c r="A5556" s="701" t="s">
        <v>5513</v>
      </c>
      <c r="B5556" s="701" t="s">
        <v>1607</v>
      </c>
      <c r="C5556" s="701" t="s">
        <v>612</v>
      </c>
      <c r="D5556" s="702">
        <v>1998</v>
      </c>
      <c r="E5556" s="701" t="s">
        <v>1642</v>
      </c>
      <c r="F5556" s="701" t="s">
        <v>1643</v>
      </c>
      <c r="G5556" s="701" t="s">
        <v>1607</v>
      </c>
      <c r="H5556" s="703">
        <v>36593</v>
      </c>
      <c r="I5556" s="703">
        <v>36593</v>
      </c>
      <c r="J5556" s="701" t="s">
        <v>1608</v>
      </c>
      <c r="K5556" s="702">
        <v>29032</v>
      </c>
      <c r="L5556" s="701" t="s">
        <v>1341</v>
      </c>
      <c r="M5556" s="704"/>
      <c r="N5556" s="701" t="s">
        <v>1608</v>
      </c>
      <c r="O5556" s="702">
        <v>137203</v>
      </c>
      <c r="P5556" s="701" t="s">
        <v>1613</v>
      </c>
      <c r="Q5556" s="702">
        <v>3531</v>
      </c>
      <c r="R5556" s="701" t="s">
        <v>250</v>
      </c>
      <c r="S5556" s="701" t="s">
        <v>5514</v>
      </c>
    </row>
    <row r="5557" spans="1:19" x14ac:dyDescent="0.3">
      <c r="A5557" s="701" t="s">
        <v>5515</v>
      </c>
      <c r="B5557" s="701" t="s">
        <v>1607</v>
      </c>
      <c r="C5557" s="701" t="s">
        <v>612</v>
      </c>
      <c r="D5557" s="702">
        <v>1998</v>
      </c>
      <c r="E5557" s="701" t="s">
        <v>1642</v>
      </c>
      <c r="F5557" s="701" t="s">
        <v>1643</v>
      </c>
      <c r="G5557" s="701" t="s">
        <v>1607</v>
      </c>
      <c r="H5557" s="703">
        <v>36593</v>
      </c>
      <c r="I5557" s="703">
        <v>36593</v>
      </c>
      <c r="J5557" s="701" t="s">
        <v>1608</v>
      </c>
      <c r="K5557" s="702">
        <v>29244</v>
      </c>
      <c r="L5557" s="701" t="s">
        <v>1613</v>
      </c>
      <c r="M5557" s="705">
        <v>118</v>
      </c>
      <c r="N5557" s="701" t="s">
        <v>1608</v>
      </c>
      <c r="O5557" s="702">
        <v>137220</v>
      </c>
      <c r="P5557" s="701" t="s">
        <v>1613</v>
      </c>
      <c r="Q5557" s="702">
        <v>3591</v>
      </c>
      <c r="R5557" s="701" t="s">
        <v>250</v>
      </c>
      <c r="S5557" s="701" t="s">
        <v>5514</v>
      </c>
    </row>
    <row r="5558" spans="1:19" x14ac:dyDescent="0.3">
      <c r="A5558" s="701" t="s">
        <v>5516</v>
      </c>
      <c r="B5558" s="701" t="s">
        <v>1607</v>
      </c>
      <c r="C5558" s="701" t="s">
        <v>612</v>
      </c>
      <c r="D5558" s="702">
        <v>1998</v>
      </c>
      <c r="E5558" s="701" t="s">
        <v>1642</v>
      </c>
      <c r="F5558" s="701" t="s">
        <v>1643</v>
      </c>
      <c r="G5558" s="701" t="s">
        <v>1607</v>
      </c>
      <c r="H5558" s="703">
        <v>36480</v>
      </c>
      <c r="I5558" s="703">
        <v>36480</v>
      </c>
      <c r="J5558" s="701" t="s">
        <v>1608</v>
      </c>
      <c r="K5558" s="702">
        <v>28965</v>
      </c>
      <c r="L5558" s="701" t="s">
        <v>1613</v>
      </c>
      <c r="M5558" s="705">
        <v>226</v>
      </c>
      <c r="N5558" s="701" t="s">
        <v>1608</v>
      </c>
      <c r="O5558" s="702">
        <v>217058</v>
      </c>
      <c r="P5558" s="701" t="s">
        <v>1613</v>
      </c>
      <c r="Q5558" s="702">
        <v>113</v>
      </c>
      <c r="R5558" s="701" t="s">
        <v>1341</v>
      </c>
      <c r="S5558" s="701" t="s">
        <v>1341</v>
      </c>
    </row>
    <row r="5559" spans="1:19" x14ac:dyDescent="0.3">
      <c r="A5559" s="701" t="s">
        <v>5517</v>
      </c>
      <c r="B5559" s="701" t="s">
        <v>1607</v>
      </c>
      <c r="C5559" s="701" t="s">
        <v>612</v>
      </c>
      <c r="D5559" s="702">
        <v>1998</v>
      </c>
      <c r="E5559" s="701" t="s">
        <v>1642</v>
      </c>
      <c r="F5559" s="701" t="s">
        <v>1643</v>
      </c>
      <c r="G5559" s="701" t="s">
        <v>1607</v>
      </c>
      <c r="H5559" s="703">
        <v>36565</v>
      </c>
      <c r="I5559" s="703">
        <v>36565</v>
      </c>
      <c r="J5559" s="701" t="s">
        <v>1608</v>
      </c>
      <c r="K5559" s="702">
        <v>31342</v>
      </c>
      <c r="L5559" s="701" t="s">
        <v>1341</v>
      </c>
      <c r="M5559" s="704"/>
      <c r="N5559" s="701" t="s">
        <v>1608</v>
      </c>
      <c r="O5559" s="702">
        <v>51939</v>
      </c>
      <c r="P5559" s="701" t="s">
        <v>1613</v>
      </c>
      <c r="Q5559" s="702">
        <v>758</v>
      </c>
      <c r="R5559" s="701" t="s">
        <v>1341</v>
      </c>
      <c r="S5559" s="701" t="s">
        <v>1341</v>
      </c>
    </row>
    <row r="5560" spans="1:19" x14ac:dyDescent="0.3">
      <c r="A5560" s="701" t="s">
        <v>5519</v>
      </c>
      <c r="B5560" s="701" t="s">
        <v>1607</v>
      </c>
      <c r="C5560" s="701" t="s">
        <v>612</v>
      </c>
      <c r="D5560" s="702">
        <v>1998</v>
      </c>
      <c r="E5560" s="701" t="s">
        <v>1633</v>
      </c>
      <c r="F5560" s="701" t="s">
        <v>1634</v>
      </c>
      <c r="G5560" s="701" t="s">
        <v>1607</v>
      </c>
      <c r="H5560" s="703">
        <v>36551</v>
      </c>
      <c r="I5560" s="703">
        <v>36551</v>
      </c>
      <c r="J5560" s="701" t="s">
        <v>1608</v>
      </c>
      <c r="K5560" s="702">
        <v>30058</v>
      </c>
      <c r="L5560" s="701" t="s">
        <v>1613</v>
      </c>
      <c r="M5560" s="705">
        <v>333</v>
      </c>
      <c r="N5560" s="701" t="s">
        <v>1608</v>
      </c>
      <c r="O5560" s="702">
        <v>418152</v>
      </c>
      <c r="P5560" s="701" t="s">
        <v>1341</v>
      </c>
      <c r="Q5560" s="706"/>
      <c r="R5560" s="701" t="s">
        <v>1341</v>
      </c>
      <c r="S5560" s="701" t="s">
        <v>1341</v>
      </c>
    </row>
    <row r="5561" spans="1:19" x14ac:dyDescent="0.3">
      <c r="A5561" s="701" t="s">
        <v>5520</v>
      </c>
      <c r="B5561" s="701" t="s">
        <v>1607</v>
      </c>
      <c r="C5561" s="701" t="s">
        <v>612</v>
      </c>
      <c r="D5561" s="702">
        <v>1998</v>
      </c>
      <c r="E5561" s="701" t="s">
        <v>1633</v>
      </c>
      <c r="F5561" s="701" t="s">
        <v>1634</v>
      </c>
      <c r="G5561" s="701" t="s">
        <v>1607</v>
      </c>
      <c r="H5561" s="703">
        <v>36591</v>
      </c>
      <c r="I5561" s="703">
        <v>36591</v>
      </c>
      <c r="J5561" s="701" t="s">
        <v>1608</v>
      </c>
      <c r="K5561" s="702">
        <v>29074</v>
      </c>
      <c r="L5561" s="701" t="s">
        <v>1613</v>
      </c>
      <c r="M5561" s="705">
        <v>260</v>
      </c>
      <c r="N5561" s="701" t="s">
        <v>1608</v>
      </c>
      <c r="O5561" s="702">
        <v>628763</v>
      </c>
      <c r="P5561" s="701" t="s">
        <v>1341</v>
      </c>
      <c r="Q5561" s="706"/>
      <c r="R5561" s="701" t="s">
        <v>1341</v>
      </c>
      <c r="S5561" s="701" t="s">
        <v>1341</v>
      </c>
    </row>
    <row r="5562" spans="1:19" x14ac:dyDescent="0.3">
      <c r="A5562" s="701" t="s">
        <v>5521</v>
      </c>
      <c r="B5562" s="701" t="s">
        <v>1607</v>
      </c>
      <c r="C5562" s="701" t="s">
        <v>612</v>
      </c>
      <c r="D5562" s="702">
        <v>1998</v>
      </c>
      <c r="E5562" s="701" t="s">
        <v>1630</v>
      </c>
      <c r="F5562" s="701" t="s">
        <v>1631</v>
      </c>
      <c r="G5562" s="701" t="s">
        <v>1607</v>
      </c>
      <c r="H5562" s="703">
        <v>36374</v>
      </c>
      <c r="I5562" s="703">
        <v>36374</v>
      </c>
      <c r="J5562" s="701" t="s">
        <v>1608</v>
      </c>
      <c r="K5562" s="702">
        <v>29470</v>
      </c>
      <c r="L5562" s="701" t="s">
        <v>1613</v>
      </c>
      <c r="M5562" s="705">
        <v>234</v>
      </c>
      <c r="N5562" s="701" t="s">
        <v>1608</v>
      </c>
      <c r="O5562" s="702">
        <v>265651</v>
      </c>
      <c r="P5562" s="701" t="s">
        <v>1613</v>
      </c>
      <c r="Q5562" s="702">
        <v>8843</v>
      </c>
      <c r="R5562" s="701" t="s">
        <v>1341</v>
      </c>
      <c r="S5562" s="701" t="s">
        <v>1341</v>
      </c>
    </row>
    <row r="5563" spans="1:19" x14ac:dyDescent="0.3">
      <c r="A5563" s="701" t="s">
        <v>5522</v>
      </c>
      <c r="B5563" s="701" t="s">
        <v>1607</v>
      </c>
      <c r="C5563" s="701" t="s">
        <v>612</v>
      </c>
      <c r="D5563" s="702">
        <v>1998</v>
      </c>
      <c r="E5563" s="701" t="s">
        <v>1630</v>
      </c>
      <c r="F5563" s="701" t="s">
        <v>1631</v>
      </c>
      <c r="G5563" s="701" t="s">
        <v>1607</v>
      </c>
      <c r="H5563" s="703">
        <v>36601</v>
      </c>
      <c r="I5563" s="703">
        <v>36606</v>
      </c>
      <c r="J5563" s="701" t="s">
        <v>1608</v>
      </c>
      <c r="K5563" s="702">
        <v>24886</v>
      </c>
      <c r="L5563" s="701" t="s">
        <v>1613</v>
      </c>
      <c r="M5563" s="705">
        <v>1464</v>
      </c>
      <c r="N5563" s="701" t="s">
        <v>1608</v>
      </c>
      <c r="O5563" s="702">
        <v>228530</v>
      </c>
      <c r="P5563" s="701" t="s">
        <v>1613</v>
      </c>
      <c r="Q5563" s="702">
        <v>12417</v>
      </c>
      <c r="R5563" s="701" t="s">
        <v>1341</v>
      </c>
      <c r="S5563" s="701" t="s">
        <v>1341</v>
      </c>
    </row>
    <row r="5564" spans="1:19" x14ac:dyDescent="0.3">
      <c r="A5564" s="701" t="s">
        <v>5525</v>
      </c>
      <c r="B5564" s="701" t="s">
        <v>1607</v>
      </c>
      <c r="C5564" s="701" t="s">
        <v>612</v>
      </c>
      <c r="D5564" s="702">
        <v>1998</v>
      </c>
      <c r="E5564" s="701" t="s">
        <v>1642</v>
      </c>
      <c r="F5564" s="701" t="s">
        <v>1643</v>
      </c>
      <c r="G5564" s="701" t="s">
        <v>1607</v>
      </c>
      <c r="H5564" s="703">
        <v>36565</v>
      </c>
      <c r="I5564" s="703">
        <v>36565</v>
      </c>
      <c r="J5564" s="701" t="s">
        <v>1608</v>
      </c>
      <c r="K5564" s="702">
        <v>30236</v>
      </c>
      <c r="L5564" s="701" t="s">
        <v>1613</v>
      </c>
      <c r="M5564" s="705">
        <v>238</v>
      </c>
      <c r="N5564" s="701" t="s">
        <v>1608</v>
      </c>
      <c r="O5564" s="702">
        <v>245512</v>
      </c>
      <c r="P5564" s="701" t="s">
        <v>1613</v>
      </c>
      <c r="Q5564" s="702">
        <v>1794</v>
      </c>
      <c r="R5564" s="701" t="s">
        <v>1341</v>
      </c>
      <c r="S5564" s="701" t="s">
        <v>1341</v>
      </c>
    </row>
    <row r="5565" spans="1:19" x14ac:dyDescent="0.3">
      <c r="A5565" s="701" t="s">
        <v>5058</v>
      </c>
      <c r="B5565" s="701" t="s">
        <v>1607</v>
      </c>
      <c r="C5565" s="701" t="s">
        <v>612</v>
      </c>
      <c r="D5565" s="702">
        <v>1998</v>
      </c>
      <c r="E5565" s="701" t="s">
        <v>1662</v>
      </c>
      <c r="F5565" s="701" t="s">
        <v>1663</v>
      </c>
      <c r="G5565" s="701" t="s">
        <v>1607</v>
      </c>
      <c r="H5565" s="703">
        <v>36712</v>
      </c>
      <c r="I5565" s="703">
        <v>36712</v>
      </c>
      <c r="J5565" s="701" t="s">
        <v>3471</v>
      </c>
      <c r="K5565" s="702">
        <v>15063</v>
      </c>
      <c r="L5565" s="701" t="s">
        <v>1613</v>
      </c>
      <c r="M5565" s="705">
        <v>593</v>
      </c>
      <c r="N5565" s="701" t="s">
        <v>3471</v>
      </c>
      <c r="O5565" s="702">
        <v>206188</v>
      </c>
      <c r="P5565" s="701" t="s">
        <v>1608</v>
      </c>
      <c r="Q5565" s="702">
        <v>19135</v>
      </c>
      <c r="R5565" s="701" t="s">
        <v>1341</v>
      </c>
      <c r="S5565" s="701" t="s">
        <v>1341</v>
      </c>
    </row>
    <row r="5566" spans="1:19" x14ac:dyDescent="0.3">
      <c r="A5566" s="701" t="s">
        <v>5059</v>
      </c>
      <c r="B5566" s="701" t="s">
        <v>1607</v>
      </c>
      <c r="C5566" s="701" t="s">
        <v>612</v>
      </c>
      <c r="D5566" s="702">
        <v>1998</v>
      </c>
      <c r="E5566" s="701" t="s">
        <v>1662</v>
      </c>
      <c r="F5566" s="701" t="s">
        <v>1663</v>
      </c>
      <c r="G5566" s="701" t="s">
        <v>1341</v>
      </c>
      <c r="H5566" s="703">
        <v>36712</v>
      </c>
      <c r="I5566" s="703">
        <v>36712</v>
      </c>
      <c r="J5566" s="701" t="s">
        <v>3471</v>
      </c>
      <c r="K5566" s="702">
        <v>15335</v>
      </c>
      <c r="L5566" s="701" t="s">
        <v>1613</v>
      </c>
      <c r="M5566" s="705">
        <v>1118</v>
      </c>
      <c r="N5566" s="701" t="s">
        <v>3471</v>
      </c>
      <c r="O5566" s="702">
        <v>386606</v>
      </c>
      <c r="P5566" s="701" t="s">
        <v>1608</v>
      </c>
      <c r="Q5566" s="702">
        <v>22202</v>
      </c>
      <c r="R5566" s="701" t="s">
        <v>1341</v>
      </c>
      <c r="S5566" s="701" t="s">
        <v>1341</v>
      </c>
    </row>
    <row r="5567" spans="1:19" x14ac:dyDescent="0.3">
      <c r="A5567" s="701" t="s">
        <v>5529</v>
      </c>
      <c r="B5567" s="701" t="s">
        <v>1607</v>
      </c>
      <c r="C5567" s="701" t="s">
        <v>612</v>
      </c>
      <c r="D5567" s="702">
        <v>1999</v>
      </c>
      <c r="E5567" s="701" t="s">
        <v>1655</v>
      </c>
      <c r="F5567" s="701" t="s">
        <v>1634</v>
      </c>
      <c r="G5567" s="701" t="s">
        <v>1607</v>
      </c>
      <c r="H5567" s="703">
        <v>36831</v>
      </c>
      <c r="I5567" s="703">
        <v>36831</v>
      </c>
      <c r="J5567" s="701" t="s">
        <v>1608</v>
      </c>
      <c r="K5567" s="702">
        <v>46869</v>
      </c>
      <c r="L5567" s="701" t="s">
        <v>1613</v>
      </c>
      <c r="M5567" s="705">
        <v>1154</v>
      </c>
      <c r="N5567" s="701" t="s">
        <v>1608</v>
      </c>
      <c r="O5567" s="702">
        <v>192185</v>
      </c>
      <c r="P5567" s="701" t="s">
        <v>1613</v>
      </c>
      <c r="Q5567" s="702">
        <v>12145</v>
      </c>
      <c r="R5567" s="701" t="s">
        <v>1341</v>
      </c>
      <c r="S5567" s="701" t="s">
        <v>1341</v>
      </c>
    </row>
    <row r="5568" spans="1:19" x14ac:dyDescent="0.3">
      <c r="A5568" s="701" t="s">
        <v>5530</v>
      </c>
      <c r="B5568" s="701" t="s">
        <v>1607</v>
      </c>
      <c r="C5568" s="701" t="s">
        <v>612</v>
      </c>
      <c r="D5568" s="702">
        <v>1999</v>
      </c>
      <c r="E5568" s="701" t="s">
        <v>1630</v>
      </c>
      <c r="F5568" s="701" t="s">
        <v>1631</v>
      </c>
      <c r="G5568" s="701" t="s">
        <v>1607</v>
      </c>
      <c r="H5568" s="703">
        <v>36823</v>
      </c>
      <c r="I5568" s="703">
        <v>36826</v>
      </c>
      <c r="J5568" s="701" t="s">
        <v>1608</v>
      </c>
      <c r="K5568" s="702">
        <v>52509</v>
      </c>
      <c r="L5568" s="701" t="s">
        <v>1341</v>
      </c>
      <c r="M5568" s="704"/>
      <c r="N5568" s="701" t="s">
        <v>1608</v>
      </c>
      <c r="O5568" s="702">
        <v>234099</v>
      </c>
      <c r="P5568" s="701" t="s">
        <v>1613</v>
      </c>
      <c r="Q5568" s="702">
        <v>5539</v>
      </c>
      <c r="R5568" s="701" t="s">
        <v>1341</v>
      </c>
      <c r="S5568" s="701" t="s">
        <v>1341</v>
      </c>
    </row>
    <row r="5569" spans="1:19" x14ac:dyDescent="0.3">
      <c r="A5569" s="701" t="s">
        <v>5531</v>
      </c>
      <c r="B5569" s="701" t="s">
        <v>1607</v>
      </c>
      <c r="C5569" s="701" t="s">
        <v>612</v>
      </c>
      <c r="D5569" s="702">
        <v>1999</v>
      </c>
      <c r="E5569" s="701" t="s">
        <v>1662</v>
      </c>
      <c r="F5569" s="701" t="s">
        <v>1663</v>
      </c>
      <c r="G5569" s="701" t="s">
        <v>1607</v>
      </c>
      <c r="H5569" s="703">
        <v>36927</v>
      </c>
      <c r="I5569" s="703">
        <v>36927</v>
      </c>
      <c r="J5569" s="701" t="s">
        <v>1608</v>
      </c>
      <c r="K5569" s="702">
        <v>30900</v>
      </c>
      <c r="L5569" s="701" t="s">
        <v>1613</v>
      </c>
      <c r="M5569" s="705">
        <v>1085</v>
      </c>
      <c r="N5569" s="701" t="s">
        <v>1608</v>
      </c>
      <c r="O5569" s="702">
        <v>615784</v>
      </c>
      <c r="P5569" s="701" t="s">
        <v>1613</v>
      </c>
      <c r="Q5569" s="705">
        <v>16431</v>
      </c>
      <c r="R5569" s="701" t="s">
        <v>1341</v>
      </c>
      <c r="S5569" s="701" t="s">
        <v>1341</v>
      </c>
    </row>
    <row r="5570" spans="1:19" x14ac:dyDescent="0.3">
      <c r="A5570" s="701" t="s">
        <v>5533</v>
      </c>
      <c r="B5570" s="701" t="s">
        <v>1607</v>
      </c>
      <c r="C5570" s="701" t="s">
        <v>612</v>
      </c>
      <c r="D5570" s="702">
        <v>1999</v>
      </c>
      <c r="E5570" s="701" t="s">
        <v>1655</v>
      </c>
      <c r="F5570" s="701" t="s">
        <v>1634</v>
      </c>
      <c r="G5570" s="701" t="s">
        <v>1607</v>
      </c>
      <c r="H5570" s="703">
        <v>36927</v>
      </c>
      <c r="I5570" s="703">
        <v>36927</v>
      </c>
      <c r="J5570" s="701" t="s">
        <v>1608</v>
      </c>
      <c r="K5570" s="702">
        <v>23988</v>
      </c>
      <c r="L5570" s="701" t="s">
        <v>1613</v>
      </c>
      <c r="M5570" s="705">
        <v>220</v>
      </c>
      <c r="N5570" s="701" t="s">
        <v>1608</v>
      </c>
      <c r="O5570" s="702">
        <v>480506</v>
      </c>
      <c r="P5570" s="701" t="s">
        <v>1613</v>
      </c>
      <c r="Q5570" s="705">
        <v>40864</v>
      </c>
      <c r="R5570" s="701" t="s">
        <v>1341</v>
      </c>
      <c r="S5570" s="701" t="s">
        <v>1341</v>
      </c>
    </row>
    <row r="5571" spans="1:19" x14ac:dyDescent="0.3">
      <c r="A5571" s="701" t="s">
        <v>5535</v>
      </c>
      <c r="B5571" s="701" t="s">
        <v>1607</v>
      </c>
      <c r="C5571" s="701" t="s">
        <v>612</v>
      </c>
      <c r="D5571" s="702">
        <v>1999</v>
      </c>
      <c r="E5571" s="701" t="s">
        <v>1642</v>
      </c>
      <c r="F5571" s="701" t="s">
        <v>1643</v>
      </c>
      <c r="G5571" s="701" t="s">
        <v>1607</v>
      </c>
      <c r="H5571" s="703">
        <v>36838</v>
      </c>
      <c r="I5571" s="703">
        <v>36838</v>
      </c>
      <c r="J5571" s="701" t="s">
        <v>1608</v>
      </c>
      <c r="K5571" s="702">
        <v>28152</v>
      </c>
      <c r="L5571" s="701" t="s">
        <v>1613</v>
      </c>
      <c r="M5571" s="705">
        <v>293</v>
      </c>
      <c r="N5571" s="701" t="s">
        <v>1635</v>
      </c>
      <c r="O5571" s="702">
        <v>200065</v>
      </c>
      <c r="P5571" s="701" t="s">
        <v>1613</v>
      </c>
      <c r="Q5571" s="702">
        <v>13853</v>
      </c>
      <c r="R5571" s="701" t="s">
        <v>1341</v>
      </c>
      <c r="S5571" s="701" t="s">
        <v>1341</v>
      </c>
    </row>
    <row r="5572" spans="1:19" x14ac:dyDescent="0.3">
      <c r="A5572" s="701" t="s">
        <v>5526</v>
      </c>
      <c r="B5572" s="701" t="s">
        <v>1607</v>
      </c>
      <c r="C5572" s="701" t="s">
        <v>612</v>
      </c>
      <c r="D5572" s="702">
        <v>1999</v>
      </c>
      <c r="E5572" s="701" t="s">
        <v>1630</v>
      </c>
      <c r="F5572" s="701" t="s">
        <v>1631</v>
      </c>
      <c r="G5572" s="701" t="s">
        <v>1607</v>
      </c>
      <c r="H5572" s="703">
        <v>36962</v>
      </c>
      <c r="I5572" s="703">
        <v>36969</v>
      </c>
      <c r="J5572" s="701" t="s">
        <v>1635</v>
      </c>
      <c r="K5572" s="702">
        <v>31155</v>
      </c>
      <c r="L5572" s="701" t="s">
        <v>1644</v>
      </c>
      <c r="M5572" s="705">
        <v>512</v>
      </c>
      <c r="N5572" s="701" t="s">
        <v>1635</v>
      </c>
      <c r="O5572" s="702">
        <v>113209</v>
      </c>
      <c r="P5572" s="701" t="s">
        <v>1644</v>
      </c>
      <c r="Q5572" s="705">
        <v>17093</v>
      </c>
      <c r="R5572" s="701" t="s">
        <v>1341</v>
      </c>
      <c r="S5572" s="701" t="s">
        <v>1341</v>
      </c>
    </row>
    <row r="5573" spans="1:19" x14ac:dyDescent="0.3">
      <c r="A5573" s="701" t="s">
        <v>5528</v>
      </c>
      <c r="B5573" s="701" t="s">
        <v>1607</v>
      </c>
      <c r="C5573" s="701" t="s">
        <v>612</v>
      </c>
      <c r="D5573" s="702">
        <v>1999</v>
      </c>
      <c r="E5573" s="701" t="s">
        <v>1642</v>
      </c>
      <c r="F5573" s="701" t="s">
        <v>1643</v>
      </c>
      <c r="G5573" s="701" t="s">
        <v>1607</v>
      </c>
      <c r="H5573" s="703">
        <v>36929</v>
      </c>
      <c r="I5573" s="703">
        <v>36929</v>
      </c>
      <c r="J5573" s="701" t="s">
        <v>1635</v>
      </c>
      <c r="K5573" s="702">
        <v>30474</v>
      </c>
      <c r="L5573" s="701" t="s">
        <v>1644</v>
      </c>
      <c r="M5573" s="705">
        <v>613</v>
      </c>
      <c r="N5573" s="701" t="s">
        <v>1635</v>
      </c>
      <c r="O5573" s="702">
        <v>48421</v>
      </c>
      <c r="P5573" s="701" t="s">
        <v>1644</v>
      </c>
      <c r="Q5573" s="702">
        <v>691</v>
      </c>
      <c r="R5573" s="701" t="s">
        <v>1341</v>
      </c>
      <c r="S5573" s="701" t="s">
        <v>1341</v>
      </c>
    </row>
    <row r="5574" spans="1:19" x14ac:dyDescent="0.3">
      <c r="A5574" s="701" t="s">
        <v>5532</v>
      </c>
      <c r="B5574" s="701" t="s">
        <v>1607</v>
      </c>
      <c r="C5574" s="701" t="s">
        <v>612</v>
      </c>
      <c r="D5574" s="702">
        <v>1999</v>
      </c>
      <c r="E5574" s="701" t="s">
        <v>1642</v>
      </c>
      <c r="F5574" s="701" t="s">
        <v>1643</v>
      </c>
      <c r="G5574" s="701" t="s">
        <v>1607</v>
      </c>
      <c r="H5574" s="703">
        <v>36929</v>
      </c>
      <c r="I5574" s="703">
        <v>36929</v>
      </c>
      <c r="J5574" s="701" t="s">
        <v>1635</v>
      </c>
      <c r="K5574" s="702">
        <v>31296</v>
      </c>
      <c r="L5574" s="701" t="s">
        <v>1644</v>
      </c>
      <c r="M5574" s="705">
        <v>517</v>
      </c>
      <c r="N5574" s="701" t="s">
        <v>1635</v>
      </c>
      <c r="O5574" s="702">
        <v>236991</v>
      </c>
      <c r="P5574" s="701" t="s">
        <v>1644</v>
      </c>
      <c r="Q5574" s="702">
        <v>3343</v>
      </c>
      <c r="R5574" s="701" t="s">
        <v>1341</v>
      </c>
      <c r="S5574" s="701" t="s">
        <v>1341</v>
      </c>
    </row>
    <row r="5575" spans="1:19" x14ac:dyDescent="0.3">
      <c r="A5575" s="701" t="s">
        <v>5534</v>
      </c>
      <c r="B5575" s="701" t="s">
        <v>1607</v>
      </c>
      <c r="C5575" s="701" t="s">
        <v>612</v>
      </c>
      <c r="D5575" s="702">
        <v>1999</v>
      </c>
      <c r="E5575" s="701" t="s">
        <v>1630</v>
      </c>
      <c r="F5575" s="701" t="s">
        <v>1631</v>
      </c>
      <c r="G5575" s="701" t="s">
        <v>1607</v>
      </c>
      <c r="H5575" s="703">
        <v>36955</v>
      </c>
      <c r="I5575" s="703">
        <v>36962</v>
      </c>
      <c r="J5575" s="701" t="s">
        <v>1635</v>
      </c>
      <c r="K5575" s="702">
        <v>28579</v>
      </c>
      <c r="L5575" s="701" t="s">
        <v>1644</v>
      </c>
      <c r="M5575" s="705">
        <v>256</v>
      </c>
      <c r="N5575" s="701" t="s">
        <v>1635</v>
      </c>
      <c r="O5575" s="702">
        <v>197540</v>
      </c>
      <c r="P5575" s="701" t="s">
        <v>1644</v>
      </c>
      <c r="Q5575" s="702">
        <v>29818</v>
      </c>
      <c r="R5575" s="701" t="s">
        <v>1341</v>
      </c>
      <c r="S5575" s="701" t="s">
        <v>1341</v>
      </c>
    </row>
    <row r="5576" spans="1:19" x14ac:dyDescent="0.3">
      <c r="A5576" s="701" t="s">
        <v>5538</v>
      </c>
      <c r="B5576" s="701" t="s">
        <v>1607</v>
      </c>
      <c r="C5576" s="701" t="s">
        <v>612</v>
      </c>
      <c r="D5576" s="702">
        <v>1999</v>
      </c>
      <c r="E5576" s="701" t="s">
        <v>1642</v>
      </c>
      <c r="F5576" s="701" t="s">
        <v>1643</v>
      </c>
      <c r="G5576" s="701" t="s">
        <v>1607</v>
      </c>
      <c r="H5576" s="703">
        <v>36957</v>
      </c>
      <c r="I5576" s="703">
        <v>36957</v>
      </c>
      <c r="J5576" s="701" t="s">
        <v>1635</v>
      </c>
      <c r="K5576" s="702">
        <v>32893</v>
      </c>
      <c r="L5576" s="701" t="s">
        <v>1644</v>
      </c>
      <c r="M5576" s="705">
        <v>134</v>
      </c>
      <c r="N5576" s="701" t="s">
        <v>1635</v>
      </c>
      <c r="O5576" s="702">
        <v>136327</v>
      </c>
      <c r="P5576" s="701" t="s">
        <v>1644</v>
      </c>
      <c r="Q5576" s="702">
        <v>8023</v>
      </c>
      <c r="R5576" s="701" t="s">
        <v>250</v>
      </c>
      <c r="S5576" s="701" t="s">
        <v>5539</v>
      </c>
    </row>
    <row r="5577" spans="1:19" x14ac:dyDescent="0.3">
      <c r="A5577" s="701" t="s">
        <v>5540</v>
      </c>
      <c r="B5577" s="701" t="s">
        <v>1607</v>
      </c>
      <c r="C5577" s="701" t="s">
        <v>612</v>
      </c>
      <c r="D5577" s="702">
        <v>1999</v>
      </c>
      <c r="E5577" s="701" t="s">
        <v>1642</v>
      </c>
      <c r="F5577" s="701" t="s">
        <v>1643</v>
      </c>
      <c r="G5577" s="701" t="s">
        <v>1607</v>
      </c>
      <c r="H5577" s="703">
        <v>36957</v>
      </c>
      <c r="I5577" s="703">
        <v>36957</v>
      </c>
      <c r="J5577" s="701" t="s">
        <v>1635</v>
      </c>
      <c r="K5577" s="702">
        <v>32778</v>
      </c>
      <c r="L5577" s="701" t="s">
        <v>1644</v>
      </c>
      <c r="M5577" s="705">
        <v>423</v>
      </c>
      <c r="N5577" s="701" t="s">
        <v>1635</v>
      </c>
      <c r="O5577" s="702">
        <v>136366</v>
      </c>
      <c r="P5577" s="701" t="s">
        <v>1644</v>
      </c>
      <c r="Q5577" s="702">
        <v>8043</v>
      </c>
      <c r="R5577" s="701" t="s">
        <v>250</v>
      </c>
      <c r="S5577" s="701" t="s">
        <v>5539</v>
      </c>
    </row>
    <row r="5578" spans="1:19" x14ac:dyDescent="0.3">
      <c r="A5578" s="701" t="s">
        <v>5557</v>
      </c>
      <c r="B5578" s="701" t="s">
        <v>1607</v>
      </c>
      <c r="C5578" s="701" t="s">
        <v>612</v>
      </c>
      <c r="D5578" s="702">
        <v>2000</v>
      </c>
      <c r="E5578" s="701" t="s">
        <v>1642</v>
      </c>
      <c r="F5578" s="701" t="s">
        <v>1643</v>
      </c>
      <c r="G5578" s="701" t="s">
        <v>1607</v>
      </c>
      <c r="H5578" s="703">
        <v>37291</v>
      </c>
      <c r="I5578" s="703">
        <v>37291</v>
      </c>
      <c r="J5578" s="701" t="s">
        <v>1644</v>
      </c>
      <c r="K5578" s="702">
        <v>46464</v>
      </c>
      <c r="L5578" s="701" t="s">
        <v>1341</v>
      </c>
      <c r="M5578" s="704"/>
      <c r="N5578" s="701" t="s">
        <v>1644</v>
      </c>
      <c r="O5578" s="702">
        <v>3648</v>
      </c>
      <c r="P5578" s="701" t="s">
        <v>1341</v>
      </c>
      <c r="Q5578" s="706"/>
      <c r="R5578" s="701" t="s">
        <v>250</v>
      </c>
      <c r="S5578" s="701" t="s">
        <v>5556</v>
      </c>
    </row>
    <row r="5579" spans="1:19" x14ac:dyDescent="0.3">
      <c r="A5579" s="701" t="s">
        <v>5543</v>
      </c>
      <c r="B5579" s="701" t="s">
        <v>1607</v>
      </c>
      <c r="C5579" s="701" t="s">
        <v>612</v>
      </c>
      <c r="D5579" s="702">
        <v>2000</v>
      </c>
      <c r="E5579" s="701" t="s">
        <v>1633</v>
      </c>
      <c r="F5579" s="701" t="s">
        <v>1634</v>
      </c>
      <c r="G5579" s="701" t="s">
        <v>1607</v>
      </c>
      <c r="H5579" s="703">
        <v>37183</v>
      </c>
      <c r="I5579" s="703">
        <v>37183</v>
      </c>
      <c r="J5579" s="701" t="s">
        <v>1608</v>
      </c>
      <c r="K5579" s="702">
        <v>58646</v>
      </c>
      <c r="L5579" s="701" t="s">
        <v>1341</v>
      </c>
      <c r="M5579" s="704"/>
      <c r="N5579" s="701" t="s">
        <v>1608</v>
      </c>
      <c r="O5579" s="702">
        <v>251494</v>
      </c>
      <c r="P5579" s="701" t="s">
        <v>1613</v>
      </c>
      <c r="Q5579" s="702">
        <v>1463</v>
      </c>
      <c r="R5579" s="701" t="s">
        <v>1341</v>
      </c>
      <c r="S5579" s="701" t="s">
        <v>1341</v>
      </c>
    </row>
    <row r="5580" spans="1:19" x14ac:dyDescent="0.3">
      <c r="A5580" s="701" t="s">
        <v>5552</v>
      </c>
      <c r="B5580" s="701" t="s">
        <v>1607</v>
      </c>
      <c r="C5580" s="701" t="s">
        <v>612</v>
      </c>
      <c r="D5580" s="702">
        <v>2000</v>
      </c>
      <c r="E5580" s="701" t="s">
        <v>1662</v>
      </c>
      <c r="F5580" s="701" t="s">
        <v>1663</v>
      </c>
      <c r="G5580" s="701" t="s">
        <v>1607</v>
      </c>
      <c r="H5580" s="703">
        <v>37291</v>
      </c>
      <c r="I5580" s="703">
        <v>37319</v>
      </c>
      <c r="J5580" s="701" t="s">
        <v>1608</v>
      </c>
      <c r="K5580" s="702">
        <v>31591</v>
      </c>
      <c r="L5580" s="701" t="s">
        <v>1613</v>
      </c>
      <c r="M5580" s="705">
        <v>1137</v>
      </c>
      <c r="N5580" s="701" t="s">
        <v>1608</v>
      </c>
      <c r="O5580" s="702">
        <v>591415</v>
      </c>
      <c r="P5580" s="701" t="s">
        <v>1613</v>
      </c>
      <c r="Q5580" s="705">
        <v>39461</v>
      </c>
      <c r="R5580" s="701" t="s">
        <v>1341</v>
      </c>
      <c r="S5580" s="701" t="s">
        <v>1341</v>
      </c>
    </row>
    <row r="5581" spans="1:19" x14ac:dyDescent="0.3">
      <c r="A5581" s="701" t="s">
        <v>5542</v>
      </c>
      <c r="B5581" s="701" t="s">
        <v>1607</v>
      </c>
      <c r="C5581" s="701" t="s">
        <v>612</v>
      </c>
      <c r="D5581" s="702">
        <v>2000</v>
      </c>
      <c r="E5581" s="701" t="s">
        <v>1630</v>
      </c>
      <c r="F5581" s="701" t="s">
        <v>1631</v>
      </c>
      <c r="G5581" s="701" t="s">
        <v>1607</v>
      </c>
      <c r="H5581" s="703">
        <v>37292</v>
      </c>
      <c r="I5581" s="703">
        <v>37298</v>
      </c>
      <c r="J5581" s="701" t="s">
        <v>1635</v>
      </c>
      <c r="K5581" s="702">
        <v>29691</v>
      </c>
      <c r="L5581" s="701" t="s">
        <v>1341</v>
      </c>
      <c r="M5581" s="704"/>
      <c r="N5581" s="701" t="s">
        <v>1635</v>
      </c>
      <c r="O5581" s="702">
        <v>263287</v>
      </c>
      <c r="P5581" s="701" t="s">
        <v>1644</v>
      </c>
      <c r="Q5581" s="702">
        <v>7285</v>
      </c>
      <c r="R5581" s="701" t="s">
        <v>1341</v>
      </c>
      <c r="S5581" s="701" t="s">
        <v>1341</v>
      </c>
    </row>
    <row r="5582" spans="1:19" x14ac:dyDescent="0.3">
      <c r="A5582" s="701" t="s">
        <v>5544</v>
      </c>
      <c r="B5582" s="701" t="s">
        <v>1607</v>
      </c>
      <c r="C5582" s="701" t="s">
        <v>612</v>
      </c>
      <c r="D5582" s="702">
        <v>2000</v>
      </c>
      <c r="E5582" s="701" t="s">
        <v>1630</v>
      </c>
      <c r="F5582" s="701" t="s">
        <v>1631</v>
      </c>
      <c r="G5582" s="701" t="s">
        <v>1607</v>
      </c>
      <c r="H5582" s="703">
        <v>37193</v>
      </c>
      <c r="I5582" s="703">
        <v>37200</v>
      </c>
      <c r="J5582" s="701" t="s">
        <v>1635</v>
      </c>
      <c r="K5582" s="702">
        <v>54289</v>
      </c>
      <c r="L5582" s="701" t="s">
        <v>1341</v>
      </c>
      <c r="M5582" s="704"/>
      <c r="N5582" s="701" t="s">
        <v>1635</v>
      </c>
      <c r="O5582" s="702">
        <v>247464</v>
      </c>
      <c r="P5582" s="701" t="s">
        <v>1341</v>
      </c>
      <c r="Q5582" s="706"/>
      <c r="R5582" s="701" t="s">
        <v>1341</v>
      </c>
      <c r="S5582" s="701" t="s">
        <v>1341</v>
      </c>
    </row>
    <row r="5583" spans="1:19" x14ac:dyDescent="0.3">
      <c r="A5583" s="701" t="s">
        <v>5546</v>
      </c>
      <c r="B5583" s="701" t="s">
        <v>1607</v>
      </c>
      <c r="C5583" s="701" t="s">
        <v>612</v>
      </c>
      <c r="D5583" s="702">
        <v>2000</v>
      </c>
      <c r="E5583" s="701" t="s">
        <v>1633</v>
      </c>
      <c r="F5583" s="701" t="s">
        <v>1634</v>
      </c>
      <c r="G5583" s="701" t="s">
        <v>1607</v>
      </c>
      <c r="H5583" s="703">
        <v>37288</v>
      </c>
      <c r="I5583" s="703">
        <v>37288</v>
      </c>
      <c r="J5583" s="701" t="s">
        <v>1635</v>
      </c>
      <c r="K5583" s="702">
        <v>30577</v>
      </c>
      <c r="L5583" s="701" t="s">
        <v>1341</v>
      </c>
      <c r="M5583" s="704"/>
      <c r="N5583" s="701" t="s">
        <v>1635</v>
      </c>
      <c r="O5583" s="702">
        <v>493347</v>
      </c>
      <c r="P5583" s="701" t="s">
        <v>1644</v>
      </c>
      <c r="Q5583" s="702">
        <v>5227</v>
      </c>
      <c r="R5583" s="701" t="s">
        <v>258</v>
      </c>
      <c r="S5583" s="701" t="s">
        <v>5547</v>
      </c>
    </row>
    <row r="5584" spans="1:19" x14ac:dyDescent="0.3">
      <c r="A5584" s="701" t="s">
        <v>5548</v>
      </c>
      <c r="B5584" s="701" t="s">
        <v>1607</v>
      </c>
      <c r="C5584" s="701" t="s">
        <v>612</v>
      </c>
      <c r="D5584" s="702">
        <v>2000</v>
      </c>
      <c r="E5584" s="701" t="s">
        <v>1633</v>
      </c>
      <c r="F5584" s="701" t="s">
        <v>1634</v>
      </c>
      <c r="G5584" s="701" t="s">
        <v>1607</v>
      </c>
      <c r="H5584" s="703">
        <v>37320</v>
      </c>
      <c r="I5584" s="703">
        <v>37320</v>
      </c>
      <c r="J5584" s="701" t="s">
        <v>1635</v>
      </c>
      <c r="K5584" s="702">
        <v>30813</v>
      </c>
      <c r="L5584" s="701" t="s">
        <v>1341</v>
      </c>
      <c r="M5584" s="704"/>
      <c r="N5584" s="701" t="s">
        <v>1635</v>
      </c>
      <c r="O5584" s="702">
        <v>384240</v>
      </c>
      <c r="P5584" s="701" t="s">
        <v>1644</v>
      </c>
      <c r="Q5584" s="705">
        <v>5287</v>
      </c>
      <c r="R5584" s="701" t="s">
        <v>258</v>
      </c>
      <c r="S5584" s="701" t="s">
        <v>5547</v>
      </c>
    </row>
    <row r="5585" spans="1:19" x14ac:dyDescent="0.3">
      <c r="A5585" s="701" t="s">
        <v>5549</v>
      </c>
      <c r="B5585" s="701" t="s">
        <v>1607</v>
      </c>
      <c r="C5585" s="701" t="s">
        <v>612</v>
      </c>
      <c r="D5585" s="702">
        <v>2000</v>
      </c>
      <c r="E5585" s="701" t="s">
        <v>1630</v>
      </c>
      <c r="F5585" s="701" t="s">
        <v>1631</v>
      </c>
      <c r="G5585" s="701" t="s">
        <v>1607</v>
      </c>
      <c r="H5585" s="703">
        <v>37326</v>
      </c>
      <c r="I5585" s="703">
        <v>37337</v>
      </c>
      <c r="J5585" s="701" t="s">
        <v>1635</v>
      </c>
      <c r="K5585" s="702">
        <v>32662</v>
      </c>
      <c r="L5585" s="701" t="s">
        <v>1341</v>
      </c>
      <c r="M5585" s="706"/>
      <c r="N5585" s="701" t="s">
        <v>1635</v>
      </c>
      <c r="O5585" s="702">
        <v>226615</v>
      </c>
      <c r="P5585" s="701" t="s">
        <v>1644</v>
      </c>
      <c r="Q5585" s="705">
        <v>21222</v>
      </c>
      <c r="R5585" s="701" t="s">
        <v>1341</v>
      </c>
      <c r="S5585" s="701" t="s">
        <v>1341</v>
      </c>
    </row>
    <row r="5586" spans="1:19" x14ac:dyDescent="0.3">
      <c r="A5586" s="701" t="s">
        <v>5550</v>
      </c>
      <c r="B5586" s="701" t="s">
        <v>1607</v>
      </c>
      <c r="C5586" s="701" t="s">
        <v>612</v>
      </c>
      <c r="D5586" s="702">
        <v>2000</v>
      </c>
      <c r="E5586" s="701" t="s">
        <v>1630</v>
      </c>
      <c r="F5586" s="701" t="s">
        <v>1631</v>
      </c>
      <c r="G5586" s="701" t="s">
        <v>1607</v>
      </c>
      <c r="H5586" s="703">
        <v>37326</v>
      </c>
      <c r="I5586" s="703">
        <v>37337</v>
      </c>
      <c r="J5586" s="701" t="s">
        <v>1635</v>
      </c>
      <c r="K5586" s="702">
        <v>32895</v>
      </c>
      <c r="L5586" s="701" t="s">
        <v>1341</v>
      </c>
      <c r="M5586" s="704"/>
      <c r="N5586" s="701" t="s">
        <v>1635</v>
      </c>
      <c r="O5586" s="702">
        <v>114970</v>
      </c>
      <c r="P5586" s="701" t="s">
        <v>1644</v>
      </c>
      <c r="Q5586" s="705">
        <v>10449</v>
      </c>
      <c r="R5586" s="701" t="s">
        <v>1341</v>
      </c>
      <c r="S5586" s="701" t="s">
        <v>1341</v>
      </c>
    </row>
    <row r="5587" spans="1:19" x14ac:dyDescent="0.3">
      <c r="A5587" s="701" t="s">
        <v>5553</v>
      </c>
      <c r="B5587" s="701" t="s">
        <v>1607</v>
      </c>
      <c r="C5587" s="701" t="s">
        <v>612</v>
      </c>
      <c r="D5587" s="702">
        <v>2000</v>
      </c>
      <c r="E5587" s="701" t="s">
        <v>1642</v>
      </c>
      <c r="F5587" s="701" t="s">
        <v>1643</v>
      </c>
      <c r="G5587" s="701" t="s">
        <v>1607</v>
      </c>
      <c r="H5587" s="703">
        <v>37202</v>
      </c>
      <c r="I5587" s="703">
        <v>37202</v>
      </c>
      <c r="J5587" s="701" t="s">
        <v>1635</v>
      </c>
      <c r="K5587" s="702">
        <v>28395</v>
      </c>
      <c r="L5587" s="701" t="s">
        <v>1644</v>
      </c>
      <c r="M5587" s="702">
        <v>108</v>
      </c>
      <c r="N5587" s="701" t="s">
        <v>1635</v>
      </c>
      <c r="O5587" s="702">
        <v>328141</v>
      </c>
      <c r="P5587" s="701" t="s">
        <v>1644</v>
      </c>
      <c r="Q5587" s="705">
        <v>5695</v>
      </c>
      <c r="R5587" s="701" t="s">
        <v>1341</v>
      </c>
      <c r="S5587" s="701" t="s">
        <v>1341</v>
      </c>
    </row>
    <row r="5588" spans="1:19" x14ac:dyDescent="0.3">
      <c r="A5588" s="701" t="s">
        <v>5554</v>
      </c>
      <c r="B5588" s="701" t="s">
        <v>1607</v>
      </c>
      <c r="C5588" s="701" t="s">
        <v>612</v>
      </c>
      <c r="D5588" s="702">
        <v>2000</v>
      </c>
      <c r="E5588" s="701" t="s">
        <v>1642</v>
      </c>
      <c r="F5588" s="701" t="s">
        <v>1643</v>
      </c>
      <c r="G5588" s="701" t="s">
        <v>1607</v>
      </c>
      <c r="H5588" s="703">
        <v>37321</v>
      </c>
      <c r="I5588" s="703">
        <v>37321</v>
      </c>
      <c r="J5588" s="701" t="s">
        <v>1635</v>
      </c>
      <c r="K5588" s="702">
        <v>27423</v>
      </c>
      <c r="L5588" s="701" t="s">
        <v>1644</v>
      </c>
      <c r="M5588" s="702">
        <v>54</v>
      </c>
      <c r="N5588" s="701" t="s">
        <v>1635</v>
      </c>
      <c r="O5588" s="702">
        <v>404844</v>
      </c>
      <c r="P5588" s="701" t="s">
        <v>1644</v>
      </c>
      <c r="Q5588" s="705">
        <v>5500</v>
      </c>
      <c r="R5588" s="701" t="s">
        <v>1341</v>
      </c>
      <c r="S5588" s="701" t="s">
        <v>1341</v>
      </c>
    </row>
    <row r="5589" spans="1:19" x14ac:dyDescent="0.3">
      <c r="A5589" s="701" t="s">
        <v>5555</v>
      </c>
      <c r="B5589" s="701" t="s">
        <v>1607</v>
      </c>
      <c r="C5589" s="701" t="s">
        <v>612</v>
      </c>
      <c r="D5589" s="702">
        <v>2000</v>
      </c>
      <c r="E5589" s="701" t="s">
        <v>1642</v>
      </c>
      <c r="F5589" s="701" t="s">
        <v>1643</v>
      </c>
      <c r="G5589" s="701" t="s">
        <v>1607</v>
      </c>
      <c r="H5589" s="703">
        <v>37291</v>
      </c>
      <c r="I5589" s="703">
        <v>37291</v>
      </c>
      <c r="J5589" s="701" t="s">
        <v>1635</v>
      </c>
      <c r="K5589" s="702">
        <v>44518</v>
      </c>
      <c r="L5589" s="701" t="s">
        <v>1644</v>
      </c>
      <c r="M5589" s="705">
        <v>1113</v>
      </c>
      <c r="N5589" s="701" t="s">
        <v>1635</v>
      </c>
      <c r="O5589" s="702">
        <v>290293</v>
      </c>
      <c r="P5589" s="701" t="s">
        <v>1644</v>
      </c>
      <c r="Q5589" s="705">
        <v>2235</v>
      </c>
      <c r="R5589" s="701" t="s">
        <v>250</v>
      </c>
      <c r="S5589" s="701" t="s">
        <v>5556</v>
      </c>
    </row>
    <row r="5590" spans="1:19" x14ac:dyDescent="0.3">
      <c r="A5590" s="701" t="s">
        <v>5572</v>
      </c>
      <c r="B5590" s="701" t="s">
        <v>1607</v>
      </c>
      <c r="C5590" s="701" t="s">
        <v>612</v>
      </c>
      <c r="D5590" s="702">
        <v>2001</v>
      </c>
      <c r="E5590" s="701" t="s">
        <v>1642</v>
      </c>
      <c r="F5590" s="701" t="s">
        <v>1643</v>
      </c>
      <c r="G5590" s="701" t="s">
        <v>1607</v>
      </c>
      <c r="H5590" s="703">
        <v>37651</v>
      </c>
      <c r="I5590" s="703">
        <v>37651</v>
      </c>
      <c r="J5590" s="701" t="s">
        <v>1644</v>
      </c>
      <c r="K5590" s="702">
        <v>48355</v>
      </c>
      <c r="L5590" s="701" t="s">
        <v>1341</v>
      </c>
      <c r="M5590" s="704"/>
      <c r="N5590" s="701" t="s">
        <v>1644</v>
      </c>
      <c r="O5590" s="705">
        <v>1884</v>
      </c>
      <c r="P5590" s="701" t="s">
        <v>1341</v>
      </c>
      <c r="Q5590" s="704"/>
      <c r="R5590" s="701" t="s">
        <v>250</v>
      </c>
      <c r="S5590" s="701" t="s">
        <v>5571</v>
      </c>
    </row>
    <row r="5591" spans="1:19" x14ac:dyDescent="0.3">
      <c r="A5591" s="701" t="s">
        <v>5560</v>
      </c>
      <c r="B5591" s="701" t="s">
        <v>1607</v>
      </c>
      <c r="C5591" s="701" t="s">
        <v>612</v>
      </c>
      <c r="D5591" s="702">
        <v>2001</v>
      </c>
      <c r="E5591" s="701" t="s">
        <v>1662</v>
      </c>
      <c r="F5591" s="701" t="s">
        <v>1663</v>
      </c>
      <c r="G5591" s="701" t="s">
        <v>1607</v>
      </c>
      <c r="H5591" s="703">
        <v>37655</v>
      </c>
      <c r="I5591" s="703">
        <v>37680</v>
      </c>
      <c r="J5591" s="701" t="s">
        <v>1608</v>
      </c>
      <c r="K5591" s="702">
        <v>30914</v>
      </c>
      <c r="L5591" s="701" t="s">
        <v>1613</v>
      </c>
      <c r="M5591" s="705">
        <v>1125</v>
      </c>
      <c r="N5591" s="701" t="s">
        <v>1608</v>
      </c>
      <c r="O5591" s="702">
        <v>293734</v>
      </c>
      <c r="P5591" s="701" t="s">
        <v>1613</v>
      </c>
      <c r="Q5591" s="705">
        <v>9182</v>
      </c>
      <c r="R5591" s="701" t="s">
        <v>1341</v>
      </c>
      <c r="S5591" s="701" t="s">
        <v>1341</v>
      </c>
    </row>
    <row r="5592" spans="1:19" x14ac:dyDescent="0.3">
      <c r="A5592" s="701" t="s">
        <v>5567</v>
      </c>
      <c r="B5592" s="701" t="s">
        <v>1607</v>
      </c>
      <c r="C5592" s="701" t="s">
        <v>612</v>
      </c>
      <c r="D5592" s="702">
        <v>2001</v>
      </c>
      <c r="E5592" s="701" t="s">
        <v>1633</v>
      </c>
      <c r="F5592" s="701" t="s">
        <v>1634</v>
      </c>
      <c r="G5592" s="701" t="s">
        <v>1607</v>
      </c>
      <c r="H5592" s="703">
        <v>37561</v>
      </c>
      <c r="I5592" s="703">
        <v>37561</v>
      </c>
      <c r="J5592" s="701" t="s">
        <v>1608</v>
      </c>
      <c r="K5592" s="702">
        <v>52858</v>
      </c>
      <c r="L5592" s="701" t="s">
        <v>1613</v>
      </c>
      <c r="M5592" s="705">
        <v>2696</v>
      </c>
      <c r="N5592" s="701" t="s">
        <v>1608</v>
      </c>
      <c r="O5592" s="702">
        <v>257247</v>
      </c>
      <c r="P5592" s="701" t="s">
        <v>1613</v>
      </c>
      <c r="Q5592" s="705">
        <v>5505</v>
      </c>
      <c r="R5592" s="701" t="s">
        <v>1341</v>
      </c>
      <c r="S5592" s="701" t="s">
        <v>1341</v>
      </c>
    </row>
    <row r="5593" spans="1:19" x14ac:dyDescent="0.3">
      <c r="A5593" s="701" t="s">
        <v>5569</v>
      </c>
      <c r="B5593" s="701" t="s">
        <v>1607</v>
      </c>
      <c r="C5593" s="701" t="s">
        <v>612</v>
      </c>
      <c r="D5593" s="702">
        <v>2001</v>
      </c>
      <c r="E5593" s="701" t="s">
        <v>1662</v>
      </c>
      <c r="F5593" s="701" t="s">
        <v>1663</v>
      </c>
      <c r="G5593" s="701" t="s">
        <v>1607</v>
      </c>
      <c r="H5593" s="703">
        <v>37655</v>
      </c>
      <c r="I5593" s="703">
        <v>37680</v>
      </c>
      <c r="J5593" s="701" t="s">
        <v>1608</v>
      </c>
      <c r="K5593" s="702">
        <v>31983</v>
      </c>
      <c r="L5593" s="701" t="s">
        <v>1613</v>
      </c>
      <c r="M5593" s="702">
        <v>646</v>
      </c>
      <c r="N5593" s="701" t="s">
        <v>1608</v>
      </c>
      <c r="O5593" s="702">
        <v>293118</v>
      </c>
      <c r="P5593" s="701" t="s">
        <v>1613</v>
      </c>
      <c r="Q5593" s="705">
        <v>8914</v>
      </c>
      <c r="R5593" s="701" t="s">
        <v>1341</v>
      </c>
      <c r="S5593" s="701" t="s">
        <v>1341</v>
      </c>
    </row>
    <row r="5594" spans="1:19" x14ac:dyDescent="0.3">
      <c r="A5594" s="701" t="s">
        <v>5573</v>
      </c>
      <c r="B5594" s="701" t="s">
        <v>1607</v>
      </c>
      <c r="C5594" s="701" t="s">
        <v>612</v>
      </c>
      <c r="D5594" s="702">
        <v>2001</v>
      </c>
      <c r="E5594" s="701" t="s">
        <v>1630</v>
      </c>
      <c r="F5594" s="701" t="s">
        <v>1631</v>
      </c>
      <c r="G5594" s="701" t="s">
        <v>1607</v>
      </c>
      <c r="H5594" s="703">
        <v>37564</v>
      </c>
      <c r="I5594" s="703">
        <v>37574</v>
      </c>
      <c r="J5594" s="701" t="s">
        <v>1608</v>
      </c>
      <c r="K5594" s="702">
        <v>55447</v>
      </c>
      <c r="L5594" s="701" t="s">
        <v>1341</v>
      </c>
      <c r="M5594" s="704"/>
      <c r="N5594" s="701" t="s">
        <v>1608</v>
      </c>
      <c r="O5594" s="702">
        <v>241404</v>
      </c>
      <c r="P5594" s="701" t="s">
        <v>1613</v>
      </c>
      <c r="Q5594" s="705">
        <v>1494</v>
      </c>
      <c r="R5594" s="701" t="s">
        <v>1341</v>
      </c>
      <c r="S5594" s="701" t="s">
        <v>1341</v>
      </c>
    </row>
    <row r="5595" spans="1:19" x14ac:dyDescent="0.3">
      <c r="A5595" s="701" t="s">
        <v>5559</v>
      </c>
      <c r="B5595" s="701" t="s">
        <v>1607</v>
      </c>
      <c r="C5595" s="701" t="s">
        <v>612</v>
      </c>
      <c r="D5595" s="702">
        <v>2001</v>
      </c>
      <c r="E5595" s="701" t="s">
        <v>1630</v>
      </c>
      <c r="F5595" s="701" t="s">
        <v>1631</v>
      </c>
      <c r="G5595" s="701" t="s">
        <v>1607</v>
      </c>
      <c r="H5595" s="703">
        <v>37690</v>
      </c>
      <c r="I5595" s="703">
        <v>37697</v>
      </c>
      <c r="J5595" s="701" t="s">
        <v>1635</v>
      </c>
      <c r="K5595" s="702">
        <v>30546</v>
      </c>
      <c r="L5595" s="701" t="s">
        <v>1644</v>
      </c>
      <c r="M5595" s="705">
        <v>1236</v>
      </c>
      <c r="N5595" s="701" t="s">
        <v>1635</v>
      </c>
      <c r="O5595" s="702">
        <v>116054</v>
      </c>
      <c r="P5595" s="701" t="s">
        <v>1644</v>
      </c>
      <c r="Q5595" s="702">
        <v>8170</v>
      </c>
      <c r="R5595" s="701" t="s">
        <v>1341</v>
      </c>
      <c r="S5595" s="701" t="s">
        <v>1341</v>
      </c>
    </row>
    <row r="5596" spans="1:19" x14ac:dyDescent="0.3">
      <c r="A5596" s="701" t="s">
        <v>5561</v>
      </c>
      <c r="B5596" s="701" t="s">
        <v>1607</v>
      </c>
      <c r="C5596" s="701" t="s">
        <v>612</v>
      </c>
      <c r="D5596" s="702">
        <v>2001</v>
      </c>
      <c r="E5596" s="701" t="s">
        <v>1642</v>
      </c>
      <c r="F5596" s="701" t="s">
        <v>1643</v>
      </c>
      <c r="G5596" s="701" t="s">
        <v>1607</v>
      </c>
      <c r="H5596" s="703">
        <v>37566</v>
      </c>
      <c r="I5596" s="703">
        <v>37566</v>
      </c>
      <c r="J5596" s="701" t="s">
        <v>1635</v>
      </c>
      <c r="K5596" s="702">
        <v>24163</v>
      </c>
      <c r="L5596" s="701" t="s">
        <v>1341</v>
      </c>
      <c r="M5596" s="706"/>
      <c r="N5596" s="701" t="s">
        <v>1635</v>
      </c>
      <c r="O5596" s="702">
        <v>329212</v>
      </c>
      <c r="P5596" s="701" t="s">
        <v>1644</v>
      </c>
      <c r="Q5596" s="705">
        <v>2227</v>
      </c>
      <c r="R5596" s="701" t="s">
        <v>1341</v>
      </c>
      <c r="S5596" s="701" t="s">
        <v>1341</v>
      </c>
    </row>
    <row r="5597" spans="1:19" x14ac:dyDescent="0.3">
      <c r="A5597" s="701" t="s">
        <v>5562</v>
      </c>
      <c r="B5597" s="701" t="s">
        <v>1607</v>
      </c>
      <c r="C5597" s="701" t="s">
        <v>612</v>
      </c>
      <c r="D5597" s="702">
        <v>2001</v>
      </c>
      <c r="E5597" s="701" t="s">
        <v>1642</v>
      </c>
      <c r="F5597" s="701" t="s">
        <v>1643</v>
      </c>
      <c r="G5597" s="701" t="s">
        <v>1607</v>
      </c>
      <c r="H5597" s="703">
        <v>37683</v>
      </c>
      <c r="I5597" s="703">
        <v>37683</v>
      </c>
      <c r="J5597" s="701" t="s">
        <v>1635</v>
      </c>
      <c r="K5597" s="702">
        <v>29427</v>
      </c>
      <c r="L5597" s="701" t="s">
        <v>1644</v>
      </c>
      <c r="M5597" s="702">
        <v>743</v>
      </c>
      <c r="N5597" s="701" t="s">
        <v>1635</v>
      </c>
      <c r="O5597" s="702">
        <v>406592</v>
      </c>
      <c r="P5597" s="701" t="s">
        <v>1644</v>
      </c>
      <c r="Q5597" s="705">
        <v>6596</v>
      </c>
      <c r="R5597" s="701" t="s">
        <v>1341</v>
      </c>
      <c r="S5597" s="701" t="s">
        <v>1341</v>
      </c>
    </row>
    <row r="5598" spans="1:19" x14ac:dyDescent="0.3">
      <c r="A5598" s="701" t="s">
        <v>5564</v>
      </c>
      <c r="B5598" s="701" t="s">
        <v>1607</v>
      </c>
      <c r="C5598" s="701" t="s">
        <v>612</v>
      </c>
      <c r="D5598" s="702">
        <v>2001</v>
      </c>
      <c r="E5598" s="701" t="s">
        <v>1633</v>
      </c>
      <c r="F5598" s="701" t="s">
        <v>4977</v>
      </c>
      <c r="G5598" s="701" t="s">
        <v>1607</v>
      </c>
      <c r="H5598" s="703">
        <v>37651</v>
      </c>
      <c r="I5598" s="703">
        <v>37651</v>
      </c>
      <c r="J5598" s="701" t="s">
        <v>1635</v>
      </c>
      <c r="K5598" s="702">
        <v>31048</v>
      </c>
      <c r="L5598" s="701" t="s">
        <v>1644</v>
      </c>
      <c r="M5598" s="702">
        <v>1177</v>
      </c>
      <c r="N5598" s="701" t="s">
        <v>1635</v>
      </c>
      <c r="O5598" s="702">
        <v>499052</v>
      </c>
      <c r="P5598" s="701" t="s">
        <v>1644</v>
      </c>
      <c r="Q5598" s="705">
        <v>18737</v>
      </c>
      <c r="R5598" s="701" t="s">
        <v>1341</v>
      </c>
      <c r="S5598" s="701" t="s">
        <v>1341</v>
      </c>
    </row>
    <row r="5599" spans="1:19" x14ac:dyDescent="0.3">
      <c r="A5599" s="701" t="s">
        <v>5565</v>
      </c>
      <c r="B5599" s="701" t="s">
        <v>1607</v>
      </c>
      <c r="C5599" s="701" t="s">
        <v>612</v>
      </c>
      <c r="D5599" s="702">
        <v>2001</v>
      </c>
      <c r="E5599" s="701" t="s">
        <v>1633</v>
      </c>
      <c r="F5599" s="701" t="s">
        <v>4977</v>
      </c>
      <c r="G5599" s="701" t="s">
        <v>1607</v>
      </c>
      <c r="H5599" s="703">
        <v>37683</v>
      </c>
      <c r="I5599" s="703">
        <v>37683</v>
      </c>
      <c r="J5599" s="701" t="s">
        <v>1635</v>
      </c>
      <c r="K5599" s="702">
        <v>28081</v>
      </c>
      <c r="L5599" s="701" t="s">
        <v>1644</v>
      </c>
      <c r="M5599" s="702">
        <v>1594</v>
      </c>
      <c r="N5599" s="701" t="s">
        <v>1635</v>
      </c>
      <c r="O5599" s="702">
        <v>595078</v>
      </c>
      <c r="P5599" s="701" t="s">
        <v>1644</v>
      </c>
      <c r="Q5599" s="702">
        <v>33294</v>
      </c>
      <c r="R5599" s="701" t="s">
        <v>1341</v>
      </c>
      <c r="S5599" s="701" t="s">
        <v>1341</v>
      </c>
    </row>
    <row r="5600" spans="1:19" x14ac:dyDescent="0.3">
      <c r="A5600" s="701" t="s">
        <v>5566</v>
      </c>
      <c r="B5600" s="701" t="s">
        <v>1607</v>
      </c>
      <c r="C5600" s="701" t="s">
        <v>612</v>
      </c>
      <c r="D5600" s="702">
        <v>2001</v>
      </c>
      <c r="E5600" s="701" t="s">
        <v>1655</v>
      </c>
      <c r="F5600" s="701" t="s">
        <v>1631</v>
      </c>
      <c r="G5600" s="701" t="s">
        <v>1607</v>
      </c>
      <c r="H5600" s="703">
        <v>37684</v>
      </c>
      <c r="I5600" s="703">
        <v>37685</v>
      </c>
      <c r="J5600" s="701" t="s">
        <v>1635</v>
      </c>
      <c r="K5600" s="702">
        <v>31105</v>
      </c>
      <c r="L5600" s="701" t="s">
        <v>1644</v>
      </c>
      <c r="M5600" s="705">
        <v>625</v>
      </c>
      <c r="N5600" s="701" t="s">
        <v>1635</v>
      </c>
      <c r="O5600" s="702">
        <v>235565</v>
      </c>
      <c r="P5600" s="701" t="s">
        <v>1644</v>
      </c>
      <c r="Q5600" s="705">
        <v>4720</v>
      </c>
      <c r="R5600" s="701" t="s">
        <v>1341</v>
      </c>
      <c r="S5600" s="701" t="s">
        <v>1341</v>
      </c>
    </row>
    <row r="5601" spans="1:19" x14ac:dyDescent="0.3">
      <c r="A5601" s="701" t="s">
        <v>5570</v>
      </c>
      <c r="B5601" s="701" t="s">
        <v>1607</v>
      </c>
      <c r="C5601" s="701" t="s">
        <v>612</v>
      </c>
      <c r="D5601" s="702">
        <v>2001</v>
      </c>
      <c r="E5601" s="701" t="s">
        <v>1642</v>
      </c>
      <c r="F5601" s="701" t="s">
        <v>1643</v>
      </c>
      <c r="G5601" s="701" t="s">
        <v>1607</v>
      </c>
      <c r="H5601" s="703">
        <v>37651</v>
      </c>
      <c r="I5601" s="703">
        <v>37651</v>
      </c>
      <c r="J5601" s="701" t="s">
        <v>1635</v>
      </c>
      <c r="K5601" s="702">
        <v>49502</v>
      </c>
      <c r="L5601" s="701" t="s">
        <v>1644</v>
      </c>
      <c r="M5601" s="705">
        <v>94</v>
      </c>
      <c r="N5601" s="701" t="s">
        <v>1635</v>
      </c>
      <c r="O5601" s="702">
        <v>303251</v>
      </c>
      <c r="P5601" s="701" t="s">
        <v>1644</v>
      </c>
      <c r="Q5601" s="705">
        <v>1923</v>
      </c>
      <c r="R5601" s="701" t="s">
        <v>250</v>
      </c>
      <c r="S5601" s="701" t="s">
        <v>5571</v>
      </c>
    </row>
    <row r="5602" spans="1:19" x14ac:dyDescent="0.3">
      <c r="A5602" s="701" t="s">
        <v>5574</v>
      </c>
      <c r="B5602" s="701" t="s">
        <v>1607</v>
      </c>
      <c r="C5602" s="701" t="s">
        <v>612</v>
      </c>
      <c r="D5602" s="702">
        <v>2001</v>
      </c>
      <c r="E5602" s="701" t="s">
        <v>1630</v>
      </c>
      <c r="F5602" s="701" t="s">
        <v>1631</v>
      </c>
      <c r="G5602" s="701" t="s">
        <v>1607</v>
      </c>
      <c r="H5602" s="703">
        <v>37667</v>
      </c>
      <c r="I5602" s="703">
        <v>37673</v>
      </c>
      <c r="J5602" s="701" t="s">
        <v>1635</v>
      </c>
      <c r="K5602" s="702">
        <v>31145</v>
      </c>
      <c r="L5602" s="701" t="s">
        <v>1644</v>
      </c>
      <c r="M5602" s="705">
        <v>1019</v>
      </c>
      <c r="N5602" s="701" t="s">
        <v>1635</v>
      </c>
      <c r="O5602" s="705">
        <v>261740</v>
      </c>
      <c r="P5602" s="701" t="s">
        <v>1644</v>
      </c>
      <c r="Q5602" s="705">
        <v>4523</v>
      </c>
      <c r="R5602" s="701" t="s">
        <v>1341</v>
      </c>
      <c r="S5602" s="701" t="s">
        <v>1341</v>
      </c>
    </row>
    <row r="5603" spans="1:19" x14ac:dyDescent="0.3">
      <c r="A5603" s="701" t="s">
        <v>5467</v>
      </c>
      <c r="B5603" s="701" t="s">
        <v>1607</v>
      </c>
      <c r="C5603" s="701" t="s">
        <v>612</v>
      </c>
      <c r="D5603" s="702">
        <v>2002</v>
      </c>
      <c r="E5603" s="701" t="s">
        <v>1630</v>
      </c>
      <c r="F5603" s="701" t="s">
        <v>1631</v>
      </c>
      <c r="G5603" s="701" t="s">
        <v>1607</v>
      </c>
      <c r="H5603" s="703">
        <v>38034</v>
      </c>
      <c r="I5603" s="703">
        <v>38037</v>
      </c>
      <c r="J5603" s="701" t="s">
        <v>1608</v>
      </c>
      <c r="K5603" s="702">
        <v>31319</v>
      </c>
      <c r="L5603" s="701" t="s">
        <v>1613</v>
      </c>
      <c r="M5603" s="705">
        <v>62</v>
      </c>
      <c r="N5603" s="701" t="s">
        <v>1608</v>
      </c>
      <c r="O5603" s="705">
        <v>266702</v>
      </c>
      <c r="P5603" s="701" t="s">
        <v>1341</v>
      </c>
      <c r="Q5603" s="704"/>
      <c r="R5603" s="701" t="s">
        <v>1341</v>
      </c>
      <c r="S5603" s="701" t="s">
        <v>1341</v>
      </c>
    </row>
    <row r="5604" spans="1:19" x14ac:dyDescent="0.3">
      <c r="A5604" s="701" t="s">
        <v>5577</v>
      </c>
      <c r="B5604" s="701" t="s">
        <v>1607</v>
      </c>
      <c r="C5604" s="701" t="s">
        <v>612</v>
      </c>
      <c r="D5604" s="702">
        <v>2002</v>
      </c>
      <c r="E5604" s="701" t="s">
        <v>1630</v>
      </c>
      <c r="F5604" s="701" t="s">
        <v>1631</v>
      </c>
      <c r="G5604" s="701" t="s">
        <v>1607</v>
      </c>
      <c r="H5604" s="703">
        <v>38054</v>
      </c>
      <c r="I5604" s="703">
        <v>38062</v>
      </c>
      <c r="J5604" s="701" t="s">
        <v>1608</v>
      </c>
      <c r="K5604" s="702">
        <v>65840</v>
      </c>
      <c r="L5604" s="701" t="s">
        <v>1613</v>
      </c>
      <c r="M5604" s="705">
        <v>614</v>
      </c>
      <c r="N5604" s="701" t="s">
        <v>1608</v>
      </c>
      <c r="O5604" s="702">
        <v>83710</v>
      </c>
      <c r="P5604" s="701" t="s">
        <v>1341</v>
      </c>
      <c r="Q5604" s="704"/>
      <c r="R5604" s="701" t="s">
        <v>1341</v>
      </c>
      <c r="S5604" s="701" t="s">
        <v>1341</v>
      </c>
    </row>
    <row r="5605" spans="1:19" x14ac:dyDescent="0.3">
      <c r="A5605" s="701" t="s">
        <v>5578</v>
      </c>
      <c r="B5605" s="701" t="s">
        <v>1607</v>
      </c>
      <c r="C5605" s="701" t="s">
        <v>612</v>
      </c>
      <c r="D5605" s="702">
        <v>2002</v>
      </c>
      <c r="E5605" s="701" t="s">
        <v>1662</v>
      </c>
      <c r="F5605" s="701" t="s">
        <v>1663</v>
      </c>
      <c r="G5605" s="701" t="s">
        <v>1607</v>
      </c>
      <c r="H5605" s="703">
        <v>38028</v>
      </c>
      <c r="I5605" s="703">
        <v>38028</v>
      </c>
      <c r="J5605" s="701" t="s">
        <v>1608</v>
      </c>
      <c r="K5605" s="702">
        <v>27208</v>
      </c>
      <c r="L5605" s="701" t="s">
        <v>1613</v>
      </c>
      <c r="M5605" s="702">
        <v>1296</v>
      </c>
      <c r="N5605" s="701" t="s">
        <v>1608</v>
      </c>
      <c r="O5605" s="702">
        <v>287557</v>
      </c>
      <c r="P5605" s="701" t="s">
        <v>1613</v>
      </c>
      <c r="Q5605" s="705">
        <v>17867</v>
      </c>
      <c r="R5605" s="701" t="s">
        <v>258</v>
      </c>
      <c r="S5605" s="701" t="s">
        <v>5579</v>
      </c>
    </row>
    <row r="5606" spans="1:19" x14ac:dyDescent="0.3">
      <c r="A5606" s="701" t="s">
        <v>5580</v>
      </c>
      <c r="B5606" s="701" t="s">
        <v>1607</v>
      </c>
      <c r="C5606" s="701" t="s">
        <v>612</v>
      </c>
      <c r="D5606" s="702">
        <v>2002</v>
      </c>
      <c r="E5606" s="701" t="s">
        <v>1642</v>
      </c>
      <c r="F5606" s="701" t="s">
        <v>1643</v>
      </c>
      <c r="G5606" s="701" t="s">
        <v>1607</v>
      </c>
      <c r="H5606" s="703">
        <v>37915</v>
      </c>
      <c r="I5606" s="703">
        <v>37920</v>
      </c>
      <c r="J5606" s="701" t="s">
        <v>1635</v>
      </c>
      <c r="K5606" s="702">
        <v>29919</v>
      </c>
      <c r="L5606" s="701" t="s">
        <v>1644</v>
      </c>
      <c r="M5606" s="702">
        <v>60</v>
      </c>
      <c r="N5606" s="701" t="s">
        <v>1635</v>
      </c>
      <c r="O5606" s="702">
        <v>318569</v>
      </c>
      <c r="P5606" s="701" t="s">
        <v>1644</v>
      </c>
      <c r="Q5606" s="705">
        <v>3823</v>
      </c>
      <c r="R5606" s="701" t="s">
        <v>1341</v>
      </c>
      <c r="S5606" s="701" t="s">
        <v>1341</v>
      </c>
    </row>
    <row r="5607" spans="1:19" x14ac:dyDescent="0.3">
      <c r="A5607" s="701" t="s">
        <v>5582</v>
      </c>
      <c r="B5607" s="701" t="s">
        <v>1607</v>
      </c>
      <c r="C5607" s="701" t="s">
        <v>612</v>
      </c>
      <c r="D5607" s="702">
        <v>2002</v>
      </c>
      <c r="E5607" s="701" t="s">
        <v>1633</v>
      </c>
      <c r="F5607" s="701" t="s">
        <v>1634</v>
      </c>
      <c r="G5607" s="701" t="s">
        <v>1607</v>
      </c>
      <c r="H5607" s="703">
        <v>37928</v>
      </c>
      <c r="I5607" s="703">
        <v>37928</v>
      </c>
      <c r="J5607" s="701" t="s">
        <v>1635</v>
      </c>
      <c r="K5607" s="702">
        <v>53558</v>
      </c>
      <c r="L5607" s="701" t="s">
        <v>1644</v>
      </c>
      <c r="M5607" s="705">
        <v>694</v>
      </c>
      <c r="N5607" s="701" t="s">
        <v>1635</v>
      </c>
      <c r="O5607" s="702">
        <v>254217</v>
      </c>
      <c r="P5607" s="701" t="s">
        <v>1644</v>
      </c>
      <c r="Q5607" s="705">
        <v>8308</v>
      </c>
      <c r="R5607" s="701" t="s">
        <v>1341</v>
      </c>
      <c r="S5607" s="701" t="s">
        <v>1341</v>
      </c>
    </row>
    <row r="5608" spans="1:19" x14ac:dyDescent="0.3">
      <c r="A5608" s="701" t="s">
        <v>5583</v>
      </c>
      <c r="B5608" s="701" t="s">
        <v>1607</v>
      </c>
      <c r="C5608" s="701" t="s">
        <v>612</v>
      </c>
      <c r="D5608" s="702">
        <v>2002</v>
      </c>
      <c r="E5608" s="701" t="s">
        <v>1630</v>
      </c>
      <c r="F5608" s="701" t="s">
        <v>1631</v>
      </c>
      <c r="G5608" s="701" t="s">
        <v>1607</v>
      </c>
      <c r="H5608" s="703">
        <v>37928</v>
      </c>
      <c r="I5608" s="703">
        <v>37930</v>
      </c>
      <c r="J5608" s="701" t="s">
        <v>1635</v>
      </c>
      <c r="K5608" s="702">
        <v>45641</v>
      </c>
      <c r="L5608" s="701" t="s">
        <v>1341</v>
      </c>
      <c r="M5608" s="704"/>
      <c r="N5608" s="701" t="s">
        <v>1635</v>
      </c>
      <c r="O5608" s="702">
        <v>250611</v>
      </c>
      <c r="P5608" s="701" t="s">
        <v>1644</v>
      </c>
      <c r="Q5608" s="705">
        <v>3602</v>
      </c>
      <c r="R5608" s="701" t="s">
        <v>1341</v>
      </c>
      <c r="S5608" s="701" t="s">
        <v>1341</v>
      </c>
    </row>
    <row r="5609" spans="1:19" x14ac:dyDescent="0.3">
      <c r="A5609" s="701" t="s">
        <v>5609</v>
      </c>
      <c r="B5609" s="701" t="s">
        <v>1607</v>
      </c>
      <c r="C5609" s="701" t="s">
        <v>612</v>
      </c>
      <c r="D5609" s="702">
        <v>2003</v>
      </c>
      <c r="E5609" s="701" t="s">
        <v>1651</v>
      </c>
      <c r="F5609" s="701" t="s">
        <v>1652</v>
      </c>
      <c r="G5609" s="701" t="s">
        <v>1607</v>
      </c>
      <c r="H5609" s="703">
        <v>38427</v>
      </c>
      <c r="I5609" s="703">
        <v>38427</v>
      </c>
      <c r="J5609" s="701" t="s">
        <v>1644</v>
      </c>
      <c r="K5609" s="702">
        <v>49536</v>
      </c>
      <c r="L5609" s="701" t="s">
        <v>1341</v>
      </c>
      <c r="M5609" s="704"/>
      <c r="N5609" s="701" t="s">
        <v>1635</v>
      </c>
      <c r="O5609" s="702">
        <v>80874</v>
      </c>
      <c r="P5609" s="701" t="s">
        <v>1644</v>
      </c>
      <c r="Q5609" s="705">
        <v>4943</v>
      </c>
      <c r="R5609" s="701" t="s">
        <v>250</v>
      </c>
      <c r="S5609" s="701" t="s">
        <v>5608</v>
      </c>
    </row>
    <row r="5610" spans="1:19" x14ac:dyDescent="0.3">
      <c r="A5610" s="701" t="s">
        <v>5610</v>
      </c>
      <c r="B5610" s="701" t="s">
        <v>1607</v>
      </c>
      <c r="C5610" s="701" t="s">
        <v>612</v>
      </c>
      <c r="D5610" s="702">
        <v>2003</v>
      </c>
      <c r="E5610" s="701" t="s">
        <v>1630</v>
      </c>
      <c r="F5610" s="701" t="s">
        <v>1631</v>
      </c>
      <c r="G5610" s="701" t="s">
        <v>1607</v>
      </c>
      <c r="H5610" s="703">
        <v>38292</v>
      </c>
      <c r="I5610" s="703">
        <v>38296</v>
      </c>
      <c r="J5610" s="701" t="s">
        <v>1608</v>
      </c>
      <c r="K5610" s="702">
        <v>49484</v>
      </c>
      <c r="L5610" s="701" t="s">
        <v>1613</v>
      </c>
      <c r="M5610" s="705">
        <v>210</v>
      </c>
      <c r="N5610" s="701" t="s">
        <v>1608</v>
      </c>
      <c r="O5610" s="702">
        <v>252562</v>
      </c>
      <c r="P5610" s="701" t="s">
        <v>1341</v>
      </c>
      <c r="Q5610" s="704"/>
      <c r="R5610" s="701" t="s">
        <v>1341</v>
      </c>
      <c r="S5610" s="701" t="s">
        <v>1341</v>
      </c>
    </row>
    <row r="5611" spans="1:19" x14ac:dyDescent="0.3">
      <c r="A5611" s="701" t="s">
        <v>5611</v>
      </c>
      <c r="B5611" s="701" t="s">
        <v>1607</v>
      </c>
      <c r="C5611" s="701" t="s">
        <v>612</v>
      </c>
      <c r="D5611" s="702">
        <v>2003</v>
      </c>
      <c r="E5611" s="701" t="s">
        <v>1651</v>
      </c>
      <c r="F5611" s="701" t="s">
        <v>1652</v>
      </c>
      <c r="G5611" s="701" t="s">
        <v>1607</v>
      </c>
      <c r="H5611" s="703">
        <v>38181</v>
      </c>
      <c r="I5611" s="703">
        <v>38181</v>
      </c>
      <c r="J5611" s="701" t="s">
        <v>1608</v>
      </c>
      <c r="K5611" s="702">
        <v>56052</v>
      </c>
      <c r="L5611" s="701" t="s">
        <v>1341</v>
      </c>
      <c r="M5611" s="704"/>
      <c r="N5611" s="701" t="s">
        <v>1608</v>
      </c>
      <c r="O5611" s="702">
        <v>242099</v>
      </c>
      <c r="P5611" s="701" t="s">
        <v>1613</v>
      </c>
      <c r="Q5611" s="705">
        <v>5469</v>
      </c>
      <c r="R5611" s="701" t="s">
        <v>1341</v>
      </c>
      <c r="S5611" s="701" t="s">
        <v>1341</v>
      </c>
    </row>
    <row r="5612" spans="1:19" x14ac:dyDescent="0.3">
      <c r="A5612" s="701" t="s">
        <v>5581</v>
      </c>
      <c r="B5612" s="701" t="s">
        <v>1607</v>
      </c>
      <c r="C5612" s="701" t="s">
        <v>612</v>
      </c>
      <c r="D5612" s="702">
        <v>2003</v>
      </c>
      <c r="E5612" s="701" t="s">
        <v>1655</v>
      </c>
      <c r="F5612" s="701" t="s">
        <v>1652</v>
      </c>
      <c r="G5612" s="701" t="s">
        <v>1607</v>
      </c>
      <c r="H5612" s="703">
        <v>38412</v>
      </c>
      <c r="I5612" s="703">
        <v>38412</v>
      </c>
      <c r="J5612" s="701" t="s">
        <v>1635</v>
      </c>
      <c r="K5612" s="702">
        <v>32773</v>
      </c>
      <c r="L5612" s="701" t="s">
        <v>1644</v>
      </c>
      <c r="M5612" s="705">
        <v>164</v>
      </c>
      <c r="N5612" s="701" t="s">
        <v>1635</v>
      </c>
      <c r="O5612" s="702">
        <v>46032</v>
      </c>
      <c r="P5612" s="701" t="s">
        <v>1613</v>
      </c>
      <c r="Q5612" s="705">
        <v>55</v>
      </c>
      <c r="R5612" s="701" t="s">
        <v>1341</v>
      </c>
      <c r="S5612" s="701" t="s">
        <v>1341</v>
      </c>
    </row>
    <row r="5613" spans="1:19" x14ac:dyDescent="0.3">
      <c r="A5613" s="701" t="s">
        <v>5589</v>
      </c>
      <c r="B5613" s="701" t="s">
        <v>1607</v>
      </c>
      <c r="C5613" s="701" t="s">
        <v>612</v>
      </c>
      <c r="D5613" s="702">
        <v>2003</v>
      </c>
      <c r="E5613" s="701" t="s">
        <v>1662</v>
      </c>
      <c r="F5613" s="701" t="s">
        <v>1663</v>
      </c>
      <c r="G5613" s="701" t="s">
        <v>1607</v>
      </c>
      <c r="H5613" s="703">
        <v>38386</v>
      </c>
      <c r="I5613" s="703">
        <v>38386</v>
      </c>
      <c r="J5613" s="701" t="s">
        <v>1635</v>
      </c>
      <c r="K5613" s="702">
        <v>27556</v>
      </c>
      <c r="L5613" s="701" t="s">
        <v>1644</v>
      </c>
      <c r="M5613" s="705">
        <v>1807</v>
      </c>
      <c r="N5613" s="701" t="s">
        <v>1635</v>
      </c>
      <c r="O5613" s="702">
        <v>282198</v>
      </c>
      <c r="P5613" s="701" t="s">
        <v>1644</v>
      </c>
      <c r="Q5613" s="702">
        <v>20922</v>
      </c>
      <c r="R5613" s="701" t="s">
        <v>258</v>
      </c>
      <c r="S5613" s="701" t="s">
        <v>5590</v>
      </c>
    </row>
    <row r="5614" spans="1:19" x14ac:dyDescent="0.3">
      <c r="A5614" s="701" t="s">
        <v>5591</v>
      </c>
      <c r="B5614" s="701" t="s">
        <v>1607</v>
      </c>
      <c r="C5614" s="701" t="s">
        <v>612</v>
      </c>
      <c r="D5614" s="702">
        <v>2003</v>
      </c>
      <c r="E5614" s="701" t="s">
        <v>1642</v>
      </c>
      <c r="F5614" s="701" t="s">
        <v>1643</v>
      </c>
      <c r="G5614" s="701" t="s">
        <v>1607</v>
      </c>
      <c r="H5614" s="703">
        <v>38384</v>
      </c>
      <c r="I5614" s="703">
        <v>38384</v>
      </c>
      <c r="J5614" s="701" t="s">
        <v>1635</v>
      </c>
      <c r="K5614" s="702">
        <v>47810</v>
      </c>
      <c r="L5614" s="701" t="s">
        <v>1644</v>
      </c>
      <c r="M5614" s="702">
        <v>2108</v>
      </c>
      <c r="N5614" s="701" t="s">
        <v>1635</v>
      </c>
      <c r="O5614" s="702">
        <v>301056</v>
      </c>
      <c r="P5614" s="701" t="s">
        <v>1644</v>
      </c>
      <c r="Q5614" s="702">
        <v>1595</v>
      </c>
      <c r="R5614" s="701" t="s">
        <v>250</v>
      </c>
      <c r="S5614" s="701" t="s">
        <v>5592</v>
      </c>
    </row>
    <row r="5615" spans="1:19" x14ac:dyDescent="0.3">
      <c r="A5615" s="701" t="s">
        <v>5593</v>
      </c>
      <c r="B5615" s="701" t="s">
        <v>1607</v>
      </c>
      <c r="C5615" s="701" t="s">
        <v>612</v>
      </c>
      <c r="D5615" s="702">
        <v>2003</v>
      </c>
      <c r="E5615" s="701" t="s">
        <v>1655</v>
      </c>
      <c r="F5615" s="701" t="s">
        <v>5594</v>
      </c>
      <c r="G5615" s="701" t="s">
        <v>1607</v>
      </c>
      <c r="H5615" s="703">
        <v>38446</v>
      </c>
      <c r="I5615" s="703">
        <v>38446</v>
      </c>
      <c r="J5615" s="701" t="s">
        <v>1635</v>
      </c>
      <c r="K5615" s="702">
        <v>26029</v>
      </c>
      <c r="L5615" s="701" t="s">
        <v>1644</v>
      </c>
      <c r="M5615" s="702">
        <v>197</v>
      </c>
      <c r="N5615" s="701" t="s">
        <v>1635</v>
      </c>
      <c r="O5615" s="702">
        <v>414</v>
      </c>
      <c r="P5615" s="701" t="s">
        <v>1644</v>
      </c>
      <c r="Q5615" s="702">
        <v>315</v>
      </c>
      <c r="R5615" s="701" t="s">
        <v>1341</v>
      </c>
      <c r="S5615" s="701" t="s">
        <v>1341</v>
      </c>
    </row>
    <row r="5616" spans="1:19" x14ac:dyDescent="0.3">
      <c r="A5616" s="701" t="s">
        <v>5599</v>
      </c>
      <c r="B5616" s="701" t="s">
        <v>1607</v>
      </c>
      <c r="C5616" s="701" t="s">
        <v>612</v>
      </c>
      <c r="D5616" s="702">
        <v>2003</v>
      </c>
      <c r="E5616" s="701" t="s">
        <v>1633</v>
      </c>
      <c r="F5616" s="701" t="s">
        <v>1634</v>
      </c>
      <c r="G5616" s="701" t="s">
        <v>1607</v>
      </c>
      <c r="H5616" s="703">
        <v>38387</v>
      </c>
      <c r="I5616" s="703">
        <v>38408</v>
      </c>
      <c r="J5616" s="701" t="s">
        <v>1635</v>
      </c>
      <c r="K5616" s="702">
        <v>30979</v>
      </c>
      <c r="L5616" s="701" t="s">
        <v>1644</v>
      </c>
      <c r="M5616" s="705">
        <v>708</v>
      </c>
      <c r="N5616" s="701" t="s">
        <v>1635</v>
      </c>
      <c r="O5616" s="702">
        <v>726496</v>
      </c>
      <c r="P5616" s="701" t="s">
        <v>1341</v>
      </c>
      <c r="Q5616" s="706"/>
      <c r="R5616" s="701" t="s">
        <v>1341</v>
      </c>
      <c r="S5616" s="701" t="s">
        <v>1341</v>
      </c>
    </row>
    <row r="5617" spans="1:19" x14ac:dyDescent="0.3">
      <c r="A5617" s="701" t="s">
        <v>5600</v>
      </c>
      <c r="B5617" s="701" t="s">
        <v>1607</v>
      </c>
      <c r="C5617" s="701" t="s">
        <v>612</v>
      </c>
      <c r="D5617" s="702">
        <v>2003</v>
      </c>
      <c r="E5617" s="701" t="s">
        <v>1633</v>
      </c>
      <c r="F5617" s="701" t="s">
        <v>1634</v>
      </c>
      <c r="G5617" s="701" t="s">
        <v>1607</v>
      </c>
      <c r="H5617" s="703">
        <v>38418</v>
      </c>
      <c r="I5617" s="703">
        <v>38418</v>
      </c>
      <c r="J5617" s="701" t="s">
        <v>1635</v>
      </c>
      <c r="K5617" s="702">
        <v>31302</v>
      </c>
      <c r="L5617" s="701" t="s">
        <v>1644</v>
      </c>
      <c r="M5617" s="705">
        <v>51</v>
      </c>
      <c r="N5617" s="701" t="s">
        <v>1635</v>
      </c>
      <c r="O5617" s="702">
        <v>384172</v>
      </c>
      <c r="P5617" s="701" t="s">
        <v>1341</v>
      </c>
      <c r="Q5617" s="706"/>
      <c r="R5617" s="701" t="s">
        <v>1341</v>
      </c>
      <c r="S5617" s="701" t="s">
        <v>1341</v>
      </c>
    </row>
    <row r="5618" spans="1:19" x14ac:dyDescent="0.3">
      <c r="A5618" s="701" t="s">
        <v>5601</v>
      </c>
      <c r="B5618" s="701" t="s">
        <v>1607</v>
      </c>
      <c r="C5618" s="701" t="s">
        <v>612</v>
      </c>
      <c r="D5618" s="702">
        <v>2003</v>
      </c>
      <c r="E5618" s="701" t="s">
        <v>1655</v>
      </c>
      <c r="F5618" s="701" t="s">
        <v>1652</v>
      </c>
      <c r="G5618" s="701" t="s">
        <v>1607</v>
      </c>
      <c r="H5618" s="703">
        <v>38421</v>
      </c>
      <c r="I5618" s="703">
        <v>38422</v>
      </c>
      <c r="J5618" s="701" t="s">
        <v>1635</v>
      </c>
      <c r="K5618" s="702">
        <v>32853</v>
      </c>
      <c r="L5618" s="701" t="s">
        <v>1341</v>
      </c>
      <c r="M5618" s="704"/>
      <c r="N5618" s="701" t="s">
        <v>1635</v>
      </c>
      <c r="O5618" s="702">
        <v>46595</v>
      </c>
      <c r="P5618" s="701" t="s">
        <v>1341</v>
      </c>
      <c r="Q5618" s="704"/>
      <c r="R5618" s="701" t="s">
        <v>258</v>
      </c>
      <c r="S5618" s="701" t="s">
        <v>5602</v>
      </c>
    </row>
    <row r="5619" spans="1:19" x14ac:dyDescent="0.3">
      <c r="A5619" s="701" t="s">
        <v>5603</v>
      </c>
      <c r="B5619" s="701" t="s">
        <v>1607</v>
      </c>
      <c r="C5619" s="701" t="s">
        <v>612</v>
      </c>
      <c r="D5619" s="702">
        <v>2003</v>
      </c>
      <c r="E5619" s="701" t="s">
        <v>1642</v>
      </c>
      <c r="F5619" s="701" t="s">
        <v>1643</v>
      </c>
      <c r="G5619" s="701" t="s">
        <v>1607</v>
      </c>
      <c r="H5619" s="703">
        <v>38292</v>
      </c>
      <c r="I5619" s="703">
        <v>38299</v>
      </c>
      <c r="J5619" s="701" t="s">
        <v>1635</v>
      </c>
      <c r="K5619" s="702">
        <v>29496</v>
      </c>
      <c r="L5619" s="701" t="s">
        <v>1644</v>
      </c>
      <c r="M5619" s="705">
        <v>1427</v>
      </c>
      <c r="N5619" s="701" t="s">
        <v>1635</v>
      </c>
      <c r="O5619" s="702">
        <v>321931</v>
      </c>
      <c r="P5619" s="701" t="s">
        <v>1644</v>
      </c>
      <c r="Q5619" s="702">
        <v>1905</v>
      </c>
      <c r="R5619" s="701" t="s">
        <v>1341</v>
      </c>
      <c r="S5619" s="701" t="s">
        <v>1341</v>
      </c>
    </row>
    <row r="5620" spans="1:19" x14ac:dyDescent="0.3">
      <c r="A5620" s="701" t="s">
        <v>5604</v>
      </c>
      <c r="B5620" s="701" t="s">
        <v>1607</v>
      </c>
      <c r="C5620" s="701" t="s">
        <v>612</v>
      </c>
      <c r="D5620" s="702">
        <v>2003</v>
      </c>
      <c r="E5620" s="701" t="s">
        <v>1642</v>
      </c>
      <c r="F5620" s="701" t="s">
        <v>1643</v>
      </c>
      <c r="G5620" s="701" t="s">
        <v>1607</v>
      </c>
      <c r="H5620" s="703">
        <v>38411</v>
      </c>
      <c r="I5620" s="703">
        <v>38411</v>
      </c>
      <c r="J5620" s="701" t="s">
        <v>1635</v>
      </c>
      <c r="K5620" s="702">
        <v>30946</v>
      </c>
      <c r="L5620" s="701" t="s">
        <v>1341</v>
      </c>
      <c r="M5620" s="704"/>
      <c r="N5620" s="701" t="s">
        <v>1635</v>
      </c>
      <c r="O5620" s="702">
        <v>420059</v>
      </c>
      <c r="P5620" s="701" t="s">
        <v>1644</v>
      </c>
      <c r="Q5620" s="705">
        <v>1955</v>
      </c>
      <c r="R5620" s="701" t="s">
        <v>1341</v>
      </c>
      <c r="S5620" s="701" t="s">
        <v>1341</v>
      </c>
    </row>
    <row r="5621" spans="1:19" x14ac:dyDescent="0.3">
      <c r="A5621" s="701" t="s">
        <v>5605</v>
      </c>
      <c r="B5621" s="701" t="s">
        <v>1607</v>
      </c>
      <c r="C5621" s="701" t="s">
        <v>612</v>
      </c>
      <c r="D5621" s="702">
        <v>2003</v>
      </c>
      <c r="E5621" s="701" t="s">
        <v>1662</v>
      </c>
      <c r="F5621" s="701" t="s">
        <v>1663</v>
      </c>
      <c r="G5621" s="701" t="s">
        <v>1607</v>
      </c>
      <c r="H5621" s="703">
        <v>38411</v>
      </c>
      <c r="I5621" s="703">
        <v>38411</v>
      </c>
      <c r="J5621" s="701" t="s">
        <v>1635</v>
      </c>
      <c r="K5621" s="702">
        <v>31272</v>
      </c>
      <c r="L5621" s="701" t="s">
        <v>1341</v>
      </c>
      <c r="M5621" s="704"/>
      <c r="N5621" s="701" t="s">
        <v>1635</v>
      </c>
      <c r="O5621" s="702">
        <v>282198</v>
      </c>
      <c r="P5621" s="701" t="s">
        <v>1644</v>
      </c>
      <c r="Q5621" s="702">
        <v>20922</v>
      </c>
      <c r="R5621" s="701" t="s">
        <v>258</v>
      </c>
      <c r="S5621" s="701" t="s">
        <v>5590</v>
      </c>
    </row>
    <row r="5622" spans="1:19" x14ac:dyDescent="0.3">
      <c r="A5622" s="701" t="s">
        <v>5606</v>
      </c>
      <c r="B5622" s="701" t="s">
        <v>1607</v>
      </c>
      <c r="C5622" s="701" t="s">
        <v>612</v>
      </c>
      <c r="D5622" s="702">
        <v>2003</v>
      </c>
      <c r="E5622" s="701" t="s">
        <v>1651</v>
      </c>
      <c r="F5622" s="701" t="s">
        <v>2473</v>
      </c>
      <c r="G5622" s="701" t="s">
        <v>1607</v>
      </c>
      <c r="H5622" s="703">
        <v>38418</v>
      </c>
      <c r="I5622" s="703">
        <v>38418</v>
      </c>
      <c r="J5622" s="701" t="s">
        <v>1635</v>
      </c>
      <c r="K5622" s="702">
        <v>48522</v>
      </c>
      <c r="L5622" s="701" t="s">
        <v>1644</v>
      </c>
      <c r="M5622" s="702">
        <v>1578</v>
      </c>
      <c r="N5622" s="701" t="s">
        <v>1635</v>
      </c>
      <c r="O5622" s="702">
        <v>267173</v>
      </c>
      <c r="P5622" s="701" t="s">
        <v>1644</v>
      </c>
      <c r="Q5622" s="705">
        <v>2677</v>
      </c>
      <c r="R5622" s="701" t="s">
        <v>1341</v>
      </c>
      <c r="S5622" s="701" t="s">
        <v>1341</v>
      </c>
    </row>
    <row r="5623" spans="1:19" x14ac:dyDescent="0.3">
      <c r="A5623" s="701" t="s">
        <v>5607</v>
      </c>
      <c r="B5623" s="701" t="s">
        <v>1607</v>
      </c>
      <c r="C5623" s="701" t="s">
        <v>612</v>
      </c>
      <c r="D5623" s="702">
        <v>2003</v>
      </c>
      <c r="E5623" s="701" t="s">
        <v>1651</v>
      </c>
      <c r="F5623" s="701" t="s">
        <v>1652</v>
      </c>
      <c r="G5623" s="701" t="s">
        <v>1607</v>
      </c>
      <c r="H5623" s="703">
        <v>38432</v>
      </c>
      <c r="I5623" s="703">
        <v>38432</v>
      </c>
      <c r="J5623" s="701" t="s">
        <v>1635</v>
      </c>
      <c r="K5623" s="702">
        <v>40665</v>
      </c>
      <c r="L5623" s="701" t="s">
        <v>1644</v>
      </c>
      <c r="M5623" s="705">
        <v>507</v>
      </c>
      <c r="N5623" s="701" t="s">
        <v>1635</v>
      </c>
      <c r="O5623" s="702">
        <v>91754</v>
      </c>
      <c r="P5623" s="701" t="s">
        <v>1644</v>
      </c>
      <c r="Q5623" s="705">
        <v>85</v>
      </c>
      <c r="R5623" s="701" t="s">
        <v>250</v>
      </c>
      <c r="S5623" s="701" t="s">
        <v>5608</v>
      </c>
    </row>
    <row r="5624" spans="1:19" x14ac:dyDescent="0.3">
      <c r="A5624" s="701" t="s">
        <v>5612</v>
      </c>
      <c r="B5624" s="701" t="s">
        <v>1607</v>
      </c>
      <c r="C5624" s="701" t="s">
        <v>612</v>
      </c>
      <c r="D5624" s="702">
        <v>2003</v>
      </c>
      <c r="E5624" s="701" t="s">
        <v>1655</v>
      </c>
      <c r="F5624" s="701" t="s">
        <v>1634</v>
      </c>
      <c r="G5624" s="701" t="s">
        <v>1607</v>
      </c>
      <c r="H5624" s="703">
        <v>38292</v>
      </c>
      <c r="I5624" s="703">
        <v>38292</v>
      </c>
      <c r="J5624" s="701" t="s">
        <v>1635</v>
      </c>
      <c r="K5624" s="702">
        <v>54922</v>
      </c>
      <c r="L5624" s="701" t="s">
        <v>1341</v>
      </c>
      <c r="M5624" s="704"/>
      <c r="N5624" s="701" t="s">
        <v>1635</v>
      </c>
      <c r="O5624" s="702">
        <v>248660</v>
      </c>
      <c r="P5624" s="701" t="s">
        <v>1644</v>
      </c>
      <c r="Q5624" s="705">
        <v>7989</v>
      </c>
      <c r="R5624" s="701" t="s">
        <v>1341</v>
      </c>
      <c r="S5624" s="701" t="s">
        <v>1341</v>
      </c>
    </row>
    <row r="5625" spans="1:19" x14ac:dyDescent="0.3">
      <c r="A5625" s="701" t="s">
        <v>5629</v>
      </c>
      <c r="B5625" s="701" t="s">
        <v>1607</v>
      </c>
      <c r="C5625" s="701" t="s">
        <v>612</v>
      </c>
      <c r="D5625" s="702">
        <v>2004</v>
      </c>
      <c r="E5625" s="701" t="s">
        <v>1642</v>
      </c>
      <c r="F5625" s="701" t="s">
        <v>1643</v>
      </c>
      <c r="G5625" s="701" t="s">
        <v>1607</v>
      </c>
      <c r="H5625" s="703">
        <v>38754</v>
      </c>
      <c r="I5625" s="703">
        <v>38761</v>
      </c>
      <c r="J5625" s="701" t="s">
        <v>1644</v>
      </c>
      <c r="K5625" s="702">
        <v>48655</v>
      </c>
      <c r="L5625" s="701" t="s">
        <v>1341</v>
      </c>
      <c r="M5625" s="704"/>
      <c r="N5625" s="701" t="s">
        <v>1644</v>
      </c>
      <c r="O5625" s="702">
        <v>2765</v>
      </c>
      <c r="P5625" s="701" t="s">
        <v>1341</v>
      </c>
      <c r="Q5625" s="704"/>
      <c r="R5625" s="701" t="s">
        <v>250</v>
      </c>
      <c r="S5625" s="701" t="s">
        <v>5623</v>
      </c>
    </row>
    <row r="5626" spans="1:19" x14ac:dyDescent="0.3">
      <c r="A5626" s="701" t="s">
        <v>5631</v>
      </c>
      <c r="B5626" s="701" t="s">
        <v>1607</v>
      </c>
      <c r="C5626" s="701" t="s">
        <v>612</v>
      </c>
      <c r="D5626" s="702">
        <v>2004</v>
      </c>
      <c r="E5626" s="701" t="s">
        <v>2474</v>
      </c>
      <c r="F5626" s="701" t="s">
        <v>5632</v>
      </c>
      <c r="G5626" s="701" t="s">
        <v>1607</v>
      </c>
      <c r="H5626" s="703">
        <v>38824</v>
      </c>
      <c r="I5626" s="703">
        <v>38824</v>
      </c>
      <c r="J5626" s="701" t="s">
        <v>1608</v>
      </c>
      <c r="K5626" s="702">
        <v>26756</v>
      </c>
      <c r="L5626" s="701" t="s">
        <v>1613</v>
      </c>
      <c r="M5626" s="705">
        <v>196</v>
      </c>
      <c r="N5626" s="701" t="s">
        <v>1608</v>
      </c>
      <c r="O5626" s="705">
        <v>488</v>
      </c>
      <c r="P5626" s="701" t="s">
        <v>1341</v>
      </c>
      <c r="Q5626" s="704"/>
      <c r="R5626" s="701" t="s">
        <v>1341</v>
      </c>
      <c r="S5626" s="701" t="s">
        <v>1341</v>
      </c>
    </row>
    <row r="5627" spans="1:19" x14ac:dyDescent="0.3">
      <c r="A5627" s="701" t="s">
        <v>5633</v>
      </c>
      <c r="B5627" s="701" t="s">
        <v>1607</v>
      </c>
      <c r="C5627" s="701" t="s">
        <v>612</v>
      </c>
      <c r="D5627" s="702">
        <v>2004</v>
      </c>
      <c r="E5627" s="701" t="s">
        <v>2474</v>
      </c>
      <c r="F5627" s="701" t="s">
        <v>5632</v>
      </c>
      <c r="G5627" s="701" t="s">
        <v>1607</v>
      </c>
      <c r="H5627" s="703">
        <v>38813</v>
      </c>
      <c r="I5627" s="703">
        <v>38813</v>
      </c>
      <c r="J5627" s="701" t="s">
        <v>1608</v>
      </c>
      <c r="K5627" s="702">
        <v>26680</v>
      </c>
      <c r="L5627" s="701" t="s">
        <v>1613</v>
      </c>
      <c r="M5627" s="705">
        <v>437</v>
      </c>
      <c r="N5627" s="701" t="s">
        <v>1608</v>
      </c>
      <c r="O5627" s="705">
        <v>982</v>
      </c>
      <c r="P5627" s="701" t="s">
        <v>1341</v>
      </c>
      <c r="Q5627" s="704"/>
      <c r="R5627" s="701" t="s">
        <v>1341</v>
      </c>
      <c r="S5627" s="701" t="s">
        <v>1341</v>
      </c>
    </row>
    <row r="5628" spans="1:19" x14ac:dyDescent="0.3">
      <c r="A5628" s="701" t="s">
        <v>5634</v>
      </c>
      <c r="B5628" s="701" t="s">
        <v>1607</v>
      </c>
      <c r="C5628" s="701" t="s">
        <v>612</v>
      </c>
      <c r="D5628" s="702">
        <v>2004</v>
      </c>
      <c r="E5628" s="701" t="s">
        <v>2474</v>
      </c>
      <c r="F5628" s="701" t="s">
        <v>5632</v>
      </c>
      <c r="G5628" s="701" t="s">
        <v>1607</v>
      </c>
      <c r="H5628" s="703">
        <v>38842</v>
      </c>
      <c r="I5628" s="703">
        <v>38842</v>
      </c>
      <c r="J5628" s="701" t="s">
        <v>1608</v>
      </c>
      <c r="K5628" s="702">
        <v>26940</v>
      </c>
      <c r="L5628" s="701" t="s">
        <v>1613</v>
      </c>
      <c r="M5628" s="705">
        <v>167</v>
      </c>
      <c r="N5628" s="701" t="s">
        <v>1608</v>
      </c>
      <c r="O5628" s="705">
        <v>724</v>
      </c>
      <c r="P5628" s="701" t="s">
        <v>1341</v>
      </c>
      <c r="Q5628" s="704"/>
      <c r="R5628" s="701" t="s">
        <v>1341</v>
      </c>
      <c r="S5628" s="701" t="s">
        <v>1341</v>
      </c>
    </row>
    <row r="5629" spans="1:19" x14ac:dyDescent="0.3">
      <c r="A5629" s="701" t="s">
        <v>5635</v>
      </c>
      <c r="B5629" s="701" t="s">
        <v>1607</v>
      </c>
      <c r="C5629" s="701" t="s">
        <v>612</v>
      </c>
      <c r="D5629" s="702">
        <v>2004</v>
      </c>
      <c r="E5629" s="701" t="s">
        <v>2474</v>
      </c>
      <c r="F5629" s="701" t="s">
        <v>5632</v>
      </c>
      <c r="G5629" s="701" t="s">
        <v>1607</v>
      </c>
      <c r="H5629" s="703">
        <v>38853</v>
      </c>
      <c r="I5629" s="703">
        <v>38853</v>
      </c>
      <c r="J5629" s="701" t="s">
        <v>1608</v>
      </c>
      <c r="K5629" s="702">
        <v>26485</v>
      </c>
      <c r="L5629" s="701" t="s">
        <v>1613</v>
      </c>
      <c r="M5629" s="702">
        <v>372</v>
      </c>
      <c r="N5629" s="701" t="s">
        <v>1608</v>
      </c>
      <c r="O5629" s="702">
        <v>636</v>
      </c>
      <c r="P5629" s="701" t="s">
        <v>1341</v>
      </c>
      <c r="Q5629" s="704"/>
      <c r="R5629" s="701" t="s">
        <v>1341</v>
      </c>
      <c r="S5629" s="701" t="s">
        <v>1341</v>
      </c>
    </row>
    <row r="5630" spans="1:19" x14ac:dyDescent="0.3">
      <c r="A5630" s="701" t="s">
        <v>5636</v>
      </c>
      <c r="B5630" s="701" t="s">
        <v>1607</v>
      </c>
      <c r="C5630" s="701" t="s">
        <v>612</v>
      </c>
      <c r="D5630" s="702">
        <v>2004</v>
      </c>
      <c r="E5630" s="701" t="s">
        <v>2474</v>
      </c>
      <c r="F5630" s="701" t="s">
        <v>5632</v>
      </c>
      <c r="G5630" s="701" t="s">
        <v>1607</v>
      </c>
      <c r="H5630" s="703">
        <v>38861</v>
      </c>
      <c r="I5630" s="703">
        <v>38861</v>
      </c>
      <c r="J5630" s="701" t="s">
        <v>1608</v>
      </c>
      <c r="K5630" s="702">
        <v>23940</v>
      </c>
      <c r="L5630" s="701" t="s">
        <v>1613</v>
      </c>
      <c r="M5630" s="705">
        <v>717</v>
      </c>
      <c r="N5630" s="701" t="s">
        <v>1608</v>
      </c>
      <c r="O5630" s="702">
        <v>1194</v>
      </c>
      <c r="P5630" s="701" t="s">
        <v>1341</v>
      </c>
      <c r="Q5630" s="704"/>
      <c r="R5630" s="701" t="s">
        <v>1341</v>
      </c>
      <c r="S5630" s="701" t="s">
        <v>1341</v>
      </c>
    </row>
    <row r="5631" spans="1:19" x14ac:dyDescent="0.3">
      <c r="A5631" s="701" t="s">
        <v>5637</v>
      </c>
      <c r="B5631" s="701" t="s">
        <v>1607</v>
      </c>
      <c r="C5631" s="701" t="s">
        <v>612</v>
      </c>
      <c r="D5631" s="702">
        <v>2004</v>
      </c>
      <c r="E5631" s="701" t="s">
        <v>2474</v>
      </c>
      <c r="F5631" s="701" t="s">
        <v>5632</v>
      </c>
      <c r="G5631" s="701" t="s">
        <v>1607</v>
      </c>
      <c r="H5631" s="703">
        <v>38834</v>
      </c>
      <c r="I5631" s="703">
        <v>38834</v>
      </c>
      <c r="J5631" s="701" t="s">
        <v>1608</v>
      </c>
      <c r="K5631" s="702">
        <v>25873</v>
      </c>
      <c r="L5631" s="701" t="s">
        <v>1613</v>
      </c>
      <c r="M5631" s="702">
        <v>383</v>
      </c>
      <c r="N5631" s="701" t="s">
        <v>1608</v>
      </c>
      <c r="O5631" s="702">
        <v>1149</v>
      </c>
      <c r="P5631" s="701" t="s">
        <v>1613</v>
      </c>
      <c r="Q5631" s="702">
        <v>54</v>
      </c>
      <c r="R5631" s="701" t="s">
        <v>1341</v>
      </c>
      <c r="S5631" s="701" t="s">
        <v>1341</v>
      </c>
    </row>
    <row r="5632" spans="1:19" x14ac:dyDescent="0.3">
      <c r="A5632" s="701" t="s">
        <v>5541</v>
      </c>
      <c r="B5632" s="701" t="s">
        <v>1607</v>
      </c>
      <c r="C5632" s="701" t="s">
        <v>612</v>
      </c>
      <c r="D5632" s="702">
        <v>2004</v>
      </c>
      <c r="E5632" s="701" t="s">
        <v>1642</v>
      </c>
      <c r="F5632" s="701" t="s">
        <v>1643</v>
      </c>
      <c r="G5632" s="701" t="s">
        <v>1607</v>
      </c>
      <c r="H5632" s="703">
        <v>38782</v>
      </c>
      <c r="I5632" s="703">
        <v>38792</v>
      </c>
      <c r="J5632" s="701" t="s">
        <v>1635</v>
      </c>
      <c r="K5632" s="702">
        <v>31061</v>
      </c>
      <c r="L5632" s="701" t="s">
        <v>1644</v>
      </c>
      <c r="M5632" s="705">
        <v>58</v>
      </c>
      <c r="N5632" s="701" t="s">
        <v>1635</v>
      </c>
      <c r="O5632" s="702">
        <v>413721</v>
      </c>
      <c r="P5632" s="701" t="s">
        <v>1644</v>
      </c>
      <c r="Q5632" s="705">
        <v>3915</v>
      </c>
      <c r="R5632" s="701" t="s">
        <v>1341</v>
      </c>
      <c r="S5632" s="701" t="s">
        <v>1341</v>
      </c>
    </row>
    <row r="5633" spans="1:19" x14ac:dyDescent="0.3">
      <c r="A5633" s="701" t="s">
        <v>5575</v>
      </c>
      <c r="B5633" s="701" t="s">
        <v>1607</v>
      </c>
      <c r="C5633" s="701" t="s">
        <v>612</v>
      </c>
      <c r="D5633" s="702">
        <v>2004</v>
      </c>
      <c r="E5633" s="701" t="s">
        <v>1662</v>
      </c>
      <c r="F5633" s="701" t="s">
        <v>2476</v>
      </c>
      <c r="G5633" s="701" t="s">
        <v>1607</v>
      </c>
      <c r="H5633" s="703">
        <v>38581</v>
      </c>
      <c r="I5633" s="703">
        <v>38581</v>
      </c>
      <c r="J5633" s="701" t="s">
        <v>1635</v>
      </c>
      <c r="K5633" s="702">
        <v>25355</v>
      </c>
      <c r="L5633" s="701" t="s">
        <v>1644</v>
      </c>
      <c r="M5633" s="702">
        <v>838</v>
      </c>
      <c r="N5633" s="701" t="s">
        <v>1635</v>
      </c>
      <c r="O5633" s="702">
        <v>315</v>
      </c>
      <c r="P5633" s="701" t="s">
        <v>1341</v>
      </c>
      <c r="Q5633" s="704"/>
      <c r="R5633" s="701" t="s">
        <v>1341</v>
      </c>
      <c r="S5633" s="701" t="s">
        <v>1341</v>
      </c>
    </row>
    <row r="5634" spans="1:19" x14ac:dyDescent="0.3">
      <c r="A5634" s="701" t="s">
        <v>5576</v>
      </c>
      <c r="B5634" s="701" t="s">
        <v>1607</v>
      </c>
      <c r="C5634" s="701" t="s">
        <v>612</v>
      </c>
      <c r="D5634" s="702">
        <v>2004</v>
      </c>
      <c r="E5634" s="701" t="s">
        <v>1662</v>
      </c>
      <c r="F5634" s="701" t="s">
        <v>2476</v>
      </c>
      <c r="G5634" s="701" t="s">
        <v>1607</v>
      </c>
      <c r="H5634" s="703">
        <v>38581</v>
      </c>
      <c r="I5634" s="703">
        <v>38581</v>
      </c>
      <c r="J5634" s="701" t="s">
        <v>1635</v>
      </c>
      <c r="K5634" s="702">
        <v>24272</v>
      </c>
      <c r="L5634" s="701" t="s">
        <v>1644</v>
      </c>
      <c r="M5634" s="702">
        <v>912</v>
      </c>
      <c r="N5634" s="701" t="s">
        <v>1635</v>
      </c>
      <c r="O5634" s="702">
        <v>365</v>
      </c>
      <c r="P5634" s="701" t="s">
        <v>1341</v>
      </c>
      <c r="Q5634" s="704"/>
      <c r="R5634" s="701" t="s">
        <v>1341</v>
      </c>
      <c r="S5634" s="701" t="s">
        <v>1341</v>
      </c>
    </row>
    <row r="5635" spans="1:19" x14ac:dyDescent="0.3">
      <c r="A5635" s="701" t="s">
        <v>5588</v>
      </c>
      <c r="B5635" s="701" t="s">
        <v>1607</v>
      </c>
      <c r="C5635" s="701" t="s">
        <v>612</v>
      </c>
      <c r="D5635" s="702">
        <v>2004</v>
      </c>
      <c r="E5635" s="701" t="s">
        <v>1655</v>
      </c>
      <c r="F5635" s="701" t="s">
        <v>1634</v>
      </c>
      <c r="G5635" s="701" t="s">
        <v>1607</v>
      </c>
      <c r="H5635" s="703">
        <v>38749</v>
      </c>
      <c r="I5635" s="703">
        <v>38749</v>
      </c>
      <c r="J5635" s="701" t="s">
        <v>1635</v>
      </c>
      <c r="K5635" s="702">
        <v>26135</v>
      </c>
      <c r="L5635" s="701" t="s">
        <v>1341</v>
      </c>
      <c r="M5635" s="706"/>
      <c r="N5635" s="701" t="s">
        <v>1635</v>
      </c>
      <c r="O5635" s="702">
        <v>519941</v>
      </c>
      <c r="P5635" s="701" t="s">
        <v>1341</v>
      </c>
      <c r="Q5635" s="704"/>
      <c r="R5635" s="701" t="s">
        <v>1341</v>
      </c>
      <c r="S5635" s="701" t="s">
        <v>1341</v>
      </c>
    </row>
    <row r="5636" spans="1:19" x14ac:dyDescent="0.3">
      <c r="A5636" s="701" t="s">
        <v>5595</v>
      </c>
      <c r="B5636" s="701" t="s">
        <v>1607</v>
      </c>
      <c r="C5636" s="701" t="s">
        <v>612</v>
      </c>
      <c r="D5636" s="702">
        <v>2004</v>
      </c>
      <c r="E5636" s="701" t="s">
        <v>1655</v>
      </c>
      <c r="F5636" s="701" t="s">
        <v>1634</v>
      </c>
      <c r="G5636" s="701" t="s">
        <v>1607</v>
      </c>
      <c r="H5636" s="703">
        <v>38657</v>
      </c>
      <c r="I5636" s="703">
        <v>38657</v>
      </c>
      <c r="J5636" s="701" t="s">
        <v>1635</v>
      </c>
      <c r="K5636" s="702">
        <v>53542</v>
      </c>
      <c r="L5636" s="701" t="s">
        <v>1644</v>
      </c>
      <c r="M5636" s="705">
        <v>536</v>
      </c>
      <c r="N5636" s="701" t="s">
        <v>1635</v>
      </c>
      <c r="O5636" s="702">
        <v>268680</v>
      </c>
      <c r="P5636" s="701" t="s">
        <v>1644</v>
      </c>
      <c r="Q5636" s="705">
        <v>89</v>
      </c>
      <c r="R5636" s="701" t="s">
        <v>1341</v>
      </c>
      <c r="S5636" s="701" t="s">
        <v>1341</v>
      </c>
    </row>
    <row r="5637" spans="1:19" x14ac:dyDescent="0.3">
      <c r="A5637" s="701" t="s">
        <v>5617</v>
      </c>
      <c r="B5637" s="701" t="s">
        <v>1607</v>
      </c>
      <c r="C5637" s="701" t="s">
        <v>612</v>
      </c>
      <c r="D5637" s="702">
        <v>2004</v>
      </c>
      <c r="E5637" s="701" t="s">
        <v>1655</v>
      </c>
      <c r="F5637" s="701" t="s">
        <v>1634</v>
      </c>
      <c r="G5637" s="701" t="s">
        <v>1607</v>
      </c>
      <c r="H5637" s="703">
        <v>38771</v>
      </c>
      <c r="I5637" s="703">
        <v>38771</v>
      </c>
      <c r="J5637" s="701" t="s">
        <v>1635</v>
      </c>
      <c r="K5637" s="702">
        <v>23230</v>
      </c>
      <c r="L5637" s="701" t="s">
        <v>1644</v>
      </c>
      <c r="M5637" s="705">
        <v>42</v>
      </c>
      <c r="N5637" s="701" t="s">
        <v>1635</v>
      </c>
      <c r="O5637" s="702">
        <v>219044</v>
      </c>
      <c r="P5637" s="701" t="s">
        <v>1341</v>
      </c>
      <c r="Q5637" s="704"/>
      <c r="R5637" s="701" t="s">
        <v>250</v>
      </c>
      <c r="S5637" s="701" t="s">
        <v>5618</v>
      </c>
    </row>
    <row r="5638" spans="1:19" x14ac:dyDescent="0.3">
      <c r="A5638" s="701" t="s">
        <v>5619</v>
      </c>
      <c r="B5638" s="701" t="s">
        <v>1607</v>
      </c>
      <c r="C5638" s="701" t="s">
        <v>612</v>
      </c>
      <c r="D5638" s="702">
        <v>2004</v>
      </c>
      <c r="E5638" s="701" t="s">
        <v>1655</v>
      </c>
      <c r="F5638" s="701" t="s">
        <v>1631</v>
      </c>
      <c r="G5638" s="701" t="s">
        <v>1607</v>
      </c>
      <c r="H5638" s="703">
        <v>38763</v>
      </c>
      <c r="I5638" s="703">
        <v>38763</v>
      </c>
      <c r="J5638" s="701" t="s">
        <v>1635</v>
      </c>
      <c r="K5638" s="702">
        <v>31052</v>
      </c>
      <c r="L5638" s="701" t="s">
        <v>1644</v>
      </c>
      <c r="M5638" s="705">
        <v>121</v>
      </c>
      <c r="N5638" s="701" t="s">
        <v>1635</v>
      </c>
      <c r="O5638" s="705">
        <v>195498</v>
      </c>
      <c r="P5638" s="701" t="s">
        <v>1644</v>
      </c>
      <c r="Q5638" s="705">
        <v>121</v>
      </c>
      <c r="R5638" s="701" t="s">
        <v>1341</v>
      </c>
      <c r="S5638" s="701" t="s">
        <v>1341</v>
      </c>
    </row>
    <row r="5639" spans="1:19" x14ac:dyDescent="0.3">
      <c r="A5639" s="701" t="s">
        <v>5620</v>
      </c>
      <c r="B5639" s="701" t="s">
        <v>1607</v>
      </c>
      <c r="C5639" s="701" t="s">
        <v>612</v>
      </c>
      <c r="D5639" s="702">
        <v>2004</v>
      </c>
      <c r="E5639" s="701" t="s">
        <v>1630</v>
      </c>
      <c r="F5639" s="701" t="s">
        <v>1631</v>
      </c>
      <c r="G5639" s="701" t="s">
        <v>1607</v>
      </c>
      <c r="H5639" s="703">
        <v>38761</v>
      </c>
      <c r="I5639" s="703">
        <v>38761</v>
      </c>
      <c r="J5639" s="701" t="s">
        <v>1635</v>
      </c>
      <c r="K5639" s="702">
        <v>31338</v>
      </c>
      <c r="L5639" s="701" t="s">
        <v>1341</v>
      </c>
      <c r="M5639" s="704"/>
      <c r="N5639" s="701" t="s">
        <v>1635</v>
      </c>
      <c r="O5639" s="702">
        <v>261136</v>
      </c>
      <c r="P5639" s="701" t="s">
        <v>1341</v>
      </c>
      <c r="Q5639" s="704"/>
      <c r="R5639" s="701" t="s">
        <v>1341</v>
      </c>
      <c r="S5639" s="701" t="s">
        <v>1341</v>
      </c>
    </row>
    <row r="5640" spans="1:19" x14ac:dyDescent="0.3">
      <c r="A5640" s="701" t="s">
        <v>5621</v>
      </c>
      <c r="B5640" s="701" t="s">
        <v>1607</v>
      </c>
      <c r="C5640" s="701" t="s">
        <v>612</v>
      </c>
      <c r="D5640" s="702">
        <v>2004</v>
      </c>
      <c r="E5640" s="701" t="s">
        <v>1662</v>
      </c>
      <c r="F5640" s="701" t="s">
        <v>1663</v>
      </c>
      <c r="G5640" s="701" t="s">
        <v>1607</v>
      </c>
      <c r="H5640" s="703">
        <v>38782</v>
      </c>
      <c r="I5640" s="703">
        <v>38783</v>
      </c>
      <c r="J5640" s="701" t="s">
        <v>1635</v>
      </c>
      <c r="K5640" s="702">
        <v>29126</v>
      </c>
      <c r="L5640" s="701" t="s">
        <v>1644</v>
      </c>
      <c r="M5640" s="702">
        <v>742</v>
      </c>
      <c r="N5640" s="701" t="s">
        <v>1635</v>
      </c>
      <c r="O5640" s="702">
        <v>291595</v>
      </c>
      <c r="P5640" s="701" t="s">
        <v>1644</v>
      </c>
      <c r="Q5640" s="705">
        <v>12085</v>
      </c>
      <c r="R5640" s="701" t="s">
        <v>1341</v>
      </c>
      <c r="S5640" s="701" t="s">
        <v>1341</v>
      </c>
    </row>
    <row r="5641" spans="1:19" x14ac:dyDescent="0.3">
      <c r="A5641" s="701" t="s">
        <v>5622</v>
      </c>
      <c r="B5641" s="701" t="s">
        <v>1607</v>
      </c>
      <c r="C5641" s="701" t="s">
        <v>612</v>
      </c>
      <c r="D5641" s="702">
        <v>2004</v>
      </c>
      <c r="E5641" s="701" t="s">
        <v>1642</v>
      </c>
      <c r="F5641" s="701" t="s">
        <v>1643</v>
      </c>
      <c r="G5641" s="701" t="s">
        <v>1607</v>
      </c>
      <c r="H5641" s="703">
        <v>38754</v>
      </c>
      <c r="I5641" s="703">
        <v>38761</v>
      </c>
      <c r="J5641" s="701" t="s">
        <v>1635</v>
      </c>
      <c r="K5641" s="702">
        <v>46983</v>
      </c>
      <c r="L5641" s="701" t="s">
        <v>1644</v>
      </c>
      <c r="M5641" s="702">
        <v>1345</v>
      </c>
      <c r="N5641" s="701" t="s">
        <v>1635</v>
      </c>
      <c r="O5641" s="702">
        <v>312713</v>
      </c>
      <c r="P5641" s="701" t="s">
        <v>1644</v>
      </c>
      <c r="Q5641" s="705">
        <v>1847</v>
      </c>
      <c r="R5641" s="701" t="s">
        <v>250</v>
      </c>
      <c r="S5641" s="701" t="s">
        <v>5623</v>
      </c>
    </row>
    <row r="5642" spans="1:19" x14ac:dyDescent="0.3">
      <c r="A5642" s="701" t="s">
        <v>5624</v>
      </c>
      <c r="B5642" s="701" t="s">
        <v>1607</v>
      </c>
      <c r="C5642" s="701" t="s">
        <v>612</v>
      </c>
      <c r="D5642" s="702">
        <v>2004</v>
      </c>
      <c r="E5642" s="701" t="s">
        <v>2474</v>
      </c>
      <c r="F5642" s="701" t="s">
        <v>1652</v>
      </c>
      <c r="G5642" s="701" t="s">
        <v>1607</v>
      </c>
      <c r="H5642" s="703">
        <v>38791</v>
      </c>
      <c r="I5642" s="703">
        <v>38791</v>
      </c>
      <c r="J5642" s="701" t="s">
        <v>1635</v>
      </c>
      <c r="K5642" s="702">
        <v>49638</v>
      </c>
      <c r="L5642" s="701" t="s">
        <v>1341</v>
      </c>
      <c r="M5642" s="704"/>
      <c r="N5642" s="701" t="s">
        <v>1644</v>
      </c>
      <c r="O5642" s="702">
        <v>30038</v>
      </c>
      <c r="P5642" s="701" t="s">
        <v>1341</v>
      </c>
      <c r="Q5642" s="704"/>
      <c r="R5642" s="701" t="s">
        <v>1341</v>
      </c>
      <c r="S5642" s="701" t="s">
        <v>1341</v>
      </c>
    </row>
    <row r="5643" spans="1:19" x14ac:dyDescent="0.3">
      <c r="A5643" s="701" t="s">
        <v>5625</v>
      </c>
      <c r="B5643" s="701" t="s">
        <v>1607</v>
      </c>
      <c r="C5643" s="701" t="s">
        <v>612</v>
      </c>
      <c r="D5643" s="702">
        <v>2004</v>
      </c>
      <c r="E5643" s="701" t="s">
        <v>1655</v>
      </c>
      <c r="F5643" s="701" t="s">
        <v>2475</v>
      </c>
      <c r="G5643" s="701" t="s">
        <v>1607</v>
      </c>
      <c r="H5643" s="703">
        <v>38780</v>
      </c>
      <c r="I5643" s="703">
        <v>38780</v>
      </c>
      <c r="J5643" s="701" t="s">
        <v>1635</v>
      </c>
      <c r="K5643" s="702">
        <v>31854</v>
      </c>
      <c r="L5643" s="701" t="s">
        <v>1341</v>
      </c>
      <c r="M5643" s="704"/>
      <c r="N5643" s="701" t="s">
        <v>1635</v>
      </c>
      <c r="O5643" s="702">
        <v>60477</v>
      </c>
      <c r="P5643" s="701" t="s">
        <v>1341</v>
      </c>
      <c r="Q5643" s="704"/>
      <c r="R5643" s="701" t="s">
        <v>1341</v>
      </c>
      <c r="S5643" s="701" t="s">
        <v>1341</v>
      </c>
    </row>
    <row r="5644" spans="1:19" x14ac:dyDescent="0.3">
      <c r="A5644" s="701" t="s">
        <v>5626</v>
      </c>
      <c r="B5644" s="701" t="s">
        <v>1607</v>
      </c>
      <c r="C5644" s="701" t="s">
        <v>612</v>
      </c>
      <c r="D5644" s="702">
        <v>2004</v>
      </c>
      <c r="E5644" s="701" t="s">
        <v>1630</v>
      </c>
      <c r="F5644" s="701" t="s">
        <v>1631</v>
      </c>
      <c r="G5644" s="701" t="s">
        <v>1607</v>
      </c>
      <c r="H5644" s="703">
        <v>38789</v>
      </c>
      <c r="I5644" s="703">
        <v>38791</v>
      </c>
      <c r="J5644" s="701" t="s">
        <v>1635</v>
      </c>
      <c r="K5644" s="702">
        <v>30330</v>
      </c>
      <c r="L5644" s="701" t="s">
        <v>1644</v>
      </c>
      <c r="M5644" s="702">
        <v>337</v>
      </c>
      <c r="N5644" s="701" t="s">
        <v>1635</v>
      </c>
      <c r="O5644" s="702">
        <v>120214</v>
      </c>
      <c r="P5644" s="701" t="s">
        <v>1341</v>
      </c>
      <c r="Q5644" s="704"/>
      <c r="R5644" s="701" t="s">
        <v>1341</v>
      </c>
      <c r="S5644" s="701" t="s">
        <v>1341</v>
      </c>
    </row>
    <row r="5645" spans="1:19" x14ac:dyDescent="0.3">
      <c r="A5645" s="701" t="s">
        <v>5627</v>
      </c>
      <c r="B5645" s="701" t="s">
        <v>1607</v>
      </c>
      <c r="C5645" s="701" t="s">
        <v>612</v>
      </c>
      <c r="D5645" s="702">
        <v>2004</v>
      </c>
      <c r="E5645" s="701" t="s">
        <v>1655</v>
      </c>
      <c r="F5645" s="701" t="s">
        <v>2477</v>
      </c>
      <c r="G5645" s="701" t="s">
        <v>1607</v>
      </c>
      <c r="H5645" s="703">
        <v>38763</v>
      </c>
      <c r="I5645" s="703">
        <v>38763</v>
      </c>
      <c r="J5645" s="701" t="s">
        <v>1635</v>
      </c>
      <c r="K5645" s="702">
        <v>31399</v>
      </c>
      <c r="L5645" s="701" t="s">
        <v>1644</v>
      </c>
      <c r="M5645" s="705">
        <v>3014</v>
      </c>
      <c r="N5645" s="701" t="s">
        <v>1635</v>
      </c>
      <c r="O5645" s="702">
        <v>52253</v>
      </c>
      <c r="P5645" s="701" t="s">
        <v>1341</v>
      </c>
      <c r="Q5645" s="704"/>
      <c r="R5645" s="701" t="s">
        <v>1341</v>
      </c>
      <c r="S5645" s="701" t="s">
        <v>1341</v>
      </c>
    </row>
    <row r="5646" spans="1:19" x14ac:dyDescent="0.3">
      <c r="A5646" s="701" t="s">
        <v>5628</v>
      </c>
      <c r="B5646" s="701" t="s">
        <v>1607</v>
      </c>
      <c r="C5646" s="701" t="s">
        <v>612</v>
      </c>
      <c r="D5646" s="702">
        <v>2004</v>
      </c>
      <c r="E5646" s="701" t="s">
        <v>1642</v>
      </c>
      <c r="F5646" s="701" t="s">
        <v>1643</v>
      </c>
      <c r="G5646" s="701" t="s">
        <v>1607</v>
      </c>
      <c r="H5646" s="703">
        <v>38663</v>
      </c>
      <c r="I5646" s="703">
        <v>38670</v>
      </c>
      <c r="J5646" s="701" t="s">
        <v>1635</v>
      </c>
      <c r="K5646" s="702">
        <v>29072</v>
      </c>
      <c r="L5646" s="701" t="s">
        <v>1644</v>
      </c>
      <c r="M5646" s="702">
        <v>112</v>
      </c>
      <c r="N5646" s="701" t="s">
        <v>1635</v>
      </c>
      <c r="O5646" s="702">
        <v>320591</v>
      </c>
      <c r="P5646" s="701" t="s">
        <v>1644</v>
      </c>
      <c r="Q5646" s="705">
        <v>3031</v>
      </c>
      <c r="R5646" s="701" t="s">
        <v>1341</v>
      </c>
      <c r="S5646" s="701" t="s">
        <v>1341</v>
      </c>
    </row>
    <row r="5647" spans="1:19" x14ac:dyDescent="0.3">
      <c r="A5647" s="701" t="s">
        <v>5630</v>
      </c>
      <c r="B5647" s="701" t="s">
        <v>1607</v>
      </c>
      <c r="C5647" s="701" t="s">
        <v>612</v>
      </c>
      <c r="D5647" s="702">
        <v>2004</v>
      </c>
      <c r="E5647" s="701" t="s">
        <v>1662</v>
      </c>
      <c r="F5647" s="701" t="s">
        <v>2476</v>
      </c>
      <c r="G5647" s="701" t="s">
        <v>1607</v>
      </c>
      <c r="H5647" s="703">
        <v>38581</v>
      </c>
      <c r="I5647" s="703">
        <v>38581</v>
      </c>
      <c r="J5647" s="701" t="s">
        <v>1635</v>
      </c>
      <c r="K5647" s="702">
        <v>52685</v>
      </c>
      <c r="L5647" s="701" t="s">
        <v>1644</v>
      </c>
      <c r="M5647" s="705">
        <v>1098</v>
      </c>
      <c r="N5647" s="701" t="s">
        <v>1635</v>
      </c>
      <c r="O5647" s="702">
        <v>45084</v>
      </c>
      <c r="P5647" s="701" t="s">
        <v>1644</v>
      </c>
      <c r="Q5647" s="702">
        <v>1488</v>
      </c>
      <c r="R5647" s="701" t="s">
        <v>1341</v>
      </c>
      <c r="S5647" s="701" t="s">
        <v>1341</v>
      </c>
    </row>
    <row r="5648" spans="1:19" x14ac:dyDescent="0.3">
      <c r="A5648" s="701" t="s">
        <v>5613</v>
      </c>
      <c r="B5648" s="701" t="s">
        <v>1607</v>
      </c>
      <c r="C5648" s="701" t="s">
        <v>612</v>
      </c>
      <c r="D5648" s="702">
        <v>2005</v>
      </c>
      <c r="E5648" s="701" t="s">
        <v>1642</v>
      </c>
      <c r="F5648" s="701" t="s">
        <v>1643</v>
      </c>
      <c r="G5648" s="701" t="s">
        <v>1607</v>
      </c>
      <c r="H5648" s="703">
        <v>39119</v>
      </c>
      <c r="I5648" s="703">
        <v>39119</v>
      </c>
      <c r="J5648" s="701" t="s">
        <v>1644</v>
      </c>
      <c r="K5648" s="702">
        <v>47255</v>
      </c>
      <c r="L5648" s="701" t="s">
        <v>1341</v>
      </c>
      <c r="M5648" s="706"/>
      <c r="N5648" s="701" t="s">
        <v>1644</v>
      </c>
      <c r="O5648" s="702">
        <v>4409</v>
      </c>
      <c r="P5648" s="701" t="s">
        <v>1341</v>
      </c>
      <c r="Q5648" s="704"/>
      <c r="R5648" s="701" t="s">
        <v>250</v>
      </c>
      <c r="S5648" s="701" t="s">
        <v>624</v>
      </c>
    </row>
    <row r="5649" spans="1:19" x14ac:dyDescent="0.3">
      <c r="A5649" s="701" t="s">
        <v>5638</v>
      </c>
      <c r="B5649" s="701" t="s">
        <v>1607</v>
      </c>
      <c r="C5649" s="701" t="s">
        <v>612</v>
      </c>
      <c r="D5649" s="702">
        <v>2005</v>
      </c>
      <c r="E5649" s="701" t="s">
        <v>1633</v>
      </c>
      <c r="F5649" s="701" t="s">
        <v>1634</v>
      </c>
      <c r="G5649" s="701" t="s">
        <v>1607</v>
      </c>
      <c r="H5649" s="703">
        <v>39142</v>
      </c>
      <c r="I5649" s="703">
        <v>39142</v>
      </c>
      <c r="J5649" s="701" t="s">
        <v>1644</v>
      </c>
      <c r="K5649" s="702">
        <v>53262</v>
      </c>
      <c r="L5649" s="701" t="s">
        <v>1341</v>
      </c>
      <c r="M5649" s="706"/>
      <c r="N5649" s="701" t="s">
        <v>1635</v>
      </c>
      <c r="O5649" s="702">
        <v>167741</v>
      </c>
      <c r="P5649" s="701" t="s">
        <v>1341</v>
      </c>
      <c r="Q5649" s="704"/>
      <c r="R5649" s="701" t="s">
        <v>250</v>
      </c>
      <c r="S5649" s="701" t="s">
        <v>627</v>
      </c>
    </row>
    <row r="5650" spans="1:19" x14ac:dyDescent="0.3">
      <c r="A5650" s="701" t="s">
        <v>644</v>
      </c>
      <c r="B5650" s="701" t="s">
        <v>1607</v>
      </c>
      <c r="C5650" s="701" t="s">
        <v>612</v>
      </c>
      <c r="D5650" s="702">
        <v>2005</v>
      </c>
      <c r="E5650" s="701" t="s">
        <v>1642</v>
      </c>
      <c r="F5650" s="701" t="s">
        <v>1643</v>
      </c>
      <c r="G5650" s="701" t="s">
        <v>1607</v>
      </c>
      <c r="H5650" s="703">
        <v>39141</v>
      </c>
      <c r="I5650" s="703">
        <v>39141</v>
      </c>
      <c r="J5650" s="701" t="s">
        <v>1608</v>
      </c>
      <c r="K5650" s="702">
        <v>29286</v>
      </c>
      <c r="L5650" s="701" t="s">
        <v>1613</v>
      </c>
      <c r="M5650" s="705">
        <v>713</v>
      </c>
      <c r="N5650" s="701" t="s">
        <v>1608</v>
      </c>
      <c r="O5650" s="702">
        <v>428141</v>
      </c>
      <c r="P5650" s="701" t="s">
        <v>1613</v>
      </c>
      <c r="Q5650" s="702">
        <v>2787</v>
      </c>
      <c r="R5650" s="701" t="s">
        <v>1341</v>
      </c>
      <c r="S5650" s="701" t="s">
        <v>1341</v>
      </c>
    </row>
    <row r="5651" spans="1:19" x14ac:dyDescent="0.3">
      <c r="A5651" s="701" t="s">
        <v>623</v>
      </c>
      <c r="B5651" s="701" t="s">
        <v>1607</v>
      </c>
      <c r="C5651" s="701" t="s">
        <v>612</v>
      </c>
      <c r="D5651" s="702">
        <v>2005</v>
      </c>
      <c r="E5651" s="701" t="s">
        <v>1662</v>
      </c>
      <c r="F5651" s="701" t="s">
        <v>2476</v>
      </c>
      <c r="G5651" s="701" t="s">
        <v>1607</v>
      </c>
      <c r="H5651" s="703">
        <v>38943</v>
      </c>
      <c r="I5651" s="703">
        <v>38950</v>
      </c>
      <c r="J5651" s="701" t="s">
        <v>1635</v>
      </c>
      <c r="K5651" s="702">
        <v>15166</v>
      </c>
      <c r="L5651" s="701" t="s">
        <v>1644</v>
      </c>
      <c r="M5651" s="702">
        <v>497</v>
      </c>
      <c r="N5651" s="701" t="s">
        <v>1635</v>
      </c>
      <c r="O5651" s="702">
        <v>8440</v>
      </c>
      <c r="P5651" s="701" t="s">
        <v>1644</v>
      </c>
      <c r="Q5651" s="702">
        <v>271</v>
      </c>
      <c r="R5651" s="701" t="s">
        <v>1341</v>
      </c>
      <c r="S5651" s="701" t="s">
        <v>1341</v>
      </c>
    </row>
    <row r="5652" spans="1:19" x14ac:dyDescent="0.3">
      <c r="A5652" s="701" t="s">
        <v>625</v>
      </c>
      <c r="B5652" s="701" t="s">
        <v>1607</v>
      </c>
      <c r="C5652" s="701" t="s">
        <v>612</v>
      </c>
      <c r="D5652" s="702">
        <v>2005</v>
      </c>
      <c r="E5652" s="701" t="s">
        <v>1633</v>
      </c>
      <c r="F5652" s="701" t="s">
        <v>1634</v>
      </c>
      <c r="G5652" s="701" t="s">
        <v>1607</v>
      </c>
      <c r="H5652" s="703">
        <v>39143</v>
      </c>
      <c r="I5652" s="703">
        <v>39143</v>
      </c>
      <c r="J5652" s="701" t="s">
        <v>1635</v>
      </c>
      <c r="K5652" s="702">
        <v>31411</v>
      </c>
      <c r="L5652" s="701" t="s">
        <v>1341</v>
      </c>
      <c r="M5652" s="706"/>
      <c r="N5652" s="701" t="s">
        <v>1635</v>
      </c>
      <c r="O5652" s="702">
        <v>510151</v>
      </c>
      <c r="P5652" s="701" t="s">
        <v>1341</v>
      </c>
      <c r="Q5652" s="706"/>
      <c r="R5652" s="701" t="s">
        <v>1341</v>
      </c>
      <c r="S5652" s="701" t="s">
        <v>1341</v>
      </c>
    </row>
    <row r="5653" spans="1:19" x14ac:dyDescent="0.3">
      <c r="A5653" s="701" t="s">
        <v>626</v>
      </c>
      <c r="B5653" s="701" t="s">
        <v>1607</v>
      </c>
      <c r="C5653" s="701" t="s">
        <v>612</v>
      </c>
      <c r="D5653" s="702">
        <v>2005</v>
      </c>
      <c r="E5653" s="701" t="s">
        <v>1633</v>
      </c>
      <c r="F5653" s="701" t="s">
        <v>1634</v>
      </c>
      <c r="G5653" s="701" t="s">
        <v>1607</v>
      </c>
      <c r="H5653" s="703">
        <v>39142</v>
      </c>
      <c r="I5653" s="703">
        <v>39142</v>
      </c>
      <c r="J5653" s="701" t="s">
        <v>1635</v>
      </c>
      <c r="K5653" s="702">
        <v>31920</v>
      </c>
      <c r="L5653" s="701" t="s">
        <v>1341</v>
      </c>
      <c r="M5653" s="704"/>
      <c r="N5653" s="701" t="s">
        <v>1635</v>
      </c>
      <c r="O5653" s="702">
        <v>176226</v>
      </c>
      <c r="P5653" s="701" t="s">
        <v>1341</v>
      </c>
      <c r="Q5653" s="706"/>
      <c r="R5653" s="701" t="s">
        <v>250</v>
      </c>
      <c r="S5653" s="701" t="s">
        <v>627</v>
      </c>
    </row>
    <row r="5654" spans="1:19" x14ac:dyDescent="0.3">
      <c r="A5654" s="701" t="s">
        <v>628</v>
      </c>
      <c r="B5654" s="701" t="s">
        <v>1607</v>
      </c>
      <c r="C5654" s="701" t="s">
        <v>612</v>
      </c>
      <c r="D5654" s="702">
        <v>2005</v>
      </c>
      <c r="E5654" s="701" t="s">
        <v>1630</v>
      </c>
      <c r="F5654" s="701" t="s">
        <v>1631</v>
      </c>
      <c r="G5654" s="701" t="s">
        <v>1607</v>
      </c>
      <c r="H5654" s="703">
        <v>39127</v>
      </c>
      <c r="I5654" s="703">
        <v>39130</v>
      </c>
      <c r="J5654" s="701" t="s">
        <v>1635</v>
      </c>
      <c r="K5654" s="702">
        <v>30678</v>
      </c>
      <c r="L5654" s="701" t="s">
        <v>1644</v>
      </c>
      <c r="M5654" s="705">
        <v>61</v>
      </c>
      <c r="N5654" s="701" t="s">
        <v>1635</v>
      </c>
      <c r="O5654" s="702">
        <v>270520</v>
      </c>
      <c r="P5654" s="701" t="s">
        <v>1644</v>
      </c>
      <c r="Q5654" s="702">
        <v>123</v>
      </c>
      <c r="R5654" s="701" t="s">
        <v>1341</v>
      </c>
      <c r="S5654" s="701" t="s">
        <v>1341</v>
      </c>
    </row>
    <row r="5655" spans="1:19" x14ac:dyDescent="0.3">
      <c r="A5655" s="701" t="s">
        <v>629</v>
      </c>
      <c r="B5655" s="701" t="s">
        <v>1607</v>
      </c>
      <c r="C5655" s="701" t="s">
        <v>612</v>
      </c>
      <c r="D5655" s="702">
        <v>2005</v>
      </c>
      <c r="E5655" s="701" t="s">
        <v>1662</v>
      </c>
      <c r="F5655" s="701" t="s">
        <v>2476</v>
      </c>
      <c r="G5655" s="701" t="s">
        <v>1607</v>
      </c>
      <c r="H5655" s="703">
        <v>38936</v>
      </c>
      <c r="I5655" s="703">
        <v>38943</v>
      </c>
      <c r="J5655" s="701" t="s">
        <v>1635</v>
      </c>
      <c r="K5655" s="702">
        <v>74900</v>
      </c>
      <c r="L5655" s="701" t="s">
        <v>1644</v>
      </c>
      <c r="M5655" s="705">
        <v>346</v>
      </c>
      <c r="N5655" s="701" t="s">
        <v>1635</v>
      </c>
      <c r="O5655" s="702">
        <v>8902</v>
      </c>
      <c r="P5655" s="701" t="s">
        <v>1644</v>
      </c>
      <c r="Q5655" s="705">
        <v>39</v>
      </c>
      <c r="R5655" s="701" t="s">
        <v>1341</v>
      </c>
      <c r="S5655" s="701" t="s">
        <v>1341</v>
      </c>
    </row>
    <row r="5656" spans="1:19" x14ac:dyDescent="0.3">
      <c r="A5656" s="701" t="s">
        <v>630</v>
      </c>
      <c r="B5656" s="701" t="s">
        <v>1607</v>
      </c>
      <c r="C5656" s="701" t="s">
        <v>612</v>
      </c>
      <c r="D5656" s="702">
        <v>2005</v>
      </c>
      <c r="E5656" s="701" t="s">
        <v>1642</v>
      </c>
      <c r="F5656" s="701" t="s">
        <v>1643</v>
      </c>
      <c r="G5656" s="701" t="s">
        <v>1607</v>
      </c>
      <c r="H5656" s="703">
        <v>39119</v>
      </c>
      <c r="I5656" s="703">
        <v>39119</v>
      </c>
      <c r="J5656" s="701" t="s">
        <v>1635</v>
      </c>
      <c r="K5656" s="702">
        <v>19666</v>
      </c>
      <c r="L5656" s="701" t="s">
        <v>1644</v>
      </c>
      <c r="M5656" s="702">
        <v>398</v>
      </c>
      <c r="N5656" s="701" t="s">
        <v>1635</v>
      </c>
      <c r="O5656" s="702">
        <v>124956</v>
      </c>
      <c r="P5656" s="701" t="s">
        <v>1644</v>
      </c>
      <c r="Q5656" s="705">
        <v>742</v>
      </c>
      <c r="R5656" s="701" t="s">
        <v>250</v>
      </c>
      <c r="S5656" s="701" t="s">
        <v>624</v>
      </c>
    </row>
    <row r="5657" spans="1:19" x14ac:dyDescent="0.3">
      <c r="A5657" s="701" t="s">
        <v>631</v>
      </c>
      <c r="B5657" s="701" t="s">
        <v>1607</v>
      </c>
      <c r="C5657" s="701" t="s">
        <v>612</v>
      </c>
      <c r="D5657" s="702">
        <v>2005</v>
      </c>
      <c r="E5657" s="701" t="s">
        <v>1633</v>
      </c>
      <c r="F5657" s="701" t="s">
        <v>1634</v>
      </c>
      <c r="G5657" s="701" t="s">
        <v>1607</v>
      </c>
      <c r="H5657" s="703">
        <v>39142</v>
      </c>
      <c r="I5657" s="703">
        <v>39142</v>
      </c>
      <c r="J5657" s="701" t="s">
        <v>1635</v>
      </c>
      <c r="K5657" s="702">
        <v>21355</v>
      </c>
      <c r="L5657" s="701" t="s">
        <v>1341</v>
      </c>
      <c r="M5657" s="704"/>
      <c r="N5657" s="701" t="s">
        <v>1644</v>
      </c>
      <c r="O5657" s="702">
        <v>171512</v>
      </c>
      <c r="P5657" s="701" t="s">
        <v>1341</v>
      </c>
      <c r="Q5657" s="704"/>
      <c r="R5657" s="701" t="s">
        <v>250</v>
      </c>
      <c r="S5657" s="701" t="s">
        <v>627</v>
      </c>
    </row>
    <row r="5658" spans="1:19" x14ac:dyDescent="0.3">
      <c r="A5658" s="701" t="s">
        <v>632</v>
      </c>
      <c r="B5658" s="701" t="s">
        <v>1607</v>
      </c>
      <c r="C5658" s="701" t="s">
        <v>612</v>
      </c>
      <c r="D5658" s="702">
        <v>2005</v>
      </c>
      <c r="E5658" s="701" t="s">
        <v>1662</v>
      </c>
      <c r="F5658" s="701" t="s">
        <v>1663</v>
      </c>
      <c r="G5658" s="701" t="s">
        <v>1607</v>
      </c>
      <c r="H5658" s="703">
        <v>39139</v>
      </c>
      <c r="I5658" s="703">
        <v>39140</v>
      </c>
      <c r="J5658" s="701" t="s">
        <v>1635</v>
      </c>
      <c r="K5658" s="702">
        <v>30771</v>
      </c>
      <c r="L5658" s="701" t="s">
        <v>1644</v>
      </c>
      <c r="M5658" s="705">
        <v>306</v>
      </c>
      <c r="N5658" s="701" t="s">
        <v>1635</v>
      </c>
      <c r="O5658" s="702">
        <v>296321</v>
      </c>
      <c r="P5658" s="701" t="s">
        <v>1644</v>
      </c>
      <c r="Q5658" s="705">
        <v>8902</v>
      </c>
      <c r="R5658" s="701" t="s">
        <v>1341</v>
      </c>
      <c r="S5658" s="701" t="s">
        <v>1341</v>
      </c>
    </row>
    <row r="5659" spans="1:19" x14ac:dyDescent="0.3">
      <c r="A5659" s="701" t="s">
        <v>633</v>
      </c>
      <c r="B5659" s="701" t="s">
        <v>1607</v>
      </c>
      <c r="C5659" s="701" t="s">
        <v>612</v>
      </c>
      <c r="D5659" s="702">
        <v>2005</v>
      </c>
      <c r="E5659" s="701" t="s">
        <v>1642</v>
      </c>
      <c r="F5659" s="701" t="s">
        <v>1643</v>
      </c>
      <c r="G5659" s="701" t="s">
        <v>1607</v>
      </c>
      <c r="H5659" s="703">
        <v>39119</v>
      </c>
      <c r="I5659" s="703">
        <v>39119</v>
      </c>
      <c r="J5659" s="701" t="s">
        <v>1635</v>
      </c>
      <c r="K5659" s="702">
        <v>29453</v>
      </c>
      <c r="L5659" s="701" t="s">
        <v>1644</v>
      </c>
      <c r="M5659" s="702">
        <v>592</v>
      </c>
      <c r="N5659" s="701" t="s">
        <v>1635</v>
      </c>
      <c r="O5659" s="702">
        <v>187490</v>
      </c>
      <c r="P5659" s="701" t="s">
        <v>1644</v>
      </c>
      <c r="Q5659" s="705">
        <v>1111</v>
      </c>
      <c r="R5659" s="701" t="s">
        <v>250</v>
      </c>
      <c r="S5659" s="701" t="s">
        <v>624</v>
      </c>
    </row>
    <row r="5660" spans="1:19" x14ac:dyDescent="0.3">
      <c r="A5660" s="701" t="s">
        <v>634</v>
      </c>
      <c r="B5660" s="701" t="s">
        <v>1607</v>
      </c>
      <c r="C5660" s="701" t="s">
        <v>612</v>
      </c>
      <c r="D5660" s="702">
        <v>2005</v>
      </c>
      <c r="E5660" s="701" t="s">
        <v>1651</v>
      </c>
      <c r="F5660" s="701" t="s">
        <v>1652</v>
      </c>
      <c r="G5660" s="701" t="s">
        <v>1607</v>
      </c>
      <c r="H5660" s="703">
        <v>39161</v>
      </c>
      <c r="I5660" s="703">
        <v>39161</v>
      </c>
      <c r="J5660" s="701" t="s">
        <v>1635</v>
      </c>
      <c r="K5660" s="702">
        <v>30740</v>
      </c>
      <c r="L5660" s="701" t="s">
        <v>1341</v>
      </c>
      <c r="M5660" s="706"/>
      <c r="N5660" s="701" t="s">
        <v>1635</v>
      </c>
      <c r="O5660" s="702">
        <v>51016</v>
      </c>
      <c r="P5660" s="701" t="s">
        <v>1341</v>
      </c>
      <c r="Q5660" s="704"/>
      <c r="R5660" s="701" t="s">
        <v>1341</v>
      </c>
      <c r="S5660" s="701" t="s">
        <v>1341</v>
      </c>
    </row>
    <row r="5661" spans="1:19" x14ac:dyDescent="0.3">
      <c r="A5661" s="701" t="s">
        <v>635</v>
      </c>
      <c r="B5661" s="701" t="s">
        <v>1607</v>
      </c>
      <c r="C5661" s="701" t="s">
        <v>612</v>
      </c>
      <c r="D5661" s="702">
        <v>2005</v>
      </c>
      <c r="E5661" s="701" t="s">
        <v>1655</v>
      </c>
      <c r="F5661" s="701" t="s">
        <v>2475</v>
      </c>
      <c r="G5661" s="701" t="s">
        <v>1607</v>
      </c>
      <c r="H5661" s="703">
        <v>39141</v>
      </c>
      <c r="I5661" s="703">
        <v>39141</v>
      </c>
      <c r="J5661" s="701" t="s">
        <v>1635</v>
      </c>
      <c r="K5661" s="702">
        <v>31360</v>
      </c>
      <c r="L5661" s="701" t="s">
        <v>1341</v>
      </c>
      <c r="M5661" s="704"/>
      <c r="N5661" s="701" t="s">
        <v>1635</v>
      </c>
      <c r="O5661" s="702">
        <v>63661</v>
      </c>
      <c r="P5661" s="701" t="s">
        <v>1341</v>
      </c>
      <c r="Q5661" s="704"/>
      <c r="R5661" s="701" t="s">
        <v>1341</v>
      </c>
      <c r="S5661" s="701" t="s">
        <v>1341</v>
      </c>
    </row>
    <row r="5662" spans="1:19" x14ac:dyDescent="0.3">
      <c r="A5662" s="701" t="s">
        <v>636</v>
      </c>
      <c r="B5662" s="701" t="s">
        <v>1607</v>
      </c>
      <c r="C5662" s="701" t="s">
        <v>612</v>
      </c>
      <c r="D5662" s="702">
        <v>2005</v>
      </c>
      <c r="E5662" s="701" t="s">
        <v>1630</v>
      </c>
      <c r="F5662" s="701" t="s">
        <v>1631</v>
      </c>
      <c r="G5662" s="701" t="s">
        <v>1607</v>
      </c>
      <c r="H5662" s="703">
        <v>39203</v>
      </c>
      <c r="I5662" s="703">
        <v>39234</v>
      </c>
      <c r="J5662" s="701" t="s">
        <v>1635</v>
      </c>
      <c r="K5662" s="702">
        <v>27568</v>
      </c>
      <c r="L5662" s="701" t="s">
        <v>1341</v>
      </c>
      <c r="M5662" s="704"/>
      <c r="N5662" s="701" t="s">
        <v>1635</v>
      </c>
      <c r="O5662" s="702">
        <v>113335</v>
      </c>
      <c r="P5662" s="701" t="s">
        <v>1644</v>
      </c>
      <c r="Q5662" s="705">
        <v>12252</v>
      </c>
      <c r="R5662" s="701" t="s">
        <v>1341</v>
      </c>
      <c r="S5662" s="701" t="s">
        <v>1341</v>
      </c>
    </row>
    <row r="5663" spans="1:19" x14ac:dyDescent="0.3">
      <c r="A5663" s="701" t="s">
        <v>637</v>
      </c>
      <c r="B5663" s="701" t="s">
        <v>1607</v>
      </c>
      <c r="C5663" s="701" t="s">
        <v>612</v>
      </c>
      <c r="D5663" s="702">
        <v>2005</v>
      </c>
      <c r="E5663" s="701" t="s">
        <v>1655</v>
      </c>
      <c r="F5663" s="701" t="s">
        <v>2477</v>
      </c>
      <c r="G5663" s="701" t="s">
        <v>1607</v>
      </c>
      <c r="H5663" s="703">
        <v>39142</v>
      </c>
      <c r="I5663" s="703">
        <v>39142</v>
      </c>
      <c r="J5663" s="701" t="s">
        <v>1635</v>
      </c>
      <c r="K5663" s="702">
        <v>28813</v>
      </c>
      <c r="L5663" s="701" t="s">
        <v>1341</v>
      </c>
      <c r="M5663" s="704"/>
      <c r="N5663" s="701" t="s">
        <v>1635</v>
      </c>
      <c r="O5663" s="702">
        <v>82427</v>
      </c>
      <c r="P5663" s="701" t="s">
        <v>1341</v>
      </c>
      <c r="Q5663" s="706"/>
      <c r="R5663" s="701" t="s">
        <v>1341</v>
      </c>
      <c r="S5663" s="701" t="s">
        <v>1341</v>
      </c>
    </row>
    <row r="5664" spans="1:19" x14ac:dyDescent="0.3">
      <c r="A5664" s="701" t="s">
        <v>638</v>
      </c>
      <c r="B5664" s="701" t="s">
        <v>1607</v>
      </c>
      <c r="C5664" s="701" t="s">
        <v>612</v>
      </c>
      <c r="D5664" s="702">
        <v>2005</v>
      </c>
      <c r="E5664" s="701" t="s">
        <v>1651</v>
      </c>
      <c r="F5664" s="701" t="s">
        <v>1652</v>
      </c>
      <c r="G5664" s="701" t="s">
        <v>1607</v>
      </c>
      <c r="H5664" s="703">
        <v>38910</v>
      </c>
      <c r="I5664" s="703">
        <v>38910</v>
      </c>
      <c r="J5664" s="701" t="s">
        <v>1635</v>
      </c>
      <c r="K5664" s="702">
        <v>50552</v>
      </c>
      <c r="L5664" s="701" t="s">
        <v>1644</v>
      </c>
      <c r="M5664" s="705">
        <v>266</v>
      </c>
      <c r="N5664" s="701" t="s">
        <v>1635</v>
      </c>
      <c r="O5664" s="702">
        <v>268109</v>
      </c>
      <c r="P5664" s="701" t="s">
        <v>1644</v>
      </c>
      <c r="Q5664" s="705">
        <v>3510</v>
      </c>
      <c r="R5664" s="701" t="s">
        <v>1341</v>
      </c>
      <c r="S5664" s="701" t="s">
        <v>1341</v>
      </c>
    </row>
    <row r="5665" spans="1:19" x14ac:dyDescent="0.3">
      <c r="A5665" s="701" t="s">
        <v>640</v>
      </c>
      <c r="B5665" s="701" t="s">
        <v>1607</v>
      </c>
      <c r="C5665" s="701" t="s">
        <v>612</v>
      </c>
      <c r="D5665" s="702">
        <v>2005</v>
      </c>
      <c r="E5665" s="701" t="s">
        <v>1633</v>
      </c>
      <c r="F5665" s="701" t="s">
        <v>1634</v>
      </c>
      <c r="G5665" s="701" t="s">
        <v>1607</v>
      </c>
      <c r="H5665" s="703">
        <v>39022</v>
      </c>
      <c r="I5665" s="703">
        <v>39022</v>
      </c>
      <c r="J5665" s="701" t="s">
        <v>1635</v>
      </c>
      <c r="K5665" s="702">
        <v>51364</v>
      </c>
      <c r="L5665" s="701" t="s">
        <v>1341</v>
      </c>
      <c r="M5665" s="706"/>
      <c r="N5665" s="701" t="s">
        <v>1635</v>
      </c>
      <c r="O5665" s="702">
        <v>272311</v>
      </c>
      <c r="P5665" s="701" t="s">
        <v>1341</v>
      </c>
      <c r="Q5665" s="706"/>
      <c r="R5665" s="701" t="s">
        <v>1341</v>
      </c>
      <c r="S5665" s="701" t="s">
        <v>1341</v>
      </c>
    </row>
    <row r="5666" spans="1:19" x14ac:dyDescent="0.3">
      <c r="A5666" s="701" t="s">
        <v>641</v>
      </c>
      <c r="B5666" s="701" t="s">
        <v>1607</v>
      </c>
      <c r="C5666" s="701" t="s">
        <v>612</v>
      </c>
      <c r="D5666" s="702">
        <v>2005</v>
      </c>
      <c r="E5666" s="701" t="s">
        <v>1662</v>
      </c>
      <c r="F5666" s="701" t="s">
        <v>1663</v>
      </c>
      <c r="G5666" s="701" t="s">
        <v>1607</v>
      </c>
      <c r="H5666" s="703">
        <v>39119</v>
      </c>
      <c r="I5666" s="703">
        <v>39140</v>
      </c>
      <c r="J5666" s="701" t="s">
        <v>1635</v>
      </c>
      <c r="K5666" s="702">
        <v>32880</v>
      </c>
      <c r="L5666" s="701" t="s">
        <v>1644</v>
      </c>
      <c r="M5666" s="702">
        <v>201</v>
      </c>
      <c r="N5666" s="701" t="s">
        <v>1635</v>
      </c>
      <c r="O5666" s="702">
        <v>296393</v>
      </c>
      <c r="P5666" s="701" t="s">
        <v>1644</v>
      </c>
      <c r="Q5666" s="705">
        <v>8901</v>
      </c>
      <c r="R5666" s="701" t="s">
        <v>1341</v>
      </c>
      <c r="S5666" s="701" t="s">
        <v>1341</v>
      </c>
    </row>
    <row r="5667" spans="1:19" x14ac:dyDescent="0.3">
      <c r="A5667" s="701" t="s">
        <v>642</v>
      </c>
      <c r="B5667" s="701" t="s">
        <v>1607</v>
      </c>
      <c r="C5667" s="701" t="s">
        <v>612</v>
      </c>
      <c r="D5667" s="702">
        <v>2005</v>
      </c>
      <c r="E5667" s="701" t="s">
        <v>1651</v>
      </c>
      <c r="F5667" s="701" t="s">
        <v>1652</v>
      </c>
      <c r="G5667" s="701" t="s">
        <v>1607</v>
      </c>
      <c r="H5667" s="703">
        <v>39164</v>
      </c>
      <c r="I5667" s="703">
        <v>39164</v>
      </c>
      <c r="J5667" s="701" t="s">
        <v>1635</v>
      </c>
      <c r="K5667" s="702">
        <v>52708</v>
      </c>
      <c r="L5667" s="701" t="s">
        <v>1341</v>
      </c>
      <c r="M5667" s="706"/>
      <c r="N5667" s="701" t="s">
        <v>1635</v>
      </c>
      <c r="O5667" s="702">
        <v>226170</v>
      </c>
      <c r="P5667" s="701" t="s">
        <v>1341</v>
      </c>
      <c r="Q5667" s="704"/>
      <c r="R5667" s="701" t="s">
        <v>1341</v>
      </c>
      <c r="S5667" s="701" t="s">
        <v>1341</v>
      </c>
    </row>
    <row r="5668" spans="1:19" x14ac:dyDescent="0.3">
      <c r="A5668" s="701" t="s">
        <v>643</v>
      </c>
      <c r="B5668" s="701" t="s">
        <v>1607</v>
      </c>
      <c r="C5668" s="701" t="s">
        <v>612</v>
      </c>
      <c r="D5668" s="702">
        <v>2005</v>
      </c>
      <c r="E5668" s="701" t="s">
        <v>1642</v>
      </c>
      <c r="F5668" s="701" t="s">
        <v>1643</v>
      </c>
      <c r="G5668" s="701" t="s">
        <v>1607</v>
      </c>
      <c r="H5668" s="703">
        <v>39027</v>
      </c>
      <c r="I5668" s="703">
        <v>39027</v>
      </c>
      <c r="J5668" s="701" t="s">
        <v>1635</v>
      </c>
      <c r="K5668" s="702">
        <v>30054</v>
      </c>
      <c r="L5668" s="701" t="s">
        <v>1644</v>
      </c>
      <c r="M5668" s="702">
        <v>115</v>
      </c>
      <c r="N5668" s="701" t="s">
        <v>1635</v>
      </c>
      <c r="O5668" s="702">
        <v>323907</v>
      </c>
      <c r="P5668" s="701" t="s">
        <v>1644</v>
      </c>
      <c r="Q5668" s="705">
        <v>1662</v>
      </c>
      <c r="R5668" s="701" t="s">
        <v>1341</v>
      </c>
      <c r="S5668" s="701" t="s">
        <v>1341</v>
      </c>
    </row>
    <row r="5669" spans="1:19" x14ac:dyDescent="0.3">
      <c r="A5669" s="701" t="s">
        <v>645</v>
      </c>
      <c r="B5669" s="701" t="s">
        <v>1607</v>
      </c>
      <c r="C5669" s="701" t="s">
        <v>612</v>
      </c>
      <c r="D5669" s="702">
        <v>2005</v>
      </c>
      <c r="E5669" s="701" t="s">
        <v>1630</v>
      </c>
      <c r="F5669" s="701" t="s">
        <v>1631</v>
      </c>
      <c r="G5669" s="701" t="s">
        <v>1607</v>
      </c>
      <c r="H5669" s="703">
        <v>39021</v>
      </c>
      <c r="I5669" s="703">
        <v>39025</v>
      </c>
      <c r="J5669" s="701" t="s">
        <v>1635</v>
      </c>
      <c r="K5669" s="702">
        <v>55342</v>
      </c>
      <c r="L5669" s="701" t="s">
        <v>1341</v>
      </c>
      <c r="M5669" s="706"/>
      <c r="N5669" s="701" t="s">
        <v>1635</v>
      </c>
      <c r="O5669" s="702">
        <v>233199</v>
      </c>
      <c r="P5669" s="701" t="s">
        <v>1341</v>
      </c>
      <c r="Q5669" s="704"/>
      <c r="R5669" s="701" t="s">
        <v>1341</v>
      </c>
      <c r="S5669" s="701" t="s">
        <v>1341</v>
      </c>
    </row>
    <row r="5670" spans="1:19" x14ac:dyDescent="0.3">
      <c r="A5670" s="701" t="s">
        <v>5640</v>
      </c>
      <c r="B5670" s="701" t="s">
        <v>1607</v>
      </c>
      <c r="C5670" s="701" t="s">
        <v>612</v>
      </c>
      <c r="D5670" s="702">
        <v>2006</v>
      </c>
      <c r="E5670" s="701" t="s">
        <v>1642</v>
      </c>
      <c r="F5670" s="701" t="s">
        <v>1643</v>
      </c>
      <c r="G5670" s="701" t="s">
        <v>1607</v>
      </c>
      <c r="H5670" s="703">
        <v>39488</v>
      </c>
      <c r="I5670" s="703">
        <v>39488</v>
      </c>
      <c r="J5670" s="701" t="s">
        <v>1644</v>
      </c>
      <c r="K5670" s="702">
        <v>50806</v>
      </c>
      <c r="L5670" s="701" t="s">
        <v>1341</v>
      </c>
      <c r="M5670" s="706"/>
      <c r="N5670" s="701" t="s">
        <v>1644</v>
      </c>
      <c r="O5670" s="702">
        <v>1818</v>
      </c>
      <c r="P5670" s="701" t="s">
        <v>1341</v>
      </c>
      <c r="Q5670" s="704"/>
      <c r="R5670" s="701" t="s">
        <v>250</v>
      </c>
      <c r="S5670" s="701" t="s">
        <v>668</v>
      </c>
    </row>
    <row r="5671" spans="1:19" x14ac:dyDescent="0.3">
      <c r="A5671" s="701" t="s">
        <v>662</v>
      </c>
      <c r="B5671" s="701" t="s">
        <v>1607</v>
      </c>
      <c r="C5671" s="701" t="s">
        <v>612</v>
      </c>
      <c r="D5671" s="702">
        <v>2006</v>
      </c>
      <c r="E5671" s="701" t="s">
        <v>1662</v>
      </c>
      <c r="F5671" s="701" t="s">
        <v>1663</v>
      </c>
      <c r="G5671" s="701" t="s">
        <v>1607</v>
      </c>
      <c r="H5671" s="703">
        <v>39506</v>
      </c>
      <c r="I5671" s="703">
        <v>39506</v>
      </c>
      <c r="J5671" s="701" t="s">
        <v>1608</v>
      </c>
      <c r="K5671" s="702">
        <v>30171</v>
      </c>
      <c r="L5671" s="701" t="s">
        <v>1341</v>
      </c>
      <c r="M5671" s="706"/>
      <c r="N5671" s="701" t="s">
        <v>1608</v>
      </c>
      <c r="O5671" s="702">
        <v>305058</v>
      </c>
      <c r="P5671" s="701" t="s">
        <v>1341</v>
      </c>
      <c r="Q5671" s="704"/>
      <c r="R5671" s="701" t="s">
        <v>1341</v>
      </c>
      <c r="S5671" s="701" t="s">
        <v>1341</v>
      </c>
    </row>
    <row r="5672" spans="1:19" x14ac:dyDescent="0.3">
      <c r="A5672" s="701" t="s">
        <v>663</v>
      </c>
      <c r="B5672" s="701" t="s">
        <v>1607</v>
      </c>
      <c r="C5672" s="701" t="s">
        <v>612</v>
      </c>
      <c r="D5672" s="702">
        <v>2006</v>
      </c>
      <c r="E5672" s="701" t="s">
        <v>1662</v>
      </c>
      <c r="F5672" s="701" t="s">
        <v>1663</v>
      </c>
      <c r="G5672" s="701" t="s">
        <v>1607</v>
      </c>
      <c r="H5672" s="703">
        <v>39506</v>
      </c>
      <c r="I5672" s="703">
        <v>39506</v>
      </c>
      <c r="J5672" s="701" t="s">
        <v>1608</v>
      </c>
      <c r="K5672" s="702">
        <v>30841</v>
      </c>
      <c r="L5672" s="701" t="s">
        <v>1341</v>
      </c>
      <c r="M5672" s="706"/>
      <c r="N5672" s="701" t="s">
        <v>1608</v>
      </c>
      <c r="O5672" s="702">
        <v>304388</v>
      </c>
      <c r="P5672" s="701" t="s">
        <v>1341</v>
      </c>
      <c r="Q5672" s="704"/>
      <c r="R5672" s="701" t="s">
        <v>1341</v>
      </c>
      <c r="S5672" s="701" t="s">
        <v>1341</v>
      </c>
    </row>
    <row r="5673" spans="1:19" x14ac:dyDescent="0.3">
      <c r="A5673" s="701" t="s">
        <v>650</v>
      </c>
      <c r="B5673" s="701" t="s">
        <v>1607</v>
      </c>
      <c r="C5673" s="701" t="s">
        <v>612</v>
      </c>
      <c r="D5673" s="702">
        <v>2006</v>
      </c>
      <c r="E5673" s="701" t="s">
        <v>2474</v>
      </c>
      <c r="F5673" s="701" t="s">
        <v>1652</v>
      </c>
      <c r="G5673" s="701" t="s">
        <v>1607</v>
      </c>
      <c r="H5673" s="703">
        <v>39363</v>
      </c>
      <c r="I5673" s="703">
        <v>39363</v>
      </c>
      <c r="J5673" s="701" t="s">
        <v>1635</v>
      </c>
      <c r="K5673" s="702">
        <v>53021</v>
      </c>
      <c r="L5673" s="701" t="s">
        <v>1341</v>
      </c>
      <c r="M5673" s="706"/>
      <c r="N5673" s="701" t="s">
        <v>1635</v>
      </c>
      <c r="O5673" s="702">
        <v>268316</v>
      </c>
      <c r="P5673" s="701" t="s">
        <v>1341</v>
      </c>
      <c r="Q5673" s="704"/>
      <c r="R5673" s="701" t="s">
        <v>1341</v>
      </c>
      <c r="S5673" s="701" t="s">
        <v>1341</v>
      </c>
    </row>
    <row r="5674" spans="1:19" x14ac:dyDescent="0.3">
      <c r="A5674" s="701" t="s">
        <v>651</v>
      </c>
      <c r="B5674" s="701" t="s">
        <v>1607</v>
      </c>
      <c r="C5674" s="701" t="s">
        <v>612</v>
      </c>
      <c r="D5674" s="702">
        <v>2006</v>
      </c>
      <c r="E5674" s="701" t="s">
        <v>1633</v>
      </c>
      <c r="F5674" s="701" t="s">
        <v>1634</v>
      </c>
      <c r="G5674" s="701" t="s">
        <v>1607</v>
      </c>
      <c r="H5674" s="703">
        <v>39479</v>
      </c>
      <c r="I5674" s="703">
        <v>39479</v>
      </c>
      <c r="J5674" s="701" t="s">
        <v>1635</v>
      </c>
      <c r="K5674" s="702">
        <v>32549</v>
      </c>
      <c r="L5674" s="701" t="s">
        <v>1341</v>
      </c>
      <c r="M5674" s="706"/>
      <c r="N5674" s="701" t="s">
        <v>1635</v>
      </c>
      <c r="O5674" s="702">
        <v>509938</v>
      </c>
      <c r="P5674" s="701" t="s">
        <v>1341</v>
      </c>
      <c r="Q5674" s="704"/>
      <c r="R5674" s="701" t="s">
        <v>1341</v>
      </c>
      <c r="S5674" s="701" t="s">
        <v>1341</v>
      </c>
    </row>
    <row r="5675" spans="1:19" x14ac:dyDescent="0.3">
      <c r="A5675" s="701" t="s">
        <v>652</v>
      </c>
      <c r="B5675" s="701" t="s">
        <v>1607</v>
      </c>
      <c r="C5675" s="701" t="s">
        <v>612</v>
      </c>
      <c r="D5675" s="702">
        <v>2006</v>
      </c>
      <c r="E5675" s="701" t="s">
        <v>1655</v>
      </c>
      <c r="F5675" s="701" t="s">
        <v>1634</v>
      </c>
      <c r="G5675" s="701" t="s">
        <v>1607</v>
      </c>
      <c r="H5675" s="703">
        <v>39512</v>
      </c>
      <c r="I5675" s="703">
        <v>39512</v>
      </c>
      <c r="J5675" s="701" t="s">
        <v>1635</v>
      </c>
      <c r="K5675" s="702">
        <v>31726</v>
      </c>
      <c r="L5675" s="701" t="s">
        <v>1341</v>
      </c>
      <c r="M5675" s="706"/>
      <c r="N5675" s="701" t="s">
        <v>1635</v>
      </c>
      <c r="O5675" s="702">
        <v>197851</v>
      </c>
      <c r="P5675" s="701" t="s">
        <v>1341</v>
      </c>
      <c r="Q5675" s="704"/>
      <c r="R5675" s="701" t="s">
        <v>1341</v>
      </c>
      <c r="S5675" s="701" t="s">
        <v>1341</v>
      </c>
    </row>
    <row r="5676" spans="1:19" x14ac:dyDescent="0.3">
      <c r="A5676" s="701" t="s">
        <v>653</v>
      </c>
      <c r="B5676" s="701" t="s">
        <v>1607</v>
      </c>
      <c r="C5676" s="701" t="s">
        <v>612</v>
      </c>
      <c r="D5676" s="702">
        <v>2006</v>
      </c>
      <c r="E5676" s="701" t="s">
        <v>1630</v>
      </c>
      <c r="F5676" s="701" t="s">
        <v>1631</v>
      </c>
      <c r="G5676" s="701" t="s">
        <v>1607</v>
      </c>
      <c r="H5676" s="703">
        <v>39493</v>
      </c>
      <c r="I5676" s="703">
        <v>39493</v>
      </c>
      <c r="J5676" s="701" t="s">
        <v>1635</v>
      </c>
      <c r="K5676" s="702">
        <v>30802</v>
      </c>
      <c r="L5676" s="701" t="s">
        <v>1644</v>
      </c>
      <c r="M5676" s="702">
        <v>293</v>
      </c>
      <c r="N5676" s="701" t="s">
        <v>1635</v>
      </c>
      <c r="O5676" s="702">
        <v>260147</v>
      </c>
      <c r="P5676" s="701" t="s">
        <v>1644</v>
      </c>
      <c r="Q5676" s="705">
        <v>22331</v>
      </c>
      <c r="R5676" s="701" t="s">
        <v>1341</v>
      </c>
      <c r="S5676" s="701" t="s">
        <v>1341</v>
      </c>
    </row>
    <row r="5677" spans="1:19" x14ac:dyDescent="0.3">
      <c r="A5677" s="701" t="s">
        <v>654</v>
      </c>
      <c r="B5677" s="701" t="s">
        <v>1607</v>
      </c>
      <c r="C5677" s="701" t="s">
        <v>612</v>
      </c>
      <c r="D5677" s="702">
        <v>2006</v>
      </c>
      <c r="E5677" s="701" t="s">
        <v>1655</v>
      </c>
      <c r="F5677" s="701" t="s">
        <v>1631</v>
      </c>
      <c r="G5677" s="701" t="s">
        <v>1607</v>
      </c>
      <c r="H5677" s="703">
        <v>39504</v>
      </c>
      <c r="I5677" s="703">
        <v>39504</v>
      </c>
      <c r="J5677" s="701" t="s">
        <v>1635</v>
      </c>
      <c r="K5677" s="702">
        <v>31821</v>
      </c>
      <c r="L5677" s="701" t="s">
        <v>1341</v>
      </c>
      <c r="M5677" s="706"/>
      <c r="N5677" s="701" t="s">
        <v>1635</v>
      </c>
      <c r="O5677" s="702">
        <v>264863</v>
      </c>
      <c r="P5677" s="701" t="s">
        <v>1341</v>
      </c>
      <c r="Q5677" s="704"/>
      <c r="R5677" s="701" t="s">
        <v>1341</v>
      </c>
      <c r="S5677" s="701" t="s">
        <v>1341</v>
      </c>
    </row>
    <row r="5678" spans="1:19" x14ac:dyDescent="0.3">
      <c r="A5678" s="701" t="s">
        <v>655</v>
      </c>
      <c r="B5678" s="701" t="s">
        <v>1607</v>
      </c>
      <c r="C5678" s="701" t="s">
        <v>612</v>
      </c>
      <c r="D5678" s="702">
        <v>2006</v>
      </c>
      <c r="E5678" s="701" t="s">
        <v>1655</v>
      </c>
      <c r="F5678" s="701" t="s">
        <v>1634</v>
      </c>
      <c r="G5678" s="701" t="s">
        <v>1607</v>
      </c>
      <c r="H5678" s="703">
        <v>39512</v>
      </c>
      <c r="I5678" s="703">
        <v>39512</v>
      </c>
      <c r="J5678" s="701" t="s">
        <v>1635</v>
      </c>
      <c r="K5678" s="702">
        <v>20235</v>
      </c>
      <c r="L5678" s="701" t="s">
        <v>1341</v>
      </c>
      <c r="M5678" s="706"/>
      <c r="N5678" s="701" t="s">
        <v>1341</v>
      </c>
      <c r="O5678" s="706"/>
      <c r="P5678" s="701" t="s">
        <v>1341</v>
      </c>
      <c r="Q5678" s="704"/>
      <c r="R5678" s="701" t="s">
        <v>1341</v>
      </c>
      <c r="S5678" s="701" t="s">
        <v>1341</v>
      </c>
    </row>
    <row r="5679" spans="1:19" x14ac:dyDescent="0.3">
      <c r="A5679" s="701" t="s">
        <v>656</v>
      </c>
      <c r="B5679" s="701" t="s">
        <v>1607</v>
      </c>
      <c r="C5679" s="701" t="s">
        <v>612</v>
      </c>
      <c r="D5679" s="702">
        <v>2006</v>
      </c>
      <c r="E5679" s="701" t="s">
        <v>2474</v>
      </c>
      <c r="F5679" s="701" t="s">
        <v>1652</v>
      </c>
      <c r="G5679" s="701" t="s">
        <v>1607</v>
      </c>
      <c r="H5679" s="703">
        <v>39524</v>
      </c>
      <c r="I5679" s="703">
        <v>39524</v>
      </c>
      <c r="J5679" s="701" t="s">
        <v>1635</v>
      </c>
      <c r="K5679" s="702">
        <v>31225</v>
      </c>
      <c r="L5679" s="701" t="s">
        <v>1341</v>
      </c>
      <c r="M5679" s="706"/>
      <c r="N5679" s="701" t="s">
        <v>1635</v>
      </c>
      <c r="O5679" s="702">
        <v>51819</v>
      </c>
      <c r="P5679" s="701" t="s">
        <v>1341</v>
      </c>
      <c r="Q5679" s="704"/>
      <c r="R5679" s="701" t="s">
        <v>1341</v>
      </c>
      <c r="S5679" s="701" t="s">
        <v>1341</v>
      </c>
    </row>
    <row r="5680" spans="1:19" x14ac:dyDescent="0.3">
      <c r="A5680" s="701" t="s">
        <v>657</v>
      </c>
      <c r="B5680" s="701" t="s">
        <v>1607</v>
      </c>
      <c r="C5680" s="701" t="s">
        <v>612</v>
      </c>
      <c r="D5680" s="702">
        <v>2006</v>
      </c>
      <c r="E5680" s="701" t="s">
        <v>1633</v>
      </c>
      <c r="F5680" s="701" t="s">
        <v>1634</v>
      </c>
      <c r="G5680" s="701" t="s">
        <v>1607</v>
      </c>
      <c r="H5680" s="703">
        <v>39387</v>
      </c>
      <c r="I5680" s="703">
        <v>39387</v>
      </c>
      <c r="J5680" s="701" t="s">
        <v>1635</v>
      </c>
      <c r="K5680" s="702">
        <v>53309</v>
      </c>
      <c r="L5680" s="701" t="s">
        <v>1341</v>
      </c>
      <c r="M5680" s="706"/>
      <c r="N5680" s="701" t="s">
        <v>1635</v>
      </c>
      <c r="O5680" s="702">
        <v>263740</v>
      </c>
      <c r="P5680" s="701" t="s">
        <v>1341</v>
      </c>
      <c r="Q5680" s="704"/>
      <c r="R5680" s="701" t="s">
        <v>1341</v>
      </c>
      <c r="S5680" s="701" t="s">
        <v>1341</v>
      </c>
    </row>
    <row r="5681" spans="1:19" x14ac:dyDescent="0.3">
      <c r="A5681" s="701" t="s">
        <v>658</v>
      </c>
      <c r="B5681" s="701" t="s">
        <v>1607</v>
      </c>
      <c r="C5681" s="701" t="s">
        <v>612</v>
      </c>
      <c r="D5681" s="702">
        <v>2006</v>
      </c>
      <c r="E5681" s="701" t="s">
        <v>1655</v>
      </c>
      <c r="F5681" s="701" t="s">
        <v>1634</v>
      </c>
      <c r="G5681" s="701" t="s">
        <v>1607</v>
      </c>
      <c r="H5681" s="703">
        <v>39512</v>
      </c>
      <c r="I5681" s="703">
        <v>39512</v>
      </c>
      <c r="J5681" s="701" t="s">
        <v>1635</v>
      </c>
      <c r="K5681" s="702">
        <v>32528</v>
      </c>
      <c r="L5681" s="701" t="s">
        <v>1341</v>
      </c>
      <c r="M5681" s="706"/>
      <c r="N5681" s="701" t="s">
        <v>1635</v>
      </c>
      <c r="O5681" s="702">
        <v>225631</v>
      </c>
      <c r="P5681" s="701" t="s">
        <v>1341</v>
      </c>
      <c r="Q5681" s="706"/>
      <c r="R5681" s="701" t="s">
        <v>1341</v>
      </c>
      <c r="S5681" s="701" t="s">
        <v>1341</v>
      </c>
    </row>
    <row r="5682" spans="1:19" x14ac:dyDescent="0.3">
      <c r="A5682" s="701" t="s">
        <v>659</v>
      </c>
      <c r="B5682" s="701" t="s">
        <v>1607</v>
      </c>
      <c r="C5682" s="701" t="s">
        <v>612</v>
      </c>
      <c r="D5682" s="702">
        <v>2006</v>
      </c>
      <c r="E5682" s="701" t="s">
        <v>1630</v>
      </c>
      <c r="F5682" s="701" t="s">
        <v>1631</v>
      </c>
      <c r="G5682" s="701" t="s">
        <v>1607</v>
      </c>
      <c r="H5682" s="703">
        <v>39519</v>
      </c>
      <c r="I5682" s="703">
        <v>39519</v>
      </c>
      <c r="J5682" s="701" t="s">
        <v>1635</v>
      </c>
      <c r="K5682" s="702">
        <v>30440</v>
      </c>
      <c r="L5682" s="701" t="s">
        <v>1644</v>
      </c>
      <c r="M5682" s="705">
        <v>754</v>
      </c>
      <c r="N5682" s="701" t="s">
        <v>1635</v>
      </c>
      <c r="O5682" s="702">
        <v>127706</v>
      </c>
      <c r="P5682" s="701" t="s">
        <v>1644</v>
      </c>
      <c r="Q5682" s="702">
        <v>6632</v>
      </c>
      <c r="R5682" s="701" t="s">
        <v>1341</v>
      </c>
      <c r="S5682" s="701" t="s">
        <v>1341</v>
      </c>
    </row>
    <row r="5683" spans="1:19" x14ac:dyDescent="0.3">
      <c r="A5683" s="701" t="s">
        <v>660</v>
      </c>
      <c r="B5683" s="701" t="s">
        <v>1607</v>
      </c>
      <c r="C5683" s="701" t="s">
        <v>612</v>
      </c>
      <c r="D5683" s="702">
        <v>2006</v>
      </c>
      <c r="E5683" s="701" t="s">
        <v>1655</v>
      </c>
      <c r="F5683" s="701" t="s">
        <v>2477</v>
      </c>
      <c r="G5683" s="701" t="s">
        <v>1607</v>
      </c>
      <c r="H5683" s="703">
        <v>39512</v>
      </c>
      <c r="I5683" s="703">
        <v>39514</v>
      </c>
      <c r="J5683" s="701" t="s">
        <v>1635</v>
      </c>
      <c r="K5683" s="702">
        <v>31755</v>
      </c>
      <c r="L5683" s="701" t="s">
        <v>1341</v>
      </c>
      <c r="M5683" s="704"/>
      <c r="N5683" s="701" t="s">
        <v>1635</v>
      </c>
      <c r="O5683" s="702">
        <v>78929</v>
      </c>
      <c r="P5683" s="701" t="s">
        <v>1341</v>
      </c>
      <c r="Q5683" s="706"/>
      <c r="R5683" s="701" t="s">
        <v>1341</v>
      </c>
      <c r="S5683" s="701" t="s">
        <v>1341</v>
      </c>
    </row>
    <row r="5684" spans="1:19" x14ac:dyDescent="0.3">
      <c r="A5684" s="701" t="s">
        <v>661</v>
      </c>
      <c r="B5684" s="701" t="s">
        <v>1607</v>
      </c>
      <c r="C5684" s="701" t="s">
        <v>612</v>
      </c>
      <c r="D5684" s="702">
        <v>2006</v>
      </c>
      <c r="E5684" s="701" t="s">
        <v>1655</v>
      </c>
      <c r="F5684" s="701" t="s">
        <v>1634</v>
      </c>
      <c r="G5684" s="701" t="s">
        <v>1607</v>
      </c>
      <c r="H5684" s="703">
        <v>39512</v>
      </c>
      <c r="I5684" s="703">
        <v>39512</v>
      </c>
      <c r="J5684" s="701" t="s">
        <v>1635</v>
      </c>
      <c r="K5684" s="702">
        <v>51301</v>
      </c>
      <c r="L5684" s="701" t="s">
        <v>1341</v>
      </c>
      <c r="M5684" s="704"/>
      <c r="N5684" s="701" t="s">
        <v>1635</v>
      </c>
      <c r="O5684" s="705">
        <v>205204</v>
      </c>
      <c r="P5684" s="701" t="s">
        <v>1341</v>
      </c>
      <c r="Q5684" s="704"/>
      <c r="R5684" s="701" t="s">
        <v>1341</v>
      </c>
      <c r="S5684" s="701" t="s">
        <v>1341</v>
      </c>
    </row>
    <row r="5685" spans="1:19" x14ac:dyDescent="0.3">
      <c r="A5685" s="701" t="s">
        <v>664</v>
      </c>
      <c r="B5685" s="701" t="s">
        <v>1607</v>
      </c>
      <c r="C5685" s="701" t="s">
        <v>612</v>
      </c>
      <c r="D5685" s="702">
        <v>2006</v>
      </c>
      <c r="E5685" s="701" t="s">
        <v>1651</v>
      </c>
      <c r="F5685" s="701" t="s">
        <v>1652</v>
      </c>
      <c r="G5685" s="701" t="s">
        <v>1607</v>
      </c>
      <c r="H5685" s="703">
        <v>39743</v>
      </c>
      <c r="I5685" s="703">
        <v>39747</v>
      </c>
      <c r="J5685" s="701" t="s">
        <v>1635</v>
      </c>
      <c r="K5685" s="702">
        <v>52357</v>
      </c>
      <c r="L5685" s="701" t="s">
        <v>1341</v>
      </c>
      <c r="M5685" s="704"/>
      <c r="N5685" s="701" t="s">
        <v>1635</v>
      </c>
      <c r="O5685" s="702">
        <v>236907</v>
      </c>
      <c r="P5685" s="701" t="s">
        <v>1341</v>
      </c>
      <c r="Q5685" s="704"/>
      <c r="R5685" s="701" t="s">
        <v>1341</v>
      </c>
      <c r="S5685" s="701" t="s">
        <v>1341</v>
      </c>
    </row>
    <row r="5686" spans="1:19" x14ac:dyDescent="0.3">
      <c r="A5686" s="701" t="s">
        <v>665</v>
      </c>
      <c r="B5686" s="701" t="s">
        <v>1607</v>
      </c>
      <c r="C5686" s="701" t="s">
        <v>612</v>
      </c>
      <c r="D5686" s="702">
        <v>2006</v>
      </c>
      <c r="E5686" s="701" t="s">
        <v>1642</v>
      </c>
      <c r="F5686" s="701" t="s">
        <v>1643</v>
      </c>
      <c r="G5686" s="701" t="s">
        <v>1607</v>
      </c>
      <c r="H5686" s="703">
        <v>39402</v>
      </c>
      <c r="I5686" s="703">
        <v>39402</v>
      </c>
      <c r="J5686" s="701" t="s">
        <v>1635</v>
      </c>
      <c r="K5686" s="702">
        <v>30243</v>
      </c>
      <c r="L5686" s="701" t="s">
        <v>1341</v>
      </c>
      <c r="M5686" s="704"/>
      <c r="N5686" s="701" t="s">
        <v>1635</v>
      </c>
      <c r="O5686" s="702">
        <v>307716</v>
      </c>
      <c r="P5686" s="701" t="s">
        <v>1644</v>
      </c>
      <c r="Q5686" s="705">
        <v>5254</v>
      </c>
      <c r="R5686" s="701" t="s">
        <v>1341</v>
      </c>
      <c r="S5686" s="701" t="s">
        <v>1341</v>
      </c>
    </row>
    <row r="5687" spans="1:19" x14ac:dyDescent="0.3">
      <c r="A5687" s="701" t="s">
        <v>666</v>
      </c>
      <c r="B5687" s="701" t="s">
        <v>1607</v>
      </c>
      <c r="C5687" s="701" t="s">
        <v>612</v>
      </c>
      <c r="D5687" s="702">
        <v>2006</v>
      </c>
      <c r="E5687" s="701" t="s">
        <v>1642</v>
      </c>
      <c r="F5687" s="701" t="s">
        <v>1643</v>
      </c>
      <c r="G5687" s="701" t="s">
        <v>1607</v>
      </c>
      <c r="H5687" s="703">
        <v>39517</v>
      </c>
      <c r="I5687" s="703">
        <v>39518</v>
      </c>
      <c r="J5687" s="701" t="s">
        <v>1635</v>
      </c>
      <c r="K5687" s="702">
        <v>27321</v>
      </c>
      <c r="L5687" s="701" t="s">
        <v>1644</v>
      </c>
      <c r="M5687" s="705">
        <v>265</v>
      </c>
      <c r="N5687" s="701" t="s">
        <v>1635</v>
      </c>
      <c r="O5687" s="702">
        <v>392498</v>
      </c>
      <c r="P5687" s="701" t="s">
        <v>1644</v>
      </c>
      <c r="Q5687" s="702">
        <v>4272</v>
      </c>
      <c r="R5687" s="701" t="s">
        <v>1341</v>
      </c>
      <c r="S5687" s="701" t="s">
        <v>1341</v>
      </c>
    </row>
    <row r="5688" spans="1:19" x14ac:dyDescent="0.3">
      <c r="A5688" s="701" t="s">
        <v>667</v>
      </c>
      <c r="B5688" s="701" t="s">
        <v>1607</v>
      </c>
      <c r="C5688" s="701" t="s">
        <v>612</v>
      </c>
      <c r="D5688" s="702">
        <v>2006</v>
      </c>
      <c r="E5688" s="701" t="s">
        <v>1642</v>
      </c>
      <c r="F5688" s="701" t="s">
        <v>1643</v>
      </c>
      <c r="G5688" s="701" t="s">
        <v>1607</v>
      </c>
      <c r="H5688" s="703">
        <v>39488</v>
      </c>
      <c r="I5688" s="703">
        <v>39488</v>
      </c>
      <c r="J5688" s="701" t="s">
        <v>1635</v>
      </c>
      <c r="K5688" s="702">
        <v>50426</v>
      </c>
      <c r="L5688" s="701" t="s">
        <v>1644</v>
      </c>
      <c r="M5688" s="705">
        <v>561</v>
      </c>
      <c r="N5688" s="701" t="s">
        <v>1635</v>
      </c>
      <c r="O5688" s="702">
        <v>298312</v>
      </c>
      <c r="P5688" s="701" t="s">
        <v>1644</v>
      </c>
      <c r="Q5688" s="702">
        <v>5460</v>
      </c>
      <c r="R5688" s="701" t="s">
        <v>250</v>
      </c>
      <c r="S5688" s="701" t="s">
        <v>668</v>
      </c>
    </row>
    <row r="5689" spans="1:19" x14ac:dyDescent="0.3">
      <c r="A5689" s="701" t="s">
        <v>669</v>
      </c>
      <c r="B5689" s="701" t="s">
        <v>1607</v>
      </c>
      <c r="C5689" s="701" t="s">
        <v>612</v>
      </c>
      <c r="D5689" s="702">
        <v>2006</v>
      </c>
      <c r="E5689" s="701" t="s">
        <v>1630</v>
      </c>
      <c r="F5689" s="701" t="s">
        <v>1631</v>
      </c>
      <c r="G5689" s="701" t="s">
        <v>1607</v>
      </c>
      <c r="H5689" s="703">
        <v>39386</v>
      </c>
      <c r="I5689" s="703">
        <v>39386</v>
      </c>
      <c r="J5689" s="701" t="s">
        <v>1635</v>
      </c>
      <c r="K5689" s="702">
        <v>48744</v>
      </c>
      <c r="L5689" s="701" t="s">
        <v>1644</v>
      </c>
      <c r="M5689" s="705">
        <v>323</v>
      </c>
      <c r="N5689" s="701" t="s">
        <v>1635</v>
      </c>
      <c r="O5689" s="702">
        <v>266213</v>
      </c>
      <c r="P5689" s="701" t="s">
        <v>1644</v>
      </c>
      <c r="Q5689" s="702">
        <v>1510</v>
      </c>
      <c r="R5689" s="701" t="s">
        <v>1341</v>
      </c>
      <c r="S5689" s="701" t="s">
        <v>1341</v>
      </c>
    </row>
    <row r="5690" spans="1:19" x14ac:dyDescent="0.3">
      <c r="A5690" s="701" t="s">
        <v>614</v>
      </c>
      <c r="B5690" s="701" t="s">
        <v>1607</v>
      </c>
      <c r="C5690" s="701" t="s">
        <v>612</v>
      </c>
      <c r="D5690" s="702">
        <v>2007</v>
      </c>
      <c r="E5690" s="701" t="s">
        <v>1651</v>
      </c>
      <c r="F5690" s="701" t="s">
        <v>2473</v>
      </c>
      <c r="G5690" s="701" t="s">
        <v>1607</v>
      </c>
      <c r="H5690" s="703">
        <v>39885</v>
      </c>
      <c r="I5690" s="703">
        <v>39889</v>
      </c>
      <c r="J5690" s="701" t="s">
        <v>1608</v>
      </c>
      <c r="K5690" s="702">
        <v>43408</v>
      </c>
      <c r="L5690" s="701" t="s">
        <v>1613</v>
      </c>
      <c r="M5690" s="702">
        <v>345</v>
      </c>
      <c r="N5690" s="701" t="s">
        <v>1608</v>
      </c>
      <c r="O5690" s="702">
        <v>222527</v>
      </c>
      <c r="P5690" s="701" t="s">
        <v>1613</v>
      </c>
      <c r="Q5690" s="705">
        <v>5403</v>
      </c>
      <c r="R5690" s="701" t="s">
        <v>1341</v>
      </c>
      <c r="S5690" s="701" t="s">
        <v>1341</v>
      </c>
    </row>
    <row r="5691" spans="1:19" x14ac:dyDescent="0.3">
      <c r="A5691" s="701" t="s">
        <v>675</v>
      </c>
      <c r="B5691" s="701" t="s">
        <v>1607</v>
      </c>
      <c r="C5691" s="701" t="s">
        <v>612</v>
      </c>
      <c r="D5691" s="702">
        <v>2007</v>
      </c>
      <c r="E5691" s="701" t="s">
        <v>1630</v>
      </c>
      <c r="F5691" s="701" t="s">
        <v>1631</v>
      </c>
      <c r="G5691" s="701" t="s">
        <v>1607</v>
      </c>
      <c r="H5691" s="703">
        <v>39748</v>
      </c>
      <c r="I5691" s="703">
        <v>39748</v>
      </c>
      <c r="J5691" s="701" t="s">
        <v>1608</v>
      </c>
      <c r="K5691" s="702">
        <v>53618</v>
      </c>
      <c r="L5691" s="701" t="s">
        <v>1341</v>
      </c>
      <c r="M5691" s="704"/>
      <c r="N5691" s="701" t="s">
        <v>1608</v>
      </c>
      <c r="O5691" s="702">
        <v>249845</v>
      </c>
      <c r="P5691" s="701" t="s">
        <v>1613</v>
      </c>
      <c r="Q5691" s="705">
        <v>284</v>
      </c>
      <c r="R5691" s="701" t="s">
        <v>1341</v>
      </c>
      <c r="S5691" s="701" t="s">
        <v>1341</v>
      </c>
    </row>
    <row r="5692" spans="1:19" x14ac:dyDescent="0.3">
      <c r="A5692" s="701" t="s">
        <v>611</v>
      </c>
      <c r="B5692" s="701" t="s">
        <v>1607</v>
      </c>
      <c r="C5692" s="701" t="s">
        <v>612</v>
      </c>
      <c r="D5692" s="702">
        <v>2007</v>
      </c>
      <c r="E5692" s="701" t="s">
        <v>1655</v>
      </c>
      <c r="F5692" s="701" t="s">
        <v>2477</v>
      </c>
      <c r="G5692" s="701" t="s">
        <v>1607</v>
      </c>
      <c r="H5692" s="703">
        <v>39875</v>
      </c>
      <c r="I5692" s="703">
        <v>39876</v>
      </c>
      <c r="J5692" s="701" t="s">
        <v>1635</v>
      </c>
      <c r="K5692" s="702">
        <v>30721</v>
      </c>
      <c r="L5692" s="701" t="s">
        <v>1644</v>
      </c>
      <c r="M5692" s="705">
        <v>139</v>
      </c>
      <c r="N5692" s="701" t="s">
        <v>1635</v>
      </c>
      <c r="O5692" s="702">
        <v>81249</v>
      </c>
      <c r="P5692" s="701" t="s">
        <v>1644</v>
      </c>
      <c r="Q5692" s="705">
        <v>261</v>
      </c>
      <c r="R5692" s="701" t="s">
        <v>1341</v>
      </c>
      <c r="S5692" s="701" t="s">
        <v>1341</v>
      </c>
    </row>
    <row r="5693" spans="1:19" x14ac:dyDescent="0.3">
      <c r="A5693" s="701" t="s">
        <v>613</v>
      </c>
      <c r="B5693" s="701" t="s">
        <v>1607</v>
      </c>
      <c r="C5693" s="701" t="s">
        <v>612</v>
      </c>
      <c r="D5693" s="702">
        <v>2007</v>
      </c>
      <c r="E5693" s="701" t="s">
        <v>1662</v>
      </c>
      <c r="F5693" s="701" t="s">
        <v>1663</v>
      </c>
      <c r="G5693" s="701" t="s">
        <v>1607</v>
      </c>
      <c r="H5693" s="703">
        <v>39860</v>
      </c>
      <c r="I5693" s="703">
        <v>39872</v>
      </c>
      <c r="J5693" s="701" t="s">
        <v>1635</v>
      </c>
      <c r="K5693" s="702">
        <v>30001</v>
      </c>
      <c r="L5693" s="701" t="s">
        <v>1644</v>
      </c>
      <c r="M5693" s="702">
        <v>437</v>
      </c>
      <c r="N5693" s="701" t="s">
        <v>1635</v>
      </c>
      <c r="O5693" s="702">
        <v>635810</v>
      </c>
      <c r="P5693" s="701" t="s">
        <v>1644</v>
      </c>
      <c r="Q5693" s="702">
        <v>11206</v>
      </c>
      <c r="R5693" s="701" t="s">
        <v>1341</v>
      </c>
      <c r="S5693" s="701" t="s">
        <v>1341</v>
      </c>
    </row>
    <row r="5694" spans="1:19" x14ac:dyDescent="0.3">
      <c r="A5694" s="701" t="s">
        <v>615</v>
      </c>
      <c r="B5694" s="701" t="s">
        <v>1607</v>
      </c>
      <c r="C5694" s="701" t="s">
        <v>612</v>
      </c>
      <c r="D5694" s="702">
        <v>2007</v>
      </c>
      <c r="E5694" s="701" t="s">
        <v>1651</v>
      </c>
      <c r="F5694" s="701" t="s">
        <v>1652</v>
      </c>
      <c r="G5694" s="701" t="s">
        <v>1607</v>
      </c>
      <c r="H5694" s="703">
        <v>39888</v>
      </c>
      <c r="I5694" s="703">
        <v>39897</v>
      </c>
      <c r="J5694" s="701" t="s">
        <v>1635</v>
      </c>
      <c r="K5694" s="702">
        <v>41819</v>
      </c>
      <c r="L5694" s="701" t="s">
        <v>1644</v>
      </c>
      <c r="M5694" s="702">
        <v>698</v>
      </c>
      <c r="N5694" s="701" t="s">
        <v>1635</v>
      </c>
      <c r="O5694" s="702">
        <v>270581</v>
      </c>
      <c r="P5694" s="701" t="s">
        <v>1341</v>
      </c>
      <c r="Q5694" s="706"/>
      <c r="R5694" s="701" t="s">
        <v>1341</v>
      </c>
      <c r="S5694" s="701" t="s">
        <v>1341</v>
      </c>
    </row>
    <row r="5695" spans="1:19" x14ac:dyDescent="0.3">
      <c r="A5695" s="701" t="s">
        <v>616</v>
      </c>
      <c r="B5695" s="701" t="s">
        <v>1607</v>
      </c>
      <c r="C5695" s="701" t="s">
        <v>612</v>
      </c>
      <c r="D5695" s="702">
        <v>2007</v>
      </c>
      <c r="E5695" s="701" t="s">
        <v>1642</v>
      </c>
      <c r="F5695" s="701" t="s">
        <v>1643</v>
      </c>
      <c r="G5695" s="701" t="s">
        <v>1607</v>
      </c>
      <c r="H5695" s="703">
        <v>39759</v>
      </c>
      <c r="I5695" s="703">
        <v>39759</v>
      </c>
      <c r="J5695" s="701" t="s">
        <v>1635</v>
      </c>
      <c r="K5695" s="702">
        <v>82691</v>
      </c>
      <c r="L5695" s="701" t="s">
        <v>1341</v>
      </c>
      <c r="M5695" s="706"/>
      <c r="N5695" s="701" t="s">
        <v>1635</v>
      </c>
      <c r="O5695" s="702">
        <v>1364</v>
      </c>
      <c r="P5695" s="701" t="s">
        <v>1341</v>
      </c>
      <c r="Q5695" s="706"/>
      <c r="R5695" s="701" t="s">
        <v>258</v>
      </c>
      <c r="S5695" s="701" t="s">
        <v>617</v>
      </c>
    </row>
    <row r="5696" spans="1:19" x14ac:dyDescent="0.3">
      <c r="A5696" s="701" t="s">
        <v>618</v>
      </c>
      <c r="B5696" s="701" t="s">
        <v>1607</v>
      </c>
      <c r="C5696" s="701" t="s">
        <v>612</v>
      </c>
      <c r="D5696" s="702">
        <v>2007</v>
      </c>
      <c r="E5696" s="701" t="s">
        <v>1662</v>
      </c>
      <c r="F5696" s="701" t="s">
        <v>2476</v>
      </c>
      <c r="G5696" s="701" t="s">
        <v>1607</v>
      </c>
      <c r="H5696" s="703">
        <v>39658</v>
      </c>
      <c r="I5696" s="703">
        <v>39669</v>
      </c>
      <c r="J5696" s="701" t="s">
        <v>1635</v>
      </c>
      <c r="K5696" s="702">
        <v>107788</v>
      </c>
      <c r="L5696" s="701" t="s">
        <v>1644</v>
      </c>
      <c r="M5696" s="702">
        <v>218</v>
      </c>
      <c r="N5696" s="701" t="s">
        <v>1635</v>
      </c>
      <c r="O5696" s="702">
        <v>38441</v>
      </c>
      <c r="P5696" s="701" t="s">
        <v>1644</v>
      </c>
      <c r="Q5696" s="705">
        <v>1548</v>
      </c>
      <c r="R5696" s="701" t="s">
        <v>1341</v>
      </c>
      <c r="S5696" s="701" t="s">
        <v>1341</v>
      </c>
    </row>
    <row r="5697" spans="1:19" x14ac:dyDescent="0.3">
      <c r="A5697" s="701" t="s">
        <v>619</v>
      </c>
      <c r="B5697" s="701" t="s">
        <v>1607</v>
      </c>
      <c r="C5697" s="701" t="s">
        <v>612</v>
      </c>
      <c r="D5697" s="702">
        <v>2007</v>
      </c>
      <c r="E5697" s="701" t="s">
        <v>1642</v>
      </c>
      <c r="F5697" s="701" t="s">
        <v>1643</v>
      </c>
      <c r="G5697" s="701" t="s">
        <v>1607</v>
      </c>
      <c r="H5697" s="703">
        <v>39858</v>
      </c>
      <c r="I5697" s="703">
        <v>39874</v>
      </c>
      <c r="J5697" s="701" t="s">
        <v>1635</v>
      </c>
      <c r="K5697" s="702">
        <v>104073</v>
      </c>
      <c r="L5697" s="701" t="s">
        <v>1644</v>
      </c>
      <c r="M5697" s="702">
        <v>3529</v>
      </c>
      <c r="N5697" s="701" t="s">
        <v>1341</v>
      </c>
      <c r="O5697" s="706"/>
      <c r="P5697" s="701" t="s">
        <v>1341</v>
      </c>
      <c r="Q5697" s="704"/>
      <c r="R5697" s="701" t="s">
        <v>258</v>
      </c>
      <c r="S5697" s="701" t="s">
        <v>620</v>
      </c>
    </row>
    <row r="5698" spans="1:19" x14ac:dyDescent="0.3">
      <c r="A5698" s="701" t="s">
        <v>621</v>
      </c>
      <c r="B5698" s="701" t="s">
        <v>1607</v>
      </c>
      <c r="C5698" s="701" t="s">
        <v>612</v>
      </c>
      <c r="D5698" s="702">
        <v>2007</v>
      </c>
      <c r="E5698" s="701" t="s">
        <v>1642</v>
      </c>
      <c r="F5698" s="701" t="s">
        <v>1643</v>
      </c>
      <c r="G5698" s="701" t="s">
        <v>1607</v>
      </c>
      <c r="H5698" s="703">
        <v>39850</v>
      </c>
      <c r="I5698" s="703">
        <v>39850</v>
      </c>
      <c r="J5698" s="701" t="s">
        <v>1635</v>
      </c>
      <c r="K5698" s="702">
        <v>92537</v>
      </c>
      <c r="L5698" s="701" t="s">
        <v>1644</v>
      </c>
      <c r="M5698" s="705">
        <v>2736</v>
      </c>
      <c r="N5698" s="701" t="s">
        <v>1635</v>
      </c>
      <c r="O5698" s="702">
        <v>6673</v>
      </c>
      <c r="P5698" s="701" t="s">
        <v>1644</v>
      </c>
      <c r="Q5698" s="705">
        <v>1374</v>
      </c>
      <c r="R5698" s="701" t="s">
        <v>258</v>
      </c>
      <c r="S5698" s="701" t="s">
        <v>622</v>
      </c>
    </row>
    <row r="5699" spans="1:19" x14ac:dyDescent="0.3">
      <c r="A5699" s="701" t="s">
        <v>649</v>
      </c>
      <c r="B5699" s="701" t="s">
        <v>1607</v>
      </c>
      <c r="C5699" s="701" t="s">
        <v>612</v>
      </c>
      <c r="D5699" s="702">
        <v>2007</v>
      </c>
      <c r="E5699" s="701" t="s">
        <v>1630</v>
      </c>
      <c r="F5699" s="701" t="s">
        <v>1631</v>
      </c>
      <c r="G5699" s="701" t="s">
        <v>1607</v>
      </c>
      <c r="H5699" s="703">
        <v>39888</v>
      </c>
      <c r="I5699" s="703">
        <v>39889</v>
      </c>
      <c r="J5699" s="701" t="s">
        <v>1635</v>
      </c>
      <c r="K5699" s="702">
        <v>30709</v>
      </c>
      <c r="L5699" s="701" t="s">
        <v>1644</v>
      </c>
      <c r="M5699" s="702">
        <v>123</v>
      </c>
      <c r="N5699" s="701" t="s">
        <v>1635</v>
      </c>
      <c r="O5699" s="702">
        <v>399381</v>
      </c>
      <c r="P5699" s="701" t="s">
        <v>1644</v>
      </c>
      <c r="Q5699" s="705">
        <v>19013</v>
      </c>
      <c r="R5699" s="701" t="s">
        <v>1341</v>
      </c>
      <c r="S5699" s="701" t="s">
        <v>1341</v>
      </c>
    </row>
    <row r="5700" spans="1:19" x14ac:dyDescent="0.3">
      <c r="A5700" s="701" t="s">
        <v>672</v>
      </c>
      <c r="B5700" s="701" t="s">
        <v>1607</v>
      </c>
      <c r="C5700" s="701" t="s">
        <v>612</v>
      </c>
      <c r="D5700" s="702">
        <v>2007</v>
      </c>
      <c r="E5700" s="701" t="s">
        <v>1655</v>
      </c>
      <c r="F5700" s="701" t="s">
        <v>1634</v>
      </c>
      <c r="G5700" s="701" t="s">
        <v>1607</v>
      </c>
      <c r="H5700" s="703">
        <v>39755</v>
      </c>
      <c r="I5700" s="703">
        <v>39770</v>
      </c>
      <c r="J5700" s="701" t="s">
        <v>1635</v>
      </c>
      <c r="K5700" s="702">
        <v>48629</v>
      </c>
      <c r="L5700" s="701" t="s">
        <v>1644</v>
      </c>
      <c r="M5700" s="705">
        <v>1071</v>
      </c>
      <c r="N5700" s="701" t="s">
        <v>1635</v>
      </c>
      <c r="O5700" s="702">
        <v>229921</v>
      </c>
      <c r="P5700" s="701" t="s">
        <v>1644</v>
      </c>
      <c r="Q5700" s="702">
        <v>3454</v>
      </c>
      <c r="R5700" s="701" t="s">
        <v>1341</v>
      </c>
      <c r="S5700" s="701" t="s">
        <v>1341</v>
      </c>
    </row>
    <row r="5701" spans="1:19" x14ac:dyDescent="0.3">
      <c r="A5701" s="701" t="s">
        <v>673</v>
      </c>
      <c r="B5701" s="701" t="s">
        <v>1607</v>
      </c>
      <c r="C5701" s="701" t="s">
        <v>612</v>
      </c>
      <c r="D5701" s="702">
        <v>2007</v>
      </c>
      <c r="E5701" s="701" t="s">
        <v>1633</v>
      </c>
      <c r="F5701" s="701" t="s">
        <v>1634</v>
      </c>
      <c r="G5701" s="701" t="s">
        <v>1607</v>
      </c>
      <c r="H5701" s="703">
        <v>39853</v>
      </c>
      <c r="I5701" s="703">
        <v>39875</v>
      </c>
      <c r="J5701" s="701" t="s">
        <v>1635</v>
      </c>
      <c r="K5701" s="702">
        <v>25269</v>
      </c>
      <c r="L5701" s="701" t="s">
        <v>1644</v>
      </c>
      <c r="M5701" s="702">
        <v>47</v>
      </c>
      <c r="N5701" s="701" t="s">
        <v>1635</v>
      </c>
      <c r="O5701" s="702">
        <v>1335847</v>
      </c>
      <c r="P5701" s="701" t="s">
        <v>1644</v>
      </c>
      <c r="Q5701" s="705">
        <v>4841</v>
      </c>
      <c r="R5701" s="701" t="s">
        <v>1341</v>
      </c>
      <c r="S5701" s="701" t="s">
        <v>1341</v>
      </c>
    </row>
    <row r="5702" spans="1:19" x14ac:dyDescent="0.3">
      <c r="A5702" s="701" t="s">
        <v>674</v>
      </c>
      <c r="B5702" s="701" t="s">
        <v>1607</v>
      </c>
      <c r="C5702" s="701" t="s">
        <v>612</v>
      </c>
      <c r="D5702" s="702">
        <v>2007</v>
      </c>
      <c r="E5702" s="701" t="s">
        <v>1642</v>
      </c>
      <c r="F5702" s="701" t="s">
        <v>1643</v>
      </c>
      <c r="G5702" s="701" t="s">
        <v>1607</v>
      </c>
      <c r="H5702" s="703">
        <v>39759</v>
      </c>
      <c r="I5702" s="703">
        <v>39759</v>
      </c>
      <c r="J5702" s="701" t="s">
        <v>1635</v>
      </c>
      <c r="K5702" s="702">
        <v>30744</v>
      </c>
      <c r="L5702" s="701" t="s">
        <v>1644</v>
      </c>
      <c r="M5702" s="702">
        <v>577</v>
      </c>
      <c r="N5702" s="701" t="s">
        <v>1341</v>
      </c>
      <c r="O5702" s="706"/>
      <c r="P5702" s="701" t="s">
        <v>1341</v>
      </c>
      <c r="Q5702" s="704"/>
      <c r="R5702" s="701" t="s">
        <v>258</v>
      </c>
      <c r="S5702" s="701" t="s">
        <v>617</v>
      </c>
    </row>
    <row r="5703" spans="1:19" x14ac:dyDescent="0.3">
      <c r="A5703" s="701" t="s">
        <v>1629</v>
      </c>
      <c r="B5703" s="701" t="s">
        <v>1607</v>
      </c>
      <c r="C5703" s="701" t="s">
        <v>612</v>
      </c>
      <c r="D5703" s="702">
        <v>2008</v>
      </c>
      <c r="E5703" s="701" t="s">
        <v>1630</v>
      </c>
      <c r="F5703" s="701" t="s">
        <v>1631</v>
      </c>
      <c r="G5703" s="701" t="s">
        <v>1607</v>
      </c>
      <c r="H5703" s="703">
        <v>40116</v>
      </c>
      <c r="I5703" s="703">
        <v>40118</v>
      </c>
      <c r="J5703" s="701" t="s">
        <v>1608</v>
      </c>
      <c r="K5703" s="702">
        <v>49845</v>
      </c>
      <c r="L5703" s="701" t="s">
        <v>1341</v>
      </c>
      <c r="M5703" s="706"/>
      <c r="N5703" s="701" t="s">
        <v>1608</v>
      </c>
      <c r="O5703" s="702">
        <v>259204</v>
      </c>
      <c r="P5703" s="701" t="s">
        <v>1613</v>
      </c>
      <c r="Q5703" s="705">
        <v>508</v>
      </c>
      <c r="R5703" s="701" t="s">
        <v>1341</v>
      </c>
      <c r="S5703" s="701" t="s">
        <v>1341</v>
      </c>
    </row>
    <row r="5704" spans="1:19" x14ac:dyDescent="0.3">
      <c r="A5704" s="701" t="s">
        <v>1636</v>
      </c>
      <c r="B5704" s="701" t="s">
        <v>1607</v>
      </c>
      <c r="C5704" s="701" t="s">
        <v>612</v>
      </c>
      <c r="D5704" s="702">
        <v>2008</v>
      </c>
      <c r="E5704" s="701" t="s">
        <v>1630</v>
      </c>
      <c r="F5704" s="701" t="s">
        <v>1631</v>
      </c>
      <c r="G5704" s="701" t="s">
        <v>1607</v>
      </c>
      <c r="H5704" s="703">
        <v>40268</v>
      </c>
      <c r="I5704" s="703">
        <v>40276</v>
      </c>
      <c r="J5704" s="701" t="s">
        <v>1608</v>
      </c>
      <c r="K5704" s="702">
        <v>43649</v>
      </c>
      <c r="L5704" s="701" t="s">
        <v>1341</v>
      </c>
      <c r="M5704" s="706"/>
      <c r="N5704" s="701" t="s">
        <v>1608</v>
      </c>
      <c r="O5704" s="702">
        <v>387385</v>
      </c>
      <c r="P5704" s="701" t="s">
        <v>1341</v>
      </c>
      <c r="Q5704" s="704"/>
      <c r="R5704" s="701" t="s">
        <v>1341</v>
      </c>
      <c r="S5704" s="701" t="s">
        <v>1341</v>
      </c>
    </row>
    <row r="5705" spans="1:19" x14ac:dyDescent="0.3">
      <c r="A5705" s="701" t="s">
        <v>1637</v>
      </c>
      <c r="B5705" s="701" t="s">
        <v>1607</v>
      </c>
      <c r="C5705" s="701" t="s">
        <v>612</v>
      </c>
      <c r="D5705" s="702">
        <v>2008</v>
      </c>
      <c r="E5705" s="701" t="s">
        <v>1630</v>
      </c>
      <c r="F5705" s="701" t="s">
        <v>1631</v>
      </c>
      <c r="G5705" s="701" t="s">
        <v>1607</v>
      </c>
      <c r="H5705" s="703">
        <v>40214</v>
      </c>
      <c r="I5705" s="703">
        <v>40217</v>
      </c>
      <c r="J5705" s="701" t="s">
        <v>1608</v>
      </c>
      <c r="K5705" s="702">
        <v>55897</v>
      </c>
      <c r="L5705" s="701" t="s">
        <v>1341</v>
      </c>
      <c r="M5705" s="706"/>
      <c r="N5705" s="701" t="s">
        <v>1608</v>
      </c>
      <c r="O5705" s="702">
        <v>249743</v>
      </c>
      <c r="P5705" s="701" t="s">
        <v>1341</v>
      </c>
      <c r="Q5705" s="704"/>
      <c r="R5705" s="701" t="s">
        <v>1341</v>
      </c>
      <c r="S5705" s="701" t="s">
        <v>1341</v>
      </c>
    </row>
    <row r="5706" spans="1:19" x14ac:dyDescent="0.3">
      <c r="A5706" s="701" t="s">
        <v>1650</v>
      </c>
      <c r="B5706" s="701" t="s">
        <v>1607</v>
      </c>
      <c r="C5706" s="701" t="s">
        <v>612</v>
      </c>
      <c r="D5706" s="702">
        <v>2008</v>
      </c>
      <c r="E5706" s="701" t="s">
        <v>1651</v>
      </c>
      <c r="F5706" s="701" t="s">
        <v>1652</v>
      </c>
      <c r="G5706" s="701" t="s">
        <v>1607</v>
      </c>
      <c r="H5706" s="703">
        <v>40098</v>
      </c>
      <c r="I5706" s="703">
        <v>40098</v>
      </c>
      <c r="J5706" s="701" t="s">
        <v>1608</v>
      </c>
      <c r="K5706" s="702">
        <v>47308</v>
      </c>
      <c r="L5706" s="701" t="s">
        <v>1613</v>
      </c>
      <c r="M5706" s="702">
        <v>776</v>
      </c>
      <c r="N5706" s="701" t="s">
        <v>1608</v>
      </c>
      <c r="O5706" s="702">
        <v>151953</v>
      </c>
      <c r="P5706" s="701" t="s">
        <v>1341</v>
      </c>
      <c r="Q5706" s="704"/>
      <c r="R5706" s="701" t="s">
        <v>1341</v>
      </c>
      <c r="S5706" s="701" t="s">
        <v>1341</v>
      </c>
    </row>
    <row r="5707" spans="1:19" x14ac:dyDescent="0.3">
      <c r="A5707" s="701" t="s">
        <v>1653</v>
      </c>
      <c r="B5707" s="701" t="s">
        <v>1607</v>
      </c>
      <c r="C5707" s="701" t="s">
        <v>612</v>
      </c>
      <c r="D5707" s="702">
        <v>2008</v>
      </c>
      <c r="E5707" s="701" t="s">
        <v>1651</v>
      </c>
      <c r="F5707" s="701" t="s">
        <v>1652</v>
      </c>
      <c r="G5707" s="701" t="s">
        <v>1607</v>
      </c>
      <c r="H5707" s="703">
        <v>40219</v>
      </c>
      <c r="I5707" s="703">
        <v>40219</v>
      </c>
      <c r="J5707" s="701" t="s">
        <v>1608</v>
      </c>
      <c r="K5707" s="702">
        <v>47180</v>
      </c>
      <c r="L5707" s="701" t="s">
        <v>1613</v>
      </c>
      <c r="M5707" s="705">
        <v>96</v>
      </c>
      <c r="N5707" s="701" t="s">
        <v>1608</v>
      </c>
      <c r="O5707" s="702">
        <v>308893</v>
      </c>
      <c r="P5707" s="701" t="s">
        <v>1341</v>
      </c>
      <c r="Q5707" s="704"/>
      <c r="R5707" s="701" t="s">
        <v>1341</v>
      </c>
      <c r="S5707" s="701" t="s">
        <v>1341</v>
      </c>
    </row>
    <row r="5708" spans="1:19" x14ac:dyDescent="0.3">
      <c r="A5708" s="701" t="s">
        <v>1632</v>
      </c>
      <c r="B5708" s="701" t="s">
        <v>1607</v>
      </c>
      <c r="C5708" s="701" t="s">
        <v>612</v>
      </c>
      <c r="D5708" s="702">
        <v>2008</v>
      </c>
      <c r="E5708" s="701" t="s">
        <v>1633</v>
      </c>
      <c r="F5708" s="701" t="s">
        <v>1634</v>
      </c>
      <c r="G5708" s="701" t="s">
        <v>1607</v>
      </c>
      <c r="H5708" s="703">
        <v>40206</v>
      </c>
      <c r="I5708" s="703">
        <v>40206</v>
      </c>
      <c r="J5708" s="701" t="s">
        <v>1635</v>
      </c>
      <c r="K5708" s="702">
        <v>34885</v>
      </c>
      <c r="L5708" s="701" t="s">
        <v>1341</v>
      </c>
      <c r="M5708" s="704"/>
      <c r="N5708" s="701" t="s">
        <v>1635</v>
      </c>
      <c r="O5708" s="702">
        <v>649129</v>
      </c>
      <c r="P5708" s="701" t="s">
        <v>1341</v>
      </c>
      <c r="Q5708" s="704"/>
      <c r="R5708" s="701" t="s">
        <v>1341</v>
      </c>
      <c r="S5708" s="701" t="s">
        <v>1341</v>
      </c>
    </row>
    <row r="5709" spans="1:19" x14ac:dyDescent="0.3">
      <c r="A5709" s="701" t="s">
        <v>1641</v>
      </c>
      <c r="B5709" s="701" t="s">
        <v>1607</v>
      </c>
      <c r="C5709" s="701" t="s">
        <v>612</v>
      </c>
      <c r="D5709" s="702">
        <v>2008</v>
      </c>
      <c r="E5709" s="701" t="s">
        <v>1642</v>
      </c>
      <c r="F5709" s="701" t="s">
        <v>1643</v>
      </c>
      <c r="G5709" s="701" t="s">
        <v>1607</v>
      </c>
      <c r="H5709" s="703">
        <v>40200</v>
      </c>
      <c r="I5709" s="703">
        <v>40214</v>
      </c>
      <c r="J5709" s="701" t="s">
        <v>1635</v>
      </c>
      <c r="K5709" s="702">
        <v>101401</v>
      </c>
      <c r="L5709" s="701" t="s">
        <v>1644</v>
      </c>
      <c r="M5709" s="705">
        <v>543</v>
      </c>
      <c r="N5709" s="701" t="s">
        <v>1644</v>
      </c>
      <c r="O5709" s="702">
        <v>1771</v>
      </c>
      <c r="P5709" s="701" t="s">
        <v>1341</v>
      </c>
      <c r="Q5709" s="704"/>
      <c r="R5709" s="701" t="s">
        <v>258</v>
      </c>
      <c r="S5709" s="701" t="s">
        <v>1645</v>
      </c>
    </row>
    <row r="5710" spans="1:19" x14ac:dyDescent="0.3">
      <c r="A5710" s="701" t="s">
        <v>1646</v>
      </c>
      <c r="B5710" s="701" t="s">
        <v>1607</v>
      </c>
      <c r="C5710" s="701" t="s">
        <v>612</v>
      </c>
      <c r="D5710" s="702">
        <v>2008</v>
      </c>
      <c r="E5710" s="701" t="s">
        <v>1642</v>
      </c>
      <c r="F5710" s="701" t="s">
        <v>1643</v>
      </c>
      <c r="G5710" s="701" t="s">
        <v>1607</v>
      </c>
      <c r="H5710" s="703">
        <v>40240</v>
      </c>
      <c r="I5710" s="703">
        <v>40246</v>
      </c>
      <c r="J5710" s="701" t="s">
        <v>1635</v>
      </c>
      <c r="K5710" s="702">
        <v>93527</v>
      </c>
      <c r="L5710" s="701" t="s">
        <v>1644</v>
      </c>
      <c r="M5710" s="705">
        <v>5558</v>
      </c>
      <c r="N5710" s="701" t="s">
        <v>1644</v>
      </c>
      <c r="O5710" s="702">
        <v>4109</v>
      </c>
      <c r="P5710" s="701" t="s">
        <v>1341</v>
      </c>
      <c r="Q5710" s="704"/>
      <c r="R5710" s="701" t="s">
        <v>258</v>
      </c>
      <c r="S5710" s="701" t="s">
        <v>1647</v>
      </c>
    </row>
    <row r="5711" spans="1:19" x14ac:dyDescent="0.3">
      <c r="A5711" s="701" t="s">
        <v>1648</v>
      </c>
      <c r="B5711" s="701" t="s">
        <v>1607</v>
      </c>
      <c r="C5711" s="701" t="s">
        <v>612</v>
      </c>
      <c r="D5711" s="702">
        <v>2008</v>
      </c>
      <c r="E5711" s="701" t="s">
        <v>1642</v>
      </c>
      <c r="F5711" s="701" t="s">
        <v>1643</v>
      </c>
      <c r="G5711" s="701" t="s">
        <v>1607</v>
      </c>
      <c r="H5711" s="703">
        <v>40125</v>
      </c>
      <c r="I5711" s="703">
        <v>40125</v>
      </c>
      <c r="J5711" s="701" t="s">
        <v>1635</v>
      </c>
      <c r="K5711" s="702">
        <v>105942</v>
      </c>
      <c r="L5711" s="701" t="s">
        <v>1644</v>
      </c>
      <c r="M5711" s="702">
        <v>62</v>
      </c>
      <c r="N5711" s="701" t="s">
        <v>1635</v>
      </c>
      <c r="O5711" s="702">
        <v>949</v>
      </c>
      <c r="P5711" s="701" t="s">
        <v>1644</v>
      </c>
      <c r="Q5711" s="705">
        <v>657</v>
      </c>
      <c r="R5711" s="701" t="s">
        <v>258</v>
      </c>
      <c r="S5711" s="701" t="s">
        <v>1649</v>
      </c>
    </row>
    <row r="5712" spans="1:19" x14ac:dyDescent="0.3">
      <c r="A5712" s="701" t="s">
        <v>1654</v>
      </c>
      <c r="B5712" s="701" t="s">
        <v>1607</v>
      </c>
      <c r="C5712" s="701" t="s">
        <v>612</v>
      </c>
      <c r="D5712" s="702">
        <v>2008</v>
      </c>
      <c r="E5712" s="701" t="s">
        <v>1655</v>
      </c>
      <c r="F5712" s="701" t="s">
        <v>1634</v>
      </c>
      <c r="G5712" s="701" t="s">
        <v>1607</v>
      </c>
      <c r="H5712" s="703">
        <v>40247</v>
      </c>
      <c r="I5712" s="703">
        <v>40247</v>
      </c>
      <c r="J5712" s="701" t="s">
        <v>1635</v>
      </c>
      <c r="K5712" s="702">
        <v>112211</v>
      </c>
      <c r="L5712" s="701" t="s">
        <v>1644</v>
      </c>
      <c r="M5712" s="702">
        <v>428</v>
      </c>
      <c r="N5712" s="701" t="s">
        <v>1635</v>
      </c>
      <c r="O5712" s="705">
        <v>265750</v>
      </c>
      <c r="P5712" s="701" t="s">
        <v>1341</v>
      </c>
      <c r="Q5712" s="704"/>
      <c r="R5712" s="701" t="s">
        <v>1341</v>
      </c>
      <c r="S5712" s="701" t="s">
        <v>1341</v>
      </c>
    </row>
    <row r="5713" spans="1:19" x14ac:dyDescent="0.3">
      <c r="A5713" s="701" t="s">
        <v>1656</v>
      </c>
      <c r="B5713" s="701" t="s">
        <v>1607</v>
      </c>
      <c r="C5713" s="701" t="s">
        <v>612</v>
      </c>
      <c r="D5713" s="702">
        <v>2008</v>
      </c>
      <c r="E5713" s="701" t="s">
        <v>1633</v>
      </c>
      <c r="F5713" s="701" t="s">
        <v>1634</v>
      </c>
      <c r="G5713" s="701" t="s">
        <v>1607</v>
      </c>
      <c r="H5713" s="703">
        <v>40247</v>
      </c>
      <c r="I5713" s="703">
        <v>40247</v>
      </c>
      <c r="J5713" s="701" t="s">
        <v>1635</v>
      </c>
      <c r="K5713" s="702">
        <v>112539</v>
      </c>
      <c r="L5713" s="701" t="s">
        <v>1341</v>
      </c>
      <c r="M5713" s="706"/>
      <c r="N5713" s="701" t="s">
        <v>1635</v>
      </c>
      <c r="O5713" s="702">
        <v>508908</v>
      </c>
      <c r="P5713" s="701" t="s">
        <v>1341</v>
      </c>
      <c r="Q5713" s="706"/>
      <c r="R5713" s="701" t="s">
        <v>1341</v>
      </c>
      <c r="S5713" s="701" t="s">
        <v>1341</v>
      </c>
    </row>
    <row r="5714" spans="1:19" x14ac:dyDescent="0.3">
      <c r="A5714" s="701" t="s">
        <v>1657</v>
      </c>
      <c r="B5714" s="701" t="s">
        <v>1607</v>
      </c>
      <c r="C5714" s="701" t="s">
        <v>612</v>
      </c>
      <c r="D5714" s="702">
        <v>2008</v>
      </c>
      <c r="E5714" s="701" t="s">
        <v>1633</v>
      </c>
      <c r="F5714" s="701" t="s">
        <v>1634</v>
      </c>
      <c r="G5714" s="701" t="s">
        <v>1607</v>
      </c>
      <c r="H5714" s="703">
        <v>40270</v>
      </c>
      <c r="I5714" s="703">
        <v>40270</v>
      </c>
      <c r="J5714" s="701" t="s">
        <v>1635</v>
      </c>
      <c r="K5714" s="702">
        <v>11453</v>
      </c>
      <c r="L5714" s="701" t="s">
        <v>1341</v>
      </c>
      <c r="M5714" s="704"/>
      <c r="N5714" s="701" t="s">
        <v>1635</v>
      </c>
      <c r="O5714" s="702">
        <v>128747</v>
      </c>
      <c r="P5714" s="701" t="s">
        <v>1341</v>
      </c>
      <c r="Q5714" s="704"/>
      <c r="R5714" s="701" t="s">
        <v>1341</v>
      </c>
      <c r="S5714" s="701" t="s">
        <v>1341</v>
      </c>
    </row>
    <row r="5715" spans="1:19" x14ac:dyDescent="0.3">
      <c r="A5715" s="701" t="s">
        <v>1661</v>
      </c>
      <c r="B5715" s="701" t="s">
        <v>1607</v>
      </c>
      <c r="C5715" s="701" t="s">
        <v>612</v>
      </c>
      <c r="D5715" s="702">
        <v>2008</v>
      </c>
      <c r="E5715" s="701" t="s">
        <v>1662</v>
      </c>
      <c r="F5715" s="701" t="s">
        <v>1663</v>
      </c>
      <c r="G5715" s="701" t="s">
        <v>1607</v>
      </c>
      <c r="H5715" s="703">
        <v>40231</v>
      </c>
      <c r="I5715" s="703">
        <v>40245</v>
      </c>
      <c r="J5715" s="701" t="s">
        <v>1635</v>
      </c>
      <c r="K5715" s="702">
        <v>30230</v>
      </c>
      <c r="L5715" s="701" t="s">
        <v>1644</v>
      </c>
      <c r="M5715" s="705">
        <v>373</v>
      </c>
      <c r="N5715" s="701" t="s">
        <v>1635</v>
      </c>
      <c r="O5715" s="702">
        <v>639533</v>
      </c>
      <c r="P5715" s="701" t="s">
        <v>1644</v>
      </c>
      <c r="Q5715" s="705">
        <v>1891</v>
      </c>
      <c r="R5715" s="701" t="s">
        <v>1341</v>
      </c>
      <c r="S5715" s="701" t="s">
        <v>1341</v>
      </c>
    </row>
    <row r="5716" spans="1:19" x14ac:dyDescent="0.3">
      <c r="A5716" s="701" t="s">
        <v>5411</v>
      </c>
      <c r="B5716" s="701" t="s">
        <v>1607</v>
      </c>
      <c r="C5716" s="701" t="s">
        <v>612</v>
      </c>
      <c r="D5716" s="702">
        <v>2010</v>
      </c>
      <c r="E5716" s="701" t="s">
        <v>1651</v>
      </c>
      <c r="F5716" s="701" t="s">
        <v>1652</v>
      </c>
      <c r="G5716" s="701" t="s">
        <v>1607</v>
      </c>
      <c r="H5716" s="703">
        <v>40983</v>
      </c>
      <c r="I5716" s="703">
        <v>40983</v>
      </c>
      <c r="J5716" s="701" t="s">
        <v>1608</v>
      </c>
      <c r="K5716" s="702">
        <v>53525</v>
      </c>
      <c r="L5716" s="701" t="s">
        <v>1341</v>
      </c>
      <c r="M5716" s="704"/>
      <c r="N5716" s="701" t="s">
        <v>1608</v>
      </c>
      <c r="O5716" s="702">
        <v>351967</v>
      </c>
      <c r="P5716" s="701" t="s">
        <v>1341</v>
      </c>
      <c r="Q5716" s="704"/>
      <c r="R5716" s="701" t="s">
        <v>258</v>
      </c>
      <c r="S5716" s="701" t="s">
        <v>5406</v>
      </c>
    </row>
    <row r="5717" spans="1:19" x14ac:dyDescent="0.3">
      <c r="A5717" s="701" t="s">
        <v>5412</v>
      </c>
      <c r="B5717" s="701" t="s">
        <v>1607</v>
      </c>
      <c r="C5717" s="701" t="s">
        <v>612</v>
      </c>
      <c r="D5717" s="702">
        <v>2010</v>
      </c>
      <c r="E5717" s="701" t="s">
        <v>1630</v>
      </c>
      <c r="F5717" s="701" t="s">
        <v>1631</v>
      </c>
      <c r="G5717" s="701" t="s">
        <v>1607</v>
      </c>
      <c r="H5717" s="703">
        <v>40844</v>
      </c>
      <c r="I5717" s="703">
        <v>40844</v>
      </c>
      <c r="J5717" s="701" t="s">
        <v>1608</v>
      </c>
      <c r="K5717" s="702">
        <v>51248</v>
      </c>
      <c r="L5717" s="701" t="s">
        <v>1341</v>
      </c>
      <c r="M5717" s="704"/>
      <c r="N5717" s="701" t="s">
        <v>1608</v>
      </c>
      <c r="O5717" s="702">
        <v>253222</v>
      </c>
      <c r="P5717" s="701" t="s">
        <v>1613</v>
      </c>
      <c r="Q5717" s="705">
        <v>620</v>
      </c>
      <c r="R5717" s="701" t="s">
        <v>1341</v>
      </c>
      <c r="S5717" s="701" t="s">
        <v>1341</v>
      </c>
    </row>
    <row r="5718" spans="1:19" x14ac:dyDescent="0.3">
      <c r="A5718" s="701" t="s">
        <v>5416</v>
      </c>
      <c r="B5718" s="701" t="s">
        <v>1607</v>
      </c>
      <c r="C5718" s="701" t="s">
        <v>612</v>
      </c>
      <c r="D5718" s="702">
        <v>2010</v>
      </c>
      <c r="E5718" s="701" t="s">
        <v>1662</v>
      </c>
      <c r="F5718" s="701" t="s">
        <v>1663</v>
      </c>
      <c r="G5718" s="701" t="s">
        <v>1607</v>
      </c>
      <c r="H5718" s="703">
        <v>41017</v>
      </c>
      <c r="I5718" s="703">
        <v>41017</v>
      </c>
      <c r="J5718" s="701" t="s">
        <v>1608</v>
      </c>
      <c r="K5718" s="702">
        <v>18628</v>
      </c>
      <c r="L5718" s="701" t="s">
        <v>1341</v>
      </c>
      <c r="M5718" s="704"/>
      <c r="N5718" s="701" t="s">
        <v>1341</v>
      </c>
      <c r="O5718" s="706"/>
      <c r="P5718" s="701" t="s">
        <v>1341</v>
      </c>
      <c r="Q5718" s="704"/>
      <c r="R5718" s="701" t="s">
        <v>258</v>
      </c>
      <c r="S5718" s="701" t="s">
        <v>5417</v>
      </c>
    </row>
    <row r="5719" spans="1:19" x14ac:dyDescent="0.3">
      <c r="A5719" s="701" t="s">
        <v>5418</v>
      </c>
      <c r="B5719" s="701" t="s">
        <v>1607</v>
      </c>
      <c r="C5719" s="701" t="s">
        <v>612</v>
      </c>
      <c r="D5719" s="702">
        <v>2010</v>
      </c>
      <c r="E5719" s="701" t="s">
        <v>1662</v>
      </c>
      <c r="F5719" s="701" t="s">
        <v>1663</v>
      </c>
      <c r="G5719" s="701" t="s">
        <v>1607</v>
      </c>
      <c r="H5719" s="703">
        <v>41017</v>
      </c>
      <c r="I5719" s="703">
        <v>41017</v>
      </c>
      <c r="J5719" s="701" t="s">
        <v>1608</v>
      </c>
      <c r="K5719" s="702">
        <v>18628</v>
      </c>
      <c r="L5719" s="701" t="s">
        <v>1341</v>
      </c>
      <c r="M5719" s="704"/>
      <c r="N5719" s="701" t="s">
        <v>1341</v>
      </c>
      <c r="O5719" s="706"/>
      <c r="P5719" s="701" t="s">
        <v>1341</v>
      </c>
      <c r="Q5719" s="704"/>
      <c r="R5719" s="701" t="s">
        <v>258</v>
      </c>
      <c r="S5719" s="701" t="s">
        <v>5417</v>
      </c>
    </row>
    <row r="5720" spans="1:19" x14ac:dyDescent="0.3">
      <c r="A5720" s="701" t="s">
        <v>5420</v>
      </c>
      <c r="B5720" s="701" t="s">
        <v>1607</v>
      </c>
      <c r="C5720" s="701" t="s">
        <v>612</v>
      </c>
      <c r="D5720" s="702">
        <v>2010</v>
      </c>
      <c r="E5720" s="701" t="s">
        <v>1662</v>
      </c>
      <c r="F5720" s="701" t="s">
        <v>1663</v>
      </c>
      <c r="G5720" s="701" t="s">
        <v>1607</v>
      </c>
      <c r="H5720" s="703">
        <v>41017</v>
      </c>
      <c r="I5720" s="703">
        <v>41017</v>
      </c>
      <c r="J5720" s="701" t="s">
        <v>1608</v>
      </c>
      <c r="K5720" s="702">
        <v>18629</v>
      </c>
      <c r="L5720" s="701" t="s">
        <v>1341</v>
      </c>
      <c r="M5720" s="704"/>
      <c r="N5720" s="701" t="s">
        <v>1341</v>
      </c>
      <c r="O5720" s="706"/>
      <c r="P5720" s="701" t="s">
        <v>1341</v>
      </c>
      <c r="Q5720" s="704"/>
      <c r="R5720" s="701" t="s">
        <v>258</v>
      </c>
      <c r="S5720" s="701" t="s">
        <v>5417</v>
      </c>
    </row>
    <row r="5721" spans="1:19" x14ac:dyDescent="0.3">
      <c r="A5721" s="701" t="s">
        <v>5421</v>
      </c>
      <c r="B5721" s="701" t="s">
        <v>1607</v>
      </c>
      <c r="C5721" s="701" t="s">
        <v>612</v>
      </c>
      <c r="D5721" s="702">
        <v>2010</v>
      </c>
      <c r="E5721" s="701" t="s">
        <v>1662</v>
      </c>
      <c r="F5721" s="701" t="s">
        <v>1663</v>
      </c>
      <c r="G5721" s="701" t="s">
        <v>1607</v>
      </c>
      <c r="H5721" s="703">
        <v>41017</v>
      </c>
      <c r="I5721" s="703">
        <v>41017</v>
      </c>
      <c r="J5721" s="701" t="s">
        <v>1608</v>
      </c>
      <c r="K5721" s="702">
        <v>18645</v>
      </c>
      <c r="L5721" s="701" t="s">
        <v>1341</v>
      </c>
      <c r="M5721" s="704"/>
      <c r="N5721" s="701" t="s">
        <v>1341</v>
      </c>
      <c r="O5721" s="706"/>
      <c r="P5721" s="701" t="s">
        <v>1341</v>
      </c>
      <c r="Q5721" s="704"/>
      <c r="R5721" s="701" t="s">
        <v>258</v>
      </c>
      <c r="S5721" s="701" t="s">
        <v>5417</v>
      </c>
    </row>
    <row r="5722" spans="1:19" x14ac:dyDescent="0.3">
      <c r="A5722" s="701" t="s">
        <v>5422</v>
      </c>
      <c r="B5722" s="701" t="s">
        <v>1607</v>
      </c>
      <c r="C5722" s="701" t="s">
        <v>612</v>
      </c>
      <c r="D5722" s="702">
        <v>2010</v>
      </c>
      <c r="E5722" s="701" t="s">
        <v>1662</v>
      </c>
      <c r="F5722" s="701" t="s">
        <v>1663</v>
      </c>
      <c r="G5722" s="701" t="s">
        <v>1607</v>
      </c>
      <c r="H5722" s="703">
        <v>41017</v>
      </c>
      <c r="I5722" s="703">
        <v>41017</v>
      </c>
      <c r="J5722" s="701" t="s">
        <v>1608</v>
      </c>
      <c r="K5722" s="702">
        <v>18645</v>
      </c>
      <c r="L5722" s="701" t="s">
        <v>1341</v>
      </c>
      <c r="M5722" s="706"/>
      <c r="N5722" s="701" t="s">
        <v>1341</v>
      </c>
      <c r="O5722" s="706"/>
      <c r="P5722" s="701" t="s">
        <v>1341</v>
      </c>
      <c r="Q5722" s="704"/>
      <c r="R5722" s="701" t="s">
        <v>258</v>
      </c>
      <c r="S5722" s="701" t="s">
        <v>5417</v>
      </c>
    </row>
    <row r="5723" spans="1:19" x14ac:dyDescent="0.3">
      <c r="A5723" s="701" t="s">
        <v>5428</v>
      </c>
      <c r="B5723" s="701" t="s">
        <v>1607</v>
      </c>
      <c r="C5723" s="701" t="s">
        <v>612</v>
      </c>
      <c r="D5723" s="702">
        <v>2010</v>
      </c>
      <c r="E5723" s="701" t="s">
        <v>1662</v>
      </c>
      <c r="F5723" s="701" t="s">
        <v>1663</v>
      </c>
      <c r="G5723" s="701" t="s">
        <v>1607</v>
      </c>
      <c r="H5723" s="703">
        <v>41017</v>
      </c>
      <c r="I5723" s="703">
        <v>41017</v>
      </c>
      <c r="J5723" s="701" t="s">
        <v>1608</v>
      </c>
      <c r="K5723" s="702">
        <v>18646</v>
      </c>
      <c r="L5723" s="701" t="s">
        <v>1341</v>
      </c>
      <c r="M5723" s="706"/>
      <c r="N5723" s="701" t="s">
        <v>1341</v>
      </c>
      <c r="O5723" s="706"/>
      <c r="P5723" s="701" t="s">
        <v>1341</v>
      </c>
      <c r="Q5723" s="704"/>
      <c r="R5723" s="701" t="s">
        <v>258</v>
      </c>
      <c r="S5723" s="701" t="s">
        <v>5417</v>
      </c>
    </row>
    <row r="5724" spans="1:19" x14ac:dyDescent="0.3">
      <c r="A5724" s="701" t="s">
        <v>5429</v>
      </c>
      <c r="B5724" s="701" t="s">
        <v>1607</v>
      </c>
      <c r="C5724" s="701" t="s">
        <v>612</v>
      </c>
      <c r="D5724" s="702">
        <v>2010</v>
      </c>
      <c r="E5724" s="701" t="s">
        <v>1662</v>
      </c>
      <c r="F5724" s="701" t="s">
        <v>1663</v>
      </c>
      <c r="G5724" s="701" t="s">
        <v>1607</v>
      </c>
      <c r="H5724" s="703">
        <v>41017</v>
      </c>
      <c r="I5724" s="703">
        <v>41017</v>
      </c>
      <c r="J5724" s="701" t="s">
        <v>1608</v>
      </c>
      <c r="K5724" s="702">
        <v>18645</v>
      </c>
      <c r="L5724" s="701" t="s">
        <v>1341</v>
      </c>
      <c r="M5724" s="706"/>
      <c r="N5724" s="701" t="s">
        <v>1341</v>
      </c>
      <c r="O5724" s="706"/>
      <c r="P5724" s="701" t="s">
        <v>1341</v>
      </c>
      <c r="Q5724" s="704"/>
      <c r="R5724" s="701" t="s">
        <v>258</v>
      </c>
      <c r="S5724" s="701" t="s">
        <v>5417</v>
      </c>
    </row>
    <row r="5725" spans="1:19" x14ac:dyDescent="0.3">
      <c r="A5725" s="701" t="s">
        <v>5432</v>
      </c>
      <c r="B5725" s="701" t="s">
        <v>1607</v>
      </c>
      <c r="C5725" s="701" t="s">
        <v>612</v>
      </c>
      <c r="D5725" s="702">
        <v>2010</v>
      </c>
      <c r="E5725" s="701" t="s">
        <v>1662</v>
      </c>
      <c r="F5725" s="701" t="s">
        <v>1663</v>
      </c>
      <c r="G5725" s="701" t="s">
        <v>1607</v>
      </c>
      <c r="H5725" s="703">
        <v>41017</v>
      </c>
      <c r="I5725" s="703">
        <v>41017</v>
      </c>
      <c r="J5725" s="701" t="s">
        <v>1608</v>
      </c>
      <c r="K5725" s="702">
        <v>18663</v>
      </c>
      <c r="L5725" s="701" t="s">
        <v>1341</v>
      </c>
      <c r="M5725" s="704"/>
      <c r="N5725" s="701" t="s">
        <v>1341</v>
      </c>
      <c r="O5725" s="706"/>
      <c r="P5725" s="701" t="s">
        <v>1341</v>
      </c>
      <c r="Q5725" s="704"/>
      <c r="R5725" s="701" t="s">
        <v>258</v>
      </c>
      <c r="S5725" s="701" t="s">
        <v>5431</v>
      </c>
    </row>
    <row r="5726" spans="1:19" x14ac:dyDescent="0.3">
      <c r="A5726" s="701" t="s">
        <v>5433</v>
      </c>
      <c r="B5726" s="701" t="s">
        <v>1607</v>
      </c>
      <c r="C5726" s="701" t="s">
        <v>612</v>
      </c>
      <c r="D5726" s="702">
        <v>2010</v>
      </c>
      <c r="E5726" s="701" t="s">
        <v>1662</v>
      </c>
      <c r="F5726" s="701" t="s">
        <v>1663</v>
      </c>
      <c r="G5726" s="701" t="s">
        <v>1607</v>
      </c>
      <c r="H5726" s="703">
        <v>41017</v>
      </c>
      <c r="I5726" s="703">
        <v>41017</v>
      </c>
      <c r="J5726" s="701" t="s">
        <v>1608</v>
      </c>
      <c r="K5726" s="702">
        <v>18663</v>
      </c>
      <c r="L5726" s="701" t="s">
        <v>1341</v>
      </c>
      <c r="M5726" s="706"/>
      <c r="N5726" s="701" t="s">
        <v>1341</v>
      </c>
      <c r="O5726" s="706"/>
      <c r="P5726" s="701" t="s">
        <v>1341</v>
      </c>
      <c r="Q5726" s="704"/>
      <c r="R5726" s="701" t="s">
        <v>258</v>
      </c>
      <c r="S5726" s="701" t="s">
        <v>5431</v>
      </c>
    </row>
    <row r="5727" spans="1:19" x14ac:dyDescent="0.3">
      <c r="A5727" s="701" t="s">
        <v>5434</v>
      </c>
      <c r="B5727" s="701" t="s">
        <v>1607</v>
      </c>
      <c r="C5727" s="701" t="s">
        <v>612</v>
      </c>
      <c r="D5727" s="702">
        <v>2010</v>
      </c>
      <c r="E5727" s="701" t="s">
        <v>1662</v>
      </c>
      <c r="F5727" s="701" t="s">
        <v>1663</v>
      </c>
      <c r="G5727" s="701" t="s">
        <v>1607</v>
      </c>
      <c r="H5727" s="703">
        <v>41017</v>
      </c>
      <c r="I5727" s="703">
        <v>41017</v>
      </c>
      <c r="J5727" s="701" t="s">
        <v>1608</v>
      </c>
      <c r="K5727" s="702">
        <v>18663</v>
      </c>
      <c r="L5727" s="701" t="s">
        <v>1341</v>
      </c>
      <c r="M5727" s="706"/>
      <c r="N5727" s="701" t="s">
        <v>1341</v>
      </c>
      <c r="O5727" s="704"/>
      <c r="P5727" s="701" t="s">
        <v>1341</v>
      </c>
      <c r="Q5727" s="704"/>
      <c r="R5727" s="701" t="s">
        <v>258</v>
      </c>
      <c r="S5727" s="701" t="s">
        <v>5431</v>
      </c>
    </row>
    <row r="5728" spans="1:19" x14ac:dyDescent="0.3">
      <c r="A5728" s="701" t="s">
        <v>5393</v>
      </c>
      <c r="B5728" s="701" t="s">
        <v>1607</v>
      </c>
      <c r="C5728" s="701" t="s">
        <v>612</v>
      </c>
      <c r="D5728" s="702">
        <v>2010</v>
      </c>
      <c r="E5728" s="701" t="s">
        <v>1651</v>
      </c>
      <c r="F5728" s="701" t="s">
        <v>5394</v>
      </c>
      <c r="G5728" s="701" t="s">
        <v>1607</v>
      </c>
      <c r="H5728" s="703">
        <v>40980</v>
      </c>
      <c r="I5728" s="703">
        <v>41023</v>
      </c>
      <c r="J5728" s="701" t="s">
        <v>1635</v>
      </c>
      <c r="K5728" s="702">
        <v>16895</v>
      </c>
      <c r="L5728" s="701" t="s">
        <v>1341</v>
      </c>
      <c r="M5728" s="704"/>
      <c r="N5728" s="701" t="s">
        <v>1635</v>
      </c>
      <c r="O5728" s="702">
        <v>217753</v>
      </c>
      <c r="P5728" s="701" t="s">
        <v>1341</v>
      </c>
      <c r="Q5728" s="706"/>
      <c r="R5728" s="701" t="s">
        <v>1341</v>
      </c>
      <c r="S5728" s="701" t="s">
        <v>1341</v>
      </c>
    </row>
    <row r="5729" spans="1:19" x14ac:dyDescent="0.3">
      <c r="A5729" s="701" t="s">
        <v>5399</v>
      </c>
      <c r="B5729" s="701" t="s">
        <v>1607</v>
      </c>
      <c r="C5729" s="701" t="s">
        <v>612</v>
      </c>
      <c r="D5729" s="702">
        <v>2010</v>
      </c>
      <c r="E5729" s="701" t="s">
        <v>1655</v>
      </c>
      <c r="F5729" s="701" t="s">
        <v>1634</v>
      </c>
      <c r="G5729" s="701" t="s">
        <v>1607</v>
      </c>
      <c r="H5729" s="703">
        <v>40942</v>
      </c>
      <c r="I5729" s="703">
        <v>40942</v>
      </c>
      <c r="J5729" s="701" t="s">
        <v>1635</v>
      </c>
      <c r="K5729" s="702">
        <v>31583</v>
      </c>
      <c r="L5729" s="701" t="s">
        <v>1644</v>
      </c>
      <c r="M5729" s="702">
        <v>61</v>
      </c>
      <c r="N5729" s="701" t="s">
        <v>1635</v>
      </c>
      <c r="O5729" s="702">
        <v>687544</v>
      </c>
      <c r="P5729" s="701" t="s">
        <v>1341</v>
      </c>
      <c r="Q5729" s="704"/>
      <c r="R5729" s="701" t="s">
        <v>1341</v>
      </c>
      <c r="S5729" s="701" t="s">
        <v>1341</v>
      </c>
    </row>
    <row r="5730" spans="1:19" x14ac:dyDescent="0.3">
      <c r="A5730" s="701" t="s">
        <v>5400</v>
      </c>
      <c r="B5730" s="701" t="s">
        <v>1607</v>
      </c>
      <c r="C5730" s="701" t="s">
        <v>612</v>
      </c>
      <c r="D5730" s="702">
        <v>2010</v>
      </c>
      <c r="E5730" s="701" t="s">
        <v>1630</v>
      </c>
      <c r="F5730" s="701" t="s">
        <v>1631</v>
      </c>
      <c r="G5730" s="701" t="s">
        <v>1607</v>
      </c>
      <c r="H5730" s="703">
        <v>40953</v>
      </c>
      <c r="I5730" s="703">
        <v>40953</v>
      </c>
      <c r="J5730" s="701" t="s">
        <v>1635</v>
      </c>
      <c r="K5730" s="702">
        <v>40871</v>
      </c>
      <c r="L5730" s="701" t="s">
        <v>1341</v>
      </c>
      <c r="M5730" s="704"/>
      <c r="N5730" s="701" t="s">
        <v>1635</v>
      </c>
      <c r="O5730" s="702">
        <v>235917</v>
      </c>
      <c r="P5730" s="701" t="s">
        <v>1341</v>
      </c>
      <c r="Q5730" s="704"/>
      <c r="R5730" s="701" t="s">
        <v>258</v>
      </c>
      <c r="S5730" s="701" t="s">
        <v>5401</v>
      </c>
    </row>
    <row r="5731" spans="1:19" x14ac:dyDescent="0.3">
      <c r="A5731" s="701" t="s">
        <v>5402</v>
      </c>
      <c r="B5731" s="701" t="s">
        <v>1607</v>
      </c>
      <c r="C5731" s="701" t="s">
        <v>612</v>
      </c>
      <c r="D5731" s="702">
        <v>2010</v>
      </c>
      <c r="E5731" s="701" t="s">
        <v>1655</v>
      </c>
      <c r="F5731" s="701" t="s">
        <v>1631</v>
      </c>
      <c r="G5731" s="701" t="s">
        <v>1607</v>
      </c>
      <c r="H5731" s="703">
        <v>40960</v>
      </c>
      <c r="I5731" s="703">
        <v>40961</v>
      </c>
      <c r="J5731" s="701" t="s">
        <v>1635</v>
      </c>
      <c r="K5731" s="702">
        <v>32323</v>
      </c>
      <c r="L5731" s="701" t="s">
        <v>1341</v>
      </c>
      <c r="M5731" s="706"/>
      <c r="N5731" s="701" t="s">
        <v>1635</v>
      </c>
      <c r="O5731" s="702">
        <v>343016</v>
      </c>
      <c r="P5731" s="701" t="s">
        <v>1341</v>
      </c>
      <c r="Q5731" s="704"/>
      <c r="R5731" s="701" t="s">
        <v>258</v>
      </c>
      <c r="S5731" s="701" t="s">
        <v>5401</v>
      </c>
    </row>
    <row r="5732" spans="1:19" x14ac:dyDescent="0.3">
      <c r="A5732" s="701" t="s">
        <v>5403</v>
      </c>
      <c r="B5732" s="701" t="s">
        <v>1607</v>
      </c>
      <c r="C5732" s="701" t="s">
        <v>612</v>
      </c>
      <c r="D5732" s="702">
        <v>2010</v>
      </c>
      <c r="E5732" s="701" t="s">
        <v>1655</v>
      </c>
      <c r="F5732" s="701" t="s">
        <v>2477</v>
      </c>
      <c r="G5732" s="701" t="s">
        <v>1607</v>
      </c>
      <c r="H5732" s="703">
        <v>40968</v>
      </c>
      <c r="I5732" s="703">
        <v>40968</v>
      </c>
      <c r="J5732" s="701" t="s">
        <v>1635</v>
      </c>
      <c r="K5732" s="702">
        <v>31623</v>
      </c>
      <c r="L5732" s="701" t="s">
        <v>1341</v>
      </c>
      <c r="M5732" s="704"/>
      <c r="N5732" s="701" t="s">
        <v>1635</v>
      </c>
      <c r="O5732" s="702">
        <v>67678</v>
      </c>
      <c r="P5732" s="701" t="s">
        <v>1341</v>
      </c>
      <c r="Q5732" s="706"/>
      <c r="R5732" s="701" t="s">
        <v>1341</v>
      </c>
      <c r="S5732" s="701" t="s">
        <v>1341</v>
      </c>
    </row>
    <row r="5733" spans="1:19" x14ac:dyDescent="0.3">
      <c r="A5733" s="701" t="s">
        <v>5407</v>
      </c>
      <c r="B5733" s="701" t="s">
        <v>1607</v>
      </c>
      <c r="C5733" s="701" t="s">
        <v>612</v>
      </c>
      <c r="D5733" s="702">
        <v>2010</v>
      </c>
      <c r="E5733" s="701" t="s">
        <v>1651</v>
      </c>
      <c r="F5733" s="701" t="s">
        <v>1652</v>
      </c>
      <c r="G5733" s="701" t="s">
        <v>1607</v>
      </c>
      <c r="H5733" s="703">
        <v>40980</v>
      </c>
      <c r="I5733" s="703">
        <v>40987</v>
      </c>
      <c r="J5733" s="701" t="s">
        <v>1635</v>
      </c>
      <c r="K5733" s="702">
        <v>52790</v>
      </c>
      <c r="L5733" s="701" t="s">
        <v>1341</v>
      </c>
      <c r="M5733" s="704"/>
      <c r="N5733" s="701" t="s">
        <v>5405</v>
      </c>
      <c r="O5733" s="702">
        <v>46227</v>
      </c>
      <c r="P5733" s="701" t="s">
        <v>1341</v>
      </c>
      <c r="Q5733" s="706"/>
      <c r="R5733" s="701" t="s">
        <v>258</v>
      </c>
      <c r="S5733" s="701" t="s">
        <v>5406</v>
      </c>
    </row>
    <row r="5734" spans="1:19" x14ac:dyDescent="0.3">
      <c r="A5734" s="701" t="s">
        <v>5410</v>
      </c>
      <c r="B5734" s="701" t="s">
        <v>1607</v>
      </c>
      <c r="C5734" s="701" t="s">
        <v>612</v>
      </c>
      <c r="D5734" s="702">
        <v>2010</v>
      </c>
      <c r="E5734" s="701" t="s">
        <v>1655</v>
      </c>
      <c r="F5734" s="701" t="s">
        <v>1634</v>
      </c>
      <c r="G5734" s="701" t="s">
        <v>1607</v>
      </c>
      <c r="H5734" s="703">
        <v>40848</v>
      </c>
      <c r="I5734" s="703">
        <v>40848</v>
      </c>
      <c r="J5734" s="701" t="s">
        <v>1635</v>
      </c>
      <c r="K5734" s="702">
        <v>51415</v>
      </c>
      <c r="L5734" s="701" t="s">
        <v>1341</v>
      </c>
      <c r="M5734" s="704"/>
      <c r="N5734" s="701" t="s">
        <v>1635</v>
      </c>
      <c r="O5734" s="702">
        <v>264372</v>
      </c>
      <c r="P5734" s="701" t="s">
        <v>1341</v>
      </c>
      <c r="Q5734" s="706"/>
      <c r="R5734" s="701" t="s">
        <v>1341</v>
      </c>
      <c r="S5734" s="701" t="s">
        <v>1341</v>
      </c>
    </row>
    <row r="5735" spans="1:19" x14ac:dyDescent="0.3">
      <c r="A5735" s="701" t="s">
        <v>5419</v>
      </c>
      <c r="B5735" s="701" t="s">
        <v>1607</v>
      </c>
      <c r="C5735" s="701" t="s">
        <v>612</v>
      </c>
      <c r="D5735" s="702">
        <v>2010</v>
      </c>
      <c r="E5735" s="701" t="s">
        <v>1662</v>
      </c>
      <c r="F5735" s="701" t="s">
        <v>1663</v>
      </c>
      <c r="G5735" s="701" t="s">
        <v>1607</v>
      </c>
      <c r="H5735" s="703">
        <v>41017</v>
      </c>
      <c r="I5735" s="703">
        <v>41017</v>
      </c>
      <c r="J5735" s="701" t="s">
        <v>1635</v>
      </c>
      <c r="K5735" s="702">
        <v>18628</v>
      </c>
      <c r="L5735" s="701" t="s">
        <v>1341</v>
      </c>
      <c r="M5735" s="704"/>
      <c r="N5735" s="701" t="s">
        <v>1341</v>
      </c>
      <c r="O5735" s="706"/>
      <c r="P5735" s="701" t="s">
        <v>1341</v>
      </c>
      <c r="Q5735" s="704"/>
      <c r="R5735" s="701" t="s">
        <v>258</v>
      </c>
      <c r="S5735" s="701" t="s">
        <v>5417</v>
      </c>
    </row>
    <row r="5736" spans="1:19" x14ac:dyDescent="0.3">
      <c r="A5736" s="701" t="s">
        <v>5430</v>
      </c>
      <c r="B5736" s="701" t="s">
        <v>1607</v>
      </c>
      <c r="C5736" s="701" t="s">
        <v>612</v>
      </c>
      <c r="D5736" s="702">
        <v>2010</v>
      </c>
      <c r="E5736" s="701" t="s">
        <v>1662</v>
      </c>
      <c r="F5736" s="701" t="s">
        <v>1663</v>
      </c>
      <c r="G5736" s="701" t="s">
        <v>1607</v>
      </c>
      <c r="H5736" s="703">
        <v>41017</v>
      </c>
      <c r="I5736" s="703">
        <v>41017</v>
      </c>
      <c r="J5736" s="701" t="s">
        <v>1635</v>
      </c>
      <c r="K5736" s="702">
        <v>18663</v>
      </c>
      <c r="L5736" s="701" t="s">
        <v>1341</v>
      </c>
      <c r="M5736" s="704"/>
      <c r="N5736" s="701" t="s">
        <v>1341</v>
      </c>
      <c r="O5736" s="706"/>
      <c r="P5736" s="701" t="s">
        <v>1341</v>
      </c>
      <c r="Q5736" s="704"/>
      <c r="R5736" s="701" t="s">
        <v>258</v>
      </c>
      <c r="S5736" s="701" t="s">
        <v>5431</v>
      </c>
    </row>
    <row r="5737" spans="1:19" x14ac:dyDescent="0.3">
      <c r="A5737" s="701" t="s">
        <v>5435</v>
      </c>
      <c r="B5737" s="701" t="s">
        <v>1607</v>
      </c>
      <c r="C5737" s="701" t="s">
        <v>612</v>
      </c>
      <c r="D5737" s="702">
        <v>2010</v>
      </c>
      <c r="E5737" s="701" t="s">
        <v>1662</v>
      </c>
      <c r="F5737" s="701" t="s">
        <v>1663</v>
      </c>
      <c r="G5737" s="701" t="s">
        <v>1607</v>
      </c>
      <c r="H5737" s="703">
        <v>40983</v>
      </c>
      <c r="I5737" s="703">
        <v>40983</v>
      </c>
      <c r="J5737" s="701" t="s">
        <v>1635</v>
      </c>
      <c r="K5737" s="702">
        <v>54858</v>
      </c>
      <c r="L5737" s="701" t="s">
        <v>1341</v>
      </c>
      <c r="M5737" s="704"/>
      <c r="N5737" s="701" t="s">
        <v>1635</v>
      </c>
      <c r="O5737" s="702">
        <v>172780</v>
      </c>
      <c r="P5737" s="701" t="s">
        <v>1341</v>
      </c>
      <c r="Q5737" s="706"/>
      <c r="R5737" s="701" t="s">
        <v>258</v>
      </c>
      <c r="S5737" s="701" t="s">
        <v>5436</v>
      </c>
    </row>
    <row r="5738" spans="1:19" x14ac:dyDescent="0.3">
      <c r="A5738" s="701" t="s">
        <v>5437</v>
      </c>
      <c r="B5738" s="701" t="s">
        <v>1607</v>
      </c>
      <c r="C5738" s="701" t="s">
        <v>612</v>
      </c>
      <c r="D5738" s="702">
        <v>2010</v>
      </c>
      <c r="E5738" s="701" t="s">
        <v>1662</v>
      </c>
      <c r="F5738" s="701" t="s">
        <v>1663</v>
      </c>
      <c r="G5738" s="701" t="s">
        <v>1607</v>
      </c>
      <c r="H5738" s="703">
        <v>40982</v>
      </c>
      <c r="I5738" s="703">
        <v>40982</v>
      </c>
      <c r="J5738" s="701" t="s">
        <v>1635</v>
      </c>
      <c r="K5738" s="702">
        <v>55279</v>
      </c>
      <c r="L5738" s="701" t="s">
        <v>1341</v>
      </c>
      <c r="M5738" s="704"/>
      <c r="N5738" s="701" t="s">
        <v>1635</v>
      </c>
      <c r="O5738" s="702">
        <v>172801</v>
      </c>
      <c r="P5738" s="701" t="s">
        <v>1341</v>
      </c>
      <c r="Q5738" s="706"/>
      <c r="R5738" s="701" t="s">
        <v>258</v>
      </c>
      <c r="S5738" s="701" t="s">
        <v>5436</v>
      </c>
    </row>
    <row r="5739" spans="1:19" x14ac:dyDescent="0.3">
      <c r="A5739" s="701" t="s">
        <v>5438</v>
      </c>
      <c r="B5739" s="701" t="s">
        <v>1607</v>
      </c>
      <c r="C5739" s="701" t="s">
        <v>612</v>
      </c>
      <c r="D5739" s="702">
        <v>2010</v>
      </c>
      <c r="E5739" s="701" t="s">
        <v>1655</v>
      </c>
      <c r="F5739" s="701" t="s">
        <v>1634</v>
      </c>
      <c r="G5739" s="701" t="s">
        <v>1607</v>
      </c>
      <c r="H5739" s="703">
        <v>40974</v>
      </c>
      <c r="I5739" s="703">
        <v>40974</v>
      </c>
      <c r="J5739" s="701" t="s">
        <v>1635</v>
      </c>
      <c r="K5739" s="702">
        <v>100301</v>
      </c>
      <c r="L5739" s="701" t="s">
        <v>1644</v>
      </c>
      <c r="M5739" s="705">
        <v>187</v>
      </c>
      <c r="N5739" s="701" t="s">
        <v>1635</v>
      </c>
      <c r="O5739" s="702">
        <v>257119</v>
      </c>
      <c r="P5739" s="701" t="s">
        <v>1341</v>
      </c>
      <c r="Q5739" s="706"/>
      <c r="R5739" s="701" t="s">
        <v>1341</v>
      </c>
      <c r="S5739" s="701" t="s">
        <v>1341</v>
      </c>
    </row>
    <row r="5740" spans="1:19" x14ac:dyDescent="0.3">
      <c r="A5740" s="701" t="s">
        <v>5439</v>
      </c>
      <c r="B5740" s="701" t="s">
        <v>1607</v>
      </c>
      <c r="C5740" s="701" t="s">
        <v>612</v>
      </c>
      <c r="D5740" s="702">
        <v>2010</v>
      </c>
      <c r="E5740" s="701" t="s">
        <v>1655</v>
      </c>
      <c r="F5740" s="701" t="s">
        <v>1634</v>
      </c>
      <c r="G5740" s="701" t="s">
        <v>1607</v>
      </c>
      <c r="H5740" s="703">
        <v>40974</v>
      </c>
      <c r="I5740" s="703">
        <v>40974</v>
      </c>
      <c r="J5740" s="701" t="s">
        <v>1635</v>
      </c>
      <c r="K5740" s="702">
        <v>93621</v>
      </c>
      <c r="L5740" s="701" t="s">
        <v>1644</v>
      </c>
      <c r="M5740" s="705">
        <v>167</v>
      </c>
      <c r="N5740" s="701" t="s">
        <v>1635</v>
      </c>
      <c r="O5740" s="702">
        <v>114113</v>
      </c>
      <c r="P5740" s="701" t="s">
        <v>1644</v>
      </c>
      <c r="Q5740" s="702">
        <v>334</v>
      </c>
      <c r="R5740" s="701" t="s">
        <v>1341</v>
      </c>
      <c r="S5740" s="701" t="s">
        <v>1341</v>
      </c>
    </row>
    <row r="5741" spans="1:19" x14ac:dyDescent="0.3">
      <c r="A5741" s="701" t="s">
        <v>5440</v>
      </c>
      <c r="B5741" s="701" t="s">
        <v>1607</v>
      </c>
      <c r="C5741" s="701" t="s">
        <v>612</v>
      </c>
      <c r="D5741" s="702">
        <v>2010</v>
      </c>
      <c r="E5741" s="701" t="s">
        <v>1633</v>
      </c>
      <c r="F5741" s="701" t="s">
        <v>1634</v>
      </c>
      <c r="G5741" s="701" t="s">
        <v>1607</v>
      </c>
      <c r="H5741" s="703">
        <v>41016</v>
      </c>
      <c r="I5741" s="703">
        <v>41016</v>
      </c>
      <c r="J5741" s="701" t="s">
        <v>1635</v>
      </c>
      <c r="K5741" s="702">
        <v>110457</v>
      </c>
      <c r="L5741" s="701" t="s">
        <v>1644</v>
      </c>
      <c r="M5741" s="705">
        <v>421</v>
      </c>
      <c r="N5741" s="701" t="s">
        <v>1635</v>
      </c>
      <c r="O5741" s="702">
        <v>129668</v>
      </c>
      <c r="P5741" s="701" t="s">
        <v>1644</v>
      </c>
      <c r="Q5741" s="702">
        <v>494</v>
      </c>
      <c r="R5741" s="701" t="s">
        <v>1341</v>
      </c>
      <c r="S5741" s="701" t="s">
        <v>1341</v>
      </c>
    </row>
    <row r="5742" spans="1:19" x14ac:dyDescent="0.3">
      <c r="A5742" s="701" t="s">
        <v>5441</v>
      </c>
      <c r="B5742" s="701" t="s">
        <v>1607</v>
      </c>
      <c r="C5742" s="701" t="s">
        <v>612</v>
      </c>
      <c r="D5742" s="702">
        <v>2010</v>
      </c>
      <c r="E5742" s="701" t="s">
        <v>1642</v>
      </c>
      <c r="F5742" s="701" t="s">
        <v>1643</v>
      </c>
      <c r="G5742" s="701" t="s">
        <v>1607</v>
      </c>
      <c r="H5742" s="703">
        <v>40850</v>
      </c>
      <c r="I5742" s="703">
        <v>40850</v>
      </c>
      <c r="J5742" s="701" t="s">
        <v>1635</v>
      </c>
      <c r="K5742" s="702">
        <v>149451</v>
      </c>
      <c r="L5742" s="701" t="s">
        <v>1644</v>
      </c>
      <c r="M5742" s="705">
        <v>1465</v>
      </c>
      <c r="N5742" s="701" t="s">
        <v>1635</v>
      </c>
      <c r="O5742" s="702">
        <v>586</v>
      </c>
      <c r="P5742" s="701" t="s">
        <v>1644</v>
      </c>
      <c r="Q5742" s="702">
        <v>1172</v>
      </c>
      <c r="R5742" s="701" t="s">
        <v>1341</v>
      </c>
      <c r="S5742" s="701" t="s">
        <v>1341</v>
      </c>
    </row>
    <row r="5743" spans="1:19" x14ac:dyDescent="0.3">
      <c r="A5743" s="701" t="s">
        <v>5442</v>
      </c>
      <c r="B5743" s="701" t="s">
        <v>1607</v>
      </c>
      <c r="C5743" s="701" t="s">
        <v>612</v>
      </c>
      <c r="D5743" s="702">
        <v>2010</v>
      </c>
      <c r="E5743" s="701" t="s">
        <v>1642</v>
      </c>
      <c r="F5743" s="701" t="s">
        <v>1643</v>
      </c>
      <c r="G5743" s="701" t="s">
        <v>1607</v>
      </c>
      <c r="H5743" s="703">
        <v>40850</v>
      </c>
      <c r="I5743" s="703">
        <v>40850</v>
      </c>
      <c r="J5743" s="701" t="s">
        <v>1635</v>
      </c>
      <c r="K5743" s="702">
        <v>197045</v>
      </c>
      <c r="L5743" s="701" t="s">
        <v>1644</v>
      </c>
      <c r="M5743" s="705">
        <v>1732</v>
      </c>
      <c r="N5743" s="701" t="s">
        <v>1635</v>
      </c>
      <c r="O5743" s="702">
        <v>1039</v>
      </c>
      <c r="P5743" s="701" t="s">
        <v>1644</v>
      </c>
      <c r="Q5743" s="702">
        <v>346</v>
      </c>
      <c r="R5743" s="701" t="s">
        <v>1341</v>
      </c>
      <c r="S5743" s="701" t="s">
        <v>1341</v>
      </c>
    </row>
    <row r="5744" spans="1:19" x14ac:dyDescent="0.3">
      <c r="A5744" s="701" t="s">
        <v>5443</v>
      </c>
      <c r="B5744" s="701" t="s">
        <v>1607</v>
      </c>
      <c r="C5744" s="701" t="s">
        <v>612</v>
      </c>
      <c r="D5744" s="702">
        <v>2010</v>
      </c>
      <c r="E5744" s="701" t="s">
        <v>1642</v>
      </c>
      <c r="F5744" s="701" t="s">
        <v>1643</v>
      </c>
      <c r="G5744" s="701" t="s">
        <v>1607</v>
      </c>
      <c r="H5744" s="703">
        <v>40941</v>
      </c>
      <c r="I5744" s="703">
        <v>40941</v>
      </c>
      <c r="J5744" s="701" t="s">
        <v>1635</v>
      </c>
      <c r="K5744" s="702">
        <v>196575</v>
      </c>
      <c r="L5744" s="701" t="s">
        <v>1644</v>
      </c>
      <c r="M5744" s="705">
        <v>1600</v>
      </c>
      <c r="N5744" s="701" t="s">
        <v>1635</v>
      </c>
      <c r="O5744" s="702">
        <v>3467</v>
      </c>
      <c r="P5744" s="701" t="s">
        <v>1341</v>
      </c>
      <c r="Q5744" s="706"/>
      <c r="R5744" s="701" t="s">
        <v>1341</v>
      </c>
      <c r="S5744" s="701" t="s">
        <v>1341</v>
      </c>
    </row>
    <row r="5745" spans="1:19" x14ac:dyDescent="0.3">
      <c r="A5745" s="701" t="s">
        <v>5444</v>
      </c>
      <c r="B5745" s="701" t="s">
        <v>1607</v>
      </c>
      <c r="C5745" s="701" t="s">
        <v>612</v>
      </c>
      <c r="D5745" s="702">
        <v>2010</v>
      </c>
      <c r="E5745" s="701" t="s">
        <v>1642</v>
      </c>
      <c r="F5745" s="701" t="s">
        <v>1643</v>
      </c>
      <c r="G5745" s="701" t="s">
        <v>1607</v>
      </c>
      <c r="H5745" s="703">
        <v>40941</v>
      </c>
      <c r="I5745" s="703">
        <v>40941</v>
      </c>
      <c r="J5745" s="701" t="s">
        <v>1635</v>
      </c>
      <c r="K5745" s="702">
        <v>198699</v>
      </c>
      <c r="L5745" s="701" t="s">
        <v>1644</v>
      </c>
      <c r="M5745" s="705">
        <v>4751</v>
      </c>
      <c r="N5745" s="701" t="s">
        <v>1635</v>
      </c>
      <c r="O5745" s="702">
        <v>559</v>
      </c>
      <c r="P5745" s="701" t="s">
        <v>1644</v>
      </c>
      <c r="Q5745" s="702">
        <v>1397</v>
      </c>
      <c r="R5745" s="701" t="s">
        <v>1341</v>
      </c>
      <c r="S5745" s="701" t="s">
        <v>1341</v>
      </c>
    </row>
    <row r="5746" spans="1:19" x14ac:dyDescent="0.3">
      <c r="A5746" s="701" t="s">
        <v>5445</v>
      </c>
      <c r="B5746" s="701" t="s">
        <v>1607</v>
      </c>
      <c r="C5746" s="701" t="s">
        <v>612</v>
      </c>
      <c r="D5746" s="702">
        <v>2010</v>
      </c>
      <c r="E5746" s="701" t="s">
        <v>1642</v>
      </c>
      <c r="F5746" s="701" t="s">
        <v>5446</v>
      </c>
      <c r="G5746" s="701" t="s">
        <v>1607</v>
      </c>
      <c r="H5746" s="703">
        <v>40980</v>
      </c>
      <c r="I5746" s="703">
        <v>40980</v>
      </c>
      <c r="J5746" s="701" t="s">
        <v>1635</v>
      </c>
      <c r="K5746" s="702">
        <v>211353</v>
      </c>
      <c r="L5746" s="701" t="s">
        <v>1644</v>
      </c>
      <c r="M5746" s="705">
        <v>581</v>
      </c>
      <c r="N5746" s="701" t="s">
        <v>1635</v>
      </c>
      <c r="O5746" s="702">
        <v>194</v>
      </c>
      <c r="P5746" s="701" t="s">
        <v>1341</v>
      </c>
      <c r="Q5746" s="706"/>
      <c r="R5746" s="701" t="s">
        <v>1341</v>
      </c>
      <c r="S5746" s="701" t="s">
        <v>1341</v>
      </c>
    </row>
    <row r="5747" spans="1:19" x14ac:dyDescent="0.3">
      <c r="A5747" s="701" t="s">
        <v>5447</v>
      </c>
      <c r="B5747" s="701" t="s">
        <v>1607</v>
      </c>
      <c r="C5747" s="701" t="s">
        <v>612</v>
      </c>
      <c r="D5747" s="702">
        <v>2010</v>
      </c>
      <c r="E5747" s="701" t="s">
        <v>1642</v>
      </c>
      <c r="F5747" s="701" t="s">
        <v>1643</v>
      </c>
      <c r="G5747" s="701" t="s">
        <v>1607</v>
      </c>
      <c r="H5747" s="703">
        <v>40980</v>
      </c>
      <c r="I5747" s="703">
        <v>40980</v>
      </c>
      <c r="J5747" s="701" t="s">
        <v>1635</v>
      </c>
      <c r="K5747" s="702">
        <v>243944</v>
      </c>
      <c r="L5747" s="701" t="s">
        <v>1644</v>
      </c>
      <c r="M5747" s="705">
        <v>2337</v>
      </c>
      <c r="N5747" s="701" t="s">
        <v>1635</v>
      </c>
      <c r="O5747" s="702">
        <v>1402</v>
      </c>
      <c r="P5747" s="701" t="s">
        <v>1644</v>
      </c>
      <c r="Q5747" s="702">
        <v>234</v>
      </c>
      <c r="R5747" s="701" t="s">
        <v>1341</v>
      </c>
      <c r="S5747" s="701" t="s">
        <v>1341</v>
      </c>
    </row>
    <row r="5748" spans="1:19" x14ac:dyDescent="0.3">
      <c r="A5748" s="701" t="s">
        <v>5404</v>
      </c>
      <c r="B5748" s="701" t="s">
        <v>1607</v>
      </c>
      <c r="C5748" s="701" t="s">
        <v>612</v>
      </c>
      <c r="D5748" s="702">
        <v>2010</v>
      </c>
      <c r="E5748" s="701" t="s">
        <v>1651</v>
      </c>
      <c r="F5748" s="701" t="s">
        <v>1652</v>
      </c>
      <c r="G5748" s="701" t="s">
        <v>1607</v>
      </c>
      <c r="H5748" s="703">
        <v>40982</v>
      </c>
      <c r="I5748" s="703">
        <v>40982</v>
      </c>
      <c r="J5748" s="701" t="s">
        <v>5405</v>
      </c>
      <c r="K5748" s="702">
        <v>50042</v>
      </c>
      <c r="L5748" s="701" t="s">
        <v>1644</v>
      </c>
      <c r="M5748" s="705">
        <v>206</v>
      </c>
      <c r="N5748" s="701" t="s">
        <v>5405</v>
      </c>
      <c r="O5748" s="702">
        <v>719</v>
      </c>
      <c r="P5748" s="701" t="s">
        <v>1644</v>
      </c>
      <c r="Q5748" s="702">
        <v>411</v>
      </c>
      <c r="R5748" s="701" t="s">
        <v>258</v>
      </c>
      <c r="S5748" s="701" t="s">
        <v>5406</v>
      </c>
    </row>
    <row r="5749" spans="1:19" x14ac:dyDescent="0.3">
      <c r="A5749" s="701" t="s">
        <v>5413</v>
      </c>
      <c r="B5749" s="701" t="s">
        <v>1607</v>
      </c>
      <c r="C5749" s="701" t="s">
        <v>612</v>
      </c>
      <c r="D5749" s="702">
        <v>2010</v>
      </c>
      <c r="E5749" s="701" t="s">
        <v>1651</v>
      </c>
      <c r="F5749" s="701" t="s">
        <v>1652</v>
      </c>
      <c r="G5749" s="701" t="s">
        <v>1607</v>
      </c>
      <c r="H5749" s="703">
        <v>40980</v>
      </c>
      <c r="I5749" s="703">
        <v>41001</v>
      </c>
      <c r="J5749" s="701" t="s">
        <v>5405</v>
      </c>
      <c r="K5749" s="702">
        <v>53119</v>
      </c>
      <c r="L5749" s="701" t="s">
        <v>1341</v>
      </c>
      <c r="M5749" s="704"/>
      <c r="N5749" s="701" t="s">
        <v>5405</v>
      </c>
      <c r="O5749" s="705">
        <v>46227</v>
      </c>
      <c r="P5749" s="701" t="s">
        <v>1341</v>
      </c>
      <c r="Q5749" s="704"/>
      <c r="R5749" s="701" t="s">
        <v>258</v>
      </c>
      <c r="S5749" s="701" t="s">
        <v>5406</v>
      </c>
    </row>
  </sheetData>
  <sortState xmlns:xlrd2="http://schemas.microsoft.com/office/spreadsheetml/2017/richdata2" ref="A2:S5749">
    <sortCondition ref="C2:C5749"/>
    <sortCondition ref="D2:D5749"/>
    <sortCondition ref="J2:J5749"/>
  </sortState>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1">
    <tabColor theme="9" tint="-0.49998474074526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28.8" x14ac:dyDescent="0.4">
      <c r="A2" s="4" t="s">
        <v>125</v>
      </c>
      <c r="B2" s="17" t="s">
        <v>8337</v>
      </c>
      <c r="C2" s="730" t="s">
        <v>135</v>
      </c>
      <c r="D2" s="731"/>
    </row>
    <row r="3" spans="1:4" ht="28.8" x14ac:dyDescent="0.3">
      <c r="A3" s="4" t="s">
        <v>2759</v>
      </c>
      <c r="B3" s="710" t="s">
        <v>328</v>
      </c>
      <c r="C3" s="5"/>
    </row>
    <row r="4" spans="1:4" ht="28.8" x14ac:dyDescent="0.3">
      <c r="A4" s="4" t="s">
        <v>126</v>
      </c>
      <c r="B4" s="18" t="s">
        <v>8336</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8841</v>
      </c>
    </row>
    <row r="8" spans="1:4" ht="43.5" customHeight="1" x14ac:dyDescent="0.3">
      <c r="A8" s="4" t="s">
        <v>130</v>
      </c>
      <c r="B8" s="18" t="s">
        <v>8842</v>
      </c>
    </row>
    <row r="9" spans="1:4" ht="43.5" customHeight="1" x14ac:dyDescent="0.3">
      <c r="A9" s="4" t="s">
        <v>132</v>
      </c>
      <c r="B9" s="18"/>
    </row>
    <row r="10" spans="1:4" ht="55.2" x14ac:dyDescent="0.3">
      <c r="A10" s="4" t="s">
        <v>134</v>
      </c>
      <c r="B10" s="20" t="s">
        <v>8327</v>
      </c>
    </row>
  </sheetData>
  <hyperlinks>
    <hyperlink ref="C2" location="StockTOC!A1" display="Return to TOC" xr:uid="{00000000-0004-0000-3B00-000000000000}"/>
  </hyperlink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21">
    <tabColor theme="9" tint="-0.49998474074526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28.8" x14ac:dyDescent="0.4">
      <c r="A2" s="4" t="s">
        <v>125</v>
      </c>
      <c r="B2" s="17" t="s">
        <v>8338</v>
      </c>
      <c r="C2" s="730" t="s">
        <v>135</v>
      </c>
      <c r="D2" s="731"/>
    </row>
    <row r="3" spans="1:4" ht="28.8" x14ac:dyDescent="0.3">
      <c r="A3" s="4" t="s">
        <v>2759</v>
      </c>
      <c r="B3" s="710" t="s">
        <v>328</v>
      </c>
      <c r="C3" s="5"/>
    </row>
    <row r="4" spans="1:4" ht="28.8" x14ac:dyDescent="0.3">
      <c r="A4" s="4" t="s">
        <v>126</v>
      </c>
      <c r="B4" s="18" t="s">
        <v>8336</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8839</v>
      </c>
    </row>
    <row r="8" spans="1:4" ht="43.5" customHeight="1" x14ac:dyDescent="0.3">
      <c r="A8" s="4" t="s">
        <v>130</v>
      </c>
      <c r="B8" s="18" t="s">
        <v>8840</v>
      </c>
    </row>
    <row r="9" spans="1:4" ht="43.5" customHeight="1" x14ac:dyDescent="0.3">
      <c r="A9" s="4" t="s">
        <v>132</v>
      </c>
      <c r="B9" s="18"/>
    </row>
    <row r="10" spans="1:4" ht="54" customHeight="1" x14ac:dyDescent="0.3">
      <c r="A10" s="4" t="s">
        <v>134</v>
      </c>
      <c r="B10" s="20" t="s">
        <v>8327</v>
      </c>
    </row>
  </sheetData>
  <hyperlinks>
    <hyperlink ref="C2" location="StockTOC!A1" display="Return to TOC" xr:uid="{00000000-0004-0000-3C00-000000000000}"/>
  </hyperlink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6">
    <tabColor theme="5"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325</v>
      </c>
      <c r="C2" s="730" t="s">
        <v>135</v>
      </c>
      <c r="D2" s="731"/>
    </row>
    <row r="3" spans="1:4" ht="28.8" x14ac:dyDescent="0.3">
      <c r="A3" s="4" t="s">
        <v>2759</v>
      </c>
      <c r="B3" s="17" t="s">
        <v>294</v>
      </c>
      <c r="C3" s="5"/>
    </row>
    <row r="4" spans="1:4" ht="43.5" customHeight="1" x14ac:dyDescent="0.3">
      <c r="A4" s="4" t="s">
        <v>126</v>
      </c>
      <c r="B4" s="18" t="s">
        <v>338</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8833</v>
      </c>
    </row>
    <row r="8" spans="1:4" ht="43.5" customHeight="1" x14ac:dyDescent="0.3">
      <c r="A8" s="4" t="s">
        <v>130</v>
      </c>
      <c r="B8" s="18" t="s">
        <v>8834</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7">
    <tabColor theme="5"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326</v>
      </c>
      <c r="C2" s="730" t="s">
        <v>135</v>
      </c>
      <c r="D2" s="731"/>
    </row>
    <row r="3" spans="1:4" ht="28.8" x14ac:dyDescent="0.3">
      <c r="A3" s="4" t="s">
        <v>2759</v>
      </c>
      <c r="B3" s="17" t="s">
        <v>294</v>
      </c>
      <c r="C3" s="5"/>
    </row>
    <row r="4" spans="1:4" ht="43.5" customHeight="1" x14ac:dyDescent="0.3">
      <c r="A4" s="4" t="s">
        <v>126</v>
      </c>
      <c r="B4" s="18" t="s">
        <v>339</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8835</v>
      </c>
    </row>
    <row r="8" spans="1:4" ht="43.5" customHeight="1" x14ac:dyDescent="0.3">
      <c r="A8" s="4" t="s">
        <v>130</v>
      </c>
      <c r="B8" s="18" t="s">
        <v>8836</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8">
    <tabColor theme="5" tint="0.79998168889431442"/>
  </sheetPr>
  <dimension ref="A1:D10"/>
  <sheetViews>
    <sheetView zoomScale="115" zoomScaleNormal="115" workbookViewId="0">
      <selection activeCell="E8" sqref="E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327</v>
      </c>
      <c r="C2" s="730" t="s">
        <v>135</v>
      </c>
      <c r="D2" s="731"/>
    </row>
    <row r="3" spans="1:4" ht="28.8" x14ac:dyDescent="0.3">
      <c r="A3" s="4" t="s">
        <v>2759</v>
      </c>
      <c r="B3" s="17" t="s">
        <v>294</v>
      </c>
      <c r="C3" s="5"/>
    </row>
    <row r="4" spans="1:4" ht="43.5" customHeight="1" x14ac:dyDescent="0.3">
      <c r="A4" s="4" t="s">
        <v>126</v>
      </c>
      <c r="B4" s="18" t="s">
        <v>340</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8837</v>
      </c>
    </row>
    <row r="8" spans="1:4" ht="43.5" customHeight="1" x14ac:dyDescent="0.3">
      <c r="A8" s="4" t="s">
        <v>130</v>
      </c>
      <c r="B8" s="18" t="s">
        <v>8838</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0">
    <tabColor theme="5" tint="0.59999389629810485"/>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712</v>
      </c>
      <c r="C2" s="730" t="s">
        <v>135</v>
      </c>
      <c r="D2" s="731"/>
    </row>
    <row r="3" spans="1:4" ht="28.8" x14ac:dyDescent="0.3">
      <c r="A3" s="4" t="s">
        <v>2759</v>
      </c>
      <c r="B3" s="17" t="s">
        <v>294</v>
      </c>
      <c r="C3" s="5"/>
    </row>
    <row r="4" spans="1:4" ht="28.8" x14ac:dyDescent="0.3">
      <c r="A4" s="4" t="s">
        <v>126</v>
      </c>
      <c r="B4" s="18" t="s">
        <v>713</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8867</v>
      </c>
    </row>
    <row r="8" spans="1:4" ht="43.5" customHeight="1" x14ac:dyDescent="0.3">
      <c r="A8" s="4" t="s">
        <v>130</v>
      </c>
      <c r="B8" s="18" t="s">
        <v>8868</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1">
    <tabColor theme="5" tint="0.59999389629810485"/>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723</v>
      </c>
      <c r="C2" s="730" t="s">
        <v>135</v>
      </c>
      <c r="D2" s="731"/>
    </row>
    <row r="3" spans="1:4" ht="28.8" x14ac:dyDescent="0.3">
      <c r="A3" s="4" t="s">
        <v>2759</v>
      </c>
      <c r="B3" s="17" t="s">
        <v>294</v>
      </c>
      <c r="C3" s="5"/>
    </row>
    <row r="4" spans="1:4" ht="28.8" x14ac:dyDescent="0.3">
      <c r="A4" s="4" t="s">
        <v>126</v>
      </c>
      <c r="B4" s="18" t="s">
        <v>714</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8869</v>
      </c>
    </row>
    <row r="8" spans="1:4" ht="43.5" customHeight="1" x14ac:dyDescent="0.3">
      <c r="A8" s="4" t="s">
        <v>130</v>
      </c>
      <c r="B8" s="18" t="s">
        <v>8870</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2">
    <tabColor theme="5" tint="0.39997558519241921"/>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715</v>
      </c>
      <c r="C2" s="730" t="s">
        <v>135</v>
      </c>
      <c r="D2" s="731"/>
    </row>
    <row r="3" spans="1:4" ht="28.8" x14ac:dyDescent="0.3">
      <c r="A3" s="4" t="s">
        <v>2759</v>
      </c>
      <c r="B3" s="17" t="s">
        <v>294</v>
      </c>
      <c r="C3" s="5"/>
    </row>
    <row r="4" spans="1:4" ht="28.8" x14ac:dyDescent="0.3">
      <c r="A4" s="4" t="s">
        <v>126</v>
      </c>
      <c r="B4" s="18" t="s">
        <v>716</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8865</v>
      </c>
    </row>
    <row r="8" spans="1:4" ht="43.5" customHeight="1" x14ac:dyDescent="0.3">
      <c r="A8" s="4" t="s">
        <v>130</v>
      </c>
      <c r="B8" s="18" t="s">
        <v>8866</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3">
    <tabColor theme="5" tint="0.39997558519241921"/>
  </sheetPr>
  <dimension ref="A1:D10"/>
  <sheetViews>
    <sheetView zoomScale="115" zoomScaleNormal="115" workbookViewId="0">
      <selection activeCell="D8" sqref="D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717</v>
      </c>
      <c r="C2" s="730" t="s">
        <v>135</v>
      </c>
      <c r="D2" s="731"/>
    </row>
    <row r="3" spans="1:4" ht="28.8" x14ac:dyDescent="0.3">
      <c r="A3" s="4" t="s">
        <v>2759</v>
      </c>
      <c r="B3" s="17" t="s">
        <v>294</v>
      </c>
      <c r="C3" s="5"/>
    </row>
    <row r="4" spans="1:4" ht="28.8" x14ac:dyDescent="0.3">
      <c r="A4" s="4" t="s">
        <v>126</v>
      </c>
      <c r="B4" s="18" t="s">
        <v>718</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8863</v>
      </c>
    </row>
    <row r="8" spans="1:4" ht="43.5" customHeight="1" x14ac:dyDescent="0.3">
      <c r="A8" s="4" t="s">
        <v>130</v>
      </c>
      <c r="B8" s="18" t="s">
        <v>8864</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9">
    <tabColor theme="5"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722</v>
      </c>
      <c r="C2" s="730" t="s">
        <v>135</v>
      </c>
      <c r="D2" s="731"/>
    </row>
    <row r="3" spans="1:4" ht="28.8" x14ac:dyDescent="0.3">
      <c r="A3" s="4" t="s">
        <v>2759</v>
      </c>
      <c r="B3" s="17" t="s">
        <v>294</v>
      </c>
      <c r="C3" s="5"/>
    </row>
    <row r="4" spans="1:4" ht="28.8" x14ac:dyDescent="0.3">
      <c r="A4" s="4" t="s">
        <v>126</v>
      </c>
      <c r="B4" s="18" t="s">
        <v>721</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8861</v>
      </c>
    </row>
    <row r="8" spans="1:4" ht="43.5" customHeight="1" x14ac:dyDescent="0.3">
      <c r="A8" s="4" t="s">
        <v>130</v>
      </c>
      <c r="B8" s="18" t="s">
        <v>8862</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249977111117893"/>
  </sheetPr>
  <dimension ref="A1:V730"/>
  <sheetViews>
    <sheetView workbookViewId="0">
      <selection activeCell="F33" sqref="F33"/>
    </sheetView>
  </sheetViews>
  <sheetFormatPr defaultRowHeight="14.4" x14ac:dyDescent="0.3"/>
  <sheetData>
    <row r="1" spans="1:22" x14ac:dyDescent="0.3">
      <c r="A1" s="810" t="s">
        <v>1590</v>
      </c>
      <c r="B1" s="810" t="s">
        <v>1538</v>
      </c>
      <c r="C1" s="810" t="s">
        <v>1329</v>
      </c>
      <c r="D1" s="810" t="s">
        <v>1591</v>
      </c>
      <c r="E1" s="810" t="s">
        <v>1592</v>
      </c>
      <c r="F1" s="810" t="s">
        <v>1593</v>
      </c>
      <c r="G1" s="810" t="s">
        <v>1594</v>
      </c>
      <c r="H1" s="810" t="s">
        <v>1595</v>
      </c>
      <c r="I1" s="810" t="s">
        <v>1596</v>
      </c>
      <c r="J1" s="810" t="s">
        <v>1597</v>
      </c>
      <c r="K1" s="810" t="s">
        <v>1598</v>
      </c>
      <c r="L1" s="810" t="s">
        <v>1599</v>
      </c>
      <c r="M1" s="810" t="s">
        <v>1600</v>
      </c>
      <c r="N1" s="810" t="s">
        <v>1601</v>
      </c>
      <c r="O1" s="810" t="s">
        <v>1602</v>
      </c>
      <c r="P1" s="810" t="s">
        <v>1603</v>
      </c>
      <c r="Q1" s="810" t="s">
        <v>1604</v>
      </c>
      <c r="R1" s="810" t="s">
        <v>1605</v>
      </c>
      <c r="S1" s="810" t="s">
        <v>1606</v>
      </c>
      <c r="T1" s="810" t="s">
        <v>8381</v>
      </c>
      <c r="U1" s="810" t="s">
        <v>2024</v>
      </c>
      <c r="V1" s="810" t="s">
        <v>2025</v>
      </c>
    </row>
    <row r="2" spans="1:22" x14ac:dyDescent="0.3">
      <c r="A2" s="811" t="s">
        <v>2040</v>
      </c>
      <c r="B2" s="811" t="s">
        <v>1607</v>
      </c>
      <c r="C2" s="811" t="s">
        <v>1403</v>
      </c>
      <c r="D2" s="812">
        <v>2005</v>
      </c>
      <c r="E2" s="811" t="s">
        <v>1670</v>
      </c>
      <c r="F2" s="811" t="s">
        <v>1671</v>
      </c>
      <c r="G2" s="811" t="s">
        <v>1612</v>
      </c>
      <c r="H2" s="813">
        <v>38861</v>
      </c>
      <c r="I2" s="813">
        <v>38884</v>
      </c>
      <c r="J2" s="811" t="s">
        <v>1608</v>
      </c>
      <c r="K2" s="812">
        <v>23136</v>
      </c>
      <c r="L2" s="811" t="s">
        <v>1341</v>
      </c>
      <c r="M2" s="814"/>
      <c r="N2" s="811" t="s">
        <v>1613</v>
      </c>
      <c r="O2" s="812">
        <v>242619</v>
      </c>
      <c r="P2" s="811" t="s">
        <v>1341</v>
      </c>
      <c r="Q2" s="814"/>
      <c r="R2" s="811" t="s">
        <v>1341</v>
      </c>
      <c r="S2" s="811" t="s">
        <v>1341</v>
      </c>
      <c r="T2" s="812" t="b">
        <v>0</v>
      </c>
      <c r="U2" s="811" t="s">
        <v>1341</v>
      </c>
      <c r="V2" s="811" t="s">
        <v>1341</v>
      </c>
    </row>
    <row r="3" spans="1:22" x14ac:dyDescent="0.3">
      <c r="A3" s="811" t="s">
        <v>2036</v>
      </c>
      <c r="B3" s="811" t="s">
        <v>1607</v>
      </c>
      <c r="C3" s="811" t="s">
        <v>1403</v>
      </c>
      <c r="D3" s="812">
        <v>2005</v>
      </c>
      <c r="E3" s="811" t="s">
        <v>1670</v>
      </c>
      <c r="F3" s="811" t="s">
        <v>1671</v>
      </c>
      <c r="G3" s="811" t="s">
        <v>1612</v>
      </c>
      <c r="H3" s="813">
        <v>38862</v>
      </c>
      <c r="I3" s="813">
        <v>38884</v>
      </c>
      <c r="J3" s="811" t="s">
        <v>1608</v>
      </c>
      <c r="K3" s="812">
        <v>29512</v>
      </c>
      <c r="L3" s="811" t="s">
        <v>1341</v>
      </c>
      <c r="M3" s="814"/>
      <c r="N3" s="811" t="s">
        <v>1613</v>
      </c>
      <c r="O3" s="812">
        <v>510517</v>
      </c>
      <c r="P3" s="811" t="s">
        <v>1341</v>
      </c>
      <c r="Q3" s="814"/>
      <c r="R3" s="811" t="s">
        <v>1341</v>
      </c>
      <c r="S3" s="811" t="s">
        <v>1341</v>
      </c>
      <c r="T3" s="812" t="b">
        <v>0</v>
      </c>
      <c r="U3" s="811" t="s">
        <v>1341</v>
      </c>
      <c r="V3" s="811" t="s">
        <v>1341</v>
      </c>
    </row>
    <row r="4" spans="1:22" x14ac:dyDescent="0.3">
      <c r="A4" s="811" t="s">
        <v>2035</v>
      </c>
      <c r="B4" s="811" t="s">
        <v>1607</v>
      </c>
      <c r="C4" s="811" t="s">
        <v>1403</v>
      </c>
      <c r="D4" s="812">
        <v>2005</v>
      </c>
      <c r="E4" s="811" t="s">
        <v>1670</v>
      </c>
      <c r="F4" s="811" t="s">
        <v>1671</v>
      </c>
      <c r="G4" s="811" t="s">
        <v>1612</v>
      </c>
      <c r="H4" s="813">
        <v>38861</v>
      </c>
      <c r="I4" s="813">
        <v>38884</v>
      </c>
      <c r="J4" s="811" t="s">
        <v>1608</v>
      </c>
      <c r="K4" s="812">
        <v>29010</v>
      </c>
      <c r="L4" s="811" t="s">
        <v>1341</v>
      </c>
      <c r="M4" s="814"/>
      <c r="N4" s="811" t="s">
        <v>1613</v>
      </c>
      <c r="O4" s="812">
        <v>543720</v>
      </c>
      <c r="P4" s="811" t="s">
        <v>1608</v>
      </c>
      <c r="Q4" s="812">
        <v>293</v>
      </c>
      <c r="R4" s="811" t="s">
        <v>1341</v>
      </c>
      <c r="S4" s="811" t="s">
        <v>1341</v>
      </c>
      <c r="T4" s="812" t="b">
        <v>0</v>
      </c>
      <c r="U4" s="811" t="s">
        <v>1341</v>
      </c>
      <c r="V4" s="811" t="s">
        <v>1341</v>
      </c>
    </row>
    <row r="5" spans="1:22" x14ac:dyDescent="0.3">
      <c r="A5" s="811" t="s">
        <v>2034</v>
      </c>
      <c r="B5" s="811" t="s">
        <v>1607</v>
      </c>
      <c r="C5" s="811" t="s">
        <v>1403</v>
      </c>
      <c r="D5" s="812">
        <v>2005</v>
      </c>
      <c r="E5" s="811" t="s">
        <v>1670</v>
      </c>
      <c r="F5" s="811" t="s">
        <v>1671</v>
      </c>
      <c r="G5" s="811" t="s">
        <v>1612</v>
      </c>
      <c r="H5" s="813">
        <v>38860</v>
      </c>
      <c r="I5" s="813">
        <v>38884</v>
      </c>
      <c r="J5" s="811" t="s">
        <v>1608</v>
      </c>
      <c r="K5" s="812">
        <v>29199</v>
      </c>
      <c r="L5" s="811" t="s">
        <v>1341</v>
      </c>
      <c r="M5" s="814"/>
      <c r="N5" s="811" t="s">
        <v>1613</v>
      </c>
      <c r="O5" s="812">
        <v>548593</v>
      </c>
      <c r="P5" s="811" t="s">
        <v>1341</v>
      </c>
      <c r="Q5" s="814"/>
      <c r="R5" s="811" t="s">
        <v>1341</v>
      </c>
      <c r="S5" s="811" t="s">
        <v>1341</v>
      </c>
      <c r="T5" s="812" t="b">
        <v>0</v>
      </c>
      <c r="U5" s="811" t="s">
        <v>1341</v>
      </c>
      <c r="V5" s="811" t="s">
        <v>1341</v>
      </c>
    </row>
    <row r="6" spans="1:22" x14ac:dyDescent="0.3">
      <c r="A6" s="811" t="s">
        <v>2030</v>
      </c>
      <c r="B6" s="811" t="s">
        <v>1607</v>
      </c>
      <c r="C6" s="811" t="s">
        <v>1403</v>
      </c>
      <c r="D6" s="812">
        <v>2005</v>
      </c>
      <c r="E6" s="811" t="s">
        <v>1670</v>
      </c>
      <c r="F6" s="811" t="s">
        <v>1671</v>
      </c>
      <c r="G6" s="811" t="s">
        <v>1612</v>
      </c>
      <c r="H6" s="813">
        <v>38861</v>
      </c>
      <c r="I6" s="813">
        <v>38884</v>
      </c>
      <c r="J6" s="811" t="s">
        <v>1608</v>
      </c>
      <c r="K6" s="812">
        <v>22530</v>
      </c>
      <c r="L6" s="811" t="s">
        <v>1341</v>
      </c>
      <c r="M6" s="814"/>
      <c r="N6" s="811" t="s">
        <v>1613</v>
      </c>
      <c r="O6" s="812">
        <v>241088</v>
      </c>
      <c r="P6" s="811" t="s">
        <v>1608</v>
      </c>
      <c r="Q6" s="812">
        <v>460</v>
      </c>
      <c r="R6" s="811" t="s">
        <v>1341</v>
      </c>
      <c r="S6" s="811" t="s">
        <v>1341</v>
      </c>
      <c r="T6" s="812" t="b">
        <v>0</v>
      </c>
      <c r="U6" s="811" t="s">
        <v>1341</v>
      </c>
      <c r="V6" s="811" t="s">
        <v>1341</v>
      </c>
    </row>
    <row r="7" spans="1:22" x14ac:dyDescent="0.3">
      <c r="A7" s="811" t="s">
        <v>2033</v>
      </c>
      <c r="B7" s="811" t="s">
        <v>1607</v>
      </c>
      <c r="C7" s="811" t="s">
        <v>1403</v>
      </c>
      <c r="D7" s="812">
        <v>2005</v>
      </c>
      <c r="E7" s="811" t="s">
        <v>1670</v>
      </c>
      <c r="F7" s="811" t="s">
        <v>1671</v>
      </c>
      <c r="G7" s="811" t="s">
        <v>1612</v>
      </c>
      <c r="H7" s="813">
        <v>38861</v>
      </c>
      <c r="I7" s="813">
        <v>38884</v>
      </c>
      <c r="J7" s="811" t="s">
        <v>1608</v>
      </c>
      <c r="K7" s="812">
        <v>22865</v>
      </c>
      <c r="L7" s="811" t="s">
        <v>1341</v>
      </c>
      <c r="M7" s="814"/>
      <c r="N7" s="811" t="s">
        <v>1613</v>
      </c>
      <c r="O7" s="812">
        <v>320739</v>
      </c>
      <c r="P7" s="811" t="s">
        <v>1608</v>
      </c>
      <c r="Q7" s="812">
        <v>231</v>
      </c>
      <c r="R7" s="811" t="s">
        <v>1341</v>
      </c>
      <c r="S7" s="811" t="s">
        <v>1341</v>
      </c>
      <c r="T7" s="812" t="b">
        <v>0</v>
      </c>
      <c r="U7" s="811" t="s">
        <v>1341</v>
      </c>
      <c r="V7" s="811" t="s">
        <v>1341</v>
      </c>
    </row>
    <row r="8" spans="1:22" x14ac:dyDescent="0.3">
      <c r="A8" s="811" t="s">
        <v>2038</v>
      </c>
      <c r="B8" s="811" t="s">
        <v>1607</v>
      </c>
      <c r="C8" s="811" t="s">
        <v>1403</v>
      </c>
      <c r="D8" s="812">
        <v>2005</v>
      </c>
      <c r="E8" s="811" t="s">
        <v>1670</v>
      </c>
      <c r="F8" s="811" t="s">
        <v>1671</v>
      </c>
      <c r="G8" s="811" t="s">
        <v>1612</v>
      </c>
      <c r="H8" s="813">
        <v>38861</v>
      </c>
      <c r="I8" s="813">
        <v>38884</v>
      </c>
      <c r="J8" s="811" t="s">
        <v>1608</v>
      </c>
      <c r="K8" s="812">
        <v>22309</v>
      </c>
      <c r="L8" s="811" t="s">
        <v>1341</v>
      </c>
      <c r="M8" s="814"/>
      <c r="N8" s="811" t="s">
        <v>1613</v>
      </c>
      <c r="O8" s="812">
        <v>316131</v>
      </c>
      <c r="P8" s="811" t="s">
        <v>1608</v>
      </c>
      <c r="Q8" s="812">
        <v>455</v>
      </c>
      <c r="R8" s="811" t="s">
        <v>1341</v>
      </c>
      <c r="S8" s="811" t="s">
        <v>1341</v>
      </c>
      <c r="T8" s="812" t="b">
        <v>0</v>
      </c>
      <c r="U8" s="811" t="s">
        <v>1341</v>
      </c>
      <c r="V8" s="811" t="s">
        <v>1341</v>
      </c>
    </row>
    <row r="9" spans="1:22" x14ac:dyDescent="0.3">
      <c r="A9" s="811" t="s">
        <v>2050</v>
      </c>
      <c r="B9" s="811" t="s">
        <v>1607</v>
      </c>
      <c r="C9" s="811" t="s">
        <v>1403</v>
      </c>
      <c r="D9" s="812">
        <v>2005</v>
      </c>
      <c r="E9" s="811" t="s">
        <v>1670</v>
      </c>
      <c r="F9" s="811" t="s">
        <v>1671</v>
      </c>
      <c r="G9" s="811" t="s">
        <v>1612</v>
      </c>
      <c r="H9" s="813">
        <v>38861</v>
      </c>
      <c r="I9" s="813">
        <v>38884</v>
      </c>
      <c r="J9" s="811" t="s">
        <v>1608</v>
      </c>
      <c r="K9" s="812">
        <v>22831</v>
      </c>
      <c r="L9" s="811" t="s">
        <v>1341</v>
      </c>
      <c r="M9" s="814"/>
      <c r="N9" s="811" t="s">
        <v>1613</v>
      </c>
      <c r="O9" s="812">
        <v>244309</v>
      </c>
      <c r="P9" s="811" t="s">
        <v>1608</v>
      </c>
      <c r="Q9" s="812">
        <v>466</v>
      </c>
      <c r="R9" s="811" t="s">
        <v>1341</v>
      </c>
      <c r="S9" s="811" t="s">
        <v>1341</v>
      </c>
      <c r="T9" s="812" t="b">
        <v>0</v>
      </c>
      <c r="U9" s="811" t="s">
        <v>1341</v>
      </c>
      <c r="V9" s="811" t="s">
        <v>1341</v>
      </c>
    </row>
    <row r="10" spans="1:22" x14ac:dyDescent="0.3">
      <c r="A10" s="811" t="s">
        <v>2032</v>
      </c>
      <c r="B10" s="811" t="s">
        <v>1607</v>
      </c>
      <c r="C10" s="811" t="s">
        <v>1403</v>
      </c>
      <c r="D10" s="812">
        <v>2005</v>
      </c>
      <c r="E10" s="811" t="s">
        <v>1670</v>
      </c>
      <c r="F10" s="811" t="s">
        <v>1671</v>
      </c>
      <c r="G10" s="811" t="s">
        <v>1612</v>
      </c>
      <c r="H10" s="813">
        <v>38861</v>
      </c>
      <c r="I10" s="813">
        <v>38884</v>
      </c>
      <c r="J10" s="811" t="s">
        <v>1608</v>
      </c>
      <c r="K10" s="812">
        <v>21692</v>
      </c>
      <c r="L10" s="811" t="s">
        <v>1341</v>
      </c>
      <c r="M10" s="814"/>
      <c r="N10" s="811" t="s">
        <v>1613</v>
      </c>
      <c r="O10" s="812">
        <v>304276</v>
      </c>
      <c r="P10" s="811" t="s">
        <v>1608</v>
      </c>
      <c r="Q10" s="812">
        <v>219</v>
      </c>
      <c r="R10" s="811" t="s">
        <v>1341</v>
      </c>
      <c r="S10" s="811" t="s">
        <v>1341</v>
      </c>
      <c r="T10" s="812" t="b">
        <v>0</v>
      </c>
      <c r="U10" s="811" t="s">
        <v>1341</v>
      </c>
      <c r="V10" s="811" t="s">
        <v>1341</v>
      </c>
    </row>
    <row r="11" spans="1:22" x14ac:dyDescent="0.3">
      <c r="A11" s="811" t="s">
        <v>2048</v>
      </c>
      <c r="B11" s="811" t="s">
        <v>1607</v>
      </c>
      <c r="C11" s="811" t="s">
        <v>1403</v>
      </c>
      <c r="D11" s="812">
        <v>2006</v>
      </c>
      <c r="E11" s="811" t="s">
        <v>1670</v>
      </c>
      <c r="F11" s="811" t="s">
        <v>1671</v>
      </c>
      <c r="G11" s="811" t="s">
        <v>1612</v>
      </c>
      <c r="H11" s="813">
        <v>39231</v>
      </c>
      <c r="I11" s="813">
        <v>39231</v>
      </c>
      <c r="J11" s="811" t="s">
        <v>1608</v>
      </c>
      <c r="K11" s="812">
        <v>23817</v>
      </c>
      <c r="L11" s="811" t="s">
        <v>1341</v>
      </c>
      <c r="M11" s="814"/>
      <c r="N11" s="811" t="s">
        <v>1613</v>
      </c>
      <c r="O11" s="812">
        <v>410103</v>
      </c>
      <c r="P11" s="811" t="s">
        <v>1341</v>
      </c>
      <c r="Q11" s="814"/>
      <c r="R11" s="811" t="s">
        <v>1341</v>
      </c>
      <c r="S11" s="811" t="s">
        <v>1341</v>
      </c>
      <c r="T11" s="812" t="b">
        <v>0</v>
      </c>
      <c r="U11" s="811" t="s">
        <v>1341</v>
      </c>
      <c r="V11" s="811" t="s">
        <v>1341</v>
      </c>
    </row>
    <row r="12" spans="1:22" x14ac:dyDescent="0.3">
      <c r="A12" s="811" t="s">
        <v>2037</v>
      </c>
      <c r="B12" s="811" t="s">
        <v>1607</v>
      </c>
      <c r="C12" s="811" t="s">
        <v>1403</v>
      </c>
      <c r="D12" s="812">
        <v>2006</v>
      </c>
      <c r="E12" s="811" t="s">
        <v>1670</v>
      </c>
      <c r="F12" s="811" t="s">
        <v>1671</v>
      </c>
      <c r="G12" s="811" t="s">
        <v>1612</v>
      </c>
      <c r="H12" s="813">
        <v>39231</v>
      </c>
      <c r="I12" s="813">
        <v>39231</v>
      </c>
      <c r="J12" s="811" t="s">
        <v>1608</v>
      </c>
      <c r="K12" s="812">
        <v>15082</v>
      </c>
      <c r="L12" s="811" t="s">
        <v>1341</v>
      </c>
      <c r="M12" s="814"/>
      <c r="N12" s="811" t="s">
        <v>1613</v>
      </c>
      <c r="O12" s="812">
        <v>259693</v>
      </c>
      <c r="P12" s="811" t="s">
        <v>1341</v>
      </c>
      <c r="Q12" s="814"/>
      <c r="R12" s="811" t="s">
        <v>1341</v>
      </c>
      <c r="S12" s="811" t="s">
        <v>1341</v>
      </c>
      <c r="T12" s="812" t="b">
        <v>0</v>
      </c>
      <c r="U12" s="811" t="s">
        <v>1341</v>
      </c>
      <c r="V12" s="811" t="s">
        <v>1341</v>
      </c>
    </row>
    <row r="13" spans="1:22" x14ac:dyDescent="0.3">
      <c r="A13" s="811" t="s">
        <v>2047</v>
      </c>
      <c r="B13" s="811" t="s">
        <v>1607</v>
      </c>
      <c r="C13" s="811" t="s">
        <v>1403</v>
      </c>
      <c r="D13" s="812">
        <v>2006</v>
      </c>
      <c r="E13" s="811" t="s">
        <v>1670</v>
      </c>
      <c r="F13" s="811" t="s">
        <v>1671</v>
      </c>
      <c r="G13" s="811" t="s">
        <v>1612</v>
      </c>
      <c r="H13" s="813">
        <v>39231</v>
      </c>
      <c r="I13" s="813">
        <v>39231</v>
      </c>
      <c r="J13" s="811" t="s">
        <v>1608</v>
      </c>
      <c r="K13" s="812">
        <v>25274</v>
      </c>
      <c r="L13" s="811" t="s">
        <v>1341</v>
      </c>
      <c r="M13" s="814"/>
      <c r="N13" s="811" t="s">
        <v>1613</v>
      </c>
      <c r="O13" s="812">
        <v>435188</v>
      </c>
      <c r="P13" s="811" t="s">
        <v>1341</v>
      </c>
      <c r="Q13" s="814"/>
      <c r="R13" s="811" t="s">
        <v>1341</v>
      </c>
      <c r="S13" s="811" t="s">
        <v>1341</v>
      </c>
      <c r="T13" s="812" t="b">
        <v>0</v>
      </c>
      <c r="U13" s="811" t="s">
        <v>1341</v>
      </c>
      <c r="V13" s="811" t="s">
        <v>1341</v>
      </c>
    </row>
    <row r="14" spans="1:22" x14ac:dyDescent="0.3">
      <c r="A14" s="811" t="s">
        <v>2042</v>
      </c>
      <c r="B14" s="811" t="s">
        <v>1607</v>
      </c>
      <c r="C14" s="811" t="s">
        <v>1403</v>
      </c>
      <c r="D14" s="812">
        <v>2006</v>
      </c>
      <c r="E14" s="811" t="s">
        <v>1670</v>
      </c>
      <c r="F14" s="811" t="s">
        <v>1671</v>
      </c>
      <c r="G14" s="811" t="s">
        <v>1612</v>
      </c>
      <c r="H14" s="813">
        <v>39231</v>
      </c>
      <c r="I14" s="813">
        <v>39231</v>
      </c>
      <c r="J14" s="811" t="s">
        <v>1608</v>
      </c>
      <c r="K14" s="812">
        <v>28658</v>
      </c>
      <c r="L14" s="811" t="s">
        <v>1341</v>
      </c>
      <c r="M14" s="814"/>
      <c r="N14" s="811" t="s">
        <v>1613</v>
      </c>
      <c r="O14" s="812">
        <v>493459</v>
      </c>
      <c r="P14" s="811" t="s">
        <v>1341</v>
      </c>
      <c r="Q14" s="814"/>
      <c r="R14" s="811" t="s">
        <v>1341</v>
      </c>
      <c r="S14" s="811" t="s">
        <v>1341</v>
      </c>
      <c r="T14" s="812" t="b">
        <v>0</v>
      </c>
      <c r="U14" s="811" t="s">
        <v>1341</v>
      </c>
      <c r="V14" s="811" t="s">
        <v>1341</v>
      </c>
    </row>
    <row r="15" spans="1:22" x14ac:dyDescent="0.3">
      <c r="A15" s="811" t="s">
        <v>2043</v>
      </c>
      <c r="B15" s="811" t="s">
        <v>1607</v>
      </c>
      <c r="C15" s="811" t="s">
        <v>1403</v>
      </c>
      <c r="D15" s="812">
        <v>2006</v>
      </c>
      <c r="E15" s="811" t="s">
        <v>1670</v>
      </c>
      <c r="F15" s="811" t="s">
        <v>1671</v>
      </c>
      <c r="G15" s="811" t="s">
        <v>1612</v>
      </c>
      <c r="H15" s="813">
        <v>39231</v>
      </c>
      <c r="I15" s="813">
        <v>39231</v>
      </c>
      <c r="J15" s="811" t="s">
        <v>1608</v>
      </c>
      <c r="K15" s="812">
        <v>25326</v>
      </c>
      <c r="L15" s="811" t="s">
        <v>1341</v>
      </c>
      <c r="M15" s="814"/>
      <c r="N15" s="811" t="s">
        <v>1613</v>
      </c>
      <c r="O15" s="812">
        <v>436092</v>
      </c>
      <c r="P15" s="811" t="s">
        <v>1341</v>
      </c>
      <c r="Q15" s="814"/>
      <c r="R15" s="811" t="s">
        <v>1341</v>
      </c>
      <c r="S15" s="811" t="s">
        <v>1341</v>
      </c>
      <c r="T15" s="812" t="b">
        <v>0</v>
      </c>
      <c r="U15" s="811" t="s">
        <v>1341</v>
      </c>
      <c r="V15" s="811" t="s">
        <v>1341</v>
      </c>
    </row>
    <row r="16" spans="1:22" x14ac:dyDescent="0.3">
      <c r="A16" s="811" t="s">
        <v>2044</v>
      </c>
      <c r="B16" s="811" t="s">
        <v>1607</v>
      </c>
      <c r="C16" s="811" t="s">
        <v>1403</v>
      </c>
      <c r="D16" s="812">
        <v>2006</v>
      </c>
      <c r="E16" s="811" t="s">
        <v>1670</v>
      </c>
      <c r="F16" s="811" t="s">
        <v>1671</v>
      </c>
      <c r="G16" s="811" t="s">
        <v>1612</v>
      </c>
      <c r="H16" s="813">
        <v>39231</v>
      </c>
      <c r="I16" s="813">
        <v>39231</v>
      </c>
      <c r="J16" s="811" t="s">
        <v>1608</v>
      </c>
      <c r="K16" s="812">
        <v>28001</v>
      </c>
      <c r="L16" s="811" t="s">
        <v>1341</v>
      </c>
      <c r="M16" s="814"/>
      <c r="N16" s="811" t="s">
        <v>1613</v>
      </c>
      <c r="O16" s="812">
        <v>491998</v>
      </c>
      <c r="P16" s="811" t="s">
        <v>1608</v>
      </c>
      <c r="Q16" s="812">
        <v>571</v>
      </c>
      <c r="R16" s="811" t="s">
        <v>1341</v>
      </c>
      <c r="S16" s="811" t="s">
        <v>1341</v>
      </c>
      <c r="T16" s="812" t="b">
        <v>0</v>
      </c>
      <c r="U16" s="811" t="s">
        <v>1341</v>
      </c>
      <c r="V16" s="811" t="s">
        <v>1341</v>
      </c>
    </row>
    <row r="17" spans="1:22" x14ac:dyDescent="0.3">
      <c r="A17" s="811" t="s">
        <v>2046</v>
      </c>
      <c r="B17" s="811" t="s">
        <v>1607</v>
      </c>
      <c r="C17" s="811" t="s">
        <v>1403</v>
      </c>
      <c r="D17" s="812">
        <v>2006</v>
      </c>
      <c r="E17" s="811" t="s">
        <v>1670</v>
      </c>
      <c r="F17" s="811" t="s">
        <v>1671</v>
      </c>
      <c r="G17" s="811" t="s">
        <v>1612</v>
      </c>
      <c r="H17" s="813">
        <v>39231</v>
      </c>
      <c r="I17" s="813">
        <v>39231</v>
      </c>
      <c r="J17" s="811" t="s">
        <v>1608</v>
      </c>
      <c r="K17" s="812">
        <v>25172</v>
      </c>
      <c r="L17" s="811" t="s">
        <v>1341</v>
      </c>
      <c r="M17" s="814"/>
      <c r="N17" s="811" t="s">
        <v>1613</v>
      </c>
      <c r="O17" s="812">
        <v>433441</v>
      </c>
      <c r="P17" s="811" t="s">
        <v>1341</v>
      </c>
      <c r="Q17" s="814"/>
      <c r="R17" s="811" t="s">
        <v>1341</v>
      </c>
      <c r="S17" s="811" t="s">
        <v>1341</v>
      </c>
      <c r="T17" s="812" t="b">
        <v>0</v>
      </c>
      <c r="U17" s="811" t="s">
        <v>1341</v>
      </c>
      <c r="V17" s="811" t="s">
        <v>1341</v>
      </c>
    </row>
    <row r="18" spans="1:22" x14ac:dyDescent="0.3">
      <c r="A18" s="811" t="s">
        <v>2031</v>
      </c>
      <c r="B18" s="811" t="s">
        <v>1607</v>
      </c>
      <c r="C18" s="811" t="s">
        <v>1403</v>
      </c>
      <c r="D18" s="812">
        <v>2006</v>
      </c>
      <c r="E18" s="811" t="s">
        <v>1670</v>
      </c>
      <c r="F18" s="811" t="s">
        <v>1671</v>
      </c>
      <c r="G18" s="811" t="s">
        <v>1612</v>
      </c>
      <c r="H18" s="813">
        <v>39231</v>
      </c>
      <c r="I18" s="813">
        <v>39231</v>
      </c>
      <c r="J18" s="811" t="s">
        <v>1608</v>
      </c>
      <c r="K18" s="812">
        <v>28289</v>
      </c>
      <c r="L18" s="811" t="s">
        <v>1341</v>
      </c>
      <c r="M18" s="814"/>
      <c r="N18" s="811" t="s">
        <v>1613</v>
      </c>
      <c r="O18" s="812">
        <v>492032</v>
      </c>
      <c r="P18" s="811" t="s">
        <v>1608</v>
      </c>
      <c r="Q18" s="812">
        <v>286</v>
      </c>
      <c r="R18" s="811" t="s">
        <v>1341</v>
      </c>
      <c r="S18" s="811" t="s">
        <v>1341</v>
      </c>
      <c r="T18" s="812" t="b">
        <v>0</v>
      </c>
      <c r="U18" s="811" t="s">
        <v>1341</v>
      </c>
      <c r="V18" s="811" t="s">
        <v>1341</v>
      </c>
    </row>
    <row r="19" spans="1:22" x14ac:dyDescent="0.3">
      <c r="A19" s="811" t="s">
        <v>2039</v>
      </c>
      <c r="B19" s="811" t="s">
        <v>1607</v>
      </c>
      <c r="C19" s="811" t="s">
        <v>1403</v>
      </c>
      <c r="D19" s="812">
        <v>2007</v>
      </c>
      <c r="E19" s="811" t="s">
        <v>1670</v>
      </c>
      <c r="F19" s="811" t="s">
        <v>1671</v>
      </c>
      <c r="G19" s="811" t="s">
        <v>1612</v>
      </c>
      <c r="H19" s="813">
        <v>39596</v>
      </c>
      <c r="I19" s="813">
        <v>39596</v>
      </c>
      <c r="J19" s="811" t="s">
        <v>1608</v>
      </c>
      <c r="K19" s="812">
        <v>25753</v>
      </c>
      <c r="L19" s="811" t="s">
        <v>1341</v>
      </c>
      <c r="M19" s="814"/>
      <c r="N19" s="811" t="s">
        <v>1613</v>
      </c>
      <c r="O19" s="812">
        <v>405092</v>
      </c>
      <c r="P19" s="811" t="s">
        <v>1341</v>
      </c>
      <c r="Q19" s="814"/>
      <c r="R19" s="811" t="s">
        <v>1341</v>
      </c>
      <c r="S19" s="811" t="s">
        <v>1341</v>
      </c>
      <c r="T19" s="812" t="b">
        <v>0</v>
      </c>
      <c r="U19" s="811" t="s">
        <v>1341</v>
      </c>
      <c r="V19" s="811" t="s">
        <v>1341</v>
      </c>
    </row>
    <row r="20" spans="1:22" x14ac:dyDescent="0.3">
      <c r="A20" s="811" t="s">
        <v>2026</v>
      </c>
      <c r="B20" s="811" t="s">
        <v>1607</v>
      </c>
      <c r="C20" s="811" t="s">
        <v>1403</v>
      </c>
      <c r="D20" s="812">
        <v>2007</v>
      </c>
      <c r="E20" s="811" t="s">
        <v>1670</v>
      </c>
      <c r="F20" s="811" t="s">
        <v>1671</v>
      </c>
      <c r="G20" s="811" t="s">
        <v>1612</v>
      </c>
      <c r="H20" s="813">
        <v>39596</v>
      </c>
      <c r="I20" s="813">
        <v>39596</v>
      </c>
      <c r="J20" s="811" t="s">
        <v>1608</v>
      </c>
      <c r="K20" s="812">
        <v>28120</v>
      </c>
      <c r="L20" s="811" t="s">
        <v>1341</v>
      </c>
      <c r="M20" s="814"/>
      <c r="N20" s="811" t="s">
        <v>1613</v>
      </c>
      <c r="O20" s="812">
        <v>442329</v>
      </c>
      <c r="P20" s="811" t="s">
        <v>1341</v>
      </c>
      <c r="Q20" s="814"/>
      <c r="R20" s="811" t="s">
        <v>1341</v>
      </c>
      <c r="S20" s="811" t="s">
        <v>1341</v>
      </c>
      <c r="T20" s="812" t="b">
        <v>0</v>
      </c>
      <c r="U20" s="811" t="s">
        <v>1341</v>
      </c>
      <c r="V20" s="811" t="s">
        <v>1341</v>
      </c>
    </row>
    <row r="21" spans="1:22" x14ac:dyDescent="0.3">
      <c r="A21" s="811" t="s">
        <v>2041</v>
      </c>
      <c r="B21" s="811" t="s">
        <v>1607</v>
      </c>
      <c r="C21" s="811" t="s">
        <v>1403</v>
      </c>
      <c r="D21" s="812">
        <v>2007</v>
      </c>
      <c r="E21" s="811" t="s">
        <v>1670</v>
      </c>
      <c r="F21" s="811" t="s">
        <v>1671</v>
      </c>
      <c r="G21" s="811" t="s">
        <v>1612</v>
      </c>
      <c r="H21" s="813">
        <v>39596</v>
      </c>
      <c r="I21" s="813">
        <v>39596</v>
      </c>
      <c r="J21" s="811" t="s">
        <v>1608</v>
      </c>
      <c r="K21" s="812">
        <v>17531</v>
      </c>
      <c r="L21" s="811" t="s">
        <v>1341</v>
      </c>
      <c r="M21" s="814"/>
      <c r="N21" s="811" t="s">
        <v>1613</v>
      </c>
      <c r="O21" s="812">
        <v>275762</v>
      </c>
      <c r="P21" s="811" t="s">
        <v>1341</v>
      </c>
      <c r="Q21" s="814"/>
      <c r="R21" s="811" t="s">
        <v>1341</v>
      </c>
      <c r="S21" s="811" t="s">
        <v>1341</v>
      </c>
      <c r="T21" s="812" t="b">
        <v>0</v>
      </c>
      <c r="U21" s="811" t="s">
        <v>1341</v>
      </c>
      <c r="V21" s="811" t="s">
        <v>1341</v>
      </c>
    </row>
    <row r="22" spans="1:22" x14ac:dyDescent="0.3">
      <c r="A22" s="811" t="s">
        <v>2045</v>
      </c>
      <c r="B22" s="811" t="s">
        <v>1607</v>
      </c>
      <c r="C22" s="811" t="s">
        <v>1403</v>
      </c>
      <c r="D22" s="812">
        <v>2007</v>
      </c>
      <c r="E22" s="811" t="s">
        <v>1670</v>
      </c>
      <c r="F22" s="811" t="s">
        <v>1671</v>
      </c>
      <c r="G22" s="811" t="s">
        <v>1612</v>
      </c>
      <c r="H22" s="813">
        <v>39596</v>
      </c>
      <c r="I22" s="813">
        <v>39596</v>
      </c>
      <c r="J22" s="811" t="s">
        <v>1608</v>
      </c>
      <c r="K22" s="812">
        <v>25185</v>
      </c>
      <c r="L22" s="811" t="s">
        <v>1341</v>
      </c>
      <c r="M22" s="814"/>
      <c r="N22" s="811" t="s">
        <v>1613</v>
      </c>
      <c r="O22" s="812">
        <v>396160</v>
      </c>
      <c r="P22" s="811" t="s">
        <v>1341</v>
      </c>
      <c r="Q22" s="814"/>
      <c r="R22" s="811" t="s">
        <v>1341</v>
      </c>
      <c r="S22" s="811" t="s">
        <v>1341</v>
      </c>
      <c r="T22" s="812" t="b">
        <v>0</v>
      </c>
      <c r="U22" s="811" t="s">
        <v>1341</v>
      </c>
      <c r="V22" s="811" t="s">
        <v>1341</v>
      </c>
    </row>
    <row r="23" spans="1:22" x14ac:dyDescent="0.3">
      <c r="A23" s="811" t="s">
        <v>2027</v>
      </c>
      <c r="B23" s="811" t="s">
        <v>1607</v>
      </c>
      <c r="C23" s="811" t="s">
        <v>1403</v>
      </c>
      <c r="D23" s="812">
        <v>2007</v>
      </c>
      <c r="E23" s="811" t="s">
        <v>1670</v>
      </c>
      <c r="F23" s="811" t="s">
        <v>1671</v>
      </c>
      <c r="G23" s="811" t="s">
        <v>1612</v>
      </c>
      <c r="H23" s="813">
        <v>39596</v>
      </c>
      <c r="I23" s="813">
        <v>39596</v>
      </c>
      <c r="J23" s="811" t="s">
        <v>1608</v>
      </c>
      <c r="K23" s="812">
        <v>28656</v>
      </c>
      <c r="L23" s="811" t="s">
        <v>1341</v>
      </c>
      <c r="M23" s="814"/>
      <c r="N23" s="811" t="s">
        <v>1613</v>
      </c>
      <c r="O23" s="812">
        <v>457617</v>
      </c>
      <c r="P23" s="811" t="s">
        <v>1608</v>
      </c>
      <c r="Q23" s="812">
        <v>436</v>
      </c>
      <c r="R23" s="811" t="s">
        <v>1341</v>
      </c>
      <c r="S23" s="811" t="s">
        <v>1341</v>
      </c>
      <c r="T23" s="812" t="b">
        <v>0</v>
      </c>
      <c r="U23" s="811" t="s">
        <v>1341</v>
      </c>
      <c r="V23" s="811" t="s">
        <v>1341</v>
      </c>
    </row>
    <row r="24" spans="1:22" x14ac:dyDescent="0.3">
      <c r="A24" s="811" t="s">
        <v>2028</v>
      </c>
      <c r="B24" s="811" t="s">
        <v>1607</v>
      </c>
      <c r="C24" s="811" t="s">
        <v>1403</v>
      </c>
      <c r="D24" s="812">
        <v>2007</v>
      </c>
      <c r="E24" s="811" t="s">
        <v>1670</v>
      </c>
      <c r="F24" s="811" t="s">
        <v>1671</v>
      </c>
      <c r="G24" s="811" t="s">
        <v>1612</v>
      </c>
      <c r="H24" s="813">
        <v>39596</v>
      </c>
      <c r="I24" s="813">
        <v>39596</v>
      </c>
      <c r="J24" s="811" t="s">
        <v>1608</v>
      </c>
      <c r="K24" s="812">
        <v>26393</v>
      </c>
      <c r="L24" s="811" t="s">
        <v>1341</v>
      </c>
      <c r="M24" s="814"/>
      <c r="N24" s="811" t="s">
        <v>1613</v>
      </c>
      <c r="O24" s="812">
        <v>415161</v>
      </c>
      <c r="P24" s="811" t="s">
        <v>1341</v>
      </c>
      <c r="Q24" s="814"/>
      <c r="R24" s="811" t="s">
        <v>1341</v>
      </c>
      <c r="S24" s="811" t="s">
        <v>1341</v>
      </c>
      <c r="T24" s="812" t="b">
        <v>0</v>
      </c>
      <c r="U24" s="811" t="s">
        <v>1341</v>
      </c>
      <c r="V24" s="811" t="s">
        <v>1341</v>
      </c>
    </row>
    <row r="25" spans="1:22" x14ac:dyDescent="0.3">
      <c r="A25" s="811" t="s">
        <v>2029</v>
      </c>
      <c r="B25" s="811" t="s">
        <v>1607</v>
      </c>
      <c r="C25" s="811" t="s">
        <v>1403</v>
      </c>
      <c r="D25" s="812">
        <v>2007</v>
      </c>
      <c r="E25" s="811" t="s">
        <v>1670</v>
      </c>
      <c r="F25" s="811" t="s">
        <v>1671</v>
      </c>
      <c r="G25" s="811" t="s">
        <v>1612</v>
      </c>
      <c r="H25" s="813">
        <v>39596</v>
      </c>
      <c r="I25" s="813">
        <v>39596</v>
      </c>
      <c r="J25" s="811" t="s">
        <v>1608</v>
      </c>
      <c r="K25" s="812">
        <v>26370</v>
      </c>
      <c r="L25" s="811" t="s">
        <v>1341</v>
      </c>
      <c r="M25" s="814"/>
      <c r="N25" s="811" t="s">
        <v>1613</v>
      </c>
      <c r="O25" s="812">
        <v>414803</v>
      </c>
      <c r="P25" s="811" t="s">
        <v>1341</v>
      </c>
      <c r="Q25" s="814"/>
      <c r="R25" s="811" t="s">
        <v>1341</v>
      </c>
      <c r="S25" s="811" t="s">
        <v>1341</v>
      </c>
      <c r="T25" s="812" t="b">
        <v>0</v>
      </c>
      <c r="U25" s="811" t="s">
        <v>1341</v>
      </c>
      <c r="V25" s="811" t="s">
        <v>1341</v>
      </c>
    </row>
    <row r="26" spans="1:22" x14ac:dyDescent="0.3">
      <c r="A26" s="811" t="s">
        <v>2049</v>
      </c>
      <c r="B26" s="811" t="s">
        <v>1607</v>
      </c>
      <c r="C26" s="811" t="s">
        <v>1403</v>
      </c>
      <c r="D26" s="812">
        <v>2007</v>
      </c>
      <c r="E26" s="811" t="s">
        <v>1670</v>
      </c>
      <c r="F26" s="811" t="s">
        <v>1671</v>
      </c>
      <c r="G26" s="811" t="s">
        <v>1612</v>
      </c>
      <c r="H26" s="813">
        <v>39596</v>
      </c>
      <c r="I26" s="813">
        <v>39596</v>
      </c>
      <c r="J26" s="811" t="s">
        <v>1608</v>
      </c>
      <c r="K26" s="812">
        <v>27849</v>
      </c>
      <c r="L26" s="811" t="s">
        <v>1341</v>
      </c>
      <c r="M26" s="814"/>
      <c r="N26" s="811" t="s">
        <v>1613</v>
      </c>
      <c r="O26" s="812">
        <v>438062</v>
      </c>
      <c r="P26" s="811" t="s">
        <v>1341</v>
      </c>
      <c r="Q26" s="814"/>
      <c r="R26" s="811" t="s">
        <v>1341</v>
      </c>
      <c r="S26" s="811" t="s">
        <v>1341</v>
      </c>
      <c r="T26" s="812" t="b">
        <v>0</v>
      </c>
      <c r="U26" s="811" t="s">
        <v>1341</v>
      </c>
      <c r="V26" s="811" t="s">
        <v>1341</v>
      </c>
    </row>
    <row r="27" spans="1:22" x14ac:dyDescent="0.3">
      <c r="A27" s="811" t="s">
        <v>1745</v>
      </c>
      <c r="B27" s="811" t="s">
        <v>1607</v>
      </c>
      <c r="C27" s="811" t="s">
        <v>1403</v>
      </c>
      <c r="D27" s="812">
        <v>2008</v>
      </c>
      <c r="E27" s="811" t="s">
        <v>1670</v>
      </c>
      <c r="F27" s="811" t="s">
        <v>1671</v>
      </c>
      <c r="G27" s="811" t="s">
        <v>1612</v>
      </c>
      <c r="H27" s="813">
        <v>39955</v>
      </c>
      <c r="I27" s="813">
        <v>39955</v>
      </c>
      <c r="J27" s="811" t="s">
        <v>1608</v>
      </c>
      <c r="K27" s="812">
        <v>26766</v>
      </c>
      <c r="L27" s="811" t="s">
        <v>1341</v>
      </c>
      <c r="M27" s="814"/>
      <c r="N27" s="811" t="s">
        <v>1613</v>
      </c>
      <c r="O27" s="812">
        <v>421212</v>
      </c>
      <c r="P27" s="811" t="s">
        <v>1608</v>
      </c>
      <c r="Q27" s="812">
        <v>362</v>
      </c>
      <c r="R27" s="811" t="s">
        <v>1341</v>
      </c>
      <c r="S27" s="811" t="s">
        <v>1341</v>
      </c>
      <c r="T27" s="812" t="b">
        <v>0</v>
      </c>
      <c r="U27" s="811" t="s">
        <v>1341</v>
      </c>
      <c r="V27" s="811" t="s">
        <v>1341</v>
      </c>
    </row>
    <row r="28" spans="1:22" x14ac:dyDescent="0.3">
      <c r="A28" s="811" t="s">
        <v>1742</v>
      </c>
      <c r="B28" s="811" t="s">
        <v>1607</v>
      </c>
      <c r="C28" s="811" t="s">
        <v>1403</v>
      </c>
      <c r="D28" s="812">
        <v>2008</v>
      </c>
      <c r="E28" s="811" t="s">
        <v>1670</v>
      </c>
      <c r="F28" s="811" t="s">
        <v>1671</v>
      </c>
      <c r="G28" s="811" t="s">
        <v>1612</v>
      </c>
      <c r="H28" s="813">
        <v>39955</v>
      </c>
      <c r="I28" s="813">
        <v>39955</v>
      </c>
      <c r="J28" s="811" t="s">
        <v>1608</v>
      </c>
      <c r="K28" s="812">
        <v>36702</v>
      </c>
      <c r="L28" s="811" t="s">
        <v>1341</v>
      </c>
      <c r="M28" s="814"/>
      <c r="N28" s="811" t="s">
        <v>1613</v>
      </c>
      <c r="O28" s="812">
        <v>575625</v>
      </c>
      <c r="P28" s="811" t="s">
        <v>1608</v>
      </c>
      <c r="Q28" s="812">
        <v>371</v>
      </c>
      <c r="R28" s="811" t="s">
        <v>1341</v>
      </c>
      <c r="S28" s="811" t="s">
        <v>1341</v>
      </c>
      <c r="T28" s="812" t="b">
        <v>0</v>
      </c>
      <c r="U28" s="811" t="s">
        <v>1341</v>
      </c>
      <c r="V28" s="811" t="s">
        <v>1341</v>
      </c>
    </row>
    <row r="29" spans="1:22" x14ac:dyDescent="0.3">
      <c r="A29" s="811" t="s">
        <v>1746</v>
      </c>
      <c r="B29" s="811" t="s">
        <v>1607</v>
      </c>
      <c r="C29" s="811" t="s">
        <v>1403</v>
      </c>
      <c r="D29" s="812">
        <v>2008</v>
      </c>
      <c r="E29" s="811" t="s">
        <v>1670</v>
      </c>
      <c r="F29" s="811" t="s">
        <v>1671</v>
      </c>
      <c r="G29" s="811" t="s">
        <v>1612</v>
      </c>
      <c r="H29" s="813">
        <v>39955</v>
      </c>
      <c r="I29" s="813">
        <v>39955</v>
      </c>
      <c r="J29" s="811" t="s">
        <v>1608</v>
      </c>
      <c r="K29" s="812">
        <v>26071</v>
      </c>
      <c r="L29" s="811" t="s">
        <v>1341</v>
      </c>
      <c r="M29" s="814"/>
      <c r="N29" s="811" t="s">
        <v>1613</v>
      </c>
      <c r="O29" s="812">
        <v>406150</v>
      </c>
      <c r="P29" s="811" t="s">
        <v>1608</v>
      </c>
      <c r="Q29" s="812">
        <v>87</v>
      </c>
      <c r="R29" s="811" t="s">
        <v>1341</v>
      </c>
      <c r="S29" s="811" t="s">
        <v>1341</v>
      </c>
      <c r="T29" s="812" t="b">
        <v>0</v>
      </c>
      <c r="U29" s="811" t="s">
        <v>1341</v>
      </c>
      <c r="V29" s="811" t="s">
        <v>1341</v>
      </c>
    </row>
    <row r="30" spans="1:22" x14ac:dyDescent="0.3">
      <c r="A30" s="811" t="s">
        <v>1669</v>
      </c>
      <c r="B30" s="811" t="s">
        <v>1607</v>
      </c>
      <c r="C30" s="811" t="s">
        <v>1403</v>
      </c>
      <c r="D30" s="812">
        <v>2008</v>
      </c>
      <c r="E30" s="811" t="s">
        <v>1670</v>
      </c>
      <c r="F30" s="811" t="s">
        <v>1671</v>
      </c>
      <c r="G30" s="811" t="s">
        <v>1612</v>
      </c>
      <c r="H30" s="813">
        <v>39955</v>
      </c>
      <c r="I30" s="813">
        <v>39955</v>
      </c>
      <c r="J30" s="811" t="s">
        <v>1608</v>
      </c>
      <c r="K30" s="812">
        <v>25830</v>
      </c>
      <c r="L30" s="811" t="s">
        <v>1341</v>
      </c>
      <c r="M30" s="814"/>
      <c r="N30" s="811" t="s">
        <v>1613</v>
      </c>
      <c r="O30" s="812">
        <v>406484</v>
      </c>
      <c r="P30" s="811" t="s">
        <v>1608</v>
      </c>
      <c r="Q30" s="812">
        <v>349</v>
      </c>
      <c r="R30" s="811" t="s">
        <v>1341</v>
      </c>
      <c r="S30" s="811" t="s">
        <v>1341</v>
      </c>
      <c r="T30" s="812" t="b">
        <v>0</v>
      </c>
      <c r="U30" s="811" t="s">
        <v>1341</v>
      </c>
      <c r="V30" s="811" t="s">
        <v>1341</v>
      </c>
    </row>
    <row r="31" spans="1:22" x14ac:dyDescent="0.3">
      <c r="A31" s="811" t="s">
        <v>1744</v>
      </c>
      <c r="B31" s="811" t="s">
        <v>1607</v>
      </c>
      <c r="C31" s="811" t="s">
        <v>1403</v>
      </c>
      <c r="D31" s="812">
        <v>2008</v>
      </c>
      <c r="E31" s="811" t="s">
        <v>1670</v>
      </c>
      <c r="F31" s="811" t="s">
        <v>1671</v>
      </c>
      <c r="G31" s="811" t="s">
        <v>1612</v>
      </c>
      <c r="H31" s="813">
        <v>39955</v>
      </c>
      <c r="I31" s="813">
        <v>39955</v>
      </c>
      <c r="J31" s="811" t="s">
        <v>1608</v>
      </c>
      <c r="K31" s="812">
        <v>25555</v>
      </c>
      <c r="L31" s="811" t="s">
        <v>1341</v>
      </c>
      <c r="M31" s="814"/>
      <c r="N31" s="811" t="s">
        <v>1613</v>
      </c>
      <c r="O31" s="812">
        <v>406970</v>
      </c>
      <c r="P31" s="811" t="s">
        <v>1608</v>
      </c>
      <c r="Q31" s="812">
        <v>655</v>
      </c>
      <c r="R31" s="811" t="s">
        <v>1341</v>
      </c>
      <c r="S31" s="811" t="s">
        <v>1341</v>
      </c>
      <c r="T31" s="812" t="b">
        <v>0</v>
      </c>
      <c r="U31" s="811" t="s">
        <v>1341</v>
      </c>
      <c r="V31" s="811" t="s">
        <v>1341</v>
      </c>
    </row>
    <row r="32" spans="1:22" x14ac:dyDescent="0.3">
      <c r="A32" s="811" t="s">
        <v>1747</v>
      </c>
      <c r="B32" s="811" t="s">
        <v>1607</v>
      </c>
      <c r="C32" s="811" t="s">
        <v>1403</v>
      </c>
      <c r="D32" s="812">
        <v>2008</v>
      </c>
      <c r="E32" s="811" t="s">
        <v>1670</v>
      </c>
      <c r="F32" s="811" t="s">
        <v>1671</v>
      </c>
      <c r="G32" s="811" t="s">
        <v>1612</v>
      </c>
      <c r="H32" s="813">
        <v>39955</v>
      </c>
      <c r="I32" s="813">
        <v>39955</v>
      </c>
      <c r="J32" s="811" t="s">
        <v>1608</v>
      </c>
      <c r="K32" s="812">
        <v>26482</v>
      </c>
      <c r="L32" s="811" t="s">
        <v>1341</v>
      </c>
      <c r="M32" s="814"/>
      <c r="N32" s="811" t="s">
        <v>1613</v>
      </c>
      <c r="O32" s="812">
        <v>411184</v>
      </c>
      <c r="P32" s="811" t="s">
        <v>1341</v>
      </c>
      <c r="Q32" s="814"/>
      <c r="R32" s="811" t="s">
        <v>1341</v>
      </c>
      <c r="S32" s="811" t="s">
        <v>1341</v>
      </c>
      <c r="T32" s="812" t="b">
        <v>0</v>
      </c>
      <c r="U32" s="811" t="s">
        <v>1341</v>
      </c>
      <c r="V32" s="811" t="s">
        <v>1341</v>
      </c>
    </row>
    <row r="33" spans="1:22" x14ac:dyDescent="0.3">
      <c r="A33" s="811" t="s">
        <v>1739</v>
      </c>
      <c r="B33" s="811" t="s">
        <v>1607</v>
      </c>
      <c r="C33" s="811" t="s">
        <v>1403</v>
      </c>
      <c r="D33" s="812">
        <v>2008</v>
      </c>
      <c r="E33" s="811" t="s">
        <v>1670</v>
      </c>
      <c r="F33" s="811" t="s">
        <v>1671</v>
      </c>
      <c r="G33" s="811" t="s">
        <v>1612</v>
      </c>
      <c r="H33" s="813">
        <v>39955</v>
      </c>
      <c r="I33" s="813">
        <v>39955</v>
      </c>
      <c r="J33" s="811" t="s">
        <v>1608</v>
      </c>
      <c r="K33" s="812">
        <v>36134</v>
      </c>
      <c r="L33" s="811" t="s">
        <v>1341</v>
      </c>
      <c r="M33" s="814"/>
      <c r="N33" s="811" t="s">
        <v>1613</v>
      </c>
      <c r="O33" s="812">
        <v>564822</v>
      </c>
      <c r="P33" s="811" t="s">
        <v>1608</v>
      </c>
      <c r="Q33" s="812">
        <v>243</v>
      </c>
      <c r="R33" s="811" t="s">
        <v>1341</v>
      </c>
      <c r="S33" s="811" t="s">
        <v>1341</v>
      </c>
      <c r="T33" s="812" t="b">
        <v>0</v>
      </c>
      <c r="U33" s="811" t="s">
        <v>1341</v>
      </c>
      <c r="V33" s="811" t="s">
        <v>1341</v>
      </c>
    </row>
    <row r="34" spans="1:22" x14ac:dyDescent="0.3">
      <c r="A34" s="811" t="s">
        <v>6893</v>
      </c>
      <c r="B34" s="811" t="s">
        <v>1607</v>
      </c>
      <c r="C34" s="811" t="s">
        <v>1376</v>
      </c>
      <c r="D34" s="812">
        <v>2002</v>
      </c>
      <c r="E34" s="811" t="s">
        <v>1717</v>
      </c>
      <c r="F34" s="811" t="s">
        <v>1718</v>
      </c>
      <c r="G34" s="811" t="s">
        <v>1612</v>
      </c>
      <c r="H34" s="813">
        <v>37755</v>
      </c>
      <c r="I34" s="813">
        <v>37767</v>
      </c>
      <c r="J34" s="811" t="s">
        <v>1608</v>
      </c>
      <c r="K34" s="812">
        <v>50061</v>
      </c>
      <c r="L34" s="811" t="s">
        <v>1341</v>
      </c>
      <c r="M34" s="814"/>
      <c r="N34" s="811" t="s">
        <v>1613</v>
      </c>
      <c r="O34" s="812">
        <v>349806</v>
      </c>
      <c r="P34" s="811" t="s">
        <v>1341</v>
      </c>
      <c r="Q34" s="814"/>
      <c r="R34" s="811" t="s">
        <v>250</v>
      </c>
      <c r="S34" s="811" t="s">
        <v>6817</v>
      </c>
      <c r="T34" s="812" t="b">
        <v>1</v>
      </c>
      <c r="U34" s="811" t="s">
        <v>1341</v>
      </c>
      <c r="V34" s="811" t="s">
        <v>8400</v>
      </c>
    </row>
    <row r="35" spans="1:22" x14ac:dyDescent="0.3">
      <c r="A35" s="811" t="s">
        <v>6895</v>
      </c>
      <c r="B35" s="811" t="s">
        <v>1607</v>
      </c>
      <c r="C35" s="811" t="s">
        <v>1376</v>
      </c>
      <c r="D35" s="812">
        <v>2002</v>
      </c>
      <c r="E35" s="811" t="s">
        <v>1717</v>
      </c>
      <c r="F35" s="811" t="s">
        <v>1718</v>
      </c>
      <c r="G35" s="811" t="s">
        <v>1612</v>
      </c>
      <c r="H35" s="813">
        <v>37757</v>
      </c>
      <c r="I35" s="813">
        <v>37767</v>
      </c>
      <c r="J35" s="811" t="s">
        <v>1608</v>
      </c>
      <c r="K35" s="812">
        <v>49975</v>
      </c>
      <c r="L35" s="811" t="s">
        <v>1341</v>
      </c>
      <c r="M35" s="814"/>
      <c r="N35" s="811" t="s">
        <v>1613</v>
      </c>
      <c r="O35" s="812">
        <v>317570</v>
      </c>
      <c r="P35" s="811" t="s">
        <v>1341</v>
      </c>
      <c r="Q35" s="814"/>
      <c r="R35" s="811" t="s">
        <v>250</v>
      </c>
      <c r="S35" s="811" t="s">
        <v>6817</v>
      </c>
      <c r="T35" s="812" t="b">
        <v>1</v>
      </c>
      <c r="U35" s="811" t="s">
        <v>1341</v>
      </c>
      <c r="V35" s="811" t="s">
        <v>8400</v>
      </c>
    </row>
    <row r="36" spans="1:22" x14ac:dyDescent="0.3">
      <c r="A36" s="811" t="s">
        <v>6827</v>
      </c>
      <c r="B36" s="811" t="s">
        <v>1607</v>
      </c>
      <c r="C36" s="811" t="s">
        <v>1376</v>
      </c>
      <c r="D36" s="812">
        <v>2003</v>
      </c>
      <c r="E36" s="811" t="s">
        <v>1717</v>
      </c>
      <c r="F36" s="811" t="s">
        <v>1718</v>
      </c>
      <c r="G36" s="811" t="s">
        <v>1612</v>
      </c>
      <c r="H36" s="813">
        <v>38116</v>
      </c>
      <c r="I36" s="813">
        <v>38124</v>
      </c>
      <c r="J36" s="811" t="s">
        <v>1608</v>
      </c>
      <c r="K36" s="812">
        <v>24132</v>
      </c>
      <c r="L36" s="811" t="s">
        <v>1341</v>
      </c>
      <c r="M36" s="814"/>
      <c r="N36" s="811" t="s">
        <v>1613</v>
      </c>
      <c r="O36" s="812">
        <v>153039</v>
      </c>
      <c r="P36" s="811" t="s">
        <v>1608</v>
      </c>
      <c r="Q36" s="812">
        <v>927</v>
      </c>
      <c r="R36" s="811" t="s">
        <v>250</v>
      </c>
      <c r="S36" s="811" t="s">
        <v>6826</v>
      </c>
      <c r="T36" s="812" t="b">
        <v>1</v>
      </c>
      <c r="U36" s="811" t="s">
        <v>1341</v>
      </c>
      <c r="V36" s="811" t="s">
        <v>8400</v>
      </c>
    </row>
    <row r="37" spans="1:22" x14ac:dyDescent="0.3">
      <c r="A37" s="811" t="s">
        <v>6825</v>
      </c>
      <c r="B37" s="811" t="s">
        <v>1607</v>
      </c>
      <c r="C37" s="811" t="s">
        <v>1376</v>
      </c>
      <c r="D37" s="812">
        <v>2003</v>
      </c>
      <c r="E37" s="811" t="s">
        <v>1717</v>
      </c>
      <c r="F37" s="811" t="s">
        <v>1718</v>
      </c>
      <c r="G37" s="811" t="s">
        <v>1612</v>
      </c>
      <c r="H37" s="813">
        <v>38116</v>
      </c>
      <c r="I37" s="813">
        <v>38124</v>
      </c>
      <c r="J37" s="811" t="s">
        <v>1608</v>
      </c>
      <c r="K37" s="812">
        <v>24110</v>
      </c>
      <c r="L37" s="811" t="s">
        <v>1341</v>
      </c>
      <c r="M37" s="814"/>
      <c r="N37" s="811" t="s">
        <v>1613</v>
      </c>
      <c r="O37" s="812">
        <v>152898</v>
      </c>
      <c r="P37" s="811" t="s">
        <v>1608</v>
      </c>
      <c r="Q37" s="812">
        <v>926</v>
      </c>
      <c r="R37" s="811" t="s">
        <v>250</v>
      </c>
      <c r="S37" s="811" t="s">
        <v>6826</v>
      </c>
      <c r="T37" s="812" t="b">
        <v>1</v>
      </c>
      <c r="U37" s="811" t="s">
        <v>1341</v>
      </c>
      <c r="V37" s="811" t="s">
        <v>8400</v>
      </c>
    </row>
    <row r="38" spans="1:22" x14ac:dyDescent="0.3">
      <c r="A38" s="811" t="s">
        <v>6787</v>
      </c>
      <c r="B38" s="811" t="s">
        <v>1607</v>
      </c>
      <c r="C38" s="811" t="s">
        <v>1376</v>
      </c>
      <c r="D38" s="812">
        <v>2004</v>
      </c>
      <c r="E38" s="811" t="s">
        <v>1717</v>
      </c>
      <c r="F38" s="811" t="s">
        <v>1718</v>
      </c>
      <c r="G38" s="811" t="s">
        <v>1612</v>
      </c>
      <c r="H38" s="813">
        <v>38486</v>
      </c>
      <c r="I38" s="813">
        <v>38511</v>
      </c>
      <c r="J38" s="811" t="s">
        <v>1608</v>
      </c>
      <c r="K38" s="812">
        <v>25011</v>
      </c>
      <c r="L38" s="811" t="s">
        <v>1341</v>
      </c>
      <c r="M38" s="814"/>
      <c r="N38" s="811" t="s">
        <v>1613</v>
      </c>
      <c r="O38" s="812">
        <v>101877</v>
      </c>
      <c r="P38" s="811" t="s">
        <v>1608</v>
      </c>
      <c r="Q38" s="812">
        <v>282</v>
      </c>
      <c r="R38" s="811" t="s">
        <v>250</v>
      </c>
      <c r="S38" s="811" t="s">
        <v>6775</v>
      </c>
      <c r="T38" s="812" t="b">
        <v>1</v>
      </c>
      <c r="U38" s="811" t="s">
        <v>1341</v>
      </c>
      <c r="V38" s="811" t="s">
        <v>8400</v>
      </c>
    </row>
    <row r="39" spans="1:22" x14ac:dyDescent="0.3">
      <c r="A39" s="811" t="s">
        <v>6785</v>
      </c>
      <c r="B39" s="811" t="s">
        <v>1607</v>
      </c>
      <c r="C39" s="811" t="s">
        <v>1376</v>
      </c>
      <c r="D39" s="812">
        <v>2004</v>
      </c>
      <c r="E39" s="811" t="s">
        <v>1717</v>
      </c>
      <c r="F39" s="811" t="s">
        <v>1718</v>
      </c>
      <c r="G39" s="811" t="s">
        <v>1612</v>
      </c>
      <c r="H39" s="813">
        <v>38486</v>
      </c>
      <c r="I39" s="813">
        <v>38511</v>
      </c>
      <c r="J39" s="811" t="s">
        <v>1608</v>
      </c>
      <c r="K39" s="812">
        <v>25443</v>
      </c>
      <c r="L39" s="811" t="s">
        <v>1341</v>
      </c>
      <c r="M39" s="814"/>
      <c r="N39" s="811" t="s">
        <v>1613</v>
      </c>
      <c r="O39" s="812">
        <v>103585</v>
      </c>
      <c r="P39" s="811" t="s">
        <v>1608</v>
      </c>
      <c r="Q39" s="812">
        <v>274</v>
      </c>
      <c r="R39" s="811" t="s">
        <v>250</v>
      </c>
      <c r="S39" s="811" t="s">
        <v>6775</v>
      </c>
      <c r="T39" s="812" t="b">
        <v>1</v>
      </c>
      <c r="U39" s="811" t="s">
        <v>1341</v>
      </c>
      <c r="V39" s="811" t="s">
        <v>8400</v>
      </c>
    </row>
    <row r="40" spans="1:22" x14ac:dyDescent="0.3">
      <c r="A40" s="811" t="s">
        <v>6774</v>
      </c>
      <c r="B40" s="811" t="s">
        <v>1607</v>
      </c>
      <c r="C40" s="811" t="s">
        <v>1376</v>
      </c>
      <c r="D40" s="812">
        <v>2004</v>
      </c>
      <c r="E40" s="811" t="s">
        <v>1717</v>
      </c>
      <c r="F40" s="811" t="s">
        <v>1718</v>
      </c>
      <c r="G40" s="811" t="s">
        <v>1612</v>
      </c>
      <c r="H40" s="813">
        <v>38484</v>
      </c>
      <c r="I40" s="813">
        <v>38502</v>
      </c>
      <c r="J40" s="811" t="s">
        <v>1608</v>
      </c>
      <c r="K40" s="812">
        <v>24918</v>
      </c>
      <c r="L40" s="811" t="s">
        <v>1341</v>
      </c>
      <c r="M40" s="814"/>
      <c r="N40" s="811" t="s">
        <v>1613</v>
      </c>
      <c r="O40" s="812">
        <v>176735</v>
      </c>
      <c r="P40" s="811" t="s">
        <v>1608</v>
      </c>
      <c r="Q40" s="812">
        <v>392</v>
      </c>
      <c r="R40" s="811" t="s">
        <v>250</v>
      </c>
      <c r="S40" s="811" t="s">
        <v>6775</v>
      </c>
      <c r="T40" s="812" t="b">
        <v>1</v>
      </c>
      <c r="U40" s="811" t="s">
        <v>1341</v>
      </c>
      <c r="V40" s="811" t="s">
        <v>8400</v>
      </c>
    </row>
    <row r="41" spans="1:22" x14ac:dyDescent="0.3">
      <c r="A41" s="811" t="s">
        <v>6777</v>
      </c>
      <c r="B41" s="811" t="s">
        <v>1607</v>
      </c>
      <c r="C41" s="811" t="s">
        <v>1376</v>
      </c>
      <c r="D41" s="812">
        <v>2004</v>
      </c>
      <c r="E41" s="811" t="s">
        <v>1717</v>
      </c>
      <c r="F41" s="811" t="s">
        <v>1718</v>
      </c>
      <c r="G41" s="811" t="s">
        <v>1612</v>
      </c>
      <c r="H41" s="813">
        <v>38482</v>
      </c>
      <c r="I41" s="813">
        <v>38502</v>
      </c>
      <c r="J41" s="811" t="s">
        <v>1608</v>
      </c>
      <c r="K41" s="812">
        <v>24651</v>
      </c>
      <c r="L41" s="811" t="s">
        <v>1341</v>
      </c>
      <c r="M41" s="814"/>
      <c r="N41" s="811" t="s">
        <v>1613</v>
      </c>
      <c r="O41" s="812">
        <v>175011</v>
      </c>
      <c r="P41" s="811" t="s">
        <v>1608</v>
      </c>
      <c r="Q41" s="812">
        <v>412</v>
      </c>
      <c r="R41" s="811" t="s">
        <v>250</v>
      </c>
      <c r="S41" s="811" t="s">
        <v>6775</v>
      </c>
      <c r="T41" s="812" t="b">
        <v>1</v>
      </c>
      <c r="U41" s="811" t="s">
        <v>1341</v>
      </c>
      <c r="V41" s="811" t="s">
        <v>8400</v>
      </c>
    </row>
    <row r="42" spans="1:22" x14ac:dyDescent="0.3">
      <c r="A42" s="811" t="s">
        <v>2062</v>
      </c>
      <c r="B42" s="811" t="s">
        <v>1607</v>
      </c>
      <c r="C42" s="811" t="s">
        <v>1376</v>
      </c>
      <c r="D42" s="812">
        <v>2005</v>
      </c>
      <c r="E42" s="811" t="s">
        <v>1717</v>
      </c>
      <c r="F42" s="811" t="s">
        <v>1718</v>
      </c>
      <c r="G42" s="811" t="s">
        <v>1612</v>
      </c>
      <c r="H42" s="813">
        <v>38839</v>
      </c>
      <c r="I42" s="813">
        <v>38849</v>
      </c>
      <c r="J42" s="811" t="s">
        <v>1608</v>
      </c>
      <c r="K42" s="812">
        <v>14438</v>
      </c>
      <c r="L42" s="811" t="s">
        <v>1341</v>
      </c>
      <c r="M42" s="814"/>
      <c r="N42" s="811" t="s">
        <v>1613</v>
      </c>
      <c r="O42" s="812">
        <v>79119</v>
      </c>
      <c r="P42" s="811" t="s">
        <v>1608</v>
      </c>
      <c r="Q42" s="812">
        <v>524</v>
      </c>
      <c r="R42" s="811" t="s">
        <v>250</v>
      </c>
      <c r="S42" s="811" t="s">
        <v>2060</v>
      </c>
      <c r="T42" s="812" t="b">
        <v>0</v>
      </c>
      <c r="U42" s="811" t="s">
        <v>1341</v>
      </c>
      <c r="V42" s="811" t="s">
        <v>1341</v>
      </c>
    </row>
    <row r="43" spans="1:22" x14ac:dyDescent="0.3">
      <c r="A43" s="811" t="s">
        <v>2061</v>
      </c>
      <c r="B43" s="811" t="s">
        <v>1607</v>
      </c>
      <c r="C43" s="811" t="s">
        <v>1376</v>
      </c>
      <c r="D43" s="812">
        <v>2005</v>
      </c>
      <c r="E43" s="811" t="s">
        <v>1717</v>
      </c>
      <c r="F43" s="811" t="s">
        <v>1718</v>
      </c>
      <c r="G43" s="811" t="s">
        <v>1612</v>
      </c>
      <c r="H43" s="813">
        <v>38839</v>
      </c>
      <c r="I43" s="813">
        <v>38852</v>
      </c>
      <c r="J43" s="811" t="s">
        <v>1608</v>
      </c>
      <c r="K43" s="812">
        <v>24719</v>
      </c>
      <c r="L43" s="811" t="s">
        <v>1341</v>
      </c>
      <c r="M43" s="814"/>
      <c r="N43" s="811" t="s">
        <v>1613</v>
      </c>
      <c r="O43" s="812">
        <v>132638</v>
      </c>
      <c r="P43" s="811" t="s">
        <v>1608</v>
      </c>
      <c r="Q43" s="812">
        <v>364</v>
      </c>
      <c r="R43" s="811" t="s">
        <v>250</v>
      </c>
      <c r="S43" s="811" t="s">
        <v>2060</v>
      </c>
      <c r="T43" s="812" t="b">
        <v>0</v>
      </c>
      <c r="U43" s="811" t="s">
        <v>1341</v>
      </c>
      <c r="V43" s="811" t="s">
        <v>1341</v>
      </c>
    </row>
    <row r="44" spans="1:22" x14ac:dyDescent="0.3">
      <c r="A44" s="811" t="s">
        <v>2059</v>
      </c>
      <c r="B44" s="811" t="s">
        <v>1607</v>
      </c>
      <c r="C44" s="811" t="s">
        <v>1376</v>
      </c>
      <c r="D44" s="812">
        <v>2005</v>
      </c>
      <c r="E44" s="811" t="s">
        <v>1717</v>
      </c>
      <c r="F44" s="811" t="s">
        <v>1718</v>
      </c>
      <c r="G44" s="811" t="s">
        <v>1612</v>
      </c>
      <c r="H44" s="813">
        <v>38839</v>
      </c>
      <c r="I44" s="813">
        <v>38839</v>
      </c>
      <c r="J44" s="811" t="s">
        <v>1608</v>
      </c>
      <c r="K44" s="812">
        <v>24719</v>
      </c>
      <c r="L44" s="811" t="s">
        <v>1341</v>
      </c>
      <c r="M44" s="814"/>
      <c r="N44" s="811" t="s">
        <v>1613</v>
      </c>
      <c r="O44" s="812">
        <v>132607</v>
      </c>
      <c r="P44" s="811" t="s">
        <v>1608</v>
      </c>
      <c r="Q44" s="812">
        <v>358</v>
      </c>
      <c r="R44" s="811" t="s">
        <v>250</v>
      </c>
      <c r="S44" s="811" t="s">
        <v>2060</v>
      </c>
      <c r="T44" s="812" t="b">
        <v>0</v>
      </c>
      <c r="U44" s="811" t="s">
        <v>1341</v>
      </c>
      <c r="V44" s="811" t="s">
        <v>1341</v>
      </c>
    </row>
    <row r="45" spans="1:22" x14ac:dyDescent="0.3">
      <c r="A45" s="811" t="s">
        <v>2063</v>
      </c>
      <c r="B45" s="811" t="s">
        <v>1607</v>
      </c>
      <c r="C45" s="811" t="s">
        <v>1376</v>
      </c>
      <c r="D45" s="812">
        <v>2005</v>
      </c>
      <c r="E45" s="811" t="s">
        <v>1717</v>
      </c>
      <c r="F45" s="811" t="s">
        <v>1718</v>
      </c>
      <c r="G45" s="811" t="s">
        <v>1612</v>
      </c>
      <c r="H45" s="813">
        <v>38839</v>
      </c>
      <c r="I45" s="813">
        <v>38852</v>
      </c>
      <c r="J45" s="811" t="s">
        <v>1608</v>
      </c>
      <c r="K45" s="812">
        <v>23925</v>
      </c>
      <c r="L45" s="811" t="s">
        <v>1341</v>
      </c>
      <c r="M45" s="814"/>
      <c r="N45" s="811" t="s">
        <v>1613</v>
      </c>
      <c r="O45" s="812">
        <v>131078</v>
      </c>
      <c r="P45" s="811" t="s">
        <v>1608</v>
      </c>
      <c r="Q45" s="812">
        <v>863</v>
      </c>
      <c r="R45" s="811" t="s">
        <v>250</v>
      </c>
      <c r="S45" s="811" t="s">
        <v>2060</v>
      </c>
      <c r="T45" s="812" t="b">
        <v>0</v>
      </c>
      <c r="U45" s="811" t="s">
        <v>1341</v>
      </c>
      <c r="V45" s="811" t="s">
        <v>1341</v>
      </c>
    </row>
    <row r="46" spans="1:22" x14ac:dyDescent="0.3">
      <c r="A46" s="811" t="s">
        <v>2057</v>
      </c>
      <c r="B46" s="811" t="s">
        <v>1607</v>
      </c>
      <c r="C46" s="811" t="s">
        <v>1376</v>
      </c>
      <c r="D46" s="812">
        <v>2006</v>
      </c>
      <c r="E46" s="811" t="s">
        <v>1717</v>
      </c>
      <c r="F46" s="811" t="s">
        <v>1718</v>
      </c>
      <c r="G46" s="811" t="s">
        <v>1612</v>
      </c>
      <c r="H46" s="813">
        <v>39218</v>
      </c>
      <c r="I46" s="813">
        <v>39237</v>
      </c>
      <c r="J46" s="811" t="s">
        <v>1608</v>
      </c>
      <c r="K46" s="812">
        <v>23612</v>
      </c>
      <c r="L46" s="811" t="s">
        <v>1341</v>
      </c>
      <c r="M46" s="814"/>
      <c r="N46" s="811" t="s">
        <v>1613</v>
      </c>
      <c r="O46" s="812">
        <v>116483</v>
      </c>
      <c r="P46" s="811" t="s">
        <v>1608</v>
      </c>
      <c r="Q46" s="812">
        <v>1309</v>
      </c>
      <c r="R46" s="811" t="s">
        <v>250</v>
      </c>
      <c r="S46" s="811" t="s">
        <v>2052</v>
      </c>
      <c r="T46" s="812" t="b">
        <v>0</v>
      </c>
      <c r="U46" s="811" t="s">
        <v>1341</v>
      </c>
      <c r="V46" s="811" t="s">
        <v>1341</v>
      </c>
    </row>
    <row r="47" spans="1:22" x14ac:dyDescent="0.3">
      <c r="A47" s="811" t="s">
        <v>2053</v>
      </c>
      <c r="B47" s="811" t="s">
        <v>1607</v>
      </c>
      <c r="C47" s="811" t="s">
        <v>1376</v>
      </c>
      <c r="D47" s="812">
        <v>2006</v>
      </c>
      <c r="E47" s="811" t="s">
        <v>1717</v>
      </c>
      <c r="F47" s="811" t="s">
        <v>1718</v>
      </c>
      <c r="G47" s="811" t="s">
        <v>1612</v>
      </c>
      <c r="H47" s="813">
        <v>39218</v>
      </c>
      <c r="I47" s="813">
        <v>39225</v>
      </c>
      <c r="J47" s="811" t="s">
        <v>1608</v>
      </c>
      <c r="K47" s="812">
        <v>23993</v>
      </c>
      <c r="L47" s="811" t="s">
        <v>1341</v>
      </c>
      <c r="M47" s="814"/>
      <c r="N47" s="811" t="s">
        <v>1613</v>
      </c>
      <c r="O47" s="812">
        <v>133810</v>
      </c>
      <c r="P47" s="811" t="s">
        <v>1608</v>
      </c>
      <c r="Q47" s="812">
        <v>902</v>
      </c>
      <c r="R47" s="811" t="s">
        <v>250</v>
      </c>
      <c r="S47" s="811" t="s">
        <v>2052</v>
      </c>
      <c r="T47" s="812" t="b">
        <v>0</v>
      </c>
      <c r="U47" s="811" t="s">
        <v>1341</v>
      </c>
      <c r="V47" s="811" t="s">
        <v>1341</v>
      </c>
    </row>
    <row r="48" spans="1:22" x14ac:dyDescent="0.3">
      <c r="A48" s="811" t="s">
        <v>2051</v>
      </c>
      <c r="B48" s="811" t="s">
        <v>1607</v>
      </c>
      <c r="C48" s="811" t="s">
        <v>1376</v>
      </c>
      <c r="D48" s="812">
        <v>2006</v>
      </c>
      <c r="E48" s="811" t="s">
        <v>1717</v>
      </c>
      <c r="F48" s="811" t="s">
        <v>1718</v>
      </c>
      <c r="G48" s="811" t="s">
        <v>1612</v>
      </c>
      <c r="H48" s="813">
        <v>39218</v>
      </c>
      <c r="I48" s="813">
        <v>39225</v>
      </c>
      <c r="J48" s="811" t="s">
        <v>1608</v>
      </c>
      <c r="K48" s="812">
        <v>24174</v>
      </c>
      <c r="L48" s="811" t="s">
        <v>1341</v>
      </c>
      <c r="M48" s="814"/>
      <c r="N48" s="811" t="s">
        <v>1613</v>
      </c>
      <c r="O48" s="812">
        <v>134398</v>
      </c>
      <c r="P48" s="811" t="s">
        <v>1608</v>
      </c>
      <c r="Q48" s="812">
        <v>831</v>
      </c>
      <c r="R48" s="811" t="s">
        <v>250</v>
      </c>
      <c r="S48" s="811" t="s">
        <v>2052</v>
      </c>
      <c r="T48" s="812" t="b">
        <v>0</v>
      </c>
      <c r="U48" s="811" t="s">
        <v>1341</v>
      </c>
      <c r="V48" s="811" t="s">
        <v>1341</v>
      </c>
    </row>
    <row r="49" spans="1:22" x14ac:dyDescent="0.3">
      <c r="A49" s="811" t="s">
        <v>2054</v>
      </c>
      <c r="B49" s="811" t="s">
        <v>1607</v>
      </c>
      <c r="C49" s="811" t="s">
        <v>1376</v>
      </c>
      <c r="D49" s="812">
        <v>2006</v>
      </c>
      <c r="E49" s="811" t="s">
        <v>1717</v>
      </c>
      <c r="F49" s="811" t="s">
        <v>1718</v>
      </c>
      <c r="G49" s="811" t="s">
        <v>1612</v>
      </c>
      <c r="H49" s="813">
        <v>39218</v>
      </c>
      <c r="I49" s="813">
        <v>39237</v>
      </c>
      <c r="J49" s="811" t="s">
        <v>1608</v>
      </c>
      <c r="K49" s="812">
        <v>23603</v>
      </c>
      <c r="L49" s="811" t="s">
        <v>1341</v>
      </c>
      <c r="M49" s="814"/>
      <c r="N49" s="811" t="s">
        <v>1613</v>
      </c>
      <c r="O49" s="812">
        <v>116483</v>
      </c>
      <c r="P49" s="811" t="s">
        <v>1608</v>
      </c>
      <c r="Q49" s="812">
        <v>1311</v>
      </c>
      <c r="R49" s="811" t="s">
        <v>250</v>
      </c>
      <c r="S49" s="811" t="s">
        <v>2052</v>
      </c>
      <c r="T49" s="812" t="b">
        <v>0</v>
      </c>
      <c r="U49" s="811" t="s">
        <v>1341</v>
      </c>
      <c r="V49" s="811" t="s">
        <v>1341</v>
      </c>
    </row>
    <row r="50" spans="1:22" x14ac:dyDescent="0.3">
      <c r="A50" s="811" t="s">
        <v>2058</v>
      </c>
      <c r="B50" s="811" t="s">
        <v>1607</v>
      </c>
      <c r="C50" s="811" t="s">
        <v>1376</v>
      </c>
      <c r="D50" s="812">
        <v>2007</v>
      </c>
      <c r="E50" s="811" t="s">
        <v>1717</v>
      </c>
      <c r="F50" s="811" t="s">
        <v>1718</v>
      </c>
      <c r="G50" s="811" t="s">
        <v>1612</v>
      </c>
      <c r="H50" s="813">
        <v>39588</v>
      </c>
      <c r="I50" s="813">
        <v>39598</v>
      </c>
      <c r="J50" s="811" t="s">
        <v>1608</v>
      </c>
      <c r="K50" s="812">
        <v>49673</v>
      </c>
      <c r="L50" s="811" t="s">
        <v>1341</v>
      </c>
      <c r="M50" s="814"/>
      <c r="N50" s="811" t="s">
        <v>1613</v>
      </c>
      <c r="O50" s="812">
        <v>278696</v>
      </c>
      <c r="P50" s="811" t="s">
        <v>1608</v>
      </c>
      <c r="Q50" s="812">
        <v>447</v>
      </c>
      <c r="R50" s="811" t="s">
        <v>250</v>
      </c>
      <c r="S50" s="811" t="s">
        <v>2056</v>
      </c>
      <c r="T50" s="812" t="b">
        <v>0</v>
      </c>
      <c r="U50" s="811" t="s">
        <v>1341</v>
      </c>
      <c r="V50" s="811" t="s">
        <v>1341</v>
      </c>
    </row>
    <row r="51" spans="1:22" x14ac:dyDescent="0.3">
      <c r="A51" s="811" t="s">
        <v>2055</v>
      </c>
      <c r="B51" s="811" t="s">
        <v>1607</v>
      </c>
      <c r="C51" s="811" t="s">
        <v>1376</v>
      </c>
      <c r="D51" s="812">
        <v>2007</v>
      </c>
      <c r="E51" s="811" t="s">
        <v>1717</v>
      </c>
      <c r="F51" s="811" t="s">
        <v>1718</v>
      </c>
      <c r="G51" s="811" t="s">
        <v>1612</v>
      </c>
      <c r="H51" s="813">
        <v>39588</v>
      </c>
      <c r="I51" s="813">
        <v>39588</v>
      </c>
      <c r="J51" s="811" t="s">
        <v>1608</v>
      </c>
      <c r="K51" s="812">
        <v>49792</v>
      </c>
      <c r="L51" s="811" t="s">
        <v>1341</v>
      </c>
      <c r="M51" s="814"/>
      <c r="N51" s="811" t="s">
        <v>1613</v>
      </c>
      <c r="O51" s="812">
        <v>267974</v>
      </c>
      <c r="P51" s="811" t="s">
        <v>1608</v>
      </c>
      <c r="Q51" s="812">
        <v>225</v>
      </c>
      <c r="R51" s="811" t="s">
        <v>250</v>
      </c>
      <c r="S51" s="811" t="s">
        <v>2056</v>
      </c>
      <c r="T51" s="812" t="b">
        <v>0</v>
      </c>
      <c r="U51" s="811" t="s">
        <v>1341</v>
      </c>
      <c r="V51" s="811" t="s">
        <v>1341</v>
      </c>
    </row>
    <row r="52" spans="1:22" x14ac:dyDescent="0.3">
      <c r="A52" s="811" t="s">
        <v>1720</v>
      </c>
      <c r="B52" s="811" t="s">
        <v>1607</v>
      </c>
      <c r="C52" s="811" t="s">
        <v>1376</v>
      </c>
      <c r="D52" s="812">
        <v>2008</v>
      </c>
      <c r="E52" s="811" t="s">
        <v>1717</v>
      </c>
      <c r="F52" s="811" t="s">
        <v>1718</v>
      </c>
      <c r="G52" s="811" t="s">
        <v>1612</v>
      </c>
      <c r="H52" s="813">
        <v>39952</v>
      </c>
      <c r="I52" s="813">
        <v>39972</v>
      </c>
      <c r="J52" s="811" t="s">
        <v>1608</v>
      </c>
      <c r="K52" s="812">
        <v>49693</v>
      </c>
      <c r="L52" s="811" t="s">
        <v>1341</v>
      </c>
      <c r="M52" s="814"/>
      <c r="N52" s="811" t="s">
        <v>1613</v>
      </c>
      <c r="O52" s="812">
        <v>236475</v>
      </c>
      <c r="P52" s="811" t="s">
        <v>1608</v>
      </c>
      <c r="Q52" s="812">
        <v>305</v>
      </c>
      <c r="R52" s="811" t="s">
        <v>250</v>
      </c>
      <c r="S52" s="811" t="s">
        <v>1719</v>
      </c>
      <c r="T52" s="812" t="b">
        <v>0</v>
      </c>
      <c r="U52" s="811" t="s">
        <v>1341</v>
      </c>
      <c r="V52" s="811" t="s">
        <v>1341</v>
      </c>
    </row>
    <row r="53" spans="1:22" x14ac:dyDescent="0.3">
      <c r="A53" s="811" t="s">
        <v>1716</v>
      </c>
      <c r="B53" s="811" t="s">
        <v>1607</v>
      </c>
      <c r="C53" s="811" t="s">
        <v>1376</v>
      </c>
      <c r="D53" s="812">
        <v>2008</v>
      </c>
      <c r="E53" s="811" t="s">
        <v>1717</v>
      </c>
      <c r="F53" s="811" t="s">
        <v>1718</v>
      </c>
      <c r="G53" s="811" t="s">
        <v>1612</v>
      </c>
      <c r="H53" s="813">
        <v>39952</v>
      </c>
      <c r="I53" s="813">
        <v>39959</v>
      </c>
      <c r="J53" s="811" t="s">
        <v>1608</v>
      </c>
      <c r="K53" s="812">
        <v>49758</v>
      </c>
      <c r="L53" s="811" t="s">
        <v>1341</v>
      </c>
      <c r="M53" s="814"/>
      <c r="N53" s="811" t="s">
        <v>1613</v>
      </c>
      <c r="O53" s="812">
        <v>220676</v>
      </c>
      <c r="P53" s="811" t="s">
        <v>1608</v>
      </c>
      <c r="Q53" s="812">
        <v>203</v>
      </c>
      <c r="R53" s="811" t="s">
        <v>250</v>
      </c>
      <c r="S53" s="811" t="s">
        <v>1719</v>
      </c>
      <c r="T53" s="812" t="b">
        <v>0</v>
      </c>
      <c r="U53" s="811" t="s">
        <v>1341</v>
      </c>
      <c r="V53" s="811" t="s">
        <v>1341</v>
      </c>
    </row>
    <row r="54" spans="1:22" x14ac:dyDescent="0.3">
      <c r="A54" s="811" t="s">
        <v>2082</v>
      </c>
      <c r="B54" s="811" t="s">
        <v>1607</v>
      </c>
      <c r="C54" s="811" t="s">
        <v>1399</v>
      </c>
      <c r="D54" s="812">
        <v>2005</v>
      </c>
      <c r="E54" s="811" t="s">
        <v>1686</v>
      </c>
      <c r="F54" s="811" t="s">
        <v>2065</v>
      </c>
      <c r="G54" s="811" t="s">
        <v>1612</v>
      </c>
      <c r="H54" s="813">
        <v>38832</v>
      </c>
      <c r="I54" s="813">
        <v>38832</v>
      </c>
      <c r="J54" s="811" t="s">
        <v>1608</v>
      </c>
      <c r="K54" s="812">
        <v>26426</v>
      </c>
      <c r="L54" s="811" t="s">
        <v>1341</v>
      </c>
      <c r="M54" s="814"/>
      <c r="N54" s="811" t="s">
        <v>1613</v>
      </c>
      <c r="O54" s="812">
        <v>201740</v>
      </c>
      <c r="P54" s="811" t="s">
        <v>1608</v>
      </c>
      <c r="Q54" s="812">
        <v>133</v>
      </c>
      <c r="R54" s="811" t="s">
        <v>1341</v>
      </c>
      <c r="S54" s="811" t="s">
        <v>1341</v>
      </c>
      <c r="T54" s="812" t="b">
        <v>0</v>
      </c>
      <c r="U54" s="811" t="s">
        <v>1341</v>
      </c>
      <c r="V54" s="811" t="s">
        <v>1341</v>
      </c>
    </row>
    <row r="55" spans="1:22" x14ac:dyDescent="0.3">
      <c r="A55" s="811" t="s">
        <v>2069</v>
      </c>
      <c r="B55" s="811" t="s">
        <v>1607</v>
      </c>
      <c r="C55" s="811" t="s">
        <v>1399</v>
      </c>
      <c r="D55" s="812">
        <v>2005</v>
      </c>
      <c r="E55" s="811" t="s">
        <v>1686</v>
      </c>
      <c r="F55" s="811" t="s">
        <v>2065</v>
      </c>
      <c r="G55" s="811" t="s">
        <v>1612</v>
      </c>
      <c r="H55" s="813">
        <v>38832</v>
      </c>
      <c r="I55" s="813">
        <v>38832</v>
      </c>
      <c r="J55" s="811" t="s">
        <v>1608</v>
      </c>
      <c r="K55" s="812">
        <v>29556</v>
      </c>
      <c r="L55" s="811" t="s">
        <v>1341</v>
      </c>
      <c r="M55" s="814"/>
      <c r="N55" s="811" t="s">
        <v>1613</v>
      </c>
      <c r="O55" s="812">
        <v>224505</v>
      </c>
      <c r="P55" s="811" t="s">
        <v>1341</v>
      </c>
      <c r="Q55" s="814"/>
      <c r="R55" s="811" t="s">
        <v>1341</v>
      </c>
      <c r="S55" s="811" t="s">
        <v>1341</v>
      </c>
      <c r="T55" s="812" t="b">
        <v>0</v>
      </c>
      <c r="U55" s="811" t="s">
        <v>1341</v>
      </c>
      <c r="V55" s="811" t="s">
        <v>1341</v>
      </c>
    </row>
    <row r="56" spans="1:22" x14ac:dyDescent="0.3">
      <c r="A56" s="811" t="s">
        <v>2081</v>
      </c>
      <c r="B56" s="811" t="s">
        <v>1607</v>
      </c>
      <c r="C56" s="811" t="s">
        <v>1399</v>
      </c>
      <c r="D56" s="812">
        <v>2005</v>
      </c>
      <c r="E56" s="811" t="s">
        <v>1686</v>
      </c>
      <c r="F56" s="811" t="s">
        <v>2065</v>
      </c>
      <c r="G56" s="811" t="s">
        <v>1612</v>
      </c>
      <c r="H56" s="813">
        <v>38832</v>
      </c>
      <c r="I56" s="813">
        <v>38832</v>
      </c>
      <c r="J56" s="811" t="s">
        <v>1608</v>
      </c>
      <c r="K56" s="812">
        <v>29313</v>
      </c>
      <c r="L56" s="811" t="s">
        <v>1341</v>
      </c>
      <c r="M56" s="814"/>
      <c r="N56" s="811" t="s">
        <v>1613</v>
      </c>
      <c r="O56" s="812">
        <v>222660</v>
      </c>
      <c r="P56" s="811" t="s">
        <v>1341</v>
      </c>
      <c r="Q56" s="814"/>
      <c r="R56" s="811" t="s">
        <v>1341</v>
      </c>
      <c r="S56" s="811" t="s">
        <v>1341</v>
      </c>
      <c r="T56" s="812" t="b">
        <v>0</v>
      </c>
      <c r="U56" s="811" t="s">
        <v>1341</v>
      </c>
      <c r="V56" s="811" t="s">
        <v>1341</v>
      </c>
    </row>
    <row r="57" spans="1:22" x14ac:dyDescent="0.3">
      <c r="A57" s="811" t="s">
        <v>2064</v>
      </c>
      <c r="B57" s="811" t="s">
        <v>1607</v>
      </c>
      <c r="C57" s="811" t="s">
        <v>1399</v>
      </c>
      <c r="D57" s="812">
        <v>2005</v>
      </c>
      <c r="E57" s="811" t="s">
        <v>1686</v>
      </c>
      <c r="F57" s="811" t="s">
        <v>2065</v>
      </c>
      <c r="G57" s="811" t="s">
        <v>1612</v>
      </c>
      <c r="H57" s="813">
        <v>38852</v>
      </c>
      <c r="I57" s="813">
        <v>38852</v>
      </c>
      <c r="J57" s="811" t="s">
        <v>1608</v>
      </c>
      <c r="K57" s="812">
        <v>29364</v>
      </c>
      <c r="L57" s="811" t="s">
        <v>1341</v>
      </c>
      <c r="M57" s="814"/>
      <c r="N57" s="811" t="s">
        <v>1613</v>
      </c>
      <c r="O57" s="812">
        <v>223434</v>
      </c>
      <c r="P57" s="811" t="s">
        <v>1341</v>
      </c>
      <c r="Q57" s="814"/>
      <c r="R57" s="811" t="s">
        <v>1341</v>
      </c>
      <c r="S57" s="811" t="s">
        <v>1341</v>
      </c>
      <c r="T57" s="812" t="b">
        <v>0</v>
      </c>
      <c r="U57" s="811" t="s">
        <v>1341</v>
      </c>
      <c r="V57" s="811" t="s">
        <v>1341</v>
      </c>
    </row>
    <row r="58" spans="1:22" x14ac:dyDescent="0.3">
      <c r="A58" s="811" t="s">
        <v>2067</v>
      </c>
      <c r="B58" s="811" t="s">
        <v>1607</v>
      </c>
      <c r="C58" s="811" t="s">
        <v>1399</v>
      </c>
      <c r="D58" s="812">
        <v>2005</v>
      </c>
      <c r="E58" s="811" t="s">
        <v>1686</v>
      </c>
      <c r="F58" s="811" t="s">
        <v>2065</v>
      </c>
      <c r="G58" s="811" t="s">
        <v>1612</v>
      </c>
      <c r="H58" s="813">
        <v>38852</v>
      </c>
      <c r="I58" s="813">
        <v>38852</v>
      </c>
      <c r="J58" s="811" t="s">
        <v>1608</v>
      </c>
      <c r="K58" s="812">
        <v>29646</v>
      </c>
      <c r="L58" s="811" t="s">
        <v>1341</v>
      </c>
      <c r="M58" s="814"/>
      <c r="N58" s="811" t="s">
        <v>1613</v>
      </c>
      <c r="O58" s="812">
        <v>225579</v>
      </c>
      <c r="P58" s="811" t="s">
        <v>1341</v>
      </c>
      <c r="Q58" s="814"/>
      <c r="R58" s="811" t="s">
        <v>1341</v>
      </c>
      <c r="S58" s="811" t="s">
        <v>1341</v>
      </c>
      <c r="T58" s="812" t="b">
        <v>0</v>
      </c>
      <c r="U58" s="811" t="s">
        <v>1341</v>
      </c>
      <c r="V58" s="811" t="s">
        <v>1341</v>
      </c>
    </row>
    <row r="59" spans="1:22" x14ac:dyDescent="0.3">
      <c r="A59" s="811" t="s">
        <v>2076</v>
      </c>
      <c r="B59" s="811" t="s">
        <v>1607</v>
      </c>
      <c r="C59" s="811" t="s">
        <v>1399</v>
      </c>
      <c r="D59" s="812">
        <v>2005</v>
      </c>
      <c r="E59" s="811" t="s">
        <v>1686</v>
      </c>
      <c r="F59" s="811" t="s">
        <v>2065</v>
      </c>
      <c r="G59" s="811" t="s">
        <v>1612</v>
      </c>
      <c r="H59" s="813">
        <v>38832</v>
      </c>
      <c r="I59" s="813">
        <v>38832</v>
      </c>
      <c r="J59" s="811" t="s">
        <v>1608</v>
      </c>
      <c r="K59" s="812">
        <v>14825</v>
      </c>
      <c r="L59" s="811" t="s">
        <v>1341</v>
      </c>
      <c r="M59" s="814"/>
      <c r="N59" s="811" t="s">
        <v>1613</v>
      </c>
      <c r="O59" s="812">
        <v>112610</v>
      </c>
      <c r="P59" s="811" t="s">
        <v>1341</v>
      </c>
      <c r="Q59" s="814"/>
      <c r="R59" s="811" t="s">
        <v>1341</v>
      </c>
      <c r="S59" s="811" t="s">
        <v>1341</v>
      </c>
      <c r="T59" s="812" t="b">
        <v>0</v>
      </c>
      <c r="U59" s="811" t="s">
        <v>1341</v>
      </c>
      <c r="V59" s="811" t="s">
        <v>1341</v>
      </c>
    </row>
    <row r="60" spans="1:22" x14ac:dyDescent="0.3">
      <c r="A60" s="811" t="s">
        <v>2075</v>
      </c>
      <c r="B60" s="811" t="s">
        <v>1607</v>
      </c>
      <c r="C60" s="811" t="s">
        <v>1399</v>
      </c>
      <c r="D60" s="812">
        <v>2005</v>
      </c>
      <c r="E60" s="811" t="s">
        <v>1686</v>
      </c>
      <c r="F60" s="811" t="s">
        <v>2065</v>
      </c>
      <c r="G60" s="811" t="s">
        <v>1612</v>
      </c>
      <c r="H60" s="813">
        <v>38852</v>
      </c>
      <c r="I60" s="813">
        <v>38852</v>
      </c>
      <c r="J60" s="811" t="s">
        <v>1608</v>
      </c>
      <c r="K60" s="812">
        <v>14589</v>
      </c>
      <c r="L60" s="811" t="s">
        <v>1341</v>
      </c>
      <c r="M60" s="814"/>
      <c r="N60" s="811" t="s">
        <v>1613</v>
      </c>
      <c r="O60" s="812">
        <v>111009</v>
      </c>
      <c r="P60" s="811" t="s">
        <v>1341</v>
      </c>
      <c r="Q60" s="814"/>
      <c r="R60" s="811" t="s">
        <v>1341</v>
      </c>
      <c r="S60" s="811" t="s">
        <v>1341</v>
      </c>
      <c r="T60" s="812" t="b">
        <v>0</v>
      </c>
      <c r="U60" s="811" t="s">
        <v>1341</v>
      </c>
      <c r="V60" s="811" t="s">
        <v>1341</v>
      </c>
    </row>
    <row r="61" spans="1:22" x14ac:dyDescent="0.3">
      <c r="A61" s="811" t="s">
        <v>2066</v>
      </c>
      <c r="B61" s="811" t="s">
        <v>1607</v>
      </c>
      <c r="C61" s="811" t="s">
        <v>1399</v>
      </c>
      <c r="D61" s="812">
        <v>2005</v>
      </c>
      <c r="E61" s="811" t="s">
        <v>1686</v>
      </c>
      <c r="F61" s="811" t="s">
        <v>2065</v>
      </c>
      <c r="G61" s="811" t="s">
        <v>1612</v>
      </c>
      <c r="H61" s="813">
        <v>38852</v>
      </c>
      <c r="I61" s="813">
        <v>38852</v>
      </c>
      <c r="J61" s="811" t="s">
        <v>1608</v>
      </c>
      <c r="K61" s="812">
        <v>26464</v>
      </c>
      <c r="L61" s="811" t="s">
        <v>1341</v>
      </c>
      <c r="M61" s="814"/>
      <c r="N61" s="811" t="s">
        <v>1613</v>
      </c>
      <c r="O61" s="812">
        <v>201367</v>
      </c>
      <c r="P61" s="811" t="s">
        <v>1341</v>
      </c>
      <c r="Q61" s="814"/>
      <c r="R61" s="811" t="s">
        <v>1341</v>
      </c>
      <c r="S61" s="811" t="s">
        <v>1341</v>
      </c>
      <c r="T61" s="812" t="b">
        <v>0</v>
      </c>
      <c r="U61" s="811" t="s">
        <v>1341</v>
      </c>
      <c r="V61" s="811" t="s">
        <v>1341</v>
      </c>
    </row>
    <row r="62" spans="1:22" x14ac:dyDescent="0.3">
      <c r="A62" s="811" t="s">
        <v>2094</v>
      </c>
      <c r="B62" s="811" t="s">
        <v>1607</v>
      </c>
      <c r="C62" s="811" t="s">
        <v>1399</v>
      </c>
      <c r="D62" s="812">
        <v>2006</v>
      </c>
      <c r="E62" s="811" t="s">
        <v>1686</v>
      </c>
      <c r="F62" s="811" t="s">
        <v>2065</v>
      </c>
      <c r="G62" s="811" t="s">
        <v>1612</v>
      </c>
      <c r="H62" s="813">
        <v>39225</v>
      </c>
      <c r="I62" s="813">
        <v>39225</v>
      </c>
      <c r="J62" s="811" t="s">
        <v>1608</v>
      </c>
      <c r="K62" s="812">
        <v>25222</v>
      </c>
      <c r="L62" s="811" t="s">
        <v>1341</v>
      </c>
      <c r="M62" s="814"/>
      <c r="N62" s="811" t="s">
        <v>1613</v>
      </c>
      <c r="O62" s="812">
        <v>46632</v>
      </c>
      <c r="P62" s="811" t="s">
        <v>1341</v>
      </c>
      <c r="Q62" s="814"/>
      <c r="R62" s="811" t="s">
        <v>1341</v>
      </c>
      <c r="S62" s="811" t="s">
        <v>1341</v>
      </c>
      <c r="T62" s="812" t="b">
        <v>0</v>
      </c>
      <c r="U62" s="811" t="s">
        <v>1341</v>
      </c>
      <c r="V62" s="811" t="s">
        <v>1341</v>
      </c>
    </row>
    <row r="63" spans="1:22" x14ac:dyDescent="0.3">
      <c r="A63" s="811" t="s">
        <v>2087</v>
      </c>
      <c r="B63" s="811" t="s">
        <v>1607</v>
      </c>
      <c r="C63" s="811" t="s">
        <v>1399</v>
      </c>
      <c r="D63" s="812">
        <v>2006</v>
      </c>
      <c r="E63" s="811" t="s">
        <v>1686</v>
      </c>
      <c r="F63" s="811" t="s">
        <v>2065</v>
      </c>
      <c r="G63" s="811" t="s">
        <v>1612</v>
      </c>
      <c r="H63" s="813">
        <v>39225</v>
      </c>
      <c r="I63" s="813">
        <v>39225</v>
      </c>
      <c r="J63" s="811" t="s">
        <v>1608</v>
      </c>
      <c r="K63" s="812">
        <v>25005</v>
      </c>
      <c r="L63" s="811" t="s">
        <v>1341</v>
      </c>
      <c r="M63" s="814"/>
      <c r="N63" s="811" t="s">
        <v>1613</v>
      </c>
      <c r="O63" s="812">
        <v>46230</v>
      </c>
      <c r="P63" s="811" t="s">
        <v>1341</v>
      </c>
      <c r="Q63" s="814"/>
      <c r="R63" s="811" t="s">
        <v>1341</v>
      </c>
      <c r="S63" s="811" t="s">
        <v>1341</v>
      </c>
      <c r="T63" s="812" t="b">
        <v>0</v>
      </c>
      <c r="U63" s="811" t="s">
        <v>1341</v>
      </c>
      <c r="V63" s="811" t="s">
        <v>1341</v>
      </c>
    </row>
    <row r="64" spans="1:22" x14ac:dyDescent="0.3">
      <c r="A64" s="811" t="s">
        <v>2080</v>
      </c>
      <c r="B64" s="811" t="s">
        <v>1607</v>
      </c>
      <c r="C64" s="811" t="s">
        <v>1399</v>
      </c>
      <c r="D64" s="812">
        <v>2006</v>
      </c>
      <c r="E64" s="811" t="s">
        <v>1686</v>
      </c>
      <c r="F64" s="811" t="s">
        <v>2065</v>
      </c>
      <c r="G64" s="811" t="s">
        <v>1612</v>
      </c>
      <c r="H64" s="813">
        <v>39225</v>
      </c>
      <c r="I64" s="813">
        <v>39225</v>
      </c>
      <c r="J64" s="811" t="s">
        <v>1608</v>
      </c>
      <c r="K64" s="812">
        <v>25015</v>
      </c>
      <c r="L64" s="811" t="s">
        <v>1341</v>
      </c>
      <c r="M64" s="814"/>
      <c r="N64" s="811" t="s">
        <v>1613</v>
      </c>
      <c r="O64" s="812">
        <v>46249</v>
      </c>
      <c r="P64" s="811" t="s">
        <v>1341</v>
      </c>
      <c r="Q64" s="814"/>
      <c r="R64" s="811" t="s">
        <v>1341</v>
      </c>
      <c r="S64" s="811" t="s">
        <v>1341</v>
      </c>
      <c r="T64" s="812" t="b">
        <v>0</v>
      </c>
      <c r="U64" s="811" t="s">
        <v>1341</v>
      </c>
      <c r="V64" s="811" t="s">
        <v>1341</v>
      </c>
    </row>
    <row r="65" spans="1:22" x14ac:dyDescent="0.3">
      <c r="A65" s="811" t="s">
        <v>2085</v>
      </c>
      <c r="B65" s="811" t="s">
        <v>1607</v>
      </c>
      <c r="C65" s="811" t="s">
        <v>1399</v>
      </c>
      <c r="D65" s="812">
        <v>2006</v>
      </c>
      <c r="E65" s="811" t="s">
        <v>1686</v>
      </c>
      <c r="F65" s="811" t="s">
        <v>2065</v>
      </c>
      <c r="G65" s="811" t="s">
        <v>1612</v>
      </c>
      <c r="H65" s="813">
        <v>39225</v>
      </c>
      <c r="I65" s="813">
        <v>39225</v>
      </c>
      <c r="J65" s="811" t="s">
        <v>1608</v>
      </c>
      <c r="K65" s="812">
        <v>24923</v>
      </c>
      <c r="L65" s="811" t="s">
        <v>1341</v>
      </c>
      <c r="M65" s="814"/>
      <c r="N65" s="811" t="s">
        <v>1613</v>
      </c>
      <c r="O65" s="812">
        <v>46079</v>
      </c>
      <c r="P65" s="811" t="s">
        <v>1341</v>
      </c>
      <c r="Q65" s="814"/>
      <c r="R65" s="811" t="s">
        <v>1341</v>
      </c>
      <c r="S65" s="811" t="s">
        <v>1341</v>
      </c>
      <c r="T65" s="812" t="b">
        <v>0</v>
      </c>
      <c r="U65" s="811" t="s">
        <v>1341</v>
      </c>
      <c r="V65" s="811" t="s">
        <v>1341</v>
      </c>
    </row>
    <row r="66" spans="1:22" x14ac:dyDescent="0.3">
      <c r="A66" s="811" t="s">
        <v>2071</v>
      </c>
      <c r="B66" s="811" t="s">
        <v>1607</v>
      </c>
      <c r="C66" s="811" t="s">
        <v>1399</v>
      </c>
      <c r="D66" s="812">
        <v>2006</v>
      </c>
      <c r="E66" s="811" t="s">
        <v>1686</v>
      </c>
      <c r="F66" s="811" t="s">
        <v>2065</v>
      </c>
      <c r="G66" s="811" t="s">
        <v>1612</v>
      </c>
      <c r="H66" s="813">
        <v>39225</v>
      </c>
      <c r="I66" s="813">
        <v>39225</v>
      </c>
      <c r="J66" s="811" t="s">
        <v>1608</v>
      </c>
      <c r="K66" s="812">
        <v>25078</v>
      </c>
      <c r="L66" s="811" t="s">
        <v>1341</v>
      </c>
      <c r="M66" s="814"/>
      <c r="N66" s="811" t="s">
        <v>1613</v>
      </c>
      <c r="O66" s="812">
        <v>46366</v>
      </c>
      <c r="P66" s="811" t="s">
        <v>1341</v>
      </c>
      <c r="Q66" s="814"/>
      <c r="R66" s="811" t="s">
        <v>1341</v>
      </c>
      <c r="S66" s="811" t="s">
        <v>1341</v>
      </c>
      <c r="T66" s="812" t="b">
        <v>0</v>
      </c>
      <c r="U66" s="811" t="s">
        <v>1341</v>
      </c>
      <c r="V66" s="811" t="s">
        <v>1341</v>
      </c>
    </row>
    <row r="67" spans="1:22" x14ac:dyDescent="0.3">
      <c r="A67" s="811" t="s">
        <v>2083</v>
      </c>
      <c r="B67" s="811" t="s">
        <v>1607</v>
      </c>
      <c r="C67" s="811" t="s">
        <v>1399</v>
      </c>
      <c r="D67" s="812">
        <v>2006</v>
      </c>
      <c r="E67" s="811" t="s">
        <v>1686</v>
      </c>
      <c r="F67" s="811" t="s">
        <v>2065</v>
      </c>
      <c r="G67" s="811" t="s">
        <v>1612</v>
      </c>
      <c r="H67" s="813">
        <v>39225</v>
      </c>
      <c r="I67" s="813">
        <v>39225</v>
      </c>
      <c r="J67" s="811" t="s">
        <v>1608</v>
      </c>
      <c r="K67" s="812">
        <v>25040</v>
      </c>
      <c r="L67" s="811" t="s">
        <v>1341</v>
      </c>
      <c r="M67" s="814"/>
      <c r="N67" s="811" t="s">
        <v>1613</v>
      </c>
      <c r="O67" s="812">
        <v>46295</v>
      </c>
      <c r="P67" s="811" t="s">
        <v>1341</v>
      </c>
      <c r="Q67" s="814"/>
      <c r="R67" s="811" t="s">
        <v>1341</v>
      </c>
      <c r="S67" s="811" t="s">
        <v>1341</v>
      </c>
      <c r="T67" s="812" t="b">
        <v>0</v>
      </c>
      <c r="U67" s="811" t="s">
        <v>1341</v>
      </c>
      <c r="V67" s="811" t="s">
        <v>1341</v>
      </c>
    </row>
    <row r="68" spans="1:22" x14ac:dyDescent="0.3">
      <c r="A68" s="811" t="s">
        <v>2089</v>
      </c>
      <c r="B68" s="811" t="s">
        <v>1607</v>
      </c>
      <c r="C68" s="811" t="s">
        <v>1399</v>
      </c>
      <c r="D68" s="812">
        <v>2006</v>
      </c>
      <c r="E68" s="811" t="s">
        <v>1686</v>
      </c>
      <c r="F68" s="811" t="s">
        <v>2090</v>
      </c>
      <c r="G68" s="811" t="s">
        <v>1612</v>
      </c>
      <c r="H68" s="813">
        <v>39211</v>
      </c>
      <c r="I68" s="813">
        <v>39211</v>
      </c>
      <c r="J68" s="811" t="s">
        <v>1608</v>
      </c>
      <c r="K68" s="812">
        <v>25018</v>
      </c>
      <c r="L68" s="811" t="s">
        <v>1341</v>
      </c>
      <c r="M68" s="814"/>
      <c r="N68" s="811" t="s">
        <v>1613</v>
      </c>
      <c r="O68" s="812">
        <v>124946</v>
      </c>
      <c r="P68" s="811" t="s">
        <v>1341</v>
      </c>
      <c r="Q68" s="814"/>
      <c r="R68" s="811" t="s">
        <v>1341</v>
      </c>
      <c r="S68" s="811" t="s">
        <v>1341</v>
      </c>
      <c r="T68" s="812" t="b">
        <v>0</v>
      </c>
      <c r="U68" s="811" t="s">
        <v>1341</v>
      </c>
      <c r="V68" s="811" t="s">
        <v>1341</v>
      </c>
    </row>
    <row r="69" spans="1:22" x14ac:dyDescent="0.3">
      <c r="A69" s="811" t="s">
        <v>2084</v>
      </c>
      <c r="B69" s="811" t="s">
        <v>1607</v>
      </c>
      <c r="C69" s="811" t="s">
        <v>1399</v>
      </c>
      <c r="D69" s="812">
        <v>2006</v>
      </c>
      <c r="E69" s="811" t="s">
        <v>1686</v>
      </c>
      <c r="F69" s="811" t="s">
        <v>2065</v>
      </c>
      <c r="G69" s="811" t="s">
        <v>1612</v>
      </c>
      <c r="H69" s="813">
        <v>39225</v>
      </c>
      <c r="I69" s="813">
        <v>39225</v>
      </c>
      <c r="J69" s="811" t="s">
        <v>1608</v>
      </c>
      <c r="K69" s="812">
        <v>24989</v>
      </c>
      <c r="L69" s="811" t="s">
        <v>1341</v>
      </c>
      <c r="M69" s="814"/>
      <c r="N69" s="811" t="s">
        <v>1613</v>
      </c>
      <c r="O69" s="812">
        <v>46201</v>
      </c>
      <c r="P69" s="811" t="s">
        <v>1341</v>
      </c>
      <c r="Q69" s="814"/>
      <c r="R69" s="811" t="s">
        <v>1341</v>
      </c>
      <c r="S69" s="811" t="s">
        <v>1341</v>
      </c>
      <c r="T69" s="812" t="b">
        <v>0</v>
      </c>
      <c r="U69" s="811" t="s">
        <v>1341</v>
      </c>
      <c r="V69" s="811" t="s">
        <v>1341</v>
      </c>
    </row>
    <row r="70" spans="1:22" x14ac:dyDescent="0.3">
      <c r="A70" s="811" t="s">
        <v>2091</v>
      </c>
      <c r="B70" s="811" t="s">
        <v>1607</v>
      </c>
      <c r="C70" s="811" t="s">
        <v>1399</v>
      </c>
      <c r="D70" s="812">
        <v>2007</v>
      </c>
      <c r="E70" s="811" t="s">
        <v>1686</v>
      </c>
      <c r="F70" s="811" t="s">
        <v>2065</v>
      </c>
      <c r="G70" s="811" t="s">
        <v>1612</v>
      </c>
      <c r="H70" s="813">
        <v>39563</v>
      </c>
      <c r="I70" s="813">
        <v>39563</v>
      </c>
      <c r="J70" s="811" t="s">
        <v>1608</v>
      </c>
      <c r="K70" s="812">
        <v>29848</v>
      </c>
      <c r="L70" s="811" t="s">
        <v>1341</v>
      </c>
      <c r="M70" s="814"/>
      <c r="N70" s="811" t="s">
        <v>1341</v>
      </c>
      <c r="O70" s="814"/>
      <c r="P70" s="811" t="s">
        <v>1341</v>
      </c>
      <c r="Q70" s="814"/>
      <c r="R70" s="811" t="s">
        <v>1341</v>
      </c>
      <c r="S70" s="811" t="s">
        <v>1341</v>
      </c>
      <c r="T70" s="812" t="b">
        <v>0</v>
      </c>
      <c r="U70" s="811" t="s">
        <v>1341</v>
      </c>
      <c r="V70" s="811" t="s">
        <v>1341</v>
      </c>
    </row>
    <row r="71" spans="1:22" x14ac:dyDescent="0.3">
      <c r="A71" s="811" t="s">
        <v>2092</v>
      </c>
      <c r="B71" s="811" t="s">
        <v>1607</v>
      </c>
      <c r="C71" s="811" t="s">
        <v>1399</v>
      </c>
      <c r="D71" s="812">
        <v>2007</v>
      </c>
      <c r="E71" s="811" t="s">
        <v>1686</v>
      </c>
      <c r="F71" s="811" t="s">
        <v>2065</v>
      </c>
      <c r="G71" s="811" t="s">
        <v>1612</v>
      </c>
      <c r="H71" s="813">
        <v>39563</v>
      </c>
      <c r="I71" s="813">
        <v>39563</v>
      </c>
      <c r="J71" s="811" t="s">
        <v>1608</v>
      </c>
      <c r="K71" s="812">
        <v>29978</v>
      </c>
      <c r="L71" s="811" t="s">
        <v>1341</v>
      </c>
      <c r="M71" s="814"/>
      <c r="N71" s="811" t="s">
        <v>1341</v>
      </c>
      <c r="O71" s="814"/>
      <c r="P71" s="811" t="s">
        <v>1341</v>
      </c>
      <c r="Q71" s="814"/>
      <c r="R71" s="811" t="s">
        <v>1341</v>
      </c>
      <c r="S71" s="811" t="s">
        <v>1341</v>
      </c>
      <c r="T71" s="812" t="b">
        <v>0</v>
      </c>
      <c r="U71" s="811" t="s">
        <v>1341</v>
      </c>
      <c r="V71" s="811" t="s">
        <v>1341</v>
      </c>
    </row>
    <row r="72" spans="1:22" x14ac:dyDescent="0.3">
      <c r="A72" s="811" t="s">
        <v>2093</v>
      </c>
      <c r="B72" s="811" t="s">
        <v>1607</v>
      </c>
      <c r="C72" s="811" t="s">
        <v>1399</v>
      </c>
      <c r="D72" s="812">
        <v>2007</v>
      </c>
      <c r="E72" s="811" t="s">
        <v>1686</v>
      </c>
      <c r="F72" s="811" t="s">
        <v>1687</v>
      </c>
      <c r="G72" s="811" t="s">
        <v>1612</v>
      </c>
      <c r="H72" s="813">
        <v>39597</v>
      </c>
      <c r="I72" s="813">
        <v>39597</v>
      </c>
      <c r="J72" s="811" t="s">
        <v>1608</v>
      </c>
      <c r="K72" s="812">
        <v>29833</v>
      </c>
      <c r="L72" s="811" t="s">
        <v>1341</v>
      </c>
      <c r="M72" s="814"/>
      <c r="N72" s="811" t="s">
        <v>1341</v>
      </c>
      <c r="O72" s="814"/>
      <c r="P72" s="811" t="s">
        <v>1341</v>
      </c>
      <c r="Q72" s="814"/>
      <c r="R72" s="811" t="s">
        <v>1341</v>
      </c>
      <c r="S72" s="811" t="s">
        <v>1341</v>
      </c>
      <c r="T72" s="812" t="b">
        <v>0</v>
      </c>
      <c r="U72" s="811" t="s">
        <v>1341</v>
      </c>
      <c r="V72" s="811" t="s">
        <v>1341</v>
      </c>
    </row>
    <row r="73" spans="1:22" x14ac:dyDescent="0.3">
      <c r="A73" s="811" t="s">
        <v>2088</v>
      </c>
      <c r="B73" s="811" t="s">
        <v>1607</v>
      </c>
      <c r="C73" s="811" t="s">
        <v>1399</v>
      </c>
      <c r="D73" s="812">
        <v>2007</v>
      </c>
      <c r="E73" s="811" t="s">
        <v>1686</v>
      </c>
      <c r="F73" s="811" t="s">
        <v>1687</v>
      </c>
      <c r="G73" s="811" t="s">
        <v>1612</v>
      </c>
      <c r="H73" s="813">
        <v>39597</v>
      </c>
      <c r="I73" s="813">
        <v>39597</v>
      </c>
      <c r="J73" s="811" t="s">
        <v>1608</v>
      </c>
      <c r="K73" s="812">
        <v>29594</v>
      </c>
      <c r="L73" s="811" t="s">
        <v>1341</v>
      </c>
      <c r="M73" s="814"/>
      <c r="N73" s="811" t="s">
        <v>1608</v>
      </c>
      <c r="O73" s="812">
        <v>149</v>
      </c>
      <c r="P73" s="811" t="s">
        <v>1341</v>
      </c>
      <c r="Q73" s="814"/>
      <c r="R73" s="811" t="s">
        <v>1341</v>
      </c>
      <c r="S73" s="811" t="s">
        <v>1341</v>
      </c>
      <c r="T73" s="812" t="b">
        <v>0</v>
      </c>
      <c r="U73" s="811" t="s">
        <v>1341</v>
      </c>
      <c r="V73" s="811" t="s">
        <v>1341</v>
      </c>
    </row>
    <row r="74" spans="1:22" x14ac:dyDescent="0.3">
      <c r="A74" s="811" t="s">
        <v>2079</v>
      </c>
      <c r="B74" s="811" t="s">
        <v>1607</v>
      </c>
      <c r="C74" s="811" t="s">
        <v>1399</v>
      </c>
      <c r="D74" s="812">
        <v>2007</v>
      </c>
      <c r="E74" s="811" t="s">
        <v>1686</v>
      </c>
      <c r="F74" s="811" t="s">
        <v>1687</v>
      </c>
      <c r="G74" s="811" t="s">
        <v>1612</v>
      </c>
      <c r="H74" s="813">
        <v>39597</v>
      </c>
      <c r="I74" s="813">
        <v>39597</v>
      </c>
      <c r="J74" s="811" t="s">
        <v>1608</v>
      </c>
      <c r="K74" s="812">
        <v>27417</v>
      </c>
      <c r="L74" s="811" t="s">
        <v>1341</v>
      </c>
      <c r="M74" s="814"/>
      <c r="N74" s="811" t="s">
        <v>1341</v>
      </c>
      <c r="O74" s="814"/>
      <c r="P74" s="811" t="s">
        <v>1341</v>
      </c>
      <c r="Q74" s="814"/>
      <c r="R74" s="811" t="s">
        <v>1341</v>
      </c>
      <c r="S74" s="811" t="s">
        <v>1341</v>
      </c>
      <c r="T74" s="812" t="b">
        <v>0</v>
      </c>
      <c r="U74" s="811" t="s">
        <v>1341</v>
      </c>
      <c r="V74" s="811" t="s">
        <v>1341</v>
      </c>
    </row>
    <row r="75" spans="1:22" x14ac:dyDescent="0.3">
      <c r="A75" s="811" t="s">
        <v>2070</v>
      </c>
      <c r="B75" s="811" t="s">
        <v>1607</v>
      </c>
      <c r="C75" s="811" t="s">
        <v>1399</v>
      </c>
      <c r="D75" s="812">
        <v>2007</v>
      </c>
      <c r="E75" s="811" t="s">
        <v>1686</v>
      </c>
      <c r="F75" s="811" t="s">
        <v>2065</v>
      </c>
      <c r="G75" s="811" t="s">
        <v>1612</v>
      </c>
      <c r="H75" s="813">
        <v>39597</v>
      </c>
      <c r="I75" s="813">
        <v>39597</v>
      </c>
      <c r="J75" s="811" t="s">
        <v>1608</v>
      </c>
      <c r="K75" s="812">
        <v>41095</v>
      </c>
      <c r="L75" s="811" t="s">
        <v>1341</v>
      </c>
      <c r="M75" s="814"/>
      <c r="N75" s="811" t="s">
        <v>1608</v>
      </c>
      <c r="O75" s="812">
        <v>103</v>
      </c>
      <c r="P75" s="811" t="s">
        <v>1341</v>
      </c>
      <c r="Q75" s="814"/>
      <c r="R75" s="811" t="s">
        <v>1341</v>
      </c>
      <c r="S75" s="811" t="s">
        <v>1341</v>
      </c>
      <c r="T75" s="812" t="b">
        <v>0</v>
      </c>
      <c r="U75" s="811" t="s">
        <v>1341</v>
      </c>
      <c r="V75" s="811" t="s">
        <v>1341</v>
      </c>
    </row>
    <row r="76" spans="1:22" x14ac:dyDescent="0.3">
      <c r="A76" s="811" t="s">
        <v>2086</v>
      </c>
      <c r="B76" s="811" t="s">
        <v>1607</v>
      </c>
      <c r="C76" s="811" t="s">
        <v>1399</v>
      </c>
      <c r="D76" s="812">
        <v>2007</v>
      </c>
      <c r="E76" s="811" t="s">
        <v>1686</v>
      </c>
      <c r="F76" s="811" t="s">
        <v>2065</v>
      </c>
      <c r="G76" s="811" t="s">
        <v>1612</v>
      </c>
      <c r="H76" s="813">
        <v>39563</v>
      </c>
      <c r="I76" s="813">
        <v>39563</v>
      </c>
      <c r="J76" s="811" t="s">
        <v>1608</v>
      </c>
      <c r="K76" s="812">
        <v>10822</v>
      </c>
      <c r="L76" s="811" t="s">
        <v>1341</v>
      </c>
      <c r="M76" s="814"/>
      <c r="N76" s="811" t="s">
        <v>1341</v>
      </c>
      <c r="O76" s="814"/>
      <c r="P76" s="811" t="s">
        <v>1341</v>
      </c>
      <c r="Q76" s="814"/>
      <c r="R76" s="811" t="s">
        <v>1341</v>
      </c>
      <c r="S76" s="811" t="s">
        <v>1341</v>
      </c>
      <c r="T76" s="812" t="b">
        <v>0</v>
      </c>
      <c r="U76" s="811" t="s">
        <v>1341</v>
      </c>
      <c r="V76" s="811" t="s">
        <v>1341</v>
      </c>
    </row>
    <row r="77" spans="1:22" x14ac:dyDescent="0.3">
      <c r="A77" s="811" t="s">
        <v>2077</v>
      </c>
      <c r="B77" s="811" t="s">
        <v>1607</v>
      </c>
      <c r="C77" s="811" t="s">
        <v>1399</v>
      </c>
      <c r="D77" s="812">
        <v>2007</v>
      </c>
      <c r="E77" s="811" t="s">
        <v>1686</v>
      </c>
      <c r="F77" s="811" t="s">
        <v>2065</v>
      </c>
      <c r="G77" s="811" t="s">
        <v>1612</v>
      </c>
      <c r="H77" s="813">
        <v>39597</v>
      </c>
      <c r="I77" s="813">
        <v>39597</v>
      </c>
      <c r="J77" s="811" t="s">
        <v>1608</v>
      </c>
      <c r="K77" s="812">
        <v>41715</v>
      </c>
      <c r="L77" s="811" t="s">
        <v>1341</v>
      </c>
      <c r="M77" s="814"/>
      <c r="N77" s="811" t="s">
        <v>1341</v>
      </c>
      <c r="O77" s="814"/>
      <c r="P77" s="811" t="s">
        <v>1341</v>
      </c>
      <c r="Q77" s="814"/>
      <c r="R77" s="811" t="s">
        <v>1341</v>
      </c>
      <c r="S77" s="811" t="s">
        <v>1341</v>
      </c>
      <c r="T77" s="812" t="b">
        <v>0</v>
      </c>
      <c r="U77" s="811" t="s">
        <v>1341</v>
      </c>
      <c r="V77" s="811" t="s">
        <v>1341</v>
      </c>
    </row>
    <row r="78" spans="1:22" x14ac:dyDescent="0.3">
      <c r="A78" s="811" t="s">
        <v>2068</v>
      </c>
      <c r="B78" s="811" t="s">
        <v>1607</v>
      </c>
      <c r="C78" s="811" t="s">
        <v>1399</v>
      </c>
      <c r="D78" s="812">
        <v>2007</v>
      </c>
      <c r="E78" s="811" t="s">
        <v>1686</v>
      </c>
      <c r="F78" s="811" t="s">
        <v>2065</v>
      </c>
      <c r="G78" s="811" t="s">
        <v>1612</v>
      </c>
      <c r="H78" s="813">
        <v>39597</v>
      </c>
      <c r="I78" s="813">
        <v>39597</v>
      </c>
      <c r="J78" s="811" t="s">
        <v>1608</v>
      </c>
      <c r="K78" s="812">
        <v>35061</v>
      </c>
      <c r="L78" s="811" t="s">
        <v>1341</v>
      </c>
      <c r="M78" s="814"/>
      <c r="N78" s="811" t="s">
        <v>1341</v>
      </c>
      <c r="O78" s="814"/>
      <c r="P78" s="811" t="s">
        <v>1341</v>
      </c>
      <c r="Q78" s="814"/>
      <c r="R78" s="811" t="s">
        <v>1341</v>
      </c>
      <c r="S78" s="811" t="s">
        <v>1341</v>
      </c>
      <c r="T78" s="812" t="b">
        <v>0</v>
      </c>
      <c r="U78" s="811" t="s">
        <v>1341</v>
      </c>
      <c r="V78" s="811" t="s">
        <v>1341</v>
      </c>
    </row>
    <row r="79" spans="1:22" x14ac:dyDescent="0.3">
      <c r="A79" s="811" t="s">
        <v>2072</v>
      </c>
      <c r="B79" s="811" t="s">
        <v>1607</v>
      </c>
      <c r="C79" s="811" t="s">
        <v>1399</v>
      </c>
      <c r="D79" s="812">
        <v>2007</v>
      </c>
      <c r="E79" s="811" t="s">
        <v>1686</v>
      </c>
      <c r="F79" s="811" t="s">
        <v>2065</v>
      </c>
      <c r="G79" s="811" t="s">
        <v>1612</v>
      </c>
      <c r="H79" s="813">
        <v>39563</v>
      </c>
      <c r="I79" s="813">
        <v>39563</v>
      </c>
      <c r="J79" s="811" t="s">
        <v>1608</v>
      </c>
      <c r="K79" s="812">
        <v>40850</v>
      </c>
      <c r="L79" s="811" t="s">
        <v>1341</v>
      </c>
      <c r="M79" s="814"/>
      <c r="N79" s="811" t="s">
        <v>1341</v>
      </c>
      <c r="O79" s="814"/>
      <c r="P79" s="811" t="s">
        <v>1341</v>
      </c>
      <c r="Q79" s="814"/>
      <c r="R79" s="811" t="s">
        <v>1341</v>
      </c>
      <c r="S79" s="811" t="s">
        <v>1341</v>
      </c>
      <c r="T79" s="812" t="b">
        <v>0</v>
      </c>
      <c r="U79" s="811" t="s">
        <v>1341</v>
      </c>
      <c r="V79" s="811" t="s">
        <v>1341</v>
      </c>
    </row>
    <row r="80" spans="1:22" x14ac:dyDescent="0.3">
      <c r="A80" s="811" t="s">
        <v>2073</v>
      </c>
      <c r="B80" s="811" t="s">
        <v>1607</v>
      </c>
      <c r="C80" s="811" t="s">
        <v>1399</v>
      </c>
      <c r="D80" s="812">
        <v>2007</v>
      </c>
      <c r="E80" s="811" t="s">
        <v>1686</v>
      </c>
      <c r="F80" s="811" t="s">
        <v>1687</v>
      </c>
      <c r="G80" s="811" t="s">
        <v>1612</v>
      </c>
      <c r="H80" s="813">
        <v>39563</v>
      </c>
      <c r="I80" s="813">
        <v>39563</v>
      </c>
      <c r="J80" s="811" t="s">
        <v>1608</v>
      </c>
      <c r="K80" s="812">
        <v>41037</v>
      </c>
      <c r="L80" s="811" t="s">
        <v>1341</v>
      </c>
      <c r="M80" s="814"/>
      <c r="N80" s="811" t="s">
        <v>1341</v>
      </c>
      <c r="O80" s="814"/>
      <c r="P80" s="811" t="s">
        <v>1341</v>
      </c>
      <c r="Q80" s="814"/>
      <c r="R80" s="811" t="s">
        <v>1341</v>
      </c>
      <c r="S80" s="811" t="s">
        <v>1341</v>
      </c>
      <c r="T80" s="812" t="b">
        <v>0</v>
      </c>
      <c r="U80" s="811" t="s">
        <v>1341</v>
      </c>
      <c r="V80" s="811" t="s">
        <v>1341</v>
      </c>
    </row>
    <row r="81" spans="1:22" x14ac:dyDescent="0.3">
      <c r="A81" s="811" t="s">
        <v>2074</v>
      </c>
      <c r="B81" s="811" t="s">
        <v>1607</v>
      </c>
      <c r="C81" s="811" t="s">
        <v>1399</v>
      </c>
      <c r="D81" s="812">
        <v>2007</v>
      </c>
      <c r="E81" s="811" t="s">
        <v>1686</v>
      </c>
      <c r="F81" s="811" t="s">
        <v>2065</v>
      </c>
      <c r="G81" s="811" t="s">
        <v>1612</v>
      </c>
      <c r="H81" s="813">
        <v>39563</v>
      </c>
      <c r="I81" s="813">
        <v>39563</v>
      </c>
      <c r="J81" s="811" t="s">
        <v>1608</v>
      </c>
      <c r="K81" s="812">
        <v>40783</v>
      </c>
      <c r="L81" s="811" t="s">
        <v>1341</v>
      </c>
      <c r="M81" s="814"/>
      <c r="N81" s="811" t="s">
        <v>1341</v>
      </c>
      <c r="O81" s="814"/>
      <c r="P81" s="811" t="s">
        <v>1341</v>
      </c>
      <c r="Q81" s="814"/>
      <c r="R81" s="811" t="s">
        <v>1341</v>
      </c>
      <c r="S81" s="811" t="s">
        <v>1341</v>
      </c>
      <c r="T81" s="812" t="b">
        <v>0</v>
      </c>
      <c r="U81" s="811" t="s">
        <v>1341</v>
      </c>
      <c r="V81" s="811" t="s">
        <v>1341</v>
      </c>
    </row>
    <row r="82" spans="1:22" x14ac:dyDescent="0.3">
      <c r="A82" s="811" t="s">
        <v>2078</v>
      </c>
      <c r="B82" s="811" t="s">
        <v>1607</v>
      </c>
      <c r="C82" s="811" t="s">
        <v>1399</v>
      </c>
      <c r="D82" s="812">
        <v>2007</v>
      </c>
      <c r="E82" s="811" t="s">
        <v>1686</v>
      </c>
      <c r="F82" s="811" t="s">
        <v>2065</v>
      </c>
      <c r="G82" s="811" t="s">
        <v>1612</v>
      </c>
      <c r="H82" s="813">
        <v>39563</v>
      </c>
      <c r="I82" s="813">
        <v>39563</v>
      </c>
      <c r="J82" s="811" t="s">
        <v>1608</v>
      </c>
      <c r="K82" s="812">
        <v>10816</v>
      </c>
      <c r="L82" s="811" t="s">
        <v>1341</v>
      </c>
      <c r="M82" s="814"/>
      <c r="N82" s="811" t="s">
        <v>1341</v>
      </c>
      <c r="O82" s="814"/>
      <c r="P82" s="811" t="s">
        <v>1341</v>
      </c>
      <c r="Q82" s="814"/>
      <c r="R82" s="811" t="s">
        <v>1341</v>
      </c>
      <c r="S82" s="811" t="s">
        <v>1341</v>
      </c>
      <c r="T82" s="812" t="b">
        <v>0</v>
      </c>
      <c r="U82" s="811" t="s">
        <v>1341</v>
      </c>
      <c r="V82" s="811" t="s">
        <v>1341</v>
      </c>
    </row>
    <row r="83" spans="1:22" x14ac:dyDescent="0.3">
      <c r="A83" s="811" t="s">
        <v>1705</v>
      </c>
      <c r="B83" s="811" t="s">
        <v>1607</v>
      </c>
      <c r="C83" s="811" t="s">
        <v>1399</v>
      </c>
      <c r="D83" s="812">
        <v>2008</v>
      </c>
      <c r="E83" s="811" t="s">
        <v>1686</v>
      </c>
      <c r="F83" s="811" t="s">
        <v>1687</v>
      </c>
      <c r="G83" s="811" t="s">
        <v>1612</v>
      </c>
      <c r="H83" s="813">
        <v>39952</v>
      </c>
      <c r="I83" s="813">
        <v>39952</v>
      </c>
      <c r="J83" s="811" t="s">
        <v>1608</v>
      </c>
      <c r="K83" s="812">
        <v>34963</v>
      </c>
      <c r="L83" s="811" t="s">
        <v>1341</v>
      </c>
      <c r="M83" s="814"/>
      <c r="N83" s="811" t="s">
        <v>1613</v>
      </c>
      <c r="O83" s="812">
        <v>66987</v>
      </c>
      <c r="P83" s="811" t="s">
        <v>1341</v>
      </c>
      <c r="Q83" s="814"/>
      <c r="R83" s="811" t="s">
        <v>1341</v>
      </c>
      <c r="S83" s="811" t="s">
        <v>1341</v>
      </c>
      <c r="T83" s="812" t="b">
        <v>0</v>
      </c>
      <c r="U83" s="811" t="s">
        <v>1341</v>
      </c>
      <c r="V83" s="811" t="s">
        <v>1341</v>
      </c>
    </row>
    <row r="84" spans="1:22" x14ac:dyDescent="0.3">
      <c r="A84" s="811" t="s">
        <v>1685</v>
      </c>
      <c r="B84" s="811" t="s">
        <v>1607</v>
      </c>
      <c r="C84" s="811" t="s">
        <v>1399</v>
      </c>
      <c r="D84" s="812">
        <v>2008</v>
      </c>
      <c r="E84" s="811" t="s">
        <v>1686</v>
      </c>
      <c r="F84" s="811" t="s">
        <v>1687</v>
      </c>
      <c r="G84" s="811" t="s">
        <v>1612</v>
      </c>
      <c r="H84" s="813">
        <v>39952</v>
      </c>
      <c r="I84" s="813">
        <v>39952</v>
      </c>
      <c r="J84" s="811" t="s">
        <v>1608</v>
      </c>
      <c r="K84" s="812">
        <v>29448</v>
      </c>
      <c r="L84" s="811" t="s">
        <v>1341</v>
      </c>
      <c r="M84" s="814"/>
      <c r="N84" s="811" t="s">
        <v>1613</v>
      </c>
      <c r="O84" s="812">
        <v>56420</v>
      </c>
      <c r="P84" s="811" t="s">
        <v>1341</v>
      </c>
      <c r="Q84" s="814"/>
      <c r="R84" s="811" t="s">
        <v>1341</v>
      </c>
      <c r="S84" s="811" t="s">
        <v>1341</v>
      </c>
      <c r="T84" s="812" t="b">
        <v>0</v>
      </c>
      <c r="U84" s="811" t="s">
        <v>1341</v>
      </c>
      <c r="V84" s="811" t="s">
        <v>1341</v>
      </c>
    </row>
    <row r="85" spans="1:22" x14ac:dyDescent="0.3">
      <c r="A85" s="811" t="s">
        <v>1752</v>
      </c>
      <c r="B85" s="811" t="s">
        <v>1607</v>
      </c>
      <c r="C85" s="811" t="s">
        <v>1399</v>
      </c>
      <c r="D85" s="812">
        <v>2008</v>
      </c>
      <c r="E85" s="811" t="s">
        <v>1686</v>
      </c>
      <c r="F85" s="811" t="s">
        <v>1687</v>
      </c>
      <c r="G85" s="811" t="s">
        <v>1612</v>
      </c>
      <c r="H85" s="813">
        <v>39952</v>
      </c>
      <c r="I85" s="813">
        <v>39952</v>
      </c>
      <c r="J85" s="811" t="s">
        <v>1608</v>
      </c>
      <c r="K85" s="812">
        <v>29006</v>
      </c>
      <c r="L85" s="811" t="s">
        <v>1341</v>
      </c>
      <c r="M85" s="814"/>
      <c r="N85" s="811" t="s">
        <v>1613</v>
      </c>
      <c r="O85" s="812">
        <v>55573</v>
      </c>
      <c r="P85" s="811" t="s">
        <v>1341</v>
      </c>
      <c r="Q85" s="814"/>
      <c r="R85" s="811" t="s">
        <v>1341</v>
      </c>
      <c r="S85" s="811" t="s">
        <v>1341</v>
      </c>
      <c r="T85" s="812" t="b">
        <v>0</v>
      </c>
      <c r="U85" s="811" t="s">
        <v>1341</v>
      </c>
      <c r="V85" s="811" t="s">
        <v>1341</v>
      </c>
    </row>
    <row r="86" spans="1:22" x14ac:dyDescent="0.3">
      <c r="A86" s="811" t="s">
        <v>1757</v>
      </c>
      <c r="B86" s="811" t="s">
        <v>1607</v>
      </c>
      <c r="C86" s="811" t="s">
        <v>1399</v>
      </c>
      <c r="D86" s="812">
        <v>2008</v>
      </c>
      <c r="E86" s="811" t="s">
        <v>1686</v>
      </c>
      <c r="F86" s="811" t="s">
        <v>1687</v>
      </c>
      <c r="G86" s="811" t="s">
        <v>1612</v>
      </c>
      <c r="H86" s="813">
        <v>39952</v>
      </c>
      <c r="I86" s="813">
        <v>39952</v>
      </c>
      <c r="J86" s="811" t="s">
        <v>1608</v>
      </c>
      <c r="K86" s="812">
        <v>27894</v>
      </c>
      <c r="L86" s="811" t="s">
        <v>1341</v>
      </c>
      <c r="M86" s="814"/>
      <c r="N86" s="811" t="s">
        <v>1613</v>
      </c>
      <c r="O86" s="812">
        <v>53443</v>
      </c>
      <c r="P86" s="811" t="s">
        <v>1608</v>
      </c>
      <c r="Q86" s="812">
        <v>141</v>
      </c>
      <c r="R86" s="811" t="s">
        <v>1341</v>
      </c>
      <c r="S86" s="811" t="s">
        <v>1341</v>
      </c>
      <c r="T86" s="812" t="b">
        <v>0</v>
      </c>
      <c r="U86" s="811" t="s">
        <v>1341</v>
      </c>
      <c r="V86" s="811" t="s">
        <v>1341</v>
      </c>
    </row>
    <row r="87" spans="1:22" x14ac:dyDescent="0.3">
      <c r="A87" s="811" t="s">
        <v>1707</v>
      </c>
      <c r="B87" s="811" t="s">
        <v>1607</v>
      </c>
      <c r="C87" s="811" t="s">
        <v>1399</v>
      </c>
      <c r="D87" s="812">
        <v>2008</v>
      </c>
      <c r="E87" s="811" t="s">
        <v>1686</v>
      </c>
      <c r="F87" s="811" t="s">
        <v>1687</v>
      </c>
      <c r="G87" s="811" t="s">
        <v>1612</v>
      </c>
      <c r="H87" s="813">
        <v>39937</v>
      </c>
      <c r="I87" s="813">
        <v>39937</v>
      </c>
      <c r="J87" s="811" t="s">
        <v>1608</v>
      </c>
      <c r="K87" s="812">
        <v>46703</v>
      </c>
      <c r="L87" s="811" t="s">
        <v>1341</v>
      </c>
      <c r="M87" s="814"/>
      <c r="N87" s="811" t="s">
        <v>1613</v>
      </c>
      <c r="O87" s="812">
        <v>18044</v>
      </c>
      <c r="P87" s="811" t="s">
        <v>1608</v>
      </c>
      <c r="Q87" s="812">
        <v>118</v>
      </c>
      <c r="R87" s="811" t="s">
        <v>1341</v>
      </c>
      <c r="S87" s="811" t="s">
        <v>1341</v>
      </c>
      <c r="T87" s="812" t="b">
        <v>0</v>
      </c>
      <c r="U87" s="811" t="s">
        <v>1341</v>
      </c>
      <c r="V87" s="811" t="s">
        <v>1341</v>
      </c>
    </row>
    <row r="88" spans="1:22" x14ac:dyDescent="0.3">
      <c r="A88" s="811" t="s">
        <v>1708</v>
      </c>
      <c r="B88" s="811" t="s">
        <v>1607</v>
      </c>
      <c r="C88" s="811" t="s">
        <v>1399</v>
      </c>
      <c r="D88" s="812">
        <v>2008</v>
      </c>
      <c r="E88" s="811" t="s">
        <v>1686</v>
      </c>
      <c r="F88" s="811" t="s">
        <v>1687</v>
      </c>
      <c r="G88" s="811" t="s">
        <v>1612</v>
      </c>
      <c r="H88" s="813">
        <v>39937</v>
      </c>
      <c r="I88" s="813">
        <v>39937</v>
      </c>
      <c r="J88" s="811" t="s">
        <v>1608</v>
      </c>
      <c r="K88" s="812">
        <v>46321</v>
      </c>
      <c r="L88" s="811" t="s">
        <v>1341</v>
      </c>
      <c r="M88" s="814"/>
      <c r="N88" s="811" t="s">
        <v>1613</v>
      </c>
      <c r="O88" s="812">
        <v>17897</v>
      </c>
      <c r="P88" s="811" t="s">
        <v>1341</v>
      </c>
      <c r="Q88" s="814"/>
      <c r="R88" s="811" t="s">
        <v>1341</v>
      </c>
      <c r="S88" s="811" t="s">
        <v>1341</v>
      </c>
      <c r="T88" s="812" t="b">
        <v>0</v>
      </c>
      <c r="U88" s="811" t="s">
        <v>1341</v>
      </c>
      <c r="V88" s="811" t="s">
        <v>1341</v>
      </c>
    </row>
    <row r="89" spans="1:22" x14ac:dyDescent="0.3">
      <c r="A89" s="811" t="s">
        <v>1709</v>
      </c>
      <c r="B89" s="811" t="s">
        <v>1607</v>
      </c>
      <c r="C89" s="811" t="s">
        <v>1399</v>
      </c>
      <c r="D89" s="812">
        <v>2008</v>
      </c>
      <c r="E89" s="811" t="s">
        <v>1686</v>
      </c>
      <c r="F89" s="811" t="s">
        <v>1687</v>
      </c>
      <c r="G89" s="811" t="s">
        <v>1612</v>
      </c>
      <c r="H89" s="813">
        <v>39937</v>
      </c>
      <c r="I89" s="813">
        <v>39937</v>
      </c>
      <c r="J89" s="811" t="s">
        <v>1608</v>
      </c>
      <c r="K89" s="812">
        <v>46306</v>
      </c>
      <c r="L89" s="811" t="s">
        <v>1341</v>
      </c>
      <c r="M89" s="814"/>
      <c r="N89" s="811" t="s">
        <v>1613</v>
      </c>
      <c r="O89" s="812">
        <v>17891</v>
      </c>
      <c r="P89" s="811" t="s">
        <v>1341</v>
      </c>
      <c r="Q89" s="814"/>
      <c r="R89" s="811" t="s">
        <v>1341</v>
      </c>
      <c r="S89" s="811" t="s">
        <v>1341</v>
      </c>
      <c r="T89" s="812" t="b">
        <v>0</v>
      </c>
      <c r="U89" s="811" t="s">
        <v>1341</v>
      </c>
      <c r="V89" s="811" t="s">
        <v>1341</v>
      </c>
    </row>
    <row r="90" spans="1:22" x14ac:dyDescent="0.3">
      <c r="A90" s="811" t="s">
        <v>1759</v>
      </c>
      <c r="B90" s="811" t="s">
        <v>1607</v>
      </c>
      <c r="C90" s="811" t="s">
        <v>1399</v>
      </c>
      <c r="D90" s="812">
        <v>2008</v>
      </c>
      <c r="E90" s="811" t="s">
        <v>1686</v>
      </c>
      <c r="F90" s="811" t="s">
        <v>1687</v>
      </c>
      <c r="G90" s="811" t="s">
        <v>1612</v>
      </c>
      <c r="H90" s="813">
        <v>39952</v>
      </c>
      <c r="I90" s="813">
        <v>39952</v>
      </c>
      <c r="J90" s="811" t="s">
        <v>1608</v>
      </c>
      <c r="K90" s="812">
        <v>29211</v>
      </c>
      <c r="L90" s="811" t="s">
        <v>1341</v>
      </c>
      <c r="M90" s="814"/>
      <c r="N90" s="811" t="s">
        <v>1613</v>
      </c>
      <c r="O90" s="812">
        <v>55966</v>
      </c>
      <c r="P90" s="811" t="s">
        <v>1608</v>
      </c>
      <c r="Q90" s="812">
        <v>147</v>
      </c>
      <c r="R90" s="811" t="s">
        <v>1341</v>
      </c>
      <c r="S90" s="811" t="s">
        <v>1341</v>
      </c>
      <c r="T90" s="812" t="b">
        <v>0</v>
      </c>
      <c r="U90" s="811" t="s">
        <v>1341</v>
      </c>
      <c r="V90" s="811" t="s">
        <v>1341</v>
      </c>
    </row>
    <row r="91" spans="1:22" x14ac:dyDescent="0.3">
      <c r="A91" s="811" t="s">
        <v>1758</v>
      </c>
      <c r="B91" s="811" t="s">
        <v>1607</v>
      </c>
      <c r="C91" s="811" t="s">
        <v>1399</v>
      </c>
      <c r="D91" s="812">
        <v>2008</v>
      </c>
      <c r="E91" s="811" t="s">
        <v>1686</v>
      </c>
      <c r="F91" s="811" t="s">
        <v>1687</v>
      </c>
      <c r="G91" s="811" t="s">
        <v>1612</v>
      </c>
      <c r="H91" s="813">
        <v>39952</v>
      </c>
      <c r="I91" s="813">
        <v>39952</v>
      </c>
      <c r="J91" s="811" t="s">
        <v>1608</v>
      </c>
      <c r="K91" s="812">
        <v>29354</v>
      </c>
      <c r="L91" s="811" t="s">
        <v>1341</v>
      </c>
      <c r="M91" s="814"/>
      <c r="N91" s="811" t="s">
        <v>1613</v>
      </c>
      <c r="O91" s="812">
        <v>56240</v>
      </c>
      <c r="P91" s="811" t="s">
        <v>1341</v>
      </c>
      <c r="Q91" s="814"/>
      <c r="R91" s="811" t="s">
        <v>1341</v>
      </c>
      <c r="S91" s="811" t="s">
        <v>1341</v>
      </c>
      <c r="T91" s="812" t="b">
        <v>0</v>
      </c>
      <c r="U91" s="811" t="s">
        <v>1341</v>
      </c>
      <c r="V91" s="811" t="s">
        <v>1341</v>
      </c>
    </row>
    <row r="92" spans="1:22" x14ac:dyDescent="0.3">
      <c r="A92" s="811" t="s">
        <v>1706</v>
      </c>
      <c r="B92" s="811" t="s">
        <v>1607</v>
      </c>
      <c r="C92" s="811" t="s">
        <v>1399</v>
      </c>
      <c r="D92" s="812">
        <v>2008</v>
      </c>
      <c r="E92" s="811" t="s">
        <v>1686</v>
      </c>
      <c r="F92" s="811" t="s">
        <v>1687</v>
      </c>
      <c r="G92" s="811" t="s">
        <v>1612</v>
      </c>
      <c r="H92" s="813">
        <v>39952</v>
      </c>
      <c r="I92" s="813">
        <v>39952</v>
      </c>
      <c r="J92" s="811" t="s">
        <v>1608</v>
      </c>
      <c r="K92" s="812">
        <v>32490</v>
      </c>
      <c r="L92" s="811" t="s">
        <v>1341</v>
      </c>
      <c r="M92" s="814"/>
      <c r="N92" s="811" t="s">
        <v>1613</v>
      </c>
      <c r="O92" s="812">
        <v>62249</v>
      </c>
      <c r="P92" s="811" t="s">
        <v>1341</v>
      </c>
      <c r="Q92" s="814"/>
      <c r="R92" s="811" t="s">
        <v>1341</v>
      </c>
      <c r="S92" s="811" t="s">
        <v>1341</v>
      </c>
      <c r="T92" s="812" t="b">
        <v>0</v>
      </c>
      <c r="U92" s="811" t="s">
        <v>1341</v>
      </c>
      <c r="V92" s="811" t="s">
        <v>1341</v>
      </c>
    </row>
    <row r="93" spans="1:22" x14ac:dyDescent="0.3">
      <c r="A93" s="811" t="s">
        <v>1756</v>
      </c>
      <c r="B93" s="811" t="s">
        <v>1607</v>
      </c>
      <c r="C93" s="811" t="s">
        <v>1399</v>
      </c>
      <c r="D93" s="812">
        <v>2008</v>
      </c>
      <c r="E93" s="811" t="s">
        <v>1686</v>
      </c>
      <c r="F93" s="811" t="s">
        <v>1687</v>
      </c>
      <c r="G93" s="811" t="s">
        <v>1612</v>
      </c>
      <c r="H93" s="813">
        <v>39952</v>
      </c>
      <c r="I93" s="813">
        <v>39952</v>
      </c>
      <c r="J93" s="811" t="s">
        <v>1608</v>
      </c>
      <c r="K93" s="812">
        <v>29830</v>
      </c>
      <c r="L93" s="811" t="s">
        <v>1341</v>
      </c>
      <c r="M93" s="814"/>
      <c r="N93" s="811" t="s">
        <v>1613</v>
      </c>
      <c r="O93" s="812">
        <v>57152</v>
      </c>
      <c r="P93" s="811" t="s">
        <v>1341</v>
      </c>
      <c r="Q93" s="814"/>
      <c r="R93" s="811" t="s">
        <v>1341</v>
      </c>
      <c r="S93" s="811" t="s">
        <v>1341</v>
      </c>
      <c r="T93" s="812" t="b">
        <v>0</v>
      </c>
      <c r="U93" s="811" t="s">
        <v>1341</v>
      </c>
      <c r="V93" s="811" t="s">
        <v>1341</v>
      </c>
    </row>
    <row r="94" spans="1:22" x14ac:dyDescent="0.3">
      <c r="A94" s="811" t="s">
        <v>1755</v>
      </c>
      <c r="B94" s="811" t="s">
        <v>1607</v>
      </c>
      <c r="C94" s="811" t="s">
        <v>1399</v>
      </c>
      <c r="D94" s="812">
        <v>2008</v>
      </c>
      <c r="E94" s="811" t="s">
        <v>1686</v>
      </c>
      <c r="F94" s="811" t="s">
        <v>1687</v>
      </c>
      <c r="G94" s="811" t="s">
        <v>1612</v>
      </c>
      <c r="H94" s="813">
        <v>39952</v>
      </c>
      <c r="I94" s="813">
        <v>39952</v>
      </c>
      <c r="J94" s="811" t="s">
        <v>1608</v>
      </c>
      <c r="K94" s="812">
        <v>29012</v>
      </c>
      <c r="L94" s="811" t="s">
        <v>1341</v>
      </c>
      <c r="M94" s="814"/>
      <c r="N94" s="811" t="s">
        <v>1613</v>
      </c>
      <c r="O94" s="812">
        <v>55585</v>
      </c>
      <c r="P94" s="811" t="s">
        <v>1608</v>
      </c>
      <c r="Q94" s="812">
        <v>146</v>
      </c>
      <c r="R94" s="811" t="s">
        <v>1341</v>
      </c>
      <c r="S94" s="811" t="s">
        <v>1341</v>
      </c>
      <c r="T94" s="812" t="b">
        <v>0</v>
      </c>
      <c r="U94" s="811" t="s">
        <v>1341</v>
      </c>
      <c r="V94" s="811" t="s">
        <v>1341</v>
      </c>
    </row>
    <row r="95" spans="1:22" x14ac:dyDescent="0.3">
      <c r="A95" s="811" t="s">
        <v>1751</v>
      </c>
      <c r="B95" s="811" t="s">
        <v>1607</v>
      </c>
      <c r="C95" s="811" t="s">
        <v>1399</v>
      </c>
      <c r="D95" s="812">
        <v>2008</v>
      </c>
      <c r="E95" s="811" t="s">
        <v>1686</v>
      </c>
      <c r="F95" s="811" t="s">
        <v>1687</v>
      </c>
      <c r="G95" s="811" t="s">
        <v>1612</v>
      </c>
      <c r="H95" s="813">
        <v>39937</v>
      </c>
      <c r="I95" s="813">
        <v>39937</v>
      </c>
      <c r="J95" s="811" t="s">
        <v>1608</v>
      </c>
      <c r="K95" s="812">
        <v>17180</v>
      </c>
      <c r="L95" s="811" t="s">
        <v>1341</v>
      </c>
      <c r="M95" s="814"/>
      <c r="N95" s="811" t="s">
        <v>1613</v>
      </c>
      <c r="O95" s="812">
        <v>6638</v>
      </c>
      <c r="P95" s="811" t="s">
        <v>1341</v>
      </c>
      <c r="Q95" s="814"/>
      <c r="R95" s="811" t="s">
        <v>1341</v>
      </c>
      <c r="S95" s="811" t="s">
        <v>1341</v>
      </c>
      <c r="T95" s="812" t="b">
        <v>0</v>
      </c>
      <c r="U95" s="811" t="s">
        <v>1341</v>
      </c>
      <c r="V95" s="811" t="s">
        <v>1341</v>
      </c>
    </row>
    <row r="96" spans="1:22" x14ac:dyDescent="0.3">
      <c r="A96" s="811" t="s">
        <v>1753</v>
      </c>
      <c r="B96" s="811" t="s">
        <v>1607</v>
      </c>
      <c r="C96" s="811" t="s">
        <v>1399</v>
      </c>
      <c r="D96" s="812">
        <v>2008</v>
      </c>
      <c r="E96" s="811" t="s">
        <v>1686</v>
      </c>
      <c r="F96" s="811" t="s">
        <v>1687</v>
      </c>
      <c r="G96" s="811" t="s">
        <v>1612</v>
      </c>
      <c r="H96" s="813">
        <v>39952</v>
      </c>
      <c r="I96" s="813">
        <v>39952</v>
      </c>
      <c r="J96" s="811" t="s">
        <v>1608</v>
      </c>
      <c r="K96" s="812">
        <v>29190</v>
      </c>
      <c r="L96" s="811" t="s">
        <v>1341</v>
      </c>
      <c r="M96" s="814"/>
      <c r="N96" s="811" t="s">
        <v>1613</v>
      </c>
      <c r="O96" s="812">
        <v>55926</v>
      </c>
      <c r="P96" s="811" t="s">
        <v>1608</v>
      </c>
      <c r="Q96" s="812">
        <v>147</v>
      </c>
      <c r="R96" s="811" t="s">
        <v>1341</v>
      </c>
      <c r="S96" s="811" t="s">
        <v>1341</v>
      </c>
      <c r="T96" s="812" t="b">
        <v>0</v>
      </c>
      <c r="U96" s="811" t="s">
        <v>1341</v>
      </c>
      <c r="V96" s="811" t="s">
        <v>1341</v>
      </c>
    </row>
    <row r="97" spans="1:22" x14ac:dyDescent="0.3">
      <c r="A97" s="811" t="s">
        <v>1710</v>
      </c>
      <c r="B97" s="811" t="s">
        <v>1607</v>
      </c>
      <c r="C97" s="811" t="s">
        <v>1399</v>
      </c>
      <c r="D97" s="812">
        <v>2008</v>
      </c>
      <c r="E97" s="811" t="s">
        <v>1686</v>
      </c>
      <c r="F97" s="811" t="s">
        <v>1687</v>
      </c>
      <c r="G97" s="811" t="s">
        <v>1612</v>
      </c>
      <c r="H97" s="813">
        <v>39937</v>
      </c>
      <c r="I97" s="813">
        <v>39937</v>
      </c>
      <c r="J97" s="811" t="s">
        <v>1608</v>
      </c>
      <c r="K97" s="812">
        <v>46868</v>
      </c>
      <c r="L97" s="811" t="s">
        <v>1341</v>
      </c>
      <c r="M97" s="814"/>
      <c r="N97" s="811" t="s">
        <v>1613</v>
      </c>
      <c r="O97" s="812">
        <v>18108</v>
      </c>
      <c r="P97" s="811" t="s">
        <v>1341</v>
      </c>
      <c r="Q97" s="814"/>
      <c r="R97" s="811" t="s">
        <v>1341</v>
      </c>
      <c r="S97" s="811" t="s">
        <v>1341</v>
      </c>
      <c r="T97" s="812" t="b">
        <v>0</v>
      </c>
      <c r="U97" s="811" t="s">
        <v>1341</v>
      </c>
      <c r="V97" s="811" t="s">
        <v>1341</v>
      </c>
    </row>
    <row r="98" spans="1:22" x14ac:dyDescent="0.3">
      <c r="A98" s="811" t="s">
        <v>1711</v>
      </c>
      <c r="B98" s="811" t="s">
        <v>1607</v>
      </c>
      <c r="C98" s="811" t="s">
        <v>1399</v>
      </c>
      <c r="D98" s="812">
        <v>2008</v>
      </c>
      <c r="E98" s="811" t="s">
        <v>1686</v>
      </c>
      <c r="F98" s="811" t="s">
        <v>1687</v>
      </c>
      <c r="G98" s="811" t="s">
        <v>1612</v>
      </c>
      <c r="H98" s="813">
        <v>39937</v>
      </c>
      <c r="I98" s="813">
        <v>39937</v>
      </c>
      <c r="J98" s="811" t="s">
        <v>1608</v>
      </c>
      <c r="K98" s="812">
        <v>46362</v>
      </c>
      <c r="L98" s="811" t="s">
        <v>1341</v>
      </c>
      <c r="M98" s="814"/>
      <c r="N98" s="811" t="s">
        <v>1613</v>
      </c>
      <c r="O98" s="812">
        <v>17913</v>
      </c>
      <c r="P98" s="811" t="s">
        <v>1608</v>
      </c>
      <c r="Q98" s="812">
        <v>351</v>
      </c>
      <c r="R98" s="811" t="s">
        <v>1341</v>
      </c>
      <c r="S98" s="811" t="s">
        <v>1341</v>
      </c>
      <c r="T98" s="812" t="b">
        <v>0</v>
      </c>
      <c r="U98" s="811" t="s">
        <v>1341</v>
      </c>
      <c r="V98" s="811" t="s">
        <v>1341</v>
      </c>
    </row>
    <row r="99" spans="1:22" x14ac:dyDescent="0.3">
      <c r="A99" s="811" t="s">
        <v>1743</v>
      </c>
      <c r="B99" s="811" t="s">
        <v>1607</v>
      </c>
      <c r="C99" s="811" t="s">
        <v>1399</v>
      </c>
      <c r="D99" s="812">
        <v>2008</v>
      </c>
      <c r="E99" s="811" t="s">
        <v>1686</v>
      </c>
      <c r="F99" s="811" t="s">
        <v>1687</v>
      </c>
      <c r="G99" s="811" t="s">
        <v>1612</v>
      </c>
      <c r="H99" s="813">
        <v>39952</v>
      </c>
      <c r="I99" s="813">
        <v>39952</v>
      </c>
      <c r="J99" s="811" t="s">
        <v>1608</v>
      </c>
      <c r="K99" s="812">
        <v>29340</v>
      </c>
      <c r="L99" s="811" t="s">
        <v>1341</v>
      </c>
      <c r="M99" s="814"/>
      <c r="N99" s="811" t="s">
        <v>1613</v>
      </c>
      <c r="O99" s="812">
        <v>56213</v>
      </c>
      <c r="P99" s="811" t="s">
        <v>1608</v>
      </c>
      <c r="Q99" s="812">
        <v>148</v>
      </c>
      <c r="R99" s="811" t="s">
        <v>1341</v>
      </c>
      <c r="S99" s="811" t="s">
        <v>1341</v>
      </c>
      <c r="T99" s="812" t="b">
        <v>0</v>
      </c>
      <c r="U99" s="811" t="s">
        <v>1341</v>
      </c>
      <c r="V99" s="811" t="s">
        <v>1341</v>
      </c>
    </row>
    <row r="100" spans="1:22" x14ac:dyDescent="0.3">
      <c r="A100" s="811" t="s">
        <v>1741</v>
      </c>
      <c r="B100" s="811" t="s">
        <v>1607</v>
      </c>
      <c r="C100" s="811" t="s">
        <v>1399</v>
      </c>
      <c r="D100" s="812">
        <v>2008</v>
      </c>
      <c r="E100" s="811" t="s">
        <v>1686</v>
      </c>
      <c r="F100" s="811" t="s">
        <v>1687</v>
      </c>
      <c r="G100" s="811" t="s">
        <v>1612</v>
      </c>
      <c r="H100" s="813">
        <v>39952</v>
      </c>
      <c r="I100" s="813">
        <v>39952</v>
      </c>
      <c r="J100" s="811" t="s">
        <v>1608</v>
      </c>
      <c r="K100" s="812">
        <v>28165</v>
      </c>
      <c r="L100" s="811" t="s">
        <v>1341</v>
      </c>
      <c r="M100" s="814"/>
      <c r="N100" s="811" t="s">
        <v>1613</v>
      </c>
      <c r="O100" s="812">
        <v>53962</v>
      </c>
      <c r="P100" s="811" t="s">
        <v>1341</v>
      </c>
      <c r="Q100" s="814"/>
      <c r="R100" s="811" t="s">
        <v>1341</v>
      </c>
      <c r="S100" s="811" t="s">
        <v>1341</v>
      </c>
      <c r="T100" s="812" t="b">
        <v>0</v>
      </c>
      <c r="U100" s="811" t="s">
        <v>1341</v>
      </c>
      <c r="V100" s="811" t="s">
        <v>1341</v>
      </c>
    </row>
    <row r="101" spans="1:22" x14ac:dyDescent="0.3">
      <c r="A101" s="811" t="s">
        <v>1740</v>
      </c>
      <c r="B101" s="811" t="s">
        <v>1607</v>
      </c>
      <c r="C101" s="811" t="s">
        <v>1399</v>
      </c>
      <c r="D101" s="812">
        <v>2008</v>
      </c>
      <c r="E101" s="811" t="s">
        <v>1686</v>
      </c>
      <c r="F101" s="811" t="s">
        <v>1687</v>
      </c>
      <c r="G101" s="811" t="s">
        <v>1612</v>
      </c>
      <c r="H101" s="813">
        <v>39952</v>
      </c>
      <c r="I101" s="813">
        <v>39952</v>
      </c>
      <c r="J101" s="811" t="s">
        <v>1608</v>
      </c>
      <c r="K101" s="812">
        <v>29149</v>
      </c>
      <c r="L101" s="811" t="s">
        <v>1341</v>
      </c>
      <c r="M101" s="814"/>
      <c r="N101" s="811" t="s">
        <v>1613</v>
      </c>
      <c r="O101" s="812">
        <v>55847</v>
      </c>
      <c r="P101" s="811" t="s">
        <v>1608</v>
      </c>
      <c r="Q101" s="812">
        <v>147</v>
      </c>
      <c r="R101" s="811" t="s">
        <v>1341</v>
      </c>
      <c r="S101" s="811" t="s">
        <v>1341</v>
      </c>
      <c r="T101" s="812" t="b">
        <v>0</v>
      </c>
      <c r="U101" s="811" t="s">
        <v>1341</v>
      </c>
      <c r="V101" s="811" t="s">
        <v>1341</v>
      </c>
    </row>
    <row r="102" spans="1:22" x14ac:dyDescent="0.3">
      <c r="A102" s="811" t="s">
        <v>1754</v>
      </c>
      <c r="B102" s="811" t="s">
        <v>1607</v>
      </c>
      <c r="C102" s="811" t="s">
        <v>1399</v>
      </c>
      <c r="D102" s="812">
        <v>2008</v>
      </c>
      <c r="E102" s="811" t="s">
        <v>1686</v>
      </c>
      <c r="F102" s="811" t="s">
        <v>1687</v>
      </c>
      <c r="G102" s="811" t="s">
        <v>1612</v>
      </c>
      <c r="H102" s="813">
        <v>39952</v>
      </c>
      <c r="I102" s="813">
        <v>39952</v>
      </c>
      <c r="J102" s="811" t="s">
        <v>1608</v>
      </c>
      <c r="K102" s="812">
        <v>29788</v>
      </c>
      <c r="L102" s="811" t="s">
        <v>1341</v>
      </c>
      <c r="M102" s="814"/>
      <c r="N102" s="811" t="s">
        <v>1613</v>
      </c>
      <c r="O102" s="812">
        <v>57072</v>
      </c>
      <c r="P102" s="811" t="s">
        <v>1341</v>
      </c>
      <c r="Q102" s="814"/>
      <c r="R102" s="811" t="s">
        <v>1341</v>
      </c>
      <c r="S102" s="811" t="s">
        <v>1341</v>
      </c>
      <c r="T102" s="812" t="b">
        <v>0</v>
      </c>
      <c r="U102" s="811" t="s">
        <v>1341</v>
      </c>
      <c r="V102" s="811" t="s">
        <v>1341</v>
      </c>
    </row>
    <row r="103" spans="1:22" x14ac:dyDescent="0.3">
      <c r="A103" s="811" t="s">
        <v>2096</v>
      </c>
      <c r="B103" s="811" t="s">
        <v>1607</v>
      </c>
      <c r="C103" s="811" t="s">
        <v>1362</v>
      </c>
      <c r="D103" s="812">
        <v>2005</v>
      </c>
      <c r="E103" s="811" t="s">
        <v>1796</v>
      </c>
      <c r="F103" s="811" t="s">
        <v>1797</v>
      </c>
      <c r="G103" s="811" t="s">
        <v>1612</v>
      </c>
      <c r="H103" s="813">
        <v>38887</v>
      </c>
      <c r="I103" s="813">
        <v>38908</v>
      </c>
      <c r="J103" s="811" t="s">
        <v>1608</v>
      </c>
      <c r="K103" s="812">
        <v>178376</v>
      </c>
      <c r="L103" s="811" t="s">
        <v>1341</v>
      </c>
      <c r="M103" s="814"/>
      <c r="N103" s="811" t="s">
        <v>1608</v>
      </c>
      <c r="O103" s="812">
        <v>26253</v>
      </c>
      <c r="P103" s="811" t="s">
        <v>1613</v>
      </c>
      <c r="Q103" s="812">
        <v>4553523</v>
      </c>
      <c r="R103" s="811" t="s">
        <v>1341</v>
      </c>
      <c r="S103" s="811" t="s">
        <v>1341</v>
      </c>
      <c r="T103" s="812" t="b">
        <v>0</v>
      </c>
      <c r="U103" s="811" t="s">
        <v>1341</v>
      </c>
      <c r="V103" s="811" t="s">
        <v>1341</v>
      </c>
    </row>
    <row r="104" spans="1:22" x14ac:dyDescent="0.3">
      <c r="A104" s="811" t="s">
        <v>2095</v>
      </c>
      <c r="B104" s="811" t="s">
        <v>1607</v>
      </c>
      <c r="C104" s="811" t="s">
        <v>1362</v>
      </c>
      <c r="D104" s="812">
        <v>2006</v>
      </c>
      <c r="E104" s="811" t="s">
        <v>1796</v>
      </c>
      <c r="F104" s="811" t="s">
        <v>1797</v>
      </c>
      <c r="G104" s="811" t="s">
        <v>1612</v>
      </c>
      <c r="H104" s="813">
        <v>39252</v>
      </c>
      <c r="I104" s="813">
        <v>39260</v>
      </c>
      <c r="J104" s="811" t="s">
        <v>1608</v>
      </c>
      <c r="K104" s="812">
        <v>201746</v>
      </c>
      <c r="L104" s="811" t="s">
        <v>1613</v>
      </c>
      <c r="M104" s="812">
        <v>368</v>
      </c>
      <c r="N104" s="811" t="s">
        <v>1608</v>
      </c>
      <c r="O104" s="812">
        <v>1101</v>
      </c>
      <c r="P104" s="811" t="s">
        <v>1341</v>
      </c>
      <c r="Q104" s="814"/>
      <c r="R104" s="811" t="s">
        <v>1341</v>
      </c>
      <c r="S104" s="811" t="s">
        <v>1341</v>
      </c>
      <c r="T104" s="812" t="b">
        <v>0</v>
      </c>
      <c r="U104" s="811" t="s">
        <v>1341</v>
      </c>
      <c r="V104" s="811" t="s">
        <v>1341</v>
      </c>
    </row>
    <row r="105" spans="1:22" x14ac:dyDescent="0.3">
      <c r="A105" s="811" t="s">
        <v>2097</v>
      </c>
      <c r="B105" s="811" t="s">
        <v>1607</v>
      </c>
      <c r="C105" s="811" t="s">
        <v>1362</v>
      </c>
      <c r="D105" s="812">
        <v>2007</v>
      </c>
      <c r="E105" s="811" t="s">
        <v>1796</v>
      </c>
      <c r="F105" s="811" t="s">
        <v>1797</v>
      </c>
      <c r="G105" s="811" t="s">
        <v>1612</v>
      </c>
      <c r="H105" s="813">
        <v>39617</v>
      </c>
      <c r="I105" s="813">
        <v>39637</v>
      </c>
      <c r="J105" s="811" t="s">
        <v>1608</v>
      </c>
      <c r="K105" s="812">
        <v>202953</v>
      </c>
      <c r="L105" s="811" t="s">
        <v>1341</v>
      </c>
      <c r="M105" s="814"/>
      <c r="N105" s="811" t="s">
        <v>1608</v>
      </c>
      <c r="O105" s="812">
        <v>723</v>
      </c>
      <c r="P105" s="811" t="s">
        <v>1341</v>
      </c>
      <c r="Q105" s="814"/>
      <c r="R105" s="811" t="s">
        <v>1341</v>
      </c>
      <c r="S105" s="811" t="s">
        <v>1341</v>
      </c>
      <c r="T105" s="812" t="b">
        <v>0</v>
      </c>
      <c r="U105" s="811" t="s">
        <v>1341</v>
      </c>
      <c r="V105" s="811" t="s">
        <v>1341</v>
      </c>
    </row>
    <row r="106" spans="1:22" x14ac:dyDescent="0.3">
      <c r="A106" s="811" t="s">
        <v>1795</v>
      </c>
      <c r="B106" s="811" t="s">
        <v>1607</v>
      </c>
      <c r="C106" s="811" t="s">
        <v>1362</v>
      </c>
      <c r="D106" s="812">
        <v>2008</v>
      </c>
      <c r="E106" s="811" t="s">
        <v>1796</v>
      </c>
      <c r="F106" s="811" t="s">
        <v>1797</v>
      </c>
      <c r="G106" s="811" t="s">
        <v>1612</v>
      </c>
      <c r="H106" s="813">
        <v>39968</v>
      </c>
      <c r="I106" s="813">
        <v>39989</v>
      </c>
      <c r="J106" s="811" t="s">
        <v>1608</v>
      </c>
      <c r="K106" s="812">
        <v>199872</v>
      </c>
      <c r="L106" s="811" t="s">
        <v>1613</v>
      </c>
      <c r="M106" s="812">
        <v>1455</v>
      </c>
      <c r="N106" s="811" t="s">
        <v>1608</v>
      </c>
      <c r="O106" s="812">
        <v>683</v>
      </c>
      <c r="P106" s="811" t="s">
        <v>1341</v>
      </c>
      <c r="Q106" s="814"/>
      <c r="R106" s="811" t="s">
        <v>258</v>
      </c>
      <c r="S106" s="811" t="s">
        <v>1798</v>
      </c>
      <c r="T106" s="812" t="b">
        <v>0</v>
      </c>
      <c r="U106" s="811" t="s">
        <v>1341</v>
      </c>
      <c r="V106" s="811" t="s">
        <v>1341</v>
      </c>
    </row>
    <row r="107" spans="1:22" x14ac:dyDescent="0.3">
      <c r="A107" s="811" t="s">
        <v>2114</v>
      </c>
      <c r="B107" s="811" t="s">
        <v>1607</v>
      </c>
      <c r="C107" s="811" t="s">
        <v>913</v>
      </c>
      <c r="D107" s="812">
        <v>2005</v>
      </c>
      <c r="E107" s="811" t="s">
        <v>1796</v>
      </c>
      <c r="F107" s="811" t="s">
        <v>1797</v>
      </c>
      <c r="G107" s="811" t="s">
        <v>1607</v>
      </c>
      <c r="H107" s="813">
        <v>39161</v>
      </c>
      <c r="I107" s="813">
        <v>39174</v>
      </c>
      <c r="J107" s="811" t="s">
        <v>1608</v>
      </c>
      <c r="K107" s="812">
        <v>105537</v>
      </c>
      <c r="L107" s="811" t="s">
        <v>1613</v>
      </c>
      <c r="M107" s="812">
        <v>217</v>
      </c>
      <c r="N107" s="811" t="s">
        <v>1608</v>
      </c>
      <c r="O107" s="812">
        <v>745</v>
      </c>
      <c r="P107" s="811" t="s">
        <v>1341</v>
      </c>
      <c r="Q107" s="814"/>
      <c r="R107" s="811" t="s">
        <v>1341</v>
      </c>
      <c r="S107" s="811" t="s">
        <v>1341</v>
      </c>
      <c r="T107" s="812" t="b">
        <v>0</v>
      </c>
      <c r="U107" s="811" t="s">
        <v>1341</v>
      </c>
      <c r="V107" s="811" t="s">
        <v>1341</v>
      </c>
    </row>
    <row r="108" spans="1:22" x14ac:dyDescent="0.3">
      <c r="A108" s="811" t="s">
        <v>2109</v>
      </c>
      <c r="B108" s="811" t="s">
        <v>1607</v>
      </c>
      <c r="C108" s="811" t="s">
        <v>913</v>
      </c>
      <c r="D108" s="812">
        <v>2005</v>
      </c>
      <c r="E108" s="811" t="s">
        <v>2101</v>
      </c>
      <c r="F108" s="811" t="s">
        <v>2102</v>
      </c>
      <c r="G108" s="811" t="s">
        <v>1607</v>
      </c>
      <c r="H108" s="813">
        <v>39142</v>
      </c>
      <c r="I108" s="813">
        <v>39151</v>
      </c>
      <c r="J108" s="811" t="s">
        <v>1608</v>
      </c>
      <c r="K108" s="812">
        <v>122564</v>
      </c>
      <c r="L108" s="811" t="s">
        <v>1613</v>
      </c>
      <c r="M108" s="812">
        <v>2363</v>
      </c>
      <c r="N108" s="811" t="s">
        <v>1608</v>
      </c>
      <c r="O108" s="812">
        <v>123</v>
      </c>
      <c r="P108" s="811" t="s">
        <v>1341</v>
      </c>
      <c r="Q108" s="814"/>
      <c r="R108" s="811" t="s">
        <v>1341</v>
      </c>
      <c r="S108" s="811" t="s">
        <v>1341</v>
      </c>
      <c r="T108" s="812" t="b">
        <v>0</v>
      </c>
      <c r="U108" s="811" t="s">
        <v>1341</v>
      </c>
      <c r="V108" s="811" t="s">
        <v>1341</v>
      </c>
    </row>
    <row r="109" spans="1:22" x14ac:dyDescent="0.3">
      <c r="A109" s="811" t="s">
        <v>2105</v>
      </c>
      <c r="B109" s="811" t="s">
        <v>1607</v>
      </c>
      <c r="C109" s="811" t="s">
        <v>913</v>
      </c>
      <c r="D109" s="812">
        <v>2005</v>
      </c>
      <c r="E109" s="811" t="s">
        <v>2100</v>
      </c>
      <c r="F109" s="811" t="s">
        <v>1799</v>
      </c>
      <c r="G109" s="811" t="s">
        <v>1607</v>
      </c>
      <c r="H109" s="813">
        <v>39160</v>
      </c>
      <c r="I109" s="813">
        <v>39160</v>
      </c>
      <c r="J109" s="811" t="s">
        <v>1608</v>
      </c>
      <c r="K109" s="812">
        <v>149923</v>
      </c>
      <c r="L109" s="811" t="s">
        <v>1613</v>
      </c>
      <c r="M109" s="812">
        <v>1219</v>
      </c>
      <c r="N109" s="811" t="s">
        <v>1608</v>
      </c>
      <c r="O109" s="812">
        <v>1209</v>
      </c>
      <c r="P109" s="811" t="s">
        <v>1341</v>
      </c>
      <c r="Q109" s="814"/>
      <c r="R109" s="811" t="s">
        <v>1341</v>
      </c>
      <c r="S109" s="811" t="s">
        <v>1341</v>
      </c>
      <c r="T109" s="812" t="b">
        <v>0</v>
      </c>
      <c r="U109" s="811" t="s">
        <v>1341</v>
      </c>
      <c r="V109" s="811" t="s">
        <v>1341</v>
      </c>
    </row>
    <row r="110" spans="1:22" x14ac:dyDescent="0.3">
      <c r="A110" s="811" t="s">
        <v>2107</v>
      </c>
      <c r="B110" s="811" t="s">
        <v>1607</v>
      </c>
      <c r="C110" s="811" t="s">
        <v>913</v>
      </c>
      <c r="D110" s="812">
        <v>2006</v>
      </c>
      <c r="E110" s="811" t="s">
        <v>1796</v>
      </c>
      <c r="F110" s="811" t="s">
        <v>1797</v>
      </c>
      <c r="G110" s="811" t="s">
        <v>1607</v>
      </c>
      <c r="H110" s="813">
        <v>39532</v>
      </c>
      <c r="I110" s="813">
        <v>39542</v>
      </c>
      <c r="J110" s="811" t="s">
        <v>1608</v>
      </c>
      <c r="K110" s="812">
        <v>86283</v>
      </c>
      <c r="L110" s="811" t="s">
        <v>1613</v>
      </c>
      <c r="M110" s="812">
        <v>158</v>
      </c>
      <c r="N110" s="811" t="s">
        <v>1608</v>
      </c>
      <c r="O110" s="812">
        <v>1401</v>
      </c>
      <c r="P110" s="811" t="s">
        <v>1341</v>
      </c>
      <c r="Q110" s="814"/>
      <c r="R110" s="811" t="s">
        <v>1341</v>
      </c>
      <c r="S110" s="811" t="s">
        <v>1341</v>
      </c>
      <c r="T110" s="812" t="b">
        <v>0</v>
      </c>
      <c r="U110" s="811" t="s">
        <v>1341</v>
      </c>
      <c r="V110" s="811" t="s">
        <v>1341</v>
      </c>
    </row>
    <row r="111" spans="1:22" x14ac:dyDescent="0.3">
      <c r="A111" s="811" t="s">
        <v>2108</v>
      </c>
      <c r="B111" s="811" t="s">
        <v>1607</v>
      </c>
      <c r="C111" s="811" t="s">
        <v>913</v>
      </c>
      <c r="D111" s="812">
        <v>2006</v>
      </c>
      <c r="E111" s="811" t="s">
        <v>2101</v>
      </c>
      <c r="F111" s="811" t="s">
        <v>2102</v>
      </c>
      <c r="G111" s="811" t="s">
        <v>1607</v>
      </c>
      <c r="H111" s="813">
        <v>39508</v>
      </c>
      <c r="I111" s="813">
        <v>39517</v>
      </c>
      <c r="J111" s="811" t="s">
        <v>1608</v>
      </c>
      <c r="K111" s="812">
        <v>119987</v>
      </c>
      <c r="L111" s="811" t="s">
        <v>1613</v>
      </c>
      <c r="M111" s="812">
        <v>494</v>
      </c>
      <c r="N111" s="811" t="s">
        <v>1341</v>
      </c>
      <c r="O111" s="814"/>
      <c r="P111" s="811" t="s">
        <v>1341</v>
      </c>
      <c r="Q111" s="814"/>
      <c r="R111" s="811" t="s">
        <v>1341</v>
      </c>
      <c r="S111" s="811" t="s">
        <v>1341</v>
      </c>
      <c r="T111" s="812" t="b">
        <v>0</v>
      </c>
      <c r="U111" s="811" t="s">
        <v>1341</v>
      </c>
      <c r="V111" s="811" t="s">
        <v>1341</v>
      </c>
    </row>
    <row r="112" spans="1:22" x14ac:dyDescent="0.3">
      <c r="A112" s="811" t="s">
        <v>2111</v>
      </c>
      <c r="B112" s="811" t="s">
        <v>1607</v>
      </c>
      <c r="C112" s="811" t="s">
        <v>913</v>
      </c>
      <c r="D112" s="812">
        <v>2006</v>
      </c>
      <c r="E112" s="811" t="s">
        <v>2100</v>
      </c>
      <c r="F112" s="811" t="s">
        <v>1799</v>
      </c>
      <c r="G112" s="811" t="s">
        <v>1607</v>
      </c>
      <c r="H112" s="813">
        <v>39524</v>
      </c>
      <c r="I112" s="813">
        <v>39524</v>
      </c>
      <c r="J112" s="811" t="s">
        <v>1608</v>
      </c>
      <c r="K112" s="812">
        <v>138407</v>
      </c>
      <c r="L112" s="811" t="s">
        <v>1613</v>
      </c>
      <c r="M112" s="812">
        <v>1378</v>
      </c>
      <c r="N112" s="811" t="s">
        <v>1608</v>
      </c>
      <c r="O112" s="812">
        <v>8476</v>
      </c>
      <c r="P112" s="811" t="s">
        <v>1341</v>
      </c>
      <c r="Q112" s="814"/>
      <c r="R112" s="811" t="s">
        <v>250</v>
      </c>
      <c r="S112" s="811" t="s">
        <v>2650</v>
      </c>
      <c r="T112" s="812" t="b">
        <v>0</v>
      </c>
      <c r="U112" s="811" t="s">
        <v>1341</v>
      </c>
      <c r="V112" s="811" t="s">
        <v>1341</v>
      </c>
    </row>
    <row r="113" spans="1:22" x14ac:dyDescent="0.3">
      <c r="A113" s="811" t="s">
        <v>2110</v>
      </c>
      <c r="B113" s="811" t="s">
        <v>1607</v>
      </c>
      <c r="C113" s="811" t="s">
        <v>913</v>
      </c>
      <c r="D113" s="812">
        <v>2007</v>
      </c>
      <c r="E113" s="811" t="s">
        <v>1796</v>
      </c>
      <c r="F113" s="811" t="s">
        <v>1797</v>
      </c>
      <c r="G113" s="811" t="s">
        <v>1607</v>
      </c>
      <c r="H113" s="813">
        <v>39902</v>
      </c>
      <c r="I113" s="813">
        <v>39903</v>
      </c>
      <c r="J113" s="811" t="s">
        <v>1608</v>
      </c>
      <c r="K113" s="812">
        <v>88963</v>
      </c>
      <c r="L113" s="811" t="s">
        <v>1613</v>
      </c>
      <c r="M113" s="812">
        <v>353</v>
      </c>
      <c r="N113" s="811" t="s">
        <v>1608</v>
      </c>
      <c r="O113" s="812">
        <v>153</v>
      </c>
      <c r="P113" s="811" t="s">
        <v>1341</v>
      </c>
      <c r="Q113" s="814"/>
      <c r="R113" s="811" t="s">
        <v>1341</v>
      </c>
      <c r="S113" s="811" t="s">
        <v>1341</v>
      </c>
      <c r="T113" s="812" t="b">
        <v>0</v>
      </c>
      <c r="U113" s="811" t="s">
        <v>1341</v>
      </c>
      <c r="V113" s="811" t="s">
        <v>1341</v>
      </c>
    </row>
    <row r="114" spans="1:22" x14ac:dyDescent="0.3">
      <c r="A114" s="811" t="s">
        <v>2113</v>
      </c>
      <c r="B114" s="811" t="s">
        <v>1607</v>
      </c>
      <c r="C114" s="811" t="s">
        <v>913</v>
      </c>
      <c r="D114" s="812">
        <v>2007</v>
      </c>
      <c r="E114" s="811" t="s">
        <v>2101</v>
      </c>
      <c r="F114" s="811" t="s">
        <v>2102</v>
      </c>
      <c r="G114" s="811" t="s">
        <v>1607</v>
      </c>
      <c r="H114" s="813">
        <v>39873</v>
      </c>
      <c r="I114" s="813">
        <v>39884</v>
      </c>
      <c r="J114" s="811" t="s">
        <v>1608</v>
      </c>
      <c r="K114" s="812">
        <v>121520</v>
      </c>
      <c r="L114" s="811" t="s">
        <v>1613</v>
      </c>
      <c r="M114" s="812">
        <v>1163</v>
      </c>
      <c r="N114" s="811" t="s">
        <v>1608</v>
      </c>
      <c r="O114" s="812">
        <v>989</v>
      </c>
      <c r="P114" s="811" t="s">
        <v>1341</v>
      </c>
      <c r="Q114" s="814"/>
      <c r="R114" s="811" t="s">
        <v>1341</v>
      </c>
      <c r="S114" s="811" t="s">
        <v>1341</v>
      </c>
      <c r="T114" s="812" t="b">
        <v>0</v>
      </c>
      <c r="U114" s="811" t="s">
        <v>1341</v>
      </c>
      <c r="V114" s="811" t="s">
        <v>1341</v>
      </c>
    </row>
    <row r="115" spans="1:22" x14ac:dyDescent="0.3">
      <c r="A115" s="811" t="s">
        <v>2103</v>
      </c>
      <c r="B115" s="811" t="s">
        <v>1607</v>
      </c>
      <c r="C115" s="811" t="s">
        <v>913</v>
      </c>
      <c r="D115" s="812">
        <v>2007</v>
      </c>
      <c r="E115" s="811" t="s">
        <v>2100</v>
      </c>
      <c r="F115" s="811" t="s">
        <v>1799</v>
      </c>
      <c r="G115" s="811" t="s">
        <v>1607</v>
      </c>
      <c r="H115" s="813">
        <v>39861</v>
      </c>
      <c r="I115" s="813">
        <v>39895</v>
      </c>
      <c r="J115" s="811" t="s">
        <v>1608</v>
      </c>
      <c r="K115" s="812">
        <v>136444</v>
      </c>
      <c r="L115" s="811" t="s">
        <v>1613</v>
      </c>
      <c r="M115" s="812">
        <v>8501</v>
      </c>
      <c r="N115" s="811" t="s">
        <v>1608</v>
      </c>
      <c r="O115" s="812">
        <v>8501</v>
      </c>
      <c r="P115" s="811" t="s">
        <v>1341</v>
      </c>
      <c r="Q115" s="814"/>
      <c r="R115" s="811" t="s">
        <v>1341</v>
      </c>
      <c r="S115" s="811" t="s">
        <v>1341</v>
      </c>
      <c r="T115" s="812" t="b">
        <v>0</v>
      </c>
      <c r="U115" s="811" t="s">
        <v>1341</v>
      </c>
      <c r="V115" s="811" t="s">
        <v>1341</v>
      </c>
    </row>
    <row r="116" spans="1:22" x14ac:dyDescent="0.3">
      <c r="A116" s="811" t="s">
        <v>2660</v>
      </c>
      <c r="B116" s="811" t="s">
        <v>1607</v>
      </c>
      <c r="C116" s="811" t="s">
        <v>913</v>
      </c>
      <c r="D116" s="812">
        <v>2008</v>
      </c>
      <c r="E116" s="811" t="s">
        <v>2101</v>
      </c>
      <c r="F116" s="811" t="s">
        <v>2102</v>
      </c>
      <c r="G116" s="811" t="s">
        <v>1607</v>
      </c>
      <c r="H116" s="813">
        <v>40238</v>
      </c>
      <c r="I116" s="813">
        <v>40249</v>
      </c>
      <c r="J116" s="811" t="s">
        <v>1608</v>
      </c>
      <c r="K116" s="812">
        <v>136957</v>
      </c>
      <c r="L116" s="811" t="s">
        <v>1613</v>
      </c>
      <c r="M116" s="812">
        <v>1085</v>
      </c>
      <c r="N116" s="811" t="s">
        <v>1608</v>
      </c>
      <c r="O116" s="812">
        <v>1085</v>
      </c>
      <c r="P116" s="811" t="s">
        <v>1341</v>
      </c>
      <c r="Q116" s="814"/>
      <c r="R116" s="811" t="s">
        <v>1341</v>
      </c>
      <c r="S116" s="811" t="s">
        <v>1341</v>
      </c>
      <c r="T116" s="812" t="b">
        <v>0</v>
      </c>
      <c r="U116" s="811" t="s">
        <v>1341</v>
      </c>
      <c r="V116" s="811" t="s">
        <v>1341</v>
      </c>
    </row>
    <row r="117" spans="1:22" x14ac:dyDescent="0.3">
      <c r="A117" s="811" t="s">
        <v>2661</v>
      </c>
      <c r="B117" s="811" t="s">
        <v>1607</v>
      </c>
      <c r="C117" s="811" t="s">
        <v>913</v>
      </c>
      <c r="D117" s="812">
        <v>2008</v>
      </c>
      <c r="E117" s="811" t="s">
        <v>2100</v>
      </c>
      <c r="F117" s="811" t="s">
        <v>1799</v>
      </c>
      <c r="G117" s="811" t="s">
        <v>1607</v>
      </c>
      <c r="H117" s="813">
        <v>40228</v>
      </c>
      <c r="I117" s="813">
        <v>40240</v>
      </c>
      <c r="J117" s="811" t="s">
        <v>1608</v>
      </c>
      <c r="K117" s="812">
        <v>141686</v>
      </c>
      <c r="L117" s="811" t="s">
        <v>1613</v>
      </c>
      <c r="M117" s="812">
        <v>1490</v>
      </c>
      <c r="N117" s="811" t="s">
        <v>1608</v>
      </c>
      <c r="O117" s="812">
        <v>1490</v>
      </c>
      <c r="P117" s="811" t="s">
        <v>1341</v>
      </c>
      <c r="Q117" s="814"/>
      <c r="R117" s="811" t="s">
        <v>250</v>
      </c>
      <c r="S117" s="811" t="s">
        <v>1803</v>
      </c>
      <c r="T117" s="812" t="b">
        <v>0</v>
      </c>
      <c r="U117" s="811" t="s">
        <v>1341</v>
      </c>
      <c r="V117" s="811" t="s">
        <v>1341</v>
      </c>
    </row>
    <row r="118" spans="1:22" x14ac:dyDescent="0.3">
      <c r="A118" s="811" t="s">
        <v>2655</v>
      </c>
      <c r="B118" s="811" t="s">
        <v>1607</v>
      </c>
      <c r="C118" s="811" t="s">
        <v>913</v>
      </c>
      <c r="D118" s="812">
        <v>2008</v>
      </c>
      <c r="E118" s="811" t="s">
        <v>1796</v>
      </c>
      <c r="F118" s="811" t="s">
        <v>1797</v>
      </c>
      <c r="G118" s="811" t="s">
        <v>1607</v>
      </c>
      <c r="H118" s="813">
        <v>40266</v>
      </c>
      <c r="I118" s="813">
        <v>40273</v>
      </c>
      <c r="J118" s="811" t="s">
        <v>1608</v>
      </c>
      <c r="K118" s="812">
        <v>94965</v>
      </c>
      <c r="L118" s="811" t="s">
        <v>1341</v>
      </c>
      <c r="M118" s="814"/>
      <c r="N118" s="811" t="s">
        <v>1341</v>
      </c>
      <c r="O118" s="814"/>
      <c r="P118" s="811" t="s">
        <v>1341</v>
      </c>
      <c r="Q118" s="814"/>
      <c r="R118" s="811" t="s">
        <v>1341</v>
      </c>
      <c r="S118" s="811" t="s">
        <v>1341</v>
      </c>
      <c r="T118" s="812" t="b">
        <v>0</v>
      </c>
      <c r="U118" s="811" t="s">
        <v>1341</v>
      </c>
      <c r="V118" s="811" t="s">
        <v>1341</v>
      </c>
    </row>
    <row r="119" spans="1:22" x14ac:dyDescent="0.3">
      <c r="A119" s="811" t="s">
        <v>1000</v>
      </c>
      <c r="B119" s="811" t="s">
        <v>1607</v>
      </c>
      <c r="C119" s="811" t="s">
        <v>1466</v>
      </c>
      <c r="D119" s="812">
        <v>2005</v>
      </c>
      <c r="E119" s="811" t="s">
        <v>1659</v>
      </c>
      <c r="F119" s="811" t="s">
        <v>1660</v>
      </c>
      <c r="G119" s="811" t="s">
        <v>1612</v>
      </c>
      <c r="H119" s="813">
        <v>39024</v>
      </c>
      <c r="I119" s="813">
        <v>39024</v>
      </c>
      <c r="J119" s="811" t="s">
        <v>1608</v>
      </c>
      <c r="K119" s="812">
        <v>189177</v>
      </c>
      <c r="L119" s="811" t="s">
        <v>1613</v>
      </c>
      <c r="M119" s="812">
        <v>17951</v>
      </c>
      <c r="N119" s="811" t="s">
        <v>1608</v>
      </c>
      <c r="O119" s="812">
        <v>3045</v>
      </c>
      <c r="P119" s="811" t="s">
        <v>2115</v>
      </c>
      <c r="Q119" s="812">
        <v>107781</v>
      </c>
      <c r="R119" s="811" t="s">
        <v>1341</v>
      </c>
      <c r="S119" s="811" t="s">
        <v>1341</v>
      </c>
      <c r="T119" s="812" t="b">
        <v>0</v>
      </c>
      <c r="U119" s="811" t="s">
        <v>1341</v>
      </c>
      <c r="V119" s="811" t="s">
        <v>1341</v>
      </c>
    </row>
    <row r="120" spans="1:22" x14ac:dyDescent="0.3">
      <c r="A120" s="811" t="s">
        <v>1003</v>
      </c>
      <c r="B120" s="811" t="s">
        <v>1607</v>
      </c>
      <c r="C120" s="811" t="s">
        <v>1466</v>
      </c>
      <c r="D120" s="812">
        <v>2006</v>
      </c>
      <c r="E120" s="811" t="s">
        <v>1659</v>
      </c>
      <c r="F120" s="811" t="s">
        <v>1660</v>
      </c>
      <c r="G120" s="811" t="s">
        <v>1612</v>
      </c>
      <c r="H120" s="813">
        <v>39373</v>
      </c>
      <c r="I120" s="813">
        <v>39373</v>
      </c>
      <c r="J120" s="811" t="s">
        <v>1608</v>
      </c>
      <c r="K120" s="812">
        <v>78068</v>
      </c>
      <c r="L120" s="811" t="s">
        <v>1613</v>
      </c>
      <c r="M120" s="812">
        <v>2350</v>
      </c>
      <c r="N120" s="811" t="s">
        <v>1608</v>
      </c>
      <c r="O120" s="812">
        <v>200203</v>
      </c>
      <c r="P120" s="811" t="s">
        <v>1613</v>
      </c>
      <c r="Q120" s="812">
        <v>6788</v>
      </c>
      <c r="R120" s="811" t="s">
        <v>1341</v>
      </c>
      <c r="S120" s="811" t="s">
        <v>1341</v>
      </c>
      <c r="T120" s="812" t="b">
        <v>0</v>
      </c>
      <c r="U120" s="811" t="s">
        <v>1341</v>
      </c>
      <c r="V120" s="811" t="s">
        <v>1341</v>
      </c>
    </row>
    <row r="121" spans="1:22" x14ac:dyDescent="0.3">
      <c r="A121" s="811" t="s">
        <v>998</v>
      </c>
      <c r="B121" s="811" t="s">
        <v>1607</v>
      </c>
      <c r="C121" s="811" t="s">
        <v>1466</v>
      </c>
      <c r="D121" s="812">
        <v>2007</v>
      </c>
      <c r="E121" s="811" t="s">
        <v>1659</v>
      </c>
      <c r="F121" s="811" t="s">
        <v>1660</v>
      </c>
      <c r="G121" s="811" t="s">
        <v>1612</v>
      </c>
      <c r="H121" s="813">
        <v>39699</v>
      </c>
      <c r="I121" s="813">
        <v>39725</v>
      </c>
      <c r="J121" s="811" t="s">
        <v>1608</v>
      </c>
      <c r="K121" s="812">
        <v>25928</v>
      </c>
      <c r="L121" s="811" t="s">
        <v>1341</v>
      </c>
      <c r="M121" s="814"/>
      <c r="N121" s="811" t="s">
        <v>1608</v>
      </c>
      <c r="O121" s="812">
        <v>133985</v>
      </c>
      <c r="P121" s="811" t="s">
        <v>1341</v>
      </c>
      <c r="Q121" s="814"/>
      <c r="R121" s="811" t="s">
        <v>1341</v>
      </c>
      <c r="S121" s="811" t="s">
        <v>1341</v>
      </c>
      <c r="T121" s="812" t="b">
        <v>0</v>
      </c>
      <c r="U121" s="811" t="s">
        <v>1341</v>
      </c>
      <c r="V121" s="811" t="s">
        <v>1341</v>
      </c>
    </row>
    <row r="122" spans="1:22" x14ac:dyDescent="0.3">
      <c r="A122" s="811" t="s">
        <v>999</v>
      </c>
      <c r="B122" s="811" t="s">
        <v>1607</v>
      </c>
      <c r="C122" s="811" t="s">
        <v>1466</v>
      </c>
      <c r="D122" s="812">
        <v>2007</v>
      </c>
      <c r="E122" s="811" t="s">
        <v>1659</v>
      </c>
      <c r="F122" s="811" t="s">
        <v>1660</v>
      </c>
      <c r="G122" s="811" t="s">
        <v>1612</v>
      </c>
      <c r="H122" s="813">
        <v>39699</v>
      </c>
      <c r="I122" s="813">
        <v>39725</v>
      </c>
      <c r="J122" s="811" t="s">
        <v>1608</v>
      </c>
      <c r="K122" s="812">
        <v>27094</v>
      </c>
      <c r="L122" s="811" t="s">
        <v>1341</v>
      </c>
      <c r="M122" s="814"/>
      <c r="N122" s="811" t="s">
        <v>1608</v>
      </c>
      <c r="O122" s="812">
        <v>133985</v>
      </c>
      <c r="P122" s="811" t="s">
        <v>1341</v>
      </c>
      <c r="Q122" s="814"/>
      <c r="R122" s="811" t="s">
        <v>1341</v>
      </c>
      <c r="S122" s="811" t="s">
        <v>1341</v>
      </c>
      <c r="T122" s="812" t="b">
        <v>0</v>
      </c>
      <c r="U122" s="811" t="s">
        <v>1341</v>
      </c>
      <c r="V122" s="811" t="s">
        <v>1341</v>
      </c>
    </row>
    <row r="123" spans="1:22" x14ac:dyDescent="0.3">
      <c r="A123" s="811" t="s">
        <v>1658</v>
      </c>
      <c r="B123" s="811" t="s">
        <v>1607</v>
      </c>
      <c r="C123" s="811" t="s">
        <v>1466</v>
      </c>
      <c r="D123" s="812">
        <v>2008</v>
      </c>
      <c r="E123" s="811" t="s">
        <v>1659</v>
      </c>
      <c r="F123" s="811" t="s">
        <v>1660</v>
      </c>
      <c r="G123" s="811" t="s">
        <v>1612</v>
      </c>
      <c r="H123" s="813">
        <v>40123</v>
      </c>
      <c r="I123" s="813">
        <v>40123</v>
      </c>
      <c r="J123" s="811" t="s">
        <v>1608</v>
      </c>
      <c r="K123" s="812">
        <v>27182</v>
      </c>
      <c r="L123" s="811" t="s">
        <v>1341</v>
      </c>
      <c r="M123" s="814"/>
      <c r="N123" s="811" t="s">
        <v>1608</v>
      </c>
      <c r="O123" s="812">
        <v>244941</v>
      </c>
      <c r="P123" s="811" t="s">
        <v>1613</v>
      </c>
      <c r="Q123" s="812">
        <v>26585</v>
      </c>
      <c r="R123" s="811" t="s">
        <v>1341</v>
      </c>
      <c r="S123" s="811" t="s">
        <v>1341</v>
      </c>
      <c r="T123" s="812" t="b">
        <v>0</v>
      </c>
      <c r="U123" s="811" t="s">
        <v>1341</v>
      </c>
      <c r="V123" s="811" t="s">
        <v>1341</v>
      </c>
    </row>
    <row r="124" spans="1:22" x14ac:dyDescent="0.3">
      <c r="A124" s="811" t="s">
        <v>8390</v>
      </c>
      <c r="B124" s="811" t="s">
        <v>1607</v>
      </c>
      <c r="C124" s="811" t="s">
        <v>524</v>
      </c>
      <c r="D124" s="812">
        <v>1983</v>
      </c>
      <c r="E124" s="811" t="s">
        <v>7162</v>
      </c>
      <c r="F124" s="811" t="s">
        <v>4719</v>
      </c>
      <c r="G124" s="811" t="s">
        <v>1612</v>
      </c>
      <c r="H124" s="813">
        <v>30898</v>
      </c>
      <c r="I124" s="813">
        <v>30898</v>
      </c>
      <c r="J124" s="811" t="s">
        <v>1608</v>
      </c>
      <c r="K124" s="812">
        <v>26979</v>
      </c>
      <c r="L124" s="811" t="s">
        <v>1341</v>
      </c>
      <c r="M124" s="814"/>
      <c r="N124" s="811" t="s">
        <v>1613</v>
      </c>
      <c r="O124" s="812">
        <v>135409</v>
      </c>
      <c r="P124" s="811" t="s">
        <v>1608</v>
      </c>
      <c r="Q124" s="812">
        <v>54</v>
      </c>
      <c r="R124" s="811" t="s">
        <v>1341</v>
      </c>
      <c r="S124" s="811" t="s">
        <v>1341</v>
      </c>
      <c r="T124" s="812" t="b">
        <v>1</v>
      </c>
      <c r="U124" s="811" t="s">
        <v>1341</v>
      </c>
      <c r="V124" s="811" t="s">
        <v>8382</v>
      </c>
    </row>
    <row r="125" spans="1:22" x14ac:dyDescent="0.3">
      <c r="A125" s="811" t="s">
        <v>8391</v>
      </c>
      <c r="B125" s="811" t="s">
        <v>1607</v>
      </c>
      <c r="C125" s="811" t="s">
        <v>524</v>
      </c>
      <c r="D125" s="812">
        <v>1983</v>
      </c>
      <c r="E125" s="811" t="s">
        <v>7162</v>
      </c>
      <c r="F125" s="811" t="s">
        <v>4719</v>
      </c>
      <c r="G125" s="811" t="s">
        <v>1612</v>
      </c>
      <c r="H125" s="813">
        <v>30898</v>
      </c>
      <c r="I125" s="813">
        <v>30898</v>
      </c>
      <c r="J125" s="811" t="s">
        <v>1608</v>
      </c>
      <c r="K125" s="812">
        <v>26881</v>
      </c>
      <c r="L125" s="811" t="s">
        <v>1341</v>
      </c>
      <c r="M125" s="814"/>
      <c r="N125" s="811" t="s">
        <v>1613</v>
      </c>
      <c r="O125" s="812">
        <v>135408</v>
      </c>
      <c r="P125" s="811" t="s">
        <v>1608</v>
      </c>
      <c r="Q125" s="812">
        <v>54</v>
      </c>
      <c r="R125" s="811" t="s">
        <v>1341</v>
      </c>
      <c r="S125" s="811" t="s">
        <v>1341</v>
      </c>
      <c r="T125" s="812" t="b">
        <v>1</v>
      </c>
      <c r="U125" s="811" t="s">
        <v>1341</v>
      </c>
      <c r="V125" s="811" t="s">
        <v>8382</v>
      </c>
    </row>
    <row r="126" spans="1:22" x14ac:dyDescent="0.3">
      <c r="A126" s="811" t="s">
        <v>7094</v>
      </c>
      <c r="B126" s="811" t="s">
        <v>1607</v>
      </c>
      <c r="C126" s="811" t="s">
        <v>524</v>
      </c>
      <c r="D126" s="812">
        <v>1983</v>
      </c>
      <c r="E126" s="811" t="s">
        <v>4718</v>
      </c>
      <c r="F126" s="811" t="s">
        <v>4719</v>
      </c>
      <c r="G126" s="811" t="s">
        <v>1612</v>
      </c>
      <c r="H126" s="813">
        <v>30851</v>
      </c>
      <c r="I126" s="813">
        <v>30851</v>
      </c>
      <c r="J126" s="811" t="s">
        <v>1608</v>
      </c>
      <c r="K126" s="812">
        <v>40592</v>
      </c>
      <c r="L126" s="811" t="s">
        <v>1341</v>
      </c>
      <c r="M126" s="814"/>
      <c r="N126" s="811" t="s">
        <v>1613</v>
      </c>
      <c r="O126" s="812">
        <v>56046</v>
      </c>
      <c r="P126" s="811" t="s">
        <v>1608</v>
      </c>
      <c r="Q126" s="812">
        <v>4212</v>
      </c>
      <c r="R126" s="811" t="s">
        <v>1341</v>
      </c>
      <c r="S126" s="811" t="s">
        <v>1341</v>
      </c>
      <c r="T126" s="812" t="b">
        <v>1</v>
      </c>
      <c r="U126" s="811" t="s">
        <v>1341</v>
      </c>
      <c r="V126" s="811" t="s">
        <v>8382</v>
      </c>
    </row>
    <row r="127" spans="1:22" x14ac:dyDescent="0.3">
      <c r="A127" s="811" t="s">
        <v>7847</v>
      </c>
      <c r="B127" s="811" t="s">
        <v>1607</v>
      </c>
      <c r="C127" s="811" t="s">
        <v>524</v>
      </c>
      <c r="D127" s="812">
        <v>1983</v>
      </c>
      <c r="E127" s="811" t="s">
        <v>7162</v>
      </c>
      <c r="F127" s="811" t="s">
        <v>4719</v>
      </c>
      <c r="G127" s="811" t="s">
        <v>1612</v>
      </c>
      <c r="H127" s="813">
        <v>30848</v>
      </c>
      <c r="I127" s="813">
        <v>30848</v>
      </c>
      <c r="J127" s="811" t="s">
        <v>1608</v>
      </c>
      <c r="K127" s="812">
        <v>25316</v>
      </c>
      <c r="L127" s="811" t="s">
        <v>1341</v>
      </c>
      <c r="M127" s="814"/>
      <c r="N127" s="811" t="s">
        <v>1613</v>
      </c>
      <c r="O127" s="812">
        <v>611062</v>
      </c>
      <c r="P127" s="811" t="s">
        <v>1608</v>
      </c>
      <c r="Q127" s="812">
        <v>230</v>
      </c>
      <c r="R127" s="811" t="s">
        <v>1341</v>
      </c>
      <c r="S127" s="811" t="s">
        <v>1341</v>
      </c>
      <c r="T127" s="812" t="b">
        <v>1</v>
      </c>
      <c r="U127" s="811" t="s">
        <v>1341</v>
      </c>
      <c r="V127" s="811" t="s">
        <v>8382</v>
      </c>
    </row>
    <row r="128" spans="1:22" x14ac:dyDescent="0.3">
      <c r="A128" s="811" t="s">
        <v>7848</v>
      </c>
      <c r="B128" s="811" t="s">
        <v>1607</v>
      </c>
      <c r="C128" s="811" t="s">
        <v>524</v>
      </c>
      <c r="D128" s="812">
        <v>1983</v>
      </c>
      <c r="E128" s="811" t="s">
        <v>7162</v>
      </c>
      <c r="F128" s="811" t="s">
        <v>4719</v>
      </c>
      <c r="G128" s="811" t="s">
        <v>1612</v>
      </c>
      <c r="H128" s="813">
        <v>30848</v>
      </c>
      <c r="I128" s="813">
        <v>30848</v>
      </c>
      <c r="J128" s="811" t="s">
        <v>1608</v>
      </c>
      <c r="K128" s="812">
        <v>24964</v>
      </c>
      <c r="L128" s="811" t="s">
        <v>1341</v>
      </c>
      <c r="M128" s="814"/>
      <c r="N128" s="811" t="s">
        <v>1613</v>
      </c>
      <c r="O128" s="812">
        <v>602571</v>
      </c>
      <c r="P128" s="811" t="s">
        <v>1608</v>
      </c>
      <c r="Q128" s="812">
        <v>227</v>
      </c>
      <c r="R128" s="811" t="s">
        <v>1341</v>
      </c>
      <c r="S128" s="811" t="s">
        <v>1341</v>
      </c>
      <c r="T128" s="812" t="b">
        <v>1</v>
      </c>
      <c r="U128" s="811" t="s">
        <v>1341</v>
      </c>
      <c r="V128" s="811" t="s">
        <v>8382</v>
      </c>
    </row>
    <row r="129" spans="1:22" x14ac:dyDescent="0.3">
      <c r="A129" s="811" t="s">
        <v>8392</v>
      </c>
      <c r="B129" s="811" t="s">
        <v>1607</v>
      </c>
      <c r="C129" s="811" t="s">
        <v>524</v>
      </c>
      <c r="D129" s="812">
        <v>1984</v>
      </c>
      <c r="E129" s="811" t="s">
        <v>7162</v>
      </c>
      <c r="F129" s="811" t="s">
        <v>4719</v>
      </c>
      <c r="G129" s="811" t="s">
        <v>1612</v>
      </c>
      <c r="H129" s="813">
        <v>31263</v>
      </c>
      <c r="I129" s="813">
        <v>31263</v>
      </c>
      <c r="J129" s="811" t="s">
        <v>1608</v>
      </c>
      <c r="K129" s="812">
        <v>25982</v>
      </c>
      <c r="L129" s="811" t="s">
        <v>1341</v>
      </c>
      <c r="M129" s="814"/>
      <c r="N129" s="811" t="s">
        <v>1613</v>
      </c>
      <c r="O129" s="812">
        <v>272055</v>
      </c>
      <c r="P129" s="811" t="s">
        <v>1608</v>
      </c>
      <c r="Q129" s="812">
        <v>52</v>
      </c>
      <c r="R129" s="811" t="s">
        <v>1341</v>
      </c>
      <c r="S129" s="811" t="s">
        <v>1341</v>
      </c>
      <c r="T129" s="812" t="b">
        <v>1</v>
      </c>
      <c r="U129" s="811" t="s">
        <v>1341</v>
      </c>
      <c r="V129" s="811" t="s">
        <v>8382</v>
      </c>
    </row>
    <row r="130" spans="1:22" x14ac:dyDescent="0.3">
      <c r="A130" s="811" t="s">
        <v>8393</v>
      </c>
      <c r="B130" s="811" t="s">
        <v>1607</v>
      </c>
      <c r="C130" s="811" t="s">
        <v>524</v>
      </c>
      <c r="D130" s="812">
        <v>1984</v>
      </c>
      <c r="E130" s="811" t="s">
        <v>7162</v>
      </c>
      <c r="F130" s="811" t="s">
        <v>4719</v>
      </c>
      <c r="G130" s="811" t="s">
        <v>1612</v>
      </c>
      <c r="H130" s="813">
        <v>31263</v>
      </c>
      <c r="I130" s="813">
        <v>31263</v>
      </c>
      <c r="J130" s="811" t="s">
        <v>1608</v>
      </c>
      <c r="K130" s="812">
        <v>25932</v>
      </c>
      <c r="L130" s="811" t="s">
        <v>1341</v>
      </c>
      <c r="M130" s="814"/>
      <c r="N130" s="811" t="s">
        <v>1613</v>
      </c>
      <c r="O130" s="812">
        <v>272004</v>
      </c>
      <c r="P130" s="811" t="s">
        <v>1608</v>
      </c>
      <c r="Q130" s="812">
        <v>52</v>
      </c>
      <c r="R130" s="811" t="s">
        <v>1341</v>
      </c>
      <c r="S130" s="811" t="s">
        <v>1341</v>
      </c>
      <c r="T130" s="812" t="b">
        <v>1</v>
      </c>
      <c r="U130" s="811" t="s">
        <v>1341</v>
      </c>
      <c r="V130" s="811" t="s">
        <v>8382</v>
      </c>
    </row>
    <row r="131" spans="1:22" x14ac:dyDescent="0.3">
      <c r="A131" s="811" t="s">
        <v>7101</v>
      </c>
      <c r="B131" s="811" t="s">
        <v>1607</v>
      </c>
      <c r="C131" s="811" t="s">
        <v>524</v>
      </c>
      <c r="D131" s="812">
        <v>1984</v>
      </c>
      <c r="E131" s="811" t="s">
        <v>4718</v>
      </c>
      <c r="F131" s="811" t="s">
        <v>4719</v>
      </c>
      <c r="G131" s="811" t="s">
        <v>1612</v>
      </c>
      <c r="H131" s="813">
        <v>31216</v>
      </c>
      <c r="I131" s="813">
        <v>31216</v>
      </c>
      <c r="J131" s="811" t="s">
        <v>1608</v>
      </c>
      <c r="K131" s="812">
        <v>41550</v>
      </c>
      <c r="L131" s="811" t="s">
        <v>1341</v>
      </c>
      <c r="M131" s="814"/>
      <c r="N131" s="811" t="s">
        <v>1613</v>
      </c>
      <c r="O131" s="812">
        <v>83793</v>
      </c>
      <c r="P131" s="811" t="s">
        <v>1608</v>
      </c>
      <c r="Q131" s="812">
        <v>8092</v>
      </c>
      <c r="R131" s="811" t="s">
        <v>1341</v>
      </c>
      <c r="S131" s="811" t="s">
        <v>1341</v>
      </c>
      <c r="T131" s="812" t="b">
        <v>1</v>
      </c>
      <c r="U131" s="811" t="s">
        <v>1341</v>
      </c>
      <c r="V131" s="811" t="s">
        <v>8382</v>
      </c>
    </row>
    <row r="132" spans="1:22" x14ac:dyDescent="0.3">
      <c r="A132" s="811" t="s">
        <v>7899</v>
      </c>
      <c r="B132" s="811" t="s">
        <v>1607</v>
      </c>
      <c r="C132" s="811" t="s">
        <v>524</v>
      </c>
      <c r="D132" s="812">
        <v>1984</v>
      </c>
      <c r="E132" s="811" t="s">
        <v>7162</v>
      </c>
      <c r="F132" s="811" t="s">
        <v>4719</v>
      </c>
      <c r="G132" s="811" t="s">
        <v>1612</v>
      </c>
      <c r="H132" s="813">
        <v>31219</v>
      </c>
      <c r="I132" s="813">
        <v>31219</v>
      </c>
      <c r="J132" s="811" t="s">
        <v>1608</v>
      </c>
      <c r="K132" s="812">
        <v>26510</v>
      </c>
      <c r="L132" s="811" t="s">
        <v>1341</v>
      </c>
      <c r="M132" s="814"/>
      <c r="N132" s="811" t="s">
        <v>1613</v>
      </c>
      <c r="O132" s="812">
        <v>645988</v>
      </c>
      <c r="P132" s="811" t="s">
        <v>1608</v>
      </c>
      <c r="Q132" s="812">
        <v>173</v>
      </c>
      <c r="R132" s="811" t="s">
        <v>1341</v>
      </c>
      <c r="S132" s="811" t="s">
        <v>1341</v>
      </c>
      <c r="T132" s="812" t="b">
        <v>1</v>
      </c>
      <c r="U132" s="811" t="s">
        <v>1341</v>
      </c>
      <c r="V132" s="811" t="s">
        <v>8382</v>
      </c>
    </row>
    <row r="133" spans="1:22" x14ac:dyDescent="0.3">
      <c r="A133" s="811" t="s">
        <v>7900</v>
      </c>
      <c r="B133" s="811" t="s">
        <v>1607</v>
      </c>
      <c r="C133" s="811" t="s">
        <v>524</v>
      </c>
      <c r="D133" s="812">
        <v>1984</v>
      </c>
      <c r="E133" s="811" t="s">
        <v>7162</v>
      </c>
      <c r="F133" s="811" t="s">
        <v>4719</v>
      </c>
      <c r="G133" s="811" t="s">
        <v>1612</v>
      </c>
      <c r="H133" s="813">
        <v>31219</v>
      </c>
      <c r="I133" s="813">
        <v>31219</v>
      </c>
      <c r="J133" s="811" t="s">
        <v>1608</v>
      </c>
      <c r="K133" s="812">
        <v>26317</v>
      </c>
      <c r="L133" s="811" t="s">
        <v>1341</v>
      </c>
      <c r="M133" s="814"/>
      <c r="N133" s="811" t="s">
        <v>1613</v>
      </c>
      <c r="O133" s="812">
        <v>640840</v>
      </c>
      <c r="P133" s="811" t="s">
        <v>1608</v>
      </c>
      <c r="Q133" s="812">
        <v>172</v>
      </c>
      <c r="R133" s="811" t="s">
        <v>1341</v>
      </c>
      <c r="S133" s="811" t="s">
        <v>1341</v>
      </c>
      <c r="T133" s="812" t="b">
        <v>1</v>
      </c>
      <c r="U133" s="811" t="s">
        <v>1341</v>
      </c>
      <c r="V133" s="811" t="s">
        <v>8382</v>
      </c>
    </row>
    <row r="134" spans="1:22" x14ac:dyDescent="0.3">
      <c r="A134" s="811" t="s">
        <v>7912</v>
      </c>
      <c r="B134" s="811" t="s">
        <v>1607</v>
      </c>
      <c r="C134" s="811" t="s">
        <v>524</v>
      </c>
      <c r="D134" s="812">
        <v>1985</v>
      </c>
      <c r="E134" s="811" t="s">
        <v>7162</v>
      </c>
      <c r="F134" s="811" t="s">
        <v>4719</v>
      </c>
      <c r="G134" s="811" t="s">
        <v>1612</v>
      </c>
      <c r="H134" s="813">
        <v>31573</v>
      </c>
      <c r="I134" s="813">
        <v>31573</v>
      </c>
      <c r="J134" s="811" t="s">
        <v>1608</v>
      </c>
      <c r="K134" s="812">
        <v>25992</v>
      </c>
      <c r="L134" s="811" t="s">
        <v>1341</v>
      </c>
      <c r="M134" s="814"/>
      <c r="N134" s="811" t="s">
        <v>1613</v>
      </c>
      <c r="O134" s="812">
        <v>475337</v>
      </c>
      <c r="P134" s="811" t="s">
        <v>1608</v>
      </c>
      <c r="Q134" s="812">
        <v>68</v>
      </c>
      <c r="R134" s="811" t="s">
        <v>1341</v>
      </c>
      <c r="S134" s="811" t="s">
        <v>1341</v>
      </c>
      <c r="T134" s="812" t="b">
        <v>1</v>
      </c>
      <c r="U134" s="811" t="s">
        <v>1341</v>
      </c>
      <c r="V134" s="811" t="s">
        <v>8382</v>
      </c>
    </row>
    <row r="135" spans="1:22" x14ac:dyDescent="0.3">
      <c r="A135" s="811" t="s">
        <v>7913</v>
      </c>
      <c r="B135" s="811" t="s">
        <v>1607</v>
      </c>
      <c r="C135" s="811" t="s">
        <v>524</v>
      </c>
      <c r="D135" s="812">
        <v>1985</v>
      </c>
      <c r="E135" s="811" t="s">
        <v>7162</v>
      </c>
      <c r="F135" s="811" t="s">
        <v>4719</v>
      </c>
      <c r="G135" s="811" t="s">
        <v>1612</v>
      </c>
      <c r="H135" s="813">
        <v>31573</v>
      </c>
      <c r="I135" s="813">
        <v>31573</v>
      </c>
      <c r="J135" s="811" t="s">
        <v>1608</v>
      </c>
      <c r="K135" s="812">
        <v>26097</v>
      </c>
      <c r="L135" s="811" t="s">
        <v>1341</v>
      </c>
      <c r="M135" s="814"/>
      <c r="N135" s="811" t="s">
        <v>1613</v>
      </c>
      <c r="O135" s="812">
        <v>475338</v>
      </c>
      <c r="P135" s="811" t="s">
        <v>1608</v>
      </c>
      <c r="Q135" s="812">
        <v>68</v>
      </c>
      <c r="R135" s="811" t="s">
        <v>1341</v>
      </c>
      <c r="S135" s="811" t="s">
        <v>1341</v>
      </c>
      <c r="T135" s="812" t="b">
        <v>1</v>
      </c>
      <c r="U135" s="811" t="s">
        <v>1341</v>
      </c>
      <c r="V135" s="811" t="s">
        <v>8382</v>
      </c>
    </row>
    <row r="136" spans="1:22" x14ac:dyDescent="0.3">
      <c r="A136" s="811" t="s">
        <v>7914</v>
      </c>
      <c r="B136" s="811" t="s">
        <v>1607</v>
      </c>
      <c r="C136" s="811" t="s">
        <v>524</v>
      </c>
      <c r="D136" s="812">
        <v>1985</v>
      </c>
      <c r="E136" s="811" t="s">
        <v>7162</v>
      </c>
      <c r="F136" s="811" t="s">
        <v>4719</v>
      </c>
      <c r="G136" s="811" t="s">
        <v>1612</v>
      </c>
      <c r="H136" s="813">
        <v>31606</v>
      </c>
      <c r="I136" s="813">
        <v>31606</v>
      </c>
      <c r="J136" s="811" t="s">
        <v>1608</v>
      </c>
      <c r="K136" s="812">
        <v>26060</v>
      </c>
      <c r="L136" s="811" t="s">
        <v>1341</v>
      </c>
      <c r="M136" s="814"/>
      <c r="N136" s="811" t="s">
        <v>1613</v>
      </c>
      <c r="O136" s="812">
        <v>138580</v>
      </c>
      <c r="P136" s="811" t="s">
        <v>1341</v>
      </c>
      <c r="Q136" s="814"/>
      <c r="R136" s="811" t="s">
        <v>1341</v>
      </c>
      <c r="S136" s="811" t="s">
        <v>1341</v>
      </c>
      <c r="T136" s="812" t="b">
        <v>1</v>
      </c>
      <c r="U136" s="811" t="s">
        <v>1341</v>
      </c>
      <c r="V136" s="811" t="s">
        <v>8382</v>
      </c>
    </row>
    <row r="137" spans="1:22" x14ac:dyDescent="0.3">
      <c r="A137" s="811" t="s">
        <v>7122</v>
      </c>
      <c r="B137" s="811" t="s">
        <v>1607</v>
      </c>
      <c r="C137" s="811" t="s">
        <v>524</v>
      </c>
      <c r="D137" s="812">
        <v>1985</v>
      </c>
      <c r="E137" s="811" t="s">
        <v>4718</v>
      </c>
      <c r="F137" s="811" t="s">
        <v>4719</v>
      </c>
      <c r="G137" s="811" t="s">
        <v>1612</v>
      </c>
      <c r="H137" s="813">
        <v>31580</v>
      </c>
      <c r="I137" s="813">
        <v>31580</v>
      </c>
      <c r="J137" s="811" t="s">
        <v>1608</v>
      </c>
      <c r="K137" s="812">
        <v>16108</v>
      </c>
      <c r="L137" s="811" t="s">
        <v>1341</v>
      </c>
      <c r="M137" s="814"/>
      <c r="N137" s="811" t="s">
        <v>1608</v>
      </c>
      <c r="O137" s="812">
        <v>1269</v>
      </c>
      <c r="P137" s="811" t="s">
        <v>1341</v>
      </c>
      <c r="Q137" s="814"/>
      <c r="R137" s="811" t="s">
        <v>1341</v>
      </c>
      <c r="S137" s="811" t="s">
        <v>1341</v>
      </c>
      <c r="T137" s="812" t="b">
        <v>1</v>
      </c>
      <c r="U137" s="811" t="s">
        <v>1341</v>
      </c>
      <c r="V137" s="811" t="s">
        <v>8382</v>
      </c>
    </row>
    <row r="138" spans="1:22" x14ac:dyDescent="0.3">
      <c r="A138" s="811" t="s">
        <v>7121</v>
      </c>
      <c r="B138" s="811" t="s">
        <v>1607</v>
      </c>
      <c r="C138" s="811" t="s">
        <v>524</v>
      </c>
      <c r="D138" s="812">
        <v>1985</v>
      </c>
      <c r="E138" s="811" t="s">
        <v>4718</v>
      </c>
      <c r="F138" s="811" t="s">
        <v>4719</v>
      </c>
      <c r="G138" s="811" t="s">
        <v>1612</v>
      </c>
      <c r="H138" s="813">
        <v>31580</v>
      </c>
      <c r="I138" s="813">
        <v>31580</v>
      </c>
      <c r="J138" s="811" t="s">
        <v>1608</v>
      </c>
      <c r="K138" s="812">
        <v>16127</v>
      </c>
      <c r="L138" s="811" t="s">
        <v>1341</v>
      </c>
      <c r="M138" s="814"/>
      <c r="N138" s="811" t="s">
        <v>1608</v>
      </c>
      <c r="O138" s="812">
        <v>1270</v>
      </c>
      <c r="P138" s="811" t="s">
        <v>1341</v>
      </c>
      <c r="Q138" s="814"/>
      <c r="R138" s="811" t="s">
        <v>1341</v>
      </c>
      <c r="S138" s="811" t="s">
        <v>1341</v>
      </c>
      <c r="T138" s="812" t="b">
        <v>1</v>
      </c>
      <c r="U138" s="811" t="s">
        <v>1341</v>
      </c>
      <c r="V138" s="811" t="s">
        <v>8382</v>
      </c>
    </row>
    <row r="139" spans="1:22" x14ac:dyDescent="0.3">
      <c r="A139" s="811" t="s">
        <v>7915</v>
      </c>
      <c r="B139" s="811" t="s">
        <v>1607</v>
      </c>
      <c r="C139" s="811" t="s">
        <v>524</v>
      </c>
      <c r="D139" s="812">
        <v>1985</v>
      </c>
      <c r="E139" s="811" t="s">
        <v>7162</v>
      </c>
      <c r="F139" s="811" t="s">
        <v>4719</v>
      </c>
      <c r="G139" s="811" t="s">
        <v>1612</v>
      </c>
      <c r="H139" s="813">
        <v>31606</v>
      </c>
      <c r="I139" s="813">
        <v>31606</v>
      </c>
      <c r="J139" s="811" t="s">
        <v>1608</v>
      </c>
      <c r="K139" s="812">
        <v>26607</v>
      </c>
      <c r="L139" s="811" t="s">
        <v>1341</v>
      </c>
      <c r="M139" s="814"/>
      <c r="N139" s="811" t="s">
        <v>1613</v>
      </c>
      <c r="O139" s="812">
        <v>138581</v>
      </c>
      <c r="P139" s="811" t="s">
        <v>1341</v>
      </c>
      <c r="Q139" s="814"/>
      <c r="R139" s="811" t="s">
        <v>1341</v>
      </c>
      <c r="S139" s="811" t="s">
        <v>1341</v>
      </c>
      <c r="T139" s="812" t="b">
        <v>1</v>
      </c>
      <c r="U139" s="811" t="s">
        <v>1341</v>
      </c>
      <c r="V139" s="811" t="s">
        <v>8382</v>
      </c>
    </row>
    <row r="140" spans="1:22" x14ac:dyDescent="0.3">
      <c r="A140" s="811" t="s">
        <v>7120</v>
      </c>
      <c r="B140" s="811" t="s">
        <v>1607</v>
      </c>
      <c r="C140" s="811" t="s">
        <v>524</v>
      </c>
      <c r="D140" s="812">
        <v>1985</v>
      </c>
      <c r="E140" s="811" t="s">
        <v>4718</v>
      </c>
      <c r="F140" s="811" t="s">
        <v>4719</v>
      </c>
      <c r="G140" s="811" t="s">
        <v>1612</v>
      </c>
      <c r="H140" s="813">
        <v>31580</v>
      </c>
      <c r="I140" s="813">
        <v>31580</v>
      </c>
      <c r="J140" s="811" t="s">
        <v>1608</v>
      </c>
      <c r="K140" s="812">
        <v>16618</v>
      </c>
      <c r="L140" s="811" t="s">
        <v>1341</v>
      </c>
      <c r="M140" s="814"/>
      <c r="N140" s="811" t="s">
        <v>1613</v>
      </c>
      <c r="O140" s="812">
        <v>72299</v>
      </c>
      <c r="P140" s="811" t="s">
        <v>1608</v>
      </c>
      <c r="Q140" s="812">
        <v>1309</v>
      </c>
      <c r="R140" s="811" t="s">
        <v>1341</v>
      </c>
      <c r="S140" s="811" t="s">
        <v>1341</v>
      </c>
      <c r="T140" s="812" t="b">
        <v>1</v>
      </c>
      <c r="U140" s="811" t="s">
        <v>1341</v>
      </c>
      <c r="V140" s="811" t="s">
        <v>8382</v>
      </c>
    </row>
    <row r="141" spans="1:22" x14ac:dyDescent="0.3">
      <c r="A141" s="811" t="s">
        <v>7552</v>
      </c>
      <c r="B141" s="811" t="s">
        <v>1607</v>
      </c>
      <c r="C141" s="811" t="s">
        <v>1382</v>
      </c>
      <c r="D141" s="812">
        <v>2002</v>
      </c>
      <c r="E141" s="811" t="s">
        <v>1820</v>
      </c>
      <c r="F141" s="811" t="s">
        <v>1821</v>
      </c>
      <c r="G141" s="811" t="s">
        <v>1612</v>
      </c>
      <c r="H141" s="813">
        <v>37756</v>
      </c>
      <c r="I141" s="813">
        <v>37756</v>
      </c>
      <c r="J141" s="811" t="s">
        <v>1635</v>
      </c>
      <c r="K141" s="812">
        <v>209531</v>
      </c>
      <c r="L141" s="811" t="s">
        <v>1341</v>
      </c>
      <c r="M141" s="814"/>
      <c r="N141" s="811" t="s">
        <v>1635</v>
      </c>
      <c r="O141" s="812">
        <v>8051</v>
      </c>
      <c r="P141" s="811" t="s">
        <v>1341</v>
      </c>
      <c r="Q141" s="814"/>
      <c r="R141" s="811" t="s">
        <v>250</v>
      </c>
      <c r="S141" s="811" t="s">
        <v>8401</v>
      </c>
      <c r="T141" s="812" t="b">
        <v>1</v>
      </c>
      <c r="U141" s="811" t="s">
        <v>1341</v>
      </c>
      <c r="V141" s="811" t="s">
        <v>8400</v>
      </c>
    </row>
    <row r="142" spans="1:22" x14ac:dyDescent="0.3">
      <c r="A142" s="811" t="s">
        <v>7771</v>
      </c>
      <c r="B142" s="811" t="s">
        <v>1607</v>
      </c>
      <c r="C142" s="811" t="s">
        <v>1382</v>
      </c>
      <c r="D142" s="812">
        <v>2003</v>
      </c>
      <c r="E142" s="811" t="s">
        <v>1820</v>
      </c>
      <c r="F142" s="811" t="s">
        <v>1821</v>
      </c>
      <c r="G142" s="811" t="s">
        <v>1612</v>
      </c>
      <c r="H142" s="813">
        <v>38121</v>
      </c>
      <c r="I142" s="813">
        <v>38121</v>
      </c>
      <c r="J142" s="811" t="s">
        <v>1608</v>
      </c>
      <c r="K142" s="812">
        <v>224905</v>
      </c>
      <c r="L142" s="811" t="s">
        <v>1613</v>
      </c>
      <c r="M142" s="812">
        <v>339</v>
      </c>
      <c r="N142" s="811" t="s">
        <v>1608</v>
      </c>
      <c r="O142" s="812">
        <v>972</v>
      </c>
      <c r="P142" s="811" t="s">
        <v>1341</v>
      </c>
      <c r="Q142" s="814"/>
      <c r="R142" s="811" t="s">
        <v>250</v>
      </c>
      <c r="S142" s="811" t="s">
        <v>8402</v>
      </c>
      <c r="T142" s="812" t="b">
        <v>1</v>
      </c>
      <c r="U142" s="811" t="s">
        <v>1341</v>
      </c>
      <c r="V142" s="811" t="s">
        <v>8400</v>
      </c>
    </row>
    <row r="143" spans="1:22" x14ac:dyDescent="0.3">
      <c r="A143" s="811" t="s">
        <v>7832</v>
      </c>
      <c r="B143" s="811" t="s">
        <v>1607</v>
      </c>
      <c r="C143" s="811" t="s">
        <v>1382</v>
      </c>
      <c r="D143" s="812">
        <v>2004</v>
      </c>
      <c r="E143" s="811" t="s">
        <v>1820</v>
      </c>
      <c r="F143" s="811" t="s">
        <v>1821</v>
      </c>
      <c r="G143" s="811" t="s">
        <v>1612</v>
      </c>
      <c r="H143" s="813">
        <v>38490</v>
      </c>
      <c r="I143" s="813">
        <v>38490</v>
      </c>
      <c r="J143" s="811" t="s">
        <v>1608</v>
      </c>
      <c r="K143" s="812">
        <v>224882</v>
      </c>
      <c r="L143" s="811" t="s">
        <v>1341</v>
      </c>
      <c r="M143" s="814"/>
      <c r="N143" s="811" t="s">
        <v>1341</v>
      </c>
      <c r="O143" s="814"/>
      <c r="P143" s="811" t="s">
        <v>1341</v>
      </c>
      <c r="Q143" s="814"/>
      <c r="R143" s="811" t="s">
        <v>250</v>
      </c>
      <c r="S143" s="811" t="s">
        <v>8403</v>
      </c>
      <c r="T143" s="812" t="b">
        <v>1</v>
      </c>
      <c r="U143" s="811" t="s">
        <v>1341</v>
      </c>
      <c r="V143" s="811" t="s">
        <v>8400</v>
      </c>
    </row>
    <row r="144" spans="1:22" x14ac:dyDescent="0.3">
      <c r="A144" s="811" t="s">
        <v>2123</v>
      </c>
      <c r="B144" s="811" t="s">
        <v>1607</v>
      </c>
      <c r="C144" s="811" t="s">
        <v>1382</v>
      </c>
      <c r="D144" s="812">
        <v>2005</v>
      </c>
      <c r="E144" s="811" t="s">
        <v>2121</v>
      </c>
      <c r="F144" s="811" t="s">
        <v>2122</v>
      </c>
      <c r="G144" s="811" t="s">
        <v>1612</v>
      </c>
      <c r="H144" s="813">
        <v>39222</v>
      </c>
      <c r="I144" s="813">
        <v>39250</v>
      </c>
      <c r="J144" s="811" t="s">
        <v>1608</v>
      </c>
      <c r="K144" s="812">
        <v>95280</v>
      </c>
      <c r="L144" s="811" t="s">
        <v>1341</v>
      </c>
      <c r="M144" s="814"/>
      <c r="N144" s="811" t="s">
        <v>1608</v>
      </c>
      <c r="O144" s="812">
        <v>2463</v>
      </c>
      <c r="P144" s="811" t="s">
        <v>1341</v>
      </c>
      <c r="Q144" s="814"/>
      <c r="R144" s="811" t="s">
        <v>1341</v>
      </c>
      <c r="S144" s="811" t="s">
        <v>1341</v>
      </c>
      <c r="T144" s="812" t="b">
        <v>0</v>
      </c>
      <c r="U144" s="811" t="s">
        <v>1341</v>
      </c>
      <c r="V144" s="811" t="s">
        <v>1341</v>
      </c>
    </row>
    <row r="145" spans="1:22" x14ac:dyDescent="0.3">
      <c r="A145" s="811" t="s">
        <v>2116</v>
      </c>
      <c r="B145" s="811" t="s">
        <v>1607</v>
      </c>
      <c r="C145" s="811" t="s">
        <v>1382</v>
      </c>
      <c r="D145" s="812">
        <v>2005</v>
      </c>
      <c r="E145" s="811" t="s">
        <v>1820</v>
      </c>
      <c r="F145" s="811" t="s">
        <v>1821</v>
      </c>
      <c r="G145" s="811" t="s">
        <v>1612</v>
      </c>
      <c r="H145" s="813">
        <v>38853</v>
      </c>
      <c r="I145" s="813">
        <v>38853</v>
      </c>
      <c r="J145" s="811" t="s">
        <v>1608</v>
      </c>
      <c r="K145" s="812">
        <v>225216</v>
      </c>
      <c r="L145" s="811" t="s">
        <v>1341</v>
      </c>
      <c r="M145" s="814"/>
      <c r="N145" s="811" t="s">
        <v>1608</v>
      </c>
      <c r="O145" s="812">
        <v>519</v>
      </c>
      <c r="P145" s="811" t="s">
        <v>1341</v>
      </c>
      <c r="Q145" s="814"/>
      <c r="R145" s="811" t="s">
        <v>250</v>
      </c>
      <c r="S145" s="811" t="s">
        <v>2646</v>
      </c>
      <c r="T145" s="812" t="b">
        <v>0</v>
      </c>
      <c r="U145" s="811" t="s">
        <v>1341</v>
      </c>
      <c r="V145" s="811" t="s">
        <v>1341</v>
      </c>
    </row>
    <row r="146" spans="1:22" x14ac:dyDescent="0.3">
      <c r="A146" s="811" t="s">
        <v>2120</v>
      </c>
      <c r="B146" s="811" t="s">
        <v>1607</v>
      </c>
      <c r="C146" s="811" t="s">
        <v>1382</v>
      </c>
      <c r="D146" s="812">
        <v>2006</v>
      </c>
      <c r="E146" s="811" t="s">
        <v>2121</v>
      </c>
      <c r="F146" s="811" t="s">
        <v>2122</v>
      </c>
      <c r="G146" s="811" t="s">
        <v>1612</v>
      </c>
      <c r="H146" s="813">
        <v>39609</v>
      </c>
      <c r="I146" s="813">
        <v>39629</v>
      </c>
      <c r="J146" s="811" t="s">
        <v>1608</v>
      </c>
      <c r="K146" s="812">
        <v>77049</v>
      </c>
      <c r="L146" s="811" t="s">
        <v>1613</v>
      </c>
      <c r="M146" s="812">
        <v>4062</v>
      </c>
      <c r="N146" s="811" t="s">
        <v>1608</v>
      </c>
      <c r="O146" s="812">
        <v>139</v>
      </c>
      <c r="P146" s="811" t="s">
        <v>1341</v>
      </c>
      <c r="Q146" s="814"/>
      <c r="R146" s="811" t="s">
        <v>1341</v>
      </c>
      <c r="S146" s="811" t="s">
        <v>1341</v>
      </c>
      <c r="T146" s="812" t="b">
        <v>0</v>
      </c>
      <c r="U146" s="811" t="s">
        <v>1341</v>
      </c>
      <c r="V146" s="811" t="s">
        <v>1341</v>
      </c>
    </row>
    <row r="147" spans="1:22" x14ac:dyDescent="0.3">
      <c r="A147" s="811" t="s">
        <v>2124</v>
      </c>
      <c r="B147" s="811" t="s">
        <v>1607</v>
      </c>
      <c r="C147" s="811" t="s">
        <v>1382</v>
      </c>
      <c r="D147" s="812">
        <v>2006</v>
      </c>
      <c r="E147" s="811" t="s">
        <v>1820</v>
      </c>
      <c r="F147" s="811" t="s">
        <v>1821</v>
      </c>
      <c r="G147" s="811" t="s">
        <v>1612</v>
      </c>
      <c r="H147" s="813">
        <v>39217</v>
      </c>
      <c r="I147" s="813">
        <v>39218</v>
      </c>
      <c r="J147" s="811" t="s">
        <v>1608</v>
      </c>
      <c r="K147" s="812">
        <v>215124</v>
      </c>
      <c r="L147" s="811" t="s">
        <v>1613</v>
      </c>
      <c r="M147" s="812">
        <v>11322</v>
      </c>
      <c r="N147" s="811" t="s">
        <v>1341</v>
      </c>
      <c r="O147" s="814"/>
      <c r="P147" s="811" t="s">
        <v>1341</v>
      </c>
      <c r="Q147" s="814"/>
      <c r="R147" s="811" t="s">
        <v>250</v>
      </c>
      <c r="S147" s="811" t="s">
        <v>2647</v>
      </c>
      <c r="T147" s="812" t="b">
        <v>0</v>
      </c>
      <c r="U147" s="811" t="s">
        <v>1341</v>
      </c>
      <c r="V147" s="811" t="s">
        <v>1341</v>
      </c>
    </row>
    <row r="148" spans="1:22" x14ac:dyDescent="0.3">
      <c r="A148" s="811" t="s">
        <v>2118</v>
      </c>
      <c r="B148" s="811" t="s">
        <v>1607</v>
      </c>
      <c r="C148" s="811" t="s">
        <v>1382</v>
      </c>
      <c r="D148" s="812">
        <v>2007</v>
      </c>
      <c r="E148" s="811" t="s">
        <v>1820</v>
      </c>
      <c r="F148" s="811" t="s">
        <v>1821</v>
      </c>
      <c r="G148" s="811" t="s">
        <v>1612</v>
      </c>
      <c r="H148" s="813">
        <v>39583</v>
      </c>
      <c r="I148" s="813">
        <v>39584</v>
      </c>
      <c r="J148" s="811" t="s">
        <v>1608</v>
      </c>
      <c r="K148" s="812">
        <v>219881</v>
      </c>
      <c r="L148" s="811" t="s">
        <v>1613</v>
      </c>
      <c r="M148" s="812">
        <v>914</v>
      </c>
      <c r="N148" s="811" t="s">
        <v>1608</v>
      </c>
      <c r="O148" s="812">
        <v>2289</v>
      </c>
      <c r="P148" s="811" t="s">
        <v>1341</v>
      </c>
      <c r="Q148" s="814"/>
      <c r="R148" s="811" t="s">
        <v>1341</v>
      </c>
      <c r="S148" s="811" t="s">
        <v>1341</v>
      </c>
      <c r="T148" s="812" t="b">
        <v>0</v>
      </c>
      <c r="U148" s="811" t="s">
        <v>1341</v>
      </c>
      <c r="V148" s="811" t="s">
        <v>1341</v>
      </c>
    </row>
    <row r="149" spans="1:22" x14ac:dyDescent="0.3">
      <c r="A149" s="811" t="s">
        <v>1819</v>
      </c>
      <c r="B149" s="811" t="s">
        <v>1607</v>
      </c>
      <c r="C149" s="811" t="s">
        <v>1382</v>
      </c>
      <c r="D149" s="812">
        <v>2008</v>
      </c>
      <c r="E149" s="811" t="s">
        <v>1820</v>
      </c>
      <c r="F149" s="811" t="s">
        <v>1821</v>
      </c>
      <c r="G149" s="811" t="s">
        <v>1612</v>
      </c>
      <c r="H149" s="813">
        <v>39948</v>
      </c>
      <c r="I149" s="813">
        <v>39952</v>
      </c>
      <c r="J149" s="811" t="s">
        <v>1608</v>
      </c>
      <c r="K149" s="812">
        <v>226984</v>
      </c>
      <c r="L149" s="811" t="s">
        <v>1341</v>
      </c>
      <c r="M149" s="814"/>
      <c r="N149" s="811" t="s">
        <v>1608</v>
      </c>
      <c r="O149" s="812">
        <v>432</v>
      </c>
      <c r="P149" s="811" t="s">
        <v>1341</v>
      </c>
      <c r="Q149" s="814"/>
      <c r="R149" s="811" t="s">
        <v>250</v>
      </c>
      <c r="S149" s="811" t="s">
        <v>1798</v>
      </c>
      <c r="T149" s="812" t="b">
        <v>0</v>
      </c>
      <c r="U149" s="811" t="s">
        <v>1341</v>
      </c>
      <c r="V149" s="811" t="s">
        <v>1341</v>
      </c>
    </row>
    <row r="150" spans="1:22" x14ac:dyDescent="0.3">
      <c r="A150" s="811" t="s">
        <v>2135</v>
      </c>
      <c r="B150" s="811" t="s">
        <v>1607</v>
      </c>
      <c r="C150" s="811" t="s">
        <v>843</v>
      </c>
      <c r="D150" s="812">
        <v>2005</v>
      </c>
      <c r="E150" s="811" t="s">
        <v>2132</v>
      </c>
      <c r="F150" s="811" t="s">
        <v>2133</v>
      </c>
      <c r="G150" s="811" t="s">
        <v>1612</v>
      </c>
      <c r="H150" s="813">
        <v>39173</v>
      </c>
      <c r="I150" s="813">
        <v>39187</v>
      </c>
      <c r="J150" s="811" t="s">
        <v>1608</v>
      </c>
      <c r="K150" s="812">
        <v>16934</v>
      </c>
      <c r="L150" s="811" t="s">
        <v>1341</v>
      </c>
      <c r="M150" s="814"/>
      <c r="N150" s="811" t="s">
        <v>1608</v>
      </c>
      <c r="O150" s="812">
        <v>34</v>
      </c>
      <c r="P150" s="811" t="s">
        <v>1341</v>
      </c>
      <c r="Q150" s="814"/>
      <c r="R150" s="811" t="s">
        <v>1341</v>
      </c>
      <c r="S150" s="811" t="s">
        <v>1341</v>
      </c>
      <c r="T150" s="812" t="b">
        <v>0</v>
      </c>
      <c r="U150" s="811" t="s">
        <v>1341</v>
      </c>
      <c r="V150" s="811" t="s">
        <v>1341</v>
      </c>
    </row>
    <row r="151" spans="1:22" x14ac:dyDescent="0.3">
      <c r="A151" s="811" t="s">
        <v>2131</v>
      </c>
      <c r="B151" s="811" t="s">
        <v>1607</v>
      </c>
      <c r="C151" s="811" t="s">
        <v>843</v>
      </c>
      <c r="D151" s="812">
        <v>2006</v>
      </c>
      <c r="E151" s="811" t="s">
        <v>2132</v>
      </c>
      <c r="F151" s="811" t="s">
        <v>2133</v>
      </c>
      <c r="G151" s="811" t="s">
        <v>1612</v>
      </c>
      <c r="H151" s="813">
        <v>39244</v>
      </c>
      <c r="I151" s="813">
        <v>39263</v>
      </c>
      <c r="J151" s="811" t="s">
        <v>1608</v>
      </c>
      <c r="K151" s="812">
        <v>91433</v>
      </c>
      <c r="L151" s="811" t="s">
        <v>1341</v>
      </c>
      <c r="M151" s="814"/>
      <c r="N151" s="811" t="s">
        <v>1608</v>
      </c>
      <c r="O151" s="812">
        <v>552</v>
      </c>
      <c r="P151" s="811" t="s">
        <v>1341</v>
      </c>
      <c r="Q151" s="814"/>
      <c r="R151" s="811" t="s">
        <v>1341</v>
      </c>
      <c r="S151" s="811" t="s">
        <v>1341</v>
      </c>
      <c r="T151" s="812" t="b">
        <v>0</v>
      </c>
      <c r="U151" s="811" t="s">
        <v>1341</v>
      </c>
      <c r="V151" s="811" t="s">
        <v>1341</v>
      </c>
    </row>
    <row r="152" spans="1:22" x14ac:dyDescent="0.3">
      <c r="A152" s="811" t="s">
        <v>2134</v>
      </c>
      <c r="B152" s="811" t="s">
        <v>1607</v>
      </c>
      <c r="C152" s="811" t="s">
        <v>843</v>
      </c>
      <c r="D152" s="812">
        <v>2007</v>
      </c>
      <c r="E152" s="811" t="s">
        <v>2132</v>
      </c>
      <c r="F152" s="811" t="s">
        <v>2133</v>
      </c>
      <c r="G152" s="811" t="s">
        <v>1612</v>
      </c>
      <c r="H152" s="813">
        <v>39600</v>
      </c>
      <c r="I152" s="813">
        <v>39612</v>
      </c>
      <c r="J152" s="811" t="s">
        <v>1608</v>
      </c>
      <c r="K152" s="812">
        <v>103264</v>
      </c>
      <c r="L152" s="811" t="s">
        <v>1341</v>
      </c>
      <c r="M152" s="814"/>
      <c r="N152" s="811" t="s">
        <v>1608</v>
      </c>
      <c r="O152" s="812">
        <v>1134</v>
      </c>
      <c r="P152" s="811" t="s">
        <v>1341</v>
      </c>
      <c r="Q152" s="814"/>
      <c r="R152" s="811" t="s">
        <v>1341</v>
      </c>
      <c r="S152" s="811" t="s">
        <v>1341</v>
      </c>
      <c r="T152" s="812" t="b">
        <v>0</v>
      </c>
      <c r="U152" s="811" t="s">
        <v>1341</v>
      </c>
      <c r="V152" s="811" t="s">
        <v>1341</v>
      </c>
    </row>
    <row r="153" spans="1:22" x14ac:dyDescent="0.3">
      <c r="A153" s="811" t="s">
        <v>2664</v>
      </c>
      <c r="B153" s="811" t="s">
        <v>1607</v>
      </c>
      <c r="C153" s="811" t="s">
        <v>843</v>
      </c>
      <c r="D153" s="812">
        <v>2008</v>
      </c>
      <c r="E153" s="811" t="s">
        <v>2132</v>
      </c>
      <c r="F153" s="811" t="s">
        <v>2133</v>
      </c>
      <c r="G153" s="811" t="s">
        <v>1612</v>
      </c>
      <c r="H153" s="813">
        <v>39944</v>
      </c>
      <c r="I153" s="813">
        <v>39964</v>
      </c>
      <c r="J153" s="811" t="s">
        <v>1608</v>
      </c>
      <c r="K153" s="812">
        <v>114348</v>
      </c>
      <c r="L153" s="811" t="s">
        <v>1341</v>
      </c>
      <c r="M153" s="814"/>
      <c r="N153" s="811" t="s">
        <v>1608</v>
      </c>
      <c r="O153" s="812">
        <v>1506</v>
      </c>
      <c r="P153" s="811" t="s">
        <v>1341</v>
      </c>
      <c r="Q153" s="814"/>
      <c r="R153" s="811" t="s">
        <v>1341</v>
      </c>
      <c r="S153" s="811" t="s">
        <v>1341</v>
      </c>
      <c r="T153" s="812" t="b">
        <v>0</v>
      </c>
      <c r="U153" s="811" t="s">
        <v>1341</v>
      </c>
      <c r="V153" s="811" t="s">
        <v>1341</v>
      </c>
    </row>
    <row r="154" spans="1:22" x14ac:dyDescent="0.3">
      <c r="A154" s="811" t="s">
        <v>7639</v>
      </c>
      <c r="B154" s="811" t="s">
        <v>1607</v>
      </c>
      <c r="C154" s="811" t="s">
        <v>260</v>
      </c>
      <c r="D154" s="812">
        <v>2002</v>
      </c>
      <c r="E154" s="811" t="s">
        <v>1817</v>
      </c>
      <c r="F154" s="811" t="s">
        <v>1818</v>
      </c>
      <c r="G154" s="811" t="s">
        <v>1612</v>
      </c>
      <c r="H154" s="813">
        <v>37763</v>
      </c>
      <c r="I154" s="813">
        <v>37764</v>
      </c>
      <c r="J154" s="811" t="s">
        <v>1608</v>
      </c>
      <c r="K154" s="812">
        <v>192443</v>
      </c>
      <c r="L154" s="811" t="s">
        <v>1613</v>
      </c>
      <c r="M154" s="812">
        <v>2662</v>
      </c>
      <c r="N154" s="811" t="s">
        <v>1608</v>
      </c>
      <c r="O154" s="812">
        <v>4995</v>
      </c>
      <c r="P154" s="811" t="s">
        <v>1341</v>
      </c>
      <c r="Q154" s="814"/>
      <c r="R154" s="811" t="s">
        <v>250</v>
      </c>
      <c r="S154" s="811" t="s">
        <v>8401</v>
      </c>
      <c r="T154" s="812" t="b">
        <v>1</v>
      </c>
      <c r="U154" s="811" t="s">
        <v>1341</v>
      </c>
      <c r="V154" s="811" t="s">
        <v>8400</v>
      </c>
    </row>
    <row r="155" spans="1:22" x14ac:dyDescent="0.3">
      <c r="A155" s="811" t="s">
        <v>7772</v>
      </c>
      <c r="B155" s="811" t="s">
        <v>1607</v>
      </c>
      <c r="C155" s="811" t="s">
        <v>260</v>
      </c>
      <c r="D155" s="812">
        <v>2003</v>
      </c>
      <c r="E155" s="811" t="s">
        <v>1817</v>
      </c>
      <c r="F155" s="811" t="s">
        <v>1818</v>
      </c>
      <c r="G155" s="811" t="s">
        <v>1612</v>
      </c>
      <c r="H155" s="813">
        <v>38125</v>
      </c>
      <c r="I155" s="813">
        <v>38138</v>
      </c>
      <c r="J155" s="811" t="s">
        <v>1608</v>
      </c>
      <c r="K155" s="812">
        <v>197726</v>
      </c>
      <c r="L155" s="811" t="s">
        <v>1613</v>
      </c>
      <c r="M155" s="812">
        <v>520</v>
      </c>
      <c r="N155" s="811" t="s">
        <v>1608</v>
      </c>
      <c r="O155" s="812">
        <v>1554</v>
      </c>
      <c r="P155" s="811" t="s">
        <v>1341</v>
      </c>
      <c r="Q155" s="814"/>
      <c r="R155" s="811" t="s">
        <v>250</v>
      </c>
      <c r="S155" s="811" t="s">
        <v>8402</v>
      </c>
      <c r="T155" s="812" t="b">
        <v>1</v>
      </c>
      <c r="U155" s="811" t="s">
        <v>1341</v>
      </c>
      <c r="V155" s="811" t="s">
        <v>8400</v>
      </c>
    </row>
    <row r="156" spans="1:22" x14ac:dyDescent="0.3">
      <c r="A156" s="811" t="s">
        <v>7836</v>
      </c>
      <c r="B156" s="811" t="s">
        <v>1607</v>
      </c>
      <c r="C156" s="811" t="s">
        <v>260</v>
      </c>
      <c r="D156" s="812">
        <v>2004</v>
      </c>
      <c r="E156" s="811" t="s">
        <v>1817</v>
      </c>
      <c r="F156" s="811" t="s">
        <v>1818</v>
      </c>
      <c r="G156" s="811" t="s">
        <v>1612</v>
      </c>
      <c r="H156" s="813">
        <v>38474</v>
      </c>
      <c r="I156" s="813">
        <v>38499</v>
      </c>
      <c r="J156" s="811" t="s">
        <v>1608</v>
      </c>
      <c r="K156" s="812">
        <v>204698</v>
      </c>
      <c r="L156" s="811" t="s">
        <v>1341</v>
      </c>
      <c r="M156" s="814"/>
      <c r="N156" s="811" t="s">
        <v>1608</v>
      </c>
      <c r="O156" s="812">
        <v>492</v>
      </c>
      <c r="P156" s="811" t="s">
        <v>1341</v>
      </c>
      <c r="Q156" s="814"/>
      <c r="R156" s="811" t="s">
        <v>250</v>
      </c>
      <c r="S156" s="811" t="s">
        <v>8403</v>
      </c>
      <c r="T156" s="812" t="b">
        <v>1</v>
      </c>
      <c r="U156" s="811" t="s">
        <v>1341</v>
      </c>
      <c r="V156" s="811" t="s">
        <v>8400</v>
      </c>
    </row>
    <row r="157" spans="1:22" x14ac:dyDescent="0.3">
      <c r="A157" s="811" t="s">
        <v>2136</v>
      </c>
      <c r="B157" s="811" t="s">
        <v>1607</v>
      </c>
      <c r="C157" s="811" t="s">
        <v>260</v>
      </c>
      <c r="D157" s="812">
        <v>2005</v>
      </c>
      <c r="E157" s="811" t="s">
        <v>1817</v>
      </c>
      <c r="F157" s="811" t="s">
        <v>1818</v>
      </c>
      <c r="G157" s="811" t="s">
        <v>1612</v>
      </c>
      <c r="H157" s="813">
        <v>38859</v>
      </c>
      <c r="I157" s="813">
        <v>38867</v>
      </c>
      <c r="J157" s="811" t="s">
        <v>1608</v>
      </c>
      <c r="K157" s="812">
        <v>196353</v>
      </c>
      <c r="L157" s="811" t="s">
        <v>1613</v>
      </c>
      <c r="M157" s="812">
        <v>2647</v>
      </c>
      <c r="N157" s="811" t="s">
        <v>1341</v>
      </c>
      <c r="O157" s="814"/>
      <c r="P157" s="811" t="s">
        <v>1341</v>
      </c>
      <c r="Q157" s="814"/>
      <c r="R157" s="811" t="s">
        <v>250</v>
      </c>
      <c r="S157" s="811" t="s">
        <v>2646</v>
      </c>
      <c r="T157" s="812" t="b">
        <v>0</v>
      </c>
      <c r="U157" s="811" t="s">
        <v>1341</v>
      </c>
      <c r="V157" s="811" t="s">
        <v>1341</v>
      </c>
    </row>
    <row r="158" spans="1:22" x14ac:dyDescent="0.3">
      <c r="A158" s="811" t="s">
        <v>2140</v>
      </c>
      <c r="B158" s="811" t="s">
        <v>1607</v>
      </c>
      <c r="C158" s="811" t="s">
        <v>260</v>
      </c>
      <c r="D158" s="812">
        <v>2006</v>
      </c>
      <c r="E158" s="811" t="s">
        <v>1817</v>
      </c>
      <c r="F158" s="811" t="s">
        <v>1818</v>
      </c>
      <c r="G158" s="811" t="s">
        <v>1612</v>
      </c>
      <c r="H158" s="813">
        <v>39224</v>
      </c>
      <c r="I158" s="813">
        <v>39234</v>
      </c>
      <c r="J158" s="811" t="s">
        <v>1608</v>
      </c>
      <c r="K158" s="812">
        <v>204795</v>
      </c>
      <c r="L158" s="811" t="s">
        <v>1341</v>
      </c>
      <c r="M158" s="814"/>
      <c r="N158" s="811" t="s">
        <v>1608</v>
      </c>
      <c r="O158" s="812">
        <v>205</v>
      </c>
      <c r="P158" s="811" t="s">
        <v>1341</v>
      </c>
      <c r="Q158" s="814"/>
      <c r="R158" s="811" t="s">
        <v>250</v>
      </c>
      <c r="S158" s="811" t="s">
        <v>2647</v>
      </c>
      <c r="T158" s="812" t="b">
        <v>0</v>
      </c>
      <c r="U158" s="811" t="s">
        <v>1341</v>
      </c>
      <c r="V158" s="811" t="s">
        <v>1341</v>
      </c>
    </row>
    <row r="159" spans="1:22" x14ac:dyDescent="0.3">
      <c r="A159" s="811" t="s">
        <v>2138</v>
      </c>
      <c r="B159" s="811" t="s">
        <v>1607</v>
      </c>
      <c r="C159" s="811" t="s">
        <v>260</v>
      </c>
      <c r="D159" s="812">
        <v>2007</v>
      </c>
      <c r="E159" s="811" t="s">
        <v>1817</v>
      </c>
      <c r="F159" s="811" t="s">
        <v>1818</v>
      </c>
      <c r="G159" s="811" t="s">
        <v>1612</v>
      </c>
      <c r="H159" s="813">
        <v>39592</v>
      </c>
      <c r="I159" s="813">
        <v>39602</v>
      </c>
      <c r="J159" s="811" t="s">
        <v>1608</v>
      </c>
      <c r="K159" s="812">
        <v>202671</v>
      </c>
      <c r="L159" s="811" t="s">
        <v>1341</v>
      </c>
      <c r="M159" s="814"/>
      <c r="N159" s="811" t="s">
        <v>1341</v>
      </c>
      <c r="O159" s="814"/>
      <c r="P159" s="811" t="s">
        <v>1341</v>
      </c>
      <c r="Q159" s="814"/>
      <c r="R159" s="811" t="s">
        <v>250</v>
      </c>
      <c r="S159" s="811" t="s">
        <v>2650</v>
      </c>
      <c r="T159" s="812" t="b">
        <v>0</v>
      </c>
      <c r="U159" s="811" t="s">
        <v>1341</v>
      </c>
      <c r="V159" s="811" t="s">
        <v>1341</v>
      </c>
    </row>
    <row r="160" spans="1:22" x14ac:dyDescent="0.3">
      <c r="A160" s="811" t="s">
        <v>1816</v>
      </c>
      <c r="B160" s="811" t="s">
        <v>1607</v>
      </c>
      <c r="C160" s="811" t="s">
        <v>260</v>
      </c>
      <c r="D160" s="812">
        <v>2008</v>
      </c>
      <c r="E160" s="811" t="s">
        <v>1817</v>
      </c>
      <c r="F160" s="811" t="s">
        <v>1818</v>
      </c>
      <c r="G160" s="811" t="s">
        <v>1612</v>
      </c>
      <c r="H160" s="813">
        <v>39957</v>
      </c>
      <c r="I160" s="813">
        <v>39965</v>
      </c>
      <c r="J160" s="811" t="s">
        <v>1608</v>
      </c>
      <c r="K160" s="812">
        <v>191808</v>
      </c>
      <c r="L160" s="811" t="s">
        <v>1613</v>
      </c>
      <c r="M160" s="812">
        <v>687</v>
      </c>
      <c r="N160" s="811" t="s">
        <v>1608</v>
      </c>
      <c r="O160" s="812">
        <v>9599</v>
      </c>
      <c r="P160" s="811" t="s">
        <v>1341</v>
      </c>
      <c r="Q160" s="814"/>
      <c r="R160" s="811" t="s">
        <v>250</v>
      </c>
      <c r="S160" s="811" t="s">
        <v>1798</v>
      </c>
      <c r="T160" s="812" t="b">
        <v>0</v>
      </c>
      <c r="U160" s="811" t="s">
        <v>1341</v>
      </c>
      <c r="V160" s="811" t="s">
        <v>1341</v>
      </c>
    </row>
    <row r="161" spans="1:22" x14ac:dyDescent="0.3">
      <c r="A161" s="811" t="s">
        <v>7019</v>
      </c>
      <c r="B161" s="811" t="s">
        <v>1607</v>
      </c>
      <c r="C161" s="811" t="s">
        <v>1409</v>
      </c>
      <c r="D161" s="812">
        <v>2002</v>
      </c>
      <c r="E161" s="811" t="s">
        <v>1761</v>
      </c>
      <c r="F161" s="811" t="s">
        <v>1761</v>
      </c>
      <c r="G161" s="811" t="s">
        <v>1612</v>
      </c>
      <c r="H161" s="813">
        <v>37756</v>
      </c>
      <c r="I161" s="813">
        <v>37769</v>
      </c>
      <c r="J161" s="811" t="s">
        <v>1608</v>
      </c>
      <c r="K161" s="812">
        <v>198987</v>
      </c>
      <c r="L161" s="811" t="s">
        <v>1613</v>
      </c>
      <c r="M161" s="812">
        <v>720</v>
      </c>
      <c r="N161" s="811" t="s">
        <v>1608</v>
      </c>
      <c r="O161" s="812">
        <v>360</v>
      </c>
      <c r="P161" s="811" t="s">
        <v>1341</v>
      </c>
      <c r="Q161" s="814"/>
      <c r="R161" s="811" t="s">
        <v>250</v>
      </c>
      <c r="S161" s="811" t="s">
        <v>7020</v>
      </c>
      <c r="T161" s="812" t="b">
        <v>1</v>
      </c>
      <c r="U161" s="811" t="s">
        <v>1341</v>
      </c>
      <c r="V161" s="811" t="s">
        <v>8400</v>
      </c>
    </row>
    <row r="162" spans="1:22" x14ac:dyDescent="0.3">
      <c r="A162" s="811" t="s">
        <v>7752</v>
      </c>
      <c r="B162" s="811" t="s">
        <v>1607</v>
      </c>
      <c r="C162" s="811" t="s">
        <v>1409</v>
      </c>
      <c r="D162" s="812">
        <v>2003</v>
      </c>
      <c r="E162" s="811" t="s">
        <v>1761</v>
      </c>
      <c r="F162" s="811" t="s">
        <v>1761</v>
      </c>
      <c r="G162" s="811" t="s">
        <v>1612</v>
      </c>
      <c r="H162" s="813">
        <v>38110</v>
      </c>
      <c r="I162" s="813">
        <v>38113</v>
      </c>
      <c r="J162" s="811" t="s">
        <v>1608</v>
      </c>
      <c r="K162" s="812">
        <v>163799</v>
      </c>
      <c r="L162" s="811" t="s">
        <v>1613</v>
      </c>
      <c r="M162" s="812">
        <v>2159</v>
      </c>
      <c r="N162" s="811" t="s">
        <v>1608</v>
      </c>
      <c r="O162" s="812">
        <v>50151</v>
      </c>
      <c r="P162" s="811" t="s">
        <v>1613</v>
      </c>
      <c r="Q162" s="812">
        <v>1143</v>
      </c>
      <c r="R162" s="811" t="s">
        <v>250</v>
      </c>
      <c r="S162" s="811" t="s">
        <v>7036</v>
      </c>
      <c r="T162" s="812" t="b">
        <v>1</v>
      </c>
      <c r="U162" s="811" t="s">
        <v>1341</v>
      </c>
      <c r="V162" s="811" t="s">
        <v>8400</v>
      </c>
    </row>
    <row r="163" spans="1:22" x14ac:dyDescent="0.3">
      <c r="A163" s="811" t="s">
        <v>7047</v>
      </c>
      <c r="B163" s="811" t="s">
        <v>1607</v>
      </c>
      <c r="C163" s="811" t="s">
        <v>1409</v>
      </c>
      <c r="D163" s="812">
        <v>2004</v>
      </c>
      <c r="E163" s="811" t="s">
        <v>1761</v>
      </c>
      <c r="F163" s="811" t="s">
        <v>1761</v>
      </c>
      <c r="G163" s="811" t="s">
        <v>1612</v>
      </c>
      <c r="H163" s="813">
        <v>38484</v>
      </c>
      <c r="I163" s="813">
        <v>38491</v>
      </c>
      <c r="J163" s="811" t="s">
        <v>1608</v>
      </c>
      <c r="K163" s="812">
        <v>118197</v>
      </c>
      <c r="L163" s="811" t="s">
        <v>1341</v>
      </c>
      <c r="M163" s="814"/>
      <c r="N163" s="811" t="s">
        <v>1608</v>
      </c>
      <c r="O163" s="812">
        <v>19203</v>
      </c>
      <c r="P163" s="811" t="s">
        <v>1613</v>
      </c>
      <c r="Q163" s="812">
        <v>331</v>
      </c>
      <c r="R163" s="811" t="s">
        <v>250</v>
      </c>
      <c r="S163" s="811" t="s">
        <v>7048</v>
      </c>
      <c r="T163" s="812" t="b">
        <v>1</v>
      </c>
      <c r="U163" s="811" t="s">
        <v>1341</v>
      </c>
      <c r="V163" s="811" t="s">
        <v>8400</v>
      </c>
    </row>
    <row r="164" spans="1:22" x14ac:dyDescent="0.3">
      <c r="A164" s="811" t="s">
        <v>2142</v>
      </c>
      <c r="B164" s="811" t="s">
        <v>1607</v>
      </c>
      <c r="C164" s="811" t="s">
        <v>1409</v>
      </c>
      <c r="D164" s="812">
        <v>2005</v>
      </c>
      <c r="E164" s="811" t="s">
        <v>1761</v>
      </c>
      <c r="F164" s="811" t="s">
        <v>2143</v>
      </c>
      <c r="G164" s="811" t="s">
        <v>1612</v>
      </c>
      <c r="H164" s="813">
        <v>38870</v>
      </c>
      <c r="I164" s="813">
        <v>38873</v>
      </c>
      <c r="J164" s="811" t="s">
        <v>1608</v>
      </c>
      <c r="K164" s="812">
        <v>136519</v>
      </c>
      <c r="L164" s="811" t="s">
        <v>1613</v>
      </c>
      <c r="M164" s="812">
        <v>8143</v>
      </c>
      <c r="N164" s="811" t="s">
        <v>1608</v>
      </c>
      <c r="O164" s="812">
        <v>45027</v>
      </c>
      <c r="P164" s="811" t="s">
        <v>1613</v>
      </c>
      <c r="Q164" s="812">
        <v>1437</v>
      </c>
      <c r="R164" s="811" t="s">
        <v>250</v>
      </c>
      <c r="S164" s="811" t="s">
        <v>283</v>
      </c>
      <c r="T164" s="812" t="b">
        <v>0</v>
      </c>
      <c r="U164" s="811" t="s">
        <v>1341</v>
      </c>
      <c r="V164" s="811" t="s">
        <v>1341</v>
      </c>
    </row>
    <row r="165" spans="1:22" x14ac:dyDescent="0.3">
      <c r="A165" s="811" t="s">
        <v>2144</v>
      </c>
      <c r="B165" s="811" t="s">
        <v>1607</v>
      </c>
      <c r="C165" s="811" t="s">
        <v>1409</v>
      </c>
      <c r="D165" s="812">
        <v>2006</v>
      </c>
      <c r="E165" s="811" t="s">
        <v>1761</v>
      </c>
      <c r="F165" s="811" t="s">
        <v>2143</v>
      </c>
      <c r="G165" s="811" t="s">
        <v>1612</v>
      </c>
      <c r="H165" s="813">
        <v>39199</v>
      </c>
      <c r="I165" s="813">
        <v>39206</v>
      </c>
      <c r="J165" s="811" t="s">
        <v>1608</v>
      </c>
      <c r="K165" s="812">
        <v>185975</v>
      </c>
      <c r="L165" s="811" t="s">
        <v>1341</v>
      </c>
      <c r="M165" s="814"/>
      <c r="N165" s="811" t="s">
        <v>1608</v>
      </c>
      <c r="O165" s="812">
        <v>22415</v>
      </c>
      <c r="P165" s="811" t="s">
        <v>1613</v>
      </c>
      <c r="Q165" s="812">
        <v>97</v>
      </c>
      <c r="R165" s="811" t="s">
        <v>250</v>
      </c>
      <c r="S165" s="811" t="s">
        <v>2145</v>
      </c>
      <c r="T165" s="812" t="b">
        <v>0</v>
      </c>
      <c r="U165" s="811" t="s">
        <v>1341</v>
      </c>
      <c r="V165" s="811" t="s">
        <v>1341</v>
      </c>
    </row>
    <row r="166" spans="1:22" x14ac:dyDescent="0.3">
      <c r="A166" s="811" t="s">
        <v>2146</v>
      </c>
      <c r="B166" s="811" t="s">
        <v>1607</v>
      </c>
      <c r="C166" s="811" t="s">
        <v>1409</v>
      </c>
      <c r="D166" s="812">
        <v>2007</v>
      </c>
      <c r="E166" s="811" t="s">
        <v>1761</v>
      </c>
      <c r="F166" s="811" t="s">
        <v>1761</v>
      </c>
      <c r="G166" s="811" t="s">
        <v>1612</v>
      </c>
      <c r="H166" s="813">
        <v>39583</v>
      </c>
      <c r="I166" s="813">
        <v>39583</v>
      </c>
      <c r="J166" s="811" t="s">
        <v>1608</v>
      </c>
      <c r="K166" s="812">
        <v>199251</v>
      </c>
      <c r="L166" s="811" t="s">
        <v>1341</v>
      </c>
      <c r="M166" s="814"/>
      <c r="N166" s="811" t="s">
        <v>1608</v>
      </c>
      <c r="O166" s="812">
        <v>2491</v>
      </c>
      <c r="P166" s="811" t="s">
        <v>1341</v>
      </c>
      <c r="Q166" s="814"/>
      <c r="R166" s="811" t="s">
        <v>250</v>
      </c>
      <c r="S166" s="811" t="s">
        <v>276</v>
      </c>
      <c r="T166" s="812" t="b">
        <v>0</v>
      </c>
      <c r="U166" s="811" t="s">
        <v>1341</v>
      </c>
      <c r="V166" s="811" t="s">
        <v>1341</v>
      </c>
    </row>
    <row r="167" spans="1:22" x14ac:dyDescent="0.3">
      <c r="A167" s="811" t="s">
        <v>1760</v>
      </c>
      <c r="B167" s="811" t="s">
        <v>1607</v>
      </c>
      <c r="C167" s="811" t="s">
        <v>1409</v>
      </c>
      <c r="D167" s="812">
        <v>2008</v>
      </c>
      <c r="E167" s="811" t="s">
        <v>1761</v>
      </c>
      <c r="F167" s="811" t="s">
        <v>1761</v>
      </c>
      <c r="G167" s="811" t="s">
        <v>1612</v>
      </c>
      <c r="H167" s="813">
        <v>39934</v>
      </c>
      <c r="I167" s="813">
        <v>39948</v>
      </c>
      <c r="J167" s="811" t="s">
        <v>1608</v>
      </c>
      <c r="K167" s="812">
        <v>186978</v>
      </c>
      <c r="L167" s="811" t="s">
        <v>1613</v>
      </c>
      <c r="M167" s="812">
        <v>8249</v>
      </c>
      <c r="N167" s="811" t="s">
        <v>1608</v>
      </c>
      <c r="O167" s="812">
        <v>6874</v>
      </c>
      <c r="P167" s="811" t="s">
        <v>1613</v>
      </c>
      <c r="Q167" s="812">
        <v>3208</v>
      </c>
      <c r="R167" s="811" t="s">
        <v>250</v>
      </c>
      <c r="S167" s="811" t="s">
        <v>1762</v>
      </c>
      <c r="T167" s="812" t="b">
        <v>0</v>
      </c>
      <c r="U167" s="811" t="s">
        <v>1341</v>
      </c>
      <c r="V167" s="811" t="s">
        <v>1341</v>
      </c>
    </row>
    <row r="168" spans="1:22" x14ac:dyDescent="0.3">
      <c r="A168" s="811" t="s">
        <v>6748</v>
      </c>
      <c r="B168" s="811" t="s">
        <v>1607</v>
      </c>
      <c r="C168" s="811" t="s">
        <v>1371</v>
      </c>
      <c r="D168" s="812">
        <v>2002</v>
      </c>
      <c r="E168" s="811" t="s">
        <v>1722</v>
      </c>
      <c r="F168" s="811" t="s">
        <v>2830</v>
      </c>
      <c r="G168" s="811" t="s">
        <v>1612</v>
      </c>
      <c r="H168" s="813">
        <v>37733</v>
      </c>
      <c r="I168" s="813">
        <v>37741</v>
      </c>
      <c r="J168" s="811" t="s">
        <v>1608</v>
      </c>
      <c r="K168" s="812">
        <v>48461</v>
      </c>
      <c r="L168" s="811" t="s">
        <v>1341</v>
      </c>
      <c r="M168" s="814"/>
      <c r="N168" s="811" t="s">
        <v>1613</v>
      </c>
      <c r="O168" s="812">
        <v>1563150</v>
      </c>
      <c r="P168" s="811" t="s">
        <v>1608</v>
      </c>
      <c r="Q168" s="812">
        <v>813</v>
      </c>
      <c r="R168" s="811" t="s">
        <v>1341</v>
      </c>
      <c r="S168" s="811" t="s">
        <v>1341</v>
      </c>
      <c r="T168" s="812" t="b">
        <v>1</v>
      </c>
      <c r="U168" s="811" t="s">
        <v>1341</v>
      </c>
      <c r="V168" s="811" t="s">
        <v>8400</v>
      </c>
    </row>
    <row r="169" spans="1:22" x14ac:dyDescent="0.3">
      <c r="A169" s="811" t="s">
        <v>6749</v>
      </c>
      <c r="B169" s="811" t="s">
        <v>1607</v>
      </c>
      <c r="C169" s="811" t="s">
        <v>1371</v>
      </c>
      <c r="D169" s="812">
        <v>2002</v>
      </c>
      <c r="E169" s="811" t="s">
        <v>1722</v>
      </c>
      <c r="F169" s="811" t="s">
        <v>2830</v>
      </c>
      <c r="G169" s="811" t="s">
        <v>1612</v>
      </c>
      <c r="H169" s="813">
        <v>37775</v>
      </c>
      <c r="I169" s="813">
        <v>37776</v>
      </c>
      <c r="J169" s="811" t="s">
        <v>1608</v>
      </c>
      <c r="K169" s="812">
        <v>51581</v>
      </c>
      <c r="L169" s="811" t="s">
        <v>1341</v>
      </c>
      <c r="M169" s="814"/>
      <c r="N169" s="811" t="s">
        <v>1613</v>
      </c>
      <c r="O169" s="812">
        <v>322438</v>
      </c>
      <c r="P169" s="811" t="s">
        <v>1608</v>
      </c>
      <c r="Q169" s="812">
        <v>259</v>
      </c>
      <c r="R169" s="811" t="s">
        <v>1341</v>
      </c>
      <c r="S169" s="811" t="s">
        <v>1341</v>
      </c>
      <c r="T169" s="812" t="b">
        <v>1</v>
      </c>
      <c r="U169" s="811" t="s">
        <v>1341</v>
      </c>
      <c r="V169" s="811" t="s">
        <v>8400</v>
      </c>
    </row>
    <row r="170" spans="1:22" x14ac:dyDescent="0.3">
      <c r="A170" s="811" t="s">
        <v>6750</v>
      </c>
      <c r="B170" s="811" t="s">
        <v>1607</v>
      </c>
      <c r="C170" s="811" t="s">
        <v>1371</v>
      </c>
      <c r="D170" s="812">
        <v>2003</v>
      </c>
      <c r="E170" s="811" t="s">
        <v>1722</v>
      </c>
      <c r="F170" s="811" t="s">
        <v>2830</v>
      </c>
      <c r="G170" s="811" t="s">
        <v>1612</v>
      </c>
      <c r="H170" s="813">
        <v>38104</v>
      </c>
      <c r="I170" s="813">
        <v>38130</v>
      </c>
      <c r="J170" s="811" t="s">
        <v>1608</v>
      </c>
      <c r="K170" s="812">
        <v>58216</v>
      </c>
      <c r="L170" s="811" t="s">
        <v>1341</v>
      </c>
      <c r="M170" s="814"/>
      <c r="N170" s="811" t="s">
        <v>1613</v>
      </c>
      <c r="O170" s="812">
        <v>956821</v>
      </c>
      <c r="P170" s="811" t="s">
        <v>1608</v>
      </c>
      <c r="Q170" s="812">
        <v>145</v>
      </c>
      <c r="R170" s="811" t="s">
        <v>1341</v>
      </c>
      <c r="S170" s="811" t="s">
        <v>1341</v>
      </c>
      <c r="T170" s="812" t="b">
        <v>1</v>
      </c>
      <c r="U170" s="811" t="s">
        <v>1341</v>
      </c>
      <c r="V170" s="811" t="s">
        <v>8400</v>
      </c>
    </row>
    <row r="171" spans="1:22" x14ac:dyDescent="0.3">
      <c r="A171" s="811" t="s">
        <v>6751</v>
      </c>
      <c r="B171" s="811" t="s">
        <v>1607</v>
      </c>
      <c r="C171" s="811" t="s">
        <v>1371</v>
      </c>
      <c r="D171" s="812">
        <v>2003</v>
      </c>
      <c r="E171" s="811" t="s">
        <v>1722</v>
      </c>
      <c r="F171" s="811" t="s">
        <v>2830</v>
      </c>
      <c r="G171" s="811" t="s">
        <v>1612</v>
      </c>
      <c r="H171" s="813">
        <v>38142</v>
      </c>
      <c r="I171" s="813">
        <v>38142</v>
      </c>
      <c r="J171" s="811" t="s">
        <v>1608</v>
      </c>
      <c r="K171" s="812">
        <v>56499</v>
      </c>
      <c r="L171" s="811" t="s">
        <v>1341</v>
      </c>
      <c r="M171" s="814"/>
      <c r="N171" s="811" t="s">
        <v>1613</v>
      </c>
      <c r="O171" s="812">
        <v>266202</v>
      </c>
      <c r="P171" s="811" t="s">
        <v>1608</v>
      </c>
      <c r="Q171" s="812">
        <v>114</v>
      </c>
      <c r="R171" s="811" t="s">
        <v>1341</v>
      </c>
      <c r="S171" s="811" t="s">
        <v>1341</v>
      </c>
      <c r="T171" s="812" t="b">
        <v>1</v>
      </c>
      <c r="U171" s="811" t="s">
        <v>1341</v>
      </c>
      <c r="V171" s="811" t="s">
        <v>8400</v>
      </c>
    </row>
    <row r="172" spans="1:22" x14ac:dyDescent="0.3">
      <c r="A172" s="811" t="s">
        <v>1027</v>
      </c>
      <c r="B172" s="811" t="s">
        <v>1607</v>
      </c>
      <c r="C172" s="811" t="s">
        <v>1371</v>
      </c>
      <c r="D172" s="812">
        <v>2005</v>
      </c>
      <c r="E172" s="811" t="s">
        <v>1722</v>
      </c>
      <c r="F172" s="811" t="s">
        <v>1723</v>
      </c>
      <c r="G172" s="811" t="s">
        <v>1612</v>
      </c>
      <c r="H172" s="813">
        <v>38874</v>
      </c>
      <c r="I172" s="813">
        <v>38875</v>
      </c>
      <c r="J172" s="811" t="s">
        <v>1608</v>
      </c>
      <c r="K172" s="812">
        <v>49090</v>
      </c>
      <c r="L172" s="811" t="s">
        <v>1341</v>
      </c>
      <c r="M172" s="814"/>
      <c r="N172" s="811" t="s">
        <v>1608</v>
      </c>
      <c r="O172" s="812">
        <v>3943</v>
      </c>
      <c r="P172" s="811" t="s">
        <v>1341</v>
      </c>
      <c r="Q172" s="814"/>
      <c r="R172" s="811" t="s">
        <v>1341</v>
      </c>
      <c r="S172" s="811" t="s">
        <v>1341</v>
      </c>
      <c r="T172" s="812" t="b">
        <v>0</v>
      </c>
      <c r="U172" s="811" t="s">
        <v>1341</v>
      </c>
      <c r="V172" s="811" t="s">
        <v>1341</v>
      </c>
    </row>
    <row r="173" spans="1:22" x14ac:dyDescent="0.3">
      <c r="A173" s="811" t="s">
        <v>1028</v>
      </c>
      <c r="B173" s="811" t="s">
        <v>1607</v>
      </c>
      <c r="C173" s="811" t="s">
        <v>1371</v>
      </c>
      <c r="D173" s="812">
        <v>2005</v>
      </c>
      <c r="E173" s="811" t="s">
        <v>1722</v>
      </c>
      <c r="F173" s="811" t="s">
        <v>1723</v>
      </c>
      <c r="G173" s="811" t="s">
        <v>1612</v>
      </c>
      <c r="H173" s="813">
        <v>38869</v>
      </c>
      <c r="I173" s="813">
        <v>38875</v>
      </c>
      <c r="J173" s="811" t="s">
        <v>1608</v>
      </c>
      <c r="K173" s="812">
        <v>53222</v>
      </c>
      <c r="L173" s="811" t="s">
        <v>1341</v>
      </c>
      <c r="M173" s="814"/>
      <c r="N173" s="811" t="s">
        <v>1608</v>
      </c>
      <c r="O173" s="812">
        <v>1799</v>
      </c>
      <c r="P173" s="811" t="s">
        <v>1341</v>
      </c>
      <c r="Q173" s="814"/>
      <c r="R173" s="811" t="s">
        <v>1341</v>
      </c>
      <c r="S173" s="811" t="s">
        <v>1341</v>
      </c>
      <c r="T173" s="812" t="b">
        <v>0</v>
      </c>
      <c r="U173" s="811" t="s">
        <v>1341</v>
      </c>
      <c r="V173" s="811" t="s">
        <v>1341</v>
      </c>
    </row>
    <row r="174" spans="1:22" x14ac:dyDescent="0.3">
      <c r="A174" s="811" t="s">
        <v>2160</v>
      </c>
      <c r="B174" s="811" t="s">
        <v>1607</v>
      </c>
      <c r="C174" s="811" t="s">
        <v>1371</v>
      </c>
      <c r="D174" s="812">
        <v>2006</v>
      </c>
      <c r="E174" s="811" t="s">
        <v>1722</v>
      </c>
      <c r="F174" s="811" t="s">
        <v>1723</v>
      </c>
      <c r="G174" s="811" t="s">
        <v>1612</v>
      </c>
      <c r="H174" s="813">
        <v>39232</v>
      </c>
      <c r="I174" s="813">
        <v>39232</v>
      </c>
      <c r="J174" s="811" t="s">
        <v>1608</v>
      </c>
      <c r="K174" s="812">
        <v>25782</v>
      </c>
      <c r="L174" s="811" t="s">
        <v>1341</v>
      </c>
      <c r="M174" s="814"/>
      <c r="N174" s="811" t="s">
        <v>1608</v>
      </c>
      <c r="O174" s="812">
        <v>163</v>
      </c>
      <c r="P174" s="811" t="s">
        <v>1341</v>
      </c>
      <c r="Q174" s="814"/>
      <c r="R174" s="811" t="s">
        <v>1341</v>
      </c>
      <c r="S174" s="811" t="s">
        <v>1341</v>
      </c>
      <c r="T174" s="812" t="b">
        <v>0</v>
      </c>
      <c r="U174" s="811" t="s">
        <v>1341</v>
      </c>
      <c r="V174" s="811" t="s">
        <v>1341</v>
      </c>
    </row>
    <row r="175" spans="1:22" x14ac:dyDescent="0.3">
      <c r="A175" s="811" t="s">
        <v>2159</v>
      </c>
      <c r="B175" s="811" t="s">
        <v>1607</v>
      </c>
      <c r="C175" s="811" t="s">
        <v>1371</v>
      </c>
      <c r="D175" s="812">
        <v>2006</v>
      </c>
      <c r="E175" s="811" t="s">
        <v>1722</v>
      </c>
      <c r="F175" s="811" t="s">
        <v>1723</v>
      </c>
      <c r="G175" s="811" t="s">
        <v>1612</v>
      </c>
      <c r="H175" s="813">
        <v>39225</v>
      </c>
      <c r="I175" s="813">
        <v>39225</v>
      </c>
      <c r="J175" s="811" t="s">
        <v>1608</v>
      </c>
      <c r="K175" s="812">
        <v>24493</v>
      </c>
      <c r="L175" s="811" t="s">
        <v>1341</v>
      </c>
      <c r="M175" s="814"/>
      <c r="N175" s="811" t="s">
        <v>1608</v>
      </c>
      <c r="O175" s="812">
        <v>443</v>
      </c>
      <c r="P175" s="811" t="s">
        <v>1341</v>
      </c>
      <c r="Q175" s="814"/>
      <c r="R175" s="811" t="s">
        <v>1341</v>
      </c>
      <c r="S175" s="811" t="s">
        <v>1341</v>
      </c>
      <c r="T175" s="812" t="b">
        <v>0</v>
      </c>
      <c r="U175" s="811" t="s">
        <v>1341</v>
      </c>
      <c r="V175" s="811" t="s">
        <v>1341</v>
      </c>
    </row>
    <row r="176" spans="1:22" x14ac:dyDescent="0.3">
      <c r="A176" s="811" t="s">
        <v>2151</v>
      </c>
      <c r="B176" s="811" t="s">
        <v>1607</v>
      </c>
      <c r="C176" s="811" t="s">
        <v>1371</v>
      </c>
      <c r="D176" s="812">
        <v>2006</v>
      </c>
      <c r="E176" s="811" t="s">
        <v>1722</v>
      </c>
      <c r="F176" s="811" t="s">
        <v>1723</v>
      </c>
      <c r="G176" s="811" t="s">
        <v>1612</v>
      </c>
      <c r="H176" s="813">
        <v>39237</v>
      </c>
      <c r="I176" s="813">
        <v>39237</v>
      </c>
      <c r="J176" s="811" t="s">
        <v>1608</v>
      </c>
      <c r="K176" s="812">
        <v>25965</v>
      </c>
      <c r="L176" s="811" t="s">
        <v>1341</v>
      </c>
      <c r="M176" s="814"/>
      <c r="N176" s="811" t="s">
        <v>1608</v>
      </c>
      <c r="O176" s="812">
        <v>21</v>
      </c>
      <c r="P176" s="811" t="s">
        <v>1341</v>
      </c>
      <c r="Q176" s="814"/>
      <c r="R176" s="811" t="s">
        <v>1341</v>
      </c>
      <c r="S176" s="811" t="s">
        <v>1341</v>
      </c>
      <c r="T176" s="812" t="b">
        <v>0</v>
      </c>
      <c r="U176" s="811" t="s">
        <v>1341</v>
      </c>
      <c r="V176" s="811" t="s">
        <v>1341</v>
      </c>
    </row>
    <row r="177" spans="1:22" x14ac:dyDescent="0.3">
      <c r="A177" s="811" t="s">
        <v>2161</v>
      </c>
      <c r="B177" s="811" t="s">
        <v>1607</v>
      </c>
      <c r="C177" s="811" t="s">
        <v>1371</v>
      </c>
      <c r="D177" s="812">
        <v>2006</v>
      </c>
      <c r="E177" s="811" t="s">
        <v>1722</v>
      </c>
      <c r="F177" s="811" t="s">
        <v>1723</v>
      </c>
      <c r="G177" s="811" t="s">
        <v>1612</v>
      </c>
      <c r="H177" s="813">
        <v>39226</v>
      </c>
      <c r="I177" s="813">
        <v>39226</v>
      </c>
      <c r="J177" s="811" t="s">
        <v>1608</v>
      </c>
      <c r="K177" s="812">
        <v>25699</v>
      </c>
      <c r="L177" s="811" t="s">
        <v>1341</v>
      </c>
      <c r="M177" s="814"/>
      <c r="N177" s="811" t="s">
        <v>1608</v>
      </c>
      <c r="O177" s="812">
        <v>347</v>
      </c>
      <c r="P177" s="811" t="s">
        <v>1341</v>
      </c>
      <c r="Q177" s="814"/>
      <c r="R177" s="811" t="s">
        <v>1341</v>
      </c>
      <c r="S177" s="811" t="s">
        <v>1341</v>
      </c>
      <c r="T177" s="812" t="b">
        <v>0</v>
      </c>
      <c r="U177" s="811" t="s">
        <v>1341</v>
      </c>
      <c r="V177" s="811" t="s">
        <v>1341</v>
      </c>
    </row>
    <row r="178" spans="1:22" x14ac:dyDescent="0.3">
      <c r="A178" s="811" t="s">
        <v>2153</v>
      </c>
      <c r="B178" s="811" t="s">
        <v>1607</v>
      </c>
      <c r="C178" s="811" t="s">
        <v>1371</v>
      </c>
      <c r="D178" s="812">
        <v>2006</v>
      </c>
      <c r="E178" s="811" t="s">
        <v>1722</v>
      </c>
      <c r="F178" s="811" t="s">
        <v>1723</v>
      </c>
      <c r="G178" s="811" t="s">
        <v>1612</v>
      </c>
      <c r="H178" s="813">
        <v>39233</v>
      </c>
      <c r="I178" s="813">
        <v>39233</v>
      </c>
      <c r="J178" s="811" t="s">
        <v>1608</v>
      </c>
      <c r="K178" s="812">
        <v>25812</v>
      </c>
      <c r="L178" s="811" t="s">
        <v>1341</v>
      </c>
      <c r="M178" s="814"/>
      <c r="N178" s="811" t="s">
        <v>1608</v>
      </c>
      <c r="O178" s="812">
        <v>140</v>
      </c>
      <c r="P178" s="811" t="s">
        <v>1341</v>
      </c>
      <c r="Q178" s="814"/>
      <c r="R178" s="811" t="s">
        <v>1341</v>
      </c>
      <c r="S178" s="811" t="s">
        <v>1341</v>
      </c>
      <c r="T178" s="812" t="b">
        <v>0</v>
      </c>
      <c r="U178" s="811" t="s">
        <v>1341</v>
      </c>
      <c r="V178" s="811" t="s">
        <v>1341</v>
      </c>
    </row>
    <row r="179" spans="1:22" x14ac:dyDescent="0.3">
      <c r="A179" s="811" t="s">
        <v>2152</v>
      </c>
      <c r="B179" s="811" t="s">
        <v>1607</v>
      </c>
      <c r="C179" s="811" t="s">
        <v>1371</v>
      </c>
      <c r="D179" s="812">
        <v>2006</v>
      </c>
      <c r="E179" s="811" t="s">
        <v>1722</v>
      </c>
      <c r="F179" s="811" t="s">
        <v>1723</v>
      </c>
      <c r="G179" s="811" t="s">
        <v>1612</v>
      </c>
      <c r="H179" s="813">
        <v>39234</v>
      </c>
      <c r="I179" s="813">
        <v>39234</v>
      </c>
      <c r="J179" s="811" t="s">
        <v>1608</v>
      </c>
      <c r="K179" s="812">
        <v>25899</v>
      </c>
      <c r="L179" s="811" t="s">
        <v>1341</v>
      </c>
      <c r="M179" s="814"/>
      <c r="N179" s="811" t="s">
        <v>1608</v>
      </c>
      <c r="O179" s="812">
        <v>59</v>
      </c>
      <c r="P179" s="811" t="s">
        <v>1341</v>
      </c>
      <c r="Q179" s="814"/>
      <c r="R179" s="811" t="s">
        <v>1341</v>
      </c>
      <c r="S179" s="811" t="s">
        <v>1341</v>
      </c>
      <c r="T179" s="812" t="b">
        <v>0</v>
      </c>
      <c r="U179" s="811" t="s">
        <v>1341</v>
      </c>
      <c r="V179" s="811" t="s">
        <v>1341</v>
      </c>
    </row>
    <row r="180" spans="1:22" x14ac:dyDescent="0.3">
      <c r="A180" s="811" t="s">
        <v>2157</v>
      </c>
      <c r="B180" s="811" t="s">
        <v>1607</v>
      </c>
      <c r="C180" s="811" t="s">
        <v>1371</v>
      </c>
      <c r="D180" s="812">
        <v>2006</v>
      </c>
      <c r="E180" s="811" t="s">
        <v>1722</v>
      </c>
      <c r="F180" s="811" t="s">
        <v>1723</v>
      </c>
      <c r="G180" s="811" t="s">
        <v>1612</v>
      </c>
      <c r="H180" s="813">
        <v>39238</v>
      </c>
      <c r="I180" s="813">
        <v>39238</v>
      </c>
      <c r="J180" s="811" t="s">
        <v>1608</v>
      </c>
      <c r="K180" s="812">
        <v>51746</v>
      </c>
      <c r="L180" s="811" t="s">
        <v>1341</v>
      </c>
      <c r="M180" s="814"/>
      <c r="N180" s="811" t="s">
        <v>1608</v>
      </c>
      <c r="O180" s="812">
        <v>154</v>
      </c>
      <c r="P180" s="811" t="s">
        <v>1341</v>
      </c>
      <c r="Q180" s="814"/>
      <c r="R180" s="811" t="s">
        <v>1341</v>
      </c>
      <c r="S180" s="811" t="s">
        <v>1341</v>
      </c>
      <c r="T180" s="812" t="b">
        <v>0</v>
      </c>
      <c r="U180" s="811" t="s">
        <v>1341</v>
      </c>
      <c r="V180" s="811" t="s">
        <v>1341</v>
      </c>
    </row>
    <row r="181" spans="1:22" x14ac:dyDescent="0.3">
      <c r="A181" s="811" t="s">
        <v>2158</v>
      </c>
      <c r="B181" s="811" t="s">
        <v>1607</v>
      </c>
      <c r="C181" s="811" t="s">
        <v>1371</v>
      </c>
      <c r="D181" s="812">
        <v>2007</v>
      </c>
      <c r="E181" s="811" t="s">
        <v>1722</v>
      </c>
      <c r="F181" s="811" t="s">
        <v>1723</v>
      </c>
      <c r="G181" s="811" t="s">
        <v>1612</v>
      </c>
      <c r="H181" s="813">
        <v>39605</v>
      </c>
      <c r="I181" s="813">
        <v>39605</v>
      </c>
      <c r="J181" s="811" t="s">
        <v>1608</v>
      </c>
      <c r="K181" s="812">
        <v>25945</v>
      </c>
      <c r="L181" s="811" t="s">
        <v>1341</v>
      </c>
      <c r="M181" s="814"/>
      <c r="N181" s="811" t="s">
        <v>1341</v>
      </c>
      <c r="O181" s="814"/>
      <c r="P181" s="811" t="s">
        <v>1341</v>
      </c>
      <c r="Q181" s="814"/>
      <c r="R181" s="811" t="s">
        <v>1341</v>
      </c>
      <c r="S181" s="811" t="s">
        <v>1341</v>
      </c>
      <c r="T181" s="812" t="b">
        <v>0</v>
      </c>
      <c r="U181" s="811" t="s">
        <v>1341</v>
      </c>
      <c r="V181" s="811" t="s">
        <v>1341</v>
      </c>
    </row>
    <row r="182" spans="1:22" x14ac:dyDescent="0.3">
      <c r="A182" s="811" t="s">
        <v>2147</v>
      </c>
      <c r="B182" s="811" t="s">
        <v>1607</v>
      </c>
      <c r="C182" s="811" t="s">
        <v>1371</v>
      </c>
      <c r="D182" s="812">
        <v>2007</v>
      </c>
      <c r="E182" s="811" t="s">
        <v>1722</v>
      </c>
      <c r="F182" s="811" t="s">
        <v>1723</v>
      </c>
      <c r="G182" s="811" t="s">
        <v>1612</v>
      </c>
      <c r="H182" s="813">
        <v>39602</v>
      </c>
      <c r="I182" s="813">
        <v>39602</v>
      </c>
      <c r="J182" s="811" t="s">
        <v>1608</v>
      </c>
      <c r="K182" s="812">
        <v>25630</v>
      </c>
      <c r="L182" s="811" t="s">
        <v>1341</v>
      </c>
      <c r="M182" s="814"/>
      <c r="N182" s="811" t="s">
        <v>1608</v>
      </c>
      <c r="O182" s="812">
        <v>311</v>
      </c>
      <c r="P182" s="811" t="s">
        <v>1341</v>
      </c>
      <c r="Q182" s="814"/>
      <c r="R182" s="811" t="s">
        <v>1341</v>
      </c>
      <c r="S182" s="811" t="s">
        <v>1341</v>
      </c>
      <c r="T182" s="812" t="b">
        <v>0</v>
      </c>
      <c r="U182" s="811" t="s">
        <v>1341</v>
      </c>
      <c r="V182" s="811" t="s">
        <v>1341</v>
      </c>
    </row>
    <row r="183" spans="1:22" x14ac:dyDescent="0.3">
      <c r="A183" s="811" t="s">
        <v>2156</v>
      </c>
      <c r="B183" s="811" t="s">
        <v>1607</v>
      </c>
      <c r="C183" s="811" t="s">
        <v>1371</v>
      </c>
      <c r="D183" s="812">
        <v>2007</v>
      </c>
      <c r="E183" s="811" t="s">
        <v>1722</v>
      </c>
      <c r="F183" s="811" t="s">
        <v>1723</v>
      </c>
      <c r="G183" s="811" t="s">
        <v>1612</v>
      </c>
      <c r="H183" s="813">
        <v>39609</v>
      </c>
      <c r="I183" s="813">
        <v>39609</v>
      </c>
      <c r="J183" s="811" t="s">
        <v>1608</v>
      </c>
      <c r="K183" s="812">
        <v>25530</v>
      </c>
      <c r="L183" s="811" t="s">
        <v>1341</v>
      </c>
      <c r="M183" s="814"/>
      <c r="N183" s="811" t="s">
        <v>1608</v>
      </c>
      <c r="O183" s="812">
        <v>415</v>
      </c>
      <c r="P183" s="811" t="s">
        <v>1341</v>
      </c>
      <c r="Q183" s="814"/>
      <c r="R183" s="811" t="s">
        <v>1341</v>
      </c>
      <c r="S183" s="811" t="s">
        <v>1341</v>
      </c>
      <c r="T183" s="812" t="b">
        <v>0</v>
      </c>
      <c r="U183" s="811" t="s">
        <v>1341</v>
      </c>
      <c r="V183" s="811" t="s">
        <v>1341</v>
      </c>
    </row>
    <row r="184" spans="1:22" x14ac:dyDescent="0.3">
      <c r="A184" s="811" t="s">
        <v>2154</v>
      </c>
      <c r="B184" s="811" t="s">
        <v>1607</v>
      </c>
      <c r="C184" s="811" t="s">
        <v>1371</v>
      </c>
      <c r="D184" s="812">
        <v>2007</v>
      </c>
      <c r="E184" s="811" t="s">
        <v>1722</v>
      </c>
      <c r="F184" s="811" t="s">
        <v>1723</v>
      </c>
      <c r="G184" s="811" t="s">
        <v>1612</v>
      </c>
      <c r="H184" s="813">
        <v>39615</v>
      </c>
      <c r="I184" s="813">
        <v>39615</v>
      </c>
      <c r="J184" s="811" t="s">
        <v>1608</v>
      </c>
      <c r="K184" s="812">
        <v>26026</v>
      </c>
      <c r="L184" s="811" t="s">
        <v>1341</v>
      </c>
      <c r="M184" s="814"/>
      <c r="N184" s="811" t="s">
        <v>1608</v>
      </c>
      <c r="O184" s="812">
        <v>105</v>
      </c>
      <c r="P184" s="811" t="s">
        <v>1341</v>
      </c>
      <c r="Q184" s="814"/>
      <c r="R184" s="811" t="s">
        <v>1341</v>
      </c>
      <c r="S184" s="811" t="s">
        <v>1341</v>
      </c>
      <c r="T184" s="812" t="b">
        <v>0</v>
      </c>
      <c r="U184" s="811" t="s">
        <v>1341</v>
      </c>
      <c r="V184" s="811" t="s">
        <v>1341</v>
      </c>
    </row>
    <row r="185" spans="1:22" x14ac:dyDescent="0.3">
      <c r="A185" s="811" t="s">
        <v>2149</v>
      </c>
      <c r="B185" s="811" t="s">
        <v>1607</v>
      </c>
      <c r="C185" s="811" t="s">
        <v>1371</v>
      </c>
      <c r="D185" s="812">
        <v>2007</v>
      </c>
      <c r="E185" s="811" t="s">
        <v>1722</v>
      </c>
      <c r="F185" s="811" t="s">
        <v>1723</v>
      </c>
      <c r="G185" s="811" t="s">
        <v>1612</v>
      </c>
      <c r="H185" s="813">
        <v>39603</v>
      </c>
      <c r="I185" s="813">
        <v>39603</v>
      </c>
      <c r="J185" s="811" t="s">
        <v>1608</v>
      </c>
      <c r="K185" s="812">
        <v>25727</v>
      </c>
      <c r="L185" s="811" t="s">
        <v>1341</v>
      </c>
      <c r="M185" s="814"/>
      <c r="N185" s="811" t="s">
        <v>1608</v>
      </c>
      <c r="O185" s="812">
        <v>260</v>
      </c>
      <c r="P185" s="811" t="s">
        <v>1341</v>
      </c>
      <c r="Q185" s="814"/>
      <c r="R185" s="811" t="s">
        <v>1341</v>
      </c>
      <c r="S185" s="811" t="s">
        <v>1341</v>
      </c>
      <c r="T185" s="812" t="b">
        <v>0</v>
      </c>
      <c r="U185" s="811" t="s">
        <v>1341</v>
      </c>
      <c r="V185" s="811" t="s">
        <v>1341</v>
      </c>
    </row>
    <row r="186" spans="1:22" x14ac:dyDescent="0.3">
      <c r="A186" s="811" t="s">
        <v>2155</v>
      </c>
      <c r="B186" s="811" t="s">
        <v>1607</v>
      </c>
      <c r="C186" s="811" t="s">
        <v>1371</v>
      </c>
      <c r="D186" s="812">
        <v>2007</v>
      </c>
      <c r="E186" s="811" t="s">
        <v>1722</v>
      </c>
      <c r="F186" s="811" t="s">
        <v>1723</v>
      </c>
      <c r="G186" s="811" t="s">
        <v>1612</v>
      </c>
      <c r="H186" s="813">
        <v>39617</v>
      </c>
      <c r="I186" s="813">
        <v>39617</v>
      </c>
      <c r="J186" s="811" t="s">
        <v>1608</v>
      </c>
      <c r="K186" s="812">
        <v>27829</v>
      </c>
      <c r="L186" s="811" t="s">
        <v>1341</v>
      </c>
      <c r="M186" s="814"/>
      <c r="N186" s="811" t="s">
        <v>1341</v>
      </c>
      <c r="O186" s="814"/>
      <c r="P186" s="811" t="s">
        <v>1341</v>
      </c>
      <c r="Q186" s="814"/>
      <c r="R186" s="811" t="s">
        <v>1341</v>
      </c>
      <c r="S186" s="811" t="s">
        <v>1341</v>
      </c>
      <c r="T186" s="812" t="b">
        <v>0</v>
      </c>
      <c r="U186" s="811" t="s">
        <v>1341</v>
      </c>
      <c r="V186" s="811" t="s">
        <v>1341</v>
      </c>
    </row>
    <row r="187" spans="1:22" x14ac:dyDescent="0.3">
      <c r="A187" s="811" t="s">
        <v>2148</v>
      </c>
      <c r="B187" s="811" t="s">
        <v>1607</v>
      </c>
      <c r="C187" s="811" t="s">
        <v>1371</v>
      </c>
      <c r="D187" s="812">
        <v>2007</v>
      </c>
      <c r="E187" s="811" t="s">
        <v>1722</v>
      </c>
      <c r="F187" s="811" t="s">
        <v>1723</v>
      </c>
      <c r="G187" s="811" t="s">
        <v>1612</v>
      </c>
      <c r="H187" s="813">
        <v>39602</v>
      </c>
      <c r="I187" s="813">
        <v>39602</v>
      </c>
      <c r="J187" s="811" t="s">
        <v>1608</v>
      </c>
      <c r="K187" s="812">
        <v>25635</v>
      </c>
      <c r="L187" s="811" t="s">
        <v>1341</v>
      </c>
      <c r="M187" s="814"/>
      <c r="N187" s="811" t="s">
        <v>1608</v>
      </c>
      <c r="O187" s="812">
        <v>259</v>
      </c>
      <c r="P187" s="811" t="s">
        <v>1341</v>
      </c>
      <c r="Q187" s="814"/>
      <c r="R187" s="811" t="s">
        <v>1341</v>
      </c>
      <c r="S187" s="811" t="s">
        <v>1341</v>
      </c>
      <c r="T187" s="812" t="b">
        <v>0</v>
      </c>
      <c r="U187" s="811" t="s">
        <v>1341</v>
      </c>
      <c r="V187" s="811" t="s">
        <v>1341</v>
      </c>
    </row>
    <row r="188" spans="1:22" x14ac:dyDescent="0.3">
      <c r="A188" s="811" t="s">
        <v>2150</v>
      </c>
      <c r="B188" s="811" t="s">
        <v>1607</v>
      </c>
      <c r="C188" s="811" t="s">
        <v>1371</v>
      </c>
      <c r="D188" s="812">
        <v>2007</v>
      </c>
      <c r="E188" s="811" t="s">
        <v>1722</v>
      </c>
      <c r="F188" s="811" t="s">
        <v>1723</v>
      </c>
      <c r="G188" s="811" t="s">
        <v>1612</v>
      </c>
      <c r="H188" s="813">
        <v>39601</v>
      </c>
      <c r="I188" s="813">
        <v>39601</v>
      </c>
      <c r="J188" s="811" t="s">
        <v>1608</v>
      </c>
      <c r="K188" s="812">
        <v>25857</v>
      </c>
      <c r="L188" s="811" t="s">
        <v>1341</v>
      </c>
      <c r="M188" s="814"/>
      <c r="N188" s="811" t="s">
        <v>1608</v>
      </c>
      <c r="O188" s="812">
        <v>104</v>
      </c>
      <c r="P188" s="811" t="s">
        <v>1341</v>
      </c>
      <c r="Q188" s="814"/>
      <c r="R188" s="811" t="s">
        <v>1341</v>
      </c>
      <c r="S188" s="811" t="s">
        <v>1341</v>
      </c>
      <c r="T188" s="812" t="b">
        <v>0</v>
      </c>
      <c r="U188" s="811" t="s">
        <v>1341</v>
      </c>
      <c r="V188" s="811" t="s">
        <v>1341</v>
      </c>
    </row>
    <row r="189" spans="1:22" x14ac:dyDescent="0.3">
      <c r="A189" s="811" t="s">
        <v>1726</v>
      </c>
      <c r="B189" s="811" t="s">
        <v>1607</v>
      </c>
      <c r="C189" s="811" t="s">
        <v>1371</v>
      </c>
      <c r="D189" s="812">
        <v>2008</v>
      </c>
      <c r="E189" s="811" t="s">
        <v>1722</v>
      </c>
      <c r="F189" s="811" t="s">
        <v>1723</v>
      </c>
      <c r="G189" s="811" t="s">
        <v>1612</v>
      </c>
      <c r="H189" s="813">
        <v>39972</v>
      </c>
      <c r="I189" s="813">
        <v>39972</v>
      </c>
      <c r="J189" s="811" t="s">
        <v>1608</v>
      </c>
      <c r="K189" s="812">
        <v>32558</v>
      </c>
      <c r="L189" s="811" t="s">
        <v>1341</v>
      </c>
      <c r="M189" s="814"/>
      <c r="N189" s="811" t="s">
        <v>1613</v>
      </c>
      <c r="O189" s="812">
        <v>15550</v>
      </c>
      <c r="P189" s="811" t="s">
        <v>1608</v>
      </c>
      <c r="Q189" s="812">
        <v>565</v>
      </c>
      <c r="R189" s="811" t="s">
        <v>1341</v>
      </c>
      <c r="S189" s="811" t="s">
        <v>1341</v>
      </c>
      <c r="T189" s="812" t="b">
        <v>0</v>
      </c>
      <c r="U189" s="811" t="s">
        <v>1341</v>
      </c>
      <c r="V189" s="811" t="s">
        <v>1341</v>
      </c>
    </row>
    <row r="190" spans="1:22" x14ac:dyDescent="0.3">
      <c r="A190" s="811" t="s">
        <v>1721</v>
      </c>
      <c r="B190" s="811" t="s">
        <v>1607</v>
      </c>
      <c r="C190" s="811" t="s">
        <v>1371</v>
      </c>
      <c r="D190" s="812">
        <v>2008</v>
      </c>
      <c r="E190" s="811" t="s">
        <v>1722</v>
      </c>
      <c r="F190" s="811" t="s">
        <v>1723</v>
      </c>
      <c r="G190" s="811" t="s">
        <v>1612</v>
      </c>
      <c r="H190" s="813">
        <v>39972</v>
      </c>
      <c r="I190" s="813">
        <v>39972</v>
      </c>
      <c r="J190" s="811" t="s">
        <v>1608</v>
      </c>
      <c r="K190" s="812">
        <v>55246</v>
      </c>
      <c r="L190" s="811" t="s">
        <v>1341</v>
      </c>
      <c r="M190" s="814"/>
      <c r="N190" s="811" t="s">
        <v>1613</v>
      </c>
      <c r="O190" s="812">
        <v>26279</v>
      </c>
      <c r="P190" s="811" t="s">
        <v>1608</v>
      </c>
      <c r="Q190" s="812">
        <v>729</v>
      </c>
      <c r="R190" s="811" t="s">
        <v>1341</v>
      </c>
      <c r="S190" s="811" t="s">
        <v>1341</v>
      </c>
      <c r="T190" s="812" t="b">
        <v>0</v>
      </c>
      <c r="U190" s="811" t="s">
        <v>1341</v>
      </c>
      <c r="V190" s="811" t="s">
        <v>1341</v>
      </c>
    </row>
    <row r="191" spans="1:22" x14ac:dyDescent="0.3">
      <c r="A191" s="811" t="s">
        <v>1724</v>
      </c>
      <c r="B191" s="811" t="s">
        <v>1607</v>
      </c>
      <c r="C191" s="811" t="s">
        <v>1371</v>
      </c>
      <c r="D191" s="812">
        <v>2008</v>
      </c>
      <c r="E191" s="811" t="s">
        <v>1722</v>
      </c>
      <c r="F191" s="811" t="s">
        <v>1723</v>
      </c>
      <c r="G191" s="811" t="s">
        <v>1612</v>
      </c>
      <c r="H191" s="813">
        <v>39972</v>
      </c>
      <c r="I191" s="813">
        <v>39972</v>
      </c>
      <c r="J191" s="811" t="s">
        <v>1608</v>
      </c>
      <c r="K191" s="812">
        <v>54343</v>
      </c>
      <c r="L191" s="811" t="s">
        <v>1341</v>
      </c>
      <c r="M191" s="814"/>
      <c r="N191" s="811" t="s">
        <v>1613</v>
      </c>
      <c r="O191" s="812">
        <v>25849</v>
      </c>
      <c r="P191" s="811" t="s">
        <v>1608</v>
      </c>
      <c r="Q191" s="812">
        <v>717</v>
      </c>
      <c r="R191" s="811" t="s">
        <v>1341</v>
      </c>
      <c r="S191" s="811" t="s">
        <v>1341</v>
      </c>
      <c r="T191" s="812" t="b">
        <v>0</v>
      </c>
      <c r="U191" s="811" t="s">
        <v>1341</v>
      </c>
      <c r="V191" s="811" t="s">
        <v>1341</v>
      </c>
    </row>
    <row r="192" spans="1:22" x14ac:dyDescent="0.3">
      <c r="A192" s="811" t="s">
        <v>1725</v>
      </c>
      <c r="B192" s="811" t="s">
        <v>1607</v>
      </c>
      <c r="C192" s="811" t="s">
        <v>1371</v>
      </c>
      <c r="D192" s="812">
        <v>2008</v>
      </c>
      <c r="E192" s="811" t="s">
        <v>1722</v>
      </c>
      <c r="F192" s="811" t="s">
        <v>1723</v>
      </c>
      <c r="G192" s="811" t="s">
        <v>1612</v>
      </c>
      <c r="H192" s="813">
        <v>39972</v>
      </c>
      <c r="I192" s="813">
        <v>39972</v>
      </c>
      <c r="J192" s="811" t="s">
        <v>1608</v>
      </c>
      <c r="K192" s="812">
        <v>53273</v>
      </c>
      <c r="L192" s="811" t="s">
        <v>1341</v>
      </c>
      <c r="M192" s="814"/>
      <c r="N192" s="811" t="s">
        <v>1613</v>
      </c>
      <c r="O192" s="812">
        <v>25341</v>
      </c>
      <c r="P192" s="811" t="s">
        <v>1608</v>
      </c>
      <c r="Q192" s="812">
        <v>703</v>
      </c>
      <c r="R192" s="811" t="s">
        <v>1341</v>
      </c>
      <c r="S192" s="811" t="s">
        <v>1341</v>
      </c>
      <c r="T192" s="812" t="b">
        <v>0</v>
      </c>
      <c r="U192" s="811" t="s">
        <v>1341</v>
      </c>
      <c r="V192" s="811" t="s">
        <v>1341</v>
      </c>
    </row>
    <row r="193" spans="1:22" x14ac:dyDescent="0.3">
      <c r="A193" s="811" t="s">
        <v>8404</v>
      </c>
      <c r="B193" s="811" t="s">
        <v>1607</v>
      </c>
      <c r="C193" s="811" t="s">
        <v>515</v>
      </c>
      <c r="D193" s="812">
        <v>2002</v>
      </c>
      <c r="E193" s="811" t="s">
        <v>2163</v>
      </c>
      <c r="F193" s="811" t="s">
        <v>2164</v>
      </c>
      <c r="G193" s="811" t="s">
        <v>1612</v>
      </c>
      <c r="H193" s="813">
        <v>37773</v>
      </c>
      <c r="I193" s="813">
        <v>37773</v>
      </c>
      <c r="J193" s="811" t="s">
        <v>1608</v>
      </c>
      <c r="K193" s="812">
        <v>200052</v>
      </c>
      <c r="L193" s="811" t="s">
        <v>1341</v>
      </c>
      <c r="M193" s="814"/>
      <c r="N193" s="811" t="s">
        <v>1608</v>
      </c>
      <c r="O193" s="812">
        <v>1573</v>
      </c>
      <c r="P193" s="811" t="s">
        <v>1341</v>
      </c>
      <c r="Q193" s="814"/>
      <c r="R193" s="811" t="s">
        <v>1341</v>
      </c>
      <c r="S193" s="811" t="s">
        <v>1341</v>
      </c>
      <c r="T193" s="812" t="b">
        <v>1</v>
      </c>
      <c r="U193" s="811" t="s">
        <v>1341</v>
      </c>
      <c r="V193" s="811" t="s">
        <v>8400</v>
      </c>
    </row>
    <row r="194" spans="1:22" x14ac:dyDescent="0.3">
      <c r="A194" s="811" t="s">
        <v>8405</v>
      </c>
      <c r="B194" s="811" t="s">
        <v>1607</v>
      </c>
      <c r="C194" s="811" t="s">
        <v>515</v>
      </c>
      <c r="D194" s="812">
        <v>2003</v>
      </c>
      <c r="E194" s="811" t="s">
        <v>2163</v>
      </c>
      <c r="F194" s="811" t="s">
        <v>2164</v>
      </c>
      <c r="G194" s="811" t="s">
        <v>1612</v>
      </c>
      <c r="H194" s="813">
        <v>38139</v>
      </c>
      <c r="I194" s="813">
        <v>38139</v>
      </c>
      <c r="J194" s="811" t="s">
        <v>1608</v>
      </c>
      <c r="K194" s="812">
        <v>200930</v>
      </c>
      <c r="L194" s="811" t="s">
        <v>1613</v>
      </c>
      <c r="M194" s="812">
        <v>364</v>
      </c>
      <c r="N194" s="811" t="s">
        <v>1608</v>
      </c>
      <c r="O194" s="812">
        <v>706</v>
      </c>
      <c r="P194" s="811" t="s">
        <v>1341</v>
      </c>
      <c r="Q194" s="814"/>
      <c r="R194" s="811" t="s">
        <v>1341</v>
      </c>
      <c r="S194" s="811" t="s">
        <v>1341</v>
      </c>
      <c r="T194" s="812" t="b">
        <v>1</v>
      </c>
      <c r="U194" s="811" t="s">
        <v>1341</v>
      </c>
      <c r="V194" s="811" t="s">
        <v>8400</v>
      </c>
    </row>
    <row r="195" spans="1:22" x14ac:dyDescent="0.3">
      <c r="A195" s="811" t="s">
        <v>8406</v>
      </c>
      <c r="B195" s="811" t="s">
        <v>1607</v>
      </c>
      <c r="C195" s="811" t="s">
        <v>515</v>
      </c>
      <c r="D195" s="812">
        <v>2004</v>
      </c>
      <c r="E195" s="811" t="s">
        <v>2163</v>
      </c>
      <c r="F195" s="811" t="s">
        <v>2164</v>
      </c>
      <c r="G195" s="811" t="s">
        <v>1612</v>
      </c>
      <c r="H195" s="813">
        <v>38498</v>
      </c>
      <c r="I195" s="813">
        <v>38498</v>
      </c>
      <c r="J195" s="811" t="s">
        <v>1608</v>
      </c>
      <c r="K195" s="812">
        <v>202083</v>
      </c>
      <c r="L195" s="811" t="s">
        <v>1341</v>
      </c>
      <c r="M195" s="814"/>
      <c r="N195" s="811" t="s">
        <v>1341</v>
      </c>
      <c r="O195" s="814"/>
      <c r="P195" s="811" t="s">
        <v>1341</v>
      </c>
      <c r="Q195" s="814"/>
      <c r="R195" s="811" t="s">
        <v>1341</v>
      </c>
      <c r="S195" s="811" t="s">
        <v>1341</v>
      </c>
      <c r="T195" s="812" t="b">
        <v>1</v>
      </c>
      <c r="U195" s="811" t="s">
        <v>1341</v>
      </c>
      <c r="V195" s="811" t="s">
        <v>8400</v>
      </c>
    </row>
    <row r="196" spans="1:22" x14ac:dyDescent="0.3">
      <c r="A196" s="811" t="s">
        <v>2162</v>
      </c>
      <c r="B196" s="811" t="s">
        <v>1607</v>
      </c>
      <c r="C196" s="811" t="s">
        <v>515</v>
      </c>
      <c r="D196" s="812">
        <v>2005</v>
      </c>
      <c r="E196" s="811" t="s">
        <v>2163</v>
      </c>
      <c r="F196" s="811" t="s">
        <v>2164</v>
      </c>
      <c r="G196" s="811" t="s">
        <v>1612</v>
      </c>
      <c r="H196" s="813">
        <v>38869</v>
      </c>
      <c r="I196" s="813">
        <v>38869</v>
      </c>
      <c r="J196" s="811" t="s">
        <v>1608</v>
      </c>
      <c r="K196" s="812">
        <v>202786</v>
      </c>
      <c r="L196" s="811" t="s">
        <v>1341</v>
      </c>
      <c r="M196" s="814"/>
      <c r="N196" s="811" t="s">
        <v>1608</v>
      </c>
      <c r="O196" s="812">
        <v>244</v>
      </c>
      <c r="P196" s="811" t="s">
        <v>1341</v>
      </c>
      <c r="Q196" s="814"/>
      <c r="R196" s="811" t="s">
        <v>1341</v>
      </c>
      <c r="S196" s="811" t="s">
        <v>1341</v>
      </c>
      <c r="T196" s="812" t="b">
        <v>0</v>
      </c>
      <c r="U196" s="811" t="s">
        <v>1341</v>
      </c>
      <c r="V196" s="811" t="s">
        <v>1341</v>
      </c>
    </row>
    <row r="197" spans="1:22" x14ac:dyDescent="0.3">
      <c r="A197" s="811" t="s">
        <v>2167</v>
      </c>
      <c r="B197" s="811" t="s">
        <v>1607</v>
      </c>
      <c r="C197" s="811" t="s">
        <v>515</v>
      </c>
      <c r="D197" s="812">
        <v>2006</v>
      </c>
      <c r="E197" s="811" t="s">
        <v>2163</v>
      </c>
      <c r="F197" s="811" t="s">
        <v>2164</v>
      </c>
      <c r="G197" s="811" t="s">
        <v>1612</v>
      </c>
      <c r="H197" s="813">
        <v>39228</v>
      </c>
      <c r="I197" s="813">
        <v>39228</v>
      </c>
      <c r="J197" s="811" t="s">
        <v>1608</v>
      </c>
      <c r="K197" s="812">
        <v>200790</v>
      </c>
      <c r="L197" s="811" t="s">
        <v>1613</v>
      </c>
      <c r="M197" s="812">
        <v>404</v>
      </c>
      <c r="N197" s="811" t="s">
        <v>1608</v>
      </c>
      <c r="O197" s="812">
        <v>806</v>
      </c>
      <c r="P197" s="811" t="s">
        <v>1341</v>
      </c>
      <c r="Q197" s="814"/>
      <c r="R197" s="811" t="s">
        <v>1341</v>
      </c>
      <c r="S197" s="811" t="s">
        <v>1341</v>
      </c>
      <c r="T197" s="812" t="b">
        <v>0</v>
      </c>
      <c r="U197" s="811" t="s">
        <v>1341</v>
      </c>
      <c r="V197" s="811" t="s">
        <v>1341</v>
      </c>
    </row>
    <row r="198" spans="1:22" x14ac:dyDescent="0.3">
      <c r="A198" s="811" t="s">
        <v>2166</v>
      </c>
      <c r="B198" s="811" t="s">
        <v>1607</v>
      </c>
      <c r="C198" s="811" t="s">
        <v>515</v>
      </c>
      <c r="D198" s="812">
        <v>2007</v>
      </c>
      <c r="E198" s="811" t="s">
        <v>2163</v>
      </c>
      <c r="F198" s="811" t="s">
        <v>2164</v>
      </c>
      <c r="G198" s="811" t="s">
        <v>1612</v>
      </c>
      <c r="H198" s="813">
        <v>39601</v>
      </c>
      <c r="I198" s="813">
        <v>39601</v>
      </c>
      <c r="J198" s="811" t="s">
        <v>1608</v>
      </c>
      <c r="K198" s="812">
        <v>201920</v>
      </c>
      <c r="L198" s="811" t="s">
        <v>1341</v>
      </c>
      <c r="M198" s="814"/>
      <c r="N198" s="811" t="s">
        <v>1341</v>
      </c>
      <c r="O198" s="814"/>
      <c r="P198" s="811" t="s">
        <v>1341</v>
      </c>
      <c r="Q198" s="814"/>
      <c r="R198" s="811" t="s">
        <v>1341</v>
      </c>
      <c r="S198" s="811" t="s">
        <v>1341</v>
      </c>
      <c r="T198" s="812" t="b">
        <v>0</v>
      </c>
      <c r="U198" s="811" t="s">
        <v>1341</v>
      </c>
      <c r="V198" s="811" t="s">
        <v>1341</v>
      </c>
    </row>
    <row r="199" spans="1:22" x14ac:dyDescent="0.3">
      <c r="A199" s="811" t="s">
        <v>2662</v>
      </c>
      <c r="B199" s="811" t="s">
        <v>1607</v>
      </c>
      <c r="C199" s="811" t="s">
        <v>515</v>
      </c>
      <c r="D199" s="812">
        <v>2008</v>
      </c>
      <c r="E199" s="811" t="s">
        <v>2163</v>
      </c>
      <c r="F199" s="811" t="s">
        <v>2164</v>
      </c>
      <c r="G199" s="811" t="s">
        <v>1612</v>
      </c>
      <c r="H199" s="813">
        <v>39963</v>
      </c>
      <c r="I199" s="813">
        <v>39963</v>
      </c>
      <c r="J199" s="811" t="s">
        <v>1608</v>
      </c>
      <c r="K199" s="812">
        <v>199801</v>
      </c>
      <c r="L199" s="811" t="s">
        <v>1341</v>
      </c>
      <c r="M199" s="814"/>
      <c r="N199" s="811" t="s">
        <v>1608</v>
      </c>
      <c r="O199" s="812">
        <v>1530</v>
      </c>
      <c r="P199" s="811" t="s">
        <v>1341</v>
      </c>
      <c r="Q199" s="814"/>
      <c r="R199" s="811" t="s">
        <v>1341</v>
      </c>
      <c r="S199" s="811" t="s">
        <v>1341</v>
      </c>
      <c r="T199" s="812" t="b">
        <v>0</v>
      </c>
      <c r="U199" s="811" t="s">
        <v>1341</v>
      </c>
      <c r="V199" s="811" t="s">
        <v>1341</v>
      </c>
    </row>
    <row r="200" spans="1:22" x14ac:dyDescent="0.3">
      <c r="A200" s="811" t="s">
        <v>8407</v>
      </c>
      <c r="B200" s="811" t="s">
        <v>1607</v>
      </c>
      <c r="C200" s="811" t="s">
        <v>516</v>
      </c>
      <c r="D200" s="812">
        <v>2002</v>
      </c>
      <c r="E200" s="811" t="s">
        <v>2163</v>
      </c>
      <c r="F200" s="811" t="s">
        <v>2164</v>
      </c>
      <c r="G200" s="811" t="s">
        <v>1612</v>
      </c>
      <c r="H200" s="813">
        <v>38108</v>
      </c>
      <c r="I200" s="813">
        <v>38108</v>
      </c>
      <c r="J200" s="811" t="s">
        <v>1608</v>
      </c>
      <c r="K200" s="812">
        <v>99939</v>
      </c>
      <c r="L200" s="811" t="s">
        <v>1341</v>
      </c>
      <c r="M200" s="814"/>
      <c r="N200" s="811" t="s">
        <v>1608</v>
      </c>
      <c r="O200" s="812">
        <v>1625</v>
      </c>
      <c r="P200" s="811" t="s">
        <v>1341</v>
      </c>
      <c r="Q200" s="814"/>
      <c r="R200" s="811" t="s">
        <v>1341</v>
      </c>
      <c r="S200" s="811" t="s">
        <v>1341</v>
      </c>
      <c r="T200" s="812" t="b">
        <v>1</v>
      </c>
      <c r="U200" s="811" t="s">
        <v>1341</v>
      </c>
      <c r="V200" s="811" t="s">
        <v>8400</v>
      </c>
    </row>
    <row r="201" spans="1:22" x14ac:dyDescent="0.3">
      <c r="A201" s="811" t="s">
        <v>8408</v>
      </c>
      <c r="B201" s="811" t="s">
        <v>1607</v>
      </c>
      <c r="C201" s="811" t="s">
        <v>516</v>
      </c>
      <c r="D201" s="812">
        <v>2003</v>
      </c>
      <c r="E201" s="811" t="s">
        <v>2163</v>
      </c>
      <c r="F201" s="811" t="s">
        <v>2164</v>
      </c>
      <c r="G201" s="811" t="s">
        <v>1612</v>
      </c>
      <c r="H201" s="813">
        <v>38469</v>
      </c>
      <c r="I201" s="813">
        <v>38469</v>
      </c>
      <c r="J201" s="811" t="s">
        <v>1608</v>
      </c>
      <c r="K201" s="812">
        <v>100676</v>
      </c>
      <c r="L201" s="811" t="s">
        <v>1613</v>
      </c>
      <c r="M201" s="812">
        <v>162</v>
      </c>
      <c r="N201" s="811" t="s">
        <v>1608</v>
      </c>
      <c r="O201" s="812">
        <v>162</v>
      </c>
      <c r="P201" s="811" t="s">
        <v>1341</v>
      </c>
      <c r="Q201" s="814"/>
      <c r="R201" s="811" t="s">
        <v>1341</v>
      </c>
      <c r="S201" s="811" t="s">
        <v>1341</v>
      </c>
      <c r="T201" s="812" t="b">
        <v>1</v>
      </c>
      <c r="U201" s="811" t="s">
        <v>1341</v>
      </c>
      <c r="V201" s="811" t="s">
        <v>8400</v>
      </c>
    </row>
    <row r="202" spans="1:22" x14ac:dyDescent="0.3">
      <c r="A202" s="811" t="s">
        <v>8409</v>
      </c>
      <c r="B202" s="811" t="s">
        <v>1607</v>
      </c>
      <c r="C202" s="811" t="s">
        <v>516</v>
      </c>
      <c r="D202" s="812">
        <v>2004</v>
      </c>
      <c r="E202" s="811" t="s">
        <v>2163</v>
      </c>
      <c r="F202" s="811" t="s">
        <v>2164</v>
      </c>
      <c r="G202" s="811" t="s">
        <v>1612</v>
      </c>
      <c r="H202" s="813">
        <v>38826</v>
      </c>
      <c r="I202" s="813">
        <v>38826</v>
      </c>
      <c r="J202" s="811" t="s">
        <v>1608</v>
      </c>
      <c r="K202" s="812">
        <v>100294</v>
      </c>
      <c r="L202" s="811" t="s">
        <v>1341</v>
      </c>
      <c r="M202" s="814"/>
      <c r="N202" s="811" t="s">
        <v>1608</v>
      </c>
      <c r="O202" s="812">
        <v>955</v>
      </c>
      <c r="P202" s="811" t="s">
        <v>1341</v>
      </c>
      <c r="Q202" s="814"/>
      <c r="R202" s="811" t="s">
        <v>1341</v>
      </c>
      <c r="S202" s="811" t="s">
        <v>1341</v>
      </c>
      <c r="T202" s="812" t="b">
        <v>1</v>
      </c>
      <c r="U202" s="811" t="s">
        <v>1341</v>
      </c>
      <c r="V202" s="811" t="s">
        <v>8400</v>
      </c>
    </row>
    <row r="203" spans="1:22" x14ac:dyDescent="0.3">
      <c r="A203" s="811" t="s">
        <v>2169</v>
      </c>
      <c r="B203" s="811" t="s">
        <v>1607</v>
      </c>
      <c r="C203" s="811" t="s">
        <v>516</v>
      </c>
      <c r="D203" s="812">
        <v>2005</v>
      </c>
      <c r="E203" s="811" t="s">
        <v>2163</v>
      </c>
      <c r="F203" s="811" t="s">
        <v>2164</v>
      </c>
      <c r="G203" s="811" t="s">
        <v>1612</v>
      </c>
      <c r="H203" s="813">
        <v>39200</v>
      </c>
      <c r="I203" s="813">
        <v>39200</v>
      </c>
      <c r="J203" s="811" t="s">
        <v>1608</v>
      </c>
      <c r="K203" s="812">
        <v>99699</v>
      </c>
      <c r="L203" s="811" t="s">
        <v>1613</v>
      </c>
      <c r="M203" s="812">
        <v>180</v>
      </c>
      <c r="N203" s="811" t="s">
        <v>1341</v>
      </c>
      <c r="O203" s="814"/>
      <c r="P203" s="811" t="s">
        <v>1341</v>
      </c>
      <c r="Q203" s="814"/>
      <c r="R203" s="811" t="s">
        <v>1341</v>
      </c>
      <c r="S203" s="811" t="s">
        <v>1341</v>
      </c>
      <c r="T203" s="812" t="b">
        <v>0</v>
      </c>
      <c r="U203" s="811" t="s">
        <v>1341</v>
      </c>
      <c r="V203" s="811" t="s">
        <v>1341</v>
      </c>
    </row>
    <row r="204" spans="1:22" x14ac:dyDescent="0.3">
      <c r="A204" s="811" t="s">
        <v>2165</v>
      </c>
      <c r="B204" s="811" t="s">
        <v>1607</v>
      </c>
      <c r="C204" s="811" t="s">
        <v>516</v>
      </c>
      <c r="D204" s="812">
        <v>2006</v>
      </c>
      <c r="E204" s="811" t="s">
        <v>2163</v>
      </c>
      <c r="F204" s="811" t="s">
        <v>2164</v>
      </c>
      <c r="G204" s="811" t="s">
        <v>1612</v>
      </c>
      <c r="H204" s="813">
        <v>39418</v>
      </c>
      <c r="I204" s="813">
        <v>39575</v>
      </c>
      <c r="J204" s="811" t="s">
        <v>1608</v>
      </c>
      <c r="K204" s="812">
        <v>103683</v>
      </c>
      <c r="L204" s="811" t="s">
        <v>1613</v>
      </c>
      <c r="M204" s="812">
        <v>23</v>
      </c>
      <c r="N204" s="811" t="s">
        <v>1608</v>
      </c>
      <c r="O204" s="812">
        <v>444</v>
      </c>
      <c r="P204" s="811" t="s">
        <v>1341</v>
      </c>
      <c r="Q204" s="814"/>
      <c r="R204" s="811" t="s">
        <v>1341</v>
      </c>
      <c r="S204" s="811" t="s">
        <v>1341</v>
      </c>
      <c r="T204" s="812" t="b">
        <v>0</v>
      </c>
      <c r="U204" s="811" t="s">
        <v>1341</v>
      </c>
      <c r="V204" s="811" t="s">
        <v>1341</v>
      </c>
    </row>
    <row r="205" spans="1:22" x14ac:dyDescent="0.3">
      <c r="A205" s="811" t="s">
        <v>2168</v>
      </c>
      <c r="B205" s="811" t="s">
        <v>1607</v>
      </c>
      <c r="C205" s="811" t="s">
        <v>516</v>
      </c>
      <c r="D205" s="812">
        <v>2007</v>
      </c>
      <c r="E205" s="811" t="s">
        <v>2163</v>
      </c>
      <c r="F205" s="811" t="s">
        <v>2164</v>
      </c>
      <c r="G205" s="811" t="s">
        <v>1612</v>
      </c>
      <c r="H205" s="813">
        <v>39932</v>
      </c>
      <c r="I205" s="813">
        <v>39932</v>
      </c>
      <c r="J205" s="811" t="s">
        <v>1608</v>
      </c>
      <c r="K205" s="812">
        <v>99737</v>
      </c>
      <c r="L205" s="811" t="s">
        <v>1613</v>
      </c>
      <c r="M205" s="812">
        <v>190</v>
      </c>
      <c r="N205" s="811" t="s">
        <v>1341</v>
      </c>
      <c r="O205" s="814"/>
      <c r="P205" s="811" t="s">
        <v>1341</v>
      </c>
      <c r="Q205" s="814"/>
      <c r="R205" s="811" t="s">
        <v>1341</v>
      </c>
      <c r="S205" s="811" t="s">
        <v>1341</v>
      </c>
      <c r="T205" s="812" t="b">
        <v>0</v>
      </c>
      <c r="U205" s="811" t="s">
        <v>1341</v>
      </c>
      <c r="V205" s="811" t="s">
        <v>1341</v>
      </c>
    </row>
    <row r="206" spans="1:22" x14ac:dyDescent="0.3">
      <c r="A206" s="811" t="s">
        <v>2658</v>
      </c>
      <c r="B206" s="811" t="s">
        <v>1607</v>
      </c>
      <c r="C206" s="811" t="s">
        <v>516</v>
      </c>
      <c r="D206" s="812">
        <v>2008</v>
      </c>
      <c r="E206" s="811" t="s">
        <v>2163</v>
      </c>
      <c r="F206" s="811" t="s">
        <v>2164</v>
      </c>
      <c r="G206" s="811" t="s">
        <v>1612</v>
      </c>
      <c r="H206" s="813">
        <v>40282</v>
      </c>
      <c r="I206" s="813">
        <v>40282</v>
      </c>
      <c r="J206" s="811" t="s">
        <v>1608</v>
      </c>
      <c r="K206" s="812">
        <v>94752</v>
      </c>
      <c r="L206" s="811" t="s">
        <v>1341</v>
      </c>
      <c r="M206" s="814"/>
      <c r="N206" s="811" t="s">
        <v>1608</v>
      </c>
      <c r="O206" s="812">
        <v>190</v>
      </c>
      <c r="P206" s="811" t="s">
        <v>1341</v>
      </c>
      <c r="Q206" s="814"/>
      <c r="R206" s="811" t="s">
        <v>1341</v>
      </c>
      <c r="S206" s="811" t="s">
        <v>1341</v>
      </c>
      <c r="T206" s="812" t="b">
        <v>0</v>
      </c>
      <c r="U206" s="811" t="s">
        <v>1341</v>
      </c>
      <c r="V206" s="811" t="s">
        <v>1341</v>
      </c>
    </row>
    <row r="207" spans="1:22" x14ac:dyDescent="0.3">
      <c r="A207" s="811" t="s">
        <v>2174</v>
      </c>
      <c r="B207" s="811" t="s">
        <v>1607</v>
      </c>
      <c r="C207" s="811" t="s">
        <v>536</v>
      </c>
      <c r="D207" s="812">
        <v>2005</v>
      </c>
      <c r="E207" s="811" t="s">
        <v>1771</v>
      </c>
      <c r="F207" s="811" t="s">
        <v>1772</v>
      </c>
      <c r="G207" s="811" t="s">
        <v>1612</v>
      </c>
      <c r="H207" s="813">
        <v>38870</v>
      </c>
      <c r="I207" s="813">
        <v>38872</v>
      </c>
      <c r="J207" s="811" t="s">
        <v>1608</v>
      </c>
      <c r="K207" s="812">
        <v>67347</v>
      </c>
      <c r="L207" s="811" t="s">
        <v>1613</v>
      </c>
      <c r="M207" s="812">
        <v>5925</v>
      </c>
      <c r="N207" s="811" t="s">
        <v>1608</v>
      </c>
      <c r="O207" s="812">
        <v>9184</v>
      </c>
      <c r="P207" s="811" t="s">
        <v>1613</v>
      </c>
      <c r="Q207" s="812">
        <v>395</v>
      </c>
      <c r="R207" s="811" t="s">
        <v>1341</v>
      </c>
      <c r="S207" s="811" t="s">
        <v>1341</v>
      </c>
      <c r="T207" s="812" t="b">
        <v>0</v>
      </c>
      <c r="U207" s="811" t="s">
        <v>1341</v>
      </c>
      <c r="V207" s="811" t="s">
        <v>1341</v>
      </c>
    </row>
    <row r="208" spans="1:22" x14ac:dyDescent="0.3">
      <c r="A208" s="811" t="s">
        <v>2175</v>
      </c>
      <c r="B208" s="811" t="s">
        <v>1607</v>
      </c>
      <c r="C208" s="811" t="s">
        <v>536</v>
      </c>
      <c r="D208" s="812">
        <v>2006</v>
      </c>
      <c r="E208" s="811" t="s">
        <v>1771</v>
      </c>
      <c r="F208" s="811" t="s">
        <v>1772</v>
      </c>
      <c r="G208" s="811" t="s">
        <v>1612</v>
      </c>
      <c r="H208" s="813">
        <v>39241</v>
      </c>
      <c r="I208" s="813">
        <v>39250</v>
      </c>
      <c r="J208" s="811" t="s">
        <v>1608</v>
      </c>
      <c r="K208" s="812">
        <v>78892</v>
      </c>
      <c r="L208" s="811" t="s">
        <v>1613</v>
      </c>
      <c r="M208" s="812">
        <v>4683</v>
      </c>
      <c r="N208" s="811" t="s">
        <v>1608</v>
      </c>
      <c r="O208" s="812">
        <v>7431</v>
      </c>
      <c r="P208" s="811" t="s">
        <v>1613</v>
      </c>
      <c r="Q208" s="812">
        <v>443</v>
      </c>
      <c r="R208" s="811" t="s">
        <v>1341</v>
      </c>
      <c r="S208" s="811" t="s">
        <v>1341</v>
      </c>
      <c r="T208" s="812" t="b">
        <v>0</v>
      </c>
      <c r="U208" s="811" t="s">
        <v>1341</v>
      </c>
      <c r="V208" s="811" t="s">
        <v>1341</v>
      </c>
    </row>
    <row r="209" spans="1:22" x14ac:dyDescent="0.3">
      <c r="A209" s="811" t="s">
        <v>2179</v>
      </c>
      <c r="B209" s="811" t="s">
        <v>1607</v>
      </c>
      <c r="C209" s="811" t="s">
        <v>536</v>
      </c>
      <c r="D209" s="812">
        <v>2007</v>
      </c>
      <c r="E209" s="811" t="s">
        <v>1771</v>
      </c>
      <c r="F209" s="811" t="s">
        <v>2180</v>
      </c>
      <c r="G209" s="811" t="s">
        <v>1612</v>
      </c>
      <c r="H209" s="813">
        <v>39609</v>
      </c>
      <c r="I209" s="813">
        <v>39609</v>
      </c>
      <c r="J209" s="811" t="s">
        <v>1608</v>
      </c>
      <c r="K209" s="812">
        <v>210854</v>
      </c>
      <c r="L209" s="811" t="s">
        <v>1341</v>
      </c>
      <c r="M209" s="814"/>
      <c r="N209" s="811" t="s">
        <v>1341</v>
      </c>
      <c r="O209" s="814"/>
      <c r="P209" s="811" t="s">
        <v>1341</v>
      </c>
      <c r="Q209" s="814"/>
      <c r="R209" s="811" t="s">
        <v>1341</v>
      </c>
      <c r="S209" s="811" t="s">
        <v>1341</v>
      </c>
      <c r="T209" s="812" t="b">
        <v>0</v>
      </c>
      <c r="U209" s="811" t="s">
        <v>1341</v>
      </c>
      <c r="V209" s="811" t="s">
        <v>1341</v>
      </c>
    </row>
    <row r="210" spans="1:22" x14ac:dyDescent="0.3">
      <c r="A210" s="811" t="s">
        <v>1770</v>
      </c>
      <c r="B210" s="811" t="s">
        <v>1607</v>
      </c>
      <c r="C210" s="811" t="s">
        <v>536</v>
      </c>
      <c r="D210" s="812">
        <v>2008</v>
      </c>
      <c r="E210" s="811" t="s">
        <v>1771</v>
      </c>
      <c r="F210" s="811" t="s">
        <v>1772</v>
      </c>
      <c r="G210" s="811" t="s">
        <v>1612</v>
      </c>
      <c r="H210" s="813">
        <v>39987</v>
      </c>
      <c r="I210" s="813">
        <v>39987</v>
      </c>
      <c r="J210" s="811" t="s">
        <v>1608</v>
      </c>
      <c r="K210" s="812">
        <v>67479</v>
      </c>
      <c r="L210" s="811" t="s">
        <v>1613</v>
      </c>
      <c r="M210" s="812">
        <v>431</v>
      </c>
      <c r="N210" s="811" t="s">
        <v>1608</v>
      </c>
      <c r="O210" s="812">
        <v>287</v>
      </c>
      <c r="P210" s="811" t="s">
        <v>1613</v>
      </c>
      <c r="Q210" s="812">
        <v>143</v>
      </c>
      <c r="R210" s="811" t="s">
        <v>1341</v>
      </c>
      <c r="S210" s="811" t="s">
        <v>1341</v>
      </c>
      <c r="T210" s="812" t="b">
        <v>0</v>
      </c>
      <c r="U210" s="811" t="s">
        <v>1341</v>
      </c>
      <c r="V210" s="811" t="s">
        <v>1341</v>
      </c>
    </row>
    <row r="211" spans="1:22" x14ac:dyDescent="0.3">
      <c r="A211" s="811" t="s">
        <v>8411</v>
      </c>
      <c r="B211" s="811" t="s">
        <v>1607</v>
      </c>
      <c r="C211" s="811" t="s">
        <v>1407</v>
      </c>
      <c r="D211" s="812">
        <v>2002</v>
      </c>
      <c r="E211" s="811" t="s">
        <v>2182</v>
      </c>
      <c r="F211" s="811" t="s">
        <v>2183</v>
      </c>
      <c r="G211" s="811" t="s">
        <v>1612</v>
      </c>
      <c r="H211" s="813">
        <v>37768</v>
      </c>
      <c r="I211" s="813">
        <v>37768</v>
      </c>
      <c r="J211" s="811" t="s">
        <v>1608</v>
      </c>
      <c r="K211" s="812">
        <v>150896</v>
      </c>
      <c r="L211" s="811" t="s">
        <v>1341</v>
      </c>
      <c r="M211" s="814"/>
      <c r="N211" s="811" t="s">
        <v>1608</v>
      </c>
      <c r="O211" s="812">
        <v>499</v>
      </c>
      <c r="P211" s="811" t="s">
        <v>1341</v>
      </c>
      <c r="Q211" s="814"/>
      <c r="R211" s="811" t="s">
        <v>258</v>
      </c>
      <c r="S211" s="811" t="s">
        <v>8401</v>
      </c>
      <c r="T211" s="812" t="b">
        <v>1</v>
      </c>
      <c r="U211" s="811" t="s">
        <v>1341</v>
      </c>
      <c r="V211" s="811" t="s">
        <v>8400</v>
      </c>
    </row>
    <row r="212" spans="1:22" x14ac:dyDescent="0.3">
      <c r="A212" s="811" t="s">
        <v>8410</v>
      </c>
      <c r="B212" s="811" t="s">
        <v>1607</v>
      </c>
      <c r="C212" s="811" t="s">
        <v>1407</v>
      </c>
      <c r="D212" s="812">
        <v>2002</v>
      </c>
      <c r="E212" s="811" t="s">
        <v>2182</v>
      </c>
      <c r="F212" s="811" t="s">
        <v>2183</v>
      </c>
      <c r="G212" s="811" t="s">
        <v>1612</v>
      </c>
      <c r="H212" s="813">
        <v>37769</v>
      </c>
      <c r="I212" s="813">
        <v>37769</v>
      </c>
      <c r="J212" s="811" t="s">
        <v>1608</v>
      </c>
      <c r="K212" s="812">
        <v>50691</v>
      </c>
      <c r="L212" s="811" t="s">
        <v>1341</v>
      </c>
      <c r="M212" s="814"/>
      <c r="N212" s="811" t="s">
        <v>1608</v>
      </c>
      <c r="O212" s="812">
        <v>306</v>
      </c>
      <c r="P212" s="811" t="s">
        <v>1341</v>
      </c>
      <c r="Q212" s="814"/>
      <c r="R212" s="811" t="s">
        <v>258</v>
      </c>
      <c r="S212" s="811" t="s">
        <v>8401</v>
      </c>
      <c r="T212" s="812" t="b">
        <v>1</v>
      </c>
      <c r="U212" s="811" t="s">
        <v>1341</v>
      </c>
      <c r="V212" s="811" t="s">
        <v>8400</v>
      </c>
    </row>
    <row r="213" spans="1:22" x14ac:dyDescent="0.3">
      <c r="A213" s="811" t="s">
        <v>8412</v>
      </c>
      <c r="B213" s="811" t="s">
        <v>1607</v>
      </c>
      <c r="C213" s="811" t="s">
        <v>1407</v>
      </c>
      <c r="D213" s="812">
        <v>2003</v>
      </c>
      <c r="E213" s="811" t="s">
        <v>2182</v>
      </c>
      <c r="F213" s="811" t="s">
        <v>2183</v>
      </c>
      <c r="G213" s="811" t="s">
        <v>1612</v>
      </c>
      <c r="H213" s="813">
        <v>38118</v>
      </c>
      <c r="I213" s="813">
        <v>38118</v>
      </c>
      <c r="J213" s="811" t="s">
        <v>1608</v>
      </c>
      <c r="K213" s="812">
        <v>190548</v>
      </c>
      <c r="L213" s="811" t="s">
        <v>1613</v>
      </c>
      <c r="M213" s="812">
        <v>9533</v>
      </c>
      <c r="N213" s="811" t="s">
        <v>1608</v>
      </c>
      <c r="O213" s="812">
        <v>190</v>
      </c>
      <c r="P213" s="811" t="s">
        <v>1341</v>
      </c>
      <c r="Q213" s="814"/>
      <c r="R213" s="811" t="s">
        <v>1341</v>
      </c>
      <c r="S213" s="811" t="s">
        <v>1341</v>
      </c>
      <c r="T213" s="812" t="b">
        <v>1</v>
      </c>
      <c r="U213" s="811" t="s">
        <v>1341</v>
      </c>
      <c r="V213" s="811" t="s">
        <v>8400</v>
      </c>
    </row>
    <row r="214" spans="1:22" x14ac:dyDescent="0.3">
      <c r="A214" s="811" t="s">
        <v>8413</v>
      </c>
      <c r="B214" s="811" t="s">
        <v>1607</v>
      </c>
      <c r="C214" s="811" t="s">
        <v>1407</v>
      </c>
      <c r="D214" s="812">
        <v>2004</v>
      </c>
      <c r="E214" s="811" t="s">
        <v>2182</v>
      </c>
      <c r="F214" s="811" t="s">
        <v>2183</v>
      </c>
      <c r="G214" s="811" t="s">
        <v>1612</v>
      </c>
      <c r="H214" s="813">
        <v>38508</v>
      </c>
      <c r="I214" s="813">
        <v>38508</v>
      </c>
      <c r="J214" s="811" t="s">
        <v>1608</v>
      </c>
      <c r="K214" s="812">
        <v>201951</v>
      </c>
      <c r="L214" s="811" t="s">
        <v>1613</v>
      </c>
      <c r="M214" s="812">
        <v>1649</v>
      </c>
      <c r="N214" s="811" t="s">
        <v>1341</v>
      </c>
      <c r="O214" s="814"/>
      <c r="P214" s="811" t="s">
        <v>1341</v>
      </c>
      <c r="Q214" s="814"/>
      <c r="R214" s="811" t="s">
        <v>1341</v>
      </c>
      <c r="S214" s="811" t="s">
        <v>1341</v>
      </c>
      <c r="T214" s="812" t="b">
        <v>1</v>
      </c>
      <c r="U214" s="811" t="s">
        <v>1341</v>
      </c>
      <c r="V214" s="811" t="s">
        <v>8400</v>
      </c>
    </row>
    <row r="215" spans="1:22" x14ac:dyDescent="0.3">
      <c r="A215" s="811" t="s">
        <v>2184</v>
      </c>
      <c r="B215" s="811" t="s">
        <v>1607</v>
      </c>
      <c r="C215" s="811" t="s">
        <v>1407</v>
      </c>
      <c r="D215" s="812">
        <v>2005</v>
      </c>
      <c r="E215" s="811" t="s">
        <v>2182</v>
      </c>
      <c r="F215" s="811" t="s">
        <v>2183</v>
      </c>
      <c r="G215" s="811" t="s">
        <v>1612</v>
      </c>
      <c r="H215" s="813">
        <v>38880</v>
      </c>
      <c r="I215" s="813">
        <v>38880</v>
      </c>
      <c r="J215" s="811" t="s">
        <v>1608</v>
      </c>
      <c r="K215" s="812">
        <v>199341</v>
      </c>
      <c r="L215" s="811" t="s">
        <v>1613</v>
      </c>
      <c r="M215" s="812">
        <v>6173</v>
      </c>
      <c r="N215" s="811" t="s">
        <v>1608</v>
      </c>
      <c r="O215" s="812">
        <v>267</v>
      </c>
      <c r="P215" s="811" t="s">
        <v>1341</v>
      </c>
      <c r="Q215" s="814"/>
      <c r="R215" s="811" t="s">
        <v>1341</v>
      </c>
      <c r="S215" s="811" t="s">
        <v>1341</v>
      </c>
      <c r="T215" s="812" t="b">
        <v>0</v>
      </c>
      <c r="U215" s="811" t="s">
        <v>1341</v>
      </c>
      <c r="V215" s="811" t="s">
        <v>1341</v>
      </c>
    </row>
    <row r="216" spans="1:22" x14ac:dyDescent="0.3">
      <c r="A216" s="811" t="s">
        <v>2181</v>
      </c>
      <c r="B216" s="811" t="s">
        <v>1607</v>
      </c>
      <c r="C216" s="811" t="s">
        <v>1407</v>
      </c>
      <c r="D216" s="812">
        <v>2006</v>
      </c>
      <c r="E216" s="811" t="s">
        <v>2182</v>
      </c>
      <c r="F216" s="811" t="s">
        <v>2183</v>
      </c>
      <c r="G216" s="811" t="s">
        <v>1612</v>
      </c>
      <c r="H216" s="813">
        <v>39219</v>
      </c>
      <c r="I216" s="813">
        <v>39231</v>
      </c>
      <c r="J216" s="811" t="s">
        <v>1608</v>
      </c>
      <c r="K216" s="812">
        <v>197300</v>
      </c>
      <c r="L216" s="811" t="s">
        <v>1613</v>
      </c>
      <c r="M216" s="812">
        <v>5064</v>
      </c>
      <c r="N216" s="811" t="s">
        <v>1608</v>
      </c>
      <c r="O216" s="812">
        <v>197</v>
      </c>
      <c r="P216" s="811" t="s">
        <v>1341</v>
      </c>
      <c r="Q216" s="814"/>
      <c r="R216" s="811" t="s">
        <v>1341</v>
      </c>
      <c r="S216" s="811" t="s">
        <v>1341</v>
      </c>
      <c r="T216" s="812" t="b">
        <v>0</v>
      </c>
      <c r="U216" s="811" t="s">
        <v>1341</v>
      </c>
      <c r="V216" s="811" t="s">
        <v>1341</v>
      </c>
    </row>
    <row r="217" spans="1:22" x14ac:dyDescent="0.3">
      <c r="A217" s="811" t="s">
        <v>2185</v>
      </c>
      <c r="B217" s="811" t="s">
        <v>1607</v>
      </c>
      <c r="C217" s="811" t="s">
        <v>1359</v>
      </c>
      <c r="D217" s="812">
        <v>2005</v>
      </c>
      <c r="E217" s="811" t="s">
        <v>2098</v>
      </c>
      <c r="F217" s="811" t="s">
        <v>2099</v>
      </c>
      <c r="G217" s="811" t="s">
        <v>1612</v>
      </c>
      <c r="H217" s="813">
        <v>38909</v>
      </c>
      <c r="I217" s="813">
        <v>38909</v>
      </c>
      <c r="J217" s="811" t="s">
        <v>1608</v>
      </c>
      <c r="K217" s="812">
        <v>91240</v>
      </c>
      <c r="L217" s="811" t="s">
        <v>1341</v>
      </c>
      <c r="M217" s="814"/>
      <c r="N217" s="811" t="s">
        <v>1608</v>
      </c>
      <c r="O217" s="812">
        <v>546</v>
      </c>
      <c r="P217" s="811" t="s">
        <v>1341</v>
      </c>
      <c r="Q217" s="814"/>
      <c r="R217" s="811" t="s">
        <v>1341</v>
      </c>
      <c r="S217" s="811" t="s">
        <v>1341</v>
      </c>
      <c r="T217" s="812" t="b">
        <v>0</v>
      </c>
      <c r="U217" s="811" t="s">
        <v>1341</v>
      </c>
      <c r="V217" s="811" t="s">
        <v>1341</v>
      </c>
    </row>
    <row r="218" spans="1:22" x14ac:dyDescent="0.3">
      <c r="A218" s="811" t="s">
        <v>2186</v>
      </c>
      <c r="B218" s="811" t="s">
        <v>1607</v>
      </c>
      <c r="C218" s="811" t="s">
        <v>1359</v>
      </c>
      <c r="D218" s="812">
        <v>2006</v>
      </c>
      <c r="E218" s="811" t="s">
        <v>2098</v>
      </c>
      <c r="F218" s="811" t="s">
        <v>2099</v>
      </c>
      <c r="G218" s="811" t="s">
        <v>1612</v>
      </c>
      <c r="H218" s="813">
        <v>39261</v>
      </c>
      <c r="I218" s="813">
        <v>39261</v>
      </c>
      <c r="J218" s="811" t="s">
        <v>1608</v>
      </c>
      <c r="K218" s="812">
        <v>92009</v>
      </c>
      <c r="L218" s="811" t="s">
        <v>1613</v>
      </c>
      <c r="M218" s="812">
        <v>466</v>
      </c>
      <c r="N218" s="811" t="s">
        <v>1608</v>
      </c>
      <c r="O218" s="812">
        <v>295</v>
      </c>
      <c r="P218" s="811" t="s">
        <v>1341</v>
      </c>
      <c r="Q218" s="814"/>
      <c r="R218" s="811" t="s">
        <v>1341</v>
      </c>
      <c r="S218" s="811" t="s">
        <v>1341</v>
      </c>
      <c r="T218" s="812" t="b">
        <v>0</v>
      </c>
      <c r="U218" s="811" t="s">
        <v>1341</v>
      </c>
      <c r="V218" s="811" t="s">
        <v>1341</v>
      </c>
    </row>
    <row r="219" spans="1:22" x14ac:dyDescent="0.3">
      <c r="A219" s="811" t="s">
        <v>2187</v>
      </c>
      <c r="B219" s="811" t="s">
        <v>1607</v>
      </c>
      <c r="C219" s="811" t="s">
        <v>1359</v>
      </c>
      <c r="D219" s="812">
        <v>2007</v>
      </c>
      <c r="E219" s="811" t="s">
        <v>2098</v>
      </c>
      <c r="F219" s="811" t="s">
        <v>2099</v>
      </c>
      <c r="G219" s="811" t="s">
        <v>1612</v>
      </c>
      <c r="H219" s="813">
        <v>39624</v>
      </c>
      <c r="I219" s="813">
        <v>39636</v>
      </c>
      <c r="J219" s="811" t="s">
        <v>1608</v>
      </c>
      <c r="K219" s="812">
        <v>80785</v>
      </c>
      <c r="L219" s="811" t="s">
        <v>1341</v>
      </c>
      <c r="M219" s="814"/>
      <c r="N219" s="811" t="s">
        <v>1608</v>
      </c>
      <c r="O219" s="812">
        <v>7025</v>
      </c>
      <c r="P219" s="811" t="s">
        <v>1341</v>
      </c>
      <c r="Q219" s="814"/>
      <c r="R219" s="811" t="s">
        <v>1341</v>
      </c>
      <c r="S219" s="811" t="s">
        <v>1341</v>
      </c>
      <c r="T219" s="812" t="b">
        <v>0</v>
      </c>
      <c r="U219" s="811" t="s">
        <v>1341</v>
      </c>
      <c r="V219" s="811" t="s">
        <v>1341</v>
      </c>
    </row>
    <row r="220" spans="1:22" x14ac:dyDescent="0.3">
      <c r="A220" s="811" t="s">
        <v>2196</v>
      </c>
      <c r="B220" s="811" t="s">
        <v>1607</v>
      </c>
      <c r="C220" s="811" t="s">
        <v>842</v>
      </c>
      <c r="D220" s="812">
        <v>2005</v>
      </c>
      <c r="E220" s="811" t="s">
        <v>2098</v>
      </c>
      <c r="F220" s="811" t="s">
        <v>2099</v>
      </c>
      <c r="G220" s="811" t="s">
        <v>1612</v>
      </c>
      <c r="H220" s="813">
        <v>38909</v>
      </c>
      <c r="I220" s="813">
        <v>38909</v>
      </c>
      <c r="J220" s="811" t="s">
        <v>1608</v>
      </c>
      <c r="K220" s="812">
        <v>91240</v>
      </c>
      <c r="L220" s="811" t="s">
        <v>1341</v>
      </c>
      <c r="M220" s="814"/>
      <c r="N220" s="811" t="s">
        <v>1608</v>
      </c>
      <c r="O220" s="812">
        <v>546</v>
      </c>
      <c r="P220" s="811" t="s">
        <v>1341</v>
      </c>
      <c r="Q220" s="814"/>
      <c r="R220" s="811" t="s">
        <v>1341</v>
      </c>
      <c r="S220" s="811" t="s">
        <v>1341</v>
      </c>
      <c r="T220" s="812" t="b">
        <v>0</v>
      </c>
      <c r="U220" s="811" t="s">
        <v>1341</v>
      </c>
      <c r="V220" s="811" t="s">
        <v>1341</v>
      </c>
    </row>
    <row r="221" spans="1:22" x14ac:dyDescent="0.3">
      <c r="A221" s="811" t="s">
        <v>2197</v>
      </c>
      <c r="B221" s="811" t="s">
        <v>1607</v>
      </c>
      <c r="C221" s="811" t="s">
        <v>842</v>
      </c>
      <c r="D221" s="812">
        <v>2005</v>
      </c>
      <c r="E221" s="811" t="s">
        <v>1796</v>
      </c>
      <c r="F221" s="811" t="s">
        <v>1797</v>
      </c>
      <c r="G221" s="811" t="s">
        <v>1612</v>
      </c>
      <c r="H221" s="813">
        <v>38887</v>
      </c>
      <c r="I221" s="813">
        <v>38908</v>
      </c>
      <c r="J221" s="811" t="s">
        <v>1608</v>
      </c>
      <c r="K221" s="812">
        <v>178376</v>
      </c>
      <c r="L221" s="811" t="s">
        <v>1341</v>
      </c>
      <c r="M221" s="814"/>
      <c r="N221" s="811" t="s">
        <v>1608</v>
      </c>
      <c r="O221" s="812">
        <v>26253</v>
      </c>
      <c r="P221" s="811" t="s">
        <v>1613</v>
      </c>
      <c r="Q221" s="812">
        <v>4553523</v>
      </c>
      <c r="R221" s="811" t="s">
        <v>1341</v>
      </c>
      <c r="S221" s="811" t="s">
        <v>1341</v>
      </c>
      <c r="T221" s="812" t="b">
        <v>0</v>
      </c>
      <c r="U221" s="811" t="s">
        <v>1341</v>
      </c>
      <c r="V221" s="811" t="s">
        <v>1341</v>
      </c>
    </row>
    <row r="222" spans="1:22" x14ac:dyDescent="0.3">
      <c r="A222" s="811" t="s">
        <v>2670</v>
      </c>
      <c r="B222" s="811" t="s">
        <v>1607</v>
      </c>
      <c r="C222" s="811" t="s">
        <v>842</v>
      </c>
      <c r="D222" s="812">
        <v>2005</v>
      </c>
      <c r="E222" s="811" t="s">
        <v>1639</v>
      </c>
      <c r="F222" s="811" t="s">
        <v>1640</v>
      </c>
      <c r="G222" s="811" t="s">
        <v>1612</v>
      </c>
      <c r="H222" s="813">
        <v>38839</v>
      </c>
      <c r="I222" s="813">
        <v>38849</v>
      </c>
      <c r="J222" s="811" t="s">
        <v>1608</v>
      </c>
      <c r="K222" s="812">
        <v>230174</v>
      </c>
      <c r="L222" s="811" t="s">
        <v>1613</v>
      </c>
      <c r="M222" s="812">
        <v>426</v>
      </c>
      <c r="N222" s="811" t="s">
        <v>1613</v>
      </c>
      <c r="O222" s="812">
        <v>5619619</v>
      </c>
      <c r="P222" s="811" t="s">
        <v>1341</v>
      </c>
      <c r="Q222" s="814"/>
      <c r="R222" s="811" t="s">
        <v>1341</v>
      </c>
      <c r="S222" s="811" t="s">
        <v>1341</v>
      </c>
      <c r="T222" s="812" t="b">
        <v>0</v>
      </c>
      <c r="U222" s="811" t="s">
        <v>1341</v>
      </c>
      <c r="V222" s="811" t="s">
        <v>1341</v>
      </c>
    </row>
    <row r="223" spans="1:22" x14ac:dyDescent="0.3">
      <c r="A223" s="811" t="s">
        <v>2192</v>
      </c>
      <c r="B223" s="811" t="s">
        <v>1607</v>
      </c>
      <c r="C223" s="811" t="s">
        <v>842</v>
      </c>
      <c r="D223" s="812">
        <v>2005</v>
      </c>
      <c r="E223" s="811" t="s">
        <v>2189</v>
      </c>
      <c r="F223" s="811" t="s">
        <v>2190</v>
      </c>
      <c r="G223" s="811" t="s">
        <v>1612</v>
      </c>
      <c r="H223" s="813">
        <v>38884</v>
      </c>
      <c r="I223" s="813">
        <v>38910</v>
      </c>
      <c r="J223" s="811" t="s">
        <v>1608</v>
      </c>
      <c r="K223" s="812">
        <v>84095</v>
      </c>
      <c r="L223" s="811" t="s">
        <v>1613</v>
      </c>
      <c r="M223" s="812">
        <v>2004</v>
      </c>
      <c r="N223" s="811" t="s">
        <v>1608</v>
      </c>
      <c r="O223" s="812">
        <v>5867</v>
      </c>
      <c r="P223" s="811" t="s">
        <v>1341</v>
      </c>
      <c r="Q223" s="814"/>
      <c r="R223" s="811" t="s">
        <v>1341</v>
      </c>
      <c r="S223" s="811" t="s">
        <v>1341</v>
      </c>
      <c r="T223" s="812" t="b">
        <v>0</v>
      </c>
      <c r="U223" s="811" t="s">
        <v>1341</v>
      </c>
      <c r="V223" s="811" t="s">
        <v>1341</v>
      </c>
    </row>
    <row r="224" spans="1:22" x14ac:dyDescent="0.3">
      <c r="A224" s="811" t="s">
        <v>2199</v>
      </c>
      <c r="B224" s="811" t="s">
        <v>1607</v>
      </c>
      <c r="C224" s="811" t="s">
        <v>842</v>
      </c>
      <c r="D224" s="812">
        <v>2006</v>
      </c>
      <c r="E224" s="811" t="s">
        <v>2098</v>
      </c>
      <c r="F224" s="811" t="s">
        <v>2099</v>
      </c>
      <c r="G224" s="811" t="s">
        <v>1612</v>
      </c>
      <c r="H224" s="813">
        <v>39261</v>
      </c>
      <c r="I224" s="813">
        <v>39261</v>
      </c>
      <c r="J224" s="811" t="s">
        <v>1608</v>
      </c>
      <c r="K224" s="812">
        <v>92009</v>
      </c>
      <c r="L224" s="811" t="s">
        <v>1613</v>
      </c>
      <c r="M224" s="812">
        <v>466</v>
      </c>
      <c r="N224" s="811" t="s">
        <v>1608</v>
      </c>
      <c r="O224" s="812">
        <v>295</v>
      </c>
      <c r="P224" s="811" t="s">
        <v>1341</v>
      </c>
      <c r="Q224" s="814"/>
      <c r="R224" s="811" t="s">
        <v>1341</v>
      </c>
      <c r="S224" s="811" t="s">
        <v>1341</v>
      </c>
      <c r="T224" s="812" t="b">
        <v>0</v>
      </c>
      <c r="U224" s="811" t="s">
        <v>1341</v>
      </c>
      <c r="V224" s="811" t="s">
        <v>1341</v>
      </c>
    </row>
    <row r="225" spans="1:22" x14ac:dyDescent="0.3">
      <c r="A225" s="811" t="s">
        <v>2198</v>
      </c>
      <c r="B225" s="811" t="s">
        <v>1607</v>
      </c>
      <c r="C225" s="811" t="s">
        <v>842</v>
      </c>
      <c r="D225" s="812">
        <v>2006</v>
      </c>
      <c r="E225" s="811" t="s">
        <v>1796</v>
      </c>
      <c r="F225" s="811" t="s">
        <v>1797</v>
      </c>
      <c r="G225" s="811" t="s">
        <v>1612</v>
      </c>
      <c r="H225" s="813">
        <v>39252</v>
      </c>
      <c r="I225" s="813">
        <v>39260</v>
      </c>
      <c r="J225" s="811" t="s">
        <v>1608</v>
      </c>
      <c r="K225" s="812">
        <v>201746</v>
      </c>
      <c r="L225" s="811" t="s">
        <v>1613</v>
      </c>
      <c r="M225" s="812">
        <v>368</v>
      </c>
      <c r="N225" s="811" t="s">
        <v>1608</v>
      </c>
      <c r="O225" s="812">
        <v>1101</v>
      </c>
      <c r="P225" s="811" t="s">
        <v>1341</v>
      </c>
      <c r="Q225" s="814"/>
      <c r="R225" s="811" t="s">
        <v>1341</v>
      </c>
      <c r="S225" s="811" t="s">
        <v>1341</v>
      </c>
      <c r="T225" s="812" t="b">
        <v>0</v>
      </c>
      <c r="U225" s="811" t="s">
        <v>1341</v>
      </c>
      <c r="V225" s="811" t="s">
        <v>1341</v>
      </c>
    </row>
    <row r="226" spans="1:22" x14ac:dyDescent="0.3">
      <c r="A226" s="811" t="s">
        <v>2671</v>
      </c>
      <c r="B226" s="811" t="s">
        <v>1607</v>
      </c>
      <c r="C226" s="811" t="s">
        <v>842</v>
      </c>
      <c r="D226" s="812">
        <v>2006</v>
      </c>
      <c r="E226" s="811" t="s">
        <v>1639</v>
      </c>
      <c r="F226" s="811" t="s">
        <v>1640</v>
      </c>
      <c r="G226" s="811" t="s">
        <v>1612</v>
      </c>
      <c r="H226" s="813">
        <v>39203</v>
      </c>
      <c r="I226" s="813">
        <v>39203</v>
      </c>
      <c r="J226" s="811" t="s">
        <v>1608</v>
      </c>
      <c r="K226" s="812">
        <v>222476</v>
      </c>
      <c r="L226" s="811" t="s">
        <v>1613</v>
      </c>
      <c r="M226" s="812">
        <v>1190</v>
      </c>
      <c r="N226" s="811" t="s">
        <v>1608</v>
      </c>
      <c r="O226" s="812">
        <v>3987789</v>
      </c>
      <c r="P226" s="811" t="s">
        <v>1613</v>
      </c>
      <c r="Q226" s="812">
        <v>31679</v>
      </c>
      <c r="R226" s="811" t="s">
        <v>250</v>
      </c>
      <c r="S226" s="811" t="s">
        <v>648</v>
      </c>
      <c r="T226" s="812" t="b">
        <v>0</v>
      </c>
      <c r="U226" s="811" t="s">
        <v>1341</v>
      </c>
      <c r="V226" s="811" t="s">
        <v>1341</v>
      </c>
    </row>
    <row r="227" spans="1:22" x14ac:dyDescent="0.3">
      <c r="A227" s="811" t="s">
        <v>2194</v>
      </c>
      <c r="B227" s="811" t="s">
        <v>1607</v>
      </c>
      <c r="C227" s="811" t="s">
        <v>842</v>
      </c>
      <c r="D227" s="812">
        <v>2006</v>
      </c>
      <c r="E227" s="811" t="s">
        <v>2189</v>
      </c>
      <c r="F227" s="811" t="s">
        <v>2190</v>
      </c>
      <c r="G227" s="811" t="s">
        <v>1612</v>
      </c>
      <c r="H227" s="813">
        <v>39251</v>
      </c>
      <c r="I227" s="813">
        <v>39258</v>
      </c>
      <c r="J227" s="811" t="s">
        <v>1608</v>
      </c>
      <c r="K227" s="812">
        <v>89092</v>
      </c>
      <c r="L227" s="811" t="s">
        <v>1613</v>
      </c>
      <c r="M227" s="812">
        <v>2661</v>
      </c>
      <c r="N227" s="811" t="s">
        <v>1341</v>
      </c>
      <c r="O227" s="814"/>
      <c r="P227" s="811" t="s">
        <v>1341</v>
      </c>
      <c r="Q227" s="814"/>
      <c r="R227" s="811" t="s">
        <v>1341</v>
      </c>
      <c r="S227" s="811" t="s">
        <v>1341</v>
      </c>
      <c r="T227" s="812" t="b">
        <v>0</v>
      </c>
      <c r="U227" s="811" t="s">
        <v>1341</v>
      </c>
      <c r="V227" s="811" t="s">
        <v>1341</v>
      </c>
    </row>
    <row r="228" spans="1:22" x14ac:dyDescent="0.3">
      <c r="A228" s="811" t="s">
        <v>2195</v>
      </c>
      <c r="B228" s="811" t="s">
        <v>1607</v>
      </c>
      <c r="C228" s="811" t="s">
        <v>842</v>
      </c>
      <c r="D228" s="812">
        <v>2007</v>
      </c>
      <c r="E228" s="811" t="s">
        <v>1639</v>
      </c>
      <c r="F228" s="811" t="s">
        <v>1640</v>
      </c>
      <c r="G228" s="811" t="s">
        <v>1612</v>
      </c>
      <c r="H228" s="813">
        <v>39582</v>
      </c>
      <c r="I228" s="813">
        <v>39587</v>
      </c>
      <c r="J228" s="811" t="s">
        <v>1608</v>
      </c>
      <c r="K228" s="812">
        <v>227193</v>
      </c>
      <c r="L228" s="811" t="s">
        <v>1613</v>
      </c>
      <c r="M228" s="812">
        <v>1213</v>
      </c>
      <c r="N228" s="811" t="s">
        <v>1608</v>
      </c>
      <c r="O228" s="812">
        <v>3791061</v>
      </c>
      <c r="P228" s="811" t="s">
        <v>1613</v>
      </c>
      <c r="Q228" s="812">
        <v>38303</v>
      </c>
      <c r="R228" s="811" t="s">
        <v>250</v>
      </c>
      <c r="S228" s="811" t="s">
        <v>671</v>
      </c>
      <c r="T228" s="812" t="b">
        <v>0</v>
      </c>
      <c r="U228" s="811" t="s">
        <v>1341</v>
      </c>
      <c r="V228" s="811" t="s">
        <v>1341</v>
      </c>
    </row>
    <row r="229" spans="1:22" x14ac:dyDescent="0.3">
      <c r="A229" s="811" t="s">
        <v>2201</v>
      </c>
      <c r="B229" s="811" t="s">
        <v>1607</v>
      </c>
      <c r="C229" s="811" t="s">
        <v>842</v>
      </c>
      <c r="D229" s="812">
        <v>2007</v>
      </c>
      <c r="E229" s="811" t="s">
        <v>1796</v>
      </c>
      <c r="F229" s="811" t="s">
        <v>1797</v>
      </c>
      <c r="G229" s="811" t="s">
        <v>1612</v>
      </c>
      <c r="H229" s="813">
        <v>39617</v>
      </c>
      <c r="I229" s="813">
        <v>39637</v>
      </c>
      <c r="J229" s="811" t="s">
        <v>1608</v>
      </c>
      <c r="K229" s="812">
        <v>202953</v>
      </c>
      <c r="L229" s="811" t="s">
        <v>1341</v>
      </c>
      <c r="M229" s="814"/>
      <c r="N229" s="811" t="s">
        <v>1608</v>
      </c>
      <c r="O229" s="812">
        <v>723</v>
      </c>
      <c r="P229" s="811" t="s">
        <v>1341</v>
      </c>
      <c r="Q229" s="814"/>
      <c r="R229" s="811" t="s">
        <v>1341</v>
      </c>
      <c r="S229" s="811" t="s">
        <v>1341</v>
      </c>
      <c r="T229" s="812" t="b">
        <v>0</v>
      </c>
      <c r="U229" s="811" t="s">
        <v>1341</v>
      </c>
      <c r="V229" s="811" t="s">
        <v>1341</v>
      </c>
    </row>
    <row r="230" spans="1:22" x14ac:dyDescent="0.3">
      <c r="A230" s="811" t="s">
        <v>2200</v>
      </c>
      <c r="B230" s="811" t="s">
        <v>1607</v>
      </c>
      <c r="C230" s="811" t="s">
        <v>842</v>
      </c>
      <c r="D230" s="812">
        <v>2007</v>
      </c>
      <c r="E230" s="811" t="s">
        <v>2098</v>
      </c>
      <c r="F230" s="811" t="s">
        <v>2099</v>
      </c>
      <c r="G230" s="811" t="s">
        <v>1612</v>
      </c>
      <c r="H230" s="813">
        <v>39624</v>
      </c>
      <c r="I230" s="813">
        <v>39636</v>
      </c>
      <c r="J230" s="811" t="s">
        <v>1608</v>
      </c>
      <c r="K230" s="812">
        <v>80785</v>
      </c>
      <c r="L230" s="811" t="s">
        <v>1341</v>
      </c>
      <c r="M230" s="814"/>
      <c r="N230" s="811" t="s">
        <v>1608</v>
      </c>
      <c r="O230" s="812">
        <v>7025</v>
      </c>
      <c r="P230" s="811" t="s">
        <v>1341</v>
      </c>
      <c r="Q230" s="814"/>
      <c r="R230" s="811" t="s">
        <v>1341</v>
      </c>
      <c r="S230" s="811" t="s">
        <v>1341</v>
      </c>
      <c r="T230" s="812" t="b">
        <v>0</v>
      </c>
      <c r="U230" s="811" t="s">
        <v>1341</v>
      </c>
      <c r="V230" s="811" t="s">
        <v>1341</v>
      </c>
    </row>
    <row r="231" spans="1:22" x14ac:dyDescent="0.3">
      <c r="A231" s="811" t="s">
        <v>2191</v>
      </c>
      <c r="B231" s="811" t="s">
        <v>1607</v>
      </c>
      <c r="C231" s="811" t="s">
        <v>842</v>
      </c>
      <c r="D231" s="812">
        <v>2007</v>
      </c>
      <c r="E231" s="811" t="s">
        <v>2189</v>
      </c>
      <c r="F231" s="811" t="s">
        <v>2190</v>
      </c>
      <c r="G231" s="811" t="s">
        <v>1612</v>
      </c>
      <c r="H231" s="813">
        <v>39630</v>
      </c>
      <c r="I231" s="813">
        <v>39634</v>
      </c>
      <c r="J231" s="811" t="s">
        <v>1608</v>
      </c>
      <c r="K231" s="812">
        <v>96695</v>
      </c>
      <c r="L231" s="811" t="s">
        <v>1613</v>
      </c>
      <c r="M231" s="812">
        <v>977</v>
      </c>
      <c r="N231" s="811" t="s">
        <v>1341</v>
      </c>
      <c r="O231" s="814"/>
      <c r="P231" s="811" t="s">
        <v>1341</v>
      </c>
      <c r="Q231" s="814"/>
      <c r="R231" s="811" t="s">
        <v>1341</v>
      </c>
      <c r="S231" s="811" t="s">
        <v>1341</v>
      </c>
      <c r="T231" s="812" t="b">
        <v>0</v>
      </c>
      <c r="U231" s="811" t="s">
        <v>1341</v>
      </c>
      <c r="V231" s="811" t="s">
        <v>1341</v>
      </c>
    </row>
    <row r="232" spans="1:22" x14ac:dyDescent="0.3">
      <c r="A232" s="811" t="s">
        <v>2667</v>
      </c>
      <c r="B232" s="811" t="s">
        <v>1607</v>
      </c>
      <c r="C232" s="811" t="s">
        <v>842</v>
      </c>
      <c r="D232" s="812">
        <v>2008</v>
      </c>
      <c r="E232" s="811" t="s">
        <v>2101</v>
      </c>
      <c r="F232" s="811" t="s">
        <v>2102</v>
      </c>
      <c r="G232" s="811" t="s">
        <v>1612</v>
      </c>
      <c r="H232" s="813">
        <v>39998</v>
      </c>
      <c r="I232" s="813">
        <v>39998</v>
      </c>
      <c r="J232" s="811" t="s">
        <v>1608</v>
      </c>
      <c r="K232" s="812">
        <v>90052</v>
      </c>
      <c r="L232" s="811" t="s">
        <v>1613</v>
      </c>
      <c r="M232" s="812">
        <v>473</v>
      </c>
      <c r="N232" s="811" t="s">
        <v>1608</v>
      </c>
      <c r="O232" s="812">
        <v>473</v>
      </c>
      <c r="P232" s="811" t="s">
        <v>1341</v>
      </c>
      <c r="Q232" s="814"/>
      <c r="R232" s="811" t="s">
        <v>1341</v>
      </c>
      <c r="S232" s="811" t="s">
        <v>1341</v>
      </c>
      <c r="T232" s="812" t="b">
        <v>0</v>
      </c>
      <c r="U232" s="811" t="s">
        <v>1341</v>
      </c>
      <c r="V232" s="811" t="s">
        <v>1341</v>
      </c>
    </row>
    <row r="233" spans="1:22" x14ac:dyDescent="0.3">
      <c r="A233" s="811" t="s">
        <v>2669</v>
      </c>
      <c r="B233" s="811" t="s">
        <v>1607</v>
      </c>
      <c r="C233" s="811" t="s">
        <v>842</v>
      </c>
      <c r="D233" s="812">
        <v>2008</v>
      </c>
      <c r="E233" s="811" t="s">
        <v>1639</v>
      </c>
      <c r="F233" s="811" t="s">
        <v>1640</v>
      </c>
      <c r="G233" s="811" t="s">
        <v>1612</v>
      </c>
      <c r="H233" s="813">
        <v>39944</v>
      </c>
      <c r="I233" s="813">
        <v>39953</v>
      </c>
      <c r="J233" s="811" t="s">
        <v>1608</v>
      </c>
      <c r="K233" s="812">
        <v>225164</v>
      </c>
      <c r="L233" s="811" t="s">
        <v>1613</v>
      </c>
      <c r="M233" s="812">
        <v>388</v>
      </c>
      <c r="N233" s="811" t="s">
        <v>1608</v>
      </c>
      <c r="O233" s="812">
        <v>5331899</v>
      </c>
      <c r="P233" s="811" t="s">
        <v>1613</v>
      </c>
      <c r="Q233" s="812">
        <v>108767</v>
      </c>
      <c r="R233" s="811" t="s">
        <v>1341</v>
      </c>
      <c r="S233" s="811" t="s">
        <v>1341</v>
      </c>
      <c r="T233" s="812" t="b">
        <v>0</v>
      </c>
      <c r="U233" s="811" t="s">
        <v>1341</v>
      </c>
      <c r="V233" s="811" t="s">
        <v>1341</v>
      </c>
    </row>
    <row r="234" spans="1:22" x14ac:dyDescent="0.3">
      <c r="A234" s="811" t="s">
        <v>2668</v>
      </c>
      <c r="B234" s="811" t="s">
        <v>1607</v>
      </c>
      <c r="C234" s="811" t="s">
        <v>842</v>
      </c>
      <c r="D234" s="812">
        <v>2008</v>
      </c>
      <c r="E234" s="811" t="s">
        <v>2098</v>
      </c>
      <c r="F234" s="811" t="s">
        <v>2099</v>
      </c>
      <c r="G234" s="811" t="s">
        <v>1612</v>
      </c>
      <c r="H234" s="813">
        <v>40002</v>
      </c>
      <c r="I234" s="813">
        <v>40002</v>
      </c>
      <c r="J234" s="811" t="s">
        <v>1608</v>
      </c>
      <c r="K234" s="812">
        <v>90574</v>
      </c>
      <c r="L234" s="811" t="s">
        <v>1613</v>
      </c>
      <c r="M234" s="812">
        <v>506</v>
      </c>
      <c r="N234" s="811" t="s">
        <v>1608</v>
      </c>
      <c r="O234" s="812">
        <v>901</v>
      </c>
      <c r="P234" s="811" t="s">
        <v>1341</v>
      </c>
      <c r="Q234" s="814"/>
      <c r="R234" s="811" t="s">
        <v>1341</v>
      </c>
      <c r="S234" s="811" t="s">
        <v>1341</v>
      </c>
      <c r="T234" s="812" t="b">
        <v>0</v>
      </c>
      <c r="U234" s="811" t="s">
        <v>1341</v>
      </c>
      <c r="V234" s="811" t="s">
        <v>1341</v>
      </c>
    </row>
    <row r="235" spans="1:22" x14ac:dyDescent="0.3">
      <c r="A235" s="811" t="s">
        <v>2665</v>
      </c>
      <c r="B235" s="811" t="s">
        <v>1607</v>
      </c>
      <c r="C235" s="811" t="s">
        <v>842</v>
      </c>
      <c r="D235" s="812">
        <v>2008</v>
      </c>
      <c r="E235" s="811" t="s">
        <v>1796</v>
      </c>
      <c r="F235" s="811" t="s">
        <v>1797</v>
      </c>
      <c r="G235" s="811" t="s">
        <v>1612</v>
      </c>
      <c r="H235" s="813">
        <v>39968</v>
      </c>
      <c r="I235" s="813">
        <v>39989</v>
      </c>
      <c r="J235" s="811" t="s">
        <v>1608</v>
      </c>
      <c r="K235" s="812">
        <v>199872</v>
      </c>
      <c r="L235" s="811" t="s">
        <v>1613</v>
      </c>
      <c r="M235" s="812">
        <v>1455</v>
      </c>
      <c r="N235" s="811" t="s">
        <v>1608</v>
      </c>
      <c r="O235" s="812">
        <v>683</v>
      </c>
      <c r="P235" s="811" t="s">
        <v>1341</v>
      </c>
      <c r="Q235" s="814"/>
      <c r="R235" s="811" t="s">
        <v>258</v>
      </c>
      <c r="S235" s="811" t="s">
        <v>1798</v>
      </c>
      <c r="T235" s="812" t="b">
        <v>0</v>
      </c>
      <c r="U235" s="811" t="s">
        <v>1341</v>
      </c>
      <c r="V235" s="811" t="s">
        <v>1341</v>
      </c>
    </row>
    <row r="236" spans="1:22" x14ac:dyDescent="0.3">
      <c r="A236" s="811" t="s">
        <v>2666</v>
      </c>
      <c r="B236" s="811" t="s">
        <v>1607</v>
      </c>
      <c r="C236" s="811" t="s">
        <v>842</v>
      </c>
      <c r="D236" s="812">
        <v>2008</v>
      </c>
      <c r="E236" s="811" t="s">
        <v>2189</v>
      </c>
      <c r="F236" s="811" t="s">
        <v>2190</v>
      </c>
      <c r="G236" s="811" t="s">
        <v>1612</v>
      </c>
      <c r="H236" s="813">
        <v>39980</v>
      </c>
      <c r="I236" s="813">
        <v>39980</v>
      </c>
      <c r="J236" s="811" t="s">
        <v>1608</v>
      </c>
      <c r="K236" s="812">
        <v>89017</v>
      </c>
      <c r="L236" s="811" t="s">
        <v>1613</v>
      </c>
      <c r="M236" s="812">
        <v>541</v>
      </c>
      <c r="N236" s="811" t="s">
        <v>1608</v>
      </c>
      <c r="O236" s="812">
        <v>541</v>
      </c>
      <c r="P236" s="811" t="s">
        <v>1341</v>
      </c>
      <c r="Q236" s="814"/>
      <c r="R236" s="811" t="s">
        <v>1341</v>
      </c>
      <c r="S236" s="811" t="s">
        <v>1341</v>
      </c>
      <c r="T236" s="812" t="b">
        <v>0</v>
      </c>
      <c r="U236" s="811" t="s">
        <v>1341</v>
      </c>
      <c r="V236" s="811" t="s">
        <v>1341</v>
      </c>
    </row>
    <row r="237" spans="1:22" x14ac:dyDescent="0.3">
      <c r="A237" s="811" t="s">
        <v>2654</v>
      </c>
      <c r="B237" s="811" t="s">
        <v>1607</v>
      </c>
      <c r="C237" s="811" t="s">
        <v>840</v>
      </c>
      <c r="D237" s="812">
        <v>2008</v>
      </c>
      <c r="E237" s="811" t="s">
        <v>2098</v>
      </c>
      <c r="F237" s="811" t="s">
        <v>2099</v>
      </c>
      <c r="G237" s="811" t="s">
        <v>1612</v>
      </c>
      <c r="H237" s="813">
        <v>40002</v>
      </c>
      <c r="I237" s="813">
        <v>40002</v>
      </c>
      <c r="J237" s="811" t="s">
        <v>1608</v>
      </c>
      <c r="K237" s="812">
        <v>90574</v>
      </c>
      <c r="L237" s="811" t="s">
        <v>1613</v>
      </c>
      <c r="M237" s="812">
        <v>506</v>
      </c>
      <c r="N237" s="811" t="s">
        <v>1608</v>
      </c>
      <c r="O237" s="812">
        <v>901</v>
      </c>
      <c r="P237" s="811" t="s">
        <v>1341</v>
      </c>
      <c r="Q237" s="814"/>
      <c r="R237" s="811" t="s">
        <v>1341</v>
      </c>
      <c r="S237" s="811" t="s">
        <v>1341</v>
      </c>
      <c r="T237" s="812" t="b">
        <v>0</v>
      </c>
      <c r="U237" s="811" t="s">
        <v>1341</v>
      </c>
      <c r="V237" s="811" t="s">
        <v>1341</v>
      </c>
    </row>
    <row r="238" spans="1:22" x14ac:dyDescent="0.3">
      <c r="A238" s="811" t="s">
        <v>2653</v>
      </c>
      <c r="B238" s="811" t="s">
        <v>1607</v>
      </c>
      <c r="C238" s="811" t="s">
        <v>840</v>
      </c>
      <c r="D238" s="812">
        <v>2008</v>
      </c>
      <c r="E238" s="811" t="s">
        <v>2101</v>
      </c>
      <c r="F238" s="811" t="s">
        <v>2102</v>
      </c>
      <c r="G238" s="811" t="s">
        <v>1612</v>
      </c>
      <c r="H238" s="813">
        <v>39998</v>
      </c>
      <c r="I238" s="813">
        <v>39998</v>
      </c>
      <c r="J238" s="811" t="s">
        <v>1608</v>
      </c>
      <c r="K238" s="812">
        <v>90052</v>
      </c>
      <c r="L238" s="811" t="s">
        <v>1613</v>
      </c>
      <c r="M238" s="812">
        <v>473</v>
      </c>
      <c r="N238" s="811" t="s">
        <v>1608</v>
      </c>
      <c r="O238" s="812">
        <v>473</v>
      </c>
      <c r="P238" s="811" t="s">
        <v>1341</v>
      </c>
      <c r="Q238" s="814"/>
      <c r="R238" s="811" t="s">
        <v>1341</v>
      </c>
      <c r="S238" s="811" t="s">
        <v>1341</v>
      </c>
      <c r="T238" s="812" t="b">
        <v>0</v>
      </c>
      <c r="U238" s="811" t="s">
        <v>1341</v>
      </c>
      <c r="V238" s="811" t="s">
        <v>1341</v>
      </c>
    </row>
    <row r="239" spans="1:22" x14ac:dyDescent="0.3">
      <c r="A239" s="811" t="s">
        <v>2652</v>
      </c>
      <c r="B239" s="811" t="s">
        <v>1607</v>
      </c>
      <c r="C239" s="811" t="s">
        <v>840</v>
      </c>
      <c r="D239" s="812">
        <v>2008</v>
      </c>
      <c r="E239" s="811" t="s">
        <v>2189</v>
      </c>
      <c r="F239" s="811" t="s">
        <v>2190</v>
      </c>
      <c r="G239" s="811" t="s">
        <v>1612</v>
      </c>
      <c r="H239" s="813">
        <v>39980</v>
      </c>
      <c r="I239" s="813">
        <v>39980</v>
      </c>
      <c r="J239" s="811" t="s">
        <v>1608</v>
      </c>
      <c r="K239" s="812">
        <v>89017</v>
      </c>
      <c r="L239" s="811" t="s">
        <v>1613</v>
      </c>
      <c r="M239" s="812">
        <v>541</v>
      </c>
      <c r="N239" s="811" t="s">
        <v>1608</v>
      </c>
      <c r="O239" s="812">
        <v>541</v>
      </c>
      <c r="P239" s="811" t="s">
        <v>1341</v>
      </c>
      <c r="Q239" s="814"/>
      <c r="R239" s="811" t="s">
        <v>1341</v>
      </c>
      <c r="S239" s="811" t="s">
        <v>1341</v>
      </c>
      <c r="T239" s="812" t="b">
        <v>0</v>
      </c>
      <c r="U239" s="811" t="s">
        <v>1341</v>
      </c>
      <c r="V239" s="811" t="s">
        <v>1341</v>
      </c>
    </row>
    <row r="240" spans="1:22" x14ac:dyDescent="0.3">
      <c r="A240" s="811" t="s">
        <v>639</v>
      </c>
      <c r="B240" s="811" t="s">
        <v>1607</v>
      </c>
      <c r="C240" s="811" t="s">
        <v>1353</v>
      </c>
      <c r="D240" s="812">
        <v>2005</v>
      </c>
      <c r="E240" s="811" t="s">
        <v>1639</v>
      </c>
      <c r="F240" s="811" t="s">
        <v>1640</v>
      </c>
      <c r="G240" s="811" t="s">
        <v>1612</v>
      </c>
      <c r="H240" s="813">
        <v>38839</v>
      </c>
      <c r="I240" s="813">
        <v>38849</v>
      </c>
      <c r="J240" s="811" t="s">
        <v>1608</v>
      </c>
      <c r="K240" s="812">
        <v>230174</v>
      </c>
      <c r="L240" s="811" t="s">
        <v>1613</v>
      </c>
      <c r="M240" s="812">
        <v>426</v>
      </c>
      <c r="N240" s="811" t="s">
        <v>1613</v>
      </c>
      <c r="O240" s="812">
        <v>5619619</v>
      </c>
      <c r="P240" s="811" t="s">
        <v>1341</v>
      </c>
      <c r="Q240" s="814"/>
      <c r="R240" s="811" t="s">
        <v>1341</v>
      </c>
      <c r="S240" s="811" t="s">
        <v>1341</v>
      </c>
      <c r="T240" s="812" t="b">
        <v>0</v>
      </c>
      <c r="U240" s="811" t="s">
        <v>1341</v>
      </c>
      <c r="V240" s="811" t="s">
        <v>1341</v>
      </c>
    </row>
    <row r="241" spans="1:22" x14ac:dyDescent="0.3">
      <c r="A241" s="811" t="s">
        <v>647</v>
      </c>
      <c r="B241" s="811" t="s">
        <v>1607</v>
      </c>
      <c r="C241" s="811" t="s">
        <v>1353</v>
      </c>
      <c r="D241" s="812">
        <v>2006</v>
      </c>
      <c r="E241" s="811" t="s">
        <v>1639</v>
      </c>
      <c r="F241" s="811" t="s">
        <v>1640</v>
      </c>
      <c r="G241" s="811" t="s">
        <v>1612</v>
      </c>
      <c r="H241" s="813">
        <v>39203</v>
      </c>
      <c r="I241" s="813">
        <v>39203</v>
      </c>
      <c r="J241" s="811" t="s">
        <v>1608</v>
      </c>
      <c r="K241" s="812">
        <v>222476</v>
      </c>
      <c r="L241" s="811" t="s">
        <v>1613</v>
      </c>
      <c r="M241" s="812">
        <v>1190</v>
      </c>
      <c r="N241" s="811" t="s">
        <v>1608</v>
      </c>
      <c r="O241" s="812">
        <v>3987789</v>
      </c>
      <c r="P241" s="811" t="s">
        <v>1613</v>
      </c>
      <c r="Q241" s="812">
        <v>31679</v>
      </c>
      <c r="R241" s="811" t="s">
        <v>250</v>
      </c>
      <c r="S241" s="811" t="s">
        <v>648</v>
      </c>
      <c r="T241" s="812" t="b">
        <v>0</v>
      </c>
      <c r="U241" s="811" t="s">
        <v>1341</v>
      </c>
      <c r="V241" s="811" t="s">
        <v>1341</v>
      </c>
    </row>
    <row r="242" spans="1:22" x14ac:dyDescent="0.3">
      <c r="A242" s="811" t="s">
        <v>670</v>
      </c>
      <c r="B242" s="811" t="s">
        <v>1607</v>
      </c>
      <c r="C242" s="811" t="s">
        <v>1353</v>
      </c>
      <c r="D242" s="812">
        <v>2007</v>
      </c>
      <c r="E242" s="811" t="s">
        <v>1639</v>
      </c>
      <c r="F242" s="811" t="s">
        <v>1640</v>
      </c>
      <c r="G242" s="811" t="s">
        <v>1612</v>
      </c>
      <c r="H242" s="813">
        <v>39582</v>
      </c>
      <c r="I242" s="813">
        <v>39587</v>
      </c>
      <c r="J242" s="811" t="s">
        <v>1608</v>
      </c>
      <c r="K242" s="812">
        <v>227193</v>
      </c>
      <c r="L242" s="811" t="s">
        <v>1613</v>
      </c>
      <c r="M242" s="812">
        <v>1213</v>
      </c>
      <c r="N242" s="811" t="s">
        <v>1608</v>
      </c>
      <c r="O242" s="812">
        <v>3791061</v>
      </c>
      <c r="P242" s="811" t="s">
        <v>1613</v>
      </c>
      <c r="Q242" s="812">
        <v>38303</v>
      </c>
      <c r="R242" s="811" t="s">
        <v>250</v>
      </c>
      <c r="S242" s="811" t="s">
        <v>671</v>
      </c>
      <c r="T242" s="812" t="b">
        <v>0</v>
      </c>
      <c r="U242" s="811" t="s">
        <v>1341</v>
      </c>
      <c r="V242" s="811" t="s">
        <v>1341</v>
      </c>
    </row>
    <row r="243" spans="1:22" x14ac:dyDescent="0.3">
      <c r="A243" s="811" t="s">
        <v>1638</v>
      </c>
      <c r="B243" s="811" t="s">
        <v>1607</v>
      </c>
      <c r="C243" s="811" t="s">
        <v>1353</v>
      </c>
      <c r="D243" s="812">
        <v>2008</v>
      </c>
      <c r="E243" s="811" t="s">
        <v>1639</v>
      </c>
      <c r="F243" s="811" t="s">
        <v>1640</v>
      </c>
      <c r="G243" s="811" t="s">
        <v>1612</v>
      </c>
      <c r="H243" s="813">
        <v>39944</v>
      </c>
      <c r="I243" s="813">
        <v>39953</v>
      </c>
      <c r="J243" s="811" t="s">
        <v>1608</v>
      </c>
      <c r="K243" s="812">
        <v>225164</v>
      </c>
      <c r="L243" s="811" t="s">
        <v>1613</v>
      </c>
      <c r="M243" s="812">
        <v>388</v>
      </c>
      <c r="N243" s="811" t="s">
        <v>1608</v>
      </c>
      <c r="O243" s="812">
        <v>5331899</v>
      </c>
      <c r="P243" s="811" t="s">
        <v>1613</v>
      </c>
      <c r="Q243" s="812">
        <v>108767</v>
      </c>
      <c r="R243" s="811" t="s">
        <v>1341</v>
      </c>
      <c r="S243" s="811" t="s">
        <v>1341</v>
      </c>
      <c r="T243" s="812" t="b">
        <v>0</v>
      </c>
      <c r="U243" s="811" t="s">
        <v>1341</v>
      </c>
      <c r="V243" s="811" t="s">
        <v>1341</v>
      </c>
    </row>
    <row r="244" spans="1:22" x14ac:dyDescent="0.3">
      <c r="A244" s="811" t="s">
        <v>2205</v>
      </c>
      <c r="B244" s="811" t="s">
        <v>1607</v>
      </c>
      <c r="C244" s="811" t="s">
        <v>553</v>
      </c>
      <c r="D244" s="812">
        <v>2005</v>
      </c>
      <c r="E244" s="811" t="s">
        <v>1341</v>
      </c>
      <c r="F244" s="811" t="s">
        <v>2202</v>
      </c>
      <c r="G244" s="811" t="s">
        <v>1612</v>
      </c>
      <c r="H244" s="813">
        <v>38869</v>
      </c>
      <c r="I244" s="813">
        <v>38869</v>
      </c>
      <c r="J244" s="811" t="s">
        <v>1608</v>
      </c>
      <c r="K244" s="812">
        <v>51864</v>
      </c>
      <c r="L244" s="811" t="s">
        <v>1341</v>
      </c>
      <c r="M244" s="814"/>
      <c r="N244" s="811" t="s">
        <v>1341</v>
      </c>
      <c r="O244" s="814"/>
      <c r="P244" s="811" t="s">
        <v>1341</v>
      </c>
      <c r="Q244" s="814"/>
      <c r="R244" s="811" t="s">
        <v>1341</v>
      </c>
      <c r="S244" s="811" t="s">
        <v>1341</v>
      </c>
      <c r="T244" s="812" t="b">
        <v>0</v>
      </c>
      <c r="U244" s="811" t="s">
        <v>1341</v>
      </c>
      <c r="V244" s="811" t="s">
        <v>1341</v>
      </c>
    </row>
    <row r="245" spans="1:22" x14ac:dyDescent="0.3">
      <c r="A245" s="811" t="s">
        <v>2204</v>
      </c>
      <c r="B245" s="811" t="s">
        <v>1607</v>
      </c>
      <c r="C245" s="811" t="s">
        <v>553</v>
      </c>
      <c r="D245" s="812">
        <v>2006</v>
      </c>
      <c r="E245" s="811" t="s">
        <v>1341</v>
      </c>
      <c r="F245" s="811" t="s">
        <v>1799</v>
      </c>
      <c r="G245" s="811" t="s">
        <v>1612</v>
      </c>
      <c r="H245" s="813">
        <v>39261</v>
      </c>
      <c r="I245" s="813">
        <v>39265</v>
      </c>
      <c r="J245" s="811" t="s">
        <v>1608</v>
      </c>
      <c r="K245" s="812">
        <v>26122</v>
      </c>
      <c r="L245" s="811" t="s">
        <v>1341</v>
      </c>
      <c r="M245" s="814"/>
      <c r="N245" s="811" t="s">
        <v>1341</v>
      </c>
      <c r="O245" s="814"/>
      <c r="P245" s="811" t="s">
        <v>1341</v>
      </c>
      <c r="Q245" s="814"/>
      <c r="R245" s="811" t="s">
        <v>1341</v>
      </c>
      <c r="S245" s="811" t="s">
        <v>1341</v>
      </c>
      <c r="T245" s="812" t="b">
        <v>0</v>
      </c>
      <c r="U245" s="811" t="s">
        <v>1341</v>
      </c>
      <c r="V245" s="811" t="s">
        <v>1341</v>
      </c>
    </row>
    <row r="246" spans="1:22" x14ac:dyDescent="0.3">
      <c r="A246" s="811" t="s">
        <v>2203</v>
      </c>
      <c r="B246" s="811" t="s">
        <v>1607</v>
      </c>
      <c r="C246" s="811" t="s">
        <v>553</v>
      </c>
      <c r="D246" s="812">
        <v>2006</v>
      </c>
      <c r="E246" s="811" t="s">
        <v>1341</v>
      </c>
      <c r="F246" s="811" t="s">
        <v>1799</v>
      </c>
      <c r="G246" s="811" t="s">
        <v>1612</v>
      </c>
      <c r="H246" s="813">
        <v>39238</v>
      </c>
      <c r="I246" s="813">
        <v>39238</v>
      </c>
      <c r="J246" s="811" t="s">
        <v>1608</v>
      </c>
      <c r="K246" s="812">
        <v>51507</v>
      </c>
      <c r="L246" s="811" t="s">
        <v>1613</v>
      </c>
      <c r="M246" s="812">
        <v>1160</v>
      </c>
      <c r="N246" s="811" t="s">
        <v>1341</v>
      </c>
      <c r="O246" s="814"/>
      <c r="P246" s="811" t="s">
        <v>1341</v>
      </c>
      <c r="Q246" s="814"/>
      <c r="R246" s="811" t="s">
        <v>1341</v>
      </c>
      <c r="S246" s="811" t="s">
        <v>1341</v>
      </c>
      <c r="T246" s="812" t="b">
        <v>0</v>
      </c>
      <c r="U246" s="811" t="s">
        <v>1341</v>
      </c>
      <c r="V246" s="811" t="s">
        <v>1341</v>
      </c>
    </row>
    <row r="247" spans="1:22" x14ac:dyDescent="0.3">
      <c r="A247" s="811" t="s">
        <v>2206</v>
      </c>
      <c r="B247" s="811" t="s">
        <v>1607</v>
      </c>
      <c r="C247" s="811" t="s">
        <v>553</v>
      </c>
      <c r="D247" s="812">
        <v>2007</v>
      </c>
      <c r="E247" s="811" t="s">
        <v>1341</v>
      </c>
      <c r="F247" s="811" t="s">
        <v>1799</v>
      </c>
      <c r="G247" s="811" t="s">
        <v>1612</v>
      </c>
      <c r="H247" s="813">
        <v>39612</v>
      </c>
      <c r="I247" s="813">
        <v>39644</v>
      </c>
      <c r="J247" s="811" t="s">
        <v>1608</v>
      </c>
      <c r="K247" s="812">
        <v>54717</v>
      </c>
      <c r="L247" s="811" t="s">
        <v>1341</v>
      </c>
      <c r="M247" s="814"/>
      <c r="N247" s="811" t="s">
        <v>1341</v>
      </c>
      <c r="O247" s="814"/>
      <c r="P247" s="811" t="s">
        <v>1341</v>
      </c>
      <c r="Q247" s="814"/>
      <c r="R247" s="811" t="s">
        <v>1341</v>
      </c>
      <c r="S247" s="811" t="s">
        <v>1341</v>
      </c>
      <c r="T247" s="812" t="b">
        <v>0</v>
      </c>
      <c r="U247" s="811" t="s">
        <v>1341</v>
      </c>
      <c r="V247" s="811" t="s">
        <v>1341</v>
      </c>
    </row>
    <row r="248" spans="1:22" x14ac:dyDescent="0.3">
      <c r="A248" s="811" t="s">
        <v>2651</v>
      </c>
      <c r="B248" s="811" t="s">
        <v>1607</v>
      </c>
      <c r="C248" s="811" t="s">
        <v>553</v>
      </c>
      <c r="D248" s="812">
        <v>2008</v>
      </c>
      <c r="E248" s="811" t="s">
        <v>1341</v>
      </c>
      <c r="F248" s="811" t="s">
        <v>1799</v>
      </c>
      <c r="G248" s="811" t="s">
        <v>1612</v>
      </c>
      <c r="H248" s="813">
        <v>39976</v>
      </c>
      <c r="I248" s="813">
        <v>39996</v>
      </c>
      <c r="J248" s="811" t="s">
        <v>1608</v>
      </c>
      <c r="K248" s="812">
        <v>46476</v>
      </c>
      <c r="L248" s="811" t="s">
        <v>1341</v>
      </c>
      <c r="M248" s="814"/>
      <c r="N248" s="811" t="s">
        <v>1341</v>
      </c>
      <c r="O248" s="814"/>
      <c r="P248" s="811" t="s">
        <v>1341</v>
      </c>
      <c r="Q248" s="814"/>
      <c r="R248" s="811" t="s">
        <v>1341</v>
      </c>
      <c r="S248" s="811" t="s">
        <v>1341</v>
      </c>
      <c r="T248" s="812" t="b">
        <v>0</v>
      </c>
      <c r="U248" s="811" t="s">
        <v>1341</v>
      </c>
      <c r="V248" s="811" t="s">
        <v>1341</v>
      </c>
    </row>
    <row r="249" spans="1:22" x14ac:dyDescent="0.3">
      <c r="A249" s="811" t="s">
        <v>2207</v>
      </c>
      <c r="B249" s="811" t="s">
        <v>1607</v>
      </c>
      <c r="C249" s="811" t="s">
        <v>1481</v>
      </c>
      <c r="D249" s="812">
        <v>2005</v>
      </c>
      <c r="E249" s="811" t="s">
        <v>1826</v>
      </c>
      <c r="F249" s="811" t="s">
        <v>2208</v>
      </c>
      <c r="G249" s="811" t="s">
        <v>1612</v>
      </c>
      <c r="H249" s="813">
        <v>38869</v>
      </c>
      <c r="I249" s="813">
        <v>38869</v>
      </c>
      <c r="J249" s="811" t="s">
        <v>1608</v>
      </c>
      <c r="K249" s="812">
        <v>200369</v>
      </c>
      <c r="L249" s="811" t="s">
        <v>1613</v>
      </c>
      <c r="M249" s="812">
        <v>789</v>
      </c>
      <c r="N249" s="811" t="s">
        <v>1608</v>
      </c>
      <c r="O249" s="812">
        <v>790</v>
      </c>
      <c r="P249" s="811" t="s">
        <v>1613</v>
      </c>
      <c r="Q249" s="812">
        <v>263</v>
      </c>
      <c r="R249" s="811" t="s">
        <v>258</v>
      </c>
      <c r="S249" s="811" t="s">
        <v>2646</v>
      </c>
      <c r="T249" s="812" t="b">
        <v>0</v>
      </c>
      <c r="U249" s="811" t="s">
        <v>1341</v>
      </c>
      <c r="V249" s="811" t="s">
        <v>1341</v>
      </c>
    </row>
    <row r="250" spans="1:22" x14ac:dyDescent="0.3">
      <c r="A250" s="811" t="s">
        <v>2213</v>
      </c>
      <c r="B250" s="811" t="s">
        <v>1607</v>
      </c>
      <c r="C250" s="811" t="s">
        <v>1481</v>
      </c>
      <c r="D250" s="812">
        <v>2006</v>
      </c>
      <c r="E250" s="811" t="s">
        <v>1826</v>
      </c>
      <c r="F250" s="811" t="s">
        <v>2208</v>
      </c>
      <c r="G250" s="811" t="s">
        <v>1612</v>
      </c>
      <c r="H250" s="813">
        <v>39225</v>
      </c>
      <c r="I250" s="813">
        <v>39225</v>
      </c>
      <c r="J250" s="811" t="s">
        <v>1608</v>
      </c>
      <c r="K250" s="812">
        <v>191436</v>
      </c>
      <c r="L250" s="811" t="s">
        <v>1613</v>
      </c>
      <c r="M250" s="812">
        <v>6000</v>
      </c>
      <c r="N250" s="811" t="s">
        <v>1608</v>
      </c>
      <c r="O250" s="812">
        <v>1810</v>
      </c>
      <c r="P250" s="811" t="s">
        <v>1613</v>
      </c>
      <c r="Q250" s="812">
        <v>571</v>
      </c>
      <c r="R250" s="811" t="s">
        <v>1341</v>
      </c>
      <c r="S250" s="811" t="s">
        <v>1341</v>
      </c>
      <c r="T250" s="812" t="b">
        <v>0</v>
      </c>
      <c r="U250" s="811" t="s">
        <v>1341</v>
      </c>
      <c r="V250" s="811" t="s">
        <v>1341</v>
      </c>
    </row>
    <row r="251" spans="1:22" x14ac:dyDescent="0.3">
      <c r="A251" s="811" t="s">
        <v>2210</v>
      </c>
      <c r="B251" s="811" t="s">
        <v>1607</v>
      </c>
      <c r="C251" s="811" t="s">
        <v>1481</v>
      </c>
      <c r="D251" s="812">
        <v>2007</v>
      </c>
      <c r="E251" s="811" t="s">
        <v>1826</v>
      </c>
      <c r="F251" s="811" t="s">
        <v>2208</v>
      </c>
      <c r="G251" s="811" t="s">
        <v>1612</v>
      </c>
      <c r="H251" s="813">
        <v>39601</v>
      </c>
      <c r="I251" s="813">
        <v>39601</v>
      </c>
      <c r="J251" s="811" t="s">
        <v>1608</v>
      </c>
      <c r="K251" s="812">
        <v>194762</v>
      </c>
      <c r="L251" s="811" t="s">
        <v>1613</v>
      </c>
      <c r="M251" s="812">
        <v>3606</v>
      </c>
      <c r="N251" s="811" t="s">
        <v>1608</v>
      </c>
      <c r="O251" s="812">
        <v>2232</v>
      </c>
      <c r="P251" s="811" t="s">
        <v>1613</v>
      </c>
      <c r="Q251" s="812">
        <v>133</v>
      </c>
      <c r="R251" s="811" t="s">
        <v>1341</v>
      </c>
      <c r="S251" s="811" t="s">
        <v>1341</v>
      </c>
      <c r="T251" s="812" t="b">
        <v>0</v>
      </c>
      <c r="U251" s="811" t="s">
        <v>1341</v>
      </c>
      <c r="V251" s="811" t="s">
        <v>1341</v>
      </c>
    </row>
    <row r="252" spans="1:22" x14ac:dyDescent="0.3">
      <c r="A252" s="811" t="s">
        <v>2211</v>
      </c>
      <c r="B252" s="811" t="s">
        <v>1607</v>
      </c>
      <c r="C252" s="811" t="s">
        <v>1481</v>
      </c>
      <c r="D252" s="812">
        <v>2007</v>
      </c>
      <c r="E252" s="811" t="s">
        <v>1826</v>
      </c>
      <c r="F252" s="811" t="s">
        <v>2212</v>
      </c>
      <c r="G252" s="811" t="s">
        <v>1612</v>
      </c>
      <c r="H252" s="813">
        <v>39596</v>
      </c>
      <c r="I252" s="813">
        <v>39596</v>
      </c>
      <c r="J252" s="811" t="s">
        <v>1608</v>
      </c>
      <c r="K252" s="812">
        <v>195095</v>
      </c>
      <c r="L252" s="811" t="s">
        <v>1613</v>
      </c>
      <c r="M252" s="812">
        <v>2129</v>
      </c>
      <c r="N252" s="811" t="s">
        <v>1608</v>
      </c>
      <c r="O252" s="812">
        <v>2757</v>
      </c>
      <c r="P252" s="811" t="s">
        <v>1613</v>
      </c>
      <c r="Q252" s="812">
        <v>532</v>
      </c>
      <c r="R252" s="811" t="s">
        <v>1341</v>
      </c>
      <c r="S252" s="811" t="s">
        <v>1341</v>
      </c>
      <c r="T252" s="812" t="b">
        <v>0</v>
      </c>
      <c r="U252" s="811" t="s">
        <v>1341</v>
      </c>
      <c r="V252" s="811" t="s">
        <v>1341</v>
      </c>
    </row>
    <row r="253" spans="1:22" x14ac:dyDescent="0.3">
      <c r="A253" s="811" t="s">
        <v>1825</v>
      </c>
      <c r="B253" s="811" t="s">
        <v>1607</v>
      </c>
      <c r="C253" s="811" t="s">
        <v>1481</v>
      </c>
      <c r="D253" s="812">
        <v>2008</v>
      </c>
      <c r="E253" s="811" t="s">
        <v>1826</v>
      </c>
      <c r="F253" s="811" t="s">
        <v>1827</v>
      </c>
      <c r="G253" s="811" t="s">
        <v>1612</v>
      </c>
      <c r="H253" s="813">
        <v>39966</v>
      </c>
      <c r="I253" s="813">
        <v>39966</v>
      </c>
      <c r="J253" s="811" t="s">
        <v>1608</v>
      </c>
      <c r="K253" s="812">
        <v>191403</v>
      </c>
      <c r="L253" s="811" t="s">
        <v>1613</v>
      </c>
      <c r="M253" s="812">
        <v>1064</v>
      </c>
      <c r="N253" s="811" t="s">
        <v>1608</v>
      </c>
      <c r="O253" s="812">
        <v>8228</v>
      </c>
      <c r="P253" s="811" t="s">
        <v>1341</v>
      </c>
      <c r="Q253" s="814"/>
      <c r="R253" s="811" t="s">
        <v>1341</v>
      </c>
      <c r="S253" s="811" t="s">
        <v>1341</v>
      </c>
      <c r="T253" s="812" t="b">
        <v>0</v>
      </c>
      <c r="U253" s="811" t="s">
        <v>1341</v>
      </c>
      <c r="V253" s="811" t="s">
        <v>1341</v>
      </c>
    </row>
    <row r="254" spans="1:22" x14ac:dyDescent="0.3">
      <c r="A254" s="811" t="s">
        <v>2218</v>
      </c>
      <c r="B254" s="811" t="s">
        <v>1607</v>
      </c>
      <c r="C254" s="811" t="s">
        <v>1479</v>
      </c>
      <c r="D254" s="812">
        <v>2005</v>
      </c>
      <c r="E254" s="811" t="s">
        <v>1826</v>
      </c>
      <c r="F254" s="811" t="s">
        <v>2208</v>
      </c>
      <c r="G254" s="811" t="s">
        <v>1612</v>
      </c>
      <c r="H254" s="813">
        <v>39174</v>
      </c>
      <c r="I254" s="813">
        <v>39178</v>
      </c>
      <c r="J254" s="811" t="s">
        <v>2215</v>
      </c>
      <c r="K254" s="812">
        <v>250092</v>
      </c>
      <c r="L254" s="811" t="s">
        <v>1613</v>
      </c>
      <c r="M254" s="812">
        <v>25</v>
      </c>
      <c r="N254" s="811" t="s">
        <v>2215</v>
      </c>
      <c r="O254" s="812">
        <v>2272</v>
      </c>
      <c r="P254" s="811" t="s">
        <v>1341</v>
      </c>
      <c r="Q254" s="814"/>
      <c r="R254" s="811" t="s">
        <v>1341</v>
      </c>
      <c r="S254" s="811" t="s">
        <v>1341</v>
      </c>
      <c r="T254" s="812" t="b">
        <v>0</v>
      </c>
      <c r="U254" s="811" t="s">
        <v>1341</v>
      </c>
      <c r="V254" s="811" t="s">
        <v>1341</v>
      </c>
    </row>
    <row r="255" spans="1:22" x14ac:dyDescent="0.3">
      <c r="A255" s="811" t="s">
        <v>2217</v>
      </c>
      <c r="B255" s="811" t="s">
        <v>1607</v>
      </c>
      <c r="C255" s="811" t="s">
        <v>1479</v>
      </c>
      <c r="D255" s="812">
        <v>2006</v>
      </c>
      <c r="E255" s="811" t="s">
        <v>1826</v>
      </c>
      <c r="F255" s="811" t="s">
        <v>2208</v>
      </c>
      <c r="G255" s="811" t="s">
        <v>1612</v>
      </c>
      <c r="H255" s="813">
        <v>39545</v>
      </c>
      <c r="I255" s="813">
        <v>39548</v>
      </c>
      <c r="J255" s="811" t="s">
        <v>2215</v>
      </c>
      <c r="K255" s="812">
        <v>231534</v>
      </c>
      <c r="L255" s="811" t="s">
        <v>1613</v>
      </c>
      <c r="M255" s="812">
        <v>456</v>
      </c>
      <c r="N255" s="811" t="s">
        <v>2215</v>
      </c>
      <c r="O255" s="812">
        <v>1673</v>
      </c>
      <c r="P255" s="811" t="s">
        <v>1341</v>
      </c>
      <c r="Q255" s="814"/>
      <c r="R255" s="811" t="s">
        <v>1341</v>
      </c>
      <c r="S255" s="811" t="s">
        <v>1341</v>
      </c>
      <c r="T255" s="812" t="b">
        <v>0</v>
      </c>
      <c r="U255" s="811" t="s">
        <v>1341</v>
      </c>
      <c r="V255" s="811" t="s">
        <v>1341</v>
      </c>
    </row>
    <row r="256" spans="1:22" x14ac:dyDescent="0.3">
      <c r="A256" s="811" t="s">
        <v>2214</v>
      </c>
      <c r="B256" s="811" t="s">
        <v>1607</v>
      </c>
      <c r="C256" s="811" t="s">
        <v>1479</v>
      </c>
      <c r="D256" s="812">
        <v>2007</v>
      </c>
      <c r="E256" s="811" t="s">
        <v>1826</v>
      </c>
      <c r="F256" s="811" t="s">
        <v>1827</v>
      </c>
      <c r="G256" s="811" t="s">
        <v>1612</v>
      </c>
      <c r="H256" s="813">
        <v>39909</v>
      </c>
      <c r="I256" s="813">
        <v>39909</v>
      </c>
      <c r="J256" s="811" t="s">
        <v>2215</v>
      </c>
      <c r="K256" s="812">
        <v>220723</v>
      </c>
      <c r="L256" s="811" t="s">
        <v>1613</v>
      </c>
      <c r="M256" s="812">
        <v>424</v>
      </c>
      <c r="N256" s="811" t="s">
        <v>2215</v>
      </c>
      <c r="O256" s="812">
        <v>204331</v>
      </c>
      <c r="P256" s="811" t="s">
        <v>1341</v>
      </c>
      <c r="Q256" s="814"/>
      <c r="R256" s="811" t="s">
        <v>1341</v>
      </c>
      <c r="S256" s="811" t="s">
        <v>1341</v>
      </c>
      <c r="T256" s="812" t="b">
        <v>0</v>
      </c>
      <c r="U256" s="811" t="s">
        <v>1341</v>
      </c>
      <c r="V256" s="811" t="s">
        <v>1341</v>
      </c>
    </row>
    <row r="257" spans="1:22" x14ac:dyDescent="0.3">
      <c r="A257" s="811" t="s">
        <v>1830</v>
      </c>
      <c r="B257" s="811" t="s">
        <v>1607</v>
      </c>
      <c r="C257" s="811" t="s">
        <v>1479</v>
      </c>
      <c r="D257" s="812">
        <v>2008</v>
      </c>
      <c r="E257" s="811" t="s">
        <v>1826</v>
      </c>
      <c r="F257" s="811" t="s">
        <v>1827</v>
      </c>
      <c r="G257" s="811" t="s">
        <v>1612</v>
      </c>
      <c r="H257" s="813">
        <v>40280</v>
      </c>
      <c r="I257" s="813">
        <v>40283</v>
      </c>
      <c r="J257" s="811" t="s">
        <v>1608</v>
      </c>
      <c r="K257" s="812">
        <v>251050</v>
      </c>
      <c r="L257" s="811" t="s">
        <v>1613</v>
      </c>
      <c r="M257" s="812">
        <v>636</v>
      </c>
      <c r="N257" s="811" t="s">
        <v>1608</v>
      </c>
      <c r="O257" s="812">
        <v>2517</v>
      </c>
      <c r="P257" s="811" t="s">
        <v>1341</v>
      </c>
      <c r="Q257" s="814"/>
      <c r="R257" s="811" t="s">
        <v>1341</v>
      </c>
      <c r="S257" s="811" t="s">
        <v>1341</v>
      </c>
      <c r="T257" s="812" t="b">
        <v>0</v>
      </c>
      <c r="U257" s="811" t="s">
        <v>1341</v>
      </c>
      <c r="V257" s="811" t="s">
        <v>1341</v>
      </c>
    </row>
    <row r="258" spans="1:22" x14ac:dyDescent="0.3">
      <c r="A258" s="811" t="s">
        <v>2220</v>
      </c>
      <c r="B258" s="811" t="s">
        <v>1607</v>
      </c>
      <c r="C258" s="811" t="s">
        <v>1367</v>
      </c>
      <c r="D258" s="812">
        <v>2005</v>
      </c>
      <c r="E258" s="811" t="s">
        <v>1735</v>
      </c>
      <c r="F258" s="811" t="s">
        <v>1736</v>
      </c>
      <c r="G258" s="811" t="s">
        <v>1607</v>
      </c>
      <c r="H258" s="813">
        <v>39196</v>
      </c>
      <c r="I258" s="813">
        <v>39197</v>
      </c>
      <c r="J258" s="811" t="s">
        <v>1608</v>
      </c>
      <c r="K258" s="812">
        <v>33436</v>
      </c>
      <c r="L258" s="811" t="s">
        <v>1341</v>
      </c>
      <c r="M258" s="814"/>
      <c r="N258" s="811" t="s">
        <v>1613</v>
      </c>
      <c r="O258" s="812">
        <v>285</v>
      </c>
      <c r="P258" s="811" t="s">
        <v>1608</v>
      </c>
      <c r="Q258" s="812">
        <v>222</v>
      </c>
      <c r="R258" s="811" t="s">
        <v>1341</v>
      </c>
      <c r="S258" s="811" t="s">
        <v>1341</v>
      </c>
      <c r="T258" s="812" t="b">
        <v>0</v>
      </c>
      <c r="U258" s="811" t="s">
        <v>1341</v>
      </c>
      <c r="V258" s="811" t="s">
        <v>1341</v>
      </c>
    </row>
    <row r="259" spans="1:22" x14ac:dyDescent="0.3">
      <c r="A259" s="811" t="s">
        <v>2224</v>
      </c>
      <c r="B259" s="811" t="s">
        <v>1607</v>
      </c>
      <c r="C259" s="811" t="s">
        <v>1367</v>
      </c>
      <c r="D259" s="812">
        <v>2005</v>
      </c>
      <c r="E259" s="811" t="s">
        <v>1735</v>
      </c>
      <c r="F259" s="811" t="s">
        <v>1736</v>
      </c>
      <c r="G259" s="811" t="s">
        <v>1607</v>
      </c>
      <c r="H259" s="813">
        <v>39196</v>
      </c>
      <c r="I259" s="813">
        <v>39197</v>
      </c>
      <c r="J259" s="811" t="s">
        <v>1608</v>
      </c>
      <c r="K259" s="812">
        <v>26102</v>
      </c>
      <c r="L259" s="811" t="s">
        <v>1341</v>
      </c>
      <c r="M259" s="814"/>
      <c r="N259" s="811" t="s">
        <v>1608</v>
      </c>
      <c r="O259" s="812">
        <v>1130</v>
      </c>
      <c r="P259" s="811" t="s">
        <v>1341</v>
      </c>
      <c r="Q259" s="814"/>
      <c r="R259" s="811" t="s">
        <v>1341</v>
      </c>
      <c r="S259" s="811" t="s">
        <v>1341</v>
      </c>
      <c r="T259" s="812" t="b">
        <v>0</v>
      </c>
      <c r="U259" s="811" t="s">
        <v>1341</v>
      </c>
      <c r="V259" s="811" t="s">
        <v>1341</v>
      </c>
    </row>
    <row r="260" spans="1:22" x14ac:dyDescent="0.3">
      <c r="A260" s="811" t="s">
        <v>2222</v>
      </c>
      <c r="B260" s="811" t="s">
        <v>1607</v>
      </c>
      <c r="C260" s="811" t="s">
        <v>1367</v>
      </c>
      <c r="D260" s="812">
        <v>2005</v>
      </c>
      <c r="E260" s="811" t="s">
        <v>1735</v>
      </c>
      <c r="F260" s="811" t="s">
        <v>1736</v>
      </c>
      <c r="G260" s="811" t="s">
        <v>1607</v>
      </c>
      <c r="H260" s="813">
        <v>39196</v>
      </c>
      <c r="I260" s="813">
        <v>39196</v>
      </c>
      <c r="J260" s="811" t="s">
        <v>1608</v>
      </c>
      <c r="K260" s="812">
        <v>29584</v>
      </c>
      <c r="L260" s="811" t="s">
        <v>1341</v>
      </c>
      <c r="M260" s="814"/>
      <c r="N260" s="811" t="s">
        <v>1341</v>
      </c>
      <c r="O260" s="814"/>
      <c r="P260" s="811" t="s">
        <v>1341</v>
      </c>
      <c r="Q260" s="814"/>
      <c r="R260" s="811" t="s">
        <v>1341</v>
      </c>
      <c r="S260" s="811" t="s">
        <v>1341</v>
      </c>
      <c r="T260" s="812" t="b">
        <v>0</v>
      </c>
      <c r="U260" s="811" t="s">
        <v>1341</v>
      </c>
      <c r="V260" s="811" t="s">
        <v>1341</v>
      </c>
    </row>
    <row r="261" spans="1:22" x14ac:dyDescent="0.3">
      <c r="A261" s="811" t="s">
        <v>2226</v>
      </c>
      <c r="B261" s="811" t="s">
        <v>1607</v>
      </c>
      <c r="C261" s="811" t="s">
        <v>1367</v>
      </c>
      <c r="D261" s="812">
        <v>2005</v>
      </c>
      <c r="E261" s="811" t="s">
        <v>1735</v>
      </c>
      <c r="F261" s="811" t="s">
        <v>1736</v>
      </c>
      <c r="G261" s="811" t="s">
        <v>1607</v>
      </c>
      <c r="H261" s="813">
        <v>39197</v>
      </c>
      <c r="I261" s="813">
        <v>39197</v>
      </c>
      <c r="J261" s="811" t="s">
        <v>1608</v>
      </c>
      <c r="K261" s="812">
        <v>27776</v>
      </c>
      <c r="L261" s="811" t="s">
        <v>1341</v>
      </c>
      <c r="M261" s="814"/>
      <c r="N261" s="811" t="s">
        <v>1608</v>
      </c>
      <c r="O261" s="812">
        <v>92</v>
      </c>
      <c r="P261" s="811" t="s">
        <v>1341</v>
      </c>
      <c r="Q261" s="814"/>
      <c r="R261" s="811" t="s">
        <v>1341</v>
      </c>
      <c r="S261" s="811" t="s">
        <v>1341</v>
      </c>
      <c r="T261" s="812" t="b">
        <v>0</v>
      </c>
      <c r="U261" s="811" t="s">
        <v>1341</v>
      </c>
      <c r="V261" s="811" t="s">
        <v>1341</v>
      </c>
    </row>
    <row r="262" spans="1:22" x14ac:dyDescent="0.3">
      <c r="A262" s="811" t="s">
        <v>2223</v>
      </c>
      <c r="B262" s="811" t="s">
        <v>1607</v>
      </c>
      <c r="C262" s="811" t="s">
        <v>1367</v>
      </c>
      <c r="D262" s="812">
        <v>2005</v>
      </c>
      <c r="E262" s="811" t="s">
        <v>1735</v>
      </c>
      <c r="F262" s="811" t="s">
        <v>1736</v>
      </c>
      <c r="G262" s="811" t="s">
        <v>1607</v>
      </c>
      <c r="H262" s="813">
        <v>39196</v>
      </c>
      <c r="I262" s="813">
        <v>39196</v>
      </c>
      <c r="J262" s="811" t="s">
        <v>1608</v>
      </c>
      <c r="K262" s="812">
        <v>21830</v>
      </c>
      <c r="L262" s="811" t="s">
        <v>1341</v>
      </c>
      <c r="M262" s="814"/>
      <c r="N262" s="811" t="s">
        <v>1608</v>
      </c>
      <c r="O262" s="812">
        <v>66</v>
      </c>
      <c r="P262" s="811" t="s">
        <v>1341</v>
      </c>
      <c r="Q262" s="814"/>
      <c r="R262" s="811" t="s">
        <v>1341</v>
      </c>
      <c r="S262" s="811" t="s">
        <v>1341</v>
      </c>
      <c r="T262" s="812" t="b">
        <v>0</v>
      </c>
      <c r="U262" s="811" t="s">
        <v>1341</v>
      </c>
      <c r="V262" s="811" t="s">
        <v>1341</v>
      </c>
    </row>
    <row r="263" spans="1:22" x14ac:dyDescent="0.3">
      <c r="A263" s="811" t="s">
        <v>2221</v>
      </c>
      <c r="B263" s="811" t="s">
        <v>1607</v>
      </c>
      <c r="C263" s="811" t="s">
        <v>1367</v>
      </c>
      <c r="D263" s="812">
        <v>2006</v>
      </c>
      <c r="E263" s="811" t="s">
        <v>1735</v>
      </c>
      <c r="F263" s="811" t="s">
        <v>1736</v>
      </c>
      <c r="G263" s="811" t="s">
        <v>1607</v>
      </c>
      <c r="H263" s="813">
        <v>39561</v>
      </c>
      <c r="I263" s="813">
        <v>39563</v>
      </c>
      <c r="J263" s="811" t="s">
        <v>1608</v>
      </c>
      <c r="K263" s="812">
        <v>44845</v>
      </c>
      <c r="L263" s="811" t="s">
        <v>1341</v>
      </c>
      <c r="M263" s="814"/>
      <c r="N263" s="811" t="s">
        <v>1613</v>
      </c>
      <c r="O263" s="812">
        <v>2230</v>
      </c>
      <c r="P263" s="811" t="s">
        <v>1608</v>
      </c>
      <c r="Q263" s="812">
        <v>1245</v>
      </c>
      <c r="R263" s="811" t="s">
        <v>1341</v>
      </c>
      <c r="S263" s="811" t="s">
        <v>1341</v>
      </c>
      <c r="T263" s="812" t="b">
        <v>0</v>
      </c>
      <c r="U263" s="811" t="s">
        <v>1341</v>
      </c>
      <c r="V263" s="811" t="s">
        <v>1341</v>
      </c>
    </row>
    <row r="264" spans="1:22" x14ac:dyDescent="0.3">
      <c r="A264" s="811" t="s">
        <v>2230</v>
      </c>
      <c r="B264" s="811" t="s">
        <v>1607</v>
      </c>
      <c r="C264" s="811" t="s">
        <v>1367</v>
      </c>
      <c r="D264" s="812">
        <v>2006</v>
      </c>
      <c r="E264" s="811" t="s">
        <v>1735</v>
      </c>
      <c r="F264" s="811" t="s">
        <v>1736</v>
      </c>
      <c r="G264" s="811" t="s">
        <v>1607</v>
      </c>
      <c r="H264" s="813">
        <v>39561</v>
      </c>
      <c r="I264" s="813">
        <v>39563</v>
      </c>
      <c r="J264" s="811" t="s">
        <v>1608</v>
      </c>
      <c r="K264" s="812">
        <v>44970</v>
      </c>
      <c r="L264" s="811" t="s">
        <v>1341</v>
      </c>
      <c r="M264" s="814"/>
      <c r="N264" s="811" t="s">
        <v>1613</v>
      </c>
      <c r="O264" s="812">
        <v>2230</v>
      </c>
      <c r="P264" s="811" t="s">
        <v>1608</v>
      </c>
      <c r="Q264" s="812">
        <v>455</v>
      </c>
      <c r="R264" s="811" t="s">
        <v>1341</v>
      </c>
      <c r="S264" s="811" t="s">
        <v>1341</v>
      </c>
      <c r="T264" s="812" t="b">
        <v>0</v>
      </c>
      <c r="U264" s="811" t="s">
        <v>1341</v>
      </c>
      <c r="V264" s="811" t="s">
        <v>1341</v>
      </c>
    </row>
    <row r="265" spans="1:22" x14ac:dyDescent="0.3">
      <c r="A265" s="811" t="s">
        <v>2225</v>
      </c>
      <c r="B265" s="811" t="s">
        <v>1607</v>
      </c>
      <c r="C265" s="811" t="s">
        <v>1367</v>
      </c>
      <c r="D265" s="812">
        <v>2006</v>
      </c>
      <c r="E265" s="811" t="s">
        <v>1735</v>
      </c>
      <c r="F265" s="811" t="s">
        <v>1736</v>
      </c>
      <c r="G265" s="811" t="s">
        <v>1607</v>
      </c>
      <c r="H265" s="813">
        <v>39561</v>
      </c>
      <c r="I265" s="813">
        <v>39563</v>
      </c>
      <c r="J265" s="811" t="s">
        <v>1608</v>
      </c>
      <c r="K265" s="812">
        <v>56661</v>
      </c>
      <c r="L265" s="811" t="s">
        <v>1341</v>
      </c>
      <c r="M265" s="814"/>
      <c r="N265" s="811" t="s">
        <v>1613</v>
      </c>
      <c r="O265" s="812">
        <v>2230</v>
      </c>
      <c r="P265" s="811" t="s">
        <v>1341</v>
      </c>
      <c r="Q265" s="814"/>
      <c r="R265" s="811" t="s">
        <v>1341</v>
      </c>
      <c r="S265" s="811" t="s">
        <v>1341</v>
      </c>
      <c r="T265" s="812" t="b">
        <v>0</v>
      </c>
      <c r="U265" s="811" t="s">
        <v>1341</v>
      </c>
      <c r="V265" s="811" t="s">
        <v>1341</v>
      </c>
    </row>
    <row r="266" spans="1:22" x14ac:dyDescent="0.3">
      <c r="A266" s="811" t="s">
        <v>2229</v>
      </c>
      <c r="B266" s="811" t="s">
        <v>1607</v>
      </c>
      <c r="C266" s="811" t="s">
        <v>1367</v>
      </c>
      <c r="D266" s="812">
        <v>2007</v>
      </c>
      <c r="E266" s="811" t="s">
        <v>1735</v>
      </c>
      <c r="F266" s="811" t="s">
        <v>1736</v>
      </c>
      <c r="G266" s="811" t="s">
        <v>1607</v>
      </c>
      <c r="H266" s="813">
        <v>39926</v>
      </c>
      <c r="I266" s="813">
        <v>39930</v>
      </c>
      <c r="J266" s="811" t="s">
        <v>1608</v>
      </c>
      <c r="K266" s="812">
        <v>40260</v>
      </c>
      <c r="L266" s="811" t="s">
        <v>1341</v>
      </c>
      <c r="M266" s="814"/>
      <c r="N266" s="811" t="s">
        <v>1608</v>
      </c>
      <c r="O266" s="812">
        <v>407</v>
      </c>
      <c r="P266" s="811" t="s">
        <v>1613</v>
      </c>
      <c r="Q266" s="812">
        <v>182</v>
      </c>
      <c r="R266" s="811" t="s">
        <v>1341</v>
      </c>
      <c r="S266" s="811" t="s">
        <v>1341</v>
      </c>
      <c r="T266" s="812" t="b">
        <v>0</v>
      </c>
      <c r="U266" s="811" t="s">
        <v>1341</v>
      </c>
      <c r="V266" s="811" t="s">
        <v>1341</v>
      </c>
    </row>
    <row r="267" spans="1:22" x14ac:dyDescent="0.3">
      <c r="A267" s="811" t="s">
        <v>2228</v>
      </c>
      <c r="B267" s="811" t="s">
        <v>1607</v>
      </c>
      <c r="C267" s="811" t="s">
        <v>1367</v>
      </c>
      <c r="D267" s="812">
        <v>2007</v>
      </c>
      <c r="E267" s="811" t="s">
        <v>1735</v>
      </c>
      <c r="F267" s="811" t="s">
        <v>1736</v>
      </c>
      <c r="G267" s="811" t="s">
        <v>1607</v>
      </c>
      <c r="H267" s="813">
        <v>39927</v>
      </c>
      <c r="I267" s="813">
        <v>39930</v>
      </c>
      <c r="J267" s="811" t="s">
        <v>1608</v>
      </c>
      <c r="K267" s="812">
        <v>53692</v>
      </c>
      <c r="L267" s="811" t="s">
        <v>1341</v>
      </c>
      <c r="M267" s="814"/>
      <c r="N267" s="811" t="s">
        <v>1608</v>
      </c>
      <c r="O267" s="812">
        <v>984</v>
      </c>
      <c r="P267" s="811" t="s">
        <v>1613</v>
      </c>
      <c r="Q267" s="812">
        <v>242</v>
      </c>
      <c r="R267" s="811" t="s">
        <v>1341</v>
      </c>
      <c r="S267" s="811" t="s">
        <v>1341</v>
      </c>
      <c r="T267" s="812" t="b">
        <v>0</v>
      </c>
      <c r="U267" s="811" t="s">
        <v>1341</v>
      </c>
      <c r="V267" s="811" t="s">
        <v>1341</v>
      </c>
    </row>
    <row r="268" spans="1:22" x14ac:dyDescent="0.3">
      <c r="A268" s="811" t="s">
        <v>2227</v>
      </c>
      <c r="B268" s="811" t="s">
        <v>1607</v>
      </c>
      <c r="C268" s="811" t="s">
        <v>1367</v>
      </c>
      <c r="D268" s="812">
        <v>2007</v>
      </c>
      <c r="E268" s="811" t="s">
        <v>1735</v>
      </c>
      <c r="F268" s="811" t="s">
        <v>1736</v>
      </c>
      <c r="G268" s="811" t="s">
        <v>1607</v>
      </c>
      <c r="H268" s="813">
        <v>39926</v>
      </c>
      <c r="I268" s="813">
        <v>39926</v>
      </c>
      <c r="J268" s="811" t="s">
        <v>1608</v>
      </c>
      <c r="K268" s="812">
        <v>49226</v>
      </c>
      <c r="L268" s="811" t="s">
        <v>1341</v>
      </c>
      <c r="M268" s="814"/>
      <c r="N268" s="811" t="s">
        <v>1608</v>
      </c>
      <c r="O268" s="812">
        <v>2051</v>
      </c>
      <c r="P268" s="811" t="s">
        <v>1613</v>
      </c>
      <c r="Q268" s="812">
        <v>222</v>
      </c>
      <c r="R268" s="811" t="s">
        <v>1341</v>
      </c>
      <c r="S268" s="811" t="s">
        <v>1341</v>
      </c>
      <c r="T268" s="812" t="b">
        <v>0</v>
      </c>
      <c r="U268" s="811" t="s">
        <v>1341</v>
      </c>
      <c r="V268" s="811" t="s">
        <v>1341</v>
      </c>
    </row>
    <row r="269" spans="1:22" x14ac:dyDescent="0.3">
      <c r="A269" s="811" t="s">
        <v>1737</v>
      </c>
      <c r="B269" s="811" t="s">
        <v>1607</v>
      </c>
      <c r="C269" s="811" t="s">
        <v>1367</v>
      </c>
      <c r="D269" s="812">
        <v>2008</v>
      </c>
      <c r="E269" s="811" t="s">
        <v>1735</v>
      </c>
      <c r="F269" s="811" t="s">
        <v>1736</v>
      </c>
      <c r="G269" s="811" t="s">
        <v>1607</v>
      </c>
      <c r="H269" s="813">
        <v>40282</v>
      </c>
      <c r="I269" s="813">
        <v>40282</v>
      </c>
      <c r="J269" s="811" t="s">
        <v>1608</v>
      </c>
      <c r="K269" s="812">
        <v>49256</v>
      </c>
      <c r="L269" s="811" t="s">
        <v>1341</v>
      </c>
      <c r="M269" s="814"/>
      <c r="N269" s="811" t="s">
        <v>1608</v>
      </c>
      <c r="O269" s="812">
        <v>3468</v>
      </c>
      <c r="P269" s="811" t="s">
        <v>1341</v>
      </c>
      <c r="Q269" s="814"/>
      <c r="R269" s="811" t="s">
        <v>1341</v>
      </c>
      <c r="S269" s="811" t="s">
        <v>1341</v>
      </c>
      <c r="T269" s="812" t="b">
        <v>0</v>
      </c>
      <c r="U269" s="811" t="s">
        <v>1341</v>
      </c>
      <c r="V269" s="811" t="s">
        <v>1341</v>
      </c>
    </row>
    <row r="270" spans="1:22" x14ac:dyDescent="0.3">
      <c r="A270" s="811" t="s">
        <v>1734</v>
      </c>
      <c r="B270" s="811" t="s">
        <v>1607</v>
      </c>
      <c r="C270" s="811" t="s">
        <v>1367</v>
      </c>
      <c r="D270" s="812">
        <v>2008</v>
      </c>
      <c r="E270" s="811" t="s">
        <v>1735</v>
      </c>
      <c r="F270" s="811" t="s">
        <v>1736</v>
      </c>
      <c r="G270" s="811" t="s">
        <v>1607</v>
      </c>
      <c r="H270" s="813">
        <v>40282</v>
      </c>
      <c r="I270" s="813">
        <v>40282</v>
      </c>
      <c r="J270" s="811" t="s">
        <v>1608</v>
      </c>
      <c r="K270" s="812">
        <v>53511</v>
      </c>
      <c r="L270" s="811" t="s">
        <v>1341</v>
      </c>
      <c r="M270" s="814"/>
      <c r="N270" s="811" t="s">
        <v>1608</v>
      </c>
      <c r="O270" s="812">
        <v>367</v>
      </c>
      <c r="P270" s="811" t="s">
        <v>1341</v>
      </c>
      <c r="Q270" s="814"/>
      <c r="R270" s="811" t="s">
        <v>1341</v>
      </c>
      <c r="S270" s="811" t="s">
        <v>1341</v>
      </c>
      <c r="T270" s="812" t="b">
        <v>0</v>
      </c>
      <c r="U270" s="811" t="s">
        <v>1341</v>
      </c>
      <c r="V270" s="811" t="s">
        <v>1341</v>
      </c>
    </row>
    <row r="271" spans="1:22" x14ac:dyDescent="0.3">
      <c r="A271" s="811" t="s">
        <v>1738</v>
      </c>
      <c r="B271" s="811" t="s">
        <v>1607</v>
      </c>
      <c r="C271" s="811" t="s">
        <v>1367</v>
      </c>
      <c r="D271" s="812">
        <v>2008</v>
      </c>
      <c r="E271" s="811" t="s">
        <v>1735</v>
      </c>
      <c r="F271" s="811" t="s">
        <v>1736</v>
      </c>
      <c r="G271" s="811" t="s">
        <v>1607</v>
      </c>
      <c r="H271" s="813">
        <v>40278</v>
      </c>
      <c r="I271" s="813">
        <v>40288</v>
      </c>
      <c r="J271" s="811" t="s">
        <v>1608</v>
      </c>
      <c r="K271" s="812">
        <v>24448</v>
      </c>
      <c r="L271" s="811" t="s">
        <v>1341</v>
      </c>
      <c r="M271" s="814"/>
      <c r="N271" s="811" t="s">
        <v>1608</v>
      </c>
      <c r="O271" s="812">
        <v>862</v>
      </c>
      <c r="P271" s="811" t="s">
        <v>1341</v>
      </c>
      <c r="Q271" s="814"/>
      <c r="R271" s="811" t="s">
        <v>1341</v>
      </c>
      <c r="S271" s="811" t="s">
        <v>1341</v>
      </c>
      <c r="T271" s="812" t="b">
        <v>0</v>
      </c>
      <c r="U271" s="811" t="s">
        <v>1341</v>
      </c>
      <c r="V271" s="811" t="s">
        <v>1341</v>
      </c>
    </row>
    <row r="272" spans="1:22" x14ac:dyDescent="0.3">
      <c r="A272" s="811" t="s">
        <v>8414</v>
      </c>
      <c r="B272" s="811" t="s">
        <v>1607</v>
      </c>
      <c r="C272" s="811" t="s">
        <v>324</v>
      </c>
      <c r="D272" s="812">
        <v>2002</v>
      </c>
      <c r="E272" s="811" t="s">
        <v>2232</v>
      </c>
      <c r="F272" s="811" t="s">
        <v>2233</v>
      </c>
      <c r="G272" s="811" t="s">
        <v>1612</v>
      </c>
      <c r="H272" s="813">
        <v>37748</v>
      </c>
      <c r="I272" s="813">
        <v>37777</v>
      </c>
      <c r="J272" s="811" t="s">
        <v>1608</v>
      </c>
      <c r="K272" s="812">
        <v>95101</v>
      </c>
      <c r="L272" s="811" t="s">
        <v>1613</v>
      </c>
      <c r="M272" s="812">
        <v>1758</v>
      </c>
      <c r="N272" s="811" t="s">
        <v>1608</v>
      </c>
      <c r="O272" s="812">
        <v>536298</v>
      </c>
      <c r="P272" s="811" t="s">
        <v>1613</v>
      </c>
      <c r="Q272" s="812">
        <v>16734</v>
      </c>
      <c r="R272" s="811" t="s">
        <v>1341</v>
      </c>
      <c r="S272" s="811" t="s">
        <v>1341</v>
      </c>
      <c r="T272" s="812" t="b">
        <v>1</v>
      </c>
      <c r="U272" s="811" t="s">
        <v>1341</v>
      </c>
      <c r="V272" s="811" t="s">
        <v>8400</v>
      </c>
    </row>
    <row r="273" spans="1:22" x14ac:dyDescent="0.3">
      <c r="A273" s="811" t="s">
        <v>7025</v>
      </c>
      <c r="B273" s="811" t="s">
        <v>1607</v>
      </c>
      <c r="C273" s="811" t="s">
        <v>324</v>
      </c>
      <c r="D273" s="812">
        <v>2002</v>
      </c>
      <c r="E273" s="811" t="s">
        <v>1764</v>
      </c>
      <c r="F273" s="811" t="s">
        <v>1765</v>
      </c>
      <c r="G273" s="811" t="s">
        <v>1612</v>
      </c>
      <c r="H273" s="813">
        <v>37750</v>
      </c>
      <c r="I273" s="813">
        <v>37783</v>
      </c>
      <c r="J273" s="811" t="s">
        <v>1608</v>
      </c>
      <c r="K273" s="812">
        <v>91385</v>
      </c>
      <c r="L273" s="811" t="s">
        <v>1613</v>
      </c>
      <c r="M273" s="812">
        <v>306</v>
      </c>
      <c r="N273" s="811" t="s">
        <v>1608</v>
      </c>
      <c r="O273" s="812">
        <v>1814781</v>
      </c>
      <c r="P273" s="811" t="s">
        <v>1613</v>
      </c>
      <c r="Q273" s="812">
        <v>193154</v>
      </c>
      <c r="R273" s="811" t="s">
        <v>250</v>
      </c>
      <c r="S273" s="811" t="s">
        <v>7026</v>
      </c>
      <c r="T273" s="812" t="b">
        <v>1</v>
      </c>
      <c r="U273" s="811" t="s">
        <v>1341</v>
      </c>
      <c r="V273" s="811" t="s">
        <v>8400</v>
      </c>
    </row>
    <row r="274" spans="1:22" x14ac:dyDescent="0.3">
      <c r="A274" s="811" t="s">
        <v>7023</v>
      </c>
      <c r="B274" s="811" t="s">
        <v>1607</v>
      </c>
      <c r="C274" s="811" t="s">
        <v>324</v>
      </c>
      <c r="D274" s="812">
        <v>2002</v>
      </c>
      <c r="E274" s="811" t="s">
        <v>1764</v>
      </c>
      <c r="F274" s="811" t="s">
        <v>1765</v>
      </c>
      <c r="G274" s="811" t="s">
        <v>1612</v>
      </c>
      <c r="H274" s="813">
        <v>37750</v>
      </c>
      <c r="I274" s="813">
        <v>37775</v>
      </c>
      <c r="J274" s="811" t="s">
        <v>1608</v>
      </c>
      <c r="K274" s="812">
        <v>88909</v>
      </c>
      <c r="L274" s="811" t="s">
        <v>1341</v>
      </c>
      <c r="M274" s="814"/>
      <c r="N274" s="811" t="s">
        <v>1608</v>
      </c>
      <c r="O274" s="812">
        <v>465257</v>
      </c>
      <c r="P274" s="811" t="s">
        <v>1613</v>
      </c>
      <c r="Q274" s="812">
        <v>16857</v>
      </c>
      <c r="R274" s="811" t="s">
        <v>250</v>
      </c>
      <c r="S274" s="811" t="s">
        <v>7024</v>
      </c>
      <c r="T274" s="812" t="b">
        <v>1</v>
      </c>
      <c r="U274" s="811" t="s">
        <v>1341</v>
      </c>
      <c r="V274" s="811" t="s">
        <v>8400</v>
      </c>
    </row>
    <row r="275" spans="1:22" x14ac:dyDescent="0.3">
      <c r="A275" s="811" t="s">
        <v>7039</v>
      </c>
      <c r="B275" s="811" t="s">
        <v>1607</v>
      </c>
      <c r="C275" s="811" t="s">
        <v>324</v>
      </c>
      <c r="D275" s="812">
        <v>2003</v>
      </c>
      <c r="E275" s="811" t="s">
        <v>1764</v>
      </c>
      <c r="F275" s="811" t="s">
        <v>1765</v>
      </c>
      <c r="G275" s="811" t="s">
        <v>1612</v>
      </c>
      <c r="H275" s="813">
        <v>38113</v>
      </c>
      <c r="I275" s="813">
        <v>38142</v>
      </c>
      <c r="J275" s="811" t="s">
        <v>1608</v>
      </c>
      <c r="K275" s="812">
        <v>103082</v>
      </c>
      <c r="L275" s="811" t="s">
        <v>1613</v>
      </c>
      <c r="M275" s="812">
        <v>310</v>
      </c>
      <c r="N275" s="811" t="s">
        <v>1608</v>
      </c>
      <c r="O275" s="812">
        <v>103</v>
      </c>
      <c r="P275" s="811" t="s">
        <v>1341</v>
      </c>
      <c r="Q275" s="814"/>
      <c r="R275" s="811" t="s">
        <v>250</v>
      </c>
      <c r="S275" s="811" t="s">
        <v>7038</v>
      </c>
      <c r="T275" s="812" t="b">
        <v>1</v>
      </c>
      <c r="U275" s="811" t="s">
        <v>1341</v>
      </c>
      <c r="V275" s="811" t="s">
        <v>8400</v>
      </c>
    </row>
    <row r="276" spans="1:22" x14ac:dyDescent="0.3">
      <c r="A276" s="811" t="s">
        <v>7037</v>
      </c>
      <c r="B276" s="811" t="s">
        <v>1607</v>
      </c>
      <c r="C276" s="811" t="s">
        <v>324</v>
      </c>
      <c r="D276" s="812">
        <v>2003</v>
      </c>
      <c r="E276" s="811" t="s">
        <v>1764</v>
      </c>
      <c r="F276" s="811" t="s">
        <v>1765</v>
      </c>
      <c r="G276" s="811" t="s">
        <v>1612</v>
      </c>
      <c r="H276" s="813">
        <v>38113</v>
      </c>
      <c r="I276" s="813">
        <v>38142</v>
      </c>
      <c r="J276" s="811" t="s">
        <v>1608</v>
      </c>
      <c r="K276" s="812">
        <v>104893</v>
      </c>
      <c r="L276" s="811" t="s">
        <v>1613</v>
      </c>
      <c r="M276" s="812">
        <v>955</v>
      </c>
      <c r="N276" s="811" t="s">
        <v>1608</v>
      </c>
      <c r="O276" s="812">
        <v>2380892</v>
      </c>
      <c r="P276" s="811" t="s">
        <v>1613</v>
      </c>
      <c r="Q276" s="812">
        <v>77430</v>
      </c>
      <c r="R276" s="811" t="s">
        <v>250</v>
      </c>
      <c r="S276" s="811" t="s">
        <v>7038</v>
      </c>
      <c r="T276" s="812" t="b">
        <v>1</v>
      </c>
      <c r="U276" s="811" t="s">
        <v>1341</v>
      </c>
      <c r="V276" s="811" t="s">
        <v>8400</v>
      </c>
    </row>
    <row r="277" spans="1:22" x14ac:dyDescent="0.3">
      <c r="A277" s="811" t="s">
        <v>8415</v>
      </c>
      <c r="B277" s="811" t="s">
        <v>1607</v>
      </c>
      <c r="C277" s="811" t="s">
        <v>324</v>
      </c>
      <c r="D277" s="812">
        <v>2003</v>
      </c>
      <c r="E277" s="811" t="s">
        <v>2232</v>
      </c>
      <c r="F277" s="811" t="s">
        <v>2233</v>
      </c>
      <c r="G277" s="811" t="s">
        <v>1612</v>
      </c>
      <c r="H277" s="813">
        <v>38121</v>
      </c>
      <c r="I277" s="813">
        <v>38139</v>
      </c>
      <c r="J277" s="811" t="s">
        <v>1608</v>
      </c>
      <c r="K277" s="812">
        <v>96131</v>
      </c>
      <c r="L277" s="811" t="s">
        <v>1613</v>
      </c>
      <c r="M277" s="812">
        <v>342</v>
      </c>
      <c r="N277" s="811" t="s">
        <v>1608</v>
      </c>
      <c r="O277" s="812">
        <v>528737</v>
      </c>
      <c r="P277" s="811" t="s">
        <v>1613</v>
      </c>
      <c r="Q277" s="812">
        <v>1790</v>
      </c>
      <c r="R277" s="811" t="s">
        <v>1341</v>
      </c>
      <c r="S277" s="811" t="s">
        <v>1341</v>
      </c>
      <c r="T277" s="812" t="b">
        <v>1</v>
      </c>
      <c r="U277" s="811" t="s">
        <v>1341</v>
      </c>
      <c r="V277" s="811" t="s">
        <v>8400</v>
      </c>
    </row>
    <row r="278" spans="1:22" x14ac:dyDescent="0.3">
      <c r="A278" s="811" t="s">
        <v>7804</v>
      </c>
      <c r="B278" s="811" t="s">
        <v>1607</v>
      </c>
      <c r="C278" s="811" t="s">
        <v>324</v>
      </c>
      <c r="D278" s="812">
        <v>2004</v>
      </c>
      <c r="E278" s="811" t="s">
        <v>1764</v>
      </c>
      <c r="F278" s="811" t="s">
        <v>1765</v>
      </c>
      <c r="G278" s="811" t="s">
        <v>1612</v>
      </c>
      <c r="H278" s="813">
        <v>38474</v>
      </c>
      <c r="I278" s="813">
        <v>38504</v>
      </c>
      <c r="J278" s="811" t="s">
        <v>1608</v>
      </c>
      <c r="K278" s="812">
        <v>208724</v>
      </c>
      <c r="L278" s="811" t="s">
        <v>1613</v>
      </c>
      <c r="M278" s="812">
        <v>1202</v>
      </c>
      <c r="N278" s="811" t="s">
        <v>1608</v>
      </c>
      <c r="O278" s="812">
        <v>2354207</v>
      </c>
      <c r="P278" s="811" t="s">
        <v>1613</v>
      </c>
      <c r="Q278" s="812">
        <v>167158</v>
      </c>
      <c r="R278" s="811" t="s">
        <v>250</v>
      </c>
      <c r="S278" s="811" t="s">
        <v>7045</v>
      </c>
      <c r="T278" s="812" t="b">
        <v>1</v>
      </c>
      <c r="U278" s="811" t="s">
        <v>1341</v>
      </c>
      <c r="V278" s="811" t="s">
        <v>8400</v>
      </c>
    </row>
    <row r="279" spans="1:22" x14ac:dyDescent="0.3">
      <c r="A279" s="811" t="s">
        <v>8416</v>
      </c>
      <c r="B279" s="811" t="s">
        <v>1607</v>
      </c>
      <c r="C279" s="811" t="s">
        <v>324</v>
      </c>
      <c r="D279" s="812">
        <v>2004</v>
      </c>
      <c r="E279" s="811" t="s">
        <v>2232</v>
      </c>
      <c r="F279" s="811" t="s">
        <v>2233</v>
      </c>
      <c r="G279" s="811" t="s">
        <v>1612</v>
      </c>
      <c r="H279" s="813">
        <v>38487</v>
      </c>
      <c r="I279" s="813">
        <v>38512</v>
      </c>
      <c r="J279" s="811" t="s">
        <v>1608</v>
      </c>
      <c r="K279" s="812">
        <v>56177</v>
      </c>
      <c r="L279" s="811" t="s">
        <v>1613</v>
      </c>
      <c r="M279" s="812">
        <v>2859</v>
      </c>
      <c r="N279" s="811" t="s">
        <v>1608</v>
      </c>
      <c r="O279" s="812">
        <v>423498</v>
      </c>
      <c r="P279" s="811" t="s">
        <v>1613</v>
      </c>
      <c r="Q279" s="812">
        <v>18926</v>
      </c>
      <c r="R279" s="811" t="s">
        <v>1341</v>
      </c>
      <c r="S279" s="811" t="s">
        <v>1341</v>
      </c>
      <c r="T279" s="812" t="b">
        <v>1</v>
      </c>
      <c r="U279" s="811" t="s">
        <v>1341</v>
      </c>
      <c r="V279" s="811" t="s">
        <v>8400</v>
      </c>
    </row>
    <row r="280" spans="1:22" x14ac:dyDescent="0.3">
      <c r="A280" s="811" t="s">
        <v>2234</v>
      </c>
      <c r="B280" s="811" t="s">
        <v>1607</v>
      </c>
      <c r="C280" s="811" t="s">
        <v>324</v>
      </c>
      <c r="D280" s="812">
        <v>2005</v>
      </c>
      <c r="E280" s="811" t="s">
        <v>2232</v>
      </c>
      <c r="F280" s="811" t="s">
        <v>2233</v>
      </c>
      <c r="G280" s="811" t="s">
        <v>1612</v>
      </c>
      <c r="H280" s="813">
        <v>38855</v>
      </c>
      <c r="I280" s="813">
        <v>38873</v>
      </c>
      <c r="J280" s="811" t="s">
        <v>1608</v>
      </c>
      <c r="K280" s="812">
        <v>42333</v>
      </c>
      <c r="L280" s="811" t="s">
        <v>1613</v>
      </c>
      <c r="M280" s="812">
        <v>4360</v>
      </c>
      <c r="N280" s="811" t="s">
        <v>1608</v>
      </c>
      <c r="O280" s="812">
        <v>215114</v>
      </c>
      <c r="P280" s="811" t="s">
        <v>1613</v>
      </c>
      <c r="Q280" s="812">
        <v>8847</v>
      </c>
      <c r="R280" s="811" t="s">
        <v>1341</v>
      </c>
      <c r="S280" s="811" t="s">
        <v>1341</v>
      </c>
      <c r="T280" s="812" t="b">
        <v>0</v>
      </c>
      <c r="U280" s="811" t="s">
        <v>1341</v>
      </c>
      <c r="V280" s="811" t="s">
        <v>1341</v>
      </c>
    </row>
    <row r="281" spans="1:22" x14ac:dyDescent="0.3">
      <c r="A281" s="811" t="s">
        <v>2239</v>
      </c>
      <c r="B281" s="811" t="s">
        <v>1607</v>
      </c>
      <c r="C281" s="811" t="s">
        <v>324</v>
      </c>
      <c r="D281" s="812">
        <v>2005</v>
      </c>
      <c r="E281" s="811" t="s">
        <v>1764</v>
      </c>
      <c r="F281" s="811" t="s">
        <v>1765</v>
      </c>
      <c r="G281" s="811" t="s">
        <v>1612</v>
      </c>
      <c r="H281" s="813">
        <v>38852</v>
      </c>
      <c r="I281" s="813">
        <v>38862</v>
      </c>
      <c r="J281" s="811" t="s">
        <v>1608</v>
      </c>
      <c r="K281" s="812">
        <v>120154</v>
      </c>
      <c r="L281" s="811" t="s">
        <v>1613</v>
      </c>
      <c r="M281" s="812">
        <v>7920</v>
      </c>
      <c r="N281" s="811" t="s">
        <v>1608</v>
      </c>
      <c r="O281" s="812">
        <v>2943809</v>
      </c>
      <c r="P281" s="811" t="s">
        <v>1613</v>
      </c>
      <c r="Q281" s="812">
        <v>404407</v>
      </c>
      <c r="R281" s="811" t="s">
        <v>250</v>
      </c>
      <c r="S281" s="811" t="s">
        <v>312</v>
      </c>
      <c r="T281" s="812" t="b">
        <v>0</v>
      </c>
      <c r="U281" s="811" t="s">
        <v>1341</v>
      </c>
      <c r="V281" s="811" t="s">
        <v>1341</v>
      </c>
    </row>
    <row r="282" spans="1:22" x14ac:dyDescent="0.3">
      <c r="A282" s="811" t="s">
        <v>2231</v>
      </c>
      <c r="B282" s="811" t="s">
        <v>1607</v>
      </c>
      <c r="C282" s="811" t="s">
        <v>324</v>
      </c>
      <c r="D282" s="812">
        <v>2006</v>
      </c>
      <c r="E282" s="811" t="s">
        <v>2232</v>
      </c>
      <c r="F282" s="811" t="s">
        <v>2233</v>
      </c>
      <c r="G282" s="811" t="s">
        <v>1612</v>
      </c>
      <c r="H282" s="813">
        <v>39220</v>
      </c>
      <c r="I282" s="813">
        <v>39243</v>
      </c>
      <c r="J282" s="811" t="s">
        <v>1608</v>
      </c>
      <c r="K282" s="812">
        <v>94725</v>
      </c>
      <c r="L282" s="811" t="s">
        <v>1613</v>
      </c>
      <c r="M282" s="812">
        <v>1135</v>
      </c>
      <c r="N282" s="811" t="s">
        <v>1608</v>
      </c>
      <c r="O282" s="812">
        <v>628420</v>
      </c>
      <c r="P282" s="811" t="s">
        <v>1613</v>
      </c>
      <c r="Q282" s="812">
        <v>21650</v>
      </c>
      <c r="R282" s="811" t="s">
        <v>1341</v>
      </c>
      <c r="S282" s="811" t="s">
        <v>1341</v>
      </c>
      <c r="T282" s="812" t="b">
        <v>0</v>
      </c>
      <c r="U282" s="811" t="s">
        <v>1341</v>
      </c>
      <c r="V282" s="811" t="s">
        <v>1341</v>
      </c>
    </row>
    <row r="283" spans="1:22" x14ac:dyDescent="0.3">
      <c r="A283" s="811" t="s">
        <v>2235</v>
      </c>
      <c r="B283" s="811" t="s">
        <v>1607</v>
      </c>
      <c r="C283" s="811" t="s">
        <v>324</v>
      </c>
      <c r="D283" s="812">
        <v>2006</v>
      </c>
      <c r="E283" s="811" t="s">
        <v>1764</v>
      </c>
      <c r="F283" s="811" t="s">
        <v>1765</v>
      </c>
      <c r="G283" s="811" t="s">
        <v>1612</v>
      </c>
      <c r="H283" s="813">
        <v>39206</v>
      </c>
      <c r="I283" s="813">
        <v>39232</v>
      </c>
      <c r="J283" s="811" t="s">
        <v>1608</v>
      </c>
      <c r="K283" s="812">
        <v>204221</v>
      </c>
      <c r="L283" s="811" t="s">
        <v>1613</v>
      </c>
      <c r="M283" s="812">
        <v>390</v>
      </c>
      <c r="N283" s="811" t="s">
        <v>1608</v>
      </c>
      <c r="O283" s="812">
        <v>390</v>
      </c>
      <c r="P283" s="811" t="s">
        <v>1341</v>
      </c>
      <c r="Q283" s="814"/>
      <c r="R283" s="811" t="s">
        <v>250</v>
      </c>
      <c r="S283" s="811" t="s">
        <v>2145</v>
      </c>
      <c r="T283" s="812" t="b">
        <v>0</v>
      </c>
      <c r="U283" s="811" t="s">
        <v>1341</v>
      </c>
      <c r="V283" s="811" t="s">
        <v>1341</v>
      </c>
    </row>
    <row r="284" spans="1:22" x14ac:dyDescent="0.3">
      <c r="A284" s="811" t="s">
        <v>2238</v>
      </c>
      <c r="B284" s="811" t="s">
        <v>1607</v>
      </c>
      <c r="C284" s="811" t="s">
        <v>324</v>
      </c>
      <c r="D284" s="812">
        <v>2007</v>
      </c>
      <c r="E284" s="811" t="s">
        <v>2232</v>
      </c>
      <c r="F284" s="811" t="s">
        <v>2233</v>
      </c>
      <c r="G284" s="811" t="s">
        <v>1612</v>
      </c>
      <c r="H284" s="813">
        <v>39585</v>
      </c>
      <c r="I284" s="813">
        <v>39591</v>
      </c>
      <c r="J284" s="811" t="s">
        <v>1608</v>
      </c>
      <c r="K284" s="812">
        <v>61823</v>
      </c>
      <c r="L284" s="811" t="s">
        <v>1613</v>
      </c>
      <c r="M284" s="812">
        <v>2721</v>
      </c>
      <c r="N284" s="811" t="s">
        <v>1608</v>
      </c>
      <c r="O284" s="812">
        <v>615670</v>
      </c>
      <c r="P284" s="811" t="s">
        <v>1613</v>
      </c>
      <c r="Q284" s="812">
        <v>24655</v>
      </c>
      <c r="R284" s="811" t="s">
        <v>1341</v>
      </c>
      <c r="S284" s="811" t="s">
        <v>1341</v>
      </c>
      <c r="T284" s="812" t="b">
        <v>0</v>
      </c>
      <c r="U284" s="811" t="s">
        <v>1341</v>
      </c>
      <c r="V284" s="811" t="s">
        <v>1341</v>
      </c>
    </row>
    <row r="285" spans="1:22" x14ac:dyDescent="0.3">
      <c r="A285" s="811" t="s">
        <v>2236</v>
      </c>
      <c r="B285" s="811" t="s">
        <v>1607</v>
      </c>
      <c r="C285" s="811" t="s">
        <v>324</v>
      </c>
      <c r="D285" s="812">
        <v>2007</v>
      </c>
      <c r="E285" s="811" t="s">
        <v>1764</v>
      </c>
      <c r="F285" s="811" t="s">
        <v>1765</v>
      </c>
      <c r="G285" s="811" t="s">
        <v>1612</v>
      </c>
      <c r="H285" s="813">
        <v>39569</v>
      </c>
      <c r="I285" s="813">
        <v>39604</v>
      </c>
      <c r="J285" s="811" t="s">
        <v>1608</v>
      </c>
      <c r="K285" s="812">
        <v>180974</v>
      </c>
      <c r="L285" s="811" t="s">
        <v>1341</v>
      </c>
      <c r="M285" s="814"/>
      <c r="N285" s="811" t="s">
        <v>1608</v>
      </c>
      <c r="O285" s="812">
        <v>724</v>
      </c>
      <c r="P285" s="811" t="s">
        <v>1341</v>
      </c>
      <c r="Q285" s="814"/>
      <c r="R285" s="811" t="s">
        <v>250</v>
      </c>
      <c r="S285" s="811" t="s">
        <v>2237</v>
      </c>
      <c r="T285" s="812" t="b">
        <v>0</v>
      </c>
      <c r="U285" s="811" t="s">
        <v>1341</v>
      </c>
      <c r="V285" s="811" t="s">
        <v>1341</v>
      </c>
    </row>
    <row r="286" spans="1:22" x14ac:dyDescent="0.3">
      <c r="A286" s="811" t="s">
        <v>1763</v>
      </c>
      <c r="B286" s="811" t="s">
        <v>1607</v>
      </c>
      <c r="C286" s="811" t="s">
        <v>324</v>
      </c>
      <c r="D286" s="812">
        <v>2008</v>
      </c>
      <c r="E286" s="811" t="s">
        <v>1764</v>
      </c>
      <c r="F286" s="811" t="s">
        <v>1765</v>
      </c>
      <c r="G286" s="811" t="s">
        <v>1612</v>
      </c>
      <c r="H286" s="813">
        <v>39965</v>
      </c>
      <c r="I286" s="813">
        <v>39965</v>
      </c>
      <c r="J286" s="811" t="s">
        <v>1608</v>
      </c>
      <c r="K286" s="812">
        <v>206480</v>
      </c>
      <c r="L286" s="811" t="s">
        <v>1613</v>
      </c>
      <c r="M286" s="812">
        <v>765</v>
      </c>
      <c r="N286" s="811" t="s">
        <v>1608</v>
      </c>
      <c r="O286" s="812">
        <v>3059538</v>
      </c>
      <c r="P286" s="811" t="s">
        <v>1613</v>
      </c>
      <c r="Q286" s="812">
        <v>1</v>
      </c>
      <c r="R286" s="811" t="s">
        <v>250</v>
      </c>
      <c r="S286" s="811" t="s">
        <v>1766</v>
      </c>
      <c r="T286" s="812" t="b">
        <v>0</v>
      </c>
      <c r="U286" s="811" t="s">
        <v>1341</v>
      </c>
      <c r="V286" s="811" t="s">
        <v>1341</v>
      </c>
    </row>
    <row r="287" spans="1:22" x14ac:dyDescent="0.3">
      <c r="A287" s="811" t="s">
        <v>2244</v>
      </c>
      <c r="B287" s="811" t="s">
        <v>1607</v>
      </c>
      <c r="C287" s="811" t="s">
        <v>371</v>
      </c>
      <c r="D287" s="812">
        <v>2005</v>
      </c>
      <c r="E287" s="811" t="s">
        <v>1805</v>
      </c>
      <c r="F287" s="811" t="s">
        <v>1806</v>
      </c>
      <c r="G287" s="811" t="s">
        <v>1607</v>
      </c>
      <c r="H287" s="813">
        <v>38845</v>
      </c>
      <c r="I287" s="813">
        <v>38859</v>
      </c>
      <c r="J287" s="811" t="s">
        <v>1635</v>
      </c>
      <c r="K287" s="812">
        <v>203916</v>
      </c>
      <c r="L287" s="811" t="s">
        <v>1613</v>
      </c>
      <c r="M287" s="812">
        <v>615</v>
      </c>
      <c r="N287" s="811" t="s">
        <v>1635</v>
      </c>
      <c r="O287" s="812">
        <v>369</v>
      </c>
      <c r="P287" s="811" t="s">
        <v>1341</v>
      </c>
      <c r="Q287" s="814"/>
      <c r="R287" s="811" t="s">
        <v>250</v>
      </c>
      <c r="S287" s="811" t="s">
        <v>2646</v>
      </c>
      <c r="T287" s="812" t="b">
        <v>0</v>
      </c>
      <c r="U287" s="811" t="s">
        <v>1341</v>
      </c>
      <c r="V287" s="811" t="s">
        <v>1341</v>
      </c>
    </row>
    <row r="288" spans="1:22" x14ac:dyDescent="0.3">
      <c r="A288" s="811" t="s">
        <v>2242</v>
      </c>
      <c r="B288" s="811" t="s">
        <v>1607</v>
      </c>
      <c r="C288" s="811" t="s">
        <v>371</v>
      </c>
      <c r="D288" s="812">
        <v>2006</v>
      </c>
      <c r="E288" s="811" t="s">
        <v>1805</v>
      </c>
      <c r="F288" s="811" t="s">
        <v>1806</v>
      </c>
      <c r="G288" s="811" t="s">
        <v>1607</v>
      </c>
      <c r="H288" s="813">
        <v>39210</v>
      </c>
      <c r="I288" s="813">
        <v>39224</v>
      </c>
      <c r="J288" s="811" t="s">
        <v>1635</v>
      </c>
      <c r="K288" s="812">
        <v>143841</v>
      </c>
      <c r="L288" s="811" t="s">
        <v>1341</v>
      </c>
      <c r="M288" s="814"/>
      <c r="N288" s="811" t="s">
        <v>1635</v>
      </c>
      <c r="O288" s="812">
        <v>259</v>
      </c>
      <c r="P288" s="811" t="s">
        <v>1341</v>
      </c>
      <c r="Q288" s="814"/>
      <c r="R288" s="811" t="s">
        <v>1341</v>
      </c>
      <c r="S288" s="811" t="s">
        <v>1341</v>
      </c>
      <c r="T288" s="812" t="b">
        <v>0</v>
      </c>
      <c r="U288" s="811" t="s">
        <v>1341</v>
      </c>
      <c r="V288" s="811" t="s">
        <v>1341</v>
      </c>
    </row>
    <row r="289" spans="1:22" x14ac:dyDescent="0.3">
      <c r="A289" s="811" t="s">
        <v>2240</v>
      </c>
      <c r="B289" s="811" t="s">
        <v>1607</v>
      </c>
      <c r="C289" s="811" t="s">
        <v>371</v>
      </c>
      <c r="D289" s="812">
        <v>2007</v>
      </c>
      <c r="E289" s="811" t="s">
        <v>1805</v>
      </c>
      <c r="F289" s="811" t="s">
        <v>1806</v>
      </c>
      <c r="G289" s="811" t="s">
        <v>1607</v>
      </c>
      <c r="H289" s="813">
        <v>39576</v>
      </c>
      <c r="I289" s="813">
        <v>39588</v>
      </c>
      <c r="J289" s="811" t="s">
        <v>1635</v>
      </c>
      <c r="K289" s="812">
        <v>206862</v>
      </c>
      <c r="L289" s="811" t="s">
        <v>1613</v>
      </c>
      <c r="M289" s="812">
        <v>1837</v>
      </c>
      <c r="N289" s="811" t="s">
        <v>1635</v>
      </c>
      <c r="O289" s="812">
        <v>1101</v>
      </c>
      <c r="P289" s="811" t="s">
        <v>1341</v>
      </c>
      <c r="Q289" s="814"/>
      <c r="R289" s="811" t="s">
        <v>250</v>
      </c>
      <c r="S289" s="811" t="s">
        <v>2650</v>
      </c>
      <c r="T289" s="812" t="b">
        <v>0</v>
      </c>
      <c r="U289" s="811" t="s">
        <v>1341</v>
      </c>
      <c r="V289" s="811" t="s">
        <v>1341</v>
      </c>
    </row>
    <row r="290" spans="1:22" x14ac:dyDescent="0.3">
      <c r="A290" s="811" t="s">
        <v>1804</v>
      </c>
      <c r="B290" s="811" t="s">
        <v>1607</v>
      </c>
      <c r="C290" s="811" t="s">
        <v>371</v>
      </c>
      <c r="D290" s="812">
        <v>2008</v>
      </c>
      <c r="E290" s="811" t="s">
        <v>1805</v>
      </c>
      <c r="F290" s="811" t="s">
        <v>1806</v>
      </c>
      <c r="G290" s="811" t="s">
        <v>1607</v>
      </c>
      <c r="H290" s="813">
        <v>39940</v>
      </c>
      <c r="I290" s="813">
        <v>39947</v>
      </c>
      <c r="J290" s="811" t="s">
        <v>1635</v>
      </c>
      <c r="K290" s="812">
        <v>171083</v>
      </c>
      <c r="L290" s="811" t="s">
        <v>1613</v>
      </c>
      <c r="M290" s="812">
        <v>2817</v>
      </c>
      <c r="N290" s="811" t="s">
        <v>1635</v>
      </c>
      <c r="O290" s="812">
        <v>2113</v>
      </c>
      <c r="P290" s="811" t="s">
        <v>1341</v>
      </c>
      <c r="Q290" s="814"/>
      <c r="R290" s="811" t="s">
        <v>1341</v>
      </c>
      <c r="S290" s="811" t="s">
        <v>1341</v>
      </c>
      <c r="T290" s="812" t="b">
        <v>0</v>
      </c>
      <c r="U290" s="811" t="s">
        <v>1341</v>
      </c>
      <c r="V290" s="811" t="s">
        <v>1341</v>
      </c>
    </row>
    <row r="291" spans="1:22" x14ac:dyDescent="0.3">
      <c r="A291" s="811" t="s">
        <v>1032</v>
      </c>
      <c r="B291" s="811" t="s">
        <v>1607</v>
      </c>
      <c r="C291" s="811" t="s">
        <v>1397</v>
      </c>
      <c r="D291" s="812">
        <v>2005</v>
      </c>
      <c r="E291" s="811" t="s">
        <v>1713</v>
      </c>
      <c r="F291" s="811" t="s">
        <v>1714</v>
      </c>
      <c r="G291" s="811" t="s">
        <v>1668</v>
      </c>
      <c r="H291" s="813">
        <v>38882</v>
      </c>
      <c r="I291" s="813">
        <v>38882</v>
      </c>
      <c r="J291" s="811" t="s">
        <v>1608</v>
      </c>
      <c r="K291" s="812">
        <v>15123</v>
      </c>
      <c r="L291" s="811" t="s">
        <v>1341</v>
      </c>
      <c r="M291" s="814"/>
      <c r="N291" s="811" t="s">
        <v>1613</v>
      </c>
      <c r="O291" s="812">
        <v>84831</v>
      </c>
      <c r="P291" s="811" t="s">
        <v>1608</v>
      </c>
      <c r="Q291" s="812">
        <v>60</v>
      </c>
      <c r="R291" s="811" t="s">
        <v>1341</v>
      </c>
      <c r="S291" s="811" t="s">
        <v>1341</v>
      </c>
      <c r="T291" s="812" t="b">
        <v>0</v>
      </c>
      <c r="U291" s="811" t="s">
        <v>1341</v>
      </c>
      <c r="V291" s="811" t="s">
        <v>1341</v>
      </c>
    </row>
    <row r="292" spans="1:22" x14ac:dyDescent="0.3">
      <c r="A292" s="811" t="s">
        <v>1033</v>
      </c>
      <c r="B292" s="811" t="s">
        <v>1607</v>
      </c>
      <c r="C292" s="811" t="s">
        <v>1397</v>
      </c>
      <c r="D292" s="812">
        <v>2005</v>
      </c>
      <c r="E292" s="811" t="s">
        <v>1713</v>
      </c>
      <c r="F292" s="811" t="s">
        <v>1714</v>
      </c>
      <c r="G292" s="811" t="s">
        <v>1668</v>
      </c>
      <c r="H292" s="813">
        <v>38882</v>
      </c>
      <c r="I292" s="813">
        <v>38882</v>
      </c>
      <c r="J292" s="811" t="s">
        <v>1608</v>
      </c>
      <c r="K292" s="812">
        <v>15033</v>
      </c>
      <c r="L292" s="811" t="s">
        <v>1341</v>
      </c>
      <c r="M292" s="814"/>
      <c r="N292" s="811" t="s">
        <v>1613</v>
      </c>
      <c r="O292" s="812">
        <v>84669</v>
      </c>
      <c r="P292" s="811" t="s">
        <v>1608</v>
      </c>
      <c r="Q292" s="812">
        <v>121</v>
      </c>
      <c r="R292" s="811" t="s">
        <v>1341</v>
      </c>
      <c r="S292" s="811" t="s">
        <v>1341</v>
      </c>
      <c r="T292" s="812" t="b">
        <v>0</v>
      </c>
      <c r="U292" s="811" t="s">
        <v>1341</v>
      </c>
      <c r="V292" s="811" t="s">
        <v>1341</v>
      </c>
    </row>
    <row r="293" spans="1:22" x14ac:dyDescent="0.3">
      <c r="A293" s="811" t="s">
        <v>1034</v>
      </c>
      <c r="B293" s="811" t="s">
        <v>1607</v>
      </c>
      <c r="C293" s="811" t="s">
        <v>1397</v>
      </c>
      <c r="D293" s="812">
        <v>2005</v>
      </c>
      <c r="E293" s="811" t="s">
        <v>1713</v>
      </c>
      <c r="F293" s="811" t="s">
        <v>1714</v>
      </c>
      <c r="G293" s="811" t="s">
        <v>1668</v>
      </c>
      <c r="H293" s="813">
        <v>38882</v>
      </c>
      <c r="I293" s="813">
        <v>38882</v>
      </c>
      <c r="J293" s="811" t="s">
        <v>1608</v>
      </c>
      <c r="K293" s="812">
        <v>14648</v>
      </c>
      <c r="L293" s="811" t="s">
        <v>1341</v>
      </c>
      <c r="M293" s="814"/>
      <c r="N293" s="811" t="s">
        <v>1613</v>
      </c>
      <c r="O293" s="812">
        <v>84224</v>
      </c>
      <c r="P293" s="811" t="s">
        <v>1608</v>
      </c>
      <c r="Q293" s="812">
        <v>426</v>
      </c>
      <c r="R293" s="811" t="s">
        <v>1341</v>
      </c>
      <c r="S293" s="811" t="s">
        <v>1341</v>
      </c>
      <c r="T293" s="812" t="b">
        <v>0</v>
      </c>
      <c r="U293" s="811" t="s">
        <v>1341</v>
      </c>
      <c r="V293" s="811" t="s">
        <v>1341</v>
      </c>
    </row>
    <row r="294" spans="1:22" x14ac:dyDescent="0.3">
      <c r="A294" s="811" t="s">
        <v>1035</v>
      </c>
      <c r="B294" s="811" t="s">
        <v>1607</v>
      </c>
      <c r="C294" s="811" t="s">
        <v>1397</v>
      </c>
      <c r="D294" s="812">
        <v>2005</v>
      </c>
      <c r="E294" s="811" t="s">
        <v>1713</v>
      </c>
      <c r="F294" s="811" t="s">
        <v>1714</v>
      </c>
      <c r="G294" s="811" t="s">
        <v>1668</v>
      </c>
      <c r="H294" s="813">
        <v>38882</v>
      </c>
      <c r="I294" s="813">
        <v>38882</v>
      </c>
      <c r="J294" s="811" t="s">
        <v>1608</v>
      </c>
      <c r="K294" s="812">
        <v>16240</v>
      </c>
      <c r="L294" s="811" t="s">
        <v>1341</v>
      </c>
      <c r="M294" s="814"/>
      <c r="N294" s="811" t="s">
        <v>1613</v>
      </c>
      <c r="O294" s="812">
        <v>91367</v>
      </c>
      <c r="P294" s="811" t="s">
        <v>1608</v>
      </c>
      <c r="Q294" s="812">
        <v>113</v>
      </c>
      <c r="R294" s="811" t="s">
        <v>1341</v>
      </c>
      <c r="S294" s="811" t="s">
        <v>1341</v>
      </c>
      <c r="T294" s="812" t="b">
        <v>0</v>
      </c>
      <c r="U294" s="811" t="s">
        <v>1341</v>
      </c>
      <c r="V294" s="811" t="s">
        <v>1341</v>
      </c>
    </row>
    <row r="295" spans="1:22" x14ac:dyDescent="0.3">
      <c r="A295" s="811" t="s">
        <v>1036</v>
      </c>
      <c r="B295" s="811" t="s">
        <v>1607</v>
      </c>
      <c r="C295" s="811" t="s">
        <v>1397</v>
      </c>
      <c r="D295" s="812">
        <v>2005</v>
      </c>
      <c r="E295" s="811" t="s">
        <v>2251</v>
      </c>
      <c r="F295" s="811" t="s">
        <v>2252</v>
      </c>
      <c r="G295" s="811" t="s">
        <v>1668</v>
      </c>
      <c r="H295" s="813">
        <v>38876</v>
      </c>
      <c r="I295" s="813">
        <v>38876</v>
      </c>
      <c r="J295" s="811" t="s">
        <v>1608</v>
      </c>
      <c r="K295" s="812">
        <v>16770</v>
      </c>
      <c r="L295" s="811" t="s">
        <v>1341</v>
      </c>
      <c r="M295" s="814"/>
      <c r="N295" s="811" t="s">
        <v>1613</v>
      </c>
      <c r="O295" s="812">
        <v>33642</v>
      </c>
      <c r="P295" s="811" t="s">
        <v>1341</v>
      </c>
      <c r="Q295" s="814"/>
      <c r="R295" s="811" t="s">
        <v>1341</v>
      </c>
      <c r="S295" s="811" t="s">
        <v>1341</v>
      </c>
      <c r="T295" s="812" t="b">
        <v>0</v>
      </c>
      <c r="U295" s="811" t="s">
        <v>1341</v>
      </c>
      <c r="V295" s="811" t="s">
        <v>1341</v>
      </c>
    </row>
    <row r="296" spans="1:22" x14ac:dyDescent="0.3">
      <c r="A296" s="811" t="s">
        <v>1037</v>
      </c>
      <c r="B296" s="811" t="s">
        <v>1607</v>
      </c>
      <c r="C296" s="811" t="s">
        <v>1397</v>
      </c>
      <c r="D296" s="812">
        <v>2005</v>
      </c>
      <c r="E296" s="811" t="s">
        <v>2251</v>
      </c>
      <c r="F296" s="811" t="s">
        <v>2252</v>
      </c>
      <c r="G296" s="811" t="s">
        <v>1668</v>
      </c>
      <c r="H296" s="813">
        <v>38876</v>
      </c>
      <c r="I296" s="813">
        <v>38876</v>
      </c>
      <c r="J296" s="811" t="s">
        <v>1608</v>
      </c>
      <c r="K296" s="812">
        <v>16285</v>
      </c>
      <c r="L296" s="811" t="s">
        <v>1341</v>
      </c>
      <c r="M296" s="814"/>
      <c r="N296" s="811" t="s">
        <v>1613</v>
      </c>
      <c r="O296" s="812">
        <v>32668</v>
      </c>
      <c r="P296" s="811" t="s">
        <v>1341</v>
      </c>
      <c r="Q296" s="814"/>
      <c r="R296" s="811" t="s">
        <v>1341</v>
      </c>
      <c r="S296" s="811" t="s">
        <v>1341</v>
      </c>
      <c r="T296" s="812" t="b">
        <v>0</v>
      </c>
      <c r="U296" s="811" t="s">
        <v>1341</v>
      </c>
      <c r="V296" s="811" t="s">
        <v>1341</v>
      </c>
    </row>
    <row r="297" spans="1:22" x14ac:dyDescent="0.3">
      <c r="A297" s="811" t="s">
        <v>2247</v>
      </c>
      <c r="B297" s="811" t="s">
        <v>1607</v>
      </c>
      <c r="C297" s="811" t="s">
        <v>1397</v>
      </c>
      <c r="D297" s="812">
        <v>2005</v>
      </c>
      <c r="E297" s="811" t="s">
        <v>1713</v>
      </c>
      <c r="F297" s="811" t="s">
        <v>1714</v>
      </c>
      <c r="G297" s="811" t="s">
        <v>1668</v>
      </c>
      <c r="H297" s="813">
        <v>38881</v>
      </c>
      <c r="I297" s="813">
        <v>38881</v>
      </c>
      <c r="J297" s="811" t="s">
        <v>1608</v>
      </c>
      <c r="K297" s="812">
        <v>29367</v>
      </c>
      <c r="L297" s="811" t="s">
        <v>1341</v>
      </c>
      <c r="M297" s="814"/>
      <c r="N297" s="811" t="s">
        <v>1613</v>
      </c>
      <c r="O297" s="812">
        <v>11911</v>
      </c>
      <c r="P297" s="811" t="s">
        <v>1608</v>
      </c>
      <c r="Q297" s="812">
        <v>44</v>
      </c>
      <c r="R297" s="811" t="s">
        <v>1341</v>
      </c>
      <c r="S297" s="811" t="s">
        <v>1341</v>
      </c>
      <c r="T297" s="812" t="b">
        <v>0</v>
      </c>
      <c r="U297" s="811" t="s">
        <v>1341</v>
      </c>
      <c r="V297" s="811" t="s">
        <v>1341</v>
      </c>
    </row>
    <row r="298" spans="1:22" x14ac:dyDescent="0.3">
      <c r="A298" s="811" t="s">
        <v>1038</v>
      </c>
      <c r="B298" s="811" t="s">
        <v>1607</v>
      </c>
      <c r="C298" s="811" t="s">
        <v>1397</v>
      </c>
      <c r="D298" s="812">
        <v>2005</v>
      </c>
      <c r="E298" s="811" t="s">
        <v>2251</v>
      </c>
      <c r="F298" s="811" t="s">
        <v>2252</v>
      </c>
      <c r="G298" s="811" t="s">
        <v>1668</v>
      </c>
      <c r="H298" s="813">
        <v>38876</v>
      </c>
      <c r="I298" s="813">
        <v>38876</v>
      </c>
      <c r="J298" s="811" t="s">
        <v>1608</v>
      </c>
      <c r="K298" s="812">
        <v>16515</v>
      </c>
      <c r="L298" s="811" t="s">
        <v>1341</v>
      </c>
      <c r="M298" s="814"/>
      <c r="N298" s="811" t="s">
        <v>1613</v>
      </c>
      <c r="O298" s="812">
        <v>35646</v>
      </c>
      <c r="P298" s="811" t="s">
        <v>1341</v>
      </c>
      <c r="Q298" s="814"/>
      <c r="R298" s="811" t="s">
        <v>1341</v>
      </c>
      <c r="S298" s="811" t="s">
        <v>1341</v>
      </c>
      <c r="T298" s="812" t="b">
        <v>0</v>
      </c>
      <c r="U298" s="811" t="s">
        <v>1341</v>
      </c>
      <c r="V298" s="811" t="s">
        <v>1341</v>
      </c>
    </row>
    <row r="299" spans="1:22" x14ac:dyDescent="0.3">
      <c r="A299" s="811" t="s">
        <v>1031</v>
      </c>
      <c r="B299" s="811" t="s">
        <v>1607</v>
      </c>
      <c r="C299" s="811" t="s">
        <v>1397</v>
      </c>
      <c r="D299" s="812">
        <v>2005</v>
      </c>
      <c r="E299" s="811" t="s">
        <v>2251</v>
      </c>
      <c r="F299" s="811" t="s">
        <v>2252</v>
      </c>
      <c r="G299" s="811" t="s">
        <v>1668</v>
      </c>
      <c r="H299" s="813">
        <v>38876</v>
      </c>
      <c r="I299" s="813">
        <v>38876</v>
      </c>
      <c r="J299" s="811" t="s">
        <v>1608</v>
      </c>
      <c r="K299" s="812">
        <v>16454</v>
      </c>
      <c r="L299" s="811" t="s">
        <v>1341</v>
      </c>
      <c r="M299" s="814"/>
      <c r="N299" s="811" t="s">
        <v>1613</v>
      </c>
      <c r="O299" s="812">
        <v>35646</v>
      </c>
      <c r="P299" s="811" t="s">
        <v>1341</v>
      </c>
      <c r="Q299" s="814"/>
      <c r="R299" s="811" t="s">
        <v>1341</v>
      </c>
      <c r="S299" s="811" t="s">
        <v>1341</v>
      </c>
      <c r="T299" s="812" t="b">
        <v>0</v>
      </c>
      <c r="U299" s="811" t="s">
        <v>1341</v>
      </c>
      <c r="V299" s="811" t="s">
        <v>1341</v>
      </c>
    </row>
    <row r="300" spans="1:22" x14ac:dyDescent="0.3">
      <c r="A300" s="811" t="s">
        <v>2248</v>
      </c>
      <c r="B300" s="811" t="s">
        <v>1607</v>
      </c>
      <c r="C300" s="811" t="s">
        <v>1397</v>
      </c>
      <c r="D300" s="812">
        <v>2005</v>
      </c>
      <c r="E300" s="811" t="s">
        <v>1713</v>
      </c>
      <c r="F300" s="811" t="s">
        <v>1714</v>
      </c>
      <c r="G300" s="811" t="s">
        <v>1668</v>
      </c>
      <c r="H300" s="813">
        <v>38881</v>
      </c>
      <c r="I300" s="813">
        <v>38881</v>
      </c>
      <c r="J300" s="811" t="s">
        <v>1608</v>
      </c>
      <c r="K300" s="812">
        <v>28850</v>
      </c>
      <c r="L300" s="811" t="s">
        <v>1341</v>
      </c>
      <c r="M300" s="814"/>
      <c r="N300" s="811" t="s">
        <v>1613</v>
      </c>
      <c r="O300" s="812">
        <v>11722</v>
      </c>
      <c r="P300" s="811" t="s">
        <v>1608</v>
      </c>
      <c r="Q300" s="812">
        <v>93</v>
      </c>
      <c r="R300" s="811" t="s">
        <v>1341</v>
      </c>
      <c r="S300" s="811" t="s">
        <v>1341</v>
      </c>
      <c r="T300" s="812" t="b">
        <v>0</v>
      </c>
      <c r="U300" s="811" t="s">
        <v>1341</v>
      </c>
      <c r="V300" s="811" t="s">
        <v>1341</v>
      </c>
    </row>
    <row r="301" spans="1:22" x14ac:dyDescent="0.3">
      <c r="A301" s="811" t="s">
        <v>2254</v>
      </c>
      <c r="B301" s="811" t="s">
        <v>1607</v>
      </c>
      <c r="C301" s="811" t="s">
        <v>1397</v>
      </c>
      <c r="D301" s="812">
        <v>2006</v>
      </c>
      <c r="E301" s="811" t="s">
        <v>1713</v>
      </c>
      <c r="F301" s="811" t="s">
        <v>1714</v>
      </c>
      <c r="G301" s="811" t="s">
        <v>1668</v>
      </c>
      <c r="H301" s="813">
        <v>39236</v>
      </c>
      <c r="I301" s="813">
        <v>39236</v>
      </c>
      <c r="J301" s="811" t="s">
        <v>1608</v>
      </c>
      <c r="K301" s="812">
        <v>22440</v>
      </c>
      <c r="L301" s="811" t="s">
        <v>1341</v>
      </c>
      <c r="M301" s="814"/>
      <c r="N301" s="811" t="s">
        <v>1613</v>
      </c>
      <c r="O301" s="812">
        <v>165724</v>
      </c>
      <c r="P301" s="811" t="s">
        <v>1608</v>
      </c>
      <c r="Q301" s="812">
        <v>90</v>
      </c>
      <c r="R301" s="811" t="s">
        <v>1341</v>
      </c>
      <c r="S301" s="811" t="s">
        <v>1341</v>
      </c>
      <c r="T301" s="812" t="b">
        <v>0</v>
      </c>
      <c r="U301" s="811" t="s">
        <v>1341</v>
      </c>
      <c r="V301" s="811" t="s">
        <v>1341</v>
      </c>
    </row>
    <row r="302" spans="1:22" x14ac:dyDescent="0.3">
      <c r="A302" s="811" t="s">
        <v>2246</v>
      </c>
      <c r="B302" s="811" t="s">
        <v>1607</v>
      </c>
      <c r="C302" s="811" t="s">
        <v>1397</v>
      </c>
      <c r="D302" s="812">
        <v>2006</v>
      </c>
      <c r="E302" s="811" t="s">
        <v>1713</v>
      </c>
      <c r="F302" s="811" t="s">
        <v>1714</v>
      </c>
      <c r="G302" s="811" t="s">
        <v>1668</v>
      </c>
      <c r="H302" s="813">
        <v>39236</v>
      </c>
      <c r="I302" s="813">
        <v>39236</v>
      </c>
      <c r="J302" s="811" t="s">
        <v>1608</v>
      </c>
      <c r="K302" s="812">
        <v>22366</v>
      </c>
      <c r="L302" s="811" t="s">
        <v>1341</v>
      </c>
      <c r="M302" s="814"/>
      <c r="N302" s="811" t="s">
        <v>1613</v>
      </c>
      <c r="O302" s="812">
        <v>165180</v>
      </c>
      <c r="P302" s="811" t="s">
        <v>1608</v>
      </c>
      <c r="Q302" s="812">
        <v>90</v>
      </c>
      <c r="R302" s="811" t="s">
        <v>1341</v>
      </c>
      <c r="S302" s="811" t="s">
        <v>1341</v>
      </c>
      <c r="T302" s="812" t="b">
        <v>0</v>
      </c>
      <c r="U302" s="811" t="s">
        <v>1341</v>
      </c>
      <c r="V302" s="811" t="s">
        <v>1341</v>
      </c>
    </row>
    <row r="303" spans="1:22" x14ac:dyDescent="0.3">
      <c r="A303" s="811" t="s">
        <v>2255</v>
      </c>
      <c r="B303" s="811" t="s">
        <v>1607</v>
      </c>
      <c r="C303" s="811" t="s">
        <v>1397</v>
      </c>
      <c r="D303" s="812">
        <v>2006</v>
      </c>
      <c r="E303" s="811" t="s">
        <v>1713</v>
      </c>
      <c r="F303" s="811" t="s">
        <v>1714</v>
      </c>
      <c r="G303" s="811" t="s">
        <v>1668</v>
      </c>
      <c r="H303" s="813">
        <v>39236</v>
      </c>
      <c r="I303" s="813">
        <v>39236</v>
      </c>
      <c r="J303" s="811" t="s">
        <v>1608</v>
      </c>
      <c r="K303" s="812">
        <v>22444</v>
      </c>
      <c r="L303" s="811" t="s">
        <v>1341</v>
      </c>
      <c r="M303" s="814"/>
      <c r="N303" s="811" t="s">
        <v>1613</v>
      </c>
      <c r="O303" s="812">
        <v>165754</v>
      </c>
      <c r="P303" s="811" t="s">
        <v>1608</v>
      </c>
      <c r="Q303" s="812">
        <v>90</v>
      </c>
      <c r="R303" s="811" t="s">
        <v>1341</v>
      </c>
      <c r="S303" s="811" t="s">
        <v>1341</v>
      </c>
      <c r="T303" s="812" t="b">
        <v>0</v>
      </c>
      <c r="U303" s="811" t="s">
        <v>1341</v>
      </c>
      <c r="V303" s="811" t="s">
        <v>1341</v>
      </c>
    </row>
    <row r="304" spans="1:22" x14ac:dyDescent="0.3">
      <c r="A304" s="811" t="s">
        <v>2262</v>
      </c>
      <c r="B304" s="811" t="s">
        <v>1607</v>
      </c>
      <c r="C304" s="811" t="s">
        <v>1397</v>
      </c>
      <c r="D304" s="812">
        <v>2006</v>
      </c>
      <c r="E304" s="811" t="s">
        <v>2251</v>
      </c>
      <c r="F304" s="811" t="s">
        <v>2252</v>
      </c>
      <c r="G304" s="811" t="s">
        <v>1668</v>
      </c>
      <c r="H304" s="813">
        <v>39243</v>
      </c>
      <c r="I304" s="813">
        <v>39243</v>
      </c>
      <c r="J304" s="811" t="s">
        <v>1608</v>
      </c>
      <c r="K304" s="812">
        <v>22293</v>
      </c>
      <c r="L304" s="811" t="s">
        <v>1341</v>
      </c>
      <c r="M304" s="814"/>
      <c r="N304" s="811" t="s">
        <v>1613</v>
      </c>
      <c r="O304" s="812">
        <v>28301</v>
      </c>
      <c r="P304" s="811" t="s">
        <v>1608</v>
      </c>
      <c r="Q304" s="812">
        <v>90</v>
      </c>
      <c r="R304" s="811" t="s">
        <v>1341</v>
      </c>
      <c r="S304" s="811" t="s">
        <v>1341</v>
      </c>
      <c r="T304" s="812" t="b">
        <v>0</v>
      </c>
      <c r="U304" s="811" t="s">
        <v>1341</v>
      </c>
      <c r="V304" s="811" t="s">
        <v>1341</v>
      </c>
    </row>
    <row r="305" spans="1:22" x14ac:dyDescent="0.3">
      <c r="A305" s="811" t="s">
        <v>2258</v>
      </c>
      <c r="B305" s="811" t="s">
        <v>1607</v>
      </c>
      <c r="C305" s="811" t="s">
        <v>1397</v>
      </c>
      <c r="D305" s="812">
        <v>2006</v>
      </c>
      <c r="E305" s="811" t="s">
        <v>2251</v>
      </c>
      <c r="F305" s="811" t="s">
        <v>2252</v>
      </c>
      <c r="G305" s="811" t="s">
        <v>1668</v>
      </c>
      <c r="H305" s="813">
        <v>39243</v>
      </c>
      <c r="I305" s="813">
        <v>39243</v>
      </c>
      <c r="J305" s="811" t="s">
        <v>1608</v>
      </c>
      <c r="K305" s="812">
        <v>22399</v>
      </c>
      <c r="L305" s="811" t="s">
        <v>1341</v>
      </c>
      <c r="M305" s="814"/>
      <c r="N305" s="811" t="s">
        <v>1613</v>
      </c>
      <c r="O305" s="812">
        <v>28435</v>
      </c>
      <c r="P305" s="811" t="s">
        <v>1608</v>
      </c>
      <c r="Q305" s="812">
        <v>90</v>
      </c>
      <c r="R305" s="811" t="s">
        <v>1341</v>
      </c>
      <c r="S305" s="811" t="s">
        <v>1341</v>
      </c>
      <c r="T305" s="812" t="b">
        <v>0</v>
      </c>
      <c r="U305" s="811" t="s">
        <v>1341</v>
      </c>
      <c r="V305" s="811" t="s">
        <v>1341</v>
      </c>
    </row>
    <row r="306" spans="1:22" x14ac:dyDescent="0.3">
      <c r="A306" s="811" t="s">
        <v>2256</v>
      </c>
      <c r="B306" s="811" t="s">
        <v>1607</v>
      </c>
      <c r="C306" s="811" t="s">
        <v>1397</v>
      </c>
      <c r="D306" s="812">
        <v>2006</v>
      </c>
      <c r="E306" s="811" t="s">
        <v>2251</v>
      </c>
      <c r="F306" s="811" t="s">
        <v>2252</v>
      </c>
      <c r="G306" s="811" t="s">
        <v>1668</v>
      </c>
      <c r="H306" s="813">
        <v>39243</v>
      </c>
      <c r="I306" s="813">
        <v>39243</v>
      </c>
      <c r="J306" s="811" t="s">
        <v>1608</v>
      </c>
      <c r="K306" s="812">
        <v>22376</v>
      </c>
      <c r="L306" s="811" t="s">
        <v>1341</v>
      </c>
      <c r="M306" s="814"/>
      <c r="N306" s="811" t="s">
        <v>1613</v>
      </c>
      <c r="O306" s="812">
        <v>28406</v>
      </c>
      <c r="P306" s="811" t="s">
        <v>1608</v>
      </c>
      <c r="Q306" s="812">
        <v>90</v>
      </c>
      <c r="R306" s="811" t="s">
        <v>1341</v>
      </c>
      <c r="S306" s="811" t="s">
        <v>1341</v>
      </c>
      <c r="T306" s="812" t="b">
        <v>0</v>
      </c>
      <c r="U306" s="811" t="s">
        <v>1341</v>
      </c>
      <c r="V306" s="811" t="s">
        <v>1341</v>
      </c>
    </row>
    <row r="307" spans="1:22" x14ac:dyDescent="0.3">
      <c r="A307" s="811" t="s">
        <v>2257</v>
      </c>
      <c r="B307" s="811" t="s">
        <v>1607</v>
      </c>
      <c r="C307" s="811" t="s">
        <v>1397</v>
      </c>
      <c r="D307" s="812">
        <v>2006</v>
      </c>
      <c r="E307" s="811" t="s">
        <v>2251</v>
      </c>
      <c r="F307" s="811" t="s">
        <v>2252</v>
      </c>
      <c r="G307" s="811" t="s">
        <v>1668</v>
      </c>
      <c r="H307" s="813">
        <v>39243</v>
      </c>
      <c r="I307" s="813">
        <v>39243</v>
      </c>
      <c r="J307" s="811" t="s">
        <v>1608</v>
      </c>
      <c r="K307" s="812">
        <v>22329</v>
      </c>
      <c r="L307" s="811" t="s">
        <v>1341</v>
      </c>
      <c r="M307" s="814"/>
      <c r="N307" s="811" t="s">
        <v>1613</v>
      </c>
      <c r="O307" s="812">
        <v>28347</v>
      </c>
      <c r="P307" s="811" t="s">
        <v>1608</v>
      </c>
      <c r="Q307" s="812">
        <v>90</v>
      </c>
      <c r="R307" s="811" t="s">
        <v>1341</v>
      </c>
      <c r="S307" s="811" t="s">
        <v>1341</v>
      </c>
      <c r="T307" s="812" t="b">
        <v>0</v>
      </c>
      <c r="U307" s="811" t="s">
        <v>1341</v>
      </c>
      <c r="V307" s="811" t="s">
        <v>1341</v>
      </c>
    </row>
    <row r="308" spans="1:22" x14ac:dyDescent="0.3">
      <c r="A308" s="811" t="s">
        <v>2259</v>
      </c>
      <c r="B308" s="811" t="s">
        <v>1607</v>
      </c>
      <c r="C308" s="811" t="s">
        <v>1397</v>
      </c>
      <c r="D308" s="812">
        <v>2006</v>
      </c>
      <c r="E308" s="811" t="s">
        <v>1713</v>
      </c>
      <c r="F308" s="811" t="s">
        <v>1714</v>
      </c>
      <c r="G308" s="811" t="s">
        <v>1668</v>
      </c>
      <c r="H308" s="813">
        <v>39236</v>
      </c>
      <c r="I308" s="813">
        <v>39236</v>
      </c>
      <c r="J308" s="811" t="s">
        <v>1608</v>
      </c>
      <c r="K308" s="812">
        <v>22580</v>
      </c>
      <c r="L308" s="811" t="s">
        <v>1341</v>
      </c>
      <c r="M308" s="814"/>
      <c r="N308" s="811" t="s">
        <v>1613</v>
      </c>
      <c r="O308" s="812">
        <v>166761</v>
      </c>
      <c r="P308" s="811" t="s">
        <v>1608</v>
      </c>
      <c r="Q308" s="812">
        <v>91</v>
      </c>
      <c r="R308" s="811" t="s">
        <v>1341</v>
      </c>
      <c r="S308" s="811" t="s">
        <v>1341</v>
      </c>
      <c r="T308" s="812" t="b">
        <v>0</v>
      </c>
      <c r="U308" s="811" t="s">
        <v>1341</v>
      </c>
      <c r="V308" s="811" t="s">
        <v>1341</v>
      </c>
    </row>
    <row r="309" spans="1:22" x14ac:dyDescent="0.3">
      <c r="A309" s="811" t="s">
        <v>2260</v>
      </c>
      <c r="B309" s="811" t="s">
        <v>1607</v>
      </c>
      <c r="C309" s="811" t="s">
        <v>1397</v>
      </c>
      <c r="D309" s="812">
        <v>2007</v>
      </c>
      <c r="E309" s="811" t="s">
        <v>1713</v>
      </c>
      <c r="F309" s="811" t="s">
        <v>1714</v>
      </c>
      <c r="G309" s="811" t="s">
        <v>1668</v>
      </c>
      <c r="H309" s="813">
        <v>39629</v>
      </c>
      <c r="I309" s="813">
        <v>39629</v>
      </c>
      <c r="J309" s="811" t="s">
        <v>1608</v>
      </c>
      <c r="K309" s="812">
        <v>28452</v>
      </c>
      <c r="L309" s="811" t="s">
        <v>1341</v>
      </c>
      <c r="M309" s="814"/>
      <c r="N309" s="811" t="s">
        <v>1613</v>
      </c>
      <c r="O309" s="812">
        <v>81287</v>
      </c>
      <c r="P309" s="811" t="s">
        <v>1608</v>
      </c>
      <c r="Q309" s="812">
        <v>619</v>
      </c>
      <c r="R309" s="811" t="s">
        <v>1341</v>
      </c>
      <c r="S309" s="811" t="s">
        <v>1341</v>
      </c>
      <c r="T309" s="812" t="b">
        <v>0</v>
      </c>
      <c r="U309" s="811" t="s">
        <v>1341</v>
      </c>
      <c r="V309" s="811" t="s">
        <v>1341</v>
      </c>
    </row>
    <row r="310" spans="1:22" x14ac:dyDescent="0.3">
      <c r="A310" s="811" t="s">
        <v>2249</v>
      </c>
      <c r="B310" s="811" t="s">
        <v>1607</v>
      </c>
      <c r="C310" s="811" t="s">
        <v>1397</v>
      </c>
      <c r="D310" s="812">
        <v>2007</v>
      </c>
      <c r="E310" s="811" t="s">
        <v>1713</v>
      </c>
      <c r="F310" s="811" t="s">
        <v>1714</v>
      </c>
      <c r="G310" s="811" t="s">
        <v>1668</v>
      </c>
      <c r="H310" s="813">
        <v>39629</v>
      </c>
      <c r="I310" s="813">
        <v>39629</v>
      </c>
      <c r="J310" s="811" t="s">
        <v>1608</v>
      </c>
      <c r="K310" s="812">
        <v>29304</v>
      </c>
      <c r="L310" s="811" t="s">
        <v>1341</v>
      </c>
      <c r="M310" s="814"/>
      <c r="N310" s="811" t="s">
        <v>1613</v>
      </c>
      <c r="O310" s="812">
        <v>84078</v>
      </c>
      <c r="P310" s="811" t="s">
        <v>1608</v>
      </c>
      <c r="Q310" s="812">
        <v>764</v>
      </c>
      <c r="R310" s="811" t="s">
        <v>1341</v>
      </c>
      <c r="S310" s="811" t="s">
        <v>1341</v>
      </c>
      <c r="T310" s="812" t="b">
        <v>0</v>
      </c>
      <c r="U310" s="811" t="s">
        <v>1341</v>
      </c>
      <c r="V310" s="811" t="s">
        <v>1341</v>
      </c>
    </row>
    <row r="311" spans="1:22" x14ac:dyDescent="0.3">
      <c r="A311" s="811" t="s">
        <v>2253</v>
      </c>
      <c r="B311" s="811" t="s">
        <v>1607</v>
      </c>
      <c r="C311" s="811" t="s">
        <v>1397</v>
      </c>
      <c r="D311" s="812">
        <v>2007</v>
      </c>
      <c r="E311" s="811" t="s">
        <v>2251</v>
      </c>
      <c r="F311" s="811" t="s">
        <v>2252</v>
      </c>
      <c r="G311" s="811" t="s">
        <v>1668</v>
      </c>
      <c r="H311" s="813">
        <v>39601</v>
      </c>
      <c r="I311" s="813">
        <v>39601</v>
      </c>
      <c r="J311" s="811" t="s">
        <v>1608</v>
      </c>
      <c r="K311" s="812">
        <v>29925</v>
      </c>
      <c r="L311" s="811" t="s">
        <v>1341</v>
      </c>
      <c r="M311" s="814"/>
      <c r="N311" s="811" t="s">
        <v>1613</v>
      </c>
      <c r="O311" s="812">
        <v>73500</v>
      </c>
      <c r="P311" s="811" t="s">
        <v>1608</v>
      </c>
      <c r="Q311" s="812">
        <v>152</v>
      </c>
      <c r="R311" s="811" t="s">
        <v>1341</v>
      </c>
      <c r="S311" s="811" t="s">
        <v>1341</v>
      </c>
      <c r="T311" s="812" t="b">
        <v>0</v>
      </c>
      <c r="U311" s="811" t="s">
        <v>1341</v>
      </c>
      <c r="V311" s="811" t="s">
        <v>1341</v>
      </c>
    </row>
    <row r="312" spans="1:22" x14ac:dyDescent="0.3">
      <c r="A312" s="811" t="s">
        <v>2261</v>
      </c>
      <c r="B312" s="811" t="s">
        <v>1607</v>
      </c>
      <c r="C312" s="811" t="s">
        <v>1397</v>
      </c>
      <c r="D312" s="812">
        <v>2007</v>
      </c>
      <c r="E312" s="811" t="s">
        <v>1713</v>
      </c>
      <c r="F312" s="811" t="s">
        <v>1714</v>
      </c>
      <c r="G312" s="811" t="s">
        <v>1668</v>
      </c>
      <c r="H312" s="813">
        <v>39629</v>
      </c>
      <c r="I312" s="813">
        <v>39629</v>
      </c>
      <c r="J312" s="811" t="s">
        <v>1608</v>
      </c>
      <c r="K312" s="812">
        <v>30266</v>
      </c>
      <c r="L312" s="811" t="s">
        <v>1341</v>
      </c>
      <c r="M312" s="814"/>
      <c r="N312" s="811" t="s">
        <v>1613</v>
      </c>
      <c r="O312" s="812">
        <v>86839</v>
      </c>
      <c r="P312" s="811" t="s">
        <v>1608</v>
      </c>
      <c r="Q312" s="812">
        <v>790</v>
      </c>
      <c r="R312" s="811" t="s">
        <v>1341</v>
      </c>
      <c r="S312" s="811" t="s">
        <v>1341</v>
      </c>
      <c r="T312" s="812" t="b">
        <v>0</v>
      </c>
      <c r="U312" s="811" t="s">
        <v>1341</v>
      </c>
      <c r="V312" s="811" t="s">
        <v>1341</v>
      </c>
    </row>
    <row r="313" spans="1:22" x14ac:dyDescent="0.3">
      <c r="A313" s="811" t="s">
        <v>2263</v>
      </c>
      <c r="B313" s="811" t="s">
        <v>1607</v>
      </c>
      <c r="C313" s="811" t="s">
        <v>1397</v>
      </c>
      <c r="D313" s="812">
        <v>2007</v>
      </c>
      <c r="E313" s="811" t="s">
        <v>1713</v>
      </c>
      <c r="F313" s="811" t="s">
        <v>1714</v>
      </c>
      <c r="G313" s="811" t="s">
        <v>1668</v>
      </c>
      <c r="H313" s="813">
        <v>39629</v>
      </c>
      <c r="I313" s="813">
        <v>39629</v>
      </c>
      <c r="J313" s="811" t="s">
        <v>1608</v>
      </c>
      <c r="K313" s="812">
        <v>29035</v>
      </c>
      <c r="L313" s="811" t="s">
        <v>1341</v>
      </c>
      <c r="M313" s="814"/>
      <c r="N313" s="811" t="s">
        <v>1613</v>
      </c>
      <c r="O313" s="812">
        <v>84087</v>
      </c>
      <c r="P313" s="811" t="s">
        <v>1608</v>
      </c>
      <c r="Q313" s="812">
        <v>1037</v>
      </c>
      <c r="R313" s="811" t="s">
        <v>1341</v>
      </c>
      <c r="S313" s="811" t="s">
        <v>1341</v>
      </c>
      <c r="T313" s="812" t="b">
        <v>0</v>
      </c>
      <c r="U313" s="811" t="s">
        <v>1341</v>
      </c>
      <c r="V313" s="811" t="s">
        <v>1341</v>
      </c>
    </row>
    <row r="314" spans="1:22" x14ac:dyDescent="0.3">
      <c r="A314" s="811" t="s">
        <v>2250</v>
      </c>
      <c r="B314" s="811" t="s">
        <v>1607</v>
      </c>
      <c r="C314" s="811" t="s">
        <v>1397</v>
      </c>
      <c r="D314" s="812">
        <v>2007</v>
      </c>
      <c r="E314" s="811" t="s">
        <v>2251</v>
      </c>
      <c r="F314" s="811" t="s">
        <v>2252</v>
      </c>
      <c r="G314" s="811" t="s">
        <v>1668</v>
      </c>
      <c r="H314" s="813">
        <v>39601</v>
      </c>
      <c r="I314" s="813">
        <v>39601</v>
      </c>
      <c r="J314" s="811" t="s">
        <v>1608</v>
      </c>
      <c r="K314" s="812">
        <v>30104</v>
      </c>
      <c r="L314" s="811" t="s">
        <v>1341</v>
      </c>
      <c r="M314" s="814"/>
      <c r="N314" s="811" t="s">
        <v>1613</v>
      </c>
      <c r="O314" s="812">
        <v>73754</v>
      </c>
      <c r="P314" s="811" t="s">
        <v>1608</v>
      </c>
      <c r="Q314" s="812">
        <v>76</v>
      </c>
      <c r="R314" s="811" t="s">
        <v>1341</v>
      </c>
      <c r="S314" s="811" t="s">
        <v>1341</v>
      </c>
      <c r="T314" s="812" t="b">
        <v>0</v>
      </c>
      <c r="U314" s="811" t="s">
        <v>1341</v>
      </c>
      <c r="V314" s="811" t="s">
        <v>1341</v>
      </c>
    </row>
    <row r="315" spans="1:22" x14ac:dyDescent="0.3">
      <c r="A315" s="811" t="s">
        <v>1715</v>
      </c>
      <c r="B315" s="811" t="s">
        <v>1607</v>
      </c>
      <c r="C315" s="811" t="s">
        <v>1397</v>
      </c>
      <c r="D315" s="812">
        <v>2008</v>
      </c>
      <c r="E315" s="811" t="s">
        <v>1713</v>
      </c>
      <c r="F315" s="811" t="s">
        <v>1714</v>
      </c>
      <c r="G315" s="811" t="s">
        <v>1668</v>
      </c>
      <c r="H315" s="813">
        <v>39959</v>
      </c>
      <c r="I315" s="813">
        <v>39959</v>
      </c>
      <c r="J315" s="811" t="s">
        <v>1608</v>
      </c>
      <c r="K315" s="812">
        <v>39375</v>
      </c>
      <c r="L315" s="811" t="s">
        <v>1341</v>
      </c>
      <c r="M315" s="814"/>
      <c r="N315" s="811" t="s">
        <v>1613</v>
      </c>
      <c r="O315" s="812">
        <v>23131</v>
      </c>
      <c r="P315" s="811" t="s">
        <v>1608</v>
      </c>
      <c r="Q315" s="812">
        <v>722</v>
      </c>
      <c r="R315" s="811" t="s">
        <v>1341</v>
      </c>
      <c r="S315" s="811" t="s">
        <v>1341</v>
      </c>
      <c r="T315" s="812" t="b">
        <v>0</v>
      </c>
      <c r="U315" s="811" t="s">
        <v>1341</v>
      </c>
      <c r="V315" s="811" t="s">
        <v>1341</v>
      </c>
    </row>
    <row r="316" spans="1:22" x14ac:dyDescent="0.3">
      <c r="A316" s="811" t="s">
        <v>1727</v>
      </c>
      <c r="B316" s="811" t="s">
        <v>1607</v>
      </c>
      <c r="C316" s="811" t="s">
        <v>1397</v>
      </c>
      <c r="D316" s="812">
        <v>2008</v>
      </c>
      <c r="E316" s="811" t="s">
        <v>1713</v>
      </c>
      <c r="F316" s="811" t="s">
        <v>1714</v>
      </c>
      <c r="G316" s="811" t="s">
        <v>1668</v>
      </c>
      <c r="H316" s="813">
        <v>39962</v>
      </c>
      <c r="I316" s="813">
        <v>39962</v>
      </c>
      <c r="J316" s="811" t="s">
        <v>1608</v>
      </c>
      <c r="K316" s="812">
        <v>48834</v>
      </c>
      <c r="L316" s="811" t="s">
        <v>1341</v>
      </c>
      <c r="M316" s="814"/>
      <c r="N316" s="811" t="s">
        <v>1613</v>
      </c>
      <c r="O316" s="812">
        <v>49869</v>
      </c>
      <c r="P316" s="811" t="s">
        <v>1608</v>
      </c>
      <c r="Q316" s="812">
        <v>1293</v>
      </c>
      <c r="R316" s="811" t="s">
        <v>1341</v>
      </c>
      <c r="S316" s="811" t="s">
        <v>1341</v>
      </c>
      <c r="T316" s="812" t="b">
        <v>0</v>
      </c>
      <c r="U316" s="811" t="s">
        <v>1341</v>
      </c>
      <c r="V316" s="811" t="s">
        <v>1341</v>
      </c>
    </row>
    <row r="317" spans="1:22" x14ac:dyDescent="0.3">
      <c r="A317" s="811" t="s">
        <v>1712</v>
      </c>
      <c r="B317" s="811" t="s">
        <v>1607</v>
      </c>
      <c r="C317" s="811" t="s">
        <v>1397</v>
      </c>
      <c r="D317" s="812">
        <v>2008</v>
      </c>
      <c r="E317" s="811" t="s">
        <v>1713</v>
      </c>
      <c r="F317" s="811" t="s">
        <v>1714</v>
      </c>
      <c r="G317" s="811" t="s">
        <v>1668</v>
      </c>
      <c r="H317" s="813">
        <v>39959</v>
      </c>
      <c r="I317" s="813">
        <v>39959</v>
      </c>
      <c r="J317" s="811" t="s">
        <v>1608</v>
      </c>
      <c r="K317" s="812">
        <v>39304</v>
      </c>
      <c r="L317" s="811" t="s">
        <v>1341</v>
      </c>
      <c r="M317" s="814"/>
      <c r="N317" s="811" t="s">
        <v>1608</v>
      </c>
      <c r="O317" s="812">
        <v>721</v>
      </c>
      <c r="P317" s="811" t="s">
        <v>1341</v>
      </c>
      <c r="Q317" s="814"/>
      <c r="R317" s="811" t="s">
        <v>1341</v>
      </c>
      <c r="S317" s="811" t="s">
        <v>1341</v>
      </c>
      <c r="T317" s="812" t="b">
        <v>0</v>
      </c>
      <c r="U317" s="811" t="s">
        <v>1341</v>
      </c>
      <c r="V317" s="811" t="s">
        <v>1341</v>
      </c>
    </row>
    <row r="318" spans="1:22" x14ac:dyDescent="0.3">
      <c r="A318" s="811" t="s">
        <v>8417</v>
      </c>
      <c r="B318" s="811" t="s">
        <v>1607</v>
      </c>
      <c r="C318" s="811" t="s">
        <v>218</v>
      </c>
      <c r="D318" s="812">
        <v>2002</v>
      </c>
      <c r="E318" s="811" t="s">
        <v>2265</v>
      </c>
      <c r="F318" s="811" t="s">
        <v>2266</v>
      </c>
      <c r="G318" s="811" t="s">
        <v>1612</v>
      </c>
      <c r="H318" s="813">
        <v>37773</v>
      </c>
      <c r="I318" s="813">
        <v>37775</v>
      </c>
      <c r="J318" s="811" t="s">
        <v>1608</v>
      </c>
      <c r="K318" s="812">
        <v>183518</v>
      </c>
      <c r="L318" s="811" t="s">
        <v>1613</v>
      </c>
      <c r="M318" s="812">
        <v>9362</v>
      </c>
      <c r="N318" s="811" t="s">
        <v>1608</v>
      </c>
      <c r="O318" s="812">
        <v>8026</v>
      </c>
      <c r="P318" s="811" t="s">
        <v>1341</v>
      </c>
      <c r="Q318" s="814"/>
      <c r="R318" s="811" t="s">
        <v>1341</v>
      </c>
      <c r="S318" s="811" t="s">
        <v>1341</v>
      </c>
      <c r="T318" s="812" t="b">
        <v>1</v>
      </c>
      <c r="U318" s="811" t="s">
        <v>1341</v>
      </c>
      <c r="V318" s="811" t="s">
        <v>8400</v>
      </c>
    </row>
    <row r="319" spans="1:22" x14ac:dyDescent="0.3">
      <c r="A319" s="811" t="s">
        <v>8418</v>
      </c>
      <c r="B319" s="811" t="s">
        <v>1607</v>
      </c>
      <c r="C319" s="811" t="s">
        <v>218</v>
      </c>
      <c r="D319" s="812">
        <v>2003</v>
      </c>
      <c r="E319" s="811" t="s">
        <v>8419</v>
      </c>
      <c r="F319" s="811" t="s">
        <v>8419</v>
      </c>
      <c r="G319" s="811" t="s">
        <v>1612</v>
      </c>
      <c r="H319" s="813">
        <v>38135</v>
      </c>
      <c r="I319" s="813">
        <v>38153</v>
      </c>
      <c r="J319" s="811" t="s">
        <v>1608</v>
      </c>
      <c r="K319" s="812">
        <v>198321</v>
      </c>
      <c r="L319" s="811" t="s">
        <v>1613</v>
      </c>
      <c r="M319" s="812">
        <v>1059</v>
      </c>
      <c r="N319" s="811" t="s">
        <v>1608</v>
      </c>
      <c r="O319" s="812">
        <v>500</v>
      </c>
      <c r="P319" s="811" t="s">
        <v>1341</v>
      </c>
      <c r="Q319" s="814"/>
      <c r="R319" s="811" t="s">
        <v>1341</v>
      </c>
      <c r="S319" s="811" t="s">
        <v>1341</v>
      </c>
      <c r="T319" s="812" t="b">
        <v>1</v>
      </c>
      <c r="U319" s="811" t="s">
        <v>1341</v>
      </c>
      <c r="V319" s="811" t="s">
        <v>8400</v>
      </c>
    </row>
    <row r="320" spans="1:22" x14ac:dyDescent="0.3">
      <c r="A320" s="811" t="s">
        <v>8420</v>
      </c>
      <c r="B320" s="811" t="s">
        <v>1607</v>
      </c>
      <c r="C320" s="811" t="s">
        <v>218</v>
      </c>
      <c r="D320" s="812">
        <v>2003</v>
      </c>
      <c r="E320" s="811" t="s">
        <v>2265</v>
      </c>
      <c r="F320" s="811" t="s">
        <v>2266</v>
      </c>
      <c r="G320" s="811" t="s">
        <v>1612</v>
      </c>
      <c r="H320" s="813">
        <v>38133</v>
      </c>
      <c r="I320" s="813">
        <v>38133</v>
      </c>
      <c r="J320" s="811" t="s">
        <v>1608</v>
      </c>
      <c r="K320" s="812">
        <v>198848</v>
      </c>
      <c r="L320" s="811" t="s">
        <v>1613</v>
      </c>
      <c r="M320" s="812">
        <v>807</v>
      </c>
      <c r="N320" s="811" t="s">
        <v>1608</v>
      </c>
      <c r="O320" s="812">
        <v>2009</v>
      </c>
      <c r="P320" s="811" t="s">
        <v>1341</v>
      </c>
      <c r="Q320" s="814"/>
      <c r="R320" s="811" t="s">
        <v>1341</v>
      </c>
      <c r="S320" s="811" t="s">
        <v>1341</v>
      </c>
      <c r="T320" s="812" t="b">
        <v>1</v>
      </c>
      <c r="U320" s="811" t="s">
        <v>1341</v>
      </c>
      <c r="V320" s="811" t="s">
        <v>8400</v>
      </c>
    </row>
    <row r="321" spans="1:22" x14ac:dyDescent="0.3">
      <c r="A321" s="811" t="s">
        <v>8421</v>
      </c>
      <c r="B321" s="811" t="s">
        <v>1607</v>
      </c>
      <c r="C321" s="811" t="s">
        <v>218</v>
      </c>
      <c r="D321" s="812">
        <v>2004</v>
      </c>
      <c r="E321" s="811" t="s">
        <v>2265</v>
      </c>
      <c r="F321" s="811" t="s">
        <v>2266</v>
      </c>
      <c r="G321" s="811" t="s">
        <v>1612</v>
      </c>
      <c r="H321" s="813">
        <v>38497</v>
      </c>
      <c r="I321" s="813">
        <v>38503</v>
      </c>
      <c r="J321" s="811" t="s">
        <v>1608</v>
      </c>
      <c r="K321" s="812">
        <v>200883</v>
      </c>
      <c r="L321" s="811" t="s">
        <v>1341</v>
      </c>
      <c r="M321" s="814"/>
      <c r="N321" s="811" t="s">
        <v>1608</v>
      </c>
      <c r="O321" s="812">
        <v>1559</v>
      </c>
      <c r="P321" s="811" t="s">
        <v>1341</v>
      </c>
      <c r="Q321" s="814"/>
      <c r="R321" s="811" t="s">
        <v>1341</v>
      </c>
      <c r="S321" s="811" t="s">
        <v>1341</v>
      </c>
      <c r="T321" s="812" t="b">
        <v>1</v>
      </c>
      <c r="U321" s="811" t="s">
        <v>1341</v>
      </c>
      <c r="V321" s="811" t="s">
        <v>8400</v>
      </c>
    </row>
    <row r="322" spans="1:22" x14ac:dyDescent="0.3">
      <c r="A322" s="811" t="s">
        <v>2267</v>
      </c>
      <c r="B322" s="811" t="s">
        <v>1607</v>
      </c>
      <c r="C322" s="811" t="s">
        <v>218</v>
      </c>
      <c r="D322" s="812">
        <v>2005</v>
      </c>
      <c r="E322" s="811" t="s">
        <v>2265</v>
      </c>
      <c r="F322" s="811" t="s">
        <v>2266</v>
      </c>
      <c r="G322" s="811" t="s">
        <v>1612</v>
      </c>
      <c r="H322" s="813">
        <v>38867</v>
      </c>
      <c r="I322" s="813">
        <v>38867</v>
      </c>
      <c r="J322" s="811" t="s">
        <v>1608</v>
      </c>
      <c r="K322" s="812">
        <v>200181</v>
      </c>
      <c r="L322" s="811" t="s">
        <v>1613</v>
      </c>
      <c r="M322" s="812">
        <v>1803</v>
      </c>
      <c r="N322" s="811" t="s">
        <v>1608</v>
      </c>
      <c r="O322" s="812">
        <v>648</v>
      </c>
      <c r="P322" s="811" t="s">
        <v>1341</v>
      </c>
      <c r="Q322" s="814"/>
      <c r="R322" s="811" t="s">
        <v>1341</v>
      </c>
      <c r="S322" s="811" t="s">
        <v>1341</v>
      </c>
      <c r="T322" s="812" t="b">
        <v>0</v>
      </c>
      <c r="U322" s="811" t="s">
        <v>1341</v>
      </c>
      <c r="V322" s="811" t="s">
        <v>1341</v>
      </c>
    </row>
    <row r="323" spans="1:22" x14ac:dyDescent="0.3">
      <c r="A323" s="811" t="s">
        <v>2264</v>
      </c>
      <c r="B323" s="811" t="s">
        <v>1607</v>
      </c>
      <c r="C323" s="811" t="s">
        <v>218</v>
      </c>
      <c r="D323" s="812">
        <v>2006</v>
      </c>
      <c r="E323" s="811" t="s">
        <v>2265</v>
      </c>
      <c r="F323" s="811" t="s">
        <v>2266</v>
      </c>
      <c r="G323" s="811" t="s">
        <v>1612</v>
      </c>
      <c r="H323" s="813">
        <v>39238</v>
      </c>
      <c r="I323" s="813">
        <v>39238</v>
      </c>
      <c r="J323" s="811" t="s">
        <v>1608</v>
      </c>
      <c r="K323" s="812">
        <v>195828</v>
      </c>
      <c r="L323" s="811" t="s">
        <v>1613</v>
      </c>
      <c r="M323" s="812">
        <v>1065</v>
      </c>
      <c r="N323" s="811" t="s">
        <v>1608</v>
      </c>
      <c r="O323" s="812">
        <v>3996</v>
      </c>
      <c r="P323" s="811" t="s">
        <v>1341</v>
      </c>
      <c r="Q323" s="814"/>
      <c r="R323" s="811" t="s">
        <v>1341</v>
      </c>
      <c r="S323" s="811" t="s">
        <v>1341</v>
      </c>
      <c r="T323" s="812" t="b">
        <v>0</v>
      </c>
      <c r="U323" s="811" t="s">
        <v>1341</v>
      </c>
      <c r="V323" s="811" t="s">
        <v>1341</v>
      </c>
    </row>
    <row r="324" spans="1:22" x14ac:dyDescent="0.3">
      <c r="A324" s="811" t="s">
        <v>2268</v>
      </c>
      <c r="B324" s="811" t="s">
        <v>1607</v>
      </c>
      <c r="C324" s="811" t="s">
        <v>218</v>
      </c>
      <c r="D324" s="812">
        <v>2007</v>
      </c>
      <c r="E324" s="811" t="s">
        <v>2265</v>
      </c>
      <c r="F324" s="811" t="s">
        <v>2266</v>
      </c>
      <c r="G324" s="811" t="s">
        <v>1612</v>
      </c>
      <c r="H324" s="813">
        <v>39612</v>
      </c>
      <c r="I324" s="813">
        <v>39612</v>
      </c>
      <c r="J324" s="811" t="s">
        <v>1608</v>
      </c>
      <c r="K324" s="812">
        <v>175783</v>
      </c>
      <c r="L324" s="811" t="s">
        <v>1613</v>
      </c>
      <c r="M324" s="812">
        <v>15170</v>
      </c>
      <c r="N324" s="811" t="s">
        <v>1608</v>
      </c>
      <c r="O324" s="812">
        <v>14047</v>
      </c>
      <c r="P324" s="811" t="s">
        <v>1341</v>
      </c>
      <c r="Q324" s="814"/>
      <c r="R324" s="811" t="s">
        <v>1341</v>
      </c>
      <c r="S324" s="811" t="s">
        <v>1341</v>
      </c>
      <c r="T324" s="812" t="b">
        <v>0</v>
      </c>
      <c r="U324" s="811" t="s">
        <v>1341</v>
      </c>
      <c r="V324" s="811" t="s">
        <v>1341</v>
      </c>
    </row>
    <row r="325" spans="1:22" x14ac:dyDescent="0.3">
      <c r="A325" s="811" t="s">
        <v>2290</v>
      </c>
      <c r="B325" s="811" t="s">
        <v>1607</v>
      </c>
      <c r="C325" s="811" t="s">
        <v>1503</v>
      </c>
      <c r="D325" s="812">
        <v>2005</v>
      </c>
      <c r="E325" s="811" t="s">
        <v>1777</v>
      </c>
      <c r="F325" s="811" t="s">
        <v>2291</v>
      </c>
      <c r="G325" s="811" t="s">
        <v>1612</v>
      </c>
      <c r="H325" s="813">
        <v>38924</v>
      </c>
      <c r="I325" s="813">
        <v>38929</v>
      </c>
      <c r="J325" s="811" t="s">
        <v>1608</v>
      </c>
      <c r="K325" s="812">
        <v>194075</v>
      </c>
      <c r="L325" s="811" t="s">
        <v>1613</v>
      </c>
      <c r="M325" s="812">
        <v>4421</v>
      </c>
      <c r="N325" s="811" t="s">
        <v>1608</v>
      </c>
      <c r="O325" s="812">
        <v>10971</v>
      </c>
      <c r="P325" s="811" t="s">
        <v>1613</v>
      </c>
      <c r="Q325" s="812">
        <v>1768</v>
      </c>
      <c r="R325" s="811" t="s">
        <v>1341</v>
      </c>
      <c r="S325" s="811" t="s">
        <v>1341</v>
      </c>
      <c r="T325" s="812" t="b">
        <v>0</v>
      </c>
      <c r="U325" s="811" t="s">
        <v>1341</v>
      </c>
      <c r="V325" s="811" t="s">
        <v>1341</v>
      </c>
    </row>
    <row r="326" spans="1:22" x14ac:dyDescent="0.3">
      <c r="A326" s="811" t="s">
        <v>2295</v>
      </c>
      <c r="B326" s="811" t="s">
        <v>1607</v>
      </c>
      <c r="C326" s="811" t="s">
        <v>1503</v>
      </c>
      <c r="D326" s="812">
        <v>2006</v>
      </c>
      <c r="E326" s="811" t="s">
        <v>1777</v>
      </c>
      <c r="F326" s="811" t="s">
        <v>1778</v>
      </c>
      <c r="G326" s="811" t="s">
        <v>1612</v>
      </c>
      <c r="H326" s="813">
        <v>39293</v>
      </c>
      <c r="I326" s="813">
        <v>39300</v>
      </c>
      <c r="J326" s="811" t="s">
        <v>1608</v>
      </c>
      <c r="K326" s="812">
        <v>201780</v>
      </c>
      <c r="L326" s="811" t="s">
        <v>1613</v>
      </c>
      <c r="M326" s="812">
        <v>412</v>
      </c>
      <c r="N326" s="811" t="s">
        <v>1608</v>
      </c>
      <c r="O326" s="812">
        <v>44866</v>
      </c>
      <c r="P326" s="811" t="s">
        <v>1341</v>
      </c>
      <c r="Q326" s="814"/>
      <c r="R326" s="811" t="s">
        <v>1341</v>
      </c>
      <c r="S326" s="811" t="s">
        <v>1341</v>
      </c>
      <c r="T326" s="812" t="b">
        <v>0</v>
      </c>
      <c r="U326" s="811" t="s">
        <v>1341</v>
      </c>
      <c r="V326" s="811" t="s">
        <v>1341</v>
      </c>
    </row>
    <row r="327" spans="1:22" x14ac:dyDescent="0.3">
      <c r="A327" s="811" t="s">
        <v>2289</v>
      </c>
      <c r="B327" s="811" t="s">
        <v>1607</v>
      </c>
      <c r="C327" s="811" t="s">
        <v>1503</v>
      </c>
      <c r="D327" s="812">
        <v>2007</v>
      </c>
      <c r="E327" s="811" t="s">
        <v>1777</v>
      </c>
      <c r="F327" s="811" t="s">
        <v>1778</v>
      </c>
      <c r="G327" s="811" t="s">
        <v>1612</v>
      </c>
      <c r="H327" s="813">
        <v>39660</v>
      </c>
      <c r="I327" s="813">
        <v>39666</v>
      </c>
      <c r="J327" s="811" t="s">
        <v>1608</v>
      </c>
      <c r="K327" s="812">
        <v>186540</v>
      </c>
      <c r="L327" s="811" t="s">
        <v>1613</v>
      </c>
      <c r="M327" s="812">
        <v>754</v>
      </c>
      <c r="N327" s="811" t="s">
        <v>1608</v>
      </c>
      <c r="O327" s="812">
        <v>6030</v>
      </c>
      <c r="P327" s="811" t="s">
        <v>1341</v>
      </c>
      <c r="Q327" s="814"/>
      <c r="R327" s="811" t="s">
        <v>1341</v>
      </c>
      <c r="S327" s="811" t="s">
        <v>1341</v>
      </c>
      <c r="T327" s="812" t="b">
        <v>0</v>
      </c>
      <c r="U327" s="811" t="s">
        <v>1341</v>
      </c>
      <c r="V327" s="811" t="s">
        <v>1341</v>
      </c>
    </row>
    <row r="328" spans="1:22" x14ac:dyDescent="0.3">
      <c r="A328" s="811" t="s">
        <v>1776</v>
      </c>
      <c r="B328" s="811" t="s">
        <v>1607</v>
      </c>
      <c r="C328" s="811" t="s">
        <v>1503</v>
      </c>
      <c r="D328" s="812">
        <v>2008</v>
      </c>
      <c r="E328" s="811" t="s">
        <v>1777</v>
      </c>
      <c r="F328" s="811" t="s">
        <v>1778</v>
      </c>
      <c r="G328" s="811" t="s">
        <v>1612</v>
      </c>
      <c r="H328" s="813">
        <v>40017</v>
      </c>
      <c r="I328" s="813">
        <v>40022</v>
      </c>
      <c r="J328" s="811" t="s">
        <v>1608</v>
      </c>
      <c r="K328" s="812">
        <v>218187</v>
      </c>
      <c r="L328" s="811" t="s">
        <v>1613</v>
      </c>
      <c r="M328" s="812">
        <v>873</v>
      </c>
      <c r="N328" s="811" t="s">
        <v>1608</v>
      </c>
      <c r="O328" s="812">
        <v>2182</v>
      </c>
      <c r="P328" s="811" t="s">
        <v>1613</v>
      </c>
      <c r="Q328" s="812">
        <v>436</v>
      </c>
      <c r="R328" s="811" t="s">
        <v>1341</v>
      </c>
      <c r="S328" s="811" t="s">
        <v>1341</v>
      </c>
      <c r="T328" s="812" t="b">
        <v>0</v>
      </c>
      <c r="U328" s="811" t="s">
        <v>1341</v>
      </c>
      <c r="V328" s="811" t="s">
        <v>1341</v>
      </c>
    </row>
    <row r="329" spans="1:22" x14ac:dyDescent="0.3">
      <c r="A329" s="811" t="s">
        <v>2298</v>
      </c>
      <c r="B329" s="811" t="s">
        <v>1607</v>
      </c>
      <c r="C329" s="811" t="s">
        <v>1512</v>
      </c>
      <c r="D329" s="812">
        <v>2005</v>
      </c>
      <c r="E329" s="811" t="s">
        <v>1695</v>
      </c>
      <c r="F329" s="811" t="s">
        <v>1696</v>
      </c>
      <c r="G329" s="811" t="s">
        <v>1612</v>
      </c>
      <c r="H329" s="813">
        <v>38862</v>
      </c>
      <c r="I329" s="813">
        <v>38866</v>
      </c>
      <c r="J329" s="811" t="s">
        <v>1608</v>
      </c>
      <c r="K329" s="812">
        <v>25192</v>
      </c>
      <c r="L329" s="811" t="s">
        <v>1341</v>
      </c>
      <c r="M329" s="814"/>
      <c r="N329" s="811" t="s">
        <v>1341</v>
      </c>
      <c r="O329" s="814"/>
      <c r="P329" s="811" t="s">
        <v>1341</v>
      </c>
      <c r="Q329" s="814"/>
      <c r="R329" s="811" t="s">
        <v>1341</v>
      </c>
      <c r="S329" s="811" t="s">
        <v>1341</v>
      </c>
      <c r="T329" s="812" t="b">
        <v>0</v>
      </c>
      <c r="U329" s="811" t="s">
        <v>1341</v>
      </c>
      <c r="V329" s="811" t="s">
        <v>1341</v>
      </c>
    </row>
    <row r="330" spans="1:22" x14ac:dyDescent="0.3">
      <c r="A330" s="811" t="s">
        <v>2311</v>
      </c>
      <c r="B330" s="811" t="s">
        <v>1607</v>
      </c>
      <c r="C330" s="811" t="s">
        <v>1512</v>
      </c>
      <c r="D330" s="812">
        <v>2005</v>
      </c>
      <c r="E330" s="811" t="s">
        <v>1695</v>
      </c>
      <c r="F330" s="811" t="s">
        <v>1696</v>
      </c>
      <c r="G330" s="811" t="s">
        <v>1612</v>
      </c>
      <c r="H330" s="813">
        <v>38855</v>
      </c>
      <c r="I330" s="813">
        <v>38865</v>
      </c>
      <c r="J330" s="811" t="s">
        <v>1608</v>
      </c>
      <c r="K330" s="812">
        <v>25145</v>
      </c>
      <c r="L330" s="811" t="s">
        <v>1341</v>
      </c>
      <c r="M330" s="814"/>
      <c r="N330" s="811" t="s">
        <v>1613</v>
      </c>
      <c r="O330" s="812">
        <v>692768</v>
      </c>
      <c r="P330" s="811" t="s">
        <v>1341</v>
      </c>
      <c r="Q330" s="814"/>
      <c r="R330" s="811" t="s">
        <v>1341</v>
      </c>
      <c r="S330" s="811" t="s">
        <v>1341</v>
      </c>
      <c r="T330" s="812" t="b">
        <v>0</v>
      </c>
      <c r="U330" s="811" t="s">
        <v>1341</v>
      </c>
      <c r="V330" s="811" t="s">
        <v>1341</v>
      </c>
    </row>
    <row r="331" spans="1:22" x14ac:dyDescent="0.3">
      <c r="A331" s="811" t="s">
        <v>2308</v>
      </c>
      <c r="B331" s="811" t="s">
        <v>1607</v>
      </c>
      <c r="C331" s="811" t="s">
        <v>1512</v>
      </c>
      <c r="D331" s="812">
        <v>2005</v>
      </c>
      <c r="E331" s="811" t="s">
        <v>1695</v>
      </c>
      <c r="F331" s="811" t="s">
        <v>1696</v>
      </c>
      <c r="G331" s="811" t="s">
        <v>1612</v>
      </c>
      <c r="H331" s="813">
        <v>38862</v>
      </c>
      <c r="I331" s="813">
        <v>38866</v>
      </c>
      <c r="J331" s="811" t="s">
        <v>1608</v>
      </c>
      <c r="K331" s="812">
        <v>25323</v>
      </c>
      <c r="L331" s="811" t="s">
        <v>1341</v>
      </c>
      <c r="M331" s="814"/>
      <c r="N331" s="811" t="s">
        <v>1613</v>
      </c>
      <c r="O331" s="812">
        <v>979109</v>
      </c>
      <c r="P331" s="811" t="s">
        <v>1341</v>
      </c>
      <c r="Q331" s="814"/>
      <c r="R331" s="811" t="s">
        <v>1341</v>
      </c>
      <c r="S331" s="811" t="s">
        <v>1341</v>
      </c>
      <c r="T331" s="812" t="b">
        <v>0</v>
      </c>
      <c r="U331" s="811" t="s">
        <v>1341</v>
      </c>
      <c r="V331" s="811" t="s">
        <v>1341</v>
      </c>
    </row>
    <row r="332" spans="1:22" x14ac:dyDescent="0.3">
      <c r="A332" s="811" t="s">
        <v>2312</v>
      </c>
      <c r="B332" s="811" t="s">
        <v>1607</v>
      </c>
      <c r="C332" s="811" t="s">
        <v>1512</v>
      </c>
      <c r="D332" s="812">
        <v>2005</v>
      </c>
      <c r="E332" s="811" t="s">
        <v>1695</v>
      </c>
      <c r="F332" s="811" t="s">
        <v>1696</v>
      </c>
      <c r="G332" s="811" t="s">
        <v>1612</v>
      </c>
      <c r="H332" s="813">
        <v>38860</v>
      </c>
      <c r="I332" s="813">
        <v>38864</v>
      </c>
      <c r="J332" s="811" t="s">
        <v>1608</v>
      </c>
      <c r="K332" s="812">
        <v>25022</v>
      </c>
      <c r="L332" s="811" t="s">
        <v>1341</v>
      </c>
      <c r="M332" s="814"/>
      <c r="N332" s="811" t="s">
        <v>1613</v>
      </c>
      <c r="O332" s="812">
        <v>701743</v>
      </c>
      <c r="P332" s="811" t="s">
        <v>1341</v>
      </c>
      <c r="Q332" s="814"/>
      <c r="R332" s="811" t="s">
        <v>1341</v>
      </c>
      <c r="S332" s="811" t="s">
        <v>1341</v>
      </c>
      <c r="T332" s="812" t="b">
        <v>0</v>
      </c>
      <c r="U332" s="811" t="s">
        <v>1341</v>
      </c>
      <c r="V332" s="811" t="s">
        <v>1341</v>
      </c>
    </row>
    <row r="333" spans="1:22" x14ac:dyDescent="0.3">
      <c r="A333" s="811" t="s">
        <v>2301</v>
      </c>
      <c r="B333" s="811" t="s">
        <v>1607</v>
      </c>
      <c r="C333" s="811" t="s">
        <v>1512</v>
      </c>
      <c r="D333" s="812">
        <v>2005</v>
      </c>
      <c r="E333" s="811" t="s">
        <v>1695</v>
      </c>
      <c r="F333" s="811" t="s">
        <v>1696</v>
      </c>
      <c r="G333" s="811" t="s">
        <v>1612</v>
      </c>
      <c r="H333" s="813">
        <v>38862</v>
      </c>
      <c r="I333" s="813">
        <v>38866</v>
      </c>
      <c r="J333" s="811" t="s">
        <v>1608</v>
      </c>
      <c r="K333" s="812">
        <v>25228</v>
      </c>
      <c r="L333" s="811" t="s">
        <v>1341</v>
      </c>
      <c r="M333" s="814"/>
      <c r="N333" s="811" t="s">
        <v>1613</v>
      </c>
      <c r="O333" s="812">
        <v>1164137</v>
      </c>
      <c r="P333" s="811" t="s">
        <v>1341</v>
      </c>
      <c r="Q333" s="814"/>
      <c r="R333" s="811" t="s">
        <v>1341</v>
      </c>
      <c r="S333" s="811" t="s">
        <v>1341</v>
      </c>
      <c r="T333" s="812" t="b">
        <v>0</v>
      </c>
      <c r="U333" s="811" t="s">
        <v>1341</v>
      </c>
      <c r="V333" s="811" t="s">
        <v>1341</v>
      </c>
    </row>
    <row r="334" spans="1:22" x14ac:dyDescent="0.3">
      <c r="A334" s="811" t="s">
        <v>2307</v>
      </c>
      <c r="B334" s="811" t="s">
        <v>1607</v>
      </c>
      <c r="C334" s="811" t="s">
        <v>1512</v>
      </c>
      <c r="D334" s="812">
        <v>2005</v>
      </c>
      <c r="E334" s="811" t="s">
        <v>1695</v>
      </c>
      <c r="F334" s="811" t="s">
        <v>1696</v>
      </c>
      <c r="G334" s="811" t="s">
        <v>1612</v>
      </c>
      <c r="H334" s="813">
        <v>38856</v>
      </c>
      <c r="I334" s="813">
        <v>38865</v>
      </c>
      <c r="J334" s="811" t="s">
        <v>1608</v>
      </c>
      <c r="K334" s="812">
        <v>25027</v>
      </c>
      <c r="L334" s="811" t="s">
        <v>1341</v>
      </c>
      <c r="M334" s="814"/>
      <c r="N334" s="811" t="s">
        <v>1613</v>
      </c>
      <c r="O334" s="812">
        <v>1191448</v>
      </c>
      <c r="P334" s="811" t="s">
        <v>1608</v>
      </c>
      <c r="Q334" s="812">
        <v>126</v>
      </c>
      <c r="R334" s="811" t="s">
        <v>1341</v>
      </c>
      <c r="S334" s="811" t="s">
        <v>1341</v>
      </c>
      <c r="T334" s="812" t="b">
        <v>0</v>
      </c>
      <c r="U334" s="811" t="s">
        <v>1341</v>
      </c>
      <c r="V334" s="811" t="s">
        <v>1341</v>
      </c>
    </row>
    <row r="335" spans="1:22" x14ac:dyDescent="0.3">
      <c r="A335" s="811" t="s">
        <v>2310</v>
      </c>
      <c r="B335" s="811" t="s">
        <v>1607</v>
      </c>
      <c r="C335" s="811" t="s">
        <v>1512</v>
      </c>
      <c r="D335" s="812">
        <v>2005</v>
      </c>
      <c r="E335" s="811" t="s">
        <v>1695</v>
      </c>
      <c r="F335" s="811" t="s">
        <v>1696</v>
      </c>
      <c r="G335" s="811" t="s">
        <v>1612</v>
      </c>
      <c r="H335" s="813">
        <v>38856</v>
      </c>
      <c r="I335" s="813">
        <v>38865</v>
      </c>
      <c r="J335" s="811" t="s">
        <v>1608</v>
      </c>
      <c r="K335" s="812">
        <v>25085</v>
      </c>
      <c r="L335" s="811" t="s">
        <v>1341</v>
      </c>
      <c r="M335" s="814"/>
      <c r="N335" s="811" t="s">
        <v>1613</v>
      </c>
      <c r="O335" s="812">
        <v>1212206</v>
      </c>
      <c r="P335" s="811" t="s">
        <v>1341</v>
      </c>
      <c r="Q335" s="814"/>
      <c r="R335" s="811" t="s">
        <v>1341</v>
      </c>
      <c r="S335" s="811" t="s">
        <v>1341</v>
      </c>
      <c r="T335" s="812" t="b">
        <v>0</v>
      </c>
      <c r="U335" s="811" t="s">
        <v>1341</v>
      </c>
      <c r="V335" s="811" t="s">
        <v>1341</v>
      </c>
    </row>
    <row r="336" spans="1:22" x14ac:dyDescent="0.3">
      <c r="A336" s="811" t="s">
        <v>2299</v>
      </c>
      <c r="B336" s="811" t="s">
        <v>1607</v>
      </c>
      <c r="C336" s="811" t="s">
        <v>1512</v>
      </c>
      <c r="D336" s="812">
        <v>2005</v>
      </c>
      <c r="E336" s="811" t="s">
        <v>1695</v>
      </c>
      <c r="F336" s="811" t="s">
        <v>1696</v>
      </c>
      <c r="G336" s="811" t="s">
        <v>1612</v>
      </c>
      <c r="H336" s="813">
        <v>38862</v>
      </c>
      <c r="I336" s="813">
        <v>38866</v>
      </c>
      <c r="J336" s="811" t="s">
        <v>1608</v>
      </c>
      <c r="K336" s="812">
        <v>24991</v>
      </c>
      <c r="L336" s="811" t="s">
        <v>1341</v>
      </c>
      <c r="M336" s="814"/>
      <c r="N336" s="811" t="s">
        <v>1608</v>
      </c>
      <c r="O336" s="812">
        <v>126</v>
      </c>
      <c r="P336" s="811" t="s">
        <v>1341</v>
      </c>
      <c r="Q336" s="814"/>
      <c r="R336" s="811" t="s">
        <v>1341</v>
      </c>
      <c r="S336" s="811" t="s">
        <v>1341</v>
      </c>
      <c r="T336" s="812" t="b">
        <v>0</v>
      </c>
      <c r="U336" s="811" t="s">
        <v>1341</v>
      </c>
      <c r="V336" s="811" t="s">
        <v>1341</v>
      </c>
    </row>
    <row r="337" spans="1:22" x14ac:dyDescent="0.3">
      <c r="A337" s="811" t="s">
        <v>2313</v>
      </c>
      <c r="B337" s="811" t="s">
        <v>1607</v>
      </c>
      <c r="C337" s="811" t="s">
        <v>1512</v>
      </c>
      <c r="D337" s="812">
        <v>2006</v>
      </c>
      <c r="E337" s="811" t="s">
        <v>1695</v>
      </c>
      <c r="F337" s="811" t="s">
        <v>1696</v>
      </c>
      <c r="G337" s="811" t="s">
        <v>1612</v>
      </c>
      <c r="H337" s="813">
        <v>39230</v>
      </c>
      <c r="I337" s="813">
        <v>39235</v>
      </c>
      <c r="J337" s="811" t="s">
        <v>1608</v>
      </c>
      <c r="K337" s="812">
        <v>25161</v>
      </c>
      <c r="L337" s="811" t="s">
        <v>1341</v>
      </c>
      <c r="M337" s="814"/>
      <c r="N337" s="811" t="s">
        <v>1613</v>
      </c>
      <c r="O337" s="812">
        <v>656649</v>
      </c>
      <c r="P337" s="811" t="s">
        <v>1341</v>
      </c>
      <c r="Q337" s="814"/>
      <c r="R337" s="811" t="s">
        <v>1341</v>
      </c>
      <c r="S337" s="811" t="s">
        <v>1341</v>
      </c>
      <c r="T337" s="812" t="b">
        <v>0</v>
      </c>
      <c r="U337" s="811" t="s">
        <v>1341</v>
      </c>
      <c r="V337" s="811" t="s">
        <v>1341</v>
      </c>
    </row>
    <row r="338" spans="1:22" x14ac:dyDescent="0.3">
      <c r="A338" s="811" t="s">
        <v>2320</v>
      </c>
      <c r="B338" s="811" t="s">
        <v>1607</v>
      </c>
      <c r="C338" s="811" t="s">
        <v>1512</v>
      </c>
      <c r="D338" s="812">
        <v>2006</v>
      </c>
      <c r="E338" s="811" t="s">
        <v>1695</v>
      </c>
      <c r="F338" s="811" t="s">
        <v>1696</v>
      </c>
      <c r="G338" s="811" t="s">
        <v>1612</v>
      </c>
      <c r="H338" s="813">
        <v>39230</v>
      </c>
      <c r="I338" s="813">
        <v>39235</v>
      </c>
      <c r="J338" s="811" t="s">
        <v>1608</v>
      </c>
      <c r="K338" s="812">
        <v>25174</v>
      </c>
      <c r="L338" s="811" t="s">
        <v>1341</v>
      </c>
      <c r="M338" s="814"/>
      <c r="N338" s="811" t="s">
        <v>1613</v>
      </c>
      <c r="O338" s="812">
        <v>738544</v>
      </c>
      <c r="P338" s="811" t="s">
        <v>1341</v>
      </c>
      <c r="Q338" s="814"/>
      <c r="R338" s="811" t="s">
        <v>1341</v>
      </c>
      <c r="S338" s="811" t="s">
        <v>1341</v>
      </c>
      <c r="T338" s="812" t="b">
        <v>0</v>
      </c>
      <c r="U338" s="811" t="s">
        <v>1341</v>
      </c>
      <c r="V338" s="811" t="s">
        <v>1341</v>
      </c>
    </row>
    <row r="339" spans="1:22" x14ac:dyDescent="0.3">
      <c r="A339" s="811" t="s">
        <v>2318</v>
      </c>
      <c r="B339" s="811" t="s">
        <v>1607</v>
      </c>
      <c r="C339" s="811" t="s">
        <v>1512</v>
      </c>
      <c r="D339" s="812">
        <v>2006</v>
      </c>
      <c r="E339" s="811" t="s">
        <v>1695</v>
      </c>
      <c r="F339" s="811" t="s">
        <v>1696</v>
      </c>
      <c r="G339" s="811" t="s">
        <v>1612</v>
      </c>
      <c r="H339" s="813">
        <v>39230</v>
      </c>
      <c r="I339" s="813">
        <v>39235</v>
      </c>
      <c r="J339" s="811" t="s">
        <v>1608</v>
      </c>
      <c r="K339" s="812">
        <v>25200</v>
      </c>
      <c r="L339" s="811" t="s">
        <v>1341</v>
      </c>
      <c r="M339" s="814"/>
      <c r="N339" s="811" t="s">
        <v>1613</v>
      </c>
      <c r="O339" s="812">
        <v>739307</v>
      </c>
      <c r="P339" s="811" t="s">
        <v>1341</v>
      </c>
      <c r="Q339" s="814"/>
      <c r="R339" s="811" t="s">
        <v>1341</v>
      </c>
      <c r="S339" s="811" t="s">
        <v>1341</v>
      </c>
      <c r="T339" s="812" t="b">
        <v>0</v>
      </c>
      <c r="U339" s="811" t="s">
        <v>1341</v>
      </c>
      <c r="V339" s="811" t="s">
        <v>1341</v>
      </c>
    </row>
    <row r="340" spans="1:22" x14ac:dyDescent="0.3">
      <c r="A340" s="811" t="s">
        <v>2317</v>
      </c>
      <c r="B340" s="811" t="s">
        <v>1607</v>
      </c>
      <c r="C340" s="811" t="s">
        <v>1512</v>
      </c>
      <c r="D340" s="812">
        <v>2006</v>
      </c>
      <c r="E340" s="811" t="s">
        <v>1695</v>
      </c>
      <c r="F340" s="811" t="s">
        <v>1696</v>
      </c>
      <c r="G340" s="811" t="s">
        <v>1612</v>
      </c>
      <c r="H340" s="813">
        <v>39230</v>
      </c>
      <c r="I340" s="813">
        <v>39235</v>
      </c>
      <c r="J340" s="811" t="s">
        <v>1608</v>
      </c>
      <c r="K340" s="812">
        <v>25156</v>
      </c>
      <c r="L340" s="811" t="s">
        <v>1341</v>
      </c>
      <c r="M340" s="814"/>
      <c r="N340" s="811" t="s">
        <v>1613</v>
      </c>
      <c r="O340" s="812">
        <v>658788</v>
      </c>
      <c r="P340" s="811" t="s">
        <v>1341</v>
      </c>
      <c r="Q340" s="814"/>
      <c r="R340" s="811" t="s">
        <v>1341</v>
      </c>
      <c r="S340" s="811" t="s">
        <v>1341</v>
      </c>
      <c r="T340" s="812" t="b">
        <v>0</v>
      </c>
      <c r="U340" s="811" t="s">
        <v>1341</v>
      </c>
      <c r="V340" s="811" t="s">
        <v>1341</v>
      </c>
    </row>
    <row r="341" spans="1:22" x14ac:dyDescent="0.3">
      <c r="A341" s="811" t="s">
        <v>2316</v>
      </c>
      <c r="B341" s="811" t="s">
        <v>1607</v>
      </c>
      <c r="C341" s="811" t="s">
        <v>1512</v>
      </c>
      <c r="D341" s="812">
        <v>2006</v>
      </c>
      <c r="E341" s="811" t="s">
        <v>1695</v>
      </c>
      <c r="F341" s="811" t="s">
        <v>1696</v>
      </c>
      <c r="G341" s="811" t="s">
        <v>1612</v>
      </c>
      <c r="H341" s="813">
        <v>39230</v>
      </c>
      <c r="I341" s="813">
        <v>39235</v>
      </c>
      <c r="J341" s="811" t="s">
        <v>1608</v>
      </c>
      <c r="K341" s="812">
        <v>25233</v>
      </c>
      <c r="L341" s="811" t="s">
        <v>1341</v>
      </c>
      <c r="M341" s="814"/>
      <c r="N341" s="811" t="s">
        <v>1613</v>
      </c>
      <c r="O341" s="812">
        <v>679367</v>
      </c>
      <c r="P341" s="811" t="s">
        <v>1341</v>
      </c>
      <c r="Q341" s="814"/>
      <c r="R341" s="811" t="s">
        <v>1341</v>
      </c>
      <c r="S341" s="811" t="s">
        <v>1341</v>
      </c>
      <c r="T341" s="812" t="b">
        <v>0</v>
      </c>
      <c r="U341" s="811" t="s">
        <v>1341</v>
      </c>
      <c r="V341" s="811" t="s">
        <v>1341</v>
      </c>
    </row>
    <row r="342" spans="1:22" x14ac:dyDescent="0.3">
      <c r="A342" s="811" t="s">
        <v>2315</v>
      </c>
      <c r="B342" s="811" t="s">
        <v>1607</v>
      </c>
      <c r="C342" s="811" t="s">
        <v>1512</v>
      </c>
      <c r="D342" s="812">
        <v>2006</v>
      </c>
      <c r="E342" s="811" t="s">
        <v>1695</v>
      </c>
      <c r="F342" s="811" t="s">
        <v>1696</v>
      </c>
      <c r="G342" s="811" t="s">
        <v>1612</v>
      </c>
      <c r="H342" s="813">
        <v>39230</v>
      </c>
      <c r="I342" s="813">
        <v>39235</v>
      </c>
      <c r="J342" s="811" t="s">
        <v>1608</v>
      </c>
      <c r="K342" s="812">
        <v>25200</v>
      </c>
      <c r="L342" s="811" t="s">
        <v>1341</v>
      </c>
      <c r="M342" s="814"/>
      <c r="N342" s="811" t="s">
        <v>1613</v>
      </c>
      <c r="O342" s="812">
        <v>675989</v>
      </c>
      <c r="P342" s="811" t="s">
        <v>1341</v>
      </c>
      <c r="Q342" s="814"/>
      <c r="R342" s="811" t="s">
        <v>1341</v>
      </c>
      <c r="S342" s="811" t="s">
        <v>1341</v>
      </c>
      <c r="T342" s="812" t="b">
        <v>0</v>
      </c>
      <c r="U342" s="811" t="s">
        <v>1341</v>
      </c>
      <c r="V342" s="811" t="s">
        <v>1341</v>
      </c>
    </row>
    <row r="343" spans="1:22" x14ac:dyDescent="0.3">
      <c r="A343" s="811" t="s">
        <v>2314</v>
      </c>
      <c r="B343" s="811" t="s">
        <v>1607</v>
      </c>
      <c r="C343" s="811" t="s">
        <v>1512</v>
      </c>
      <c r="D343" s="812">
        <v>2006</v>
      </c>
      <c r="E343" s="811" t="s">
        <v>1695</v>
      </c>
      <c r="F343" s="811" t="s">
        <v>1696</v>
      </c>
      <c r="G343" s="811" t="s">
        <v>1612</v>
      </c>
      <c r="H343" s="813">
        <v>39230</v>
      </c>
      <c r="I343" s="813">
        <v>39235</v>
      </c>
      <c r="J343" s="811" t="s">
        <v>1608</v>
      </c>
      <c r="K343" s="812">
        <v>25241</v>
      </c>
      <c r="L343" s="811" t="s">
        <v>1341</v>
      </c>
      <c r="M343" s="814"/>
      <c r="N343" s="811" t="s">
        <v>1613</v>
      </c>
      <c r="O343" s="812">
        <v>1161720</v>
      </c>
      <c r="P343" s="811" t="s">
        <v>1341</v>
      </c>
      <c r="Q343" s="814"/>
      <c r="R343" s="811" t="s">
        <v>1341</v>
      </c>
      <c r="S343" s="811" t="s">
        <v>1341</v>
      </c>
      <c r="T343" s="812" t="b">
        <v>0</v>
      </c>
      <c r="U343" s="811" t="s">
        <v>1341</v>
      </c>
      <c r="V343" s="811" t="s">
        <v>1341</v>
      </c>
    </row>
    <row r="344" spans="1:22" x14ac:dyDescent="0.3">
      <c r="A344" s="811" t="s">
        <v>2319</v>
      </c>
      <c r="B344" s="811" t="s">
        <v>1607</v>
      </c>
      <c r="C344" s="811" t="s">
        <v>1512</v>
      </c>
      <c r="D344" s="812">
        <v>2006</v>
      </c>
      <c r="E344" s="811" t="s">
        <v>1695</v>
      </c>
      <c r="F344" s="811" t="s">
        <v>1696</v>
      </c>
      <c r="G344" s="811" t="s">
        <v>1612</v>
      </c>
      <c r="H344" s="813">
        <v>39230</v>
      </c>
      <c r="I344" s="813">
        <v>39235</v>
      </c>
      <c r="J344" s="811" t="s">
        <v>1608</v>
      </c>
      <c r="K344" s="812">
        <v>25159</v>
      </c>
      <c r="L344" s="811" t="s">
        <v>1341</v>
      </c>
      <c r="M344" s="814"/>
      <c r="N344" s="811" t="s">
        <v>1613</v>
      </c>
      <c r="O344" s="812">
        <v>738104</v>
      </c>
      <c r="P344" s="811" t="s">
        <v>1341</v>
      </c>
      <c r="Q344" s="814"/>
      <c r="R344" s="811" t="s">
        <v>1341</v>
      </c>
      <c r="S344" s="811" t="s">
        <v>1341</v>
      </c>
      <c r="T344" s="812" t="b">
        <v>0</v>
      </c>
      <c r="U344" s="811" t="s">
        <v>1341</v>
      </c>
      <c r="V344" s="811" t="s">
        <v>1341</v>
      </c>
    </row>
    <row r="345" spans="1:22" x14ac:dyDescent="0.3">
      <c r="A345" s="811" t="s">
        <v>2309</v>
      </c>
      <c r="B345" s="811" t="s">
        <v>1607</v>
      </c>
      <c r="C345" s="811" t="s">
        <v>1512</v>
      </c>
      <c r="D345" s="812">
        <v>2007</v>
      </c>
      <c r="E345" s="811" t="s">
        <v>1695</v>
      </c>
      <c r="F345" s="811" t="s">
        <v>1696</v>
      </c>
      <c r="G345" s="811" t="s">
        <v>1612</v>
      </c>
      <c r="H345" s="813">
        <v>39594</v>
      </c>
      <c r="I345" s="813">
        <v>39600</v>
      </c>
      <c r="J345" s="811" t="s">
        <v>1608</v>
      </c>
      <c r="K345" s="812">
        <v>15105</v>
      </c>
      <c r="L345" s="811" t="s">
        <v>1341</v>
      </c>
      <c r="M345" s="814"/>
      <c r="N345" s="811" t="s">
        <v>1613</v>
      </c>
      <c r="O345" s="812">
        <v>373435</v>
      </c>
      <c r="P345" s="811" t="s">
        <v>1341</v>
      </c>
      <c r="Q345" s="814"/>
      <c r="R345" s="811" t="s">
        <v>1341</v>
      </c>
      <c r="S345" s="811" t="s">
        <v>1341</v>
      </c>
      <c r="T345" s="812" t="b">
        <v>0</v>
      </c>
      <c r="U345" s="811" t="s">
        <v>1341</v>
      </c>
      <c r="V345" s="811" t="s">
        <v>1341</v>
      </c>
    </row>
    <row r="346" spans="1:22" x14ac:dyDescent="0.3">
      <c r="A346" s="811" t="s">
        <v>2304</v>
      </c>
      <c r="B346" s="811" t="s">
        <v>1607</v>
      </c>
      <c r="C346" s="811" t="s">
        <v>1512</v>
      </c>
      <c r="D346" s="812">
        <v>2007</v>
      </c>
      <c r="E346" s="811" t="s">
        <v>1695</v>
      </c>
      <c r="F346" s="811" t="s">
        <v>1696</v>
      </c>
      <c r="G346" s="811" t="s">
        <v>1612</v>
      </c>
      <c r="H346" s="813">
        <v>39597</v>
      </c>
      <c r="I346" s="813">
        <v>39602</v>
      </c>
      <c r="J346" s="811" t="s">
        <v>1608</v>
      </c>
      <c r="K346" s="812">
        <v>25190</v>
      </c>
      <c r="L346" s="811" t="s">
        <v>1341</v>
      </c>
      <c r="M346" s="814"/>
      <c r="N346" s="811" t="s">
        <v>1613</v>
      </c>
      <c r="O346" s="812">
        <v>643662</v>
      </c>
      <c r="P346" s="811" t="s">
        <v>1341</v>
      </c>
      <c r="Q346" s="814"/>
      <c r="R346" s="811" t="s">
        <v>1341</v>
      </c>
      <c r="S346" s="811" t="s">
        <v>1341</v>
      </c>
      <c r="T346" s="812" t="b">
        <v>0</v>
      </c>
      <c r="U346" s="811" t="s">
        <v>1341</v>
      </c>
      <c r="V346" s="811" t="s">
        <v>1341</v>
      </c>
    </row>
    <row r="347" spans="1:22" x14ac:dyDescent="0.3">
      <c r="A347" s="811" t="s">
        <v>2303</v>
      </c>
      <c r="B347" s="811" t="s">
        <v>1607</v>
      </c>
      <c r="C347" s="811" t="s">
        <v>1512</v>
      </c>
      <c r="D347" s="812">
        <v>2007</v>
      </c>
      <c r="E347" s="811" t="s">
        <v>1695</v>
      </c>
      <c r="F347" s="811" t="s">
        <v>1696</v>
      </c>
      <c r="G347" s="811" t="s">
        <v>1612</v>
      </c>
      <c r="H347" s="813">
        <v>39594</v>
      </c>
      <c r="I347" s="813">
        <v>39600</v>
      </c>
      <c r="J347" s="811" t="s">
        <v>1608</v>
      </c>
      <c r="K347" s="812">
        <v>25161</v>
      </c>
      <c r="L347" s="811" t="s">
        <v>1341</v>
      </c>
      <c r="M347" s="814"/>
      <c r="N347" s="811" t="s">
        <v>1613</v>
      </c>
      <c r="O347" s="812">
        <v>622046</v>
      </c>
      <c r="P347" s="811" t="s">
        <v>1341</v>
      </c>
      <c r="Q347" s="814"/>
      <c r="R347" s="811" t="s">
        <v>1341</v>
      </c>
      <c r="S347" s="811" t="s">
        <v>1341</v>
      </c>
      <c r="T347" s="812" t="b">
        <v>0</v>
      </c>
      <c r="U347" s="811" t="s">
        <v>1341</v>
      </c>
      <c r="V347" s="811" t="s">
        <v>1341</v>
      </c>
    </row>
    <row r="348" spans="1:22" x14ac:dyDescent="0.3">
      <c r="A348" s="811" t="s">
        <v>2300</v>
      </c>
      <c r="B348" s="811" t="s">
        <v>1607</v>
      </c>
      <c r="C348" s="811" t="s">
        <v>1512</v>
      </c>
      <c r="D348" s="812">
        <v>2007</v>
      </c>
      <c r="E348" s="811" t="s">
        <v>1695</v>
      </c>
      <c r="F348" s="811" t="s">
        <v>1696</v>
      </c>
      <c r="G348" s="811" t="s">
        <v>1612</v>
      </c>
      <c r="H348" s="813">
        <v>39594</v>
      </c>
      <c r="I348" s="813">
        <v>39600</v>
      </c>
      <c r="J348" s="811" t="s">
        <v>1608</v>
      </c>
      <c r="K348" s="812">
        <v>25108</v>
      </c>
      <c r="L348" s="811" t="s">
        <v>1341</v>
      </c>
      <c r="M348" s="814"/>
      <c r="N348" s="811" t="s">
        <v>1613</v>
      </c>
      <c r="O348" s="812">
        <v>1075887</v>
      </c>
      <c r="P348" s="811" t="s">
        <v>1608</v>
      </c>
      <c r="Q348" s="812">
        <v>126</v>
      </c>
      <c r="R348" s="811" t="s">
        <v>1341</v>
      </c>
      <c r="S348" s="811" t="s">
        <v>1341</v>
      </c>
      <c r="T348" s="812" t="b">
        <v>0</v>
      </c>
      <c r="U348" s="811" t="s">
        <v>1341</v>
      </c>
      <c r="V348" s="811" t="s">
        <v>1341</v>
      </c>
    </row>
    <row r="349" spans="1:22" x14ac:dyDescent="0.3">
      <c r="A349" s="811" t="s">
        <v>2305</v>
      </c>
      <c r="B349" s="811" t="s">
        <v>1607</v>
      </c>
      <c r="C349" s="811" t="s">
        <v>1512</v>
      </c>
      <c r="D349" s="812">
        <v>2007</v>
      </c>
      <c r="E349" s="811" t="s">
        <v>1695</v>
      </c>
      <c r="F349" s="811" t="s">
        <v>1696</v>
      </c>
      <c r="G349" s="811" t="s">
        <v>1612</v>
      </c>
      <c r="H349" s="813">
        <v>39597</v>
      </c>
      <c r="I349" s="813">
        <v>39602</v>
      </c>
      <c r="J349" s="811" t="s">
        <v>1608</v>
      </c>
      <c r="K349" s="812">
        <v>25083</v>
      </c>
      <c r="L349" s="811" t="s">
        <v>1341</v>
      </c>
      <c r="M349" s="814"/>
      <c r="N349" s="811" t="s">
        <v>1613</v>
      </c>
      <c r="O349" s="812">
        <v>640928</v>
      </c>
      <c r="P349" s="811" t="s">
        <v>1341</v>
      </c>
      <c r="Q349" s="814"/>
      <c r="R349" s="811" t="s">
        <v>1341</v>
      </c>
      <c r="S349" s="811" t="s">
        <v>1341</v>
      </c>
      <c r="T349" s="812" t="b">
        <v>0</v>
      </c>
      <c r="U349" s="811" t="s">
        <v>1341</v>
      </c>
      <c r="V349" s="811" t="s">
        <v>1341</v>
      </c>
    </row>
    <row r="350" spans="1:22" x14ac:dyDescent="0.3">
      <c r="A350" s="811" t="s">
        <v>2306</v>
      </c>
      <c r="B350" s="811" t="s">
        <v>1607</v>
      </c>
      <c r="C350" s="811" t="s">
        <v>1512</v>
      </c>
      <c r="D350" s="812">
        <v>2007</v>
      </c>
      <c r="E350" s="811" t="s">
        <v>1695</v>
      </c>
      <c r="F350" s="811" t="s">
        <v>1696</v>
      </c>
      <c r="G350" s="811" t="s">
        <v>1612</v>
      </c>
      <c r="H350" s="813">
        <v>39597</v>
      </c>
      <c r="I350" s="813">
        <v>39602</v>
      </c>
      <c r="J350" s="811" t="s">
        <v>1608</v>
      </c>
      <c r="K350" s="812">
        <v>25153</v>
      </c>
      <c r="L350" s="811" t="s">
        <v>1341</v>
      </c>
      <c r="M350" s="814"/>
      <c r="N350" s="811" t="s">
        <v>1613</v>
      </c>
      <c r="O350" s="812">
        <v>710962</v>
      </c>
      <c r="P350" s="811" t="s">
        <v>1341</v>
      </c>
      <c r="Q350" s="814"/>
      <c r="R350" s="811" t="s">
        <v>1341</v>
      </c>
      <c r="S350" s="811" t="s">
        <v>1341</v>
      </c>
      <c r="T350" s="812" t="b">
        <v>0</v>
      </c>
      <c r="U350" s="811" t="s">
        <v>1341</v>
      </c>
      <c r="V350" s="811" t="s">
        <v>1341</v>
      </c>
    </row>
    <row r="351" spans="1:22" x14ac:dyDescent="0.3">
      <c r="A351" s="811" t="s">
        <v>2302</v>
      </c>
      <c r="B351" s="811" t="s">
        <v>1607</v>
      </c>
      <c r="C351" s="811" t="s">
        <v>1512</v>
      </c>
      <c r="D351" s="812">
        <v>2007</v>
      </c>
      <c r="E351" s="811" t="s">
        <v>1695</v>
      </c>
      <c r="F351" s="811" t="s">
        <v>1696</v>
      </c>
      <c r="G351" s="811" t="s">
        <v>1612</v>
      </c>
      <c r="H351" s="813">
        <v>39597</v>
      </c>
      <c r="I351" s="813">
        <v>39602</v>
      </c>
      <c r="J351" s="811" t="s">
        <v>1608</v>
      </c>
      <c r="K351" s="812">
        <v>25168</v>
      </c>
      <c r="L351" s="811" t="s">
        <v>1341</v>
      </c>
      <c r="M351" s="814"/>
      <c r="N351" s="811" t="s">
        <v>1613</v>
      </c>
      <c r="O351" s="812">
        <v>685859</v>
      </c>
      <c r="P351" s="811" t="s">
        <v>1341</v>
      </c>
      <c r="Q351" s="814"/>
      <c r="R351" s="811" t="s">
        <v>1341</v>
      </c>
      <c r="S351" s="811" t="s">
        <v>1341</v>
      </c>
      <c r="T351" s="812" t="b">
        <v>0</v>
      </c>
      <c r="U351" s="811" t="s">
        <v>1341</v>
      </c>
      <c r="V351" s="811" t="s">
        <v>1341</v>
      </c>
    </row>
    <row r="352" spans="1:22" x14ac:dyDescent="0.3">
      <c r="A352" s="811" t="s">
        <v>2296</v>
      </c>
      <c r="B352" s="811" t="s">
        <v>1607</v>
      </c>
      <c r="C352" s="811" t="s">
        <v>1512</v>
      </c>
      <c r="D352" s="812">
        <v>2007</v>
      </c>
      <c r="E352" s="811" t="s">
        <v>1695</v>
      </c>
      <c r="F352" s="811" t="s">
        <v>1696</v>
      </c>
      <c r="G352" s="811" t="s">
        <v>1612</v>
      </c>
      <c r="H352" s="813">
        <v>39594</v>
      </c>
      <c r="I352" s="813">
        <v>39600</v>
      </c>
      <c r="J352" s="811" t="s">
        <v>1608</v>
      </c>
      <c r="K352" s="812">
        <v>25258</v>
      </c>
      <c r="L352" s="811" t="s">
        <v>1341</v>
      </c>
      <c r="M352" s="814"/>
      <c r="N352" s="811" t="s">
        <v>1613</v>
      </c>
      <c r="O352" s="812">
        <v>637354</v>
      </c>
      <c r="P352" s="811" t="s">
        <v>1341</v>
      </c>
      <c r="Q352" s="814"/>
      <c r="R352" s="811" t="s">
        <v>1341</v>
      </c>
      <c r="S352" s="811" t="s">
        <v>1341</v>
      </c>
      <c r="T352" s="812" t="b">
        <v>0</v>
      </c>
      <c r="U352" s="811" t="s">
        <v>1341</v>
      </c>
      <c r="V352" s="811" t="s">
        <v>1341</v>
      </c>
    </row>
    <row r="353" spans="1:22" x14ac:dyDescent="0.3">
      <c r="A353" s="811" t="s">
        <v>2297</v>
      </c>
      <c r="B353" s="811" t="s">
        <v>1607</v>
      </c>
      <c r="C353" s="811" t="s">
        <v>1512</v>
      </c>
      <c r="D353" s="812">
        <v>2007</v>
      </c>
      <c r="E353" s="811" t="s">
        <v>1695</v>
      </c>
      <c r="F353" s="811" t="s">
        <v>1696</v>
      </c>
      <c r="G353" s="811" t="s">
        <v>1612</v>
      </c>
      <c r="H353" s="813">
        <v>39594</v>
      </c>
      <c r="I353" s="813">
        <v>39600</v>
      </c>
      <c r="J353" s="811" t="s">
        <v>1608</v>
      </c>
      <c r="K353" s="812">
        <v>25216</v>
      </c>
      <c r="L353" s="811" t="s">
        <v>1341</v>
      </c>
      <c r="M353" s="814"/>
      <c r="N353" s="811" t="s">
        <v>1613</v>
      </c>
      <c r="O353" s="812">
        <v>636294</v>
      </c>
      <c r="P353" s="811" t="s">
        <v>1341</v>
      </c>
      <c r="Q353" s="814"/>
      <c r="R353" s="811" t="s">
        <v>1341</v>
      </c>
      <c r="S353" s="811" t="s">
        <v>1341</v>
      </c>
      <c r="T353" s="812" t="b">
        <v>0</v>
      </c>
      <c r="U353" s="811" t="s">
        <v>1341</v>
      </c>
      <c r="V353" s="811" t="s">
        <v>1341</v>
      </c>
    </row>
    <row r="354" spans="1:22" x14ac:dyDescent="0.3">
      <c r="A354" s="811" t="s">
        <v>1728</v>
      </c>
      <c r="B354" s="811" t="s">
        <v>1607</v>
      </c>
      <c r="C354" s="811" t="s">
        <v>1512</v>
      </c>
      <c r="D354" s="812">
        <v>2008</v>
      </c>
      <c r="E354" s="811" t="s">
        <v>1695</v>
      </c>
      <c r="F354" s="811" t="s">
        <v>1696</v>
      </c>
      <c r="G354" s="811" t="s">
        <v>1612</v>
      </c>
      <c r="H354" s="813">
        <v>39965</v>
      </c>
      <c r="I354" s="813">
        <v>39965</v>
      </c>
      <c r="J354" s="811" t="s">
        <v>1608</v>
      </c>
      <c r="K354" s="812">
        <v>29723</v>
      </c>
      <c r="L354" s="811" t="s">
        <v>1341</v>
      </c>
      <c r="M354" s="814"/>
      <c r="N354" s="811" t="s">
        <v>1613</v>
      </c>
      <c r="O354" s="812">
        <v>273821</v>
      </c>
      <c r="P354" s="811" t="s">
        <v>1608</v>
      </c>
      <c r="Q354" s="812">
        <v>51</v>
      </c>
      <c r="R354" s="811" t="s">
        <v>1341</v>
      </c>
      <c r="S354" s="811" t="s">
        <v>1341</v>
      </c>
      <c r="T354" s="812" t="b">
        <v>0</v>
      </c>
      <c r="U354" s="811" t="s">
        <v>1341</v>
      </c>
      <c r="V354" s="811" t="s">
        <v>1341</v>
      </c>
    </row>
    <row r="355" spans="1:22" x14ac:dyDescent="0.3">
      <c r="A355" s="811" t="s">
        <v>1730</v>
      </c>
      <c r="B355" s="811" t="s">
        <v>1607</v>
      </c>
      <c r="C355" s="811" t="s">
        <v>1512</v>
      </c>
      <c r="D355" s="812">
        <v>2008</v>
      </c>
      <c r="E355" s="811" t="s">
        <v>1695</v>
      </c>
      <c r="F355" s="811" t="s">
        <v>1696</v>
      </c>
      <c r="G355" s="811" t="s">
        <v>1612</v>
      </c>
      <c r="H355" s="813">
        <v>39965</v>
      </c>
      <c r="I355" s="813">
        <v>39965</v>
      </c>
      <c r="J355" s="811" t="s">
        <v>1608</v>
      </c>
      <c r="K355" s="812">
        <v>29937</v>
      </c>
      <c r="L355" s="811" t="s">
        <v>1341</v>
      </c>
      <c r="M355" s="814"/>
      <c r="N355" s="811" t="s">
        <v>1613</v>
      </c>
      <c r="O355" s="812">
        <v>345339</v>
      </c>
      <c r="P355" s="811" t="s">
        <v>1608</v>
      </c>
      <c r="Q355" s="812">
        <v>60</v>
      </c>
      <c r="R355" s="811" t="s">
        <v>1341</v>
      </c>
      <c r="S355" s="811" t="s">
        <v>1341</v>
      </c>
      <c r="T355" s="812" t="b">
        <v>0</v>
      </c>
      <c r="U355" s="811" t="s">
        <v>1341</v>
      </c>
      <c r="V355" s="811" t="s">
        <v>1341</v>
      </c>
    </row>
    <row r="356" spans="1:22" x14ac:dyDescent="0.3">
      <c r="A356" s="811" t="s">
        <v>1731</v>
      </c>
      <c r="B356" s="811" t="s">
        <v>1607</v>
      </c>
      <c r="C356" s="811" t="s">
        <v>1512</v>
      </c>
      <c r="D356" s="812">
        <v>2008</v>
      </c>
      <c r="E356" s="811" t="s">
        <v>1695</v>
      </c>
      <c r="F356" s="811" t="s">
        <v>1696</v>
      </c>
      <c r="G356" s="811" t="s">
        <v>1612</v>
      </c>
      <c r="H356" s="813">
        <v>39965</v>
      </c>
      <c r="I356" s="813">
        <v>39965</v>
      </c>
      <c r="J356" s="811" t="s">
        <v>1608</v>
      </c>
      <c r="K356" s="812">
        <v>29337</v>
      </c>
      <c r="L356" s="811" t="s">
        <v>1341</v>
      </c>
      <c r="M356" s="814"/>
      <c r="N356" s="811" t="s">
        <v>1613</v>
      </c>
      <c r="O356" s="812">
        <v>338421</v>
      </c>
      <c r="P356" s="811" t="s">
        <v>1608</v>
      </c>
      <c r="Q356" s="812">
        <v>59</v>
      </c>
      <c r="R356" s="811" t="s">
        <v>1341</v>
      </c>
      <c r="S356" s="811" t="s">
        <v>1341</v>
      </c>
      <c r="T356" s="812" t="b">
        <v>0</v>
      </c>
      <c r="U356" s="811" t="s">
        <v>1341</v>
      </c>
      <c r="V356" s="811" t="s">
        <v>1341</v>
      </c>
    </row>
    <row r="357" spans="1:22" x14ac:dyDescent="0.3">
      <c r="A357" s="811" t="s">
        <v>1732</v>
      </c>
      <c r="B357" s="811" t="s">
        <v>1607</v>
      </c>
      <c r="C357" s="811" t="s">
        <v>1512</v>
      </c>
      <c r="D357" s="812">
        <v>2008</v>
      </c>
      <c r="E357" s="811" t="s">
        <v>1695</v>
      </c>
      <c r="F357" s="811" t="s">
        <v>1696</v>
      </c>
      <c r="G357" s="811" t="s">
        <v>1612</v>
      </c>
      <c r="H357" s="813">
        <v>39965</v>
      </c>
      <c r="I357" s="813">
        <v>39965</v>
      </c>
      <c r="J357" s="811" t="s">
        <v>1608</v>
      </c>
      <c r="K357" s="812">
        <v>29936</v>
      </c>
      <c r="L357" s="811" t="s">
        <v>1341</v>
      </c>
      <c r="M357" s="814"/>
      <c r="N357" s="811" t="s">
        <v>1613</v>
      </c>
      <c r="O357" s="812">
        <v>342082</v>
      </c>
      <c r="P357" s="811" t="s">
        <v>1608</v>
      </c>
      <c r="Q357" s="812">
        <v>60</v>
      </c>
      <c r="R357" s="811" t="s">
        <v>1341</v>
      </c>
      <c r="S357" s="811" t="s">
        <v>1341</v>
      </c>
      <c r="T357" s="812" t="b">
        <v>0</v>
      </c>
      <c r="U357" s="811" t="s">
        <v>1341</v>
      </c>
      <c r="V357" s="811" t="s">
        <v>1341</v>
      </c>
    </row>
    <row r="358" spans="1:22" x14ac:dyDescent="0.3">
      <c r="A358" s="811" t="s">
        <v>1694</v>
      </c>
      <c r="B358" s="811" t="s">
        <v>1607</v>
      </c>
      <c r="C358" s="811" t="s">
        <v>1512</v>
      </c>
      <c r="D358" s="812">
        <v>2008</v>
      </c>
      <c r="E358" s="811" t="s">
        <v>1695</v>
      </c>
      <c r="F358" s="811" t="s">
        <v>1696</v>
      </c>
      <c r="G358" s="811" t="s">
        <v>1612</v>
      </c>
      <c r="H358" s="813">
        <v>39958</v>
      </c>
      <c r="I358" s="813">
        <v>39958</v>
      </c>
      <c r="J358" s="811" t="s">
        <v>1608</v>
      </c>
      <c r="K358" s="812">
        <v>26221</v>
      </c>
      <c r="L358" s="811" t="s">
        <v>1341</v>
      </c>
      <c r="M358" s="814"/>
      <c r="N358" s="811" t="s">
        <v>1613</v>
      </c>
      <c r="O358" s="812">
        <v>369239</v>
      </c>
      <c r="P358" s="811" t="s">
        <v>1608</v>
      </c>
      <c r="Q358" s="812">
        <v>165</v>
      </c>
      <c r="R358" s="811" t="s">
        <v>1341</v>
      </c>
      <c r="S358" s="811" t="s">
        <v>1341</v>
      </c>
      <c r="T358" s="812" t="b">
        <v>0</v>
      </c>
      <c r="U358" s="811" t="s">
        <v>1341</v>
      </c>
      <c r="V358" s="811" t="s">
        <v>1341</v>
      </c>
    </row>
    <row r="359" spans="1:22" x14ac:dyDescent="0.3">
      <c r="A359" s="811" t="s">
        <v>1733</v>
      </c>
      <c r="B359" s="811" t="s">
        <v>1607</v>
      </c>
      <c r="C359" s="811" t="s">
        <v>1512</v>
      </c>
      <c r="D359" s="812">
        <v>2008</v>
      </c>
      <c r="E359" s="811" t="s">
        <v>1695</v>
      </c>
      <c r="F359" s="811" t="s">
        <v>1696</v>
      </c>
      <c r="G359" s="811" t="s">
        <v>1612</v>
      </c>
      <c r="H359" s="813">
        <v>39965</v>
      </c>
      <c r="I359" s="813">
        <v>39965</v>
      </c>
      <c r="J359" s="811" t="s">
        <v>1608</v>
      </c>
      <c r="K359" s="812">
        <v>30052</v>
      </c>
      <c r="L359" s="811" t="s">
        <v>1341</v>
      </c>
      <c r="M359" s="814"/>
      <c r="N359" s="811" t="s">
        <v>1613</v>
      </c>
      <c r="O359" s="812">
        <v>343413</v>
      </c>
      <c r="P359" s="811" t="s">
        <v>1608</v>
      </c>
      <c r="Q359" s="812">
        <v>60</v>
      </c>
      <c r="R359" s="811" t="s">
        <v>1341</v>
      </c>
      <c r="S359" s="811" t="s">
        <v>1341</v>
      </c>
      <c r="T359" s="812" t="b">
        <v>0</v>
      </c>
      <c r="U359" s="811" t="s">
        <v>1341</v>
      </c>
      <c r="V359" s="811" t="s">
        <v>1341</v>
      </c>
    </row>
    <row r="360" spans="1:22" x14ac:dyDescent="0.3">
      <c r="A360" s="811" t="s">
        <v>1748</v>
      </c>
      <c r="B360" s="811" t="s">
        <v>1607</v>
      </c>
      <c r="C360" s="811" t="s">
        <v>1512</v>
      </c>
      <c r="D360" s="812">
        <v>2008</v>
      </c>
      <c r="E360" s="811" t="s">
        <v>1695</v>
      </c>
      <c r="F360" s="811" t="s">
        <v>1696</v>
      </c>
      <c r="G360" s="811" t="s">
        <v>1612</v>
      </c>
      <c r="H360" s="813">
        <v>39965</v>
      </c>
      <c r="I360" s="813">
        <v>39965</v>
      </c>
      <c r="J360" s="811" t="s">
        <v>1608</v>
      </c>
      <c r="K360" s="812">
        <v>29990</v>
      </c>
      <c r="L360" s="811" t="s">
        <v>1341</v>
      </c>
      <c r="M360" s="814"/>
      <c r="N360" s="811" t="s">
        <v>1613</v>
      </c>
      <c r="O360" s="812">
        <v>310315</v>
      </c>
      <c r="P360" s="811" t="s">
        <v>1608</v>
      </c>
      <c r="Q360" s="812">
        <v>38</v>
      </c>
      <c r="R360" s="811" t="s">
        <v>1341</v>
      </c>
      <c r="S360" s="811" t="s">
        <v>1341</v>
      </c>
      <c r="T360" s="812" t="b">
        <v>0</v>
      </c>
      <c r="U360" s="811" t="s">
        <v>1341</v>
      </c>
      <c r="V360" s="811" t="s">
        <v>1341</v>
      </c>
    </row>
    <row r="361" spans="1:22" x14ac:dyDescent="0.3">
      <c r="A361" s="811" t="s">
        <v>1700</v>
      </c>
      <c r="B361" s="811" t="s">
        <v>1607</v>
      </c>
      <c r="C361" s="811" t="s">
        <v>1512</v>
      </c>
      <c r="D361" s="812">
        <v>2008</v>
      </c>
      <c r="E361" s="811" t="s">
        <v>1695</v>
      </c>
      <c r="F361" s="811" t="s">
        <v>1696</v>
      </c>
      <c r="G361" s="811" t="s">
        <v>1612</v>
      </c>
      <c r="H361" s="813">
        <v>39961</v>
      </c>
      <c r="I361" s="813">
        <v>39961</v>
      </c>
      <c r="J361" s="811" t="s">
        <v>1608</v>
      </c>
      <c r="K361" s="812">
        <v>25272</v>
      </c>
      <c r="L361" s="811" t="s">
        <v>1341</v>
      </c>
      <c r="M361" s="814"/>
      <c r="N361" s="811" t="s">
        <v>1613</v>
      </c>
      <c r="O361" s="812">
        <v>283628</v>
      </c>
      <c r="P361" s="811" t="s">
        <v>1608</v>
      </c>
      <c r="Q361" s="812">
        <v>127</v>
      </c>
      <c r="R361" s="811" t="s">
        <v>1341</v>
      </c>
      <c r="S361" s="811" t="s">
        <v>1341</v>
      </c>
      <c r="T361" s="812" t="b">
        <v>0</v>
      </c>
      <c r="U361" s="811" t="s">
        <v>1341</v>
      </c>
      <c r="V361" s="811" t="s">
        <v>1341</v>
      </c>
    </row>
    <row r="362" spans="1:22" x14ac:dyDescent="0.3">
      <c r="A362" s="811" t="s">
        <v>1750</v>
      </c>
      <c r="B362" s="811" t="s">
        <v>1607</v>
      </c>
      <c r="C362" s="811" t="s">
        <v>1512</v>
      </c>
      <c r="D362" s="812">
        <v>2008</v>
      </c>
      <c r="E362" s="811" t="s">
        <v>1695</v>
      </c>
      <c r="F362" s="811" t="s">
        <v>1696</v>
      </c>
      <c r="G362" s="811" t="s">
        <v>1612</v>
      </c>
      <c r="H362" s="813">
        <v>39965</v>
      </c>
      <c r="I362" s="813">
        <v>39965</v>
      </c>
      <c r="J362" s="811" t="s">
        <v>1608</v>
      </c>
      <c r="K362" s="812">
        <v>29546</v>
      </c>
      <c r="L362" s="811" t="s">
        <v>1341</v>
      </c>
      <c r="M362" s="814"/>
      <c r="N362" s="811" t="s">
        <v>1613</v>
      </c>
      <c r="O362" s="812">
        <v>305723</v>
      </c>
      <c r="P362" s="811" t="s">
        <v>1608</v>
      </c>
      <c r="Q362" s="812">
        <v>37</v>
      </c>
      <c r="R362" s="811" t="s">
        <v>1341</v>
      </c>
      <c r="S362" s="811" t="s">
        <v>1341</v>
      </c>
      <c r="T362" s="812" t="b">
        <v>0</v>
      </c>
      <c r="U362" s="811" t="s">
        <v>1341</v>
      </c>
      <c r="V362" s="811" t="s">
        <v>1341</v>
      </c>
    </row>
    <row r="363" spans="1:22" x14ac:dyDescent="0.3">
      <c r="A363" s="811" t="s">
        <v>1729</v>
      </c>
      <c r="B363" s="811" t="s">
        <v>1607</v>
      </c>
      <c r="C363" s="811" t="s">
        <v>1512</v>
      </c>
      <c r="D363" s="812">
        <v>2008</v>
      </c>
      <c r="E363" s="811" t="s">
        <v>1695</v>
      </c>
      <c r="F363" s="811" t="s">
        <v>1696</v>
      </c>
      <c r="G363" s="811" t="s">
        <v>1612</v>
      </c>
      <c r="H363" s="813">
        <v>39965</v>
      </c>
      <c r="I363" s="813">
        <v>39965</v>
      </c>
      <c r="J363" s="811" t="s">
        <v>1608</v>
      </c>
      <c r="K363" s="812">
        <v>29929</v>
      </c>
      <c r="L363" s="811" t="s">
        <v>1341</v>
      </c>
      <c r="M363" s="814"/>
      <c r="N363" s="811" t="s">
        <v>1613</v>
      </c>
      <c r="O363" s="812">
        <v>275719</v>
      </c>
      <c r="P363" s="811" t="s">
        <v>1608</v>
      </c>
      <c r="Q363" s="812">
        <v>52</v>
      </c>
      <c r="R363" s="811" t="s">
        <v>1341</v>
      </c>
      <c r="S363" s="811" t="s">
        <v>1341</v>
      </c>
      <c r="T363" s="812" t="b">
        <v>0</v>
      </c>
      <c r="U363" s="811" t="s">
        <v>1341</v>
      </c>
      <c r="V363" s="811" t="s">
        <v>1341</v>
      </c>
    </row>
    <row r="364" spans="1:22" x14ac:dyDescent="0.3">
      <c r="A364" s="811" t="s">
        <v>1698</v>
      </c>
      <c r="B364" s="811" t="s">
        <v>1607</v>
      </c>
      <c r="C364" s="811" t="s">
        <v>1512</v>
      </c>
      <c r="D364" s="812">
        <v>2008</v>
      </c>
      <c r="E364" s="811" t="s">
        <v>1695</v>
      </c>
      <c r="F364" s="811" t="s">
        <v>1696</v>
      </c>
      <c r="G364" s="811" t="s">
        <v>1612</v>
      </c>
      <c r="H364" s="813">
        <v>39958</v>
      </c>
      <c r="I364" s="813">
        <v>39958</v>
      </c>
      <c r="J364" s="811" t="s">
        <v>1608</v>
      </c>
      <c r="K364" s="812">
        <v>25004</v>
      </c>
      <c r="L364" s="811" t="s">
        <v>1341</v>
      </c>
      <c r="M364" s="814"/>
      <c r="N364" s="811" t="s">
        <v>1613</v>
      </c>
      <c r="O364" s="812">
        <v>352098</v>
      </c>
      <c r="P364" s="811" t="s">
        <v>1608</v>
      </c>
      <c r="Q364" s="812">
        <v>157</v>
      </c>
      <c r="R364" s="811" t="s">
        <v>1341</v>
      </c>
      <c r="S364" s="811" t="s">
        <v>1341</v>
      </c>
      <c r="T364" s="812" t="b">
        <v>0</v>
      </c>
      <c r="U364" s="811" t="s">
        <v>1341</v>
      </c>
      <c r="V364" s="811" t="s">
        <v>1341</v>
      </c>
    </row>
    <row r="365" spans="1:22" x14ac:dyDescent="0.3">
      <c r="A365" s="811" t="s">
        <v>1749</v>
      </c>
      <c r="B365" s="811" t="s">
        <v>1607</v>
      </c>
      <c r="C365" s="811" t="s">
        <v>1512</v>
      </c>
      <c r="D365" s="812">
        <v>2008</v>
      </c>
      <c r="E365" s="811" t="s">
        <v>1695</v>
      </c>
      <c r="F365" s="811" t="s">
        <v>1696</v>
      </c>
      <c r="G365" s="811" t="s">
        <v>1612</v>
      </c>
      <c r="H365" s="813">
        <v>39965</v>
      </c>
      <c r="I365" s="813">
        <v>39965</v>
      </c>
      <c r="J365" s="811" t="s">
        <v>1608</v>
      </c>
      <c r="K365" s="812">
        <v>30058</v>
      </c>
      <c r="L365" s="811" t="s">
        <v>1341</v>
      </c>
      <c r="M365" s="814"/>
      <c r="N365" s="811" t="s">
        <v>1613</v>
      </c>
      <c r="O365" s="812">
        <v>311017</v>
      </c>
      <c r="P365" s="811" t="s">
        <v>1608</v>
      </c>
      <c r="Q365" s="812">
        <v>38</v>
      </c>
      <c r="R365" s="811" t="s">
        <v>1341</v>
      </c>
      <c r="S365" s="811" t="s">
        <v>1341</v>
      </c>
      <c r="T365" s="812" t="b">
        <v>0</v>
      </c>
      <c r="U365" s="811" t="s">
        <v>1341</v>
      </c>
      <c r="V365" s="811" t="s">
        <v>1341</v>
      </c>
    </row>
    <row r="366" spans="1:22" x14ac:dyDescent="0.3">
      <c r="A366" s="811" t="s">
        <v>1704</v>
      </c>
      <c r="B366" s="811" t="s">
        <v>1607</v>
      </c>
      <c r="C366" s="811" t="s">
        <v>1512</v>
      </c>
      <c r="D366" s="812">
        <v>2008</v>
      </c>
      <c r="E366" s="811" t="s">
        <v>1695</v>
      </c>
      <c r="F366" s="811" t="s">
        <v>1696</v>
      </c>
      <c r="G366" s="811" t="s">
        <v>1612</v>
      </c>
      <c r="H366" s="813">
        <v>39965</v>
      </c>
      <c r="I366" s="813">
        <v>39965</v>
      </c>
      <c r="J366" s="811" t="s">
        <v>1608</v>
      </c>
      <c r="K366" s="812">
        <v>29703</v>
      </c>
      <c r="L366" s="811" t="s">
        <v>1341</v>
      </c>
      <c r="M366" s="814"/>
      <c r="N366" s="811" t="s">
        <v>1613</v>
      </c>
      <c r="O366" s="812">
        <v>273636</v>
      </c>
      <c r="P366" s="811" t="s">
        <v>1608</v>
      </c>
      <c r="Q366" s="812">
        <v>51</v>
      </c>
      <c r="R366" s="811" t="s">
        <v>1341</v>
      </c>
      <c r="S366" s="811" t="s">
        <v>1341</v>
      </c>
      <c r="T366" s="812" t="b">
        <v>0</v>
      </c>
      <c r="U366" s="811" t="s">
        <v>1341</v>
      </c>
      <c r="V366" s="811" t="s">
        <v>1341</v>
      </c>
    </row>
    <row r="367" spans="1:22" x14ac:dyDescent="0.3">
      <c r="A367" s="811" t="s">
        <v>1703</v>
      </c>
      <c r="B367" s="811" t="s">
        <v>1607</v>
      </c>
      <c r="C367" s="811" t="s">
        <v>1512</v>
      </c>
      <c r="D367" s="812">
        <v>2008</v>
      </c>
      <c r="E367" s="811" t="s">
        <v>1695</v>
      </c>
      <c r="F367" s="811" t="s">
        <v>1696</v>
      </c>
      <c r="G367" s="811" t="s">
        <v>1612</v>
      </c>
      <c r="H367" s="813">
        <v>39961</v>
      </c>
      <c r="I367" s="813">
        <v>39961</v>
      </c>
      <c r="J367" s="811" t="s">
        <v>1608</v>
      </c>
      <c r="K367" s="812">
        <v>25148</v>
      </c>
      <c r="L367" s="811" t="s">
        <v>1341</v>
      </c>
      <c r="M367" s="814"/>
      <c r="N367" s="811" t="s">
        <v>1613</v>
      </c>
      <c r="O367" s="812">
        <v>282231</v>
      </c>
      <c r="P367" s="811" t="s">
        <v>1608</v>
      </c>
      <c r="Q367" s="812">
        <v>126</v>
      </c>
      <c r="R367" s="811" t="s">
        <v>1341</v>
      </c>
      <c r="S367" s="811" t="s">
        <v>1341</v>
      </c>
      <c r="T367" s="812" t="b">
        <v>0</v>
      </c>
      <c r="U367" s="811" t="s">
        <v>1341</v>
      </c>
      <c r="V367" s="811" t="s">
        <v>1341</v>
      </c>
    </row>
    <row r="368" spans="1:22" x14ac:dyDescent="0.3">
      <c r="A368" s="811" t="s">
        <v>1702</v>
      </c>
      <c r="B368" s="811" t="s">
        <v>1607</v>
      </c>
      <c r="C368" s="811" t="s">
        <v>1512</v>
      </c>
      <c r="D368" s="812">
        <v>2008</v>
      </c>
      <c r="E368" s="811" t="s">
        <v>1695</v>
      </c>
      <c r="F368" s="811" t="s">
        <v>1696</v>
      </c>
      <c r="G368" s="811" t="s">
        <v>1612</v>
      </c>
      <c r="H368" s="813">
        <v>39961</v>
      </c>
      <c r="I368" s="813">
        <v>39961</v>
      </c>
      <c r="J368" s="811" t="s">
        <v>1608</v>
      </c>
      <c r="K368" s="812">
        <v>24620</v>
      </c>
      <c r="L368" s="811" t="s">
        <v>1341</v>
      </c>
      <c r="M368" s="814"/>
      <c r="N368" s="811" t="s">
        <v>1613</v>
      </c>
      <c r="O368" s="812">
        <v>276310</v>
      </c>
      <c r="P368" s="811" t="s">
        <v>1608</v>
      </c>
      <c r="Q368" s="812">
        <v>124</v>
      </c>
      <c r="R368" s="811" t="s">
        <v>1341</v>
      </c>
      <c r="S368" s="811" t="s">
        <v>1341</v>
      </c>
      <c r="T368" s="812" t="b">
        <v>0</v>
      </c>
      <c r="U368" s="811" t="s">
        <v>1341</v>
      </c>
      <c r="V368" s="811" t="s">
        <v>1341</v>
      </c>
    </row>
    <row r="369" spans="1:22" x14ac:dyDescent="0.3">
      <c r="A369" s="811" t="s">
        <v>1701</v>
      </c>
      <c r="B369" s="811" t="s">
        <v>1607</v>
      </c>
      <c r="C369" s="811" t="s">
        <v>1512</v>
      </c>
      <c r="D369" s="812">
        <v>2008</v>
      </c>
      <c r="E369" s="811" t="s">
        <v>1695</v>
      </c>
      <c r="F369" s="811" t="s">
        <v>1696</v>
      </c>
      <c r="G369" s="811" t="s">
        <v>1612</v>
      </c>
      <c r="H369" s="813">
        <v>39961</v>
      </c>
      <c r="I369" s="813">
        <v>39961</v>
      </c>
      <c r="J369" s="811" t="s">
        <v>1608</v>
      </c>
      <c r="K369" s="812">
        <v>25005</v>
      </c>
      <c r="L369" s="811" t="s">
        <v>1341</v>
      </c>
      <c r="M369" s="814"/>
      <c r="N369" s="811" t="s">
        <v>1613</v>
      </c>
      <c r="O369" s="812">
        <v>280627</v>
      </c>
      <c r="P369" s="811" t="s">
        <v>1608</v>
      </c>
      <c r="Q369" s="812">
        <v>126</v>
      </c>
      <c r="R369" s="811" t="s">
        <v>1341</v>
      </c>
      <c r="S369" s="811" t="s">
        <v>1341</v>
      </c>
      <c r="T369" s="812" t="b">
        <v>0</v>
      </c>
      <c r="U369" s="811" t="s">
        <v>1341</v>
      </c>
      <c r="V369" s="811" t="s">
        <v>1341</v>
      </c>
    </row>
    <row r="370" spans="1:22" x14ac:dyDescent="0.3">
      <c r="A370" s="811" t="s">
        <v>1699</v>
      </c>
      <c r="B370" s="811" t="s">
        <v>1607</v>
      </c>
      <c r="C370" s="811" t="s">
        <v>1512</v>
      </c>
      <c r="D370" s="812">
        <v>2008</v>
      </c>
      <c r="E370" s="811" t="s">
        <v>1695</v>
      </c>
      <c r="F370" s="811" t="s">
        <v>1696</v>
      </c>
      <c r="G370" s="811" t="s">
        <v>1612</v>
      </c>
      <c r="H370" s="813">
        <v>39958</v>
      </c>
      <c r="I370" s="813">
        <v>39958</v>
      </c>
      <c r="J370" s="811" t="s">
        <v>1608</v>
      </c>
      <c r="K370" s="812">
        <v>23286</v>
      </c>
      <c r="L370" s="811" t="s">
        <v>1341</v>
      </c>
      <c r="M370" s="814"/>
      <c r="N370" s="811" t="s">
        <v>1613</v>
      </c>
      <c r="O370" s="812">
        <v>327902</v>
      </c>
      <c r="P370" s="811" t="s">
        <v>1608</v>
      </c>
      <c r="Q370" s="812">
        <v>146</v>
      </c>
      <c r="R370" s="811" t="s">
        <v>1341</v>
      </c>
      <c r="S370" s="811" t="s">
        <v>1341</v>
      </c>
      <c r="T370" s="812" t="b">
        <v>0</v>
      </c>
      <c r="U370" s="811" t="s">
        <v>1341</v>
      </c>
      <c r="V370" s="811" t="s">
        <v>1341</v>
      </c>
    </row>
    <row r="371" spans="1:22" x14ac:dyDescent="0.3">
      <c r="A371" s="811" t="s">
        <v>1697</v>
      </c>
      <c r="B371" s="811" t="s">
        <v>1607</v>
      </c>
      <c r="C371" s="811" t="s">
        <v>1512</v>
      </c>
      <c r="D371" s="812">
        <v>2008</v>
      </c>
      <c r="E371" s="811" t="s">
        <v>1695</v>
      </c>
      <c r="F371" s="811" t="s">
        <v>1696</v>
      </c>
      <c r="G371" s="811" t="s">
        <v>1612</v>
      </c>
      <c r="H371" s="813">
        <v>39958</v>
      </c>
      <c r="I371" s="813">
        <v>39958</v>
      </c>
      <c r="J371" s="811" t="s">
        <v>1608</v>
      </c>
      <c r="K371" s="812">
        <v>25287</v>
      </c>
      <c r="L371" s="811" t="s">
        <v>1341</v>
      </c>
      <c r="M371" s="814"/>
      <c r="N371" s="811" t="s">
        <v>1613</v>
      </c>
      <c r="O371" s="812">
        <v>356078</v>
      </c>
      <c r="P371" s="811" t="s">
        <v>1608</v>
      </c>
      <c r="Q371" s="812">
        <v>159</v>
      </c>
      <c r="R371" s="811" t="s">
        <v>1341</v>
      </c>
      <c r="S371" s="811" t="s">
        <v>1341</v>
      </c>
      <c r="T371" s="812" t="b">
        <v>0</v>
      </c>
      <c r="U371" s="811" t="s">
        <v>1341</v>
      </c>
      <c r="V371" s="811" t="s">
        <v>1341</v>
      </c>
    </row>
    <row r="372" spans="1:22" x14ac:dyDescent="0.3">
      <c r="A372" s="811" t="s">
        <v>1284</v>
      </c>
      <c r="B372" s="811" t="s">
        <v>1607</v>
      </c>
      <c r="C372" s="811" t="s">
        <v>124</v>
      </c>
      <c r="D372" s="812">
        <v>2005</v>
      </c>
      <c r="E372" s="811" t="s">
        <v>211</v>
      </c>
      <c r="F372" s="811" t="s">
        <v>210</v>
      </c>
      <c r="G372" s="811" t="s">
        <v>1612</v>
      </c>
      <c r="H372" s="813">
        <v>38838</v>
      </c>
      <c r="I372" s="813">
        <v>38838</v>
      </c>
      <c r="J372" s="811" t="s">
        <v>1608</v>
      </c>
      <c r="K372" s="812">
        <v>25733</v>
      </c>
      <c r="L372" s="811" t="s">
        <v>1341</v>
      </c>
      <c r="M372" s="814"/>
      <c r="N372" s="811" t="s">
        <v>1608</v>
      </c>
      <c r="O372" s="812">
        <v>130</v>
      </c>
      <c r="P372" s="811" t="s">
        <v>1341</v>
      </c>
      <c r="Q372" s="814"/>
      <c r="R372" s="811" t="s">
        <v>1341</v>
      </c>
      <c r="S372" s="811" t="s">
        <v>1341</v>
      </c>
      <c r="T372" s="812" t="b">
        <v>1</v>
      </c>
      <c r="U372" s="811" t="s">
        <v>1341</v>
      </c>
      <c r="V372" s="811" t="s">
        <v>8461</v>
      </c>
    </row>
    <row r="373" spans="1:22" x14ac:dyDescent="0.3">
      <c r="A373" s="811" t="s">
        <v>1280</v>
      </c>
      <c r="B373" s="811" t="s">
        <v>1607</v>
      </c>
      <c r="C373" s="811" t="s">
        <v>124</v>
      </c>
      <c r="D373" s="812">
        <v>2005</v>
      </c>
      <c r="E373" s="811" t="s">
        <v>211</v>
      </c>
      <c r="F373" s="811" t="s">
        <v>210</v>
      </c>
      <c r="G373" s="811" t="s">
        <v>1612</v>
      </c>
      <c r="H373" s="813">
        <v>38854</v>
      </c>
      <c r="I373" s="813">
        <v>38854</v>
      </c>
      <c r="J373" s="811" t="s">
        <v>1608</v>
      </c>
      <c r="K373" s="812">
        <v>26038</v>
      </c>
      <c r="L373" s="811" t="s">
        <v>1341</v>
      </c>
      <c r="M373" s="814"/>
      <c r="N373" s="811" t="s">
        <v>1608</v>
      </c>
      <c r="O373" s="812">
        <v>397</v>
      </c>
      <c r="P373" s="811" t="s">
        <v>1341</v>
      </c>
      <c r="Q373" s="814"/>
      <c r="R373" s="811" t="s">
        <v>1341</v>
      </c>
      <c r="S373" s="811" t="s">
        <v>1341</v>
      </c>
      <c r="T373" s="812" t="b">
        <v>1</v>
      </c>
      <c r="U373" s="811" t="s">
        <v>1341</v>
      </c>
      <c r="V373" s="811" t="s">
        <v>8461</v>
      </c>
    </row>
    <row r="374" spans="1:22" x14ac:dyDescent="0.3">
      <c r="A374" s="811" t="s">
        <v>1281</v>
      </c>
      <c r="B374" s="811" t="s">
        <v>1607</v>
      </c>
      <c r="C374" s="811" t="s">
        <v>124</v>
      </c>
      <c r="D374" s="812">
        <v>2005</v>
      </c>
      <c r="E374" s="811" t="s">
        <v>211</v>
      </c>
      <c r="F374" s="811" t="s">
        <v>210</v>
      </c>
      <c r="G374" s="811" t="s">
        <v>1612</v>
      </c>
      <c r="H374" s="813">
        <v>38854</v>
      </c>
      <c r="I374" s="813">
        <v>38854</v>
      </c>
      <c r="J374" s="811" t="s">
        <v>1608</v>
      </c>
      <c r="K374" s="812">
        <v>24701</v>
      </c>
      <c r="L374" s="811" t="s">
        <v>1341</v>
      </c>
      <c r="M374" s="814"/>
      <c r="N374" s="811" t="s">
        <v>1608</v>
      </c>
      <c r="O374" s="812">
        <v>377</v>
      </c>
      <c r="P374" s="811" t="s">
        <v>1341</v>
      </c>
      <c r="Q374" s="814"/>
      <c r="R374" s="811" t="s">
        <v>1341</v>
      </c>
      <c r="S374" s="811" t="s">
        <v>1341</v>
      </c>
      <c r="T374" s="812" t="b">
        <v>1</v>
      </c>
      <c r="U374" s="811" t="s">
        <v>1341</v>
      </c>
      <c r="V374" s="811" t="s">
        <v>8461</v>
      </c>
    </row>
    <row r="375" spans="1:22" x14ac:dyDescent="0.3">
      <c r="A375" s="811" t="s">
        <v>1283</v>
      </c>
      <c r="B375" s="811" t="s">
        <v>1607</v>
      </c>
      <c r="C375" s="811" t="s">
        <v>124</v>
      </c>
      <c r="D375" s="812">
        <v>2005</v>
      </c>
      <c r="E375" s="811" t="s">
        <v>211</v>
      </c>
      <c r="F375" s="811" t="s">
        <v>210</v>
      </c>
      <c r="G375" s="811" t="s">
        <v>1612</v>
      </c>
      <c r="H375" s="813">
        <v>38825</v>
      </c>
      <c r="I375" s="813">
        <v>38825</v>
      </c>
      <c r="J375" s="811" t="s">
        <v>1608</v>
      </c>
      <c r="K375" s="812">
        <v>26200</v>
      </c>
      <c r="L375" s="811" t="s">
        <v>1341</v>
      </c>
      <c r="M375" s="814"/>
      <c r="N375" s="811" t="s">
        <v>1341</v>
      </c>
      <c r="O375" s="814"/>
      <c r="P375" s="811" t="s">
        <v>1341</v>
      </c>
      <c r="Q375" s="814"/>
      <c r="R375" s="811" t="s">
        <v>1341</v>
      </c>
      <c r="S375" s="811" t="s">
        <v>1341</v>
      </c>
      <c r="T375" s="812" t="b">
        <v>1</v>
      </c>
      <c r="U375" s="811" t="s">
        <v>1341</v>
      </c>
      <c r="V375" s="811" t="s">
        <v>8461</v>
      </c>
    </row>
    <row r="376" spans="1:22" x14ac:dyDescent="0.3">
      <c r="A376" s="811" t="s">
        <v>1285</v>
      </c>
      <c r="B376" s="811" t="s">
        <v>1607</v>
      </c>
      <c r="C376" s="811" t="s">
        <v>124</v>
      </c>
      <c r="D376" s="812">
        <v>2005</v>
      </c>
      <c r="E376" s="811" t="s">
        <v>211</v>
      </c>
      <c r="F376" s="811" t="s">
        <v>210</v>
      </c>
      <c r="G376" s="811" t="s">
        <v>1612</v>
      </c>
      <c r="H376" s="813">
        <v>38838</v>
      </c>
      <c r="I376" s="813">
        <v>38838</v>
      </c>
      <c r="J376" s="811" t="s">
        <v>1608</v>
      </c>
      <c r="K376" s="812">
        <v>25919</v>
      </c>
      <c r="L376" s="811" t="s">
        <v>1341</v>
      </c>
      <c r="M376" s="814"/>
      <c r="N376" s="811" t="s">
        <v>1608</v>
      </c>
      <c r="O376" s="812">
        <v>877</v>
      </c>
      <c r="P376" s="811" t="s">
        <v>1341</v>
      </c>
      <c r="Q376" s="814"/>
      <c r="R376" s="811" t="s">
        <v>1341</v>
      </c>
      <c r="S376" s="811" t="s">
        <v>1341</v>
      </c>
      <c r="T376" s="812" t="b">
        <v>1</v>
      </c>
      <c r="U376" s="811" t="s">
        <v>1341</v>
      </c>
      <c r="V376" s="811" t="s">
        <v>8461</v>
      </c>
    </row>
    <row r="377" spans="1:22" x14ac:dyDescent="0.3">
      <c r="A377" s="811" t="s">
        <v>1282</v>
      </c>
      <c r="B377" s="811" t="s">
        <v>1607</v>
      </c>
      <c r="C377" s="811" t="s">
        <v>124</v>
      </c>
      <c r="D377" s="812">
        <v>2005</v>
      </c>
      <c r="E377" s="811" t="s">
        <v>211</v>
      </c>
      <c r="F377" s="811" t="s">
        <v>210</v>
      </c>
      <c r="G377" s="811" t="s">
        <v>1612</v>
      </c>
      <c r="H377" s="813">
        <v>38825</v>
      </c>
      <c r="I377" s="813">
        <v>38825</v>
      </c>
      <c r="J377" s="811" t="s">
        <v>1608</v>
      </c>
      <c r="K377" s="812">
        <v>25700</v>
      </c>
      <c r="L377" s="811" t="s">
        <v>1341</v>
      </c>
      <c r="M377" s="814"/>
      <c r="N377" s="811" t="s">
        <v>1341</v>
      </c>
      <c r="O377" s="814"/>
      <c r="P377" s="811" t="s">
        <v>1341</v>
      </c>
      <c r="Q377" s="814"/>
      <c r="R377" s="811" t="s">
        <v>1341</v>
      </c>
      <c r="S377" s="811" t="s">
        <v>1341</v>
      </c>
      <c r="T377" s="812" t="b">
        <v>1</v>
      </c>
      <c r="U377" s="811" t="s">
        <v>1341</v>
      </c>
      <c r="V377" s="811" t="s">
        <v>8461</v>
      </c>
    </row>
    <row r="378" spans="1:22" x14ac:dyDescent="0.3">
      <c r="A378" s="811" t="s">
        <v>1262</v>
      </c>
      <c r="B378" s="811" t="s">
        <v>1607</v>
      </c>
      <c r="C378" s="811" t="s">
        <v>124</v>
      </c>
      <c r="D378" s="812">
        <v>2006</v>
      </c>
      <c r="E378" s="811" t="s">
        <v>190</v>
      </c>
      <c r="F378" s="811" t="s">
        <v>190</v>
      </c>
      <c r="G378" s="811" t="s">
        <v>1612</v>
      </c>
      <c r="H378" s="813">
        <v>39195</v>
      </c>
      <c r="I378" s="813">
        <v>39197</v>
      </c>
      <c r="J378" s="811" t="s">
        <v>1608</v>
      </c>
      <c r="K378" s="812">
        <v>64093</v>
      </c>
      <c r="L378" s="811" t="s">
        <v>1341</v>
      </c>
      <c r="M378" s="814"/>
      <c r="N378" s="811" t="s">
        <v>1608</v>
      </c>
      <c r="O378" s="812">
        <v>1870</v>
      </c>
      <c r="P378" s="811" t="s">
        <v>1613</v>
      </c>
      <c r="Q378" s="812">
        <v>146301</v>
      </c>
      <c r="R378" s="811" t="s">
        <v>1341</v>
      </c>
      <c r="S378" s="811" t="s">
        <v>1341</v>
      </c>
      <c r="T378" s="812" t="b">
        <v>1</v>
      </c>
      <c r="U378" s="811" t="s">
        <v>1341</v>
      </c>
      <c r="V378" s="811" t="s">
        <v>8461</v>
      </c>
    </row>
    <row r="379" spans="1:22" x14ac:dyDescent="0.3">
      <c r="A379" s="811" t="s">
        <v>1263</v>
      </c>
      <c r="B379" s="811" t="s">
        <v>1607</v>
      </c>
      <c r="C379" s="811" t="s">
        <v>124</v>
      </c>
      <c r="D379" s="812">
        <v>2006</v>
      </c>
      <c r="E379" s="811" t="s">
        <v>190</v>
      </c>
      <c r="F379" s="811" t="s">
        <v>190</v>
      </c>
      <c r="G379" s="811" t="s">
        <v>1612</v>
      </c>
      <c r="H379" s="813">
        <v>39195</v>
      </c>
      <c r="I379" s="813">
        <v>39197</v>
      </c>
      <c r="J379" s="811" t="s">
        <v>1608</v>
      </c>
      <c r="K379" s="812">
        <v>39208</v>
      </c>
      <c r="L379" s="811" t="s">
        <v>1341</v>
      </c>
      <c r="M379" s="814"/>
      <c r="N379" s="811" t="s">
        <v>1608</v>
      </c>
      <c r="O379" s="812">
        <v>1144</v>
      </c>
      <c r="P379" s="811" t="s">
        <v>1613</v>
      </c>
      <c r="Q379" s="812">
        <v>171912</v>
      </c>
      <c r="R379" s="811" t="s">
        <v>1341</v>
      </c>
      <c r="S379" s="811" t="s">
        <v>1341</v>
      </c>
      <c r="T379" s="812" t="b">
        <v>1</v>
      </c>
      <c r="U379" s="811" t="s">
        <v>1341</v>
      </c>
      <c r="V379" s="811" t="s">
        <v>8461</v>
      </c>
    </row>
    <row r="380" spans="1:22" x14ac:dyDescent="0.3">
      <c r="A380" s="811" t="s">
        <v>1261</v>
      </c>
      <c r="B380" s="811" t="s">
        <v>1607</v>
      </c>
      <c r="C380" s="811" t="s">
        <v>124</v>
      </c>
      <c r="D380" s="812">
        <v>2006</v>
      </c>
      <c r="E380" s="811" t="s">
        <v>190</v>
      </c>
      <c r="F380" s="811" t="s">
        <v>190</v>
      </c>
      <c r="G380" s="811" t="s">
        <v>1612</v>
      </c>
      <c r="H380" s="813">
        <v>39195</v>
      </c>
      <c r="I380" s="813">
        <v>39197</v>
      </c>
      <c r="J380" s="811" t="s">
        <v>1608</v>
      </c>
      <c r="K380" s="812">
        <v>46377</v>
      </c>
      <c r="L380" s="811" t="s">
        <v>1341</v>
      </c>
      <c r="M380" s="814"/>
      <c r="N380" s="811" t="s">
        <v>1608</v>
      </c>
      <c r="O380" s="812">
        <v>560</v>
      </c>
      <c r="P380" s="811" t="s">
        <v>1613</v>
      </c>
      <c r="Q380" s="812">
        <v>189933</v>
      </c>
      <c r="R380" s="811" t="s">
        <v>1341</v>
      </c>
      <c r="S380" s="811" t="s">
        <v>1341</v>
      </c>
      <c r="T380" s="812" t="b">
        <v>1</v>
      </c>
      <c r="U380" s="811" t="s">
        <v>1341</v>
      </c>
      <c r="V380" s="811" t="s">
        <v>8461</v>
      </c>
    </row>
    <row r="381" spans="1:22" x14ac:dyDescent="0.3">
      <c r="A381" s="811" t="s">
        <v>1264</v>
      </c>
      <c r="B381" s="811" t="s">
        <v>1607</v>
      </c>
      <c r="C381" s="811" t="s">
        <v>124</v>
      </c>
      <c r="D381" s="812">
        <v>2006</v>
      </c>
      <c r="E381" s="811" t="s">
        <v>190</v>
      </c>
      <c r="F381" s="811" t="s">
        <v>190</v>
      </c>
      <c r="G381" s="811" t="s">
        <v>1612</v>
      </c>
      <c r="H381" s="813">
        <v>39195</v>
      </c>
      <c r="I381" s="813">
        <v>39197</v>
      </c>
      <c r="J381" s="811" t="s">
        <v>1608</v>
      </c>
      <c r="K381" s="812">
        <v>64665</v>
      </c>
      <c r="L381" s="811" t="s">
        <v>1341</v>
      </c>
      <c r="M381" s="814"/>
      <c r="N381" s="811" t="s">
        <v>1608</v>
      </c>
      <c r="O381" s="812">
        <v>544</v>
      </c>
      <c r="P381" s="811" t="s">
        <v>1613</v>
      </c>
      <c r="Q381" s="812">
        <v>147071</v>
      </c>
      <c r="R381" s="811" t="s">
        <v>1341</v>
      </c>
      <c r="S381" s="811" t="s">
        <v>1341</v>
      </c>
      <c r="T381" s="812" t="b">
        <v>1</v>
      </c>
      <c r="U381" s="811" t="s">
        <v>1341</v>
      </c>
      <c r="V381" s="811" t="s">
        <v>8461</v>
      </c>
    </row>
    <row r="382" spans="1:22" x14ac:dyDescent="0.3">
      <c r="A382" s="811" t="s">
        <v>1265</v>
      </c>
      <c r="B382" s="811" t="s">
        <v>1607</v>
      </c>
      <c r="C382" s="811" t="s">
        <v>124</v>
      </c>
      <c r="D382" s="812">
        <v>2006</v>
      </c>
      <c r="E382" s="811" t="s">
        <v>190</v>
      </c>
      <c r="F382" s="811" t="s">
        <v>190</v>
      </c>
      <c r="G382" s="811" t="s">
        <v>1612</v>
      </c>
      <c r="H382" s="813">
        <v>39195</v>
      </c>
      <c r="I382" s="813">
        <v>39197</v>
      </c>
      <c r="J382" s="811" t="s">
        <v>1608</v>
      </c>
      <c r="K382" s="812">
        <v>41770</v>
      </c>
      <c r="L382" s="811" t="s">
        <v>1341</v>
      </c>
      <c r="M382" s="814"/>
      <c r="N382" s="811" t="s">
        <v>1608</v>
      </c>
      <c r="O382" s="812">
        <v>351</v>
      </c>
      <c r="P382" s="811" t="s">
        <v>1613</v>
      </c>
      <c r="Q382" s="812">
        <v>170159</v>
      </c>
      <c r="R382" s="811" t="s">
        <v>1341</v>
      </c>
      <c r="S382" s="811" t="s">
        <v>1341</v>
      </c>
      <c r="T382" s="812" t="b">
        <v>1</v>
      </c>
      <c r="U382" s="811" t="s">
        <v>1341</v>
      </c>
      <c r="V382" s="811" t="s">
        <v>8461</v>
      </c>
    </row>
    <row r="383" spans="1:22" x14ac:dyDescent="0.3">
      <c r="A383" s="811" t="s">
        <v>1258</v>
      </c>
      <c r="B383" s="811" t="s">
        <v>1607</v>
      </c>
      <c r="C383" s="811" t="s">
        <v>124</v>
      </c>
      <c r="D383" s="812">
        <v>2006</v>
      </c>
      <c r="E383" s="811" t="s">
        <v>190</v>
      </c>
      <c r="F383" s="811" t="s">
        <v>190</v>
      </c>
      <c r="G383" s="811" t="s">
        <v>1612</v>
      </c>
      <c r="H383" s="813">
        <v>39184</v>
      </c>
      <c r="I383" s="813">
        <v>39185</v>
      </c>
      <c r="J383" s="811" t="s">
        <v>1608</v>
      </c>
      <c r="K383" s="812">
        <v>1278401</v>
      </c>
      <c r="L383" s="811" t="s">
        <v>1341</v>
      </c>
      <c r="M383" s="814"/>
      <c r="N383" s="811" t="s">
        <v>1613</v>
      </c>
      <c r="O383" s="812">
        <v>3825433</v>
      </c>
      <c r="P383" s="811" t="s">
        <v>1341</v>
      </c>
      <c r="Q383" s="814"/>
      <c r="R383" s="811" t="s">
        <v>1341</v>
      </c>
      <c r="S383" s="811" t="s">
        <v>1341</v>
      </c>
      <c r="T383" s="812" t="b">
        <v>1</v>
      </c>
      <c r="U383" s="811" t="s">
        <v>1341</v>
      </c>
      <c r="V383" s="811" t="s">
        <v>8461</v>
      </c>
    </row>
    <row r="384" spans="1:22" x14ac:dyDescent="0.3">
      <c r="A384" s="811" t="s">
        <v>1260</v>
      </c>
      <c r="B384" s="811" t="s">
        <v>1607</v>
      </c>
      <c r="C384" s="811" t="s">
        <v>124</v>
      </c>
      <c r="D384" s="812">
        <v>2006</v>
      </c>
      <c r="E384" s="811" t="s">
        <v>190</v>
      </c>
      <c r="F384" s="811" t="s">
        <v>190</v>
      </c>
      <c r="G384" s="811" t="s">
        <v>1612</v>
      </c>
      <c r="H384" s="813">
        <v>39195</v>
      </c>
      <c r="I384" s="813">
        <v>39197</v>
      </c>
      <c r="J384" s="811" t="s">
        <v>1608</v>
      </c>
      <c r="K384" s="812">
        <v>64885</v>
      </c>
      <c r="L384" s="811" t="s">
        <v>1341</v>
      </c>
      <c r="M384" s="814"/>
      <c r="N384" s="811" t="s">
        <v>1608</v>
      </c>
      <c r="O384" s="812">
        <v>783</v>
      </c>
      <c r="P384" s="811" t="s">
        <v>1613</v>
      </c>
      <c r="Q384" s="812">
        <v>171202</v>
      </c>
      <c r="R384" s="811" t="s">
        <v>1341</v>
      </c>
      <c r="S384" s="811" t="s">
        <v>1341</v>
      </c>
      <c r="T384" s="812" t="b">
        <v>1</v>
      </c>
      <c r="U384" s="811" t="s">
        <v>1341</v>
      </c>
      <c r="V384" s="811" t="s">
        <v>8461</v>
      </c>
    </row>
    <row r="385" spans="1:22" x14ac:dyDescent="0.3">
      <c r="A385" s="811" t="s">
        <v>1259</v>
      </c>
      <c r="B385" s="811" t="s">
        <v>1607</v>
      </c>
      <c r="C385" s="811" t="s">
        <v>124</v>
      </c>
      <c r="D385" s="812">
        <v>2006</v>
      </c>
      <c r="E385" s="811" t="s">
        <v>190</v>
      </c>
      <c r="F385" s="811" t="s">
        <v>190</v>
      </c>
      <c r="G385" s="811" t="s">
        <v>1612</v>
      </c>
      <c r="H385" s="813">
        <v>39195</v>
      </c>
      <c r="I385" s="813">
        <v>39197</v>
      </c>
      <c r="J385" s="811" t="s">
        <v>1608</v>
      </c>
      <c r="K385" s="812">
        <v>1432683</v>
      </c>
      <c r="L385" s="811" t="s">
        <v>1341</v>
      </c>
      <c r="M385" s="814"/>
      <c r="N385" s="811" t="s">
        <v>1608</v>
      </c>
      <c r="O385" s="812">
        <v>1856</v>
      </c>
      <c r="P385" s="811" t="s">
        <v>1613</v>
      </c>
      <c r="Q385" s="812">
        <v>4252400</v>
      </c>
      <c r="R385" s="811" t="s">
        <v>1341</v>
      </c>
      <c r="S385" s="811" t="s">
        <v>1341</v>
      </c>
      <c r="T385" s="812" t="b">
        <v>1</v>
      </c>
      <c r="U385" s="811" t="s">
        <v>1341</v>
      </c>
      <c r="V385" s="811" t="s">
        <v>8461</v>
      </c>
    </row>
    <row r="386" spans="1:22" x14ac:dyDescent="0.3">
      <c r="A386" s="811" t="s">
        <v>1273</v>
      </c>
      <c r="B386" s="811" t="s">
        <v>1607</v>
      </c>
      <c r="C386" s="811" t="s">
        <v>124</v>
      </c>
      <c r="D386" s="812">
        <v>2007</v>
      </c>
      <c r="E386" s="811" t="s">
        <v>190</v>
      </c>
      <c r="F386" s="811" t="s">
        <v>190</v>
      </c>
      <c r="G386" s="811" t="s">
        <v>1612</v>
      </c>
      <c r="H386" s="813">
        <v>39561</v>
      </c>
      <c r="I386" s="813">
        <v>39562</v>
      </c>
      <c r="J386" s="811" t="s">
        <v>1608</v>
      </c>
      <c r="K386" s="812">
        <v>222908</v>
      </c>
      <c r="L386" s="811" t="s">
        <v>1341</v>
      </c>
      <c r="M386" s="814"/>
      <c r="N386" s="811" t="s">
        <v>1613</v>
      </c>
      <c r="O386" s="812">
        <v>669119</v>
      </c>
      <c r="P386" s="811" t="s">
        <v>1341</v>
      </c>
      <c r="Q386" s="814"/>
      <c r="R386" s="811" t="s">
        <v>1341</v>
      </c>
      <c r="S386" s="811" t="s">
        <v>1341</v>
      </c>
      <c r="T386" s="812" t="b">
        <v>0</v>
      </c>
      <c r="U386" s="811" t="s">
        <v>1341</v>
      </c>
      <c r="V386" s="811" t="s">
        <v>1341</v>
      </c>
    </row>
    <row r="387" spans="1:22" x14ac:dyDescent="0.3">
      <c r="A387" s="811" t="s">
        <v>1271</v>
      </c>
      <c r="B387" s="811" t="s">
        <v>1607</v>
      </c>
      <c r="C387" s="811" t="s">
        <v>124</v>
      </c>
      <c r="D387" s="812">
        <v>2007</v>
      </c>
      <c r="E387" s="811" t="s">
        <v>190</v>
      </c>
      <c r="F387" s="811" t="s">
        <v>190</v>
      </c>
      <c r="G387" s="811" t="s">
        <v>1612</v>
      </c>
      <c r="H387" s="813">
        <v>39567</v>
      </c>
      <c r="I387" s="813">
        <v>39569</v>
      </c>
      <c r="J387" s="811" t="s">
        <v>1608</v>
      </c>
      <c r="K387" s="812">
        <v>227353</v>
      </c>
      <c r="L387" s="811" t="s">
        <v>1341</v>
      </c>
      <c r="M387" s="814"/>
      <c r="N387" s="811" t="s">
        <v>1613</v>
      </c>
      <c r="O387" s="812">
        <v>682784</v>
      </c>
      <c r="P387" s="811" t="s">
        <v>1341</v>
      </c>
      <c r="Q387" s="814"/>
      <c r="R387" s="811" t="s">
        <v>1341</v>
      </c>
      <c r="S387" s="811" t="s">
        <v>1341</v>
      </c>
      <c r="T387" s="812" t="b">
        <v>0</v>
      </c>
      <c r="U387" s="811" t="s">
        <v>1341</v>
      </c>
      <c r="V387" s="811" t="s">
        <v>1341</v>
      </c>
    </row>
    <row r="388" spans="1:22" x14ac:dyDescent="0.3">
      <c r="A388" s="811" t="s">
        <v>1270</v>
      </c>
      <c r="B388" s="811" t="s">
        <v>1607</v>
      </c>
      <c r="C388" s="811" t="s">
        <v>124</v>
      </c>
      <c r="D388" s="812">
        <v>2007</v>
      </c>
      <c r="E388" s="811" t="s">
        <v>190</v>
      </c>
      <c r="F388" s="811" t="s">
        <v>190</v>
      </c>
      <c r="G388" s="811" t="s">
        <v>1612</v>
      </c>
      <c r="H388" s="813">
        <v>39567</v>
      </c>
      <c r="I388" s="813">
        <v>39569</v>
      </c>
      <c r="J388" s="811" t="s">
        <v>1608</v>
      </c>
      <c r="K388" s="812">
        <v>110799</v>
      </c>
      <c r="L388" s="811" t="s">
        <v>1341</v>
      </c>
      <c r="M388" s="814"/>
      <c r="N388" s="811" t="s">
        <v>1608</v>
      </c>
      <c r="O388" s="812">
        <v>263</v>
      </c>
      <c r="P388" s="811" t="s">
        <v>1613</v>
      </c>
      <c r="Q388" s="812">
        <v>333599</v>
      </c>
      <c r="R388" s="811" t="s">
        <v>1341</v>
      </c>
      <c r="S388" s="811" t="s">
        <v>1341</v>
      </c>
      <c r="T388" s="812" t="b">
        <v>0</v>
      </c>
      <c r="U388" s="811" t="s">
        <v>1341</v>
      </c>
      <c r="V388" s="811" t="s">
        <v>1341</v>
      </c>
    </row>
    <row r="389" spans="1:22" x14ac:dyDescent="0.3">
      <c r="A389" s="811" t="s">
        <v>1269</v>
      </c>
      <c r="B389" s="811" t="s">
        <v>1607</v>
      </c>
      <c r="C389" s="811" t="s">
        <v>124</v>
      </c>
      <c r="D389" s="812">
        <v>2007</v>
      </c>
      <c r="E389" s="811" t="s">
        <v>190</v>
      </c>
      <c r="F389" s="811" t="s">
        <v>190</v>
      </c>
      <c r="G389" s="811" t="s">
        <v>1612</v>
      </c>
      <c r="H389" s="813">
        <v>39567</v>
      </c>
      <c r="I389" s="813">
        <v>39569</v>
      </c>
      <c r="J389" s="811" t="s">
        <v>1608</v>
      </c>
      <c r="K389" s="812">
        <v>109295</v>
      </c>
      <c r="L389" s="811" t="s">
        <v>1341</v>
      </c>
      <c r="M389" s="814"/>
      <c r="N389" s="811" t="s">
        <v>1608</v>
      </c>
      <c r="O389" s="812">
        <v>127</v>
      </c>
      <c r="P389" s="811" t="s">
        <v>1613</v>
      </c>
      <c r="Q389" s="812">
        <v>328645</v>
      </c>
      <c r="R389" s="811" t="s">
        <v>1341</v>
      </c>
      <c r="S389" s="811" t="s">
        <v>1341</v>
      </c>
      <c r="T389" s="812" t="b">
        <v>0</v>
      </c>
      <c r="U389" s="811" t="s">
        <v>1341</v>
      </c>
      <c r="V389" s="811" t="s">
        <v>1341</v>
      </c>
    </row>
    <row r="390" spans="1:22" x14ac:dyDescent="0.3">
      <c r="A390" s="811" t="s">
        <v>1275</v>
      </c>
      <c r="B390" s="811" t="s">
        <v>1607</v>
      </c>
      <c r="C390" s="811" t="s">
        <v>124</v>
      </c>
      <c r="D390" s="812">
        <v>2007</v>
      </c>
      <c r="E390" s="811" t="s">
        <v>190</v>
      </c>
      <c r="F390" s="811" t="s">
        <v>190</v>
      </c>
      <c r="G390" s="811" t="s">
        <v>1612</v>
      </c>
      <c r="H390" s="813">
        <v>39567</v>
      </c>
      <c r="I390" s="813">
        <v>39569</v>
      </c>
      <c r="J390" s="811" t="s">
        <v>1608</v>
      </c>
      <c r="K390" s="812">
        <v>226107</v>
      </c>
      <c r="L390" s="811" t="s">
        <v>1341</v>
      </c>
      <c r="M390" s="814"/>
      <c r="N390" s="811" t="s">
        <v>1613</v>
      </c>
      <c r="O390" s="812">
        <v>678787</v>
      </c>
      <c r="P390" s="811" t="s">
        <v>1341</v>
      </c>
      <c r="Q390" s="814"/>
      <c r="R390" s="811" t="s">
        <v>1341</v>
      </c>
      <c r="S390" s="811" t="s">
        <v>1341</v>
      </c>
      <c r="T390" s="812" t="b">
        <v>0</v>
      </c>
      <c r="U390" s="811" t="s">
        <v>1341</v>
      </c>
      <c r="V390" s="811" t="s">
        <v>1341</v>
      </c>
    </row>
    <row r="391" spans="1:22" x14ac:dyDescent="0.3">
      <c r="A391" s="811" t="s">
        <v>1279</v>
      </c>
      <c r="B391" s="811" t="s">
        <v>1607</v>
      </c>
      <c r="C391" s="811" t="s">
        <v>124</v>
      </c>
      <c r="D391" s="812">
        <v>2007</v>
      </c>
      <c r="E391" s="811" t="s">
        <v>190</v>
      </c>
      <c r="F391" s="811" t="s">
        <v>190</v>
      </c>
      <c r="G391" s="811" t="s">
        <v>1612</v>
      </c>
      <c r="H391" s="813">
        <v>39567</v>
      </c>
      <c r="I391" s="813">
        <v>39569</v>
      </c>
      <c r="J391" s="811" t="s">
        <v>1608</v>
      </c>
      <c r="K391" s="812">
        <v>346353</v>
      </c>
      <c r="L391" s="811" t="s">
        <v>1341</v>
      </c>
      <c r="M391" s="814"/>
      <c r="N391" s="811" t="s">
        <v>1613</v>
      </c>
      <c r="O391" s="812">
        <v>1040056</v>
      </c>
      <c r="P391" s="811" t="s">
        <v>1341</v>
      </c>
      <c r="Q391" s="814"/>
      <c r="R391" s="811" t="s">
        <v>1341</v>
      </c>
      <c r="S391" s="811" t="s">
        <v>1341</v>
      </c>
      <c r="T391" s="812" t="b">
        <v>0</v>
      </c>
      <c r="U391" s="811" t="s">
        <v>1341</v>
      </c>
      <c r="V391" s="811" t="s">
        <v>1341</v>
      </c>
    </row>
    <row r="392" spans="1:22" x14ac:dyDescent="0.3">
      <c r="A392" s="811" t="s">
        <v>1272</v>
      </c>
      <c r="B392" s="811" t="s">
        <v>1607</v>
      </c>
      <c r="C392" s="811" t="s">
        <v>124</v>
      </c>
      <c r="D392" s="812">
        <v>2007</v>
      </c>
      <c r="E392" s="811" t="s">
        <v>190</v>
      </c>
      <c r="F392" s="811" t="s">
        <v>190</v>
      </c>
      <c r="G392" s="811" t="s">
        <v>1612</v>
      </c>
      <c r="H392" s="813">
        <v>39561</v>
      </c>
      <c r="I392" s="813">
        <v>39562</v>
      </c>
      <c r="J392" s="811" t="s">
        <v>1608</v>
      </c>
      <c r="K392" s="812">
        <v>220907</v>
      </c>
      <c r="L392" s="811" t="s">
        <v>1613</v>
      </c>
      <c r="M392" s="812">
        <v>260</v>
      </c>
      <c r="N392" s="811" t="s">
        <v>1613</v>
      </c>
      <c r="O392" s="812">
        <v>664932</v>
      </c>
      <c r="P392" s="811" t="s">
        <v>1341</v>
      </c>
      <c r="Q392" s="814"/>
      <c r="R392" s="811" t="s">
        <v>1341</v>
      </c>
      <c r="S392" s="811" t="s">
        <v>1341</v>
      </c>
      <c r="T392" s="812" t="b">
        <v>0</v>
      </c>
      <c r="U392" s="811" t="s">
        <v>1341</v>
      </c>
      <c r="V392" s="811" t="s">
        <v>1341</v>
      </c>
    </row>
    <row r="393" spans="1:22" x14ac:dyDescent="0.3">
      <c r="A393" s="811" t="s">
        <v>1278</v>
      </c>
      <c r="B393" s="811" t="s">
        <v>1607</v>
      </c>
      <c r="C393" s="811" t="s">
        <v>124</v>
      </c>
      <c r="D393" s="812">
        <v>2007</v>
      </c>
      <c r="E393" s="811" t="s">
        <v>190</v>
      </c>
      <c r="F393" s="811" t="s">
        <v>190</v>
      </c>
      <c r="G393" s="811" t="s">
        <v>1612</v>
      </c>
      <c r="H393" s="813">
        <v>39567</v>
      </c>
      <c r="I393" s="813">
        <v>39569</v>
      </c>
      <c r="J393" s="811" t="s">
        <v>1608</v>
      </c>
      <c r="K393" s="812">
        <v>338491</v>
      </c>
      <c r="L393" s="811" t="s">
        <v>1341</v>
      </c>
      <c r="M393" s="814"/>
      <c r="N393" s="811" t="s">
        <v>1608</v>
      </c>
      <c r="O393" s="812">
        <v>438</v>
      </c>
      <c r="P393" s="811" t="s">
        <v>1613</v>
      </c>
      <c r="Q393" s="812">
        <v>1017136</v>
      </c>
      <c r="R393" s="811" t="s">
        <v>1341</v>
      </c>
      <c r="S393" s="811" t="s">
        <v>1341</v>
      </c>
      <c r="T393" s="812" t="b">
        <v>0</v>
      </c>
      <c r="U393" s="811" t="s">
        <v>1341</v>
      </c>
      <c r="V393" s="811" t="s">
        <v>1341</v>
      </c>
    </row>
    <row r="394" spans="1:22" x14ac:dyDescent="0.3">
      <c r="A394" s="811" t="s">
        <v>1274</v>
      </c>
      <c r="B394" s="811" t="s">
        <v>1607</v>
      </c>
      <c r="C394" s="811" t="s">
        <v>124</v>
      </c>
      <c r="D394" s="812">
        <v>2007</v>
      </c>
      <c r="E394" s="811" t="s">
        <v>190</v>
      </c>
      <c r="F394" s="811" t="s">
        <v>190</v>
      </c>
      <c r="G394" s="811" t="s">
        <v>1612</v>
      </c>
      <c r="H394" s="813">
        <v>39561</v>
      </c>
      <c r="I394" s="813">
        <v>39562</v>
      </c>
      <c r="J394" s="811" t="s">
        <v>1608</v>
      </c>
      <c r="K394" s="812">
        <v>224687</v>
      </c>
      <c r="L394" s="811" t="s">
        <v>1341</v>
      </c>
      <c r="M394" s="814"/>
      <c r="N394" s="811" t="s">
        <v>1608</v>
      </c>
      <c r="O394" s="812">
        <v>284</v>
      </c>
      <c r="P394" s="811" t="s">
        <v>1613</v>
      </c>
      <c r="Q394" s="812">
        <v>675495</v>
      </c>
      <c r="R394" s="811" t="s">
        <v>1341</v>
      </c>
      <c r="S394" s="811" t="s">
        <v>1341</v>
      </c>
      <c r="T394" s="812" t="b">
        <v>0</v>
      </c>
      <c r="U394" s="811" t="s">
        <v>1341</v>
      </c>
      <c r="V394" s="811" t="s">
        <v>1341</v>
      </c>
    </row>
    <row r="395" spans="1:22" x14ac:dyDescent="0.3">
      <c r="A395" s="811" t="s">
        <v>1268</v>
      </c>
      <c r="B395" s="811" t="s">
        <v>1607</v>
      </c>
      <c r="C395" s="811" t="s">
        <v>124</v>
      </c>
      <c r="D395" s="812">
        <v>2007</v>
      </c>
      <c r="E395" s="811" t="s">
        <v>190</v>
      </c>
      <c r="F395" s="811" t="s">
        <v>190</v>
      </c>
      <c r="G395" s="811" t="s">
        <v>1612</v>
      </c>
      <c r="H395" s="813">
        <v>39567</v>
      </c>
      <c r="I395" s="813">
        <v>39569</v>
      </c>
      <c r="J395" s="811" t="s">
        <v>1608</v>
      </c>
      <c r="K395" s="812">
        <v>109247</v>
      </c>
      <c r="L395" s="811" t="s">
        <v>1341</v>
      </c>
      <c r="M395" s="814"/>
      <c r="N395" s="811" t="s">
        <v>1613</v>
      </c>
      <c r="O395" s="812">
        <v>327938</v>
      </c>
      <c r="P395" s="811" t="s">
        <v>1341</v>
      </c>
      <c r="Q395" s="814"/>
      <c r="R395" s="811" t="s">
        <v>1341</v>
      </c>
      <c r="S395" s="811" t="s">
        <v>1341</v>
      </c>
      <c r="T395" s="812" t="b">
        <v>0</v>
      </c>
      <c r="U395" s="811" t="s">
        <v>1341</v>
      </c>
      <c r="V395" s="811" t="s">
        <v>1341</v>
      </c>
    </row>
    <row r="396" spans="1:22" x14ac:dyDescent="0.3">
      <c r="A396" s="811" t="s">
        <v>1267</v>
      </c>
      <c r="B396" s="811" t="s">
        <v>1607</v>
      </c>
      <c r="C396" s="811" t="s">
        <v>124</v>
      </c>
      <c r="D396" s="812">
        <v>2007</v>
      </c>
      <c r="E396" s="811" t="s">
        <v>190</v>
      </c>
      <c r="F396" s="811" t="s">
        <v>190</v>
      </c>
      <c r="G396" s="811" t="s">
        <v>1612</v>
      </c>
      <c r="H396" s="813">
        <v>39561</v>
      </c>
      <c r="I396" s="813">
        <v>39562</v>
      </c>
      <c r="J396" s="811" t="s">
        <v>1608</v>
      </c>
      <c r="K396" s="812">
        <v>108921</v>
      </c>
      <c r="L396" s="811" t="s">
        <v>1341</v>
      </c>
      <c r="M396" s="814"/>
      <c r="N396" s="811" t="s">
        <v>1613</v>
      </c>
      <c r="O396" s="812">
        <v>327166</v>
      </c>
      <c r="P396" s="811" t="s">
        <v>1341</v>
      </c>
      <c r="Q396" s="814"/>
      <c r="R396" s="811" t="s">
        <v>1341</v>
      </c>
      <c r="S396" s="811" t="s">
        <v>1341</v>
      </c>
      <c r="T396" s="812" t="b">
        <v>0</v>
      </c>
      <c r="U396" s="811" t="s">
        <v>1341</v>
      </c>
      <c r="V396" s="811" t="s">
        <v>1341</v>
      </c>
    </row>
    <row r="397" spans="1:22" x14ac:dyDescent="0.3">
      <c r="A397" s="811" t="s">
        <v>1277</v>
      </c>
      <c r="B397" s="811" t="s">
        <v>1607</v>
      </c>
      <c r="C397" s="811" t="s">
        <v>124</v>
      </c>
      <c r="D397" s="812">
        <v>2007</v>
      </c>
      <c r="E397" s="811" t="s">
        <v>190</v>
      </c>
      <c r="F397" s="811" t="s">
        <v>190</v>
      </c>
      <c r="G397" s="811" t="s">
        <v>1612</v>
      </c>
      <c r="H397" s="813">
        <v>39567</v>
      </c>
      <c r="I397" s="813">
        <v>39569</v>
      </c>
      <c r="J397" s="811" t="s">
        <v>1608</v>
      </c>
      <c r="K397" s="812">
        <v>221255</v>
      </c>
      <c r="L397" s="811" t="s">
        <v>1341</v>
      </c>
      <c r="M397" s="814"/>
      <c r="N397" s="811" t="s">
        <v>1608</v>
      </c>
      <c r="O397" s="812">
        <v>2373</v>
      </c>
      <c r="P397" s="811" t="s">
        <v>1613</v>
      </c>
      <c r="Q397" s="812">
        <v>671381</v>
      </c>
      <c r="R397" s="811" t="s">
        <v>1341</v>
      </c>
      <c r="S397" s="811" t="s">
        <v>1341</v>
      </c>
      <c r="T397" s="812" t="b">
        <v>0</v>
      </c>
      <c r="U397" s="811" t="s">
        <v>1341</v>
      </c>
      <c r="V397" s="811" t="s">
        <v>1341</v>
      </c>
    </row>
    <row r="398" spans="1:22" x14ac:dyDescent="0.3">
      <c r="A398" s="811" t="s">
        <v>1276</v>
      </c>
      <c r="B398" s="811" t="s">
        <v>1607</v>
      </c>
      <c r="C398" s="811" t="s">
        <v>124</v>
      </c>
      <c r="D398" s="812">
        <v>2007</v>
      </c>
      <c r="E398" s="811" t="s">
        <v>190</v>
      </c>
      <c r="F398" s="811" t="s">
        <v>190</v>
      </c>
      <c r="G398" s="811" t="s">
        <v>1612</v>
      </c>
      <c r="H398" s="813">
        <v>39567</v>
      </c>
      <c r="I398" s="813">
        <v>39569</v>
      </c>
      <c r="J398" s="811" t="s">
        <v>1608</v>
      </c>
      <c r="K398" s="812">
        <v>224293</v>
      </c>
      <c r="L398" s="811" t="s">
        <v>1341</v>
      </c>
      <c r="M398" s="814"/>
      <c r="N398" s="811" t="s">
        <v>1608</v>
      </c>
      <c r="O398" s="812">
        <v>270</v>
      </c>
      <c r="P398" s="811" t="s">
        <v>1613</v>
      </c>
      <c r="Q398" s="812">
        <v>674107</v>
      </c>
      <c r="R398" s="811" t="s">
        <v>1341</v>
      </c>
      <c r="S398" s="811" t="s">
        <v>1341</v>
      </c>
      <c r="T398" s="812" t="b">
        <v>0</v>
      </c>
      <c r="U398" s="811" t="s">
        <v>1341</v>
      </c>
      <c r="V398" s="811" t="s">
        <v>1341</v>
      </c>
    </row>
    <row r="399" spans="1:22" x14ac:dyDescent="0.3">
      <c r="A399" s="811" t="s">
        <v>1266</v>
      </c>
      <c r="B399" s="811" t="s">
        <v>1607</v>
      </c>
      <c r="C399" s="811" t="s">
        <v>124</v>
      </c>
      <c r="D399" s="812">
        <v>2007</v>
      </c>
      <c r="E399" s="811" t="s">
        <v>190</v>
      </c>
      <c r="F399" s="811" t="s">
        <v>190</v>
      </c>
      <c r="G399" s="811" t="s">
        <v>1612</v>
      </c>
      <c r="H399" s="813">
        <v>39561</v>
      </c>
      <c r="I399" s="813">
        <v>39562</v>
      </c>
      <c r="J399" s="811" t="s">
        <v>1608</v>
      </c>
      <c r="K399" s="812">
        <v>111161</v>
      </c>
      <c r="L399" s="811" t="s">
        <v>1341</v>
      </c>
      <c r="M399" s="814"/>
      <c r="N399" s="811" t="s">
        <v>1613</v>
      </c>
      <c r="O399" s="812">
        <v>333857</v>
      </c>
      <c r="P399" s="811" t="s">
        <v>1341</v>
      </c>
      <c r="Q399" s="814"/>
      <c r="R399" s="811" t="s">
        <v>1341</v>
      </c>
      <c r="S399" s="811" t="s">
        <v>1341</v>
      </c>
      <c r="T399" s="812" t="b">
        <v>0</v>
      </c>
      <c r="U399" s="811" t="s">
        <v>1341</v>
      </c>
      <c r="V399" s="811" t="s">
        <v>1341</v>
      </c>
    </row>
    <row r="400" spans="1:22" x14ac:dyDescent="0.3">
      <c r="A400" s="811" t="s">
        <v>1938</v>
      </c>
      <c r="B400" s="811" t="s">
        <v>1607</v>
      </c>
      <c r="C400" s="811" t="s">
        <v>124</v>
      </c>
      <c r="D400" s="812">
        <v>2008</v>
      </c>
      <c r="E400" s="811" t="s">
        <v>190</v>
      </c>
      <c r="F400" s="811" t="s">
        <v>190</v>
      </c>
      <c r="G400" s="811" t="s">
        <v>1612</v>
      </c>
      <c r="H400" s="813">
        <v>39919</v>
      </c>
      <c r="I400" s="813">
        <v>39919</v>
      </c>
      <c r="J400" s="811" t="s">
        <v>1608</v>
      </c>
      <c r="K400" s="812">
        <v>115967</v>
      </c>
      <c r="L400" s="811" t="s">
        <v>1341</v>
      </c>
      <c r="M400" s="814"/>
      <c r="N400" s="811" t="s">
        <v>1613</v>
      </c>
      <c r="O400" s="812">
        <v>348232</v>
      </c>
      <c r="P400" s="811" t="s">
        <v>1341</v>
      </c>
      <c r="Q400" s="814"/>
      <c r="R400" s="811" t="s">
        <v>1341</v>
      </c>
      <c r="S400" s="811" t="s">
        <v>1341</v>
      </c>
      <c r="T400" s="812" t="b">
        <v>0</v>
      </c>
      <c r="U400" s="811" t="s">
        <v>1341</v>
      </c>
      <c r="V400" s="811" t="s">
        <v>1341</v>
      </c>
    </row>
    <row r="401" spans="1:22" x14ac:dyDescent="0.3">
      <c r="A401" s="811" t="s">
        <v>1954</v>
      </c>
      <c r="B401" s="811" t="s">
        <v>1607</v>
      </c>
      <c r="C401" s="811" t="s">
        <v>124</v>
      </c>
      <c r="D401" s="812">
        <v>2008</v>
      </c>
      <c r="E401" s="811" t="s">
        <v>190</v>
      </c>
      <c r="F401" s="811" t="s">
        <v>190</v>
      </c>
      <c r="G401" s="811" t="s">
        <v>1612</v>
      </c>
      <c r="H401" s="813">
        <v>39919</v>
      </c>
      <c r="I401" s="813">
        <v>39919</v>
      </c>
      <c r="J401" s="811" t="s">
        <v>1608</v>
      </c>
      <c r="K401" s="812">
        <v>113350</v>
      </c>
      <c r="L401" s="811" t="s">
        <v>1341</v>
      </c>
      <c r="M401" s="814"/>
      <c r="N401" s="811" t="s">
        <v>1613</v>
      </c>
      <c r="O401" s="812">
        <v>340285</v>
      </c>
      <c r="P401" s="811" t="s">
        <v>1341</v>
      </c>
      <c r="Q401" s="814"/>
      <c r="R401" s="811" t="s">
        <v>1341</v>
      </c>
      <c r="S401" s="811" t="s">
        <v>1341</v>
      </c>
      <c r="T401" s="812" t="b">
        <v>0</v>
      </c>
      <c r="U401" s="811" t="s">
        <v>1341</v>
      </c>
      <c r="V401" s="811" t="s">
        <v>1341</v>
      </c>
    </row>
    <row r="402" spans="1:22" x14ac:dyDescent="0.3">
      <c r="A402" s="811" t="s">
        <v>1952</v>
      </c>
      <c r="B402" s="811" t="s">
        <v>1607</v>
      </c>
      <c r="C402" s="811" t="s">
        <v>124</v>
      </c>
      <c r="D402" s="812">
        <v>2008</v>
      </c>
      <c r="E402" s="811" t="s">
        <v>190</v>
      </c>
      <c r="F402" s="811" t="s">
        <v>190</v>
      </c>
      <c r="G402" s="811" t="s">
        <v>1612</v>
      </c>
      <c r="H402" s="813">
        <v>39919</v>
      </c>
      <c r="I402" s="813">
        <v>39919</v>
      </c>
      <c r="J402" s="811" t="s">
        <v>1608</v>
      </c>
      <c r="K402" s="812">
        <v>109292</v>
      </c>
      <c r="L402" s="811" t="s">
        <v>1341</v>
      </c>
      <c r="M402" s="814"/>
      <c r="N402" s="811" t="s">
        <v>1608</v>
      </c>
      <c r="O402" s="812">
        <v>271</v>
      </c>
      <c r="P402" s="811" t="s">
        <v>1613</v>
      </c>
      <c r="Q402" s="812">
        <v>328915</v>
      </c>
      <c r="R402" s="811" t="s">
        <v>1341</v>
      </c>
      <c r="S402" s="811" t="s">
        <v>1341</v>
      </c>
      <c r="T402" s="812" t="b">
        <v>0</v>
      </c>
      <c r="U402" s="811" t="s">
        <v>1341</v>
      </c>
      <c r="V402" s="811" t="s">
        <v>1341</v>
      </c>
    </row>
    <row r="403" spans="1:22" x14ac:dyDescent="0.3">
      <c r="A403" s="811" t="s">
        <v>1953</v>
      </c>
      <c r="B403" s="811" t="s">
        <v>1607</v>
      </c>
      <c r="C403" s="811" t="s">
        <v>124</v>
      </c>
      <c r="D403" s="812">
        <v>2008</v>
      </c>
      <c r="E403" s="811" t="s">
        <v>190</v>
      </c>
      <c r="F403" s="811" t="s">
        <v>190</v>
      </c>
      <c r="G403" s="811" t="s">
        <v>1612</v>
      </c>
      <c r="H403" s="813">
        <v>39919</v>
      </c>
      <c r="I403" s="813">
        <v>39919</v>
      </c>
      <c r="J403" s="811" t="s">
        <v>1608</v>
      </c>
      <c r="K403" s="812">
        <v>124628</v>
      </c>
      <c r="L403" s="811" t="s">
        <v>1613</v>
      </c>
      <c r="M403" s="812">
        <v>312</v>
      </c>
      <c r="N403" s="811" t="s">
        <v>1613</v>
      </c>
      <c r="O403" s="812">
        <v>375046</v>
      </c>
      <c r="P403" s="811" t="s">
        <v>1341</v>
      </c>
      <c r="Q403" s="814"/>
      <c r="R403" s="811" t="s">
        <v>1341</v>
      </c>
      <c r="S403" s="811" t="s">
        <v>1341</v>
      </c>
      <c r="T403" s="812" t="b">
        <v>0</v>
      </c>
      <c r="U403" s="811" t="s">
        <v>1341</v>
      </c>
      <c r="V403" s="811" t="s">
        <v>1341</v>
      </c>
    </row>
    <row r="404" spans="1:22" x14ac:dyDescent="0.3">
      <c r="A404" s="811" t="s">
        <v>1951</v>
      </c>
      <c r="B404" s="811" t="s">
        <v>1607</v>
      </c>
      <c r="C404" s="811" t="s">
        <v>124</v>
      </c>
      <c r="D404" s="812">
        <v>2008</v>
      </c>
      <c r="E404" s="811" t="s">
        <v>190</v>
      </c>
      <c r="F404" s="811" t="s">
        <v>190</v>
      </c>
      <c r="G404" s="811" t="s">
        <v>1612</v>
      </c>
      <c r="H404" s="813">
        <v>39919</v>
      </c>
      <c r="I404" s="813">
        <v>39919</v>
      </c>
      <c r="J404" s="811" t="s">
        <v>1608</v>
      </c>
      <c r="K404" s="812">
        <v>114739</v>
      </c>
      <c r="L404" s="811" t="s">
        <v>1341</v>
      </c>
      <c r="M404" s="814"/>
      <c r="N404" s="811" t="s">
        <v>1613</v>
      </c>
      <c r="O404" s="812">
        <v>344500</v>
      </c>
      <c r="P404" s="811" t="s">
        <v>1341</v>
      </c>
      <c r="Q404" s="814"/>
      <c r="R404" s="811" t="s">
        <v>1341</v>
      </c>
      <c r="S404" s="811" t="s">
        <v>1341</v>
      </c>
      <c r="T404" s="812" t="b">
        <v>0</v>
      </c>
      <c r="U404" s="811" t="s">
        <v>1341</v>
      </c>
      <c r="V404" s="811" t="s">
        <v>1341</v>
      </c>
    </row>
    <row r="405" spans="1:22" x14ac:dyDescent="0.3">
      <c r="A405" s="811" t="s">
        <v>1944</v>
      </c>
      <c r="B405" s="811" t="s">
        <v>1607</v>
      </c>
      <c r="C405" s="811" t="s">
        <v>124</v>
      </c>
      <c r="D405" s="812">
        <v>2008</v>
      </c>
      <c r="E405" s="811" t="s">
        <v>190</v>
      </c>
      <c r="F405" s="811" t="s">
        <v>190</v>
      </c>
      <c r="G405" s="811" t="s">
        <v>1612</v>
      </c>
      <c r="H405" s="813">
        <v>39912</v>
      </c>
      <c r="I405" s="813">
        <v>39912</v>
      </c>
      <c r="J405" s="811" t="s">
        <v>1608</v>
      </c>
      <c r="K405" s="812">
        <v>108337</v>
      </c>
      <c r="L405" s="811" t="s">
        <v>1341</v>
      </c>
      <c r="M405" s="814"/>
      <c r="N405" s="811" t="s">
        <v>1613</v>
      </c>
      <c r="O405" s="812">
        <v>325459</v>
      </c>
      <c r="P405" s="811" t="s">
        <v>1341</v>
      </c>
      <c r="Q405" s="814"/>
      <c r="R405" s="811" t="s">
        <v>1341</v>
      </c>
      <c r="S405" s="811" t="s">
        <v>1341</v>
      </c>
      <c r="T405" s="812" t="b">
        <v>0</v>
      </c>
      <c r="U405" s="811" t="s">
        <v>1341</v>
      </c>
      <c r="V405" s="811" t="s">
        <v>1341</v>
      </c>
    </row>
    <row r="406" spans="1:22" x14ac:dyDescent="0.3">
      <c r="A406" s="811" t="s">
        <v>1949</v>
      </c>
      <c r="B406" s="811" t="s">
        <v>1607</v>
      </c>
      <c r="C406" s="811" t="s">
        <v>124</v>
      </c>
      <c r="D406" s="812">
        <v>2008</v>
      </c>
      <c r="E406" s="811" t="s">
        <v>190</v>
      </c>
      <c r="F406" s="811" t="s">
        <v>190</v>
      </c>
      <c r="G406" s="811" t="s">
        <v>1612</v>
      </c>
      <c r="H406" s="813">
        <v>39912</v>
      </c>
      <c r="I406" s="813">
        <v>39912</v>
      </c>
      <c r="J406" s="811" t="s">
        <v>1608</v>
      </c>
      <c r="K406" s="812">
        <v>108863</v>
      </c>
      <c r="L406" s="811" t="s">
        <v>1341</v>
      </c>
      <c r="M406" s="814"/>
      <c r="N406" s="811" t="s">
        <v>1613</v>
      </c>
      <c r="O406" s="812">
        <v>326820</v>
      </c>
      <c r="P406" s="811" t="s">
        <v>1341</v>
      </c>
      <c r="Q406" s="814"/>
      <c r="R406" s="811" t="s">
        <v>1341</v>
      </c>
      <c r="S406" s="811" t="s">
        <v>1341</v>
      </c>
      <c r="T406" s="812" t="b">
        <v>0</v>
      </c>
      <c r="U406" s="811" t="s">
        <v>1341</v>
      </c>
      <c r="V406" s="811" t="s">
        <v>1341</v>
      </c>
    </row>
    <row r="407" spans="1:22" x14ac:dyDescent="0.3">
      <c r="A407" s="811" t="s">
        <v>1937</v>
      </c>
      <c r="B407" s="811" t="s">
        <v>1607</v>
      </c>
      <c r="C407" s="811" t="s">
        <v>124</v>
      </c>
      <c r="D407" s="812">
        <v>2008</v>
      </c>
      <c r="E407" s="811" t="s">
        <v>190</v>
      </c>
      <c r="F407" s="811" t="s">
        <v>190</v>
      </c>
      <c r="G407" s="811" t="s">
        <v>1612</v>
      </c>
      <c r="H407" s="813">
        <v>39926</v>
      </c>
      <c r="I407" s="813">
        <v>39926</v>
      </c>
      <c r="J407" s="811" t="s">
        <v>1608</v>
      </c>
      <c r="K407" s="812">
        <v>111839</v>
      </c>
      <c r="L407" s="811" t="s">
        <v>1341</v>
      </c>
      <c r="M407" s="814"/>
      <c r="N407" s="811" t="s">
        <v>1613</v>
      </c>
      <c r="O407" s="812">
        <v>336830</v>
      </c>
      <c r="P407" s="811" t="s">
        <v>1341</v>
      </c>
      <c r="Q407" s="814"/>
      <c r="R407" s="811" t="s">
        <v>1341</v>
      </c>
      <c r="S407" s="811" t="s">
        <v>1341</v>
      </c>
      <c r="T407" s="812" t="b">
        <v>0</v>
      </c>
      <c r="U407" s="811" t="s">
        <v>1341</v>
      </c>
      <c r="V407" s="811" t="s">
        <v>1341</v>
      </c>
    </row>
    <row r="408" spans="1:22" x14ac:dyDescent="0.3">
      <c r="A408" s="811" t="s">
        <v>1948</v>
      </c>
      <c r="B408" s="811" t="s">
        <v>1607</v>
      </c>
      <c r="C408" s="811" t="s">
        <v>124</v>
      </c>
      <c r="D408" s="812">
        <v>2008</v>
      </c>
      <c r="E408" s="811" t="s">
        <v>190</v>
      </c>
      <c r="F408" s="811" t="s">
        <v>190</v>
      </c>
      <c r="G408" s="811" t="s">
        <v>1612</v>
      </c>
      <c r="H408" s="813">
        <v>39912</v>
      </c>
      <c r="I408" s="813">
        <v>39912</v>
      </c>
      <c r="J408" s="811" t="s">
        <v>1608</v>
      </c>
      <c r="K408" s="812">
        <v>118755</v>
      </c>
      <c r="L408" s="811" t="s">
        <v>1341</v>
      </c>
      <c r="M408" s="814"/>
      <c r="N408" s="811" t="s">
        <v>1608</v>
      </c>
      <c r="O408" s="812">
        <v>306</v>
      </c>
      <c r="P408" s="811" t="s">
        <v>1613</v>
      </c>
      <c r="Q408" s="812">
        <v>357300</v>
      </c>
      <c r="R408" s="811" t="s">
        <v>1341</v>
      </c>
      <c r="S408" s="811" t="s">
        <v>1341</v>
      </c>
      <c r="T408" s="812" t="b">
        <v>0</v>
      </c>
      <c r="U408" s="811" t="s">
        <v>1341</v>
      </c>
      <c r="V408" s="811" t="s">
        <v>1341</v>
      </c>
    </row>
    <row r="409" spans="1:22" x14ac:dyDescent="0.3">
      <c r="A409" s="811" t="s">
        <v>1947</v>
      </c>
      <c r="B409" s="811" t="s">
        <v>1607</v>
      </c>
      <c r="C409" s="811" t="s">
        <v>124</v>
      </c>
      <c r="D409" s="812">
        <v>2008</v>
      </c>
      <c r="E409" s="811" t="s">
        <v>190</v>
      </c>
      <c r="F409" s="811" t="s">
        <v>190</v>
      </c>
      <c r="G409" s="811" t="s">
        <v>1612</v>
      </c>
      <c r="H409" s="813">
        <v>39912</v>
      </c>
      <c r="I409" s="813">
        <v>39912</v>
      </c>
      <c r="J409" s="811" t="s">
        <v>1608</v>
      </c>
      <c r="K409" s="812">
        <v>106531</v>
      </c>
      <c r="L409" s="811" t="s">
        <v>1341</v>
      </c>
      <c r="M409" s="814"/>
      <c r="N409" s="811" t="s">
        <v>1613</v>
      </c>
      <c r="O409" s="812">
        <v>319908</v>
      </c>
      <c r="P409" s="811" t="s">
        <v>1341</v>
      </c>
      <c r="Q409" s="814"/>
      <c r="R409" s="811" t="s">
        <v>1341</v>
      </c>
      <c r="S409" s="811" t="s">
        <v>1341</v>
      </c>
      <c r="T409" s="812" t="b">
        <v>0</v>
      </c>
      <c r="U409" s="811" t="s">
        <v>1341</v>
      </c>
      <c r="V409" s="811" t="s">
        <v>1341</v>
      </c>
    </row>
    <row r="410" spans="1:22" x14ac:dyDescent="0.3">
      <c r="A410" s="811" t="s">
        <v>1946</v>
      </c>
      <c r="B410" s="811" t="s">
        <v>1607</v>
      </c>
      <c r="C410" s="811" t="s">
        <v>124</v>
      </c>
      <c r="D410" s="812">
        <v>2008</v>
      </c>
      <c r="E410" s="811" t="s">
        <v>190</v>
      </c>
      <c r="F410" s="811" t="s">
        <v>190</v>
      </c>
      <c r="G410" s="811" t="s">
        <v>1612</v>
      </c>
      <c r="H410" s="813">
        <v>39912</v>
      </c>
      <c r="I410" s="813">
        <v>39912</v>
      </c>
      <c r="J410" s="811" t="s">
        <v>1608</v>
      </c>
      <c r="K410" s="812">
        <v>119514</v>
      </c>
      <c r="L410" s="811" t="s">
        <v>1341</v>
      </c>
      <c r="M410" s="814"/>
      <c r="N410" s="811" t="s">
        <v>1613</v>
      </c>
      <c r="O410" s="812">
        <v>358696</v>
      </c>
      <c r="P410" s="811" t="s">
        <v>1341</v>
      </c>
      <c r="Q410" s="814"/>
      <c r="R410" s="811" t="s">
        <v>1341</v>
      </c>
      <c r="S410" s="811" t="s">
        <v>1341</v>
      </c>
      <c r="T410" s="812" t="b">
        <v>0</v>
      </c>
      <c r="U410" s="811" t="s">
        <v>1341</v>
      </c>
      <c r="V410" s="811" t="s">
        <v>1341</v>
      </c>
    </row>
    <row r="411" spans="1:22" x14ac:dyDescent="0.3">
      <c r="A411" s="811" t="s">
        <v>1939</v>
      </c>
      <c r="B411" s="811" t="s">
        <v>1607</v>
      </c>
      <c r="C411" s="811" t="s">
        <v>124</v>
      </c>
      <c r="D411" s="812">
        <v>2008</v>
      </c>
      <c r="E411" s="811" t="s">
        <v>190</v>
      </c>
      <c r="F411" s="811" t="s">
        <v>190</v>
      </c>
      <c r="G411" s="811" t="s">
        <v>1612</v>
      </c>
      <c r="H411" s="813">
        <v>39919</v>
      </c>
      <c r="I411" s="813">
        <v>39919</v>
      </c>
      <c r="J411" s="811" t="s">
        <v>1608</v>
      </c>
      <c r="K411" s="812">
        <v>119391</v>
      </c>
      <c r="L411" s="811" t="s">
        <v>1341</v>
      </c>
      <c r="M411" s="814"/>
      <c r="N411" s="811" t="s">
        <v>1613</v>
      </c>
      <c r="O411" s="812">
        <v>358513</v>
      </c>
      <c r="P411" s="811" t="s">
        <v>1341</v>
      </c>
      <c r="Q411" s="814"/>
      <c r="R411" s="811" t="s">
        <v>1341</v>
      </c>
      <c r="S411" s="811" t="s">
        <v>1341</v>
      </c>
      <c r="T411" s="812" t="b">
        <v>0</v>
      </c>
      <c r="U411" s="811" t="s">
        <v>1341</v>
      </c>
      <c r="V411" s="811" t="s">
        <v>1341</v>
      </c>
    </row>
    <row r="412" spans="1:22" x14ac:dyDescent="0.3">
      <c r="A412" s="811" t="s">
        <v>1945</v>
      </c>
      <c r="B412" s="811" t="s">
        <v>1607</v>
      </c>
      <c r="C412" s="811" t="s">
        <v>124</v>
      </c>
      <c r="D412" s="812">
        <v>2008</v>
      </c>
      <c r="E412" s="811" t="s">
        <v>190</v>
      </c>
      <c r="F412" s="811" t="s">
        <v>190</v>
      </c>
      <c r="G412" s="811" t="s">
        <v>1612</v>
      </c>
      <c r="H412" s="813">
        <v>39912</v>
      </c>
      <c r="I412" s="813">
        <v>39912</v>
      </c>
      <c r="J412" s="811" t="s">
        <v>1608</v>
      </c>
      <c r="K412" s="812">
        <v>118706</v>
      </c>
      <c r="L412" s="811" t="s">
        <v>1341</v>
      </c>
      <c r="M412" s="814"/>
      <c r="N412" s="811" t="s">
        <v>1613</v>
      </c>
      <c r="O412" s="812">
        <v>356319</v>
      </c>
      <c r="P412" s="811" t="s">
        <v>1341</v>
      </c>
      <c r="Q412" s="814"/>
      <c r="R412" s="811" t="s">
        <v>1341</v>
      </c>
      <c r="S412" s="811" t="s">
        <v>1341</v>
      </c>
      <c r="T412" s="812" t="b">
        <v>0</v>
      </c>
      <c r="U412" s="811" t="s">
        <v>1341</v>
      </c>
      <c r="V412" s="811" t="s">
        <v>1341</v>
      </c>
    </row>
    <row r="413" spans="1:22" x14ac:dyDescent="0.3">
      <c r="A413" s="811" t="s">
        <v>1940</v>
      </c>
      <c r="B413" s="811" t="s">
        <v>1607</v>
      </c>
      <c r="C413" s="811" t="s">
        <v>124</v>
      </c>
      <c r="D413" s="812">
        <v>2008</v>
      </c>
      <c r="E413" s="811" t="s">
        <v>190</v>
      </c>
      <c r="F413" s="811" t="s">
        <v>190</v>
      </c>
      <c r="G413" s="811" t="s">
        <v>1612</v>
      </c>
      <c r="H413" s="813">
        <v>39926</v>
      </c>
      <c r="I413" s="813">
        <v>39926</v>
      </c>
      <c r="J413" s="811" t="s">
        <v>1608</v>
      </c>
      <c r="K413" s="812">
        <v>129807</v>
      </c>
      <c r="L413" s="811" t="s">
        <v>1341</v>
      </c>
      <c r="M413" s="814"/>
      <c r="N413" s="811" t="s">
        <v>1613</v>
      </c>
      <c r="O413" s="812">
        <v>389689</v>
      </c>
      <c r="P413" s="811" t="s">
        <v>1341</v>
      </c>
      <c r="Q413" s="814"/>
      <c r="R413" s="811" t="s">
        <v>1341</v>
      </c>
      <c r="S413" s="811" t="s">
        <v>1341</v>
      </c>
      <c r="T413" s="812" t="b">
        <v>0</v>
      </c>
      <c r="U413" s="811" t="s">
        <v>1341</v>
      </c>
      <c r="V413" s="811" t="s">
        <v>1341</v>
      </c>
    </row>
    <row r="414" spans="1:22" x14ac:dyDescent="0.3">
      <c r="A414" s="811" t="s">
        <v>1941</v>
      </c>
      <c r="B414" s="811" t="s">
        <v>1607</v>
      </c>
      <c r="C414" s="811" t="s">
        <v>124</v>
      </c>
      <c r="D414" s="812">
        <v>2008</v>
      </c>
      <c r="E414" s="811" t="s">
        <v>190</v>
      </c>
      <c r="F414" s="811" t="s">
        <v>190</v>
      </c>
      <c r="G414" s="811" t="s">
        <v>1612</v>
      </c>
      <c r="H414" s="813">
        <v>39912</v>
      </c>
      <c r="I414" s="813">
        <v>39912</v>
      </c>
      <c r="J414" s="811" t="s">
        <v>1608</v>
      </c>
      <c r="K414" s="812">
        <v>118116</v>
      </c>
      <c r="L414" s="811" t="s">
        <v>1341</v>
      </c>
      <c r="M414" s="814"/>
      <c r="N414" s="811" t="s">
        <v>1613</v>
      </c>
      <c r="O414" s="812">
        <v>354644</v>
      </c>
      <c r="P414" s="811" t="s">
        <v>1341</v>
      </c>
      <c r="Q414" s="814"/>
      <c r="R414" s="811" t="s">
        <v>1341</v>
      </c>
      <c r="S414" s="811" t="s">
        <v>1341</v>
      </c>
      <c r="T414" s="812" t="b">
        <v>0</v>
      </c>
      <c r="U414" s="811" t="s">
        <v>1341</v>
      </c>
      <c r="V414" s="811" t="s">
        <v>1341</v>
      </c>
    </row>
    <row r="415" spans="1:22" x14ac:dyDescent="0.3">
      <c r="A415" s="811" t="s">
        <v>1942</v>
      </c>
      <c r="B415" s="811" t="s">
        <v>1607</v>
      </c>
      <c r="C415" s="811" t="s">
        <v>124</v>
      </c>
      <c r="D415" s="812">
        <v>2008</v>
      </c>
      <c r="E415" s="811" t="s">
        <v>190</v>
      </c>
      <c r="F415" s="811" t="s">
        <v>190</v>
      </c>
      <c r="G415" s="811" t="s">
        <v>1612</v>
      </c>
      <c r="H415" s="813">
        <v>39912</v>
      </c>
      <c r="I415" s="813">
        <v>39912</v>
      </c>
      <c r="J415" s="811" t="s">
        <v>1608</v>
      </c>
      <c r="K415" s="812">
        <v>112979</v>
      </c>
      <c r="L415" s="811" t="s">
        <v>1341</v>
      </c>
      <c r="M415" s="814"/>
      <c r="N415" s="811" t="s">
        <v>1613</v>
      </c>
      <c r="O415" s="812">
        <v>339299</v>
      </c>
      <c r="P415" s="811" t="s">
        <v>1341</v>
      </c>
      <c r="Q415" s="814"/>
      <c r="R415" s="811" t="s">
        <v>1341</v>
      </c>
      <c r="S415" s="811" t="s">
        <v>1341</v>
      </c>
      <c r="T415" s="812" t="b">
        <v>0</v>
      </c>
      <c r="U415" s="811" t="s">
        <v>1341</v>
      </c>
      <c r="V415" s="811" t="s">
        <v>1341</v>
      </c>
    </row>
    <row r="416" spans="1:22" x14ac:dyDescent="0.3">
      <c r="A416" s="811" t="s">
        <v>1943</v>
      </c>
      <c r="B416" s="811" t="s">
        <v>1607</v>
      </c>
      <c r="C416" s="811" t="s">
        <v>124</v>
      </c>
      <c r="D416" s="812">
        <v>2008</v>
      </c>
      <c r="E416" s="811" t="s">
        <v>190</v>
      </c>
      <c r="F416" s="811" t="s">
        <v>190</v>
      </c>
      <c r="G416" s="811" t="s">
        <v>1612</v>
      </c>
      <c r="H416" s="813">
        <v>39912</v>
      </c>
      <c r="I416" s="813">
        <v>39912</v>
      </c>
      <c r="J416" s="811" t="s">
        <v>1608</v>
      </c>
      <c r="K416" s="812">
        <v>105755</v>
      </c>
      <c r="L416" s="811" t="s">
        <v>1341</v>
      </c>
      <c r="M416" s="814"/>
      <c r="N416" s="811" t="s">
        <v>1613</v>
      </c>
      <c r="O416" s="812">
        <v>317638</v>
      </c>
      <c r="P416" s="811" t="s">
        <v>1341</v>
      </c>
      <c r="Q416" s="814"/>
      <c r="R416" s="811" t="s">
        <v>1341</v>
      </c>
      <c r="S416" s="811" t="s">
        <v>1341</v>
      </c>
      <c r="T416" s="812" t="b">
        <v>0</v>
      </c>
      <c r="U416" s="811" t="s">
        <v>1341</v>
      </c>
      <c r="V416" s="811" t="s">
        <v>1341</v>
      </c>
    </row>
    <row r="417" spans="1:22" x14ac:dyDescent="0.3">
      <c r="A417" s="811" t="s">
        <v>1950</v>
      </c>
      <c r="B417" s="811" t="s">
        <v>1607</v>
      </c>
      <c r="C417" s="811" t="s">
        <v>124</v>
      </c>
      <c r="D417" s="812">
        <v>2008</v>
      </c>
      <c r="E417" s="811" t="s">
        <v>190</v>
      </c>
      <c r="F417" s="811" t="s">
        <v>190</v>
      </c>
      <c r="G417" s="811" t="s">
        <v>1612</v>
      </c>
      <c r="H417" s="813">
        <v>39912</v>
      </c>
      <c r="I417" s="813">
        <v>39912</v>
      </c>
      <c r="J417" s="811" t="s">
        <v>1608</v>
      </c>
      <c r="K417" s="812">
        <v>115782</v>
      </c>
      <c r="L417" s="811" t="s">
        <v>1341</v>
      </c>
      <c r="M417" s="814"/>
      <c r="N417" s="811" t="s">
        <v>1608</v>
      </c>
      <c r="O417" s="812">
        <v>287</v>
      </c>
      <c r="P417" s="811" t="s">
        <v>1613</v>
      </c>
      <c r="Q417" s="812">
        <v>348496</v>
      </c>
      <c r="R417" s="811" t="s">
        <v>1341</v>
      </c>
      <c r="S417" s="811" t="s">
        <v>1341</v>
      </c>
      <c r="T417" s="812" t="b">
        <v>0</v>
      </c>
      <c r="U417" s="811" t="s">
        <v>1341</v>
      </c>
      <c r="V417" s="811" t="s">
        <v>1341</v>
      </c>
    </row>
    <row r="418" spans="1:22" x14ac:dyDescent="0.3">
      <c r="A418" s="811" t="s">
        <v>1935</v>
      </c>
      <c r="B418" s="811" t="s">
        <v>1607</v>
      </c>
      <c r="C418" s="811" t="s">
        <v>124</v>
      </c>
      <c r="D418" s="812">
        <v>2008</v>
      </c>
      <c r="E418" s="811" t="s">
        <v>190</v>
      </c>
      <c r="F418" s="811" t="s">
        <v>190</v>
      </c>
      <c r="G418" s="811" t="s">
        <v>1612</v>
      </c>
      <c r="H418" s="813">
        <v>39926</v>
      </c>
      <c r="I418" s="813">
        <v>39926</v>
      </c>
      <c r="J418" s="811" t="s">
        <v>1608</v>
      </c>
      <c r="K418" s="812">
        <v>125703</v>
      </c>
      <c r="L418" s="811" t="s">
        <v>1341</v>
      </c>
      <c r="M418" s="814"/>
      <c r="N418" s="811" t="s">
        <v>1613</v>
      </c>
      <c r="O418" s="812">
        <v>377299</v>
      </c>
      <c r="P418" s="811" t="s">
        <v>1341</v>
      </c>
      <c r="Q418" s="814"/>
      <c r="R418" s="811" t="s">
        <v>1341</v>
      </c>
      <c r="S418" s="811" t="s">
        <v>1341</v>
      </c>
      <c r="T418" s="812" t="b">
        <v>0</v>
      </c>
      <c r="U418" s="811" t="s">
        <v>1341</v>
      </c>
      <c r="V418" s="811" t="s">
        <v>1341</v>
      </c>
    </row>
    <row r="419" spans="1:22" x14ac:dyDescent="0.3">
      <c r="A419" s="811" t="s">
        <v>1936</v>
      </c>
      <c r="B419" s="811" t="s">
        <v>1607</v>
      </c>
      <c r="C419" s="811" t="s">
        <v>124</v>
      </c>
      <c r="D419" s="812">
        <v>2008</v>
      </c>
      <c r="E419" s="811" t="s">
        <v>190</v>
      </c>
      <c r="F419" s="811" t="s">
        <v>190</v>
      </c>
      <c r="G419" s="811" t="s">
        <v>1612</v>
      </c>
      <c r="H419" s="813">
        <v>39926</v>
      </c>
      <c r="I419" s="813">
        <v>39926</v>
      </c>
      <c r="J419" s="811" t="s">
        <v>1608</v>
      </c>
      <c r="K419" s="812">
        <v>112230</v>
      </c>
      <c r="L419" s="811" t="s">
        <v>1341</v>
      </c>
      <c r="M419" s="814"/>
      <c r="N419" s="811" t="s">
        <v>1613</v>
      </c>
      <c r="O419" s="812">
        <v>337961</v>
      </c>
      <c r="P419" s="811" t="s">
        <v>1341</v>
      </c>
      <c r="Q419" s="814"/>
      <c r="R419" s="811" t="s">
        <v>1341</v>
      </c>
      <c r="S419" s="811" t="s">
        <v>1341</v>
      </c>
      <c r="T419" s="812" t="b">
        <v>0</v>
      </c>
      <c r="U419" s="811" t="s">
        <v>1341</v>
      </c>
      <c r="V419" s="811" t="s">
        <v>1341</v>
      </c>
    </row>
    <row r="420" spans="1:22" x14ac:dyDescent="0.3">
      <c r="A420" s="811" t="s">
        <v>1955</v>
      </c>
      <c r="B420" s="811" t="s">
        <v>1607</v>
      </c>
      <c r="C420" s="811" t="s">
        <v>124</v>
      </c>
      <c r="D420" s="812">
        <v>2008</v>
      </c>
      <c r="E420" s="811" t="s">
        <v>190</v>
      </c>
      <c r="F420" s="811" t="s">
        <v>190</v>
      </c>
      <c r="G420" s="811" t="s">
        <v>1612</v>
      </c>
      <c r="H420" s="813">
        <v>39926</v>
      </c>
      <c r="I420" s="813">
        <v>39926</v>
      </c>
      <c r="J420" s="811" t="s">
        <v>1608</v>
      </c>
      <c r="K420" s="812">
        <v>109171</v>
      </c>
      <c r="L420" s="811" t="s">
        <v>1341</v>
      </c>
      <c r="M420" s="814"/>
      <c r="N420" s="811" t="s">
        <v>1613</v>
      </c>
      <c r="O420" s="812">
        <v>327691</v>
      </c>
      <c r="P420" s="811" t="s">
        <v>1341</v>
      </c>
      <c r="Q420" s="814"/>
      <c r="R420" s="811" t="s">
        <v>1341</v>
      </c>
      <c r="S420" s="811" t="s">
        <v>1341</v>
      </c>
      <c r="T420" s="812" t="b">
        <v>0</v>
      </c>
      <c r="U420" s="811" t="s">
        <v>1341</v>
      </c>
      <c r="V420" s="811" t="s">
        <v>1341</v>
      </c>
    </row>
    <row r="421" spans="1:22" x14ac:dyDescent="0.3">
      <c r="A421" s="811" t="s">
        <v>8462</v>
      </c>
      <c r="B421" s="811" t="s">
        <v>1607</v>
      </c>
      <c r="C421" s="811" t="s">
        <v>124</v>
      </c>
      <c r="D421" s="812">
        <v>2008</v>
      </c>
      <c r="E421" s="811" t="s">
        <v>8463</v>
      </c>
      <c r="F421" s="811" t="s">
        <v>8464</v>
      </c>
      <c r="G421" s="811" t="s">
        <v>1612</v>
      </c>
      <c r="H421" s="813">
        <v>39959</v>
      </c>
      <c r="I421" s="813">
        <v>39960</v>
      </c>
      <c r="J421" s="811" t="s">
        <v>1608</v>
      </c>
      <c r="K421" s="812">
        <v>264006</v>
      </c>
      <c r="L421" s="811" t="s">
        <v>1613</v>
      </c>
      <c r="M421" s="812">
        <v>2997</v>
      </c>
      <c r="N421" s="811" t="s">
        <v>1608</v>
      </c>
      <c r="O421" s="812">
        <v>2997</v>
      </c>
      <c r="P421" s="811" t="s">
        <v>1341</v>
      </c>
      <c r="Q421" s="814"/>
      <c r="R421" s="811" t="s">
        <v>1341</v>
      </c>
      <c r="S421" s="811" t="s">
        <v>1341</v>
      </c>
      <c r="T421" s="812" t="b">
        <v>0</v>
      </c>
      <c r="U421" s="811" t="s">
        <v>1341</v>
      </c>
      <c r="V421" s="811" t="s">
        <v>1341</v>
      </c>
    </row>
    <row r="422" spans="1:22" x14ac:dyDescent="0.3">
      <c r="A422" s="811" t="s">
        <v>1934</v>
      </c>
      <c r="B422" s="811" t="s">
        <v>1607</v>
      </c>
      <c r="C422" s="811" t="s">
        <v>124</v>
      </c>
      <c r="D422" s="812">
        <v>2008</v>
      </c>
      <c r="E422" s="811" t="s">
        <v>190</v>
      </c>
      <c r="F422" s="811" t="s">
        <v>190</v>
      </c>
      <c r="G422" s="811" t="s">
        <v>1612</v>
      </c>
      <c r="H422" s="813">
        <v>39926</v>
      </c>
      <c r="I422" s="813">
        <v>39926</v>
      </c>
      <c r="J422" s="811" t="s">
        <v>1608</v>
      </c>
      <c r="K422" s="812">
        <v>112556</v>
      </c>
      <c r="L422" s="811" t="s">
        <v>1341</v>
      </c>
      <c r="M422" s="814"/>
      <c r="N422" s="811" t="s">
        <v>1613</v>
      </c>
      <c r="O422" s="812">
        <v>338978</v>
      </c>
      <c r="P422" s="811" t="s">
        <v>1341</v>
      </c>
      <c r="Q422" s="814"/>
      <c r="R422" s="811" t="s">
        <v>1341</v>
      </c>
      <c r="S422" s="811" t="s">
        <v>1341</v>
      </c>
      <c r="T422" s="812" t="b">
        <v>0</v>
      </c>
      <c r="U422" s="811" t="s">
        <v>1341</v>
      </c>
      <c r="V422" s="811" t="s">
        <v>1341</v>
      </c>
    </row>
    <row r="423" spans="1:22" x14ac:dyDescent="0.3">
      <c r="A423" s="811" t="s">
        <v>1933</v>
      </c>
      <c r="B423" s="811" t="s">
        <v>1607</v>
      </c>
      <c r="C423" s="811" t="s">
        <v>124</v>
      </c>
      <c r="D423" s="812">
        <v>2008</v>
      </c>
      <c r="E423" s="811" t="s">
        <v>190</v>
      </c>
      <c r="F423" s="811" t="s">
        <v>190</v>
      </c>
      <c r="G423" s="811" t="s">
        <v>1612</v>
      </c>
      <c r="H423" s="813">
        <v>39926</v>
      </c>
      <c r="I423" s="813">
        <v>39926</v>
      </c>
      <c r="J423" s="811" t="s">
        <v>1608</v>
      </c>
      <c r="K423" s="812">
        <v>124228</v>
      </c>
      <c r="L423" s="811" t="s">
        <v>1341</v>
      </c>
      <c r="M423" s="814"/>
      <c r="N423" s="811" t="s">
        <v>1613</v>
      </c>
      <c r="O423" s="812">
        <v>372882</v>
      </c>
      <c r="P423" s="811" t="s">
        <v>1341</v>
      </c>
      <c r="Q423" s="814"/>
      <c r="R423" s="811" t="s">
        <v>1341</v>
      </c>
      <c r="S423" s="811" t="s">
        <v>1341</v>
      </c>
      <c r="T423" s="812" t="b">
        <v>0</v>
      </c>
      <c r="U423" s="811" t="s">
        <v>1341</v>
      </c>
      <c r="V423" s="811" t="s">
        <v>1341</v>
      </c>
    </row>
    <row r="424" spans="1:22" x14ac:dyDescent="0.3">
      <c r="A424" s="811" t="s">
        <v>1932</v>
      </c>
      <c r="B424" s="811" t="s">
        <v>1607</v>
      </c>
      <c r="C424" s="811" t="s">
        <v>124</v>
      </c>
      <c r="D424" s="812">
        <v>2008</v>
      </c>
      <c r="E424" s="811" t="s">
        <v>190</v>
      </c>
      <c r="F424" s="811" t="s">
        <v>190</v>
      </c>
      <c r="G424" s="811" t="s">
        <v>1612</v>
      </c>
      <c r="H424" s="813">
        <v>39926</v>
      </c>
      <c r="I424" s="813">
        <v>39926</v>
      </c>
      <c r="J424" s="811" t="s">
        <v>1608</v>
      </c>
      <c r="K424" s="812">
        <v>114907</v>
      </c>
      <c r="L424" s="811" t="s">
        <v>1341</v>
      </c>
      <c r="M424" s="814"/>
      <c r="N424" s="811" t="s">
        <v>1613</v>
      </c>
      <c r="O424" s="812">
        <v>344836</v>
      </c>
      <c r="P424" s="811" t="s">
        <v>1341</v>
      </c>
      <c r="Q424" s="814"/>
      <c r="R424" s="811" t="s">
        <v>1341</v>
      </c>
      <c r="S424" s="811" t="s">
        <v>1341</v>
      </c>
      <c r="T424" s="812" t="b">
        <v>0</v>
      </c>
      <c r="U424" s="811" t="s">
        <v>1341</v>
      </c>
      <c r="V424" s="811" t="s">
        <v>1341</v>
      </c>
    </row>
    <row r="425" spans="1:22" x14ac:dyDescent="0.3">
      <c r="A425" s="811" t="s">
        <v>1958</v>
      </c>
      <c r="B425" s="811" t="s">
        <v>1607</v>
      </c>
      <c r="C425" s="811" t="s">
        <v>124</v>
      </c>
      <c r="D425" s="812">
        <v>2008</v>
      </c>
      <c r="E425" s="811" t="s">
        <v>190</v>
      </c>
      <c r="F425" s="811" t="s">
        <v>190</v>
      </c>
      <c r="G425" s="811" t="s">
        <v>1612</v>
      </c>
      <c r="H425" s="813">
        <v>39926</v>
      </c>
      <c r="I425" s="813">
        <v>39926</v>
      </c>
      <c r="J425" s="811" t="s">
        <v>1608</v>
      </c>
      <c r="K425" s="812">
        <v>118917</v>
      </c>
      <c r="L425" s="811" t="s">
        <v>1341</v>
      </c>
      <c r="M425" s="814"/>
      <c r="N425" s="811" t="s">
        <v>1613</v>
      </c>
      <c r="O425" s="812">
        <v>357073</v>
      </c>
      <c r="P425" s="811" t="s">
        <v>1341</v>
      </c>
      <c r="Q425" s="814"/>
      <c r="R425" s="811" t="s">
        <v>1341</v>
      </c>
      <c r="S425" s="811" t="s">
        <v>1341</v>
      </c>
      <c r="T425" s="812" t="b">
        <v>0</v>
      </c>
      <c r="U425" s="811" t="s">
        <v>1341</v>
      </c>
      <c r="V425" s="811" t="s">
        <v>1341</v>
      </c>
    </row>
    <row r="426" spans="1:22" x14ac:dyDescent="0.3">
      <c r="A426" s="811" t="s">
        <v>1957</v>
      </c>
      <c r="B426" s="811" t="s">
        <v>1607</v>
      </c>
      <c r="C426" s="811" t="s">
        <v>124</v>
      </c>
      <c r="D426" s="812">
        <v>2008</v>
      </c>
      <c r="E426" s="811" t="s">
        <v>190</v>
      </c>
      <c r="F426" s="811" t="s">
        <v>190</v>
      </c>
      <c r="G426" s="811" t="s">
        <v>1612</v>
      </c>
      <c r="H426" s="813">
        <v>39926</v>
      </c>
      <c r="I426" s="813">
        <v>39926</v>
      </c>
      <c r="J426" s="811" t="s">
        <v>1608</v>
      </c>
      <c r="K426" s="812">
        <v>120927</v>
      </c>
      <c r="L426" s="811" t="s">
        <v>1341</v>
      </c>
      <c r="M426" s="814"/>
      <c r="N426" s="811" t="s">
        <v>1608</v>
      </c>
      <c r="O426" s="812">
        <v>315</v>
      </c>
      <c r="P426" s="811" t="s">
        <v>1613</v>
      </c>
      <c r="Q426" s="812">
        <v>363879</v>
      </c>
      <c r="R426" s="811" t="s">
        <v>1341</v>
      </c>
      <c r="S426" s="811" t="s">
        <v>1341</v>
      </c>
      <c r="T426" s="812" t="b">
        <v>0</v>
      </c>
      <c r="U426" s="811" t="s">
        <v>1341</v>
      </c>
      <c r="V426" s="811" t="s">
        <v>1341</v>
      </c>
    </row>
    <row r="427" spans="1:22" x14ac:dyDescent="0.3">
      <c r="A427" s="811" t="s">
        <v>1956</v>
      </c>
      <c r="B427" s="811" t="s">
        <v>1607</v>
      </c>
      <c r="C427" s="811" t="s">
        <v>124</v>
      </c>
      <c r="D427" s="812">
        <v>2008</v>
      </c>
      <c r="E427" s="811" t="s">
        <v>190</v>
      </c>
      <c r="F427" s="811" t="s">
        <v>190</v>
      </c>
      <c r="G427" s="811" t="s">
        <v>1612</v>
      </c>
      <c r="H427" s="813">
        <v>39919</v>
      </c>
      <c r="I427" s="813">
        <v>39919</v>
      </c>
      <c r="J427" s="811" t="s">
        <v>1608</v>
      </c>
      <c r="K427" s="812">
        <v>117384</v>
      </c>
      <c r="L427" s="811" t="s">
        <v>1341</v>
      </c>
      <c r="M427" s="814"/>
      <c r="N427" s="811" t="s">
        <v>1613</v>
      </c>
      <c r="O427" s="812">
        <v>352405</v>
      </c>
      <c r="P427" s="811" t="s">
        <v>1341</v>
      </c>
      <c r="Q427" s="814"/>
      <c r="R427" s="811" t="s">
        <v>1341</v>
      </c>
      <c r="S427" s="811" t="s">
        <v>1341</v>
      </c>
      <c r="T427" s="812" t="b">
        <v>0</v>
      </c>
      <c r="U427" s="811" t="s">
        <v>1341</v>
      </c>
      <c r="V427" s="811" t="s">
        <v>1341</v>
      </c>
    </row>
    <row r="428" spans="1:22" x14ac:dyDescent="0.3">
      <c r="A428" s="811" t="s">
        <v>8466</v>
      </c>
      <c r="B428" s="811" t="s">
        <v>1607</v>
      </c>
      <c r="C428" s="811" t="s">
        <v>124</v>
      </c>
      <c r="D428" s="812">
        <v>2009</v>
      </c>
      <c r="E428" s="811" t="s">
        <v>190</v>
      </c>
      <c r="F428" s="811" t="s">
        <v>190</v>
      </c>
      <c r="G428" s="811" t="s">
        <v>1612</v>
      </c>
      <c r="H428" s="813">
        <v>40284</v>
      </c>
      <c r="I428" s="813">
        <v>40284</v>
      </c>
      <c r="J428" s="811" t="s">
        <v>1608</v>
      </c>
      <c r="K428" s="812">
        <v>101711</v>
      </c>
      <c r="L428" s="811" t="s">
        <v>1341</v>
      </c>
      <c r="M428" s="814"/>
      <c r="N428" s="811" t="s">
        <v>1613</v>
      </c>
      <c r="O428" s="812">
        <v>305381</v>
      </c>
      <c r="P428" s="811" t="s">
        <v>1341</v>
      </c>
      <c r="Q428" s="814"/>
      <c r="R428" s="811" t="s">
        <v>1341</v>
      </c>
      <c r="S428" s="811" t="s">
        <v>1341</v>
      </c>
      <c r="T428" s="812" t="b">
        <v>0</v>
      </c>
      <c r="U428" s="811" t="s">
        <v>1341</v>
      </c>
      <c r="V428" s="811" t="s">
        <v>1341</v>
      </c>
    </row>
    <row r="429" spans="1:22" x14ac:dyDescent="0.3">
      <c r="A429" s="811" t="s">
        <v>8465</v>
      </c>
      <c r="B429" s="811" t="s">
        <v>1607</v>
      </c>
      <c r="C429" s="811" t="s">
        <v>124</v>
      </c>
      <c r="D429" s="812">
        <v>2009</v>
      </c>
      <c r="E429" s="811" t="s">
        <v>190</v>
      </c>
      <c r="F429" s="811" t="s">
        <v>190</v>
      </c>
      <c r="G429" s="811" t="s">
        <v>1612</v>
      </c>
      <c r="H429" s="813">
        <v>40284</v>
      </c>
      <c r="I429" s="813">
        <v>40284</v>
      </c>
      <c r="J429" s="811" t="s">
        <v>1608</v>
      </c>
      <c r="K429" s="812">
        <v>103920</v>
      </c>
      <c r="L429" s="811" t="s">
        <v>1341</v>
      </c>
      <c r="M429" s="814"/>
      <c r="N429" s="811" t="s">
        <v>1608</v>
      </c>
      <c r="O429" s="812">
        <v>0</v>
      </c>
      <c r="P429" s="811" t="s">
        <v>1613</v>
      </c>
      <c r="Q429" s="812">
        <v>311941</v>
      </c>
      <c r="R429" s="811" t="s">
        <v>1341</v>
      </c>
      <c r="S429" s="811" t="s">
        <v>1341</v>
      </c>
      <c r="T429" s="812" t="b">
        <v>0</v>
      </c>
      <c r="U429" s="811" t="s">
        <v>1341</v>
      </c>
      <c r="V429" s="811" t="s">
        <v>1341</v>
      </c>
    </row>
    <row r="430" spans="1:22" x14ac:dyDescent="0.3">
      <c r="A430" s="811" t="s">
        <v>8467</v>
      </c>
      <c r="B430" s="811" t="s">
        <v>1607</v>
      </c>
      <c r="C430" s="811" t="s">
        <v>124</v>
      </c>
      <c r="D430" s="812">
        <v>2009</v>
      </c>
      <c r="E430" s="811" t="s">
        <v>190</v>
      </c>
      <c r="F430" s="811" t="s">
        <v>190</v>
      </c>
      <c r="G430" s="811" t="s">
        <v>1612</v>
      </c>
      <c r="H430" s="813">
        <v>40284</v>
      </c>
      <c r="I430" s="813">
        <v>40284</v>
      </c>
      <c r="J430" s="811" t="s">
        <v>1608</v>
      </c>
      <c r="K430" s="812">
        <v>99659</v>
      </c>
      <c r="L430" s="811" t="s">
        <v>1341</v>
      </c>
      <c r="M430" s="814"/>
      <c r="N430" s="811" t="s">
        <v>1608</v>
      </c>
      <c r="O430" s="812">
        <v>0</v>
      </c>
      <c r="P430" s="811" t="s">
        <v>1613</v>
      </c>
      <c r="Q430" s="812">
        <v>300079</v>
      </c>
      <c r="R430" s="811" t="s">
        <v>1341</v>
      </c>
      <c r="S430" s="811" t="s">
        <v>1341</v>
      </c>
      <c r="T430" s="812" t="b">
        <v>0</v>
      </c>
      <c r="U430" s="811" t="s">
        <v>1341</v>
      </c>
      <c r="V430" s="811" t="s">
        <v>1341</v>
      </c>
    </row>
    <row r="431" spans="1:22" x14ac:dyDescent="0.3">
      <c r="A431" s="811" t="s">
        <v>8468</v>
      </c>
      <c r="B431" s="811" t="s">
        <v>1607</v>
      </c>
      <c r="C431" s="811" t="s">
        <v>124</v>
      </c>
      <c r="D431" s="812">
        <v>2009</v>
      </c>
      <c r="E431" s="811" t="s">
        <v>190</v>
      </c>
      <c r="F431" s="811" t="s">
        <v>190</v>
      </c>
      <c r="G431" s="811" t="s">
        <v>1612</v>
      </c>
      <c r="H431" s="813">
        <v>40284</v>
      </c>
      <c r="I431" s="813">
        <v>40284</v>
      </c>
      <c r="J431" s="811" t="s">
        <v>1608</v>
      </c>
      <c r="K431" s="812">
        <v>109482</v>
      </c>
      <c r="L431" s="811" t="s">
        <v>1341</v>
      </c>
      <c r="M431" s="814"/>
      <c r="N431" s="811" t="s">
        <v>1608</v>
      </c>
      <c r="O431" s="812">
        <v>550</v>
      </c>
      <c r="P431" s="811" t="s">
        <v>1613</v>
      </c>
      <c r="Q431" s="812">
        <v>330261</v>
      </c>
      <c r="R431" s="811" t="s">
        <v>1341</v>
      </c>
      <c r="S431" s="811" t="s">
        <v>1341</v>
      </c>
      <c r="T431" s="812" t="b">
        <v>0</v>
      </c>
      <c r="U431" s="811" t="s">
        <v>1341</v>
      </c>
      <c r="V431" s="811" t="s">
        <v>1341</v>
      </c>
    </row>
    <row r="432" spans="1:22" x14ac:dyDescent="0.3">
      <c r="A432" s="811" t="s">
        <v>8469</v>
      </c>
      <c r="B432" s="811" t="s">
        <v>1607</v>
      </c>
      <c r="C432" s="811" t="s">
        <v>124</v>
      </c>
      <c r="D432" s="812">
        <v>2009</v>
      </c>
      <c r="E432" s="811" t="s">
        <v>190</v>
      </c>
      <c r="F432" s="811" t="s">
        <v>190</v>
      </c>
      <c r="G432" s="811" t="s">
        <v>1612</v>
      </c>
      <c r="H432" s="813">
        <v>40284</v>
      </c>
      <c r="I432" s="813">
        <v>40284</v>
      </c>
      <c r="J432" s="811" t="s">
        <v>1608</v>
      </c>
      <c r="K432" s="812">
        <v>110067</v>
      </c>
      <c r="L432" s="811" t="s">
        <v>1341</v>
      </c>
      <c r="M432" s="814"/>
      <c r="N432" s="811" t="s">
        <v>1608</v>
      </c>
      <c r="O432" s="812">
        <v>788</v>
      </c>
      <c r="P432" s="811" t="s">
        <v>1613</v>
      </c>
      <c r="Q432" s="812">
        <v>332792</v>
      </c>
      <c r="R432" s="811" t="s">
        <v>1341</v>
      </c>
      <c r="S432" s="811" t="s">
        <v>1341</v>
      </c>
      <c r="T432" s="812" t="b">
        <v>0</v>
      </c>
      <c r="U432" s="811" t="s">
        <v>1341</v>
      </c>
      <c r="V432" s="811" t="s">
        <v>1341</v>
      </c>
    </row>
    <row r="433" spans="1:22" x14ac:dyDescent="0.3">
      <c r="A433" s="811" t="s">
        <v>8472</v>
      </c>
      <c r="B433" s="811" t="s">
        <v>1607</v>
      </c>
      <c r="C433" s="811" t="s">
        <v>124</v>
      </c>
      <c r="D433" s="812">
        <v>2009</v>
      </c>
      <c r="E433" s="811" t="s">
        <v>190</v>
      </c>
      <c r="F433" s="811" t="s">
        <v>190</v>
      </c>
      <c r="G433" s="811" t="s">
        <v>1612</v>
      </c>
      <c r="H433" s="813">
        <v>40277</v>
      </c>
      <c r="I433" s="813">
        <v>40277</v>
      </c>
      <c r="J433" s="811" t="s">
        <v>1608</v>
      </c>
      <c r="K433" s="812">
        <v>107617</v>
      </c>
      <c r="L433" s="811" t="s">
        <v>1341</v>
      </c>
      <c r="M433" s="814"/>
      <c r="N433" s="811" t="s">
        <v>1608</v>
      </c>
      <c r="O433" s="812">
        <v>0</v>
      </c>
      <c r="P433" s="811" t="s">
        <v>1613</v>
      </c>
      <c r="Q433" s="812">
        <v>323139</v>
      </c>
      <c r="R433" s="811" t="s">
        <v>1341</v>
      </c>
      <c r="S433" s="811" t="s">
        <v>1341</v>
      </c>
      <c r="T433" s="812" t="b">
        <v>0</v>
      </c>
      <c r="U433" s="811" t="s">
        <v>1341</v>
      </c>
      <c r="V433" s="811" t="s">
        <v>1341</v>
      </c>
    </row>
    <row r="434" spans="1:22" x14ac:dyDescent="0.3">
      <c r="A434" s="811" t="s">
        <v>8470</v>
      </c>
      <c r="B434" s="811" t="s">
        <v>1607</v>
      </c>
      <c r="C434" s="811" t="s">
        <v>124</v>
      </c>
      <c r="D434" s="812">
        <v>2009</v>
      </c>
      <c r="E434" s="811" t="s">
        <v>190</v>
      </c>
      <c r="F434" s="811" t="s">
        <v>190</v>
      </c>
      <c r="G434" s="811" t="s">
        <v>1612</v>
      </c>
      <c r="H434" s="813">
        <v>40284</v>
      </c>
      <c r="I434" s="813">
        <v>40284</v>
      </c>
      <c r="J434" s="811" t="s">
        <v>1608</v>
      </c>
      <c r="K434" s="812">
        <v>94403</v>
      </c>
      <c r="L434" s="811" t="s">
        <v>1341</v>
      </c>
      <c r="M434" s="814"/>
      <c r="N434" s="811" t="s">
        <v>1608</v>
      </c>
      <c r="O434" s="812">
        <v>243</v>
      </c>
      <c r="P434" s="811" t="s">
        <v>1613</v>
      </c>
      <c r="Q434" s="812">
        <v>285087</v>
      </c>
      <c r="R434" s="811" t="s">
        <v>1341</v>
      </c>
      <c r="S434" s="811" t="s">
        <v>1341</v>
      </c>
      <c r="T434" s="812" t="b">
        <v>0</v>
      </c>
      <c r="U434" s="811" t="s">
        <v>1341</v>
      </c>
      <c r="V434" s="811" t="s">
        <v>1341</v>
      </c>
    </row>
    <row r="435" spans="1:22" x14ac:dyDescent="0.3">
      <c r="A435" s="811" t="s">
        <v>8471</v>
      </c>
      <c r="B435" s="811" t="s">
        <v>1607</v>
      </c>
      <c r="C435" s="811" t="s">
        <v>124</v>
      </c>
      <c r="D435" s="812">
        <v>2009</v>
      </c>
      <c r="E435" s="811" t="s">
        <v>190</v>
      </c>
      <c r="F435" s="811" t="s">
        <v>190</v>
      </c>
      <c r="G435" s="811" t="s">
        <v>1612</v>
      </c>
      <c r="H435" s="813">
        <v>40284</v>
      </c>
      <c r="I435" s="813">
        <v>40284</v>
      </c>
      <c r="J435" s="811" t="s">
        <v>1608</v>
      </c>
      <c r="K435" s="812">
        <v>90698</v>
      </c>
      <c r="L435" s="811" t="s">
        <v>1341</v>
      </c>
      <c r="M435" s="814"/>
      <c r="N435" s="811" t="s">
        <v>1608</v>
      </c>
      <c r="O435" s="812">
        <v>0</v>
      </c>
      <c r="P435" s="811" t="s">
        <v>1613</v>
      </c>
      <c r="Q435" s="812">
        <v>272183</v>
      </c>
      <c r="R435" s="811" t="s">
        <v>1341</v>
      </c>
      <c r="S435" s="811" t="s">
        <v>1341</v>
      </c>
      <c r="T435" s="812" t="b">
        <v>0</v>
      </c>
      <c r="U435" s="811" t="s">
        <v>1341</v>
      </c>
      <c r="V435" s="811" t="s">
        <v>1341</v>
      </c>
    </row>
    <row r="436" spans="1:22" x14ac:dyDescent="0.3">
      <c r="A436" s="811" t="s">
        <v>8479</v>
      </c>
      <c r="B436" s="811" t="s">
        <v>1607</v>
      </c>
      <c r="C436" s="811" t="s">
        <v>124</v>
      </c>
      <c r="D436" s="812">
        <v>2009</v>
      </c>
      <c r="E436" s="811" t="s">
        <v>190</v>
      </c>
      <c r="F436" s="811" t="s">
        <v>190</v>
      </c>
      <c r="G436" s="811" t="s">
        <v>1612</v>
      </c>
      <c r="H436" s="813">
        <v>40277</v>
      </c>
      <c r="I436" s="813">
        <v>40277</v>
      </c>
      <c r="J436" s="811" t="s">
        <v>1608</v>
      </c>
      <c r="K436" s="812">
        <v>112693</v>
      </c>
      <c r="L436" s="811" t="s">
        <v>1613</v>
      </c>
      <c r="M436" s="812">
        <v>788</v>
      </c>
      <c r="N436" s="811" t="s">
        <v>1608</v>
      </c>
      <c r="O436" s="812">
        <v>1182</v>
      </c>
      <c r="P436" s="811" t="s">
        <v>1613</v>
      </c>
      <c r="Q436" s="812">
        <v>347451</v>
      </c>
      <c r="R436" s="811" t="s">
        <v>1341</v>
      </c>
      <c r="S436" s="811" t="s">
        <v>1341</v>
      </c>
      <c r="T436" s="812" t="b">
        <v>0</v>
      </c>
      <c r="U436" s="811" t="s">
        <v>1341</v>
      </c>
      <c r="V436" s="811" t="s">
        <v>1341</v>
      </c>
    </row>
    <row r="437" spans="1:22" x14ac:dyDescent="0.3">
      <c r="A437" s="811" t="s">
        <v>8473</v>
      </c>
      <c r="B437" s="811" t="s">
        <v>1607</v>
      </c>
      <c r="C437" s="811" t="s">
        <v>124</v>
      </c>
      <c r="D437" s="812">
        <v>2009</v>
      </c>
      <c r="E437" s="811" t="s">
        <v>190</v>
      </c>
      <c r="F437" s="811" t="s">
        <v>190</v>
      </c>
      <c r="G437" s="811" t="s">
        <v>1612</v>
      </c>
      <c r="H437" s="813">
        <v>40284</v>
      </c>
      <c r="I437" s="813">
        <v>40284</v>
      </c>
      <c r="J437" s="811" t="s">
        <v>1608</v>
      </c>
      <c r="K437" s="812">
        <v>45226</v>
      </c>
      <c r="L437" s="811" t="s">
        <v>1341</v>
      </c>
      <c r="M437" s="814"/>
      <c r="N437" s="811" t="s">
        <v>1608</v>
      </c>
      <c r="O437" s="812">
        <v>578</v>
      </c>
      <c r="P437" s="811" t="s">
        <v>1613</v>
      </c>
      <c r="Q437" s="812">
        <v>137546</v>
      </c>
      <c r="R437" s="811" t="s">
        <v>1341</v>
      </c>
      <c r="S437" s="811" t="s">
        <v>1341</v>
      </c>
      <c r="T437" s="812" t="b">
        <v>0</v>
      </c>
      <c r="U437" s="811" t="s">
        <v>1341</v>
      </c>
      <c r="V437" s="811" t="s">
        <v>1341</v>
      </c>
    </row>
    <row r="438" spans="1:22" x14ac:dyDescent="0.3">
      <c r="A438" s="811" t="s">
        <v>8482</v>
      </c>
      <c r="B438" s="811" t="s">
        <v>1607</v>
      </c>
      <c r="C438" s="811" t="s">
        <v>124</v>
      </c>
      <c r="D438" s="812">
        <v>2009</v>
      </c>
      <c r="E438" s="811" t="s">
        <v>190</v>
      </c>
      <c r="F438" s="811" t="s">
        <v>190</v>
      </c>
      <c r="G438" s="811" t="s">
        <v>1612</v>
      </c>
      <c r="H438" s="813">
        <v>40277</v>
      </c>
      <c r="I438" s="813">
        <v>40277</v>
      </c>
      <c r="J438" s="811" t="s">
        <v>1608</v>
      </c>
      <c r="K438" s="812">
        <v>116800</v>
      </c>
      <c r="L438" s="811" t="s">
        <v>1341</v>
      </c>
      <c r="M438" s="814"/>
      <c r="N438" s="811" t="s">
        <v>1608</v>
      </c>
      <c r="O438" s="812">
        <v>0</v>
      </c>
      <c r="P438" s="811" t="s">
        <v>1613</v>
      </c>
      <c r="Q438" s="812">
        <v>350569</v>
      </c>
      <c r="R438" s="811" t="s">
        <v>1341</v>
      </c>
      <c r="S438" s="811" t="s">
        <v>1341</v>
      </c>
      <c r="T438" s="812" t="b">
        <v>0</v>
      </c>
      <c r="U438" s="811" t="s">
        <v>1341</v>
      </c>
      <c r="V438" s="811" t="s">
        <v>1341</v>
      </c>
    </row>
    <row r="439" spans="1:22" x14ac:dyDescent="0.3">
      <c r="A439" s="811" t="s">
        <v>8475</v>
      </c>
      <c r="B439" s="811" t="s">
        <v>1607</v>
      </c>
      <c r="C439" s="811" t="s">
        <v>124</v>
      </c>
      <c r="D439" s="812">
        <v>2009</v>
      </c>
      <c r="E439" s="811" t="s">
        <v>8463</v>
      </c>
      <c r="F439" s="811" t="s">
        <v>8476</v>
      </c>
      <c r="G439" s="811" t="s">
        <v>1612</v>
      </c>
      <c r="H439" s="813">
        <v>40308</v>
      </c>
      <c r="I439" s="813">
        <v>40308</v>
      </c>
      <c r="J439" s="811" t="s">
        <v>1608</v>
      </c>
      <c r="K439" s="812">
        <v>389432</v>
      </c>
      <c r="L439" s="811" t="s">
        <v>1341</v>
      </c>
      <c r="M439" s="814"/>
      <c r="N439" s="811" t="s">
        <v>1608</v>
      </c>
      <c r="O439" s="812">
        <v>494</v>
      </c>
      <c r="P439" s="811" t="s">
        <v>1613</v>
      </c>
      <c r="Q439" s="812">
        <v>1182114</v>
      </c>
      <c r="R439" s="811" t="s">
        <v>1341</v>
      </c>
      <c r="S439" s="811" t="s">
        <v>1341</v>
      </c>
      <c r="T439" s="812" t="b">
        <v>0</v>
      </c>
      <c r="U439" s="811" t="s">
        <v>1341</v>
      </c>
      <c r="V439" s="811" t="s">
        <v>1341</v>
      </c>
    </row>
    <row r="440" spans="1:22" x14ac:dyDescent="0.3">
      <c r="A440" s="811" t="s">
        <v>8477</v>
      </c>
      <c r="B440" s="811" t="s">
        <v>1607</v>
      </c>
      <c r="C440" s="811" t="s">
        <v>124</v>
      </c>
      <c r="D440" s="812">
        <v>2009</v>
      </c>
      <c r="E440" s="811" t="s">
        <v>8463</v>
      </c>
      <c r="F440" s="811" t="s">
        <v>8476</v>
      </c>
      <c r="G440" s="811" t="s">
        <v>1612</v>
      </c>
      <c r="H440" s="813">
        <v>40308</v>
      </c>
      <c r="I440" s="813">
        <v>40308</v>
      </c>
      <c r="J440" s="811" t="s">
        <v>1608</v>
      </c>
      <c r="K440" s="812">
        <v>343111</v>
      </c>
      <c r="L440" s="811" t="s">
        <v>1341</v>
      </c>
      <c r="M440" s="814"/>
      <c r="N440" s="811" t="s">
        <v>1608</v>
      </c>
      <c r="O440" s="812">
        <v>412</v>
      </c>
      <c r="P440" s="811" t="s">
        <v>1613</v>
      </c>
      <c r="Q440" s="812">
        <v>1031060</v>
      </c>
      <c r="R440" s="811" t="s">
        <v>1341</v>
      </c>
      <c r="S440" s="811" t="s">
        <v>1341</v>
      </c>
      <c r="T440" s="812" t="b">
        <v>0</v>
      </c>
      <c r="U440" s="811" t="s">
        <v>1341</v>
      </c>
      <c r="V440" s="811" t="s">
        <v>1341</v>
      </c>
    </row>
    <row r="441" spans="1:22" x14ac:dyDescent="0.3">
      <c r="A441" s="811" t="s">
        <v>8478</v>
      </c>
      <c r="B441" s="811" t="s">
        <v>1607</v>
      </c>
      <c r="C441" s="811" t="s">
        <v>124</v>
      </c>
      <c r="D441" s="812">
        <v>2009</v>
      </c>
      <c r="E441" s="811" t="s">
        <v>190</v>
      </c>
      <c r="F441" s="811" t="s">
        <v>190</v>
      </c>
      <c r="G441" s="811" t="s">
        <v>1612</v>
      </c>
      <c r="H441" s="813">
        <v>40284</v>
      </c>
      <c r="I441" s="813">
        <v>40284</v>
      </c>
      <c r="J441" s="811" t="s">
        <v>1608</v>
      </c>
      <c r="K441" s="812">
        <v>89598</v>
      </c>
      <c r="L441" s="811" t="s">
        <v>1341</v>
      </c>
      <c r="M441" s="814"/>
      <c r="N441" s="811" t="s">
        <v>1608</v>
      </c>
      <c r="O441" s="812">
        <v>224</v>
      </c>
      <c r="P441" s="811" t="s">
        <v>1613</v>
      </c>
      <c r="Q441" s="812">
        <v>269640</v>
      </c>
      <c r="R441" s="811" t="s">
        <v>1341</v>
      </c>
      <c r="S441" s="811" t="s">
        <v>1341</v>
      </c>
      <c r="T441" s="812" t="b">
        <v>0</v>
      </c>
      <c r="U441" s="811" t="s">
        <v>1341</v>
      </c>
      <c r="V441" s="811" t="s">
        <v>1341</v>
      </c>
    </row>
    <row r="442" spans="1:22" x14ac:dyDescent="0.3">
      <c r="A442" s="811" t="s">
        <v>8486</v>
      </c>
      <c r="B442" s="811" t="s">
        <v>1607</v>
      </c>
      <c r="C442" s="811" t="s">
        <v>124</v>
      </c>
      <c r="D442" s="812">
        <v>2009</v>
      </c>
      <c r="E442" s="811" t="s">
        <v>190</v>
      </c>
      <c r="F442" s="811" t="s">
        <v>190</v>
      </c>
      <c r="G442" s="811" t="s">
        <v>1612</v>
      </c>
      <c r="H442" s="813">
        <v>40276</v>
      </c>
      <c r="I442" s="813">
        <v>40276</v>
      </c>
      <c r="J442" s="811" t="s">
        <v>1608</v>
      </c>
      <c r="K442" s="812">
        <v>108389</v>
      </c>
      <c r="L442" s="811" t="s">
        <v>1341</v>
      </c>
      <c r="M442" s="814"/>
      <c r="N442" s="811" t="s">
        <v>1608</v>
      </c>
      <c r="O442" s="812">
        <v>0</v>
      </c>
      <c r="P442" s="811" t="s">
        <v>1613</v>
      </c>
      <c r="Q442" s="812">
        <v>325252</v>
      </c>
      <c r="R442" s="811" t="s">
        <v>1341</v>
      </c>
      <c r="S442" s="811" t="s">
        <v>1341</v>
      </c>
      <c r="T442" s="812" t="b">
        <v>0</v>
      </c>
      <c r="U442" s="811" t="s">
        <v>1341</v>
      </c>
      <c r="V442" s="811" t="s">
        <v>1341</v>
      </c>
    </row>
    <row r="443" spans="1:22" x14ac:dyDescent="0.3">
      <c r="A443" s="811" t="s">
        <v>8489</v>
      </c>
      <c r="B443" s="811" t="s">
        <v>1607</v>
      </c>
      <c r="C443" s="811" t="s">
        <v>124</v>
      </c>
      <c r="D443" s="812">
        <v>2009</v>
      </c>
      <c r="E443" s="811" t="s">
        <v>190</v>
      </c>
      <c r="F443" s="811" t="s">
        <v>190</v>
      </c>
      <c r="G443" s="811" t="s">
        <v>1612</v>
      </c>
      <c r="H443" s="813">
        <v>40276</v>
      </c>
      <c r="I443" s="813">
        <v>40276</v>
      </c>
      <c r="J443" s="811" t="s">
        <v>1608</v>
      </c>
      <c r="K443" s="812">
        <v>95007</v>
      </c>
      <c r="L443" s="811" t="s">
        <v>1613</v>
      </c>
      <c r="M443" s="812">
        <v>244</v>
      </c>
      <c r="N443" s="811" t="s">
        <v>1613</v>
      </c>
      <c r="O443" s="812">
        <v>286921</v>
      </c>
      <c r="P443" s="811" t="s">
        <v>1341</v>
      </c>
      <c r="Q443" s="814"/>
      <c r="R443" s="811" t="s">
        <v>1341</v>
      </c>
      <c r="S443" s="811" t="s">
        <v>1341</v>
      </c>
      <c r="T443" s="812" t="b">
        <v>0</v>
      </c>
      <c r="U443" s="811" t="s">
        <v>1341</v>
      </c>
      <c r="V443" s="811" t="s">
        <v>1341</v>
      </c>
    </row>
    <row r="444" spans="1:22" x14ac:dyDescent="0.3">
      <c r="A444" s="811" t="s">
        <v>8488</v>
      </c>
      <c r="B444" s="811" t="s">
        <v>1607</v>
      </c>
      <c r="C444" s="811" t="s">
        <v>124</v>
      </c>
      <c r="D444" s="812">
        <v>2009</v>
      </c>
      <c r="E444" s="811" t="s">
        <v>190</v>
      </c>
      <c r="F444" s="811" t="s">
        <v>190</v>
      </c>
      <c r="G444" s="811" t="s">
        <v>1612</v>
      </c>
      <c r="H444" s="813">
        <v>40276</v>
      </c>
      <c r="I444" s="813">
        <v>40276</v>
      </c>
      <c r="J444" s="811" t="s">
        <v>1608</v>
      </c>
      <c r="K444" s="812">
        <v>86302</v>
      </c>
      <c r="L444" s="811" t="s">
        <v>1613</v>
      </c>
      <c r="M444" s="812">
        <v>215</v>
      </c>
      <c r="N444" s="811" t="s">
        <v>1613</v>
      </c>
      <c r="O444" s="812">
        <v>260628</v>
      </c>
      <c r="P444" s="811" t="s">
        <v>1341</v>
      </c>
      <c r="Q444" s="814"/>
      <c r="R444" s="811" t="s">
        <v>1341</v>
      </c>
      <c r="S444" s="811" t="s">
        <v>1341</v>
      </c>
      <c r="T444" s="812" t="b">
        <v>0</v>
      </c>
      <c r="U444" s="811" t="s">
        <v>1341</v>
      </c>
      <c r="V444" s="811" t="s">
        <v>1341</v>
      </c>
    </row>
    <row r="445" spans="1:22" x14ac:dyDescent="0.3">
      <c r="A445" s="811" t="s">
        <v>8487</v>
      </c>
      <c r="B445" s="811" t="s">
        <v>1607</v>
      </c>
      <c r="C445" s="811" t="s">
        <v>124</v>
      </c>
      <c r="D445" s="812">
        <v>2009</v>
      </c>
      <c r="E445" s="811" t="s">
        <v>190</v>
      </c>
      <c r="F445" s="811" t="s">
        <v>190</v>
      </c>
      <c r="G445" s="811" t="s">
        <v>1612</v>
      </c>
      <c r="H445" s="813">
        <v>40276</v>
      </c>
      <c r="I445" s="813">
        <v>40276</v>
      </c>
      <c r="J445" s="811" t="s">
        <v>1608</v>
      </c>
      <c r="K445" s="812">
        <v>116291</v>
      </c>
      <c r="L445" s="811" t="s">
        <v>1613</v>
      </c>
      <c r="M445" s="812">
        <v>282</v>
      </c>
      <c r="N445" s="811" t="s">
        <v>1608</v>
      </c>
      <c r="O445" s="812">
        <v>0</v>
      </c>
      <c r="P445" s="811" t="s">
        <v>1613</v>
      </c>
      <c r="Q445" s="812">
        <v>349904</v>
      </c>
      <c r="R445" s="811" t="s">
        <v>1341</v>
      </c>
      <c r="S445" s="811" t="s">
        <v>1341</v>
      </c>
      <c r="T445" s="812" t="b">
        <v>0</v>
      </c>
      <c r="U445" s="811" t="s">
        <v>1341</v>
      </c>
      <c r="V445" s="811" t="s">
        <v>1341</v>
      </c>
    </row>
    <row r="446" spans="1:22" x14ac:dyDescent="0.3">
      <c r="A446" s="811" t="s">
        <v>8480</v>
      </c>
      <c r="B446" s="811" t="s">
        <v>1607</v>
      </c>
      <c r="C446" s="811" t="s">
        <v>124</v>
      </c>
      <c r="D446" s="812">
        <v>2009</v>
      </c>
      <c r="E446" s="811" t="s">
        <v>190</v>
      </c>
      <c r="F446" s="811" t="s">
        <v>190</v>
      </c>
      <c r="G446" s="811" t="s">
        <v>1612</v>
      </c>
      <c r="H446" s="813">
        <v>40277</v>
      </c>
      <c r="I446" s="813">
        <v>40277</v>
      </c>
      <c r="J446" s="811" t="s">
        <v>1608</v>
      </c>
      <c r="K446" s="812">
        <v>111590</v>
      </c>
      <c r="L446" s="811" t="s">
        <v>1341</v>
      </c>
      <c r="M446" s="814"/>
      <c r="N446" s="811" t="s">
        <v>1608</v>
      </c>
      <c r="O446" s="812">
        <v>0</v>
      </c>
      <c r="P446" s="811" t="s">
        <v>1613</v>
      </c>
      <c r="Q446" s="812">
        <v>336094</v>
      </c>
      <c r="R446" s="811" t="s">
        <v>1341</v>
      </c>
      <c r="S446" s="811" t="s">
        <v>1341</v>
      </c>
      <c r="T446" s="812" t="b">
        <v>0</v>
      </c>
      <c r="U446" s="811" t="s">
        <v>1341</v>
      </c>
      <c r="V446" s="811" t="s">
        <v>1341</v>
      </c>
    </row>
    <row r="447" spans="1:22" x14ac:dyDescent="0.3">
      <c r="A447" s="811" t="s">
        <v>8492</v>
      </c>
      <c r="B447" s="811" t="s">
        <v>1607</v>
      </c>
      <c r="C447" s="811" t="s">
        <v>124</v>
      </c>
      <c r="D447" s="812">
        <v>2009</v>
      </c>
      <c r="E447" s="811" t="s">
        <v>8463</v>
      </c>
      <c r="F447" s="811" t="s">
        <v>8493</v>
      </c>
      <c r="G447" s="811" t="s">
        <v>1612</v>
      </c>
      <c r="H447" s="813">
        <v>40332</v>
      </c>
      <c r="I447" s="813">
        <v>40332</v>
      </c>
      <c r="J447" s="811" t="s">
        <v>1608</v>
      </c>
      <c r="K447" s="812">
        <v>268016</v>
      </c>
      <c r="L447" s="811" t="s">
        <v>1341</v>
      </c>
      <c r="M447" s="814"/>
      <c r="N447" s="811" t="s">
        <v>1608</v>
      </c>
      <c r="O447" s="812">
        <v>2274</v>
      </c>
      <c r="P447" s="811" t="s">
        <v>1613</v>
      </c>
      <c r="Q447" s="812">
        <v>4224</v>
      </c>
      <c r="R447" s="811" t="s">
        <v>1341</v>
      </c>
      <c r="S447" s="811" t="s">
        <v>1341</v>
      </c>
      <c r="T447" s="812" t="b">
        <v>0</v>
      </c>
      <c r="U447" s="811" t="s">
        <v>1341</v>
      </c>
      <c r="V447" s="811" t="s">
        <v>1341</v>
      </c>
    </row>
    <row r="448" spans="1:22" x14ac:dyDescent="0.3">
      <c r="A448" s="811" t="s">
        <v>8490</v>
      </c>
      <c r="B448" s="811" t="s">
        <v>1607</v>
      </c>
      <c r="C448" s="811" t="s">
        <v>124</v>
      </c>
      <c r="D448" s="812">
        <v>2009</v>
      </c>
      <c r="E448" s="811" t="s">
        <v>190</v>
      </c>
      <c r="F448" s="811" t="s">
        <v>190</v>
      </c>
      <c r="G448" s="811" t="s">
        <v>1612</v>
      </c>
      <c r="H448" s="813">
        <v>40276</v>
      </c>
      <c r="I448" s="813">
        <v>40276</v>
      </c>
      <c r="J448" s="811" t="s">
        <v>1608</v>
      </c>
      <c r="K448" s="812">
        <v>88137</v>
      </c>
      <c r="L448" s="811" t="s">
        <v>1341</v>
      </c>
      <c r="M448" s="814"/>
      <c r="N448" s="811" t="s">
        <v>1608</v>
      </c>
      <c r="O448" s="812">
        <v>0</v>
      </c>
      <c r="P448" s="811" t="s">
        <v>1613</v>
      </c>
      <c r="Q448" s="812">
        <v>265541</v>
      </c>
      <c r="R448" s="811" t="s">
        <v>1341</v>
      </c>
      <c r="S448" s="811" t="s">
        <v>1341</v>
      </c>
      <c r="T448" s="812" t="b">
        <v>0</v>
      </c>
      <c r="U448" s="811" t="s">
        <v>1341</v>
      </c>
      <c r="V448" s="811" t="s">
        <v>1341</v>
      </c>
    </row>
    <row r="449" spans="1:22" x14ac:dyDescent="0.3">
      <c r="A449" s="811" t="s">
        <v>8491</v>
      </c>
      <c r="B449" s="811" t="s">
        <v>1607</v>
      </c>
      <c r="C449" s="811" t="s">
        <v>124</v>
      </c>
      <c r="D449" s="812">
        <v>2009</v>
      </c>
      <c r="E449" s="811" t="s">
        <v>190</v>
      </c>
      <c r="F449" s="811" t="s">
        <v>190</v>
      </c>
      <c r="G449" s="811" t="s">
        <v>1612</v>
      </c>
      <c r="H449" s="813">
        <v>40276</v>
      </c>
      <c r="I449" s="813">
        <v>40276</v>
      </c>
      <c r="J449" s="811" t="s">
        <v>1608</v>
      </c>
      <c r="K449" s="812">
        <v>95975</v>
      </c>
      <c r="L449" s="811" t="s">
        <v>1613</v>
      </c>
      <c r="M449" s="812">
        <v>231</v>
      </c>
      <c r="N449" s="811" t="s">
        <v>1608</v>
      </c>
      <c r="O449" s="812">
        <v>463</v>
      </c>
      <c r="P449" s="811" t="s">
        <v>1613</v>
      </c>
      <c r="Q449" s="812">
        <v>291424</v>
      </c>
      <c r="R449" s="811" t="s">
        <v>1341</v>
      </c>
      <c r="S449" s="811" t="s">
        <v>1341</v>
      </c>
      <c r="T449" s="812" t="b">
        <v>0</v>
      </c>
      <c r="U449" s="811" t="s">
        <v>1341</v>
      </c>
      <c r="V449" s="811" t="s">
        <v>1341</v>
      </c>
    </row>
    <row r="450" spans="1:22" x14ac:dyDescent="0.3">
      <c r="A450" s="811" t="s">
        <v>8485</v>
      </c>
      <c r="B450" s="811" t="s">
        <v>1607</v>
      </c>
      <c r="C450" s="811" t="s">
        <v>124</v>
      </c>
      <c r="D450" s="812">
        <v>2009</v>
      </c>
      <c r="E450" s="811" t="s">
        <v>190</v>
      </c>
      <c r="F450" s="811" t="s">
        <v>190</v>
      </c>
      <c r="G450" s="811" t="s">
        <v>1612</v>
      </c>
      <c r="H450" s="813">
        <v>40276</v>
      </c>
      <c r="I450" s="813">
        <v>40276</v>
      </c>
      <c r="J450" s="811" t="s">
        <v>1608</v>
      </c>
      <c r="K450" s="812">
        <v>105794</v>
      </c>
      <c r="L450" s="811" t="s">
        <v>1341</v>
      </c>
      <c r="M450" s="814"/>
      <c r="N450" s="811" t="s">
        <v>1608</v>
      </c>
      <c r="O450" s="812">
        <v>0</v>
      </c>
      <c r="P450" s="811" t="s">
        <v>1613</v>
      </c>
      <c r="Q450" s="812">
        <v>317531</v>
      </c>
      <c r="R450" s="811" t="s">
        <v>1341</v>
      </c>
      <c r="S450" s="811" t="s">
        <v>1341</v>
      </c>
      <c r="T450" s="812" t="b">
        <v>0</v>
      </c>
      <c r="U450" s="811" t="s">
        <v>1341</v>
      </c>
      <c r="V450" s="811" t="s">
        <v>1341</v>
      </c>
    </row>
    <row r="451" spans="1:22" x14ac:dyDescent="0.3">
      <c r="A451" s="811" t="s">
        <v>8484</v>
      </c>
      <c r="B451" s="811" t="s">
        <v>1607</v>
      </c>
      <c r="C451" s="811" t="s">
        <v>124</v>
      </c>
      <c r="D451" s="812">
        <v>2009</v>
      </c>
      <c r="E451" s="811" t="s">
        <v>190</v>
      </c>
      <c r="F451" s="811" t="s">
        <v>190</v>
      </c>
      <c r="G451" s="811" t="s">
        <v>1612</v>
      </c>
      <c r="H451" s="813">
        <v>40276</v>
      </c>
      <c r="I451" s="813">
        <v>40276</v>
      </c>
      <c r="J451" s="811" t="s">
        <v>1608</v>
      </c>
      <c r="K451" s="812">
        <v>117670</v>
      </c>
      <c r="L451" s="811" t="s">
        <v>1341</v>
      </c>
      <c r="M451" s="814"/>
      <c r="N451" s="811" t="s">
        <v>1608</v>
      </c>
      <c r="O451" s="812">
        <v>311</v>
      </c>
      <c r="P451" s="811" t="s">
        <v>1613</v>
      </c>
      <c r="Q451" s="812">
        <v>355427</v>
      </c>
      <c r="R451" s="811" t="s">
        <v>1341</v>
      </c>
      <c r="S451" s="811" t="s">
        <v>1341</v>
      </c>
      <c r="T451" s="812" t="b">
        <v>0</v>
      </c>
      <c r="U451" s="811" t="s">
        <v>1341</v>
      </c>
      <c r="V451" s="811" t="s">
        <v>1341</v>
      </c>
    </row>
    <row r="452" spans="1:22" x14ac:dyDescent="0.3">
      <c r="A452" s="811" t="s">
        <v>8474</v>
      </c>
      <c r="B452" s="811" t="s">
        <v>1607</v>
      </c>
      <c r="C452" s="811" t="s">
        <v>124</v>
      </c>
      <c r="D452" s="812">
        <v>2009</v>
      </c>
      <c r="E452" s="811" t="s">
        <v>190</v>
      </c>
      <c r="F452" s="811" t="s">
        <v>190</v>
      </c>
      <c r="G452" s="811" t="s">
        <v>1612</v>
      </c>
      <c r="H452" s="813">
        <v>40276</v>
      </c>
      <c r="I452" s="813">
        <v>40276</v>
      </c>
      <c r="J452" s="811" t="s">
        <v>1608</v>
      </c>
      <c r="K452" s="812">
        <v>112440</v>
      </c>
      <c r="L452" s="811" t="s">
        <v>1341</v>
      </c>
      <c r="M452" s="814"/>
      <c r="N452" s="811" t="s">
        <v>1608</v>
      </c>
      <c r="O452" s="812">
        <v>0</v>
      </c>
      <c r="P452" s="811" t="s">
        <v>1613</v>
      </c>
      <c r="Q452" s="812">
        <v>337542</v>
      </c>
      <c r="R452" s="811" t="s">
        <v>1341</v>
      </c>
      <c r="S452" s="811" t="s">
        <v>1341</v>
      </c>
      <c r="T452" s="812" t="b">
        <v>0</v>
      </c>
      <c r="U452" s="811" t="s">
        <v>1341</v>
      </c>
      <c r="V452" s="811" t="s">
        <v>1341</v>
      </c>
    </row>
    <row r="453" spans="1:22" x14ac:dyDescent="0.3">
      <c r="A453" s="811" t="s">
        <v>8483</v>
      </c>
      <c r="B453" s="811" t="s">
        <v>1607</v>
      </c>
      <c r="C453" s="811" t="s">
        <v>124</v>
      </c>
      <c r="D453" s="812">
        <v>2009</v>
      </c>
      <c r="E453" s="811" t="s">
        <v>190</v>
      </c>
      <c r="F453" s="811" t="s">
        <v>190</v>
      </c>
      <c r="G453" s="811" t="s">
        <v>1612</v>
      </c>
      <c r="H453" s="813">
        <v>40277</v>
      </c>
      <c r="I453" s="813">
        <v>40277</v>
      </c>
      <c r="J453" s="811" t="s">
        <v>1608</v>
      </c>
      <c r="K453" s="812">
        <v>99672</v>
      </c>
      <c r="L453" s="811" t="s">
        <v>1341</v>
      </c>
      <c r="M453" s="814"/>
      <c r="N453" s="811" t="s">
        <v>1608</v>
      </c>
      <c r="O453" s="812">
        <v>0</v>
      </c>
      <c r="P453" s="811" t="s">
        <v>1613</v>
      </c>
      <c r="Q453" s="812">
        <v>304467</v>
      </c>
      <c r="R453" s="811" t="s">
        <v>1341</v>
      </c>
      <c r="S453" s="811" t="s">
        <v>1341</v>
      </c>
      <c r="T453" s="812" t="b">
        <v>0</v>
      </c>
      <c r="U453" s="811" t="s">
        <v>1341</v>
      </c>
      <c r="V453" s="811" t="s">
        <v>1341</v>
      </c>
    </row>
    <row r="454" spans="1:22" x14ac:dyDescent="0.3">
      <c r="A454" s="811" t="s">
        <v>8494</v>
      </c>
      <c r="B454" s="811" t="s">
        <v>1607</v>
      </c>
      <c r="C454" s="811" t="s">
        <v>124</v>
      </c>
      <c r="D454" s="812">
        <v>2009</v>
      </c>
      <c r="E454" s="811" t="s">
        <v>190</v>
      </c>
      <c r="F454" s="811" t="s">
        <v>190</v>
      </c>
      <c r="G454" s="811" t="s">
        <v>1612</v>
      </c>
      <c r="H454" s="813">
        <v>40277</v>
      </c>
      <c r="I454" s="813">
        <v>40277</v>
      </c>
      <c r="J454" s="811" t="s">
        <v>1608</v>
      </c>
      <c r="K454" s="812">
        <v>104281</v>
      </c>
      <c r="L454" s="811" t="s">
        <v>1341</v>
      </c>
      <c r="M454" s="814"/>
      <c r="N454" s="811" t="s">
        <v>1608</v>
      </c>
      <c r="O454" s="812">
        <v>0</v>
      </c>
      <c r="P454" s="811" t="s">
        <v>1613</v>
      </c>
      <c r="Q454" s="812">
        <v>313051</v>
      </c>
      <c r="R454" s="811" t="s">
        <v>1341</v>
      </c>
      <c r="S454" s="811" t="s">
        <v>1341</v>
      </c>
      <c r="T454" s="812" t="b">
        <v>0</v>
      </c>
      <c r="U454" s="811" t="s">
        <v>1341</v>
      </c>
      <c r="V454" s="811" t="s">
        <v>1341</v>
      </c>
    </row>
    <row r="455" spans="1:22" x14ac:dyDescent="0.3">
      <c r="A455" s="811" t="s">
        <v>8481</v>
      </c>
      <c r="B455" s="811" t="s">
        <v>1607</v>
      </c>
      <c r="C455" s="811" t="s">
        <v>124</v>
      </c>
      <c r="D455" s="812">
        <v>2009</v>
      </c>
      <c r="E455" s="811" t="s">
        <v>190</v>
      </c>
      <c r="F455" s="811" t="s">
        <v>190</v>
      </c>
      <c r="G455" s="811" t="s">
        <v>1612</v>
      </c>
      <c r="H455" s="813">
        <v>40277</v>
      </c>
      <c r="I455" s="813">
        <v>40277</v>
      </c>
      <c r="J455" s="811" t="s">
        <v>1608</v>
      </c>
      <c r="K455" s="812">
        <v>117720</v>
      </c>
      <c r="L455" s="811" t="s">
        <v>1341</v>
      </c>
      <c r="M455" s="814"/>
      <c r="N455" s="811" t="s">
        <v>1608</v>
      </c>
      <c r="O455" s="812">
        <v>0</v>
      </c>
      <c r="P455" s="811" t="s">
        <v>1613</v>
      </c>
      <c r="Q455" s="812">
        <v>353357</v>
      </c>
      <c r="R455" s="811" t="s">
        <v>1341</v>
      </c>
      <c r="S455" s="811" t="s">
        <v>1341</v>
      </c>
      <c r="T455" s="812" t="b">
        <v>0</v>
      </c>
      <c r="U455" s="811" t="s">
        <v>1341</v>
      </c>
      <c r="V455" s="811" t="s">
        <v>1341</v>
      </c>
    </row>
    <row r="456" spans="1:22" x14ac:dyDescent="0.3">
      <c r="A456" s="811" t="s">
        <v>2321</v>
      </c>
      <c r="B456" s="811" t="s">
        <v>1607</v>
      </c>
      <c r="C456" s="811" t="s">
        <v>356</v>
      </c>
      <c r="D456" s="812">
        <v>2005</v>
      </c>
      <c r="E456" s="811" t="s">
        <v>1811</v>
      </c>
      <c r="F456" s="811" t="s">
        <v>1812</v>
      </c>
      <c r="G456" s="811" t="s">
        <v>1612</v>
      </c>
      <c r="H456" s="813">
        <v>38848</v>
      </c>
      <c r="I456" s="813">
        <v>38848</v>
      </c>
      <c r="J456" s="811" t="s">
        <v>1635</v>
      </c>
      <c r="K456" s="812">
        <v>201655</v>
      </c>
      <c r="L456" s="811" t="s">
        <v>1613</v>
      </c>
      <c r="M456" s="812">
        <v>364</v>
      </c>
      <c r="N456" s="811" t="s">
        <v>1635</v>
      </c>
      <c r="O456" s="812">
        <v>364</v>
      </c>
      <c r="P456" s="811" t="s">
        <v>1341</v>
      </c>
      <c r="Q456" s="814"/>
      <c r="R456" s="811" t="s">
        <v>250</v>
      </c>
      <c r="S456" s="811" t="s">
        <v>2646</v>
      </c>
      <c r="T456" s="812" t="b">
        <v>0</v>
      </c>
      <c r="U456" s="811" t="s">
        <v>1341</v>
      </c>
      <c r="V456" s="811" t="s">
        <v>1341</v>
      </c>
    </row>
    <row r="457" spans="1:22" x14ac:dyDescent="0.3">
      <c r="A457" s="811" t="s">
        <v>2323</v>
      </c>
      <c r="B457" s="811" t="s">
        <v>1607</v>
      </c>
      <c r="C457" s="811" t="s">
        <v>356</v>
      </c>
      <c r="D457" s="812">
        <v>2006</v>
      </c>
      <c r="E457" s="811" t="s">
        <v>1811</v>
      </c>
      <c r="F457" s="811" t="s">
        <v>1812</v>
      </c>
      <c r="G457" s="811" t="s">
        <v>1612</v>
      </c>
      <c r="H457" s="813">
        <v>39209</v>
      </c>
      <c r="I457" s="813">
        <v>39209</v>
      </c>
      <c r="J457" s="811" t="s">
        <v>1635</v>
      </c>
      <c r="K457" s="812">
        <v>206496</v>
      </c>
      <c r="L457" s="811" t="s">
        <v>1341</v>
      </c>
      <c r="M457" s="814"/>
      <c r="N457" s="811" t="s">
        <v>1635</v>
      </c>
      <c r="O457" s="812">
        <v>206496</v>
      </c>
      <c r="P457" s="811" t="s">
        <v>1341</v>
      </c>
      <c r="Q457" s="814"/>
      <c r="R457" s="811" t="s">
        <v>250</v>
      </c>
      <c r="S457" s="811" t="s">
        <v>2647</v>
      </c>
      <c r="T457" s="812" t="b">
        <v>0</v>
      </c>
      <c r="U457" s="811" t="s">
        <v>1341</v>
      </c>
      <c r="V457" s="811" t="s">
        <v>1341</v>
      </c>
    </row>
    <row r="458" spans="1:22" x14ac:dyDescent="0.3">
      <c r="A458" s="811" t="s">
        <v>2325</v>
      </c>
      <c r="B458" s="811" t="s">
        <v>1607</v>
      </c>
      <c r="C458" s="811" t="s">
        <v>356</v>
      </c>
      <c r="D458" s="812">
        <v>2007</v>
      </c>
      <c r="E458" s="811" t="s">
        <v>1811</v>
      </c>
      <c r="F458" s="811" t="s">
        <v>1812</v>
      </c>
      <c r="G458" s="811" t="s">
        <v>1612</v>
      </c>
      <c r="H458" s="813">
        <v>39582</v>
      </c>
      <c r="I458" s="813">
        <v>39582</v>
      </c>
      <c r="J458" s="811" t="s">
        <v>1635</v>
      </c>
      <c r="K458" s="812">
        <v>211571</v>
      </c>
      <c r="L458" s="811" t="s">
        <v>1341</v>
      </c>
      <c r="M458" s="814"/>
      <c r="N458" s="811" t="s">
        <v>1635</v>
      </c>
      <c r="O458" s="812">
        <v>211571</v>
      </c>
      <c r="P458" s="811" t="s">
        <v>1341</v>
      </c>
      <c r="Q458" s="814"/>
      <c r="R458" s="811" t="s">
        <v>250</v>
      </c>
      <c r="S458" s="811" t="s">
        <v>2650</v>
      </c>
      <c r="T458" s="812" t="b">
        <v>0</v>
      </c>
      <c r="U458" s="811" t="s">
        <v>1341</v>
      </c>
      <c r="V458" s="811" t="s">
        <v>1341</v>
      </c>
    </row>
    <row r="459" spans="1:22" x14ac:dyDescent="0.3">
      <c r="A459" s="811" t="s">
        <v>1810</v>
      </c>
      <c r="B459" s="811" t="s">
        <v>1607</v>
      </c>
      <c r="C459" s="811" t="s">
        <v>356</v>
      </c>
      <c r="D459" s="812">
        <v>2008</v>
      </c>
      <c r="E459" s="811" t="s">
        <v>1811</v>
      </c>
      <c r="F459" s="811" t="s">
        <v>1812</v>
      </c>
      <c r="G459" s="811" t="s">
        <v>1612</v>
      </c>
      <c r="H459" s="813">
        <v>39937</v>
      </c>
      <c r="I459" s="813">
        <v>39937</v>
      </c>
      <c r="J459" s="811" t="s">
        <v>1635</v>
      </c>
      <c r="K459" s="812">
        <v>201775</v>
      </c>
      <c r="L459" s="811" t="s">
        <v>1613</v>
      </c>
      <c r="M459" s="812">
        <v>834</v>
      </c>
      <c r="N459" s="811" t="s">
        <v>1635</v>
      </c>
      <c r="O459" s="812">
        <v>834</v>
      </c>
      <c r="P459" s="811" t="s">
        <v>1341</v>
      </c>
      <c r="Q459" s="814"/>
      <c r="R459" s="811" t="s">
        <v>250</v>
      </c>
      <c r="S459" s="811" t="s">
        <v>1798</v>
      </c>
      <c r="T459" s="812" t="b">
        <v>0</v>
      </c>
      <c r="U459" s="811" t="s">
        <v>1341</v>
      </c>
      <c r="V459" s="811" t="s">
        <v>1341</v>
      </c>
    </row>
    <row r="460" spans="1:22" x14ac:dyDescent="0.3">
      <c r="A460" s="811" t="s">
        <v>2336</v>
      </c>
      <c r="B460" s="811" t="s">
        <v>1607</v>
      </c>
      <c r="C460" s="811" t="s">
        <v>1369</v>
      </c>
      <c r="D460" s="812">
        <v>2005</v>
      </c>
      <c r="E460" s="811" t="s">
        <v>1667</v>
      </c>
      <c r="F460" s="811" t="s">
        <v>1673</v>
      </c>
      <c r="G460" s="811" t="s">
        <v>1668</v>
      </c>
      <c r="H460" s="813">
        <v>38847</v>
      </c>
      <c r="I460" s="813">
        <v>38848</v>
      </c>
      <c r="J460" s="811" t="s">
        <v>1608</v>
      </c>
      <c r="K460" s="812">
        <v>48216</v>
      </c>
      <c r="L460" s="811" t="s">
        <v>1341</v>
      </c>
      <c r="M460" s="814"/>
      <c r="N460" s="811" t="s">
        <v>1613</v>
      </c>
      <c r="O460" s="812">
        <v>76829</v>
      </c>
      <c r="P460" s="811" t="s">
        <v>1608</v>
      </c>
      <c r="Q460" s="812">
        <v>2009</v>
      </c>
      <c r="R460" s="811" t="s">
        <v>1341</v>
      </c>
      <c r="S460" s="811" t="s">
        <v>1341</v>
      </c>
      <c r="T460" s="812" t="b">
        <v>0</v>
      </c>
      <c r="U460" s="811" t="s">
        <v>1341</v>
      </c>
      <c r="V460" s="811" t="s">
        <v>1341</v>
      </c>
    </row>
    <row r="461" spans="1:22" x14ac:dyDescent="0.3">
      <c r="A461" s="811" t="s">
        <v>2334</v>
      </c>
      <c r="B461" s="811" t="s">
        <v>1607</v>
      </c>
      <c r="C461" s="811" t="s">
        <v>1369</v>
      </c>
      <c r="D461" s="812">
        <v>2005</v>
      </c>
      <c r="E461" s="811" t="s">
        <v>1667</v>
      </c>
      <c r="F461" s="811" t="s">
        <v>1673</v>
      </c>
      <c r="G461" s="811" t="s">
        <v>1668</v>
      </c>
      <c r="H461" s="813">
        <v>38847</v>
      </c>
      <c r="I461" s="813">
        <v>38848</v>
      </c>
      <c r="J461" s="811" t="s">
        <v>1608</v>
      </c>
      <c r="K461" s="812">
        <v>24230</v>
      </c>
      <c r="L461" s="811" t="s">
        <v>1341</v>
      </c>
      <c r="M461" s="814"/>
      <c r="N461" s="811" t="s">
        <v>1613</v>
      </c>
      <c r="O461" s="812">
        <v>38610</v>
      </c>
      <c r="P461" s="811" t="s">
        <v>1608</v>
      </c>
      <c r="Q461" s="812">
        <v>1010</v>
      </c>
      <c r="R461" s="811" t="s">
        <v>1341</v>
      </c>
      <c r="S461" s="811" t="s">
        <v>1341</v>
      </c>
      <c r="T461" s="812" t="b">
        <v>0</v>
      </c>
      <c r="U461" s="811" t="s">
        <v>1341</v>
      </c>
      <c r="V461" s="811" t="s">
        <v>1341</v>
      </c>
    </row>
    <row r="462" spans="1:22" x14ac:dyDescent="0.3">
      <c r="A462" s="811" t="s">
        <v>1029</v>
      </c>
      <c r="B462" s="811" t="s">
        <v>1607</v>
      </c>
      <c r="C462" s="811" t="s">
        <v>1369</v>
      </c>
      <c r="D462" s="812">
        <v>2005</v>
      </c>
      <c r="E462" s="811" t="s">
        <v>1667</v>
      </c>
      <c r="F462" s="811" t="s">
        <v>1673</v>
      </c>
      <c r="G462" s="811" t="s">
        <v>1668</v>
      </c>
      <c r="H462" s="813">
        <v>38847</v>
      </c>
      <c r="I462" s="813">
        <v>38848</v>
      </c>
      <c r="J462" s="811" t="s">
        <v>1608</v>
      </c>
      <c r="K462" s="812">
        <v>45854</v>
      </c>
      <c r="L462" s="811" t="s">
        <v>1341</v>
      </c>
      <c r="M462" s="814"/>
      <c r="N462" s="811" t="s">
        <v>1613</v>
      </c>
      <c r="O462" s="812">
        <v>71575</v>
      </c>
      <c r="P462" s="811" t="s">
        <v>1608</v>
      </c>
      <c r="Q462" s="812">
        <v>936</v>
      </c>
      <c r="R462" s="811" t="s">
        <v>1341</v>
      </c>
      <c r="S462" s="811" t="s">
        <v>1341</v>
      </c>
      <c r="T462" s="812" t="b">
        <v>0</v>
      </c>
      <c r="U462" s="811" t="s">
        <v>1341</v>
      </c>
      <c r="V462" s="811" t="s">
        <v>1341</v>
      </c>
    </row>
    <row r="463" spans="1:22" x14ac:dyDescent="0.3">
      <c r="A463" s="811" t="s">
        <v>1030</v>
      </c>
      <c r="B463" s="811" t="s">
        <v>1607</v>
      </c>
      <c r="C463" s="811" t="s">
        <v>1369</v>
      </c>
      <c r="D463" s="812">
        <v>2005</v>
      </c>
      <c r="E463" s="811" t="s">
        <v>1667</v>
      </c>
      <c r="F463" s="811" t="s">
        <v>1673</v>
      </c>
      <c r="G463" s="811" t="s">
        <v>1668</v>
      </c>
      <c r="H463" s="813">
        <v>38847</v>
      </c>
      <c r="I463" s="813">
        <v>38848</v>
      </c>
      <c r="J463" s="811" t="s">
        <v>1608</v>
      </c>
      <c r="K463" s="812">
        <v>50529</v>
      </c>
      <c r="L463" s="811" t="s">
        <v>1341</v>
      </c>
      <c r="M463" s="814"/>
      <c r="N463" s="811" t="s">
        <v>1613</v>
      </c>
      <c r="O463" s="812">
        <v>78872</v>
      </c>
      <c r="P463" s="811" t="s">
        <v>1608</v>
      </c>
      <c r="Q463" s="812">
        <v>1031</v>
      </c>
      <c r="R463" s="811" t="s">
        <v>1341</v>
      </c>
      <c r="S463" s="811" t="s">
        <v>1341</v>
      </c>
      <c r="T463" s="812" t="b">
        <v>0</v>
      </c>
      <c r="U463" s="811" t="s">
        <v>1341</v>
      </c>
      <c r="V463" s="811" t="s">
        <v>1341</v>
      </c>
    </row>
    <row r="464" spans="1:22" x14ac:dyDescent="0.3">
      <c r="A464" s="811" t="s">
        <v>2335</v>
      </c>
      <c r="B464" s="811" t="s">
        <v>1607</v>
      </c>
      <c r="C464" s="811" t="s">
        <v>1369</v>
      </c>
      <c r="D464" s="812">
        <v>2005</v>
      </c>
      <c r="E464" s="811" t="s">
        <v>1667</v>
      </c>
      <c r="F464" s="811" t="s">
        <v>1673</v>
      </c>
      <c r="G464" s="811" t="s">
        <v>1668</v>
      </c>
      <c r="H464" s="813">
        <v>38847</v>
      </c>
      <c r="I464" s="813">
        <v>38848</v>
      </c>
      <c r="J464" s="811" t="s">
        <v>1608</v>
      </c>
      <c r="K464" s="812">
        <v>24211</v>
      </c>
      <c r="L464" s="811" t="s">
        <v>1341</v>
      </c>
      <c r="M464" s="814"/>
      <c r="N464" s="811" t="s">
        <v>1613</v>
      </c>
      <c r="O464" s="812">
        <v>38579</v>
      </c>
      <c r="P464" s="811" t="s">
        <v>1608</v>
      </c>
      <c r="Q464" s="812">
        <v>1006</v>
      </c>
      <c r="R464" s="811" t="s">
        <v>1341</v>
      </c>
      <c r="S464" s="811" t="s">
        <v>1341</v>
      </c>
      <c r="T464" s="812" t="b">
        <v>0</v>
      </c>
      <c r="U464" s="811" t="s">
        <v>1341</v>
      </c>
      <c r="V464" s="811" t="s">
        <v>1341</v>
      </c>
    </row>
    <row r="465" spans="1:22" x14ac:dyDescent="0.3">
      <c r="A465" s="811" t="s">
        <v>2327</v>
      </c>
      <c r="B465" s="811" t="s">
        <v>1607</v>
      </c>
      <c r="C465" s="811" t="s">
        <v>1369</v>
      </c>
      <c r="D465" s="812">
        <v>2006</v>
      </c>
      <c r="E465" s="811" t="s">
        <v>1667</v>
      </c>
      <c r="F465" s="811" t="s">
        <v>1673</v>
      </c>
      <c r="G465" s="811" t="s">
        <v>1668</v>
      </c>
      <c r="H465" s="813">
        <v>39212</v>
      </c>
      <c r="I465" s="813">
        <v>39213</v>
      </c>
      <c r="J465" s="811" t="s">
        <v>1608</v>
      </c>
      <c r="K465" s="812">
        <v>50203</v>
      </c>
      <c r="L465" s="811" t="s">
        <v>1341</v>
      </c>
      <c r="M465" s="814"/>
      <c r="N465" s="811" t="s">
        <v>1613</v>
      </c>
      <c r="O465" s="812">
        <v>88863</v>
      </c>
      <c r="P465" s="811" t="s">
        <v>1608</v>
      </c>
      <c r="Q465" s="812">
        <v>1553</v>
      </c>
      <c r="R465" s="811" t="s">
        <v>1341</v>
      </c>
      <c r="S465" s="811" t="s">
        <v>1341</v>
      </c>
      <c r="T465" s="812" t="b">
        <v>0</v>
      </c>
      <c r="U465" s="811" t="s">
        <v>1341</v>
      </c>
      <c r="V465" s="811" t="s">
        <v>1341</v>
      </c>
    </row>
    <row r="466" spans="1:22" x14ac:dyDescent="0.3">
      <c r="A466" s="811" t="s">
        <v>2345</v>
      </c>
      <c r="B466" s="811" t="s">
        <v>1607</v>
      </c>
      <c r="C466" s="811" t="s">
        <v>1369</v>
      </c>
      <c r="D466" s="812">
        <v>2006</v>
      </c>
      <c r="E466" s="811" t="s">
        <v>1667</v>
      </c>
      <c r="F466" s="811" t="s">
        <v>1673</v>
      </c>
      <c r="G466" s="811" t="s">
        <v>1668</v>
      </c>
      <c r="H466" s="813">
        <v>39212</v>
      </c>
      <c r="I466" s="813">
        <v>39213</v>
      </c>
      <c r="J466" s="811" t="s">
        <v>1608</v>
      </c>
      <c r="K466" s="812">
        <v>24803</v>
      </c>
      <c r="L466" s="811" t="s">
        <v>1341</v>
      </c>
      <c r="M466" s="814"/>
      <c r="N466" s="811" t="s">
        <v>1613</v>
      </c>
      <c r="O466" s="812">
        <v>43903</v>
      </c>
      <c r="P466" s="811" t="s">
        <v>1608</v>
      </c>
      <c r="Q466" s="812">
        <v>767</v>
      </c>
      <c r="R466" s="811" t="s">
        <v>1341</v>
      </c>
      <c r="S466" s="811" t="s">
        <v>1341</v>
      </c>
      <c r="T466" s="812" t="b">
        <v>0</v>
      </c>
      <c r="U466" s="811" t="s">
        <v>1341</v>
      </c>
      <c r="V466" s="811" t="s">
        <v>1341</v>
      </c>
    </row>
    <row r="467" spans="1:22" x14ac:dyDescent="0.3">
      <c r="A467" s="811" t="s">
        <v>2343</v>
      </c>
      <c r="B467" s="811" t="s">
        <v>1607</v>
      </c>
      <c r="C467" s="811" t="s">
        <v>1369</v>
      </c>
      <c r="D467" s="812">
        <v>2006</v>
      </c>
      <c r="E467" s="811" t="s">
        <v>1667</v>
      </c>
      <c r="F467" s="811" t="s">
        <v>1673</v>
      </c>
      <c r="G467" s="811" t="s">
        <v>1668</v>
      </c>
      <c r="H467" s="813">
        <v>39212</v>
      </c>
      <c r="I467" s="813">
        <v>39212</v>
      </c>
      <c r="J467" s="811" t="s">
        <v>1608</v>
      </c>
      <c r="K467" s="812">
        <v>24655</v>
      </c>
      <c r="L467" s="811" t="s">
        <v>1341</v>
      </c>
      <c r="M467" s="814"/>
      <c r="N467" s="811" t="s">
        <v>1613</v>
      </c>
      <c r="O467" s="812">
        <v>43641</v>
      </c>
      <c r="P467" s="811" t="s">
        <v>1608</v>
      </c>
      <c r="Q467" s="812">
        <v>763</v>
      </c>
      <c r="R467" s="811" t="s">
        <v>1341</v>
      </c>
      <c r="S467" s="811" t="s">
        <v>1341</v>
      </c>
      <c r="T467" s="812" t="b">
        <v>0</v>
      </c>
      <c r="U467" s="811" t="s">
        <v>1341</v>
      </c>
      <c r="V467" s="811" t="s">
        <v>1341</v>
      </c>
    </row>
    <row r="468" spans="1:22" x14ac:dyDescent="0.3">
      <c r="A468" s="811" t="s">
        <v>2339</v>
      </c>
      <c r="B468" s="811" t="s">
        <v>1607</v>
      </c>
      <c r="C468" s="811" t="s">
        <v>1369</v>
      </c>
      <c r="D468" s="812">
        <v>2006</v>
      </c>
      <c r="E468" s="811" t="s">
        <v>1667</v>
      </c>
      <c r="F468" s="811" t="s">
        <v>1673</v>
      </c>
      <c r="G468" s="811" t="s">
        <v>1668</v>
      </c>
      <c r="H468" s="813">
        <v>39212</v>
      </c>
      <c r="I468" s="813">
        <v>39212</v>
      </c>
      <c r="J468" s="811" t="s">
        <v>1608</v>
      </c>
      <c r="K468" s="812">
        <v>24876</v>
      </c>
      <c r="L468" s="811" t="s">
        <v>1341</v>
      </c>
      <c r="M468" s="814"/>
      <c r="N468" s="811" t="s">
        <v>1613</v>
      </c>
      <c r="O468" s="812">
        <v>44032</v>
      </c>
      <c r="P468" s="811" t="s">
        <v>1608</v>
      </c>
      <c r="Q468" s="812">
        <v>769</v>
      </c>
      <c r="R468" s="811" t="s">
        <v>1341</v>
      </c>
      <c r="S468" s="811" t="s">
        <v>1341</v>
      </c>
      <c r="T468" s="812" t="b">
        <v>0</v>
      </c>
      <c r="U468" s="811" t="s">
        <v>1341</v>
      </c>
      <c r="V468" s="811" t="s">
        <v>1341</v>
      </c>
    </row>
    <row r="469" spans="1:22" x14ac:dyDescent="0.3">
      <c r="A469" s="811" t="s">
        <v>2333</v>
      </c>
      <c r="B469" s="811" t="s">
        <v>1607</v>
      </c>
      <c r="C469" s="811" t="s">
        <v>1369</v>
      </c>
      <c r="D469" s="812">
        <v>2006</v>
      </c>
      <c r="E469" s="811" t="s">
        <v>1667</v>
      </c>
      <c r="F469" s="811" t="s">
        <v>1673</v>
      </c>
      <c r="G469" s="811" t="s">
        <v>1668</v>
      </c>
      <c r="H469" s="813">
        <v>39212</v>
      </c>
      <c r="I469" s="813">
        <v>39213</v>
      </c>
      <c r="J469" s="811" t="s">
        <v>1608</v>
      </c>
      <c r="K469" s="812">
        <v>24675</v>
      </c>
      <c r="L469" s="811" t="s">
        <v>1341</v>
      </c>
      <c r="M469" s="814"/>
      <c r="N469" s="811" t="s">
        <v>1613</v>
      </c>
      <c r="O469" s="812">
        <v>43677</v>
      </c>
      <c r="P469" s="811" t="s">
        <v>1608</v>
      </c>
      <c r="Q469" s="812">
        <v>763</v>
      </c>
      <c r="R469" s="811" t="s">
        <v>1341</v>
      </c>
      <c r="S469" s="811" t="s">
        <v>1341</v>
      </c>
      <c r="T469" s="812" t="b">
        <v>0</v>
      </c>
      <c r="U469" s="811" t="s">
        <v>1341</v>
      </c>
      <c r="V469" s="811" t="s">
        <v>1341</v>
      </c>
    </row>
    <row r="470" spans="1:22" x14ac:dyDescent="0.3">
      <c r="A470" s="811" t="s">
        <v>2329</v>
      </c>
      <c r="B470" s="811" t="s">
        <v>1607</v>
      </c>
      <c r="C470" s="811" t="s">
        <v>1369</v>
      </c>
      <c r="D470" s="812">
        <v>2006</v>
      </c>
      <c r="E470" s="811" t="s">
        <v>1667</v>
      </c>
      <c r="F470" s="811" t="s">
        <v>1673</v>
      </c>
      <c r="G470" s="811" t="s">
        <v>1668</v>
      </c>
      <c r="H470" s="813">
        <v>39212</v>
      </c>
      <c r="I470" s="813">
        <v>39212</v>
      </c>
      <c r="J470" s="811" t="s">
        <v>1608</v>
      </c>
      <c r="K470" s="812">
        <v>50145</v>
      </c>
      <c r="L470" s="811" t="s">
        <v>1341</v>
      </c>
      <c r="M470" s="814"/>
      <c r="N470" s="811" t="s">
        <v>1613</v>
      </c>
      <c r="O470" s="812">
        <v>88761</v>
      </c>
      <c r="P470" s="811" t="s">
        <v>1608</v>
      </c>
      <c r="Q470" s="812">
        <v>1551</v>
      </c>
      <c r="R470" s="811" t="s">
        <v>1341</v>
      </c>
      <c r="S470" s="811" t="s">
        <v>1341</v>
      </c>
      <c r="T470" s="812" t="b">
        <v>0</v>
      </c>
      <c r="U470" s="811" t="s">
        <v>1341</v>
      </c>
      <c r="V470" s="811" t="s">
        <v>1341</v>
      </c>
    </row>
    <row r="471" spans="1:22" x14ac:dyDescent="0.3">
      <c r="A471" s="811" t="s">
        <v>2330</v>
      </c>
      <c r="B471" s="811" t="s">
        <v>1607</v>
      </c>
      <c r="C471" s="811" t="s">
        <v>1369</v>
      </c>
      <c r="D471" s="812">
        <v>2007</v>
      </c>
      <c r="E471" s="811" t="s">
        <v>1667</v>
      </c>
      <c r="F471" s="811" t="s">
        <v>1673</v>
      </c>
      <c r="G471" s="811" t="s">
        <v>1668</v>
      </c>
      <c r="H471" s="813">
        <v>39582</v>
      </c>
      <c r="I471" s="813">
        <v>39583</v>
      </c>
      <c r="J471" s="811" t="s">
        <v>1608</v>
      </c>
      <c r="K471" s="812">
        <v>25399</v>
      </c>
      <c r="L471" s="811" t="s">
        <v>1341</v>
      </c>
      <c r="M471" s="814"/>
      <c r="N471" s="811" t="s">
        <v>1613</v>
      </c>
      <c r="O471" s="812">
        <v>22028</v>
      </c>
      <c r="P471" s="811" t="s">
        <v>1608</v>
      </c>
      <c r="Q471" s="812">
        <v>677</v>
      </c>
      <c r="R471" s="811" t="s">
        <v>1341</v>
      </c>
      <c r="S471" s="811" t="s">
        <v>1341</v>
      </c>
      <c r="T471" s="812" t="b">
        <v>0</v>
      </c>
      <c r="U471" s="811" t="s">
        <v>1341</v>
      </c>
      <c r="V471" s="811" t="s">
        <v>1341</v>
      </c>
    </row>
    <row r="472" spans="1:22" x14ac:dyDescent="0.3">
      <c r="A472" s="811" t="s">
        <v>2338</v>
      </c>
      <c r="B472" s="811" t="s">
        <v>1607</v>
      </c>
      <c r="C472" s="811" t="s">
        <v>1369</v>
      </c>
      <c r="D472" s="812">
        <v>2007</v>
      </c>
      <c r="E472" s="811" t="s">
        <v>1667</v>
      </c>
      <c r="F472" s="811" t="s">
        <v>1673</v>
      </c>
      <c r="G472" s="811" t="s">
        <v>1668</v>
      </c>
      <c r="H472" s="813">
        <v>39582</v>
      </c>
      <c r="I472" s="813">
        <v>39583</v>
      </c>
      <c r="J472" s="811" t="s">
        <v>1608</v>
      </c>
      <c r="K472" s="812">
        <v>20016</v>
      </c>
      <c r="L472" s="811" t="s">
        <v>1341</v>
      </c>
      <c r="M472" s="814"/>
      <c r="N472" s="811" t="s">
        <v>1613</v>
      </c>
      <c r="O472" s="812">
        <v>17360</v>
      </c>
      <c r="P472" s="811" t="s">
        <v>1608</v>
      </c>
      <c r="Q472" s="812">
        <v>619</v>
      </c>
      <c r="R472" s="811" t="s">
        <v>1341</v>
      </c>
      <c r="S472" s="811" t="s">
        <v>1341</v>
      </c>
      <c r="T472" s="812" t="b">
        <v>0</v>
      </c>
      <c r="U472" s="811" t="s">
        <v>1341</v>
      </c>
      <c r="V472" s="811" t="s">
        <v>1341</v>
      </c>
    </row>
    <row r="473" spans="1:22" x14ac:dyDescent="0.3">
      <c r="A473" s="811" t="s">
        <v>2346</v>
      </c>
      <c r="B473" s="811" t="s">
        <v>1607</v>
      </c>
      <c r="C473" s="811" t="s">
        <v>1369</v>
      </c>
      <c r="D473" s="812">
        <v>2007</v>
      </c>
      <c r="E473" s="811" t="s">
        <v>1667</v>
      </c>
      <c r="F473" s="811" t="s">
        <v>1673</v>
      </c>
      <c r="G473" s="811" t="s">
        <v>1668</v>
      </c>
      <c r="H473" s="813">
        <v>39582</v>
      </c>
      <c r="I473" s="813">
        <v>39583</v>
      </c>
      <c r="J473" s="811" t="s">
        <v>1608</v>
      </c>
      <c r="K473" s="812">
        <v>23944</v>
      </c>
      <c r="L473" s="811" t="s">
        <v>1341</v>
      </c>
      <c r="M473" s="814"/>
      <c r="N473" s="811" t="s">
        <v>1613</v>
      </c>
      <c r="O473" s="812">
        <v>20767</v>
      </c>
      <c r="P473" s="811" t="s">
        <v>1608</v>
      </c>
      <c r="Q473" s="812">
        <v>741</v>
      </c>
      <c r="R473" s="811" t="s">
        <v>1341</v>
      </c>
      <c r="S473" s="811" t="s">
        <v>1341</v>
      </c>
      <c r="T473" s="812" t="b">
        <v>0</v>
      </c>
      <c r="U473" s="811" t="s">
        <v>1341</v>
      </c>
      <c r="V473" s="811" t="s">
        <v>1341</v>
      </c>
    </row>
    <row r="474" spans="1:22" x14ac:dyDescent="0.3">
      <c r="A474" s="811" t="s">
        <v>2331</v>
      </c>
      <c r="B474" s="811" t="s">
        <v>1607</v>
      </c>
      <c r="C474" s="811" t="s">
        <v>1369</v>
      </c>
      <c r="D474" s="812">
        <v>2007</v>
      </c>
      <c r="E474" s="811" t="s">
        <v>1667</v>
      </c>
      <c r="F474" s="811" t="s">
        <v>1673</v>
      </c>
      <c r="G474" s="811" t="s">
        <v>1668</v>
      </c>
      <c r="H474" s="813">
        <v>39582</v>
      </c>
      <c r="I474" s="813">
        <v>39583</v>
      </c>
      <c r="J474" s="811" t="s">
        <v>1608</v>
      </c>
      <c r="K474" s="812">
        <v>24964</v>
      </c>
      <c r="L474" s="811" t="s">
        <v>1341</v>
      </c>
      <c r="M474" s="814"/>
      <c r="N474" s="811" t="s">
        <v>1613</v>
      </c>
      <c r="O474" s="812">
        <v>21651</v>
      </c>
      <c r="P474" s="811" t="s">
        <v>1608</v>
      </c>
      <c r="Q474" s="812">
        <v>772</v>
      </c>
      <c r="R474" s="811" t="s">
        <v>1341</v>
      </c>
      <c r="S474" s="811" t="s">
        <v>1341</v>
      </c>
      <c r="T474" s="812" t="b">
        <v>0</v>
      </c>
      <c r="U474" s="811" t="s">
        <v>1341</v>
      </c>
      <c r="V474" s="811" t="s">
        <v>1341</v>
      </c>
    </row>
    <row r="475" spans="1:22" x14ac:dyDescent="0.3">
      <c r="A475" s="811" t="s">
        <v>2337</v>
      </c>
      <c r="B475" s="811" t="s">
        <v>1607</v>
      </c>
      <c r="C475" s="811" t="s">
        <v>1369</v>
      </c>
      <c r="D475" s="812">
        <v>2007</v>
      </c>
      <c r="E475" s="811" t="s">
        <v>1667</v>
      </c>
      <c r="F475" s="811" t="s">
        <v>1673</v>
      </c>
      <c r="G475" s="811" t="s">
        <v>1668</v>
      </c>
      <c r="H475" s="813">
        <v>39582</v>
      </c>
      <c r="I475" s="813">
        <v>39583</v>
      </c>
      <c r="J475" s="811" t="s">
        <v>1608</v>
      </c>
      <c r="K475" s="812">
        <v>24667</v>
      </c>
      <c r="L475" s="811" t="s">
        <v>1341</v>
      </c>
      <c r="M475" s="814"/>
      <c r="N475" s="811" t="s">
        <v>1613</v>
      </c>
      <c r="O475" s="812">
        <v>21393</v>
      </c>
      <c r="P475" s="811" t="s">
        <v>1608</v>
      </c>
      <c r="Q475" s="812">
        <v>763</v>
      </c>
      <c r="R475" s="811" t="s">
        <v>1341</v>
      </c>
      <c r="S475" s="811" t="s">
        <v>1341</v>
      </c>
      <c r="T475" s="812" t="b">
        <v>0</v>
      </c>
      <c r="U475" s="811" t="s">
        <v>1341</v>
      </c>
      <c r="V475" s="811" t="s">
        <v>1341</v>
      </c>
    </row>
    <row r="476" spans="1:22" x14ac:dyDescent="0.3">
      <c r="A476" s="811" t="s">
        <v>2342</v>
      </c>
      <c r="B476" s="811" t="s">
        <v>1607</v>
      </c>
      <c r="C476" s="811" t="s">
        <v>1369</v>
      </c>
      <c r="D476" s="812">
        <v>2007</v>
      </c>
      <c r="E476" s="811" t="s">
        <v>1667</v>
      </c>
      <c r="F476" s="811" t="s">
        <v>1673</v>
      </c>
      <c r="G476" s="811" t="s">
        <v>1668</v>
      </c>
      <c r="H476" s="813">
        <v>39582</v>
      </c>
      <c r="I476" s="813">
        <v>39583</v>
      </c>
      <c r="J476" s="811" t="s">
        <v>1608</v>
      </c>
      <c r="K476" s="812">
        <v>24997</v>
      </c>
      <c r="L476" s="811" t="s">
        <v>1341</v>
      </c>
      <c r="M476" s="814"/>
      <c r="N476" s="811" t="s">
        <v>1613</v>
      </c>
      <c r="O476" s="812">
        <v>21680</v>
      </c>
      <c r="P476" s="811" t="s">
        <v>1608</v>
      </c>
      <c r="Q476" s="812">
        <v>510</v>
      </c>
      <c r="R476" s="811" t="s">
        <v>1341</v>
      </c>
      <c r="S476" s="811" t="s">
        <v>1341</v>
      </c>
      <c r="T476" s="812" t="b">
        <v>0</v>
      </c>
      <c r="U476" s="811" t="s">
        <v>1341</v>
      </c>
      <c r="V476" s="811" t="s">
        <v>1341</v>
      </c>
    </row>
    <row r="477" spans="1:22" x14ac:dyDescent="0.3">
      <c r="A477" s="811" t="s">
        <v>2341</v>
      </c>
      <c r="B477" s="811" t="s">
        <v>1607</v>
      </c>
      <c r="C477" s="811" t="s">
        <v>1369</v>
      </c>
      <c r="D477" s="812">
        <v>2007</v>
      </c>
      <c r="E477" s="811" t="s">
        <v>1667</v>
      </c>
      <c r="F477" s="811" t="s">
        <v>1673</v>
      </c>
      <c r="G477" s="811" t="s">
        <v>1668</v>
      </c>
      <c r="H477" s="813">
        <v>39582</v>
      </c>
      <c r="I477" s="813">
        <v>39583</v>
      </c>
      <c r="J477" s="811" t="s">
        <v>1608</v>
      </c>
      <c r="K477" s="812">
        <v>25015</v>
      </c>
      <c r="L477" s="811" t="s">
        <v>1341</v>
      </c>
      <c r="M477" s="814"/>
      <c r="N477" s="811" t="s">
        <v>1613</v>
      </c>
      <c r="O477" s="812">
        <v>21695</v>
      </c>
      <c r="P477" s="811" t="s">
        <v>1608</v>
      </c>
      <c r="Q477" s="812">
        <v>511</v>
      </c>
      <c r="R477" s="811" t="s">
        <v>1341</v>
      </c>
      <c r="S477" s="811" t="s">
        <v>1341</v>
      </c>
      <c r="T477" s="812" t="b">
        <v>0</v>
      </c>
      <c r="U477" s="811" t="s">
        <v>1341</v>
      </c>
      <c r="V477" s="811" t="s">
        <v>1341</v>
      </c>
    </row>
    <row r="478" spans="1:22" x14ac:dyDescent="0.3">
      <c r="A478" s="811" t="s">
        <v>2340</v>
      </c>
      <c r="B478" s="811" t="s">
        <v>1607</v>
      </c>
      <c r="C478" s="811" t="s">
        <v>1369</v>
      </c>
      <c r="D478" s="812">
        <v>2007</v>
      </c>
      <c r="E478" s="811" t="s">
        <v>1667</v>
      </c>
      <c r="F478" s="811" t="s">
        <v>1673</v>
      </c>
      <c r="G478" s="811" t="s">
        <v>1668</v>
      </c>
      <c r="H478" s="813">
        <v>39582</v>
      </c>
      <c r="I478" s="813">
        <v>39583</v>
      </c>
      <c r="J478" s="811" t="s">
        <v>1608</v>
      </c>
      <c r="K478" s="812">
        <v>25053</v>
      </c>
      <c r="L478" s="811" t="s">
        <v>1341</v>
      </c>
      <c r="M478" s="814"/>
      <c r="N478" s="811" t="s">
        <v>1613</v>
      </c>
      <c r="O478" s="812">
        <v>21728</v>
      </c>
      <c r="P478" s="811" t="s">
        <v>1608</v>
      </c>
      <c r="Q478" s="812">
        <v>511</v>
      </c>
      <c r="R478" s="811" t="s">
        <v>1341</v>
      </c>
      <c r="S478" s="811" t="s">
        <v>1341</v>
      </c>
      <c r="T478" s="812" t="b">
        <v>0</v>
      </c>
      <c r="U478" s="811" t="s">
        <v>1341</v>
      </c>
      <c r="V478" s="811" t="s">
        <v>1341</v>
      </c>
    </row>
    <row r="479" spans="1:22" x14ac:dyDescent="0.3">
      <c r="A479" s="811" t="s">
        <v>2332</v>
      </c>
      <c r="B479" s="811" t="s">
        <v>1607</v>
      </c>
      <c r="C479" s="811" t="s">
        <v>1369</v>
      </c>
      <c r="D479" s="812">
        <v>2007</v>
      </c>
      <c r="E479" s="811" t="s">
        <v>1667</v>
      </c>
      <c r="F479" s="811" t="s">
        <v>1673</v>
      </c>
      <c r="G479" s="811" t="s">
        <v>1668</v>
      </c>
      <c r="H479" s="813">
        <v>39582</v>
      </c>
      <c r="I479" s="813">
        <v>39583</v>
      </c>
      <c r="J479" s="811" t="s">
        <v>1608</v>
      </c>
      <c r="K479" s="812">
        <v>24994</v>
      </c>
      <c r="L479" s="811" t="s">
        <v>1341</v>
      </c>
      <c r="M479" s="814"/>
      <c r="N479" s="811" t="s">
        <v>1613</v>
      </c>
      <c r="O479" s="812">
        <v>21677</v>
      </c>
      <c r="P479" s="811" t="s">
        <v>1608</v>
      </c>
      <c r="Q479" s="812">
        <v>510</v>
      </c>
      <c r="R479" s="811" t="s">
        <v>1341</v>
      </c>
      <c r="S479" s="811" t="s">
        <v>1341</v>
      </c>
      <c r="T479" s="812" t="b">
        <v>0</v>
      </c>
      <c r="U479" s="811" t="s">
        <v>1341</v>
      </c>
      <c r="V479" s="811" t="s">
        <v>1341</v>
      </c>
    </row>
    <row r="480" spans="1:22" x14ac:dyDescent="0.3">
      <c r="A480" s="811" t="s">
        <v>2328</v>
      </c>
      <c r="B480" s="811" t="s">
        <v>1607</v>
      </c>
      <c r="C480" s="811" t="s">
        <v>1369</v>
      </c>
      <c r="D480" s="812">
        <v>2007</v>
      </c>
      <c r="E480" s="811" t="s">
        <v>1667</v>
      </c>
      <c r="F480" s="811" t="s">
        <v>1673</v>
      </c>
      <c r="G480" s="811" t="s">
        <v>1668</v>
      </c>
      <c r="H480" s="813">
        <v>39582</v>
      </c>
      <c r="I480" s="813">
        <v>39583</v>
      </c>
      <c r="J480" s="811" t="s">
        <v>1608</v>
      </c>
      <c r="K480" s="812">
        <v>25057</v>
      </c>
      <c r="L480" s="811" t="s">
        <v>1341</v>
      </c>
      <c r="M480" s="814"/>
      <c r="N480" s="811" t="s">
        <v>1613</v>
      </c>
      <c r="O480" s="812">
        <v>21732</v>
      </c>
      <c r="P480" s="811" t="s">
        <v>1608</v>
      </c>
      <c r="Q480" s="812">
        <v>511</v>
      </c>
      <c r="R480" s="811" t="s">
        <v>1341</v>
      </c>
      <c r="S480" s="811" t="s">
        <v>1341</v>
      </c>
      <c r="T480" s="812" t="b">
        <v>0</v>
      </c>
      <c r="U480" s="811" t="s">
        <v>1341</v>
      </c>
      <c r="V480" s="811" t="s">
        <v>1341</v>
      </c>
    </row>
    <row r="481" spans="1:22" x14ac:dyDescent="0.3">
      <c r="A481" s="811" t="s">
        <v>2344</v>
      </c>
      <c r="B481" s="811" t="s">
        <v>1607</v>
      </c>
      <c r="C481" s="811" t="s">
        <v>1369</v>
      </c>
      <c r="D481" s="812">
        <v>2007</v>
      </c>
      <c r="E481" s="811" t="s">
        <v>1667</v>
      </c>
      <c r="F481" s="811" t="s">
        <v>1673</v>
      </c>
      <c r="G481" s="811" t="s">
        <v>1668</v>
      </c>
      <c r="H481" s="813">
        <v>39582</v>
      </c>
      <c r="I481" s="813">
        <v>39583</v>
      </c>
      <c r="J481" s="811" t="s">
        <v>1608</v>
      </c>
      <c r="K481" s="812">
        <v>24738</v>
      </c>
      <c r="L481" s="811" t="s">
        <v>1341</v>
      </c>
      <c r="M481" s="814"/>
      <c r="N481" s="811" t="s">
        <v>1613</v>
      </c>
      <c r="O481" s="812">
        <v>21455</v>
      </c>
      <c r="P481" s="811" t="s">
        <v>1608</v>
      </c>
      <c r="Q481" s="812">
        <v>765</v>
      </c>
      <c r="R481" s="811" t="s">
        <v>1341</v>
      </c>
      <c r="S481" s="811" t="s">
        <v>1341</v>
      </c>
      <c r="T481" s="812" t="b">
        <v>0</v>
      </c>
      <c r="U481" s="811" t="s">
        <v>1341</v>
      </c>
      <c r="V481" s="811" t="s">
        <v>1341</v>
      </c>
    </row>
    <row r="482" spans="1:22" x14ac:dyDescent="0.3">
      <c r="A482" s="811" t="s">
        <v>1690</v>
      </c>
      <c r="B482" s="811" t="s">
        <v>1607</v>
      </c>
      <c r="C482" s="811" t="s">
        <v>1369</v>
      </c>
      <c r="D482" s="812">
        <v>2008</v>
      </c>
      <c r="E482" s="811" t="s">
        <v>1667</v>
      </c>
      <c r="F482" s="811" t="s">
        <v>1673</v>
      </c>
      <c r="G482" s="811" t="s">
        <v>1668</v>
      </c>
      <c r="H482" s="813">
        <v>39947</v>
      </c>
      <c r="I482" s="813">
        <v>39948</v>
      </c>
      <c r="J482" s="811" t="s">
        <v>1608</v>
      </c>
      <c r="K482" s="812">
        <v>24744</v>
      </c>
      <c r="L482" s="811" t="s">
        <v>1341</v>
      </c>
      <c r="M482" s="814"/>
      <c r="N482" s="811" t="s">
        <v>1613</v>
      </c>
      <c r="O482" s="812">
        <v>24702</v>
      </c>
      <c r="P482" s="811" t="s">
        <v>1608</v>
      </c>
      <c r="Q482" s="812">
        <v>765</v>
      </c>
      <c r="R482" s="811" t="s">
        <v>1341</v>
      </c>
      <c r="S482" s="811" t="s">
        <v>1341</v>
      </c>
      <c r="T482" s="812" t="b">
        <v>0</v>
      </c>
      <c r="U482" s="811" t="s">
        <v>1341</v>
      </c>
      <c r="V482" s="811" t="s">
        <v>1341</v>
      </c>
    </row>
    <row r="483" spans="1:22" x14ac:dyDescent="0.3">
      <c r="A483" s="811" t="s">
        <v>1674</v>
      </c>
      <c r="B483" s="811" t="s">
        <v>1607</v>
      </c>
      <c r="C483" s="811" t="s">
        <v>1369</v>
      </c>
      <c r="D483" s="812">
        <v>2008</v>
      </c>
      <c r="E483" s="811" t="s">
        <v>1667</v>
      </c>
      <c r="F483" s="811" t="s">
        <v>1673</v>
      </c>
      <c r="G483" s="811" t="s">
        <v>1668</v>
      </c>
      <c r="H483" s="813">
        <v>39947</v>
      </c>
      <c r="I483" s="813">
        <v>39948</v>
      </c>
      <c r="J483" s="811" t="s">
        <v>1608</v>
      </c>
      <c r="K483" s="812">
        <v>49741</v>
      </c>
      <c r="L483" s="811" t="s">
        <v>1341</v>
      </c>
      <c r="M483" s="814"/>
      <c r="N483" s="811" t="s">
        <v>1613</v>
      </c>
      <c r="O483" s="812">
        <v>49567</v>
      </c>
      <c r="P483" s="811" t="s">
        <v>1608</v>
      </c>
      <c r="Q483" s="812">
        <v>1538</v>
      </c>
      <c r="R483" s="811" t="s">
        <v>1341</v>
      </c>
      <c r="S483" s="811" t="s">
        <v>1341</v>
      </c>
      <c r="T483" s="812" t="b">
        <v>0</v>
      </c>
      <c r="U483" s="811" t="s">
        <v>1341</v>
      </c>
      <c r="V483" s="811" t="s">
        <v>1341</v>
      </c>
    </row>
    <row r="484" spans="1:22" x14ac:dyDescent="0.3">
      <c r="A484" s="811" t="s">
        <v>1693</v>
      </c>
      <c r="B484" s="811" t="s">
        <v>1607</v>
      </c>
      <c r="C484" s="811" t="s">
        <v>1369</v>
      </c>
      <c r="D484" s="812">
        <v>2008</v>
      </c>
      <c r="E484" s="811" t="s">
        <v>1667</v>
      </c>
      <c r="F484" s="811" t="s">
        <v>1673</v>
      </c>
      <c r="G484" s="811" t="s">
        <v>1668</v>
      </c>
      <c r="H484" s="813">
        <v>39947</v>
      </c>
      <c r="I484" s="813">
        <v>39948</v>
      </c>
      <c r="J484" s="811" t="s">
        <v>1608</v>
      </c>
      <c r="K484" s="812">
        <v>25382</v>
      </c>
      <c r="L484" s="811" t="s">
        <v>1341</v>
      </c>
      <c r="M484" s="814"/>
      <c r="N484" s="811" t="s">
        <v>1613</v>
      </c>
      <c r="O484" s="812">
        <v>25339</v>
      </c>
      <c r="P484" s="811" t="s">
        <v>1608</v>
      </c>
      <c r="Q484" s="812">
        <v>785</v>
      </c>
      <c r="R484" s="811" t="s">
        <v>1341</v>
      </c>
      <c r="S484" s="811" t="s">
        <v>1341</v>
      </c>
      <c r="T484" s="812" t="b">
        <v>0</v>
      </c>
      <c r="U484" s="811" t="s">
        <v>1341</v>
      </c>
      <c r="V484" s="811" t="s">
        <v>1341</v>
      </c>
    </row>
    <row r="485" spans="1:22" x14ac:dyDescent="0.3">
      <c r="A485" s="811" t="s">
        <v>1692</v>
      </c>
      <c r="B485" s="811" t="s">
        <v>1607</v>
      </c>
      <c r="C485" s="811" t="s">
        <v>1369</v>
      </c>
      <c r="D485" s="812">
        <v>2008</v>
      </c>
      <c r="E485" s="811" t="s">
        <v>1667</v>
      </c>
      <c r="F485" s="811" t="s">
        <v>1673</v>
      </c>
      <c r="G485" s="811" t="s">
        <v>1668</v>
      </c>
      <c r="H485" s="813">
        <v>39947</v>
      </c>
      <c r="I485" s="813">
        <v>39948</v>
      </c>
      <c r="J485" s="811" t="s">
        <v>1608</v>
      </c>
      <c r="K485" s="812">
        <v>24854</v>
      </c>
      <c r="L485" s="811" t="s">
        <v>1341</v>
      </c>
      <c r="M485" s="814"/>
      <c r="N485" s="811" t="s">
        <v>1613</v>
      </c>
      <c r="O485" s="812">
        <v>24812</v>
      </c>
      <c r="P485" s="811" t="s">
        <v>1608</v>
      </c>
      <c r="Q485" s="812">
        <v>769</v>
      </c>
      <c r="R485" s="811" t="s">
        <v>1341</v>
      </c>
      <c r="S485" s="811" t="s">
        <v>1341</v>
      </c>
      <c r="T485" s="812" t="b">
        <v>0</v>
      </c>
      <c r="U485" s="811" t="s">
        <v>1341</v>
      </c>
      <c r="V485" s="811" t="s">
        <v>1341</v>
      </c>
    </row>
    <row r="486" spans="1:22" x14ac:dyDescent="0.3">
      <c r="A486" s="811" t="s">
        <v>1691</v>
      </c>
      <c r="B486" s="811" t="s">
        <v>1607</v>
      </c>
      <c r="C486" s="811" t="s">
        <v>1369</v>
      </c>
      <c r="D486" s="812">
        <v>2008</v>
      </c>
      <c r="E486" s="811" t="s">
        <v>1667</v>
      </c>
      <c r="F486" s="811" t="s">
        <v>1673</v>
      </c>
      <c r="G486" s="811" t="s">
        <v>1668</v>
      </c>
      <c r="H486" s="813">
        <v>39947</v>
      </c>
      <c r="I486" s="813">
        <v>39948</v>
      </c>
      <c r="J486" s="811" t="s">
        <v>1608</v>
      </c>
      <c r="K486" s="812">
        <v>24929</v>
      </c>
      <c r="L486" s="811" t="s">
        <v>1341</v>
      </c>
      <c r="M486" s="814"/>
      <c r="N486" s="811" t="s">
        <v>1613</v>
      </c>
      <c r="O486" s="812">
        <v>24887</v>
      </c>
      <c r="P486" s="811" t="s">
        <v>1608</v>
      </c>
      <c r="Q486" s="812">
        <v>771</v>
      </c>
      <c r="R486" s="811" t="s">
        <v>1341</v>
      </c>
      <c r="S486" s="811" t="s">
        <v>1341</v>
      </c>
      <c r="T486" s="812" t="b">
        <v>0</v>
      </c>
      <c r="U486" s="811" t="s">
        <v>1341</v>
      </c>
      <c r="V486" s="811" t="s">
        <v>1341</v>
      </c>
    </row>
    <row r="487" spans="1:22" x14ac:dyDescent="0.3">
      <c r="A487" s="811" t="s">
        <v>1688</v>
      </c>
      <c r="B487" s="811" t="s">
        <v>1607</v>
      </c>
      <c r="C487" s="811" t="s">
        <v>1369</v>
      </c>
      <c r="D487" s="812">
        <v>2008</v>
      </c>
      <c r="E487" s="811" t="s">
        <v>1667</v>
      </c>
      <c r="F487" s="811" t="s">
        <v>1673</v>
      </c>
      <c r="G487" s="811" t="s">
        <v>1668</v>
      </c>
      <c r="H487" s="813">
        <v>39947</v>
      </c>
      <c r="I487" s="813">
        <v>39948</v>
      </c>
      <c r="J487" s="811" t="s">
        <v>1608</v>
      </c>
      <c r="K487" s="812">
        <v>24233</v>
      </c>
      <c r="L487" s="811" t="s">
        <v>1341</v>
      </c>
      <c r="M487" s="814"/>
      <c r="N487" s="811" t="s">
        <v>1613</v>
      </c>
      <c r="O487" s="812">
        <v>24192</v>
      </c>
      <c r="P487" s="811" t="s">
        <v>1608</v>
      </c>
      <c r="Q487" s="812">
        <v>749</v>
      </c>
      <c r="R487" s="811" t="s">
        <v>1341</v>
      </c>
      <c r="S487" s="811" t="s">
        <v>1341</v>
      </c>
      <c r="T487" s="812" t="b">
        <v>0</v>
      </c>
      <c r="U487" s="811" t="s">
        <v>1341</v>
      </c>
      <c r="V487" s="811" t="s">
        <v>1341</v>
      </c>
    </row>
    <row r="488" spans="1:22" x14ac:dyDescent="0.3">
      <c r="A488" s="811" t="s">
        <v>1689</v>
      </c>
      <c r="B488" s="811" t="s">
        <v>1607</v>
      </c>
      <c r="C488" s="811" t="s">
        <v>1369</v>
      </c>
      <c r="D488" s="812">
        <v>2008</v>
      </c>
      <c r="E488" s="811" t="s">
        <v>1667</v>
      </c>
      <c r="F488" s="811" t="s">
        <v>1673</v>
      </c>
      <c r="G488" s="811" t="s">
        <v>1668</v>
      </c>
      <c r="H488" s="813">
        <v>39947</v>
      </c>
      <c r="I488" s="813">
        <v>39948</v>
      </c>
      <c r="J488" s="811" t="s">
        <v>1608</v>
      </c>
      <c r="K488" s="812">
        <v>24735</v>
      </c>
      <c r="L488" s="811" t="s">
        <v>1341</v>
      </c>
      <c r="M488" s="814"/>
      <c r="N488" s="811" t="s">
        <v>1613</v>
      </c>
      <c r="O488" s="812">
        <v>24693</v>
      </c>
      <c r="P488" s="811" t="s">
        <v>1608</v>
      </c>
      <c r="Q488" s="812">
        <v>765</v>
      </c>
      <c r="R488" s="811" t="s">
        <v>1341</v>
      </c>
      <c r="S488" s="811" t="s">
        <v>1341</v>
      </c>
      <c r="T488" s="812" t="b">
        <v>0</v>
      </c>
      <c r="U488" s="811" t="s">
        <v>1341</v>
      </c>
      <c r="V488" s="811" t="s">
        <v>1341</v>
      </c>
    </row>
    <row r="489" spans="1:22" x14ac:dyDescent="0.3">
      <c r="A489" s="811" t="s">
        <v>1672</v>
      </c>
      <c r="B489" s="811" t="s">
        <v>1607</v>
      </c>
      <c r="C489" s="811" t="s">
        <v>1369</v>
      </c>
      <c r="D489" s="812">
        <v>2008</v>
      </c>
      <c r="E489" s="811" t="s">
        <v>1667</v>
      </c>
      <c r="F489" s="811" t="s">
        <v>1673</v>
      </c>
      <c r="G489" s="811" t="s">
        <v>1668</v>
      </c>
      <c r="H489" s="813">
        <v>39947</v>
      </c>
      <c r="I489" s="813">
        <v>39948</v>
      </c>
      <c r="J489" s="811" t="s">
        <v>1608</v>
      </c>
      <c r="K489" s="812">
        <v>50588</v>
      </c>
      <c r="L489" s="811" t="s">
        <v>1341</v>
      </c>
      <c r="M489" s="814"/>
      <c r="N489" s="811" t="s">
        <v>1613</v>
      </c>
      <c r="O489" s="812">
        <v>50503</v>
      </c>
      <c r="P489" s="811" t="s">
        <v>1608</v>
      </c>
      <c r="Q489" s="812">
        <v>1565</v>
      </c>
      <c r="R489" s="811" t="s">
        <v>1341</v>
      </c>
      <c r="S489" s="811" t="s">
        <v>1341</v>
      </c>
      <c r="T489" s="812" t="b">
        <v>0</v>
      </c>
      <c r="U489" s="811" t="s">
        <v>1341</v>
      </c>
      <c r="V489" s="811" t="s">
        <v>1341</v>
      </c>
    </row>
    <row r="490" spans="1:22" x14ac:dyDescent="0.3">
      <c r="A490" s="811" t="s">
        <v>7626</v>
      </c>
      <c r="B490" s="811" t="s">
        <v>1607</v>
      </c>
      <c r="C490" s="811" t="s">
        <v>435</v>
      </c>
      <c r="D490" s="812">
        <v>2002</v>
      </c>
      <c r="E490" s="811" t="s">
        <v>1774</v>
      </c>
      <c r="F490" s="811" t="s">
        <v>1801</v>
      </c>
      <c r="G490" s="811" t="s">
        <v>1607</v>
      </c>
      <c r="H490" s="813">
        <v>37775</v>
      </c>
      <c r="I490" s="813">
        <v>37776</v>
      </c>
      <c r="J490" s="811" t="s">
        <v>1608</v>
      </c>
      <c r="K490" s="812">
        <v>249812</v>
      </c>
      <c r="L490" s="811" t="s">
        <v>1613</v>
      </c>
      <c r="M490" s="812">
        <v>2523</v>
      </c>
      <c r="N490" s="811" t="s">
        <v>1341</v>
      </c>
      <c r="O490" s="814"/>
      <c r="P490" s="811" t="s">
        <v>1341</v>
      </c>
      <c r="Q490" s="814"/>
      <c r="R490" s="811" t="s">
        <v>1341</v>
      </c>
      <c r="S490" s="811" t="s">
        <v>1341</v>
      </c>
      <c r="T490" s="812" t="b">
        <v>1</v>
      </c>
      <c r="U490" s="811" t="s">
        <v>1341</v>
      </c>
      <c r="V490" s="811" t="s">
        <v>8400</v>
      </c>
    </row>
    <row r="491" spans="1:22" x14ac:dyDescent="0.3">
      <c r="A491" s="811" t="s">
        <v>7693</v>
      </c>
      <c r="B491" s="811" t="s">
        <v>1607</v>
      </c>
      <c r="C491" s="811" t="s">
        <v>435</v>
      </c>
      <c r="D491" s="812">
        <v>2003</v>
      </c>
      <c r="E491" s="811" t="s">
        <v>1774</v>
      </c>
      <c r="F491" s="811" t="s">
        <v>1801</v>
      </c>
      <c r="G491" s="811" t="s">
        <v>1607</v>
      </c>
      <c r="H491" s="813">
        <v>38146</v>
      </c>
      <c r="I491" s="813">
        <v>38146</v>
      </c>
      <c r="J491" s="811" t="s">
        <v>1608</v>
      </c>
      <c r="K491" s="812">
        <v>262922</v>
      </c>
      <c r="L491" s="811" t="s">
        <v>1613</v>
      </c>
      <c r="M491" s="812">
        <v>4089</v>
      </c>
      <c r="N491" s="811" t="s">
        <v>1608</v>
      </c>
      <c r="O491" s="812">
        <v>237</v>
      </c>
      <c r="P491" s="811" t="s">
        <v>1341</v>
      </c>
      <c r="Q491" s="814"/>
      <c r="R491" s="811" t="s">
        <v>1341</v>
      </c>
      <c r="S491" s="811" t="s">
        <v>1341</v>
      </c>
      <c r="T491" s="812" t="b">
        <v>1</v>
      </c>
      <c r="U491" s="811" t="s">
        <v>1341</v>
      </c>
      <c r="V491" s="811" t="s">
        <v>8400</v>
      </c>
    </row>
    <row r="492" spans="1:22" x14ac:dyDescent="0.3">
      <c r="A492" s="811" t="s">
        <v>7827</v>
      </c>
      <c r="B492" s="811" t="s">
        <v>1607</v>
      </c>
      <c r="C492" s="811" t="s">
        <v>435</v>
      </c>
      <c r="D492" s="812">
        <v>2004</v>
      </c>
      <c r="E492" s="811" t="s">
        <v>1774</v>
      </c>
      <c r="F492" s="811" t="s">
        <v>1801</v>
      </c>
      <c r="G492" s="811" t="s">
        <v>1607</v>
      </c>
      <c r="H492" s="813">
        <v>38509</v>
      </c>
      <c r="I492" s="813">
        <v>38509</v>
      </c>
      <c r="J492" s="811" t="s">
        <v>1608</v>
      </c>
      <c r="K492" s="812">
        <v>99940</v>
      </c>
      <c r="L492" s="811" t="s">
        <v>1613</v>
      </c>
      <c r="M492" s="812">
        <v>243</v>
      </c>
      <c r="N492" s="811" t="s">
        <v>1608</v>
      </c>
      <c r="O492" s="812">
        <v>1227</v>
      </c>
      <c r="P492" s="811" t="s">
        <v>1341</v>
      </c>
      <c r="Q492" s="814"/>
      <c r="R492" s="811" t="s">
        <v>258</v>
      </c>
      <c r="S492" s="811" t="s">
        <v>8403</v>
      </c>
      <c r="T492" s="812" t="b">
        <v>1</v>
      </c>
      <c r="U492" s="811" t="s">
        <v>1341</v>
      </c>
      <c r="V492" s="811" t="s">
        <v>8400</v>
      </c>
    </row>
    <row r="493" spans="1:22" x14ac:dyDescent="0.3">
      <c r="A493" s="811" t="s">
        <v>7778</v>
      </c>
      <c r="B493" s="811" t="s">
        <v>1607</v>
      </c>
      <c r="C493" s="811" t="s">
        <v>435</v>
      </c>
      <c r="D493" s="812">
        <v>2004</v>
      </c>
      <c r="E493" s="811" t="s">
        <v>1774</v>
      </c>
      <c r="F493" s="811" t="s">
        <v>1801</v>
      </c>
      <c r="G493" s="811" t="s">
        <v>1607</v>
      </c>
      <c r="H493" s="813">
        <v>38509</v>
      </c>
      <c r="I493" s="813">
        <v>38509</v>
      </c>
      <c r="J493" s="811" t="s">
        <v>1608</v>
      </c>
      <c r="K493" s="812">
        <v>154486</v>
      </c>
      <c r="L493" s="811" t="s">
        <v>1341</v>
      </c>
      <c r="M493" s="814"/>
      <c r="N493" s="811" t="s">
        <v>1608</v>
      </c>
      <c r="O493" s="812">
        <v>294</v>
      </c>
      <c r="P493" s="811" t="s">
        <v>1341</v>
      </c>
      <c r="Q493" s="814"/>
      <c r="R493" s="811" t="s">
        <v>258</v>
      </c>
      <c r="S493" s="811" t="s">
        <v>8403</v>
      </c>
      <c r="T493" s="812" t="b">
        <v>1</v>
      </c>
      <c r="U493" s="811" t="s">
        <v>1341</v>
      </c>
      <c r="V493" s="811" t="s">
        <v>8400</v>
      </c>
    </row>
    <row r="494" spans="1:22" x14ac:dyDescent="0.3">
      <c r="A494" s="811" t="s">
        <v>2347</v>
      </c>
      <c r="B494" s="811" t="s">
        <v>1607</v>
      </c>
      <c r="C494" s="811" t="s">
        <v>435</v>
      </c>
      <c r="D494" s="812">
        <v>2005</v>
      </c>
      <c r="E494" s="811" t="s">
        <v>1774</v>
      </c>
      <c r="F494" s="811" t="s">
        <v>1801</v>
      </c>
      <c r="G494" s="811" t="s">
        <v>1607</v>
      </c>
      <c r="H494" s="813">
        <v>38883</v>
      </c>
      <c r="I494" s="813">
        <v>38883</v>
      </c>
      <c r="J494" s="811" t="s">
        <v>1608</v>
      </c>
      <c r="K494" s="812">
        <v>249673</v>
      </c>
      <c r="L494" s="811" t="s">
        <v>1341</v>
      </c>
      <c r="M494" s="814"/>
      <c r="N494" s="811" t="s">
        <v>1608</v>
      </c>
      <c r="O494" s="812">
        <v>2522</v>
      </c>
      <c r="P494" s="811" t="s">
        <v>1341</v>
      </c>
      <c r="Q494" s="814"/>
      <c r="R494" s="811" t="s">
        <v>1341</v>
      </c>
      <c r="S494" s="811" t="s">
        <v>1341</v>
      </c>
      <c r="T494" s="812" t="b">
        <v>0</v>
      </c>
      <c r="U494" s="811" t="s">
        <v>1341</v>
      </c>
      <c r="V494" s="811" t="s">
        <v>1341</v>
      </c>
    </row>
    <row r="495" spans="1:22" x14ac:dyDescent="0.3">
      <c r="A495" s="811" t="s">
        <v>2349</v>
      </c>
      <c r="B495" s="811" t="s">
        <v>1607</v>
      </c>
      <c r="C495" s="811" t="s">
        <v>435</v>
      </c>
      <c r="D495" s="812">
        <v>2006</v>
      </c>
      <c r="E495" s="811" t="s">
        <v>1774</v>
      </c>
      <c r="F495" s="811" t="s">
        <v>1801</v>
      </c>
      <c r="G495" s="811" t="s">
        <v>1607</v>
      </c>
      <c r="H495" s="813">
        <v>39248</v>
      </c>
      <c r="I495" s="813">
        <v>39248</v>
      </c>
      <c r="J495" s="811" t="s">
        <v>1608</v>
      </c>
      <c r="K495" s="812">
        <v>254739</v>
      </c>
      <c r="L495" s="811" t="s">
        <v>1613</v>
      </c>
      <c r="M495" s="812">
        <v>946</v>
      </c>
      <c r="N495" s="811" t="s">
        <v>1341</v>
      </c>
      <c r="O495" s="814"/>
      <c r="P495" s="811" t="s">
        <v>1341</v>
      </c>
      <c r="Q495" s="814"/>
      <c r="R495" s="811" t="s">
        <v>1341</v>
      </c>
      <c r="S495" s="811" t="s">
        <v>1341</v>
      </c>
      <c r="T495" s="812" t="b">
        <v>0</v>
      </c>
      <c r="U495" s="811" t="s">
        <v>1341</v>
      </c>
      <c r="V495" s="811" t="s">
        <v>1341</v>
      </c>
    </row>
    <row r="496" spans="1:22" x14ac:dyDescent="0.3">
      <c r="A496" s="811" t="s">
        <v>2348</v>
      </c>
      <c r="B496" s="811" t="s">
        <v>1607</v>
      </c>
      <c r="C496" s="811" t="s">
        <v>435</v>
      </c>
      <c r="D496" s="812">
        <v>2007</v>
      </c>
      <c r="E496" s="811" t="s">
        <v>1774</v>
      </c>
      <c r="F496" s="811" t="s">
        <v>1801</v>
      </c>
      <c r="G496" s="811" t="s">
        <v>1607</v>
      </c>
      <c r="H496" s="813">
        <v>39604</v>
      </c>
      <c r="I496" s="813">
        <v>39604</v>
      </c>
      <c r="J496" s="811" t="s">
        <v>1608</v>
      </c>
      <c r="K496" s="812">
        <v>220789</v>
      </c>
      <c r="L496" s="811" t="s">
        <v>1341</v>
      </c>
      <c r="M496" s="814"/>
      <c r="N496" s="811" t="s">
        <v>1608</v>
      </c>
      <c r="O496" s="812">
        <v>436</v>
      </c>
      <c r="P496" s="811" t="s">
        <v>1341</v>
      </c>
      <c r="Q496" s="814"/>
      <c r="R496" s="811" t="s">
        <v>1341</v>
      </c>
      <c r="S496" s="811" t="s">
        <v>1341</v>
      </c>
      <c r="T496" s="812" t="b">
        <v>0</v>
      </c>
      <c r="U496" s="811" t="s">
        <v>1341</v>
      </c>
      <c r="V496" s="811" t="s">
        <v>1341</v>
      </c>
    </row>
    <row r="497" spans="1:22" x14ac:dyDescent="0.3">
      <c r="A497" s="811" t="s">
        <v>1800</v>
      </c>
      <c r="B497" s="811" t="s">
        <v>1607</v>
      </c>
      <c r="C497" s="811" t="s">
        <v>435</v>
      </c>
      <c r="D497" s="812">
        <v>2008</v>
      </c>
      <c r="E497" s="811" t="s">
        <v>1774</v>
      </c>
      <c r="F497" s="811" t="s">
        <v>1801</v>
      </c>
      <c r="G497" s="811" t="s">
        <v>1607</v>
      </c>
      <c r="H497" s="813">
        <v>39975</v>
      </c>
      <c r="I497" s="813">
        <v>39975</v>
      </c>
      <c r="J497" s="811" t="s">
        <v>1608</v>
      </c>
      <c r="K497" s="812">
        <v>253993</v>
      </c>
      <c r="L497" s="811" t="s">
        <v>1613</v>
      </c>
      <c r="M497" s="812">
        <v>1024</v>
      </c>
      <c r="N497" s="811" t="s">
        <v>1608</v>
      </c>
      <c r="O497" s="812">
        <v>1024</v>
      </c>
      <c r="P497" s="811" t="s">
        <v>1341</v>
      </c>
      <c r="Q497" s="814"/>
      <c r="R497" s="811" t="s">
        <v>1341</v>
      </c>
      <c r="S497" s="811" t="s">
        <v>1341</v>
      </c>
      <c r="T497" s="812" t="b">
        <v>0</v>
      </c>
      <c r="U497" s="811" t="s">
        <v>1341</v>
      </c>
      <c r="V497" s="811" t="s">
        <v>1341</v>
      </c>
    </row>
    <row r="498" spans="1:22" x14ac:dyDescent="0.3">
      <c r="A498" s="811" t="s">
        <v>7504</v>
      </c>
      <c r="B498" s="811" t="s">
        <v>1607</v>
      </c>
      <c r="C498" s="811" t="s">
        <v>436</v>
      </c>
      <c r="D498" s="812">
        <v>2002</v>
      </c>
      <c r="E498" s="811" t="s">
        <v>1774</v>
      </c>
      <c r="F498" s="811" t="s">
        <v>1801</v>
      </c>
      <c r="G498" s="811" t="s">
        <v>1607</v>
      </c>
      <c r="H498" s="813">
        <v>38082</v>
      </c>
      <c r="I498" s="813">
        <v>38100</v>
      </c>
      <c r="J498" s="811" t="s">
        <v>1613</v>
      </c>
      <c r="K498" s="812">
        <v>60000</v>
      </c>
      <c r="L498" s="811" t="s">
        <v>1341</v>
      </c>
      <c r="M498" s="814"/>
      <c r="N498" s="811" t="s">
        <v>1341</v>
      </c>
      <c r="O498" s="814"/>
      <c r="P498" s="811" t="s">
        <v>1341</v>
      </c>
      <c r="Q498" s="814"/>
      <c r="R498" s="811" t="s">
        <v>250</v>
      </c>
      <c r="S498" s="811" t="s">
        <v>8402</v>
      </c>
      <c r="T498" s="812" t="b">
        <v>1</v>
      </c>
      <c r="U498" s="811" t="s">
        <v>1341</v>
      </c>
      <c r="V498" s="811" t="s">
        <v>8400</v>
      </c>
    </row>
    <row r="499" spans="1:22" x14ac:dyDescent="0.3">
      <c r="A499" s="811" t="s">
        <v>7580</v>
      </c>
      <c r="B499" s="811" t="s">
        <v>1607</v>
      </c>
      <c r="C499" s="811" t="s">
        <v>436</v>
      </c>
      <c r="D499" s="812">
        <v>2002</v>
      </c>
      <c r="E499" s="811" t="s">
        <v>1774</v>
      </c>
      <c r="F499" s="811" t="s">
        <v>1801</v>
      </c>
      <c r="G499" s="811" t="s">
        <v>1607</v>
      </c>
      <c r="H499" s="813">
        <v>38082</v>
      </c>
      <c r="I499" s="813">
        <v>38100</v>
      </c>
      <c r="J499" s="811" t="s">
        <v>1608</v>
      </c>
      <c r="K499" s="812">
        <v>59777</v>
      </c>
      <c r="L499" s="811" t="s">
        <v>1341</v>
      </c>
      <c r="M499" s="814"/>
      <c r="N499" s="811" t="s">
        <v>1608</v>
      </c>
      <c r="O499" s="812">
        <v>223</v>
      </c>
      <c r="P499" s="811" t="s">
        <v>1341</v>
      </c>
      <c r="Q499" s="814"/>
      <c r="R499" s="811" t="s">
        <v>250</v>
      </c>
      <c r="S499" s="811" t="s">
        <v>8402</v>
      </c>
      <c r="T499" s="812" t="b">
        <v>1</v>
      </c>
      <c r="U499" s="811" t="s">
        <v>1341</v>
      </c>
      <c r="V499" s="811" t="s">
        <v>8400</v>
      </c>
    </row>
    <row r="500" spans="1:22" x14ac:dyDescent="0.3">
      <c r="A500" s="811" t="s">
        <v>7746</v>
      </c>
      <c r="B500" s="811" t="s">
        <v>1607</v>
      </c>
      <c r="C500" s="811" t="s">
        <v>436</v>
      </c>
      <c r="D500" s="812">
        <v>2003</v>
      </c>
      <c r="E500" s="811" t="s">
        <v>1774</v>
      </c>
      <c r="F500" s="811" t="s">
        <v>1801</v>
      </c>
      <c r="G500" s="811" t="s">
        <v>1607</v>
      </c>
      <c r="H500" s="813">
        <v>38471</v>
      </c>
      <c r="I500" s="813">
        <v>38472</v>
      </c>
      <c r="J500" s="811" t="s">
        <v>1608</v>
      </c>
      <c r="K500" s="812">
        <v>74590</v>
      </c>
      <c r="L500" s="811" t="s">
        <v>1613</v>
      </c>
      <c r="M500" s="812">
        <v>142</v>
      </c>
      <c r="N500" s="811" t="s">
        <v>1608</v>
      </c>
      <c r="O500" s="812">
        <v>142</v>
      </c>
      <c r="P500" s="811" t="s">
        <v>1341</v>
      </c>
      <c r="Q500" s="814"/>
      <c r="R500" s="811" t="s">
        <v>250</v>
      </c>
      <c r="S500" s="811" t="s">
        <v>8403</v>
      </c>
      <c r="T500" s="812" t="b">
        <v>1</v>
      </c>
      <c r="U500" s="811" t="s">
        <v>1341</v>
      </c>
      <c r="V500" s="811" t="s">
        <v>8400</v>
      </c>
    </row>
    <row r="501" spans="1:22" x14ac:dyDescent="0.3">
      <c r="A501" s="811" t="s">
        <v>7748</v>
      </c>
      <c r="B501" s="811" t="s">
        <v>1607</v>
      </c>
      <c r="C501" s="811" t="s">
        <v>436</v>
      </c>
      <c r="D501" s="812">
        <v>2003</v>
      </c>
      <c r="E501" s="811" t="s">
        <v>1774</v>
      </c>
      <c r="F501" s="811" t="s">
        <v>1801</v>
      </c>
      <c r="G501" s="811" t="s">
        <v>1607</v>
      </c>
      <c r="H501" s="813">
        <v>38471</v>
      </c>
      <c r="I501" s="813">
        <v>38472</v>
      </c>
      <c r="J501" s="811" t="s">
        <v>1613</v>
      </c>
      <c r="K501" s="812">
        <v>75418</v>
      </c>
      <c r="L501" s="811" t="s">
        <v>1341</v>
      </c>
      <c r="M501" s="814"/>
      <c r="N501" s="811" t="s">
        <v>1613</v>
      </c>
      <c r="O501" s="812">
        <v>708</v>
      </c>
      <c r="P501" s="811" t="s">
        <v>1341</v>
      </c>
      <c r="Q501" s="814"/>
      <c r="R501" s="811" t="s">
        <v>250</v>
      </c>
      <c r="S501" s="811" t="s">
        <v>8403</v>
      </c>
      <c r="T501" s="812" t="b">
        <v>1</v>
      </c>
      <c r="U501" s="811" t="s">
        <v>1341</v>
      </c>
      <c r="V501" s="811" t="s">
        <v>8400</v>
      </c>
    </row>
    <row r="502" spans="1:22" x14ac:dyDescent="0.3">
      <c r="A502" s="811" t="s">
        <v>7829</v>
      </c>
      <c r="B502" s="811" t="s">
        <v>1607</v>
      </c>
      <c r="C502" s="811" t="s">
        <v>436</v>
      </c>
      <c r="D502" s="812">
        <v>2004</v>
      </c>
      <c r="E502" s="811" t="s">
        <v>1774</v>
      </c>
      <c r="F502" s="811" t="s">
        <v>1801</v>
      </c>
      <c r="G502" s="811" t="s">
        <v>1607</v>
      </c>
      <c r="H502" s="813">
        <v>38821</v>
      </c>
      <c r="I502" s="813">
        <v>38823</v>
      </c>
      <c r="J502" s="811" t="s">
        <v>1613</v>
      </c>
      <c r="K502" s="812">
        <v>71942</v>
      </c>
      <c r="L502" s="811" t="s">
        <v>1341</v>
      </c>
      <c r="M502" s="814"/>
      <c r="N502" s="811" t="s">
        <v>1613</v>
      </c>
      <c r="O502" s="812">
        <v>391</v>
      </c>
      <c r="P502" s="811" t="s">
        <v>1341</v>
      </c>
      <c r="Q502" s="814"/>
      <c r="R502" s="811" t="s">
        <v>258</v>
      </c>
      <c r="S502" s="811" t="s">
        <v>2646</v>
      </c>
      <c r="T502" s="812" t="b">
        <v>1</v>
      </c>
      <c r="U502" s="811" t="s">
        <v>1341</v>
      </c>
      <c r="V502" s="811" t="s">
        <v>8400</v>
      </c>
    </row>
    <row r="503" spans="1:22" x14ac:dyDescent="0.3">
      <c r="A503" s="811" t="s">
        <v>7831</v>
      </c>
      <c r="B503" s="811" t="s">
        <v>1607</v>
      </c>
      <c r="C503" s="811" t="s">
        <v>436</v>
      </c>
      <c r="D503" s="812">
        <v>2004</v>
      </c>
      <c r="E503" s="811" t="s">
        <v>1774</v>
      </c>
      <c r="F503" s="811" t="s">
        <v>1801</v>
      </c>
      <c r="G503" s="811" t="s">
        <v>1607</v>
      </c>
      <c r="H503" s="813">
        <v>38821</v>
      </c>
      <c r="I503" s="813">
        <v>38823</v>
      </c>
      <c r="J503" s="811" t="s">
        <v>1608</v>
      </c>
      <c r="K503" s="812">
        <v>73668</v>
      </c>
      <c r="L503" s="811" t="s">
        <v>1613</v>
      </c>
      <c r="M503" s="812">
        <v>603</v>
      </c>
      <c r="N503" s="811" t="s">
        <v>1608</v>
      </c>
      <c r="O503" s="812">
        <v>149</v>
      </c>
      <c r="P503" s="811" t="s">
        <v>1341</v>
      </c>
      <c r="Q503" s="814"/>
      <c r="R503" s="811" t="s">
        <v>258</v>
      </c>
      <c r="S503" s="811" t="s">
        <v>2646</v>
      </c>
      <c r="T503" s="812" t="b">
        <v>1</v>
      </c>
      <c r="U503" s="811" t="s">
        <v>1341</v>
      </c>
      <c r="V503" s="811" t="s">
        <v>8400</v>
      </c>
    </row>
    <row r="504" spans="1:22" x14ac:dyDescent="0.3">
      <c r="A504" s="811" t="s">
        <v>2354</v>
      </c>
      <c r="B504" s="811" t="s">
        <v>1607</v>
      </c>
      <c r="C504" s="811" t="s">
        <v>436</v>
      </c>
      <c r="D504" s="812">
        <v>2005</v>
      </c>
      <c r="E504" s="811" t="s">
        <v>1774</v>
      </c>
      <c r="F504" s="811" t="s">
        <v>1801</v>
      </c>
      <c r="G504" s="811" t="s">
        <v>1607</v>
      </c>
      <c r="H504" s="813">
        <v>39177</v>
      </c>
      <c r="I504" s="813">
        <v>39177</v>
      </c>
      <c r="J504" s="811" t="s">
        <v>1608</v>
      </c>
      <c r="K504" s="812">
        <v>74633</v>
      </c>
      <c r="L504" s="811" t="s">
        <v>1341</v>
      </c>
      <c r="M504" s="814"/>
      <c r="N504" s="811" t="s">
        <v>1341</v>
      </c>
      <c r="O504" s="814"/>
      <c r="P504" s="811" t="s">
        <v>1341</v>
      </c>
      <c r="Q504" s="814"/>
      <c r="R504" s="811" t="s">
        <v>258</v>
      </c>
      <c r="S504" s="811" t="s">
        <v>2647</v>
      </c>
      <c r="T504" s="812" t="b">
        <v>0</v>
      </c>
      <c r="U504" s="811" t="s">
        <v>1341</v>
      </c>
      <c r="V504" s="811" t="s">
        <v>1341</v>
      </c>
    </row>
    <row r="505" spans="1:22" x14ac:dyDescent="0.3">
      <c r="A505" s="811" t="s">
        <v>2356</v>
      </c>
      <c r="B505" s="811" t="s">
        <v>1607</v>
      </c>
      <c r="C505" s="811" t="s">
        <v>436</v>
      </c>
      <c r="D505" s="812">
        <v>2006</v>
      </c>
      <c r="E505" s="811" t="s">
        <v>1774</v>
      </c>
      <c r="F505" s="811" t="s">
        <v>1801</v>
      </c>
      <c r="G505" s="811" t="s">
        <v>1607</v>
      </c>
      <c r="H505" s="813">
        <v>39549</v>
      </c>
      <c r="I505" s="813">
        <v>39551</v>
      </c>
      <c r="J505" s="811" t="s">
        <v>1608</v>
      </c>
      <c r="K505" s="812">
        <v>21794</v>
      </c>
      <c r="L505" s="811" t="s">
        <v>1613</v>
      </c>
      <c r="M505" s="812">
        <v>178</v>
      </c>
      <c r="N505" s="811" t="s">
        <v>1608</v>
      </c>
      <c r="O505" s="812">
        <v>265</v>
      </c>
      <c r="P505" s="811" t="s">
        <v>1341</v>
      </c>
      <c r="Q505" s="814"/>
      <c r="R505" s="811" t="s">
        <v>250</v>
      </c>
      <c r="S505" s="811" t="s">
        <v>2650</v>
      </c>
      <c r="T505" s="812" t="b">
        <v>0</v>
      </c>
      <c r="U505" s="811" t="s">
        <v>1341</v>
      </c>
      <c r="V505" s="811" t="s">
        <v>1341</v>
      </c>
    </row>
    <row r="506" spans="1:22" x14ac:dyDescent="0.3">
      <c r="A506" s="811" t="s">
        <v>2357</v>
      </c>
      <c r="B506" s="811" t="s">
        <v>1607</v>
      </c>
      <c r="C506" s="811" t="s">
        <v>436</v>
      </c>
      <c r="D506" s="812">
        <v>2006</v>
      </c>
      <c r="E506" s="811" t="s">
        <v>1774</v>
      </c>
      <c r="F506" s="811" t="s">
        <v>1801</v>
      </c>
      <c r="G506" s="811" t="s">
        <v>1607</v>
      </c>
      <c r="H506" s="813">
        <v>39549</v>
      </c>
      <c r="I506" s="813">
        <v>39551</v>
      </c>
      <c r="J506" s="811" t="s">
        <v>1608</v>
      </c>
      <c r="K506" s="812">
        <v>23266</v>
      </c>
      <c r="L506" s="811" t="s">
        <v>1613</v>
      </c>
      <c r="M506" s="812">
        <v>190</v>
      </c>
      <c r="N506" s="811" t="s">
        <v>1608</v>
      </c>
      <c r="O506" s="812">
        <v>283</v>
      </c>
      <c r="P506" s="811" t="s">
        <v>1341</v>
      </c>
      <c r="Q506" s="814"/>
      <c r="R506" s="811" t="s">
        <v>250</v>
      </c>
      <c r="S506" s="811" t="s">
        <v>2650</v>
      </c>
      <c r="T506" s="812" t="b">
        <v>0</v>
      </c>
      <c r="U506" s="811" t="s">
        <v>1341</v>
      </c>
      <c r="V506" s="811" t="s">
        <v>1341</v>
      </c>
    </row>
    <row r="507" spans="1:22" x14ac:dyDescent="0.3">
      <c r="A507" s="811" t="s">
        <v>2352</v>
      </c>
      <c r="B507" s="811" t="s">
        <v>1607</v>
      </c>
      <c r="C507" s="811" t="s">
        <v>436</v>
      </c>
      <c r="D507" s="812">
        <v>2006</v>
      </c>
      <c r="E507" s="811" t="s">
        <v>1774</v>
      </c>
      <c r="F507" s="811" t="s">
        <v>1801</v>
      </c>
      <c r="G507" s="811" t="s">
        <v>1607</v>
      </c>
      <c r="H507" s="813">
        <v>39549</v>
      </c>
      <c r="I507" s="813">
        <v>39551</v>
      </c>
      <c r="J507" s="811" t="s">
        <v>1608</v>
      </c>
      <c r="K507" s="812">
        <v>25019</v>
      </c>
      <c r="L507" s="811" t="s">
        <v>1613</v>
      </c>
      <c r="M507" s="812">
        <v>204</v>
      </c>
      <c r="N507" s="811" t="s">
        <v>1608</v>
      </c>
      <c r="O507" s="812">
        <v>304</v>
      </c>
      <c r="P507" s="811" t="s">
        <v>1341</v>
      </c>
      <c r="Q507" s="814"/>
      <c r="R507" s="811" t="s">
        <v>250</v>
      </c>
      <c r="S507" s="811" t="s">
        <v>2650</v>
      </c>
      <c r="T507" s="812" t="b">
        <v>0</v>
      </c>
      <c r="U507" s="811" t="s">
        <v>1341</v>
      </c>
      <c r="V507" s="811" t="s">
        <v>1341</v>
      </c>
    </row>
    <row r="508" spans="1:22" x14ac:dyDescent="0.3">
      <c r="A508" s="811" t="s">
        <v>2350</v>
      </c>
      <c r="B508" s="811" t="s">
        <v>1607</v>
      </c>
      <c r="C508" s="811" t="s">
        <v>436</v>
      </c>
      <c r="D508" s="812">
        <v>2007</v>
      </c>
      <c r="E508" s="811" t="s">
        <v>1774</v>
      </c>
      <c r="F508" s="811" t="s">
        <v>1801</v>
      </c>
      <c r="G508" s="811" t="s">
        <v>1607</v>
      </c>
      <c r="H508" s="813">
        <v>39904</v>
      </c>
      <c r="I508" s="813">
        <v>39905</v>
      </c>
      <c r="J508" s="811" t="s">
        <v>1608</v>
      </c>
      <c r="K508" s="812">
        <v>58503</v>
      </c>
      <c r="L508" s="811" t="s">
        <v>1341</v>
      </c>
      <c r="M508" s="814"/>
      <c r="N508" s="811" t="s">
        <v>1608</v>
      </c>
      <c r="O508" s="812">
        <v>229</v>
      </c>
      <c r="P508" s="811" t="s">
        <v>1341</v>
      </c>
      <c r="Q508" s="814"/>
      <c r="R508" s="811" t="s">
        <v>250</v>
      </c>
      <c r="S508" s="811" t="s">
        <v>1798</v>
      </c>
      <c r="T508" s="812" t="b">
        <v>0</v>
      </c>
      <c r="U508" s="811" t="s">
        <v>1341</v>
      </c>
      <c r="V508" s="811" t="s">
        <v>1341</v>
      </c>
    </row>
    <row r="509" spans="1:22" x14ac:dyDescent="0.3">
      <c r="A509" s="811" t="s">
        <v>1802</v>
      </c>
      <c r="B509" s="811" t="s">
        <v>1607</v>
      </c>
      <c r="C509" s="811" t="s">
        <v>436</v>
      </c>
      <c r="D509" s="812">
        <v>2008</v>
      </c>
      <c r="E509" s="811" t="s">
        <v>1774</v>
      </c>
      <c r="F509" s="811" t="s">
        <v>1801</v>
      </c>
      <c r="G509" s="811" t="s">
        <v>1607</v>
      </c>
      <c r="H509" s="813">
        <v>40282</v>
      </c>
      <c r="I509" s="813">
        <v>40284</v>
      </c>
      <c r="J509" s="811" t="s">
        <v>1608</v>
      </c>
      <c r="K509" s="812">
        <v>76752</v>
      </c>
      <c r="L509" s="811" t="s">
        <v>1613</v>
      </c>
      <c r="M509" s="812">
        <v>308</v>
      </c>
      <c r="N509" s="811" t="s">
        <v>1341</v>
      </c>
      <c r="O509" s="814"/>
      <c r="P509" s="811" t="s">
        <v>1341</v>
      </c>
      <c r="Q509" s="814"/>
      <c r="R509" s="811" t="s">
        <v>250</v>
      </c>
      <c r="S509" s="811" t="s">
        <v>1803</v>
      </c>
      <c r="T509" s="812" t="b">
        <v>0</v>
      </c>
      <c r="U509" s="811" t="s">
        <v>1341</v>
      </c>
      <c r="V509" s="811" t="s">
        <v>1341</v>
      </c>
    </row>
    <row r="510" spans="1:22" x14ac:dyDescent="0.3">
      <c r="A510" s="811" t="s">
        <v>7513</v>
      </c>
      <c r="B510" s="811" t="s">
        <v>1607</v>
      </c>
      <c r="C510" s="811" t="s">
        <v>1484</v>
      </c>
      <c r="D510" s="812">
        <v>2002</v>
      </c>
      <c r="E510" s="811" t="s">
        <v>1814</v>
      </c>
      <c r="F510" s="811" t="s">
        <v>1815</v>
      </c>
      <c r="G510" s="811" t="s">
        <v>1668</v>
      </c>
      <c r="H510" s="813">
        <v>37790</v>
      </c>
      <c r="I510" s="813">
        <v>37792</v>
      </c>
      <c r="J510" s="811" t="s">
        <v>1608</v>
      </c>
      <c r="K510" s="812">
        <v>49436</v>
      </c>
      <c r="L510" s="811" t="s">
        <v>1613</v>
      </c>
      <c r="M510" s="812">
        <v>504</v>
      </c>
      <c r="N510" s="811" t="s">
        <v>1341</v>
      </c>
      <c r="O510" s="814"/>
      <c r="P510" s="811" t="s">
        <v>1341</v>
      </c>
      <c r="Q510" s="814"/>
      <c r="R510" s="811" t="s">
        <v>250</v>
      </c>
      <c r="S510" s="811" t="s">
        <v>8401</v>
      </c>
      <c r="T510" s="812" t="b">
        <v>1</v>
      </c>
      <c r="U510" s="811" t="s">
        <v>1341</v>
      </c>
      <c r="V510" s="811" t="s">
        <v>8400</v>
      </c>
    </row>
    <row r="511" spans="1:22" x14ac:dyDescent="0.3">
      <c r="A511" s="811" t="s">
        <v>7567</v>
      </c>
      <c r="B511" s="811" t="s">
        <v>1607</v>
      </c>
      <c r="C511" s="811" t="s">
        <v>1484</v>
      </c>
      <c r="D511" s="812">
        <v>2002</v>
      </c>
      <c r="E511" s="811" t="s">
        <v>1814</v>
      </c>
      <c r="F511" s="811" t="s">
        <v>1815</v>
      </c>
      <c r="G511" s="811" t="s">
        <v>1668</v>
      </c>
      <c r="H511" s="813">
        <v>37790</v>
      </c>
      <c r="I511" s="813">
        <v>37792</v>
      </c>
      <c r="J511" s="811" t="s">
        <v>1608</v>
      </c>
      <c r="K511" s="812">
        <v>145639</v>
      </c>
      <c r="L511" s="811" t="s">
        <v>1613</v>
      </c>
      <c r="M511" s="812">
        <v>1122</v>
      </c>
      <c r="N511" s="811" t="s">
        <v>1608</v>
      </c>
      <c r="O511" s="812">
        <v>835</v>
      </c>
      <c r="P511" s="811" t="s">
        <v>1341</v>
      </c>
      <c r="Q511" s="814"/>
      <c r="R511" s="811" t="s">
        <v>250</v>
      </c>
      <c r="S511" s="811" t="s">
        <v>8401</v>
      </c>
      <c r="T511" s="812" t="b">
        <v>1</v>
      </c>
      <c r="U511" s="811" t="s">
        <v>1341</v>
      </c>
      <c r="V511" s="811" t="s">
        <v>8400</v>
      </c>
    </row>
    <row r="512" spans="1:22" x14ac:dyDescent="0.3">
      <c r="A512" s="811" t="s">
        <v>7751</v>
      </c>
      <c r="B512" s="811" t="s">
        <v>1607</v>
      </c>
      <c r="C512" s="811" t="s">
        <v>1484</v>
      </c>
      <c r="D512" s="812">
        <v>2003</v>
      </c>
      <c r="E512" s="811" t="s">
        <v>1814</v>
      </c>
      <c r="F512" s="811" t="s">
        <v>1815</v>
      </c>
      <c r="G512" s="811" t="s">
        <v>1668</v>
      </c>
      <c r="H512" s="813">
        <v>38154</v>
      </c>
      <c r="I512" s="813">
        <v>38154</v>
      </c>
      <c r="J512" s="811" t="s">
        <v>1608</v>
      </c>
      <c r="K512" s="812">
        <v>176427</v>
      </c>
      <c r="L512" s="811" t="s">
        <v>1613</v>
      </c>
      <c r="M512" s="812">
        <v>607</v>
      </c>
      <c r="N512" s="811" t="s">
        <v>1608</v>
      </c>
      <c r="O512" s="812">
        <v>1495</v>
      </c>
      <c r="P512" s="811" t="s">
        <v>1341</v>
      </c>
      <c r="Q512" s="814"/>
      <c r="R512" s="811" t="s">
        <v>250</v>
      </c>
      <c r="S512" s="811" t="s">
        <v>8402</v>
      </c>
      <c r="T512" s="812" t="b">
        <v>1</v>
      </c>
      <c r="U512" s="811" t="s">
        <v>1341</v>
      </c>
      <c r="V512" s="811" t="s">
        <v>8400</v>
      </c>
    </row>
    <row r="513" spans="1:22" x14ac:dyDescent="0.3">
      <c r="A513" s="811" t="s">
        <v>7811</v>
      </c>
      <c r="B513" s="811" t="s">
        <v>1607</v>
      </c>
      <c r="C513" s="811" t="s">
        <v>1484</v>
      </c>
      <c r="D513" s="812">
        <v>2004</v>
      </c>
      <c r="E513" s="811" t="s">
        <v>1814</v>
      </c>
      <c r="F513" s="811" t="s">
        <v>1815</v>
      </c>
      <c r="G513" s="811" t="s">
        <v>1668</v>
      </c>
      <c r="H513" s="813">
        <v>38504</v>
      </c>
      <c r="I513" s="813">
        <v>38505</v>
      </c>
      <c r="J513" s="811" t="s">
        <v>1608</v>
      </c>
      <c r="K513" s="812">
        <v>200398</v>
      </c>
      <c r="L513" s="811" t="s">
        <v>1613</v>
      </c>
      <c r="M513" s="812">
        <v>402</v>
      </c>
      <c r="N513" s="811" t="s">
        <v>1341</v>
      </c>
      <c r="O513" s="814"/>
      <c r="P513" s="811" t="s">
        <v>1341</v>
      </c>
      <c r="Q513" s="814"/>
      <c r="R513" s="811" t="s">
        <v>250</v>
      </c>
      <c r="S513" s="811" t="s">
        <v>8403</v>
      </c>
      <c r="T513" s="812" t="b">
        <v>1</v>
      </c>
      <c r="U513" s="811" t="s">
        <v>1341</v>
      </c>
      <c r="V513" s="811" t="s">
        <v>8400</v>
      </c>
    </row>
    <row r="514" spans="1:22" x14ac:dyDescent="0.3">
      <c r="A514" s="811" t="s">
        <v>2362</v>
      </c>
      <c r="B514" s="811" t="s">
        <v>1607</v>
      </c>
      <c r="C514" s="811" t="s">
        <v>1484</v>
      </c>
      <c r="D514" s="812">
        <v>2005</v>
      </c>
      <c r="E514" s="811" t="s">
        <v>1814</v>
      </c>
      <c r="F514" s="811" t="s">
        <v>1815</v>
      </c>
      <c r="G514" s="811" t="s">
        <v>1668</v>
      </c>
      <c r="H514" s="813">
        <v>38869</v>
      </c>
      <c r="I514" s="813">
        <v>38885</v>
      </c>
      <c r="J514" s="811" t="s">
        <v>1608</v>
      </c>
      <c r="K514" s="812">
        <v>204637</v>
      </c>
      <c r="L514" s="811" t="s">
        <v>1613</v>
      </c>
      <c r="M514" s="812">
        <v>1198</v>
      </c>
      <c r="N514" s="811" t="s">
        <v>1608</v>
      </c>
      <c r="O514" s="812">
        <v>801</v>
      </c>
      <c r="P514" s="811" t="s">
        <v>1341</v>
      </c>
      <c r="Q514" s="814"/>
      <c r="R514" s="811" t="s">
        <v>250</v>
      </c>
      <c r="S514" s="811" t="s">
        <v>2646</v>
      </c>
      <c r="T514" s="812" t="b">
        <v>0</v>
      </c>
      <c r="U514" s="811" t="s">
        <v>1341</v>
      </c>
      <c r="V514" s="811" t="s">
        <v>1341</v>
      </c>
    </row>
    <row r="515" spans="1:22" x14ac:dyDescent="0.3">
      <c r="A515" s="811" t="s">
        <v>2360</v>
      </c>
      <c r="B515" s="811" t="s">
        <v>1607</v>
      </c>
      <c r="C515" s="811" t="s">
        <v>1484</v>
      </c>
      <c r="D515" s="812">
        <v>2006</v>
      </c>
      <c r="E515" s="811" t="s">
        <v>1814</v>
      </c>
      <c r="F515" s="811" t="s">
        <v>1815</v>
      </c>
      <c r="G515" s="811" t="s">
        <v>1668</v>
      </c>
      <c r="H515" s="813">
        <v>39244</v>
      </c>
      <c r="I515" s="813">
        <v>39247</v>
      </c>
      <c r="J515" s="811" t="s">
        <v>1608</v>
      </c>
      <c r="K515" s="812">
        <v>205344</v>
      </c>
      <c r="L515" s="811" t="s">
        <v>1341</v>
      </c>
      <c r="M515" s="814"/>
      <c r="N515" s="811" t="s">
        <v>1608</v>
      </c>
      <c r="O515" s="812">
        <v>804</v>
      </c>
      <c r="P515" s="811" t="s">
        <v>1341</v>
      </c>
      <c r="Q515" s="814"/>
      <c r="R515" s="811" t="s">
        <v>250</v>
      </c>
      <c r="S515" s="811" t="s">
        <v>2647</v>
      </c>
      <c r="T515" s="812" t="b">
        <v>0</v>
      </c>
      <c r="U515" s="811" t="s">
        <v>1341</v>
      </c>
      <c r="V515" s="811" t="s">
        <v>1341</v>
      </c>
    </row>
    <row r="516" spans="1:22" x14ac:dyDescent="0.3">
      <c r="A516" s="811" t="s">
        <v>2358</v>
      </c>
      <c r="B516" s="811" t="s">
        <v>1607</v>
      </c>
      <c r="C516" s="811" t="s">
        <v>1484</v>
      </c>
      <c r="D516" s="812">
        <v>2007</v>
      </c>
      <c r="E516" s="811" t="s">
        <v>1814</v>
      </c>
      <c r="F516" s="811" t="s">
        <v>1815</v>
      </c>
      <c r="G516" s="811" t="s">
        <v>1668</v>
      </c>
      <c r="H516" s="813">
        <v>39622</v>
      </c>
      <c r="I516" s="813">
        <v>39624</v>
      </c>
      <c r="J516" s="811" t="s">
        <v>1608</v>
      </c>
      <c r="K516" s="812">
        <v>199858</v>
      </c>
      <c r="L516" s="811" t="s">
        <v>1613</v>
      </c>
      <c r="M516" s="812">
        <v>421</v>
      </c>
      <c r="N516" s="811" t="s">
        <v>1341</v>
      </c>
      <c r="O516" s="814"/>
      <c r="P516" s="811" t="s">
        <v>1341</v>
      </c>
      <c r="Q516" s="814"/>
      <c r="R516" s="811" t="s">
        <v>250</v>
      </c>
      <c r="S516" s="811" t="s">
        <v>2650</v>
      </c>
      <c r="T516" s="812" t="b">
        <v>0</v>
      </c>
      <c r="U516" s="811" t="s">
        <v>1341</v>
      </c>
      <c r="V516" s="811" t="s">
        <v>1341</v>
      </c>
    </row>
    <row r="517" spans="1:22" x14ac:dyDescent="0.3">
      <c r="A517" s="811" t="s">
        <v>1813</v>
      </c>
      <c r="B517" s="811" t="s">
        <v>1607</v>
      </c>
      <c r="C517" s="811" t="s">
        <v>1484</v>
      </c>
      <c r="D517" s="812">
        <v>2008</v>
      </c>
      <c r="E517" s="811" t="s">
        <v>1814</v>
      </c>
      <c r="F517" s="811" t="s">
        <v>1815</v>
      </c>
      <c r="G517" s="811" t="s">
        <v>1668</v>
      </c>
      <c r="H517" s="813">
        <v>39981</v>
      </c>
      <c r="I517" s="813">
        <v>39983</v>
      </c>
      <c r="J517" s="811" t="s">
        <v>1608</v>
      </c>
      <c r="K517" s="812">
        <v>201194</v>
      </c>
      <c r="L517" s="811" t="s">
        <v>1341</v>
      </c>
      <c r="M517" s="814"/>
      <c r="N517" s="811" t="s">
        <v>1608</v>
      </c>
      <c r="O517" s="812">
        <v>808</v>
      </c>
      <c r="P517" s="811" t="s">
        <v>1341</v>
      </c>
      <c r="Q517" s="814"/>
      <c r="R517" s="811" t="s">
        <v>250</v>
      </c>
      <c r="S517" s="811" t="s">
        <v>1798</v>
      </c>
      <c r="T517" s="812" t="b">
        <v>0</v>
      </c>
      <c r="U517" s="811" t="s">
        <v>1341</v>
      </c>
      <c r="V517" s="811" t="s">
        <v>1341</v>
      </c>
    </row>
    <row r="518" spans="1:22" x14ac:dyDescent="0.3">
      <c r="A518" s="811" t="s">
        <v>2364</v>
      </c>
      <c r="B518" s="811" t="s">
        <v>1607</v>
      </c>
      <c r="C518" s="811" t="s">
        <v>448</v>
      </c>
      <c r="D518" s="812">
        <v>2005</v>
      </c>
      <c r="E518" s="811" t="s">
        <v>1814</v>
      </c>
      <c r="F518" s="811" t="s">
        <v>1815</v>
      </c>
      <c r="G518" s="811" t="s">
        <v>1668</v>
      </c>
      <c r="H518" s="813">
        <v>39173</v>
      </c>
      <c r="I518" s="813">
        <v>39196</v>
      </c>
      <c r="J518" s="811" t="s">
        <v>1608</v>
      </c>
      <c r="K518" s="812">
        <v>79419</v>
      </c>
      <c r="L518" s="811" t="s">
        <v>1613</v>
      </c>
      <c r="M518" s="812">
        <v>1462</v>
      </c>
      <c r="N518" s="811" t="s">
        <v>1608</v>
      </c>
      <c r="O518" s="812">
        <v>319</v>
      </c>
      <c r="P518" s="811" t="s">
        <v>1341</v>
      </c>
      <c r="Q518" s="814"/>
      <c r="R518" s="811" t="s">
        <v>1341</v>
      </c>
      <c r="S518" s="811" t="s">
        <v>1341</v>
      </c>
      <c r="T518" s="812" t="b">
        <v>0</v>
      </c>
      <c r="U518" s="811" t="s">
        <v>1341</v>
      </c>
      <c r="V518" s="811" t="s">
        <v>1341</v>
      </c>
    </row>
    <row r="519" spans="1:22" x14ac:dyDescent="0.3">
      <c r="A519" s="811" t="s">
        <v>2365</v>
      </c>
      <c r="B519" s="811" t="s">
        <v>1607</v>
      </c>
      <c r="C519" s="811" t="s">
        <v>448</v>
      </c>
      <c r="D519" s="812">
        <v>2006</v>
      </c>
      <c r="E519" s="811" t="s">
        <v>1814</v>
      </c>
      <c r="F519" s="811" t="s">
        <v>1815</v>
      </c>
      <c r="G519" s="811" t="s">
        <v>1668</v>
      </c>
      <c r="H519" s="813">
        <v>39539</v>
      </c>
      <c r="I519" s="813">
        <v>39552</v>
      </c>
      <c r="J519" s="811" t="s">
        <v>1608</v>
      </c>
      <c r="K519" s="812">
        <v>83025</v>
      </c>
      <c r="L519" s="811" t="s">
        <v>1613</v>
      </c>
      <c r="M519" s="812">
        <v>343</v>
      </c>
      <c r="N519" s="811" t="s">
        <v>1608</v>
      </c>
      <c r="O519" s="812">
        <v>166</v>
      </c>
      <c r="P519" s="811" t="s">
        <v>1341</v>
      </c>
      <c r="Q519" s="814"/>
      <c r="R519" s="811" t="s">
        <v>1341</v>
      </c>
      <c r="S519" s="811" t="s">
        <v>1341</v>
      </c>
      <c r="T519" s="812" t="b">
        <v>0</v>
      </c>
      <c r="U519" s="811" t="s">
        <v>1341</v>
      </c>
      <c r="V519" s="811" t="s">
        <v>1341</v>
      </c>
    </row>
    <row r="520" spans="1:22" x14ac:dyDescent="0.3">
      <c r="A520" s="811" t="s">
        <v>2366</v>
      </c>
      <c r="B520" s="811" t="s">
        <v>1607</v>
      </c>
      <c r="C520" s="811" t="s">
        <v>448</v>
      </c>
      <c r="D520" s="812">
        <v>2007</v>
      </c>
      <c r="E520" s="811" t="s">
        <v>1814</v>
      </c>
      <c r="F520" s="811" t="s">
        <v>1815</v>
      </c>
      <c r="G520" s="811" t="s">
        <v>1668</v>
      </c>
      <c r="H520" s="813">
        <v>39904</v>
      </c>
      <c r="I520" s="813">
        <v>39911</v>
      </c>
      <c r="J520" s="811" t="s">
        <v>1608</v>
      </c>
      <c r="K520" s="812">
        <v>85863</v>
      </c>
      <c r="L520" s="811" t="s">
        <v>1613</v>
      </c>
      <c r="M520" s="812">
        <v>858</v>
      </c>
      <c r="N520" s="811" t="s">
        <v>1608</v>
      </c>
      <c r="O520" s="812">
        <v>858</v>
      </c>
      <c r="P520" s="811" t="s">
        <v>1341</v>
      </c>
      <c r="Q520" s="814"/>
      <c r="R520" s="811" t="s">
        <v>1341</v>
      </c>
      <c r="S520" s="811" t="s">
        <v>1341</v>
      </c>
      <c r="T520" s="812" t="b">
        <v>0</v>
      </c>
      <c r="U520" s="811" t="s">
        <v>1341</v>
      </c>
      <c r="V520" s="811" t="s">
        <v>1341</v>
      </c>
    </row>
    <row r="521" spans="1:22" x14ac:dyDescent="0.3">
      <c r="A521" s="811" t="s">
        <v>2659</v>
      </c>
      <c r="B521" s="811" t="s">
        <v>1607</v>
      </c>
      <c r="C521" s="811" t="s">
        <v>448</v>
      </c>
      <c r="D521" s="812">
        <v>2008</v>
      </c>
      <c r="E521" s="811" t="s">
        <v>1814</v>
      </c>
      <c r="F521" s="811" t="s">
        <v>1815</v>
      </c>
      <c r="G521" s="811" t="s">
        <v>1668</v>
      </c>
      <c r="H521" s="813">
        <v>40269</v>
      </c>
      <c r="I521" s="813">
        <v>40279</v>
      </c>
      <c r="J521" s="811" t="s">
        <v>1608</v>
      </c>
      <c r="K521" s="812">
        <v>77925</v>
      </c>
      <c r="L521" s="811" t="s">
        <v>1613</v>
      </c>
      <c r="M521" s="812">
        <v>779</v>
      </c>
      <c r="N521" s="811" t="s">
        <v>1341</v>
      </c>
      <c r="O521" s="814"/>
      <c r="P521" s="811" t="s">
        <v>1341</v>
      </c>
      <c r="Q521" s="814"/>
      <c r="R521" s="811" t="s">
        <v>1341</v>
      </c>
      <c r="S521" s="811" t="s">
        <v>1341</v>
      </c>
      <c r="T521" s="812" t="b">
        <v>0</v>
      </c>
      <c r="U521" s="811" t="s">
        <v>1341</v>
      </c>
      <c r="V521" s="811" t="s">
        <v>1341</v>
      </c>
    </row>
    <row r="522" spans="1:22" x14ac:dyDescent="0.3">
      <c r="A522" s="811" t="s">
        <v>596</v>
      </c>
      <c r="B522" s="811" t="s">
        <v>1607</v>
      </c>
      <c r="C522" s="811" t="s">
        <v>1350</v>
      </c>
      <c r="D522" s="812">
        <v>2005</v>
      </c>
      <c r="E522" s="811" t="s">
        <v>1624</v>
      </c>
      <c r="F522" s="811" t="s">
        <v>1625</v>
      </c>
      <c r="G522" s="811" t="s">
        <v>1612</v>
      </c>
      <c r="H522" s="813">
        <v>38778</v>
      </c>
      <c r="I522" s="813">
        <v>38778</v>
      </c>
      <c r="J522" s="811" t="s">
        <v>1608</v>
      </c>
      <c r="K522" s="812">
        <v>74317</v>
      </c>
      <c r="L522" s="811" t="s">
        <v>1341</v>
      </c>
      <c r="M522" s="814"/>
      <c r="N522" s="811" t="s">
        <v>1608</v>
      </c>
      <c r="O522" s="812">
        <v>3780196</v>
      </c>
      <c r="P522" s="811" t="s">
        <v>1341</v>
      </c>
      <c r="Q522" s="814"/>
      <c r="R522" s="811" t="s">
        <v>250</v>
      </c>
      <c r="S522" s="811" t="s">
        <v>2397</v>
      </c>
      <c r="T522" s="812" t="b">
        <v>0</v>
      </c>
      <c r="U522" s="811" t="s">
        <v>1341</v>
      </c>
      <c r="V522" s="811" t="s">
        <v>1341</v>
      </c>
    </row>
    <row r="523" spans="1:22" x14ac:dyDescent="0.3">
      <c r="A523" s="811" t="s">
        <v>591</v>
      </c>
      <c r="B523" s="811" t="s">
        <v>1607</v>
      </c>
      <c r="C523" s="811" t="s">
        <v>1350</v>
      </c>
      <c r="D523" s="812">
        <v>2005</v>
      </c>
      <c r="E523" s="811" t="s">
        <v>1624</v>
      </c>
      <c r="F523" s="811" t="s">
        <v>1625</v>
      </c>
      <c r="G523" s="811" t="s">
        <v>1612</v>
      </c>
      <c r="H523" s="813">
        <v>38842</v>
      </c>
      <c r="I523" s="813">
        <v>38842</v>
      </c>
      <c r="J523" s="811" t="s">
        <v>1608</v>
      </c>
      <c r="K523" s="812">
        <v>147338</v>
      </c>
      <c r="L523" s="811" t="s">
        <v>1341</v>
      </c>
      <c r="M523" s="814"/>
      <c r="N523" s="811" t="s">
        <v>1608</v>
      </c>
      <c r="O523" s="812">
        <v>3124088</v>
      </c>
      <c r="P523" s="811" t="s">
        <v>1341</v>
      </c>
      <c r="Q523" s="814"/>
      <c r="R523" s="811" t="s">
        <v>250</v>
      </c>
      <c r="S523" s="811" t="s">
        <v>2397</v>
      </c>
      <c r="T523" s="812" t="b">
        <v>0</v>
      </c>
      <c r="U523" s="811" t="s">
        <v>1341</v>
      </c>
      <c r="V523" s="811" t="s">
        <v>1341</v>
      </c>
    </row>
    <row r="524" spans="1:22" x14ac:dyDescent="0.3">
      <c r="A524" s="811" t="s">
        <v>595</v>
      </c>
      <c r="B524" s="811" t="s">
        <v>1607</v>
      </c>
      <c r="C524" s="811" t="s">
        <v>1350</v>
      </c>
      <c r="D524" s="812">
        <v>2005</v>
      </c>
      <c r="E524" s="811" t="s">
        <v>1624</v>
      </c>
      <c r="F524" s="811" t="s">
        <v>1625</v>
      </c>
      <c r="G524" s="811" t="s">
        <v>1612</v>
      </c>
      <c r="H524" s="813">
        <v>38778</v>
      </c>
      <c r="I524" s="813">
        <v>38778</v>
      </c>
      <c r="J524" s="811" t="s">
        <v>1608</v>
      </c>
      <c r="K524" s="812">
        <v>73383</v>
      </c>
      <c r="L524" s="811" t="s">
        <v>1341</v>
      </c>
      <c r="M524" s="814"/>
      <c r="N524" s="811" t="s">
        <v>1608</v>
      </c>
      <c r="O524" s="812">
        <v>3513631</v>
      </c>
      <c r="P524" s="811" t="s">
        <v>1341</v>
      </c>
      <c r="Q524" s="814"/>
      <c r="R524" s="811" t="s">
        <v>250</v>
      </c>
      <c r="S524" s="811" t="s">
        <v>2397</v>
      </c>
      <c r="T524" s="812" t="b">
        <v>0</v>
      </c>
      <c r="U524" s="811" t="s">
        <v>1341</v>
      </c>
      <c r="V524" s="811" t="s">
        <v>1341</v>
      </c>
    </row>
    <row r="525" spans="1:22" x14ac:dyDescent="0.3">
      <c r="A525" s="811" t="s">
        <v>592</v>
      </c>
      <c r="B525" s="811" t="s">
        <v>1607</v>
      </c>
      <c r="C525" s="811" t="s">
        <v>1350</v>
      </c>
      <c r="D525" s="812">
        <v>2005</v>
      </c>
      <c r="E525" s="811" t="s">
        <v>1624</v>
      </c>
      <c r="F525" s="811" t="s">
        <v>1625</v>
      </c>
      <c r="G525" s="811" t="s">
        <v>1612</v>
      </c>
      <c r="H525" s="813">
        <v>38824</v>
      </c>
      <c r="I525" s="813">
        <v>38824</v>
      </c>
      <c r="J525" s="811" t="s">
        <v>1608</v>
      </c>
      <c r="K525" s="812">
        <v>147870</v>
      </c>
      <c r="L525" s="811" t="s">
        <v>1341</v>
      </c>
      <c r="M525" s="814"/>
      <c r="N525" s="811" t="s">
        <v>1608</v>
      </c>
      <c r="O525" s="812">
        <v>3929905</v>
      </c>
      <c r="P525" s="811" t="s">
        <v>1341</v>
      </c>
      <c r="Q525" s="814"/>
      <c r="R525" s="811" t="s">
        <v>250</v>
      </c>
      <c r="S525" s="811" t="s">
        <v>2397</v>
      </c>
      <c r="T525" s="812" t="b">
        <v>0</v>
      </c>
      <c r="U525" s="811" t="s">
        <v>1341</v>
      </c>
      <c r="V525" s="811" t="s">
        <v>1341</v>
      </c>
    </row>
    <row r="526" spans="1:22" x14ac:dyDescent="0.3">
      <c r="A526" s="811" t="s">
        <v>598</v>
      </c>
      <c r="B526" s="811" t="s">
        <v>1607</v>
      </c>
      <c r="C526" s="811" t="s">
        <v>1350</v>
      </c>
      <c r="D526" s="812">
        <v>2006</v>
      </c>
      <c r="E526" s="811" t="s">
        <v>1624</v>
      </c>
      <c r="F526" s="811" t="s">
        <v>1625</v>
      </c>
      <c r="G526" s="811" t="s">
        <v>1612</v>
      </c>
      <c r="H526" s="813">
        <v>39203</v>
      </c>
      <c r="I526" s="813">
        <v>39203</v>
      </c>
      <c r="J526" s="811" t="s">
        <v>1608</v>
      </c>
      <c r="K526" s="812">
        <v>97493</v>
      </c>
      <c r="L526" s="811" t="s">
        <v>1341</v>
      </c>
      <c r="M526" s="814"/>
      <c r="N526" s="811" t="s">
        <v>1608</v>
      </c>
      <c r="O526" s="812">
        <v>3298764</v>
      </c>
      <c r="P526" s="811" t="s">
        <v>1341</v>
      </c>
      <c r="Q526" s="814"/>
      <c r="R526" s="811" t="s">
        <v>250</v>
      </c>
      <c r="S526" s="811" t="s">
        <v>2395</v>
      </c>
      <c r="T526" s="812" t="b">
        <v>0</v>
      </c>
      <c r="U526" s="811" t="s">
        <v>1341</v>
      </c>
      <c r="V526" s="811" t="s">
        <v>1341</v>
      </c>
    </row>
    <row r="527" spans="1:22" x14ac:dyDescent="0.3">
      <c r="A527" s="811" t="s">
        <v>608</v>
      </c>
      <c r="B527" s="811" t="s">
        <v>1607</v>
      </c>
      <c r="C527" s="811" t="s">
        <v>1350</v>
      </c>
      <c r="D527" s="812">
        <v>2006</v>
      </c>
      <c r="E527" s="811" t="s">
        <v>1624</v>
      </c>
      <c r="F527" s="811" t="s">
        <v>1625</v>
      </c>
      <c r="G527" s="811" t="s">
        <v>1612</v>
      </c>
      <c r="H527" s="813">
        <v>39150</v>
      </c>
      <c r="I527" s="813">
        <v>39150</v>
      </c>
      <c r="J527" s="811" t="s">
        <v>1608</v>
      </c>
      <c r="K527" s="812">
        <v>50089</v>
      </c>
      <c r="L527" s="811" t="s">
        <v>1341</v>
      </c>
      <c r="M527" s="814"/>
      <c r="N527" s="811" t="s">
        <v>1608</v>
      </c>
      <c r="O527" s="812">
        <v>292456</v>
      </c>
      <c r="P527" s="811" t="s">
        <v>1341</v>
      </c>
      <c r="Q527" s="814"/>
      <c r="R527" s="811" t="s">
        <v>250</v>
      </c>
      <c r="S527" s="811" t="s">
        <v>2395</v>
      </c>
      <c r="T527" s="812" t="b">
        <v>0</v>
      </c>
      <c r="U527" s="811" t="s">
        <v>1341</v>
      </c>
      <c r="V527" s="811" t="s">
        <v>1341</v>
      </c>
    </row>
    <row r="528" spans="1:22" x14ac:dyDescent="0.3">
      <c r="A528" s="811" t="s">
        <v>588</v>
      </c>
      <c r="B528" s="811" t="s">
        <v>1607</v>
      </c>
      <c r="C528" s="811" t="s">
        <v>1350</v>
      </c>
      <c r="D528" s="812">
        <v>2006</v>
      </c>
      <c r="E528" s="811" t="s">
        <v>1624</v>
      </c>
      <c r="F528" s="811" t="s">
        <v>1625</v>
      </c>
      <c r="G528" s="811" t="s">
        <v>1612</v>
      </c>
      <c r="H528" s="813">
        <v>39150</v>
      </c>
      <c r="I528" s="813">
        <v>39150</v>
      </c>
      <c r="J528" s="811" t="s">
        <v>1608</v>
      </c>
      <c r="K528" s="812">
        <v>25097</v>
      </c>
      <c r="L528" s="811" t="s">
        <v>1341</v>
      </c>
      <c r="M528" s="814"/>
      <c r="N528" s="811" t="s">
        <v>1608</v>
      </c>
      <c r="O528" s="812">
        <v>343166</v>
      </c>
      <c r="P528" s="811" t="s">
        <v>1341</v>
      </c>
      <c r="Q528" s="814"/>
      <c r="R528" s="811" t="s">
        <v>250</v>
      </c>
      <c r="S528" s="811" t="s">
        <v>2395</v>
      </c>
      <c r="T528" s="812" t="b">
        <v>0</v>
      </c>
      <c r="U528" s="811" t="s">
        <v>1341</v>
      </c>
      <c r="V528" s="811" t="s">
        <v>1341</v>
      </c>
    </row>
    <row r="529" spans="1:22" x14ac:dyDescent="0.3">
      <c r="A529" s="811" t="s">
        <v>589</v>
      </c>
      <c r="B529" s="811" t="s">
        <v>1607</v>
      </c>
      <c r="C529" s="811" t="s">
        <v>1350</v>
      </c>
      <c r="D529" s="812">
        <v>2006</v>
      </c>
      <c r="E529" s="811" t="s">
        <v>1624</v>
      </c>
      <c r="F529" s="811" t="s">
        <v>1625</v>
      </c>
      <c r="G529" s="811" t="s">
        <v>1612</v>
      </c>
      <c r="H529" s="813">
        <v>39184</v>
      </c>
      <c r="I529" s="813">
        <v>39184</v>
      </c>
      <c r="J529" s="811" t="s">
        <v>1608</v>
      </c>
      <c r="K529" s="812">
        <v>99904</v>
      </c>
      <c r="L529" s="811" t="s">
        <v>1341</v>
      </c>
      <c r="M529" s="814"/>
      <c r="N529" s="811" t="s">
        <v>1608</v>
      </c>
      <c r="O529" s="812">
        <v>4010587</v>
      </c>
      <c r="P529" s="811" t="s">
        <v>1341</v>
      </c>
      <c r="Q529" s="814"/>
      <c r="R529" s="811" t="s">
        <v>250</v>
      </c>
      <c r="S529" s="811" t="s">
        <v>2395</v>
      </c>
      <c r="T529" s="812" t="b">
        <v>0</v>
      </c>
      <c r="U529" s="811" t="s">
        <v>1341</v>
      </c>
      <c r="V529" s="811" t="s">
        <v>1341</v>
      </c>
    </row>
    <row r="530" spans="1:22" x14ac:dyDescent="0.3">
      <c r="A530" s="811" t="s">
        <v>590</v>
      </c>
      <c r="B530" s="811" t="s">
        <v>1607</v>
      </c>
      <c r="C530" s="811" t="s">
        <v>1350</v>
      </c>
      <c r="D530" s="812">
        <v>2006</v>
      </c>
      <c r="E530" s="811" t="s">
        <v>1624</v>
      </c>
      <c r="F530" s="811" t="s">
        <v>1625</v>
      </c>
      <c r="G530" s="811" t="s">
        <v>1612</v>
      </c>
      <c r="H530" s="813">
        <v>39146</v>
      </c>
      <c r="I530" s="813">
        <v>39146</v>
      </c>
      <c r="J530" s="811" t="s">
        <v>1608</v>
      </c>
      <c r="K530" s="812">
        <v>25080</v>
      </c>
      <c r="L530" s="811" t="s">
        <v>1341</v>
      </c>
      <c r="M530" s="814"/>
      <c r="N530" s="811" t="s">
        <v>1608</v>
      </c>
      <c r="O530" s="812">
        <v>336192</v>
      </c>
      <c r="P530" s="811" t="s">
        <v>1341</v>
      </c>
      <c r="Q530" s="814"/>
      <c r="R530" s="811" t="s">
        <v>250</v>
      </c>
      <c r="S530" s="811" t="s">
        <v>2395</v>
      </c>
      <c r="T530" s="812" t="b">
        <v>0</v>
      </c>
      <c r="U530" s="811" t="s">
        <v>1341</v>
      </c>
      <c r="V530" s="811" t="s">
        <v>1341</v>
      </c>
    </row>
    <row r="531" spans="1:22" x14ac:dyDescent="0.3">
      <c r="A531" s="811" t="s">
        <v>594</v>
      </c>
      <c r="B531" s="811" t="s">
        <v>1607</v>
      </c>
      <c r="C531" s="811" t="s">
        <v>1350</v>
      </c>
      <c r="D531" s="812">
        <v>2006</v>
      </c>
      <c r="E531" s="811" t="s">
        <v>1624</v>
      </c>
      <c r="F531" s="811" t="s">
        <v>1625</v>
      </c>
      <c r="G531" s="811" t="s">
        <v>1612</v>
      </c>
      <c r="H531" s="813">
        <v>39146</v>
      </c>
      <c r="I531" s="813">
        <v>39146</v>
      </c>
      <c r="J531" s="811" t="s">
        <v>1608</v>
      </c>
      <c r="K531" s="812">
        <v>49657</v>
      </c>
      <c r="L531" s="811" t="s">
        <v>1341</v>
      </c>
      <c r="M531" s="814"/>
      <c r="N531" s="811" t="s">
        <v>1608</v>
      </c>
      <c r="O531" s="812">
        <v>5721992</v>
      </c>
      <c r="P531" s="811" t="s">
        <v>1341</v>
      </c>
      <c r="Q531" s="814"/>
      <c r="R531" s="811" t="s">
        <v>250</v>
      </c>
      <c r="S531" s="811" t="s">
        <v>2395</v>
      </c>
      <c r="T531" s="812" t="b">
        <v>0</v>
      </c>
      <c r="U531" s="811" t="s">
        <v>1341</v>
      </c>
      <c r="V531" s="811" t="s">
        <v>1341</v>
      </c>
    </row>
    <row r="532" spans="1:22" x14ac:dyDescent="0.3">
      <c r="A532" s="811" t="s">
        <v>609</v>
      </c>
      <c r="B532" s="811" t="s">
        <v>1607</v>
      </c>
      <c r="C532" s="811" t="s">
        <v>1350</v>
      </c>
      <c r="D532" s="812">
        <v>2006</v>
      </c>
      <c r="E532" s="811" t="s">
        <v>1624</v>
      </c>
      <c r="F532" s="811" t="s">
        <v>1625</v>
      </c>
      <c r="G532" s="811" t="s">
        <v>1612</v>
      </c>
      <c r="H532" s="813">
        <v>39146</v>
      </c>
      <c r="I532" s="813">
        <v>39146</v>
      </c>
      <c r="J532" s="811" t="s">
        <v>1608</v>
      </c>
      <c r="K532" s="812">
        <v>49356</v>
      </c>
      <c r="L532" s="811" t="s">
        <v>1341</v>
      </c>
      <c r="M532" s="814"/>
      <c r="N532" s="811" t="s">
        <v>1608</v>
      </c>
      <c r="O532" s="812">
        <v>290588</v>
      </c>
      <c r="P532" s="811" t="s">
        <v>1341</v>
      </c>
      <c r="Q532" s="814"/>
      <c r="R532" s="811" t="s">
        <v>250</v>
      </c>
      <c r="S532" s="811" t="s">
        <v>2395</v>
      </c>
      <c r="T532" s="812" t="b">
        <v>0</v>
      </c>
      <c r="U532" s="811" t="s">
        <v>1341</v>
      </c>
      <c r="V532" s="811" t="s">
        <v>1341</v>
      </c>
    </row>
    <row r="533" spans="1:22" x14ac:dyDescent="0.3">
      <c r="A533" s="811" t="s">
        <v>593</v>
      </c>
      <c r="B533" s="811" t="s">
        <v>1607</v>
      </c>
      <c r="C533" s="811" t="s">
        <v>1350</v>
      </c>
      <c r="D533" s="812">
        <v>2006</v>
      </c>
      <c r="E533" s="811" t="s">
        <v>1624</v>
      </c>
      <c r="F533" s="811" t="s">
        <v>1625</v>
      </c>
      <c r="G533" s="811" t="s">
        <v>1612</v>
      </c>
      <c r="H533" s="813">
        <v>39150</v>
      </c>
      <c r="I533" s="813">
        <v>39150</v>
      </c>
      <c r="J533" s="811" t="s">
        <v>1608</v>
      </c>
      <c r="K533" s="812">
        <v>49701</v>
      </c>
      <c r="L533" s="811" t="s">
        <v>1341</v>
      </c>
      <c r="M533" s="814"/>
      <c r="N533" s="811" t="s">
        <v>1608</v>
      </c>
      <c r="O533" s="812">
        <v>282235</v>
      </c>
      <c r="P533" s="811" t="s">
        <v>1341</v>
      </c>
      <c r="Q533" s="814"/>
      <c r="R533" s="811" t="s">
        <v>250</v>
      </c>
      <c r="S533" s="811" t="s">
        <v>2395</v>
      </c>
      <c r="T533" s="812" t="b">
        <v>0</v>
      </c>
      <c r="U533" s="811" t="s">
        <v>1341</v>
      </c>
      <c r="V533" s="811" t="s">
        <v>1341</v>
      </c>
    </row>
    <row r="534" spans="1:22" x14ac:dyDescent="0.3">
      <c r="A534" s="811" t="s">
        <v>603</v>
      </c>
      <c r="B534" s="811" t="s">
        <v>1607</v>
      </c>
      <c r="C534" s="811" t="s">
        <v>1350</v>
      </c>
      <c r="D534" s="812">
        <v>2007</v>
      </c>
      <c r="E534" s="811" t="s">
        <v>1624</v>
      </c>
      <c r="F534" s="811" t="s">
        <v>1625</v>
      </c>
      <c r="G534" s="811" t="s">
        <v>1612</v>
      </c>
      <c r="H534" s="813">
        <v>39570</v>
      </c>
      <c r="I534" s="813">
        <v>39570</v>
      </c>
      <c r="J534" s="811" t="s">
        <v>1608</v>
      </c>
      <c r="K534" s="812">
        <v>24979</v>
      </c>
      <c r="L534" s="811" t="s">
        <v>1341</v>
      </c>
      <c r="M534" s="814"/>
      <c r="N534" s="811" t="s">
        <v>1608</v>
      </c>
      <c r="O534" s="812">
        <v>904257</v>
      </c>
      <c r="P534" s="811" t="s">
        <v>1341</v>
      </c>
      <c r="Q534" s="814"/>
      <c r="R534" s="811" t="s">
        <v>250</v>
      </c>
      <c r="S534" s="811" t="s">
        <v>601</v>
      </c>
      <c r="T534" s="812" t="b">
        <v>0</v>
      </c>
      <c r="U534" s="811" t="s">
        <v>1341</v>
      </c>
      <c r="V534" s="811" t="s">
        <v>1341</v>
      </c>
    </row>
    <row r="535" spans="1:22" x14ac:dyDescent="0.3">
      <c r="A535" s="811" t="s">
        <v>587</v>
      </c>
      <c r="B535" s="811" t="s">
        <v>1607</v>
      </c>
      <c r="C535" s="811" t="s">
        <v>1350</v>
      </c>
      <c r="D535" s="812">
        <v>2007</v>
      </c>
      <c r="E535" s="811" t="s">
        <v>1624</v>
      </c>
      <c r="F535" s="811" t="s">
        <v>1625</v>
      </c>
      <c r="G535" s="811" t="s">
        <v>1612</v>
      </c>
      <c r="H535" s="813">
        <v>39512</v>
      </c>
      <c r="I535" s="813">
        <v>39512</v>
      </c>
      <c r="J535" s="811" t="s">
        <v>1608</v>
      </c>
      <c r="K535" s="812">
        <v>37376</v>
      </c>
      <c r="L535" s="811" t="s">
        <v>1341</v>
      </c>
      <c r="M535" s="814"/>
      <c r="N535" s="811" t="s">
        <v>1608</v>
      </c>
      <c r="O535" s="812">
        <v>1785678</v>
      </c>
      <c r="P535" s="811" t="s">
        <v>1341</v>
      </c>
      <c r="Q535" s="814"/>
      <c r="R535" s="811" t="s">
        <v>250</v>
      </c>
      <c r="S535" s="811" t="s">
        <v>2396</v>
      </c>
      <c r="T535" s="812" t="b">
        <v>0</v>
      </c>
      <c r="U535" s="811" t="s">
        <v>1341</v>
      </c>
      <c r="V535" s="811" t="s">
        <v>1341</v>
      </c>
    </row>
    <row r="536" spans="1:22" x14ac:dyDescent="0.3">
      <c r="A536" s="811" t="s">
        <v>597</v>
      </c>
      <c r="B536" s="811" t="s">
        <v>1607</v>
      </c>
      <c r="C536" s="811" t="s">
        <v>1350</v>
      </c>
      <c r="D536" s="812">
        <v>2007</v>
      </c>
      <c r="E536" s="811" t="s">
        <v>1624</v>
      </c>
      <c r="F536" s="811" t="s">
        <v>1625</v>
      </c>
      <c r="G536" s="811" t="s">
        <v>1612</v>
      </c>
      <c r="H536" s="813">
        <v>39513</v>
      </c>
      <c r="I536" s="813">
        <v>39513</v>
      </c>
      <c r="J536" s="811" t="s">
        <v>1608</v>
      </c>
      <c r="K536" s="812">
        <v>74087</v>
      </c>
      <c r="L536" s="811" t="s">
        <v>1341</v>
      </c>
      <c r="M536" s="814"/>
      <c r="N536" s="811" t="s">
        <v>1608</v>
      </c>
      <c r="O536" s="812">
        <v>1686682</v>
      </c>
      <c r="P536" s="811" t="s">
        <v>1341</v>
      </c>
      <c r="Q536" s="814"/>
      <c r="R536" s="811" t="s">
        <v>250</v>
      </c>
      <c r="S536" s="811" t="s">
        <v>2396</v>
      </c>
      <c r="T536" s="812" t="b">
        <v>0</v>
      </c>
      <c r="U536" s="811" t="s">
        <v>1341</v>
      </c>
      <c r="V536" s="811" t="s">
        <v>1341</v>
      </c>
    </row>
    <row r="537" spans="1:22" x14ac:dyDescent="0.3">
      <c r="A537" s="811" t="s">
        <v>605</v>
      </c>
      <c r="B537" s="811" t="s">
        <v>1607</v>
      </c>
      <c r="C537" s="811" t="s">
        <v>1350</v>
      </c>
      <c r="D537" s="812">
        <v>2007</v>
      </c>
      <c r="E537" s="811" t="s">
        <v>1624</v>
      </c>
      <c r="F537" s="811" t="s">
        <v>1625</v>
      </c>
      <c r="G537" s="811" t="s">
        <v>1612</v>
      </c>
      <c r="H537" s="813">
        <v>39570</v>
      </c>
      <c r="I537" s="813">
        <v>39570</v>
      </c>
      <c r="J537" s="811" t="s">
        <v>1608</v>
      </c>
      <c r="K537" s="812">
        <v>25007</v>
      </c>
      <c r="L537" s="811" t="s">
        <v>1341</v>
      </c>
      <c r="M537" s="814"/>
      <c r="N537" s="811" t="s">
        <v>1608</v>
      </c>
      <c r="O537" s="812">
        <v>750506</v>
      </c>
      <c r="P537" s="811" t="s">
        <v>1341</v>
      </c>
      <c r="Q537" s="814"/>
      <c r="R537" s="811" t="s">
        <v>250</v>
      </c>
      <c r="S537" s="811" t="s">
        <v>601</v>
      </c>
      <c r="T537" s="812" t="b">
        <v>0</v>
      </c>
      <c r="U537" s="811" t="s">
        <v>1341</v>
      </c>
      <c r="V537" s="811" t="s">
        <v>1341</v>
      </c>
    </row>
    <row r="538" spans="1:22" x14ac:dyDescent="0.3">
      <c r="A538" s="811" t="s">
        <v>604</v>
      </c>
      <c r="B538" s="811" t="s">
        <v>1607</v>
      </c>
      <c r="C538" s="811" t="s">
        <v>1350</v>
      </c>
      <c r="D538" s="812">
        <v>2007</v>
      </c>
      <c r="E538" s="811" t="s">
        <v>1624</v>
      </c>
      <c r="F538" s="811" t="s">
        <v>1625</v>
      </c>
      <c r="G538" s="811" t="s">
        <v>1612</v>
      </c>
      <c r="H538" s="813">
        <v>39513</v>
      </c>
      <c r="I538" s="813">
        <v>39513</v>
      </c>
      <c r="J538" s="811" t="s">
        <v>1608</v>
      </c>
      <c r="K538" s="812">
        <v>37099</v>
      </c>
      <c r="L538" s="811" t="s">
        <v>1341</v>
      </c>
      <c r="M538" s="814"/>
      <c r="N538" s="811" t="s">
        <v>1608</v>
      </c>
      <c r="O538" s="812">
        <v>1782803</v>
      </c>
      <c r="P538" s="811" t="s">
        <v>1341</v>
      </c>
      <c r="Q538" s="814"/>
      <c r="R538" s="811" t="s">
        <v>250</v>
      </c>
      <c r="S538" s="811" t="s">
        <v>2396</v>
      </c>
      <c r="T538" s="812" t="b">
        <v>0</v>
      </c>
      <c r="U538" s="811" t="s">
        <v>1341</v>
      </c>
      <c r="V538" s="811" t="s">
        <v>1341</v>
      </c>
    </row>
    <row r="539" spans="1:22" x14ac:dyDescent="0.3">
      <c r="A539" s="811" t="s">
        <v>602</v>
      </c>
      <c r="B539" s="811" t="s">
        <v>1607</v>
      </c>
      <c r="C539" s="811" t="s">
        <v>1350</v>
      </c>
      <c r="D539" s="812">
        <v>2007</v>
      </c>
      <c r="E539" s="811" t="s">
        <v>1624</v>
      </c>
      <c r="F539" s="811" t="s">
        <v>1625</v>
      </c>
      <c r="G539" s="811" t="s">
        <v>1612</v>
      </c>
      <c r="H539" s="813">
        <v>39570</v>
      </c>
      <c r="I539" s="813">
        <v>39570</v>
      </c>
      <c r="J539" s="811" t="s">
        <v>1608</v>
      </c>
      <c r="K539" s="812">
        <v>25088</v>
      </c>
      <c r="L539" s="811" t="s">
        <v>1341</v>
      </c>
      <c r="M539" s="814"/>
      <c r="N539" s="811" t="s">
        <v>1608</v>
      </c>
      <c r="O539" s="812">
        <v>670584</v>
      </c>
      <c r="P539" s="811" t="s">
        <v>1341</v>
      </c>
      <c r="Q539" s="814"/>
      <c r="R539" s="811" t="s">
        <v>250</v>
      </c>
      <c r="S539" s="811" t="s">
        <v>601</v>
      </c>
      <c r="T539" s="812" t="b">
        <v>0</v>
      </c>
      <c r="U539" s="811" t="s">
        <v>1341</v>
      </c>
      <c r="V539" s="811" t="s">
        <v>1341</v>
      </c>
    </row>
    <row r="540" spans="1:22" x14ac:dyDescent="0.3">
      <c r="A540" s="811" t="s">
        <v>600</v>
      </c>
      <c r="B540" s="811" t="s">
        <v>1607</v>
      </c>
      <c r="C540" s="811" t="s">
        <v>1350</v>
      </c>
      <c r="D540" s="812">
        <v>2007</v>
      </c>
      <c r="E540" s="811" t="s">
        <v>1624</v>
      </c>
      <c r="F540" s="811" t="s">
        <v>1625</v>
      </c>
      <c r="G540" s="811" t="s">
        <v>1612</v>
      </c>
      <c r="H540" s="813">
        <v>39570</v>
      </c>
      <c r="I540" s="813">
        <v>39570</v>
      </c>
      <c r="J540" s="811" t="s">
        <v>1608</v>
      </c>
      <c r="K540" s="812">
        <v>25047</v>
      </c>
      <c r="L540" s="811" t="s">
        <v>1341</v>
      </c>
      <c r="M540" s="814"/>
      <c r="N540" s="811" t="s">
        <v>1608</v>
      </c>
      <c r="O540" s="812">
        <v>967181</v>
      </c>
      <c r="P540" s="811" t="s">
        <v>1341</v>
      </c>
      <c r="Q540" s="814"/>
      <c r="R540" s="811" t="s">
        <v>250</v>
      </c>
      <c r="S540" s="811" t="s">
        <v>601</v>
      </c>
      <c r="T540" s="812" t="b">
        <v>0</v>
      </c>
      <c r="U540" s="811" t="s">
        <v>1341</v>
      </c>
      <c r="V540" s="811" t="s">
        <v>1341</v>
      </c>
    </row>
    <row r="541" spans="1:22" x14ac:dyDescent="0.3">
      <c r="A541" s="811" t="s">
        <v>599</v>
      </c>
      <c r="B541" s="811" t="s">
        <v>1607</v>
      </c>
      <c r="C541" s="811" t="s">
        <v>1350</v>
      </c>
      <c r="D541" s="812">
        <v>2007</v>
      </c>
      <c r="E541" s="811" t="s">
        <v>1624</v>
      </c>
      <c r="F541" s="811" t="s">
        <v>1625</v>
      </c>
      <c r="G541" s="811" t="s">
        <v>1612</v>
      </c>
      <c r="H541" s="813">
        <v>39512</v>
      </c>
      <c r="I541" s="813">
        <v>39512</v>
      </c>
      <c r="J541" s="811" t="s">
        <v>1608</v>
      </c>
      <c r="K541" s="812">
        <v>71942</v>
      </c>
      <c r="L541" s="811" t="s">
        <v>1341</v>
      </c>
      <c r="M541" s="814"/>
      <c r="N541" s="811" t="s">
        <v>1608</v>
      </c>
      <c r="O541" s="812">
        <v>1714631</v>
      </c>
      <c r="P541" s="811" t="s">
        <v>1341</v>
      </c>
      <c r="Q541" s="814"/>
      <c r="R541" s="811" t="s">
        <v>250</v>
      </c>
      <c r="S541" s="811" t="s">
        <v>2396</v>
      </c>
      <c r="T541" s="812" t="b">
        <v>0</v>
      </c>
      <c r="U541" s="811" t="s">
        <v>1341</v>
      </c>
      <c r="V541" s="811" t="s">
        <v>1341</v>
      </c>
    </row>
    <row r="542" spans="1:22" x14ac:dyDescent="0.3">
      <c r="A542" s="811" t="s">
        <v>606</v>
      </c>
      <c r="B542" s="811" t="s">
        <v>1607</v>
      </c>
      <c r="C542" s="811" t="s">
        <v>1350</v>
      </c>
      <c r="D542" s="812">
        <v>2007</v>
      </c>
      <c r="E542" s="811" t="s">
        <v>1624</v>
      </c>
      <c r="F542" s="811" t="s">
        <v>1625</v>
      </c>
      <c r="G542" s="811" t="s">
        <v>1612</v>
      </c>
      <c r="H542" s="813">
        <v>39548</v>
      </c>
      <c r="I542" s="813">
        <v>39548</v>
      </c>
      <c r="J542" s="811" t="s">
        <v>1608</v>
      </c>
      <c r="K542" s="812">
        <v>62743</v>
      </c>
      <c r="L542" s="811" t="s">
        <v>1341</v>
      </c>
      <c r="M542" s="814"/>
      <c r="N542" s="811" t="s">
        <v>1608</v>
      </c>
      <c r="O542" s="812">
        <v>3420990</v>
      </c>
      <c r="P542" s="811" t="s">
        <v>1341</v>
      </c>
      <c r="Q542" s="814"/>
      <c r="R542" s="811" t="s">
        <v>250</v>
      </c>
      <c r="S542" s="811" t="s">
        <v>2398</v>
      </c>
      <c r="T542" s="812" t="b">
        <v>0</v>
      </c>
      <c r="U542" s="811" t="s">
        <v>1341</v>
      </c>
      <c r="V542" s="811" t="s">
        <v>1341</v>
      </c>
    </row>
    <row r="543" spans="1:22" x14ac:dyDescent="0.3">
      <c r="A543" s="811" t="s">
        <v>607</v>
      </c>
      <c r="B543" s="811" t="s">
        <v>1607</v>
      </c>
      <c r="C543" s="811" t="s">
        <v>1350</v>
      </c>
      <c r="D543" s="812">
        <v>2007</v>
      </c>
      <c r="E543" s="811" t="s">
        <v>1624</v>
      </c>
      <c r="F543" s="811" t="s">
        <v>1625</v>
      </c>
      <c r="G543" s="811" t="s">
        <v>1612</v>
      </c>
      <c r="H543" s="813">
        <v>39548</v>
      </c>
      <c r="I543" s="813">
        <v>39548</v>
      </c>
      <c r="J543" s="811" t="s">
        <v>1608</v>
      </c>
      <c r="K543" s="812">
        <v>62594</v>
      </c>
      <c r="L543" s="811" t="s">
        <v>1341</v>
      </c>
      <c r="M543" s="814"/>
      <c r="N543" s="811" t="s">
        <v>1608</v>
      </c>
      <c r="O543" s="812">
        <v>318998</v>
      </c>
      <c r="P543" s="811" t="s">
        <v>1341</v>
      </c>
      <c r="Q543" s="814"/>
      <c r="R543" s="811" t="s">
        <v>250</v>
      </c>
      <c r="S543" s="811" t="s">
        <v>2398</v>
      </c>
      <c r="T543" s="812" t="b">
        <v>0</v>
      </c>
      <c r="U543" s="811" t="s">
        <v>1341</v>
      </c>
      <c r="V543" s="811" t="s">
        <v>1341</v>
      </c>
    </row>
    <row r="544" spans="1:22" x14ac:dyDescent="0.3">
      <c r="A544" s="811" t="s">
        <v>1623</v>
      </c>
      <c r="B544" s="811" t="s">
        <v>1607</v>
      </c>
      <c r="C544" s="811" t="s">
        <v>1350</v>
      </c>
      <c r="D544" s="812">
        <v>2008</v>
      </c>
      <c r="E544" s="811" t="s">
        <v>1624</v>
      </c>
      <c r="F544" s="811" t="s">
        <v>1625</v>
      </c>
      <c r="G544" s="811" t="s">
        <v>1612</v>
      </c>
      <c r="H544" s="813">
        <v>39916</v>
      </c>
      <c r="I544" s="813">
        <v>39916</v>
      </c>
      <c r="J544" s="811" t="s">
        <v>1608</v>
      </c>
      <c r="K544" s="812">
        <v>179920</v>
      </c>
      <c r="L544" s="811" t="s">
        <v>1341</v>
      </c>
      <c r="M544" s="814"/>
      <c r="N544" s="811" t="s">
        <v>1608</v>
      </c>
      <c r="O544" s="812">
        <v>6099446</v>
      </c>
      <c r="P544" s="811" t="s">
        <v>1341</v>
      </c>
      <c r="Q544" s="814"/>
      <c r="R544" s="811" t="s">
        <v>250</v>
      </c>
      <c r="S544" s="811" t="s">
        <v>1626</v>
      </c>
      <c r="T544" s="812" t="b">
        <v>0</v>
      </c>
      <c r="U544" s="811" t="s">
        <v>1341</v>
      </c>
      <c r="V544" s="811" t="s">
        <v>1341</v>
      </c>
    </row>
    <row r="545" spans="1:22" x14ac:dyDescent="0.3">
      <c r="A545" s="811" t="s">
        <v>1627</v>
      </c>
      <c r="B545" s="811" t="s">
        <v>1607</v>
      </c>
      <c r="C545" s="811" t="s">
        <v>1350</v>
      </c>
      <c r="D545" s="812">
        <v>2008</v>
      </c>
      <c r="E545" s="811" t="s">
        <v>1624</v>
      </c>
      <c r="F545" s="811" t="s">
        <v>1625</v>
      </c>
      <c r="G545" s="811" t="s">
        <v>1612</v>
      </c>
      <c r="H545" s="813">
        <v>39934</v>
      </c>
      <c r="I545" s="813">
        <v>39934</v>
      </c>
      <c r="J545" s="811" t="s">
        <v>1608</v>
      </c>
      <c r="K545" s="812">
        <v>179973</v>
      </c>
      <c r="L545" s="811" t="s">
        <v>1341</v>
      </c>
      <c r="M545" s="814"/>
      <c r="N545" s="811" t="s">
        <v>1608</v>
      </c>
      <c r="O545" s="812">
        <v>4413723</v>
      </c>
      <c r="P545" s="811" t="s">
        <v>1341</v>
      </c>
      <c r="Q545" s="814"/>
      <c r="R545" s="811" t="s">
        <v>250</v>
      </c>
      <c r="S545" s="811" t="s">
        <v>1628</v>
      </c>
      <c r="T545" s="812" t="b">
        <v>0</v>
      </c>
      <c r="U545" s="811" t="s">
        <v>1341</v>
      </c>
      <c r="V545" s="811" t="s">
        <v>1341</v>
      </c>
    </row>
    <row r="546" spans="1:22" x14ac:dyDescent="0.3">
      <c r="A546" s="811" t="s">
        <v>8424</v>
      </c>
      <c r="B546" s="811" t="s">
        <v>1607</v>
      </c>
      <c r="C546" s="811" t="s">
        <v>294</v>
      </c>
      <c r="D546" s="812">
        <v>2002</v>
      </c>
      <c r="E546" s="811" t="s">
        <v>2407</v>
      </c>
      <c r="F546" s="811" t="s">
        <v>2408</v>
      </c>
      <c r="G546" s="811" t="s">
        <v>1612</v>
      </c>
      <c r="H546" s="813">
        <v>37760</v>
      </c>
      <c r="I546" s="813">
        <v>37760</v>
      </c>
      <c r="J546" s="811" t="s">
        <v>1608</v>
      </c>
      <c r="K546" s="812">
        <v>175984</v>
      </c>
      <c r="L546" s="811" t="s">
        <v>1613</v>
      </c>
      <c r="M546" s="812">
        <v>11346</v>
      </c>
      <c r="N546" s="811" t="s">
        <v>1608</v>
      </c>
      <c r="O546" s="812">
        <v>1778</v>
      </c>
      <c r="P546" s="811" t="s">
        <v>1341</v>
      </c>
      <c r="Q546" s="814"/>
      <c r="R546" s="811" t="s">
        <v>1341</v>
      </c>
      <c r="S546" s="811" t="s">
        <v>1341</v>
      </c>
      <c r="T546" s="812" t="b">
        <v>1</v>
      </c>
      <c r="U546" s="811" t="s">
        <v>1341</v>
      </c>
      <c r="V546" s="811" t="s">
        <v>8400</v>
      </c>
    </row>
    <row r="547" spans="1:22" x14ac:dyDescent="0.3">
      <c r="A547" s="811" t="s">
        <v>8422</v>
      </c>
      <c r="B547" s="811" t="s">
        <v>1607</v>
      </c>
      <c r="C547" s="811" t="s">
        <v>294</v>
      </c>
      <c r="D547" s="812">
        <v>2002</v>
      </c>
      <c r="E547" s="811" t="s">
        <v>5700</v>
      </c>
      <c r="F547" s="811" t="s">
        <v>7360</v>
      </c>
      <c r="G547" s="811" t="s">
        <v>1612</v>
      </c>
      <c r="H547" s="813">
        <v>37753</v>
      </c>
      <c r="I547" s="813">
        <v>37754</v>
      </c>
      <c r="J547" s="811" t="s">
        <v>1608</v>
      </c>
      <c r="K547" s="812">
        <v>192690</v>
      </c>
      <c r="L547" s="811" t="s">
        <v>1613</v>
      </c>
      <c r="M547" s="812">
        <v>2407</v>
      </c>
      <c r="N547" s="811" t="s">
        <v>1608</v>
      </c>
      <c r="O547" s="812">
        <v>5551</v>
      </c>
      <c r="P547" s="811" t="s">
        <v>1341</v>
      </c>
      <c r="Q547" s="814"/>
      <c r="R547" s="811" t="s">
        <v>1341</v>
      </c>
      <c r="S547" s="811" t="s">
        <v>1341</v>
      </c>
      <c r="T547" s="812" t="b">
        <v>1</v>
      </c>
      <c r="U547" s="811" t="s">
        <v>1341</v>
      </c>
      <c r="V547" s="811" t="s">
        <v>8400</v>
      </c>
    </row>
    <row r="548" spans="1:22" x14ac:dyDescent="0.3">
      <c r="A548" s="811" t="s">
        <v>8423</v>
      </c>
      <c r="B548" s="811" t="s">
        <v>1607</v>
      </c>
      <c r="C548" s="811" t="s">
        <v>294</v>
      </c>
      <c r="D548" s="812">
        <v>2002</v>
      </c>
      <c r="E548" s="811" t="s">
        <v>2400</v>
      </c>
      <c r="F548" s="811" t="s">
        <v>1794</v>
      </c>
      <c r="G548" s="811" t="s">
        <v>1612</v>
      </c>
      <c r="H548" s="813">
        <v>37746</v>
      </c>
      <c r="I548" s="813">
        <v>37772</v>
      </c>
      <c r="J548" s="811" t="s">
        <v>1608</v>
      </c>
      <c r="K548" s="812">
        <v>188929</v>
      </c>
      <c r="L548" s="811" t="s">
        <v>1613</v>
      </c>
      <c r="M548" s="812">
        <v>3300</v>
      </c>
      <c r="N548" s="811" t="s">
        <v>1608</v>
      </c>
      <c r="O548" s="812">
        <v>208</v>
      </c>
      <c r="P548" s="811" t="s">
        <v>1341</v>
      </c>
      <c r="Q548" s="814"/>
      <c r="R548" s="811" t="s">
        <v>1341</v>
      </c>
      <c r="S548" s="811" t="s">
        <v>1341</v>
      </c>
      <c r="T548" s="812" t="b">
        <v>1</v>
      </c>
      <c r="U548" s="811" t="s">
        <v>1341</v>
      </c>
      <c r="V548" s="811" t="s">
        <v>8400</v>
      </c>
    </row>
    <row r="549" spans="1:22" x14ac:dyDescent="0.3">
      <c r="A549" s="811" t="s">
        <v>8425</v>
      </c>
      <c r="B549" s="811" t="s">
        <v>1607</v>
      </c>
      <c r="C549" s="811" t="s">
        <v>294</v>
      </c>
      <c r="D549" s="812">
        <v>2003</v>
      </c>
      <c r="E549" s="811" t="s">
        <v>2400</v>
      </c>
      <c r="F549" s="811" t="s">
        <v>1794</v>
      </c>
      <c r="G549" s="811" t="s">
        <v>1612</v>
      </c>
      <c r="H549" s="813">
        <v>38131</v>
      </c>
      <c r="I549" s="813">
        <v>38148</v>
      </c>
      <c r="J549" s="811" t="s">
        <v>1608</v>
      </c>
      <c r="K549" s="812">
        <v>77649</v>
      </c>
      <c r="L549" s="811" t="s">
        <v>1613</v>
      </c>
      <c r="M549" s="812">
        <v>9139</v>
      </c>
      <c r="N549" s="811" t="s">
        <v>1608</v>
      </c>
      <c r="O549" s="812">
        <v>243</v>
      </c>
      <c r="P549" s="811" t="s">
        <v>1341</v>
      </c>
      <c r="Q549" s="814"/>
      <c r="R549" s="811" t="s">
        <v>1341</v>
      </c>
      <c r="S549" s="811" t="s">
        <v>1341</v>
      </c>
      <c r="T549" s="812" t="b">
        <v>1</v>
      </c>
      <c r="U549" s="811" t="s">
        <v>1341</v>
      </c>
      <c r="V549" s="811" t="s">
        <v>8400</v>
      </c>
    </row>
    <row r="550" spans="1:22" x14ac:dyDescent="0.3">
      <c r="A550" s="811" t="s">
        <v>8430</v>
      </c>
      <c r="B550" s="811" t="s">
        <v>1607</v>
      </c>
      <c r="C550" s="811" t="s">
        <v>294</v>
      </c>
      <c r="D550" s="812">
        <v>2003</v>
      </c>
      <c r="E550" s="811" t="s">
        <v>5700</v>
      </c>
      <c r="F550" s="811" t="s">
        <v>7360</v>
      </c>
      <c r="G550" s="811" t="s">
        <v>1612</v>
      </c>
      <c r="H550" s="813">
        <v>38114</v>
      </c>
      <c r="I550" s="813">
        <v>38117</v>
      </c>
      <c r="J550" s="811" t="s">
        <v>1608</v>
      </c>
      <c r="K550" s="812">
        <v>196942</v>
      </c>
      <c r="L550" s="811" t="s">
        <v>1613</v>
      </c>
      <c r="M550" s="812">
        <v>810</v>
      </c>
      <c r="N550" s="811" t="s">
        <v>1608</v>
      </c>
      <c r="O550" s="812">
        <v>4863</v>
      </c>
      <c r="P550" s="811" t="s">
        <v>1341</v>
      </c>
      <c r="Q550" s="814"/>
      <c r="R550" s="811" t="s">
        <v>1341</v>
      </c>
      <c r="S550" s="811" t="s">
        <v>1341</v>
      </c>
      <c r="T550" s="812" t="b">
        <v>1</v>
      </c>
      <c r="U550" s="811" t="s">
        <v>1341</v>
      </c>
      <c r="V550" s="811" t="s">
        <v>8400</v>
      </c>
    </row>
    <row r="551" spans="1:22" x14ac:dyDescent="0.3">
      <c r="A551" s="811" t="s">
        <v>8428</v>
      </c>
      <c r="B551" s="811" t="s">
        <v>1607</v>
      </c>
      <c r="C551" s="811" t="s">
        <v>294</v>
      </c>
      <c r="D551" s="812">
        <v>2003</v>
      </c>
      <c r="E551" s="811" t="s">
        <v>2400</v>
      </c>
      <c r="F551" s="811" t="s">
        <v>1794</v>
      </c>
      <c r="G551" s="811" t="s">
        <v>1612</v>
      </c>
      <c r="H551" s="813">
        <v>38145</v>
      </c>
      <c r="I551" s="813">
        <v>38152</v>
      </c>
      <c r="J551" s="811" t="s">
        <v>1608</v>
      </c>
      <c r="K551" s="812">
        <v>68326</v>
      </c>
      <c r="L551" s="811" t="s">
        <v>1613</v>
      </c>
      <c r="M551" s="812">
        <v>1143</v>
      </c>
      <c r="N551" s="811" t="s">
        <v>1608</v>
      </c>
      <c r="O551" s="812">
        <v>5756</v>
      </c>
      <c r="P551" s="811" t="s">
        <v>1341</v>
      </c>
      <c r="Q551" s="814"/>
      <c r="R551" s="811" t="s">
        <v>1341</v>
      </c>
      <c r="S551" s="811" t="s">
        <v>1341</v>
      </c>
      <c r="T551" s="812" t="b">
        <v>1</v>
      </c>
      <c r="U551" s="811" t="s">
        <v>1341</v>
      </c>
      <c r="V551" s="811" t="s">
        <v>8400</v>
      </c>
    </row>
    <row r="552" spans="1:22" x14ac:dyDescent="0.3">
      <c r="A552" s="811" t="s">
        <v>8426</v>
      </c>
      <c r="B552" s="811" t="s">
        <v>1607</v>
      </c>
      <c r="C552" s="811" t="s">
        <v>294</v>
      </c>
      <c r="D552" s="812">
        <v>2003</v>
      </c>
      <c r="E552" s="811" t="s">
        <v>2400</v>
      </c>
      <c r="F552" s="811" t="s">
        <v>1794</v>
      </c>
      <c r="G552" s="811" t="s">
        <v>1612</v>
      </c>
      <c r="H552" s="813">
        <v>38114</v>
      </c>
      <c r="I552" s="813">
        <v>38114</v>
      </c>
      <c r="J552" s="811" t="s">
        <v>1608</v>
      </c>
      <c r="K552" s="812">
        <v>42191</v>
      </c>
      <c r="L552" s="811" t="s">
        <v>1613</v>
      </c>
      <c r="M552" s="812">
        <v>6153</v>
      </c>
      <c r="N552" s="811" t="s">
        <v>1608</v>
      </c>
      <c r="O552" s="812">
        <v>1680</v>
      </c>
      <c r="P552" s="811" t="s">
        <v>1341</v>
      </c>
      <c r="Q552" s="814"/>
      <c r="R552" s="811" t="s">
        <v>1341</v>
      </c>
      <c r="S552" s="811" t="s">
        <v>1341</v>
      </c>
      <c r="T552" s="812" t="b">
        <v>1</v>
      </c>
      <c r="U552" s="811" t="s">
        <v>1341</v>
      </c>
      <c r="V552" s="811" t="s">
        <v>8400</v>
      </c>
    </row>
    <row r="553" spans="1:22" x14ac:dyDescent="0.3">
      <c r="A553" s="811" t="s">
        <v>8429</v>
      </c>
      <c r="B553" s="811" t="s">
        <v>1607</v>
      </c>
      <c r="C553" s="811" t="s">
        <v>294</v>
      </c>
      <c r="D553" s="812">
        <v>2003</v>
      </c>
      <c r="E553" s="811" t="s">
        <v>2407</v>
      </c>
      <c r="F553" s="811" t="s">
        <v>2408</v>
      </c>
      <c r="G553" s="811" t="s">
        <v>1612</v>
      </c>
      <c r="H553" s="813">
        <v>38149</v>
      </c>
      <c r="I553" s="813">
        <v>38149</v>
      </c>
      <c r="J553" s="811" t="s">
        <v>1608</v>
      </c>
      <c r="K553" s="812">
        <v>190366</v>
      </c>
      <c r="L553" s="811" t="s">
        <v>1613</v>
      </c>
      <c r="M553" s="812">
        <v>10224</v>
      </c>
      <c r="N553" s="811" t="s">
        <v>1608</v>
      </c>
      <c r="O553" s="812">
        <v>280</v>
      </c>
      <c r="P553" s="811" t="s">
        <v>1341</v>
      </c>
      <c r="Q553" s="814"/>
      <c r="R553" s="811" t="s">
        <v>1341</v>
      </c>
      <c r="S553" s="811" t="s">
        <v>1341</v>
      </c>
      <c r="T553" s="812" t="b">
        <v>1</v>
      </c>
      <c r="U553" s="811" t="s">
        <v>1341</v>
      </c>
      <c r="V553" s="811" t="s">
        <v>8400</v>
      </c>
    </row>
    <row r="554" spans="1:22" x14ac:dyDescent="0.3">
      <c r="A554" s="811" t="s">
        <v>8427</v>
      </c>
      <c r="B554" s="811" t="s">
        <v>1607</v>
      </c>
      <c r="C554" s="811" t="s">
        <v>294</v>
      </c>
      <c r="D554" s="812">
        <v>2003</v>
      </c>
      <c r="E554" s="811" t="s">
        <v>2400</v>
      </c>
      <c r="F554" s="811" t="s">
        <v>1794</v>
      </c>
      <c r="G554" s="811" t="s">
        <v>1612</v>
      </c>
      <c r="H554" s="813">
        <v>38120</v>
      </c>
      <c r="I554" s="813">
        <v>38124</v>
      </c>
      <c r="J554" s="811" t="s">
        <v>1608</v>
      </c>
      <c r="K554" s="812">
        <v>41248</v>
      </c>
      <c r="L554" s="811" t="s">
        <v>1613</v>
      </c>
      <c r="M554" s="812">
        <v>6242</v>
      </c>
      <c r="N554" s="811" t="s">
        <v>1608</v>
      </c>
      <c r="O554" s="812">
        <v>3258</v>
      </c>
      <c r="P554" s="811" t="s">
        <v>1341</v>
      </c>
      <c r="Q554" s="814"/>
      <c r="R554" s="811" t="s">
        <v>1341</v>
      </c>
      <c r="S554" s="811" t="s">
        <v>1341</v>
      </c>
      <c r="T554" s="812" t="b">
        <v>1</v>
      </c>
      <c r="U554" s="811" t="s">
        <v>1341</v>
      </c>
      <c r="V554" s="811" t="s">
        <v>8400</v>
      </c>
    </row>
    <row r="555" spans="1:22" x14ac:dyDescent="0.3">
      <c r="A555" s="811" t="s">
        <v>8432</v>
      </c>
      <c r="B555" s="811" t="s">
        <v>1607</v>
      </c>
      <c r="C555" s="811" t="s">
        <v>294</v>
      </c>
      <c r="D555" s="812">
        <v>2004</v>
      </c>
      <c r="E555" s="811" t="s">
        <v>2400</v>
      </c>
      <c r="F555" s="811" t="s">
        <v>1794</v>
      </c>
      <c r="G555" s="811" t="s">
        <v>1612</v>
      </c>
      <c r="H555" s="813">
        <v>38482</v>
      </c>
      <c r="I555" s="813">
        <v>38510</v>
      </c>
      <c r="J555" s="811" t="s">
        <v>1608</v>
      </c>
      <c r="K555" s="812">
        <v>179549</v>
      </c>
      <c r="L555" s="811" t="s">
        <v>1613</v>
      </c>
      <c r="M555" s="812">
        <v>3789</v>
      </c>
      <c r="N555" s="811" t="s">
        <v>1608</v>
      </c>
      <c r="O555" s="812">
        <v>13061</v>
      </c>
      <c r="P555" s="811" t="s">
        <v>1341</v>
      </c>
      <c r="Q555" s="814"/>
      <c r="R555" s="811" t="s">
        <v>1341</v>
      </c>
      <c r="S555" s="811" t="s">
        <v>1341</v>
      </c>
      <c r="T555" s="812" t="b">
        <v>1</v>
      </c>
      <c r="U555" s="811" t="s">
        <v>1341</v>
      </c>
      <c r="V555" s="811" t="s">
        <v>8400</v>
      </c>
    </row>
    <row r="556" spans="1:22" x14ac:dyDescent="0.3">
      <c r="A556" s="811" t="s">
        <v>8434</v>
      </c>
      <c r="B556" s="811" t="s">
        <v>1607</v>
      </c>
      <c r="C556" s="811" t="s">
        <v>294</v>
      </c>
      <c r="D556" s="812">
        <v>2004</v>
      </c>
      <c r="E556" s="811" t="s">
        <v>2407</v>
      </c>
      <c r="F556" s="811" t="s">
        <v>2408</v>
      </c>
      <c r="G556" s="811" t="s">
        <v>1612</v>
      </c>
      <c r="H556" s="813">
        <v>38453</v>
      </c>
      <c r="I556" s="813">
        <v>38453</v>
      </c>
      <c r="J556" s="811" t="s">
        <v>1608</v>
      </c>
      <c r="K556" s="812">
        <v>100023</v>
      </c>
      <c r="L556" s="811" t="s">
        <v>1613</v>
      </c>
      <c r="M556" s="812">
        <v>788</v>
      </c>
      <c r="N556" s="811" t="s">
        <v>1608</v>
      </c>
      <c r="O556" s="812">
        <v>172</v>
      </c>
      <c r="P556" s="811" t="s">
        <v>1341</v>
      </c>
      <c r="Q556" s="814"/>
      <c r="R556" s="811" t="s">
        <v>258</v>
      </c>
      <c r="S556" s="811" t="s">
        <v>8403</v>
      </c>
      <c r="T556" s="812" t="b">
        <v>1</v>
      </c>
      <c r="U556" s="811" t="s">
        <v>1341</v>
      </c>
      <c r="V556" s="811" t="s">
        <v>8400</v>
      </c>
    </row>
    <row r="557" spans="1:22" x14ac:dyDescent="0.3">
      <c r="A557" s="811" t="s">
        <v>8431</v>
      </c>
      <c r="B557" s="811" t="s">
        <v>1607</v>
      </c>
      <c r="C557" s="811" t="s">
        <v>294</v>
      </c>
      <c r="D557" s="812">
        <v>2004</v>
      </c>
      <c r="E557" s="811" t="s">
        <v>2400</v>
      </c>
      <c r="F557" s="811" t="s">
        <v>1794</v>
      </c>
      <c r="G557" s="811" t="s">
        <v>1612</v>
      </c>
      <c r="H557" s="813">
        <v>38524</v>
      </c>
      <c r="I557" s="813">
        <v>38526</v>
      </c>
      <c r="J557" s="811" t="s">
        <v>1608</v>
      </c>
      <c r="K557" s="812">
        <v>87154</v>
      </c>
      <c r="L557" s="811" t="s">
        <v>1613</v>
      </c>
      <c r="M557" s="812">
        <v>718</v>
      </c>
      <c r="N557" s="811" t="s">
        <v>1608</v>
      </c>
      <c r="O557" s="812">
        <v>9128</v>
      </c>
      <c r="P557" s="811" t="s">
        <v>1341</v>
      </c>
      <c r="Q557" s="814"/>
      <c r="R557" s="811" t="s">
        <v>1341</v>
      </c>
      <c r="S557" s="811" t="s">
        <v>1341</v>
      </c>
      <c r="T557" s="812" t="b">
        <v>1</v>
      </c>
      <c r="U557" s="811" t="s">
        <v>1341</v>
      </c>
      <c r="V557" s="811" t="s">
        <v>8400</v>
      </c>
    </row>
    <row r="558" spans="1:22" x14ac:dyDescent="0.3">
      <c r="A558" s="811" t="s">
        <v>8433</v>
      </c>
      <c r="B558" s="811" t="s">
        <v>1607</v>
      </c>
      <c r="C558" s="811" t="s">
        <v>294</v>
      </c>
      <c r="D558" s="812">
        <v>2004</v>
      </c>
      <c r="E558" s="811" t="s">
        <v>2407</v>
      </c>
      <c r="F558" s="811" t="s">
        <v>2408</v>
      </c>
      <c r="G558" s="811" t="s">
        <v>1612</v>
      </c>
      <c r="H558" s="813">
        <v>38501</v>
      </c>
      <c r="I558" s="813">
        <v>38502</v>
      </c>
      <c r="J558" s="811" t="s">
        <v>1608</v>
      </c>
      <c r="K558" s="812">
        <v>99107</v>
      </c>
      <c r="L558" s="811" t="s">
        <v>1613</v>
      </c>
      <c r="M558" s="812">
        <v>780</v>
      </c>
      <c r="N558" s="811" t="s">
        <v>1608</v>
      </c>
      <c r="O558" s="812">
        <v>170</v>
      </c>
      <c r="P558" s="811" t="s">
        <v>1341</v>
      </c>
      <c r="Q558" s="814"/>
      <c r="R558" s="811" t="s">
        <v>258</v>
      </c>
      <c r="S558" s="811" t="s">
        <v>8403</v>
      </c>
      <c r="T558" s="812" t="b">
        <v>1</v>
      </c>
      <c r="U558" s="811" t="s">
        <v>1341</v>
      </c>
      <c r="V558" s="811" t="s">
        <v>8400</v>
      </c>
    </row>
    <row r="559" spans="1:22" x14ac:dyDescent="0.3">
      <c r="A559" s="811" t="s">
        <v>7833</v>
      </c>
      <c r="B559" s="811" t="s">
        <v>1607</v>
      </c>
      <c r="C559" s="811" t="s">
        <v>294</v>
      </c>
      <c r="D559" s="812">
        <v>2004</v>
      </c>
      <c r="E559" s="811" t="s">
        <v>5700</v>
      </c>
      <c r="F559" s="811" t="s">
        <v>7360</v>
      </c>
      <c r="G559" s="811" t="s">
        <v>1612</v>
      </c>
      <c r="H559" s="813">
        <v>38481</v>
      </c>
      <c r="I559" s="813">
        <v>38483</v>
      </c>
      <c r="J559" s="811" t="s">
        <v>1608</v>
      </c>
      <c r="K559" s="812">
        <v>199863</v>
      </c>
      <c r="L559" s="811" t="s">
        <v>1613</v>
      </c>
      <c r="M559" s="812">
        <v>1395</v>
      </c>
      <c r="N559" s="811" t="s">
        <v>1608</v>
      </c>
      <c r="O559" s="812">
        <v>708</v>
      </c>
      <c r="P559" s="811" t="s">
        <v>1341</v>
      </c>
      <c r="Q559" s="814"/>
      <c r="R559" s="811" t="s">
        <v>1341</v>
      </c>
      <c r="S559" s="811" t="s">
        <v>1341</v>
      </c>
      <c r="T559" s="812" t="b">
        <v>1</v>
      </c>
      <c r="U559" s="811" t="s">
        <v>1341</v>
      </c>
      <c r="V559" s="811" t="s">
        <v>8400</v>
      </c>
    </row>
    <row r="560" spans="1:22" x14ac:dyDescent="0.3">
      <c r="A560" s="811" t="s">
        <v>2399</v>
      </c>
      <c r="B560" s="811" t="s">
        <v>1607</v>
      </c>
      <c r="C560" s="811" t="s">
        <v>294</v>
      </c>
      <c r="D560" s="812">
        <v>2005</v>
      </c>
      <c r="E560" s="811" t="s">
        <v>2400</v>
      </c>
      <c r="F560" s="811" t="s">
        <v>1794</v>
      </c>
      <c r="G560" s="811" t="s">
        <v>1612</v>
      </c>
      <c r="H560" s="813">
        <v>38961</v>
      </c>
      <c r="I560" s="813">
        <v>38990</v>
      </c>
      <c r="J560" s="811" t="s">
        <v>1608</v>
      </c>
      <c r="K560" s="812">
        <v>31239</v>
      </c>
      <c r="L560" s="811" t="s">
        <v>1341</v>
      </c>
      <c r="M560" s="814"/>
      <c r="N560" s="811" t="s">
        <v>1608</v>
      </c>
      <c r="O560" s="812">
        <v>261</v>
      </c>
      <c r="P560" s="811" t="s">
        <v>1341</v>
      </c>
      <c r="Q560" s="814"/>
      <c r="R560" s="811" t="s">
        <v>1341</v>
      </c>
      <c r="S560" s="811" t="s">
        <v>1341</v>
      </c>
      <c r="T560" s="812" t="b">
        <v>0</v>
      </c>
      <c r="U560" s="811" t="s">
        <v>1341</v>
      </c>
      <c r="V560" s="811" t="s">
        <v>1341</v>
      </c>
    </row>
    <row r="561" spans="1:22" x14ac:dyDescent="0.3">
      <c r="A561" s="811" t="s">
        <v>2405</v>
      </c>
      <c r="B561" s="811" t="s">
        <v>1607</v>
      </c>
      <c r="C561" s="811" t="s">
        <v>294</v>
      </c>
      <c r="D561" s="812">
        <v>2005</v>
      </c>
      <c r="E561" s="811" t="s">
        <v>2400</v>
      </c>
      <c r="F561" s="811" t="s">
        <v>1794</v>
      </c>
      <c r="G561" s="811" t="s">
        <v>1612</v>
      </c>
      <c r="H561" s="813">
        <v>38873</v>
      </c>
      <c r="I561" s="813">
        <v>38887</v>
      </c>
      <c r="J561" s="811" t="s">
        <v>1608</v>
      </c>
      <c r="K561" s="812">
        <v>90548</v>
      </c>
      <c r="L561" s="811" t="s">
        <v>1613</v>
      </c>
      <c r="M561" s="812">
        <v>5185</v>
      </c>
      <c r="N561" s="811" t="s">
        <v>1608</v>
      </c>
      <c r="O561" s="812">
        <v>4967</v>
      </c>
      <c r="P561" s="811" t="s">
        <v>1341</v>
      </c>
      <c r="Q561" s="814"/>
      <c r="R561" s="811" t="s">
        <v>1341</v>
      </c>
      <c r="S561" s="811" t="s">
        <v>1341</v>
      </c>
      <c r="T561" s="812" t="b">
        <v>0</v>
      </c>
      <c r="U561" s="811" t="s">
        <v>1341</v>
      </c>
      <c r="V561" s="811" t="s">
        <v>1341</v>
      </c>
    </row>
    <row r="562" spans="1:22" x14ac:dyDescent="0.3">
      <c r="A562" s="811" t="s">
        <v>2401</v>
      </c>
      <c r="B562" s="811" t="s">
        <v>1607</v>
      </c>
      <c r="C562" s="811" t="s">
        <v>294</v>
      </c>
      <c r="D562" s="812">
        <v>2006</v>
      </c>
      <c r="E562" s="811" t="s">
        <v>2400</v>
      </c>
      <c r="F562" s="811" t="s">
        <v>1794</v>
      </c>
      <c r="G562" s="811" t="s">
        <v>1612</v>
      </c>
      <c r="H562" s="813">
        <v>39259</v>
      </c>
      <c r="I562" s="813">
        <v>39259</v>
      </c>
      <c r="J562" s="811" t="s">
        <v>1608</v>
      </c>
      <c r="K562" s="812">
        <v>97589</v>
      </c>
      <c r="L562" s="811" t="s">
        <v>1613</v>
      </c>
      <c r="M562" s="812">
        <v>1518</v>
      </c>
      <c r="N562" s="811" t="s">
        <v>1608</v>
      </c>
      <c r="O562" s="812">
        <v>2093</v>
      </c>
      <c r="P562" s="811" t="s">
        <v>1341</v>
      </c>
      <c r="Q562" s="814"/>
      <c r="R562" s="811" t="s">
        <v>1341</v>
      </c>
      <c r="S562" s="811" t="s">
        <v>1341</v>
      </c>
      <c r="T562" s="812" t="b">
        <v>0</v>
      </c>
      <c r="U562" s="811" t="s">
        <v>1341</v>
      </c>
      <c r="V562" s="811" t="s">
        <v>1341</v>
      </c>
    </row>
    <row r="563" spans="1:22" x14ac:dyDescent="0.3">
      <c r="A563" s="811" t="s">
        <v>2403</v>
      </c>
      <c r="B563" s="811" t="s">
        <v>1607</v>
      </c>
      <c r="C563" s="811" t="s">
        <v>294</v>
      </c>
      <c r="D563" s="812">
        <v>2006</v>
      </c>
      <c r="E563" s="811" t="s">
        <v>2400</v>
      </c>
      <c r="F563" s="811" t="s">
        <v>1794</v>
      </c>
      <c r="G563" s="811" t="s">
        <v>1612</v>
      </c>
      <c r="H563" s="813">
        <v>39329</v>
      </c>
      <c r="I563" s="813">
        <v>39330</v>
      </c>
      <c r="J563" s="811" t="s">
        <v>1608</v>
      </c>
      <c r="K563" s="812">
        <v>98167</v>
      </c>
      <c r="L563" s="811" t="s">
        <v>1613</v>
      </c>
      <c r="M563" s="812">
        <v>1581</v>
      </c>
      <c r="N563" s="811" t="s">
        <v>1608</v>
      </c>
      <c r="O563" s="812">
        <v>974</v>
      </c>
      <c r="P563" s="811" t="s">
        <v>1341</v>
      </c>
      <c r="Q563" s="814"/>
      <c r="R563" s="811" t="s">
        <v>1341</v>
      </c>
      <c r="S563" s="811" t="s">
        <v>1341</v>
      </c>
      <c r="T563" s="812" t="b">
        <v>0</v>
      </c>
      <c r="U563" s="811" t="s">
        <v>1341</v>
      </c>
      <c r="V563" s="811" t="s">
        <v>1341</v>
      </c>
    </row>
    <row r="564" spans="1:22" x14ac:dyDescent="0.3">
      <c r="A564" s="811" t="s">
        <v>2402</v>
      </c>
      <c r="B564" s="811" t="s">
        <v>1607</v>
      </c>
      <c r="C564" s="811" t="s">
        <v>294</v>
      </c>
      <c r="D564" s="812">
        <v>2007</v>
      </c>
      <c r="E564" s="811" t="s">
        <v>2400</v>
      </c>
      <c r="F564" s="811" t="s">
        <v>1794</v>
      </c>
      <c r="G564" s="811" t="s">
        <v>1612</v>
      </c>
      <c r="H564" s="813">
        <v>39616</v>
      </c>
      <c r="I564" s="813">
        <v>39616</v>
      </c>
      <c r="J564" s="811" t="s">
        <v>1608</v>
      </c>
      <c r="K564" s="812">
        <v>97485</v>
      </c>
      <c r="L564" s="811" t="s">
        <v>1613</v>
      </c>
      <c r="M564" s="812">
        <v>1528</v>
      </c>
      <c r="N564" s="811" t="s">
        <v>1608</v>
      </c>
      <c r="O564" s="812">
        <v>254</v>
      </c>
      <c r="P564" s="811" t="s">
        <v>1341</v>
      </c>
      <c r="Q564" s="814"/>
      <c r="R564" s="811" t="s">
        <v>1341</v>
      </c>
      <c r="S564" s="811" t="s">
        <v>1341</v>
      </c>
      <c r="T564" s="812" t="b">
        <v>0</v>
      </c>
      <c r="U564" s="811" t="s">
        <v>1341</v>
      </c>
      <c r="V564" s="811" t="s">
        <v>1341</v>
      </c>
    </row>
    <row r="565" spans="1:22" x14ac:dyDescent="0.3">
      <c r="A565" s="811" t="s">
        <v>2404</v>
      </c>
      <c r="B565" s="811" t="s">
        <v>1607</v>
      </c>
      <c r="C565" s="811" t="s">
        <v>294</v>
      </c>
      <c r="D565" s="812">
        <v>2007</v>
      </c>
      <c r="E565" s="811" t="s">
        <v>2400</v>
      </c>
      <c r="F565" s="811" t="s">
        <v>1794</v>
      </c>
      <c r="G565" s="811" t="s">
        <v>1612</v>
      </c>
      <c r="H565" s="813">
        <v>39706</v>
      </c>
      <c r="I565" s="813">
        <v>39713</v>
      </c>
      <c r="J565" s="811" t="s">
        <v>1608</v>
      </c>
      <c r="K565" s="812">
        <v>97992</v>
      </c>
      <c r="L565" s="811" t="s">
        <v>1613</v>
      </c>
      <c r="M565" s="812">
        <v>401</v>
      </c>
      <c r="N565" s="811" t="s">
        <v>1608</v>
      </c>
      <c r="O565" s="812">
        <v>2000</v>
      </c>
      <c r="P565" s="811" t="s">
        <v>1341</v>
      </c>
      <c r="Q565" s="814"/>
      <c r="R565" s="811" t="s">
        <v>1341</v>
      </c>
      <c r="S565" s="811" t="s">
        <v>1341</v>
      </c>
      <c r="T565" s="812" t="b">
        <v>0</v>
      </c>
      <c r="U565" s="811" t="s">
        <v>1341</v>
      </c>
      <c r="V565" s="811" t="s">
        <v>1341</v>
      </c>
    </row>
    <row r="566" spans="1:22" x14ac:dyDescent="0.3">
      <c r="A566" s="811" t="s">
        <v>7692</v>
      </c>
      <c r="B566" s="811" t="s">
        <v>1607</v>
      </c>
      <c r="C566" s="811" t="s">
        <v>328</v>
      </c>
      <c r="D566" s="812">
        <v>2002</v>
      </c>
      <c r="E566" s="811" t="s">
        <v>2648</v>
      </c>
      <c r="F566" s="811" t="s">
        <v>2649</v>
      </c>
      <c r="G566" s="811" t="s">
        <v>1612</v>
      </c>
      <c r="H566" s="813">
        <v>38079</v>
      </c>
      <c r="I566" s="813">
        <v>38090</v>
      </c>
      <c r="J566" s="811" t="s">
        <v>1608</v>
      </c>
      <c r="K566" s="812">
        <v>19527</v>
      </c>
      <c r="L566" s="811" t="s">
        <v>1613</v>
      </c>
      <c r="M566" s="812">
        <v>52</v>
      </c>
      <c r="N566" s="811" t="s">
        <v>1608</v>
      </c>
      <c r="O566" s="812">
        <v>121</v>
      </c>
      <c r="P566" s="811" t="s">
        <v>1341</v>
      </c>
      <c r="Q566" s="814"/>
      <c r="R566" s="811" t="s">
        <v>258</v>
      </c>
      <c r="S566" s="811" t="s">
        <v>8402</v>
      </c>
      <c r="T566" s="812" t="b">
        <v>1</v>
      </c>
      <c r="U566" s="811" t="s">
        <v>1341</v>
      </c>
      <c r="V566" s="811" t="s">
        <v>8400</v>
      </c>
    </row>
    <row r="567" spans="1:22" x14ac:dyDescent="0.3">
      <c r="A567" s="811" t="s">
        <v>8435</v>
      </c>
      <c r="B567" s="811" t="s">
        <v>1607</v>
      </c>
      <c r="C567" s="811" t="s">
        <v>328</v>
      </c>
      <c r="D567" s="812">
        <v>2002</v>
      </c>
      <c r="E567" s="811" t="s">
        <v>2415</v>
      </c>
      <c r="F567" s="811" t="s">
        <v>2416</v>
      </c>
      <c r="G567" s="811" t="s">
        <v>1612</v>
      </c>
      <c r="H567" s="813">
        <v>38108</v>
      </c>
      <c r="I567" s="813">
        <v>38110</v>
      </c>
      <c r="J567" s="811" t="s">
        <v>1608</v>
      </c>
      <c r="K567" s="812">
        <v>78521</v>
      </c>
      <c r="L567" s="811" t="s">
        <v>1613</v>
      </c>
      <c r="M567" s="812">
        <v>893</v>
      </c>
      <c r="N567" s="811" t="s">
        <v>1608</v>
      </c>
      <c r="O567" s="812">
        <v>1786</v>
      </c>
      <c r="P567" s="811" t="s">
        <v>1341</v>
      </c>
      <c r="Q567" s="814"/>
      <c r="R567" s="811" t="s">
        <v>1341</v>
      </c>
      <c r="S567" s="811" t="s">
        <v>1341</v>
      </c>
      <c r="T567" s="812" t="b">
        <v>1</v>
      </c>
      <c r="U567" s="811" t="s">
        <v>1341</v>
      </c>
      <c r="V567" s="811" t="s">
        <v>8400</v>
      </c>
    </row>
    <row r="568" spans="1:22" x14ac:dyDescent="0.3">
      <c r="A568" s="811" t="s">
        <v>7659</v>
      </c>
      <c r="B568" s="811" t="s">
        <v>1607</v>
      </c>
      <c r="C568" s="811" t="s">
        <v>328</v>
      </c>
      <c r="D568" s="812">
        <v>2002</v>
      </c>
      <c r="E568" s="811" t="s">
        <v>7660</v>
      </c>
      <c r="F568" s="811" t="s">
        <v>1794</v>
      </c>
      <c r="G568" s="811" t="s">
        <v>1612</v>
      </c>
      <c r="H568" s="813">
        <v>38078</v>
      </c>
      <c r="I568" s="813">
        <v>38093</v>
      </c>
      <c r="J568" s="811" t="s">
        <v>1608</v>
      </c>
      <c r="K568" s="812">
        <v>73109</v>
      </c>
      <c r="L568" s="811" t="s">
        <v>1613</v>
      </c>
      <c r="M568" s="812">
        <v>48</v>
      </c>
      <c r="N568" s="811" t="s">
        <v>1608</v>
      </c>
      <c r="O568" s="812">
        <v>663</v>
      </c>
      <c r="P568" s="811" t="s">
        <v>1341</v>
      </c>
      <c r="Q568" s="814"/>
      <c r="R568" s="811" t="s">
        <v>1341</v>
      </c>
      <c r="S568" s="811" t="s">
        <v>1341</v>
      </c>
      <c r="T568" s="812" t="b">
        <v>1</v>
      </c>
      <c r="U568" s="811" t="s">
        <v>1341</v>
      </c>
      <c r="V568" s="811" t="s">
        <v>8400</v>
      </c>
    </row>
    <row r="569" spans="1:22" x14ac:dyDescent="0.3">
      <c r="A569" s="811" t="s">
        <v>7691</v>
      </c>
      <c r="B569" s="811" t="s">
        <v>1607</v>
      </c>
      <c r="C569" s="811" t="s">
        <v>328</v>
      </c>
      <c r="D569" s="812">
        <v>2002</v>
      </c>
      <c r="E569" s="811" t="s">
        <v>2648</v>
      </c>
      <c r="F569" s="811" t="s">
        <v>2649</v>
      </c>
      <c r="G569" s="811" t="s">
        <v>1612</v>
      </c>
      <c r="H569" s="813">
        <v>38079</v>
      </c>
      <c r="I569" s="813">
        <v>38090</v>
      </c>
      <c r="J569" s="811" t="s">
        <v>1608</v>
      </c>
      <c r="K569" s="812">
        <v>28875</v>
      </c>
      <c r="L569" s="811" t="s">
        <v>1613</v>
      </c>
      <c r="M569" s="812">
        <v>18</v>
      </c>
      <c r="N569" s="811" t="s">
        <v>1608</v>
      </c>
      <c r="O569" s="812">
        <v>67</v>
      </c>
      <c r="P569" s="811" t="s">
        <v>1341</v>
      </c>
      <c r="Q569" s="814"/>
      <c r="R569" s="811" t="s">
        <v>258</v>
      </c>
      <c r="S569" s="811" t="s">
        <v>8402</v>
      </c>
      <c r="T569" s="812" t="b">
        <v>1</v>
      </c>
      <c r="U569" s="811" t="s">
        <v>1341</v>
      </c>
      <c r="V569" s="811" t="s">
        <v>8400</v>
      </c>
    </row>
    <row r="570" spans="1:22" x14ac:dyDescent="0.3">
      <c r="A570" s="811" t="s">
        <v>7686</v>
      </c>
      <c r="B570" s="811" t="s">
        <v>1607</v>
      </c>
      <c r="C570" s="811" t="s">
        <v>328</v>
      </c>
      <c r="D570" s="812">
        <v>2002</v>
      </c>
      <c r="E570" s="811" t="s">
        <v>2648</v>
      </c>
      <c r="F570" s="811" t="s">
        <v>2649</v>
      </c>
      <c r="G570" s="811" t="s">
        <v>1612</v>
      </c>
      <c r="H570" s="813">
        <v>38079</v>
      </c>
      <c r="I570" s="813">
        <v>38090</v>
      </c>
      <c r="J570" s="811" t="s">
        <v>1608</v>
      </c>
      <c r="K570" s="812">
        <v>16344</v>
      </c>
      <c r="L570" s="811" t="s">
        <v>1613</v>
      </c>
      <c r="M570" s="812">
        <v>18</v>
      </c>
      <c r="N570" s="811" t="s">
        <v>1608</v>
      </c>
      <c r="O570" s="812">
        <v>33</v>
      </c>
      <c r="P570" s="811" t="s">
        <v>1341</v>
      </c>
      <c r="Q570" s="814"/>
      <c r="R570" s="811" t="s">
        <v>258</v>
      </c>
      <c r="S570" s="811" t="s">
        <v>8402</v>
      </c>
      <c r="T570" s="812" t="b">
        <v>1</v>
      </c>
      <c r="U570" s="811" t="s">
        <v>1341</v>
      </c>
      <c r="V570" s="811" t="s">
        <v>8400</v>
      </c>
    </row>
    <row r="571" spans="1:22" x14ac:dyDescent="0.3">
      <c r="A571" s="811" t="s">
        <v>7690</v>
      </c>
      <c r="B571" s="811" t="s">
        <v>1607</v>
      </c>
      <c r="C571" s="811" t="s">
        <v>328</v>
      </c>
      <c r="D571" s="812">
        <v>2002</v>
      </c>
      <c r="E571" s="811" t="s">
        <v>2648</v>
      </c>
      <c r="F571" s="811" t="s">
        <v>2649</v>
      </c>
      <c r="G571" s="811" t="s">
        <v>1612</v>
      </c>
      <c r="H571" s="813">
        <v>38079</v>
      </c>
      <c r="I571" s="813">
        <v>38090</v>
      </c>
      <c r="J571" s="811" t="s">
        <v>1608</v>
      </c>
      <c r="K571" s="812">
        <v>25357</v>
      </c>
      <c r="L571" s="811" t="s">
        <v>1613</v>
      </c>
      <c r="M571" s="812">
        <v>101</v>
      </c>
      <c r="N571" s="811" t="s">
        <v>1608</v>
      </c>
      <c r="O571" s="812">
        <v>277</v>
      </c>
      <c r="P571" s="811" t="s">
        <v>1341</v>
      </c>
      <c r="Q571" s="814"/>
      <c r="R571" s="811" t="s">
        <v>258</v>
      </c>
      <c r="S571" s="811" t="s">
        <v>8402</v>
      </c>
      <c r="T571" s="812" t="b">
        <v>1</v>
      </c>
      <c r="U571" s="811" t="s">
        <v>1341</v>
      </c>
      <c r="V571" s="811" t="s">
        <v>8400</v>
      </c>
    </row>
    <row r="572" spans="1:22" x14ac:dyDescent="0.3">
      <c r="A572" s="811" t="s">
        <v>8437</v>
      </c>
      <c r="B572" s="811" t="s">
        <v>1607</v>
      </c>
      <c r="C572" s="811" t="s">
        <v>328</v>
      </c>
      <c r="D572" s="812">
        <v>2003</v>
      </c>
      <c r="E572" s="811" t="s">
        <v>8438</v>
      </c>
      <c r="F572" s="811" t="s">
        <v>8439</v>
      </c>
      <c r="G572" s="811" t="s">
        <v>1612</v>
      </c>
      <c r="H572" s="813">
        <v>38457</v>
      </c>
      <c r="I572" s="813">
        <v>38457</v>
      </c>
      <c r="J572" s="811" t="s">
        <v>1608</v>
      </c>
      <c r="K572" s="812">
        <v>97808</v>
      </c>
      <c r="L572" s="811" t="s">
        <v>1613</v>
      </c>
      <c r="M572" s="812">
        <v>1800</v>
      </c>
      <c r="N572" s="811" t="s">
        <v>1608</v>
      </c>
      <c r="O572" s="812">
        <v>4392</v>
      </c>
      <c r="P572" s="811" t="s">
        <v>1341</v>
      </c>
      <c r="Q572" s="814"/>
      <c r="R572" s="811" t="s">
        <v>1341</v>
      </c>
      <c r="S572" s="811" t="s">
        <v>1341</v>
      </c>
      <c r="T572" s="812" t="b">
        <v>1</v>
      </c>
      <c r="U572" s="811" t="s">
        <v>1341</v>
      </c>
      <c r="V572" s="811" t="s">
        <v>8400</v>
      </c>
    </row>
    <row r="573" spans="1:22" x14ac:dyDescent="0.3">
      <c r="A573" s="811" t="s">
        <v>8440</v>
      </c>
      <c r="B573" s="811" t="s">
        <v>1607</v>
      </c>
      <c r="C573" s="811" t="s">
        <v>328</v>
      </c>
      <c r="D573" s="812">
        <v>2003</v>
      </c>
      <c r="E573" s="811" t="s">
        <v>2400</v>
      </c>
      <c r="F573" s="811" t="s">
        <v>1794</v>
      </c>
      <c r="G573" s="811" t="s">
        <v>1612</v>
      </c>
      <c r="H573" s="813">
        <v>38239</v>
      </c>
      <c r="I573" s="813">
        <v>38240</v>
      </c>
      <c r="J573" s="811" t="s">
        <v>1608</v>
      </c>
      <c r="K573" s="812">
        <v>82240</v>
      </c>
      <c r="L573" s="811" t="s">
        <v>1613</v>
      </c>
      <c r="M573" s="812">
        <v>577</v>
      </c>
      <c r="N573" s="811" t="s">
        <v>1608</v>
      </c>
      <c r="O573" s="812">
        <v>13258</v>
      </c>
      <c r="P573" s="811" t="s">
        <v>1341</v>
      </c>
      <c r="Q573" s="814"/>
      <c r="R573" s="811" t="s">
        <v>1341</v>
      </c>
      <c r="S573" s="811" t="s">
        <v>1341</v>
      </c>
      <c r="T573" s="812" t="b">
        <v>1</v>
      </c>
      <c r="U573" s="811" t="s">
        <v>1341</v>
      </c>
      <c r="V573" s="811" t="s">
        <v>8400</v>
      </c>
    </row>
    <row r="574" spans="1:22" x14ac:dyDescent="0.3">
      <c r="A574" s="811" t="s">
        <v>8436</v>
      </c>
      <c r="B574" s="811" t="s">
        <v>1607</v>
      </c>
      <c r="C574" s="811" t="s">
        <v>328</v>
      </c>
      <c r="D574" s="812">
        <v>2003</v>
      </c>
      <c r="E574" s="811" t="s">
        <v>1793</v>
      </c>
      <c r="F574" s="811" t="s">
        <v>1794</v>
      </c>
      <c r="G574" s="811" t="s">
        <v>1612</v>
      </c>
      <c r="H574" s="813">
        <v>38443</v>
      </c>
      <c r="I574" s="813">
        <v>38443</v>
      </c>
      <c r="J574" s="811" t="s">
        <v>1608</v>
      </c>
      <c r="K574" s="812">
        <v>92508</v>
      </c>
      <c r="L574" s="811" t="s">
        <v>1613</v>
      </c>
      <c r="M574" s="812">
        <v>1175</v>
      </c>
      <c r="N574" s="811" t="s">
        <v>1608</v>
      </c>
      <c r="O574" s="812">
        <v>5895</v>
      </c>
      <c r="P574" s="811" t="s">
        <v>1341</v>
      </c>
      <c r="Q574" s="814"/>
      <c r="R574" s="811" t="s">
        <v>1341</v>
      </c>
      <c r="S574" s="811" t="s">
        <v>1341</v>
      </c>
      <c r="T574" s="812" t="b">
        <v>1</v>
      </c>
      <c r="U574" s="811" t="s">
        <v>1341</v>
      </c>
      <c r="V574" s="811" t="s">
        <v>8400</v>
      </c>
    </row>
    <row r="575" spans="1:22" x14ac:dyDescent="0.3">
      <c r="A575" s="811" t="s">
        <v>7785</v>
      </c>
      <c r="B575" s="811" t="s">
        <v>1607</v>
      </c>
      <c r="C575" s="811" t="s">
        <v>328</v>
      </c>
      <c r="D575" s="812">
        <v>2003</v>
      </c>
      <c r="E575" s="811" t="s">
        <v>2648</v>
      </c>
      <c r="F575" s="811" t="s">
        <v>2649</v>
      </c>
      <c r="G575" s="811" t="s">
        <v>1612</v>
      </c>
      <c r="H575" s="813">
        <v>38453</v>
      </c>
      <c r="I575" s="813">
        <v>38463</v>
      </c>
      <c r="J575" s="811" t="s">
        <v>1608</v>
      </c>
      <c r="K575" s="812">
        <v>66768</v>
      </c>
      <c r="L575" s="811" t="s">
        <v>1341</v>
      </c>
      <c r="M575" s="814"/>
      <c r="N575" s="811" t="s">
        <v>1608</v>
      </c>
      <c r="O575" s="812">
        <v>376</v>
      </c>
      <c r="P575" s="811" t="s">
        <v>1341</v>
      </c>
      <c r="Q575" s="814"/>
      <c r="R575" s="811" t="s">
        <v>1341</v>
      </c>
      <c r="S575" s="811" t="s">
        <v>1341</v>
      </c>
      <c r="T575" s="812" t="b">
        <v>1</v>
      </c>
      <c r="U575" s="811" t="s">
        <v>1341</v>
      </c>
      <c r="V575" s="811" t="s">
        <v>8400</v>
      </c>
    </row>
    <row r="576" spans="1:22" x14ac:dyDescent="0.3">
      <c r="A576" s="811" t="s">
        <v>8441</v>
      </c>
      <c r="B576" s="811" t="s">
        <v>1607</v>
      </c>
      <c r="C576" s="811" t="s">
        <v>328</v>
      </c>
      <c r="D576" s="812">
        <v>2003</v>
      </c>
      <c r="E576" s="811" t="s">
        <v>2415</v>
      </c>
      <c r="F576" s="811" t="s">
        <v>2416</v>
      </c>
      <c r="G576" s="811" t="s">
        <v>1612</v>
      </c>
      <c r="H576" s="813">
        <v>38475</v>
      </c>
      <c r="I576" s="813">
        <v>38485</v>
      </c>
      <c r="J576" s="811" t="s">
        <v>1608</v>
      </c>
      <c r="K576" s="812">
        <v>77996</v>
      </c>
      <c r="L576" s="811" t="s">
        <v>1613</v>
      </c>
      <c r="M576" s="812">
        <v>589</v>
      </c>
      <c r="N576" s="811" t="s">
        <v>1341</v>
      </c>
      <c r="O576" s="814"/>
      <c r="P576" s="811" t="s">
        <v>1341</v>
      </c>
      <c r="Q576" s="814"/>
      <c r="R576" s="811" t="s">
        <v>1341</v>
      </c>
      <c r="S576" s="811" t="s">
        <v>1341</v>
      </c>
      <c r="T576" s="812" t="b">
        <v>1</v>
      </c>
      <c r="U576" s="811" t="s">
        <v>1341</v>
      </c>
      <c r="V576" s="811" t="s">
        <v>8400</v>
      </c>
    </row>
    <row r="577" spans="1:22" x14ac:dyDescent="0.3">
      <c r="A577" s="811" t="s">
        <v>8445</v>
      </c>
      <c r="B577" s="811" t="s">
        <v>1607</v>
      </c>
      <c r="C577" s="811" t="s">
        <v>328</v>
      </c>
      <c r="D577" s="812">
        <v>2004</v>
      </c>
      <c r="E577" s="811" t="s">
        <v>2415</v>
      </c>
      <c r="F577" s="811" t="s">
        <v>2416</v>
      </c>
      <c r="G577" s="811" t="s">
        <v>1612</v>
      </c>
      <c r="H577" s="813">
        <v>38825</v>
      </c>
      <c r="I577" s="813">
        <v>38837</v>
      </c>
      <c r="J577" s="811" t="s">
        <v>1608</v>
      </c>
      <c r="K577" s="812">
        <v>63177</v>
      </c>
      <c r="L577" s="811" t="s">
        <v>1613</v>
      </c>
      <c r="M577" s="812">
        <v>7729</v>
      </c>
      <c r="N577" s="811" t="s">
        <v>1341</v>
      </c>
      <c r="O577" s="814"/>
      <c r="P577" s="811" t="s">
        <v>1341</v>
      </c>
      <c r="Q577" s="814"/>
      <c r="R577" s="811" t="s">
        <v>1341</v>
      </c>
      <c r="S577" s="811" t="s">
        <v>1341</v>
      </c>
      <c r="T577" s="812" t="b">
        <v>1</v>
      </c>
      <c r="U577" s="811" t="s">
        <v>1341</v>
      </c>
      <c r="V577" s="811" t="s">
        <v>8400</v>
      </c>
    </row>
    <row r="578" spans="1:22" x14ac:dyDescent="0.3">
      <c r="A578" s="811" t="s">
        <v>8444</v>
      </c>
      <c r="B578" s="811" t="s">
        <v>1607</v>
      </c>
      <c r="C578" s="811" t="s">
        <v>328</v>
      </c>
      <c r="D578" s="812">
        <v>2004</v>
      </c>
      <c r="E578" s="811" t="s">
        <v>1793</v>
      </c>
      <c r="F578" s="811" t="s">
        <v>1794</v>
      </c>
      <c r="G578" s="811" t="s">
        <v>1612</v>
      </c>
      <c r="H578" s="813">
        <v>38810</v>
      </c>
      <c r="I578" s="813">
        <v>38810</v>
      </c>
      <c r="J578" s="811" t="s">
        <v>1608</v>
      </c>
      <c r="K578" s="812">
        <v>93734</v>
      </c>
      <c r="L578" s="811" t="s">
        <v>1613</v>
      </c>
      <c r="M578" s="812">
        <v>661</v>
      </c>
      <c r="N578" s="811" t="s">
        <v>1341</v>
      </c>
      <c r="O578" s="814"/>
      <c r="P578" s="811" t="s">
        <v>1341</v>
      </c>
      <c r="Q578" s="814"/>
      <c r="R578" s="811" t="s">
        <v>1341</v>
      </c>
      <c r="S578" s="811" t="s">
        <v>1341</v>
      </c>
      <c r="T578" s="812" t="b">
        <v>1</v>
      </c>
      <c r="U578" s="811" t="s">
        <v>1341</v>
      </c>
      <c r="V578" s="811" t="s">
        <v>8400</v>
      </c>
    </row>
    <row r="579" spans="1:22" x14ac:dyDescent="0.3">
      <c r="A579" s="811" t="s">
        <v>8443</v>
      </c>
      <c r="B579" s="811" t="s">
        <v>1607</v>
      </c>
      <c r="C579" s="811" t="s">
        <v>328</v>
      </c>
      <c r="D579" s="812">
        <v>2004</v>
      </c>
      <c r="E579" s="811" t="s">
        <v>8438</v>
      </c>
      <c r="F579" s="811" t="s">
        <v>8439</v>
      </c>
      <c r="G579" s="811" t="s">
        <v>1612</v>
      </c>
      <c r="H579" s="813">
        <v>38826</v>
      </c>
      <c r="I579" s="813">
        <v>38826</v>
      </c>
      <c r="J579" s="811" t="s">
        <v>1608</v>
      </c>
      <c r="K579" s="812">
        <v>71474</v>
      </c>
      <c r="L579" s="811" t="s">
        <v>1341</v>
      </c>
      <c r="M579" s="814"/>
      <c r="N579" s="811" t="s">
        <v>1608</v>
      </c>
      <c r="O579" s="812">
        <v>1780</v>
      </c>
      <c r="P579" s="811" t="s">
        <v>1341</v>
      </c>
      <c r="Q579" s="814"/>
      <c r="R579" s="811" t="s">
        <v>1341</v>
      </c>
      <c r="S579" s="811" t="s">
        <v>1341</v>
      </c>
      <c r="T579" s="812" t="b">
        <v>1</v>
      </c>
      <c r="U579" s="811" t="s">
        <v>1341</v>
      </c>
      <c r="V579" s="811" t="s">
        <v>8400</v>
      </c>
    </row>
    <row r="580" spans="1:22" x14ac:dyDescent="0.3">
      <c r="A580" s="811" t="s">
        <v>7854</v>
      </c>
      <c r="B580" s="811" t="s">
        <v>1607</v>
      </c>
      <c r="C580" s="811" t="s">
        <v>328</v>
      </c>
      <c r="D580" s="812">
        <v>2004</v>
      </c>
      <c r="E580" s="811" t="s">
        <v>2407</v>
      </c>
      <c r="F580" s="811" t="s">
        <v>2408</v>
      </c>
      <c r="G580" s="811" t="s">
        <v>1612</v>
      </c>
      <c r="H580" s="813">
        <v>38807</v>
      </c>
      <c r="I580" s="813">
        <v>38807</v>
      </c>
      <c r="J580" s="811" t="s">
        <v>1608</v>
      </c>
      <c r="K580" s="812">
        <v>72880</v>
      </c>
      <c r="L580" s="811" t="s">
        <v>1613</v>
      </c>
      <c r="M580" s="812">
        <v>607</v>
      </c>
      <c r="N580" s="811" t="s">
        <v>1608</v>
      </c>
      <c r="O580" s="812">
        <v>2433</v>
      </c>
      <c r="P580" s="811" t="s">
        <v>1341</v>
      </c>
      <c r="Q580" s="814"/>
      <c r="R580" s="811" t="s">
        <v>1341</v>
      </c>
      <c r="S580" s="811" t="s">
        <v>1341</v>
      </c>
      <c r="T580" s="812" t="b">
        <v>1</v>
      </c>
      <c r="U580" s="811" t="s">
        <v>1341</v>
      </c>
      <c r="V580" s="811" t="s">
        <v>8400</v>
      </c>
    </row>
    <row r="581" spans="1:22" x14ac:dyDescent="0.3">
      <c r="A581" s="811" t="s">
        <v>8442</v>
      </c>
      <c r="B581" s="811" t="s">
        <v>1607</v>
      </c>
      <c r="C581" s="811" t="s">
        <v>328</v>
      </c>
      <c r="D581" s="812">
        <v>2004</v>
      </c>
      <c r="E581" s="811" t="s">
        <v>2400</v>
      </c>
      <c r="F581" s="811" t="s">
        <v>1794</v>
      </c>
      <c r="G581" s="811" t="s">
        <v>1612</v>
      </c>
      <c r="H581" s="813">
        <v>38603</v>
      </c>
      <c r="I581" s="813">
        <v>38604</v>
      </c>
      <c r="J581" s="811" t="s">
        <v>1608</v>
      </c>
      <c r="K581" s="812">
        <v>76244</v>
      </c>
      <c r="L581" s="811" t="s">
        <v>1613</v>
      </c>
      <c r="M581" s="812">
        <v>2565</v>
      </c>
      <c r="N581" s="811" t="s">
        <v>1608</v>
      </c>
      <c r="O581" s="812">
        <v>15146</v>
      </c>
      <c r="P581" s="811" t="s">
        <v>1341</v>
      </c>
      <c r="Q581" s="814"/>
      <c r="R581" s="811" t="s">
        <v>1341</v>
      </c>
      <c r="S581" s="811" t="s">
        <v>1341</v>
      </c>
      <c r="T581" s="812" t="b">
        <v>1</v>
      </c>
      <c r="U581" s="811" t="s">
        <v>1341</v>
      </c>
      <c r="V581" s="811" t="s">
        <v>8400</v>
      </c>
    </row>
    <row r="582" spans="1:22" x14ac:dyDescent="0.3">
      <c r="A582" s="811" t="s">
        <v>2412</v>
      </c>
      <c r="B582" s="811" t="s">
        <v>1607</v>
      </c>
      <c r="C582" s="811" t="s">
        <v>328</v>
      </c>
      <c r="D582" s="812">
        <v>2005</v>
      </c>
      <c r="E582" s="811" t="s">
        <v>1793</v>
      </c>
      <c r="F582" s="811" t="s">
        <v>1794</v>
      </c>
      <c r="G582" s="811" t="s">
        <v>1612</v>
      </c>
      <c r="H582" s="813">
        <v>39171</v>
      </c>
      <c r="I582" s="813">
        <v>39171</v>
      </c>
      <c r="J582" s="811" t="s">
        <v>1608</v>
      </c>
      <c r="K582" s="812">
        <v>94225</v>
      </c>
      <c r="L582" s="811" t="s">
        <v>1613</v>
      </c>
      <c r="M582" s="812">
        <v>5168</v>
      </c>
      <c r="N582" s="811" t="s">
        <v>1608</v>
      </c>
      <c r="O582" s="812">
        <v>952</v>
      </c>
      <c r="P582" s="811" t="s">
        <v>1341</v>
      </c>
      <c r="Q582" s="814"/>
      <c r="R582" s="811" t="s">
        <v>1341</v>
      </c>
      <c r="S582" s="811" t="s">
        <v>1341</v>
      </c>
      <c r="T582" s="812" t="b">
        <v>0</v>
      </c>
      <c r="U582" s="811" t="s">
        <v>1341</v>
      </c>
      <c r="V582" s="811" t="s">
        <v>1341</v>
      </c>
    </row>
    <row r="583" spans="1:22" x14ac:dyDescent="0.3">
      <c r="A583" s="811" t="s">
        <v>2406</v>
      </c>
      <c r="B583" s="811" t="s">
        <v>1607</v>
      </c>
      <c r="C583" s="811" t="s">
        <v>328</v>
      </c>
      <c r="D583" s="812">
        <v>2005</v>
      </c>
      <c r="E583" s="811" t="s">
        <v>2648</v>
      </c>
      <c r="F583" s="811" t="s">
        <v>2649</v>
      </c>
      <c r="G583" s="811" t="s">
        <v>1612</v>
      </c>
      <c r="H583" s="813">
        <v>39181</v>
      </c>
      <c r="I583" s="813">
        <v>39198</v>
      </c>
      <c r="J583" s="811" t="s">
        <v>1608</v>
      </c>
      <c r="K583" s="812">
        <v>69491</v>
      </c>
      <c r="L583" s="811" t="s">
        <v>1613</v>
      </c>
      <c r="M583" s="812">
        <v>1297</v>
      </c>
      <c r="N583" s="811" t="s">
        <v>1608</v>
      </c>
      <c r="O583" s="812">
        <v>1237</v>
      </c>
      <c r="P583" s="811" t="s">
        <v>1341</v>
      </c>
      <c r="Q583" s="814"/>
      <c r="R583" s="811" t="s">
        <v>1341</v>
      </c>
      <c r="S583" s="811" t="s">
        <v>1341</v>
      </c>
      <c r="T583" s="812" t="b">
        <v>0</v>
      </c>
      <c r="U583" s="811" t="s">
        <v>1341</v>
      </c>
      <c r="V583" s="811" t="s">
        <v>1341</v>
      </c>
    </row>
    <row r="584" spans="1:22" x14ac:dyDescent="0.3">
      <c r="A584" s="811" t="s">
        <v>2419</v>
      </c>
      <c r="B584" s="811" t="s">
        <v>1607</v>
      </c>
      <c r="C584" s="811" t="s">
        <v>328</v>
      </c>
      <c r="D584" s="812">
        <v>2005</v>
      </c>
      <c r="E584" s="811" t="s">
        <v>2415</v>
      </c>
      <c r="F584" s="811" t="s">
        <v>2416</v>
      </c>
      <c r="G584" s="811" t="s">
        <v>1612</v>
      </c>
      <c r="H584" s="813">
        <v>39203</v>
      </c>
      <c r="I584" s="813">
        <v>39203</v>
      </c>
      <c r="J584" s="811" t="s">
        <v>1608</v>
      </c>
      <c r="K584" s="812">
        <v>95779</v>
      </c>
      <c r="L584" s="811" t="s">
        <v>1613</v>
      </c>
      <c r="M584" s="812">
        <v>1330</v>
      </c>
      <c r="N584" s="811" t="s">
        <v>1608</v>
      </c>
      <c r="O584" s="812">
        <v>2891</v>
      </c>
      <c r="P584" s="811" t="s">
        <v>1341</v>
      </c>
      <c r="Q584" s="814"/>
      <c r="R584" s="811" t="s">
        <v>1341</v>
      </c>
      <c r="S584" s="811" t="s">
        <v>1341</v>
      </c>
      <c r="T584" s="812" t="b">
        <v>0</v>
      </c>
      <c r="U584" s="811" t="s">
        <v>1341</v>
      </c>
      <c r="V584" s="811" t="s">
        <v>1341</v>
      </c>
    </row>
    <row r="585" spans="1:22" x14ac:dyDescent="0.3">
      <c r="A585" s="811" t="s">
        <v>2414</v>
      </c>
      <c r="B585" s="811" t="s">
        <v>1607</v>
      </c>
      <c r="C585" s="811" t="s">
        <v>328</v>
      </c>
      <c r="D585" s="812">
        <v>2006</v>
      </c>
      <c r="E585" s="811" t="s">
        <v>2415</v>
      </c>
      <c r="F585" s="811" t="s">
        <v>2416</v>
      </c>
      <c r="G585" s="811" t="s">
        <v>1612</v>
      </c>
      <c r="H585" s="813">
        <v>39559</v>
      </c>
      <c r="I585" s="813">
        <v>39559</v>
      </c>
      <c r="J585" s="811" t="s">
        <v>1608</v>
      </c>
      <c r="K585" s="812">
        <v>79176</v>
      </c>
      <c r="L585" s="811" t="s">
        <v>1613</v>
      </c>
      <c r="M585" s="812">
        <v>1062</v>
      </c>
      <c r="N585" s="811" t="s">
        <v>1608</v>
      </c>
      <c r="O585" s="812">
        <v>187</v>
      </c>
      <c r="P585" s="811" t="s">
        <v>1341</v>
      </c>
      <c r="Q585" s="814"/>
      <c r="R585" s="811" t="s">
        <v>1341</v>
      </c>
      <c r="S585" s="811" t="s">
        <v>1341</v>
      </c>
      <c r="T585" s="812" t="b">
        <v>0</v>
      </c>
      <c r="U585" s="811" t="s">
        <v>1341</v>
      </c>
      <c r="V585" s="811" t="s">
        <v>1341</v>
      </c>
    </row>
    <row r="586" spans="1:22" x14ac:dyDescent="0.3">
      <c r="A586" s="811" t="s">
        <v>2409</v>
      </c>
      <c r="B586" s="811" t="s">
        <v>1607</v>
      </c>
      <c r="C586" s="811" t="s">
        <v>328</v>
      </c>
      <c r="D586" s="812">
        <v>2006</v>
      </c>
      <c r="E586" s="811" t="s">
        <v>2407</v>
      </c>
      <c r="F586" s="811" t="s">
        <v>2408</v>
      </c>
      <c r="G586" s="811" t="s">
        <v>1612</v>
      </c>
      <c r="H586" s="813">
        <v>39528</v>
      </c>
      <c r="I586" s="813">
        <v>39528</v>
      </c>
      <c r="J586" s="811" t="s">
        <v>1608</v>
      </c>
      <c r="K586" s="812">
        <v>20612</v>
      </c>
      <c r="L586" s="811" t="s">
        <v>1613</v>
      </c>
      <c r="M586" s="812">
        <v>250</v>
      </c>
      <c r="N586" s="811" t="s">
        <v>1341</v>
      </c>
      <c r="O586" s="814"/>
      <c r="P586" s="811" t="s">
        <v>1341</v>
      </c>
      <c r="Q586" s="814"/>
      <c r="R586" s="811" t="s">
        <v>1341</v>
      </c>
      <c r="S586" s="811" t="s">
        <v>1341</v>
      </c>
      <c r="T586" s="812" t="b">
        <v>0</v>
      </c>
      <c r="U586" s="811" t="s">
        <v>1341</v>
      </c>
      <c r="V586" s="811" t="s">
        <v>1341</v>
      </c>
    </row>
    <row r="587" spans="1:22" x14ac:dyDescent="0.3">
      <c r="A587" s="811" t="s">
        <v>2410</v>
      </c>
      <c r="B587" s="811" t="s">
        <v>1607</v>
      </c>
      <c r="C587" s="811" t="s">
        <v>328</v>
      </c>
      <c r="D587" s="812">
        <v>2006</v>
      </c>
      <c r="E587" s="811" t="s">
        <v>2407</v>
      </c>
      <c r="F587" s="811" t="s">
        <v>2408</v>
      </c>
      <c r="G587" s="811" t="s">
        <v>1612</v>
      </c>
      <c r="H587" s="813">
        <v>39528</v>
      </c>
      <c r="I587" s="813">
        <v>39528</v>
      </c>
      <c r="J587" s="811" t="s">
        <v>1608</v>
      </c>
      <c r="K587" s="812">
        <v>21631</v>
      </c>
      <c r="L587" s="811" t="s">
        <v>1613</v>
      </c>
      <c r="M587" s="812">
        <v>263</v>
      </c>
      <c r="N587" s="811" t="s">
        <v>1608</v>
      </c>
      <c r="O587" s="812">
        <v>60</v>
      </c>
      <c r="P587" s="811" t="s">
        <v>1341</v>
      </c>
      <c r="Q587" s="814"/>
      <c r="R587" s="811" t="s">
        <v>1341</v>
      </c>
      <c r="S587" s="811" t="s">
        <v>1341</v>
      </c>
      <c r="T587" s="812" t="b">
        <v>0</v>
      </c>
      <c r="U587" s="811" t="s">
        <v>1341</v>
      </c>
      <c r="V587" s="811" t="s">
        <v>1341</v>
      </c>
    </row>
    <row r="588" spans="1:22" x14ac:dyDescent="0.3">
      <c r="A588" s="811" t="s">
        <v>2411</v>
      </c>
      <c r="B588" s="811" t="s">
        <v>1607</v>
      </c>
      <c r="C588" s="811" t="s">
        <v>328</v>
      </c>
      <c r="D588" s="812">
        <v>2006</v>
      </c>
      <c r="E588" s="811" t="s">
        <v>2407</v>
      </c>
      <c r="F588" s="811" t="s">
        <v>2408</v>
      </c>
      <c r="G588" s="811" t="s">
        <v>1612</v>
      </c>
      <c r="H588" s="813">
        <v>39528</v>
      </c>
      <c r="I588" s="813">
        <v>39528</v>
      </c>
      <c r="J588" s="811" t="s">
        <v>1608</v>
      </c>
      <c r="K588" s="812">
        <v>22002</v>
      </c>
      <c r="L588" s="811" t="s">
        <v>1613</v>
      </c>
      <c r="M588" s="812">
        <v>267</v>
      </c>
      <c r="N588" s="811" t="s">
        <v>1608</v>
      </c>
      <c r="O588" s="812">
        <v>13</v>
      </c>
      <c r="P588" s="811" t="s">
        <v>1341</v>
      </c>
      <c r="Q588" s="814"/>
      <c r="R588" s="811" t="s">
        <v>1341</v>
      </c>
      <c r="S588" s="811" t="s">
        <v>1341</v>
      </c>
      <c r="T588" s="812" t="b">
        <v>0</v>
      </c>
      <c r="U588" s="811" t="s">
        <v>1341</v>
      </c>
      <c r="V588" s="811" t="s">
        <v>1341</v>
      </c>
    </row>
    <row r="589" spans="1:22" x14ac:dyDescent="0.3">
      <c r="A589" s="811" t="s">
        <v>2413</v>
      </c>
      <c r="B589" s="811" t="s">
        <v>1607</v>
      </c>
      <c r="C589" s="811" t="s">
        <v>328</v>
      </c>
      <c r="D589" s="812">
        <v>2006</v>
      </c>
      <c r="E589" s="811" t="s">
        <v>1793</v>
      </c>
      <c r="F589" s="811" t="s">
        <v>1794</v>
      </c>
      <c r="G589" s="811" t="s">
        <v>1612</v>
      </c>
      <c r="H589" s="813">
        <v>39540</v>
      </c>
      <c r="I589" s="813">
        <v>39540</v>
      </c>
      <c r="J589" s="811" t="s">
        <v>1608</v>
      </c>
      <c r="K589" s="812">
        <v>89978</v>
      </c>
      <c r="L589" s="811" t="s">
        <v>1613</v>
      </c>
      <c r="M589" s="812">
        <v>4954</v>
      </c>
      <c r="N589" s="811" t="s">
        <v>1608</v>
      </c>
      <c r="O589" s="812">
        <v>1262</v>
      </c>
      <c r="P589" s="811" t="s">
        <v>1341</v>
      </c>
      <c r="Q589" s="814"/>
      <c r="R589" s="811" t="s">
        <v>1341</v>
      </c>
      <c r="S589" s="811" t="s">
        <v>1341</v>
      </c>
      <c r="T589" s="812" t="b">
        <v>0</v>
      </c>
      <c r="U589" s="811" t="s">
        <v>1341</v>
      </c>
      <c r="V589" s="811" t="s">
        <v>1341</v>
      </c>
    </row>
    <row r="590" spans="1:22" x14ac:dyDescent="0.3">
      <c r="A590" s="811" t="s">
        <v>2417</v>
      </c>
      <c r="B590" s="811" t="s">
        <v>1607</v>
      </c>
      <c r="C590" s="811" t="s">
        <v>328</v>
      </c>
      <c r="D590" s="812">
        <v>2007</v>
      </c>
      <c r="E590" s="811" t="s">
        <v>2415</v>
      </c>
      <c r="F590" s="811" t="s">
        <v>2416</v>
      </c>
      <c r="G590" s="811" t="s">
        <v>1612</v>
      </c>
      <c r="H590" s="813">
        <v>39918</v>
      </c>
      <c r="I590" s="813">
        <v>39934</v>
      </c>
      <c r="J590" s="811" t="s">
        <v>1608</v>
      </c>
      <c r="K590" s="812">
        <v>101039</v>
      </c>
      <c r="L590" s="811" t="s">
        <v>1341</v>
      </c>
      <c r="M590" s="814"/>
      <c r="N590" s="811" t="s">
        <v>1608</v>
      </c>
      <c r="O590" s="812">
        <v>192</v>
      </c>
      <c r="P590" s="811" t="s">
        <v>1341</v>
      </c>
      <c r="Q590" s="814"/>
      <c r="R590" s="811" t="s">
        <v>1341</v>
      </c>
      <c r="S590" s="811" t="s">
        <v>1341</v>
      </c>
      <c r="T590" s="812" t="b">
        <v>0</v>
      </c>
      <c r="U590" s="811" t="s">
        <v>1341</v>
      </c>
      <c r="V590" s="811" t="s">
        <v>1341</v>
      </c>
    </row>
    <row r="591" spans="1:22" x14ac:dyDescent="0.3">
      <c r="A591" s="811" t="s">
        <v>2418</v>
      </c>
      <c r="B591" s="811" t="s">
        <v>1607</v>
      </c>
      <c r="C591" s="811" t="s">
        <v>328</v>
      </c>
      <c r="D591" s="812">
        <v>2007</v>
      </c>
      <c r="E591" s="811" t="s">
        <v>1793</v>
      </c>
      <c r="F591" s="811" t="s">
        <v>1794</v>
      </c>
      <c r="G591" s="811" t="s">
        <v>1612</v>
      </c>
      <c r="H591" s="813">
        <v>39904</v>
      </c>
      <c r="I591" s="813">
        <v>39904</v>
      </c>
      <c r="J591" s="811" t="s">
        <v>1608</v>
      </c>
      <c r="K591" s="812">
        <v>91823</v>
      </c>
      <c r="L591" s="811" t="s">
        <v>1613</v>
      </c>
      <c r="M591" s="812">
        <v>1170</v>
      </c>
      <c r="N591" s="811" t="s">
        <v>1608</v>
      </c>
      <c r="O591" s="812">
        <v>4484</v>
      </c>
      <c r="P591" s="811" t="s">
        <v>1341</v>
      </c>
      <c r="Q591" s="814"/>
      <c r="R591" s="811" t="s">
        <v>1341</v>
      </c>
      <c r="S591" s="811" t="s">
        <v>1341</v>
      </c>
      <c r="T591" s="812" t="b">
        <v>0</v>
      </c>
      <c r="U591" s="811" t="s">
        <v>1341</v>
      </c>
      <c r="V591" s="811" t="s">
        <v>1341</v>
      </c>
    </row>
    <row r="592" spans="1:22" x14ac:dyDescent="0.3">
      <c r="A592" s="811" t="s">
        <v>2420</v>
      </c>
      <c r="B592" s="811" t="s">
        <v>1607</v>
      </c>
      <c r="C592" s="811" t="s">
        <v>328</v>
      </c>
      <c r="D592" s="812">
        <v>2007</v>
      </c>
      <c r="E592" s="811" t="s">
        <v>2407</v>
      </c>
      <c r="F592" s="811" t="s">
        <v>2408</v>
      </c>
      <c r="G592" s="811" t="s">
        <v>1612</v>
      </c>
      <c r="H592" s="813">
        <v>39892</v>
      </c>
      <c r="I592" s="813">
        <v>39892</v>
      </c>
      <c r="J592" s="811" t="s">
        <v>1608</v>
      </c>
      <c r="K592" s="812">
        <v>68373</v>
      </c>
      <c r="L592" s="811" t="s">
        <v>1613</v>
      </c>
      <c r="M592" s="812">
        <v>1835</v>
      </c>
      <c r="N592" s="811" t="s">
        <v>1608</v>
      </c>
      <c r="O592" s="812">
        <v>353</v>
      </c>
      <c r="P592" s="811" t="s">
        <v>1341</v>
      </c>
      <c r="Q592" s="814"/>
      <c r="R592" s="811" t="s">
        <v>1341</v>
      </c>
      <c r="S592" s="811" t="s">
        <v>1341</v>
      </c>
      <c r="T592" s="812" t="b">
        <v>0</v>
      </c>
      <c r="U592" s="811" t="s">
        <v>1341</v>
      </c>
      <c r="V592" s="811" t="s">
        <v>1341</v>
      </c>
    </row>
    <row r="593" spans="1:22" x14ac:dyDescent="0.3">
      <c r="A593" s="811" t="s">
        <v>2656</v>
      </c>
      <c r="B593" s="811" t="s">
        <v>1607</v>
      </c>
      <c r="C593" s="811" t="s">
        <v>328</v>
      </c>
      <c r="D593" s="812">
        <v>2008</v>
      </c>
      <c r="E593" s="811" t="s">
        <v>2415</v>
      </c>
      <c r="F593" s="811" t="s">
        <v>2657</v>
      </c>
      <c r="G593" s="811" t="s">
        <v>1612</v>
      </c>
      <c r="H593" s="813">
        <v>40283</v>
      </c>
      <c r="I593" s="813">
        <v>40291</v>
      </c>
      <c r="J593" s="811" t="s">
        <v>1608</v>
      </c>
      <c r="K593" s="812">
        <v>100169</v>
      </c>
      <c r="L593" s="811" t="s">
        <v>1613</v>
      </c>
      <c r="M593" s="812">
        <v>538</v>
      </c>
      <c r="N593" s="811" t="s">
        <v>1608</v>
      </c>
      <c r="O593" s="812">
        <v>710</v>
      </c>
      <c r="P593" s="811" t="s">
        <v>1341</v>
      </c>
      <c r="Q593" s="814"/>
      <c r="R593" s="811" t="s">
        <v>1341</v>
      </c>
      <c r="S593" s="811" t="s">
        <v>1341</v>
      </c>
      <c r="T593" s="812" t="b">
        <v>0</v>
      </c>
      <c r="U593" s="811" t="s">
        <v>1341</v>
      </c>
      <c r="V593" s="811" t="s">
        <v>1341</v>
      </c>
    </row>
    <row r="594" spans="1:22" x14ac:dyDescent="0.3">
      <c r="A594" s="811" t="s">
        <v>1792</v>
      </c>
      <c r="B594" s="811" t="s">
        <v>1607</v>
      </c>
      <c r="C594" s="811" t="s">
        <v>328</v>
      </c>
      <c r="D594" s="812">
        <v>2008</v>
      </c>
      <c r="E594" s="811" t="s">
        <v>1793</v>
      </c>
      <c r="F594" s="811" t="s">
        <v>1794</v>
      </c>
      <c r="G594" s="811" t="s">
        <v>1612</v>
      </c>
      <c r="H594" s="813">
        <v>40274</v>
      </c>
      <c r="I594" s="813">
        <v>40274</v>
      </c>
      <c r="J594" s="811" t="s">
        <v>1608</v>
      </c>
      <c r="K594" s="812">
        <v>101067</v>
      </c>
      <c r="L594" s="811" t="s">
        <v>1613</v>
      </c>
      <c r="M594" s="812">
        <v>539</v>
      </c>
      <c r="N594" s="811" t="s">
        <v>1341</v>
      </c>
      <c r="O594" s="814"/>
      <c r="P594" s="811" t="s">
        <v>1341</v>
      </c>
      <c r="Q594" s="814"/>
      <c r="R594" s="811" t="s">
        <v>1341</v>
      </c>
      <c r="S594" s="811" t="s">
        <v>1341</v>
      </c>
      <c r="T594" s="812" t="b">
        <v>0</v>
      </c>
      <c r="U594" s="811" t="s">
        <v>1341</v>
      </c>
      <c r="V594" s="811" t="s">
        <v>1341</v>
      </c>
    </row>
    <row r="595" spans="1:22" x14ac:dyDescent="0.3">
      <c r="A595" s="811" t="s">
        <v>1001</v>
      </c>
      <c r="B595" s="811" t="s">
        <v>1607</v>
      </c>
      <c r="C595" s="811" t="s">
        <v>1470</v>
      </c>
      <c r="D595" s="812">
        <v>2005</v>
      </c>
      <c r="E595" s="811" t="s">
        <v>1665</v>
      </c>
      <c r="F595" s="811" t="s">
        <v>1666</v>
      </c>
      <c r="G595" s="811" t="s">
        <v>1612</v>
      </c>
      <c r="H595" s="813">
        <v>38949</v>
      </c>
      <c r="I595" s="813">
        <v>38949</v>
      </c>
      <c r="J595" s="811" t="s">
        <v>1608</v>
      </c>
      <c r="K595" s="812">
        <v>208080</v>
      </c>
      <c r="L595" s="811" t="s">
        <v>1613</v>
      </c>
      <c r="M595" s="812">
        <v>2420</v>
      </c>
      <c r="N595" s="811" t="s">
        <v>1613</v>
      </c>
      <c r="O595" s="812">
        <v>806</v>
      </c>
      <c r="P595" s="811" t="s">
        <v>1341</v>
      </c>
      <c r="Q595" s="814"/>
      <c r="R595" s="811" t="s">
        <v>1341</v>
      </c>
      <c r="S595" s="811" t="s">
        <v>1341</v>
      </c>
      <c r="T595" s="812" t="b">
        <v>0</v>
      </c>
      <c r="U595" s="811" t="s">
        <v>1341</v>
      </c>
      <c r="V595" s="811" t="s">
        <v>1341</v>
      </c>
    </row>
    <row r="596" spans="1:22" x14ac:dyDescent="0.3">
      <c r="A596" s="811" t="s">
        <v>1002</v>
      </c>
      <c r="B596" s="811" t="s">
        <v>1607</v>
      </c>
      <c r="C596" s="811" t="s">
        <v>1470</v>
      </c>
      <c r="D596" s="812">
        <v>2006</v>
      </c>
      <c r="E596" s="811" t="s">
        <v>1665</v>
      </c>
      <c r="F596" s="811" t="s">
        <v>1666</v>
      </c>
      <c r="G596" s="811" t="s">
        <v>1612</v>
      </c>
      <c r="H596" s="813">
        <v>39328</v>
      </c>
      <c r="I596" s="813">
        <v>39328</v>
      </c>
      <c r="J596" s="811" t="s">
        <v>1608</v>
      </c>
      <c r="K596" s="812">
        <v>207362</v>
      </c>
      <c r="L596" s="811" t="s">
        <v>1613</v>
      </c>
      <c r="M596" s="812">
        <v>1642</v>
      </c>
      <c r="N596" s="811" t="s">
        <v>1608</v>
      </c>
      <c r="O596" s="812">
        <v>582</v>
      </c>
      <c r="P596" s="811" t="s">
        <v>1341</v>
      </c>
      <c r="Q596" s="814"/>
      <c r="R596" s="811" t="s">
        <v>1341</v>
      </c>
      <c r="S596" s="811" t="s">
        <v>1341</v>
      </c>
      <c r="T596" s="812" t="b">
        <v>0</v>
      </c>
      <c r="U596" s="811" t="s">
        <v>1341</v>
      </c>
      <c r="V596" s="811" t="s">
        <v>1341</v>
      </c>
    </row>
    <row r="597" spans="1:22" x14ac:dyDescent="0.3">
      <c r="A597" s="811" t="s">
        <v>1004</v>
      </c>
      <c r="B597" s="811" t="s">
        <v>1607</v>
      </c>
      <c r="C597" s="811" t="s">
        <v>1470</v>
      </c>
      <c r="D597" s="812">
        <v>2007</v>
      </c>
      <c r="E597" s="811" t="s">
        <v>1665</v>
      </c>
      <c r="F597" s="811" t="s">
        <v>1666</v>
      </c>
      <c r="G597" s="811" t="s">
        <v>1612</v>
      </c>
      <c r="H597" s="813">
        <v>39695</v>
      </c>
      <c r="I597" s="813">
        <v>39695</v>
      </c>
      <c r="J597" s="811" t="s">
        <v>1608</v>
      </c>
      <c r="K597" s="812">
        <v>205216</v>
      </c>
      <c r="L597" s="811" t="s">
        <v>1613</v>
      </c>
      <c r="M597" s="812">
        <v>2721</v>
      </c>
      <c r="N597" s="811" t="s">
        <v>1341</v>
      </c>
      <c r="O597" s="814"/>
      <c r="P597" s="811" t="s">
        <v>1341</v>
      </c>
      <c r="Q597" s="814"/>
      <c r="R597" s="811" t="s">
        <v>1341</v>
      </c>
      <c r="S597" s="811" t="s">
        <v>1341</v>
      </c>
      <c r="T597" s="812" t="b">
        <v>0</v>
      </c>
      <c r="U597" s="811" t="s">
        <v>1341</v>
      </c>
      <c r="V597" s="811" t="s">
        <v>1341</v>
      </c>
    </row>
    <row r="598" spans="1:22" x14ac:dyDescent="0.3">
      <c r="A598" s="811" t="s">
        <v>1664</v>
      </c>
      <c r="B598" s="811" t="s">
        <v>1607</v>
      </c>
      <c r="C598" s="811" t="s">
        <v>1470</v>
      </c>
      <c r="D598" s="812">
        <v>2008</v>
      </c>
      <c r="E598" s="811" t="s">
        <v>1665</v>
      </c>
      <c r="F598" s="811" t="s">
        <v>1666</v>
      </c>
      <c r="G598" s="811" t="s">
        <v>1612</v>
      </c>
      <c r="H598" s="813">
        <v>40054</v>
      </c>
      <c r="I598" s="813">
        <v>40057</v>
      </c>
      <c r="J598" s="811" t="s">
        <v>1608</v>
      </c>
      <c r="K598" s="812">
        <v>157478</v>
      </c>
      <c r="L598" s="811" t="s">
        <v>1613</v>
      </c>
      <c r="M598" s="812">
        <v>1500</v>
      </c>
      <c r="N598" s="811" t="s">
        <v>1341</v>
      </c>
      <c r="O598" s="814"/>
      <c r="P598" s="811" t="s">
        <v>1341</v>
      </c>
      <c r="Q598" s="814"/>
      <c r="R598" s="811" t="s">
        <v>1341</v>
      </c>
      <c r="S598" s="811" t="s">
        <v>1341</v>
      </c>
      <c r="T598" s="812" t="b">
        <v>0</v>
      </c>
      <c r="U598" s="811" t="s">
        <v>1341</v>
      </c>
      <c r="V598" s="811" t="s">
        <v>1341</v>
      </c>
    </row>
    <row r="599" spans="1:22" x14ac:dyDescent="0.3">
      <c r="A599" s="811" t="s">
        <v>2430</v>
      </c>
      <c r="B599" s="811" t="s">
        <v>1607</v>
      </c>
      <c r="C599" s="811" t="s">
        <v>397</v>
      </c>
      <c r="D599" s="812">
        <v>2005</v>
      </c>
      <c r="E599" s="811" t="s">
        <v>1774</v>
      </c>
      <c r="F599" s="811" t="s">
        <v>2427</v>
      </c>
      <c r="G599" s="811" t="s">
        <v>1612</v>
      </c>
      <c r="H599" s="813">
        <v>38873</v>
      </c>
      <c r="I599" s="813">
        <v>38873</v>
      </c>
      <c r="J599" s="811" t="s">
        <v>1608</v>
      </c>
      <c r="K599" s="812">
        <v>211745</v>
      </c>
      <c r="L599" s="811" t="s">
        <v>1613</v>
      </c>
      <c r="M599" s="812">
        <v>2064</v>
      </c>
      <c r="N599" s="811" t="s">
        <v>1608</v>
      </c>
      <c r="O599" s="812">
        <v>1235</v>
      </c>
      <c r="P599" s="811" t="s">
        <v>1341</v>
      </c>
      <c r="Q599" s="814"/>
      <c r="R599" s="811" t="s">
        <v>1341</v>
      </c>
      <c r="S599" s="811" t="s">
        <v>1341</v>
      </c>
      <c r="T599" s="812" t="b">
        <v>0</v>
      </c>
      <c r="U599" s="811" t="s">
        <v>1341</v>
      </c>
      <c r="V599" s="811" t="s">
        <v>1341</v>
      </c>
    </row>
    <row r="600" spans="1:22" x14ac:dyDescent="0.3">
      <c r="A600" s="811" t="s">
        <v>2428</v>
      </c>
      <c r="B600" s="811" t="s">
        <v>1607</v>
      </c>
      <c r="C600" s="811" t="s">
        <v>397</v>
      </c>
      <c r="D600" s="812">
        <v>2005</v>
      </c>
      <c r="E600" s="811" t="s">
        <v>2421</v>
      </c>
      <c r="F600" s="811" t="s">
        <v>2422</v>
      </c>
      <c r="G600" s="811" t="s">
        <v>1668</v>
      </c>
      <c r="H600" s="813">
        <v>38860</v>
      </c>
      <c r="I600" s="813">
        <v>38860</v>
      </c>
      <c r="J600" s="811" t="s">
        <v>1608</v>
      </c>
      <c r="K600" s="812">
        <v>5352</v>
      </c>
      <c r="L600" s="811" t="s">
        <v>1613</v>
      </c>
      <c r="M600" s="812">
        <v>44</v>
      </c>
      <c r="N600" s="811" t="s">
        <v>1608</v>
      </c>
      <c r="O600" s="812">
        <v>77</v>
      </c>
      <c r="P600" s="811" t="s">
        <v>1341</v>
      </c>
      <c r="Q600" s="814"/>
      <c r="R600" s="811" t="s">
        <v>1341</v>
      </c>
      <c r="S600" s="811" t="s">
        <v>1341</v>
      </c>
      <c r="T600" s="812" t="b">
        <v>0</v>
      </c>
      <c r="U600" s="811" t="s">
        <v>1341</v>
      </c>
      <c r="V600" s="811" t="s">
        <v>1341</v>
      </c>
    </row>
    <row r="601" spans="1:22" x14ac:dyDescent="0.3">
      <c r="A601" s="811" t="s">
        <v>2423</v>
      </c>
      <c r="B601" s="811" t="s">
        <v>1607</v>
      </c>
      <c r="C601" s="811" t="s">
        <v>397</v>
      </c>
      <c r="D601" s="812">
        <v>2005</v>
      </c>
      <c r="E601" s="811" t="s">
        <v>2421</v>
      </c>
      <c r="F601" s="811" t="s">
        <v>2422</v>
      </c>
      <c r="G601" s="811" t="s">
        <v>1668</v>
      </c>
      <c r="H601" s="813">
        <v>38860</v>
      </c>
      <c r="I601" s="813">
        <v>38860</v>
      </c>
      <c r="J601" s="811" t="s">
        <v>1608</v>
      </c>
      <c r="K601" s="812">
        <v>200657</v>
      </c>
      <c r="L601" s="811" t="s">
        <v>1613</v>
      </c>
      <c r="M601" s="812">
        <v>1641</v>
      </c>
      <c r="N601" s="811" t="s">
        <v>1608</v>
      </c>
      <c r="O601" s="812">
        <v>2872</v>
      </c>
      <c r="P601" s="811" t="s">
        <v>1341</v>
      </c>
      <c r="Q601" s="814"/>
      <c r="R601" s="811" t="s">
        <v>1341</v>
      </c>
      <c r="S601" s="811" t="s">
        <v>1341</v>
      </c>
      <c r="T601" s="812" t="b">
        <v>0</v>
      </c>
      <c r="U601" s="811" t="s">
        <v>1341</v>
      </c>
      <c r="V601" s="811" t="s">
        <v>1341</v>
      </c>
    </row>
    <row r="602" spans="1:22" x14ac:dyDescent="0.3">
      <c r="A602" s="811" t="s">
        <v>2424</v>
      </c>
      <c r="B602" s="811" t="s">
        <v>1607</v>
      </c>
      <c r="C602" s="811" t="s">
        <v>397</v>
      </c>
      <c r="D602" s="812">
        <v>2006</v>
      </c>
      <c r="E602" s="811" t="s">
        <v>2421</v>
      </c>
      <c r="F602" s="811" t="s">
        <v>2425</v>
      </c>
      <c r="G602" s="811" t="s">
        <v>1668</v>
      </c>
      <c r="H602" s="813">
        <v>39227</v>
      </c>
      <c r="I602" s="813">
        <v>39227</v>
      </c>
      <c r="J602" s="811" t="s">
        <v>1608</v>
      </c>
      <c r="K602" s="812">
        <v>231662</v>
      </c>
      <c r="L602" s="811" t="s">
        <v>1341</v>
      </c>
      <c r="M602" s="814"/>
      <c r="N602" s="811" t="s">
        <v>1608</v>
      </c>
      <c r="O602" s="812">
        <v>488</v>
      </c>
      <c r="P602" s="811" t="s">
        <v>1341</v>
      </c>
      <c r="Q602" s="814"/>
      <c r="R602" s="811" t="s">
        <v>1341</v>
      </c>
      <c r="S602" s="811" t="s">
        <v>1341</v>
      </c>
      <c r="T602" s="812" t="b">
        <v>0</v>
      </c>
      <c r="U602" s="811" t="s">
        <v>1341</v>
      </c>
      <c r="V602" s="811" t="s">
        <v>1341</v>
      </c>
    </row>
    <row r="603" spans="1:22" x14ac:dyDescent="0.3">
      <c r="A603" s="811" t="s">
        <v>2426</v>
      </c>
      <c r="B603" s="811" t="s">
        <v>1607</v>
      </c>
      <c r="C603" s="811" t="s">
        <v>397</v>
      </c>
      <c r="D603" s="812">
        <v>2006</v>
      </c>
      <c r="E603" s="811" t="s">
        <v>1774</v>
      </c>
      <c r="F603" s="811" t="s">
        <v>2427</v>
      </c>
      <c r="G603" s="811" t="s">
        <v>1612</v>
      </c>
      <c r="H603" s="813">
        <v>39244</v>
      </c>
      <c r="I603" s="813">
        <v>39244</v>
      </c>
      <c r="J603" s="811" t="s">
        <v>1608</v>
      </c>
      <c r="K603" s="812">
        <v>161018</v>
      </c>
      <c r="L603" s="811" t="s">
        <v>1613</v>
      </c>
      <c r="M603" s="812">
        <v>798</v>
      </c>
      <c r="N603" s="811" t="s">
        <v>1608</v>
      </c>
      <c r="O603" s="812">
        <v>956</v>
      </c>
      <c r="P603" s="811" t="s">
        <v>1341</v>
      </c>
      <c r="Q603" s="814"/>
      <c r="R603" s="811" t="s">
        <v>1341</v>
      </c>
      <c r="S603" s="811" t="s">
        <v>1341</v>
      </c>
      <c r="T603" s="812" t="b">
        <v>0</v>
      </c>
      <c r="U603" s="811" t="s">
        <v>1341</v>
      </c>
      <c r="V603" s="811" t="s">
        <v>1341</v>
      </c>
    </row>
    <row r="604" spans="1:22" x14ac:dyDescent="0.3">
      <c r="A604" s="811" t="s">
        <v>2429</v>
      </c>
      <c r="B604" s="811" t="s">
        <v>1607</v>
      </c>
      <c r="C604" s="811" t="s">
        <v>397</v>
      </c>
      <c r="D604" s="812">
        <v>2007</v>
      </c>
      <c r="E604" s="811" t="s">
        <v>2421</v>
      </c>
      <c r="F604" s="811" t="s">
        <v>2422</v>
      </c>
      <c r="G604" s="811" t="s">
        <v>1668</v>
      </c>
      <c r="H604" s="813">
        <v>39595</v>
      </c>
      <c r="I604" s="813">
        <v>39595</v>
      </c>
      <c r="J604" s="811" t="s">
        <v>1608</v>
      </c>
      <c r="K604" s="812">
        <v>216200</v>
      </c>
      <c r="L604" s="811" t="s">
        <v>1613</v>
      </c>
      <c r="M604" s="812">
        <v>869</v>
      </c>
      <c r="N604" s="811" t="s">
        <v>1608</v>
      </c>
      <c r="O604" s="812">
        <v>868</v>
      </c>
      <c r="P604" s="811" t="s">
        <v>1613</v>
      </c>
      <c r="Q604" s="812">
        <v>3</v>
      </c>
      <c r="R604" s="811" t="s">
        <v>1341</v>
      </c>
      <c r="S604" s="811" t="s">
        <v>1341</v>
      </c>
      <c r="T604" s="812" t="b">
        <v>0</v>
      </c>
      <c r="U604" s="811" t="s">
        <v>1341</v>
      </c>
      <c r="V604" s="811" t="s">
        <v>1341</v>
      </c>
    </row>
    <row r="605" spans="1:22" x14ac:dyDescent="0.3">
      <c r="A605" s="811" t="s">
        <v>2431</v>
      </c>
      <c r="B605" s="811" t="s">
        <v>1607</v>
      </c>
      <c r="C605" s="811" t="s">
        <v>397</v>
      </c>
      <c r="D605" s="812">
        <v>2007</v>
      </c>
      <c r="E605" s="811" t="s">
        <v>1774</v>
      </c>
      <c r="F605" s="811" t="s">
        <v>2427</v>
      </c>
      <c r="G605" s="811" t="s">
        <v>1612</v>
      </c>
      <c r="H605" s="813">
        <v>39611</v>
      </c>
      <c r="I605" s="813">
        <v>39611</v>
      </c>
      <c r="J605" s="811" t="s">
        <v>1608</v>
      </c>
      <c r="K605" s="812">
        <v>209402</v>
      </c>
      <c r="L605" s="811" t="s">
        <v>1341</v>
      </c>
      <c r="M605" s="814"/>
      <c r="N605" s="811" t="s">
        <v>1341</v>
      </c>
      <c r="O605" s="814"/>
      <c r="P605" s="811" t="s">
        <v>1341</v>
      </c>
      <c r="Q605" s="814"/>
      <c r="R605" s="811" t="s">
        <v>1341</v>
      </c>
      <c r="S605" s="811" t="s">
        <v>1341</v>
      </c>
      <c r="T605" s="812" t="b">
        <v>0</v>
      </c>
      <c r="U605" s="811" t="s">
        <v>1341</v>
      </c>
      <c r="V605" s="811" t="s">
        <v>1341</v>
      </c>
    </row>
    <row r="606" spans="1:22" x14ac:dyDescent="0.3">
      <c r="A606" s="811" t="s">
        <v>2644</v>
      </c>
      <c r="B606" s="811" t="s">
        <v>1607</v>
      </c>
      <c r="C606" s="811" t="s">
        <v>397</v>
      </c>
      <c r="D606" s="812">
        <v>2008</v>
      </c>
      <c r="E606" s="811" t="s">
        <v>1774</v>
      </c>
      <c r="F606" s="811" t="s">
        <v>2427</v>
      </c>
      <c r="G606" s="811" t="s">
        <v>1612</v>
      </c>
      <c r="H606" s="813">
        <v>39981</v>
      </c>
      <c r="I606" s="813">
        <v>39981</v>
      </c>
      <c r="J606" s="811" t="s">
        <v>1608</v>
      </c>
      <c r="K606" s="812">
        <v>156592</v>
      </c>
      <c r="L606" s="811" t="s">
        <v>1613</v>
      </c>
      <c r="M606" s="812">
        <v>640</v>
      </c>
      <c r="N606" s="811" t="s">
        <v>1608</v>
      </c>
      <c r="O606" s="812">
        <v>2882</v>
      </c>
      <c r="P606" s="811" t="s">
        <v>1341</v>
      </c>
      <c r="Q606" s="814"/>
      <c r="R606" s="811" t="s">
        <v>1341</v>
      </c>
      <c r="S606" s="811" t="s">
        <v>1341</v>
      </c>
      <c r="T606" s="812" t="b">
        <v>0</v>
      </c>
      <c r="U606" s="811" t="s">
        <v>1341</v>
      </c>
      <c r="V606" s="811" t="s">
        <v>1341</v>
      </c>
    </row>
    <row r="607" spans="1:22" x14ac:dyDescent="0.3">
      <c r="A607" s="811" t="s">
        <v>1773</v>
      </c>
      <c r="B607" s="811" t="s">
        <v>1607</v>
      </c>
      <c r="C607" s="811" t="s">
        <v>397</v>
      </c>
      <c r="D607" s="812">
        <v>2008</v>
      </c>
      <c r="E607" s="811" t="s">
        <v>1774</v>
      </c>
      <c r="F607" s="811" t="s">
        <v>1775</v>
      </c>
      <c r="G607" s="811" t="s">
        <v>1668</v>
      </c>
      <c r="H607" s="813">
        <v>39961</v>
      </c>
      <c r="I607" s="813">
        <v>39964</v>
      </c>
      <c r="J607" s="811" t="s">
        <v>1608</v>
      </c>
      <c r="K607" s="812">
        <v>108180</v>
      </c>
      <c r="L607" s="811" t="s">
        <v>1613</v>
      </c>
      <c r="M607" s="812">
        <v>437</v>
      </c>
      <c r="N607" s="811" t="s">
        <v>1608</v>
      </c>
      <c r="O607" s="812">
        <v>667</v>
      </c>
      <c r="P607" s="811" t="s">
        <v>1341</v>
      </c>
      <c r="Q607" s="814"/>
      <c r="R607" s="811" t="s">
        <v>1341</v>
      </c>
      <c r="S607" s="811" t="s">
        <v>1341</v>
      </c>
      <c r="T607" s="812" t="b">
        <v>0</v>
      </c>
      <c r="U607" s="811" t="s">
        <v>1341</v>
      </c>
      <c r="V607" s="811" t="s">
        <v>1341</v>
      </c>
    </row>
    <row r="608" spans="1:22" x14ac:dyDescent="0.3">
      <c r="A608" s="811" t="s">
        <v>2434</v>
      </c>
      <c r="B608" s="811" t="s">
        <v>1607</v>
      </c>
      <c r="C608" s="811" t="s">
        <v>472</v>
      </c>
      <c r="D608" s="812">
        <v>2005</v>
      </c>
      <c r="E608" s="811" t="s">
        <v>1768</v>
      </c>
      <c r="F608" s="811" t="s">
        <v>1769</v>
      </c>
      <c r="G608" s="811" t="s">
        <v>1668</v>
      </c>
      <c r="H608" s="813">
        <v>38841</v>
      </c>
      <c r="I608" s="813">
        <v>38882</v>
      </c>
      <c r="J608" s="811" t="s">
        <v>1608</v>
      </c>
      <c r="K608" s="812">
        <v>202669</v>
      </c>
      <c r="L608" s="811" t="s">
        <v>1613</v>
      </c>
      <c r="M608" s="812">
        <v>14228</v>
      </c>
      <c r="N608" s="811" t="s">
        <v>1608</v>
      </c>
      <c r="O608" s="812">
        <v>3817</v>
      </c>
      <c r="P608" s="811" t="s">
        <v>1613</v>
      </c>
      <c r="Q608" s="812">
        <v>348</v>
      </c>
      <c r="R608" s="811" t="s">
        <v>1341</v>
      </c>
      <c r="S608" s="811" t="s">
        <v>1341</v>
      </c>
      <c r="T608" s="812" t="b">
        <v>0</v>
      </c>
      <c r="U608" s="811" t="s">
        <v>1341</v>
      </c>
      <c r="V608" s="811" t="s">
        <v>1341</v>
      </c>
    </row>
    <row r="609" spans="1:22" x14ac:dyDescent="0.3">
      <c r="A609" s="811" t="s">
        <v>2432</v>
      </c>
      <c r="B609" s="811" t="s">
        <v>1607</v>
      </c>
      <c r="C609" s="811" t="s">
        <v>472</v>
      </c>
      <c r="D609" s="812">
        <v>2006</v>
      </c>
      <c r="E609" s="811" t="s">
        <v>1768</v>
      </c>
      <c r="F609" s="811" t="s">
        <v>1769</v>
      </c>
      <c r="G609" s="811" t="s">
        <v>1668</v>
      </c>
      <c r="H609" s="813">
        <v>39190</v>
      </c>
      <c r="I609" s="813">
        <v>39258</v>
      </c>
      <c r="J609" s="811" t="s">
        <v>1608</v>
      </c>
      <c r="K609" s="812">
        <v>196351</v>
      </c>
      <c r="L609" s="811" t="s">
        <v>1613</v>
      </c>
      <c r="M609" s="812">
        <v>10098</v>
      </c>
      <c r="N609" s="811" t="s">
        <v>1608</v>
      </c>
      <c r="O609" s="812">
        <v>33668</v>
      </c>
      <c r="P609" s="811" t="s">
        <v>1613</v>
      </c>
      <c r="Q609" s="812">
        <v>1064</v>
      </c>
      <c r="R609" s="811" t="s">
        <v>1341</v>
      </c>
      <c r="S609" s="811" t="s">
        <v>1341</v>
      </c>
      <c r="T609" s="812" t="b">
        <v>0</v>
      </c>
      <c r="U609" s="811" t="s">
        <v>1341</v>
      </c>
      <c r="V609" s="811" t="s">
        <v>1341</v>
      </c>
    </row>
    <row r="610" spans="1:22" x14ac:dyDescent="0.3">
      <c r="A610" s="811" t="s">
        <v>2433</v>
      </c>
      <c r="B610" s="811" t="s">
        <v>1607</v>
      </c>
      <c r="C610" s="811" t="s">
        <v>472</v>
      </c>
      <c r="D610" s="812">
        <v>2006</v>
      </c>
      <c r="E610" s="811" t="s">
        <v>1768</v>
      </c>
      <c r="F610" s="811" t="s">
        <v>1769</v>
      </c>
      <c r="G610" s="811" t="s">
        <v>1668</v>
      </c>
      <c r="H610" s="813">
        <v>39190</v>
      </c>
      <c r="I610" s="813">
        <v>39258</v>
      </c>
      <c r="J610" s="811" t="s">
        <v>1608</v>
      </c>
      <c r="K610" s="812">
        <v>16285</v>
      </c>
      <c r="L610" s="811" t="s">
        <v>1613</v>
      </c>
      <c r="M610" s="812">
        <v>838</v>
      </c>
      <c r="N610" s="811" t="s">
        <v>1608</v>
      </c>
      <c r="O610" s="812">
        <v>1613</v>
      </c>
      <c r="P610" s="811" t="s">
        <v>1613</v>
      </c>
      <c r="Q610" s="812">
        <v>31</v>
      </c>
      <c r="R610" s="811" t="s">
        <v>1341</v>
      </c>
      <c r="S610" s="811" t="s">
        <v>1341</v>
      </c>
      <c r="T610" s="812" t="b">
        <v>0</v>
      </c>
      <c r="U610" s="811" t="s">
        <v>1341</v>
      </c>
      <c r="V610" s="811" t="s">
        <v>1341</v>
      </c>
    </row>
    <row r="611" spans="1:22" x14ac:dyDescent="0.3">
      <c r="A611" s="811" t="s">
        <v>2436</v>
      </c>
      <c r="B611" s="811" t="s">
        <v>1607</v>
      </c>
      <c r="C611" s="811" t="s">
        <v>472</v>
      </c>
      <c r="D611" s="812">
        <v>2007</v>
      </c>
      <c r="E611" s="811" t="s">
        <v>1768</v>
      </c>
      <c r="F611" s="811" t="s">
        <v>1769</v>
      </c>
      <c r="G611" s="811" t="s">
        <v>1668</v>
      </c>
      <c r="H611" s="813">
        <v>39563</v>
      </c>
      <c r="I611" s="813">
        <v>39601</v>
      </c>
      <c r="J611" s="811" t="s">
        <v>1608</v>
      </c>
      <c r="K611" s="812">
        <v>197192</v>
      </c>
      <c r="L611" s="811" t="s">
        <v>1613</v>
      </c>
      <c r="M611" s="812">
        <v>3287</v>
      </c>
      <c r="N611" s="811" t="s">
        <v>1608</v>
      </c>
      <c r="O611" s="812">
        <v>15775</v>
      </c>
      <c r="P611" s="811" t="s">
        <v>1341</v>
      </c>
      <c r="Q611" s="814"/>
      <c r="R611" s="811" t="s">
        <v>1341</v>
      </c>
      <c r="S611" s="811" t="s">
        <v>1341</v>
      </c>
      <c r="T611" s="812" t="b">
        <v>0</v>
      </c>
      <c r="U611" s="811" t="s">
        <v>1341</v>
      </c>
      <c r="V611" s="811" t="s">
        <v>1341</v>
      </c>
    </row>
    <row r="612" spans="1:22" x14ac:dyDescent="0.3">
      <c r="A612" s="811" t="s">
        <v>2435</v>
      </c>
      <c r="B612" s="811" t="s">
        <v>1607</v>
      </c>
      <c r="C612" s="811" t="s">
        <v>472</v>
      </c>
      <c r="D612" s="812">
        <v>2007</v>
      </c>
      <c r="E612" s="811" t="s">
        <v>1768</v>
      </c>
      <c r="F612" s="811" t="s">
        <v>1769</v>
      </c>
      <c r="G612" s="811" t="s">
        <v>1668</v>
      </c>
      <c r="H612" s="813">
        <v>39563</v>
      </c>
      <c r="I612" s="813">
        <v>39601</v>
      </c>
      <c r="J612" s="811" t="s">
        <v>1608</v>
      </c>
      <c r="K612" s="812">
        <v>17375</v>
      </c>
      <c r="L612" s="811" t="s">
        <v>1613</v>
      </c>
      <c r="M612" s="812">
        <v>290</v>
      </c>
      <c r="N612" s="811" t="s">
        <v>1608</v>
      </c>
      <c r="O612" s="812">
        <v>1390</v>
      </c>
      <c r="P612" s="811" t="s">
        <v>1341</v>
      </c>
      <c r="Q612" s="814"/>
      <c r="R612" s="811" t="s">
        <v>1341</v>
      </c>
      <c r="S612" s="811" t="s">
        <v>1341</v>
      </c>
      <c r="T612" s="812" t="b">
        <v>0</v>
      </c>
      <c r="U612" s="811" t="s">
        <v>1341</v>
      </c>
      <c r="V612" s="811" t="s">
        <v>1341</v>
      </c>
    </row>
    <row r="613" spans="1:22" x14ac:dyDescent="0.3">
      <c r="A613" s="811" t="s">
        <v>1767</v>
      </c>
      <c r="B613" s="811" t="s">
        <v>1607</v>
      </c>
      <c r="C613" s="811" t="s">
        <v>472</v>
      </c>
      <c r="D613" s="812">
        <v>2008</v>
      </c>
      <c r="E613" s="811" t="s">
        <v>1768</v>
      </c>
      <c r="F613" s="811" t="s">
        <v>1769</v>
      </c>
      <c r="G613" s="811" t="s">
        <v>1668</v>
      </c>
      <c r="H613" s="813">
        <v>39930</v>
      </c>
      <c r="I613" s="813">
        <v>39961</v>
      </c>
      <c r="J613" s="811" t="s">
        <v>1608</v>
      </c>
      <c r="K613" s="812">
        <v>185967</v>
      </c>
      <c r="L613" s="811" t="s">
        <v>1613</v>
      </c>
      <c r="M613" s="812">
        <v>1587</v>
      </c>
      <c r="N613" s="811" t="s">
        <v>1608</v>
      </c>
      <c r="O613" s="812">
        <v>317</v>
      </c>
      <c r="P613" s="811" t="s">
        <v>1613</v>
      </c>
      <c r="Q613" s="812">
        <v>317</v>
      </c>
      <c r="R613" s="811" t="s">
        <v>1341</v>
      </c>
      <c r="S613" s="811" t="s">
        <v>1341</v>
      </c>
      <c r="T613" s="812" t="b">
        <v>0</v>
      </c>
      <c r="U613" s="811" t="s">
        <v>1341</v>
      </c>
      <c r="V613" s="811" t="s">
        <v>1341</v>
      </c>
    </row>
    <row r="614" spans="1:22" x14ac:dyDescent="0.3">
      <c r="A614" s="811" t="s">
        <v>2439</v>
      </c>
      <c r="B614" s="811" t="s">
        <v>1607</v>
      </c>
      <c r="C614" s="811" t="s">
        <v>677</v>
      </c>
      <c r="D614" s="812">
        <v>2005</v>
      </c>
      <c r="E614" s="811" t="s">
        <v>1823</v>
      </c>
      <c r="F614" s="811" t="s">
        <v>2438</v>
      </c>
      <c r="G614" s="811" t="s">
        <v>1668</v>
      </c>
      <c r="H614" s="813">
        <v>38849</v>
      </c>
      <c r="I614" s="813">
        <v>38849</v>
      </c>
      <c r="J614" s="811" t="s">
        <v>1608</v>
      </c>
      <c r="K614" s="812">
        <v>202490</v>
      </c>
      <c r="L614" s="811" t="s">
        <v>1613</v>
      </c>
      <c r="M614" s="812">
        <v>1906</v>
      </c>
      <c r="N614" s="811" t="s">
        <v>1608</v>
      </c>
      <c r="O614" s="812">
        <v>574</v>
      </c>
      <c r="P614" s="811" t="s">
        <v>1341</v>
      </c>
      <c r="Q614" s="814"/>
      <c r="R614" s="811" t="s">
        <v>1341</v>
      </c>
      <c r="S614" s="811" t="s">
        <v>1341</v>
      </c>
      <c r="T614" s="812" t="b">
        <v>0</v>
      </c>
      <c r="U614" s="811" t="s">
        <v>1341</v>
      </c>
      <c r="V614" s="811" t="s">
        <v>1341</v>
      </c>
    </row>
    <row r="615" spans="1:22" x14ac:dyDescent="0.3">
      <c r="A615" s="811" t="s">
        <v>2440</v>
      </c>
      <c r="B615" s="811" t="s">
        <v>1607</v>
      </c>
      <c r="C615" s="811" t="s">
        <v>677</v>
      </c>
      <c r="D615" s="812">
        <v>2005</v>
      </c>
      <c r="E615" s="811" t="s">
        <v>1823</v>
      </c>
      <c r="F615" s="811" t="s">
        <v>2438</v>
      </c>
      <c r="G615" s="811" t="s">
        <v>1668</v>
      </c>
      <c r="H615" s="813">
        <v>39225</v>
      </c>
      <c r="I615" s="813">
        <v>39232</v>
      </c>
      <c r="J615" s="811" t="s">
        <v>1608</v>
      </c>
      <c r="K615" s="812">
        <v>322537</v>
      </c>
      <c r="L615" s="811" t="s">
        <v>1613</v>
      </c>
      <c r="M615" s="812">
        <v>6205</v>
      </c>
      <c r="N615" s="811" t="s">
        <v>1608</v>
      </c>
      <c r="O615" s="812">
        <v>4845</v>
      </c>
      <c r="P615" s="811" t="s">
        <v>1341</v>
      </c>
      <c r="Q615" s="814"/>
      <c r="R615" s="811" t="s">
        <v>1341</v>
      </c>
      <c r="S615" s="811" t="s">
        <v>1341</v>
      </c>
      <c r="T615" s="812" t="b">
        <v>0</v>
      </c>
      <c r="U615" s="811" t="s">
        <v>1341</v>
      </c>
      <c r="V615" s="811" t="s">
        <v>1341</v>
      </c>
    </row>
    <row r="616" spans="1:22" x14ac:dyDescent="0.3">
      <c r="A616" s="811" t="s">
        <v>2437</v>
      </c>
      <c r="B616" s="811" t="s">
        <v>1607</v>
      </c>
      <c r="C616" s="811" t="s">
        <v>677</v>
      </c>
      <c r="D616" s="812">
        <v>2005</v>
      </c>
      <c r="E616" s="811" t="s">
        <v>1823</v>
      </c>
      <c r="F616" s="811" t="s">
        <v>2438</v>
      </c>
      <c r="G616" s="811" t="s">
        <v>1668</v>
      </c>
      <c r="H616" s="813">
        <v>38882</v>
      </c>
      <c r="I616" s="813">
        <v>38882</v>
      </c>
      <c r="J616" s="811" t="s">
        <v>1608</v>
      </c>
      <c r="K616" s="812">
        <v>223048</v>
      </c>
      <c r="L616" s="811" t="s">
        <v>1613</v>
      </c>
      <c r="M616" s="812">
        <v>428</v>
      </c>
      <c r="N616" s="811" t="s">
        <v>1608</v>
      </c>
      <c r="O616" s="812">
        <v>1757</v>
      </c>
      <c r="P616" s="811" t="s">
        <v>1341</v>
      </c>
      <c r="Q616" s="814"/>
      <c r="R616" s="811" t="s">
        <v>1341</v>
      </c>
      <c r="S616" s="811" t="s">
        <v>1341</v>
      </c>
      <c r="T616" s="812" t="b">
        <v>0</v>
      </c>
      <c r="U616" s="811" t="s">
        <v>1341</v>
      </c>
      <c r="V616" s="811" t="s">
        <v>1341</v>
      </c>
    </row>
    <row r="617" spans="1:22" x14ac:dyDescent="0.3">
      <c r="A617" s="811" t="s">
        <v>2444</v>
      </c>
      <c r="B617" s="811" t="s">
        <v>1607</v>
      </c>
      <c r="C617" s="811" t="s">
        <v>677</v>
      </c>
      <c r="D617" s="812">
        <v>2006</v>
      </c>
      <c r="E617" s="811" t="s">
        <v>1823</v>
      </c>
      <c r="F617" s="811" t="s">
        <v>2438</v>
      </c>
      <c r="G617" s="811" t="s">
        <v>1668</v>
      </c>
      <c r="H617" s="813">
        <v>39218</v>
      </c>
      <c r="I617" s="813">
        <v>39219</v>
      </c>
      <c r="J617" s="811" t="s">
        <v>1608</v>
      </c>
      <c r="K617" s="812">
        <v>201083</v>
      </c>
      <c r="L617" s="811" t="s">
        <v>1613</v>
      </c>
      <c r="M617" s="812">
        <v>1575</v>
      </c>
      <c r="N617" s="811" t="s">
        <v>1608</v>
      </c>
      <c r="O617" s="812">
        <v>1867</v>
      </c>
      <c r="P617" s="811" t="s">
        <v>1341</v>
      </c>
      <c r="Q617" s="814"/>
      <c r="R617" s="811" t="s">
        <v>1341</v>
      </c>
      <c r="S617" s="811" t="s">
        <v>1341</v>
      </c>
      <c r="T617" s="812" t="b">
        <v>0</v>
      </c>
      <c r="U617" s="811" t="s">
        <v>1341</v>
      </c>
      <c r="V617" s="811" t="s">
        <v>1341</v>
      </c>
    </row>
    <row r="618" spans="1:22" x14ac:dyDescent="0.3">
      <c r="A618" s="811" t="s">
        <v>2446</v>
      </c>
      <c r="B618" s="811" t="s">
        <v>1607</v>
      </c>
      <c r="C618" s="811" t="s">
        <v>677</v>
      </c>
      <c r="D618" s="812">
        <v>2006</v>
      </c>
      <c r="E618" s="811" t="s">
        <v>1823</v>
      </c>
      <c r="F618" s="811" t="s">
        <v>2438</v>
      </c>
      <c r="G618" s="811" t="s">
        <v>1668</v>
      </c>
      <c r="H618" s="813">
        <v>39246</v>
      </c>
      <c r="I618" s="813">
        <v>39246</v>
      </c>
      <c r="J618" s="811" t="s">
        <v>1608</v>
      </c>
      <c r="K618" s="812">
        <v>189163</v>
      </c>
      <c r="L618" s="811" t="s">
        <v>1613</v>
      </c>
      <c r="M618" s="812">
        <v>1344</v>
      </c>
      <c r="N618" s="811" t="s">
        <v>1608</v>
      </c>
      <c r="O618" s="812">
        <v>1506</v>
      </c>
      <c r="P618" s="811" t="s">
        <v>1341</v>
      </c>
      <c r="Q618" s="814"/>
      <c r="R618" s="811" t="s">
        <v>1341</v>
      </c>
      <c r="S618" s="811" t="s">
        <v>1341</v>
      </c>
      <c r="T618" s="812" t="b">
        <v>0</v>
      </c>
      <c r="U618" s="811" t="s">
        <v>1341</v>
      </c>
      <c r="V618" s="811" t="s">
        <v>1341</v>
      </c>
    </row>
    <row r="619" spans="1:22" x14ac:dyDescent="0.3">
      <c r="A619" s="811" t="s">
        <v>2442</v>
      </c>
      <c r="B619" s="811" t="s">
        <v>1607</v>
      </c>
      <c r="C619" s="811" t="s">
        <v>677</v>
      </c>
      <c r="D619" s="812">
        <v>2006</v>
      </c>
      <c r="E619" s="811" t="s">
        <v>1823</v>
      </c>
      <c r="F619" s="811" t="s">
        <v>2438</v>
      </c>
      <c r="G619" s="811" t="s">
        <v>1668</v>
      </c>
      <c r="H619" s="813">
        <v>39544</v>
      </c>
      <c r="I619" s="813">
        <v>39577</v>
      </c>
      <c r="J619" s="811" t="s">
        <v>1608</v>
      </c>
      <c r="K619" s="812">
        <v>309513</v>
      </c>
      <c r="L619" s="811" t="s">
        <v>1613</v>
      </c>
      <c r="M619" s="812">
        <v>593</v>
      </c>
      <c r="N619" s="811" t="s">
        <v>1608</v>
      </c>
      <c r="O619" s="812">
        <v>1774</v>
      </c>
      <c r="P619" s="811" t="s">
        <v>1341</v>
      </c>
      <c r="Q619" s="814"/>
      <c r="R619" s="811" t="s">
        <v>1341</v>
      </c>
      <c r="S619" s="811" t="s">
        <v>1341</v>
      </c>
      <c r="T619" s="812" t="b">
        <v>0</v>
      </c>
      <c r="U619" s="811" t="s">
        <v>1341</v>
      </c>
      <c r="V619" s="811" t="s">
        <v>1341</v>
      </c>
    </row>
    <row r="620" spans="1:22" x14ac:dyDescent="0.3">
      <c r="A620" s="811" t="s">
        <v>2445</v>
      </c>
      <c r="B620" s="811" t="s">
        <v>1607</v>
      </c>
      <c r="C620" s="811" t="s">
        <v>677</v>
      </c>
      <c r="D620" s="812">
        <v>2007</v>
      </c>
      <c r="E620" s="811" t="s">
        <v>1823</v>
      </c>
      <c r="F620" s="811" t="s">
        <v>1824</v>
      </c>
      <c r="G620" s="811" t="s">
        <v>1668</v>
      </c>
      <c r="H620" s="813">
        <v>39918</v>
      </c>
      <c r="I620" s="813">
        <v>39989</v>
      </c>
      <c r="J620" s="811" t="s">
        <v>1608</v>
      </c>
      <c r="K620" s="812">
        <v>173302</v>
      </c>
      <c r="L620" s="811" t="s">
        <v>1613</v>
      </c>
      <c r="M620" s="812">
        <v>632</v>
      </c>
      <c r="N620" s="811" t="s">
        <v>1608</v>
      </c>
      <c r="O620" s="812">
        <v>1562</v>
      </c>
      <c r="P620" s="811" t="s">
        <v>1341</v>
      </c>
      <c r="Q620" s="814"/>
      <c r="R620" s="811" t="s">
        <v>1341</v>
      </c>
      <c r="S620" s="811" t="s">
        <v>1341</v>
      </c>
      <c r="T620" s="812" t="b">
        <v>0</v>
      </c>
      <c r="U620" s="811" t="s">
        <v>1341</v>
      </c>
      <c r="V620" s="811" t="s">
        <v>1341</v>
      </c>
    </row>
    <row r="621" spans="1:22" x14ac:dyDescent="0.3">
      <c r="A621" s="811" t="s">
        <v>2443</v>
      </c>
      <c r="B621" s="811" t="s">
        <v>1607</v>
      </c>
      <c r="C621" s="811" t="s">
        <v>677</v>
      </c>
      <c r="D621" s="812">
        <v>2007</v>
      </c>
      <c r="E621" s="811" t="s">
        <v>1823</v>
      </c>
      <c r="F621" s="811" t="s">
        <v>1824</v>
      </c>
      <c r="G621" s="811" t="s">
        <v>1668</v>
      </c>
      <c r="H621" s="813">
        <v>39918</v>
      </c>
      <c r="I621" s="813">
        <v>39989</v>
      </c>
      <c r="J621" s="811" t="s">
        <v>1608</v>
      </c>
      <c r="K621" s="812">
        <v>132885</v>
      </c>
      <c r="L621" s="811" t="s">
        <v>1613</v>
      </c>
      <c r="M621" s="812">
        <v>484</v>
      </c>
      <c r="N621" s="811" t="s">
        <v>1608</v>
      </c>
      <c r="O621" s="812">
        <v>1198</v>
      </c>
      <c r="P621" s="811" t="s">
        <v>1341</v>
      </c>
      <c r="Q621" s="814"/>
      <c r="R621" s="811" t="s">
        <v>1341</v>
      </c>
      <c r="S621" s="811" t="s">
        <v>1341</v>
      </c>
      <c r="T621" s="812" t="b">
        <v>0</v>
      </c>
      <c r="U621" s="811" t="s">
        <v>1341</v>
      </c>
      <c r="V621" s="811" t="s">
        <v>1341</v>
      </c>
    </row>
    <row r="622" spans="1:22" x14ac:dyDescent="0.3">
      <c r="A622" s="811" t="s">
        <v>2447</v>
      </c>
      <c r="B622" s="811" t="s">
        <v>1607</v>
      </c>
      <c r="C622" s="811" t="s">
        <v>677</v>
      </c>
      <c r="D622" s="812">
        <v>2007</v>
      </c>
      <c r="E622" s="811" t="s">
        <v>1823</v>
      </c>
      <c r="F622" s="811" t="s">
        <v>2438</v>
      </c>
      <c r="G622" s="811" t="s">
        <v>1668</v>
      </c>
      <c r="H622" s="813">
        <v>39615</v>
      </c>
      <c r="I622" s="813">
        <v>39615</v>
      </c>
      <c r="J622" s="811" t="s">
        <v>1608</v>
      </c>
      <c r="K622" s="812">
        <v>240925</v>
      </c>
      <c r="L622" s="811" t="s">
        <v>1613</v>
      </c>
      <c r="M622" s="812">
        <v>1198</v>
      </c>
      <c r="N622" s="811" t="s">
        <v>1608</v>
      </c>
      <c r="O622" s="812">
        <v>2360</v>
      </c>
      <c r="P622" s="811" t="s">
        <v>1341</v>
      </c>
      <c r="Q622" s="814"/>
      <c r="R622" s="811" t="s">
        <v>1341</v>
      </c>
      <c r="S622" s="811" t="s">
        <v>1341</v>
      </c>
      <c r="T622" s="812" t="b">
        <v>0</v>
      </c>
      <c r="U622" s="811" t="s">
        <v>1341</v>
      </c>
      <c r="V622" s="811" t="s">
        <v>1341</v>
      </c>
    </row>
    <row r="623" spans="1:22" x14ac:dyDescent="0.3">
      <c r="A623" s="811" t="s">
        <v>2441</v>
      </c>
      <c r="B623" s="811" t="s">
        <v>1607</v>
      </c>
      <c r="C623" s="811" t="s">
        <v>677</v>
      </c>
      <c r="D623" s="812">
        <v>2007</v>
      </c>
      <c r="E623" s="811" t="s">
        <v>1823</v>
      </c>
      <c r="F623" s="811" t="s">
        <v>2438</v>
      </c>
      <c r="G623" s="811" t="s">
        <v>1668</v>
      </c>
      <c r="H623" s="813">
        <v>39581</v>
      </c>
      <c r="I623" s="813">
        <v>39581</v>
      </c>
      <c r="J623" s="811" t="s">
        <v>1608</v>
      </c>
      <c r="K623" s="812">
        <v>154185</v>
      </c>
      <c r="L623" s="811" t="s">
        <v>1613</v>
      </c>
      <c r="M623" s="812">
        <v>1191</v>
      </c>
      <c r="N623" s="811" t="s">
        <v>1608</v>
      </c>
      <c r="O623" s="812">
        <v>3420</v>
      </c>
      <c r="P623" s="811" t="s">
        <v>1341</v>
      </c>
      <c r="Q623" s="814"/>
      <c r="R623" s="811" t="s">
        <v>1341</v>
      </c>
      <c r="S623" s="811" t="s">
        <v>1341</v>
      </c>
      <c r="T623" s="812" t="b">
        <v>0</v>
      </c>
      <c r="U623" s="811" t="s">
        <v>1341</v>
      </c>
      <c r="V623" s="811" t="s">
        <v>1341</v>
      </c>
    </row>
    <row r="624" spans="1:22" x14ac:dyDescent="0.3">
      <c r="A624" s="811" t="s">
        <v>1828</v>
      </c>
      <c r="B624" s="811" t="s">
        <v>1607</v>
      </c>
      <c r="C624" s="811" t="s">
        <v>677</v>
      </c>
      <c r="D624" s="812">
        <v>2008</v>
      </c>
      <c r="E624" s="811" t="s">
        <v>1823</v>
      </c>
      <c r="F624" s="811" t="s">
        <v>1824</v>
      </c>
      <c r="G624" s="811" t="s">
        <v>1668</v>
      </c>
      <c r="H624" s="813">
        <v>40284</v>
      </c>
      <c r="I624" s="813">
        <v>40289</v>
      </c>
      <c r="J624" s="811" t="s">
        <v>1608</v>
      </c>
      <c r="K624" s="812">
        <v>169077</v>
      </c>
      <c r="L624" s="811" t="s">
        <v>1613</v>
      </c>
      <c r="M624" s="812">
        <v>309</v>
      </c>
      <c r="N624" s="811" t="s">
        <v>1608</v>
      </c>
      <c r="O624" s="812">
        <v>2423</v>
      </c>
      <c r="P624" s="811" t="s">
        <v>1341</v>
      </c>
      <c r="Q624" s="814"/>
      <c r="R624" s="811" t="s">
        <v>258</v>
      </c>
      <c r="S624" s="811" t="s">
        <v>1803</v>
      </c>
      <c r="T624" s="812" t="b">
        <v>0</v>
      </c>
      <c r="U624" s="811" t="s">
        <v>1341</v>
      </c>
      <c r="V624" s="811" t="s">
        <v>1341</v>
      </c>
    </row>
    <row r="625" spans="1:22" x14ac:dyDescent="0.3">
      <c r="A625" s="811" t="s">
        <v>1829</v>
      </c>
      <c r="B625" s="811" t="s">
        <v>1607</v>
      </c>
      <c r="C625" s="811" t="s">
        <v>677</v>
      </c>
      <c r="D625" s="812">
        <v>2008</v>
      </c>
      <c r="E625" s="811" t="s">
        <v>1823</v>
      </c>
      <c r="F625" s="811" t="s">
        <v>1824</v>
      </c>
      <c r="G625" s="811" t="s">
        <v>1668</v>
      </c>
      <c r="H625" s="813">
        <v>40284</v>
      </c>
      <c r="I625" s="813">
        <v>40289</v>
      </c>
      <c r="J625" s="811" t="s">
        <v>1608</v>
      </c>
      <c r="K625" s="812">
        <v>162447</v>
      </c>
      <c r="L625" s="811" t="s">
        <v>1613</v>
      </c>
      <c r="M625" s="812">
        <v>297</v>
      </c>
      <c r="N625" s="811" t="s">
        <v>1608</v>
      </c>
      <c r="O625" s="812">
        <v>2328</v>
      </c>
      <c r="P625" s="811" t="s">
        <v>1341</v>
      </c>
      <c r="Q625" s="814"/>
      <c r="R625" s="811" t="s">
        <v>258</v>
      </c>
      <c r="S625" s="811" t="s">
        <v>1803</v>
      </c>
      <c r="T625" s="812" t="b">
        <v>0</v>
      </c>
      <c r="U625" s="811" t="s">
        <v>1341</v>
      </c>
      <c r="V625" s="811" t="s">
        <v>1341</v>
      </c>
    </row>
    <row r="626" spans="1:22" x14ac:dyDescent="0.3">
      <c r="A626" s="811" t="s">
        <v>1822</v>
      </c>
      <c r="B626" s="811" t="s">
        <v>1607</v>
      </c>
      <c r="C626" s="811" t="s">
        <v>677</v>
      </c>
      <c r="D626" s="812">
        <v>2008</v>
      </c>
      <c r="E626" s="811" t="s">
        <v>1823</v>
      </c>
      <c r="F626" s="811" t="s">
        <v>1824</v>
      </c>
      <c r="G626" s="811" t="s">
        <v>1668</v>
      </c>
      <c r="H626" s="813">
        <v>39944</v>
      </c>
      <c r="I626" s="813">
        <v>39953</v>
      </c>
      <c r="J626" s="811" t="s">
        <v>1608</v>
      </c>
      <c r="K626" s="812">
        <v>415129</v>
      </c>
      <c r="L626" s="811" t="s">
        <v>1613</v>
      </c>
      <c r="M626" s="812">
        <v>1922</v>
      </c>
      <c r="N626" s="811" t="s">
        <v>1608</v>
      </c>
      <c r="O626" s="812">
        <v>10080</v>
      </c>
      <c r="P626" s="811" t="s">
        <v>1341</v>
      </c>
      <c r="Q626" s="814"/>
      <c r="R626" s="811" t="s">
        <v>1341</v>
      </c>
      <c r="S626" s="811" t="s">
        <v>1341</v>
      </c>
      <c r="T626" s="812" t="b">
        <v>0</v>
      </c>
      <c r="U626" s="811" t="s">
        <v>1341</v>
      </c>
      <c r="V626" s="811" t="s">
        <v>1341</v>
      </c>
    </row>
    <row r="627" spans="1:22" x14ac:dyDescent="0.3">
      <c r="A627" s="811" t="s">
        <v>8446</v>
      </c>
      <c r="B627" s="811" t="s">
        <v>1607</v>
      </c>
      <c r="C627" s="811" t="s">
        <v>451</v>
      </c>
      <c r="D627" s="812">
        <v>2002</v>
      </c>
      <c r="E627" s="811" t="s">
        <v>2449</v>
      </c>
      <c r="F627" s="811" t="s">
        <v>2450</v>
      </c>
      <c r="G627" s="811" t="s">
        <v>1668</v>
      </c>
      <c r="H627" s="813">
        <v>37756</v>
      </c>
      <c r="I627" s="813">
        <v>37756</v>
      </c>
      <c r="J627" s="811" t="s">
        <v>1635</v>
      </c>
      <c r="K627" s="812">
        <v>73163</v>
      </c>
      <c r="L627" s="811" t="s">
        <v>1644</v>
      </c>
      <c r="M627" s="812">
        <v>2563</v>
      </c>
      <c r="N627" s="811" t="s">
        <v>1635</v>
      </c>
      <c r="O627" s="812">
        <v>18109</v>
      </c>
      <c r="P627" s="811" t="s">
        <v>1644</v>
      </c>
      <c r="Q627" s="812">
        <v>94265</v>
      </c>
      <c r="R627" s="811" t="s">
        <v>1341</v>
      </c>
      <c r="S627" s="811" t="s">
        <v>1341</v>
      </c>
      <c r="T627" s="812" t="b">
        <v>1</v>
      </c>
      <c r="U627" s="811" t="s">
        <v>1341</v>
      </c>
      <c r="V627" s="811" t="s">
        <v>8400</v>
      </c>
    </row>
    <row r="628" spans="1:22" x14ac:dyDescent="0.3">
      <c r="A628" s="811" t="s">
        <v>8447</v>
      </c>
      <c r="B628" s="811" t="s">
        <v>1607</v>
      </c>
      <c r="C628" s="811" t="s">
        <v>451</v>
      </c>
      <c r="D628" s="812">
        <v>2003</v>
      </c>
      <c r="E628" s="811" t="s">
        <v>2449</v>
      </c>
      <c r="F628" s="811" t="s">
        <v>2450</v>
      </c>
      <c r="G628" s="811" t="s">
        <v>1668</v>
      </c>
      <c r="H628" s="813">
        <v>38113</v>
      </c>
      <c r="I628" s="813">
        <v>38113</v>
      </c>
      <c r="J628" s="811" t="s">
        <v>1635</v>
      </c>
      <c r="K628" s="812">
        <v>84623</v>
      </c>
      <c r="L628" s="811" t="s">
        <v>1644</v>
      </c>
      <c r="M628" s="812">
        <v>4437</v>
      </c>
      <c r="N628" s="811" t="s">
        <v>1635</v>
      </c>
      <c r="O628" s="812">
        <v>8557</v>
      </c>
      <c r="P628" s="811" t="s">
        <v>1644</v>
      </c>
      <c r="Q628" s="812">
        <v>1544146</v>
      </c>
      <c r="R628" s="811" t="s">
        <v>1341</v>
      </c>
      <c r="S628" s="811" t="s">
        <v>1341</v>
      </c>
      <c r="T628" s="812" t="b">
        <v>1</v>
      </c>
      <c r="U628" s="811" t="s">
        <v>1341</v>
      </c>
      <c r="V628" s="811" t="s">
        <v>8400</v>
      </c>
    </row>
    <row r="629" spans="1:22" x14ac:dyDescent="0.3">
      <c r="A629" s="811" t="s">
        <v>8448</v>
      </c>
      <c r="B629" s="811" t="s">
        <v>1607</v>
      </c>
      <c r="C629" s="811" t="s">
        <v>451</v>
      </c>
      <c r="D629" s="812">
        <v>2004</v>
      </c>
      <c r="E629" s="811" t="s">
        <v>2449</v>
      </c>
      <c r="F629" s="811" t="s">
        <v>2450</v>
      </c>
      <c r="G629" s="811" t="s">
        <v>1668</v>
      </c>
      <c r="H629" s="813">
        <v>38476</v>
      </c>
      <c r="I629" s="813">
        <v>38476</v>
      </c>
      <c r="J629" s="811" t="s">
        <v>1635</v>
      </c>
      <c r="K629" s="812">
        <v>108269</v>
      </c>
      <c r="L629" s="811" t="s">
        <v>1341</v>
      </c>
      <c r="M629" s="814"/>
      <c r="N629" s="811" t="s">
        <v>1635</v>
      </c>
      <c r="O629" s="812">
        <v>762783</v>
      </c>
      <c r="P629" s="811" t="s">
        <v>1644</v>
      </c>
      <c r="Q629" s="812">
        <v>383007</v>
      </c>
      <c r="R629" s="811" t="s">
        <v>1341</v>
      </c>
      <c r="S629" s="811" t="s">
        <v>1341</v>
      </c>
      <c r="T629" s="812" t="b">
        <v>1</v>
      </c>
      <c r="U629" s="811" t="s">
        <v>1341</v>
      </c>
      <c r="V629" s="811" t="s">
        <v>8400</v>
      </c>
    </row>
    <row r="630" spans="1:22" x14ac:dyDescent="0.3">
      <c r="A630" s="811" t="s">
        <v>2451</v>
      </c>
      <c r="B630" s="811" t="s">
        <v>1607</v>
      </c>
      <c r="C630" s="811" t="s">
        <v>451</v>
      </c>
      <c r="D630" s="812">
        <v>2005</v>
      </c>
      <c r="E630" s="811" t="s">
        <v>2449</v>
      </c>
      <c r="F630" s="811" t="s">
        <v>2450</v>
      </c>
      <c r="G630" s="811" t="s">
        <v>1668</v>
      </c>
      <c r="H630" s="813">
        <v>38841</v>
      </c>
      <c r="I630" s="813">
        <v>38854</v>
      </c>
      <c r="J630" s="811" t="s">
        <v>1635</v>
      </c>
      <c r="K630" s="812">
        <v>107846</v>
      </c>
      <c r="L630" s="811" t="s">
        <v>1341</v>
      </c>
      <c r="M630" s="814"/>
      <c r="N630" s="811" t="s">
        <v>1635</v>
      </c>
      <c r="O630" s="812">
        <v>524030</v>
      </c>
      <c r="P630" s="811" t="s">
        <v>1613</v>
      </c>
      <c r="Q630" s="812">
        <v>307813</v>
      </c>
      <c r="R630" s="811" t="s">
        <v>1341</v>
      </c>
      <c r="S630" s="811" t="s">
        <v>1341</v>
      </c>
      <c r="T630" s="812" t="b">
        <v>0</v>
      </c>
      <c r="U630" s="811" t="s">
        <v>1341</v>
      </c>
      <c r="V630" s="811" t="s">
        <v>1341</v>
      </c>
    </row>
    <row r="631" spans="1:22" x14ac:dyDescent="0.3">
      <c r="A631" s="811" t="s">
        <v>2448</v>
      </c>
      <c r="B631" s="811" t="s">
        <v>1607</v>
      </c>
      <c r="C631" s="811" t="s">
        <v>451</v>
      </c>
      <c r="D631" s="812">
        <v>2007</v>
      </c>
      <c r="E631" s="811" t="s">
        <v>2449</v>
      </c>
      <c r="F631" s="811" t="s">
        <v>2450</v>
      </c>
      <c r="G631" s="811" t="s">
        <v>1668</v>
      </c>
      <c r="H631" s="813">
        <v>39587</v>
      </c>
      <c r="I631" s="813">
        <v>39587</v>
      </c>
      <c r="J631" s="811" t="s">
        <v>1608</v>
      </c>
      <c r="K631" s="812">
        <v>107152</v>
      </c>
      <c r="L631" s="811" t="s">
        <v>1613</v>
      </c>
      <c r="M631" s="812">
        <v>202</v>
      </c>
      <c r="N631" s="811" t="s">
        <v>1608</v>
      </c>
      <c r="O631" s="812">
        <v>1347420</v>
      </c>
      <c r="P631" s="811" t="s">
        <v>1613</v>
      </c>
      <c r="Q631" s="812">
        <v>330518</v>
      </c>
      <c r="R631" s="811" t="s">
        <v>1341</v>
      </c>
      <c r="S631" s="811" t="s">
        <v>1341</v>
      </c>
      <c r="T631" s="812" t="b">
        <v>0</v>
      </c>
      <c r="U631" s="811" t="s">
        <v>1341</v>
      </c>
      <c r="V631" s="811" t="s">
        <v>1341</v>
      </c>
    </row>
    <row r="632" spans="1:22" x14ac:dyDescent="0.3">
      <c r="A632" s="811" t="s">
        <v>2645</v>
      </c>
      <c r="B632" s="811" t="s">
        <v>1607</v>
      </c>
      <c r="C632" s="811" t="s">
        <v>451</v>
      </c>
      <c r="D632" s="812">
        <v>2008</v>
      </c>
      <c r="E632" s="811" t="s">
        <v>2449</v>
      </c>
      <c r="F632" s="811" t="s">
        <v>2450</v>
      </c>
      <c r="G632" s="811" t="s">
        <v>1668</v>
      </c>
      <c r="H632" s="813">
        <v>39948</v>
      </c>
      <c r="I632" s="813">
        <v>39948</v>
      </c>
      <c r="J632" s="811" t="s">
        <v>1608</v>
      </c>
      <c r="K632" s="812">
        <v>110285</v>
      </c>
      <c r="L632" s="811" t="s">
        <v>1613</v>
      </c>
      <c r="M632" s="812">
        <v>221</v>
      </c>
      <c r="N632" s="811" t="s">
        <v>1608</v>
      </c>
      <c r="O632" s="812">
        <v>1159571</v>
      </c>
      <c r="P632" s="811" t="s">
        <v>1613</v>
      </c>
      <c r="Q632" s="812">
        <v>347649</v>
      </c>
      <c r="R632" s="811" t="s">
        <v>1341</v>
      </c>
      <c r="S632" s="811" t="s">
        <v>1341</v>
      </c>
      <c r="T632" s="812" t="b">
        <v>0</v>
      </c>
      <c r="U632" s="811" t="s">
        <v>1341</v>
      </c>
      <c r="V632" s="811" t="s">
        <v>1341</v>
      </c>
    </row>
    <row r="633" spans="1:22" x14ac:dyDescent="0.3">
      <c r="A633" s="811" t="s">
        <v>2454</v>
      </c>
      <c r="B633" s="811" t="s">
        <v>1607</v>
      </c>
      <c r="C633" s="811" t="s">
        <v>610</v>
      </c>
      <c r="D633" s="812">
        <v>2005</v>
      </c>
      <c r="E633" s="811" t="s">
        <v>1808</v>
      </c>
      <c r="F633" s="811" t="s">
        <v>2438</v>
      </c>
      <c r="G633" s="811" t="s">
        <v>1612</v>
      </c>
      <c r="H633" s="813">
        <v>38882</v>
      </c>
      <c r="I633" s="813">
        <v>38889</v>
      </c>
      <c r="J633" s="811" t="s">
        <v>1608</v>
      </c>
      <c r="K633" s="812">
        <v>199445</v>
      </c>
      <c r="L633" s="811" t="s">
        <v>1341</v>
      </c>
      <c r="M633" s="814"/>
      <c r="N633" s="811" t="s">
        <v>1608</v>
      </c>
      <c r="O633" s="812">
        <v>1406</v>
      </c>
      <c r="P633" s="811" t="s">
        <v>1341</v>
      </c>
      <c r="Q633" s="814"/>
      <c r="R633" s="811" t="s">
        <v>1341</v>
      </c>
      <c r="S633" s="811" t="s">
        <v>1341</v>
      </c>
      <c r="T633" s="812" t="b">
        <v>0</v>
      </c>
      <c r="U633" s="811" t="s">
        <v>1341</v>
      </c>
      <c r="V633" s="811" t="s">
        <v>1341</v>
      </c>
    </row>
    <row r="634" spans="1:22" x14ac:dyDescent="0.3">
      <c r="A634" s="811" t="s">
        <v>646</v>
      </c>
      <c r="B634" s="811" t="s">
        <v>1607</v>
      </c>
      <c r="C634" s="811" t="s">
        <v>610</v>
      </c>
      <c r="D634" s="812">
        <v>2006</v>
      </c>
      <c r="E634" s="811" t="s">
        <v>2452</v>
      </c>
      <c r="F634" s="811" t="s">
        <v>2438</v>
      </c>
      <c r="G634" s="811" t="s">
        <v>1612</v>
      </c>
      <c r="H634" s="813">
        <v>39248</v>
      </c>
      <c r="I634" s="813">
        <v>39255</v>
      </c>
      <c r="J634" s="811" t="s">
        <v>1608</v>
      </c>
      <c r="K634" s="812">
        <v>222706</v>
      </c>
      <c r="L634" s="811" t="s">
        <v>1341</v>
      </c>
      <c r="M634" s="814"/>
      <c r="N634" s="811" t="s">
        <v>1341</v>
      </c>
      <c r="O634" s="814"/>
      <c r="P634" s="811" t="s">
        <v>1341</v>
      </c>
      <c r="Q634" s="814"/>
      <c r="R634" s="811" t="s">
        <v>1341</v>
      </c>
      <c r="S634" s="811" t="s">
        <v>1341</v>
      </c>
      <c r="T634" s="812" t="b">
        <v>0</v>
      </c>
      <c r="U634" s="811" t="s">
        <v>1341</v>
      </c>
      <c r="V634" s="811" t="s">
        <v>1341</v>
      </c>
    </row>
    <row r="635" spans="1:22" x14ac:dyDescent="0.3">
      <c r="A635" s="811" t="s">
        <v>2455</v>
      </c>
      <c r="B635" s="811" t="s">
        <v>1607</v>
      </c>
      <c r="C635" s="811" t="s">
        <v>610</v>
      </c>
      <c r="D635" s="812">
        <v>2006</v>
      </c>
      <c r="E635" s="811" t="s">
        <v>1808</v>
      </c>
      <c r="F635" s="811" t="s">
        <v>2438</v>
      </c>
      <c r="G635" s="811" t="s">
        <v>1612</v>
      </c>
      <c r="H635" s="813">
        <v>39248</v>
      </c>
      <c r="I635" s="813">
        <v>39255</v>
      </c>
      <c r="J635" s="811" t="s">
        <v>1608</v>
      </c>
      <c r="K635" s="812">
        <v>202000</v>
      </c>
      <c r="L635" s="811" t="s">
        <v>1341</v>
      </c>
      <c r="M635" s="814"/>
      <c r="N635" s="811" t="s">
        <v>1341</v>
      </c>
      <c r="O635" s="814"/>
      <c r="P635" s="811" t="s">
        <v>1341</v>
      </c>
      <c r="Q635" s="814"/>
      <c r="R635" s="811" t="s">
        <v>1341</v>
      </c>
      <c r="S635" s="811" t="s">
        <v>1341</v>
      </c>
      <c r="T635" s="812" t="b">
        <v>0</v>
      </c>
      <c r="U635" s="811" t="s">
        <v>1341</v>
      </c>
      <c r="V635" s="811" t="s">
        <v>1341</v>
      </c>
    </row>
    <row r="636" spans="1:22" x14ac:dyDescent="0.3">
      <c r="A636" s="811" t="s">
        <v>676</v>
      </c>
      <c r="B636" s="811" t="s">
        <v>1607</v>
      </c>
      <c r="C636" s="811" t="s">
        <v>610</v>
      </c>
      <c r="D636" s="812">
        <v>2007</v>
      </c>
      <c r="E636" s="811" t="s">
        <v>2452</v>
      </c>
      <c r="F636" s="811" t="s">
        <v>2438</v>
      </c>
      <c r="G636" s="811" t="s">
        <v>1612</v>
      </c>
      <c r="H636" s="813">
        <v>39615</v>
      </c>
      <c r="I636" s="813">
        <v>39626</v>
      </c>
      <c r="J636" s="811" t="s">
        <v>1608</v>
      </c>
      <c r="K636" s="812">
        <v>219754</v>
      </c>
      <c r="L636" s="811" t="s">
        <v>1613</v>
      </c>
      <c r="M636" s="812">
        <v>2197</v>
      </c>
      <c r="N636" s="811" t="s">
        <v>1341</v>
      </c>
      <c r="O636" s="814"/>
      <c r="P636" s="811" t="s">
        <v>1341</v>
      </c>
      <c r="Q636" s="814"/>
      <c r="R636" s="811" t="s">
        <v>1341</v>
      </c>
      <c r="S636" s="811" t="s">
        <v>1341</v>
      </c>
      <c r="T636" s="812" t="b">
        <v>0</v>
      </c>
      <c r="U636" s="811" t="s">
        <v>1341</v>
      </c>
      <c r="V636" s="811" t="s">
        <v>1341</v>
      </c>
    </row>
    <row r="637" spans="1:22" x14ac:dyDescent="0.3">
      <c r="A637" s="811" t="s">
        <v>2453</v>
      </c>
      <c r="B637" s="811" t="s">
        <v>1607</v>
      </c>
      <c r="C637" s="811" t="s">
        <v>610</v>
      </c>
      <c r="D637" s="812">
        <v>2007</v>
      </c>
      <c r="E637" s="811" t="s">
        <v>1808</v>
      </c>
      <c r="F637" s="811" t="s">
        <v>1809</v>
      </c>
      <c r="G637" s="811" t="s">
        <v>1612</v>
      </c>
      <c r="H637" s="813">
        <v>39611</v>
      </c>
      <c r="I637" s="813">
        <v>39620</v>
      </c>
      <c r="J637" s="811" t="s">
        <v>1635</v>
      </c>
      <c r="K637" s="812">
        <v>202568</v>
      </c>
      <c r="L637" s="811" t="s">
        <v>1341</v>
      </c>
      <c r="M637" s="814"/>
      <c r="N637" s="811" t="s">
        <v>1635</v>
      </c>
      <c r="O637" s="812">
        <v>813</v>
      </c>
      <c r="P637" s="811" t="s">
        <v>1341</v>
      </c>
      <c r="Q637" s="814"/>
      <c r="R637" s="811" t="s">
        <v>1341</v>
      </c>
      <c r="S637" s="811" t="s">
        <v>1341</v>
      </c>
      <c r="T637" s="812" t="b">
        <v>0</v>
      </c>
      <c r="U637" s="811" t="s">
        <v>1341</v>
      </c>
      <c r="V637" s="811" t="s">
        <v>1341</v>
      </c>
    </row>
    <row r="638" spans="1:22" x14ac:dyDescent="0.3">
      <c r="A638" s="811" t="s">
        <v>1807</v>
      </c>
      <c r="B638" s="811" t="s">
        <v>1607</v>
      </c>
      <c r="C638" s="811" t="s">
        <v>610</v>
      </c>
      <c r="D638" s="812">
        <v>2008</v>
      </c>
      <c r="E638" s="811" t="s">
        <v>1808</v>
      </c>
      <c r="F638" s="811" t="s">
        <v>1809</v>
      </c>
      <c r="G638" s="811" t="s">
        <v>1612</v>
      </c>
      <c r="H638" s="813">
        <v>39977</v>
      </c>
      <c r="I638" s="813">
        <v>39981</v>
      </c>
      <c r="J638" s="811" t="s">
        <v>1635</v>
      </c>
      <c r="K638" s="812">
        <v>216131</v>
      </c>
      <c r="L638" s="811" t="s">
        <v>1613</v>
      </c>
      <c r="M638" s="812">
        <v>1880</v>
      </c>
      <c r="N638" s="811" t="s">
        <v>1635</v>
      </c>
      <c r="O638" s="812">
        <v>70</v>
      </c>
      <c r="P638" s="811" t="s">
        <v>1613</v>
      </c>
      <c r="Q638" s="812">
        <v>1</v>
      </c>
      <c r="R638" s="811" t="s">
        <v>1341</v>
      </c>
      <c r="S638" s="811" t="s">
        <v>1341</v>
      </c>
      <c r="T638" s="812" t="b">
        <v>0</v>
      </c>
      <c r="U638" s="811" t="s">
        <v>1341</v>
      </c>
      <c r="V638" s="811" t="s">
        <v>1341</v>
      </c>
    </row>
    <row r="639" spans="1:22" x14ac:dyDescent="0.3">
      <c r="A639" s="811" t="s">
        <v>2458</v>
      </c>
      <c r="B639" s="811" t="s">
        <v>1607</v>
      </c>
      <c r="C639" s="811" t="s">
        <v>1361</v>
      </c>
      <c r="D639" s="812">
        <v>2005</v>
      </c>
      <c r="E639" s="811" t="s">
        <v>2189</v>
      </c>
      <c r="F639" s="811" t="s">
        <v>2190</v>
      </c>
      <c r="G639" s="811" t="s">
        <v>1612</v>
      </c>
      <c r="H639" s="813">
        <v>38884</v>
      </c>
      <c r="I639" s="813">
        <v>38910</v>
      </c>
      <c r="J639" s="811" t="s">
        <v>1608</v>
      </c>
      <c r="K639" s="812">
        <v>84095</v>
      </c>
      <c r="L639" s="811" t="s">
        <v>1613</v>
      </c>
      <c r="M639" s="812">
        <v>2004</v>
      </c>
      <c r="N639" s="811" t="s">
        <v>1608</v>
      </c>
      <c r="O639" s="812">
        <v>5867</v>
      </c>
      <c r="P639" s="811" t="s">
        <v>1341</v>
      </c>
      <c r="Q639" s="814"/>
      <c r="R639" s="811" t="s">
        <v>1341</v>
      </c>
      <c r="S639" s="811" t="s">
        <v>1341</v>
      </c>
      <c r="T639" s="812" t="b">
        <v>0</v>
      </c>
      <c r="U639" s="811" t="s">
        <v>1341</v>
      </c>
      <c r="V639" s="811" t="s">
        <v>1341</v>
      </c>
    </row>
    <row r="640" spans="1:22" x14ac:dyDescent="0.3">
      <c r="A640" s="811" t="s">
        <v>2456</v>
      </c>
      <c r="B640" s="811" t="s">
        <v>1607</v>
      </c>
      <c r="C640" s="811" t="s">
        <v>1361</v>
      </c>
      <c r="D640" s="812">
        <v>2006</v>
      </c>
      <c r="E640" s="811" t="s">
        <v>2189</v>
      </c>
      <c r="F640" s="811" t="s">
        <v>2190</v>
      </c>
      <c r="G640" s="811" t="s">
        <v>1612</v>
      </c>
      <c r="H640" s="813">
        <v>39251</v>
      </c>
      <c r="I640" s="813">
        <v>39258</v>
      </c>
      <c r="J640" s="811" t="s">
        <v>1608</v>
      </c>
      <c r="K640" s="812">
        <v>89092</v>
      </c>
      <c r="L640" s="811" t="s">
        <v>1613</v>
      </c>
      <c r="M640" s="812">
        <v>2661</v>
      </c>
      <c r="N640" s="811" t="s">
        <v>1341</v>
      </c>
      <c r="O640" s="814"/>
      <c r="P640" s="811" t="s">
        <v>1341</v>
      </c>
      <c r="Q640" s="814"/>
      <c r="R640" s="811" t="s">
        <v>1341</v>
      </c>
      <c r="S640" s="811" t="s">
        <v>1341</v>
      </c>
      <c r="T640" s="812" t="b">
        <v>0</v>
      </c>
      <c r="U640" s="811" t="s">
        <v>1341</v>
      </c>
      <c r="V640" s="811" t="s">
        <v>1341</v>
      </c>
    </row>
    <row r="641" spans="1:22" x14ac:dyDescent="0.3">
      <c r="A641" s="811" t="s">
        <v>2457</v>
      </c>
      <c r="B641" s="811" t="s">
        <v>1607</v>
      </c>
      <c r="C641" s="811" t="s">
        <v>1361</v>
      </c>
      <c r="D641" s="812">
        <v>2007</v>
      </c>
      <c r="E641" s="811" t="s">
        <v>2189</v>
      </c>
      <c r="F641" s="811" t="s">
        <v>2190</v>
      </c>
      <c r="G641" s="811" t="s">
        <v>1612</v>
      </c>
      <c r="H641" s="813">
        <v>39630</v>
      </c>
      <c r="I641" s="813">
        <v>39634</v>
      </c>
      <c r="J641" s="811" t="s">
        <v>1608</v>
      </c>
      <c r="K641" s="812">
        <v>96695</v>
      </c>
      <c r="L641" s="811" t="s">
        <v>1613</v>
      </c>
      <c r="M641" s="812">
        <v>977</v>
      </c>
      <c r="N641" s="811" t="s">
        <v>1341</v>
      </c>
      <c r="O641" s="814"/>
      <c r="P641" s="811" t="s">
        <v>1341</v>
      </c>
      <c r="Q641" s="814"/>
      <c r="R641" s="811" t="s">
        <v>1341</v>
      </c>
      <c r="S641" s="811" t="s">
        <v>1341</v>
      </c>
      <c r="T641" s="812" t="b">
        <v>0</v>
      </c>
      <c r="U641" s="811" t="s">
        <v>1341</v>
      </c>
      <c r="V641" s="811" t="s">
        <v>1341</v>
      </c>
    </row>
    <row r="642" spans="1:22" x14ac:dyDescent="0.3">
      <c r="A642" s="811" t="s">
        <v>2469</v>
      </c>
      <c r="B642" s="811" t="s">
        <v>1607</v>
      </c>
      <c r="C642" s="811" t="s">
        <v>1242</v>
      </c>
      <c r="D642" s="812">
        <v>2005</v>
      </c>
      <c r="E642" s="811" t="s">
        <v>2463</v>
      </c>
      <c r="F642" s="811" t="s">
        <v>2464</v>
      </c>
      <c r="G642" s="811" t="s">
        <v>1612</v>
      </c>
      <c r="H642" s="813">
        <v>38855</v>
      </c>
      <c r="I642" s="813">
        <v>38855</v>
      </c>
      <c r="J642" s="811" t="s">
        <v>1608</v>
      </c>
      <c r="K642" s="812">
        <v>198596</v>
      </c>
      <c r="L642" s="811" t="s">
        <v>1613</v>
      </c>
      <c r="M642" s="812">
        <v>2089</v>
      </c>
      <c r="N642" s="811" t="s">
        <v>1608</v>
      </c>
      <c r="O642" s="812">
        <v>201</v>
      </c>
      <c r="P642" s="811" t="s">
        <v>1341</v>
      </c>
      <c r="Q642" s="814"/>
      <c r="R642" s="811" t="s">
        <v>1341</v>
      </c>
      <c r="S642" s="811" t="s">
        <v>1341</v>
      </c>
      <c r="T642" s="812" t="b">
        <v>0</v>
      </c>
      <c r="U642" s="811" t="s">
        <v>1341</v>
      </c>
      <c r="V642" s="811" t="s">
        <v>1341</v>
      </c>
    </row>
    <row r="643" spans="1:22" x14ac:dyDescent="0.3">
      <c r="A643" s="811" t="s">
        <v>2465</v>
      </c>
      <c r="B643" s="811" t="s">
        <v>1607</v>
      </c>
      <c r="C643" s="811" t="s">
        <v>1242</v>
      </c>
      <c r="D643" s="812">
        <v>2005</v>
      </c>
      <c r="E643" s="811" t="s">
        <v>2459</v>
      </c>
      <c r="F643" s="811" t="s">
        <v>2460</v>
      </c>
      <c r="G643" s="811" t="s">
        <v>1612</v>
      </c>
      <c r="H643" s="813">
        <v>38852</v>
      </c>
      <c r="I643" s="813">
        <v>38870</v>
      </c>
      <c r="J643" s="811" t="s">
        <v>1608</v>
      </c>
      <c r="K643" s="812">
        <v>202922</v>
      </c>
      <c r="L643" s="811" t="s">
        <v>1613</v>
      </c>
      <c r="M643" s="812">
        <v>244</v>
      </c>
      <c r="N643" s="811" t="s">
        <v>1608</v>
      </c>
      <c r="O643" s="812">
        <v>468</v>
      </c>
      <c r="P643" s="811" t="s">
        <v>1341</v>
      </c>
      <c r="Q643" s="814"/>
      <c r="R643" s="811" t="s">
        <v>1341</v>
      </c>
      <c r="S643" s="811" t="s">
        <v>1341</v>
      </c>
      <c r="T643" s="812" t="b">
        <v>0</v>
      </c>
      <c r="U643" s="811" t="s">
        <v>1341</v>
      </c>
      <c r="V643" s="811" t="s">
        <v>1341</v>
      </c>
    </row>
    <row r="644" spans="1:22" x14ac:dyDescent="0.3">
      <c r="A644" s="811" t="s">
        <v>2466</v>
      </c>
      <c r="B644" s="811" t="s">
        <v>1607</v>
      </c>
      <c r="C644" s="811" t="s">
        <v>1242</v>
      </c>
      <c r="D644" s="812">
        <v>2005</v>
      </c>
      <c r="E644" s="811" t="s">
        <v>2467</v>
      </c>
      <c r="F644" s="811" t="s">
        <v>2468</v>
      </c>
      <c r="G644" s="811" t="s">
        <v>1612</v>
      </c>
      <c r="H644" s="813">
        <v>38863</v>
      </c>
      <c r="I644" s="813">
        <v>38868</v>
      </c>
      <c r="J644" s="811" t="s">
        <v>1608</v>
      </c>
      <c r="K644" s="812">
        <v>195273</v>
      </c>
      <c r="L644" s="811" t="s">
        <v>1613</v>
      </c>
      <c r="M644" s="812">
        <v>3638</v>
      </c>
      <c r="N644" s="811" t="s">
        <v>1608</v>
      </c>
      <c r="O644" s="812">
        <v>3175</v>
      </c>
      <c r="P644" s="811" t="s">
        <v>1613</v>
      </c>
      <c r="Q644" s="812">
        <v>484114</v>
      </c>
      <c r="R644" s="811" t="s">
        <v>1341</v>
      </c>
      <c r="S644" s="811" t="s">
        <v>1341</v>
      </c>
      <c r="T644" s="812" t="b">
        <v>0</v>
      </c>
      <c r="U644" s="811" t="s">
        <v>1341</v>
      </c>
      <c r="V644" s="811" t="s">
        <v>1341</v>
      </c>
    </row>
    <row r="645" spans="1:22" x14ac:dyDescent="0.3">
      <c r="A645" s="811" t="s">
        <v>2471</v>
      </c>
      <c r="B645" s="811" t="s">
        <v>1607</v>
      </c>
      <c r="C645" s="811" t="s">
        <v>1242</v>
      </c>
      <c r="D645" s="812">
        <v>2006</v>
      </c>
      <c r="E645" s="811" t="s">
        <v>2459</v>
      </c>
      <c r="F645" s="811" t="s">
        <v>2460</v>
      </c>
      <c r="G645" s="811" t="s">
        <v>1612</v>
      </c>
      <c r="H645" s="813">
        <v>39232</v>
      </c>
      <c r="I645" s="813">
        <v>39232</v>
      </c>
      <c r="J645" s="811" t="s">
        <v>1608</v>
      </c>
      <c r="K645" s="812">
        <v>199782</v>
      </c>
      <c r="L645" s="811" t="s">
        <v>1613</v>
      </c>
      <c r="M645" s="812">
        <v>1818</v>
      </c>
      <c r="N645" s="811" t="s">
        <v>1608</v>
      </c>
      <c r="O645" s="812">
        <v>400</v>
      </c>
      <c r="P645" s="811" t="s">
        <v>1341</v>
      </c>
      <c r="Q645" s="814"/>
      <c r="R645" s="811" t="s">
        <v>1341</v>
      </c>
      <c r="S645" s="811" t="s">
        <v>1341</v>
      </c>
      <c r="T645" s="812" t="b">
        <v>0</v>
      </c>
      <c r="U645" s="811" t="s">
        <v>1341</v>
      </c>
      <c r="V645" s="811" t="s">
        <v>1341</v>
      </c>
    </row>
    <row r="646" spans="1:22" x14ac:dyDescent="0.3">
      <c r="A646" s="811" t="s">
        <v>2472</v>
      </c>
      <c r="B646" s="811" t="s">
        <v>1607</v>
      </c>
      <c r="C646" s="811" t="s">
        <v>1242</v>
      </c>
      <c r="D646" s="812">
        <v>2006</v>
      </c>
      <c r="E646" s="811" t="s">
        <v>2467</v>
      </c>
      <c r="F646" s="811" t="s">
        <v>2468</v>
      </c>
      <c r="G646" s="811" t="s">
        <v>1612</v>
      </c>
      <c r="H646" s="813">
        <v>39231</v>
      </c>
      <c r="I646" s="813">
        <v>39231</v>
      </c>
      <c r="J646" s="811" t="s">
        <v>1608</v>
      </c>
      <c r="K646" s="812">
        <v>289077</v>
      </c>
      <c r="L646" s="811" t="s">
        <v>1341</v>
      </c>
      <c r="M646" s="814"/>
      <c r="N646" s="811" t="s">
        <v>1608</v>
      </c>
      <c r="O646" s="812">
        <v>1278</v>
      </c>
      <c r="P646" s="811" t="s">
        <v>1341</v>
      </c>
      <c r="Q646" s="814"/>
      <c r="R646" s="811" t="s">
        <v>1341</v>
      </c>
      <c r="S646" s="811" t="s">
        <v>1341</v>
      </c>
      <c r="T646" s="812" t="b">
        <v>0</v>
      </c>
      <c r="U646" s="811" t="s">
        <v>1341</v>
      </c>
      <c r="V646" s="811" t="s">
        <v>1341</v>
      </c>
    </row>
    <row r="647" spans="1:22" x14ac:dyDescent="0.3">
      <c r="A647" s="811" t="s">
        <v>2470</v>
      </c>
      <c r="B647" s="811" t="s">
        <v>1607</v>
      </c>
      <c r="C647" s="811" t="s">
        <v>1242</v>
      </c>
      <c r="D647" s="812">
        <v>2006</v>
      </c>
      <c r="E647" s="811" t="s">
        <v>2463</v>
      </c>
      <c r="F647" s="811" t="s">
        <v>2464</v>
      </c>
      <c r="G647" s="811" t="s">
        <v>1612</v>
      </c>
      <c r="H647" s="813">
        <v>39245</v>
      </c>
      <c r="I647" s="813">
        <v>39245</v>
      </c>
      <c r="J647" s="811" t="s">
        <v>1608</v>
      </c>
      <c r="K647" s="812">
        <v>209561</v>
      </c>
      <c r="L647" s="811" t="s">
        <v>1613</v>
      </c>
      <c r="M647" s="812">
        <v>323</v>
      </c>
      <c r="N647" s="811" t="s">
        <v>1341</v>
      </c>
      <c r="O647" s="814"/>
      <c r="P647" s="811" t="s">
        <v>1341</v>
      </c>
      <c r="Q647" s="814"/>
      <c r="R647" s="811" t="s">
        <v>1341</v>
      </c>
      <c r="S647" s="811" t="s">
        <v>1341</v>
      </c>
      <c r="T647" s="812" t="b">
        <v>0</v>
      </c>
      <c r="U647" s="811" t="s">
        <v>1341</v>
      </c>
      <c r="V647" s="811" t="s">
        <v>1341</v>
      </c>
    </row>
    <row r="648" spans="1:22" x14ac:dyDescent="0.3">
      <c r="A648" s="811" t="s">
        <v>2461</v>
      </c>
      <c r="B648" s="811" t="s">
        <v>1607</v>
      </c>
      <c r="C648" s="811" t="s">
        <v>1242</v>
      </c>
      <c r="D648" s="812">
        <v>2007</v>
      </c>
      <c r="E648" s="811" t="s">
        <v>2459</v>
      </c>
      <c r="F648" s="811" t="s">
        <v>2460</v>
      </c>
      <c r="G648" s="811" t="s">
        <v>1612</v>
      </c>
      <c r="H648" s="813">
        <v>39608</v>
      </c>
      <c r="I648" s="813">
        <v>39608</v>
      </c>
      <c r="J648" s="811" t="s">
        <v>1608</v>
      </c>
      <c r="K648" s="812">
        <v>201838</v>
      </c>
      <c r="L648" s="811" t="s">
        <v>1613</v>
      </c>
      <c r="M648" s="812">
        <v>404</v>
      </c>
      <c r="N648" s="811" t="s">
        <v>1341</v>
      </c>
      <c r="O648" s="814"/>
      <c r="P648" s="811" t="s">
        <v>1341</v>
      </c>
      <c r="Q648" s="814"/>
      <c r="R648" s="811" t="s">
        <v>250</v>
      </c>
      <c r="S648" s="811" t="s">
        <v>2650</v>
      </c>
      <c r="T648" s="812" t="b">
        <v>0</v>
      </c>
      <c r="U648" s="811" t="s">
        <v>1341</v>
      </c>
      <c r="V648" s="811" t="s">
        <v>1341</v>
      </c>
    </row>
    <row r="649" spans="1:22" x14ac:dyDescent="0.3">
      <c r="A649" s="811" t="s">
        <v>2663</v>
      </c>
      <c r="B649" s="811" t="s">
        <v>1607</v>
      </c>
      <c r="C649" s="811" t="s">
        <v>1242</v>
      </c>
      <c r="D649" s="812">
        <v>2008</v>
      </c>
      <c r="E649" s="811" t="s">
        <v>2459</v>
      </c>
      <c r="F649" s="811" t="s">
        <v>2460</v>
      </c>
      <c r="G649" s="811" t="s">
        <v>1612</v>
      </c>
      <c r="H649" s="813">
        <v>39972</v>
      </c>
      <c r="I649" s="813">
        <v>39973</v>
      </c>
      <c r="J649" s="811" t="s">
        <v>1608</v>
      </c>
      <c r="K649" s="812">
        <v>197835</v>
      </c>
      <c r="L649" s="811" t="s">
        <v>1613</v>
      </c>
      <c r="M649" s="812">
        <v>2509</v>
      </c>
      <c r="N649" s="811" t="s">
        <v>1608</v>
      </c>
      <c r="O649" s="812">
        <v>361</v>
      </c>
      <c r="P649" s="811" t="s">
        <v>1341</v>
      </c>
      <c r="Q649" s="814"/>
      <c r="R649" s="811" t="s">
        <v>250</v>
      </c>
      <c r="S649" s="811" t="s">
        <v>1798</v>
      </c>
      <c r="T649" s="812" t="b">
        <v>0</v>
      </c>
      <c r="U649" s="811" t="s">
        <v>1341</v>
      </c>
      <c r="V649" s="811" t="s">
        <v>1341</v>
      </c>
    </row>
    <row r="650" spans="1:22" x14ac:dyDescent="0.3">
      <c r="A650" s="811" t="s">
        <v>7145</v>
      </c>
      <c r="B650" s="811" t="s">
        <v>1607</v>
      </c>
      <c r="C650" s="811" t="s">
        <v>1517</v>
      </c>
      <c r="D650" s="812">
        <v>1991</v>
      </c>
      <c r="E650" s="811" t="s">
        <v>7032</v>
      </c>
      <c r="F650" s="811" t="s">
        <v>5701</v>
      </c>
      <c r="G650" s="811" t="s">
        <v>1607</v>
      </c>
      <c r="H650" s="813">
        <v>33751</v>
      </c>
      <c r="I650" s="813">
        <v>33751</v>
      </c>
      <c r="J650" s="811" t="s">
        <v>1608</v>
      </c>
      <c r="K650" s="812">
        <v>138995</v>
      </c>
      <c r="L650" s="811" t="s">
        <v>1341</v>
      </c>
      <c r="M650" s="814"/>
      <c r="N650" s="811" t="s">
        <v>1613</v>
      </c>
      <c r="O650" s="812">
        <v>134918</v>
      </c>
      <c r="P650" s="811" t="s">
        <v>1608</v>
      </c>
      <c r="Q650" s="812">
        <v>11759</v>
      </c>
      <c r="R650" s="811" t="s">
        <v>1341</v>
      </c>
      <c r="S650" s="811" t="s">
        <v>1341</v>
      </c>
      <c r="T650" s="812" t="b">
        <v>1</v>
      </c>
      <c r="U650" s="811" t="s">
        <v>1341</v>
      </c>
      <c r="V650" s="811" t="s">
        <v>8382</v>
      </c>
    </row>
    <row r="651" spans="1:22" x14ac:dyDescent="0.3">
      <c r="A651" s="811" t="s">
        <v>7102</v>
      </c>
      <c r="B651" s="811" t="s">
        <v>1607</v>
      </c>
      <c r="C651" s="811" t="s">
        <v>1517</v>
      </c>
      <c r="D651" s="812">
        <v>1991</v>
      </c>
      <c r="E651" s="811" t="s">
        <v>7032</v>
      </c>
      <c r="F651" s="811" t="s">
        <v>5701</v>
      </c>
      <c r="G651" s="811" t="s">
        <v>1607</v>
      </c>
      <c r="H651" s="813">
        <v>33751</v>
      </c>
      <c r="I651" s="813">
        <v>33754</v>
      </c>
      <c r="J651" s="811" t="s">
        <v>1608</v>
      </c>
      <c r="K651" s="812">
        <v>38231</v>
      </c>
      <c r="L651" s="811" t="s">
        <v>1341</v>
      </c>
      <c r="M651" s="814"/>
      <c r="N651" s="811" t="s">
        <v>1608</v>
      </c>
      <c r="O651" s="812">
        <v>1305</v>
      </c>
      <c r="P651" s="811" t="s">
        <v>1341</v>
      </c>
      <c r="Q651" s="814"/>
      <c r="R651" s="811" t="s">
        <v>1341</v>
      </c>
      <c r="S651" s="811" t="s">
        <v>1341</v>
      </c>
      <c r="T651" s="812" t="b">
        <v>1</v>
      </c>
      <c r="U651" s="811" t="s">
        <v>1341</v>
      </c>
      <c r="V651" s="811" t="s">
        <v>8382</v>
      </c>
    </row>
    <row r="652" spans="1:22" x14ac:dyDescent="0.3">
      <c r="A652" s="811" t="s">
        <v>7138</v>
      </c>
      <c r="B652" s="811" t="s">
        <v>1607</v>
      </c>
      <c r="C652" s="811" t="s">
        <v>1517</v>
      </c>
      <c r="D652" s="812">
        <v>1991</v>
      </c>
      <c r="E652" s="811" t="s">
        <v>7032</v>
      </c>
      <c r="F652" s="811" t="s">
        <v>5701</v>
      </c>
      <c r="G652" s="811" t="s">
        <v>1607</v>
      </c>
      <c r="H652" s="813">
        <v>33752</v>
      </c>
      <c r="I652" s="813">
        <v>33759</v>
      </c>
      <c r="J652" s="811" t="s">
        <v>1608</v>
      </c>
      <c r="K652" s="812">
        <v>221091</v>
      </c>
      <c r="L652" s="811" t="s">
        <v>1341</v>
      </c>
      <c r="M652" s="814"/>
      <c r="N652" s="811" t="s">
        <v>1613</v>
      </c>
      <c r="O652" s="812">
        <v>6432</v>
      </c>
      <c r="P652" s="811" t="s">
        <v>1608</v>
      </c>
      <c r="Q652" s="812">
        <v>9835</v>
      </c>
      <c r="R652" s="811" t="s">
        <v>1341</v>
      </c>
      <c r="S652" s="811" t="s">
        <v>1341</v>
      </c>
      <c r="T652" s="812" t="b">
        <v>1</v>
      </c>
      <c r="U652" s="811" t="s">
        <v>1341</v>
      </c>
      <c r="V652" s="811" t="s">
        <v>8382</v>
      </c>
    </row>
    <row r="653" spans="1:22" x14ac:dyDescent="0.3">
      <c r="A653" s="811" t="s">
        <v>7144</v>
      </c>
      <c r="B653" s="811" t="s">
        <v>1607</v>
      </c>
      <c r="C653" s="811" t="s">
        <v>1517</v>
      </c>
      <c r="D653" s="812">
        <v>1991</v>
      </c>
      <c r="E653" s="811" t="s">
        <v>7032</v>
      </c>
      <c r="F653" s="811" t="s">
        <v>5701</v>
      </c>
      <c r="G653" s="811" t="s">
        <v>1607</v>
      </c>
      <c r="H653" s="813">
        <v>33751</v>
      </c>
      <c r="I653" s="813">
        <v>33754</v>
      </c>
      <c r="J653" s="811" t="s">
        <v>1608</v>
      </c>
      <c r="K653" s="812">
        <v>141164</v>
      </c>
      <c r="L653" s="811" t="s">
        <v>1341</v>
      </c>
      <c r="M653" s="814"/>
      <c r="N653" s="811" t="s">
        <v>1613</v>
      </c>
      <c r="O653" s="812">
        <v>29</v>
      </c>
      <c r="P653" s="811" t="s">
        <v>1608</v>
      </c>
      <c r="Q653" s="812">
        <v>4817</v>
      </c>
      <c r="R653" s="811" t="s">
        <v>1341</v>
      </c>
      <c r="S653" s="811" t="s">
        <v>1341</v>
      </c>
      <c r="T653" s="812" t="b">
        <v>1</v>
      </c>
      <c r="U653" s="811" t="s">
        <v>1341</v>
      </c>
      <c r="V653" s="811" t="s">
        <v>8382</v>
      </c>
    </row>
    <row r="654" spans="1:22" x14ac:dyDescent="0.3">
      <c r="A654" s="811" t="s">
        <v>7149</v>
      </c>
      <c r="B654" s="811" t="s">
        <v>1607</v>
      </c>
      <c r="C654" s="811" t="s">
        <v>1517</v>
      </c>
      <c r="D654" s="812">
        <v>1992</v>
      </c>
      <c r="E654" s="811" t="s">
        <v>7032</v>
      </c>
      <c r="F654" s="811" t="s">
        <v>5701</v>
      </c>
      <c r="G654" s="811" t="s">
        <v>1607</v>
      </c>
      <c r="H654" s="813">
        <v>34130</v>
      </c>
      <c r="I654" s="813">
        <v>34130</v>
      </c>
      <c r="J654" s="811" t="s">
        <v>1608</v>
      </c>
      <c r="K654" s="812">
        <v>167830</v>
      </c>
      <c r="L654" s="811" t="s">
        <v>1341</v>
      </c>
      <c r="M654" s="814"/>
      <c r="N654" s="811" t="s">
        <v>1613</v>
      </c>
      <c r="O654" s="812">
        <v>45850</v>
      </c>
      <c r="P654" s="811" t="s">
        <v>1608</v>
      </c>
      <c r="Q654" s="812">
        <v>4127</v>
      </c>
      <c r="R654" s="811" t="s">
        <v>1341</v>
      </c>
      <c r="S654" s="811" t="s">
        <v>1341</v>
      </c>
      <c r="T654" s="812" t="b">
        <v>1</v>
      </c>
      <c r="U654" s="811" t="s">
        <v>1341</v>
      </c>
      <c r="V654" s="811" t="s">
        <v>8382</v>
      </c>
    </row>
    <row r="655" spans="1:22" x14ac:dyDescent="0.3">
      <c r="A655" s="811" t="s">
        <v>7150</v>
      </c>
      <c r="B655" s="811" t="s">
        <v>1607</v>
      </c>
      <c r="C655" s="811" t="s">
        <v>1517</v>
      </c>
      <c r="D655" s="812">
        <v>1992</v>
      </c>
      <c r="E655" s="811" t="s">
        <v>7032</v>
      </c>
      <c r="F655" s="811" t="s">
        <v>5701</v>
      </c>
      <c r="G655" s="811" t="s">
        <v>1607</v>
      </c>
      <c r="H655" s="813">
        <v>34130</v>
      </c>
      <c r="I655" s="813">
        <v>34130</v>
      </c>
      <c r="J655" s="811" t="s">
        <v>1608</v>
      </c>
      <c r="K655" s="812">
        <v>214640</v>
      </c>
      <c r="L655" s="811" t="s">
        <v>1341</v>
      </c>
      <c r="M655" s="814"/>
      <c r="N655" s="811" t="s">
        <v>1608</v>
      </c>
      <c r="O655" s="812">
        <v>34362</v>
      </c>
      <c r="P655" s="811" t="s">
        <v>1341</v>
      </c>
      <c r="Q655" s="814"/>
      <c r="R655" s="811" t="s">
        <v>1341</v>
      </c>
      <c r="S655" s="811" t="s">
        <v>1341</v>
      </c>
      <c r="T655" s="812" t="b">
        <v>1</v>
      </c>
      <c r="U655" s="811" t="s">
        <v>1341</v>
      </c>
      <c r="V655" s="811" t="s">
        <v>8382</v>
      </c>
    </row>
    <row r="656" spans="1:22" x14ac:dyDescent="0.3">
      <c r="A656" s="811" t="s">
        <v>7165</v>
      </c>
      <c r="B656" s="811" t="s">
        <v>1607</v>
      </c>
      <c r="C656" s="811" t="s">
        <v>1517</v>
      </c>
      <c r="D656" s="812">
        <v>1993</v>
      </c>
      <c r="E656" s="811" t="s">
        <v>7032</v>
      </c>
      <c r="F656" s="811" t="s">
        <v>5701</v>
      </c>
      <c r="G656" s="811" t="s">
        <v>1607</v>
      </c>
      <c r="H656" s="813">
        <v>34457</v>
      </c>
      <c r="I656" s="813">
        <v>34478</v>
      </c>
      <c r="J656" s="811" t="s">
        <v>1608</v>
      </c>
      <c r="K656" s="812">
        <v>218349</v>
      </c>
      <c r="L656" s="811" t="s">
        <v>1341</v>
      </c>
      <c r="M656" s="814"/>
      <c r="N656" s="811" t="s">
        <v>1613</v>
      </c>
      <c r="O656" s="812">
        <v>20888</v>
      </c>
      <c r="P656" s="811" t="s">
        <v>1608</v>
      </c>
      <c r="Q656" s="812">
        <v>3643</v>
      </c>
      <c r="R656" s="811" t="s">
        <v>1341</v>
      </c>
      <c r="S656" s="811" t="s">
        <v>1341</v>
      </c>
      <c r="T656" s="812" t="b">
        <v>1</v>
      </c>
      <c r="U656" s="811" t="s">
        <v>1341</v>
      </c>
      <c r="V656" s="811" t="s">
        <v>8382</v>
      </c>
    </row>
    <row r="657" spans="1:22" x14ac:dyDescent="0.3">
      <c r="A657" s="811" t="s">
        <v>7166</v>
      </c>
      <c r="B657" s="811" t="s">
        <v>1607</v>
      </c>
      <c r="C657" s="811" t="s">
        <v>1517</v>
      </c>
      <c r="D657" s="812">
        <v>1993</v>
      </c>
      <c r="E657" s="811" t="s">
        <v>7032</v>
      </c>
      <c r="F657" s="811" t="s">
        <v>5701</v>
      </c>
      <c r="G657" s="811" t="s">
        <v>1607</v>
      </c>
      <c r="H657" s="813">
        <v>34466</v>
      </c>
      <c r="I657" s="813">
        <v>34477</v>
      </c>
      <c r="J657" s="811" t="s">
        <v>1608</v>
      </c>
      <c r="K657" s="812">
        <v>159348</v>
      </c>
      <c r="L657" s="811" t="s">
        <v>1341</v>
      </c>
      <c r="M657" s="814"/>
      <c r="N657" s="811" t="s">
        <v>1613</v>
      </c>
      <c r="O657" s="812">
        <v>2978</v>
      </c>
      <c r="P657" s="811" t="s">
        <v>1608</v>
      </c>
      <c r="Q657" s="812">
        <v>3144</v>
      </c>
      <c r="R657" s="811" t="s">
        <v>1341</v>
      </c>
      <c r="S657" s="811" t="s">
        <v>1341</v>
      </c>
      <c r="T657" s="812" t="b">
        <v>1</v>
      </c>
      <c r="U657" s="811" t="s">
        <v>1341</v>
      </c>
      <c r="V657" s="811" t="s">
        <v>8382</v>
      </c>
    </row>
    <row r="658" spans="1:22" x14ac:dyDescent="0.3">
      <c r="A658" s="811" t="s">
        <v>7172</v>
      </c>
      <c r="B658" s="811" t="s">
        <v>1607</v>
      </c>
      <c r="C658" s="811" t="s">
        <v>1517</v>
      </c>
      <c r="D658" s="812">
        <v>1994</v>
      </c>
      <c r="E658" s="811" t="s">
        <v>7032</v>
      </c>
      <c r="F658" s="811" t="s">
        <v>5701</v>
      </c>
      <c r="G658" s="811" t="s">
        <v>1607</v>
      </c>
      <c r="H658" s="813">
        <v>34855</v>
      </c>
      <c r="I658" s="813">
        <v>34877</v>
      </c>
      <c r="J658" s="811" t="s">
        <v>1608</v>
      </c>
      <c r="K658" s="812">
        <v>229034</v>
      </c>
      <c r="L658" s="811" t="s">
        <v>1341</v>
      </c>
      <c r="M658" s="814"/>
      <c r="N658" s="811" t="s">
        <v>1613</v>
      </c>
      <c r="O658" s="812">
        <v>10010</v>
      </c>
      <c r="P658" s="811" t="s">
        <v>1608</v>
      </c>
      <c r="Q658" s="812">
        <v>26034</v>
      </c>
      <c r="R658" s="811" t="s">
        <v>1341</v>
      </c>
      <c r="S658" s="811" t="s">
        <v>1341</v>
      </c>
      <c r="T658" s="812" t="b">
        <v>1</v>
      </c>
      <c r="U658" s="811" t="s">
        <v>1341</v>
      </c>
      <c r="V658" s="811" t="s">
        <v>8382</v>
      </c>
    </row>
    <row r="659" spans="1:22" x14ac:dyDescent="0.3">
      <c r="A659" s="811" t="s">
        <v>7273</v>
      </c>
      <c r="B659" s="811" t="s">
        <v>1607</v>
      </c>
      <c r="C659" s="811" t="s">
        <v>1517</v>
      </c>
      <c r="D659" s="812">
        <v>1995</v>
      </c>
      <c r="E659" s="811" t="s">
        <v>7032</v>
      </c>
      <c r="F659" s="811" t="s">
        <v>5701</v>
      </c>
      <c r="G659" s="811" t="s">
        <v>1607</v>
      </c>
      <c r="H659" s="813">
        <v>35215</v>
      </c>
      <c r="I659" s="813">
        <v>35222</v>
      </c>
      <c r="J659" s="811" t="s">
        <v>1608</v>
      </c>
      <c r="K659" s="812">
        <v>252670</v>
      </c>
      <c r="L659" s="811" t="s">
        <v>1341</v>
      </c>
      <c r="M659" s="814"/>
      <c r="N659" s="811" t="s">
        <v>1613</v>
      </c>
      <c r="O659" s="812">
        <v>2178</v>
      </c>
      <c r="P659" s="811" t="s">
        <v>1608</v>
      </c>
      <c r="Q659" s="812">
        <v>11173</v>
      </c>
      <c r="R659" s="811" t="s">
        <v>1341</v>
      </c>
      <c r="S659" s="811" t="s">
        <v>1341</v>
      </c>
      <c r="T659" s="812" t="b">
        <v>1</v>
      </c>
      <c r="U659" s="811" t="s">
        <v>1341</v>
      </c>
      <c r="V659" s="811" t="s">
        <v>8382</v>
      </c>
    </row>
    <row r="660" spans="1:22" x14ac:dyDescent="0.3">
      <c r="A660" s="811" t="s">
        <v>7275</v>
      </c>
      <c r="B660" s="811" t="s">
        <v>1607</v>
      </c>
      <c r="C660" s="811" t="s">
        <v>1517</v>
      </c>
      <c r="D660" s="812">
        <v>1996</v>
      </c>
      <c r="E660" s="811" t="s">
        <v>7032</v>
      </c>
      <c r="F660" s="811" t="s">
        <v>5701</v>
      </c>
      <c r="G660" s="811" t="s">
        <v>1607</v>
      </c>
      <c r="H660" s="813">
        <v>35586</v>
      </c>
      <c r="I660" s="813">
        <v>35593</v>
      </c>
      <c r="J660" s="811" t="s">
        <v>1608</v>
      </c>
      <c r="K660" s="812">
        <v>250083</v>
      </c>
      <c r="L660" s="811" t="s">
        <v>1341</v>
      </c>
      <c r="M660" s="814"/>
      <c r="N660" s="811" t="s">
        <v>1613</v>
      </c>
      <c r="O660" s="812">
        <v>996</v>
      </c>
      <c r="P660" s="811" t="s">
        <v>1608</v>
      </c>
      <c r="Q660" s="812">
        <v>11008</v>
      </c>
      <c r="R660" s="811" t="s">
        <v>1341</v>
      </c>
      <c r="S660" s="811" t="s">
        <v>1341</v>
      </c>
      <c r="T660" s="812" t="b">
        <v>1</v>
      </c>
      <c r="U660" s="811" t="s">
        <v>1341</v>
      </c>
      <c r="V660" s="811" t="s">
        <v>8382</v>
      </c>
    </row>
    <row r="661" spans="1:22" x14ac:dyDescent="0.3">
      <c r="A661" s="811" t="s">
        <v>7148</v>
      </c>
      <c r="B661" s="811" t="s">
        <v>1607</v>
      </c>
      <c r="C661" s="811" t="s">
        <v>1522</v>
      </c>
      <c r="D661" s="812">
        <v>1991</v>
      </c>
      <c r="E661" s="811" t="s">
        <v>7032</v>
      </c>
      <c r="F661" s="811" t="s">
        <v>5701</v>
      </c>
      <c r="G661" s="811" t="s">
        <v>1607</v>
      </c>
      <c r="H661" s="813">
        <v>34071</v>
      </c>
      <c r="I661" s="813">
        <v>34071</v>
      </c>
      <c r="J661" s="811" t="s">
        <v>1608</v>
      </c>
      <c r="K661" s="812">
        <v>55203</v>
      </c>
      <c r="L661" s="811" t="s">
        <v>1341</v>
      </c>
      <c r="M661" s="814"/>
      <c r="N661" s="811" t="s">
        <v>1608</v>
      </c>
      <c r="O661" s="812">
        <v>558</v>
      </c>
      <c r="P661" s="811" t="s">
        <v>1341</v>
      </c>
      <c r="Q661" s="814"/>
      <c r="R661" s="811" t="s">
        <v>1341</v>
      </c>
      <c r="S661" s="811" t="s">
        <v>1341</v>
      </c>
      <c r="T661" s="812" t="b">
        <v>1</v>
      </c>
      <c r="U661" s="811" t="s">
        <v>1341</v>
      </c>
      <c r="V661" s="811" t="s">
        <v>8382</v>
      </c>
    </row>
    <row r="662" spans="1:22" x14ac:dyDescent="0.3">
      <c r="A662" s="811" t="s">
        <v>7132</v>
      </c>
      <c r="B662" s="811" t="s">
        <v>1607</v>
      </c>
      <c r="C662" s="811" t="s">
        <v>1522</v>
      </c>
      <c r="D662" s="812">
        <v>1992</v>
      </c>
      <c r="E662" s="811" t="s">
        <v>7032</v>
      </c>
      <c r="F662" s="811" t="s">
        <v>5701</v>
      </c>
      <c r="G662" s="811" t="s">
        <v>1607</v>
      </c>
      <c r="H662" s="813">
        <v>34437</v>
      </c>
      <c r="I662" s="813">
        <v>34443</v>
      </c>
      <c r="J662" s="811" t="s">
        <v>1608</v>
      </c>
      <c r="K662" s="812">
        <v>71834</v>
      </c>
      <c r="L662" s="811" t="s">
        <v>1341</v>
      </c>
      <c r="M662" s="814"/>
      <c r="N662" s="811" t="s">
        <v>1608</v>
      </c>
      <c r="O662" s="812">
        <v>1392</v>
      </c>
      <c r="P662" s="811" t="s">
        <v>1341</v>
      </c>
      <c r="Q662" s="814"/>
      <c r="R662" s="811" t="s">
        <v>1341</v>
      </c>
      <c r="S662" s="811" t="s">
        <v>1341</v>
      </c>
      <c r="T662" s="812" t="b">
        <v>1</v>
      </c>
      <c r="U662" s="811" t="s">
        <v>1341</v>
      </c>
      <c r="V662" s="811" t="s">
        <v>8382</v>
      </c>
    </row>
    <row r="663" spans="1:22" x14ac:dyDescent="0.3">
      <c r="A663" s="811" t="s">
        <v>7272</v>
      </c>
      <c r="B663" s="811" t="s">
        <v>1607</v>
      </c>
      <c r="C663" s="811" t="s">
        <v>1522</v>
      </c>
      <c r="D663" s="812">
        <v>1994</v>
      </c>
      <c r="E663" s="811" t="s">
        <v>7032</v>
      </c>
      <c r="F663" s="811" t="s">
        <v>5701</v>
      </c>
      <c r="G663" s="811" t="s">
        <v>1607</v>
      </c>
      <c r="H663" s="813">
        <v>35170</v>
      </c>
      <c r="I663" s="813">
        <v>35200</v>
      </c>
      <c r="J663" s="811" t="s">
        <v>1608</v>
      </c>
      <c r="K663" s="812">
        <v>74556</v>
      </c>
      <c r="L663" s="811" t="s">
        <v>1341</v>
      </c>
      <c r="M663" s="814"/>
      <c r="N663" s="811" t="s">
        <v>1613</v>
      </c>
      <c r="O663" s="812">
        <v>1287</v>
      </c>
      <c r="P663" s="811" t="s">
        <v>1608</v>
      </c>
      <c r="Q663" s="812">
        <v>4584</v>
      </c>
      <c r="R663" s="811" t="s">
        <v>1341</v>
      </c>
      <c r="S663" s="811" t="s">
        <v>1341</v>
      </c>
      <c r="T663" s="812" t="b">
        <v>1</v>
      </c>
      <c r="U663" s="811" t="s">
        <v>1341</v>
      </c>
      <c r="V663" s="811" t="s">
        <v>8382</v>
      </c>
    </row>
    <row r="664" spans="1:22" x14ac:dyDescent="0.3">
      <c r="A664" s="811" t="s">
        <v>7274</v>
      </c>
      <c r="B664" s="811" t="s">
        <v>1607</v>
      </c>
      <c r="C664" s="811" t="s">
        <v>1522</v>
      </c>
      <c r="D664" s="812">
        <v>1995</v>
      </c>
      <c r="E664" s="811" t="s">
        <v>7032</v>
      </c>
      <c r="F664" s="811" t="s">
        <v>5701</v>
      </c>
      <c r="G664" s="811" t="s">
        <v>1607</v>
      </c>
      <c r="H664" s="813">
        <v>35535</v>
      </c>
      <c r="I664" s="813">
        <v>35565</v>
      </c>
      <c r="J664" s="811" t="s">
        <v>1608</v>
      </c>
      <c r="K664" s="812">
        <v>75403</v>
      </c>
      <c r="L664" s="811" t="s">
        <v>1341</v>
      </c>
      <c r="M664" s="814"/>
      <c r="N664" s="811" t="s">
        <v>1613</v>
      </c>
      <c r="O664" s="812">
        <v>414</v>
      </c>
      <c r="P664" s="811" t="s">
        <v>1608</v>
      </c>
      <c r="Q664" s="812">
        <v>7043</v>
      </c>
      <c r="R664" s="811" t="s">
        <v>1341</v>
      </c>
      <c r="S664" s="811" t="s">
        <v>1341</v>
      </c>
      <c r="T664" s="812" t="b">
        <v>1</v>
      </c>
      <c r="U664" s="811" t="s">
        <v>1341</v>
      </c>
      <c r="V664" s="811" t="s">
        <v>8382</v>
      </c>
    </row>
    <row r="665" spans="1:22" x14ac:dyDescent="0.3">
      <c r="A665" s="811" t="s">
        <v>7276</v>
      </c>
      <c r="B665" s="811" t="s">
        <v>1607</v>
      </c>
      <c r="C665" s="811" t="s">
        <v>1522</v>
      </c>
      <c r="D665" s="812">
        <v>1996</v>
      </c>
      <c r="E665" s="811" t="s">
        <v>7032</v>
      </c>
      <c r="F665" s="811" t="s">
        <v>5701</v>
      </c>
      <c r="G665" s="811" t="s">
        <v>1607</v>
      </c>
      <c r="H665" s="813">
        <v>35900</v>
      </c>
      <c r="I665" s="813">
        <v>35914</v>
      </c>
      <c r="J665" s="811" t="s">
        <v>1608</v>
      </c>
      <c r="K665" s="812">
        <v>77696</v>
      </c>
      <c r="L665" s="811" t="s">
        <v>1341</v>
      </c>
      <c r="M665" s="814"/>
      <c r="N665" s="811" t="s">
        <v>1613</v>
      </c>
      <c r="O665" s="812">
        <v>166</v>
      </c>
      <c r="P665" s="811" t="s">
        <v>1608</v>
      </c>
      <c r="Q665" s="812">
        <v>5058</v>
      </c>
      <c r="R665" s="811" t="s">
        <v>1341</v>
      </c>
      <c r="S665" s="811" t="s">
        <v>1341</v>
      </c>
      <c r="T665" s="812" t="b">
        <v>1</v>
      </c>
      <c r="U665" s="811" t="s">
        <v>1341</v>
      </c>
      <c r="V665" s="811" t="s">
        <v>8382</v>
      </c>
    </row>
    <row r="666" spans="1:22" x14ac:dyDescent="0.3">
      <c r="A666" s="811" t="s">
        <v>630</v>
      </c>
      <c r="B666" s="811" t="s">
        <v>1607</v>
      </c>
      <c r="C666" s="811" t="s">
        <v>612</v>
      </c>
      <c r="D666" s="812">
        <v>2005</v>
      </c>
      <c r="E666" s="811" t="s">
        <v>1642</v>
      </c>
      <c r="F666" s="811" t="s">
        <v>1643</v>
      </c>
      <c r="G666" s="811" t="s">
        <v>1607</v>
      </c>
      <c r="H666" s="813">
        <v>39119</v>
      </c>
      <c r="I666" s="813">
        <v>39119</v>
      </c>
      <c r="J666" s="811" t="s">
        <v>1635</v>
      </c>
      <c r="K666" s="812">
        <v>19666</v>
      </c>
      <c r="L666" s="811" t="s">
        <v>1644</v>
      </c>
      <c r="M666" s="812">
        <v>398</v>
      </c>
      <c r="N666" s="811" t="s">
        <v>1635</v>
      </c>
      <c r="O666" s="812">
        <v>124956</v>
      </c>
      <c r="P666" s="811" t="s">
        <v>1644</v>
      </c>
      <c r="Q666" s="812">
        <v>742</v>
      </c>
      <c r="R666" s="811" t="s">
        <v>250</v>
      </c>
      <c r="S666" s="811" t="s">
        <v>624</v>
      </c>
      <c r="T666" s="812" t="b">
        <v>0</v>
      </c>
      <c r="U666" s="811" t="s">
        <v>1341</v>
      </c>
      <c r="V666" s="811" t="s">
        <v>1341</v>
      </c>
    </row>
    <row r="667" spans="1:22" x14ac:dyDescent="0.3">
      <c r="A667" s="811" t="s">
        <v>636</v>
      </c>
      <c r="B667" s="811" t="s">
        <v>1607</v>
      </c>
      <c r="C667" s="811" t="s">
        <v>612</v>
      </c>
      <c r="D667" s="812">
        <v>2005</v>
      </c>
      <c r="E667" s="811" t="s">
        <v>1630</v>
      </c>
      <c r="F667" s="811" t="s">
        <v>1631</v>
      </c>
      <c r="G667" s="811" t="s">
        <v>1607</v>
      </c>
      <c r="H667" s="813">
        <v>39203</v>
      </c>
      <c r="I667" s="813">
        <v>39234</v>
      </c>
      <c r="J667" s="811" t="s">
        <v>1635</v>
      </c>
      <c r="K667" s="812">
        <v>27568</v>
      </c>
      <c r="L667" s="811" t="s">
        <v>1341</v>
      </c>
      <c r="M667" s="814"/>
      <c r="N667" s="811" t="s">
        <v>1635</v>
      </c>
      <c r="O667" s="812">
        <v>113335</v>
      </c>
      <c r="P667" s="811" t="s">
        <v>1644</v>
      </c>
      <c r="Q667" s="812">
        <v>12252</v>
      </c>
      <c r="R667" s="811" t="s">
        <v>1341</v>
      </c>
      <c r="S667" s="811" t="s">
        <v>1341</v>
      </c>
      <c r="T667" s="812" t="b">
        <v>0</v>
      </c>
      <c r="U667" s="811" t="s">
        <v>1341</v>
      </c>
      <c r="V667" s="811" t="s">
        <v>1341</v>
      </c>
    </row>
    <row r="668" spans="1:22" x14ac:dyDescent="0.3">
      <c r="A668" s="811" t="s">
        <v>625</v>
      </c>
      <c r="B668" s="811" t="s">
        <v>1607</v>
      </c>
      <c r="C668" s="811" t="s">
        <v>612</v>
      </c>
      <c r="D668" s="812">
        <v>2005</v>
      </c>
      <c r="E668" s="811" t="s">
        <v>1633</v>
      </c>
      <c r="F668" s="811" t="s">
        <v>1634</v>
      </c>
      <c r="G668" s="811" t="s">
        <v>1607</v>
      </c>
      <c r="H668" s="813">
        <v>39143</v>
      </c>
      <c r="I668" s="813">
        <v>39143</v>
      </c>
      <c r="J668" s="811" t="s">
        <v>1635</v>
      </c>
      <c r="K668" s="812">
        <v>31411</v>
      </c>
      <c r="L668" s="811" t="s">
        <v>1341</v>
      </c>
      <c r="M668" s="814"/>
      <c r="N668" s="811" t="s">
        <v>1635</v>
      </c>
      <c r="O668" s="812">
        <v>510151</v>
      </c>
      <c r="P668" s="811" t="s">
        <v>1341</v>
      </c>
      <c r="Q668" s="814"/>
      <c r="R668" s="811" t="s">
        <v>1341</v>
      </c>
      <c r="S668" s="811" t="s">
        <v>1341</v>
      </c>
      <c r="T668" s="812" t="b">
        <v>0</v>
      </c>
      <c r="U668" s="811" t="s">
        <v>1341</v>
      </c>
      <c r="V668" s="811" t="s">
        <v>1341</v>
      </c>
    </row>
    <row r="669" spans="1:22" x14ac:dyDescent="0.3">
      <c r="A669" s="811" t="s">
        <v>626</v>
      </c>
      <c r="B669" s="811" t="s">
        <v>1607</v>
      </c>
      <c r="C669" s="811" t="s">
        <v>612</v>
      </c>
      <c r="D669" s="812">
        <v>2005</v>
      </c>
      <c r="E669" s="811" t="s">
        <v>1633</v>
      </c>
      <c r="F669" s="811" t="s">
        <v>1634</v>
      </c>
      <c r="G669" s="811" t="s">
        <v>1607</v>
      </c>
      <c r="H669" s="813">
        <v>39142</v>
      </c>
      <c r="I669" s="813">
        <v>39142</v>
      </c>
      <c r="J669" s="811" t="s">
        <v>1635</v>
      </c>
      <c r="K669" s="812">
        <v>31920</v>
      </c>
      <c r="L669" s="811" t="s">
        <v>1341</v>
      </c>
      <c r="M669" s="814"/>
      <c r="N669" s="811" t="s">
        <v>1635</v>
      </c>
      <c r="O669" s="812">
        <v>176226</v>
      </c>
      <c r="P669" s="811" t="s">
        <v>1341</v>
      </c>
      <c r="Q669" s="814"/>
      <c r="R669" s="811" t="s">
        <v>250</v>
      </c>
      <c r="S669" s="811" t="s">
        <v>627</v>
      </c>
      <c r="T669" s="812" t="b">
        <v>0</v>
      </c>
      <c r="U669" s="811" t="s">
        <v>1341</v>
      </c>
      <c r="V669" s="811" t="s">
        <v>1341</v>
      </c>
    </row>
    <row r="670" spans="1:22" x14ac:dyDescent="0.3">
      <c r="A670" s="811" t="s">
        <v>629</v>
      </c>
      <c r="B670" s="811" t="s">
        <v>1607</v>
      </c>
      <c r="C670" s="811" t="s">
        <v>612</v>
      </c>
      <c r="D670" s="812">
        <v>2005</v>
      </c>
      <c r="E670" s="811" t="s">
        <v>1662</v>
      </c>
      <c r="F670" s="811" t="s">
        <v>2476</v>
      </c>
      <c r="G670" s="811" t="s">
        <v>1607</v>
      </c>
      <c r="H670" s="813">
        <v>38936</v>
      </c>
      <c r="I670" s="813">
        <v>38943</v>
      </c>
      <c r="J670" s="811" t="s">
        <v>1635</v>
      </c>
      <c r="K670" s="812">
        <v>74900</v>
      </c>
      <c r="L670" s="811" t="s">
        <v>1644</v>
      </c>
      <c r="M670" s="812">
        <v>346</v>
      </c>
      <c r="N670" s="811" t="s">
        <v>1635</v>
      </c>
      <c r="O670" s="812">
        <v>8902</v>
      </c>
      <c r="P670" s="811" t="s">
        <v>1644</v>
      </c>
      <c r="Q670" s="812">
        <v>39</v>
      </c>
      <c r="R670" s="811" t="s">
        <v>1341</v>
      </c>
      <c r="S670" s="811" t="s">
        <v>1341</v>
      </c>
      <c r="T670" s="812" t="b">
        <v>0</v>
      </c>
      <c r="U670" s="811" t="s">
        <v>1341</v>
      </c>
      <c r="V670" s="811" t="s">
        <v>1341</v>
      </c>
    </row>
    <row r="671" spans="1:22" x14ac:dyDescent="0.3">
      <c r="A671" s="811" t="s">
        <v>631</v>
      </c>
      <c r="B671" s="811" t="s">
        <v>1607</v>
      </c>
      <c r="C671" s="811" t="s">
        <v>612</v>
      </c>
      <c r="D671" s="812">
        <v>2005</v>
      </c>
      <c r="E671" s="811" t="s">
        <v>1633</v>
      </c>
      <c r="F671" s="811" t="s">
        <v>1634</v>
      </c>
      <c r="G671" s="811" t="s">
        <v>1607</v>
      </c>
      <c r="H671" s="813">
        <v>39142</v>
      </c>
      <c r="I671" s="813">
        <v>39142</v>
      </c>
      <c r="J671" s="811" t="s">
        <v>1635</v>
      </c>
      <c r="K671" s="812">
        <v>21355</v>
      </c>
      <c r="L671" s="811" t="s">
        <v>1341</v>
      </c>
      <c r="M671" s="814"/>
      <c r="N671" s="811" t="s">
        <v>1644</v>
      </c>
      <c r="O671" s="812">
        <v>171512</v>
      </c>
      <c r="P671" s="811" t="s">
        <v>1341</v>
      </c>
      <c r="Q671" s="814"/>
      <c r="R671" s="811" t="s">
        <v>250</v>
      </c>
      <c r="S671" s="811" t="s">
        <v>627</v>
      </c>
      <c r="T671" s="812" t="b">
        <v>0</v>
      </c>
      <c r="U671" s="811" t="s">
        <v>1341</v>
      </c>
      <c r="V671" s="811" t="s">
        <v>1341</v>
      </c>
    </row>
    <row r="672" spans="1:22" x14ac:dyDescent="0.3">
      <c r="A672" s="811" t="s">
        <v>632</v>
      </c>
      <c r="B672" s="811" t="s">
        <v>1607</v>
      </c>
      <c r="C672" s="811" t="s">
        <v>612</v>
      </c>
      <c r="D672" s="812">
        <v>2005</v>
      </c>
      <c r="E672" s="811" t="s">
        <v>1662</v>
      </c>
      <c r="F672" s="811" t="s">
        <v>1663</v>
      </c>
      <c r="G672" s="811" t="s">
        <v>1607</v>
      </c>
      <c r="H672" s="813">
        <v>39139</v>
      </c>
      <c r="I672" s="813">
        <v>39140</v>
      </c>
      <c r="J672" s="811" t="s">
        <v>1635</v>
      </c>
      <c r="K672" s="812">
        <v>30771</v>
      </c>
      <c r="L672" s="811" t="s">
        <v>1644</v>
      </c>
      <c r="M672" s="812">
        <v>306</v>
      </c>
      <c r="N672" s="811" t="s">
        <v>1635</v>
      </c>
      <c r="O672" s="812">
        <v>296321</v>
      </c>
      <c r="P672" s="811" t="s">
        <v>1644</v>
      </c>
      <c r="Q672" s="812">
        <v>8902</v>
      </c>
      <c r="R672" s="811" t="s">
        <v>1341</v>
      </c>
      <c r="S672" s="811" t="s">
        <v>1341</v>
      </c>
      <c r="T672" s="812" t="b">
        <v>0</v>
      </c>
      <c r="U672" s="811" t="s">
        <v>1341</v>
      </c>
      <c r="V672" s="811" t="s">
        <v>1341</v>
      </c>
    </row>
    <row r="673" spans="1:22" x14ac:dyDescent="0.3">
      <c r="A673" s="811" t="s">
        <v>633</v>
      </c>
      <c r="B673" s="811" t="s">
        <v>1607</v>
      </c>
      <c r="C673" s="811" t="s">
        <v>612</v>
      </c>
      <c r="D673" s="812">
        <v>2005</v>
      </c>
      <c r="E673" s="811" t="s">
        <v>1642</v>
      </c>
      <c r="F673" s="811" t="s">
        <v>1643</v>
      </c>
      <c r="G673" s="811" t="s">
        <v>1607</v>
      </c>
      <c r="H673" s="813">
        <v>39119</v>
      </c>
      <c r="I673" s="813">
        <v>39119</v>
      </c>
      <c r="J673" s="811" t="s">
        <v>1635</v>
      </c>
      <c r="K673" s="812">
        <v>29453</v>
      </c>
      <c r="L673" s="811" t="s">
        <v>1644</v>
      </c>
      <c r="M673" s="812">
        <v>592</v>
      </c>
      <c r="N673" s="811" t="s">
        <v>1635</v>
      </c>
      <c r="O673" s="812">
        <v>187490</v>
      </c>
      <c r="P673" s="811" t="s">
        <v>1644</v>
      </c>
      <c r="Q673" s="812">
        <v>1111</v>
      </c>
      <c r="R673" s="811" t="s">
        <v>250</v>
      </c>
      <c r="S673" s="811" t="s">
        <v>624</v>
      </c>
      <c r="T673" s="812" t="b">
        <v>0</v>
      </c>
      <c r="U673" s="811" t="s">
        <v>1341</v>
      </c>
      <c r="V673" s="811" t="s">
        <v>1341</v>
      </c>
    </row>
    <row r="674" spans="1:22" x14ac:dyDescent="0.3">
      <c r="A674" s="811" t="s">
        <v>623</v>
      </c>
      <c r="B674" s="811" t="s">
        <v>1607</v>
      </c>
      <c r="C674" s="811" t="s">
        <v>612</v>
      </c>
      <c r="D674" s="812">
        <v>2005</v>
      </c>
      <c r="E674" s="811" t="s">
        <v>1662</v>
      </c>
      <c r="F674" s="811" t="s">
        <v>2476</v>
      </c>
      <c r="G674" s="811" t="s">
        <v>1607</v>
      </c>
      <c r="H674" s="813">
        <v>38943</v>
      </c>
      <c r="I674" s="813">
        <v>38950</v>
      </c>
      <c r="J674" s="811" t="s">
        <v>1635</v>
      </c>
      <c r="K674" s="812">
        <v>15166</v>
      </c>
      <c r="L674" s="811" t="s">
        <v>1644</v>
      </c>
      <c r="M674" s="812">
        <v>497</v>
      </c>
      <c r="N674" s="811" t="s">
        <v>1635</v>
      </c>
      <c r="O674" s="812">
        <v>8440</v>
      </c>
      <c r="P674" s="811" t="s">
        <v>1644</v>
      </c>
      <c r="Q674" s="812">
        <v>271</v>
      </c>
      <c r="R674" s="811" t="s">
        <v>1341</v>
      </c>
      <c r="S674" s="811" t="s">
        <v>1341</v>
      </c>
      <c r="T674" s="812" t="b">
        <v>0</v>
      </c>
      <c r="U674" s="811" t="s">
        <v>1341</v>
      </c>
      <c r="V674" s="811" t="s">
        <v>1341</v>
      </c>
    </row>
    <row r="675" spans="1:22" x14ac:dyDescent="0.3">
      <c r="A675" s="811" t="s">
        <v>635</v>
      </c>
      <c r="B675" s="811" t="s">
        <v>1607</v>
      </c>
      <c r="C675" s="811" t="s">
        <v>612</v>
      </c>
      <c r="D675" s="812">
        <v>2005</v>
      </c>
      <c r="E675" s="811" t="s">
        <v>1655</v>
      </c>
      <c r="F675" s="811" t="s">
        <v>2475</v>
      </c>
      <c r="G675" s="811" t="s">
        <v>1607</v>
      </c>
      <c r="H675" s="813">
        <v>39141</v>
      </c>
      <c r="I675" s="813">
        <v>39141</v>
      </c>
      <c r="J675" s="811" t="s">
        <v>1635</v>
      </c>
      <c r="K675" s="812">
        <v>31360</v>
      </c>
      <c r="L675" s="811" t="s">
        <v>1341</v>
      </c>
      <c r="M675" s="814"/>
      <c r="N675" s="811" t="s">
        <v>1635</v>
      </c>
      <c r="O675" s="812">
        <v>63661</v>
      </c>
      <c r="P675" s="811" t="s">
        <v>1341</v>
      </c>
      <c r="Q675" s="814"/>
      <c r="R675" s="811" t="s">
        <v>1341</v>
      </c>
      <c r="S675" s="811" t="s">
        <v>1341</v>
      </c>
      <c r="T675" s="812" t="b">
        <v>0</v>
      </c>
      <c r="U675" s="811" t="s">
        <v>1341</v>
      </c>
      <c r="V675" s="811" t="s">
        <v>1341</v>
      </c>
    </row>
    <row r="676" spans="1:22" x14ac:dyDescent="0.3">
      <c r="A676" s="811" t="s">
        <v>638</v>
      </c>
      <c r="B676" s="811" t="s">
        <v>1607</v>
      </c>
      <c r="C676" s="811" t="s">
        <v>612</v>
      </c>
      <c r="D676" s="812">
        <v>2005</v>
      </c>
      <c r="E676" s="811" t="s">
        <v>1651</v>
      </c>
      <c r="F676" s="811" t="s">
        <v>1652</v>
      </c>
      <c r="G676" s="811" t="s">
        <v>1607</v>
      </c>
      <c r="H676" s="813">
        <v>38910</v>
      </c>
      <c r="I676" s="813">
        <v>38910</v>
      </c>
      <c r="J676" s="811" t="s">
        <v>1635</v>
      </c>
      <c r="K676" s="812">
        <v>50552</v>
      </c>
      <c r="L676" s="811" t="s">
        <v>1644</v>
      </c>
      <c r="M676" s="812">
        <v>266</v>
      </c>
      <c r="N676" s="811" t="s">
        <v>1635</v>
      </c>
      <c r="O676" s="812">
        <v>268109</v>
      </c>
      <c r="P676" s="811" t="s">
        <v>1644</v>
      </c>
      <c r="Q676" s="812">
        <v>3510</v>
      </c>
      <c r="R676" s="811" t="s">
        <v>1341</v>
      </c>
      <c r="S676" s="811" t="s">
        <v>1341</v>
      </c>
      <c r="T676" s="812" t="b">
        <v>0</v>
      </c>
      <c r="U676" s="811" t="s">
        <v>1341</v>
      </c>
      <c r="V676" s="811" t="s">
        <v>1341</v>
      </c>
    </row>
    <row r="677" spans="1:22" x14ac:dyDescent="0.3">
      <c r="A677" s="811" t="s">
        <v>637</v>
      </c>
      <c r="B677" s="811" t="s">
        <v>1607</v>
      </c>
      <c r="C677" s="811" t="s">
        <v>612</v>
      </c>
      <c r="D677" s="812">
        <v>2005</v>
      </c>
      <c r="E677" s="811" t="s">
        <v>1655</v>
      </c>
      <c r="F677" s="811" t="s">
        <v>2477</v>
      </c>
      <c r="G677" s="811" t="s">
        <v>1607</v>
      </c>
      <c r="H677" s="813">
        <v>39142</v>
      </c>
      <c r="I677" s="813">
        <v>39142</v>
      </c>
      <c r="J677" s="811" t="s">
        <v>1635</v>
      </c>
      <c r="K677" s="812">
        <v>28813</v>
      </c>
      <c r="L677" s="811" t="s">
        <v>1341</v>
      </c>
      <c r="M677" s="814"/>
      <c r="N677" s="811" t="s">
        <v>1635</v>
      </c>
      <c r="O677" s="812">
        <v>82427</v>
      </c>
      <c r="P677" s="811" t="s">
        <v>1341</v>
      </c>
      <c r="Q677" s="814"/>
      <c r="R677" s="811" t="s">
        <v>1341</v>
      </c>
      <c r="S677" s="811" t="s">
        <v>1341</v>
      </c>
      <c r="T677" s="812" t="b">
        <v>0</v>
      </c>
      <c r="U677" s="811" t="s">
        <v>1341</v>
      </c>
      <c r="V677" s="811" t="s">
        <v>1341</v>
      </c>
    </row>
    <row r="678" spans="1:22" x14ac:dyDescent="0.3">
      <c r="A678" s="811" t="s">
        <v>640</v>
      </c>
      <c r="B678" s="811" t="s">
        <v>1607</v>
      </c>
      <c r="C678" s="811" t="s">
        <v>612</v>
      </c>
      <c r="D678" s="812">
        <v>2005</v>
      </c>
      <c r="E678" s="811" t="s">
        <v>1633</v>
      </c>
      <c r="F678" s="811" t="s">
        <v>1634</v>
      </c>
      <c r="G678" s="811" t="s">
        <v>1607</v>
      </c>
      <c r="H678" s="813">
        <v>39022</v>
      </c>
      <c r="I678" s="813">
        <v>39022</v>
      </c>
      <c r="J678" s="811" t="s">
        <v>1635</v>
      </c>
      <c r="K678" s="812">
        <v>51364</v>
      </c>
      <c r="L678" s="811" t="s">
        <v>1341</v>
      </c>
      <c r="M678" s="814"/>
      <c r="N678" s="811" t="s">
        <v>1635</v>
      </c>
      <c r="O678" s="812">
        <v>272311</v>
      </c>
      <c r="P678" s="811" t="s">
        <v>1341</v>
      </c>
      <c r="Q678" s="814"/>
      <c r="R678" s="811" t="s">
        <v>1341</v>
      </c>
      <c r="S678" s="811" t="s">
        <v>1341</v>
      </c>
      <c r="T678" s="812" t="b">
        <v>0</v>
      </c>
      <c r="U678" s="811" t="s">
        <v>1341</v>
      </c>
      <c r="V678" s="811" t="s">
        <v>1341</v>
      </c>
    </row>
    <row r="679" spans="1:22" x14ac:dyDescent="0.3">
      <c r="A679" s="811" t="s">
        <v>628</v>
      </c>
      <c r="B679" s="811" t="s">
        <v>1607</v>
      </c>
      <c r="C679" s="811" t="s">
        <v>612</v>
      </c>
      <c r="D679" s="812">
        <v>2005</v>
      </c>
      <c r="E679" s="811" t="s">
        <v>1630</v>
      </c>
      <c r="F679" s="811" t="s">
        <v>1631</v>
      </c>
      <c r="G679" s="811" t="s">
        <v>1607</v>
      </c>
      <c r="H679" s="813">
        <v>39127</v>
      </c>
      <c r="I679" s="813">
        <v>39130</v>
      </c>
      <c r="J679" s="811" t="s">
        <v>1635</v>
      </c>
      <c r="K679" s="812">
        <v>30678</v>
      </c>
      <c r="L679" s="811" t="s">
        <v>1644</v>
      </c>
      <c r="M679" s="812">
        <v>61</v>
      </c>
      <c r="N679" s="811" t="s">
        <v>1635</v>
      </c>
      <c r="O679" s="812">
        <v>270520</v>
      </c>
      <c r="P679" s="811" t="s">
        <v>1644</v>
      </c>
      <c r="Q679" s="812">
        <v>123</v>
      </c>
      <c r="R679" s="811" t="s">
        <v>1341</v>
      </c>
      <c r="S679" s="811" t="s">
        <v>1341</v>
      </c>
      <c r="T679" s="812" t="b">
        <v>0</v>
      </c>
      <c r="U679" s="811" t="s">
        <v>1341</v>
      </c>
      <c r="V679" s="811" t="s">
        <v>1341</v>
      </c>
    </row>
    <row r="680" spans="1:22" x14ac:dyDescent="0.3">
      <c r="A680" s="811" t="s">
        <v>642</v>
      </c>
      <c r="B680" s="811" t="s">
        <v>1607</v>
      </c>
      <c r="C680" s="811" t="s">
        <v>612</v>
      </c>
      <c r="D680" s="812">
        <v>2005</v>
      </c>
      <c r="E680" s="811" t="s">
        <v>1651</v>
      </c>
      <c r="F680" s="811" t="s">
        <v>1652</v>
      </c>
      <c r="G680" s="811" t="s">
        <v>1607</v>
      </c>
      <c r="H680" s="813">
        <v>39164</v>
      </c>
      <c r="I680" s="813">
        <v>39164</v>
      </c>
      <c r="J680" s="811" t="s">
        <v>1635</v>
      </c>
      <c r="K680" s="812">
        <v>52708</v>
      </c>
      <c r="L680" s="811" t="s">
        <v>1341</v>
      </c>
      <c r="M680" s="814"/>
      <c r="N680" s="811" t="s">
        <v>1635</v>
      </c>
      <c r="O680" s="812">
        <v>226170</v>
      </c>
      <c r="P680" s="811" t="s">
        <v>1341</v>
      </c>
      <c r="Q680" s="814"/>
      <c r="R680" s="811" t="s">
        <v>1341</v>
      </c>
      <c r="S680" s="811" t="s">
        <v>1341</v>
      </c>
      <c r="T680" s="812" t="b">
        <v>0</v>
      </c>
      <c r="U680" s="811" t="s">
        <v>1341</v>
      </c>
      <c r="V680" s="811" t="s">
        <v>1341</v>
      </c>
    </row>
    <row r="681" spans="1:22" x14ac:dyDescent="0.3">
      <c r="A681" s="811" t="s">
        <v>643</v>
      </c>
      <c r="B681" s="811" t="s">
        <v>1607</v>
      </c>
      <c r="C681" s="811" t="s">
        <v>612</v>
      </c>
      <c r="D681" s="812">
        <v>2005</v>
      </c>
      <c r="E681" s="811" t="s">
        <v>1642</v>
      </c>
      <c r="F681" s="811" t="s">
        <v>1643</v>
      </c>
      <c r="G681" s="811" t="s">
        <v>1607</v>
      </c>
      <c r="H681" s="813">
        <v>39027</v>
      </c>
      <c r="I681" s="813">
        <v>39027</v>
      </c>
      <c r="J681" s="811" t="s">
        <v>1635</v>
      </c>
      <c r="K681" s="812">
        <v>30054</v>
      </c>
      <c r="L681" s="811" t="s">
        <v>1644</v>
      </c>
      <c r="M681" s="812">
        <v>115</v>
      </c>
      <c r="N681" s="811" t="s">
        <v>1635</v>
      </c>
      <c r="O681" s="812">
        <v>323907</v>
      </c>
      <c r="P681" s="811" t="s">
        <v>1644</v>
      </c>
      <c r="Q681" s="812">
        <v>1662</v>
      </c>
      <c r="R681" s="811" t="s">
        <v>1341</v>
      </c>
      <c r="S681" s="811" t="s">
        <v>1341</v>
      </c>
      <c r="T681" s="812" t="b">
        <v>0</v>
      </c>
      <c r="U681" s="811" t="s">
        <v>1341</v>
      </c>
      <c r="V681" s="811" t="s">
        <v>1341</v>
      </c>
    </row>
    <row r="682" spans="1:22" x14ac:dyDescent="0.3">
      <c r="A682" s="811" t="s">
        <v>644</v>
      </c>
      <c r="B682" s="811" t="s">
        <v>1607</v>
      </c>
      <c r="C682" s="811" t="s">
        <v>612</v>
      </c>
      <c r="D682" s="812">
        <v>2005</v>
      </c>
      <c r="E682" s="811" t="s">
        <v>1642</v>
      </c>
      <c r="F682" s="811" t="s">
        <v>1643</v>
      </c>
      <c r="G682" s="811" t="s">
        <v>1607</v>
      </c>
      <c r="H682" s="813">
        <v>39141</v>
      </c>
      <c r="I682" s="813">
        <v>39141</v>
      </c>
      <c r="J682" s="811" t="s">
        <v>1608</v>
      </c>
      <c r="K682" s="812">
        <v>29286</v>
      </c>
      <c r="L682" s="811" t="s">
        <v>1613</v>
      </c>
      <c r="M682" s="812">
        <v>713</v>
      </c>
      <c r="N682" s="811" t="s">
        <v>1608</v>
      </c>
      <c r="O682" s="812">
        <v>428141</v>
      </c>
      <c r="P682" s="811" t="s">
        <v>1613</v>
      </c>
      <c r="Q682" s="812">
        <v>2787</v>
      </c>
      <c r="R682" s="811" t="s">
        <v>1341</v>
      </c>
      <c r="S682" s="811" t="s">
        <v>1341</v>
      </c>
      <c r="T682" s="812" t="b">
        <v>0</v>
      </c>
      <c r="U682" s="811" t="s">
        <v>1341</v>
      </c>
      <c r="V682" s="811" t="s">
        <v>1341</v>
      </c>
    </row>
    <row r="683" spans="1:22" x14ac:dyDescent="0.3">
      <c r="A683" s="811" t="s">
        <v>645</v>
      </c>
      <c r="B683" s="811" t="s">
        <v>1607</v>
      </c>
      <c r="C683" s="811" t="s">
        <v>612</v>
      </c>
      <c r="D683" s="812">
        <v>2005</v>
      </c>
      <c r="E683" s="811" t="s">
        <v>1630</v>
      </c>
      <c r="F683" s="811" t="s">
        <v>1631</v>
      </c>
      <c r="G683" s="811" t="s">
        <v>1607</v>
      </c>
      <c r="H683" s="813">
        <v>39021</v>
      </c>
      <c r="I683" s="813">
        <v>39025</v>
      </c>
      <c r="J683" s="811" t="s">
        <v>1635</v>
      </c>
      <c r="K683" s="812">
        <v>55342</v>
      </c>
      <c r="L683" s="811" t="s">
        <v>1341</v>
      </c>
      <c r="M683" s="814"/>
      <c r="N683" s="811" t="s">
        <v>1635</v>
      </c>
      <c r="O683" s="812">
        <v>233199</v>
      </c>
      <c r="P683" s="811" t="s">
        <v>1341</v>
      </c>
      <c r="Q683" s="814"/>
      <c r="R683" s="811" t="s">
        <v>1341</v>
      </c>
      <c r="S683" s="811" t="s">
        <v>1341</v>
      </c>
      <c r="T683" s="812" t="b">
        <v>0</v>
      </c>
      <c r="U683" s="811" t="s">
        <v>1341</v>
      </c>
      <c r="V683" s="811" t="s">
        <v>1341</v>
      </c>
    </row>
    <row r="684" spans="1:22" x14ac:dyDescent="0.3">
      <c r="A684" s="811" t="s">
        <v>634</v>
      </c>
      <c r="B684" s="811" t="s">
        <v>1607</v>
      </c>
      <c r="C684" s="811" t="s">
        <v>612</v>
      </c>
      <c r="D684" s="812">
        <v>2005</v>
      </c>
      <c r="E684" s="811" t="s">
        <v>1651</v>
      </c>
      <c r="F684" s="811" t="s">
        <v>1652</v>
      </c>
      <c r="G684" s="811" t="s">
        <v>1607</v>
      </c>
      <c r="H684" s="813">
        <v>39161</v>
      </c>
      <c r="I684" s="813">
        <v>39161</v>
      </c>
      <c r="J684" s="811" t="s">
        <v>1635</v>
      </c>
      <c r="K684" s="812">
        <v>30740</v>
      </c>
      <c r="L684" s="811" t="s">
        <v>1341</v>
      </c>
      <c r="M684" s="814"/>
      <c r="N684" s="811" t="s">
        <v>1635</v>
      </c>
      <c r="O684" s="812">
        <v>51016</v>
      </c>
      <c r="P684" s="811" t="s">
        <v>1341</v>
      </c>
      <c r="Q684" s="814"/>
      <c r="R684" s="811" t="s">
        <v>1341</v>
      </c>
      <c r="S684" s="811" t="s">
        <v>1341</v>
      </c>
      <c r="T684" s="812" t="b">
        <v>0</v>
      </c>
      <c r="U684" s="811" t="s">
        <v>1341</v>
      </c>
      <c r="V684" s="811" t="s">
        <v>1341</v>
      </c>
    </row>
    <row r="685" spans="1:22" x14ac:dyDescent="0.3">
      <c r="A685" s="811" t="s">
        <v>641</v>
      </c>
      <c r="B685" s="811" t="s">
        <v>1607</v>
      </c>
      <c r="C685" s="811" t="s">
        <v>612</v>
      </c>
      <c r="D685" s="812">
        <v>2005</v>
      </c>
      <c r="E685" s="811" t="s">
        <v>1662</v>
      </c>
      <c r="F685" s="811" t="s">
        <v>1663</v>
      </c>
      <c r="G685" s="811" t="s">
        <v>1607</v>
      </c>
      <c r="H685" s="813">
        <v>39119</v>
      </c>
      <c r="I685" s="813">
        <v>39140</v>
      </c>
      <c r="J685" s="811" t="s">
        <v>1635</v>
      </c>
      <c r="K685" s="812">
        <v>32880</v>
      </c>
      <c r="L685" s="811" t="s">
        <v>1644</v>
      </c>
      <c r="M685" s="812">
        <v>201</v>
      </c>
      <c r="N685" s="811" t="s">
        <v>1635</v>
      </c>
      <c r="O685" s="812">
        <v>296393</v>
      </c>
      <c r="P685" s="811" t="s">
        <v>1644</v>
      </c>
      <c r="Q685" s="812">
        <v>8901</v>
      </c>
      <c r="R685" s="811" t="s">
        <v>1341</v>
      </c>
      <c r="S685" s="811" t="s">
        <v>1341</v>
      </c>
      <c r="T685" s="812" t="b">
        <v>0</v>
      </c>
      <c r="U685" s="811" t="s">
        <v>1341</v>
      </c>
      <c r="V685" s="811" t="s">
        <v>1341</v>
      </c>
    </row>
    <row r="686" spans="1:22" x14ac:dyDescent="0.3">
      <c r="A686" s="811" t="s">
        <v>652</v>
      </c>
      <c r="B686" s="811" t="s">
        <v>1607</v>
      </c>
      <c r="C686" s="811" t="s">
        <v>612</v>
      </c>
      <c r="D686" s="812">
        <v>2006</v>
      </c>
      <c r="E686" s="811" t="s">
        <v>1655</v>
      </c>
      <c r="F686" s="811" t="s">
        <v>1634</v>
      </c>
      <c r="G686" s="811" t="s">
        <v>1607</v>
      </c>
      <c r="H686" s="813">
        <v>39512</v>
      </c>
      <c r="I686" s="813">
        <v>39512</v>
      </c>
      <c r="J686" s="811" t="s">
        <v>1635</v>
      </c>
      <c r="K686" s="812">
        <v>31726</v>
      </c>
      <c r="L686" s="811" t="s">
        <v>1341</v>
      </c>
      <c r="M686" s="814"/>
      <c r="N686" s="811" t="s">
        <v>1635</v>
      </c>
      <c r="O686" s="812">
        <v>197851</v>
      </c>
      <c r="P686" s="811" t="s">
        <v>1341</v>
      </c>
      <c r="Q686" s="814"/>
      <c r="R686" s="811" t="s">
        <v>1341</v>
      </c>
      <c r="S686" s="811" t="s">
        <v>1341</v>
      </c>
      <c r="T686" s="812" t="b">
        <v>0</v>
      </c>
      <c r="U686" s="811" t="s">
        <v>1341</v>
      </c>
      <c r="V686" s="811" t="s">
        <v>1341</v>
      </c>
    </row>
    <row r="687" spans="1:22" x14ac:dyDescent="0.3">
      <c r="A687" s="811" t="s">
        <v>662</v>
      </c>
      <c r="B687" s="811" t="s">
        <v>1607</v>
      </c>
      <c r="C687" s="811" t="s">
        <v>612</v>
      </c>
      <c r="D687" s="812">
        <v>2006</v>
      </c>
      <c r="E687" s="811" t="s">
        <v>1662</v>
      </c>
      <c r="F687" s="811" t="s">
        <v>1663</v>
      </c>
      <c r="G687" s="811" t="s">
        <v>1607</v>
      </c>
      <c r="H687" s="813">
        <v>39506</v>
      </c>
      <c r="I687" s="813">
        <v>39506</v>
      </c>
      <c r="J687" s="811" t="s">
        <v>1608</v>
      </c>
      <c r="K687" s="812">
        <v>30171</v>
      </c>
      <c r="L687" s="811" t="s">
        <v>1341</v>
      </c>
      <c r="M687" s="814"/>
      <c r="N687" s="811" t="s">
        <v>1608</v>
      </c>
      <c r="O687" s="812">
        <v>305058</v>
      </c>
      <c r="P687" s="811" t="s">
        <v>1341</v>
      </c>
      <c r="Q687" s="814"/>
      <c r="R687" s="811" t="s">
        <v>1341</v>
      </c>
      <c r="S687" s="811" t="s">
        <v>1341</v>
      </c>
      <c r="T687" s="812" t="b">
        <v>0</v>
      </c>
      <c r="U687" s="811" t="s">
        <v>1341</v>
      </c>
      <c r="V687" s="811" t="s">
        <v>1341</v>
      </c>
    </row>
    <row r="688" spans="1:22" x14ac:dyDescent="0.3">
      <c r="A688" s="811" t="s">
        <v>663</v>
      </c>
      <c r="B688" s="811" t="s">
        <v>1607</v>
      </c>
      <c r="C688" s="811" t="s">
        <v>612</v>
      </c>
      <c r="D688" s="812">
        <v>2006</v>
      </c>
      <c r="E688" s="811" t="s">
        <v>1662</v>
      </c>
      <c r="F688" s="811" t="s">
        <v>1663</v>
      </c>
      <c r="G688" s="811" t="s">
        <v>1607</v>
      </c>
      <c r="H688" s="813">
        <v>39506</v>
      </c>
      <c r="I688" s="813">
        <v>39506</v>
      </c>
      <c r="J688" s="811" t="s">
        <v>1608</v>
      </c>
      <c r="K688" s="812">
        <v>30841</v>
      </c>
      <c r="L688" s="811" t="s">
        <v>1341</v>
      </c>
      <c r="M688" s="814"/>
      <c r="N688" s="811" t="s">
        <v>1608</v>
      </c>
      <c r="O688" s="812">
        <v>304388</v>
      </c>
      <c r="P688" s="811" t="s">
        <v>1341</v>
      </c>
      <c r="Q688" s="814"/>
      <c r="R688" s="811" t="s">
        <v>1341</v>
      </c>
      <c r="S688" s="811" t="s">
        <v>1341</v>
      </c>
      <c r="T688" s="812" t="b">
        <v>0</v>
      </c>
      <c r="U688" s="811" t="s">
        <v>1341</v>
      </c>
      <c r="V688" s="811" t="s">
        <v>1341</v>
      </c>
    </row>
    <row r="689" spans="1:22" x14ac:dyDescent="0.3">
      <c r="A689" s="811" t="s">
        <v>664</v>
      </c>
      <c r="B689" s="811" t="s">
        <v>1607</v>
      </c>
      <c r="C689" s="811" t="s">
        <v>612</v>
      </c>
      <c r="D689" s="812">
        <v>2006</v>
      </c>
      <c r="E689" s="811" t="s">
        <v>1651</v>
      </c>
      <c r="F689" s="811" t="s">
        <v>1652</v>
      </c>
      <c r="G689" s="811" t="s">
        <v>1607</v>
      </c>
      <c r="H689" s="813">
        <v>39743</v>
      </c>
      <c r="I689" s="813">
        <v>39747</v>
      </c>
      <c r="J689" s="811" t="s">
        <v>1635</v>
      </c>
      <c r="K689" s="812">
        <v>52357</v>
      </c>
      <c r="L689" s="811" t="s">
        <v>1341</v>
      </c>
      <c r="M689" s="814"/>
      <c r="N689" s="811" t="s">
        <v>1635</v>
      </c>
      <c r="O689" s="812">
        <v>236907</v>
      </c>
      <c r="P689" s="811" t="s">
        <v>1341</v>
      </c>
      <c r="Q689" s="814"/>
      <c r="R689" s="811" t="s">
        <v>1341</v>
      </c>
      <c r="S689" s="811" t="s">
        <v>1341</v>
      </c>
      <c r="T689" s="812" t="b">
        <v>0</v>
      </c>
      <c r="U689" s="811" t="s">
        <v>1341</v>
      </c>
      <c r="V689" s="811" t="s">
        <v>1341</v>
      </c>
    </row>
    <row r="690" spans="1:22" x14ac:dyDescent="0.3">
      <c r="A690" s="811" t="s">
        <v>666</v>
      </c>
      <c r="B690" s="811" t="s">
        <v>1607</v>
      </c>
      <c r="C690" s="811" t="s">
        <v>612</v>
      </c>
      <c r="D690" s="812">
        <v>2006</v>
      </c>
      <c r="E690" s="811" t="s">
        <v>1642</v>
      </c>
      <c r="F690" s="811" t="s">
        <v>1643</v>
      </c>
      <c r="G690" s="811" t="s">
        <v>1607</v>
      </c>
      <c r="H690" s="813">
        <v>39517</v>
      </c>
      <c r="I690" s="813">
        <v>39518</v>
      </c>
      <c r="J690" s="811" t="s">
        <v>1635</v>
      </c>
      <c r="K690" s="812">
        <v>27321</v>
      </c>
      <c r="L690" s="811" t="s">
        <v>1644</v>
      </c>
      <c r="M690" s="812">
        <v>265</v>
      </c>
      <c r="N690" s="811" t="s">
        <v>1635</v>
      </c>
      <c r="O690" s="812">
        <v>392498</v>
      </c>
      <c r="P690" s="811" t="s">
        <v>1644</v>
      </c>
      <c r="Q690" s="812">
        <v>4272</v>
      </c>
      <c r="R690" s="811" t="s">
        <v>1341</v>
      </c>
      <c r="S690" s="811" t="s">
        <v>1341</v>
      </c>
      <c r="T690" s="812" t="b">
        <v>0</v>
      </c>
      <c r="U690" s="811" t="s">
        <v>1341</v>
      </c>
      <c r="V690" s="811" t="s">
        <v>1341</v>
      </c>
    </row>
    <row r="691" spans="1:22" x14ac:dyDescent="0.3">
      <c r="A691" s="811" t="s">
        <v>669</v>
      </c>
      <c r="B691" s="811" t="s">
        <v>1607</v>
      </c>
      <c r="C691" s="811" t="s">
        <v>612</v>
      </c>
      <c r="D691" s="812">
        <v>2006</v>
      </c>
      <c r="E691" s="811" t="s">
        <v>1630</v>
      </c>
      <c r="F691" s="811" t="s">
        <v>1631</v>
      </c>
      <c r="G691" s="811" t="s">
        <v>1607</v>
      </c>
      <c r="H691" s="813">
        <v>39386</v>
      </c>
      <c r="I691" s="813">
        <v>39386</v>
      </c>
      <c r="J691" s="811" t="s">
        <v>1635</v>
      </c>
      <c r="K691" s="812">
        <v>48744</v>
      </c>
      <c r="L691" s="811" t="s">
        <v>1644</v>
      </c>
      <c r="M691" s="812">
        <v>323</v>
      </c>
      <c r="N691" s="811" t="s">
        <v>1635</v>
      </c>
      <c r="O691" s="812">
        <v>266213</v>
      </c>
      <c r="P691" s="811" t="s">
        <v>1644</v>
      </c>
      <c r="Q691" s="812">
        <v>1510</v>
      </c>
      <c r="R691" s="811" t="s">
        <v>1341</v>
      </c>
      <c r="S691" s="811" t="s">
        <v>1341</v>
      </c>
      <c r="T691" s="812" t="b">
        <v>0</v>
      </c>
      <c r="U691" s="811" t="s">
        <v>1341</v>
      </c>
      <c r="V691" s="811" t="s">
        <v>1341</v>
      </c>
    </row>
    <row r="692" spans="1:22" x14ac:dyDescent="0.3">
      <c r="A692" s="811" t="s">
        <v>661</v>
      </c>
      <c r="B692" s="811" t="s">
        <v>1607</v>
      </c>
      <c r="C692" s="811" t="s">
        <v>612</v>
      </c>
      <c r="D692" s="812">
        <v>2006</v>
      </c>
      <c r="E692" s="811" t="s">
        <v>1655</v>
      </c>
      <c r="F692" s="811" t="s">
        <v>1634</v>
      </c>
      <c r="G692" s="811" t="s">
        <v>1607</v>
      </c>
      <c r="H692" s="813">
        <v>39512</v>
      </c>
      <c r="I692" s="813">
        <v>39512</v>
      </c>
      <c r="J692" s="811" t="s">
        <v>1635</v>
      </c>
      <c r="K692" s="812">
        <v>51301</v>
      </c>
      <c r="L692" s="811" t="s">
        <v>1341</v>
      </c>
      <c r="M692" s="814"/>
      <c r="N692" s="811" t="s">
        <v>1635</v>
      </c>
      <c r="O692" s="812">
        <v>205204</v>
      </c>
      <c r="P692" s="811" t="s">
        <v>1341</v>
      </c>
      <c r="Q692" s="814"/>
      <c r="R692" s="811" t="s">
        <v>1341</v>
      </c>
      <c r="S692" s="811" t="s">
        <v>1341</v>
      </c>
      <c r="T692" s="812" t="b">
        <v>0</v>
      </c>
      <c r="U692" s="811" t="s">
        <v>1341</v>
      </c>
      <c r="V692" s="811" t="s">
        <v>1341</v>
      </c>
    </row>
    <row r="693" spans="1:22" x14ac:dyDescent="0.3">
      <c r="A693" s="811" t="s">
        <v>651</v>
      </c>
      <c r="B693" s="811" t="s">
        <v>1607</v>
      </c>
      <c r="C693" s="811" t="s">
        <v>612</v>
      </c>
      <c r="D693" s="812">
        <v>2006</v>
      </c>
      <c r="E693" s="811" t="s">
        <v>1633</v>
      </c>
      <c r="F693" s="811" t="s">
        <v>1634</v>
      </c>
      <c r="G693" s="811" t="s">
        <v>1607</v>
      </c>
      <c r="H693" s="813">
        <v>39479</v>
      </c>
      <c r="I693" s="813">
        <v>39479</v>
      </c>
      <c r="J693" s="811" t="s">
        <v>1635</v>
      </c>
      <c r="K693" s="812">
        <v>32549</v>
      </c>
      <c r="L693" s="811" t="s">
        <v>1341</v>
      </c>
      <c r="M693" s="814"/>
      <c r="N693" s="811" t="s">
        <v>1635</v>
      </c>
      <c r="O693" s="812">
        <v>509938</v>
      </c>
      <c r="P693" s="811" t="s">
        <v>1341</v>
      </c>
      <c r="Q693" s="814"/>
      <c r="R693" s="811" t="s">
        <v>1341</v>
      </c>
      <c r="S693" s="811" t="s">
        <v>1341</v>
      </c>
      <c r="T693" s="812" t="b">
        <v>0</v>
      </c>
      <c r="U693" s="811" t="s">
        <v>1341</v>
      </c>
      <c r="V693" s="811" t="s">
        <v>1341</v>
      </c>
    </row>
    <row r="694" spans="1:22" x14ac:dyDescent="0.3">
      <c r="A694" s="811" t="s">
        <v>665</v>
      </c>
      <c r="B694" s="811" t="s">
        <v>1607</v>
      </c>
      <c r="C694" s="811" t="s">
        <v>612</v>
      </c>
      <c r="D694" s="812">
        <v>2006</v>
      </c>
      <c r="E694" s="811" t="s">
        <v>1642</v>
      </c>
      <c r="F694" s="811" t="s">
        <v>1643</v>
      </c>
      <c r="G694" s="811" t="s">
        <v>1607</v>
      </c>
      <c r="H694" s="813">
        <v>39402</v>
      </c>
      <c r="I694" s="813">
        <v>39402</v>
      </c>
      <c r="J694" s="811" t="s">
        <v>1635</v>
      </c>
      <c r="K694" s="812">
        <v>30243</v>
      </c>
      <c r="L694" s="811" t="s">
        <v>1341</v>
      </c>
      <c r="M694" s="814"/>
      <c r="N694" s="811" t="s">
        <v>1635</v>
      </c>
      <c r="O694" s="812">
        <v>307716</v>
      </c>
      <c r="P694" s="811" t="s">
        <v>1644</v>
      </c>
      <c r="Q694" s="812">
        <v>5254</v>
      </c>
      <c r="R694" s="811" t="s">
        <v>1341</v>
      </c>
      <c r="S694" s="811" t="s">
        <v>1341</v>
      </c>
      <c r="T694" s="812" t="b">
        <v>0</v>
      </c>
      <c r="U694" s="811" t="s">
        <v>1341</v>
      </c>
      <c r="V694" s="811" t="s">
        <v>1341</v>
      </c>
    </row>
    <row r="695" spans="1:22" x14ac:dyDescent="0.3">
      <c r="A695" s="811" t="s">
        <v>653</v>
      </c>
      <c r="B695" s="811" t="s">
        <v>1607</v>
      </c>
      <c r="C695" s="811" t="s">
        <v>612</v>
      </c>
      <c r="D695" s="812">
        <v>2006</v>
      </c>
      <c r="E695" s="811" t="s">
        <v>1630</v>
      </c>
      <c r="F695" s="811" t="s">
        <v>1631</v>
      </c>
      <c r="G695" s="811" t="s">
        <v>1607</v>
      </c>
      <c r="H695" s="813">
        <v>39493</v>
      </c>
      <c r="I695" s="813">
        <v>39493</v>
      </c>
      <c r="J695" s="811" t="s">
        <v>1635</v>
      </c>
      <c r="K695" s="812">
        <v>30802</v>
      </c>
      <c r="L695" s="811" t="s">
        <v>1644</v>
      </c>
      <c r="M695" s="812">
        <v>293</v>
      </c>
      <c r="N695" s="811" t="s">
        <v>1635</v>
      </c>
      <c r="O695" s="812">
        <v>260147</v>
      </c>
      <c r="P695" s="811" t="s">
        <v>1644</v>
      </c>
      <c r="Q695" s="812">
        <v>22331</v>
      </c>
      <c r="R695" s="811" t="s">
        <v>1341</v>
      </c>
      <c r="S695" s="811" t="s">
        <v>1341</v>
      </c>
      <c r="T695" s="812" t="b">
        <v>0</v>
      </c>
      <c r="U695" s="811" t="s">
        <v>1341</v>
      </c>
      <c r="V695" s="811" t="s">
        <v>1341</v>
      </c>
    </row>
    <row r="696" spans="1:22" x14ac:dyDescent="0.3">
      <c r="A696" s="811" t="s">
        <v>654</v>
      </c>
      <c r="B696" s="811" t="s">
        <v>1607</v>
      </c>
      <c r="C696" s="811" t="s">
        <v>612</v>
      </c>
      <c r="D696" s="812">
        <v>2006</v>
      </c>
      <c r="E696" s="811" t="s">
        <v>1655</v>
      </c>
      <c r="F696" s="811" t="s">
        <v>1631</v>
      </c>
      <c r="G696" s="811" t="s">
        <v>1607</v>
      </c>
      <c r="H696" s="813">
        <v>39504</v>
      </c>
      <c r="I696" s="813">
        <v>39504</v>
      </c>
      <c r="J696" s="811" t="s">
        <v>1635</v>
      </c>
      <c r="K696" s="812">
        <v>31821</v>
      </c>
      <c r="L696" s="811" t="s">
        <v>1341</v>
      </c>
      <c r="M696" s="814"/>
      <c r="N696" s="811" t="s">
        <v>1635</v>
      </c>
      <c r="O696" s="812">
        <v>264863</v>
      </c>
      <c r="P696" s="811" t="s">
        <v>1341</v>
      </c>
      <c r="Q696" s="814"/>
      <c r="R696" s="811" t="s">
        <v>1341</v>
      </c>
      <c r="S696" s="811" t="s">
        <v>1341</v>
      </c>
      <c r="T696" s="812" t="b">
        <v>0</v>
      </c>
      <c r="U696" s="811" t="s">
        <v>1341</v>
      </c>
      <c r="V696" s="811" t="s">
        <v>1341</v>
      </c>
    </row>
    <row r="697" spans="1:22" x14ac:dyDescent="0.3">
      <c r="A697" s="811" t="s">
        <v>655</v>
      </c>
      <c r="B697" s="811" t="s">
        <v>1607</v>
      </c>
      <c r="C697" s="811" t="s">
        <v>612</v>
      </c>
      <c r="D697" s="812">
        <v>2006</v>
      </c>
      <c r="E697" s="811" t="s">
        <v>1655</v>
      </c>
      <c r="F697" s="811" t="s">
        <v>1634</v>
      </c>
      <c r="G697" s="811" t="s">
        <v>1607</v>
      </c>
      <c r="H697" s="813">
        <v>39512</v>
      </c>
      <c r="I697" s="813">
        <v>39512</v>
      </c>
      <c r="J697" s="811" t="s">
        <v>1635</v>
      </c>
      <c r="K697" s="812">
        <v>20235</v>
      </c>
      <c r="L697" s="811" t="s">
        <v>1341</v>
      </c>
      <c r="M697" s="814"/>
      <c r="N697" s="811" t="s">
        <v>1341</v>
      </c>
      <c r="O697" s="814"/>
      <c r="P697" s="811" t="s">
        <v>1341</v>
      </c>
      <c r="Q697" s="814"/>
      <c r="R697" s="811" t="s">
        <v>1341</v>
      </c>
      <c r="S697" s="811" t="s">
        <v>1341</v>
      </c>
      <c r="T697" s="812" t="b">
        <v>0</v>
      </c>
      <c r="U697" s="811" t="s">
        <v>1341</v>
      </c>
      <c r="V697" s="811" t="s">
        <v>1341</v>
      </c>
    </row>
    <row r="698" spans="1:22" x14ac:dyDescent="0.3">
      <c r="A698" s="811" t="s">
        <v>656</v>
      </c>
      <c r="B698" s="811" t="s">
        <v>1607</v>
      </c>
      <c r="C698" s="811" t="s">
        <v>612</v>
      </c>
      <c r="D698" s="812">
        <v>2006</v>
      </c>
      <c r="E698" s="811" t="s">
        <v>2474</v>
      </c>
      <c r="F698" s="811" t="s">
        <v>1652</v>
      </c>
      <c r="G698" s="811" t="s">
        <v>1607</v>
      </c>
      <c r="H698" s="813">
        <v>39524</v>
      </c>
      <c r="I698" s="813">
        <v>39524</v>
      </c>
      <c r="J698" s="811" t="s">
        <v>1635</v>
      </c>
      <c r="K698" s="812">
        <v>31225</v>
      </c>
      <c r="L698" s="811" t="s">
        <v>1341</v>
      </c>
      <c r="M698" s="814"/>
      <c r="N698" s="811" t="s">
        <v>1635</v>
      </c>
      <c r="O698" s="812">
        <v>51819</v>
      </c>
      <c r="P698" s="811" t="s">
        <v>1341</v>
      </c>
      <c r="Q698" s="814"/>
      <c r="R698" s="811" t="s">
        <v>1341</v>
      </c>
      <c r="S698" s="811" t="s">
        <v>1341</v>
      </c>
      <c r="T698" s="812" t="b">
        <v>0</v>
      </c>
      <c r="U698" s="811" t="s">
        <v>1341</v>
      </c>
      <c r="V698" s="811" t="s">
        <v>1341</v>
      </c>
    </row>
    <row r="699" spans="1:22" x14ac:dyDescent="0.3">
      <c r="A699" s="811" t="s">
        <v>657</v>
      </c>
      <c r="B699" s="811" t="s">
        <v>1607</v>
      </c>
      <c r="C699" s="811" t="s">
        <v>612</v>
      </c>
      <c r="D699" s="812">
        <v>2006</v>
      </c>
      <c r="E699" s="811" t="s">
        <v>1633</v>
      </c>
      <c r="F699" s="811" t="s">
        <v>1634</v>
      </c>
      <c r="G699" s="811" t="s">
        <v>1607</v>
      </c>
      <c r="H699" s="813">
        <v>39387</v>
      </c>
      <c r="I699" s="813">
        <v>39387</v>
      </c>
      <c r="J699" s="811" t="s">
        <v>1635</v>
      </c>
      <c r="K699" s="812">
        <v>53309</v>
      </c>
      <c r="L699" s="811" t="s">
        <v>1341</v>
      </c>
      <c r="M699" s="814"/>
      <c r="N699" s="811" t="s">
        <v>1635</v>
      </c>
      <c r="O699" s="812">
        <v>263740</v>
      </c>
      <c r="P699" s="811" t="s">
        <v>1341</v>
      </c>
      <c r="Q699" s="814"/>
      <c r="R699" s="811" t="s">
        <v>1341</v>
      </c>
      <c r="S699" s="811" t="s">
        <v>1341</v>
      </c>
      <c r="T699" s="812" t="b">
        <v>0</v>
      </c>
      <c r="U699" s="811" t="s">
        <v>1341</v>
      </c>
      <c r="V699" s="811" t="s">
        <v>1341</v>
      </c>
    </row>
    <row r="700" spans="1:22" x14ac:dyDescent="0.3">
      <c r="A700" s="811" t="s">
        <v>658</v>
      </c>
      <c r="B700" s="811" t="s">
        <v>1607</v>
      </c>
      <c r="C700" s="811" t="s">
        <v>612</v>
      </c>
      <c r="D700" s="812">
        <v>2006</v>
      </c>
      <c r="E700" s="811" t="s">
        <v>1655</v>
      </c>
      <c r="F700" s="811" t="s">
        <v>1634</v>
      </c>
      <c r="G700" s="811" t="s">
        <v>1607</v>
      </c>
      <c r="H700" s="813">
        <v>39512</v>
      </c>
      <c r="I700" s="813">
        <v>39512</v>
      </c>
      <c r="J700" s="811" t="s">
        <v>1635</v>
      </c>
      <c r="K700" s="812">
        <v>32528</v>
      </c>
      <c r="L700" s="811" t="s">
        <v>1341</v>
      </c>
      <c r="M700" s="814"/>
      <c r="N700" s="811" t="s">
        <v>1635</v>
      </c>
      <c r="O700" s="812">
        <v>225631</v>
      </c>
      <c r="P700" s="811" t="s">
        <v>1341</v>
      </c>
      <c r="Q700" s="814"/>
      <c r="R700" s="811" t="s">
        <v>1341</v>
      </c>
      <c r="S700" s="811" t="s">
        <v>1341</v>
      </c>
      <c r="T700" s="812" t="b">
        <v>0</v>
      </c>
      <c r="U700" s="811" t="s">
        <v>1341</v>
      </c>
      <c r="V700" s="811" t="s">
        <v>1341</v>
      </c>
    </row>
    <row r="701" spans="1:22" x14ac:dyDescent="0.3">
      <c r="A701" s="811" t="s">
        <v>659</v>
      </c>
      <c r="B701" s="811" t="s">
        <v>1607</v>
      </c>
      <c r="C701" s="811" t="s">
        <v>612</v>
      </c>
      <c r="D701" s="812">
        <v>2006</v>
      </c>
      <c r="E701" s="811" t="s">
        <v>1630</v>
      </c>
      <c r="F701" s="811" t="s">
        <v>1631</v>
      </c>
      <c r="G701" s="811" t="s">
        <v>1607</v>
      </c>
      <c r="H701" s="813">
        <v>39519</v>
      </c>
      <c r="I701" s="813">
        <v>39519</v>
      </c>
      <c r="J701" s="811" t="s">
        <v>1635</v>
      </c>
      <c r="K701" s="812">
        <v>30440</v>
      </c>
      <c r="L701" s="811" t="s">
        <v>1644</v>
      </c>
      <c r="M701" s="812">
        <v>754</v>
      </c>
      <c r="N701" s="811" t="s">
        <v>1635</v>
      </c>
      <c r="O701" s="812">
        <v>127706</v>
      </c>
      <c r="P701" s="811" t="s">
        <v>1644</v>
      </c>
      <c r="Q701" s="812">
        <v>6632</v>
      </c>
      <c r="R701" s="811" t="s">
        <v>1341</v>
      </c>
      <c r="S701" s="811" t="s">
        <v>1341</v>
      </c>
      <c r="T701" s="812" t="b">
        <v>0</v>
      </c>
      <c r="U701" s="811" t="s">
        <v>1341</v>
      </c>
      <c r="V701" s="811" t="s">
        <v>1341</v>
      </c>
    </row>
    <row r="702" spans="1:22" x14ac:dyDescent="0.3">
      <c r="A702" s="811" t="s">
        <v>650</v>
      </c>
      <c r="B702" s="811" t="s">
        <v>1607</v>
      </c>
      <c r="C702" s="811" t="s">
        <v>612</v>
      </c>
      <c r="D702" s="812">
        <v>2006</v>
      </c>
      <c r="E702" s="811" t="s">
        <v>2474</v>
      </c>
      <c r="F702" s="811" t="s">
        <v>1652</v>
      </c>
      <c r="G702" s="811" t="s">
        <v>1607</v>
      </c>
      <c r="H702" s="813">
        <v>39363</v>
      </c>
      <c r="I702" s="813">
        <v>39363</v>
      </c>
      <c r="J702" s="811" t="s">
        <v>1635</v>
      </c>
      <c r="K702" s="812">
        <v>53021</v>
      </c>
      <c r="L702" s="811" t="s">
        <v>1341</v>
      </c>
      <c r="M702" s="814"/>
      <c r="N702" s="811" t="s">
        <v>1635</v>
      </c>
      <c r="O702" s="812">
        <v>268316</v>
      </c>
      <c r="P702" s="811" t="s">
        <v>1341</v>
      </c>
      <c r="Q702" s="814"/>
      <c r="R702" s="811" t="s">
        <v>1341</v>
      </c>
      <c r="S702" s="811" t="s">
        <v>1341</v>
      </c>
      <c r="T702" s="812" t="b">
        <v>0</v>
      </c>
      <c r="U702" s="811" t="s">
        <v>1341</v>
      </c>
      <c r="V702" s="811" t="s">
        <v>1341</v>
      </c>
    </row>
    <row r="703" spans="1:22" x14ac:dyDescent="0.3">
      <c r="A703" s="811" t="s">
        <v>667</v>
      </c>
      <c r="B703" s="811" t="s">
        <v>1607</v>
      </c>
      <c r="C703" s="811" t="s">
        <v>612</v>
      </c>
      <c r="D703" s="812">
        <v>2006</v>
      </c>
      <c r="E703" s="811" t="s">
        <v>1642</v>
      </c>
      <c r="F703" s="811" t="s">
        <v>1643</v>
      </c>
      <c r="G703" s="811" t="s">
        <v>1607</v>
      </c>
      <c r="H703" s="813">
        <v>39488</v>
      </c>
      <c r="I703" s="813">
        <v>39488</v>
      </c>
      <c r="J703" s="811" t="s">
        <v>1635</v>
      </c>
      <c r="K703" s="812">
        <v>50426</v>
      </c>
      <c r="L703" s="811" t="s">
        <v>1644</v>
      </c>
      <c r="M703" s="812">
        <v>561</v>
      </c>
      <c r="N703" s="811" t="s">
        <v>1635</v>
      </c>
      <c r="O703" s="812">
        <v>298312</v>
      </c>
      <c r="P703" s="811" t="s">
        <v>1644</v>
      </c>
      <c r="Q703" s="812">
        <v>5460</v>
      </c>
      <c r="R703" s="811" t="s">
        <v>250</v>
      </c>
      <c r="S703" s="811" t="s">
        <v>668</v>
      </c>
      <c r="T703" s="812" t="b">
        <v>0</v>
      </c>
      <c r="U703" s="811" t="s">
        <v>1341</v>
      </c>
      <c r="V703" s="811" t="s">
        <v>1341</v>
      </c>
    </row>
    <row r="704" spans="1:22" x14ac:dyDescent="0.3">
      <c r="A704" s="811" t="s">
        <v>660</v>
      </c>
      <c r="B704" s="811" t="s">
        <v>1607</v>
      </c>
      <c r="C704" s="811" t="s">
        <v>612</v>
      </c>
      <c r="D704" s="812">
        <v>2006</v>
      </c>
      <c r="E704" s="811" t="s">
        <v>1655</v>
      </c>
      <c r="F704" s="811" t="s">
        <v>2477</v>
      </c>
      <c r="G704" s="811" t="s">
        <v>1607</v>
      </c>
      <c r="H704" s="813">
        <v>39512</v>
      </c>
      <c r="I704" s="813">
        <v>39514</v>
      </c>
      <c r="J704" s="811" t="s">
        <v>1635</v>
      </c>
      <c r="K704" s="812">
        <v>31755</v>
      </c>
      <c r="L704" s="811" t="s">
        <v>1341</v>
      </c>
      <c r="M704" s="814"/>
      <c r="N704" s="811" t="s">
        <v>1635</v>
      </c>
      <c r="O704" s="812">
        <v>78929</v>
      </c>
      <c r="P704" s="811" t="s">
        <v>1341</v>
      </c>
      <c r="Q704" s="814"/>
      <c r="R704" s="811" t="s">
        <v>1341</v>
      </c>
      <c r="S704" s="811" t="s">
        <v>1341</v>
      </c>
      <c r="T704" s="812" t="b">
        <v>0</v>
      </c>
      <c r="U704" s="811" t="s">
        <v>1341</v>
      </c>
      <c r="V704" s="811" t="s">
        <v>1341</v>
      </c>
    </row>
    <row r="705" spans="1:22" x14ac:dyDescent="0.3">
      <c r="A705" s="811" t="s">
        <v>614</v>
      </c>
      <c r="B705" s="811" t="s">
        <v>1607</v>
      </c>
      <c r="C705" s="811" t="s">
        <v>612</v>
      </c>
      <c r="D705" s="812">
        <v>2007</v>
      </c>
      <c r="E705" s="811" t="s">
        <v>1651</v>
      </c>
      <c r="F705" s="811" t="s">
        <v>2473</v>
      </c>
      <c r="G705" s="811" t="s">
        <v>1607</v>
      </c>
      <c r="H705" s="813">
        <v>39885</v>
      </c>
      <c r="I705" s="813">
        <v>39889</v>
      </c>
      <c r="J705" s="811" t="s">
        <v>1608</v>
      </c>
      <c r="K705" s="812">
        <v>43408</v>
      </c>
      <c r="L705" s="811" t="s">
        <v>1613</v>
      </c>
      <c r="M705" s="812">
        <v>345</v>
      </c>
      <c r="N705" s="811" t="s">
        <v>1608</v>
      </c>
      <c r="O705" s="812">
        <v>222527</v>
      </c>
      <c r="P705" s="811" t="s">
        <v>1613</v>
      </c>
      <c r="Q705" s="812">
        <v>5403</v>
      </c>
      <c r="R705" s="811" t="s">
        <v>1341</v>
      </c>
      <c r="S705" s="811" t="s">
        <v>1341</v>
      </c>
      <c r="T705" s="812" t="b">
        <v>0</v>
      </c>
      <c r="U705" s="811" t="s">
        <v>1341</v>
      </c>
      <c r="V705" s="811" t="s">
        <v>1341</v>
      </c>
    </row>
    <row r="706" spans="1:22" x14ac:dyDescent="0.3">
      <c r="A706" s="811" t="s">
        <v>675</v>
      </c>
      <c r="B706" s="811" t="s">
        <v>1607</v>
      </c>
      <c r="C706" s="811" t="s">
        <v>612</v>
      </c>
      <c r="D706" s="812">
        <v>2007</v>
      </c>
      <c r="E706" s="811" t="s">
        <v>1630</v>
      </c>
      <c r="F706" s="811" t="s">
        <v>1631</v>
      </c>
      <c r="G706" s="811" t="s">
        <v>1607</v>
      </c>
      <c r="H706" s="813">
        <v>39748</v>
      </c>
      <c r="I706" s="813">
        <v>39748</v>
      </c>
      <c r="J706" s="811" t="s">
        <v>1608</v>
      </c>
      <c r="K706" s="812">
        <v>53618</v>
      </c>
      <c r="L706" s="811" t="s">
        <v>1341</v>
      </c>
      <c r="M706" s="814"/>
      <c r="N706" s="811" t="s">
        <v>1608</v>
      </c>
      <c r="O706" s="812">
        <v>249845</v>
      </c>
      <c r="P706" s="811" t="s">
        <v>1613</v>
      </c>
      <c r="Q706" s="812">
        <v>284</v>
      </c>
      <c r="R706" s="811" t="s">
        <v>1341</v>
      </c>
      <c r="S706" s="811" t="s">
        <v>1341</v>
      </c>
      <c r="T706" s="812" t="b">
        <v>0</v>
      </c>
      <c r="U706" s="811" t="s">
        <v>1341</v>
      </c>
      <c r="V706" s="811" t="s">
        <v>1341</v>
      </c>
    </row>
    <row r="707" spans="1:22" x14ac:dyDescent="0.3">
      <c r="A707" s="811" t="s">
        <v>613</v>
      </c>
      <c r="B707" s="811" t="s">
        <v>1607</v>
      </c>
      <c r="C707" s="811" t="s">
        <v>612</v>
      </c>
      <c r="D707" s="812">
        <v>2007</v>
      </c>
      <c r="E707" s="811" t="s">
        <v>1662</v>
      </c>
      <c r="F707" s="811" t="s">
        <v>1663</v>
      </c>
      <c r="G707" s="811" t="s">
        <v>1607</v>
      </c>
      <c r="H707" s="813">
        <v>39860</v>
      </c>
      <c r="I707" s="813">
        <v>39872</v>
      </c>
      <c r="J707" s="811" t="s">
        <v>1635</v>
      </c>
      <c r="K707" s="812">
        <v>30001</v>
      </c>
      <c r="L707" s="811" t="s">
        <v>1644</v>
      </c>
      <c r="M707" s="812">
        <v>437</v>
      </c>
      <c r="N707" s="811" t="s">
        <v>1635</v>
      </c>
      <c r="O707" s="812">
        <v>635810</v>
      </c>
      <c r="P707" s="811" t="s">
        <v>1644</v>
      </c>
      <c r="Q707" s="812">
        <v>11206</v>
      </c>
      <c r="R707" s="811" t="s">
        <v>1341</v>
      </c>
      <c r="S707" s="811" t="s">
        <v>1341</v>
      </c>
      <c r="T707" s="812" t="b">
        <v>0</v>
      </c>
      <c r="U707" s="811" t="s">
        <v>1341</v>
      </c>
      <c r="V707" s="811" t="s">
        <v>1341</v>
      </c>
    </row>
    <row r="708" spans="1:22" x14ac:dyDescent="0.3">
      <c r="A708" s="811" t="s">
        <v>615</v>
      </c>
      <c r="B708" s="811" t="s">
        <v>1607</v>
      </c>
      <c r="C708" s="811" t="s">
        <v>612</v>
      </c>
      <c r="D708" s="812">
        <v>2007</v>
      </c>
      <c r="E708" s="811" t="s">
        <v>1651</v>
      </c>
      <c r="F708" s="811" t="s">
        <v>1652</v>
      </c>
      <c r="G708" s="811" t="s">
        <v>1607</v>
      </c>
      <c r="H708" s="813">
        <v>39888</v>
      </c>
      <c r="I708" s="813">
        <v>39897</v>
      </c>
      <c r="J708" s="811" t="s">
        <v>1635</v>
      </c>
      <c r="K708" s="812">
        <v>41819</v>
      </c>
      <c r="L708" s="811" t="s">
        <v>1644</v>
      </c>
      <c r="M708" s="812">
        <v>698</v>
      </c>
      <c r="N708" s="811" t="s">
        <v>1635</v>
      </c>
      <c r="O708" s="812">
        <v>270581</v>
      </c>
      <c r="P708" s="811" t="s">
        <v>1341</v>
      </c>
      <c r="Q708" s="814"/>
      <c r="R708" s="811" t="s">
        <v>1341</v>
      </c>
      <c r="S708" s="811" t="s">
        <v>1341</v>
      </c>
      <c r="T708" s="812" t="b">
        <v>0</v>
      </c>
      <c r="U708" s="811" t="s">
        <v>1341</v>
      </c>
      <c r="V708" s="811" t="s">
        <v>1341</v>
      </c>
    </row>
    <row r="709" spans="1:22" x14ac:dyDescent="0.3">
      <c r="A709" s="811" t="s">
        <v>674</v>
      </c>
      <c r="B709" s="811" t="s">
        <v>1607</v>
      </c>
      <c r="C709" s="811" t="s">
        <v>612</v>
      </c>
      <c r="D709" s="812">
        <v>2007</v>
      </c>
      <c r="E709" s="811" t="s">
        <v>1642</v>
      </c>
      <c r="F709" s="811" t="s">
        <v>1643</v>
      </c>
      <c r="G709" s="811" t="s">
        <v>1607</v>
      </c>
      <c r="H709" s="813">
        <v>39759</v>
      </c>
      <c r="I709" s="813">
        <v>39759</v>
      </c>
      <c r="J709" s="811" t="s">
        <v>1635</v>
      </c>
      <c r="K709" s="812">
        <v>30744</v>
      </c>
      <c r="L709" s="811" t="s">
        <v>1644</v>
      </c>
      <c r="M709" s="812">
        <v>577</v>
      </c>
      <c r="N709" s="811" t="s">
        <v>1341</v>
      </c>
      <c r="O709" s="814"/>
      <c r="P709" s="811" t="s">
        <v>1341</v>
      </c>
      <c r="Q709" s="814"/>
      <c r="R709" s="811" t="s">
        <v>258</v>
      </c>
      <c r="S709" s="811" t="s">
        <v>617</v>
      </c>
      <c r="T709" s="812" t="b">
        <v>0</v>
      </c>
      <c r="U709" s="811" t="s">
        <v>1341</v>
      </c>
      <c r="V709" s="811" t="s">
        <v>1341</v>
      </c>
    </row>
    <row r="710" spans="1:22" x14ac:dyDescent="0.3">
      <c r="A710" s="811" t="s">
        <v>673</v>
      </c>
      <c r="B710" s="811" t="s">
        <v>1607</v>
      </c>
      <c r="C710" s="811" t="s">
        <v>612</v>
      </c>
      <c r="D710" s="812">
        <v>2007</v>
      </c>
      <c r="E710" s="811" t="s">
        <v>1633</v>
      </c>
      <c r="F710" s="811" t="s">
        <v>1634</v>
      </c>
      <c r="G710" s="811" t="s">
        <v>1607</v>
      </c>
      <c r="H710" s="813">
        <v>39853</v>
      </c>
      <c r="I710" s="813">
        <v>39875</v>
      </c>
      <c r="J710" s="811" t="s">
        <v>1635</v>
      </c>
      <c r="K710" s="812">
        <v>25269</v>
      </c>
      <c r="L710" s="811" t="s">
        <v>1644</v>
      </c>
      <c r="M710" s="812">
        <v>47</v>
      </c>
      <c r="N710" s="811" t="s">
        <v>1635</v>
      </c>
      <c r="O710" s="812">
        <v>1335847</v>
      </c>
      <c r="P710" s="811" t="s">
        <v>1644</v>
      </c>
      <c r="Q710" s="812">
        <v>4841</v>
      </c>
      <c r="R710" s="811" t="s">
        <v>1341</v>
      </c>
      <c r="S710" s="811" t="s">
        <v>1341</v>
      </c>
      <c r="T710" s="812" t="b">
        <v>0</v>
      </c>
      <c r="U710" s="811" t="s">
        <v>1341</v>
      </c>
      <c r="V710" s="811" t="s">
        <v>1341</v>
      </c>
    </row>
    <row r="711" spans="1:22" x14ac:dyDescent="0.3">
      <c r="A711" s="811" t="s">
        <v>616</v>
      </c>
      <c r="B711" s="811" t="s">
        <v>1607</v>
      </c>
      <c r="C711" s="811" t="s">
        <v>612</v>
      </c>
      <c r="D711" s="812">
        <v>2007</v>
      </c>
      <c r="E711" s="811" t="s">
        <v>1642</v>
      </c>
      <c r="F711" s="811" t="s">
        <v>1643</v>
      </c>
      <c r="G711" s="811" t="s">
        <v>1607</v>
      </c>
      <c r="H711" s="813">
        <v>39759</v>
      </c>
      <c r="I711" s="813">
        <v>39759</v>
      </c>
      <c r="J711" s="811" t="s">
        <v>1635</v>
      </c>
      <c r="K711" s="812">
        <v>82691</v>
      </c>
      <c r="L711" s="811" t="s">
        <v>1341</v>
      </c>
      <c r="M711" s="814"/>
      <c r="N711" s="811" t="s">
        <v>1635</v>
      </c>
      <c r="O711" s="812">
        <v>1364</v>
      </c>
      <c r="P711" s="811" t="s">
        <v>1341</v>
      </c>
      <c r="Q711" s="814"/>
      <c r="R711" s="811" t="s">
        <v>258</v>
      </c>
      <c r="S711" s="811" t="s">
        <v>617</v>
      </c>
      <c r="T711" s="812" t="b">
        <v>0</v>
      </c>
      <c r="U711" s="811" t="s">
        <v>1341</v>
      </c>
      <c r="V711" s="811" t="s">
        <v>1341</v>
      </c>
    </row>
    <row r="712" spans="1:22" x14ac:dyDescent="0.3">
      <c r="A712" s="811" t="s">
        <v>621</v>
      </c>
      <c r="B712" s="811" t="s">
        <v>1607</v>
      </c>
      <c r="C712" s="811" t="s">
        <v>612</v>
      </c>
      <c r="D712" s="812">
        <v>2007</v>
      </c>
      <c r="E712" s="811" t="s">
        <v>1642</v>
      </c>
      <c r="F712" s="811" t="s">
        <v>1643</v>
      </c>
      <c r="G712" s="811" t="s">
        <v>1607</v>
      </c>
      <c r="H712" s="813">
        <v>39850</v>
      </c>
      <c r="I712" s="813">
        <v>39850</v>
      </c>
      <c r="J712" s="811" t="s">
        <v>1635</v>
      </c>
      <c r="K712" s="812">
        <v>92537</v>
      </c>
      <c r="L712" s="811" t="s">
        <v>1644</v>
      </c>
      <c r="M712" s="812">
        <v>2736</v>
      </c>
      <c r="N712" s="811" t="s">
        <v>1635</v>
      </c>
      <c r="O712" s="812">
        <v>6673</v>
      </c>
      <c r="P712" s="811" t="s">
        <v>1644</v>
      </c>
      <c r="Q712" s="812">
        <v>1374</v>
      </c>
      <c r="R712" s="811" t="s">
        <v>258</v>
      </c>
      <c r="S712" s="811" t="s">
        <v>622</v>
      </c>
      <c r="T712" s="812" t="b">
        <v>0</v>
      </c>
      <c r="U712" s="811" t="s">
        <v>1341</v>
      </c>
      <c r="V712" s="811" t="s">
        <v>1341</v>
      </c>
    </row>
    <row r="713" spans="1:22" x14ac:dyDescent="0.3">
      <c r="A713" s="811" t="s">
        <v>611</v>
      </c>
      <c r="B713" s="811" t="s">
        <v>1607</v>
      </c>
      <c r="C713" s="811" t="s">
        <v>612</v>
      </c>
      <c r="D713" s="812">
        <v>2007</v>
      </c>
      <c r="E713" s="811" t="s">
        <v>1655</v>
      </c>
      <c r="F713" s="811" t="s">
        <v>2477</v>
      </c>
      <c r="G713" s="811" t="s">
        <v>1607</v>
      </c>
      <c r="H713" s="813">
        <v>39875</v>
      </c>
      <c r="I713" s="813">
        <v>39876</v>
      </c>
      <c r="J713" s="811" t="s">
        <v>1635</v>
      </c>
      <c r="K713" s="812">
        <v>30721</v>
      </c>
      <c r="L713" s="811" t="s">
        <v>1644</v>
      </c>
      <c r="M713" s="812">
        <v>139</v>
      </c>
      <c r="N713" s="811" t="s">
        <v>1635</v>
      </c>
      <c r="O713" s="812">
        <v>81249</v>
      </c>
      <c r="P713" s="811" t="s">
        <v>1644</v>
      </c>
      <c r="Q713" s="812">
        <v>261</v>
      </c>
      <c r="R713" s="811" t="s">
        <v>1341</v>
      </c>
      <c r="S713" s="811" t="s">
        <v>1341</v>
      </c>
      <c r="T713" s="812" t="b">
        <v>0</v>
      </c>
      <c r="U713" s="811" t="s">
        <v>1341</v>
      </c>
      <c r="V713" s="811" t="s">
        <v>1341</v>
      </c>
    </row>
    <row r="714" spans="1:22" x14ac:dyDescent="0.3">
      <c r="A714" s="811" t="s">
        <v>619</v>
      </c>
      <c r="B714" s="811" t="s">
        <v>1607</v>
      </c>
      <c r="C714" s="811" t="s">
        <v>612</v>
      </c>
      <c r="D714" s="812">
        <v>2007</v>
      </c>
      <c r="E714" s="811" t="s">
        <v>1642</v>
      </c>
      <c r="F714" s="811" t="s">
        <v>1643</v>
      </c>
      <c r="G714" s="811" t="s">
        <v>1607</v>
      </c>
      <c r="H714" s="813">
        <v>39858</v>
      </c>
      <c r="I714" s="813">
        <v>39874</v>
      </c>
      <c r="J714" s="811" t="s">
        <v>1635</v>
      </c>
      <c r="K714" s="812">
        <v>104073</v>
      </c>
      <c r="L714" s="811" t="s">
        <v>1644</v>
      </c>
      <c r="M714" s="812">
        <v>3529</v>
      </c>
      <c r="N714" s="811" t="s">
        <v>1341</v>
      </c>
      <c r="O714" s="814"/>
      <c r="P714" s="811" t="s">
        <v>1341</v>
      </c>
      <c r="Q714" s="814"/>
      <c r="R714" s="811" t="s">
        <v>258</v>
      </c>
      <c r="S714" s="811" t="s">
        <v>620</v>
      </c>
      <c r="T714" s="812" t="b">
        <v>0</v>
      </c>
      <c r="U714" s="811" t="s">
        <v>1341</v>
      </c>
      <c r="V714" s="811" t="s">
        <v>1341</v>
      </c>
    </row>
    <row r="715" spans="1:22" x14ac:dyDescent="0.3">
      <c r="A715" s="811" t="s">
        <v>618</v>
      </c>
      <c r="B715" s="811" t="s">
        <v>1607</v>
      </c>
      <c r="C715" s="811" t="s">
        <v>612</v>
      </c>
      <c r="D715" s="812">
        <v>2007</v>
      </c>
      <c r="E715" s="811" t="s">
        <v>1662</v>
      </c>
      <c r="F715" s="811" t="s">
        <v>2476</v>
      </c>
      <c r="G715" s="811" t="s">
        <v>1607</v>
      </c>
      <c r="H715" s="813">
        <v>39658</v>
      </c>
      <c r="I715" s="813">
        <v>39669</v>
      </c>
      <c r="J715" s="811" t="s">
        <v>1635</v>
      </c>
      <c r="K715" s="812">
        <v>107788</v>
      </c>
      <c r="L715" s="811" t="s">
        <v>1644</v>
      </c>
      <c r="M715" s="812">
        <v>218</v>
      </c>
      <c r="N715" s="811" t="s">
        <v>1635</v>
      </c>
      <c r="O715" s="812">
        <v>38441</v>
      </c>
      <c r="P715" s="811" t="s">
        <v>1644</v>
      </c>
      <c r="Q715" s="812">
        <v>1548</v>
      </c>
      <c r="R715" s="811" t="s">
        <v>1341</v>
      </c>
      <c r="S715" s="811" t="s">
        <v>1341</v>
      </c>
      <c r="T715" s="812" t="b">
        <v>0</v>
      </c>
      <c r="U715" s="811" t="s">
        <v>1341</v>
      </c>
      <c r="V715" s="811" t="s">
        <v>1341</v>
      </c>
    </row>
    <row r="716" spans="1:22" x14ac:dyDescent="0.3">
      <c r="A716" s="811" t="s">
        <v>672</v>
      </c>
      <c r="B716" s="811" t="s">
        <v>1607</v>
      </c>
      <c r="C716" s="811" t="s">
        <v>612</v>
      </c>
      <c r="D716" s="812">
        <v>2007</v>
      </c>
      <c r="E716" s="811" t="s">
        <v>1655</v>
      </c>
      <c r="F716" s="811" t="s">
        <v>1634</v>
      </c>
      <c r="G716" s="811" t="s">
        <v>1607</v>
      </c>
      <c r="H716" s="813">
        <v>39755</v>
      </c>
      <c r="I716" s="813">
        <v>39770</v>
      </c>
      <c r="J716" s="811" t="s">
        <v>1635</v>
      </c>
      <c r="K716" s="812">
        <v>48629</v>
      </c>
      <c r="L716" s="811" t="s">
        <v>1644</v>
      </c>
      <c r="M716" s="812">
        <v>1071</v>
      </c>
      <c r="N716" s="811" t="s">
        <v>1635</v>
      </c>
      <c r="O716" s="812">
        <v>229921</v>
      </c>
      <c r="P716" s="811" t="s">
        <v>1644</v>
      </c>
      <c r="Q716" s="812">
        <v>3454</v>
      </c>
      <c r="R716" s="811" t="s">
        <v>1341</v>
      </c>
      <c r="S716" s="811" t="s">
        <v>1341</v>
      </c>
      <c r="T716" s="812" t="b">
        <v>0</v>
      </c>
      <c r="U716" s="811" t="s">
        <v>1341</v>
      </c>
      <c r="V716" s="811" t="s">
        <v>1341</v>
      </c>
    </row>
    <row r="717" spans="1:22" x14ac:dyDescent="0.3">
      <c r="A717" s="811" t="s">
        <v>649</v>
      </c>
      <c r="B717" s="811" t="s">
        <v>1607</v>
      </c>
      <c r="C717" s="811" t="s">
        <v>612</v>
      </c>
      <c r="D717" s="812">
        <v>2007</v>
      </c>
      <c r="E717" s="811" t="s">
        <v>1630</v>
      </c>
      <c r="F717" s="811" t="s">
        <v>1631</v>
      </c>
      <c r="G717" s="811" t="s">
        <v>1607</v>
      </c>
      <c r="H717" s="813">
        <v>39888</v>
      </c>
      <c r="I717" s="813">
        <v>39889</v>
      </c>
      <c r="J717" s="811" t="s">
        <v>1635</v>
      </c>
      <c r="K717" s="812">
        <v>30709</v>
      </c>
      <c r="L717" s="811" t="s">
        <v>1644</v>
      </c>
      <c r="M717" s="812">
        <v>123</v>
      </c>
      <c r="N717" s="811" t="s">
        <v>1635</v>
      </c>
      <c r="O717" s="812">
        <v>399381</v>
      </c>
      <c r="P717" s="811" t="s">
        <v>1644</v>
      </c>
      <c r="Q717" s="812">
        <v>19013</v>
      </c>
      <c r="R717" s="811" t="s">
        <v>1341</v>
      </c>
      <c r="S717" s="811" t="s">
        <v>1341</v>
      </c>
      <c r="T717" s="812" t="b">
        <v>0</v>
      </c>
      <c r="U717" s="811" t="s">
        <v>1341</v>
      </c>
      <c r="V717" s="811" t="s">
        <v>1341</v>
      </c>
    </row>
    <row r="718" spans="1:22" x14ac:dyDescent="0.3">
      <c r="A718" s="811" t="s">
        <v>1636</v>
      </c>
      <c r="B718" s="811" t="s">
        <v>1607</v>
      </c>
      <c r="C718" s="811" t="s">
        <v>612</v>
      </c>
      <c r="D718" s="812">
        <v>2008</v>
      </c>
      <c r="E718" s="811" t="s">
        <v>1630</v>
      </c>
      <c r="F718" s="811" t="s">
        <v>1631</v>
      </c>
      <c r="G718" s="811" t="s">
        <v>1607</v>
      </c>
      <c r="H718" s="813">
        <v>40268</v>
      </c>
      <c r="I718" s="813">
        <v>40276</v>
      </c>
      <c r="J718" s="811" t="s">
        <v>1608</v>
      </c>
      <c r="K718" s="812">
        <v>43649</v>
      </c>
      <c r="L718" s="811" t="s">
        <v>1341</v>
      </c>
      <c r="M718" s="814"/>
      <c r="N718" s="811" t="s">
        <v>1608</v>
      </c>
      <c r="O718" s="812">
        <v>387385</v>
      </c>
      <c r="P718" s="811" t="s">
        <v>1341</v>
      </c>
      <c r="Q718" s="814"/>
      <c r="R718" s="811" t="s">
        <v>1341</v>
      </c>
      <c r="S718" s="811" t="s">
        <v>1341</v>
      </c>
      <c r="T718" s="812" t="b">
        <v>0</v>
      </c>
      <c r="U718" s="811" t="s">
        <v>1341</v>
      </c>
      <c r="V718" s="811" t="s">
        <v>1341</v>
      </c>
    </row>
    <row r="719" spans="1:22" x14ac:dyDescent="0.3">
      <c r="A719" s="811" t="s">
        <v>1657</v>
      </c>
      <c r="B719" s="811" t="s">
        <v>1607</v>
      </c>
      <c r="C719" s="811" t="s">
        <v>612</v>
      </c>
      <c r="D719" s="812">
        <v>2008</v>
      </c>
      <c r="E719" s="811" t="s">
        <v>1633</v>
      </c>
      <c r="F719" s="811" t="s">
        <v>1634</v>
      </c>
      <c r="G719" s="811" t="s">
        <v>1607</v>
      </c>
      <c r="H719" s="813">
        <v>40270</v>
      </c>
      <c r="I719" s="813">
        <v>40270</v>
      </c>
      <c r="J719" s="811" t="s">
        <v>1635</v>
      </c>
      <c r="K719" s="812">
        <v>11453</v>
      </c>
      <c r="L719" s="811" t="s">
        <v>1341</v>
      </c>
      <c r="M719" s="814"/>
      <c r="N719" s="811" t="s">
        <v>1635</v>
      </c>
      <c r="O719" s="812">
        <v>128747</v>
      </c>
      <c r="P719" s="811" t="s">
        <v>1341</v>
      </c>
      <c r="Q719" s="814"/>
      <c r="R719" s="811" t="s">
        <v>1341</v>
      </c>
      <c r="S719" s="811" t="s">
        <v>1341</v>
      </c>
      <c r="T719" s="812" t="b">
        <v>0</v>
      </c>
      <c r="U719" s="811" t="s">
        <v>1341</v>
      </c>
      <c r="V719" s="811" t="s">
        <v>1341</v>
      </c>
    </row>
    <row r="720" spans="1:22" x14ac:dyDescent="0.3">
      <c r="A720" s="811" t="s">
        <v>1654</v>
      </c>
      <c r="B720" s="811" t="s">
        <v>1607</v>
      </c>
      <c r="C720" s="811" t="s">
        <v>612</v>
      </c>
      <c r="D720" s="812">
        <v>2008</v>
      </c>
      <c r="E720" s="811" t="s">
        <v>1655</v>
      </c>
      <c r="F720" s="811" t="s">
        <v>1634</v>
      </c>
      <c r="G720" s="811" t="s">
        <v>1607</v>
      </c>
      <c r="H720" s="813">
        <v>40247</v>
      </c>
      <c r="I720" s="813">
        <v>40247</v>
      </c>
      <c r="J720" s="811" t="s">
        <v>1635</v>
      </c>
      <c r="K720" s="812">
        <v>112211</v>
      </c>
      <c r="L720" s="811" t="s">
        <v>1644</v>
      </c>
      <c r="M720" s="812">
        <v>428</v>
      </c>
      <c r="N720" s="811" t="s">
        <v>1635</v>
      </c>
      <c r="O720" s="812">
        <v>265750</v>
      </c>
      <c r="P720" s="811" t="s">
        <v>1341</v>
      </c>
      <c r="Q720" s="814"/>
      <c r="R720" s="811" t="s">
        <v>1341</v>
      </c>
      <c r="S720" s="811" t="s">
        <v>1341</v>
      </c>
      <c r="T720" s="812" t="b">
        <v>0</v>
      </c>
      <c r="U720" s="811" t="s">
        <v>1341</v>
      </c>
      <c r="V720" s="811" t="s">
        <v>1341</v>
      </c>
    </row>
    <row r="721" spans="1:22" x14ac:dyDescent="0.3">
      <c r="A721" s="811" t="s">
        <v>1653</v>
      </c>
      <c r="B721" s="811" t="s">
        <v>1607</v>
      </c>
      <c r="C721" s="811" t="s">
        <v>612</v>
      </c>
      <c r="D721" s="812">
        <v>2008</v>
      </c>
      <c r="E721" s="811" t="s">
        <v>1651</v>
      </c>
      <c r="F721" s="811" t="s">
        <v>1652</v>
      </c>
      <c r="G721" s="811" t="s">
        <v>1607</v>
      </c>
      <c r="H721" s="813">
        <v>40219</v>
      </c>
      <c r="I721" s="813">
        <v>40219</v>
      </c>
      <c r="J721" s="811" t="s">
        <v>1608</v>
      </c>
      <c r="K721" s="812">
        <v>47180</v>
      </c>
      <c r="L721" s="811" t="s">
        <v>1613</v>
      </c>
      <c r="M721" s="812">
        <v>96</v>
      </c>
      <c r="N721" s="811" t="s">
        <v>1608</v>
      </c>
      <c r="O721" s="812">
        <v>308893</v>
      </c>
      <c r="P721" s="811" t="s">
        <v>1341</v>
      </c>
      <c r="Q721" s="814"/>
      <c r="R721" s="811" t="s">
        <v>1341</v>
      </c>
      <c r="S721" s="811" t="s">
        <v>1341</v>
      </c>
      <c r="T721" s="812" t="b">
        <v>0</v>
      </c>
      <c r="U721" s="811" t="s">
        <v>1341</v>
      </c>
      <c r="V721" s="811" t="s">
        <v>1341</v>
      </c>
    </row>
    <row r="722" spans="1:22" x14ac:dyDescent="0.3">
      <c r="A722" s="811" t="s">
        <v>1650</v>
      </c>
      <c r="B722" s="811" t="s">
        <v>1607</v>
      </c>
      <c r="C722" s="811" t="s">
        <v>612</v>
      </c>
      <c r="D722" s="812">
        <v>2008</v>
      </c>
      <c r="E722" s="811" t="s">
        <v>1651</v>
      </c>
      <c r="F722" s="811" t="s">
        <v>1652</v>
      </c>
      <c r="G722" s="811" t="s">
        <v>1607</v>
      </c>
      <c r="H722" s="813">
        <v>40098</v>
      </c>
      <c r="I722" s="813">
        <v>40098</v>
      </c>
      <c r="J722" s="811" t="s">
        <v>1608</v>
      </c>
      <c r="K722" s="812">
        <v>47308</v>
      </c>
      <c r="L722" s="811" t="s">
        <v>1613</v>
      </c>
      <c r="M722" s="812">
        <v>776</v>
      </c>
      <c r="N722" s="811" t="s">
        <v>1608</v>
      </c>
      <c r="O722" s="812">
        <v>151953</v>
      </c>
      <c r="P722" s="811" t="s">
        <v>1341</v>
      </c>
      <c r="Q722" s="814"/>
      <c r="R722" s="811" t="s">
        <v>1341</v>
      </c>
      <c r="S722" s="811" t="s">
        <v>1341</v>
      </c>
      <c r="T722" s="812" t="b">
        <v>0</v>
      </c>
      <c r="U722" s="811" t="s">
        <v>1341</v>
      </c>
      <c r="V722" s="811" t="s">
        <v>1341</v>
      </c>
    </row>
    <row r="723" spans="1:22" x14ac:dyDescent="0.3">
      <c r="A723" s="811" t="s">
        <v>1648</v>
      </c>
      <c r="B723" s="811" t="s">
        <v>1607</v>
      </c>
      <c r="C723" s="811" t="s">
        <v>612</v>
      </c>
      <c r="D723" s="812">
        <v>2008</v>
      </c>
      <c r="E723" s="811" t="s">
        <v>1642</v>
      </c>
      <c r="F723" s="811" t="s">
        <v>1643</v>
      </c>
      <c r="G723" s="811" t="s">
        <v>1607</v>
      </c>
      <c r="H723" s="813">
        <v>40125</v>
      </c>
      <c r="I723" s="813">
        <v>40125</v>
      </c>
      <c r="J723" s="811" t="s">
        <v>1635</v>
      </c>
      <c r="K723" s="812">
        <v>105942</v>
      </c>
      <c r="L723" s="811" t="s">
        <v>1644</v>
      </c>
      <c r="M723" s="812">
        <v>62</v>
      </c>
      <c r="N723" s="811" t="s">
        <v>1635</v>
      </c>
      <c r="O723" s="812">
        <v>949</v>
      </c>
      <c r="P723" s="811" t="s">
        <v>1644</v>
      </c>
      <c r="Q723" s="812">
        <v>657</v>
      </c>
      <c r="R723" s="811" t="s">
        <v>258</v>
      </c>
      <c r="S723" s="811" t="s">
        <v>1649</v>
      </c>
      <c r="T723" s="812" t="b">
        <v>0</v>
      </c>
      <c r="U723" s="811" t="s">
        <v>1341</v>
      </c>
      <c r="V723" s="811" t="s">
        <v>1341</v>
      </c>
    </row>
    <row r="724" spans="1:22" x14ac:dyDescent="0.3">
      <c r="A724" s="811" t="s">
        <v>1646</v>
      </c>
      <c r="B724" s="811" t="s">
        <v>1607</v>
      </c>
      <c r="C724" s="811" t="s">
        <v>612</v>
      </c>
      <c r="D724" s="812">
        <v>2008</v>
      </c>
      <c r="E724" s="811" t="s">
        <v>1642</v>
      </c>
      <c r="F724" s="811" t="s">
        <v>1643</v>
      </c>
      <c r="G724" s="811" t="s">
        <v>1607</v>
      </c>
      <c r="H724" s="813">
        <v>40240</v>
      </c>
      <c r="I724" s="813">
        <v>40246</v>
      </c>
      <c r="J724" s="811" t="s">
        <v>1635</v>
      </c>
      <c r="K724" s="812">
        <v>93527</v>
      </c>
      <c r="L724" s="811" t="s">
        <v>1644</v>
      </c>
      <c r="M724" s="812">
        <v>5558</v>
      </c>
      <c r="N724" s="811" t="s">
        <v>1644</v>
      </c>
      <c r="O724" s="812">
        <v>4109</v>
      </c>
      <c r="P724" s="811" t="s">
        <v>1341</v>
      </c>
      <c r="Q724" s="814"/>
      <c r="R724" s="811" t="s">
        <v>258</v>
      </c>
      <c r="S724" s="811" t="s">
        <v>1647</v>
      </c>
      <c r="T724" s="812" t="b">
        <v>0</v>
      </c>
      <c r="U724" s="811" t="s">
        <v>1341</v>
      </c>
      <c r="V724" s="811" t="s">
        <v>1341</v>
      </c>
    </row>
    <row r="725" spans="1:22" x14ac:dyDescent="0.3">
      <c r="A725" s="811" t="s">
        <v>1637</v>
      </c>
      <c r="B725" s="811" t="s">
        <v>1607</v>
      </c>
      <c r="C725" s="811" t="s">
        <v>612</v>
      </c>
      <c r="D725" s="812">
        <v>2008</v>
      </c>
      <c r="E725" s="811" t="s">
        <v>1630</v>
      </c>
      <c r="F725" s="811" t="s">
        <v>1631</v>
      </c>
      <c r="G725" s="811" t="s">
        <v>1607</v>
      </c>
      <c r="H725" s="813">
        <v>40214</v>
      </c>
      <c r="I725" s="813">
        <v>40217</v>
      </c>
      <c r="J725" s="811" t="s">
        <v>1608</v>
      </c>
      <c r="K725" s="812">
        <v>55897</v>
      </c>
      <c r="L725" s="811" t="s">
        <v>1341</v>
      </c>
      <c r="M725" s="814"/>
      <c r="N725" s="811" t="s">
        <v>1608</v>
      </c>
      <c r="O725" s="812">
        <v>249743</v>
      </c>
      <c r="P725" s="811" t="s">
        <v>1341</v>
      </c>
      <c r="Q725" s="814"/>
      <c r="R725" s="811" t="s">
        <v>1341</v>
      </c>
      <c r="S725" s="811" t="s">
        <v>1341</v>
      </c>
      <c r="T725" s="812" t="b">
        <v>0</v>
      </c>
      <c r="U725" s="811" t="s">
        <v>1341</v>
      </c>
      <c r="V725" s="811" t="s">
        <v>1341</v>
      </c>
    </row>
    <row r="726" spans="1:22" x14ac:dyDescent="0.3">
      <c r="A726" s="811" t="s">
        <v>1632</v>
      </c>
      <c r="B726" s="811" t="s">
        <v>1607</v>
      </c>
      <c r="C726" s="811" t="s">
        <v>612</v>
      </c>
      <c r="D726" s="812">
        <v>2008</v>
      </c>
      <c r="E726" s="811" t="s">
        <v>1633</v>
      </c>
      <c r="F726" s="811" t="s">
        <v>1634</v>
      </c>
      <c r="G726" s="811" t="s">
        <v>1607</v>
      </c>
      <c r="H726" s="813">
        <v>40206</v>
      </c>
      <c r="I726" s="813">
        <v>40206</v>
      </c>
      <c r="J726" s="811" t="s">
        <v>1635</v>
      </c>
      <c r="K726" s="812">
        <v>34885</v>
      </c>
      <c r="L726" s="811" t="s">
        <v>1341</v>
      </c>
      <c r="M726" s="814"/>
      <c r="N726" s="811" t="s">
        <v>1635</v>
      </c>
      <c r="O726" s="812">
        <v>649129</v>
      </c>
      <c r="P726" s="811" t="s">
        <v>1341</v>
      </c>
      <c r="Q726" s="814"/>
      <c r="R726" s="811" t="s">
        <v>1341</v>
      </c>
      <c r="S726" s="811" t="s">
        <v>1341</v>
      </c>
      <c r="T726" s="812" t="b">
        <v>0</v>
      </c>
      <c r="U726" s="811" t="s">
        <v>1341</v>
      </c>
      <c r="V726" s="811" t="s">
        <v>1341</v>
      </c>
    </row>
    <row r="727" spans="1:22" x14ac:dyDescent="0.3">
      <c r="A727" s="811" t="s">
        <v>1656</v>
      </c>
      <c r="B727" s="811" t="s">
        <v>1607</v>
      </c>
      <c r="C727" s="811" t="s">
        <v>612</v>
      </c>
      <c r="D727" s="812">
        <v>2008</v>
      </c>
      <c r="E727" s="811" t="s">
        <v>1633</v>
      </c>
      <c r="F727" s="811" t="s">
        <v>1634</v>
      </c>
      <c r="G727" s="811" t="s">
        <v>1607</v>
      </c>
      <c r="H727" s="813">
        <v>40247</v>
      </c>
      <c r="I727" s="813">
        <v>40247</v>
      </c>
      <c r="J727" s="811" t="s">
        <v>1635</v>
      </c>
      <c r="K727" s="812">
        <v>112539</v>
      </c>
      <c r="L727" s="811" t="s">
        <v>1341</v>
      </c>
      <c r="M727" s="814"/>
      <c r="N727" s="811" t="s">
        <v>1635</v>
      </c>
      <c r="O727" s="812">
        <v>508908</v>
      </c>
      <c r="P727" s="811" t="s">
        <v>1341</v>
      </c>
      <c r="Q727" s="814"/>
      <c r="R727" s="811" t="s">
        <v>1341</v>
      </c>
      <c r="S727" s="811" t="s">
        <v>1341</v>
      </c>
      <c r="T727" s="812" t="b">
        <v>0</v>
      </c>
      <c r="U727" s="811" t="s">
        <v>1341</v>
      </c>
      <c r="V727" s="811" t="s">
        <v>1341</v>
      </c>
    </row>
    <row r="728" spans="1:22" x14ac:dyDescent="0.3">
      <c r="A728" s="811" t="s">
        <v>1661</v>
      </c>
      <c r="B728" s="811" t="s">
        <v>1607</v>
      </c>
      <c r="C728" s="811" t="s">
        <v>612</v>
      </c>
      <c r="D728" s="812">
        <v>2008</v>
      </c>
      <c r="E728" s="811" t="s">
        <v>1662</v>
      </c>
      <c r="F728" s="811" t="s">
        <v>1663</v>
      </c>
      <c r="G728" s="811" t="s">
        <v>1607</v>
      </c>
      <c r="H728" s="813">
        <v>40231</v>
      </c>
      <c r="I728" s="813">
        <v>40245</v>
      </c>
      <c r="J728" s="811" t="s">
        <v>1635</v>
      </c>
      <c r="K728" s="812">
        <v>30230</v>
      </c>
      <c r="L728" s="811" t="s">
        <v>1644</v>
      </c>
      <c r="M728" s="812">
        <v>373</v>
      </c>
      <c r="N728" s="811" t="s">
        <v>1635</v>
      </c>
      <c r="O728" s="812">
        <v>639533</v>
      </c>
      <c r="P728" s="811" t="s">
        <v>1644</v>
      </c>
      <c r="Q728" s="812">
        <v>1891</v>
      </c>
      <c r="R728" s="811" t="s">
        <v>1341</v>
      </c>
      <c r="S728" s="811" t="s">
        <v>1341</v>
      </c>
      <c r="T728" s="812" t="b">
        <v>0</v>
      </c>
      <c r="U728" s="811" t="s">
        <v>1341</v>
      </c>
      <c r="V728" s="811" t="s">
        <v>1341</v>
      </c>
    </row>
    <row r="729" spans="1:22" x14ac:dyDescent="0.3">
      <c r="A729" s="811" t="s">
        <v>1629</v>
      </c>
      <c r="B729" s="811" t="s">
        <v>1607</v>
      </c>
      <c r="C729" s="811" t="s">
        <v>612</v>
      </c>
      <c r="D729" s="812">
        <v>2008</v>
      </c>
      <c r="E729" s="811" t="s">
        <v>1630</v>
      </c>
      <c r="F729" s="811" t="s">
        <v>1631</v>
      </c>
      <c r="G729" s="811" t="s">
        <v>1607</v>
      </c>
      <c r="H729" s="813">
        <v>40116</v>
      </c>
      <c r="I729" s="813">
        <v>40118</v>
      </c>
      <c r="J729" s="811" t="s">
        <v>1608</v>
      </c>
      <c r="K729" s="812">
        <v>49845</v>
      </c>
      <c r="L729" s="811" t="s">
        <v>1341</v>
      </c>
      <c r="M729" s="814"/>
      <c r="N729" s="811" t="s">
        <v>1608</v>
      </c>
      <c r="O729" s="812">
        <v>259204</v>
      </c>
      <c r="P729" s="811" t="s">
        <v>1613</v>
      </c>
      <c r="Q729" s="812">
        <v>508</v>
      </c>
      <c r="R729" s="811" t="s">
        <v>1341</v>
      </c>
      <c r="S729" s="811" t="s">
        <v>1341</v>
      </c>
      <c r="T729" s="812" t="b">
        <v>0</v>
      </c>
      <c r="U729" s="811" t="s">
        <v>1341</v>
      </c>
      <c r="V729" s="811" t="s">
        <v>1341</v>
      </c>
    </row>
    <row r="730" spans="1:22" x14ac:dyDescent="0.3">
      <c r="A730" s="811" t="s">
        <v>1641</v>
      </c>
      <c r="B730" s="811" t="s">
        <v>1607</v>
      </c>
      <c r="C730" s="811" t="s">
        <v>612</v>
      </c>
      <c r="D730" s="812">
        <v>2008</v>
      </c>
      <c r="E730" s="811" t="s">
        <v>1642</v>
      </c>
      <c r="F730" s="811" t="s">
        <v>1643</v>
      </c>
      <c r="G730" s="811" t="s">
        <v>1607</v>
      </c>
      <c r="H730" s="813">
        <v>40200</v>
      </c>
      <c r="I730" s="813">
        <v>40214</v>
      </c>
      <c r="J730" s="811" t="s">
        <v>1635</v>
      </c>
      <c r="K730" s="812">
        <v>101401</v>
      </c>
      <c r="L730" s="811" t="s">
        <v>1644</v>
      </c>
      <c r="M730" s="812">
        <v>543</v>
      </c>
      <c r="N730" s="811" t="s">
        <v>1644</v>
      </c>
      <c r="O730" s="812">
        <v>1771</v>
      </c>
      <c r="P730" s="811" t="s">
        <v>1341</v>
      </c>
      <c r="Q730" s="814"/>
      <c r="R730" s="811" t="s">
        <v>258</v>
      </c>
      <c r="S730" s="811" t="s">
        <v>1645</v>
      </c>
      <c r="T730" s="812" t="b">
        <v>0</v>
      </c>
      <c r="U730" s="811" t="s">
        <v>1341</v>
      </c>
      <c r="V730" s="811" t="s">
        <v>1341</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0">
    <tabColor theme="5"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719</v>
      </c>
      <c r="C2" s="730" t="s">
        <v>135</v>
      </c>
      <c r="D2" s="731"/>
    </row>
    <row r="3" spans="1:4" ht="28.8" x14ac:dyDescent="0.3">
      <c r="A3" s="4" t="s">
        <v>2759</v>
      </c>
      <c r="B3" s="17" t="s">
        <v>294</v>
      </c>
      <c r="C3" s="5"/>
    </row>
    <row r="4" spans="1:4" ht="28.8" x14ac:dyDescent="0.3">
      <c r="A4" s="4" t="s">
        <v>126</v>
      </c>
      <c r="B4" s="18" t="s">
        <v>720</v>
      </c>
    </row>
    <row r="5" spans="1:4" ht="67.95" customHeight="1" x14ac:dyDescent="0.3">
      <c r="A5" s="4" t="s">
        <v>2760</v>
      </c>
      <c r="B5" s="295" t="str">
        <f>VLOOKUP(B3,stringbuilder!$AV$2:$AZ$547,5,FALSE)</f>
        <v>CLEAR CREEK HATCHERY --  BY2005: 633286;  BY2006: 633391;  BY2007: 210788;  BY2008: 210824;   GARRISON HATCHERY --  BY2005: 632894, 632979;  BY2006: 633964, 633968;  BY2007: 633466, 634364;   KALAMA CR HATCHERY --  BY2005: 210671;  BY2006: 210744;  BY2007: 210801;
[total release: 1,423,730]</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t="s">
        <v>8859</v>
      </c>
    </row>
    <row r="8" spans="1:4" ht="43.5" customHeight="1" x14ac:dyDescent="0.3">
      <c r="A8" s="4" t="s">
        <v>130</v>
      </c>
      <c r="B8" s="18" t="s">
        <v>8860</v>
      </c>
    </row>
    <row r="9" spans="1:4" ht="55.2" x14ac:dyDescent="0.3">
      <c r="A9" s="4" t="s">
        <v>132</v>
      </c>
      <c r="B9" s="20" t="str">
        <f>"To estimate ER in SPS fisheries, OOB fishery methods were employed, using tags for "&amp;'stringbuilder (oob&amp;extras)'!X121</f>
        <v>To estimate ER in SPS fisheries, OOB fishery methods were employed, using tags for Broods '02-'04: 210483, 210484, 210506, 210559, 210547, 210548, 210598, 632783, 631558, 631547, 631781, 632277, 631879, 631880, 632166, 632282, 632284, 632870, 632786</v>
      </c>
    </row>
    <row r="10" spans="1:4" ht="82.8" x14ac:dyDescent="0.3">
      <c r="A10" s="4" t="s">
        <v>134</v>
      </c>
      <c r="B10" s="20" t="s">
        <v>8326</v>
      </c>
    </row>
  </sheetData>
  <hyperlinks>
    <hyperlink ref="C2" location="StockTOC!A1" display="Return to TOC"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22">
    <tabColor theme="8"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121</v>
      </c>
      <c r="C2" s="730" t="s">
        <v>135</v>
      </c>
      <c r="D2" s="731"/>
    </row>
    <row r="3" spans="1:4" ht="28.8" x14ac:dyDescent="0.3">
      <c r="A3" s="4" t="s">
        <v>2759</v>
      </c>
      <c r="B3" s="17" t="s">
        <v>328</v>
      </c>
      <c r="C3" s="5"/>
    </row>
    <row r="4" spans="1:4" ht="41.4" x14ac:dyDescent="0.3">
      <c r="A4" s="4" t="s">
        <v>126</v>
      </c>
      <c r="B4" s="18" t="s">
        <v>806</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8873</v>
      </c>
    </row>
    <row r="8" spans="1:4" ht="43.5" customHeight="1" x14ac:dyDescent="0.3">
      <c r="A8" s="4" t="s">
        <v>130</v>
      </c>
      <c r="B8" s="18" t="s">
        <v>8874</v>
      </c>
    </row>
    <row r="9" spans="1:4" ht="43.5" customHeight="1" x14ac:dyDescent="0.3">
      <c r="A9" s="4" t="s">
        <v>132</v>
      </c>
      <c r="B9" s="20" t="str">
        <f>"To estimate ER in SPS fisheries, OOB fishery methods were employed, using tags for "&amp;'stringbuilder (oob&amp;extras)'!X105</f>
        <v>To estimate ER in SPS fisheries, OOB fishery methods were employed, using tags for Broods '02-'04: 631965, 631966, 631867, 631864, 631964, 631971, 632582, 632583, 632472, 632464, 632479, 633089, 632871, 632880, 632978, 632877</v>
      </c>
    </row>
    <row r="10" spans="1:4" ht="55.2" x14ac:dyDescent="0.3">
      <c r="A10" s="4" t="s">
        <v>134</v>
      </c>
      <c r="B10" s="20" t="s">
        <v>8327</v>
      </c>
    </row>
  </sheetData>
  <hyperlinks>
    <hyperlink ref="C2" location="StockTOC!A1" display="Return to TOC"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2">
    <tabColor theme="8" tint="0.7999816888943144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122</v>
      </c>
      <c r="C2" s="730" t="s">
        <v>135</v>
      </c>
      <c r="D2" s="731"/>
    </row>
    <row r="3" spans="1:4" ht="28.8" x14ac:dyDescent="0.3">
      <c r="A3" s="4" t="s">
        <v>2759</v>
      </c>
      <c r="B3" s="17" t="s">
        <v>328</v>
      </c>
      <c r="C3" s="5"/>
    </row>
    <row r="4" spans="1:4" ht="41.4" x14ac:dyDescent="0.3">
      <c r="A4" s="4" t="s">
        <v>126</v>
      </c>
      <c r="B4" s="18" t="s">
        <v>806</v>
      </c>
    </row>
    <row r="5" spans="1:4" ht="60" x14ac:dyDescent="0.3">
      <c r="A5" s="4" t="s">
        <v>2760</v>
      </c>
      <c r="B5" s="295" t="str">
        <f>VLOOKUP(B3,stringbuilder!$AV$2:$AZ$547,5,FALSE)</f>
        <v>ICY CR HATCHERY --  BY2005: 633467;  BY2006: 633967;  BY2007: 634298;  BY2008: 634780;   LAKEWOOD HATCHERY --  BY2005: 633472;  BY2006: 633969;  BY2007: 634299;  BY2008: 631427;   PERCIVAL COVE NET PN --  BY2005: 633289;   TUMWATER FALLS HATCH --  BY2006: 633494, 633495, 633496;  BY2007: 634383;
[total release: 955,365]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t="s">
        <v>8871</v>
      </c>
    </row>
    <row r="8" spans="1:4" ht="43.5" customHeight="1" x14ac:dyDescent="0.3">
      <c r="A8" s="4" t="s">
        <v>130</v>
      </c>
      <c r="B8" s="18" t="s">
        <v>8872</v>
      </c>
    </row>
    <row r="9" spans="1:4" ht="43.5" customHeight="1" x14ac:dyDescent="0.3">
      <c r="A9" s="4" t="s">
        <v>132</v>
      </c>
      <c r="B9" s="20" t="str">
        <f>"To estimate ER in SPS fisheries, OOB fishery methods were employed, using tags for "&amp;'stringbuilder (oob&amp;extras)'!X105</f>
        <v>To estimate ER in SPS fisheries, OOB fishery methods were employed, using tags for Broods '02-'04: 631965, 631966, 631867, 631864, 631964, 631971, 632582, 632583, 632472, 632464, 632479, 633089, 632871, 632880, 632978, 632877</v>
      </c>
    </row>
    <row r="10" spans="1:4" ht="54" customHeight="1" x14ac:dyDescent="0.3">
      <c r="A10" s="4" t="s">
        <v>134</v>
      </c>
      <c r="B10" s="20" t="s">
        <v>8327</v>
      </c>
    </row>
  </sheetData>
  <hyperlinks>
    <hyperlink ref="C2" location="StockTOC!A1" display="Return to TOC"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23">
    <tabColor theme="8" tint="0.59999389629810485"/>
  </sheetPr>
  <dimension ref="A1:D10"/>
  <sheetViews>
    <sheetView zoomScale="115" zoomScaleNormal="115" workbookViewId="0">
      <selection activeCell="H6" sqref="H6"/>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991</v>
      </c>
      <c r="C2" s="730" t="s">
        <v>135</v>
      </c>
      <c r="D2" s="731"/>
    </row>
    <row r="3" spans="1:4" ht="28.8" x14ac:dyDescent="0.3">
      <c r="A3" s="4" t="s">
        <v>2759</v>
      </c>
      <c r="B3" s="17" t="s">
        <v>1517</v>
      </c>
      <c r="C3" s="5"/>
    </row>
    <row r="4" spans="1:4" ht="28.8" x14ac:dyDescent="0.3">
      <c r="A4" s="4" t="s">
        <v>126</v>
      </c>
      <c r="B4" s="18" t="s">
        <v>8380</v>
      </c>
    </row>
    <row r="5" spans="1:4" ht="28.8" x14ac:dyDescent="0.3">
      <c r="A5" s="4" t="s">
        <v>2760</v>
      </c>
      <c r="B5" s="769" t="str">
        <f>'stringbuilder (oob&amp;extras)'!Y2</f>
        <v>WHITE RIVER HATCHERY, Broods '91-'96: 211659, 212209, 212245, 212246, 212321, 212322, 212462, 212463, 212605, 212940, 212942</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800-000000000000}"/>
  </hyperlinks>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24">
    <tabColor theme="8" tint="0.59999389629810485"/>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992</v>
      </c>
      <c r="C2" s="730" t="s">
        <v>135</v>
      </c>
      <c r="D2" s="731"/>
    </row>
    <row r="3" spans="1:4" ht="28.8" x14ac:dyDescent="0.3">
      <c r="A3" s="4" t="s">
        <v>2759</v>
      </c>
      <c r="B3" s="17" t="s">
        <v>1517</v>
      </c>
      <c r="C3" s="5"/>
    </row>
    <row r="4" spans="1:4" ht="28.8" x14ac:dyDescent="0.3">
      <c r="A4" s="4" t="s">
        <v>126</v>
      </c>
      <c r="B4" s="18" t="s">
        <v>8380</v>
      </c>
    </row>
    <row r="5" spans="1:4" ht="28.8" x14ac:dyDescent="0.3">
      <c r="A5" s="4" t="s">
        <v>2760</v>
      </c>
      <c r="B5" s="769" t="str">
        <f>'stringbuilder (oob&amp;extras)'!Y2</f>
        <v>WHITE RIVER HATCHERY, Broods '91-'96: 211659, 212209, 212245, 212246, 212321, 212322, 212462, 212463, 212605, 212940, 212942</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900-000000000000}"/>
  </hyperlinks>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5">
    <tabColor theme="8" tint="0.39997558519241921"/>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8384</v>
      </c>
      <c r="C2" s="730" t="s">
        <v>135</v>
      </c>
      <c r="D2" s="731"/>
    </row>
    <row r="3" spans="1:4" ht="28.8" x14ac:dyDescent="0.3">
      <c r="A3" s="4" t="s">
        <v>2759</v>
      </c>
      <c r="B3" s="17" t="s">
        <v>1517</v>
      </c>
      <c r="C3" s="5"/>
    </row>
    <row r="4" spans="1:4" ht="28.8" x14ac:dyDescent="0.3">
      <c r="A4" s="4" t="s">
        <v>126</v>
      </c>
      <c r="B4" s="18" t="s">
        <v>8380</v>
      </c>
    </row>
    <row r="5" spans="1:4" ht="28.8" x14ac:dyDescent="0.3">
      <c r="A5" s="4" t="s">
        <v>2760</v>
      </c>
      <c r="B5" s="769" t="str">
        <f>'stringbuilder (oob&amp;extras)'!Y2</f>
        <v>WHITE RIVER HATCHERY, Broods '91-'96: 211659, 212209, 212245, 212246, 212321, 212322, 212462, 212463, 212605, 212940, 212942</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A00-000000000000}"/>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26">
    <tabColor theme="8" tint="0.39997558519241921"/>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8388</v>
      </c>
      <c r="C2" s="730" t="s">
        <v>135</v>
      </c>
      <c r="D2" s="731"/>
    </row>
    <row r="3" spans="1:4" ht="28.8" x14ac:dyDescent="0.3">
      <c r="A3" s="4" t="s">
        <v>2759</v>
      </c>
      <c r="B3" s="17" t="s">
        <v>1522</v>
      </c>
      <c r="C3" s="5"/>
    </row>
    <row r="4" spans="1:4" ht="28.8" x14ac:dyDescent="0.3">
      <c r="A4" s="4" t="s">
        <v>126</v>
      </c>
      <c r="B4" s="18" t="s">
        <v>8385</v>
      </c>
    </row>
    <row r="5" spans="1:4" ht="28.8" x14ac:dyDescent="0.3">
      <c r="A5" s="4" t="s">
        <v>2760</v>
      </c>
      <c r="B5" s="769" t="str">
        <f>'stringbuilder (oob&amp;extras)'!Y14</f>
        <v>WHITE RIVER HATCHERY Broods '91-'96: 212263, 212048, 212919, 212941, 212945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B00-000000000000}"/>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27">
    <tabColor theme="8" tint="-0.249977111117893"/>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8387</v>
      </c>
      <c r="C2" s="730" t="s">
        <v>135</v>
      </c>
      <c r="D2" s="731"/>
    </row>
    <row r="3" spans="1:4" ht="28.8" x14ac:dyDescent="0.3">
      <c r="A3" s="4" t="s">
        <v>2759</v>
      </c>
      <c r="B3" s="17" t="s">
        <v>1522</v>
      </c>
      <c r="C3" s="5"/>
    </row>
    <row r="4" spans="1:4" ht="28.8" x14ac:dyDescent="0.3">
      <c r="A4" s="4" t="s">
        <v>126</v>
      </c>
      <c r="B4" s="18" t="s">
        <v>8385</v>
      </c>
    </row>
    <row r="5" spans="1:4" ht="28.8" x14ac:dyDescent="0.3">
      <c r="A5" s="4" t="s">
        <v>2760</v>
      </c>
      <c r="B5" s="769" t="str">
        <f>'stringbuilder (oob&amp;extras)'!Y14</f>
        <v>WHITE RIVER HATCHERY Broods '91-'96: 212263, 212048, 212919, 212941, 212945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C00-000000000000}"/>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8">
    <tabColor theme="8" tint="-0.249977111117893"/>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8386</v>
      </c>
      <c r="C2" s="730" t="s">
        <v>135</v>
      </c>
      <c r="D2" s="731"/>
    </row>
    <row r="3" spans="1:4" ht="28.8" x14ac:dyDescent="0.3">
      <c r="A3" s="4" t="s">
        <v>2759</v>
      </c>
      <c r="B3" s="17" t="s">
        <v>1522</v>
      </c>
      <c r="C3" s="5"/>
    </row>
    <row r="4" spans="1:4" ht="28.8" x14ac:dyDescent="0.3">
      <c r="A4" s="4" t="s">
        <v>126</v>
      </c>
      <c r="B4" s="18" t="s">
        <v>8385</v>
      </c>
    </row>
    <row r="5" spans="1:4" ht="28.8" x14ac:dyDescent="0.3">
      <c r="A5" s="4" t="s">
        <v>2760</v>
      </c>
      <c r="B5" s="769" t="str">
        <f>'stringbuilder (oob&amp;extras)'!Y14</f>
        <v>WHITE RIVER HATCHERY Broods '91-'96: 212263, 212048, 212919, 212941, 212945</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spring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x14ac:dyDescent="0.3">
      <c r="A10" s="4" t="s">
        <v>134</v>
      </c>
      <c r="B10" s="20"/>
    </row>
  </sheetData>
  <hyperlinks>
    <hyperlink ref="C2" location="StockTOC!A1" display="Return to TOC" xr:uid="{00000000-0004-0000-4D00-000000000000}"/>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1">
    <tabColor theme="3" tint="0.7999816888943144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119</v>
      </c>
      <c r="C2" s="730" t="s">
        <v>135</v>
      </c>
      <c r="D2" s="731"/>
    </row>
    <row r="3" spans="1:4" ht="28.8" x14ac:dyDescent="0.3">
      <c r="A3" s="4" t="s">
        <v>2759</v>
      </c>
      <c r="B3" s="17" t="s">
        <v>515</v>
      </c>
      <c r="C3" s="5"/>
    </row>
    <row r="4" spans="1:4" ht="43.5" customHeight="1" x14ac:dyDescent="0.3">
      <c r="A4" s="4" t="s">
        <v>126</v>
      </c>
      <c r="B4" s="18" t="s">
        <v>488</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9">
    <tabColor theme="1" tint="0.249977111117893"/>
  </sheetPr>
  <dimension ref="B1:J42"/>
  <sheetViews>
    <sheetView workbookViewId="0">
      <pane xSplit="1" ySplit="1" topLeftCell="B2" activePane="bottomRight" state="frozen"/>
      <selection activeCell="F33" sqref="F33"/>
      <selection pane="topRight" activeCell="F33" sqref="F33"/>
      <selection pane="bottomLeft" activeCell="F33" sqref="F33"/>
      <selection pane="bottomRight" activeCell="F33" sqref="F33"/>
    </sheetView>
  </sheetViews>
  <sheetFormatPr defaultRowHeight="14.4" x14ac:dyDescent="0.3"/>
  <cols>
    <col min="2" max="2" width="27.88671875" style="268" bestFit="1" customWidth="1"/>
    <col min="3" max="3" width="74.88671875" style="270" customWidth="1"/>
  </cols>
  <sheetData>
    <row r="1" spans="2:10" x14ac:dyDescent="0.3">
      <c r="B1" s="271" t="s">
        <v>1292</v>
      </c>
      <c r="C1" s="272" t="s">
        <v>908</v>
      </c>
    </row>
    <row r="2" spans="2:10" x14ac:dyDescent="0.3">
      <c r="B2" s="273" t="s">
        <v>140</v>
      </c>
      <c r="C2" s="274"/>
      <c r="H2" s="251"/>
    </row>
    <row r="3" spans="2:10" x14ac:dyDescent="0.3">
      <c r="B3" s="273" t="s">
        <v>141</v>
      </c>
      <c r="C3" s="274"/>
      <c r="J3" s="266"/>
    </row>
    <row r="4" spans="2:10" x14ac:dyDescent="0.3">
      <c r="B4" s="273" t="s">
        <v>142</v>
      </c>
      <c r="C4" s="274"/>
      <c r="J4" s="266"/>
    </row>
    <row r="5" spans="2:10" x14ac:dyDescent="0.3">
      <c r="B5" s="273" t="s">
        <v>143</v>
      </c>
      <c r="C5" s="274"/>
      <c r="J5" s="266"/>
    </row>
    <row r="6" spans="2:10" x14ac:dyDescent="0.3">
      <c r="B6" s="273" t="s">
        <v>144</v>
      </c>
      <c r="C6" s="274"/>
      <c r="J6" s="266"/>
    </row>
    <row r="7" spans="2:10" x14ac:dyDescent="0.3">
      <c r="B7" s="273" t="s">
        <v>145</v>
      </c>
      <c r="C7" s="274"/>
      <c r="J7" s="266"/>
    </row>
    <row r="8" spans="2:10" x14ac:dyDescent="0.3">
      <c r="B8" s="275" t="s">
        <v>146</v>
      </c>
      <c r="C8" s="274"/>
      <c r="J8" s="266"/>
    </row>
    <row r="9" spans="2:10" x14ac:dyDescent="0.3">
      <c r="B9" s="273" t="s">
        <v>147</v>
      </c>
      <c r="C9" s="274"/>
      <c r="J9" s="266"/>
    </row>
    <row r="10" spans="2:10" x14ac:dyDescent="0.3">
      <c r="B10" s="273" t="s">
        <v>148</v>
      </c>
      <c r="C10" s="274"/>
    </row>
    <row r="11" spans="2:10" x14ac:dyDescent="0.3">
      <c r="B11" s="273" t="s">
        <v>149</v>
      </c>
      <c r="C11" s="274"/>
    </row>
    <row r="12" spans="2:10" x14ac:dyDescent="0.3">
      <c r="B12" s="273" t="s">
        <v>150</v>
      </c>
      <c r="C12" s="274"/>
    </row>
    <row r="13" spans="2:10" x14ac:dyDescent="0.3">
      <c r="B13" s="273" t="s">
        <v>151</v>
      </c>
      <c r="C13" s="274"/>
    </row>
    <row r="14" spans="2:10" x14ac:dyDescent="0.3">
      <c r="B14" s="273" t="s">
        <v>152</v>
      </c>
      <c r="C14" s="274" t="s">
        <v>1294</v>
      </c>
    </row>
    <row r="15" spans="2:10" x14ac:dyDescent="0.3">
      <c r="B15" s="273" t="s">
        <v>153</v>
      </c>
      <c r="C15" s="274" t="s">
        <v>1293</v>
      </c>
    </row>
    <row r="16" spans="2:10" ht="28.8" x14ac:dyDescent="0.3">
      <c r="B16" s="273" t="s">
        <v>154</v>
      </c>
      <c r="C16" s="274" t="s">
        <v>2775</v>
      </c>
    </row>
    <row r="17" spans="2:3" x14ac:dyDescent="0.3">
      <c r="B17" s="273" t="s">
        <v>155</v>
      </c>
      <c r="C17" s="274"/>
    </row>
    <row r="18" spans="2:3" x14ac:dyDescent="0.3">
      <c r="B18" s="273" t="s">
        <v>156</v>
      </c>
      <c r="C18" s="274"/>
    </row>
    <row r="19" spans="2:3" x14ac:dyDescent="0.3">
      <c r="B19" s="273" t="s">
        <v>157</v>
      </c>
      <c r="C19" s="274"/>
    </row>
    <row r="20" spans="2:3" x14ac:dyDescent="0.3">
      <c r="B20" s="273" t="s">
        <v>158</v>
      </c>
      <c r="C20" s="274"/>
    </row>
    <row r="21" spans="2:3" x14ac:dyDescent="0.3">
      <c r="B21" s="273" t="s">
        <v>159</v>
      </c>
      <c r="C21" s="274"/>
    </row>
    <row r="22" spans="2:3" ht="28.8" x14ac:dyDescent="0.3">
      <c r="B22" s="273" t="s">
        <v>160</v>
      </c>
      <c r="C22" s="274" t="s">
        <v>1295</v>
      </c>
    </row>
    <row r="23" spans="2:3" x14ac:dyDescent="0.3">
      <c r="B23" s="273" t="s">
        <v>161</v>
      </c>
      <c r="C23" s="274" t="s">
        <v>1290</v>
      </c>
    </row>
    <row r="24" spans="2:3" ht="43.2" x14ac:dyDescent="0.3">
      <c r="B24" s="273" t="s">
        <v>162</v>
      </c>
      <c r="C24" s="274" t="s">
        <v>1296</v>
      </c>
    </row>
    <row r="25" spans="2:3" x14ac:dyDescent="0.3">
      <c r="B25" s="273" t="s">
        <v>163</v>
      </c>
      <c r="C25" s="274" t="s">
        <v>1299</v>
      </c>
    </row>
    <row r="26" spans="2:3" x14ac:dyDescent="0.3">
      <c r="B26" s="273" t="s">
        <v>164</v>
      </c>
      <c r="C26" s="274"/>
    </row>
    <row r="27" spans="2:3" x14ac:dyDescent="0.3">
      <c r="B27" s="273" t="s">
        <v>165</v>
      </c>
      <c r="C27" s="274"/>
    </row>
    <row r="28" spans="2:3" x14ac:dyDescent="0.3">
      <c r="B28" s="273" t="s">
        <v>166</v>
      </c>
      <c r="C28" s="274"/>
    </row>
    <row r="29" spans="2:3" ht="28.8" x14ac:dyDescent="0.3">
      <c r="B29" s="273" t="s">
        <v>167</v>
      </c>
      <c r="C29" s="274" t="s">
        <v>1291</v>
      </c>
    </row>
    <row r="30" spans="2:3" x14ac:dyDescent="0.3">
      <c r="B30" s="273" t="s">
        <v>168</v>
      </c>
      <c r="C30" s="274"/>
    </row>
    <row r="31" spans="2:3" x14ac:dyDescent="0.3">
      <c r="B31" s="273" t="s">
        <v>169</v>
      </c>
      <c r="C31" s="274"/>
    </row>
    <row r="32" spans="2:3" x14ac:dyDescent="0.3">
      <c r="B32" s="273" t="s">
        <v>170</v>
      </c>
      <c r="C32" s="274"/>
    </row>
    <row r="33" spans="2:3" x14ac:dyDescent="0.3">
      <c r="B33" s="273" t="s">
        <v>171</v>
      </c>
      <c r="C33" s="274"/>
    </row>
    <row r="34" spans="2:3" x14ac:dyDescent="0.3">
      <c r="B34" s="273" t="s">
        <v>172</v>
      </c>
      <c r="C34" s="274"/>
    </row>
    <row r="35" spans="2:3" x14ac:dyDescent="0.3">
      <c r="B35" s="273" t="s">
        <v>173</v>
      </c>
      <c r="C35" s="274"/>
    </row>
    <row r="36" spans="2:3" x14ac:dyDescent="0.3">
      <c r="B36" s="273" t="s">
        <v>174</v>
      </c>
      <c r="C36" s="274"/>
    </row>
    <row r="37" spans="2:3" x14ac:dyDescent="0.3">
      <c r="B37" s="273" t="s">
        <v>175</v>
      </c>
      <c r="C37" s="274"/>
    </row>
    <row r="38" spans="2:3" x14ac:dyDescent="0.3">
      <c r="B38" s="273" t="s">
        <v>176</v>
      </c>
      <c r="C38" s="274"/>
    </row>
    <row r="39" spans="2:3" x14ac:dyDescent="0.3">
      <c r="B39" s="273" t="s">
        <v>177</v>
      </c>
      <c r="C39" s="274"/>
    </row>
    <row r="40" spans="2:3" x14ac:dyDescent="0.3">
      <c r="B40" s="273" t="s">
        <v>178</v>
      </c>
      <c r="C40" s="274"/>
    </row>
    <row r="41" spans="2:3" x14ac:dyDescent="0.3">
      <c r="B41" s="273" t="s">
        <v>179</v>
      </c>
      <c r="C41" s="274"/>
    </row>
    <row r="42" spans="2:3" x14ac:dyDescent="0.3">
      <c r="B42" s="273" t="s">
        <v>180</v>
      </c>
      <c r="C42" s="274" t="s">
        <v>1300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tabColor theme="3" tint="0.7999816888943144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120</v>
      </c>
      <c r="C2" s="730" t="s">
        <v>135</v>
      </c>
      <c r="D2" s="731"/>
    </row>
    <row r="3" spans="1:4" ht="28.8" x14ac:dyDescent="0.3">
      <c r="A3" s="4" t="s">
        <v>2759</v>
      </c>
      <c r="B3" s="17" t="s">
        <v>515</v>
      </c>
      <c r="C3" s="5"/>
    </row>
    <row r="4" spans="1:4" ht="43.5" customHeight="1" x14ac:dyDescent="0.3">
      <c r="A4" s="4" t="s">
        <v>126</v>
      </c>
      <c r="B4" s="18" t="s">
        <v>490</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tabColor theme="3" tint="0.7999816888943144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487</v>
      </c>
      <c r="C2" s="730" t="s">
        <v>135</v>
      </c>
      <c r="D2" s="731"/>
    </row>
    <row r="3" spans="1:4" ht="28.8" x14ac:dyDescent="0.3">
      <c r="A3" s="4" t="s">
        <v>2759</v>
      </c>
      <c r="B3" s="17" t="s">
        <v>515</v>
      </c>
      <c r="C3" s="5"/>
    </row>
    <row r="4" spans="1:4" ht="43.5" customHeight="1" x14ac:dyDescent="0.3">
      <c r="A4" s="4" t="s">
        <v>126</v>
      </c>
      <c r="B4" s="18" t="s">
        <v>489</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2">
    <tabColor theme="3" tint="0.59999389629810485"/>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738</v>
      </c>
      <c r="C2" s="730" t="s">
        <v>135</v>
      </c>
      <c r="D2" s="731"/>
    </row>
    <row r="3" spans="1:4" ht="28.8" x14ac:dyDescent="0.3">
      <c r="A3" s="4" t="s">
        <v>2759</v>
      </c>
      <c r="B3" s="17" t="s">
        <v>515</v>
      </c>
      <c r="C3" s="5"/>
    </row>
    <row r="4" spans="1:4" ht="43.5" customHeight="1" x14ac:dyDescent="0.3">
      <c r="A4" s="4" t="s">
        <v>126</v>
      </c>
      <c r="B4" s="18" t="s">
        <v>491</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4">
    <tabColor theme="3" tint="0.39997558519241921"/>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737</v>
      </c>
      <c r="C2" s="730" t="s">
        <v>135</v>
      </c>
      <c r="D2" s="731"/>
    </row>
    <row r="3" spans="1:4" ht="28.8" x14ac:dyDescent="0.3">
      <c r="A3" s="4" t="s">
        <v>2759</v>
      </c>
      <c r="B3" s="17" t="s">
        <v>515</v>
      </c>
      <c r="C3" s="5"/>
    </row>
    <row r="4" spans="1:4" ht="43.5" customHeight="1" x14ac:dyDescent="0.3">
      <c r="A4" s="4" t="s">
        <v>126</v>
      </c>
      <c r="B4" s="18" t="s">
        <v>739</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3">
    <tabColor theme="3" tint="-0.249977111117893"/>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732</v>
      </c>
      <c r="C2" s="730" t="s">
        <v>135</v>
      </c>
      <c r="D2" s="731"/>
    </row>
    <row r="3" spans="1:4" ht="28.8" x14ac:dyDescent="0.3">
      <c r="A3" s="4" t="s">
        <v>2759</v>
      </c>
      <c r="B3" s="17" t="s">
        <v>515</v>
      </c>
      <c r="C3" s="5"/>
    </row>
    <row r="4" spans="1:4" ht="43.5" customHeight="1" x14ac:dyDescent="0.3">
      <c r="A4" s="4" t="s">
        <v>126</v>
      </c>
      <c r="B4" s="18" t="s">
        <v>492</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4">
    <tabColor theme="3" tint="-0.249977111117893"/>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733</v>
      </c>
      <c r="C2" s="730" t="s">
        <v>135</v>
      </c>
      <c r="D2" s="731"/>
    </row>
    <row r="3" spans="1:4" ht="28.8" x14ac:dyDescent="0.3">
      <c r="A3" s="4" t="s">
        <v>2759</v>
      </c>
      <c r="B3" s="17" t="s">
        <v>515</v>
      </c>
      <c r="C3" s="5"/>
    </row>
    <row r="4" spans="1:4" ht="43.5" customHeight="1" x14ac:dyDescent="0.3">
      <c r="A4" s="4" t="s">
        <v>126</v>
      </c>
      <c r="B4" s="18" t="s">
        <v>493</v>
      </c>
    </row>
    <row r="5" spans="1:4" ht="48" x14ac:dyDescent="0.3">
      <c r="A5" s="4" t="s">
        <v>2760</v>
      </c>
      <c r="B5" s="295" t="str">
        <f>VLOOKUP(B3,stringbuilder!$AV$2:$AZ$547,5,FALSE)</f>
        <v>GEORGE ADAMS HATCHRY --  BY2005: 633366;  BY2006: 633875;  BY2007: 634271;  BY2008: 634873;   HOODSPORT HATCHERY --  BY2005: 633382;  BY2006: 633886;  BY2007: 634283;  BY2008: 634867;   RICKS PD (LLTK) --  BY2005: 633471;  BY2006: 633965;
[total release: 1,864,831]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(oob&amp;extras)'!X68</f>
        <v>To estimate ER in SPS fisheries, OOB fishery methods were employed, using tags for Broods '02-'04: 631371, 632375, 632897, 631777, 632389, 632973</v>
      </c>
    </row>
    <row r="10" spans="1:4" ht="69" x14ac:dyDescent="0.3">
      <c r="A10" s="4" t="s">
        <v>134</v>
      </c>
      <c r="B10" s="20" t="s">
        <v>8328</v>
      </c>
    </row>
  </sheetData>
  <hyperlinks>
    <hyperlink ref="C2" location="StockTOC!A1" display="Return to TOC"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57">
    <tabColor theme="3" tint="-0.49998474074526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v>
      </c>
      <c r="C2" s="730" t="s">
        <v>135</v>
      </c>
      <c r="D2" s="731"/>
    </row>
    <row r="3" spans="1:4" ht="28.8" x14ac:dyDescent="0.3">
      <c r="A3" s="4" t="s">
        <v>2759</v>
      </c>
      <c r="B3" s="17" t="s">
        <v>516</v>
      </c>
      <c r="C3" s="5"/>
    </row>
    <row r="4" spans="1:4" ht="43.5" customHeight="1" x14ac:dyDescent="0.3">
      <c r="A4" s="4" t="s">
        <v>126</v>
      </c>
      <c r="B4" s="18" t="s">
        <v>805</v>
      </c>
    </row>
    <row r="5" spans="1:4" ht="51.75" customHeight="1" x14ac:dyDescent="0.3">
      <c r="A5" s="4" t="s">
        <v>2760</v>
      </c>
      <c r="B5" s="295" t="str">
        <f>VLOOKUP(B3,stringbuilder!$AV$2:$AZ$547,5,FALSE)</f>
        <v>HOODSPORT HATCHERY --  BY2005: 633469;  BY2006: 633971;  BY2007: 634297;  BY2008: 634781;
[total release: 397,871]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(oob&amp;extras)'!X74</f>
        <v>To estimate ER in SPS fisheries, OOB fishery methods were employed, using tags for Broods '02-'04: 631798, 632471, 632879</v>
      </c>
    </row>
    <row r="10" spans="1:4" ht="43.5" customHeight="1" x14ac:dyDescent="0.3">
      <c r="A10" s="4" t="s">
        <v>134</v>
      </c>
      <c r="B10" s="20" t="s">
        <v>8324</v>
      </c>
    </row>
  </sheetData>
  <hyperlinks>
    <hyperlink ref="C2" location="StockTOC!A1" display="Return to TOC"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8">
    <tabColor theme="3" tint="-0.49998474074526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v>
      </c>
      <c r="C2" s="730" t="s">
        <v>135</v>
      </c>
      <c r="D2" s="731"/>
    </row>
    <row r="3" spans="1:4" ht="28.8" x14ac:dyDescent="0.3">
      <c r="A3" s="4" t="s">
        <v>2759</v>
      </c>
      <c r="B3" s="17" t="s">
        <v>516</v>
      </c>
      <c r="C3" s="5"/>
    </row>
    <row r="4" spans="1:4" ht="28.8" x14ac:dyDescent="0.3">
      <c r="A4" s="4" t="s">
        <v>126</v>
      </c>
      <c r="B4" s="18" t="s">
        <v>804</v>
      </c>
    </row>
    <row r="5" spans="1:4" ht="51.75" customHeight="1" x14ac:dyDescent="0.3">
      <c r="A5" s="4" t="s">
        <v>2760</v>
      </c>
      <c r="B5" s="295" t="str">
        <f>VLOOKUP(B3,stringbuilder!$AV$2:$AZ$547,5,FALSE)</f>
        <v>HOODSPORT HATCHERY --  BY2005: 633469;  BY2006: 633971;  BY2007: 634297;  BY2008: 634781;
[total release: 397,871]</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1013 k = 0.035 t0 = 7.4, and 
t= (Age-1)*12+timestep midpt.; CV2: 11%, CV3: 9%, CV4: 8%, CV5: 7%
Estimated using marine recoveries for all PS fall yearling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20" t="str">
        <f>"To estimate ER in SPS fisheries, OOB fishery methods were employed, using tags for "&amp;'stringbuilder (oob&amp;extras)'!X74</f>
        <v>To estimate ER in SPS fisheries, OOB fishery methods were employed, using tags for Broods '02-'04: 631798, 632471, 632879</v>
      </c>
    </row>
    <row r="10" spans="1:4" ht="43.5" customHeight="1" x14ac:dyDescent="0.3">
      <c r="A10" s="4" t="s">
        <v>134</v>
      </c>
      <c r="B10" s="20" t="s">
        <v>8324</v>
      </c>
    </row>
  </sheetData>
  <hyperlinks>
    <hyperlink ref="C2" location="StockTOC!A1" display="Return to TOC"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29">
    <tabColor theme="2" tint="-9.9978637043366805E-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8395</v>
      </c>
      <c r="C2" s="730" t="s">
        <v>135</v>
      </c>
      <c r="D2" s="731"/>
    </row>
    <row r="3" spans="1:4" ht="28.8" x14ac:dyDescent="0.3">
      <c r="A3" s="4" t="s">
        <v>2759</v>
      </c>
      <c r="B3" s="17" t="s">
        <v>8331</v>
      </c>
      <c r="C3" s="5"/>
    </row>
    <row r="4" spans="1:4" ht="28.8" x14ac:dyDescent="0.3">
      <c r="A4" s="4" t="s">
        <v>126</v>
      </c>
      <c r="B4" s="18" t="s">
        <v>8398</v>
      </c>
    </row>
    <row r="5" spans="1:4" ht="51.75" customHeight="1" x14ac:dyDescent="0.3">
      <c r="A5" s="4" t="s">
        <v>2760</v>
      </c>
      <c r="B5" s="769" t="str">
        <f>'stringbuilder (oob&amp;extras)'!Y25</f>
        <v>LOWER ELWHA HATCHERY, Broods '83-'85: 633043, 633038, 633039, 633042, 633436, 633435, 633420, 633419, 633548, 633543, 633544, 633547; ELWHA HATCHERY, Broods '83-'85: 211616, 211658, 211921, 211920, 211919</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ht="43.5" customHeight="1" x14ac:dyDescent="0.3">
      <c r="A10" s="4" t="s">
        <v>134</v>
      </c>
      <c r="B10" s="20"/>
    </row>
  </sheetData>
  <hyperlinks>
    <hyperlink ref="C2" location="StockTOC!A1" display="Return to TOC" xr:uid="{00000000-0004-0000-57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30">
    <tabColor theme="2" tint="-9.9978637043366805E-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8396</v>
      </c>
      <c r="C2" s="730" t="s">
        <v>135</v>
      </c>
      <c r="D2" s="731"/>
    </row>
    <row r="3" spans="1:4" ht="28.8" x14ac:dyDescent="0.3">
      <c r="A3" s="4" t="s">
        <v>2759</v>
      </c>
      <c r="B3" s="17" t="s">
        <v>8331</v>
      </c>
      <c r="C3" s="5"/>
    </row>
    <row r="4" spans="1:4" ht="28.8" x14ac:dyDescent="0.3">
      <c r="A4" s="4" t="s">
        <v>126</v>
      </c>
      <c r="B4" s="18" t="s">
        <v>8397</v>
      </c>
    </row>
    <row r="5" spans="1:4" ht="51.75" customHeight="1" x14ac:dyDescent="0.3">
      <c r="A5" s="4" t="s">
        <v>2760</v>
      </c>
      <c r="B5" s="769" t="str">
        <f>'stringbuilder (oob&amp;extras)'!Y25</f>
        <v>LOWER ELWHA HATCHERY, Broods '83-'85: 633043, 633038, 633039, 633042, 633436, 633435, 633420, 633419, 633548, 633543, 633544, 633547; ELWHA HATCHERY, Broods '83-'85: 211616, 211658, 211921, 211920, 211919</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ht="43.5" customHeight="1" x14ac:dyDescent="0.3">
      <c r="A10" s="4" t="s">
        <v>134</v>
      </c>
      <c r="B10" s="20"/>
    </row>
  </sheetData>
  <hyperlinks>
    <hyperlink ref="C2" location="StockTOC!A1" display="Return to TOC" xr:uid="{00000000-0004-0000-5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tabColor rgb="FFFF3300"/>
  </sheetPr>
  <dimension ref="A1:BD695"/>
  <sheetViews>
    <sheetView zoomScale="85" zoomScaleNormal="85" workbookViewId="0">
      <pane ySplit="2" topLeftCell="A3" activePane="bottomLeft" state="frozen"/>
      <selection activeCell="C64" sqref="C64:E65"/>
      <selection pane="bottomLeft" activeCell="C64" sqref="C64:E65"/>
    </sheetView>
  </sheetViews>
  <sheetFormatPr defaultColWidth="9.109375" defaultRowHeight="14.4" x14ac:dyDescent="0.3"/>
  <cols>
    <col min="1" max="1" width="34.6640625" style="252" bestFit="1" customWidth="1"/>
    <col min="2" max="2" width="8.6640625" style="252" customWidth="1"/>
    <col min="3" max="3" width="13.44140625" style="252" customWidth="1"/>
    <col min="4" max="4" width="15.109375" style="252" bestFit="1" customWidth="1"/>
    <col min="5" max="5" width="17.33203125" style="252" bestFit="1" customWidth="1"/>
    <col min="6" max="6" width="17" style="252" bestFit="1" customWidth="1"/>
    <col min="7" max="7" width="15.5546875" style="252" bestFit="1" customWidth="1"/>
    <col min="8" max="8" width="11.6640625" style="252" bestFit="1" customWidth="1"/>
    <col min="9" max="9" width="23.6640625" style="252" bestFit="1" customWidth="1"/>
    <col min="10" max="10" width="8.88671875" style="252" bestFit="1" customWidth="1"/>
    <col min="11" max="11" width="24.5546875" style="252" bestFit="1" customWidth="1"/>
    <col min="12" max="12" width="24.33203125" style="252" bestFit="1" customWidth="1"/>
    <col min="13" max="13" width="19.33203125" style="252" bestFit="1" customWidth="1"/>
    <col min="14" max="14" width="17.109375" style="252" bestFit="1" customWidth="1"/>
    <col min="15" max="15" width="8.109375" style="252" bestFit="1" customWidth="1"/>
    <col min="16" max="16" width="4.109375" style="252" bestFit="1" customWidth="1"/>
    <col min="17" max="17" width="11.44140625" style="252" bestFit="1" customWidth="1"/>
    <col min="18" max="18" width="18.44140625" style="252" bestFit="1" customWidth="1"/>
    <col min="19" max="19" width="18.33203125" style="252" bestFit="1" customWidth="1"/>
    <col min="20" max="20" width="22.6640625" style="252" bestFit="1" customWidth="1"/>
    <col min="21" max="21" width="23.33203125" style="252" bestFit="1" customWidth="1"/>
    <col min="22" max="22" width="20.109375" style="252" bestFit="1" customWidth="1"/>
    <col min="23" max="23" width="14.44140625" style="252" bestFit="1" customWidth="1"/>
    <col min="24" max="24" width="12.5546875" style="252" bestFit="1" customWidth="1"/>
    <col min="25" max="25" width="10.88671875" style="252" bestFit="1" customWidth="1"/>
    <col min="26" max="26" width="16.5546875" style="252" bestFit="1" customWidth="1"/>
    <col min="27" max="27" width="11.44140625" style="252" bestFit="1" customWidth="1"/>
    <col min="28" max="28" width="11" style="252" bestFit="1" customWidth="1"/>
    <col min="29" max="29" width="14.6640625" style="252" bestFit="1" customWidth="1"/>
    <col min="30" max="30" width="13.5546875" style="252" bestFit="1" customWidth="1"/>
    <col min="31" max="31" width="19.88671875" style="252" bestFit="1" customWidth="1"/>
    <col min="32" max="32" width="14.33203125" style="252" bestFit="1" customWidth="1"/>
    <col min="33" max="33" width="20.44140625" style="252" bestFit="1" customWidth="1"/>
    <col min="34" max="34" width="18.33203125" style="252" bestFit="1" customWidth="1"/>
    <col min="35" max="35" width="24.5546875" style="252" bestFit="1" customWidth="1"/>
    <col min="36" max="36" width="19" style="252" bestFit="1" customWidth="1"/>
    <col min="37" max="37" width="25.109375" style="252" bestFit="1" customWidth="1"/>
    <col min="38" max="38" width="17.33203125" style="252" bestFit="1" customWidth="1"/>
    <col min="39" max="39" width="13.6640625" style="252" bestFit="1" customWidth="1"/>
    <col min="40" max="40" width="14.33203125" style="252" bestFit="1" customWidth="1"/>
    <col min="41" max="41" width="22" style="252" bestFit="1" customWidth="1"/>
    <col min="42" max="42" width="11.44140625" style="252" bestFit="1" customWidth="1"/>
    <col min="43" max="43" width="86.44140625" style="252" bestFit="1" customWidth="1"/>
    <col min="44" max="44" width="27.44140625" style="252" bestFit="1" customWidth="1"/>
    <col min="45" max="45" width="27.5546875" style="252" bestFit="1" customWidth="1"/>
    <col min="46" max="46" width="23.5546875" style="252" bestFit="1" customWidth="1"/>
    <col min="47" max="47" width="23" style="252" bestFit="1" customWidth="1"/>
    <col min="48" max="48" width="29.44140625" style="252" bestFit="1" customWidth="1"/>
    <col min="49" max="49" width="28.6640625" style="252" bestFit="1" customWidth="1"/>
    <col min="50" max="50" width="13.44140625" style="252" bestFit="1" customWidth="1"/>
    <col min="51" max="54" width="9.109375" style="268"/>
    <col min="55" max="55" width="14.33203125" style="268" customWidth="1"/>
    <col min="56" max="59" width="4.6640625" style="268" customWidth="1"/>
    <col min="60" max="60" width="11.88671875" style="268" customWidth="1"/>
    <col min="61" max="61" width="5.109375" style="268" customWidth="1"/>
    <col min="62" max="62" width="7.33203125" style="268" customWidth="1"/>
    <col min="63" max="63" width="11.33203125" style="268" bestFit="1" customWidth="1"/>
    <col min="64" max="65" width="9.109375" style="268"/>
    <col min="66" max="66" width="34.6640625" style="268" bestFit="1" customWidth="1"/>
    <col min="67" max="67" width="20.109375" style="268" bestFit="1" customWidth="1"/>
    <col min="68" max="68" width="16.33203125" style="268" customWidth="1"/>
    <col min="69" max="69" width="17.6640625" style="268" customWidth="1"/>
    <col min="70" max="16384" width="9.109375" style="268"/>
  </cols>
  <sheetData>
    <row r="1" spans="1:56" x14ac:dyDescent="0.3">
      <c r="A1" s="261" t="s">
        <v>1302</v>
      </c>
      <c r="B1" s="261"/>
      <c r="C1" s="260" t="s">
        <v>1303</v>
      </c>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row>
    <row r="2" spans="1:56" x14ac:dyDescent="0.3">
      <c r="A2" s="262" t="s">
        <v>1298</v>
      </c>
      <c r="B2" s="263" t="s">
        <v>1250</v>
      </c>
      <c r="C2" s="374" t="s">
        <v>140</v>
      </c>
      <c r="D2" s="374" t="s">
        <v>141</v>
      </c>
      <c r="E2" s="374" t="s">
        <v>142</v>
      </c>
      <c r="F2" s="374" t="s">
        <v>143</v>
      </c>
      <c r="G2" s="374" t="s">
        <v>144</v>
      </c>
      <c r="H2" s="374" t="s">
        <v>145</v>
      </c>
      <c r="I2" s="374" t="s">
        <v>146</v>
      </c>
      <c r="J2" s="374" t="s">
        <v>147</v>
      </c>
      <c r="K2" s="374" t="s">
        <v>148</v>
      </c>
      <c r="L2" s="374" t="s">
        <v>149</v>
      </c>
      <c r="M2" s="374" t="s">
        <v>150</v>
      </c>
      <c r="N2" s="374" t="s">
        <v>151</v>
      </c>
      <c r="O2" s="374" t="s">
        <v>152</v>
      </c>
      <c r="P2" s="374" t="s">
        <v>153</v>
      </c>
      <c r="Q2" s="374" t="s">
        <v>154</v>
      </c>
      <c r="R2" s="374" t="s">
        <v>155</v>
      </c>
      <c r="S2" s="374" t="s">
        <v>156</v>
      </c>
      <c r="T2" s="374" t="s">
        <v>157</v>
      </c>
      <c r="U2" s="374" t="s">
        <v>158</v>
      </c>
      <c r="V2" s="374" t="s">
        <v>159</v>
      </c>
      <c r="W2" s="374" t="s">
        <v>160</v>
      </c>
      <c r="X2" s="374" t="s">
        <v>161</v>
      </c>
      <c r="Y2" s="374" t="s">
        <v>162</v>
      </c>
      <c r="Z2" s="374" t="s">
        <v>163</v>
      </c>
      <c r="AA2" s="374" t="s">
        <v>164</v>
      </c>
      <c r="AB2" s="374" t="s">
        <v>165</v>
      </c>
      <c r="AC2" s="374" t="s">
        <v>166</v>
      </c>
      <c r="AD2" s="374" t="s">
        <v>167</v>
      </c>
      <c r="AE2" s="374" t="s">
        <v>168</v>
      </c>
      <c r="AF2" s="374" t="s">
        <v>169</v>
      </c>
      <c r="AG2" s="374" t="s">
        <v>170</v>
      </c>
      <c r="AH2" s="374" t="s">
        <v>171</v>
      </c>
      <c r="AI2" s="374" t="s">
        <v>172</v>
      </c>
      <c r="AJ2" s="374" t="s">
        <v>173</v>
      </c>
      <c r="AK2" s="374" t="s">
        <v>174</v>
      </c>
      <c r="AL2" s="374" t="s">
        <v>175</v>
      </c>
      <c r="AM2" s="374" t="s">
        <v>176</v>
      </c>
      <c r="AN2" s="374" t="s">
        <v>177</v>
      </c>
      <c r="AO2" s="374" t="s">
        <v>178</v>
      </c>
      <c r="AP2" s="374" t="s">
        <v>179</v>
      </c>
      <c r="AQ2" s="374" t="s">
        <v>180</v>
      </c>
      <c r="AR2" s="374" t="s">
        <v>181</v>
      </c>
      <c r="AS2" s="374" t="s">
        <v>182</v>
      </c>
      <c r="AT2" s="374" t="s">
        <v>183</v>
      </c>
      <c r="AU2" s="374" t="s">
        <v>184</v>
      </c>
      <c r="AV2" s="374" t="s">
        <v>185</v>
      </c>
      <c r="AW2" s="374" t="s">
        <v>186</v>
      </c>
      <c r="AX2" s="374" t="s">
        <v>187</v>
      </c>
      <c r="AY2" s="305" t="s">
        <v>1324</v>
      </c>
      <c r="BB2" t="s">
        <v>2673</v>
      </c>
      <c r="BC2" t="s">
        <v>2672</v>
      </c>
      <c r="BD2" s="426" t="s">
        <v>1590</v>
      </c>
    </row>
    <row r="3" spans="1:56" x14ac:dyDescent="0.3">
      <c r="C3" s="374" t="s">
        <v>188</v>
      </c>
      <c r="D3" s="374">
        <v>4.0999999999999996</v>
      </c>
      <c r="E3" s="374">
        <v>20150204</v>
      </c>
      <c r="F3" s="374" t="s">
        <v>1047</v>
      </c>
      <c r="G3" s="374" t="s">
        <v>1047</v>
      </c>
      <c r="H3" s="374">
        <v>3</v>
      </c>
      <c r="I3" s="374">
        <v>25641</v>
      </c>
      <c r="J3" s="374">
        <v>0</v>
      </c>
      <c r="K3" s="374"/>
      <c r="L3" s="374"/>
      <c r="M3" s="374"/>
      <c r="N3" s="374"/>
      <c r="O3" s="374">
        <v>1</v>
      </c>
      <c r="P3" s="374">
        <v>3</v>
      </c>
      <c r="Q3" s="374">
        <v>2005</v>
      </c>
      <c r="R3" s="374">
        <v>20060601</v>
      </c>
      <c r="S3" s="374">
        <v>20060607</v>
      </c>
      <c r="T3" s="374" t="s">
        <v>1048</v>
      </c>
      <c r="U3" s="374" t="s">
        <v>1049</v>
      </c>
      <c r="V3" s="374" t="s">
        <v>1050</v>
      </c>
      <c r="W3" s="374" t="s">
        <v>191</v>
      </c>
      <c r="X3" s="374" t="s">
        <v>192</v>
      </c>
      <c r="Y3" s="374" t="s">
        <v>193</v>
      </c>
      <c r="Z3" s="374"/>
      <c r="AA3" s="374">
        <v>5.3</v>
      </c>
      <c r="AB3" s="374">
        <v>81</v>
      </c>
      <c r="AC3" s="374" t="s">
        <v>195</v>
      </c>
      <c r="AD3" s="374">
        <v>5000</v>
      </c>
      <c r="AE3" s="374">
        <v>53222</v>
      </c>
      <c r="AF3" s="374"/>
      <c r="AG3" s="374"/>
      <c r="AH3" s="374">
        <v>5000</v>
      </c>
      <c r="AI3" s="374">
        <v>1799</v>
      </c>
      <c r="AJ3" s="374"/>
      <c r="AK3" s="374"/>
      <c r="AL3" s="374"/>
      <c r="AM3" s="374">
        <v>3.27E-2</v>
      </c>
      <c r="AN3" s="374">
        <v>1</v>
      </c>
      <c r="AO3" s="374">
        <v>1040</v>
      </c>
      <c r="AP3" s="374"/>
      <c r="AQ3" s="374" t="s">
        <v>1051</v>
      </c>
      <c r="AR3" s="374" t="s">
        <v>1052</v>
      </c>
      <c r="AS3" s="374" t="s">
        <v>1053</v>
      </c>
      <c r="AT3" s="374" t="s">
        <v>1054</v>
      </c>
      <c r="AU3" s="374" t="s">
        <v>1055</v>
      </c>
      <c r="AV3" s="374" t="s">
        <v>1056</v>
      </c>
      <c r="AW3" s="374" t="s">
        <v>1057</v>
      </c>
      <c r="AX3" s="374" t="s">
        <v>195</v>
      </c>
      <c r="BB3"/>
      <c r="BC3" t="s">
        <v>1394</v>
      </c>
      <c r="BD3" s="428" t="s">
        <v>2032</v>
      </c>
    </row>
    <row r="4" spans="1:56" x14ac:dyDescent="0.3">
      <c r="C4" s="374" t="s">
        <v>188</v>
      </c>
      <c r="D4" s="374">
        <v>4.0999999999999996</v>
      </c>
      <c r="E4" s="374">
        <v>20150204</v>
      </c>
      <c r="F4" s="374" t="s">
        <v>1047</v>
      </c>
      <c r="G4" s="374" t="s">
        <v>1047</v>
      </c>
      <c r="H4" s="374">
        <v>3</v>
      </c>
      <c r="I4" s="374">
        <v>25650</v>
      </c>
      <c r="J4" s="374">
        <v>0</v>
      </c>
      <c r="K4" s="374"/>
      <c r="L4" s="374"/>
      <c r="M4" s="374"/>
      <c r="N4" s="374"/>
      <c r="O4" s="374">
        <v>1</v>
      </c>
      <c r="P4" s="374">
        <v>3</v>
      </c>
      <c r="Q4" s="374">
        <v>2005</v>
      </c>
      <c r="R4" s="374">
        <v>20060606</v>
      </c>
      <c r="S4" s="374">
        <v>20060607</v>
      </c>
      <c r="T4" s="374" t="s">
        <v>1048</v>
      </c>
      <c r="U4" s="374" t="s">
        <v>1049</v>
      </c>
      <c r="V4" s="374" t="s">
        <v>1050</v>
      </c>
      <c r="W4" s="374" t="s">
        <v>191</v>
      </c>
      <c r="X4" s="374" t="s">
        <v>192</v>
      </c>
      <c r="Y4" s="374" t="s">
        <v>193</v>
      </c>
      <c r="Z4" s="374"/>
      <c r="AA4" s="374">
        <v>5.25</v>
      </c>
      <c r="AB4" s="374">
        <v>79</v>
      </c>
      <c r="AC4" s="374" t="s">
        <v>195</v>
      </c>
      <c r="AD4" s="374">
        <v>5000</v>
      </c>
      <c r="AE4" s="374">
        <v>49090</v>
      </c>
      <c r="AF4" s="374"/>
      <c r="AG4" s="374"/>
      <c r="AH4" s="374">
        <v>5000</v>
      </c>
      <c r="AI4" s="374">
        <v>3943</v>
      </c>
      <c r="AJ4" s="374"/>
      <c r="AK4" s="374"/>
      <c r="AL4" s="374"/>
      <c r="AM4" s="374">
        <v>7.4300000000000005E-2</v>
      </c>
      <c r="AN4" s="374">
        <v>1</v>
      </c>
      <c r="AO4" s="374">
        <v>1049</v>
      </c>
      <c r="AP4" s="374"/>
      <c r="AQ4" s="374" t="s">
        <v>1051</v>
      </c>
      <c r="AR4" s="374" t="s">
        <v>1052</v>
      </c>
      <c r="AS4" s="374" t="s">
        <v>1053</v>
      </c>
      <c r="AT4" s="374" t="s">
        <v>1054</v>
      </c>
      <c r="AU4" s="374" t="s">
        <v>1055</v>
      </c>
      <c r="AV4" s="374" t="s">
        <v>1056</v>
      </c>
      <c r="AW4" s="374" t="s">
        <v>1057</v>
      </c>
      <c r="AX4" s="374" t="s">
        <v>195</v>
      </c>
      <c r="BB4"/>
      <c r="BC4" t="s">
        <v>1394</v>
      </c>
      <c r="BD4" s="428" t="s">
        <v>2033</v>
      </c>
    </row>
    <row r="5" spans="1:56" x14ac:dyDescent="0.3">
      <c r="C5" s="374" t="s">
        <v>188</v>
      </c>
      <c r="D5" s="374">
        <v>4.0999999999999996</v>
      </c>
      <c r="E5" s="374">
        <v>20150204</v>
      </c>
      <c r="F5" s="374" t="s">
        <v>1047</v>
      </c>
      <c r="G5" s="374" t="s">
        <v>1047</v>
      </c>
      <c r="H5" s="374">
        <v>3</v>
      </c>
      <c r="I5" s="374">
        <v>25652</v>
      </c>
      <c r="J5" s="374">
        <v>0</v>
      </c>
      <c r="K5" s="374"/>
      <c r="L5" s="374"/>
      <c r="M5" s="374"/>
      <c r="N5" s="374"/>
      <c r="O5" s="374">
        <v>1</v>
      </c>
      <c r="P5" s="374">
        <v>2</v>
      </c>
      <c r="Q5" s="374">
        <v>2005</v>
      </c>
      <c r="R5" s="374">
        <v>20060510</v>
      </c>
      <c r="S5" s="374">
        <v>20060511</v>
      </c>
      <c r="T5" s="374" t="s">
        <v>1188</v>
      </c>
      <c r="U5" s="374" t="s">
        <v>1189</v>
      </c>
      <c r="V5" s="374" t="s">
        <v>1190</v>
      </c>
      <c r="W5" s="374" t="s">
        <v>191</v>
      </c>
      <c r="X5" s="374" t="s">
        <v>192</v>
      </c>
      <c r="Y5" s="374" t="s">
        <v>193</v>
      </c>
      <c r="Z5" s="374"/>
      <c r="AA5" s="374">
        <v>5.38</v>
      </c>
      <c r="AB5" s="374">
        <v>78</v>
      </c>
      <c r="AC5" s="374" t="s">
        <v>195</v>
      </c>
      <c r="AD5" s="374">
        <v>5000</v>
      </c>
      <c r="AE5" s="374">
        <v>50529</v>
      </c>
      <c r="AF5" s="374"/>
      <c r="AG5" s="374"/>
      <c r="AH5" s="374">
        <v>0</v>
      </c>
      <c r="AI5" s="374">
        <v>78872</v>
      </c>
      <c r="AJ5" s="374">
        <v>5000</v>
      </c>
      <c r="AK5" s="374">
        <v>1031</v>
      </c>
      <c r="AL5" s="374" t="s">
        <v>214</v>
      </c>
      <c r="AM5" s="374">
        <v>0.02</v>
      </c>
      <c r="AN5" s="374">
        <v>28</v>
      </c>
      <c r="AO5" s="374">
        <v>100</v>
      </c>
      <c r="AP5" s="374"/>
      <c r="AQ5" s="374"/>
      <c r="AR5" s="374" t="s">
        <v>1191</v>
      </c>
      <c r="AS5" s="374" t="s">
        <v>1192</v>
      </c>
      <c r="AT5" s="374" t="s">
        <v>1193</v>
      </c>
      <c r="AU5" s="374" t="s">
        <v>1055</v>
      </c>
      <c r="AV5" s="374" t="s">
        <v>1056</v>
      </c>
      <c r="AW5" s="374" t="s">
        <v>1194</v>
      </c>
      <c r="AX5" s="374" t="s">
        <v>195</v>
      </c>
      <c r="BB5"/>
      <c r="BC5" t="s">
        <v>1394</v>
      </c>
      <c r="BD5" s="428" t="s">
        <v>2034</v>
      </c>
    </row>
    <row r="6" spans="1:56" x14ac:dyDescent="0.3">
      <c r="C6" s="374" t="s">
        <v>188</v>
      </c>
      <c r="D6" s="374">
        <v>4.0999999999999996</v>
      </c>
      <c r="E6" s="374">
        <v>20150204</v>
      </c>
      <c r="F6" s="374" t="s">
        <v>1047</v>
      </c>
      <c r="G6" s="374" t="s">
        <v>1047</v>
      </c>
      <c r="H6" s="374">
        <v>3</v>
      </c>
      <c r="I6" s="374">
        <v>25659</v>
      </c>
      <c r="J6" s="374">
        <v>0</v>
      </c>
      <c r="K6" s="374"/>
      <c r="L6" s="374"/>
      <c r="M6" s="374"/>
      <c r="N6" s="374"/>
      <c r="O6" s="374">
        <v>1</v>
      </c>
      <c r="P6" s="374">
        <v>2</v>
      </c>
      <c r="Q6" s="374">
        <v>2005</v>
      </c>
      <c r="R6" s="374">
        <v>20060510</v>
      </c>
      <c r="S6" s="374">
        <v>20060511</v>
      </c>
      <c r="T6" s="374" t="s">
        <v>1188</v>
      </c>
      <c r="U6" s="374" t="s">
        <v>1189</v>
      </c>
      <c r="V6" s="374" t="s">
        <v>1190</v>
      </c>
      <c r="W6" s="374" t="s">
        <v>191</v>
      </c>
      <c r="X6" s="374" t="s">
        <v>192</v>
      </c>
      <c r="Y6" s="374" t="s">
        <v>193</v>
      </c>
      <c r="Z6" s="374"/>
      <c r="AA6" s="374">
        <v>5.38</v>
      </c>
      <c r="AB6" s="374">
        <v>76</v>
      </c>
      <c r="AC6" s="374" t="s">
        <v>195</v>
      </c>
      <c r="AD6" s="374">
        <v>5000</v>
      </c>
      <c r="AE6" s="374">
        <v>45854</v>
      </c>
      <c r="AF6" s="374"/>
      <c r="AG6" s="374"/>
      <c r="AH6" s="374">
        <v>0</v>
      </c>
      <c r="AI6" s="374">
        <v>71575</v>
      </c>
      <c r="AJ6" s="374">
        <v>5000</v>
      </c>
      <c r="AK6" s="374">
        <v>936</v>
      </c>
      <c r="AL6" s="374" t="s">
        <v>214</v>
      </c>
      <c r="AM6" s="374">
        <v>0.02</v>
      </c>
      <c r="AN6" s="374">
        <v>27</v>
      </c>
      <c r="AO6" s="374">
        <v>100</v>
      </c>
      <c r="AP6" s="374"/>
      <c r="AQ6" s="374"/>
      <c r="AR6" s="374" t="s">
        <v>1191</v>
      </c>
      <c r="AS6" s="374" t="s">
        <v>1192</v>
      </c>
      <c r="AT6" s="374" t="s">
        <v>1193</v>
      </c>
      <c r="AU6" s="374" t="s">
        <v>1055</v>
      </c>
      <c r="AV6" s="374" t="s">
        <v>1056</v>
      </c>
      <c r="AW6" s="374" t="s">
        <v>1194</v>
      </c>
      <c r="AX6" s="374" t="s">
        <v>195</v>
      </c>
      <c r="BB6"/>
      <c r="BC6" t="s">
        <v>1394</v>
      </c>
      <c r="BD6" s="428" t="s">
        <v>2035</v>
      </c>
    </row>
    <row r="7" spans="1:56" x14ac:dyDescent="0.3">
      <c r="C7" s="374" t="s">
        <v>188</v>
      </c>
      <c r="D7" s="374">
        <v>4.0999999999999996</v>
      </c>
      <c r="E7" s="374">
        <v>20050908</v>
      </c>
      <c r="F7" s="374" t="s">
        <v>189</v>
      </c>
      <c r="G7" s="374" t="s">
        <v>189</v>
      </c>
      <c r="H7" s="374">
        <v>7</v>
      </c>
      <c r="I7" s="374">
        <v>501040105</v>
      </c>
      <c r="J7" s="374">
        <v>15</v>
      </c>
      <c r="K7" s="374"/>
      <c r="L7" s="374"/>
      <c r="M7" s="374"/>
      <c r="N7" s="374"/>
      <c r="O7" s="374">
        <v>1</v>
      </c>
      <c r="P7" s="374">
        <v>3</v>
      </c>
      <c r="Q7" s="374">
        <v>2001</v>
      </c>
      <c r="R7" s="374">
        <v>20020425</v>
      </c>
      <c r="S7" s="374">
        <v>20020425</v>
      </c>
      <c r="T7" s="374" t="s">
        <v>190</v>
      </c>
      <c r="U7" s="374" t="s">
        <v>190</v>
      </c>
      <c r="V7" s="374" t="s">
        <v>190</v>
      </c>
      <c r="W7" s="374" t="s">
        <v>193</v>
      </c>
      <c r="X7" s="374" t="s">
        <v>192</v>
      </c>
      <c r="Y7" s="374" t="s">
        <v>551</v>
      </c>
      <c r="Z7" s="374" t="s">
        <v>194</v>
      </c>
      <c r="AA7" s="374">
        <v>3.91</v>
      </c>
      <c r="AB7" s="374">
        <v>68</v>
      </c>
      <c r="AC7" s="374" t="s">
        <v>195</v>
      </c>
      <c r="AD7" s="374">
        <v>5000</v>
      </c>
      <c r="AE7" s="374">
        <v>70307</v>
      </c>
      <c r="AF7" s="374">
        <v>0</v>
      </c>
      <c r="AG7" s="374">
        <v>355</v>
      </c>
      <c r="AH7" s="374">
        <v>5000</v>
      </c>
      <c r="AI7" s="374">
        <v>1420</v>
      </c>
      <c r="AJ7" s="374">
        <v>0</v>
      </c>
      <c r="AK7" s="374">
        <v>226898</v>
      </c>
      <c r="AL7" s="374" t="s">
        <v>196</v>
      </c>
      <c r="AM7" s="374">
        <v>3.4000000000000002E-2</v>
      </c>
      <c r="AN7" s="374"/>
      <c r="AO7" s="374">
        <v>206</v>
      </c>
      <c r="AP7" s="374"/>
      <c r="AQ7" s="374"/>
      <c r="AR7" s="374" t="s">
        <v>198</v>
      </c>
      <c r="AS7" s="374" t="s">
        <v>198</v>
      </c>
      <c r="AT7" s="374" t="s">
        <v>198</v>
      </c>
      <c r="AU7" s="374" t="s">
        <v>199</v>
      </c>
      <c r="AV7" s="374" t="s">
        <v>200</v>
      </c>
      <c r="AW7" s="374" t="s">
        <v>201</v>
      </c>
      <c r="AX7" s="374" t="s">
        <v>196</v>
      </c>
      <c r="BB7"/>
      <c r="BC7" t="s">
        <v>1394</v>
      </c>
      <c r="BD7" s="428" t="s">
        <v>2036</v>
      </c>
    </row>
    <row r="8" spans="1:56" x14ac:dyDescent="0.3">
      <c r="C8" s="374" t="s">
        <v>188</v>
      </c>
      <c r="D8" s="374">
        <v>4.0999999999999996</v>
      </c>
      <c r="E8" s="374">
        <v>20050908</v>
      </c>
      <c r="F8" s="374" t="s">
        <v>189</v>
      </c>
      <c r="G8" s="374" t="s">
        <v>189</v>
      </c>
      <c r="H8" s="374">
        <v>7</v>
      </c>
      <c r="I8" s="374">
        <v>501040106</v>
      </c>
      <c r="J8" s="374">
        <v>15</v>
      </c>
      <c r="K8" s="374"/>
      <c r="L8" s="374"/>
      <c r="M8" s="374"/>
      <c r="N8" s="374"/>
      <c r="O8" s="374">
        <v>1</v>
      </c>
      <c r="P8" s="374">
        <v>3</v>
      </c>
      <c r="Q8" s="374">
        <v>2001</v>
      </c>
      <c r="R8" s="374">
        <v>20020425</v>
      </c>
      <c r="S8" s="374">
        <v>20020425</v>
      </c>
      <c r="T8" s="374" t="s">
        <v>190</v>
      </c>
      <c r="U8" s="374" t="s">
        <v>190</v>
      </c>
      <c r="V8" s="374" t="s">
        <v>190</v>
      </c>
      <c r="W8" s="374" t="s">
        <v>193</v>
      </c>
      <c r="X8" s="374" t="s">
        <v>192</v>
      </c>
      <c r="Y8" s="374" t="s">
        <v>551</v>
      </c>
      <c r="Z8" s="374" t="s">
        <v>194</v>
      </c>
      <c r="AA8" s="374">
        <v>4.3600000000000003</v>
      </c>
      <c r="AB8" s="374">
        <v>71</v>
      </c>
      <c r="AC8" s="374" t="s">
        <v>195</v>
      </c>
      <c r="AD8" s="374">
        <v>5000</v>
      </c>
      <c r="AE8" s="374">
        <v>70928</v>
      </c>
      <c r="AF8" s="374">
        <v>0</v>
      </c>
      <c r="AG8" s="374">
        <v>377</v>
      </c>
      <c r="AH8" s="374">
        <v>5000</v>
      </c>
      <c r="AI8" s="374">
        <v>1886</v>
      </c>
      <c r="AJ8" s="374">
        <v>0</v>
      </c>
      <c r="AK8" s="374">
        <v>303979</v>
      </c>
      <c r="AL8" s="374" t="s">
        <v>196</v>
      </c>
      <c r="AM8" s="374">
        <v>2.58E-2</v>
      </c>
      <c r="AN8" s="374"/>
      <c r="AO8" s="374">
        <v>194</v>
      </c>
      <c r="AP8" s="374"/>
      <c r="AQ8" s="374"/>
      <c r="AR8" s="374" t="s">
        <v>198</v>
      </c>
      <c r="AS8" s="374" t="s">
        <v>198</v>
      </c>
      <c r="AT8" s="374" t="s">
        <v>198</v>
      </c>
      <c r="AU8" s="374" t="s">
        <v>199</v>
      </c>
      <c r="AV8" s="374" t="s">
        <v>200</v>
      </c>
      <c r="AW8" s="374" t="s">
        <v>201</v>
      </c>
      <c r="AX8" s="374" t="s">
        <v>196</v>
      </c>
      <c r="BB8"/>
      <c r="BC8" t="s">
        <v>1394</v>
      </c>
      <c r="BD8" s="428" t="s">
        <v>2038</v>
      </c>
    </row>
    <row r="9" spans="1:56" x14ac:dyDescent="0.3">
      <c r="C9" s="374" t="s">
        <v>188</v>
      </c>
      <c r="D9" s="374">
        <v>4.0999999999999996</v>
      </c>
      <c r="E9" s="374">
        <v>20050908</v>
      </c>
      <c r="F9" s="374" t="s">
        <v>189</v>
      </c>
      <c r="G9" s="374" t="s">
        <v>189</v>
      </c>
      <c r="H9" s="374">
        <v>7</v>
      </c>
      <c r="I9" s="374">
        <v>501040107</v>
      </c>
      <c r="J9" s="374">
        <v>15</v>
      </c>
      <c r="K9" s="374"/>
      <c r="L9" s="374"/>
      <c r="M9" s="374"/>
      <c r="N9" s="374"/>
      <c r="O9" s="374">
        <v>1</v>
      </c>
      <c r="P9" s="374">
        <v>3</v>
      </c>
      <c r="Q9" s="374">
        <v>2001</v>
      </c>
      <c r="R9" s="374">
        <v>20020425</v>
      </c>
      <c r="S9" s="374">
        <v>20020425</v>
      </c>
      <c r="T9" s="374" t="s">
        <v>190</v>
      </c>
      <c r="U9" s="374" t="s">
        <v>190</v>
      </c>
      <c r="V9" s="374" t="s">
        <v>190</v>
      </c>
      <c r="W9" s="374" t="s">
        <v>193</v>
      </c>
      <c r="X9" s="374" t="s">
        <v>192</v>
      </c>
      <c r="Y9" s="374" t="s">
        <v>551</v>
      </c>
      <c r="Z9" s="374" t="s">
        <v>194</v>
      </c>
      <c r="AA9" s="374">
        <v>3.78</v>
      </c>
      <c r="AB9" s="374">
        <v>66</v>
      </c>
      <c r="AC9" s="374" t="s">
        <v>195</v>
      </c>
      <c r="AD9" s="374">
        <v>5000</v>
      </c>
      <c r="AE9" s="374">
        <v>73430</v>
      </c>
      <c r="AF9" s="374"/>
      <c r="AG9" s="374"/>
      <c r="AH9" s="374">
        <v>0</v>
      </c>
      <c r="AI9" s="374">
        <v>333965</v>
      </c>
      <c r="AJ9" s="374"/>
      <c r="AK9" s="374"/>
      <c r="AL9" s="374" t="s">
        <v>196</v>
      </c>
      <c r="AM9" s="374">
        <v>0</v>
      </c>
      <c r="AN9" s="374"/>
      <c r="AO9" s="374">
        <v>250</v>
      </c>
      <c r="AP9" s="374"/>
      <c r="AQ9" s="374"/>
      <c r="AR9" s="374" t="s">
        <v>198</v>
      </c>
      <c r="AS9" s="374" t="s">
        <v>198</v>
      </c>
      <c r="AT9" s="374" t="s">
        <v>198</v>
      </c>
      <c r="AU9" s="374" t="s">
        <v>199</v>
      </c>
      <c r="AV9" s="374" t="s">
        <v>200</v>
      </c>
      <c r="AW9" s="374" t="s">
        <v>201</v>
      </c>
      <c r="AX9" s="374" t="s">
        <v>196</v>
      </c>
      <c r="BB9"/>
      <c r="BC9" t="s">
        <v>1394</v>
      </c>
      <c r="BD9" s="428" t="s">
        <v>2050</v>
      </c>
    </row>
    <row r="10" spans="1:56" x14ac:dyDescent="0.3">
      <c r="B10" s="268"/>
      <c r="C10" s="374" t="s">
        <v>188</v>
      </c>
      <c r="D10" s="374">
        <v>4.0999999999999996</v>
      </c>
      <c r="E10" s="374">
        <v>20050908</v>
      </c>
      <c r="F10" s="374" t="s">
        <v>189</v>
      </c>
      <c r="G10" s="374" t="s">
        <v>189</v>
      </c>
      <c r="H10" s="374">
        <v>7</v>
      </c>
      <c r="I10" s="374">
        <v>501040201</v>
      </c>
      <c r="J10" s="374">
        <v>15</v>
      </c>
      <c r="K10" s="374"/>
      <c r="L10" s="374"/>
      <c r="M10" s="374"/>
      <c r="N10" s="374"/>
      <c r="O10" s="374">
        <v>1</v>
      </c>
      <c r="P10" s="374">
        <v>3</v>
      </c>
      <c r="Q10" s="374">
        <v>2001</v>
      </c>
      <c r="R10" s="374">
        <v>20020425</v>
      </c>
      <c r="S10" s="374">
        <v>20020425</v>
      </c>
      <c r="T10" s="374" t="s">
        <v>190</v>
      </c>
      <c r="U10" s="374" t="s">
        <v>190</v>
      </c>
      <c r="V10" s="374" t="s">
        <v>190</v>
      </c>
      <c r="W10" s="374" t="s">
        <v>193</v>
      </c>
      <c r="X10" s="374" t="s">
        <v>192</v>
      </c>
      <c r="Y10" s="374" t="s">
        <v>551</v>
      </c>
      <c r="Z10" s="374" t="s">
        <v>194</v>
      </c>
      <c r="AA10" s="374">
        <v>5.0999999999999996</v>
      </c>
      <c r="AB10" s="374">
        <v>74</v>
      </c>
      <c r="AC10" s="374" t="s">
        <v>195</v>
      </c>
      <c r="AD10" s="374">
        <v>5000</v>
      </c>
      <c r="AE10" s="374">
        <v>72064</v>
      </c>
      <c r="AF10" s="374"/>
      <c r="AG10" s="374"/>
      <c r="AH10" s="374">
        <v>5000</v>
      </c>
      <c r="AI10" s="374">
        <v>875</v>
      </c>
      <c r="AJ10" s="374">
        <v>0</v>
      </c>
      <c r="AK10" s="374">
        <v>415325</v>
      </c>
      <c r="AL10" s="374" t="s">
        <v>196</v>
      </c>
      <c r="AM10" s="374">
        <v>1.2E-2</v>
      </c>
      <c r="AN10" s="374"/>
      <c r="AO10" s="374">
        <v>250</v>
      </c>
      <c r="AP10" s="374"/>
      <c r="AQ10" s="374" t="s">
        <v>2590</v>
      </c>
      <c r="AR10" s="374" t="s">
        <v>198</v>
      </c>
      <c r="AS10" s="374" t="s">
        <v>198</v>
      </c>
      <c r="AT10" s="374" t="s">
        <v>198</v>
      </c>
      <c r="AU10" s="374" t="s">
        <v>199</v>
      </c>
      <c r="AV10" s="374" t="s">
        <v>200</v>
      </c>
      <c r="AW10" s="374" t="s">
        <v>201</v>
      </c>
      <c r="AX10" s="374" t="s">
        <v>196</v>
      </c>
      <c r="BB10"/>
      <c r="BC10" t="s">
        <v>1394</v>
      </c>
      <c r="BD10" s="428" t="s">
        <v>2040</v>
      </c>
    </row>
    <row r="11" spans="1:56" x14ac:dyDescent="0.3">
      <c r="B11" s="268"/>
      <c r="C11" s="374" t="s">
        <v>188</v>
      </c>
      <c r="D11" s="374">
        <v>4.0999999999999996</v>
      </c>
      <c r="E11" s="374">
        <v>20050908</v>
      </c>
      <c r="F11" s="374" t="s">
        <v>189</v>
      </c>
      <c r="G11" s="374" t="s">
        <v>189</v>
      </c>
      <c r="H11" s="374">
        <v>7</v>
      </c>
      <c r="I11" s="374">
        <v>501040202</v>
      </c>
      <c r="J11" s="374">
        <v>15</v>
      </c>
      <c r="K11" s="374"/>
      <c r="L11" s="374"/>
      <c r="M11" s="374"/>
      <c r="N11" s="374"/>
      <c r="O11" s="374">
        <v>1</v>
      </c>
      <c r="P11" s="374">
        <v>3</v>
      </c>
      <c r="Q11" s="374">
        <v>2001</v>
      </c>
      <c r="R11" s="374">
        <v>20020425</v>
      </c>
      <c r="S11" s="374">
        <v>20020425</v>
      </c>
      <c r="T11" s="374" t="s">
        <v>190</v>
      </c>
      <c r="U11" s="374" t="s">
        <v>190</v>
      </c>
      <c r="V11" s="374" t="s">
        <v>190</v>
      </c>
      <c r="W11" s="374" t="s">
        <v>193</v>
      </c>
      <c r="X11" s="374" t="s">
        <v>192</v>
      </c>
      <c r="Y11" s="374" t="s">
        <v>551</v>
      </c>
      <c r="Z11" s="374" t="s">
        <v>194</v>
      </c>
      <c r="AA11" s="374">
        <v>5.67</v>
      </c>
      <c r="AB11" s="374">
        <v>79</v>
      </c>
      <c r="AC11" s="374" t="s">
        <v>195</v>
      </c>
      <c r="AD11" s="374">
        <v>5000</v>
      </c>
      <c r="AE11" s="374">
        <v>71246</v>
      </c>
      <c r="AF11" s="374">
        <v>0</v>
      </c>
      <c r="AG11" s="374">
        <v>880</v>
      </c>
      <c r="AH11" s="374">
        <v>5000</v>
      </c>
      <c r="AI11" s="374">
        <v>1173</v>
      </c>
      <c r="AJ11" s="374">
        <v>0</v>
      </c>
      <c r="AK11" s="374">
        <v>359374</v>
      </c>
      <c r="AL11" s="374" t="s">
        <v>196</v>
      </c>
      <c r="AM11" s="374">
        <v>1.6E-2</v>
      </c>
      <c r="AN11" s="374"/>
      <c r="AO11" s="374">
        <v>250</v>
      </c>
      <c r="AP11" s="374"/>
      <c r="AQ11" s="374"/>
      <c r="AR11" s="374" t="s">
        <v>198</v>
      </c>
      <c r="AS11" s="374" t="s">
        <v>198</v>
      </c>
      <c r="AT11" s="374" t="s">
        <v>198</v>
      </c>
      <c r="AU11" s="374" t="s">
        <v>199</v>
      </c>
      <c r="AV11" s="374" t="s">
        <v>200</v>
      </c>
      <c r="AW11" s="374" t="s">
        <v>201</v>
      </c>
      <c r="AX11" s="374" t="s">
        <v>196</v>
      </c>
      <c r="BB11"/>
      <c r="BC11" t="s">
        <v>1394</v>
      </c>
      <c r="BD11" s="428" t="s">
        <v>2030</v>
      </c>
    </row>
    <row r="12" spans="1:56" x14ac:dyDescent="0.3">
      <c r="B12" s="268"/>
      <c r="C12" s="374" t="s">
        <v>188</v>
      </c>
      <c r="D12" s="374">
        <v>4.0999999999999996</v>
      </c>
      <c r="E12" s="374">
        <v>20050908</v>
      </c>
      <c r="F12" s="374" t="s">
        <v>189</v>
      </c>
      <c r="G12" s="374" t="s">
        <v>189</v>
      </c>
      <c r="H12" s="374">
        <v>7</v>
      </c>
      <c r="I12" s="374">
        <v>501040203</v>
      </c>
      <c r="J12" s="374">
        <v>15</v>
      </c>
      <c r="K12" s="374"/>
      <c r="L12" s="374"/>
      <c r="M12" s="374"/>
      <c r="N12" s="374"/>
      <c r="O12" s="374">
        <v>1</v>
      </c>
      <c r="P12" s="374">
        <v>3</v>
      </c>
      <c r="Q12" s="374">
        <v>2001</v>
      </c>
      <c r="R12" s="374">
        <v>20020425</v>
      </c>
      <c r="S12" s="374">
        <v>20020425</v>
      </c>
      <c r="T12" s="374" t="s">
        <v>190</v>
      </c>
      <c r="U12" s="374" t="s">
        <v>190</v>
      </c>
      <c r="V12" s="374" t="s">
        <v>190</v>
      </c>
      <c r="W12" s="374" t="s">
        <v>193</v>
      </c>
      <c r="X12" s="374" t="s">
        <v>192</v>
      </c>
      <c r="Y12" s="374" t="s">
        <v>551</v>
      </c>
      <c r="Z12" s="374" t="s">
        <v>194</v>
      </c>
      <c r="AA12" s="374">
        <v>5.67</v>
      </c>
      <c r="AB12" s="374">
        <v>74</v>
      </c>
      <c r="AC12" s="374" t="s">
        <v>195</v>
      </c>
      <c r="AD12" s="374">
        <v>5000</v>
      </c>
      <c r="AE12" s="374">
        <v>72468</v>
      </c>
      <c r="AF12" s="374"/>
      <c r="AG12" s="374"/>
      <c r="AH12" s="374">
        <v>5000</v>
      </c>
      <c r="AI12" s="374">
        <v>880</v>
      </c>
      <c r="AJ12" s="374">
        <v>0</v>
      </c>
      <c r="AK12" s="374">
        <v>363543</v>
      </c>
      <c r="AL12" s="374" t="s">
        <v>196</v>
      </c>
      <c r="AM12" s="374">
        <v>1.2E-2</v>
      </c>
      <c r="AN12" s="374"/>
      <c r="AO12" s="374">
        <v>250</v>
      </c>
      <c r="AP12" s="374"/>
      <c r="AQ12" s="374"/>
      <c r="AR12" s="374" t="s">
        <v>198</v>
      </c>
      <c r="AS12" s="374" t="s">
        <v>198</v>
      </c>
      <c r="AT12" s="374" t="s">
        <v>198</v>
      </c>
      <c r="AU12" s="374" t="s">
        <v>199</v>
      </c>
      <c r="AV12" s="374" t="s">
        <v>200</v>
      </c>
      <c r="AW12" s="374" t="s">
        <v>201</v>
      </c>
      <c r="AX12" s="374" t="s">
        <v>196</v>
      </c>
      <c r="BB12"/>
      <c r="BC12" t="s">
        <v>1394</v>
      </c>
      <c r="BD12" s="428" t="s">
        <v>2037</v>
      </c>
    </row>
    <row r="13" spans="1:56" x14ac:dyDescent="0.3">
      <c r="B13" s="268"/>
      <c r="C13" s="374" t="s">
        <v>188</v>
      </c>
      <c r="D13" s="374">
        <v>4.0999999999999996</v>
      </c>
      <c r="E13" s="374">
        <v>20050908</v>
      </c>
      <c r="F13" s="374" t="s">
        <v>189</v>
      </c>
      <c r="G13" s="374" t="s">
        <v>189</v>
      </c>
      <c r="H13" s="374">
        <v>7</v>
      </c>
      <c r="I13" s="374">
        <v>501040204</v>
      </c>
      <c r="J13" s="374">
        <v>15</v>
      </c>
      <c r="K13" s="374"/>
      <c r="L13" s="374"/>
      <c r="M13" s="374"/>
      <c r="N13" s="374"/>
      <c r="O13" s="374">
        <v>1</v>
      </c>
      <c r="P13" s="374">
        <v>3</v>
      </c>
      <c r="Q13" s="374">
        <v>2001</v>
      </c>
      <c r="R13" s="374">
        <v>20020418</v>
      </c>
      <c r="S13" s="374">
        <v>20020418</v>
      </c>
      <c r="T13" s="374" t="s">
        <v>190</v>
      </c>
      <c r="U13" s="374" t="s">
        <v>190</v>
      </c>
      <c r="V13" s="374" t="s">
        <v>190</v>
      </c>
      <c r="W13" s="374" t="s">
        <v>193</v>
      </c>
      <c r="X13" s="374" t="s">
        <v>192</v>
      </c>
      <c r="Y13" s="374" t="s">
        <v>551</v>
      </c>
      <c r="Z13" s="374" t="s">
        <v>194</v>
      </c>
      <c r="AA13" s="374">
        <v>4.82</v>
      </c>
      <c r="AB13" s="374">
        <v>76</v>
      </c>
      <c r="AC13" s="374" t="s">
        <v>195</v>
      </c>
      <c r="AD13" s="374">
        <v>5000</v>
      </c>
      <c r="AE13" s="374">
        <v>72867</v>
      </c>
      <c r="AF13" s="374"/>
      <c r="AG13" s="374"/>
      <c r="AH13" s="374">
        <v>5000</v>
      </c>
      <c r="AI13" s="374">
        <v>340</v>
      </c>
      <c r="AJ13" s="374">
        <v>0</v>
      </c>
      <c r="AK13" s="374">
        <v>417767</v>
      </c>
      <c r="AL13" s="374" t="s">
        <v>196</v>
      </c>
      <c r="AM13" s="374">
        <v>4.7000000000000002E-3</v>
      </c>
      <c r="AN13" s="374"/>
      <c r="AO13" s="374">
        <v>215</v>
      </c>
      <c r="AP13" s="374"/>
      <c r="AQ13" s="374"/>
      <c r="AR13" s="374" t="s">
        <v>198</v>
      </c>
      <c r="AS13" s="374" t="s">
        <v>198</v>
      </c>
      <c r="AT13" s="374" t="s">
        <v>198</v>
      </c>
      <c r="AU13" s="374" t="s">
        <v>199</v>
      </c>
      <c r="AV13" s="374" t="s">
        <v>200</v>
      </c>
      <c r="AW13" s="374" t="s">
        <v>201</v>
      </c>
      <c r="AX13" s="374" t="s">
        <v>196</v>
      </c>
      <c r="BB13"/>
      <c r="BC13" t="s">
        <v>1394</v>
      </c>
      <c r="BD13" s="428" t="s">
        <v>2031</v>
      </c>
    </row>
    <row r="14" spans="1:56" x14ac:dyDescent="0.3">
      <c r="B14" s="268"/>
      <c r="C14" s="374" t="s">
        <v>188</v>
      </c>
      <c r="D14" s="374">
        <v>4.0999999999999996</v>
      </c>
      <c r="E14" s="374">
        <v>20050908</v>
      </c>
      <c r="F14" s="374" t="s">
        <v>189</v>
      </c>
      <c r="G14" s="374" t="s">
        <v>189</v>
      </c>
      <c r="H14" s="374">
        <v>7</v>
      </c>
      <c r="I14" s="374">
        <v>501040205</v>
      </c>
      <c r="J14" s="374">
        <v>15</v>
      </c>
      <c r="K14" s="374"/>
      <c r="L14" s="374"/>
      <c r="M14" s="374"/>
      <c r="N14" s="374"/>
      <c r="O14" s="374">
        <v>1</v>
      </c>
      <c r="P14" s="374">
        <v>3</v>
      </c>
      <c r="Q14" s="374">
        <v>2001</v>
      </c>
      <c r="R14" s="374">
        <v>20020418</v>
      </c>
      <c r="S14" s="374">
        <v>20020418</v>
      </c>
      <c r="T14" s="374" t="s">
        <v>190</v>
      </c>
      <c r="U14" s="374" t="s">
        <v>190</v>
      </c>
      <c r="V14" s="374" t="s">
        <v>190</v>
      </c>
      <c r="W14" s="374" t="s">
        <v>193</v>
      </c>
      <c r="X14" s="374" t="s">
        <v>192</v>
      </c>
      <c r="Y14" s="374" t="s">
        <v>551</v>
      </c>
      <c r="Z14" s="374" t="s">
        <v>194</v>
      </c>
      <c r="AA14" s="374">
        <v>4.63</v>
      </c>
      <c r="AB14" s="374">
        <v>75</v>
      </c>
      <c r="AC14" s="374" t="s">
        <v>195</v>
      </c>
      <c r="AD14" s="374">
        <v>5000</v>
      </c>
      <c r="AE14" s="374">
        <v>71501</v>
      </c>
      <c r="AF14" s="374">
        <v>0</v>
      </c>
      <c r="AG14" s="374">
        <v>293</v>
      </c>
      <c r="AH14" s="374">
        <v>5000</v>
      </c>
      <c r="AI14" s="374">
        <v>1465</v>
      </c>
      <c r="AJ14" s="374">
        <v>0</v>
      </c>
      <c r="AK14" s="374">
        <v>396319</v>
      </c>
      <c r="AL14" s="374" t="s">
        <v>196</v>
      </c>
      <c r="AM14" s="374">
        <v>0.02</v>
      </c>
      <c r="AN14" s="374"/>
      <c r="AO14" s="374">
        <v>250</v>
      </c>
      <c r="AP14" s="374"/>
      <c r="AQ14" s="374"/>
      <c r="AR14" s="374" t="s">
        <v>198</v>
      </c>
      <c r="AS14" s="374" t="s">
        <v>198</v>
      </c>
      <c r="AT14" s="374" t="s">
        <v>198</v>
      </c>
      <c r="AU14" s="374" t="s">
        <v>199</v>
      </c>
      <c r="AV14" s="374" t="s">
        <v>200</v>
      </c>
      <c r="AW14" s="374" t="s">
        <v>201</v>
      </c>
      <c r="AX14" s="374" t="s">
        <v>196</v>
      </c>
      <c r="BB14"/>
      <c r="BC14" t="s">
        <v>1394</v>
      </c>
      <c r="BD14" s="428" t="s">
        <v>2042</v>
      </c>
    </row>
    <row r="15" spans="1:56" x14ac:dyDescent="0.3">
      <c r="B15" s="268"/>
      <c r="C15" s="374" t="s">
        <v>188</v>
      </c>
      <c r="D15" s="374">
        <v>4.0999999999999996</v>
      </c>
      <c r="E15" s="374">
        <v>20050908</v>
      </c>
      <c r="F15" s="374" t="s">
        <v>189</v>
      </c>
      <c r="G15" s="374" t="s">
        <v>189</v>
      </c>
      <c r="H15" s="374">
        <v>7</v>
      </c>
      <c r="I15" s="374">
        <v>501040206</v>
      </c>
      <c r="J15" s="374">
        <v>15</v>
      </c>
      <c r="K15" s="374"/>
      <c r="L15" s="374"/>
      <c r="M15" s="374"/>
      <c r="N15" s="374"/>
      <c r="O15" s="374">
        <v>1</v>
      </c>
      <c r="P15" s="374">
        <v>3</v>
      </c>
      <c r="Q15" s="374">
        <v>2001</v>
      </c>
      <c r="R15" s="374">
        <v>20020418</v>
      </c>
      <c r="S15" s="374">
        <v>20020418</v>
      </c>
      <c r="T15" s="374" t="s">
        <v>190</v>
      </c>
      <c r="U15" s="374" t="s">
        <v>190</v>
      </c>
      <c r="V15" s="374" t="s">
        <v>190</v>
      </c>
      <c r="W15" s="374" t="s">
        <v>193</v>
      </c>
      <c r="X15" s="374" t="s">
        <v>192</v>
      </c>
      <c r="Y15" s="374" t="s">
        <v>551</v>
      </c>
      <c r="Z15" s="374" t="s">
        <v>194</v>
      </c>
      <c r="AA15" s="374">
        <v>5.07</v>
      </c>
      <c r="AB15" s="374">
        <v>76</v>
      </c>
      <c r="AC15" s="374" t="s">
        <v>195</v>
      </c>
      <c r="AD15" s="374">
        <v>5000</v>
      </c>
      <c r="AE15" s="374">
        <v>72306</v>
      </c>
      <c r="AF15" s="374"/>
      <c r="AG15" s="374"/>
      <c r="AH15" s="374">
        <v>5000</v>
      </c>
      <c r="AI15" s="374">
        <v>986</v>
      </c>
      <c r="AJ15" s="374">
        <v>0</v>
      </c>
      <c r="AK15" s="374">
        <v>373532</v>
      </c>
      <c r="AL15" s="374" t="s">
        <v>196</v>
      </c>
      <c r="AM15" s="374">
        <v>1.35E-2</v>
      </c>
      <c r="AN15" s="374"/>
      <c r="AO15" s="374">
        <v>223</v>
      </c>
      <c r="AP15" s="374"/>
      <c r="AQ15" s="374"/>
      <c r="AR15" s="374" t="s">
        <v>198</v>
      </c>
      <c r="AS15" s="374" t="s">
        <v>198</v>
      </c>
      <c r="AT15" s="374" t="s">
        <v>198</v>
      </c>
      <c r="AU15" s="374" t="s">
        <v>199</v>
      </c>
      <c r="AV15" s="374" t="s">
        <v>200</v>
      </c>
      <c r="AW15" s="374" t="s">
        <v>201</v>
      </c>
      <c r="AX15" s="374" t="s">
        <v>196</v>
      </c>
      <c r="BB15"/>
      <c r="BC15" t="s">
        <v>1394</v>
      </c>
      <c r="BD15" s="428" t="s">
        <v>2043</v>
      </c>
    </row>
    <row r="16" spans="1:56" x14ac:dyDescent="0.3">
      <c r="B16" s="268"/>
      <c r="C16" s="374" t="s">
        <v>188</v>
      </c>
      <c r="D16" s="374">
        <v>4.0999999999999996</v>
      </c>
      <c r="E16" s="374">
        <v>20050908</v>
      </c>
      <c r="F16" s="374" t="s">
        <v>189</v>
      </c>
      <c r="G16" s="374" t="s">
        <v>189</v>
      </c>
      <c r="H16" s="374">
        <v>7</v>
      </c>
      <c r="I16" s="374">
        <v>501040207</v>
      </c>
      <c r="J16" s="374">
        <v>15</v>
      </c>
      <c r="K16" s="374"/>
      <c r="L16" s="374"/>
      <c r="M16" s="374"/>
      <c r="N16" s="374"/>
      <c r="O16" s="374">
        <v>1</v>
      </c>
      <c r="P16" s="374">
        <v>3</v>
      </c>
      <c r="Q16" s="374">
        <v>2001</v>
      </c>
      <c r="R16" s="374">
        <v>20020418</v>
      </c>
      <c r="S16" s="374">
        <v>20020418</v>
      </c>
      <c r="T16" s="374" t="s">
        <v>190</v>
      </c>
      <c r="U16" s="374" t="s">
        <v>190</v>
      </c>
      <c r="V16" s="374" t="s">
        <v>190</v>
      </c>
      <c r="W16" s="374" t="s">
        <v>193</v>
      </c>
      <c r="X16" s="374" t="s">
        <v>192</v>
      </c>
      <c r="Y16" s="374" t="s">
        <v>551</v>
      </c>
      <c r="Z16" s="374" t="s">
        <v>194</v>
      </c>
      <c r="AA16" s="374">
        <v>5.03</v>
      </c>
      <c r="AB16" s="374">
        <v>78</v>
      </c>
      <c r="AC16" s="374" t="s">
        <v>195</v>
      </c>
      <c r="AD16" s="374">
        <v>5000</v>
      </c>
      <c r="AE16" s="374">
        <v>72025</v>
      </c>
      <c r="AF16" s="374">
        <v>0</v>
      </c>
      <c r="AG16" s="374">
        <v>293</v>
      </c>
      <c r="AH16" s="374">
        <v>5000</v>
      </c>
      <c r="AI16" s="374">
        <v>878</v>
      </c>
      <c r="AJ16" s="374">
        <v>0</v>
      </c>
      <c r="AK16" s="374">
        <v>328791</v>
      </c>
      <c r="AL16" s="374" t="s">
        <v>196</v>
      </c>
      <c r="AM16" s="374">
        <v>1.2E-2</v>
      </c>
      <c r="AN16" s="374"/>
      <c r="AO16" s="374">
        <v>250</v>
      </c>
      <c r="AP16" s="374"/>
      <c r="AQ16" s="374"/>
      <c r="AR16" s="374" t="s">
        <v>198</v>
      </c>
      <c r="AS16" s="374" t="s">
        <v>198</v>
      </c>
      <c r="AT16" s="374" t="s">
        <v>198</v>
      </c>
      <c r="AU16" s="374" t="s">
        <v>199</v>
      </c>
      <c r="AV16" s="374" t="s">
        <v>200</v>
      </c>
      <c r="AW16" s="374" t="s">
        <v>201</v>
      </c>
      <c r="AX16" s="374" t="s">
        <v>196</v>
      </c>
      <c r="BB16"/>
      <c r="BC16" t="s">
        <v>1394</v>
      </c>
      <c r="BD16" s="428" t="s">
        <v>2044</v>
      </c>
    </row>
    <row r="17" spans="2:56" x14ac:dyDescent="0.3">
      <c r="B17" s="268"/>
      <c r="C17" s="374" t="s">
        <v>188</v>
      </c>
      <c r="D17" s="374">
        <v>4.0999999999999996</v>
      </c>
      <c r="E17" s="374">
        <v>20050908</v>
      </c>
      <c r="F17" s="374" t="s">
        <v>189</v>
      </c>
      <c r="G17" s="374" t="s">
        <v>189</v>
      </c>
      <c r="H17" s="374">
        <v>7</v>
      </c>
      <c r="I17" s="374">
        <v>501040208</v>
      </c>
      <c r="J17" s="374">
        <v>15</v>
      </c>
      <c r="K17" s="374"/>
      <c r="L17" s="374"/>
      <c r="M17" s="374"/>
      <c r="N17" s="374"/>
      <c r="O17" s="374">
        <v>1</v>
      </c>
      <c r="P17" s="374">
        <v>3</v>
      </c>
      <c r="Q17" s="374">
        <v>2001</v>
      </c>
      <c r="R17" s="374">
        <v>20020418</v>
      </c>
      <c r="S17" s="374">
        <v>20020418</v>
      </c>
      <c r="T17" s="374" t="s">
        <v>190</v>
      </c>
      <c r="U17" s="374" t="s">
        <v>190</v>
      </c>
      <c r="V17" s="374" t="s">
        <v>190</v>
      </c>
      <c r="W17" s="374" t="s">
        <v>193</v>
      </c>
      <c r="X17" s="374" t="s">
        <v>192</v>
      </c>
      <c r="Y17" s="374" t="s">
        <v>551</v>
      </c>
      <c r="Z17" s="374" t="s">
        <v>194</v>
      </c>
      <c r="AA17" s="374">
        <v>4.9800000000000004</v>
      </c>
      <c r="AB17" s="374">
        <v>77</v>
      </c>
      <c r="AC17" s="374" t="s">
        <v>195</v>
      </c>
      <c r="AD17" s="374">
        <v>5000</v>
      </c>
      <c r="AE17" s="374">
        <v>73443</v>
      </c>
      <c r="AF17" s="374"/>
      <c r="AG17" s="374"/>
      <c r="AH17" s="374">
        <v>5000</v>
      </c>
      <c r="AI17" s="374">
        <v>892</v>
      </c>
      <c r="AJ17" s="374">
        <v>0</v>
      </c>
      <c r="AK17" s="374">
        <v>326857</v>
      </c>
      <c r="AL17" s="374" t="s">
        <v>196</v>
      </c>
      <c r="AM17" s="374">
        <v>1.2E-2</v>
      </c>
      <c r="AN17" s="374"/>
      <c r="AO17" s="374">
        <v>250</v>
      </c>
      <c r="AP17" s="374"/>
      <c r="AQ17" s="374"/>
      <c r="AR17" s="374" t="s">
        <v>198</v>
      </c>
      <c r="AS17" s="374" t="s">
        <v>198</v>
      </c>
      <c r="AT17" s="374" t="s">
        <v>198</v>
      </c>
      <c r="AU17" s="374" t="s">
        <v>199</v>
      </c>
      <c r="AV17" s="374" t="s">
        <v>200</v>
      </c>
      <c r="AW17" s="374" t="s">
        <v>201</v>
      </c>
      <c r="AX17" s="374" t="s">
        <v>196</v>
      </c>
      <c r="BB17"/>
      <c r="BC17" t="s">
        <v>1394</v>
      </c>
      <c r="BD17" s="428" t="s">
        <v>2046</v>
      </c>
    </row>
    <row r="18" spans="2:56" x14ac:dyDescent="0.3">
      <c r="B18" s="268"/>
      <c r="C18" s="374" t="s">
        <v>188</v>
      </c>
      <c r="D18" s="374">
        <v>4.0999999999999996</v>
      </c>
      <c r="E18" s="374">
        <v>20050908</v>
      </c>
      <c r="F18" s="374" t="s">
        <v>189</v>
      </c>
      <c r="G18" s="374" t="s">
        <v>189</v>
      </c>
      <c r="H18" s="374">
        <v>7</v>
      </c>
      <c r="I18" s="374">
        <v>501040209</v>
      </c>
      <c r="J18" s="374">
        <v>15</v>
      </c>
      <c r="K18" s="374"/>
      <c r="L18" s="374"/>
      <c r="M18" s="374"/>
      <c r="N18" s="374"/>
      <c r="O18" s="374">
        <v>1</v>
      </c>
      <c r="P18" s="374">
        <v>3</v>
      </c>
      <c r="Q18" s="374">
        <v>2001</v>
      </c>
      <c r="R18" s="374">
        <v>20020418</v>
      </c>
      <c r="S18" s="374">
        <v>20020418</v>
      </c>
      <c r="T18" s="374" t="s">
        <v>190</v>
      </c>
      <c r="U18" s="374" t="s">
        <v>190</v>
      </c>
      <c r="V18" s="374" t="s">
        <v>190</v>
      </c>
      <c r="W18" s="374" t="s">
        <v>193</v>
      </c>
      <c r="X18" s="374" t="s">
        <v>192</v>
      </c>
      <c r="Y18" s="374" t="s">
        <v>551</v>
      </c>
      <c r="Z18" s="374" t="s">
        <v>194</v>
      </c>
      <c r="AA18" s="374">
        <v>5.21</v>
      </c>
      <c r="AB18" s="374">
        <v>79</v>
      </c>
      <c r="AC18" s="374" t="s">
        <v>195</v>
      </c>
      <c r="AD18" s="374">
        <v>5000</v>
      </c>
      <c r="AE18" s="374">
        <v>71725</v>
      </c>
      <c r="AF18" s="374"/>
      <c r="AG18" s="374"/>
      <c r="AH18" s="374">
        <v>5000</v>
      </c>
      <c r="AI18" s="374">
        <v>2371</v>
      </c>
      <c r="AJ18" s="374">
        <v>0</v>
      </c>
      <c r="AK18" s="374">
        <v>427789</v>
      </c>
      <c r="AL18" s="374" t="s">
        <v>196</v>
      </c>
      <c r="AM18" s="374">
        <v>3.2000000000000001E-2</v>
      </c>
      <c r="AN18" s="374"/>
      <c r="AO18" s="374">
        <v>250</v>
      </c>
      <c r="AP18" s="374"/>
      <c r="AQ18" s="374"/>
      <c r="AR18" s="374" t="s">
        <v>198</v>
      </c>
      <c r="AS18" s="374" t="s">
        <v>198</v>
      </c>
      <c r="AT18" s="374" t="s">
        <v>198</v>
      </c>
      <c r="AU18" s="374" t="s">
        <v>199</v>
      </c>
      <c r="AV18" s="374" t="s">
        <v>200</v>
      </c>
      <c r="AW18" s="374" t="s">
        <v>201</v>
      </c>
      <c r="AX18" s="374" t="s">
        <v>196</v>
      </c>
      <c r="BB18"/>
      <c r="BC18" t="s">
        <v>1394</v>
      </c>
      <c r="BD18" s="428" t="s">
        <v>2047</v>
      </c>
    </row>
    <row r="19" spans="2:56" x14ac:dyDescent="0.3">
      <c r="B19" s="268"/>
      <c r="C19" s="374" t="s">
        <v>188</v>
      </c>
      <c r="D19" s="374">
        <v>4.0999999999999996</v>
      </c>
      <c r="E19" s="374">
        <v>20060803</v>
      </c>
      <c r="F19" s="374" t="s">
        <v>209</v>
      </c>
      <c r="G19" s="374" t="s">
        <v>189</v>
      </c>
      <c r="H19" s="374">
        <v>8</v>
      </c>
      <c r="I19" s="374">
        <v>501040404</v>
      </c>
      <c r="J19" s="374">
        <v>15</v>
      </c>
      <c r="K19" s="374"/>
      <c r="L19" s="374"/>
      <c r="M19" s="374"/>
      <c r="N19" s="374"/>
      <c r="O19" s="374">
        <v>1</v>
      </c>
      <c r="P19" s="374">
        <v>3</v>
      </c>
      <c r="Q19" s="374">
        <v>2003</v>
      </c>
      <c r="R19" s="374">
        <v>20040514</v>
      </c>
      <c r="S19" s="374">
        <v>20040514</v>
      </c>
      <c r="T19" s="374" t="s">
        <v>210</v>
      </c>
      <c r="U19" s="374" t="s">
        <v>211</v>
      </c>
      <c r="V19" s="374" t="s">
        <v>212</v>
      </c>
      <c r="W19" s="374" t="s">
        <v>213</v>
      </c>
      <c r="X19" s="374" t="s">
        <v>192</v>
      </c>
      <c r="Y19" s="374" t="s">
        <v>927</v>
      </c>
      <c r="Z19" s="374"/>
      <c r="AA19" s="374">
        <v>7.82</v>
      </c>
      <c r="AB19" s="374">
        <v>89</v>
      </c>
      <c r="AC19" s="374" t="s">
        <v>195</v>
      </c>
      <c r="AD19" s="374">
        <v>5000</v>
      </c>
      <c r="AE19" s="374">
        <v>24556</v>
      </c>
      <c r="AF19" s="374"/>
      <c r="AG19" s="374"/>
      <c r="AH19" s="374">
        <v>5000</v>
      </c>
      <c r="AI19" s="374">
        <v>1567</v>
      </c>
      <c r="AJ19" s="374"/>
      <c r="AK19" s="374"/>
      <c r="AL19" s="374"/>
      <c r="AM19" s="374">
        <v>0.06</v>
      </c>
      <c r="AN19" s="374">
        <v>14</v>
      </c>
      <c r="AO19" s="374">
        <v>200</v>
      </c>
      <c r="AP19" s="374"/>
      <c r="AQ19" s="374"/>
      <c r="AR19" s="374" t="s">
        <v>215</v>
      </c>
      <c r="AS19" s="374" t="s">
        <v>216</v>
      </c>
      <c r="AT19" s="374" t="s">
        <v>217</v>
      </c>
      <c r="AU19" s="374" t="s">
        <v>199</v>
      </c>
      <c r="AV19" s="374" t="s">
        <v>200</v>
      </c>
      <c r="AW19" s="374" t="s">
        <v>201</v>
      </c>
      <c r="AX19" s="374" t="s">
        <v>196</v>
      </c>
      <c r="BB19"/>
      <c r="BC19" t="s">
        <v>1394</v>
      </c>
      <c r="BD19" s="428" t="s">
        <v>2048</v>
      </c>
    </row>
    <row r="20" spans="2:56" x14ac:dyDescent="0.3">
      <c r="B20" s="268"/>
      <c r="C20" s="374" t="s">
        <v>188</v>
      </c>
      <c r="D20" s="374">
        <v>4.0999999999999996</v>
      </c>
      <c r="E20" s="374">
        <v>20060803</v>
      </c>
      <c r="F20" s="374" t="s">
        <v>209</v>
      </c>
      <c r="G20" s="374" t="s">
        <v>189</v>
      </c>
      <c r="H20" s="374">
        <v>8</v>
      </c>
      <c r="I20" s="374">
        <v>501040405</v>
      </c>
      <c r="J20" s="374">
        <v>15</v>
      </c>
      <c r="K20" s="374"/>
      <c r="L20" s="374"/>
      <c r="M20" s="374"/>
      <c r="N20" s="374"/>
      <c r="O20" s="374">
        <v>1</v>
      </c>
      <c r="P20" s="374">
        <v>3</v>
      </c>
      <c r="Q20" s="374">
        <v>2003</v>
      </c>
      <c r="R20" s="374">
        <v>20040514</v>
      </c>
      <c r="S20" s="374">
        <v>20040514</v>
      </c>
      <c r="T20" s="374" t="s">
        <v>210</v>
      </c>
      <c r="U20" s="374" t="s">
        <v>211</v>
      </c>
      <c r="V20" s="374" t="s">
        <v>212</v>
      </c>
      <c r="W20" s="374" t="s">
        <v>213</v>
      </c>
      <c r="X20" s="374" t="s">
        <v>192</v>
      </c>
      <c r="Y20" s="374" t="s">
        <v>927</v>
      </c>
      <c r="Z20" s="374"/>
      <c r="AA20" s="374">
        <v>7.82</v>
      </c>
      <c r="AB20" s="374">
        <v>89</v>
      </c>
      <c r="AC20" s="374" t="s">
        <v>195</v>
      </c>
      <c r="AD20" s="374">
        <v>5000</v>
      </c>
      <c r="AE20" s="374">
        <v>24687</v>
      </c>
      <c r="AF20" s="374"/>
      <c r="AG20" s="374"/>
      <c r="AH20" s="374">
        <v>5000</v>
      </c>
      <c r="AI20" s="374">
        <v>1567</v>
      </c>
      <c r="AJ20" s="374"/>
      <c r="AK20" s="374"/>
      <c r="AL20" s="374"/>
      <c r="AM20" s="374">
        <v>5.9700000000000003E-2</v>
      </c>
      <c r="AN20" s="374">
        <v>14</v>
      </c>
      <c r="AO20" s="374">
        <v>200</v>
      </c>
      <c r="AP20" s="374"/>
      <c r="AQ20" s="374"/>
      <c r="AR20" s="374" t="s">
        <v>215</v>
      </c>
      <c r="AS20" s="374" t="s">
        <v>216</v>
      </c>
      <c r="AT20" s="374" t="s">
        <v>217</v>
      </c>
      <c r="AU20" s="374" t="s">
        <v>199</v>
      </c>
      <c r="AV20" s="374" t="s">
        <v>200</v>
      </c>
      <c r="AW20" s="374" t="s">
        <v>201</v>
      </c>
      <c r="AX20" s="374" t="s">
        <v>196</v>
      </c>
      <c r="BB20"/>
      <c r="BC20" t="s">
        <v>1394</v>
      </c>
      <c r="BD20" s="428" t="s">
        <v>2041</v>
      </c>
    </row>
    <row r="21" spans="2:56" x14ac:dyDescent="0.3">
      <c r="B21" s="268"/>
      <c r="C21" s="374" t="s">
        <v>188</v>
      </c>
      <c r="D21" s="374">
        <v>4.0999999999999996</v>
      </c>
      <c r="E21" s="374">
        <v>20060803</v>
      </c>
      <c r="F21" s="374" t="s">
        <v>209</v>
      </c>
      <c r="G21" s="374" t="s">
        <v>189</v>
      </c>
      <c r="H21" s="374">
        <v>8</v>
      </c>
      <c r="I21" s="374">
        <v>501040406</v>
      </c>
      <c r="J21" s="374">
        <v>15</v>
      </c>
      <c r="K21" s="374"/>
      <c r="L21" s="374"/>
      <c r="M21" s="374"/>
      <c r="N21" s="374"/>
      <c r="O21" s="374">
        <v>1</v>
      </c>
      <c r="P21" s="374">
        <v>3</v>
      </c>
      <c r="Q21" s="374">
        <v>2003</v>
      </c>
      <c r="R21" s="374">
        <v>20040415</v>
      </c>
      <c r="S21" s="374">
        <v>20040415</v>
      </c>
      <c r="T21" s="374" t="s">
        <v>210</v>
      </c>
      <c r="U21" s="374" t="s">
        <v>211</v>
      </c>
      <c r="V21" s="374" t="s">
        <v>212</v>
      </c>
      <c r="W21" s="374" t="s">
        <v>213</v>
      </c>
      <c r="X21" s="374" t="s">
        <v>192</v>
      </c>
      <c r="Y21" s="374" t="s">
        <v>927</v>
      </c>
      <c r="Z21" s="374"/>
      <c r="AA21" s="374">
        <v>4.3600000000000003</v>
      </c>
      <c r="AB21" s="374">
        <v>73</v>
      </c>
      <c r="AC21" s="374" t="s">
        <v>195</v>
      </c>
      <c r="AD21" s="374">
        <v>5000</v>
      </c>
      <c r="AE21" s="374">
        <v>25101</v>
      </c>
      <c r="AF21" s="374"/>
      <c r="AG21" s="374"/>
      <c r="AH21" s="374">
        <v>5000</v>
      </c>
      <c r="AI21" s="374">
        <v>1602</v>
      </c>
      <c r="AJ21" s="374"/>
      <c r="AK21" s="374"/>
      <c r="AL21" s="374"/>
      <c r="AM21" s="374">
        <v>0.06</v>
      </c>
      <c r="AN21" s="374">
        <v>14</v>
      </c>
      <c r="AO21" s="374">
        <v>200</v>
      </c>
      <c r="AP21" s="374"/>
      <c r="AQ21" s="374"/>
      <c r="AR21" s="374" t="s">
        <v>215</v>
      </c>
      <c r="AS21" s="374" t="s">
        <v>216</v>
      </c>
      <c r="AT21" s="374" t="s">
        <v>217</v>
      </c>
      <c r="AU21" s="374" t="s">
        <v>199</v>
      </c>
      <c r="AV21" s="374" t="s">
        <v>200</v>
      </c>
      <c r="AW21" s="374" t="s">
        <v>201</v>
      </c>
      <c r="AX21" s="374" t="s">
        <v>196</v>
      </c>
      <c r="BB21"/>
      <c r="BC21" t="s">
        <v>1394</v>
      </c>
      <c r="BD21" s="428" t="s">
        <v>2039</v>
      </c>
    </row>
    <row r="22" spans="2:56" x14ac:dyDescent="0.3">
      <c r="B22" s="268"/>
      <c r="C22" s="374" t="s">
        <v>188</v>
      </c>
      <c r="D22" s="374">
        <v>4.0999999999999996</v>
      </c>
      <c r="E22" s="374">
        <v>20060803</v>
      </c>
      <c r="F22" s="374" t="s">
        <v>209</v>
      </c>
      <c r="G22" s="374" t="s">
        <v>189</v>
      </c>
      <c r="H22" s="374">
        <v>8</v>
      </c>
      <c r="I22" s="374">
        <v>501040407</v>
      </c>
      <c r="J22" s="374">
        <v>15</v>
      </c>
      <c r="K22" s="374"/>
      <c r="L22" s="374"/>
      <c r="M22" s="374"/>
      <c r="N22" s="374"/>
      <c r="O22" s="374">
        <v>1</v>
      </c>
      <c r="P22" s="374">
        <v>3</v>
      </c>
      <c r="Q22" s="374">
        <v>2003</v>
      </c>
      <c r="R22" s="374">
        <v>20040415</v>
      </c>
      <c r="S22" s="374">
        <v>20040415</v>
      </c>
      <c r="T22" s="374" t="s">
        <v>210</v>
      </c>
      <c r="U22" s="374" t="s">
        <v>211</v>
      </c>
      <c r="V22" s="374" t="s">
        <v>212</v>
      </c>
      <c r="W22" s="374" t="s">
        <v>213</v>
      </c>
      <c r="X22" s="374" t="s">
        <v>192</v>
      </c>
      <c r="Y22" s="374" t="s">
        <v>927</v>
      </c>
      <c r="Z22" s="374"/>
      <c r="AA22" s="374">
        <v>4.3600000000000003</v>
      </c>
      <c r="AB22" s="374">
        <v>73</v>
      </c>
      <c r="AC22" s="374" t="s">
        <v>195</v>
      </c>
      <c r="AD22" s="374">
        <v>5000</v>
      </c>
      <c r="AE22" s="374">
        <v>24835</v>
      </c>
      <c r="AF22" s="374"/>
      <c r="AG22" s="374"/>
      <c r="AH22" s="374">
        <v>5000</v>
      </c>
      <c r="AI22" s="374">
        <v>1585</v>
      </c>
      <c r="AJ22" s="374"/>
      <c r="AK22" s="374"/>
      <c r="AL22" s="374"/>
      <c r="AM22" s="374">
        <v>0.06</v>
      </c>
      <c r="AN22" s="374">
        <v>14</v>
      </c>
      <c r="AO22" s="374">
        <v>200</v>
      </c>
      <c r="AP22" s="374"/>
      <c r="AQ22" s="374"/>
      <c r="AR22" s="374" t="s">
        <v>215</v>
      </c>
      <c r="AS22" s="374" t="s">
        <v>216</v>
      </c>
      <c r="AT22" s="374" t="s">
        <v>217</v>
      </c>
      <c r="AU22" s="374" t="s">
        <v>199</v>
      </c>
      <c r="AV22" s="374" t="s">
        <v>200</v>
      </c>
      <c r="AW22" s="374" t="s">
        <v>201</v>
      </c>
      <c r="AX22" s="374" t="s">
        <v>196</v>
      </c>
      <c r="BB22"/>
      <c r="BC22" t="s">
        <v>1394</v>
      </c>
      <c r="BD22" s="428" t="s">
        <v>2026</v>
      </c>
    </row>
    <row r="23" spans="2:56" x14ac:dyDescent="0.3">
      <c r="B23" s="268"/>
      <c r="C23" s="374" t="s">
        <v>188</v>
      </c>
      <c r="D23" s="374">
        <v>4.0999999999999996</v>
      </c>
      <c r="E23" s="374">
        <v>20090318</v>
      </c>
      <c r="F23" s="374" t="s">
        <v>189</v>
      </c>
      <c r="G23" s="374" t="s">
        <v>189</v>
      </c>
      <c r="H23" s="374">
        <v>7</v>
      </c>
      <c r="I23" s="374">
        <v>50685</v>
      </c>
      <c r="J23" s="374">
        <v>12</v>
      </c>
      <c r="K23" s="374"/>
      <c r="L23" s="374"/>
      <c r="M23" s="374" t="s">
        <v>250</v>
      </c>
      <c r="N23" s="374" t="s">
        <v>844</v>
      </c>
      <c r="O23" s="374">
        <v>1</v>
      </c>
      <c r="P23" s="374">
        <v>3</v>
      </c>
      <c r="Q23" s="374">
        <v>2007</v>
      </c>
      <c r="R23" s="374">
        <v>20080305</v>
      </c>
      <c r="S23" s="374">
        <v>20080305</v>
      </c>
      <c r="T23" s="374" t="s">
        <v>845</v>
      </c>
      <c r="U23" s="374" t="s">
        <v>846</v>
      </c>
      <c r="V23" s="374" t="s">
        <v>847</v>
      </c>
      <c r="W23" s="374" t="s">
        <v>213</v>
      </c>
      <c r="X23" s="374" t="s">
        <v>192</v>
      </c>
      <c r="Y23" s="374" t="s">
        <v>279</v>
      </c>
      <c r="Z23" s="374" t="s">
        <v>194</v>
      </c>
      <c r="AA23" s="374">
        <v>3.2</v>
      </c>
      <c r="AB23" s="374">
        <v>72</v>
      </c>
      <c r="AC23" s="374" t="s">
        <v>195</v>
      </c>
      <c r="AD23" s="374">
        <v>5000</v>
      </c>
      <c r="AE23" s="374">
        <v>37376</v>
      </c>
      <c r="AF23" s="374"/>
      <c r="AG23" s="374"/>
      <c r="AH23" s="374">
        <v>5000</v>
      </c>
      <c r="AI23" s="374">
        <v>1785678</v>
      </c>
      <c r="AJ23" s="374"/>
      <c r="AK23" s="374"/>
      <c r="AL23" s="374" t="s">
        <v>214</v>
      </c>
      <c r="AM23" s="374">
        <v>1.6E-2</v>
      </c>
      <c r="AN23" s="374">
        <v>19</v>
      </c>
      <c r="AO23" s="374">
        <v>509</v>
      </c>
      <c r="AP23" s="374"/>
      <c r="AQ23" s="374" t="s">
        <v>848</v>
      </c>
      <c r="AR23" s="374" t="s">
        <v>849</v>
      </c>
      <c r="AS23" s="374" t="s">
        <v>850</v>
      </c>
      <c r="AT23" s="374" t="s">
        <v>849</v>
      </c>
      <c r="AU23" s="374" t="s">
        <v>231</v>
      </c>
      <c r="AV23" s="374" t="s">
        <v>851</v>
      </c>
      <c r="AW23" s="374" t="s">
        <v>852</v>
      </c>
      <c r="AX23" s="374" t="s">
        <v>196</v>
      </c>
      <c r="BB23"/>
      <c r="BC23" t="s">
        <v>1394</v>
      </c>
      <c r="BD23" s="428" t="s">
        <v>2027</v>
      </c>
    </row>
    <row r="24" spans="2:56" x14ac:dyDescent="0.3">
      <c r="B24" s="268"/>
      <c r="C24" s="374" t="s">
        <v>188</v>
      </c>
      <c r="D24" s="374">
        <v>4.0999999999999996</v>
      </c>
      <c r="E24" s="374">
        <v>20060301</v>
      </c>
      <c r="F24" s="374" t="s">
        <v>189</v>
      </c>
      <c r="G24" s="374" t="s">
        <v>189</v>
      </c>
      <c r="H24" s="374">
        <v>7</v>
      </c>
      <c r="I24" s="374">
        <v>50781</v>
      </c>
      <c r="J24" s="374">
        <v>12</v>
      </c>
      <c r="K24" s="374"/>
      <c r="L24" s="374"/>
      <c r="M24" s="374"/>
      <c r="N24" s="374"/>
      <c r="O24" s="374">
        <v>1</v>
      </c>
      <c r="P24" s="374">
        <v>3</v>
      </c>
      <c r="Q24" s="374">
        <v>2001</v>
      </c>
      <c r="R24" s="374">
        <v>20020529</v>
      </c>
      <c r="S24" s="374">
        <v>20020529</v>
      </c>
      <c r="T24" s="374" t="s">
        <v>1838</v>
      </c>
      <c r="U24" s="374" t="s">
        <v>1839</v>
      </c>
      <c r="V24" s="374" t="s">
        <v>1840</v>
      </c>
      <c r="W24" s="374" t="s">
        <v>213</v>
      </c>
      <c r="X24" s="374" t="s">
        <v>192</v>
      </c>
      <c r="Y24" s="374" t="s">
        <v>279</v>
      </c>
      <c r="Z24" s="374" t="s">
        <v>194</v>
      </c>
      <c r="AA24" s="374">
        <v>6.57</v>
      </c>
      <c r="AB24" s="374"/>
      <c r="AC24" s="374" t="s">
        <v>195</v>
      </c>
      <c r="AD24" s="374">
        <v>5000</v>
      </c>
      <c r="AE24" s="374">
        <v>67644</v>
      </c>
      <c r="AF24" s="374"/>
      <c r="AG24" s="374"/>
      <c r="AH24" s="374">
        <v>0</v>
      </c>
      <c r="AI24" s="374">
        <v>823942</v>
      </c>
      <c r="AJ24" s="374">
        <v>5000</v>
      </c>
      <c r="AK24" s="374">
        <v>614</v>
      </c>
      <c r="AL24" s="374" t="s">
        <v>214</v>
      </c>
      <c r="AM24" s="374">
        <v>8.9999999999999993E-3</v>
      </c>
      <c r="AN24" s="374"/>
      <c r="AO24" s="374">
        <v>494</v>
      </c>
      <c r="AP24" s="374"/>
      <c r="AQ24" s="374" t="s">
        <v>2539</v>
      </c>
      <c r="AR24" s="374" t="s">
        <v>1842</v>
      </c>
      <c r="AS24" s="374" t="s">
        <v>1843</v>
      </c>
      <c r="AT24" s="374" t="s">
        <v>1842</v>
      </c>
      <c r="AU24" s="374" t="s">
        <v>231</v>
      </c>
      <c r="AV24" s="374" t="s">
        <v>572</v>
      </c>
      <c r="AW24" s="374" t="s">
        <v>1844</v>
      </c>
      <c r="AX24" s="374" t="s">
        <v>196</v>
      </c>
      <c r="BB24"/>
      <c r="BC24" t="s">
        <v>1394</v>
      </c>
      <c r="BD24" s="428" t="s">
        <v>2028</v>
      </c>
    </row>
    <row r="25" spans="2:56" x14ac:dyDescent="0.3">
      <c r="B25" s="268"/>
      <c r="C25" s="374" t="s">
        <v>188</v>
      </c>
      <c r="D25" s="374">
        <v>4.0999999999999996</v>
      </c>
      <c r="E25" s="374">
        <v>20060301</v>
      </c>
      <c r="F25" s="374" t="s">
        <v>189</v>
      </c>
      <c r="G25" s="374" t="s">
        <v>189</v>
      </c>
      <c r="H25" s="374">
        <v>7</v>
      </c>
      <c r="I25" s="374">
        <v>50782</v>
      </c>
      <c r="J25" s="374">
        <v>12</v>
      </c>
      <c r="K25" s="374"/>
      <c r="L25" s="374"/>
      <c r="M25" s="374"/>
      <c r="N25" s="374"/>
      <c r="O25" s="374">
        <v>1</v>
      </c>
      <c r="P25" s="374">
        <v>3</v>
      </c>
      <c r="Q25" s="374">
        <v>2001</v>
      </c>
      <c r="R25" s="374">
        <v>20020603</v>
      </c>
      <c r="S25" s="374">
        <v>20020603</v>
      </c>
      <c r="T25" s="374" t="s">
        <v>1838</v>
      </c>
      <c r="U25" s="374" t="s">
        <v>1839</v>
      </c>
      <c r="V25" s="374" t="s">
        <v>1840</v>
      </c>
      <c r="W25" s="374" t="s">
        <v>213</v>
      </c>
      <c r="X25" s="374" t="s">
        <v>192</v>
      </c>
      <c r="Y25" s="374" t="s">
        <v>279</v>
      </c>
      <c r="Z25" s="374" t="s">
        <v>194</v>
      </c>
      <c r="AA25" s="374">
        <v>6.62</v>
      </c>
      <c r="AB25" s="374"/>
      <c r="AC25" s="374" t="s">
        <v>195</v>
      </c>
      <c r="AD25" s="374">
        <v>5000</v>
      </c>
      <c r="AE25" s="374">
        <v>65472</v>
      </c>
      <c r="AF25" s="374"/>
      <c r="AG25" s="374"/>
      <c r="AH25" s="374">
        <v>0</v>
      </c>
      <c r="AI25" s="374">
        <v>766527</v>
      </c>
      <c r="AJ25" s="374">
        <v>5000</v>
      </c>
      <c r="AK25" s="374">
        <v>3301</v>
      </c>
      <c r="AL25" s="374" t="s">
        <v>214</v>
      </c>
      <c r="AM25" s="374">
        <v>4.8000000000000001E-2</v>
      </c>
      <c r="AN25" s="374"/>
      <c r="AO25" s="374">
        <v>496</v>
      </c>
      <c r="AP25" s="374"/>
      <c r="AQ25" s="374" t="s">
        <v>2539</v>
      </c>
      <c r="AR25" s="374" t="s">
        <v>1842</v>
      </c>
      <c r="AS25" s="374" t="s">
        <v>1843</v>
      </c>
      <c r="AT25" s="374" t="s">
        <v>1842</v>
      </c>
      <c r="AU25" s="374" t="s">
        <v>231</v>
      </c>
      <c r="AV25" s="374" t="s">
        <v>572</v>
      </c>
      <c r="AW25" s="374" t="s">
        <v>1844</v>
      </c>
      <c r="AX25" s="374" t="s">
        <v>196</v>
      </c>
      <c r="BB25"/>
      <c r="BC25" t="s">
        <v>1394</v>
      </c>
      <c r="BD25" s="428" t="s">
        <v>2029</v>
      </c>
    </row>
    <row r="26" spans="2:56" x14ac:dyDescent="0.3">
      <c r="B26" s="268"/>
      <c r="C26" s="374" t="s">
        <v>188</v>
      </c>
      <c r="D26" s="374">
        <v>4.0999999999999996</v>
      </c>
      <c r="E26" s="374">
        <v>20060301</v>
      </c>
      <c r="F26" s="374" t="s">
        <v>189</v>
      </c>
      <c r="G26" s="374" t="s">
        <v>189</v>
      </c>
      <c r="H26" s="374">
        <v>7</v>
      </c>
      <c r="I26" s="374">
        <v>50783</v>
      </c>
      <c r="J26" s="374">
        <v>12</v>
      </c>
      <c r="K26" s="374"/>
      <c r="L26" s="374"/>
      <c r="M26" s="374"/>
      <c r="N26" s="374"/>
      <c r="O26" s="374">
        <v>1</v>
      </c>
      <c r="P26" s="374">
        <v>3</v>
      </c>
      <c r="Q26" s="374">
        <v>2001</v>
      </c>
      <c r="R26" s="374">
        <v>20020520</v>
      </c>
      <c r="S26" s="374">
        <v>20020520</v>
      </c>
      <c r="T26" s="374" t="s">
        <v>1838</v>
      </c>
      <c r="U26" s="374" t="s">
        <v>1839</v>
      </c>
      <c r="V26" s="374" t="s">
        <v>1840</v>
      </c>
      <c r="W26" s="374" t="s">
        <v>213</v>
      </c>
      <c r="X26" s="374" t="s">
        <v>192</v>
      </c>
      <c r="Y26" s="374" t="s">
        <v>279</v>
      </c>
      <c r="Z26" s="374" t="s">
        <v>194</v>
      </c>
      <c r="AA26" s="374">
        <v>7.49</v>
      </c>
      <c r="AB26" s="374"/>
      <c r="AC26" s="374" t="s">
        <v>195</v>
      </c>
      <c r="AD26" s="374">
        <v>5000</v>
      </c>
      <c r="AE26" s="374">
        <v>63412</v>
      </c>
      <c r="AF26" s="374"/>
      <c r="AG26" s="374"/>
      <c r="AH26" s="374">
        <v>0</v>
      </c>
      <c r="AI26" s="374">
        <v>675361</v>
      </c>
      <c r="AJ26" s="374">
        <v>5000</v>
      </c>
      <c r="AK26" s="374">
        <v>4627</v>
      </c>
      <c r="AL26" s="374" t="s">
        <v>214</v>
      </c>
      <c r="AM26" s="374">
        <v>6.8000000000000005E-2</v>
      </c>
      <c r="AN26" s="374"/>
      <c r="AO26" s="374">
        <v>575</v>
      </c>
      <c r="AP26" s="374"/>
      <c r="AQ26" s="374" t="s">
        <v>2539</v>
      </c>
      <c r="AR26" s="374" t="s">
        <v>1842</v>
      </c>
      <c r="AS26" s="374" t="s">
        <v>1843</v>
      </c>
      <c r="AT26" s="374" t="s">
        <v>1842</v>
      </c>
      <c r="AU26" s="374" t="s">
        <v>231</v>
      </c>
      <c r="AV26" s="374" t="s">
        <v>572</v>
      </c>
      <c r="AW26" s="374" t="s">
        <v>1844</v>
      </c>
      <c r="AX26" s="374" t="s">
        <v>196</v>
      </c>
      <c r="BB26"/>
      <c r="BC26" t="s">
        <v>1394</v>
      </c>
      <c r="BD26" s="428" t="s">
        <v>2049</v>
      </c>
    </row>
    <row r="27" spans="2:56" x14ac:dyDescent="0.3">
      <c r="B27" s="268"/>
      <c r="C27" s="374" t="s">
        <v>188</v>
      </c>
      <c r="D27" s="374">
        <v>4.0999999999999996</v>
      </c>
      <c r="E27" s="374">
        <v>20060301</v>
      </c>
      <c r="F27" s="374" t="s">
        <v>189</v>
      </c>
      <c r="G27" s="374" t="s">
        <v>189</v>
      </c>
      <c r="H27" s="374">
        <v>7</v>
      </c>
      <c r="I27" s="374">
        <v>50784</v>
      </c>
      <c r="J27" s="374">
        <v>12</v>
      </c>
      <c r="K27" s="374"/>
      <c r="L27" s="374"/>
      <c r="M27" s="374"/>
      <c r="N27" s="374"/>
      <c r="O27" s="374">
        <v>1</v>
      </c>
      <c r="P27" s="374">
        <v>3</v>
      </c>
      <c r="Q27" s="374">
        <v>2001</v>
      </c>
      <c r="R27" s="374">
        <v>20020524</v>
      </c>
      <c r="S27" s="374">
        <v>20020524</v>
      </c>
      <c r="T27" s="374" t="s">
        <v>1838</v>
      </c>
      <c r="U27" s="374" t="s">
        <v>1839</v>
      </c>
      <c r="V27" s="374" t="s">
        <v>1840</v>
      </c>
      <c r="W27" s="374" t="s">
        <v>213</v>
      </c>
      <c r="X27" s="374" t="s">
        <v>192</v>
      </c>
      <c r="Y27" s="374" t="s">
        <v>279</v>
      </c>
      <c r="Z27" s="374" t="s">
        <v>194</v>
      </c>
      <c r="AA27" s="374">
        <v>7.36</v>
      </c>
      <c r="AB27" s="374"/>
      <c r="AC27" s="374" t="s">
        <v>195</v>
      </c>
      <c r="AD27" s="374">
        <v>5000</v>
      </c>
      <c r="AE27" s="374">
        <v>62863</v>
      </c>
      <c r="AF27" s="374"/>
      <c r="AG27" s="374"/>
      <c r="AH27" s="374">
        <v>0</v>
      </c>
      <c r="AI27" s="374">
        <v>531353</v>
      </c>
      <c r="AJ27" s="374">
        <v>5000</v>
      </c>
      <c r="AK27" s="374">
        <v>4984</v>
      </c>
      <c r="AL27" s="374" t="s">
        <v>214</v>
      </c>
      <c r="AM27" s="374">
        <v>7.2999999999999995E-2</v>
      </c>
      <c r="AN27" s="374"/>
      <c r="AO27" s="374">
        <v>546</v>
      </c>
      <c r="AP27" s="374"/>
      <c r="AQ27" s="374" t="s">
        <v>2539</v>
      </c>
      <c r="AR27" s="374" t="s">
        <v>1842</v>
      </c>
      <c r="AS27" s="374" t="s">
        <v>1843</v>
      </c>
      <c r="AT27" s="374" t="s">
        <v>1842</v>
      </c>
      <c r="AU27" s="374" t="s">
        <v>231</v>
      </c>
      <c r="AV27" s="374" t="s">
        <v>572</v>
      </c>
      <c r="AW27" s="374" t="s">
        <v>1844</v>
      </c>
      <c r="AX27" s="374" t="s">
        <v>196</v>
      </c>
      <c r="BB27"/>
      <c r="BC27" t="s">
        <v>1394</v>
      </c>
      <c r="BD27" s="428" t="s">
        <v>2045</v>
      </c>
    </row>
    <row r="28" spans="2:56" x14ac:dyDescent="0.3">
      <c r="B28" s="268"/>
      <c r="C28" s="374" t="s">
        <v>188</v>
      </c>
      <c r="D28" s="374">
        <v>4.0999999999999996</v>
      </c>
      <c r="E28" s="374">
        <v>20050908</v>
      </c>
      <c r="F28" s="374" t="s">
        <v>189</v>
      </c>
      <c r="G28" s="374" t="s">
        <v>189</v>
      </c>
      <c r="H28" s="374">
        <v>7</v>
      </c>
      <c r="I28" s="374">
        <v>50785</v>
      </c>
      <c r="J28" s="374">
        <v>12</v>
      </c>
      <c r="K28" s="374"/>
      <c r="L28" s="374"/>
      <c r="M28" s="374"/>
      <c r="N28" s="374"/>
      <c r="O28" s="374">
        <v>1</v>
      </c>
      <c r="P28" s="374">
        <v>3</v>
      </c>
      <c r="Q28" s="374">
        <v>2001</v>
      </c>
      <c r="R28" s="374">
        <v>20020715</v>
      </c>
      <c r="S28" s="374">
        <v>20020718</v>
      </c>
      <c r="T28" s="374" t="s">
        <v>1832</v>
      </c>
      <c r="U28" s="374" t="s">
        <v>1833</v>
      </c>
      <c r="V28" s="374" t="s">
        <v>1913</v>
      </c>
      <c r="W28" s="374" t="s">
        <v>213</v>
      </c>
      <c r="X28" s="374" t="s">
        <v>192</v>
      </c>
      <c r="Y28" s="374" t="s">
        <v>279</v>
      </c>
      <c r="Z28" s="374" t="s">
        <v>194</v>
      </c>
      <c r="AA28" s="374">
        <v>7.77</v>
      </c>
      <c r="AB28" s="374"/>
      <c r="AC28" s="374" t="s">
        <v>195</v>
      </c>
      <c r="AD28" s="374">
        <v>5000</v>
      </c>
      <c r="AE28" s="374">
        <v>47429</v>
      </c>
      <c r="AF28" s="374"/>
      <c r="AG28" s="374"/>
      <c r="AH28" s="374">
        <v>0</v>
      </c>
      <c r="AI28" s="374">
        <v>34701</v>
      </c>
      <c r="AJ28" s="374">
        <v>5000</v>
      </c>
      <c r="AK28" s="374">
        <v>2813</v>
      </c>
      <c r="AL28" s="374" t="s">
        <v>214</v>
      </c>
      <c r="AM28" s="374">
        <v>5.6000000000000001E-2</v>
      </c>
      <c r="AN28" s="374"/>
      <c r="AO28" s="374">
        <v>500</v>
      </c>
      <c r="AP28" s="374"/>
      <c r="AQ28" s="374" t="s">
        <v>2540</v>
      </c>
      <c r="AR28" s="374" t="s">
        <v>1836</v>
      </c>
      <c r="AS28" s="374" t="s">
        <v>1837</v>
      </c>
      <c r="AT28" s="374" t="s">
        <v>1917</v>
      </c>
      <c r="AU28" s="374" t="s">
        <v>231</v>
      </c>
      <c r="AV28" s="374" t="s">
        <v>572</v>
      </c>
      <c r="AW28" s="374" t="s">
        <v>573</v>
      </c>
      <c r="AX28" s="374" t="s">
        <v>196</v>
      </c>
      <c r="BB28"/>
      <c r="BC28" t="s">
        <v>1394</v>
      </c>
      <c r="BD28" s="428" t="s">
        <v>1669</v>
      </c>
    </row>
    <row r="29" spans="2:56" x14ac:dyDescent="0.3">
      <c r="B29" s="268"/>
      <c r="C29" s="374" t="s">
        <v>188</v>
      </c>
      <c r="D29" s="374">
        <v>4.0999999999999996</v>
      </c>
      <c r="E29" s="374">
        <v>20050908</v>
      </c>
      <c r="F29" s="374" t="s">
        <v>189</v>
      </c>
      <c r="G29" s="374" t="s">
        <v>189</v>
      </c>
      <c r="H29" s="374">
        <v>7</v>
      </c>
      <c r="I29" s="374">
        <v>50786</v>
      </c>
      <c r="J29" s="374">
        <v>12</v>
      </c>
      <c r="K29" s="374"/>
      <c r="L29" s="374"/>
      <c r="M29" s="374"/>
      <c r="N29" s="374"/>
      <c r="O29" s="374">
        <v>1</v>
      </c>
      <c r="P29" s="374">
        <v>3</v>
      </c>
      <c r="Q29" s="374">
        <v>2001</v>
      </c>
      <c r="R29" s="374">
        <v>20020715</v>
      </c>
      <c r="S29" s="374">
        <v>20020718</v>
      </c>
      <c r="T29" s="374" t="s">
        <v>1832</v>
      </c>
      <c r="U29" s="374" t="s">
        <v>1833</v>
      </c>
      <c r="V29" s="374" t="s">
        <v>1913</v>
      </c>
      <c r="W29" s="374" t="s">
        <v>213</v>
      </c>
      <c r="X29" s="374" t="s">
        <v>192</v>
      </c>
      <c r="Y29" s="374" t="s">
        <v>279</v>
      </c>
      <c r="Z29" s="374" t="s">
        <v>194</v>
      </c>
      <c r="AA29" s="374">
        <v>7.77</v>
      </c>
      <c r="AB29" s="374"/>
      <c r="AC29" s="374" t="s">
        <v>195</v>
      </c>
      <c r="AD29" s="374">
        <v>5000</v>
      </c>
      <c r="AE29" s="374">
        <v>49720</v>
      </c>
      <c r="AF29" s="374"/>
      <c r="AG29" s="374"/>
      <c r="AH29" s="374">
        <v>0</v>
      </c>
      <c r="AI29" s="374">
        <v>36925</v>
      </c>
      <c r="AJ29" s="374">
        <v>5000</v>
      </c>
      <c r="AK29" s="374">
        <v>3742</v>
      </c>
      <c r="AL29" s="374" t="s">
        <v>214</v>
      </c>
      <c r="AM29" s="374">
        <v>7.0000000000000007E-2</v>
      </c>
      <c r="AN29" s="374"/>
      <c r="AO29" s="374">
        <v>500</v>
      </c>
      <c r="AP29" s="374"/>
      <c r="AQ29" s="374" t="s">
        <v>2540</v>
      </c>
      <c r="AR29" s="374" t="s">
        <v>1836</v>
      </c>
      <c r="AS29" s="374" t="s">
        <v>1837</v>
      </c>
      <c r="AT29" s="374" t="s">
        <v>1917</v>
      </c>
      <c r="AU29" s="374" t="s">
        <v>231</v>
      </c>
      <c r="AV29" s="374" t="s">
        <v>572</v>
      </c>
      <c r="AW29" s="374" t="s">
        <v>573</v>
      </c>
      <c r="AX29" s="374" t="s">
        <v>196</v>
      </c>
      <c r="BB29"/>
      <c r="BC29" t="s">
        <v>1394</v>
      </c>
      <c r="BD29" s="428" t="s">
        <v>1739</v>
      </c>
    </row>
    <row r="30" spans="2:56" x14ac:dyDescent="0.3">
      <c r="B30" s="268"/>
      <c r="C30" s="374" t="s">
        <v>188</v>
      </c>
      <c r="D30" s="374">
        <v>4.0999999999999996</v>
      </c>
      <c r="E30" s="374">
        <v>20050908</v>
      </c>
      <c r="F30" s="374" t="s">
        <v>189</v>
      </c>
      <c r="G30" s="374" t="s">
        <v>189</v>
      </c>
      <c r="H30" s="374">
        <v>7</v>
      </c>
      <c r="I30" s="374">
        <v>50787</v>
      </c>
      <c r="J30" s="374">
        <v>12</v>
      </c>
      <c r="K30" s="374"/>
      <c r="L30" s="374"/>
      <c r="M30" s="374"/>
      <c r="N30" s="374"/>
      <c r="O30" s="374">
        <v>1</v>
      </c>
      <c r="P30" s="374">
        <v>3</v>
      </c>
      <c r="Q30" s="374">
        <v>2001</v>
      </c>
      <c r="R30" s="374">
        <v>20020715</v>
      </c>
      <c r="S30" s="374">
        <v>20020718</v>
      </c>
      <c r="T30" s="374" t="s">
        <v>1832</v>
      </c>
      <c r="U30" s="374" t="s">
        <v>1833</v>
      </c>
      <c r="V30" s="374" t="s">
        <v>1913</v>
      </c>
      <c r="W30" s="374" t="s">
        <v>213</v>
      </c>
      <c r="X30" s="374" t="s">
        <v>192</v>
      </c>
      <c r="Y30" s="374" t="s">
        <v>279</v>
      </c>
      <c r="Z30" s="374" t="s">
        <v>194</v>
      </c>
      <c r="AA30" s="374">
        <v>7.77</v>
      </c>
      <c r="AB30" s="374"/>
      <c r="AC30" s="374" t="s">
        <v>195</v>
      </c>
      <c r="AD30" s="374">
        <v>5000</v>
      </c>
      <c r="AE30" s="374">
        <v>45477</v>
      </c>
      <c r="AF30" s="374"/>
      <c r="AG30" s="374"/>
      <c r="AH30" s="374">
        <v>0</v>
      </c>
      <c r="AI30" s="374">
        <v>34067</v>
      </c>
      <c r="AJ30" s="374">
        <v>5000</v>
      </c>
      <c r="AK30" s="374">
        <v>3847</v>
      </c>
      <c r="AL30" s="374" t="s">
        <v>214</v>
      </c>
      <c r="AM30" s="374">
        <v>7.8E-2</v>
      </c>
      <c r="AN30" s="374"/>
      <c r="AO30" s="374">
        <v>500</v>
      </c>
      <c r="AP30" s="374"/>
      <c r="AQ30" s="374" t="s">
        <v>2540</v>
      </c>
      <c r="AR30" s="374" t="s">
        <v>1836</v>
      </c>
      <c r="AS30" s="374" t="s">
        <v>1837</v>
      </c>
      <c r="AT30" s="374" t="s">
        <v>1917</v>
      </c>
      <c r="AU30" s="374" t="s">
        <v>231</v>
      </c>
      <c r="AV30" s="374" t="s">
        <v>572</v>
      </c>
      <c r="AW30" s="374" t="s">
        <v>573</v>
      </c>
      <c r="AX30" s="374" t="s">
        <v>196</v>
      </c>
      <c r="BB30"/>
      <c r="BC30" t="s">
        <v>1394</v>
      </c>
      <c r="BD30" s="428" t="s">
        <v>1742</v>
      </c>
    </row>
    <row r="31" spans="2:56" x14ac:dyDescent="0.3">
      <c r="B31" s="268"/>
      <c r="C31" s="374" t="s">
        <v>188</v>
      </c>
      <c r="D31" s="374">
        <v>4.0999999999999996</v>
      </c>
      <c r="E31" s="374">
        <v>20050908</v>
      </c>
      <c r="F31" s="374" t="s">
        <v>189</v>
      </c>
      <c r="G31" s="374" t="s">
        <v>189</v>
      </c>
      <c r="H31" s="374">
        <v>7</v>
      </c>
      <c r="I31" s="374">
        <v>50788</v>
      </c>
      <c r="J31" s="374">
        <v>12</v>
      </c>
      <c r="K31" s="374"/>
      <c r="L31" s="374"/>
      <c r="M31" s="374"/>
      <c r="N31" s="374"/>
      <c r="O31" s="374">
        <v>1</v>
      </c>
      <c r="P31" s="374">
        <v>3</v>
      </c>
      <c r="Q31" s="374">
        <v>2001</v>
      </c>
      <c r="R31" s="374">
        <v>20020715</v>
      </c>
      <c r="S31" s="374">
        <v>20020718</v>
      </c>
      <c r="T31" s="374" t="s">
        <v>1832</v>
      </c>
      <c r="U31" s="374" t="s">
        <v>1833</v>
      </c>
      <c r="V31" s="374" t="s">
        <v>1913</v>
      </c>
      <c r="W31" s="374" t="s">
        <v>213</v>
      </c>
      <c r="X31" s="374" t="s">
        <v>192</v>
      </c>
      <c r="Y31" s="374" t="s">
        <v>279</v>
      </c>
      <c r="Z31" s="374" t="s">
        <v>194</v>
      </c>
      <c r="AA31" s="374">
        <v>7.77</v>
      </c>
      <c r="AB31" s="374"/>
      <c r="AC31" s="374" t="s">
        <v>195</v>
      </c>
      <c r="AD31" s="374">
        <v>5000</v>
      </c>
      <c r="AE31" s="374">
        <v>49309</v>
      </c>
      <c r="AF31" s="374"/>
      <c r="AG31" s="374"/>
      <c r="AH31" s="374">
        <v>0</v>
      </c>
      <c r="AI31" s="374">
        <v>35110</v>
      </c>
      <c r="AJ31" s="374">
        <v>5000</v>
      </c>
      <c r="AK31" s="374">
        <v>1525</v>
      </c>
      <c r="AL31" s="374" t="s">
        <v>214</v>
      </c>
      <c r="AM31" s="374">
        <v>0.03</v>
      </c>
      <c r="AN31" s="374"/>
      <c r="AO31" s="374">
        <v>500</v>
      </c>
      <c r="AP31" s="374"/>
      <c r="AQ31" s="374" t="s">
        <v>2540</v>
      </c>
      <c r="AR31" s="374" t="s">
        <v>1836</v>
      </c>
      <c r="AS31" s="374" t="s">
        <v>1837</v>
      </c>
      <c r="AT31" s="374" t="s">
        <v>1917</v>
      </c>
      <c r="AU31" s="374" t="s">
        <v>231</v>
      </c>
      <c r="AV31" s="374" t="s">
        <v>572</v>
      </c>
      <c r="AW31" s="374" t="s">
        <v>573</v>
      </c>
      <c r="AX31" s="374" t="s">
        <v>196</v>
      </c>
      <c r="BB31"/>
      <c r="BC31" t="s">
        <v>1394</v>
      </c>
      <c r="BD31" s="428" t="s">
        <v>1744</v>
      </c>
    </row>
    <row r="32" spans="2:56" x14ac:dyDescent="0.3">
      <c r="B32" s="268"/>
      <c r="C32" s="374" t="s">
        <v>188</v>
      </c>
      <c r="D32" s="374">
        <v>4.0999999999999996</v>
      </c>
      <c r="E32" s="374">
        <v>20050908</v>
      </c>
      <c r="F32" s="374" t="s">
        <v>189</v>
      </c>
      <c r="G32" s="374" t="s">
        <v>189</v>
      </c>
      <c r="H32" s="374">
        <v>7</v>
      </c>
      <c r="I32" s="374">
        <v>50874</v>
      </c>
      <c r="J32" s="374">
        <v>12</v>
      </c>
      <c r="K32" s="374"/>
      <c r="L32" s="374"/>
      <c r="M32" s="374"/>
      <c r="N32" s="374"/>
      <c r="O32" s="374">
        <v>1</v>
      </c>
      <c r="P32" s="374">
        <v>3</v>
      </c>
      <c r="Q32" s="374">
        <v>2001</v>
      </c>
      <c r="R32" s="374">
        <v>20020418</v>
      </c>
      <c r="S32" s="374">
        <v>20020418</v>
      </c>
      <c r="T32" s="374" t="s">
        <v>190</v>
      </c>
      <c r="U32" s="374" t="s">
        <v>190</v>
      </c>
      <c r="V32" s="374" t="s">
        <v>190</v>
      </c>
      <c r="W32" s="374" t="s">
        <v>193</v>
      </c>
      <c r="X32" s="374" t="s">
        <v>192</v>
      </c>
      <c r="Y32" s="374" t="s">
        <v>551</v>
      </c>
      <c r="Z32" s="374" t="s">
        <v>194</v>
      </c>
      <c r="AA32" s="374">
        <v>5.15</v>
      </c>
      <c r="AB32" s="374">
        <v>77</v>
      </c>
      <c r="AC32" s="374" t="s">
        <v>195</v>
      </c>
      <c r="AD32" s="374">
        <v>5000</v>
      </c>
      <c r="AE32" s="374">
        <v>78255</v>
      </c>
      <c r="AF32" s="374">
        <v>0</v>
      </c>
      <c r="AG32" s="374">
        <v>314</v>
      </c>
      <c r="AH32" s="374">
        <v>0</v>
      </c>
      <c r="AI32" s="374">
        <v>320956</v>
      </c>
      <c r="AJ32" s="374"/>
      <c r="AK32" s="374"/>
      <c r="AL32" s="374" t="s">
        <v>196</v>
      </c>
      <c r="AM32" s="374">
        <v>0</v>
      </c>
      <c r="AN32" s="374"/>
      <c r="AO32" s="374">
        <v>250</v>
      </c>
      <c r="AP32" s="374"/>
      <c r="AQ32" s="374"/>
      <c r="AR32" s="374" t="s">
        <v>198</v>
      </c>
      <c r="AS32" s="374" t="s">
        <v>198</v>
      </c>
      <c r="AT32" s="374" t="s">
        <v>198</v>
      </c>
      <c r="AU32" s="374" t="s">
        <v>199</v>
      </c>
      <c r="AV32" s="374" t="s">
        <v>200</v>
      </c>
      <c r="AW32" s="374" t="s">
        <v>201</v>
      </c>
      <c r="AX32" s="374" t="s">
        <v>196</v>
      </c>
      <c r="BB32"/>
      <c r="BC32" t="s">
        <v>1394</v>
      </c>
      <c r="BD32" s="428" t="s">
        <v>1745</v>
      </c>
    </row>
    <row r="33" spans="2:56" x14ac:dyDescent="0.3">
      <c r="B33" s="268"/>
      <c r="C33" s="374" t="s">
        <v>188</v>
      </c>
      <c r="D33" s="374">
        <v>4.0999999999999996</v>
      </c>
      <c r="E33" s="374">
        <v>20050908</v>
      </c>
      <c r="F33" s="374" t="s">
        <v>189</v>
      </c>
      <c r="G33" s="374" t="s">
        <v>189</v>
      </c>
      <c r="H33" s="374">
        <v>7</v>
      </c>
      <c r="I33" s="374">
        <v>50875</v>
      </c>
      <c r="J33" s="374">
        <v>12</v>
      </c>
      <c r="K33" s="374"/>
      <c r="L33" s="374"/>
      <c r="M33" s="374"/>
      <c r="N33" s="374"/>
      <c r="O33" s="374">
        <v>1</v>
      </c>
      <c r="P33" s="374">
        <v>3</v>
      </c>
      <c r="Q33" s="374">
        <v>2001</v>
      </c>
      <c r="R33" s="374">
        <v>20020418</v>
      </c>
      <c r="S33" s="374">
        <v>20020418</v>
      </c>
      <c r="T33" s="374" t="s">
        <v>190</v>
      </c>
      <c r="U33" s="374" t="s">
        <v>190</v>
      </c>
      <c r="V33" s="374" t="s">
        <v>190</v>
      </c>
      <c r="W33" s="374" t="s">
        <v>193</v>
      </c>
      <c r="X33" s="374" t="s">
        <v>192</v>
      </c>
      <c r="Y33" s="374" t="s">
        <v>551</v>
      </c>
      <c r="Z33" s="374" t="s">
        <v>194</v>
      </c>
      <c r="AA33" s="374">
        <v>5.13</v>
      </c>
      <c r="AB33" s="374">
        <v>77</v>
      </c>
      <c r="AC33" s="374" t="s">
        <v>195</v>
      </c>
      <c r="AD33" s="374">
        <v>5000</v>
      </c>
      <c r="AE33" s="374">
        <v>78030</v>
      </c>
      <c r="AF33" s="374">
        <v>0</v>
      </c>
      <c r="AG33" s="374">
        <v>684</v>
      </c>
      <c r="AH33" s="374">
        <v>0</v>
      </c>
      <c r="AI33" s="374">
        <v>308226</v>
      </c>
      <c r="AJ33" s="374"/>
      <c r="AK33" s="374"/>
      <c r="AL33" s="374" t="s">
        <v>196</v>
      </c>
      <c r="AM33" s="374">
        <v>0</v>
      </c>
      <c r="AN33" s="374"/>
      <c r="AO33" s="374">
        <v>115</v>
      </c>
      <c r="AP33" s="374"/>
      <c r="AQ33" s="374"/>
      <c r="AR33" s="374" t="s">
        <v>198</v>
      </c>
      <c r="AS33" s="374" t="s">
        <v>198</v>
      </c>
      <c r="AT33" s="374" t="s">
        <v>198</v>
      </c>
      <c r="AU33" s="374" t="s">
        <v>199</v>
      </c>
      <c r="AV33" s="374" t="s">
        <v>200</v>
      </c>
      <c r="AW33" s="374" t="s">
        <v>201</v>
      </c>
      <c r="AX33" s="374" t="s">
        <v>196</v>
      </c>
      <c r="BB33"/>
      <c r="BC33" t="s">
        <v>1394</v>
      </c>
      <c r="BD33" s="428" t="s">
        <v>1746</v>
      </c>
    </row>
    <row r="34" spans="2:56" x14ac:dyDescent="0.3">
      <c r="B34" s="268"/>
      <c r="C34" s="374" t="s">
        <v>188</v>
      </c>
      <c r="D34" s="374">
        <v>4.0999999999999996</v>
      </c>
      <c r="E34" s="374">
        <v>20050908</v>
      </c>
      <c r="F34" s="374" t="s">
        <v>189</v>
      </c>
      <c r="G34" s="374" t="s">
        <v>189</v>
      </c>
      <c r="H34" s="374">
        <v>7</v>
      </c>
      <c r="I34" s="374">
        <v>50876</v>
      </c>
      <c r="J34" s="374">
        <v>12</v>
      </c>
      <c r="K34" s="374"/>
      <c r="L34" s="374"/>
      <c r="M34" s="374"/>
      <c r="N34" s="374"/>
      <c r="O34" s="374">
        <v>1</v>
      </c>
      <c r="P34" s="374">
        <v>3</v>
      </c>
      <c r="Q34" s="374">
        <v>2001</v>
      </c>
      <c r="R34" s="374">
        <v>20020418</v>
      </c>
      <c r="S34" s="374">
        <v>20020418</v>
      </c>
      <c r="T34" s="374" t="s">
        <v>190</v>
      </c>
      <c r="U34" s="374" t="s">
        <v>190</v>
      </c>
      <c r="V34" s="374" t="s">
        <v>190</v>
      </c>
      <c r="W34" s="374" t="s">
        <v>193</v>
      </c>
      <c r="X34" s="374" t="s">
        <v>192</v>
      </c>
      <c r="Y34" s="374" t="s">
        <v>551</v>
      </c>
      <c r="Z34" s="374" t="s">
        <v>194</v>
      </c>
      <c r="AA34" s="374">
        <v>5.15</v>
      </c>
      <c r="AB34" s="374">
        <v>76</v>
      </c>
      <c r="AC34" s="374" t="s">
        <v>195</v>
      </c>
      <c r="AD34" s="374">
        <v>5000</v>
      </c>
      <c r="AE34" s="374">
        <v>77386</v>
      </c>
      <c r="AF34" s="374"/>
      <c r="AG34" s="374"/>
      <c r="AH34" s="374">
        <v>5000</v>
      </c>
      <c r="AI34" s="374">
        <v>315</v>
      </c>
      <c r="AJ34" s="374">
        <v>0</v>
      </c>
      <c r="AK34" s="374">
        <v>373572</v>
      </c>
      <c r="AL34" s="374" t="s">
        <v>196</v>
      </c>
      <c r="AM34" s="374">
        <v>1.6E-2</v>
      </c>
      <c r="AN34" s="374"/>
      <c r="AO34" s="374">
        <v>250</v>
      </c>
      <c r="AP34" s="374"/>
      <c r="AQ34" s="374"/>
      <c r="AR34" s="374" t="s">
        <v>198</v>
      </c>
      <c r="AS34" s="374" t="s">
        <v>198</v>
      </c>
      <c r="AT34" s="374" t="s">
        <v>198</v>
      </c>
      <c r="AU34" s="374" t="s">
        <v>199</v>
      </c>
      <c r="AV34" s="374" t="s">
        <v>200</v>
      </c>
      <c r="AW34" s="374" t="s">
        <v>201</v>
      </c>
      <c r="AX34" s="374" t="s">
        <v>196</v>
      </c>
      <c r="BB34"/>
      <c r="BC34" t="s">
        <v>1394</v>
      </c>
      <c r="BD34" s="428" t="s">
        <v>1747</v>
      </c>
    </row>
    <row r="35" spans="2:56" x14ac:dyDescent="0.3">
      <c r="B35" s="268"/>
      <c r="C35" s="374" t="s">
        <v>188</v>
      </c>
      <c r="D35" s="374">
        <v>4.0999999999999996</v>
      </c>
      <c r="E35" s="374">
        <v>20050908</v>
      </c>
      <c r="F35" s="374" t="s">
        <v>189</v>
      </c>
      <c r="G35" s="374" t="s">
        <v>189</v>
      </c>
      <c r="H35" s="374">
        <v>7</v>
      </c>
      <c r="I35" s="374">
        <v>50877</v>
      </c>
      <c r="J35" s="374">
        <v>12</v>
      </c>
      <c r="K35" s="374"/>
      <c r="L35" s="374"/>
      <c r="M35" s="374"/>
      <c r="N35" s="374"/>
      <c r="O35" s="374">
        <v>1</v>
      </c>
      <c r="P35" s="374">
        <v>3</v>
      </c>
      <c r="Q35" s="374">
        <v>2001</v>
      </c>
      <c r="R35" s="374">
        <v>20020418</v>
      </c>
      <c r="S35" s="374">
        <v>20020418</v>
      </c>
      <c r="T35" s="374" t="s">
        <v>190</v>
      </c>
      <c r="U35" s="374" t="s">
        <v>190</v>
      </c>
      <c r="V35" s="374" t="s">
        <v>190</v>
      </c>
      <c r="W35" s="374" t="s">
        <v>193</v>
      </c>
      <c r="X35" s="374" t="s">
        <v>192</v>
      </c>
      <c r="Y35" s="374" t="s">
        <v>551</v>
      </c>
      <c r="Z35" s="374" t="s">
        <v>194</v>
      </c>
      <c r="AA35" s="374">
        <v>4.83</v>
      </c>
      <c r="AB35" s="374">
        <v>75</v>
      </c>
      <c r="AC35" s="374" t="s">
        <v>195</v>
      </c>
      <c r="AD35" s="374">
        <v>5000</v>
      </c>
      <c r="AE35" s="374">
        <v>77992</v>
      </c>
      <c r="AF35" s="374"/>
      <c r="AG35" s="374"/>
      <c r="AH35" s="374">
        <v>5000</v>
      </c>
      <c r="AI35" s="374">
        <v>314</v>
      </c>
      <c r="AJ35" s="374">
        <v>0</v>
      </c>
      <c r="AK35" s="374">
        <v>380222</v>
      </c>
      <c r="AL35" s="374" t="s">
        <v>196</v>
      </c>
      <c r="AM35" s="374">
        <v>8.0000000000000002E-3</v>
      </c>
      <c r="AN35" s="374"/>
      <c r="AO35" s="374">
        <v>250</v>
      </c>
      <c r="AP35" s="374"/>
      <c r="AQ35" s="374"/>
      <c r="AR35" s="374" t="s">
        <v>198</v>
      </c>
      <c r="AS35" s="374" t="s">
        <v>198</v>
      </c>
      <c r="AT35" s="374" t="s">
        <v>198</v>
      </c>
      <c r="AU35" s="374" t="s">
        <v>199</v>
      </c>
      <c r="AV35" s="374" t="s">
        <v>200</v>
      </c>
      <c r="AW35" s="374" t="s">
        <v>201</v>
      </c>
      <c r="AX35" s="374" t="s">
        <v>196</v>
      </c>
      <c r="BB35"/>
      <c r="BC35" t="s">
        <v>1372</v>
      </c>
      <c r="BD35" s="428" t="s">
        <v>2063</v>
      </c>
    </row>
    <row r="36" spans="2:56" x14ac:dyDescent="0.3">
      <c r="B36" s="268"/>
      <c r="C36" s="374" t="s">
        <v>188</v>
      </c>
      <c r="D36" s="374">
        <v>4.0999999999999996</v>
      </c>
      <c r="E36" s="374">
        <v>20050908</v>
      </c>
      <c r="F36" s="374" t="s">
        <v>189</v>
      </c>
      <c r="G36" s="374" t="s">
        <v>189</v>
      </c>
      <c r="H36" s="374">
        <v>7</v>
      </c>
      <c r="I36" s="374">
        <v>50878</v>
      </c>
      <c r="J36" s="374">
        <v>12</v>
      </c>
      <c r="K36" s="374"/>
      <c r="L36" s="374"/>
      <c r="M36" s="374"/>
      <c r="N36" s="374"/>
      <c r="O36" s="374">
        <v>1</v>
      </c>
      <c r="P36" s="374">
        <v>3</v>
      </c>
      <c r="Q36" s="374">
        <v>2001</v>
      </c>
      <c r="R36" s="374">
        <v>20020418</v>
      </c>
      <c r="S36" s="374">
        <v>20020418</v>
      </c>
      <c r="T36" s="374" t="s">
        <v>190</v>
      </c>
      <c r="U36" s="374" t="s">
        <v>190</v>
      </c>
      <c r="V36" s="374" t="s">
        <v>190</v>
      </c>
      <c r="W36" s="374" t="s">
        <v>193</v>
      </c>
      <c r="X36" s="374" t="s">
        <v>192</v>
      </c>
      <c r="Y36" s="374" t="s">
        <v>551</v>
      </c>
      <c r="Z36" s="374" t="s">
        <v>194</v>
      </c>
      <c r="AA36" s="374">
        <v>4.68</v>
      </c>
      <c r="AB36" s="374">
        <v>76</v>
      </c>
      <c r="AC36" s="374" t="s">
        <v>195</v>
      </c>
      <c r="AD36" s="374">
        <v>5000</v>
      </c>
      <c r="AE36" s="374">
        <v>77223</v>
      </c>
      <c r="AF36" s="374"/>
      <c r="AG36" s="374"/>
      <c r="AH36" s="374">
        <v>5000</v>
      </c>
      <c r="AI36" s="374">
        <v>633</v>
      </c>
      <c r="AJ36" s="374">
        <v>0</v>
      </c>
      <c r="AK36" s="374">
        <v>396932</v>
      </c>
      <c r="AL36" s="374" t="s">
        <v>196</v>
      </c>
      <c r="AM36" s="374">
        <v>2.4E-2</v>
      </c>
      <c r="AN36" s="374"/>
      <c r="AO36" s="374">
        <v>250</v>
      </c>
      <c r="AP36" s="374"/>
      <c r="AQ36" s="374"/>
      <c r="AR36" s="374" t="s">
        <v>198</v>
      </c>
      <c r="AS36" s="374" t="s">
        <v>198</v>
      </c>
      <c r="AT36" s="374" t="s">
        <v>198</v>
      </c>
      <c r="AU36" s="374" t="s">
        <v>199</v>
      </c>
      <c r="AV36" s="374" t="s">
        <v>200</v>
      </c>
      <c r="AW36" s="374" t="s">
        <v>201</v>
      </c>
      <c r="AX36" s="374" t="s">
        <v>196</v>
      </c>
      <c r="BB36"/>
      <c r="BC36" t="s">
        <v>1372</v>
      </c>
      <c r="BD36" s="428" t="s">
        <v>2062</v>
      </c>
    </row>
    <row r="37" spans="2:56" x14ac:dyDescent="0.3">
      <c r="B37" s="268"/>
      <c r="C37" s="374" t="s">
        <v>188</v>
      </c>
      <c r="D37" s="374">
        <v>4.0999999999999996</v>
      </c>
      <c r="E37" s="374">
        <v>20050908</v>
      </c>
      <c r="F37" s="374" t="s">
        <v>189</v>
      </c>
      <c r="G37" s="374" t="s">
        <v>189</v>
      </c>
      <c r="H37" s="374">
        <v>7</v>
      </c>
      <c r="I37" s="374">
        <v>50879</v>
      </c>
      <c r="J37" s="374">
        <v>12</v>
      </c>
      <c r="K37" s="374"/>
      <c r="L37" s="374"/>
      <c r="M37" s="374"/>
      <c r="N37" s="374"/>
      <c r="O37" s="374">
        <v>1</v>
      </c>
      <c r="P37" s="374">
        <v>3</v>
      </c>
      <c r="Q37" s="374">
        <v>2001</v>
      </c>
      <c r="R37" s="374">
        <v>20020418</v>
      </c>
      <c r="S37" s="374">
        <v>20020418</v>
      </c>
      <c r="T37" s="374" t="s">
        <v>190</v>
      </c>
      <c r="U37" s="374" t="s">
        <v>190</v>
      </c>
      <c r="V37" s="374" t="s">
        <v>190</v>
      </c>
      <c r="W37" s="374" t="s">
        <v>193</v>
      </c>
      <c r="X37" s="374" t="s">
        <v>192</v>
      </c>
      <c r="Y37" s="374" t="s">
        <v>551</v>
      </c>
      <c r="Z37" s="374" t="s">
        <v>194</v>
      </c>
      <c r="AA37" s="374">
        <v>4.82</v>
      </c>
      <c r="AB37" s="374">
        <v>75</v>
      </c>
      <c r="AC37" s="374" t="s">
        <v>195</v>
      </c>
      <c r="AD37" s="374">
        <v>5000</v>
      </c>
      <c r="AE37" s="374">
        <v>75445</v>
      </c>
      <c r="AF37" s="374"/>
      <c r="AG37" s="374"/>
      <c r="AH37" s="374">
        <v>5000</v>
      </c>
      <c r="AI37" s="374">
        <v>916</v>
      </c>
      <c r="AJ37" s="374">
        <v>0</v>
      </c>
      <c r="AK37" s="374">
        <v>416403</v>
      </c>
      <c r="AL37" s="374" t="s">
        <v>196</v>
      </c>
      <c r="AM37" s="374">
        <v>1.2E-2</v>
      </c>
      <c r="AN37" s="374"/>
      <c r="AO37" s="374">
        <v>250</v>
      </c>
      <c r="AP37" s="374"/>
      <c r="AQ37" s="374"/>
      <c r="AR37" s="374" t="s">
        <v>198</v>
      </c>
      <c r="AS37" s="374" t="s">
        <v>198</v>
      </c>
      <c r="AT37" s="374" t="s">
        <v>198</v>
      </c>
      <c r="AU37" s="374" t="s">
        <v>199</v>
      </c>
      <c r="AV37" s="374" t="s">
        <v>200</v>
      </c>
      <c r="AW37" s="374" t="s">
        <v>201</v>
      </c>
      <c r="AX37" s="374" t="s">
        <v>196</v>
      </c>
      <c r="BB37"/>
      <c r="BC37" t="s">
        <v>1372</v>
      </c>
      <c r="BD37" s="428" t="s">
        <v>2061</v>
      </c>
    </row>
    <row r="38" spans="2:56" x14ac:dyDescent="0.3">
      <c r="B38" s="268"/>
      <c r="C38" s="374" t="s">
        <v>188</v>
      </c>
      <c r="D38" s="374">
        <v>4.0999999999999996</v>
      </c>
      <c r="E38" s="374">
        <v>20050908</v>
      </c>
      <c r="F38" s="374" t="s">
        <v>189</v>
      </c>
      <c r="G38" s="374" t="s">
        <v>189</v>
      </c>
      <c r="H38" s="374">
        <v>7</v>
      </c>
      <c r="I38" s="374">
        <v>50880</v>
      </c>
      <c r="J38" s="374">
        <v>12</v>
      </c>
      <c r="K38" s="374"/>
      <c r="L38" s="374"/>
      <c r="M38" s="374"/>
      <c r="N38" s="374"/>
      <c r="O38" s="374">
        <v>1</v>
      </c>
      <c r="P38" s="374">
        <v>3</v>
      </c>
      <c r="Q38" s="374">
        <v>2001</v>
      </c>
      <c r="R38" s="374">
        <v>20020418</v>
      </c>
      <c r="S38" s="374">
        <v>20020418</v>
      </c>
      <c r="T38" s="374" t="s">
        <v>190</v>
      </c>
      <c r="U38" s="374" t="s">
        <v>190</v>
      </c>
      <c r="V38" s="374" t="s">
        <v>190</v>
      </c>
      <c r="W38" s="374" t="s">
        <v>193</v>
      </c>
      <c r="X38" s="374" t="s">
        <v>192</v>
      </c>
      <c r="Y38" s="374" t="s">
        <v>551</v>
      </c>
      <c r="Z38" s="374" t="s">
        <v>194</v>
      </c>
      <c r="AA38" s="374">
        <v>4.72</v>
      </c>
      <c r="AB38" s="374">
        <v>77</v>
      </c>
      <c r="AC38" s="374" t="s">
        <v>195</v>
      </c>
      <c r="AD38" s="374">
        <v>5000</v>
      </c>
      <c r="AE38" s="374">
        <v>79730</v>
      </c>
      <c r="AF38" s="374"/>
      <c r="AG38" s="374"/>
      <c r="AH38" s="374">
        <v>0</v>
      </c>
      <c r="AI38" s="374">
        <v>403292</v>
      </c>
      <c r="AJ38" s="374"/>
      <c r="AK38" s="374"/>
      <c r="AL38" s="374" t="s">
        <v>196</v>
      </c>
      <c r="AM38" s="374">
        <v>0</v>
      </c>
      <c r="AN38" s="374"/>
      <c r="AO38" s="374">
        <v>250</v>
      </c>
      <c r="AP38" s="374"/>
      <c r="AQ38" s="374"/>
      <c r="AR38" s="374" t="s">
        <v>198</v>
      </c>
      <c r="AS38" s="374" t="s">
        <v>198</v>
      </c>
      <c r="AT38" s="374" t="s">
        <v>198</v>
      </c>
      <c r="AU38" s="374" t="s">
        <v>199</v>
      </c>
      <c r="AV38" s="374" t="s">
        <v>200</v>
      </c>
      <c r="AW38" s="374" t="s">
        <v>201</v>
      </c>
      <c r="AX38" s="374" t="s">
        <v>196</v>
      </c>
      <c r="BB38"/>
      <c r="BC38" t="s">
        <v>1372</v>
      </c>
      <c r="BD38" s="428" t="s">
        <v>2059</v>
      </c>
    </row>
    <row r="39" spans="2:56" x14ac:dyDescent="0.3">
      <c r="B39" s="268"/>
      <c r="C39" s="374" t="s">
        <v>188</v>
      </c>
      <c r="D39" s="374">
        <v>4.0999999999999996</v>
      </c>
      <c r="E39" s="374">
        <v>20050908</v>
      </c>
      <c r="F39" s="374" t="s">
        <v>189</v>
      </c>
      <c r="G39" s="374" t="s">
        <v>189</v>
      </c>
      <c r="H39" s="374">
        <v>7</v>
      </c>
      <c r="I39" s="374">
        <v>50881</v>
      </c>
      <c r="J39" s="374">
        <v>12</v>
      </c>
      <c r="K39" s="374"/>
      <c r="L39" s="374"/>
      <c r="M39" s="374"/>
      <c r="N39" s="374"/>
      <c r="O39" s="374">
        <v>1</v>
      </c>
      <c r="P39" s="374">
        <v>3</v>
      </c>
      <c r="Q39" s="374">
        <v>2001</v>
      </c>
      <c r="R39" s="374">
        <v>20020424</v>
      </c>
      <c r="S39" s="374">
        <v>20020424</v>
      </c>
      <c r="T39" s="374" t="s">
        <v>190</v>
      </c>
      <c r="U39" s="374" t="s">
        <v>190</v>
      </c>
      <c r="V39" s="374" t="s">
        <v>190</v>
      </c>
      <c r="W39" s="374" t="s">
        <v>193</v>
      </c>
      <c r="X39" s="374" t="s">
        <v>192</v>
      </c>
      <c r="Y39" s="374" t="s">
        <v>551</v>
      </c>
      <c r="Z39" s="374" t="s">
        <v>194</v>
      </c>
      <c r="AA39" s="374">
        <v>5.6</v>
      </c>
      <c r="AB39" s="374">
        <v>77</v>
      </c>
      <c r="AC39" s="374" t="s">
        <v>195</v>
      </c>
      <c r="AD39" s="374">
        <v>5000</v>
      </c>
      <c r="AE39" s="374">
        <v>78898</v>
      </c>
      <c r="AF39" s="374"/>
      <c r="AG39" s="374"/>
      <c r="AH39" s="374">
        <v>5000</v>
      </c>
      <c r="AI39" s="374">
        <v>317</v>
      </c>
      <c r="AJ39" s="374">
        <v>0</v>
      </c>
      <c r="AK39" s="374">
        <v>356862</v>
      </c>
      <c r="AL39" s="374" t="s">
        <v>196</v>
      </c>
      <c r="AM39" s="374">
        <v>4.0000000000000001E-3</v>
      </c>
      <c r="AN39" s="374"/>
      <c r="AO39" s="374">
        <v>250</v>
      </c>
      <c r="AP39" s="374"/>
      <c r="AQ39" s="374"/>
      <c r="AR39" s="374" t="s">
        <v>198</v>
      </c>
      <c r="AS39" s="374" t="s">
        <v>198</v>
      </c>
      <c r="AT39" s="374" t="s">
        <v>198</v>
      </c>
      <c r="AU39" s="374" t="s">
        <v>199</v>
      </c>
      <c r="AV39" s="374" t="s">
        <v>200</v>
      </c>
      <c r="AW39" s="374" t="s">
        <v>201</v>
      </c>
      <c r="AX39" s="374" t="s">
        <v>196</v>
      </c>
      <c r="BB39"/>
      <c r="BC39" t="s">
        <v>1372</v>
      </c>
      <c r="BD39" s="428" t="s">
        <v>2051</v>
      </c>
    </row>
    <row r="40" spans="2:56" x14ac:dyDescent="0.3">
      <c r="B40" s="268"/>
      <c r="C40" s="374" t="s">
        <v>188</v>
      </c>
      <c r="D40" s="374">
        <v>4.0999999999999996</v>
      </c>
      <c r="E40" s="374">
        <v>20050908</v>
      </c>
      <c r="F40" s="374" t="s">
        <v>189</v>
      </c>
      <c r="G40" s="374" t="s">
        <v>189</v>
      </c>
      <c r="H40" s="374">
        <v>7</v>
      </c>
      <c r="I40" s="374">
        <v>50882</v>
      </c>
      <c r="J40" s="374">
        <v>12</v>
      </c>
      <c r="K40" s="374"/>
      <c r="L40" s="374"/>
      <c r="M40" s="374"/>
      <c r="N40" s="374"/>
      <c r="O40" s="374">
        <v>1</v>
      </c>
      <c r="P40" s="374">
        <v>3</v>
      </c>
      <c r="Q40" s="374">
        <v>2001</v>
      </c>
      <c r="R40" s="374">
        <v>20020425</v>
      </c>
      <c r="S40" s="374">
        <v>20020425</v>
      </c>
      <c r="T40" s="374" t="s">
        <v>190</v>
      </c>
      <c r="U40" s="374" t="s">
        <v>190</v>
      </c>
      <c r="V40" s="374" t="s">
        <v>190</v>
      </c>
      <c r="W40" s="374" t="s">
        <v>193</v>
      </c>
      <c r="X40" s="374" t="s">
        <v>192</v>
      </c>
      <c r="Y40" s="374" t="s">
        <v>551</v>
      </c>
      <c r="Z40" s="374" t="s">
        <v>194</v>
      </c>
      <c r="AA40" s="374">
        <v>5.81</v>
      </c>
      <c r="AB40" s="374">
        <v>79</v>
      </c>
      <c r="AC40" s="374" t="s">
        <v>195</v>
      </c>
      <c r="AD40" s="374">
        <v>5000</v>
      </c>
      <c r="AE40" s="374">
        <v>78815</v>
      </c>
      <c r="AF40" s="374"/>
      <c r="AG40" s="374"/>
      <c r="AH40" s="374">
        <v>0</v>
      </c>
      <c r="AI40" s="374">
        <v>348129</v>
      </c>
      <c r="AJ40" s="374"/>
      <c r="AK40" s="374"/>
      <c r="AL40" s="374" t="s">
        <v>196</v>
      </c>
      <c r="AM40" s="374">
        <v>0</v>
      </c>
      <c r="AN40" s="374"/>
      <c r="AO40" s="374">
        <v>300</v>
      </c>
      <c r="AP40" s="374"/>
      <c r="AQ40" s="374"/>
      <c r="AR40" s="374" t="s">
        <v>198</v>
      </c>
      <c r="AS40" s="374" t="s">
        <v>198</v>
      </c>
      <c r="AT40" s="374" t="s">
        <v>198</v>
      </c>
      <c r="AU40" s="374" t="s">
        <v>199</v>
      </c>
      <c r="AV40" s="374" t="s">
        <v>200</v>
      </c>
      <c r="AW40" s="374" t="s">
        <v>201</v>
      </c>
      <c r="AX40" s="374" t="s">
        <v>196</v>
      </c>
      <c r="BB40"/>
      <c r="BC40" t="s">
        <v>1372</v>
      </c>
      <c r="BD40" s="428" t="s">
        <v>2053</v>
      </c>
    </row>
    <row r="41" spans="2:56" x14ac:dyDescent="0.3">
      <c r="B41" s="268"/>
      <c r="C41" s="374" t="s">
        <v>188</v>
      </c>
      <c r="D41" s="374">
        <v>4.0999999999999996</v>
      </c>
      <c r="E41" s="374">
        <v>20050908</v>
      </c>
      <c r="F41" s="374" t="s">
        <v>189</v>
      </c>
      <c r="G41" s="374" t="s">
        <v>189</v>
      </c>
      <c r="H41" s="374">
        <v>7</v>
      </c>
      <c r="I41" s="374">
        <v>50883</v>
      </c>
      <c r="J41" s="374">
        <v>12</v>
      </c>
      <c r="K41" s="374"/>
      <c r="L41" s="374"/>
      <c r="M41" s="374"/>
      <c r="N41" s="374"/>
      <c r="O41" s="374">
        <v>1</v>
      </c>
      <c r="P41" s="374">
        <v>3</v>
      </c>
      <c r="Q41" s="374">
        <v>2001</v>
      </c>
      <c r="R41" s="374">
        <v>20020425</v>
      </c>
      <c r="S41" s="374">
        <v>20020425</v>
      </c>
      <c r="T41" s="374" t="s">
        <v>190</v>
      </c>
      <c r="U41" s="374" t="s">
        <v>190</v>
      </c>
      <c r="V41" s="374" t="s">
        <v>190</v>
      </c>
      <c r="W41" s="374" t="s">
        <v>193</v>
      </c>
      <c r="X41" s="374" t="s">
        <v>192</v>
      </c>
      <c r="Y41" s="374" t="s">
        <v>551</v>
      </c>
      <c r="Z41" s="374" t="s">
        <v>194</v>
      </c>
      <c r="AA41" s="374">
        <v>5.67</v>
      </c>
      <c r="AB41" s="374">
        <v>77</v>
      </c>
      <c r="AC41" s="374" t="s">
        <v>195</v>
      </c>
      <c r="AD41" s="374">
        <v>5000</v>
      </c>
      <c r="AE41" s="374">
        <v>77728</v>
      </c>
      <c r="AF41" s="374"/>
      <c r="AG41" s="374"/>
      <c r="AH41" s="374">
        <v>5000</v>
      </c>
      <c r="AI41" s="374">
        <v>627</v>
      </c>
      <c r="AJ41" s="374">
        <v>0</v>
      </c>
      <c r="AK41" s="374">
        <v>362301</v>
      </c>
      <c r="AL41" s="374" t="s">
        <v>196</v>
      </c>
      <c r="AM41" s="374">
        <v>8.0000000000000002E-3</v>
      </c>
      <c r="AN41" s="374"/>
      <c r="AO41" s="374">
        <v>250</v>
      </c>
      <c r="AP41" s="374"/>
      <c r="AQ41" s="374"/>
      <c r="AR41" s="374" t="s">
        <v>198</v>
      </c>
      <c r="AS41" s="374" t="s">
        <v>198</v>
      </c>
      <c r="AT41" s="374" t="s">
        <v>198</v>
      </c>
      <c r="AU41" s="374" t="s">
        <v>199</v>
      </c>
      <c r="AV41" s="374" t="s">
        <v>200</v>
      </c>
      <c r="AW41" s="374" t="s">
        <v>201</v>
      </c>
      <c r="AX41" s="374" t="s">
        <v>196</v>
      </c>
      <c r="BB41"/>
      <c r="BC41" t="s">
        <v>1372</v>
      </c>
      <c r="BD41" s="428" t="s">
        <v>2054</v>
      </c>
    </row>
    <row r="42" spans="2:56" x14ac:dyDescent="0.3">
      <c r="B42" s="268"/>
      <c r="C42" s="374" t="s">
        <v>188</v>
      </c>
      <c r="D42" s="374">
        <v>4.0999999999999996</v>
      </c>
      <c r="E42" s="374">
        <v>20050908</v>
      </c>
      <c r="F42" s="374" t="s">
        <v>189</v>
      </c>
      <c r="G42" s="374" t="s">
        <v>189</v>
      </c>
      <c r="H42" s="374">
        <v>7</v>
      </c>
      <c r="I42" s="374">
        <v>50884</v>
      </c>
      <c r="J42" s="374">
        <v>12</v>
      </c>
      <c r="K42" s="374"/>
      <c r="L42" s="374"/>
      <c r="M42" s="374"/>
      <c r="N42" s="374"/>
      <c r="O42" s="374">
        <v>1</v>
      </c>
      <c r="P42" s="374">
        <v>3</v>
      </c>
      <c r="Q42" s="374">
        <v>2001</v>
      </c>
      <c r="R42" s="374">
        <v>20020425</v>
      </c>
      <c r="S42" s="374">
        <v>20020425</v>
      </c>
      <c r="T42" s="374" t="s">
        <v>190</v>
      </c>
      <c r="U42" s="374" t="s">
        <v>190</v>
      </c>
      <c r="V42" s="374" t="s">
        <v>190</v>
      </c>
      <c r="W42" s="374" t="s">
        <v>193</v>
      </c>
      <c r="X42" s="374" t="s">
        <v>192</v>
      </c>
      <c r="Y42" s="374" t="s">
        <v>551</v>
      </c>
      <c r="Z42" s="374" t="s">
        <v>194</v>
      </c>
      <c r="AA42" s="374">
        <v>4.93</v>
      </c>
      <c r="AB42" s="374">
        <v>74</v>
      </c>
      <c r="AC42" s="374" t="s">
        <v>195</v>
      </c>
      <c r="AD42" s="374">
        <v>5000</v>
      </c>
      <c r="AE42" s="374">
        <v>79138</v>
      </c>
      <c r="AF42" s="374"/>
      <c r="AG42" s="374"/>
      <c r="AH42" s="374">
        <v>5000</v>
      </c>
      <c r="AI42" s="374">
        <v>318</v>
      </c>
      <c r="AJ42" s="374">
        <v>0</v>
      </c>
      <c r="AK42" s="374">
        <v>347614</v>
      </c>
      <c r="AL42" s="374" t="s">
        <v>196</v>
      </c>
      <c r="AM42" s="374">
        <v>4.0000000000000001E-3</v>
      </c>
      <c r="AN42" s="374"/>
      <c r="AO42" s="374">
        <v>250</v>
      </c>
      <c r="AP42" s="374"/>
      <c r="AQ42" s="374"/>
      <c r="AR42" s="374" t="s">
        <v>198</v>
      </c>
      <c r="AS42" s="374" t="s">
        <v>198</v>
      </c>
      <c r="AT42" s="374" t="s">
        <v>198</v>
      </c>
      <c r="AU42" s="374" t="s">
        <v>199</v>
      </c>
      <c r="AV42" s="374" t="s">
        <v>200</v>
      </c>
      <c r="AW42" s="374" t="s">
        <v>201</v>
      </c>
      <c r="AX42" s="374" t="s">
        <v>196</v>
      </c>
      <c r="BB42"/>
      <c r="BC42" t="s">
        <v>1372</v>
      </c>
      <c r="BD42" s="428" t="s">
        <v>2057</v>
      </c>
    </row>
    <row r="43" spans="2:56" x14ac:dyDescent="0.3">
      <c r="B43" s="268"/>
      <c r="C43" s="374" t="s">
        <v>188</v>
      </c>
      <c r="D43" s="374">
        <v>4.0999999999999996</v>
      </c>
      <c r="E43" s="374">
        <v>20050908</v>
      </c>
      <c r="F43" s="374" t="s">
        <v>189</v>
      </c>
      <c r="G43" s="374" t="s">
        <v>189</v>
      </c>
      <c r="H43" s="374">
        <v>7</v>
      </c>
      <c r="I43" s="374">
        <v>50885</v>
      </c>
      <c r="J43" s="374">
        <v>12</v>
      </c>
      <c r="K43" s="374"/>
      <c r="L43" s="374"/>
      <c r="M43" s="374"/>
      <c r="N43" s="374"/>
      <c r="O43" s="374">
        <v>1</v>
      </c>
      <c r="P43" s="374">
        <v>3</v>
      </c>
      <c r="Q43" s="374">
        <v>2001</v>
      </c>
      <c r="R43" s="374">
        <v>20020425</v>
      </c>
      <c r="S43" s="374">
        <v>20020425</v>
      </c>
      <c r="T43" s="374" t="s">
        <v>190</v>
      </c>
      <c r="U43" s="374" t="s">
        <v>190</v>
      </c>
      <c r="V43" s="374" t="s">
        <v>190</v>
      </c>
      <c r="W43" s="374" t="s">
        <v>193</v>
      </c>
      <c r="X43" s="374" t="s">
        <v>192</v>
      </c>
      <c r="Y43" s="374" t="s">
        <v>551</v>
      </c>
      <c r="Z43" s="374" t="s">
        <v>194</v>
      </c>
      <c r="AA43" s="374">
        <v>4.68</v>
      </c>
      <c r="AB43" s="374">
        <v>73</v>
      </c>
      <c r="AC43" s="374" t="s">
        <v>195</v>
      </c>
      <c r="AD43" s="374">
        <v>5000</v>
      </c>
      <c r="AE43" s="374">
        <v>78259</v>
      </c>
      <c r="AF43" s="374"/>
      <c r="AG43" s="374"/>
      <c r="AH43" s="374">
        <v>0</v>
      </c>
      <c r="AI43" s="374">
        <v>299172</v>
      </c>
      <c r="AJ43" s="374"/>
      <c r="AK43" s="374"/>
      <c r="AL43" s="374" t="s">
        <v>196</v>
      </c>
      <c r="AM43" s="374">
        <v>4.0000000000000001E-3</v>
      </c>
      <c r="AN43" s="374"/>
      <c r="AO43" s="374">
        <v>250</v>
      </c>
      <c r="AP43" s="374"/>
      <c r="AQ43" s="374"/>
      <c r="AR43" s="374" t="s">
        <v>198</v>
      </c>
      <c r="AS43" s="374" t="s">
        <v>198</v>
      </c>
      <c r="AT43" s="374" t="s">
        <v>198</v>
      </c>
      <c r="AU43" s="374" t="s">
        <v>199</v>
      </c>
      <c r="AV43" s="374" t="s">
        <v>200</v>
      </c>
      <c r="AW43" s="374" t="s">
        <v>201</v>
      </c>
      <c r="AX43" s="374" t="s">
        <v>196</v>
      </c>
      <c r="BB43"/>
      <c r="BC43" t="s">
        <v>1372</v>
      </c>
      <c r="BD43" s="428" t="s">
        <v>2058</v>
      </c>
    </row>
    <row r="44" spans="2:56" x14ac:dyDescent="0.3">
      <c r="B44" s="268"/>
      <c r="C44" s="374" t="s">
        <v>188</v>
      </c>
      <c r="D44" s="374">
        <v>4.0999999999999996</v>
      </c>
      <c r="E44" s="374">
        <v>20050908</v>
      </c>
      <c r="F44" s="374" t="s">
        <v>189</v>
      </c>
      <c r="G44" s="374" t="s">
        <v>189</v>
      </c>
      <c r="H44" s="374">
        <v>7</v>
      </c>
      <c r="I44" s="374">
        <v>50886</v>
      </c>
      <c r="J44" s="374">
        <v>12</v>
      </c>
      <c r="K44" s="374"/>
      <c r="L44" s="374"/>
      <c r="M44" s="374"/>
      <c r="N44" s="374"/>
      <c r="O44" s="374">
        <v>1</v>
      </c>
      <c r="P44" s="374">
        <v>3</v>
      </c>
      <c r="Q44" s="374">
        <v>2001</v>
      </c>
      <c r="R44" s="374">
        <v>20020425</v>
      </c>
      <c r="S44" s="374">
        <v>20020425</v>
      </c>
      <c r="T44" s="374" t="s">
        <v>190</v>
      </c>
      <c r="U44" s="374" t="s">
        <v>190</v>
      </c>
      <c r="V44" s="374" t="s">
        <v>190</v>
      </c>
      <c r="W44" s="374" t="s">
        <v>193</v>
      </c>
      <c r="X44" s="374" t="s">
        <v>192</v>
      </c>
      <c r="Y44" s="374" t="s">
        <v>551</v>
      </c>
      <c r="Z44" s="374" t="s">
        <v>194</v>
      </c>
      <c r="AA44" s="374">
        <v>4.01</v>
      </c>
      <c r="AB44" s="374">
        <v>69</v>
      </c>
      <c r="AC44" s="374" t="s">
        <v>195</v>
      </c>
      <c r="AD44" s="374">
        <v>5000</v>
      </c>
      <c r="AE44" s="374">
        <v>78641</v>
      </c>
      <c r="AF44" s="374"/>
      <c r="AG44" s="374"/>
      <c r="AH44" s="374">
        <v>0</v>
      </c>
      <c r="AI44" s="374">
        <v>222159</v>
      </c>
      <c r="AJ44" s="374"/>
      <c r="AK44" s="374"/>
      <c r="AL44" s="374" t="s">
        <v>196</v>
      </c>
      <c r="AM44" s="374">
        <v>0</v>
      </c>
      <c r="AN44" s="374"/>
      <c r="AO44" s="374">
        <v>250</v>
      </c>
      <c r="AP44" s="374"/>
      <c r="AQ44" s="374"/>
      <c r="AR44" s="374" t="s">
        <v>198</v>
      </c>
      <c r="AS44" s="374" t="s">
        <v>198</v>
      </c>
      <c r="AT44" s="374" t="s">
        <v>198</v>
      </c>
      <c r="AU44" s="374" t="s">
        <v>199</v>
      </c>
      <c r="AV44" s="374" t="s">
        <v>200</v>
      </c>
      <c r="AW44" s="374" t="s">
        <v>201</v>
      </c>
      <c r="AX44" s="374" t="s">
        <v>196</v>
      </c>
      <c r="BB44"/>
      <c r="BC44" t="s">
        <v>1372</v>
      </c>
      <c r="BD44" s="428" t="s">
        <v>2055</v>
      </c>
    </row>
    <row r="45" spans="2:56" x14ac:dyDescent="0.3">
      <c r="B45" s="268"/>
      <c r="C45" s="374" t="s">
        <v>188</v>
      </c>
      <c r="D45" s="374">
        <v>4.0999999999999996</v>
      </c>
      <c r="E45" s="374">
        <v>20050908</v>
      </c>
      <c r="F45" s="374" t="s">
        <v>189</v>
      </c>
      <c r="G45" s="374" t="s">
        <v>189</v>
      </c>
      <c r="H45" s="374">
        <v>7</v>
      </c>
      <c r="I45" s="374">
        <v>50887</v>
      </c>
      <c r="J45" s="374">
        <v>12</v>
      </c>
      <c r="K45" s="374"/>
      <c r="L45" s="374"/>
      <c r="M45" s="374"/>
      <c r="N45" s="374"/>
      <c r="O45" s="374">
        <v>1</v>
      </c>
      <c r="P45" s="374">
        <v>3</v>
      </c>
      <c r="Q45" s="374">
        <v>2001</v>
      </c>
      <c r="R45" s="374">
        <v>20020425</v>
      </c>
      <c r="S45" s="374">
        <v>20020425</v>
      </c>
      <c r="T45" s="374" t="s">
        <v>190</v>
      </c>
      <c r="U45" s="374" t="s">
        <v>190</v>
      </c>
      <c r="V45" s="374" t="s">
        <v>190</v>
      </c>
      <c r="W45" s="374" t="s">
        <v>193</v>
      </c>
      <c r="X45" s="374" t="s">
        <v>192</v>
      </c>
      <c r="Y45" s="374" t="s">
        <v>551</v>
      </c>
      <c r="Z45" s="374" t="s">
        <v>194</v>
      </c>
      <c r="AA45" s="374">
        <v>3.92</v>
      </c>
      <c r="AB45" s="374">
        <v>67</v>
      </c>
      <c r="AC45" s="374" t="s">
        <v>195</v>
      </c>
      <c r="AD45" s="374">
        <v>5000</v>
      </c>
      <c r="AE45" s="374">
        <v>78035</v>
      </c>
      <c r="AF45" s="374">
        <v>0</v>
      </c>
      <c r="AG45" s="374">
        <v>315</v>
      </c>
      <c r="AH45" s="374">
        <v>0</v>
      </c>
      <c r="AI45" s="374">
        <v>329038</v>
      </c>
      <c r="AJ45" s="374"/>
      <c r="AK45" s="374"/>
      <c r="AL45" s="374" t="s">
        <v>196</v>
      </c>
      <c r="AM45" s="374">
        <v>4.0000000000000001E-3</v>
      </c>
      <c r="AN45" s="374"/>
      <c r="AO45" s="374">
        <v>250</v>
      </c>
      <c r="AP45" s="374"/>
      <c r="AQ45" s="374" t="s">
        <v>2541</v>
      </c>
      <c r="AR45" s="374" t="s">
        <v>198</v>
      </c>
      <c r="AS45" s="374" t="s">
        <v>198</v>
      </c>
      <c r="AT45" s="374" t="s">
        <v>198</v>
      </c>
      <c r="AU45" s="374" t="s">
        <v>199</v>
      </c>
      <c r="AV45" s="374" t="s">
        <v>200</v>
      </c>
      <c r="AW45" s="374" t="s">
        <v>201</v>
      </c>
      <c r="AX45" s="374" t="s">
        <v>196</v>
      </c>
      <c r="BB45"/>
      <c r="BC45" t="s">
        <v>1372</v>
      </c>
      <c r="BD45" s="428" t="s">
        <v>1716</v>
      </c>
    </row>
    <row r="46" spans="2:56" x14ac:dyDescent="0.3">
      <c r="B46" s="268"/>
      <c r="C46" s="374" t="s">
        <v>188</v>
      </c>
      <c r="D46" s="374">
        <v>4.0999999999999996</v>
      </c>
      <c r="E46" s="374">
        <v>20041207</v>
      </c>
      <c r="F46" s="374" t="s">
        <v>189</v>
      </c>
      <c r="G46" s="374" t="s">
        <v>189</v>
      </c>
      <c r="H46" s="374">
        <v>7</v>
      </c>
      <c r="I46" s="374">
        <v>50998</v>
      </c>
      <c r="J46" s="374">
        <v>12</v>
      </c>
      <c r="K46" s="374"/>
      <c r="L46" s="374"/>
      <c r="M46" s="374"/>
      <c r="N46" s="374"/>
      <c r="O46" s="374">
        <v>1</v>
      </c>
      <c r="P46" s="374">
        <v>3</v>
      </c>
      <c r="Q46" s="374">
        <v>2003</v>
      </c>
      <c r="R46" s="374">
        <v>20040716</v>
      </c>
      <c r="S46" s="374">
        <v>20040716</v>
      </c>
      <c r="T46" s="374" t="s">
        <v>1832</v>
      </c>
      <c r="U46" s="374" t="s">
        <v>1833</v>
      </c>
      <c r="V46" s="374" t="s">
        <v>1834</v>
      </c>
      <c r="W46" s="374" t="s">
        <v>191</v>
      </c>
      <c r="X46" s="374" t="s">
        <v>192</v>
      </c>
      <c r="Y46" s="374" t="s">
        <v>193</v>
      </c>
      <c r="Z46" s="374" t="s">
        <v>194</v>
      </c>
      <c r="AA46" s="374">
        <v>4.3</v>
      </c>
      <c r="AB46" s="374"/>
      <c r="AC46" s="374" t="s">
        <v>195</v>
      </c>
      <c r="AD46" s="374">
        <v>5000</v>
      </c>
      <c r="AE46" s="374">
        <v>46458</v>
      </c>
      <c r="AF46" s="374"/>
      <c r="AG46" s="374"/>
      <c r="AH46" s="374">
        <v>5000</v>
      </c>
      <c r="AI46" s="374">
        <v>4747</v>
      </c>
      <c r="AJ46" s="374">
        <v>0</v>
      </c>
      <c r="AK46" s="374">
        <v>19045</v>
      </c>
      <c r="AL46" s="374" t="s">
        <v>214</v>
      </c>
      <c r="AM46" s="374">
        <v>9.2700000000000005E-2</v>
      </c>
      <c r="AN46" s="374">
        <v>22</v>
      </c>
      <c r="AO46" s="374">
        <v>507</v>
      </c>
      <c r="AP46" s="374"/>
      <c r="AQ46" s="374" t="s">
        <v>2542</v>
      </c>
      <c r="AR46" s="374" t="s">
        <v>1836</v>
      </c>
      <c r="AS46" s="374" t="s">
        <v>1837</v>
      </c>
      <c r="AT46" s="374" t="s">
        <v>1836</v>
      </c>
      <c r="AU46" s="374" t="s">
        <v>231</v>
      </c>
      <c r="AV46" s="374" t="s">
        <v>572</v>
      </c>
      <c r="AW46" s="374" t="s">
        <v>573</v>
      </c>
      <c r="AX46" s="374" t="s">
        <v>196</v>
      </c>
      <c r="BB46"/>
      <c r="BC46" t="s">
        <v>1372</v>
      </c>
      <c r="BD46" s="428" t="s">
        <v>1720</v>
      </c>
    </row>
    <row r="47" spans="2:56" x14ac:dyDescent="0.3">
      <c r="B47" s="268"/>
      <c r="C47" s="374" t="s">
        <v>188</v>
      </c>
      <c r="D47" s="374">
        <v>4.0999999999999996</v>
      </c>
      <c r="E47" s="374">
        <v>20060301</v>
      </c>
      <c r="F47" s="374" t="s">
        <v>189</v>
      </c>
      <c r="G47" s="374" t="s">
        <v>189</v>
      </c>
      <c r="H47" s="374">
        <v>7</v>
      </c>
      <c r="I47" s="374">
        <v>51172</v>
      </c>
      <c r="J47" s="374">
        <v>12</v>
      </c>
      <c r="K47" s="374"/>
      <c r="L47" s="374"/>
      <c r="M47" s="374"/>
      <c r="N47" s="374"/>
      <c r="O47" s="374">
        <v>1</v>
      </c>
      <c r="P47" s="374">
        <v>3</v>
      </c>
      <c r="Q47" s="374">
        <v>2003</v>
      </c>
      <c r="R47" s="374">
        <v>20040518</v>
      </c>
      <c r="S47" s="374">
        <v>20040518</v>
      </c>
      <c r="T47" s="374" t="s">
        <v>1838</v>
      </c>
      <c r="U47" s="374" t="s">
        <v>1839</v>
      </c>
      <c r="V47" s="374" t="s">
        <v>1840</v>
      </c>
      <c r="W47" s="374" t="s">
        <v>191</v>
      </c>
      <c r="X47" s="374" t="s">
        <v>192</v>
      </c>
      <c r="Y47" s="374" t="s">
        <v>279</v>
      </c>
      <c r="Z47" s="374" t="s">
        <v>194</v>
      </c>
      <c r="AA47" s="374">
        <v>6.5</v>
      </c>
      <c r="AB47" s="374"/>
      <c r="AC47" s="374" t="s">
        <v>195</v>
      </c>
      <c r="AD47" s="374">
        <v>5000</v>
      </c>
      <c r="AE47" s="374">
        <v>49160</v>
      </c>
      <c r="AF47" s="374"/>
      <c r="AG47" s="374"/>
      <c r="AH47" s="374">
        <v>5000</v>
      </c>
      <c r="AI47" s="374">
        <v>17633</v>
      </c>
      <c r="AJ47" s="374">
        <v>0</v>
      </c>
      <c r="AK47" s="374">
        <v>706700</v>
      </c>
      <c r="AL47" s="374" t="s">
        <v>214</v>
      </c>
      <c r="AM47" s="374">
        <v>0.26400000000000001</v>
      </c>
      <c r="AN47" s="374">
        <v>19</v>
      </c>
      <c r="AO47" s="374">
        <v>500</v>
      </c>
      <c r="AP47" s="374"/>
      <c r="AQ47" s="374" t="s">
        <v>2543</v>
      </c>
      <c r="AR47" s="374" t="s">
        <v>1842</v>
      </c>
      <c r="AS47" s="374" t="s">
        <v>1843</v>
      </c>
      <c r="AT47" s="374" t="s">
        <v>1842</v>
      </c>
      <c r="AU47" s="374" t="s">
        <v>231</v>
      </c>
      <c r="AV47" s="374" t="s">
        <v>572</v>
      </c>
      <c r="AW47" s="374" t="s">
        <v>1844</v>
      </c>
      <c r="AX47" s="374" t="s">
        <v>196</v>
      </c>
      <c r="BB47"/>
      <c r="BC47" t="s">
        <v>1394</v>
      </c>
      <c r="BD47" s="428" t="s">
        <v>2076</v>
      </c>
    </row>
    <row r="48" spans="2:56" x14ac:dyDescent="0.3">
      <c r="B48" s="268"/>
      <c r="C48" s="374" t="s">
        <v>188</v>
      </c>
      <c r="D48" s="374">
        <v>4.0999999999999996</v>
      </c>
      <c r="E48" s="374">
        <v>20060301</v>
      </c>
      <c r="F48" s="374" t="s">
        <v>189</v>
      </c>
      <c r="G48" s="374" t="s">
        <v>189</v>
      </c>
      <c r="H48" s="374">
        <v>7</v>
      </c>
      <c r="I48" s="374">
        <v>51397</v>
      </c>
      <c r="J48" s="374">
        <v>12</v>
      </c>
      <c r="K48" s="374"/>
      <c r="L48" s="374"/>
      <c r="M48" s="374"/>
      <c r="N48" s="374"/>
      <c r="O48" s="374">
        <v>1</v>
      </c>
      <c r="P48" s="374">
        <v>3</v>
      </c>
      <c r="Q48" s="374">
        <v>2002</v>
      </c>
      <c r="R48" s="374">
        <v>20030527</v>
      </c>
      <c r="S48" s="374">
        <v>20030527</v>
      </c>
      <c r="T48" s="374" t="s">
        <v>1838</v>
      </c>
      <c r="U48" s="374" t="s">
        <v>1839</v>
      </c>
      <c r="V48" s="374" t="s">
        <v>1840</v>
      </c>
      <c r="W48" s="374" t="s">
        <v>191</v>
      </c>
      <c r="X48" s="374" t="s">
        <v>192</v>
      </c>
      <c r="Y48" s="374" t="s">
        <v>279</v>
      </c>
      <c r="Z48" s="374" t="s">
        <v>194</v>
      </c>
      <c r="AA48" s="374">
        <v>6.09</v>
      </c>
      <c r="AB48" s="374"/>
      <c r="AC48" s="374" t="s">
        <v>195</v>
      </c>
      <c r="AD48" s="374">
        <v>5000</v>
      </c>
      <c r="AE48" s="374">
        <v>62631</v>
      </c>
      <c r="AF48" s="374"/>
      <c r="AG48" s="374"/>
      <c r="AH48" s="374">
        <v>5000</v>
      </c>
      <c r="AI48" s="374">
        <v>3340</v>
      </c>
      <c r="AJ48" s="374">
        <v>0</v>
      </c>
      <c r="AK48" s="374">
        <v>604806</v>
      </c>
      <c r="AL48" s="374" t="s">
        <v>214</v>
      </c>
      <c r="AM48" s="374">
        <v>5.0599999999999999E-2</v>
      </c>
      <c r="AN48" s="374">
        <v>29</v>
      </c>
      <c r="AO48" s="374">
        <v>237</v>
      </c>
      <c r="AP48" s="374"/>
      <c r="AQ48" s="374" t="s">
        <v>2544</v>
      </c>
      <c r="AR48" s="374" t="s">
        <v>1842</v>
      </c>
      <c r="AS48" s="374" t="s">
        <v>1843</v>
      </c>
      <c r="AT48" s="374" t="s">
        <v>1842</v>
      </c>
      <c r="AU48" s="374" t="s">
        <v>231</v>
      </c>
      <c r="AV48" s="374" t="s">
        <v>572</v>
      </c>
      <c r="AW48" s="374" t="s">
        <v>1844</v>
      </c>
      <c r="AX48" s="374" t="s">
        <v>196</v>
      </c>
      <c r="BB48"/>
      <c r="BC48" t="s">
        <v>1394</v>
      </c>
      <c r="BD48" s="428" t="s">
        <v>2075</v>
      </c>
    </row>
    <row r="49" spans="2:56" x14ac:dyDescent="0.3">
      <c r="B49" s="268"/>
      <c r="C49" s="374" t="s">
        <v>188</v>
      </c>
      <c r="D49" s="374">
        <v>4.0999999999999996</v>
      </c>
      <c r="E49" s="374">
        <v>20060301</v>
      </c>
      <c r="F49" s="374" t="s">
        <v>189</v>
      </c>
      <c r="G49" s="374" t="s">
        <v>189</v>
      </c>
      <c r="H49" s="374">
        <v>7</v>
      </c>
      <c r="I49" s="374">
        <v>51398</v>
      </c>
      <c r="J49" s="374">
        <v>12</v>
      </c>
      <c r="K49" s="374"/>
      <c r="L49" s="374"/>
      <c r="M49" s="374"/>
      <c r="N49" s="374"/>
      <c r="O49" s="374">
        <v>1</v>
      </c>
      <c r="P49" s="374">
        <v>3</v>
      </c>
      <c r="Q49" s="374">
        <v>2002</v>
      </c>
      <c r="R49" s="374">
        <v>20030528</v>
      </c>
      <c r="S49" s="374">
        <v>20030528</v>
      </c>
      <c r="T49" s="374" t="s">
        <v>1838</v>
      </c>
      <c r="U49" s="374" t="s">
        <v>1839</v>
      </c>
      <c r="V49" s="374" t="s">
        <v>1840</v>
      </c>
      <c r="W49" s="374" t="s">
        <v>191</v>
      </c>
      <c r="X49" s="374" t="s">
        <v>192</v>
      </c>
      <c r="Y49" s="374" t="s">
        <v>279</v>
      </c>
      <c r="Z49" s="374" t="s">
        <v>194</v>
      </c>
      <c r="AA49" s="374">
        <v>6.11</v>
      </c>
      <c r="AB49" s="374"/>
      <c r="AC49" s="374" t="s">
        <v>195</v>
      </c>
      <c r="AD49" s="374">
        <v>5000</v>
      </c>
      <c r="AE49" s="374">
        <v>60911</v>
      </c>
      <c r="AF49" s="374"/>
      <c r="AG49" s="374"/>
      <c r="AH49" s="374">
        <v>5000</v>
      </c>
      <c r="AI49" s="374">
        <v>2796</v>
      </c>
      <c r="AJ49" s="374">
        <v>0</v>
      </c>
      <c r="AK49" s="374">
        <v>778423</v>
      </c>
      <c r="AL49" s="374" t="s">
        <v>214</v>
      </c>
      <c r="AM49" s="374">
        <v>4.3900000000000002E-2</v>
      </c>
      <c r="AN49" s="374">
        <v>27</v>
      </c>
      <c r="AO49" s="374">
        <v>319</v>
      </c>
      <c r="AP49" s="374"/>
      <c r="AQ49" s="374" t="s">
        <v>2544</v>
      </c>
      <c r="AR49" s="374" t="s">
        <v>1842</v>
      </c>
      <c r="AS49" s="374" t="s">
        <v>1843</v>
      </c>
      <c r="AT49" s="374" t="s">
        <v>1842</v>
      </c>
      <c r="AU49" s="374" t="s">
        <v>231</v>
      </c>
      <c r="AV49" s="374" t="s">
        <v>572</v>
      </c>
      <c r="AW49" s="374" t="s">
        <v>1844</v>
      </c>
      <c r="AX49" s="374" t="s">
        <v>196</v>
      </c>
      <c r="BB49"/>
      <c r="BC49" t="s">
        <v>1394</v>
      </c>
      <c r="BD49" s="428" t="s">
        <v>2067</v>
      </c>
    </row>
    <row r="50" spans="2:56" x14ac:dyDescent="0.3">
      <c r="B50" s="268"/>
      <c r="C50" s="374" t="s">
        <v>188</v>
      </c>
      <c r="D50" s="374">
        <v>4.0999999999999996</v>
      </c>
      <c r="E50" s="374">
        <v>20060301</v>
      </c>
      <c r="F50" s="374" t="s">
        <v>189</v>
      </c>
      <c r="G50" s="374" t="s">
        <v>189</v>
      </c>
      <c r="H50" s="374">
        <v>7</v>
      </c>
      <c r="I50" s="374">
        <v>51399</v>
      </c>
      <c r="J50" s="374">
        <v>12</v>
      </c>
      <c r="K50" s="374"/>
      <c r="L50" s="374"/>
      <c r="M50" s="374"/>
      <c r="N50" s="374"/>
      <c r="O50" s="374">
        <v>1</v>
      </c>
      <c r="P50" s="374">
        <v>3</v>
      </c>
      <c r="Q50" s="374">
        <v>2002</v>
      </c>
      <c r="R50" s="374">
        <v>20030520</v>
      </c>
      <c r="S50" s="374">
        <v>20030520</v>
      </c>
      <c r="T50" s="374" t="s">
        <v>1838</v>
      </c>
      <c r="U50" s="374" t="s">
        <v>1839</v>
      </c>
      <c r="V50" s="374" t="s">
        <v>1840</v>
      </c>
      <c r="W50" s="374" t="s">
        <v>191</v>
      </c>
      <c r="X50" s="374" t="s">
        <v>192</v>
      </c>
      <c r="Y50" s="374" t="s">
        <v>279</v>
      </c>
      <c r="Z50" s="374" t="s">
        <v>194</v>
      </c>
      <c r="AA50" s="374">
        <v>6.22</v>
      </c>
      <c r="AB50" s="374"/>
      <c r="AC50" s="374" t="s">
        <v>195</v>
      </c>
      <c r="AD50" s="374">
        <v>5000</v>
      </c>
      <c r="AE50" s="374">
        <v>63012</v>
      </c>
      <c r="AF50" s="374"/>
      <c r="AG50" s="374"/>
      <c r="AH50" s="374">
        <v>5000</v>
      </c>
      <c r="AI50" s="374">
        <v>2626</v>
      </c>
      <c r="AJ50" s="374">
        <v>0</v>
      </c>
      <c r="AK50" s="374">
        <v>763892</v>
      </c>
      <c r="AL50" s="374" t="s">
        <v>214</v>
      </c>
      <c r="AM50" s="374">
        <v>0.04</v>
      </c>
      <c r="AN50" s="374">
        <v>22</v>
      </c>
      <c r="AO50" s="374">
        <v>500</v>
      </c>
      <c r="AP50" s="374"/>
      <c r="AQ50" s="374" t="s">
        <v>2544</v>
      </c>
      <c r="AR50" s="374" t="s">
        <v>1842</v>
      </c>
      <c r="AS50" s="374" t="s">
        <v>1843</v>
      </c>
      <c r="AT50" s="374" t="s">
        <v>1842</v>
      </c>
      <c r="AU50" s="374" t="s">
        <v>231</v>
      </c>
      <c r="AV50" s="374" t="s">
        <v>572</v>
      </c>
      <c r="AW50" s="374" t="s">
        <v>1844</v>
      </c>
      <c r="AX50" s="374" t="s">
        <v>196</v>
      </c>
      <c r="BB50"/>
      <c r="BC50" t="s">
        <v>1394</v>
      </c>
      <c r="BD50" s="428" t="s">
        <v>2064</v>
      </c>
    </row>
    <row r="51" spans="2:56" x14ac:dyDescent="0.3">
      <c r="B51" s="268"/>
      <c r="C51" s="374" t="s">
        <v>188</v>
      </c>
      <c r="D51" s="374">
        <v>4.0999999999999996</v>
      </c>
      <c r="E51" s="374">
        <v>20060301</v>
      </c>
      <c r="F51" s="374" t="s">
        <v>189</v>
      </c>
      <c r="G51" s="374" t="s">
        <v>189</v>
      </c>
      <c r="H51" s="374">
        <v>7</v>
      </c>
      <c r="I51" s="374">
        <v>51464</v>
      </c>
      <c r="J51" s="374">
        <v>12</v>
      </c>
      <c r="K51" s="374"/>
      <c r="L51" s="374"/>
      <c r="M51" s="374"/>
      <c r="N51" s="374"/>
      <c r="O51" s="374">
        <v>1</v>
      </c>
      <c r="P51" s="374">
        <v>3</v>
      </c>
      <c r="Q51" s="374">
        <v>2002</v>
      </c>
      <c r="R51" s="374">
        <v>20030521</v>
      </c>
      <c r="S51" s="374">
        <v>20030521</v>
      </c>
      <c r="T51" s="374" t="s">
        <v>1838</v>
      </c>
      <c r="U51" s="374" t="s">
        <v>1839</v>
      </c>
      <c r="V51" s="374" t="s">
        <v>1840</v>
      </c>
      <c r="W51" s="374" t="s">
        <v>191</v>
      </c>
      <c r="X51" s="374" t="s">
        <v>192</v>
      </c>
      <c r="Y51" s="374" t="s">
        <v>279</v>
      </c>
      <c r="Z51" s="374" t="s">
        <v>194</v>
      </c>
      <c r="AA51" s="374">
        <v>6.08</v>
      </c>
      <c r="AB51" s="374"/>
      <c r="AC51" s="374" t="s">
        <v>195</v>
      </c>
      <c r="AD51" s="374">
        <v>5000</v>
      </c>
      <c r="AE51" s="374">
        <v>63975</v>
      </c>
      <c r="AF51" s="374"/>
      <c r="AG51" s="374"/>
      <c r="AH51" s="374">
        <v>5000</v>
      </c>
      <c r="AI51" s="374">
        <v>2140</v>
      </c>
      <c r="AJ51" s="374">
        <v>0</v>
      </c>
      <c r="AK51" s="374">
        <v>764085</v>
      </c>
      <c r="AL51" s="374" t="s">
        <v>214</v>
      </c>
      <c r="AM51" s="374">
        <v>3.2399999999999998E-2</v>
      </c>
      <c r="AN51" s="374">
        <v>21</v>
      </c>
      <c r="AO51" s="374">
        <v>309</v>
      </c>
      <c r="AP51" s="374"/>
      <c r="AQ51" s="374" t="s">
        <v>2544</v>
      </c>
      <c r="AR51" s="374" t="s">
        <v>1842</v>
      </c>
      <c r="AS51" s="374" t="s">
        <v>1843</v>
      </c>
      <c r="AT51" s="374" t="s">
        <v>1842</v>
      </c>
      <c r="AU51" s="374" t="s">
        <v>231</v>
      </c>
      <c r="AV51" s="374" t="s">
        <v>572</v>
      </c>
      <c r="AW51" s="374" t="s">
        <v>1844</v>
      </c>
      <c r="AX51" s="374" t="s">
        <v>196</v>
      </c>
      <c r="BB51"/>
      <c r="BC51" t="s">
        <v>1394</v>
      </c>
      <c r="BD51" s="428" t="s">
        <v>2066</v>
      </c>
    </row>
    <row r="52" spans="2:56" x14ac:dyDescent="0.3">
      <c r="B52" s="268"/>
      <c r="C52" s="374" t="s">
        <v>188</v>
      </c>
      <c r="D52" s="374">
        <v>4.0999999999999996</v>
      </c>
      <c r="E52" s="374">
        <v>20060803</v>
      </c>
      <c r="F52" s="374" t="s">
        <v>209</v>
      </c>
      <c r="G52" s="374" t="s">
        <v>189</v>
      </c>
      <c r="H52" s="374">
        <v>8</v>
      </c>
      <c r="I52" s="374">
        <v>51998</v>
      </c>
      <c r="J52" s="374">
        <v>12</v>
      </c>
      <c r="K52" s="374"/>
      <c r="L52" s="374"/>
      <c r="M52" s="374"/>
      <c r="N52" s="374"/>
      <c r="O52" s="374">
        <v>1</v>
      </c>
      <c r="P52" s="374">
        <v>3</v>
      </c>
      <c r="Q52" s="374">
        <v>2003</v>
      </c>
      <c r="R52" s="374">
        <v>20040430</v>
      </c>
      <c r="S52" s="374">
        <v>20040430</v>
      </c>
      <c r="T52" s="374" t="s">
        <v>210</v>
      </c>
      <c r="U52" s="374" t="s">
        <v>211</v>
      </c>
      <c r="V52" s="374" t="s">
        <v>212</v>
      </c>
      <c r="W52" s="374" t="s">
        <v>213</v>
      </c>
      <c r="X52" s="374" t="s">
        <v>192</v>
      </c>
      <c r="Y52" s="374" t="s">
        <v>927</v>
      </c>
      <c r="Z52" s="374"/>
      <c r="AA52" s="374">
        <v>5.04</v>
      </c>
      <c r="AB52" s="374">
        <v>77</v>
      </c>
      <c r="AC52" s="374" t="s">
        <v>195</v>
      </c>
      <c r="AD52" s="374">
        <v>5000</v>
      </c>
      <c r="AE52" s="374">
        <v>23828</v>
      </c>
      <c r="AF52" s="374"/>
      <c r="AG52" s="374"/>
      <c r="AH52" s="374">
        <v>5000</v>
      </c>
      <c r="AI52" s="374">
        <v>2072</v>
      </c>
      <c r="AJ52" s="374"/>
      <c r="AK52" s="374"/>
      <c r="AL52" s="374"/>
      <c r="AM52" s="374">
        <v>0.08</v>
      </c>
      <c r="AN52" s="374">
        <v>10</v>
      </c>
      <c r="AO52" s="374">
        <v>200</v>
      </c>
      <c r="AP52" s="374"/>
      <c r="AQ52" s="374"/>
      <c r="AR52" s="374" t="s">
        <v>215</v>
      </c>
      <c r="AS52" s="374" t="s">
        <v>216</v>
      </c>
      <c r="AT52" s="374" t="s">
        <v>217</v>
      </c>
      <c r="AU52" s="374" t="s">
        <v>199</v>
      </c>
      <c r="AV52" s="374" t="s">
        <v>200</v>
      </c>
      <c r="AW52" s="374" t="s">
        <v>201</v>
      </c>
      <c r="AX52" s="374" t="s">
        <v>196</v>
      </c>
      <c r="BB52"/>
      <c r="BC52" t="s">
        <v>1394</v>
      </c>
      <c r="BD52" s="428" t="s">
        <v>2069</v>
      </c>
    </row>
    <row r="53" spans="2:56" x14ac:dyDescent="0.3">
      <c r="B53" s="268"/>
      <c r="C53" s="374" t="s">
        <v>188</v>
      </c>
      <c r="D53" s="374">
        <v>4.0999999999999996</v>
      </c>
      <c r="E53" s="374">
        <v>20060803</v>
      </c>
      <c r="F53" s="374" t="s">
        <v>209</v>
      </c>
      <c r="G53" s="374" t="s">
        <v>189</v>
      </c>
      <c r="H53" s="374">
        <v>8</v>
      </c>
      <c r="I53" s="374">
        <v>51999</v>
      </c>
      <c r="J53" s="374">
        <v>12</v>
      </c>
      <c r="K53" s="374"/>
      <c r="L53" s="374"/>
      <c r="M53" s="374"/>
      <c r="N53" s="374"/>
      <c r="O53" s="374">
        <v>1</v>
      </c>
      <c r="P53" s="374">
        <v>3</v>
      </c>
      <c r="Q53" s="374">
        <v>2003</v>
      </c>
      <c r="R53" s="374">
        <v>20040430</v>
      </c>
      <c r="S53" s="374">
        <v>20040430</v>
      </c>
      <c r="T53" s="374" t="s">
        <v>210</v>
      </c>
      <c r="U53" s="374" t="s">
        <v>211</v>
      </c>
      <c r="V53" s="374" t="s">
        <v>212</v>
      </c>
      <c r="W53" s="374" t="s">
        <v>213</v>
      </c>
      <c r="X53" s="374" t="s">
        <v>192</v>
      </c>
      <c r="Y53" s="374" t="s">
        <v>927</v>
      </c>
      <c r="Z53" s="374"/>
      <c r="AA53" s="374">
        <v>5.04</v>
      </c>
      <c r="AB53" s="374">
        <v>77</v>
      </c>
      <c r="AC53" s="374" t="s">
        <v>195</v>
      </c>
      <c r="AD53" s="374">
        <v>5000</v>
      </c>
      <c r="AE53" s="374">
        <v>24304</v>
      </c>
      <c r="AF53" s="374"/>
      <c r="AG53" s="374"/>
      <c r="AH53" s="374">
        <v>5000</v>
      </c>
      <c r="AI53" s="374">
        <v>2113</v>
      </c>
      <c r="AJ53" s="374"/>
      <c r="AK53" s="374"/>
      <c r="AL53" s="374"/>
      <c r="AM53" s="374">
        <v>0.08</v>
      </c>
      <c r="AN53" s="374">
        <v>10</v>
      </c>
      <c r="AO53" s="374">
        <v>200</v>
      </c>
      <c r="AP53" s="374"/>
      <c r="AQ53" s="374"/>
      <c r="AR53" s="374" t="s">
        <v>215</v>
      </c>
      <c r="AS53" s="374" t="s">
        <v>216</v>
      </c>
      <c r="AT53" s="374" t="s">
        <v>217</v>
      </c>
      <c r="AU53" s="374" t="s">
        <v>199</v>
      </c>
      <c r="AV53" s="374" t="s">
        <v>200</v>
      </c>
      <c r="AW53" s="374" t="s">
        <v>201</v>
      </c>
      <c r="AX53" s="374" t="s">
        <v>196</v>
      </c>
      <c r="BB53"/>
      <c r="BC53" t="s">
        <v>1394</v>
      </c>
      <c r="BD53" s="428" t="s">
        <v>2081</v>
      </c>
    </row>
    <row r="54" spans="2:56" x14ac:dyDescent="0.3">
      <c r="B54" s="268"/>
      <c r="C54" s="374" t="s">
        <v>188</v>
      </c>
      <c r="D54" s="374">
        <v>4.0999999999999996</v>
      </c>
      <c r="E54" s="374">
        <v>20041207</v>
      </c>
      <c r="F54" s="374" t="s">
        <v>189</v>
      </c>
      <c r="G54" s="374" t="s">
        <v>189</v>
      </c>
      <c r="H54" s="374">
        <v>7</v>
      </c>
      <c r="I54" s="374">
        <v>52070</v>
      </c>
      <c r="J54" s="374">
        <v>12</v>
      </c>
      <c r="K54" s="374"/>
      <c r="L54" s="374"/>
      <c r="M54" s="374"/>
      <c r="N54" s="374"/>
      <c r="O54" s="374">
        <v>1</v>
      </c>
      <c r="P54" s="374">
        <v>3</v>
      </c>
      <c r="Q54" s="374">
        <v>2003</v>
      </c>
      <c r="R54" s="374">
        <v>20040716</v>
      </c>
      <c r="S54" s="374">
        <v>20040716</v>
      </c>
      <c r="T54" s="374" t="s">
        <v>1832</v>
      </c>
      <c r="U54" s="374" t="s">
        <v>1833</v>
      </c>
      <c r="V54" s="374" t="s">
        <v>1834</v>
      </c>
      <c r="W54" s="374" t="s">
        <v>191</v>
      </c>
      <c r="X54" s="374" t="s">
        <v>192</v>
      </c>
      <c r="Y54" s="374" t="s">
        <v>193</v>
      </c>
      <c r="Z54" s="374" t="s">
        <v>194</v>
      </c>
      <c r="AA54" s="374">
        <v>4.43</v>
      </c>
      <c r="AB54" s="374"/>
      <c r="AC54" s="374" t="s">
        <v>195</v>
      </c>
      <c r="AD54" s="374">
        <v>5000</v>
      </c>
      <c r="AE54" s="374">
        <v>45326</v>
      </c>
      <c r="AF54" s="374"/>
      <c r="AG54" s="374"/>
      <c r="AH54" s="374">
        <v>5000</v>
      </c>
      <c r="AI54" s="374">
        <v>8428</v>
      </c>
      <c r="AJ54" s="374">
        <v>0</v>
      </c>
      <c r="AK54" s="374">
        <v>19993</v>
      </c>
      <c r="AL54" s="374" t="s">
        <v>214</v>
      </c>
      <c r="AM54" s="374">
        <v>0.15679999999999999</v>
      </c>
      <c r="AN54" s="374">
        <v>28</v>
      </c>
      <c r="AO54" s="374">
        <v>523</v>
      </c>
      <c r="AP54" s="374"/>
      <c r="AQ54" s="374" t="s">
        <v>2542</v>
      </c>
      <c r="AR54" s="374" t="s">
        <v>1836</v>
      </c>
      <c r="AS54" s="374" t="s">
        <v>1837</v>
      </c>
      <c r="AT54" s="374" t="s">
        <v>1836</v>
      </c>
      <c r="AU54" s="374" t="s">
        <v>231</v>
      </c>
      <c r="AV54" s="374" t="s">
        <v>572</v>
      </c>
      <c r="AW54" s="374" t="s">
        <v>573</v>
      </c>
      <c r="AX54" s="374" t="s">
        <v>196</v>
      </c>
      <c r="BB54"/>
      <c r="BC54" t="s">
        <v>1394</v>
      </c>
      <c r="BD54" s="428" t="s">
        <v>2082</v>
      </c>
    </row>
    <row r="55" spans="2:56" x14ac:dyDescent="0.3">
      <c r="B55" s="268"/>
      <c r="C55" s="374" t="s">
        <v>188</v>
      </c>
      <c r="D55" s="374">
        <v>4.0999999999999996</v>
      </c>
      <c r="E55" s="374">
        <v>20041207</v>
      </c>
      <c r="F55" s="374" t="s">
        <v>189</v>
      </c>
      <c r="G55" s="374" t="s">
        <v>189</v>
      </c>
      <c r="H55" s="374">
        <v>7</v>
      </c>
      <c r="I55" s="374">
        <v>52071</v>
      </c>
      <c r="J55" s="374">
        <v>12</v>
      </c>
      <c r="K55" s="374"/>
      <c r="L55" s="374"/>
      <c r="M55" s="374"/>
      <c r="N55" s="374"/>
      <c r="O55" s="374">
        <v>1</v>
      </c>
      <c r="P55" s="374">
        <v>3</v>
      </c>
      <c r="Q55" s="374">
        <v>2003</v>
      </c>
      <c r="R55" s="374">
        <v>20040716</v>
      </c>
      <c r="S55" s="374">
        <v>20040716</v>
      </c>
      <c r="T55" s="374" t="s">
        <v>1832</v>
      </c>
      <c r="U55" s="374" t="s">
        <v>1833</v>
      </c>
      <c r="V55" s="374" t="s">
        <v>1834</v>
      </c>
      <c r="W55" s="374" t="s">
        <v>191</v>
      </c>
      <c r="X55" s="374" t="s">
        <v>192</v>
      </c>
      <c r="Y55" s="374" t="s">
        <v>193</v>
      </c>
      <c r="Z55" s="374" t="s">
        <v>194</v>
      </c>
      <c r="AA55" s="374">
        <v>4.43</v>
      </c>
      <c r="AB55" s="374"/>
      <c r="AC55" s="374" t="s">
        <v>195</v>
      </c>
      <c r="AD55" s="374">
        <v>5000</v>
      </c>
      <c r="AE55" s="374">
        <v>42506</v>
      </c>
      <c r="AF55" s="374"/>
      <c r="AG55" s="374"/>
      <c r="AH55" s="374">
        <v>5000</v>
      </c>
      <c r="AI55" s="374">
        <v>9953</v>
      </c>
      <c r="AJ55" s="374">
        <v>0</v>
      </c>
      <c r="AK55" s="374">
        <v>19511</v>
      </c>
      <c r="AL55" s="374" t="s">
        <v>214</v>
      </c>
      <c r="AM55" s="374">
        <v>0.18970000000000001</v>
      </c>
      <c r="AN55" s="374">
        <v>26</v>
      </c>
      <c r="AO55" s="374">
        <v>506</v>
      </c>
      <c r="AP55" s="374"/>
      <c r="AQ55" s="374" t="s">
        <v>2542</v>
      </c>
      <c r="AR55" s="374" t="s">
        <v>1836</v>
      </c>
      <c r="AS55" s="374" t="s">
        <v>1837</v>
      </c>
      <c r="AT55" s="374" t="s">
        <v>1836</v>
      </c>
      <c r="AU55" s="374" t="s">
        <v>231</v>
      </c>
      <c r="AV55" s="374" t="s">
        <v>572</v>
      </c>
      <c r="AW55" s="374" t="s">
        <v>573</v>
      </c>
      <c r="AX55" s="374" t="s">
        <v>196</v>
      </c>
      <c r="BB55"/>
      <c r="BC55" t="s">
        <v>1394</v>
      </c>
      <c r="BD55" s="428" t="s">
        <v>2083</v>
      </c>
    </row>
    <row r="56" spans="2:56" x14ac:dyDescent="0.3">
      <c r="B56" s="268"/>
      <c r="C56" s="374" t="s">
        <v>188</v>
      </c>
      <c r="D56" s="374">
        <v>4.0999999999999996</v>
      </c>
      <c r="E56" s="374">
        <v>20060301</v>
      </c>
      <c r="F56" s="374" t="s">
        <v>189</v>
      </c>
      <c r="G56" s="374" t="s">
        <v>189</v>
      </c>
      <c r="H56" s="374">
        <v>7</v>
      </c>
      <c r="I56" s="374">
        <v>52173</v>
      </c>
      <c r="J56" s="374">
        <v>12</v>
      </c>
      <c r="K56" s="374"/>
      <c r="L56" s="374"/>
      <c r="M56" s="374"/>
      <c r="N56" s="374"/>
      <c r="O56" s="374">
        <v>1</v>
      </c>
      <c r="P56" s="374">
        <v>3</v>
      </c>
      <c r="Q56" s="374">
        <v>2003</v>
      </c>
      <c r="R56" s="374">
        <v>20040513</v>
      </c>
      <c r="S56" s="374">
        <v>20040513</v>
      </c>
      <c r="T56" s="374" t="s">
        <v>1838</v>
      </c>
      <c r="U56" s="374" t="s">
        <v>1839</v>
      </c>
      <c r="V56" s="374" t="s">
        <v>1840</v>
      </c>
      <c r="W56" s="374" t="s">
        <v>191</v>
      </c>
      <c r="X56" s="374" t="s">
        <v>192</v>
      </c>
      <c r="Y56" s="374" t="s">
        <v>279</v>
      </c>
      <c r="Z56" s="374" t="s">
        <v>194</v>
      </c>
      <c r="AA56" s="374">
        <v>6.54</v>
      </c>
      <c r="AB56" s="374"/>
      <c r="AC56" s="374" t="s">
        <v>195</v>
      </c>
      <c r="AD56" s="374">
        <v>5000</v>
      </c>
      <c r="AE56" s="374">
        <v>61078</v>
      </c>
      <c r="AF56" s="374"/>
      <c r="AG56" s="374"/>
      <c r="AH56" s="374">
        <v>5000</v>
      </c>
      <c r="AI56" s="374">
        <v>10768</v>
      </c>
      <c r="AJ56" s="374">
        <v>0</v>
      </c>
      <c r="AK56" s="374">
        <v>279984</v>
      </c>
      <c r="AL56" s="374" t="s">
        <v>214</v>
      </c>
      <c r="AM56" s="374">
        <v>0.14990000000000001</v>
      </c>
      <c r="AN56" s="374">
        <v>28</v>
      </c>
      <c r="AO56" s="374">
        <v>427</v>
      </c>
      <c r="AP56" s="374"/>
      <c r="AQ56" s="374" t="s">
        <v>2543</v>
      </c>
      <c r="AR56" s="374" t="s">
        <v>1842</v>
      </c>
      <c r="AS56" s="374" t="s">
        <v>1843</v>
      </c>
      <c r="AT56" s="374" t="s">
        <v>1842</v>
      </c>
      <c r="AU56" s="374" t="s">
        <v>231</v>
      </c>
      <c r="AV56" s="374" t="s">
        <v>572</v>
      </c>
      <c r="AW56" s="374" t="s">
        <v>1844</v>
      </c>
      <c r="AX56" s="374" t="s">
        <v>196</v>
      </c>
      <c r="BB56"/>
      <c r="BC56" t="s">
        <v>1394</v>
      </c>
      <c r="BD56" s="428" t="s">
        <v>2084</v>
      </c>
    </row>
    <row r="57" spans="2:56" x14ac:dyDescent="0.3">
      <c r="B57" s="268"/>
      <c r="C57" s="374" t="s">
        <v>188</v>
      </c>
      <c r="D57" s="374">
        <v>4.0999999999999996</v>
      </c>
      <c r="E57" s="374">
        <v>20060301</v>
      </c>
      <c r="F57" s="374" t="s">
        <v>189</v>
      </c>
      <c r="G57" s="374" t="s">
        <v>189</v>
      </c>
      <c r="H57" s="374">
        <v>7</v>
      </c>
      <c r="I57" s="374">
        <v>52174</v>
      </c>
      <c r="J57" s="374">
        <v>12</v>
      </c>
      <c r="K57" s="374"/>
      <c r="L57" s="374"/>
      <c r="M57" s="374"/>
      <c r="N57" s="374"/>
      <c r="O57" s="374">
        <v>1</v>
      </c>
      <c r="P57" s="374">
        <v>3</v>
      </c>
      <c r="Q57" s="374">
        <v>2003</v>
      </c>
      <c r="R57" s="374">
        <v>20040513</v>
      </c>
      <c r="S57" s="374">
        <v>20040513</v>
      </c>
      <c r="T57" s="374" t="s">
        <v>1838</v>
      </c>
      <c r="U57" s="374" t="s">
        <v>1839</v>
      </c>
      <c r="V57" s="374" t="s">
        <v>1840</v>
      </c>
      <c r="W57" s="374" t="s">
        <v>191</v>
      </c>
      <c r="X57" s="374" t="s">
        <v>192</v>
      </c>
      <c r="Y57" s="374" t="s">
        <v>279</v>
      </c>
      <c r="Z57" s="374" t="s">
        <v>194</v>
      </c>
      <c r="AA57" s="374">
        <v>6.54</v>
      </c>
      <c r="AB57" s="374"/>
      <c r="AC57" s="374" t="s">
        <v>195</v>
      </c>
      <c r="AD57" s="374">
        <v>5000</v>
      </c>
      <c r="AE57" s="374">
        <v>56503</v>
      </c>
      <c r="AF57" s="374"/>
      <c r="AG57" s="374"/>
      <c r="AH57" s="374">
        <v>5000</v>
      </c>
      <c r="AI57" s="374">
        <v>10762</v>
      </c>
      <c r="AJ57" s="374">
        <v>0</v>
      </c>
      <c r="AK57" s="374">
        <v>259012</v>
      </c>
      <c r="AL57" s="374" t="s">
        <v>214</v>
      </c>
      <c r="AM57" s="374">
        <v>0.16</v>
      </c>
      <c r="AN57" s="374">
        <v>24</v>
      </c>
      <c r="AO57" s="374">
        <v>500</v>
      </c>
      <c r="AP57" s="374"/>
      <c r="AQ57" s="374" t="s">
        <v>2543</v>
      </c>
      <c r="AR57" s="374" t="s">
        <v>1842</v>
      </c>
      <c r="AS57" s="374" t="s">
        <v>1843</v>
      </c>
      <c r="AT57" s="374" t="s">
        <v>1842</v>
      </c>
      <c r="AU57" s="374" t="s">
        <v>231</v>
      </c>
      <c r="AV57" s="374" t="s">
        <v>572</v>
      </c>
      <c r="AW57" s="374" t="s">
        <v>1844</v>
      </c>
      <c r="AX57" s="374" t="s">
        <v>196</v>
      </c>
      <c r="BB57"/>
      <c r="BC57" t="s">
        <v>1394</v>
      </c>
      <c r="BD57" s="428" t="s">
        <v>2085</v>
      </c>
    </row>
    <row r="58" spans="2:56" x14ac:dyDescent="0.3">
      <c r="B58" s="268"/>
      <c r="C58" s="374" t="s">
        <v>188</v>
      </c>
      <c r="D58" s="374">
        <v>4.0999999999999996</v>
      </c>
      <c r="E58" s="374">
        <v>20060301</v>
      </c>
      <c r="F58" s="374" t="s">
        <v>189</v>
      </c>
      <c r="G58" s="374" t="s">
        <v>189</v>
      </c>
      <c r="H58" s="374">
        <v>7</v>
      </c>
      <c r="I58" s="374">
        <v>52175</v>
      </c>
      <c r="J58" s="374">
        <v>12</v>
      </c>
      <c r="K58" s="374"/>
      <c r="L58" s="374"/>
      <c r="M58" s="374"/>
      <c r="N58" s="374"/>
      <c r="O58" s="374">
        <v>1</v>
      </c>
      <c r="P58" s="374">
        <v>3</v>
      </c>
      <c r="Q58" s="374">
        <v>2003</v>
      </c>
      <c r="R58" s="374">
        <v>20040519</v>
      </c>
      <c r="S58" s="374">
        <v>20040519</v>
      </c>
      <c r="T58" s="374" t="s">
        <v>1838</v>
      </c>
      <c r="U58" s="374" t="s">
        <v>1839</v>
      </c>
      <c r="V58" s="374" t="s">
        <v>1840</v>
      </c>
      <c r="W58" s="374" t="s">
        <v>191</v>
      </c>
      <c r="X58" s="374" t="s">
        <v>192</v>
      </c>
      <c r="Y58" s="374" t="s">
        <v>279</v>
      </c>
      <c r="Z58" s="374" t="s">
        <v>194</v>
      </c>
      <c r="AA58" s="374">
        <v>5.91</v>
      </c>
      <c r="AB58" s="374"/>
      <c r="AC58" s="374" t="s">
        <v>195</v>
      </c>
      <c r="AD58" s="374">
        <v>5000</v>
      </c>
      <c r="AE58" s="374">
        <v>62121</v>
      </c>
      <c r="AF58" s="374"/>
      <c r="AG58" s="374"/>
      <c r="AH58" s="374">
        <v>5000</v>
      </c>
      <c r="AI58" s="374">
        <v>5402</v>
      </c>
      <c r="AJ58" s="374">
        <v>0</v>
      </c>
      <c r="AK58" s="374">
        <v>693677</v>
      </c>
      <c r="AL58" s="374" t="s">
        <v>214</v>
      </c>
      <c r="AM58" s="374">
        <v>0.08</v>
      </c>
      <c r="AN58" s="374">
        <v>22</v>
      </c>
      <c r="AO58" s="374">
        <v>500</v>
      </c>
      <c r="AP58" s="374"/>
      <c r="AQ58" s="374" t="s">
        <v>2543</v>
      </c>
      <c r="AR58" s="374" t="s">
        <v>1842</v>
      </c>
      <c r="AS58" s="374" t="s">
        <v>1843</v>
      </c>
      <c r="AT58" s="374" t="s">
        <v>1842</v>
      </c>
      <c r="AU58" s="374" t="s">
        <v>231</v>
      </c>
      <c r="AV58" s="374" t="s">
        <v>572</v>
      </c>
      <c r="AW58" s="374" t="s">
        <v>1844</v>
      </c>
      <c r="AX58" s="374" t="s">
        <v>196</v>
      </c>
      <c r="BB58"/>
      <c r="BC58" t="s">
        <v>1394</v>
      </c>
      <c r="BD58" s="428" t="s">
        <v>2071</v>
      </c>
    </row>
    <row r="59" spans="2:56" x14ac:dyDescent="0.3">
      <c r="B59" s="268"/>
      <c r="C59" s="374" t="s">
        <v>188</v>
      </c>
      <c r="D59" s="374">
        <v>4.0999999999999996</v>
      </c>
      <c r="E59" s="374">
        <v>20041207</v>
      </c>
      <c r="F59" s="374" t="s">
        <v>189</v>
      </c>
      <c r="G59" s="374" t="s">
        <v>189</v>
      </c>
      <c r="H59" s="374">
        <v>7</v>
      </c>
      <c r="I59" s="374">
        <v>52269</v>
      </c>
      <c r="J59" s="374">
        <v>12</v>
      </c>
      <c r="K59" s="374"/>
      <c r="L59" s="374"/>
      <c r="M59" s="374"/>
      <c r="N59" s="374"/>
      <c r="O59" s="374">
        <v>1</v>
      </c>
      <c r="P59" s="374">
        <v>3</v>
      </c>
      <c r="Q59" s="374">
        <v>2003</v>
      </c>
      <c r="R59" s="374">
        <v>20040716</v>
      </c>
      <c r="S59" s="374">
        <v>20040716</v>
      </c>
      <c r="T59" s="374" t="s">
        <v>1832</v>
      </c>
      <c r="U59" s="374" t="s">
        <v>1833</v>
      </c>
      <c r="V59" s="374" t="s">
        <v>1834</v>
      </c>
      <c r="W59" s="374" t="s">
        <v>191</v>
      </c>
      <c r="X59" s="374" t="s">
        <v>192</v>
      </c>
      <c r="Y59" s="374" t="s">
        <v>193</v>
      </c>
      <c r="Z59" s="374" t="s">
        <v>194</v>
      </c>
      <c r="AA59" s="374">
        <v>4.3</v>
      </c>
      <c r="AB59" s="374"/>
      <c r="AC59" s="374" t="s">
        <v>195</v>
      </c>
      <c r="AD59" s="374">
        <v>5000</v>
      </c>
      <c r="AE59" s="374">
        <v>48646</v>
      </c>
      <c r="AF59" s="374"/>
      <c r="AG59" s="374"/>
      <c r="AH59" s="374">
        <v>5000</v>
      </c>
      <c r="AI59" s="374">
        <v>3665</v>
      </c>
      <c r="AJ59" s="374">
        <v>0</v>
      </c>
      <c r="AK59" s="374">
        <v>19456</v>
      </c>
      <c r="AL59" s="374" t="s">
        <v>214</v>
      </c>
      <c r="AM59" s="374">
        <v>7.0099999999999996E-2</v>
      </c>
      <c r="AN59" s="374">
        <v>20</v>
      </c>
      <c r="AO59" s="374">
        <v>471</v>
      </c>
      <c r="AP59" s="374"/>
      <c r="AQ59" s="374" t="s">
        <v>2542</v>
      </c>
      <c r="AR59" s="374" t="s">
        <v>1836</v>
      </c>
      <c r="AS59" s="374" t="s">
        <v>1837</v>
      </c>
      <c r="AT59" s="374" t="s">
        <v>1836</v>
      </c>
      <c r="AU59" s="374" t="s">
        <v>231</v>
      </c>
      <c r="AV59" s="374" t="s">
        <v>572</v>
      </c>
      <c r="AW59" s="374" t="s">
        <v>573</v>
      </c>
      <c r="AX59" s="374" t="s">
        <v>196</v>
      </c>
      <c r="BB59"/>
      <c r="BC59" t="s">
        <v>1394</v>
      </c>
      <c r="BD59" s="428" t="s">
        <v>2094</v>
      </c>
    </row>
    <row r="60" spans="2:56" x14ac:dyDescent="0.3">
      <c r="B60" s="268"/>
      <c r="C60" s="374" t="s">
        <v>188</v>
      </c>
      <c r="D60" s="374">
        <v>4.0999999999999996</v>
      </c>
      <c r="E60" s="374">
        <v>20060301</v>
      </c>
      <c r="F60" s="374" t="s">
        <v>189</v>
      </c>
      <c r="G60" s="374" t="s">
        <v>189</v>
      </c>
      <c r="H60" s="374">
        <v>7</v>
      </c>
      <c r="I60" s="374">
        <v>52474</v>
      </c>
      <c r="J60" s="374">
        <v>12</v>
      </c>
      <c r="K60" s="374"/>
      <c r="L60" s="374"/>
      <c r="M60" s="374"/>
      <c r="N60" s="374"/>
      <c r="O60" s="374">
        <v>1</v>
      </c>
      <c r="P60" s="374">
        <v>3</v>
      </c>
      <c r="Q60" s="374">
        <v>2004</v>
      </c>
      <c r="R60" s="374">
        <v>20050524</v>
      </c>
      <c r="S60" s="374">
        <v>20050524</v>
      </c>
      <c r="T60" s="374" t="s">
        <v>1838</v>
      </c>
      <c r="U60" s="374" t="s">
        <v>1839</v>
      </c>
      <c r="V60" s="374" t="s">
        <v>1840</v>
      </c>
      <c r="W60" s="374" t="s">
        <v>191</v>
      </c>
      <c r="X60" s="374" t="s">
        <v>192</v>
      </c>
      <c r="Y60" s="374" t="s">
        <v>279</v>
      </c>
      <c r="Z60" s="374" t="s">
        <v>194</v>
      </c>
      <c r="AA60" s="374">
        <v>6.51</v>
      </c>
      <c r="AB60" s="374"/>
      <c r="AC60" s="374" t="s">
        <v>195</v>
      </c>
      <c r="AD60" s="374">
        <v>5000</v>
      </c>
      <c r="AE60" s="374">
        <v>49010</v>
      </c>
      <c r="AF60" s="374"/>
      <c r="AG60" s="374"/>
      <c r="AH60" s="374">
        <v>5000</v>
      </c>
      <c r="AI60" s="374">
        <v>576514</v>
      </c>
      <c r="AJ60" s="374">
        <v>0</v>
      </c>
      <c r="AK60" s="374">
        <v>6158</v>
      </c>
      <c r="AL60" s="374" t="s">
        <v>214</v>
      </c>
      <c r="AM60" s="374">
        <v>0.26729999999999998</v>
      </c>
      <c r="AN60" s="374">
        <v>42</v>
      </c>
      <c r="AO60" s="374">
        <v>621</v>
      </c>
      <c r="AP60" s="374"/>
      <c r="AQ60" s="374" t="s">
        <v>2545</v>
      </c>
      <c r="AR60" s="374" t="s">
        <v>1842</v>
      </c>
      <c r="AS60" s="374" t="s">
        <v>1843</v>
      </c>
      <c r="AT60" s="374" t="s">
        <v>1842</v>
      </c>
      <c r="AU60" s="374" t="s">
        <v>231</v>
      </c>
      <c r="AV60" s="374" t="s">
        <v>572</v>
      </c>
      <c r="AW60" s="374" t="s">
        <v>1844</v>
      </c>
      <c r="AX60" s="374" t="s">
        <v>196</v>
      </c>
      <c r="BB60"/>
      <c r="BC60" t="s">
        <v>1394</v>
      </c>
      <c r="BD60" s="428" t="s">
        <v>2087</v>
      </c>
    </row>
    <row r="61" spans="2:56" x14ac:dyDescent="0.3">
      <c r="B61" s="268"/>
      <c r="C61" s="374" t="s">
        <v>188</v>
      </c>
      <c r="D61" s="374">
        <v>4.0999999999999996</v>
      </c>
      <c r="E61" s="374">
        <v>20060301</v>
      </c>
      <c r="F61" s="374" t="s">
        <v>189</v>
      </c>
      <c r="G61" s="374" t="s">
        <v>189</v>
      </c>
      <c r="H61" s="374">
        <v>7</v>
      </c>
      <c r="I61" s="374">
        <v>52475</v>
      </c>
      <c r="J61" s="374">
        <v>12</v>
      </c>
      <c r="K61" s="374"/>
      <c r="L61" s="374"/>
      <c r="M61" s="374"/>
      <c r="N61" s="374"/>
      <c r="O61" s="374">
        <v>1</v>
      </c>
      <c r="P61" s="374">
        <v>3</v>
      </c>
      <c r="Q61" s="374">
        <v>2004</v>
      </c>
      <c r="R61" s="374">
        <v>20050523</v>
      </c>
      <c r="S61" s="374">
        <v>20050523</v>
      </c>
      <c r="T61" s="374" t="s">
        <v>1838</v>
      </c>
      <c r="U61" s="374" t="s">
        <v>1839</v>
      </c>
      <c r="V61" s="374" t="s">
        <v>1840</v>
      </c>
      <c r="W61" s="374" t="s">
        <v>191</v>
      </c>
      <c r="X61" s="374" t="s">
        <v>192</v>
      </c>
      <c r="Y61" s="374" t="s">
        <v>279</v>
      </c>
      <c r="Z61" s="374" t="s">
        <v>194</v>
      </c>
      <c r="AA61" s="374">
        <v>6.49</v>
      </c>
      <c r="AB61" s="374"/>
      <c r="AC61" s="374" t="s">
        <v>195</v>
      </c>
      <c r="AD61" s="374">
        <v>5000</v>
      </c>
      <c r="AE61" s="374">
        <v>51218</v>
      </c>
      <c r="AF61" s="374"/>
      <c r="AG61" s="374"/>
      <c r="AH61" s="374">
        <v>5000</v>
      </c>
      <c r="AI61" s="374">
        <v>511317</v>
      </c>
      <c r="AJ61" s="374">
        <v>0</v>
      </c>
      <c r="AK61" s="374">
        <v>5461</v>
      </c>
      <c r="AL61" s="374" t="s">
        <v>214</v>
      </c>
      <c r="AM61" s="374">
        <v>0.23269999999999999</v>
      </c>
      <c r="AN61" s="374">
        <v>36</v>
      </c>
      <c r="AO61" s="374">
        <v>507</v>
      </c>
      <c r="AP61" s="374"/>
      <c r="AQ61" s="374" t="s">
        <v>2545</v>
      </c>
      <c r="AR61" s="374" t="s">
        <v>1842</v>
      </c>
      <c r="AS61" s="374" t="s">
        <v>1843</v>
      </c>
      <c r="AT61" s="374" t="s">
        <v>1842</v>
      </c>
      <c r="AU61" s="374" t="s">
        <v>231</v>
      </c>
      <c r="AV61" s="374" t="s">
        <v>572</v>
      </c>
      <c r="AW61" s="374" t="s">
        <v>1844</v>
      </c>
      <c r="AX61" s="374" t="s">
        <v>196</v>
      </c>
      <c r="BB61"/>
      <c r="BC61" t="s">
        <v>1394</v>
      </c>
      <c r="BD61" s="428" t="s">
        <v>2080</v>
      </c>
    </row>
    <row r="62" spans="2:56" x14ac:dyDescent="0.3">
      <c r="B62" s="268"/>
      <c r="C62" s="374" t="s">
        <v>188</v>
      </c>
      <c r="D62" s="374">
        <v>4.0999999999999996</v>
      </c>
      <c r="E62" s="374">
        <v>20050726</v>
      </c>
      <c r="F62" s="374" t="s">
        <v>189</v>
      </c>
      <c r="G62" s="374" t="s">
        <v>189</v>
      </c>
      <c r="H62" s="374">
        <v>7</v>
      </c>
      <c r="I62" s="374">
        <v>52498</v>
      </c>
      <c r="J62" s="374">
        <v>12</v>
      </c>
      <c r="K62" s="374"/>
      <c r="L62" s="374"/>
      <c r="M62" s="374"/>
      <c r="N62" s="374"/>
      <c r="O62" s="374">
        <v>1</v>
      </c>
      <c r="P62" s="374">
        <v>3</v>
      </c>
      <c r="Q62" s="374">
        <v>2004</v>
      </c>
      <c r="R62" s="374">
        <v>20050719</v>
      </c>
      <c r="S62" s="374">
        <v>20050719</v>
      </c>
      <c r="T62" s="374" t="s">
        <v>1832</v>
      </c>
      <c r="U62" s="374" t="s">
        <v>1833</v>
      </c>
      <c r="V62" s="374" t="s">
        <v>1834</v>
      </c>
      <c r="W62" s="374" t="s">
        <v>191</v>
      </c>
      <c r="X62" s="374" t="s">
        <v>192</v>
      </c>
      <c r="Y62" s="374" t="s">
        <v>193</v>
      </c>
      <c r="Z62" s="374" t="s">
        <v>194</v>
      </c>
      <c r="AA62" s="374">
        <v>6.96</v>
      </c>
      <c r="AB62" s="374"/>
      <c r="AC62" s="374" t="s">
        <v>195</v>
      </c>
      <c r="AD62" s="374">
        <v>5000</v>
      </c>
      <c r="AE62" s="374">
        <v>42327</v>
      </c>
      <c r="AF62" s="374"/>
      <c r="AG62" s="374"/>
      <c r="AH62" s="374">
        <v>5000</v>
      </c>
      <c r="AI62" s="374">
        <v>137714</v>
      </c>
      <c r="AJ62" s="374">
        <v>0</v>
      </c>
      <c r="AK62" s="374">
        <v>1296</v>
      </c>
      <c r="AL62" s="374" t="s">
        <v>214</v>
      </c>
      <c r="AM62" s="374">
        <v>0.182</v>
      </c>
      <c r="AN62" s="374">
        <v>30</v>
      </c>
      <c r="AO62" s="374">
        <v>500</v>
      </c>
      <c r="AP62" s="374"/>
      <c r="AQ62" s="374" t="s">
        <v>2546</v>
      </c>
      <c r="AR62" s="374" t="s">
        <v>1836</v>
      </c>
      <c r="AS62" s="374" t="s">
        <v>1837</v>
      </c>
      <c r="AT62" s="374" t="s">
        <v>1836</v>
      </c>
      <c r="AU62" s="374" t="s">
        <v>231</v>
      </c>
      <c r="AV62" s="374" t="s">
        <v>572</v>
      </c>
      <c r="AW62" s="374" t="s">
        <v>573</v>
      </c>
      <c r="AX62" s="374" t="s">
        <v>196</v>
      </c>
      <c r="BB62"/>
      <c r="BC62" t="s">
        <v>1394</v>
      </c>
      <c r="BD62" s="428" t="s">
        <v>2089</v>
      </c>
    </row>
    <row r="63" spans="2:56" x14ac:dyDescent="0.3">
      <c r="B63" s="268"/>
      <c r="C63" s="374" t="s">
        <v>188</v>
      </c>
      <c r="D63" s="374">
        <v>4.0999999999999996</v>
      </c>
      <c r="E63" s="374">
        <v>20050726</v>
      </c>
      <c r="F63" s="374" t="s">
        <v>189</v>
      </c>
      <c r="G63" s="374" t="s">
        <v>189</v>
      </c>
      <c r="H63" s="374">
        <v>7</v>
      </c>
      <c r="I63" s="374">
        <v>52499</v>
      </c>
      <c r="J63" s="374">
        <v>12</v>
      </c>
      <c r="K63" s="374"/>
      <c r="L63" s="374"/>
      <c r="M63" s="374"/>
      <c r="N63" s="374"/>
      <c r="O63" s="374">
        <v>1</v>
      </c>
      <c r="P63" s="374">
        <v>3</v>
      </c>
      <c r="Q63" s="374">
        <v>2004</v>
      </c>
      <c r="R63" s="374">
        <v>20050719</v>
      </c>
      <c r="S63" s="374">
        <v>20050719</v>
      </c>
      <c r="T63" s="374" t="s">
        <v>1832</v>
      </c>
      <c r="U63" s="374" t="s">
        <v>1833</v>
      </c>
      <c r="V63" s="374" t="s">
        <v>2547</v>
      </c>
      <c r="W63" s="374" t="s">
        <v>191</v>
      </c>
      <c r="X63" s="374" t="s">
        <v>192</v>
      </c>
      <c r="Y63" s="374" t="s">
        <v>193</v>
      </c>
      <c r="Z63" s="374" t="s">
        <v>194</v>
      </c>
      <c r="AA63" s="374">
        <v>7.18</v>
      </c>
      <c r="AB63" s="374"/>
      <c r="AC63" s="374" t="s">
        <v>195</v>
      </c>
      <c r="AD63" s="374">
        <v>5000</v>
      </c>
      <c r="AE63" s="374">
        <v>45084</v>
      </c>
      <c r="AF63" s="374"/>
      <c r="AG63" s="374"/>
      <c r="AH63" s="374">
        <v>5000</v>
      </c>
      <c r="AI63" s="374">
        <v>107216</v>
      </c>
      <c r="AJ63" s="374">
        <v>0</v>
      </c>
      <c r="AK63" s="374">
        <v>1014</v>
      </c>
      <c r="AL63" s="374" t="s">
        <v>214</v>
      </c>
      <c r="AM63" s="374">
        <v>0.13170000000000001</v>
      </c>
      <c r="AN63" s="374">
        <v>18</v>
      </c>
      <c r="AO63" s="374">
        <v>501</v>
      </c>
      <c r="AP63" s="374"/>
      <c r="AQ63" s="374" t="s">
        <v>2548</v>
      </c>
      <c r="AR63" s="374" t="s">
        <v>1836</v>
      </c>
      <c r="AS63" s="374" t="s">
        <v>1837</v>
      </c>
      <c r="AT63" s="374" t="s">
        <v>2549</v>
      </c>
      <c r="AU63" s="374" t="s">
        <v>231</v>
      </c>
      <c r="AV63" s="374" t="s">
        <v>572</v>
      </c>
      <c r="AW63" s="374" t="s">
        <v>573</v>
      </c>
      <c r="AX63" s="374" t="s">
        <v>196</v>
      </c>
      <c r="BB63"/>
      <c r="BC63" t="s">
        <v>1394</v>
      </c>
      <c r="BD63" s="428" t="s">
        <v>2074</v>
      </c>
    </row>
    <row r="64" spans="2:56" x14ac:dyDescent="0.3">
      <c r="B64" s="268"/>
      <c r="C64" s="374" t="s">
        <v>188</v>
      </c>
      <c r="D64" s="374">
        <v>4.0999999999999996</v>
      </c>
      <c r="E64" s="374">
        <v>20050726</v>
      </c>
      <c r="F64" s="374" t="s">
        <v>189</v>
      </c>
      <c r="G64" s="374" t="s">
        <v>189</v>
      </c>
      <c r="H64" s="374">
        <v>7</v>
      </c>
      <c r="I64" s="374">
        <v>52564</v>
      </c>
      <c r="J64" s="374">
        <v>12</v>
      </c>
      <c r="K64" s="374"/>
      <c r="L64" s="374"/>
      <c r="M64" s="374"/>
      <c r="N64" s="374"/>
      <c r="O64" s="374">
        <v>1</v>
      </c>
      <c r="P64" s="374">
        <v>3</v>
      </c>
      <c r="Q64" s="374">
        <v>2004</v>
      </c>
      <c r="R64" s="374">
        <v>20050719</v>
      </c>
      <c r="S64" s="374">
        <v>20050719</v>
      </c>
      <c r="T64" s="374" t="s">
        <v>1832</v>
      </c>
      <c r="U64" s="374" t="s">
        <v>1833</v>
      </c>
      <c r="V64" s="374" t="s">
        <v>1834</v>
      </c>
      <c r="W64" s="374" t="s">
        <v>191</v>
      </c>
      <c r="X64" s="374" t="s">
        <v>192</v>
      </c>
      <c r="Y64" s="374" t="s">
        <v>193</v>
      </c>
      <c r="Z64" s="374" t="s">
        <v>194</v>
      </c>
      <c r="AA64" s="374">
        <v>5.66</v>
      </c>
      <c r="AB64" s="374"/>
      <c r="AC64" s="374" t="s">
        <v>195</v>
      </c>
      <c r="AD64" s="374">
        <v>5000</v>
      </c>
      <c r="AE64" s="374">
        <v>46244</v>
      </c>
      <c r="AF64" s="374"/>
      <c r="AG64" s="374"/>
      <c r="AH64" s="374">
        <v>5000</v>
      </c>
      <c r="AI64" s="374">
        <v>132534</v>
      </c>
      <c r="AJ64" s="374">
        <v>0</v>
      </c>
      <c r="AK64" s="374">
        <v>1287</v>
      </c>
      <c r="AL64" s="374" t="s">
        <v>214</v>
      </c>
      <c r="AM64" s="374">
        <v>0.1</v>
      </c>
      <c r="AN64" s="374">
        <v>16</v>
      </c>
      <c r="AO64" s="374">
        <v>500</v>
      </c>
      <c r="AP64" s="374"/>
      <c r="AQ64" s="374" t="s">
        <v>2546</v>
      </c>
      <c r="AR64" s="374" t="s">
        <v>1836</v>
      </c>
      <c r="AS64" s="374" t="s">
        <v>1837</v>
      </c>
      <c r="AT64" s="374" t="s">
        <v>1836</v>
      </c>
      <c r="AU64" s="374" t="s">
        <v>231</v>
      </c>
      <c r="AV64" s="374" t="s">
        <v>572</v>
      </c>
      <c r="AW64" s="374" t="s">
        <v>573</v>
      </c>
      <c r="AX64" s="374" t="s">
        <v>196</v>
      </c>
      <c r="BB64"/>
      <c r="BC64" t="s">
        <v>1394</v>
      </c>
      <c r="BD64" s="428" t="s">
        <v>2073</v>
      </c>
    </row>
    <row r="65" spans="2:56" x14ac:dyDescent="0.3">
      <c r="B65" s="268"/>
      <c r="C65" s="374" t="s">
        <v>188</v>
      </c>
      <c r="D65" s="374">
        <v>4.0999999999999996</v>
      </c>
      <c r="E65" s="374">
        <v>20050726</v>
      </c>
      <c r="F65" s="374" t="s">
        <v>189</v>
      </c>
      <c r="G65" s="374" t="s">
        <v>189</v>
      </c>
      <c r="H65" s="374">
        <v>7</v>
      </c>
      <c r="I65" s="374">
        <v>52565</v>
      </c>
      <c r="J65" s="374">
        <v>12</v>
      </c>
      <c r="K65" s="374"/>
      <c r="L65" s="374"/>
      <c r="M65" s="374"/>
      <c r="N65" s="374"/>
      <c r="O65" s="374">
        <v>1</v>
      </c>
      <c r="P65" s="374">
        <v>3</v>
      </c>
      <c r="Q65" s="374">
        <v>2004</v>
      </c>
      <c r="R65" s="374">
        <v>20050719</v>
      </c>
      <c r="S65" s="374">
        <v>20050719</v>
      </c>
      <c r="T65" s="374" t="s">
        <v>1832</v>
      </c>
      <c r="U65" s="374" t="s">
        <v>1833</v>
      </c>
      <c r="V65" s="374" t="s">
        <v>2547</v>
      </c>
      <c r="W65" s="374" t="s">
        <v>191</v>
      </c>
      <c r="X65" s="374" t="s">
        <v>192</v>
      </c>
      <c r="Y65" s="374" t="s">
        <v>193</v>
      </c>
      <c r="Z65" s="374" t="s">
        <v>194</v>
      </c>
      <c r="AA65" s="374">
        <v>7.55</v>
      </c>
      <c r="AB65" s="374"/>
      <c r="AC65" s="374" t="s">
        <v>195</v>
      </c>
      <c r="AD65" s="374">
        <v>5000</v>
      </c>
      <c r="AE65" s="374">
        <v>42832</v>
      </c>
      <c r="AF65" s="374"/>
      <c r="AG65" s="374"/>
      <c r="AH65" s="374">
        <v>5000</v>
      </c>
      <c r="AI65" s="374">
        <v>88582</v>
      </c>
      <c r="AJ65" s="374">
        <v>0</v>
      </c>
      <c r="AK65" s="374">
        <v>875</v>
      </c>
      <c r="AL65" s="374" t="s">
        <v>214</v>
      </c>
      <c r="AM65" s="374">
        <v>4.3999999999999997E-2</v>
      </c>
      <c r="AN65" s="374">
        <v>16</v>
      </c>
      <c r="AO65" s="374">
        <v>500</v>
      </c>
      <c r="AP65" s="374"/>
      <c r="AQ65" s="374" t="s">
        <v>2548</v>
      </c>
      <c r="AR65" s="374" t="s">
        <v>1836</v>
      </c>
      <c r="AS65" s="374" t="s">
        <v>1837</v>
      </c>
      <c r="AT65" s="374" t="s">
        <v>2549</v>
      </c>
      <c r="AU65" s="374" t="s">
        <v>231</v>
      </c>
      <c r="AV65" s="374" t="s">
        <v>572</v>
      </c>
      <c r="AW65" s="374" t="s">
        <v>573</v>
      </c>
      <c r="AX65" s="374" t="s">
        <v>196</v>
      </c>
      <c r="BB65"/>
      <c r="BC65" t="s">
        <v>1394</v>
      </c>
      <c r="BD65" s="428" t="s">
        <v>2072</v>
      </c>
    </row>
    <row r="66" spans="2:56" x14ac:dyDescent="0.3">
      <c r="B66" s="268"/>
      <c r="C66" s="374" t="s">
        <v>188</v>
      </c>
      <c r="D66" s="374">
        <v>4.0999999999999996</v>
      </c>
      <c r="E66" s="374">
        <v>20060301</v>
      </c>
      <c r="F66" s="374" t="s">
        <v>189</v>
      </c>
      <c r="G66" s="374" t="s">
        <v>189</v>
      </c>
      <c r="H66" s="374">
        <v>7</v>
      </c>
      <c r="I66" s="374">
        <v>52566</v>
      </c>
      <c r="J66" s="374">
        <v>12</v>
      </c>
      <c r="K66" s="374"/>
      <c r="L66" s="374"/>
      <c r="M66" s="374"/>
      <c r="N66" s="374"/>
      <c r="O66" s="374">
        <v>1</v>
      </c>
      <c r="P66" s="374">
        <v>3</v>
      </c>
      <c r="Q66" s="374">
        <v>2004</v>
      </c>
      <c r="R66" s="374">
        <v>20050513</v>
      </c>
      <c r="S66" s="374">
        <v>20050513</v>
      </c>
      <c r="T66" s="374" t="s">
        <v>1838</v>
      </c>
      <c r="U66" s="374" t="s">
        <v>1839</v>
      </c>
      <c r="V66" s="374" t="s">
        <v>1840</v>
      </c>
      <c r="W66" s="374" t="s">
        <v>191</v>
      </c>
      <c r="X66" s="374" t="s">
        <v>192</v>
      </c>
      <c r="Y66" s="374" t="s">
        <v>279</v>
      </c>
      <c r="Z66" s="374" t="s">
        <v>194</v>
      </c>
      <c r="AA66" s="374">
        <v>6.49</v>
      </c>
      <c r="AB66" s="374"/>
      <c r="AC66" s="374" t="s">
        <v>195</v>
      </c>
      <c r="AD66" s="374">
        <v>5000</v>
      </c>
      <c r="AE66" s="374">
        <v>63879</v>
      </c>
      <c r="AF66" s="374"/>
      <c r="AG66" s="374"/>
      <c r="AH66" s="374">
        <v>5000</v>
      </c>
      <c r="AI66" s="374">
        <v>434378</v>
      </c>
      <c r="AJ66" s="374">
        <v>0</v>
      </c>
      <c r="AK66" s="374">
        <v>4639</v>
      </c>
      <c r="AL66" s="374" t="s">
        <v>214</v>
      </c>
      <c r="AM66" s="374">
        <v>0.05</v>
      </c>
      <c r="AN66" s="374">
        <v>24</v>
      </c>
      <c r="AO66" s="374">
        <v>620</v>
      </c>
      <c r="AP66" s="374"/>
      <c r="AQ66" s="374" t="s">
        <v>2545</v>
      </c>
      <c r="AR66" s="374" t="s">
        <v>1842</v>
      </c>
      <c r="AS66" s="374" t="s">
        <v>1843</v>
      </c>
      <c r="AT66" s="374" t="s">
        <v>1842</v>
      </c>
      <c r="AU66" s="374" t="s">
        <v>231</v>
      </c>
      <c r="AV66" s="374" t="s">
        <v>572</v>
      </c>
      <c r="AW66" s="374" t="s">
        <v>1844</v>
      </c>
      <c r="AX66" s="374" t="s">
        <v>196</v>
      </c>
      <c r="BB66"/>
      <c r="BC66" t="s">
        <v>1394</v>
      </c>
      <c r="BD66" s="428" t="s">
        <v>2068</v>
      </c>
    </row>
    <row r="67" spans="2:56" x14ac:dyDescent="0.3">
      <c r="B67" s="268"/>
      <c r="C67" s="374" t="s">
        <v>188</v>
      </c>
      <c r="D67" s="374">
        <v>4.0999999999999996</v>
      </c>
      <c r="E67" s="374">
        <v>20060301</v>
      </c>
      <c r="F67" s="374" t="s">
        <v>189</v>
      </c>
      <c r="G67" s="374" t="s">
        <v>189</v>
      </c>
      <c r="H67" s="374">
        <v>7</v>
      </c>
      <c r="I67" s="374">
        <v>52567</v>
      </c>
      <c r="J67" s="374">
        <v>12</v>
      </c>
      <c r="K67" s="374"/>
      <c r="L67" s="374"/>
      <c r="M67" s="374"/>
      <c r="N67" s="374"/>
      <c r="O67" s="374">
        <v>1</v>
      </c>
      <c r="P67" s="374">
        <v>3</v>
      </c>
      <c r="Q67" s="374">
        <v>2004</v>
      </c>
      <c r="R67" s="374">
        <v>20050518</v>
      </c>
      <c r="S67" s="374">
        <v>20050518</v>
      </c>
      <c r="T67" s="374" t="s">
        <v>1838</v>
      </c>
      <c r="U67" s="374" t="s">
        <v>1839</v>
      </c>
      <c r="V67" s="374" t="s">
        <v>1840</v>
      </c>
      <c r="W67" s="374" t="s">
        <v>191</v>
      </c>
      <c r="X67" s="374" t="s">
        <v>192</v>
      </c>
      <c r="Y67" s="374" t="s">
        <v>279</v>
      </c>
      <c r="Z67" s="374" t="s">
        <v>194</v>
      </c>
      <c r="AA67" s="374">
        <v>6.52</v>
      </c>
      <c r="AB67" s="374"/>
      <c r="AC67" s="374" t="s">
        <v>195</v>
      </c>
      <c r="AD67" s="374">
        <v>5000</v>
      </c>
      <c r="AE67" s="374">
        <v>66416</v>
      </c>
      <c r="AF67" s="374"/>
      <c r="AG67" s="374"/>
      <c r="AH67" s="374">
        <v>5000</v>
      </c>
      <c r="AI67" s="374">
        <v>436075</v>
      </c>
      <c r="AJ67" s="374">
        <v>0</v>
      </c>
      <c r="AK67" s="374">
        <v>4658</v>
      </c>
      <c r="AL67" s="374" t="s">
        <v>214</v>
      </c>
      <c r="AM67" s="374">
        <v>2.1000000000000001E-2</v>
      </c>
      <c r="AN67" s="374">
        <v>21</v>
      </c>
      <c r="AO67" s="374">
        <v>572</v>
      </c>
      <c r="AP67" s="374"/>
      <c r="AQ67" s="374" t="s">
        <v>2545</v>
      </c>
      <c r="AR67" s="374" t="s">
        <v>1842</v>
      </c>
      <c r="AS67" s="374" t="s">
        <v>1843</v>
      </c>
      <c r="AT67" s="374" t="s">
        <v>1842</v>
      </c>
      <c r="AU67" s="374" t="s">
        <v>231</v>
      </c>
      <c r="AV67" s="374" t="s">
        <v>572</v>
      </c>
      <c r="AW67" s="374" t="s">
        <v>1844</v>
      </c>
      <c r="AX67" s="374" t="s">
        <v>196</v>
      </c>
      <c r="BB67"/>
      <c r="BC67" t="s">
        <v>1394</v>
      </c>
      <c r="BD67" s="428" t="s">
        <v>2070</v>
      </c>
    </row>
    <row r="68" spans="2:56" x14ac:dyDescent="0.3">
      <c r="B68" s="268"/>
      <c r="C68" s="374" t="s">
        <v>188</v>
      </c>
      <c r="D68" s="374">
        <v>4.0999999999999996</v>
      </c>
      <c r="E68" s="374">
        <v>20080115</v>
      </c>
      <c r="F68" s="374" t="s">
        <v>189</v>
      </c>
      <c r="G68" s="374" t="s">
        <v>189</v>
      </c>
      <c r="H68" s="374">
        <v>7</v>
      </c>
      <c r="I68" s="374">
        <v>52570</v>
      </c>
      <c r="J68" s="374">
        <v>12</v>
      </c>
      <c r="K68" s="374"/>
      <c r="L68" s="374"/>
      <c r="M68" s="374" t="s">
        <v>250</v>
      </c>
      <c r="N68" s="374" t="s">
        <v>853</v>
      </c>
      <c r="O68" s="374">
        <v>1</v>
      </c>
      <c r="P68" s="374">
        <v>3</v>
      </c>
      <c r="Q68" s="374">
        <v>2006</v>
      </c>
      <c r="R68" s="374">
        <v>20070309</v>
      </c>
      <c r="S68" s="374">
        <v>20070309</v>
      </c>
      <c r="T68" s="374" t="s">
        <v>845</v>
      </c>
      <c r="U68" s="374" t="s">
        <v>846</v>
      </c>
      <c r="V68" s="374" t="s">
        <v>847</v>
      </c>
      <c r="W68" s="374" t="s">
        <v>213</v>
      </c>
      <c r="X68" s="374" t="s">
        <v>192</v>
      </c>
      <c r="Y68" s="374" t="s">
        <v>279</v>
      </c>
      <c r="Z68" s="374" t="s">
        <v>194</v>
      </c>
      <c r="AA68" s="374">
        <v>4.41</v>
      </c>
      <c r="AB68" s="374">
        <v>75</v>
      </c>
      <c r="AC68" s="374" t="s">
        <v>195</v>
      </c>
      <c r="AD68" s="374">
        <v>5000</v>
      </c>
      <c r="AE68" s="374">
        <v>25097</v>
      </c>
      <c r="AF68" s="374"/>
      <c r="AG68" s="374"/>
      <c r="AH68" s="374">
        <v>5000</v>
      </c>
      <c r="AI68" s="374">
        <v>343166</v>
      </c>
      <c r="AJ68" s="374"/>
      <c r="AK68" s="374"/>
      <c r="AL68" s="374" t="s">
        <v>214</v>
      </c>
      <c r="AM68" s="374">
        <v>0</v>
      </c>
      <c r="AN68" s="374">
        <v>27</v>
      </c>
      <c r="AO68" s="374">
        <v>509</v>
      </c>
      <c r="AP68" s="374"/>
      <c r="AQ68" s="374" t="s">
        <v>854</v>
      </c>
      <c r="AR68" s="374" t="s">
        <v>849</v>
      </c>
      <c r="AS68" s="374" t="s">
        <v>850</v>
      </c>
      <c r="AT68" s="374" t="s">
        <v>849</v>
      </c>
      <c r="AU68" s="374" t="s">
        <v>231</v>
      </c>
      <c r="AV68" s="374" t="s">
        <v>851</v>
      </c>
      <c r="AW68" s="374" t="s">
        <v>852</v>
      </c>
      <c r="AX68" s="374" t="s">
        <v>196</v>
      </c>
      <c r="BB68"/>
      <c r="BC68" t="s">
        <v>1394</v>
      </c>
      <c r="BD68" s="428" t="s">
        <v>2077</v>
      </c>
    </row>
    <row r="69" spans="2:56" x14ac:dyDescent="0.3">
      <c r="B69" s="268"/>
      <c r="C69" s="374" t="s">
        <v>188</v>
      </c>
      <c r="D69" s="374">
        <v>4.0999999999999996</v>
      </c>
      <c r="E69" s="374">
        <v>20080115</v>
      </c>
      <c r="F69" s="374" t="s">
        <v>189</v>
      </c>
      <c r="G69" s="374" t="s">
        <v>189</v>
      </c>
      <c r="H69" s="374">
        <v>7</v>
      </c>
      <c r="I69" s="374">
        <v>52577</v>
      </c>
      <c r="J69" s="374">
        <v>12</v>
      </c>
      <c r="K69" s="374"/>
      <c r="L69" s="374"/>
      <c r="M69" s="374" t="s">
        <v>250</v>
      </c>
      <c r="N69" s="374" t="s">
        <v>855</v>
      </c>
      <c r="O69" s="374">
        <v>1</v>
      </c>
      <c r="P69" s="374">
        <v>3</v>
      </c>
      <c r="Q69" s="374">
        <v>2006</v>
      </c>
      <c r="R69" s="374">
        <v>20070412</v>
      </c>
      <c r="S69" s="374">
        <v>20070412</v>
      </c>
      <c r="T69" s="374" t="s">
        <v>845</v>
      </c>
      <c r="U69" s="374" t="s">
        <v>846</v>
      </c>
      <c r="V69" s="374" t="s">
        <v>847</v>
      </c>
      <c r="W69" s="374" t="s">
        <v>213</v>
      </c>
      <c r="X69" s="374" t="s">
        <v>192</v>
      </c>
      <c r="Y69" s="374" t="s">
        <v>279</v>
      </c>
      <c r="Z69" s="374" t="s">
        <v>194</v>
      </c>
      <c r="AA69" s="374">
        <v>5.53</v>
      </c>
      <c r="AB69" s="374">
        <v>85</v>
      </c>
      <c r="AC69" s="374" t="s">
        <v>195</v>
      </c>
      <c r="AD69" s="374">
        <v>5000</v>
      </c>
      <c r="AE69" s="374">
        <v>99904</v>
      </c>
      <c r="AF69" s="374"/>
      <c r="AG69" s="374"/>
      <c r="AH69" s="374">
        <v>5000</v>
      </c>
      <c r="AI69" s="374">
        <v>4010587</v>
      </c>
      <c r="AJ69" s="374"/>
      <c r="AK69" s="374"/>
      <c r="AL69" s="374" t="s">
        <v>214</v>
      </c>
      <c r="AM69" s="374">
        <v>0</v>
      </c>
      <c r="AN69" s="374">
        <v>33</v>
      </c>
      <c r="AO69" s="374">
        <v>548</v>
      </c>
      <c r="AP69" s="374"/>
      <c r="AQ69" s="374" t="s">
        <v>856</v>
      </c>
      <c r="AR69" s="374" t="s">
        <v>849</v>
      </c>
      <c r="AS69" s="374" t="s">
        <v>850</v>
      </c>
      <c r="AT69" s="374" t="s">
        <v>849</v>
      </c>
      <c r="AU69" s="374" t="s">
        <v>231</v>
      </c>
      <c r="AV69" s="374" t="s">
        <v>851</v>
      </c>
      <c r="AW69" s="374" t="s">
        <v>852</v>
      </c>
      <c r="AX69" s="374" t="s">
        <v>196</v>
      </c>
      <c r="BB69"/>
      <c r="BC69" t="s">
        <v>1394</v>
      </c>
      <c r="BD69" s="428" t="s">
        <v>2078</v>
      </c>
    </row>
    <row r="70" spans="2:56" x14ac:dyDescent="0.3">
      <c r="B70" s="268"/>
      <c r="C70" s="374" t="s">
        <v>188</v>
      </c>
      <c r="D70" s="374">
        <v>4.0999999999999996</v>
      </c>
      <c r="E70" s="374">
        <v>20080115</v>
      </c>
      <c r="F70" s="374" t="s">
        <v>189</v>
      </c>
      <c r="G70" s="374" t="s">
        <v>189</v>
      </c>
      <c r="H70" s="374">
        <v>7</v>
      </c>
      <c r="I70" s="374">
        <v>52588</v>
      </c>
      <c r="J70" s="374">
        <v>12</v>
      </c>
      <c r="K70" s="374"/>
      <c r="L70" s="374"/>
      <c r="M70" s="374" t="s">
        <v>250</v>
      </c>
      <c r="N70" s="374" t="s">
        <v>857</v>
      </c>
      <c r="O70" s="374">
        <v>1</v>
      </c>
      <c r="P70" s="374">
        <v>3</v>
      </c>
      <c r="Q70" s="374">
        <v>2006</v>
      </c>
      <c r="R70" s="374">
        <v>20070305</v>
      </c>
      <c r="S70" s="374">
        <v>20070305</v>
      </c>
      <c r="T70" s="374" t="s">
        <v>845</v>
      </c>
      <c r="U70" s="374" t="s">
        <v>846</v>
      </c>
      <c r="V70" s="374" t="s">
        <v>847</v>
      </c>
      <c r="W70" s="374" t="s">
        <v>213</v>
      </c>
      <c r="X70" s="374" t="s">
        <v>192</v>
      </c>
      <c r="Y70" s="374" t="s">
        <v>279</v>
      </c>
      <c r="Z70" s="374" t="s">
        <v>194</v>
      </c>
      <c r="AA70" s="374">
        <v>3.23</v>
      </c>
      <c r="AB70" s="374">
        <v>72</v>
      </c>
      <c r="AC70" s="374" t="s">
        <v>195</v>
      </c>
      <c r="AD70" s="374">
        <v>5000</v>
      </c>
      <c r="AE70" s="374">
        <v>25080</v>
      </c>
      <c r="AF70" s="374"/>
      <c r="AG70" s="374"/>
      <c r="AH70" s="374">
        <v>5000</v>
      </c>
      <c r="AI70" s="374">
        <v>336192</v>
      </c>
      <c r="AJ70" s="374"/>
      <c r="AK70" s="374"/>
      <c r="AL70" s="374" t="s">
        <v>214</v>
      </c>
      <c r="AM70" s="374">
        <v>0</v>
      </c>
      <c r="AN70" s="374">
        <v>19</v>
      </c>
      <c r="AO70" s="374">
        <v>522</v>
      </c>
      <c r="AP70" s="374"/>
      <c r="AQ70" s="374" t="s">
        <v>858</v>
      </c>
      <c r="AR70" s="374" t="s">
        <v>849</v>
      </c>
      <c r="AS70" s="374" t="s">
        <v>850</v>
      </c>
      <c r="AT70" s="374" t="s">
        <v>849</v>
      </c>
      <c r="AU70" s="374" t="s">
        <v>231</v>
      </c>
      <c r="AV70" s="374" t="s">
        <v>851</v>
      </c>
      <c r="AW70" s="374" t="s">
        <v>852</v>
      </c>
      <c r="AX70" s="374" t="s">
        <v>196</v>
      </c>
      <c r="BB70"/>
      <c r="BC70" t="s">
        <v>1394</v>
      </c>
      <c r="BD70" s="428" t="s">
        <v>2086</v>
      </c>
    </row>
    <row r="71" spans="2:56" x14ac:dyDescent="0.3">
      <c r="B71" s="268"/>
      <c r="C71" s="374" t="s">
        <v>188</v>
      </c>
      <c r="D71" s="374">
        <v>4.0999999999999996</v>
      </c>
      <c r="E71" s="374">
        <v>20070321</v>
      </c>
      <c r="F71" s="374" t="s">
        <v>189</v>
      </c>
      <c r="G71" s="374" t="s">
        <v>189</v>
      </c>
      <c r="H71" s="374">
        <v>7</v>
      </c>
      <c r="I71" s="374">
        <v>52873</v>
      </c>
      <c r="J71" s="374">
        <v>12</v>
      </c>
      <c r="K71" s="374"/>
      <c r="L71" s="374"/>
      <c r="M71" s="374" t="s">
        <v>250</v>
      </c>
      <c r="N71" s="374" t="s">
        <v>859</v>
      </c>
      <c r="O71" s="374">
        <v>1</v>
      </c>
      <c r="P71" s="374">
        <v>3</v>
      </c>
      <c r="Q71" s="374">
        <v>2005</v>
      </c>
      <c r="R71" s="374">
        <v>20060505</v>
      </c>
      <c r="S71" s="374">
        <v>20060505</v>
      </c>
      <c r="T71" s="374" t="s">
        <v>845</v>
      </c>
      <c r="U71" s="374" t="s">
        <v>846</v>
      </c>
      <c r="V71" s="374" t="s">
        <v>847</v>
      </c>
      <c r="W71" s="374" t="s">
        <v>213</v>
      </c>
      <c r="X71" s="374" t="s">
        <v>192</v>
      </c>
      <c r="Y71" s="374" t="s">
        <v>279</v>
      </c>
      <c r="Z71" s="374" t="s">
        <v>194</v>
      </c>
      <c r="AA71" s="374">
        <v>3.9</v>
      </c>
      <c r="AB71" s="374">
        <v>74</v>
      </c>
      <c r="AC71" s="374" t="s">
        <v>195</v>
      </c>
      <c r="AD71" s="374">
        <v>5000</v>
      </c>
      <c r="AE71" s="374">
        <v>147338</v>
      </c>
      <c r="AF71" s="374"/>
      <c r="AG71" s="374"/>
      <c r="AH71" s="374">
        <v>5000</v>
      </c>
      <c r="AI71" s="374">
        <v>3124088</v>
      </c>
      <c r="AJ71" s="374"/>
      <c r="AK71" s="374"/>
      <c r="AL71" s="374" t="s">
        <v>214</v>
      </c>
      <c r="AM71" s="374">
        <v>1.6E-2</v>
      </c>
      <c r="AN71" s="374">
        <v>45</v>
      </c>
      <c r="AO71" s="374">
        <v>488</v>
      </c>
      <c r="AP71" s="374"/>
      <c r="AQ71" s="374" t="s">
        <v>860</v>
      </c>
      <c r="AR71" s="374" t="s">
        <v>849</v>
      </c>
      <c r="AS71" s="374" t="s">
        <v>850</v>
      </c>
      <c r="AT71" s="374" t="s">
        <v>849</v>
      </c>
      <c r="AU71" s="374" t="s">
        <v>231</v>
      </c>
      <c r="AV71" s="374" t="s">
        <v>851</v>
      </c>
      <c r="AW71" s="374" t="s">
        <v>852</v>
      </c>
      <c r="AX71" s="374" t="s">
        <v>196</v>
      </c>
      <c r="BB71"/>
      <c r="BC71" t="s">
        <v>1394</v>
      </c>
      <c r="BD71" s="428" t="s">
        <v>2091</v>
      </c>
    </row>
    <row r="72" spans="2:56" x14ac:dyDescent="0.3">
      <c r="B72" s="268"/>
      <c r="C72" s="374" t="s">
        <v>188</v>
      </c>
      <c r="D72" s="374">
        <v>4.0999999999999996</v>
      </c>
      <c r="E72" s="374">
        <v>20070321</v>
      </c>
      <c r="F72" s="374" t="s">
        <v>189</v>
      </c>
      <c r="G72" s="374" t="s">
        <v>189</v>
      </c>
      <c r="H72" s="374">
        <v>7</v>
      </c>
      <c r="I72" s="374">
        <v>52874</v>
      </c>
      <c r="J72" s="374">
        <v>12</v>
      </c>
      <c r="K72" s="374"/>
      <c r="L72" s="374"/>
      <c r="M72" s="374" t="s">
        <v>250</v>
      </c>
      <c r="N72" s="374" t="s">
        <v>861</v>
      </c>
      <c r="O72" s="374">
        <v>1</v>
      </c>
      <c r="P72" s="374">
        <v>3</v>
      </c>
      <c r="Q72" s="374">
        <v>2005</v>
      </c>
      <c r="R72" s="374">
        <v>20060417</v>
      </c>
      <c r="S72" s="374">
        <v>20060417</v>
      </c>
      <c r="T72" s="374" t="s">
        <v>845</v>
      </c>
      <c r="U72" s="374" t="s">
        <v>846</v>
      </c>
      <c r="V72" s="374" t="s">
        <v>847</v>
      </c>
      <c r="W72" s="374" t="s">
        <v>213</v>
      </c>
      <c r="X72" s="374" t="s">
        <v>192</v>
      </c>
      <c r="Y72" s="374" t="s">
        <v>279</v>
      </c>
      <c r="Z72" s="374" t="s">
        <v>194</v>
      </c>
      <c r="AA72" s="374">
        <v>4.24</v>
      </c>
      <c r="AB72" s="374">
        <v>75</v>
      </c>
      <c r="AC72" s="374" t="s">
        <v>195</v>
      </c>
      <c r="AD72" s="374">
        <v>5000</v>
      </c>
      <c r="AE72" s="374">
        <v>147870</v>
      </c>
      <c r="AF72" s="374"/>
      <c r="AG72" s="374"/>
      <c r="AH72" s="374">
        <v>5000</v>
      </c>
      <c r="AI72" s="374">
        <v>3929905</v>
      </c>
      <c r="AJ72" s="374"/>
      <c r="AK72" s="374"/>
      <c r="AL72" s="374" t="s">
        <v>214</v>
      </c>
      <c r="AM72" s="374">
        <v>0</v>
      </c>
      <c r="AN72" s="374">
        <v>45</v>
      </c>
      <c r="AO72" s="374">
        <v>305</v>
      </c>
      <c r="AP72" s="374"/>
      <c r="AQ72" s="374" t="s">
        <v>860</v>
      </c>
      <c r="AR72" s="374" t="s">
        <v>849</v>
      </c>
      <c r="AS72" s="374" t="s">
        <v>850</v>
      </c>
      <c r="AT72" s="374" t="s">
        <v>849</v>
      </c>
      <c r="AU72" s="374" t="s">
        <v>231</v>
      </c>
      <c r="AV72" s="374" t="s">
        <v>851</v>
      </c>
      <c r="AW72" s="374" t="s">
        <v>852</v>
      </c>
      <c r="AX72" s="374" t="s">
        <v>196</v>
      </c>
      <c r="BB72"/>
      <c r="BC72" t="s">
        <v>1394</v>
      </c>
      <c r="BD72" s="428" t="s">
        <v>2092</v>
      </c>
    </row>
    <row r="73" spans="2:56" x14ac:dyDescent="0.3">
      <c r="B73" s="268"/>
      <c r="C73" s="374" t="s">
        <v>188</v>
      </c>
      <c r="D73" s="374">
        <v>4.0999999999999996</v>
      </c>
      <c r="E73" s="374">
        <v>20060925</v>
      </c>
      <c r="F73" s="374" t="s">
        <v>189</v>
      </c>
      <c r="G73" s="374" t="s">
        <v>189</v>
      </c>
      <c r="H73" s="374">
        <v>7</v>
      </c>
      <c r="I73" s="374">
        <v>52887</v>
      </c>
      <c r="J73" s="374">
        <v>12</v>
      </c>
      <c r="K73" s="374"/>
      <c r="L73" s="374"/>
      <c r="M73" s="374"/>
      <c r="N73" s="374"/>
      <c r="O73" s="374">
        <v>1</v>
      </c>
      <c r="P73" s="374">
        <v>3</v>
      </c>
      <c r="Q73" s="374">
        <v>2005</v>
      </c>
      <c r="R73" s="374">
        <v>20060515</v>
      </c>
      <c r="S73" s="374">
        <v>20060518</v>
      </c>
      <c r="T73" s="374" t="s">
        <v>1838</v>
      </c>
      <c r="U73" s="374" t="s">
        <v>1839</v>
      </c>
      <c r="V73" s="374" t="s">
        <v>1840</v>
      </c>
      <c r="W73" s="374" t="s">
        <v>191</v>
      </c>
      <c r="X73" s="374" t="s">
        <v>192</v>
      </c>
      <c r="Y73" s="374" t="s">
        <v>279</v>
      </c>
      <c r="Z73" s="374" t="s">
        <v>194</v>
      </c>
      <c r="AA73" s="374">
        <v>5.53</v>
      </c>
      <c r="AB73" s="374"/>
      <c r="AC73" s="374" t="s">
        <v>195</v>
      </c>
      <c r="AD73" s="374">
        <v>5000</v>
      </c>
      <c r="AE73" s="374">
        <v>63993</v>
      </c>
      <c r="AF73" s="374"/>
      <c r="AG73" s="374"/>
      <c r="AH73" s="374">
        <v>5000</v>
      </c>
      <c r="AI73" s="374">
        <v>493615</v>
      </c>
      <c r="AJ73" s="374">
        <v>0</v>
      </c>
      <c r="AK73" s="374">
        <v>1488</v>
      </c>
      <c r="AL73" s="374" t="s">
        <v>214</v>
      </c>
      <c r="AM73" s="374">
        <v>2.52E-2</v>
      </c>
      <c r="AN73" s="374">
        <v>21</v>
      </c>
      <c r="AO73" s="374">
        <v>476</v>
      </c>
      <c r="AP73" s="374"/>
      <c r="AQ73" s="374" t="s">
        <v>2550</v>
      </c>
      <c r="AR73" s="374" t="s">
        <v>1842</v>
      </c>
      <c r="AS73" s="374" t="s">
        <v>1843</v>
      </c>
      <c r="AT73" s="374" t="s">
        <v>1842</v>
      </c>
      <c r="AU73" s="374" t="s">
        <v>231</v>
      </c>
      <c r="AV73" s="374" t="s">
        <v>572</v>
      </c>
      <c r="AW73" s="374" t="s">
        <v>1844</v>
      </c>
      <c r="AX73" s="374" t="s">
        <v>196</v>
      </c>
      <c r="BB73"/>
      <c r="BC73" t="s">
        <v>1394</v>
      </c>
      <c r="BD73" s="428" t="s">
        <v>2093</v>
      </c>
    </row>
    <row r="74" spans="2:56" x14ac:dyDescent="0.3">
      <c r="B74" s="268"/>
      <c r="C74" s="374" t="s">
        <v>188</v>
      </c>
      <c r="D74" s="374">
        <v>4.0999999999999996</v>
      </c>
      <c r="E74" s="374">
        <v>20060925</v>
      </c>
      <c r="F74" s="374" t="s">
        <v>189</v>
      </c>
      <c r="G74" s="374" t="s">
        <v>189</v>
      </c>
      <c r="H74" s="374">
        <v>7</v>
      </c>
      <c r="I74" s="374">
        <v>52888</v>
      </c>
      <c r="J74" s="374">
        <v>12</v>
      </c>
      <c r="K74" s="374"/>
      <c r="L74" s="374"/>
      <c r="M74" s="374"/>
      <c r="N74" s="374"/>
      <c r="O74" s="374">
        <v>1</v>
      </c>
      <c r="P74" s="374">
        <v>3</v>
      </c>
      <c r="Q74" s="374">
        <v>2005</v>
      </c>
      <c r="R74" s="374">
        <v>20060515</v>
      </c>
      <c r="S74" s="374">
        <v>20060518</v>
      </c>
      <c r="T74" s="374" t="s">
        <v>1838</v>
      </c>
      <c r="U74" s="374" t="s">
        <v>1839</v>
      </c>
      <c r="V74" s="374" t="s">
        <v>1840</v>
      </c>
      <c r="W74" s="374" t="s">
        <v>191</v>
      </c>
      <c r="X74" s="374" t="s">
        <v>192</v>
      </c>
      <c r="Y74" s="374" t="s">
        <v>279</v>
      </c>
      <c r="Z74" s="374" t="s">
        <v>194</v>
      </c>
      <c r="AA74" s="374">
        <v>6.33</v>
      </c>
      <c r="AB74" s="374"/>
      <c r="AC74" s="374" t="s">
        <v>195</v>
      </c>
      <c r="AD74" s="374">
        <v>5000</v>
      </c>
      <c r="AE74" s="374">
        <v>62308</v>
      </c>
      <c r="AF74" s="374"/>
      <c r="AG74" s="374"/>
      <c r="AH74" s="374">
        <v>5000</v>
      </c>
      <c r="AI74" s="374">
        <v>500711</v>
      </c>
      <c r="AJ74" s="374">
        <v>0</v>
      </c>
      <c r="AK74" s="374">
        <v>1503</v>
      </c>
      <c r="AL74" s="374" t="s">
        <v>214</v>
      </c>
      <c r="AM74" s="374">
        <v>0.06</v>
      </c>
      <c r="AN74" s="374">
        <v>25</v>
      </c>
      <c r="AO74" s="374">
        <v>500</v>
      </c>
      <c r="AP74" s="374"/>
      <c r="AQ74" s="374" t="s">
        <v>2550</v>
      </c>
      <c r="AR74" s="374" t="s">
        <v>1842</v>
      </c>
      <c r="AS74" s="374" t="s">
        <v>1843</v>
      </c>
      <c r="AT74" s="374" t="s">
        <v>1842</v>
      </c>
      <c r="AU74" s="374" t="s">
        <v>231</v>
      </c>
      <c r="AV74" s="374" t="s">
        <v>572</v>
      </c>
      <c r="AW74" s="374" t="s">
        <v>1844</v>
      </c>
      <c r="AX74" s="374" t="s">
        <v>196</v>
      </c>
      <c r="BB74"/>
      <c r="BC74" t="s">
        <v>1394</v>
      </c>
      <c r="BD74" s="428" t="s">
        <v>2088</v>
      </c>
    </row>
    <row r="75" spans="2:56" x14ac:dyDescent="0.3">
      <c r="B75" s="268"/>
      <c r="C75" s="374" t="s">
        <v>188</v>
      </c>
      <c r="D75" s="374">
        <v>4.0999999999999996</v>
      </c>
      <c r="E75" s="374">
        <v>20060925</v>
      </c>
      <c r="F75" s="374" t="s">
        <v>189</v>
      </c>
      <c r="G75" s="374" t="s">
        <v>189</v>
      </c>
      <c r="H75" s="374">
        <v>7</v>
      </c>
      <c r="I75" s="374">
        <v>52889</v>
      </c>
      <c r="J75" s="374">
        <v>12</v>
      </c>
      <c r="K75" s="374"/>
      <c r="L75" s="374"/>
      <c r="M75" s="374"/>
      <c r="N75" s="374"/>
      <c r="O75" s="374">
        <v>1</v>
      </c>
      <c r="P75" s="374">
        <v>3</v>
      </c>
      <c r="Q75" s="374">
        <v>2005</v>
      </c>
      <c r="R75" s="374">
        <v>20060515</v>
      </c>
      <c r="S75" s="374">
        <v>20060518</v>
      </c>
      <c r="T75" s="374" t="s">
        <v>1838</v>
      </c>
      <c r="U75" s="374" t="s">
        <v>1839</v>
      </c>
      <c r="V75" s="374" t="s">
        <v>1840</v>
      </c>
      <c r="W75" s="374" t="s">
        <v>191</v>
      </c>
      <c r="X75" s="374" t="s">
        <v>192</v>
      </c>
      <c r="Y75" s="374" t="s">
        <v>279</v>
      </c>
      <c r="Z75" s="374" t="s">
        <v>194</v>
      </c>
      <c r="AA75" s="374">
        <v>4.8099999999999996</v>
      </c>
      <c r="AB75" s="374"/>
      <c r="AC75" s="374" t="s">
        <v>195</v>
      </c>
      <c r="AD75" s="374">
        <v>5000</v>
      </c>
      <c r="AE75" s="374">
        <v>64172</v>
      </c>
      <c r="AF75" s="374"/>
      <c r="AG75" s="374"/>
      <c r="AH75" s="374">
        <v>5000</v>
      </c>
      <c r="AI75" s="374">
        <v>497191</v>
      </c>
      <c r="AJ75" s="374">
        <v>0</v>
      </c>
      <c r="AK75" s="374">
        <v>1498</v>
      </c>
      <c r="AL75" s="374" t="s">
        <v>214</v>
      </c>
      <c r="AM75" s="374">
        <v>2.9000000000000001E-2</v>
      </c>
      <c r="AN75" s="374">
        <v>17</v>
      </c>
      <c r="AO75" s="374">
        <v>448</v>
      </c>
      <c r="AP75" s="374"/>
      <c r="AQ75" s="374" t="s">
        <v>2550</v>
      </c>
      <c r="AR75" s="374" t="s">
        <v>1842</v>
      </c>
      <c r="AS75" s="374" t="s">
        <v>1843</v>
      </c>
      <c r="AT75" s="374" t="s">
        <v>1842</v>
      </c>
      <c r="AU75" s="374" t="s">
        <v>231</v>
      </c>
      <c r="AV75" s="374" t="s">
        <v>572</v>
      </c>
      <c r="AW75" s="374" t="s">
        <v>1844</v>
      </c>
      <c r="AX75" s="374" t="s">
        <v>196</v>
      </c>
      <c r="BB75"/>
      <c r="BC75" t="s">
        <v>1394</v>
      </c>
      <c r="BD75" s="428" t="s">
        <v>2079</v>
      </c>
    </row>
    <row r="76" spans="2:56" x14ac:dyDescent="0.3">
      <c r="B76" s="268"/>
      <c r="C76" s="374" t="s">
        <v>188</v>
      </c>
      <c r="D76" s="374">
        <v>4.0999999999999996</v>
      </c>
      <c r="E76" s="374">
        <v>20060925</v>
      </c>
      <c r="F76" s="374" t="s">
        <v>189</v>
      </c>
      <c r="G76" s="374" t="s">
        <v>189</v>
      </c>
      <c r="H76" s="374">
        <v>7</v>
      </c>
      <c r="I76" s="374">
        <v>52890</v>
      </c>
      <c r="J76" s="374">
        <v>12</v>
      </c>
      <c r="K76" s="374"/>
      <c r="L76" s="374"/>
      <c r="M76" s="374"/>
      <c r="N76" s="374"/>
      <c r="O76" s="374">
        <v>1</v>
      </c>
      <c r="P76" s="374">
        <v>3</v>
      </c>
      <c r="Q76" s="374">
        <v>2005</v>
      </c>
      <c r="R76" s="374">
        <v>20060515</v>
      </c>
      <c r="S76" s="374">
        <v>20060518</v>
      </c>
      <c r="T76" s="374" t="s">
        <v>1838</v>
      </c>
      <c r="U76" s="374" t="s">
        <v>1839</v>
      </c>
      <c r="V76" s="374" t="s">
        <v>1840</v>
      </c>
      <c r="W76" s="374" t="s">
        <v>191</v>
      </c>
      <c r="X76" s="374" t="s">
        <v>192</v>
      </c>
      <c r="Y76" s="374" t="s">
        <v>279</v>
      </c>
      <c r="Z76" s="374" t="s">
        <v>194</v>
      </c>
      <c r="AA76" s="374">
        <v>6.23</v>
      </c>
      <c r="AB76" s="374"/>
      <c r="AC76" s="374" t="s">
        <v>195</v>
      </c>
      <c r="AD76" s="374">
        <v>5000</v>
      </c>
      <c r="AE76" s="374">
        <v>61973</v>
      </c>
      <c r="AF76" s="374"/>
      <c r="AG76" s="374"/>
      <c r="AH76" s="374">
        <v>5000</v>
      </c>
      <c r="AI76" s="374">
        <v>489044</v>
      </c>
      <c r="AJ76" s="374">
        <v>0</v>
      </c>
      <c r="AK76" s="374">
        <v>1471</v>
      </c>
      <c r="AL76" s="374" t="s">
        <v>214</v>
      </c>
      <c r="AM76" s="374">
        <v>4.4699999999999997E-2</v>
      </c>
      <c r="AN76" s="374">
        <v>14</v>
      </c>
      <c r="AO76" s="374">
        <v>358</v>
      </c>
      <c r="AP76" s="374"/>
      <c r="AQ76" s="374" t="s">
        <v>2550</v>
      </c>
      <c r="AR76" s="374" t="s">
        <v>1842</v>
      </c>
      <c r="AS76" s="374" t="s">
        <v>1843</v>
      </c>
      <c r="AT76" s="374" t="s">
        <v>1842</v>
      </c>
      <c r="AU76" s="374" t="s">
        <v>231</v>
      </c>
      <c r="AV76" s="374" t="s">
        <v>572</v>
      </c>
      <c r="AW76" s="374" t="s">
        <v>1844</v>
      </c>
      <c r="AX76" s="374" t="s">
        <v>196</v>
      </c>
      <c r="BB76"/>
      <c r="BC76" t="s">
        <v>1394</v>
      </c>
      <c r="BD76" s="428" t="s">
        <v>1685</v>
      </c>
    </row>
    <row r="77" spans="2:56" x14ac:dyDescent="0.3">
      <c r="B77" s="268"/>
      <c r="C77" s="374" t="s">
        <v>188</v>
      </c>
      <c r="D77" s="374">
        <v>4.0999999999999996</v>
      </c>
      <c r="E77" s="374">
        <v>20070220</v>
      </c>
      <c r="F77" s="374" t="s">
        <v>189</v>
      </c>
      <c r="G77" s="374" t="s">
        <v>189</v>
      </c>
      <c r="H77" s="374">
        <v>7</v>
      </c>
      <c r="I77" s="374">
        <v>52891</v>
      </c>
      <c r="J77" s="374">
        <v>12</v>
      </c>
      <c r="K77" s="374"/>
      <c r="L77" s="374"/>
      <c r="M77" s="374"/>
      <c r="N77" s="374"/>
      <c r="O77" s="374">
        <v>1</v>
      </c>
      <c r="P77" s="374">
        <v>3</v>
      </c>
      <c r="Q77" s="374">
        <v>2005</v>
      </c>
      <c r="R77" s="374">
        <v>20060727</v>
      </c>
      <c r="S77" s="374">
        <v>20060804</v>
      </c>
      <c r="T77" s="374" t="s">
        <v>1832</v>
      </c>
      <c r="U77" s="374" t="s">
        <v>1833</v>
      </c>
      <c r="V77" s="374" t="s">
        <v>1834</v>
      </c>
      <c r="W77" s="374" t="s">
        <v>191</v>
      </c>
      <c r="X77" s="374" t="s">
        <v>192</v>
      </c>
      <c r="Y77" s="374" t="s">
        <v>193</v>
      </c>
      <c r="Z77" s="374" t="s">
        <v>194</v>
      </c>
      <c r="AA77" s="374">
        <v>8.86</v>
      </c>
      <c r="AB77" s="374"/>
      <c r="AC77" s="374" t="s">
        <v>195</v>
      </c>
      <c r="AD77" s="374">
        <v>5000</v>
      </c>
      <c r="AE77" s="374">
        <v>51767</v>
      </c>
      <c r="AF77" s="374"/>
      <c r="AG77" s="374"/>
      <c r="AH77" s="374">
        <v>5000</v>
      </c>
      <c r="AI77" s="374">
        <v>10352</v>
      </c>
      <c r="AJ77" s="374">
        <v>0</v>
      </c>
      <c r="AK77" s="374">
        <v>5</v>
      </c>
      <c r="AL77" s="374" t="s">
        <v>214</v>
      </c>
      <c r="AM77" s="374">
        <v>2E-3</v>
      </c>
      <c r="AN77" s="374">
        <v>33</v>
      </c>
      <c r="AO77" s="374">
        <v>500</v>
      </c>
      <c r="AP77" s="374"/>
      <c r="AQ77" s="374" t="s">
        <v>2551</v>
      </c>
      <c r="AR77" s="374" t="s">
        <v>1836</v>
      </c>
      <c r="AS77" s="374" t="s">
        <v>1837</v>
      </c>
      <c r="AT77" s="374" t="s">
        <v>1836</v>
      </c>
      <c r="AU77" s="374" t="s">
        <v>231</v>
      </c>
      <c r="AV77" s="374" t="s">
        <v>572</v>
      </c>
      <c r="AW77" s="374" t="s">
        <v>573</v>
      </c>
      <c r="AX77" s="374" t="s">
        <v>196</v>
      </c>
      <c r="BB77"/>
      <c r="BC77" t="s">
        <v>1394</v>
      </c>
      <c r="BD77" s="428" t="s">
        <v>1705</v>
      </c>
    </row>
    <row r="78" spans="2:56" x14ac:dyDescent="0.3">
      <c r="B78" s="268"/>
      <c r="C78" s="374" t="s">
        <v>188</v>
      </c>
      <c r="D78" s="374">
        <v>4.0999999999999996</v>
      </c>
      <c r="E78" s="374">
        <v>20070220</v>
      </c>
      <c r="F78" s="374" t="s">
        <v>189</v>
      </c>
      <c r="G78" s="374" t="s">
        <v>189</v>
      </c>
      <c r="H78" s="374">
        <v>7</v>
      </c>
      <c r="I78" s="374">
        <v>52892</v>
      </c>
      <c r="J78" s="374">
        <v>12</v>
      </c>
      <c r="K78" s="374"/>
      <c r="L78" s="374"/>
      <c r="M78" s="374"/>
      <c r="N78" s="374"/>
      <c r="O78" s="374">
        <v>1</v>
      </c>
      <c r="P78" s="374">
        <v>3</v>
      </c>
      <c r="Q78" s="374">
        <v>2005</v>
      </c>
      <c r="R78" s="374">
        <v>20060727</v>
      </c>
      <c r="S78" s="374">
        <v>20060804</v>
      </c>
      <c r="T78" s="374" t="s">
        <v>1832</v>
      </c>
      <c r="U78" s="374" t="s">
        <v>1833</v>
      </c>
      <c r="V78" s="374" t="s">
        <v>1834</v>
      </c>
      <c r="W78" s="374" t="s">
        <v>191</v>
      </c>
      <c r="X78" s="374" t="s">
        <v>192</v>
      </c>
      <c r="Y78" s="374" t="s">
        <v>193</v>
      </c>
      <c r="Z78" s="374" t="s">
        <v>194</v>
      </c>
      <c r="AA78" s="374">
        <v>8.86</v>
      </c>
      <c r="AB78" s="374"/>
      <c r="AC78" s="374" t="s">
        <v>195</v>
      </c>
      <c r="AD78" s="374">
        <v>5000</v>
      </c>
      <c r="AE78" s="374">
        <v>51623</v>
      </c>
      <c r="AF78" s="374"/>
      <c r="AG78" s="374"/>
      <c r="AH78" s="374">
        <v>5000</v>
      </c>
      <c r="AI78" s="374">
        <v>10950</v>
      </c>
      <c r="AJ78" s="374">
        <v>0</v>
      </c>
      <c r="AK78" s="374">
        <v>5</v>
      </c>
      <c r="AL78" s="374" t="s">
        <v>214</v>
      </c>
      <c r="AM78" s="374">
        <v>1.2E-2</v>
      </c>
      <c r="AN78" s="374">
        <v>28</v>
      </c>
      <c r="AO78" s="374">
        <v>500</v>
      </c>
      <c r="AP78" s="374"/>
      <c r="AQ78" s="374" t="s">
        <v>2551</v>
      </c>
      <c r="AR78" s="374" t="s">
        <v>1836</v>
      </c>
      <c r="AS78" s="374" t="s">
        <v>1837</v>
      </c>
      <c r="AT78" s="374" t="s">
        <v>1836</v>
      </c>
      <c r="AU78" s="374" t="s">
        <v>231</v>
      </c>
      <c r="AV78" s="374" t="s">
        <v>572</v>
      </c>
      <c r="AW78" s="374" t="s">
        <v>573</v>
      </c>
      <c r="AX78" s="374" t="s">
        <v>196</v>
      </c>
      <c r="BB78"/>
      <c r="BC78" t="s">
        <v>1394</v>
      </c>
      <c r="BD78" s="428" t="s">
        <v>1706</v>
      </c>
    </row>
    <row r="79" spans="2:56" x14ac:dyDescent="0.3">
      <c r="B79" s="268"/>
      <c r="C79" s="374" t="s">
        <v>188</v>
      </c>
      <c r="D79" s="374">
        <v>4.0999999999999996</v>
      </c>
      <c r="E79" s="374">
        <v>20070220</v>
      </c>
      <c r="F79" s="374" t="s">
        <v>189</v>
      </c>
      <c r="G79" s="374" t="s">
        <v>189</v>
      </c>
      <c r="H79" s="374">
        <v>7</v>
      </c>
      <c r="I79" s="374">
        <v>52893</v>
      </c>
      <c r="J79" s="374">
        <v>12</v>
      </c>
      <c r="K79" s="374"/>
      <c r="L79" s="374"/>
      <c r="M79" s="374"/>
      <c r="N79" s="374"/>
      <c r="O79" s="374">
        <v>1</v>
      </c>
      <c r="P79" s="374">
        <v>3</v>
      </c>
      <c r="Q79" s="374">
        <v>2005</v>
      </c>
      <c r="R79" s="374">
        <v>20060727</v>
      </c>
      <c r="S79" s="374">
        <v>20060804</v>
      </c>
      <c r="T79" s="374" t="s">
        <v>1832</v>
      </c>
      <c r="U79" s="374" t="s">
        <v>1833</v>
      </c>
      <c r="V79" s="374" t="s">
        <v>1834</v>
      </c>
      <c r="W79" s="374" t="s">
        <v>191</v>
      </c>
      <c r="X79" s="374" t="s">
        <v>192</v>
      </c>
      <c r="Y79" s="374" t="s">
        <v>193</v>
      </c>
      <c r="Z79" s="374" t="s">
        <v>194</v>
      </c>
      <c r="AA79" s="374">
        <v>6.55</v>
      </c>
      <c r="AB79" s="374"/>
      <c r="AC79" s="374" t="s">
        <v>195</v>
      </c>
      <c r="AD79" s="374">
        <v>5000</v>
      </c>
      <c r="AE79" s="374">
        <v>51565</v>
      </c>
      <c r="AF79" s="374"/>
      <c r="AG79" s="374"/>
      <c r="AH79" s="374">
        <v>5000</v>
      </c>
      <c r="AI79" s="374">
        <v>12097</v>
      </c>
      <c r="AJ79" s="374">
        <v>0</v>
      </c>
      <c r="AK79" s="374">
        <v>5</v>
      </c>
      <c r="AL79" s="374" t="s">
        <v>214</v>
      </c>
      <c r="AM79" s="374">
        <v>0.03</v>
      </c>
      <c r="AN79" s="374">
        <v>26</v>
      </c>
      <c r="AO79" s="374">
        <v>500</v>
      </c>
      <c r="AP79" s="374"/>
      <c r="AQ79" s="374" t="s">
        <v>2551</v>
      </c>
      <c r="AR79" s="374" t="s">
        <v>1836</v>
      </c>
      <c r="AS79" s="374" t="s">
        <v>1837</v>
      </c>
      <c r="AT79" s="374" t="s">
        <v>1836</v>
      </c>
      <c r="AU79" s="374" t="s">
        <v>231</v>
      </c>
      <c r="AV79" s="374" t="s">
        <v>572</v>
      </c>
      <c r="AW79" s="374" t="s">
        <v>573</v>
      </c>
      <c r="AX79" s="374" t="s">
        <v>196</v>
      </c>
      <c r="BB79"/>
      <c r="BC79" t="s">
        <v>1394</v>
      </c>
      <c r="BD79" s="428" t="s">
        <v>1707</v>
      </c>
    </row>
    <row r="80" spans="2:56" x14ac:dyDescent="0.3">
      <c r="B80" s="268"/>
      <c r="C80" s="374" t="s">
        <v>188</v>
      </c>
      <c r="D80" s="374">
        <v>4.0999999999999996</v>
      </c>
      <c r="E80" s="374">
        <v>20070220</v>
      </c>
      <c r="F80" s="374" t="s">
        <v>189</v>
      </c>
      <c r="G80" s="374" t="s">
        <v>189</v>
      </c>
      <c r="H80" s="374">
        <v>7</v>
      </c>
      <c r="I80" s="374">
        <v>52894</v>
      </c>
      <c r="J80" s="374">
        <v>12</v>
      </c>
      <c r="K80" s="374"/>
      <c r="L80" s="374"/>
      <c r="M80" s="374"/>
      <c r="N80" s="374"/>
      <c r="O80" s="374">
        <v>1</v>
      </c>
      <c r="P80" s="374">
        <v>3</v>
      </c>
      <c r="Q80" s="374">
        <v>2005</v>
      </c>
      <c r="R80" s="374">
        <v>20060727</v>
      </c>
      <c r="S80" s="374">
        <v>20060804</v>
      </c>
      <c r="T80" s="374" t="s">
        <v>1832</v>
      </c>
      <c r="U80" s="374" t="s">
        <v>1833</v>
      </c>
      <c r="V80" s="374" t="s">
        <v>1834</v>
      </c>
      <c r="W80" s="374" t="s">
        <v>191</v>
      </c>
      <c r="X80" s="374" t="s">
        <v>192</v>
      </c>
      <c r="Y80" s="374" t="s">
        <v>193</v>
      </c>
      <c r="Z80" s="374" t="s">
        <v>194</v>
      </c>
      <c r="AA80" s="374">
        <v>6.56</v>
      </c>
      <c r="AB80" s="374"/>
      <c r="AC80" s="374" t="s">
        <v>195</v>
      </c>
      <c r="AD80" s="374">
        <v>5000</v>
      </c>
      <c r="AE80" s="374">
        <v>51868</v>
      </c>
      <c r="AF80" s="374"/>
      <c r="AG80" s="374"/>
      <c r="AH80" s="374">
        <v>5000</v>
      </c>
      <c r="AI80" s="374">
        <v>11645</v>
      </c>
      <c r="AJ80" s="374">
        <v>0</v>
      </c>
      <c r="AK80" s="374">
        <v>5</v>
      </c>
      <c r="AL80" s="374" t="s">
        <v>214</v>
      </c>
      <c r="AM80" s="374">
        <v>2.1999999999999999E-2</v>
      </c>
      <c r="AN80" s="374">
        <v>24</v>
      </c>
      <c r="AO80" s="374">
        <v>500</v>
      </c>
      <c r="AP80" s="374"/>
      <c r="AQ80" s="374" t="s">
        <v>2551</v>
      </c>
      <c r="AR80" s="374" t="s">
        <v>1836</v>
      </c>
      <c r="AS80" s="374" t="s">
        <v>1837</v>
      </c>
      <c r="AT80" s="374" t="s">
        <v>1836</v>
      </c>
      <c r="AU80" s="374" t="s">
        <v>231</v>
      </c>
      <c r="AV80" s="374" t="s">
        <v>572</v>
      </c>
      <c r="AW80" s="374" t="s">
        <v>573</v>
      </c>
      <c r="AX80" s="374" t="s">
        <v>196</v>
      </c>
      <c r="BB80"/>
      <c r="BC80" t="s">
        <v>1394</v>
      </c>
      <c r="BD80" s="428" t="s">
        <v>1708</v>
      </c>
    </row>
    <row r="81" spans="2:56" x14ac:dyDescent="0.3">
      <c r="B81" s="268"/>
      <c r="C81" s="374" t="s">
        <v>188</v>
      </c>
      <c r="D81" s="374">
        <v>4.0999999999999996</v>
      </c>
      <c r="E81" s="374">
        <v>20080115</v>
      </c>
      <c r="F81" s="374" t="s">
        <v>189</v>
      </c>
      <c r="G81" s="374" t="s">
        <v>189</v>
      </c>
      <c r="H81" s="374">
        <v>7</v>
      </c>
      <c r="I81" s="374">
        <v>52895</v>
      </c>
      <c r="J81" s="374">
        <v>12</v>
      </c>
      <c r="K81" s="374"/>
      <c r="L81" s="374"/>
      <c r="M81" s="374" t="s">
        <v>250</v>
      </c>
      <c r="N81" s="374" t="s">
        <v>862</v>
      </c>
      <c r="O81" s="374">
        <v>1</v>
      </c>
      <c r="P81" s="374">
        <v>3</v>
      </c>
      <c r="Q81" s="374">
        <v>2006</v>
      </c>
      <c r="R81" s="374">
        <v>20070309</v>
      </c>
      <c r="S81" s="374">
        <v>20070309</v>
      </c>
      <c r="T81" s="374" t="s">
        <v>845</v>
      </c>
      <c r="U81" s="374" t="s">
        <v>846</v>
      </c>
      <c r="V81" s="374" t="s">
        <v>847</v>
      </c>
      <c r="W81" s="374" t="s">
        <v>213</v>
      </c>
      <c r="X81" s="374" t="s">
        <v>192</v>
      </c>
      <c r="Y81" s="374" t="s">
        <v>279</v>
      </c>
      <c r="Z81" s="374" t="s">
        <v>194</v>
      </c>
      <c r="AA81" s="374">
        <v>4.41</v>
      </c>
      <c r="AB81" s="374">
        <v>75</v>
      </c>
      <c r="AC81" s="374" t="s">
        <v>195</v>
      </c>
      <c r="AD81" s="374">
        <v>5000</v>
      </c>
      <c r="AE81" s="374">
        <v>49701</v>
      </c>
      <c r="AF81" s="374"/>
      <c r="AG81" s="374"/>
      <c r="AH81" s="374">
        <v>5000</v>
      </c>
      <c r="AI81" s="374">
        <v>282235</v>
      </c>
      <c r="AJ81" s="374"/>
      <c r="AK81" s="374"/>
      <c r="AL81" s="374" t="s">
        <v>214</v>
      </c>
      <c r="AM81" s="374">
        <v>0</v>
      </c>
      <c r="AN81" s="374">
        <v>22</v>
      </c>
      <c r="AO81" s="374">
        <v>509</v>
      </c>
      <c r="AP81" s="374"/>
      <c r="AQ81" s="374" t="s">
        <v>854</v>
      </c>
      <c r="AR81" s="374" t="s">
        <v>849</v>
      </c>
      <c r="AS81" s="374" t="s">
        <v>850</v>
      </c>
      <c r="AT81" s="374" t="s">
        <v>849</v>
      </c>
      <c r="AU81" s="374" t="s">
        <v>231</v>
      </c>
      <c r="AV81" s="374" t="s">
        <v>851</v>
      </c>
      <c r="AW81" s="374" t="s">
        <v>852</v>
      </c>
      <c r="AX81" s="374" t="s">
        <v>196</v>
      </c>
      <c r="BB81"/>
      <c r="BC81" t="s">
        <v>1394</v>
      </c>
      <c r="BD81" s="428" t="s">
        <v>1709</v>
      </c>
    </row>
    <row r="82" spans="2:56" x14ac:dyDescent="0.3">
      <c r="B82" s="268"/>
      <c r="C82" s="374" t="s">
        <v>188</v>
      </c>
      <c r="D82" s="374">
        <v>4.0999999999999996</v>
      </c>
      <c r="E82" s="374">
        <v>20080115</v>
      </c>
      <c r="F82" s="374" t="s">
        <v>189</v>
      </c>
      <c r="G82" s="374" t="s">
        <v>189</v>
      </c>
      <c r="H82" s="374">
        <v>7</v>
      </c>
      <c r="I82" s="374">
        <v>52897</v>
      </c>
      <c r="J82" s="374">
        <v>12</v>
      </c>
      <c r="K82" s="374"/>
      <c r="L82" s="374"/>
      <c r="M82" s="374" t="s">
        <v>250</v>
      </c>
      <c r="N82" s="374" t="s">
        <v>857</v>
      </c>
      <c r="O82" s="374">
        <v>1</v>
      </c>
      <c r="P82" s="374">
        <v>3</v>
      </c>
      <c r="Q82" s="374">
        <v>2006</v>
      </c>
      <c r="R82" s="374">
        <v>20070305</v>
      </c>
      <c r="S82" s="374">
        <v>20070305</v>
      </c>
      <c r="T82" s="374" t="s">
        <v>845</v>
      </c>
      <c r="U82" s="374" t="s">
        <v>846</v>
      </c>
      <c r="V82" s="374" t="s">
        <v>847</v>
      </c>
      <c r="W82" s="374" t="s">
        <v>213</v>
      </c>
      <c r="X82" s="374" t="s">
        <v>192</v>
      </c>
      <c r="Y82" s="374" t="s">
        <v>279</v>
      </c>
      <c r="Z82" s="374" t="s">
        <v>194</v>
      </c>
      <c r="AA82" s="374">
        <v>3.23</v>
      </c>
      <c r="AB82" s="374">
        <v>72</v>
      </c>
      <c r="AC82" s="374" t="s">
        <v>195</v>
      </c>
      <c r="AD82" s="374">
        <v>5000</v>
      </c>
      <c r="AE82" s="374">
        <v>49657</v>
      </c>
      <c r="AF82" s="374"/>
      <c r="AG82" s="374"/>
      <c r="AH82" s="374">
        <v>5000</v>
      </c>
      <c r="AI82" s="374">
        <v>5721992</v>
      </c>
      <c r="AJ82" s="374"/>
      <c r="AK82" s="374"/>
      <c r="AL82" s="374" t="s">
        <v>214</v>
      </c>
      <c r="AM82" s="374">
        <v>0</v>
      </c>
      <c r="AN82" s="374">
        <v>12</v>
      </c>
      <c r="AO82" s="374">
        <v>429</v>
      </c>
      <c r="AP82" s="374"/>
      <c r="AQ82" s="374" t="s">
        <v>858</v>
      </c>
      <c r="AR82" s="374" t="s">
        <v>849</v>
      </c>
      <c r="AS82" s="374" t="s">
        <v>850</v>
      </c>
      <c r="AT82" s="374" t="s">
        <v>849</v>
      </c>
      <c r="AU82" s="374" t="s">
        <v>231</v>
      </c>
      <c r="AV82" s="374" t="s">
        <v>851</v>
      </c>
      <c r="AW82" s="374" t="s">
        <v>852</v>
      </c>
      <c r="AX82" s="374" t="s">
        <v>196</v>
      </c>
      <c r="BB82"/>
      <c r="BC82" t="s">
        <v>1394</v>
      </c>
      <c r="BD82" s="428" t="s">
        <v>1710</v>
      </c>
    </row>
    <row r="83" spans="2:56" x14ac:dyDescent="0.3">
      <c r="B83" s="268"/>
      <c r="C83" s="374" t="s">
        <v>188</v>
      </c>
      <c r="D83" s="374">
        <v>4.0999999999999996</v>
      </c>
      <c r="E83" s="374">
        <v>20070321</v>
      </c>
      <c r="F83" s="374" t="s">
        <v>189</v>
      </c>
      <c r="G83" s="374" t="s">
        <v>189</v>
      </c>
      <c r="H83" s="374">
        <v>7</v>
      </c>
      <c r="I83" s="374">
        <v>52971</v>
      </c>
      <c r="J83" s="374">
        <v>12</v>
      </c>
      <c r="K83" s="374"/>
      <c r="L83" s="374"/>
      <c r="M83" s="374" t="s">
        <v>250</v>
      </c>
      <c r="N83" s="374" t="s">
        <v>863</v>
      </c>
      <c r="O83" s="374">
        <v>1</v>
      </c>
      <c r="P83" s="374">
        <v>3</v>
      </c>
      <c r="Q83" s="374">
        <v>2005</v>
      </c>
      <c r="R83" s="374">
        <v>20060302</v>
      </c>
      <c r="S83" s="374">
        <v>20060302</v>
      </c>
      <c r="T83" s="374" t="s">
        <v>845</v>
      </c>
      <c r="U83" s="374" t="s">
        <v>846</v>
      </c>
      <c r="V83" s="374" t="s">
        <v>847</v>
      </c>
      <c r="W83" s="374" t="s">
        <v>213</v>
      </c>
      <c r="X83" s="374" t="s">
        <v>192</v>
      </c>
      <c r="Y83" s="374" t="s">
        <v>279</v>
      </c>
      <c r="Z83" s="374" t="s">
        <v>194</v>
      </c>
      <c r="AA83" s="374">
        <v>3.19</v>
      </c>
      <c r="AB83" s="374">
        <v>68</v>
      </c>
      <c r="AC83" s="374" t="s">
        <v>195</v>
      </c>
      <c r="AD83" s="374">
        <v>5000</v>
      </c>
      <c r="AE83" s="374">
        <v>73383</v>
      </c>
      <c r="AF83" s="374"/>
      <c r="AG83" s="374"/>
      <c r="AH83" s="374">
        <v>5000</v>
      </c>
      <c r="AI83" s="374">
        <v>3513631</v>
      </c>
      <c r="AJ83" s="374"/>
      <c r="AK83" s="374"/>
      <c r="AL83" s="374" t="s">
        <v>214</v>
      </c>
      <c r="AM83" s="374">
        <v>2.9000000000000001E-2</v>
      </c>
      <c r="AN83" s="374">
        <v>20</v>
      </c>
      <c r="AO83" s="374">
        <v>531</v>
      </c>
      <c r="AP83" s="374"/>
      <c r="AQ83" s="374" t="s">
        <v>860</v>
      </c>
      <c r="AR83" s="374" t="s">
        <v>849</v>
      </c>
      <c r="AS83" s="374" t="s">
        <v>850</v>
      </c>
      <c r="AT83" s="374" t="s">
        <v>849</v>
      </c>
      <c r="AU83" s="374" t="s">
        <v>231</v>
      </c>
      <c r="AV83" s="374" t="s">
        <v>851</v>
      </c>
      <c r="AW83" s="374" t="s">
        <v>852</v>
      </c>
      <c r="AX83" s="374" t="s">
        <v>196</v>
      </c>
      <c r="BB83"/>
      <c r="BC83" t="s">
        <v>1394</v>
      </c>
      <c r="BD83" s="428" t="s">
        <v>1711</v>
      </c>
    </row>
    <row r="84" spans="2:56" x14ac:dyDescent="0.3">
      <c r="B84" s="268"/>
      <c r="C84" s="374" t="s">
        <v>188</v>
      </c>
      <c r="D84" s="374">
        <v>4.0999999999999996</v>
      </c>
      <c r="E84" s="374">
        <v>20070321</v>
      </c>
      <c r="F84" s="374" t="s">
        <v>189</v>
      </c>
      <c r="G84" s="374" t="s">
        <v>189</v>
      </c>
      <c r="H84" s="374">
        <v>7</v>
      </c>
      <c r="I84" s="374">
        <v>52972</v>
      </c>
      <c r="J84" s="374">
        <v>12</v>
      </c>
      <c r="K84" s="374"/>
      <c r="L84" s="374"/>
      <c r="M84" s="374" t="s">
        <v>250</v>
      </c>
      <c r="N84" s="374" t="s">
        <v>863</v>
      </c>
      <c r="O84" s="374">
        <v>1</v>
      </c>
      <c r="P84" s="374">
        <v>3</v>
      </c>
      <c r="Q84" s="374">
        <v>2005</v>
      </c>
      <c r="R84" s="374">
        <v>20060302</v>
      </c>
      <c r="S84" s="374">
        <v>20060302</v>
      </c>
      <c r="T84" s="374" t="s">
        <v>845</v>
      </c>
      <c r="U84" s="374" t="s">
        <v>846</v>
      </c>
      <c r="V84" s="374" t="s">
        <v>847</v>
      </c>
      <c r="W84" s="374" t="s">
        <v>213</v>
      </c>
      <c r="X84" s="374" t="s">
        <v>192</v>
      </c>
      <c r="Y84" s="374" t="s">
        <v>279</v>
      </c>
      <c r="Z84" s="374" t="s">
        <v>194</v>
      </c>
      <c r="AA84" s="374">
        <v>3.19</v>
      </c>
      <c r="AB84" s="374">
        <v>68</v>
      </c>
      <c r="AC84" s="374" t="s">
        <v>195</v>
      </c>
      <c r="AD84" s="374">
        <v>5000</v>
      </c>
      <c r="AE84" s="374">
        <v>74317</v>
      </c>
      <c r="AF84" s="374"/>
      <c r="AG84" s="374"/>
      <c r="AH84" s="374">
        <v>5000</v>
      </c>
      <c r="AI84" s="374">
        <v>3780196</v>
      </c>
      <c r="AJ84" s="374"/>
      <c r="AK84" s="374"/>
      <c r="AL84" s="374" t="s">
        <v>214</v>
      </c>
      <c r="AM84" s="374">
        <v>1.7999999999999999E-2</v>
      </c>
      <c r="AN84" s="374">
        <v>16</v>
      </c>
      <c r="AO84" s="374">
        <v>514</v>
      </c>
      <c r="AP84" s="374"/>
      <c r="AQ84" s="374" t="s">
        <v>860</v>
      </c>
      <c r="AR84" s="374" t="s">
        <v>849</v>
      </c>
      <c r="AS84" s="374" t="s">
        <v>850</v>
      </c>
      <c r="AT84" s="374" t="s">
        <v>849</v>
      </c>
      <c r="AU84" s="374" t="s">
        <v>231</v>
      </c>
      <c r="AV84" s="374" t="s">
        <v>851</v>
      </c>
      <c r="AW84" s="374" t="s">
        <v>852</v>
      </c>
      <c r="AX84" s="374" t="s">
        <v>196</v>
      </c>
      <c r="BB84"/>
      <c r="BC84" t="s">
        <v>1394</v>
      </c>
      <c r="BD84" s="428" t="s">
        <v>1740</v>
      </c>
    </row>
    <row r="85" spans="2:56" x14ac:dyDescent="0.3">
      <c r="B85" s="268"/>
      <c r="C85" s="374" t="s">
        <v>188</v>
      </c>
      <c r="D85" s="374">
        <v>4.0999999999999996</v>
      </c>
      <c r="E85" s="374">
        <v>20090318</v>
      </c>
      <c r="F85" s="374" t="s">
        <v>189</v>
      </c>
      <c r="G85" s="374" t="s">
        <v>189</v>
      </c>
      <c r="H85" s="374">
        <v>7</v>
      </c>
      <c r="I85" s="374">
        <v>52978</v>
      </c>
      <c r="J85" s="374">
        <v>12</v>
      </c>
      <c r="K85" s="374"/>
      <c r="L85" s="374"/>
      <c r="M85" s="374" t="s">
        <v>250</v>
      </c>
      <c r="N85" s="374" t="s">
        <v>864</v>
      </c>
      <c r="O85" s="374">
        <v>1</v>
      </c>
      <c r="P85" s="374">
        <v>3</v>
      </c>
      <c r="Q85" s="374">
        <v>2007</v>
      </c>
      <c r="R85" s="374">
        <v>20080306</v>
      </c>
      <c r="S85" s="374">
        <v>20080306</v>
      </c>
      <c r="T85" s="374" t="s">
        <v>845</v>
      </c>
      <c r="U85" s="374" t="s">
        <v>846</v>
      </c>
      <c r="V85" s="374" t="s">
        <v>847</v>
      </c>
      <c r="W85" s="374" t="s">
        <v>213</v>
      </c>
      <c r="X85" s="374" t="s">
        <v>192</v>
      </c>
      <c r="Y85" s="374" t="s">
        <v>279</v>
      </c>
      <c r="Z85" s="374" t="s">
        <v>194</v>
      </c>
      <c r="AA85" s="374">
        <v>3.4</v>
      </c>
      <c r="AB85" s="374">
        <v>72</v>
      </c>
      <c r="AC85" s="374" t="s">
        <v>195</v>
      </c>
      <c r="AD85" s="374">
        <v>5000</v>
      </c>
      <c r="AE85" s="374">
        <v>74087</v>
      </c>
      <c r="AF85" s="374"/>
      <c r="AG85" s="374"/>
      <c r="AH85" s="374">
        <v>5000</v>
      </c>
      <c r="AI85" s="374">
        <v>1686682</v>
      </c>
      <c r="AJ85" s="374"/>
      <c r="AK85" s="374"/>
      <c r="AL85" s="374" t="s">
        <v>214</v>
      </c>
      <c r="AM85" s="374">
        <v>2.5000000000000001E-2</v>
      </c>
      <c r="AN85" s="374">
        <v>25</v>
      </c>
      <c r="AO85" s="374">
        <v>518</v>
      </c>
      <c r="AP85" s="374"/>
      <c r="AQ85" s="374" t="s">
        <v>848</v>
      </c>
      <c r="AR85" s="374" t="s">
        <v>849</v>
      </c>
      <c r="AS85" s="374" t="s">
        <v>850</v>
      </c>
      <c r="AT85" s="374" t="s">
        <v>849</v>
      </c>
      <c r="AU85" s="374" t="s">
        <v>231</v>
      </c>
      <c r="AV85" s="374" t="s">
        <v>851</v>
      </c>
      <c r="AW85" s="374" t="s">
        <v>852</v>
      </c>
      <c r="AX85" s="374" t="s">
        <v>196</v>
      </c>
      <c r="BB85"/>
      <c r="BC85" t="s">
        <v>1394</v>
      </c>
      <c r="BD85" s="428" t="s">
        <v>1741</v>
      </c>
    </row>
    <row r="86" spans="2:56" x14ac:dyDescent="0.3">
      <c r="B86" s="268"/>
      <c r="C86" s="374" t="s">
        <v>188</v>
      </c>
      <c r="D86" s="374">
        <v>4.0999999999999996</v>
      </c>
      <c r="E86" s="374">
        <v>20080604</v>
      </c>
      <c r="F86" s="374" t="s">
        <v>189</v>
      </c>
      <c r="G86" s="374" t="s">
        <v>189</v>
      </c>
      <c r="H86" s="374">
        <v>7</v>
      </c>
      <c r="I86" s="374">
        <v>53391</v>
      </c>
      <c r="J86" s="374">
        <v>12</v>
      </c>
      <c r="K86" s="374"/>
      <c r="L86" s="374"/>
      <c r="M86" s="374"/>
      <c r="N86" s="374"/>
      <c r="O86" s="374">
        <v>1</v>
      </c>
      <c r="P86" s="374">
        <v>3</v>
      </c>
      <c r="Q86" s="374">
        <v>2006</v>
      </c>
      <c r="R86" s="374">
        <v>20070530</v>
      </c>
      <c r="S86" s="374">
        <v>20070608</v>
      </c>
      <c r="T86" s="374" t="s">
        <v>1838</v>
      </c>
      <c r="U86" s="374" t="s">
        <v>1839</v>
      </c>
      <c r="V86" s="374" t="s">
        <v>1840</v>
      </c>
      <c r="W86" s="374" t="s">
        <v>191</v>
      </c>
      <c r="X86" s="374" t="s">
        <v>192</v>
      </c>
      <c r="Y86" s="374" t="s">
        <v>279</v>
      </c>
      <c r="Z86" s="374" t="s">
        <v>194</v>
      </c>
      <c r="AA86" s="374">
        <v>6.72</v>
      </c>
      <c r="AB86" s="374"/>
      <c r="AC86" s="374" t="s">
        <v>195</v>
      </c>
      <c r="AD86" s="374">
        <v>5000</v>
      </c>
      <c r="AE86" s="374">
        <v>54980</v>
      </c>
      <c r="AF86" s="374"/>
      <c r="AG86" s="374"/>
      <c r="AH86" s="374">
        <v>5000</v>
      </c>
      <c r="AI86" s="374">
        <v>366399</v>
      </c>
      <c r="AJ86" s="374">
        <v>0</v>
      </c>
      <c r="AK86" s="374">
        <v>38</v>
      </c>
      <c r="AL86" s="374" t="s">
        <v>214</v>
      </c>
      <c r="AM86" s="374">
        <v>0.16</v>
      </c>
      <c r="AN86" s="374">
        <v>32</v>
      </c>
      <c r="AO86" s="374">
        <v>500</v>
      </c>
      <c r="AP86" s="374"/>
      <c r="AQ86" s="374" t="s">
        <v>2552</v>
      </c>
      <c r="AR86" s="374" t="s">
        <v>1842</v>
      </c>
      <c r="AS86" s="374" t="s">
        <v>1843</v>
      </c>
      <c r="AT86" s="374" t="s">
        <v>1842</v>
      </c>
      <c r="AU86" s="374" t="s">
        <v>231</v>
      </c>
      <c r="AV86" s="374" t="s">
        <v>572</v>
      </c>
      <c r="AW86" s="374" t="s">
        <v>1844</v>
      </c>
      <c r="AX86" s="374" t="s">
        <v>196</v>
      </c>
      <c r="BB86"/>
      <c r="BC86" t="s">
        <v>1394</v>
      </c>
      <c r="BD86" s="428" t="s">
        <v>1743</v>
      </c>
    </row>
    <row r="87" spans="2:56" x14ac:dyDescent="0.3">
      <c r="B87" s="268"/>
      <c r="C87" s="374" t="s">
        <v>188</v>
      </c>
      <c r="D87" s="374">
        <v>4.0999999999999996</v>
      </c>
      <c r="E87" s="374">
        <v>20080604</v>
      </c>
      <c r="F87" s="374" t="s">
        <v>189</v>
      </c>
      <c r="G87" s="374" t="s">
        <v>189</v>
      </c>
      <c r="H87" s="374">
        <v>7</v>
      </c>
      <c r="I87" s="374">
        <v>53392</v>
      </c>
      <c r="J87" s="374">
        <v>12</v>
      </c>
      <c r="K87" s="374"/>
      <c r="L87" s="374"/>
      <c r="M87" s="374"/>
      <c r="N87" s="374"/>
      <c r="O87" s="374">
        <v>1</v>
      </c>
      <c r="P87" s="374">
        <v>3</v>
      </c>
      <c r="Q87" s="374">
        <v>2006</v>
      </c>
      <c r="R87" s="374">
        <v>20070530</v>
      </c>
      <c r="S87" s="374">
        <v>20070608</v>
      </c>
      <c r="T87" s="374" t="s">
        <v>1838</v>
      </c>
      <c r="U87" s="374" t="s">
        <v>1839</v>
      </c>
      <c r="V87" s="374" t="s">
        <v>1840</v>
      </c>
      <c r="W87" s="374" t="s">
        <v>191</v>
      </c>
      <c r="X87" s="374" t="s">
        <v>192</v>
      </c>
      <c r="Y87" s="374" t="s">
        <v>279</v>
      </c>
      <c r="Z87" s="374" t="s">
        <v>194</v>
      </c>
      <c r="AA87" s="374">
        <v>6.32</v>
      </c>
      <c r="AB87" s="374"/>
      <c r="AC87" s="374" t="s">
        <v>195</v>
      </c>
      <c r="AD87" s="374">
        <v>5000</v>
      </c>
      <c r="AE87" s="374">
        <v>66726</v>
      </c>
      <c r="AF87" s="374"/>
      <c r="AG87" s="374"/>
      <c r="AH87" s="374">
        <v>5000</v>
      </c>
      <c r="AI87" s="374">
        <v>368070</v>
      </c>
      <c r="AJ87" s="374">
        <v>0</v>
      </c>
      <c r="AK87" s="374">
        <v>39</v>
      </c>
      <c r="AL87" s="374" t="s">
        <v>214</v>
      </c>
      <c r="AM87" s="374">
        <v>1.2E-2</v>
      </c>
      <c r="AN87" s="374">
        <v>10</v>
      </c>
      <c r="AO87" s="374">
        <v>500</v>
      </c>
      <c r="AP87" s="374"/>
      <c r="AQ87" s="374" t="s">
        <v>2552</v>
      </c>
      <c r="AR87" s="374" t="s">
        <v>1842</v>
      </c>
      <c r="AS87" s="374" t="s">
        <v>1843</v>
      </c>
      <c r="AT87" s="374" t="s">
        <v>1842</v>
      </c>
      <c r="AU87" s="374" t="s">
        <v>231</v>
      </c>
      <c r="AV87" s="374" t="s">
        <v>572</v>
      </c>
      <c r="AW87" s="374" t="s">
        <v>1844</v>
      </c>
      <c r="AX87" s="374" t="s">
        <v>196</v>
      </c>
      <c r="BB87"/>
      <c r="BC87" t="s">
        <v>1394</v>
      </c>
      <c r="BD87" s="428" t="s">
        <v>1751</v>
      </c>
    </row>
    <row r="88" spans="2:56" x14ac:dyDescent="0.3">
      <c r="B88" s="268"/>
      <c r="C88" s="374" t="s">
        <v>188</v>
      </c>
      <c r="D88" s="374">
        <v>4.0999999999999996</v>
      </c>
      <c r="E88" s="374">
        <v>20080604</v>
      </c>
      <c r="F88" s="374" t="s">
        <v>189</v>
      </c>
      <c r="G88" s="374" t="s">
        <v>189</v>
      </c>
      <c r="H88" s="374">
        <v>7</v>
      </c>
      <c r="I88" s="374">
        <v>53393</v>
      </c>
      <c r="J88" s="374">
        <v>12</v>
      </c>
      <c r="K88" s="374"/>
      <c r="L88" s="374"/>
      <c r="M88" s="374"/>
      <c r="N88" s="374"/>
      <c r="O88" s="374">
        <v>1</v>
      </c>
      <c r="P88" s="374">
        <v>3</v>
      </c>
      <c r="Q88" s="374">
        <v>2006</v>
      </c>
      <c r="R88" s="374">
        <v>20070530</v>
      </c>
      <c r="S88" s="374">
        <v>20070608</v>
      </c>
      <c r="T88" s="374" t="s">
        <v>1838</v>
      </c>
      <c r="U88" s="374" t="s">
        <v>1839</v>
      </c>
      <c r="V88" s="374" t="s">
        <v>1840</v>
      </c>
      <c r="W88" s="374" t="s">
        <v>191</v>
      </c>
      <c r="X88" s="374" t="s">
        <v>192</v>
      </c>
      <c r="Y88" s="374" t="s">
        <v>279</v>
      </c>
      <c r="Z88" s="374" t="s">
        <v>194</v>
      </c>
      <c r="AA88" s="374">
        <v>5.71</v>
      </c>
      <c r="AB88" s="374"/>
      <c r="AC88" s="374" t="s">
        <v>195</v>
      </c>
      <c r="AD88" s="374">
        <v>5000</v>
      </c>
      <c r="AE88" s="374">
        <v>6724</v>
      </c>
      <c r="AF88" s="374"/>
      <c r="AG88" s="374"/>
      <c r="AH88" s="374">
        <v>5000</v>
      </c>
      <c r="AI88" s="374">
        <v>365656</v>
      </c>
      <c r="AJ88" s="374">
        <v>0</v>
      </c>
      <c r="AK88" s="374">
        <v>39</v>
      </c>
      <c r="AL88" s="374" t="s">
        <v>214</v>
      </c>
      <c r="AM88" s="374">
        <v>0</v>
      </c>
      <c r="AN88" s="374">
        <v>6</v>
      </c>
      <c r="AO88" s="374">
        <v>500</v>
      </c>
      <c r="AP88" s="374"/>
      <c r="AQ88" s="374" t="s">
        <v>2552</v>
      </c>
      <c r="AR88" s="374" t="s">
        <v>1842</v>
      </c>
      <c r="AS88" s="374" t="s">
        <v>1843</v>
      </c>
      <c r="AT88" s="374" t="s">
        <v>1842</v>
      </c>
      <c r="AU88" s="374" t="s">
        <v>231</v>
      </c>
      <c r="AV88" s="374" t="s">
        <v>572</v>
      </c>
      <c r="AW88" s="374" t="s">
        <v>1844</v>
      </c>
      <c r="AX88" s="374" t="s">
        <v>196</v>
      </c>
      <c r="BB88"/>
      <c r="BC88" t="s">
        <v>1394</v>
      </c>
      <c r="BD88" s="428" t="s">
        <v>1752</v>
      </c>
    </row>
    <row r="89" spans="2:56" x14ac:dyDescent="0.3">
      <c r="B89" s="268"/>
      <c r="C89" s="374" t="s">
        <v>188</v>
      </c>
      <c r="D89" s="374">
        <v>4.0999999999999996</v>
      </c>
      <c r="E89" s="374">
        <v>20080604</v>
      </c>
      <c r="F89" s="374" t="s">
        <v>189</v>
      </c>
      <c r="G89" s="374" t="s">
        <v>189</v>
      </c>
      <c r="H89" s="374">
        <v>7</v>
      </c>
      <c r="I89" s="374">
        <v>53394</v>
      </c>
      <c r="J89" s="374">
        <v>12</v>
      </c>
      <c r="K89" s="374"/>
      <c r="L89" s="374"/>
      <c r="M89" s="374"/>
      <c r="N89" s="374"/>
      <c r="O89" s="374">
        <v>1</v>
      </c>
      <c r="P89" s="374">
        <v>3</v>
      </c>
      <c r="Q89" s="374">
        <v>2006</v>
      </c>
      <c r="R89" s="374">
        <v>20070530</v>
      </c>
      <c r="S89" s="374">
        <v>20070608</v>
      </c>
      <c r="T89" s="374" t="s">
        <v>1838</v>
      </c>
      <c r="U89" s="374" t="s">
        <v>1839</v>
      </c>
      <c r="V89" s="374" t="s">
        <v>1840</v>
      </c>
      <c r="W89" s="374" t="s">
        <v>191</v>
      </c>
      <c r="X89" s="374" t="s">
        <v>192</v>
      </c>
      <c r="Y89" s="374" t="s">
        <v>279</v>
      </c>
      <c r="Z89" s="374" t="s">
        <v>194</v>
      </c>
      <c r="AA89" s="374">
        <v>5.76</v>
      </c>
      <c r="AB89" s="374"/>
      <c r="AC89" s="374" t="s">
        <v>195</v>
      </c>
      <c r="AD89" s="374">
        <v>5000</v>
      </c>
      <c r="AE89" s="374">
        <v>66184</v>
      </c>
      <c r="AF89" s="374"/>
      <c r="AG89" s="374"/>
      <c r="AH89" s="374">
        <v>5000</v>
      </c>
      <c r="AI89" s="374">
        <v>363346</v>
      </c>
      <c r="AJ89" s="374">
        <v>0</v>
      </c>
      <c r="AK89" s="374">
        <v>38</v>
      </c>
      <c r="AL89" s="374" t="s">
        <v>214</v>
      </c>
      <c r="AM89" s="374">
        <v>8.0000000000000002E-3</v>
      </c>
      <c r="AN89" s="374">
        <v>2</v>
      </c>
      <c r="AO89" s="374">
        <v>500</v>
      </c>
      <c r="AP89" s="374"/>
      <c r="AQ89" s="374" t="s">
        <v>2552</v>
      </c>
      <c r="AR89" s="374" t="s">
        <v>1842</v>
      </c>
      <c r="AS89" s="374" t="s">
        <v>1843</v>
      </c>
      <c r="AT89" s="374" t="s">
        <v>1842</v>
      </c>
      <c r="AU89" s="374" t="s">
        <v>231</v>
      </c>
      <c r="AV89" s="374" t="s">
        <v>572</v>
      </c>
      <c r="AW89" s="374" t="s">
        <v>1844</v>
      </c>
      <c r="AX89" s="374" t="s">
        <v>196</v>
      </c>
      <c r="BB89"/>
      <c r="BC89" t="s">
        <v>1394</v>
      </c>
      <c r="BD89" s="428" t="s">
        <v>1753</v>
      </c>
    </row>
    <row r="90" spans="2:56" x14ac:dyDescent="0.3">
      <c r="B90" s="268"/>
      <c r="C90" s="374" t="s">
        <v>188</v>
      </c>
      <c r="D90" s="374">
        <v>4.0999999999999996</v>
      </c>
      <c r="E90" s="374">
        <v>20080604</v>
      </c>
      <c r="F90" s="374" t="s">
        <v>189</v>
      </c>
      <c r="G90" s="374" t="s">
        <v>189</v>
      </c>
      <c r="H90" s="374">
        <v>7</v>
      </c>
      <c r="I90" s="374">
        <v>53395</v>
      </c>
      <c r="J90" s="374">
        <v>12</v>
      </c>
      <c r="K90" s="374"/>
      <c r="L90" s="374"/>
      <c r="M90" s="374"/>
      <c r="N90" s="374"/>
      <c r="O90" s="374">
        <v>1</v>
      </c>
      <c r="P90" s="374">
        <v>3</v>
      </c>
      <c r="Q90" s="374">
        <v>2006</v>
      </c>
      <c r="R90" s="374">
        <v>20070730</v>
      </c>
      <c r="S90" s="374">
        <v>20070822</v>
      </c>
      <c r="T90" s="374" t="s">
        <v>1832</v>
      </c>
      <c r="U90" s="374" t="s">
        <v>1833</v>
      </c>
      <c r="V90" s="374" t="s">
        <v>1834</v>
      </c>
      <c r="W90" s="374" t="s">
        <v>191</v>
      </c>
      <c r="X90" s="374" t="s">
        <v>192</v>
      </c>
      <c r="Y90" s="374" t="s">
        <v>193</v>
      </c>
      <c r="Z90" s="374" t="s">
        <v>194</v>
      </c>
      <c r="AA90" s="374">
        <v>6.88</v>
      </c>
      <c r="AB90" s="374"/>
      <c r="AC90" s="374" t="s">
        <v>195</v>
      </c>
      <c r="AD90" s="374">
        <v>5000</v>
      </c>
      <c r="AE90" s="374">
        <v>49210</v>
      </c>
      <c r="AF90" s="374"/>
      <c r="AG90" s="374"/>
      <c r="AH90" s="374">
        <v>5000</v>
      </c>
      <c r="AI90" s="374">
        <v>12021</v>
      </c>
      <c r="AJ90" s="374">
        <v>0</v>
      </c>
      <c r="AK90" s="374">
        <v>53</v>
      </c>
      <c r="AL90" s="374" t="s">
        <v>214</v>
      </c>
      <c r="AM90" s="374">
        <v>0.122</v>
      </c>
      <c r="AN90" s="374">
        <v>30</v>
      </c>
      <c r="AO90" s="374">
        <v>500</v>
      </c>
      <c r="AP90" s="374"/>
      <c r="AQ90" s="374" t="s">
        <v>2553</v>
      </c>
      <c r="AR90" s="374" t="s">
        <v>1836</v>
      </c>
      <c r="AS90" s="374" t="s">
        <v>1837</v>
      </c>
      <c r="AT90" s="374" t="s">
        <v>1836</v>
      </c>
      <c r="AU90" s="374" t="s">
        <v>231</v>
      </c>
      <c r="AV90" s="374" t="s">
        <v>572</v>
      </c>
      <c r="AW90" s="374" t="s">
        <v>573</v>
      </c>
      <c r="AX90" s="374" t="s">
        <v>196</v>
      </c>
      <c r="BB90"/>
      <c r="BC90" t="s">
        <v>1394</v>
      </c>
      <c r="BD90" s="428" t="s">
        <v>1754</v>
      </c>
    </row>
    <row r="91" spans="2:56" x14ac:dyDescent="0.3">
      <c r="B91" s="268"/>
      <c r="C91" s="374" t="s">
        <v>188</v>
      </c>
      <c r="D91" s="374">
        <v>4.0999999999999996</v>
      </c>
      <c r="E91" s="374">
        <v>20080604</v>
      </c>
      <c r="F91" s="374" t="s">
        <v>189</v>
      </c>
      <c r="G91" s="374" t="s">
        <v>189</v>
      </c>
      <c r="H91" s="374">
        <v>7</v>
      </c>
      <c r="I91" s="374">
        <v>53396</v>
      </c>
      <c r="J91" s="374">
        <v>12</v>
      </c>
      <c r="K91" s="374"/>
      <c r="L91" s="374"/>
      <c r="M91" s="374"/>
      <c r="N91" s="374"/>
      <c r="O91" s="374">
        <v>1</v>
      </c>
      <c r="P91" s="374">
        <v>3</v>
      </c>
      <c r="Q91" s="374">
        <v>2006</v>
      </c>
      <c r="R91" s="374">
        <v>20070730</v>
      </c>
      <c r="S91" s="374">
        <v>20070822</v>
      </c>
      <c r="T91" s="374" t="s">
        <v>1832</v>
      </c>
      <c r="U91" s="374" t="s">
        <v>1833</v>
      </c>
      <c r="V91" s="374" t="s">
        <v>1834</v>
      </c>
      <c r="W91" s="374" t="s">
        <v>191</v>
      </c>
      <c r="X91" s="374" t="s">
        <v>192</v>
      </c>
      <c r="Y91" s="374" t="s">
        <v>193</v>
      </c>
      <c r="Z91" s="374" t="s">
        <v>194</v>
      </c>
      <c r="AA91" s="374">
        <v>7.98</v>
      </c>
      <c r="AB91" s="374"/>
      <c r="AC91" s="374" t="s">
        <v>195</v>
      </c>
      <c r="AD91" s="374">
        <v>5000</v>
      </c>
      <c r="AE91" s="374">
        <v>47834</v>
      </c>
      <c r="AF91" s="374"/>
      <c r="AG91" s="374"/>
      <c r="AH91" s="374">
        <v>5000</v>
      </c>
      <c r="AI91" s="374">
        <v>13358</v>
      </c>
      <c r="AJ91" s="374">
        <v>0</v>
      </c>
      <c r="AK91" s="374">
        <v>52</v>
      </c>
      <c r="AL91" s="374" t="s">
        <v>214</v>
      </c>
      <c r="AM91" s="374">
        <v>0.14599999999999999</v>
      </c>
      <c r="AN91" s="374">
        <v>28</v>
      </c>
      <c r="AO91" s="374">
        <v>500</v>
      </c>
      <c r="AP91" s="374"/>
      <c r="AQ91" s="374" t="s">
        <v>2553</v>
      </c>
      <c r="AR91" s="374" t="s">
        <v>1836</v>
      </c>
      <c r="AS91" s="374" t="s">
        <v>1837</v>
      </c>
      <c r="AT91" s="374" t="s">
        <v>1836</v>
      </c>
      <c r="AU91" s="374" t="s">
        <v>231</v>
      </c>
      <c r="AV91" s="374" t="s">
        <v>572</v>
      </c>
      <c r="AW91" s="374" t="s">
        <v>573</v>
      </c>
      <c r="AX91" s="374" t="s">
        <v>196</v>
      </c>
      <c r="BB91"/>
      <c r="BC91" t="s">
        <v>1394</v>
      </c>
      <c r="BD91" s="428" t="s">
        <v>1755</v>
      </c>
    </row>
    <row r="92" spans="2:56" x14ac:dyDescent="0.3">
      <c r="B92" s="268"/>
      <c r="C92" s="374" t="s">
        <v>188</v>
      </c>
      <c r="D92" s="374">
        <v>4.0999999999999996</v>
      </c>
      <c r="E92" s="374">
        <v>20100402</v>
      </c>
      <c r="F92" s="374" t="s">
        <v>189</v>
      </c>
      <c r="G92" s="374" t="s">
        <v>189</v>
      </c>
      <c r="H92" s="374">
        <v>7</v>
      </c>
      <c r="I92" s="374">
        <v>53397</v>
      </c>
      <c r="J92" s="374">
        <v>12</v>
      </c>
      <c r="K92" s="374"/>
      <c r="L92" s="374"/>
      <c r="M92" s="374"/>
      <c r="N92" s="374"/>
      <c r="O92" s="374">
        <v>1</v>
      </c>
      <c r="P92" s="374">
        <v>3</v>
      </c>
      <c r="Q92" s="374">
        <v>2007</v>
      </c>
      <c r="R92" s="374">
        <v>20080728</v>
      </c>
      <c r="S92" s="374">
        <v>20080728</v>
      </c>
      <c r="T92" s="374" t="s">
        <v>1832</v>
      </c>
      <c r="U92" s="374" t="s">
        <v>1833</v>
      </c>
      <c r="V92" s="374"/>
      <c r="W92" s="374" t="s">
        <v>191</v>
      </c>
      <c r="X92" s="374" t="s">
        <v>192</v>
      </c>
      <c r="Y92" s="374" t="s">
        <v>193</v>
      </c>
      <c r="Z92" s="374" t="s">
        <v>194</v>
      </c>
      <c r="AA92" s="374">
        <v>1.84</v>
      </c>
      <c r="AB92" s="374"/>
      <c r="AC92" s="374" t="s">
        <v>195</v>
      </c>
      <c r="AD92" s="374">
        <v>5000</v>
      </c>
      <c r="AE92" s="374">
        <v>49741</v>
      </c>
      <c r="AF92" s="374"/>
      <c r="AG92" s="374"/>
      <c r="AH92" s="374">
        <v>5000</v>
      </c>
      <c r="AI92" s="374">
        <v>35878</v>
      </c>
      <c r="AJ92" s="374"/>
      <c r="AK92" s="374"/>
      <c r="AL92" s="374" t="s">
        <v>214</v>
      </c>
      <c r="AM92" s="374">
        <v>9.9199999999999997E-2</v>
      </c>
      <c r="AN92" s="374">
        <v>27</v>
      </c>
      <c r="AO92" s="374">
        <v>514</v>
      </c>
      <c r="AP92" s="374"/>
      <c r="AQ92" s="374" t="s">
        <v>2554</v>
      </c>
      <c r="AR92" s="374" t="s">
        <v>1836</v>
      </c>
      <c r="AS92" s="374" t="s">
        <v>1837</v>
      </c>
      <c r="AT92" s="374" t="s">
        <v>47</v>
      </c>
      <c r="AU92" s="374" t="s">
        <v>231</v>
      </c>
      <c r="AV92" s="374" t="s">
        <v>572</v>
      </c>
      <c r="AW92" s="374" t="s">
        <v>573</v>
      </c>
      <c r="AX92" s="374" t="s">
        <v>195</v>
      </c>
      <c r="BB92"/>
      <c r="BC92" t="s">
        <v>1394</v>
      </c>
      <c r="BD92" s="428" t="s">
        <v>1756</v>
      </c>
    </row>
    <row r="93" spans="2:56" x14ac:dyDescent="0.3">
      <c r="B93" s="268"/>
      <c r="C93" s="374" t="s">
        <v>188</v>
      </c>
      <c r="D93" s="374">
        <v>4.0999999999999996</v>
      </c>
      <c r="E93" s="374">
        <v>20100402</v>
      </c>
      <c r="F93" s="374" t="s">
        <v>189</v>
      </c>
      <c r="G93" s="374" t="s">
        <v>189</v>
      </c>
      <c r="H93" s="374">
        <v>7</v>
      </c>
      <c r="I93" s="374">
        <v>53398</v>
      </c>
      <c r="J93" s="374">
        <v>12</v>
      </c>
      <c r="K93" s="374"/>
      <c r="L93" s="374"/>
      <c r="M93" s="374"/>
      <c r="N93" s="374"/>
      <c r="O93" s="374">
        <v>1</v>
      </c>
      <c r="P93" s="374">
        <v>3</v>
      </c>
      <c r="Q93" s="374">
        <v>2007</v>
      </c>
      <c r="R93" s="374">
        <v>20080728</v>
      </c>
      <c r="S93" s="374">
        <v>20080728</v>
      </c>
      <c r="T93" s="374" t="s">
        <v>1832</v>
      </c>
      <c r="U93" s="374" t="s">
        <v>1833</v>
      </c>
      <c r="V93" s="374"/>
      <c r="W93" s="374" t="s">
        <v>191</v>
      </c>
      <c r="X93" s="374" t="s">
        <v>192</v>
      </c>
      <c r="Y93" s="374" t="s">
        <v>193</v>
      </c>
      <c r="Z93" s="374" t="s">
        <v>194</v>
      </c>
      <c r="AA93" s="374">
        <v>1.84</v>
      </c>
      <c r="AB93" s="374"/>
      <c r="AC93" s="374" t="s">
        <v>195</v>
      </c>
      <c r="AD93" s="374">
        <v>5000</v>
      </c>
      <c r="AE93" s="374">
        <v>45881</v>
      </c>
      <c r="AF93" s="374"/>
      <c r="AG93" s="374"/>
      <c r="AH93" s="374">
        <v>5000</v>
      </c>
      <c r="AI93" s="374">
        <v>34807</v>
      </c>
      <c r="AJ93" s="374"/>
      <c r="AK93" s="374"/>
      <c r="AL93" s="374" t="s">
        <v>214</v>
      </c>
      <c r="AM93" s="374">
        <v>0.1183</v>
      </c>
      <c r="AN93" s="374">
        <v>26</v>
      </c>
      <c r="AO93" s="374">
        <v>507</v>
      </c>
      <c r="AP93" s="374"/>
      <c r="AQ93" s="374" t="s">
        <v>2554</v>
      </c>
      <c r="AR93" s="374" t="s">
        <v>1836</v>
      </c>
      <c r="AS93" s="374" t="s">
        <v>1837</v>
      </c>
      <c r="AT93" s="374" t="s">
        <v>47</v>
      </c>
      <c r="AU93" s="374" t="s">
        <v>231</v>
      </c>
      <c r="AV93" s="374" t="s">
        <v>572</v>
      </c>
      <c r="AW93" s="374" t="s">
        <v>573</v>
      </c>
      <c r="AX93" s="374" t="s">
        <v>195</v>
      </c>
      <c r="BB93"/>
      <c r="BC93" t="s">
        <v>1394</v>
      </c>
      <c r="BD93" s="428" t="s">
        <v>1757</v>
      </c>
    </row>
    <row r="94" spans="2:56" x14ac:dyDescent="0.3">
      <c r="B94" s="268"/>
      <c r="C94" s="374" t="s">
        <v>188</v>
      </c>
      <c r="D94" s="374">
        <v>4.0999999999999996</v>
      </c>
      <c r="E94" s="374">
        <v>20080115</v>
      </c>
      <c r="F94" s="374" t="s">
        <v>189</v>
      </c>
      <c r="G94" s="374" t="s">
        <v>189</v>
      </c>
      <c r="H94" s="374">
        <v>7</v>
      </c>
      <c r="I94" s="374">
        <v>53592</v>
      </c>
      <c r="J94" s="374">
        <v>12</v>
      </c>
      <c r="K94" s="374"/>
      <c r="L94" s="374"/>
      <c r="M94" s="374" t="s">
        <v>250</v>
      </c>
      <c r="N94" s="374" t="s">
        <v>865</v>
      </c>
      <c r="O94" s="374">
        <v>1</v>
      </c>
      <c r="P94" s="374">
        <v>3</v>
      </c>
      <c r="Q94" s="374">
        <v>2006</v>
      </c>
      <c r="R94" s="374">
        <v>20070501</v>
      </c>
      <c r="S94" s="374">
        <v>20070501</v>
      </c>
      <c r="T94" s="374" t="s">
        <v>845</v>
      </c>
      <c r="U94" s="374" t="s">
        <v>846</v>
      </c>
      <c r="V94" s="374" t="s">
        <v>847</v>
      </c>
      <c r="W94" s="374" t="s">
        <v>213</v>
      </c>
      <c r="X94" s="374" t="s">
        <v>192</v>
      </c>
      <c r="Y94" s="374" t="s">
        <v>279</v>
      </c>
      <c r="Z94" s="374" t="s">
        <v>194</v>
      </c>
      <c r="AA94" s="374">
        <v>6.53</v>
      </c>
      <c r="AB94" s="374">
        <v>90</v>
      </c>
      <c r="AC94" s="374" t="s">
        <v>195</v>
      </c>
      <c r="AD94" s="374">
        <v>5000</v>
      </c>
      <c r="AE94" s="374">
        <v>97493</v>
      </c>
      <c r="AF94" s="374"/>
      <c r="AG94" s="374"/>
      <c r="AH94" s="374">
        <v>5000</v>
      </c>
      <c r="AI94" s="374">
        <v>3298764</v>
      </c>
      <c r="AJ94" s="374"/>
      <c r="AK94" s="374"/>
      <c r="AL94" s="374" t="s">
        <v>214</v>
      </c>
      <c r="AM94" s="374">
        <v>0.01</v>
      </c>
      <c r="AN94" s="374">
        <v>1</v>
      </c>
      <c r="AO94" s="374">
        <v>100</v>
      </c>
      <c r="AP94" s="374"/>
      <c r="AQ94" s="374" t="s">
        <v>866</v>
      </c>
      <c r="AR94" s="374" t="s">
        <v>849</v>
      </c>
      <c r="AS94" s="374" t="s">
        <v>850</v>
      </c>
      <c r="AT94" s="374" t="s">
        <v>849</v>
      </c>
      <c r="AU94" s="374" t="s">
        <v>231</v>
      </c>
      <c r="AV94" s="374" t="s">
        <v>851</v>
      </c>
      <c r="AW94" s="374" t="s">
        <v>852</v>
      </c>
      <c r="AX94" s="374" t="s">
        <v>196</v>
      </c>
      <c r="BB94"/>
      <c r="BC94" t="s">
        <v>1394</v>
      </c>
      <c r="BD94" s="428" t="s">
        <v>1758</v>
      </c>
    </row>
    <row r="95" spans="2:56" x14ac:dyDescent="0.3">
      <c r="B95" s="268"/>
      <c r="C95" s="374" t="s">
        <v>188</v>
      </c>
      <c r="D95" s="374">
        <v>4.0999999999999996</v>
      </c>
      <c r="E95" s="374">
        <v>20090318</v>
      </c>
      <c r="F95" s="374" t="s">
        <v>189</v>
      </c>
      <c r="G95" s="374" t="s">
        <v>189</v>
      </c>
      <c r="H95" s="374">
        <v>7</v>
      </c>
      <c r="I95" s="374">
        <v>53767</v>
      </c>
      <c r="J95" s="374">
        <v>12</v>
      </c>
      <c r="K95" s="374"/>
      <c r="L95" s="374"/>
      <c r="M95" s="374" t="s">
        <v>250</v>
      </c>
      <c r="N95" s="374" t="s">
        <v>844</v>
      </c>
      <c r="O95" s="374">
        <v>1</v>
      </c>
      <c r="P95" s="374">
        <v>3</v>
      </c>
      <c r="Q95" s="374">
        <v>2007</v>
      </c>
      <c r="R95" s="374">
        <v>20080305</v>
      </c>
      <c r="S95" s="374">
        <v>20080305</v>
      </c>
      <c r="T95" s="374" t="s">
        <v>845</v>
      </c>
      <c r="U95" s="374" t="s">
        <v>846</v>
      </c>
      <c r="V95" s="374" t="s">
        <v>847</v>
      </c>
      <c r="W95" s="374" t="s">
        <v>213</v>
      </c>
      <c r="X95" s="374" t="s">
        <v>192</v>
      </c>
      <c r="Y95" s="374" t="s">
        <v>279</v>
      </c>
      <c r="Z95" s="374" t="s">
        <v>194</v>
      </c>
      <c r="AA95" s="374">
        <v>3.09</v>
      </c>
      <c r="AB95" s="374">
        <v>72</v>
      </c>
      <c r="AC95" s="374" t="s">
        <v>195</v>
      </c>
      <c r="AD95" s="374">
        <v>5000</v>
      </c>
      <c r="AE95" s="374">
        <v>71942</v>
      </c>
      <c r="AF95" s="374"/>
      <c r="AG95" s="374"/>
      <c r="AH95" s="374">
        <v>5000</v>
      </c>
      <c r="AI95" s="374">
        <v>1714631</v>
      </c>
      <c r="AJ95" s="374"/>
      <c r="AK95" s="374"/>
      <c r="AL95" s="374" t="s">
        <v>214</v>
      </c>
      <c r="AM95" s="374">
        <v>4.3999999999999997E-2</v>
      </c>
      <c r="AN95" s="374">
        <v>19</v>
      </c>
      <c r="AO95" s="374">
        <v>573</v>
      </c>
      <c r="AP95" s="374"/>
      <c r="AQ95" s="374" t="s">
        <v>848</v>
      </c>
      <c r="AR95" s="374" t="s">
        <v>849</v>
      </c>
      <c r="AS95" s="374" t="s">
        <v>850</v>
      </c>
      <c r="AT95" s="374" t="s">
        <v>849</v>
      </c>
      <c r="AU95" s="374" t="s">
        <v>231</v>
      </c>
      <c r="AV95" s="374" t="s">
        <v>851</v>
      </c>
      <c r="AW95" s="374" t="s">
        <v>852</v>
      </c>
      <c r="AX95" s="374" t="s">
        <v>196</v>
      </c>
      <c r="BB95"/>
      <c r="BC95" t="s">
        <v>1394</v>
      </c>
      <c r="BD95" s="428" t="s">
        <v>1759</v>
      </c>
    </row>
    <row r="96" spans="2:56" x14ac:dyDescent="0.3">
      <c r="B96" s="268"/>
      <c r="C96" s="374" t="s">
        <v>188</v>
      </c>
      <c r="D96" s="374">
        <v>4.0999999999999996</v>
      </c>
      <c r="E96" s="374">
        <v>20090318</v>
      </c>
      <c r="F96" s="374" t="s">
        <v>189</v>
      </c>
      <c r="G96" s="374" t="s">
        <v>189</v>
      </c>
      <c r="H96" s="374">
        <v>7</v>
      </c>
      <c r="I96" s="374">
        <v>53776</v>
      </c>
      <c r="J96" s="374">
        <v>12</v>
      </c>
      <c r="K96" s="374"/>
      <c r="L96" s="374"/>
      <c r="M96" s="374" t="s">
        <v>250</v>
      </c>
      <c r="N96" s="374" t="s">
        <v>601</v>
      </c>
      <c r="O96" s="374">
        <v>1</v>
      </c>
      <c r="P96" s="374">
        <v>3</v>
      </c>
      <c r="Q96" s="374">
        <v>2007</v>
      </c>
      <c r="R96" s="374">
        <v>20080502</v>
      </c>
      <c r="S96" s="374">
        <v>20080502</v>
      </c>
      <c r="T96" s="374" t="s">
        <v>845</v>
      </c>
      <c r="U96" s="374" t="s">
        <v>846</v>
      </c>
      <c r="V96" s="374" t="s">
        <v>847</v>
      </c>
      <c r="W96" s="374" t="s">
        <v>213</v>
      </c>
      <c r="X96" s="374" t="s">
        <v>192</v>
      </c>
      <c r="Y96" s="374" t="s">
        <v>279</v>
      </c>
      <c r="Z96" s="374" t="s">
        <v>194</v>
      </c>
      <c r="AA96" s="374">
        <v>7.94</v>
      </c>
      <c r="AB96" s="374">
        <v>94</v>
      </c>
      <c r="AC96" s="374" t="s">
        <v>195</v>
      </c>
      <c r="AD96" s="374">
        <v>5000</v>
      </c>
      <c r="AE96" s="374">
        <v>25047</v>
      </c>
      <c r="AF96" s="374"/>
      <c r="AG96" s="374"/>
      <c r="AH96" s="374">
        <v>5000</v>
      </c>
      <c r="AI96" s="374">
        <v>967181</v>
      </c>
      <c r="AJ96" s="374"/>
      <c r="AK96" s="374"/>
      <c r="AL96" s="374" t="s">
        <v>214</v>
      </c>
      <c r="AM96" s="374">
        <v>0</v>
      </c>
      <c r="AN96" s="374">
        <v>35</v>
      </c>
      <c r="AO96" s="374">
        <v>508</v>
      </c>
      <c r="AP96" s="374"/>
      <c r="AQ96" s="374" t="s">
        <v>848</v>
      </c>
      <c r="AR96" s="374" t="s">
        <v>849</v>
      </c>
      <c r="AS96" s="374" t="s">
        <v>850</v>
      </c>
      <c r="AT96" s="374" t="s">
        <v>849</v>
      </c>
      <c r="AU96" s="374" t="s">
        <v>231</v>
      </c>
      <c r="AV96" s="374" t="s">
        <v>851</v>
      </c>
      <c r="AW96" s="374" t="s">
        <v>852</v>
      </c>
      <c r="AX96" s="374" t="s">
        <v>196</v>
      </c>
      <c r="BB96"/>
      <c r="BC96" t="s">
        <v>1360</v>
      </c>
      <c r="BD96" s="428" t="s">
        <v>2096</v>
      </c>
    </row>
    <row r="97" spans="2:56" x14ac:dyDescent="0.3">
      <c r="B97" s="268"/>
      <c r="C97" s="374" t="s">
        <v>188</v>
      </c>
      <c r="D97" s="374">
        <v>4.0999999999999996</v>
      </c>
      <c r="E97" s="374">
        <v>20090318</v>
      </c>
      <c r="F97" s="374" t="s">
        <v>189</v>
      </c>
      <c r="G97" s="374" t="s">
        <v>189</v>
      </c>
      <c r="H97" s="374">
        <v>7</v>
      </c>
      <c r="I97" s="374">
        <v>53778</v>
      </c>
      <c r="J97" s="374">
        <v>12</v>
      </c>
      <c r="K97" s="374"/>
      <c r="L97" s="374"/>
      <c r="M97" s="374" t="s">
        <v>250</v>
      </c>
      <c r="N97" s="374" t="s">
        <v>601</v>
      </c>
      <c r="O97" s="374">
        <v>1</v>
      </c>
      <c r="P97" s="374">
        <v>3</v>
      </c>
      <c r="Q97" s="374">
        <v>2007</v>
      </c>
      <c r="R97" s="374">
        <v>20080502</v>
      </c>
      <c r="S97" s="374">
        <v>20080502</v>
      </c>
      <c r="T97" s="374" t="s">
        <v>845</v>
      </c>
      <c r="U97" s="374" t="s">
        <v>846</v>
      </c>
      <c r="V97" s="374" t="s">
        <v>847</v>
      </c>
      <c r="W97" s="374" t="s">
        <v>213</v>
      </c>
      <c r="X97" s="374" t="s">
        <v>192</v>
      </c>
      <c r="Y97" s="374" t="s">
        <v>279</v>
      </c>
      <c r="Z97" s="374" t="s">
        <v>194</v>
      </c>
      <c r="AA97" s="374">
        <v>7.98</v>
      </c>
      <c r="AB97" s="374">
        <v>95</v>
      </c>
      <c r="AC97" s="374" t="s">
        <v>195</v>
      </c>
      <c r="AD97" s="374">
        <v>5000</v>
      </c>
      <c r="AE97" s="374">
        <v>25088</v>
      </c>
      <c r="AF97" s="374"/>
      <c r="AG97" s="374"/>
      <c r="AH97" s="374">
        <v>5000</v>
      </c>
      <c r="AI97" s="374">
        <v>670584</v>
      </c>
      <c r="AJ97" s="374"/>
      <c r="AK97" s="374"/>
      <c r="AL97" s="374" t="s">
        <v>214</v>
      </c>
      <c r="AM97" s="374">
        <v>0</v>
      </c>
      <c r="AN97" s="374">
        <v>41</v>
      </c>
      <c r="AO97" s="374">
        <v>503</v>
      </c>
      <c r="AP97" s="374"/>
      <c r="AQ97" s="374" t="s">
        <v>848</v>
      </c>
      <c r="AR97" s="374" t="s">
        <v>849</v>
      </c>
      <c r="AS97" s="374" t="s">
        <v>850</v>
      </c>
      <c r="AT97" s="374" t="s">
        <v>849</v>
      </c>
      <c r="AU97" s="374" t="s">
        <v>231</v>
      </c>
      <c r="AV97" s="374" t="s">
        <v>851</v>
      </c>
      <c r="AW97" s="374" t="s">
        <v>852</v>
      </c>
      <c r="AX97" s="374" t="s">
        <v>196</v>
      </c>
      <c r="BB97"/>
      <c r="BC97" t="s">
        <v>1360</v>
      </c>
      <c r="BD97" s="428" t="s">
        <v>2095</v>
      </c>
    </row>
    <row r="98" spans="2:56" x14ac:dyDescent="0.3">
      <c r="C98" s="374" t="s">
        <v>188</v>
      </c>
      <c r="D98" s="374">
        <v>4.0999999999999996</v>
      </c>
      <c r="E98" s="374">
        <v>20090318</v>
      </c>
      <c r="F98" s="374" t="s">
        <v>189</v>
      </c>
      <c r="G98" s="374" t="s">
        <v>189</v>
      </c>
      <c r="H98" s="374">
        <v>7</v>
      </c>
      <c r="I98" s="374">
        <v>53780</v>
      </c>
      <c r="J98" s="374">
        <v>12</v>
      </c>
      <c r="K98" s="374"/>
      <c r="L98" s="374"/>
      <c r="M98" s="374" t="s">
        <v>250</v>
      </c>
      <c r="N98" s="374" t="s">
        <v>601</v>
      </c>
      <c r="O98" s="374">
        <v>1</v>
      </c>
      <c r="P98" s="374">
        <v>3</v>
      </c>
      <c r="Q98" s="374">
        <v>2007</v>
      </c>
      <c r="R98" s="374">
        <v>20080502</v>
      </c>
      <c r="S98" s="374">
        <v>20080502</v>
      </c>
      <c r="T98" s="374" t="s">
        <v>845</v>
      </c>
      <c r="U98" s="374" t="s">
        <v>846</v>
      </c>
      <c r="V98" s="374" t="s">
        <v>847</v>
      </c>
      <c r="W98" s="374" t="s">
        <v>213</v>
      </c>
      <c r="X98" s="374" t="s">
        <v>192</v>
      </c>
      <c r="Y98" s="374" t="s">
        <v>279</v>
      </c>
      <c r="Z98" s="374" t="s">
        <v>194</v>
      </c>
      <c r="AA98" s="374">
        <v>7.6</v>
      </c>
      <c r="AB98" s="374">
        <v>94</v>
      </c>
      <c r="AC98" s="374" t="s">
        <v>195</v>
      </c>
      <c r="AD98" s="374">
        <v>5000</v>
      </c>
      <c r="AE98" s="374">
        <v>24979</v>
      </c>
      <c r="AF98" s="374"/>
      <c r="AG98" s="374"/>
      <c r="AH98" s="374">
        <v>5000</v>
      </c>
      <c r="AI98" s="374">
        <v>904257</v>
      </c>
      <c r="AJ98" s="374"/>
      <c r="AK98" s="374"/>
      <c r="AL98" s="374" t="s">
        <v>214</v>
      </c>
      <c r="AM98" s="374">
        <v>0</v>
      </c>
      <c r="AN98" s="374">
        <v>38</v>
      </c>
      <c r="AO98" s="374">
        <v>547</v>
      </c>
      <c r="AP98" s="374"/>
      <c r="AQ98" s="374" t="s">
        <v>848</v>
      </c>
      <c r="AR98" s="374" t="s">
        <v>849</v>
      </c>
      <c r="AS98" s="374" t="s">
        <v>850</v>
      </c>
      <c r="AT98" s="374" t="s">
        <v>849</v>
      </c>
      <c r="AU98" s="374" t="s">
        <v>231</v>
      </c>
      <c r="AV98" s="374" t="s">
        <v>851</v>
      </c>
      <c r="AW98" s="374" t="s">
        <v>852</v>
      </c>
      <c r="AX98" s="374" t="s">
        <v>196</v>
      </c>
      <c r="BB98"/>
      <c r="BC98" t="s">
        <v>1360</v>
      </c>
      <c r="BD98" s="428" t="s">
        <v>2097</v>
      </c>
    </row>
    <row r="99" spans="2:56" x14ac:dyDescent="0.3">
      <c r="C99" s="374" t="s">
        <v>188</v>
      </c>
      <c r="D99" s="374">
        <v>4.0999999999999996</v>
      </c>
      <c r="E99" s="374">
        <v>20090318</v>
      </c>
      <c r="F99" s="374" t="s">
        <v>189</v>
      </c>
      <c r="G99" s="374" t="s">
        <v>189</v>
      </c>
      <c r="H99" s="374">
        <v>7</v>
      </c>
      <c r="I99" s="374">
        <v>53782</v>
      </c>
      <c r="J99" s="374">
        <v>12</v>
      </c>
      <c r="K99" s="374"/>
      <c r="L99" s="374"/>
      <c r="M99" s="374" t="s">
        <v>250</v>
      </c>
      <c r="N99" s="374" t="s">
        <v>864</v>
      </c>
      <c r="O99" s="374">
        <v>1</v>
      </c>
      <c r="P99" s="374">
        <v>3</v>
      </c>
      <c r="Q99" s="374">
        <v>2007</v>
      </c>
      <c r="R99" s="374">
        <v>20080306</v>
      </c>
      <c r="S99" s="374">
        <v>20080306</v>
      </c>
      <c r="T99" s="374" t="s">
        <v>845</v>
      </c>
      <c r="U99" s="374" t="s">
        <v>846</v>
      </c>
      <c r="V99" s="374" t="s">
        <v>847</v>
      </c>
      <c r="W99" s="374" t="s">
        <v>213</v>
      </c>
      <c r="X99" s="374" t="s">
        <v>192</v>
      </c>
      <c r="Y99" s="374" t="s">
        <v>279</v>
      </c>
      <c r="Z99" s="374" t="s">
        <v>194</v>
      </c>
      <c r="AA99" s="374">
        <v>3.1</v>
      </c>
      <c r="AB99" s="374">
        <v>72</v>
      </c>
      <c r="AC99" s="374" t="s">
        <v>195</v>
      </c>
      <c r="AD99" s="374">
        <v>5000</v>
      </c>
      <c r="AE99" s="374">
        <v>37099</v>
      </c>
      <c r="AF99" s="374"/>
      <c r="AG99" s="374"/>
      <c r="AH99" s="374">
        <v>5000</v>
      </c>
      <c r="AI99" s="374">
        <v>1782803</v>
      </c>
      <c r="AJ99" s="374"/>
      <c r="AK99" s="374"/>
      <c r="AL99" s="374" t="s">
        <v>214</v>
      </c>
      <c r="AM99" s="374">
        <v>0.01</v>
      </c>
      <c r="AN99" s="374">
        <v>22</v>
      </c>
      <c r="AO99" s="374">
        <v>507</v>
      </c>
      <c r="AP99" s="374"/>
      <c r="AQ99" s="374" t="s">
        <v>848</v>
      </c>
      <c r="AR99" s="374" t="s">
        <v>849</v>
      </c>
      <c r="AS99" s="374" t="s">
        <v>850</v>
      </c>
      <c r="AT99" s="374" t="s">
        <v>849</v>
      </c>
      <c r="AU99" s="374" t="s">
        <v>231</v>
      </c>
      <c r="AV99" s="374" t="s">
        <v>851</v>
      </c>
      <c r="AW99" s="374" t="s">
        <v>852</v>
      </c>
      <c r="AX99" s="374" t="s">
        <v>196</v>
      </c>
      <c r="BB99"/>
      <c r="BC99" t="s">
        <v>1360</v>
      </c>
      <c r="BD99" s="428" t="s">
        <v>1795</v>
      </c>
    </row>
    <row r="100" spans="2:56" x14ac:dyDescent="0.3">
      <c r="C100" s="374" t="s">
        <v>188</v>
      </c>
      <c r="D100" s="374">
        <v>4.0999999999999996</v>
      </c>
      <c r="E100" s="374">
        <v>20140221</v>
      </c>
      <c r="F100" s="374" t="s">
        <v>189</v>
      </c>
      <c r="G100" s="374" t="s">
        <v>189</v>
      </c>
      <c r="H100" s="374">
        <v>7</v>
      </c>
      <c r="I100" s="374">
        <v>53794</v>
      </c>
      <c r="J100" s="374">
        <v>12</v>
      </c>
      <c r="K100" s="374"/>
      <c r="L100" s="374"/>
      <c r="M100" s="374"/>
      <c r="N100" s="374"/>
      <c r="O100" s="374">
        <v>1</v>
      </c>
      <c r="P100" s="374">
        <v>3</v>
      </c>
      <c r="Q100" s="374">
        <v>2006</v>
      </c>
      <c r="R100" s="374">
        <v>20070412</v>
      </c>
      <c r="S100" s="374">
        <v>20070413</v>
      </c>
      <c r="T100" s="374" t="s">
        <v>190</v>
      </c>
      <c r="U100" s="374" t="s">
        <v>190</v>
      </c>
      <c r="V100" s="374" t="s">
        <v>190</v>
      </c>
      <c r="W100" s="374" t="s">
        <v>191</v>
      </c>
      <c r="X100" s="374" t="s">
        <v>192</v>
      </c>
      <c r="Y100" s="374" t="s">
        <v>193</v>
      </c>
      <c r="Z100" s="374" t="s">
        <v>194</v>
      </c>
      <c r="AA100" s="374">
        <v>5.04</v>
      </c>
      <c r="AB100" s="374">
        <v>77</v>
      </c>
      <c r="AC100" s="374" t="s">
        <v>195</v>
      </c>
      <c r="AD100" s="374">
        <v>5000</v>
      </c>
      <c r="AE100" s="374">
        <v>1278401</v>
      </c>
      <c r="AF100" s="374"/>
      <c r="AG100" s="374"/>
      <c r="AH100" s="374">
        <v>0</v>
      </c>
      <c r="AI100" s="374">
        <v>3825433</v>
      </c>
      <c r="AJ100" s="374"/>
      <c r="AK100" s="374"/>
      <c r="AL100" s="374" t="s">
        <v>196</v>
      </c>
      <c r="AM100" s="374">
        <v>0</v>
      </c>
      <c r="AN100" s="374">
        <v>13</v>
      </c>
      <c r="AO100" s="374">
        <v>1038</v>
      </c>
      <c r="AP100" s="374"/>
      <c r="AQ100" s="374" t="s">
        <v>197</v>
      </c>
      <c r="AR100" s="374" t="s">
        <v>198</v>
      </c>
      <c r="AS100" s="374" t="s">
        <v>198</v>
      </c>
      <c r="AT100" s="374" t="s">
        <v>198</v>
      </c>
      <c r="AU100" s="374" t="s">
        <v>199</v>
      </c>
      <c r="AV100" s="374" t="s">
        <v>200</v>
      </c>
      <c r="AW100" s="374" t="s">
        <v>201</v>
      </c>
      <c r="AX100" s="374" t="s">
        <v>195</v>
      </c>
      <c r="BB100"/>
      <c r="BC100" t="s">
        <v>1252</v>
      </c>
      <c r="BD100" s="428" t="s">
        <v>2105</v>
      </c>
    </row>
    <row r="101" spans="2:56" x14ac:dyDescent="0.3">
      <c r="C101" s="374" t="s">
        <v>188</v>
      </c>
      <c r="D101" s="374">
        <v>4.0999999999999996</v>
      </c>
      <c r="E101" s="374">
        <v>20140221</v>
      </c>
      <c r="F101" s="374" t="s">
        <v>189</v>
      </c>
      <c r="G101" s="374" t="s">
        <v>189</v>
      </c>
      <c r="H101" s="374">
        <v>7</v>
      </c>
      <c r="I101" s="374">
        <v>53795</v>
      </c>
      <c r="J101" s="374">
        <v>12</v>
      </c>
      <c r="K101" s="374"/>
      <c r="L101" s="374"/>
      <c r="M101" s="374"/>
      <c r="N101" s="374"/>
      <c r="O101" s="374">
        <v>1</v>
      </c>
      <c r="P101" s="374">
        <v>3</v>
      </c>
      <c r="Q101" s="374">
        <v>2006</v>
      </c>
      <c r="R101" s="374">
        <v>20070423</v>
      </c>
      <c r="S101" s="374">
        <v>20070425</v>
      </c>
      <c r="T101" s="374" t="s">
        <v>190</v>
      </c>
      <c r="U101" s="374" t="s">
        <v>190</v>
      </c>
      <c r="V101" s="374" t="s">
        <v>190</v>
      </c>
      <c r="W101" s="374" t="s">
        <v>191</v>
      </c>
      <c r="X101" s="374" t="s">
        <v>192</v>
      </c>
      <c r="Y101" s="374" t="s">
        <v>193</v>
      </c>
      <c r="Z101" s="374" t="s">
        <v>194</v>
      </c>
      <c r="AA101" s="374">
        <v>4.57</v>
      </c>
      <c r="AB101" s="374">
        <v>75</v>
      </c>
      <c r="AC101" s="374" t="s">
        <v>195</v>
      </c>
      <c r="AD101" s="374">
        <v>5000</v>
      </c>
      <c r="AE101" s="374">
        <v>1432683</v>
      </c>
      <c r="AF101" s="374"/>
      <c r="AG101" s="374"/>
      <c r="AH101" s="374">
        <v>5000</v>
      </c>
      <c r="AI101" s="374">
        <v>1856</v>
      </c>
      <c r="AJ101" s="374">
        <v>0</v>
      </c>
      <c r="AK101" s="374">
        <v>4252400</v>
      </c>
      <c r="AL101" s="374" t="s">
        <v>196</v>
      </c>
      <c r="AM101" s="374">
        <v>1.2999999999999999E-3</v>
      </c>
      <c r="AN101" s="374">
        <v>15</v>
      </c>
      <c r="AO101" s="374">
        <v>773</v>
      </c>
      <c r="AP101" s="374"/>
      <c r="AQ101" s="374" t="s">
        <v>197</v>
      </c>
      <c r="AR101" s="374" t="s">
        <v>198</v>
      </c>
      <c r="AS101" s="374" t="s">
        <v>198</v>
      </c>
      <c r="AT101" s="374" t="s">
        <v>198</v>
      </c>
      <c r="AU101" s="374" t="s">
        <v>199</v>
      </c>
      <c r="AV101" s="374" t="s">
        <v>200</v>
      </c>
      <c r="AW101" s="374" t="s">
        <v>201</v>
      </c>
      <c r="AX101" s="374" t="s">
        <v>195</v>
      </c>
      <c r="BB101"/>
      <c r="BC101" t="s">
        <v>1252</v>
      </c>
      <c r="BD101" s="428" t="s">
        <v>2109</v>
      </c>
    </row>
    <row r="102" spans="2:56" x14ac:dyDescent="0.3">
      <c r="C102" s="374" t="s">
        <v>188</v>
      </c>
      <c r="D102" s="374">
        <v>4.0999999999999996</v>
      </c>
      <c r="E102" s="374">
        <v>20140221</v>
      </c>
      <c r="F102" s="374" t="s">
        <v>189</v>
      </c>
      <c r="G102" s="374" t="s">
        <v>189</v>
      </c>
      <c r="H102" s="374">
        <v>7</v>
      </c>
      <c r="I102" s="374">
        <v>53796</v>
      </c>
      <c r="J102" s="374">
        <v>12</v>
      </c>
      <c r="K102" s="374"/>
      <c r="L102" s="374"/>
      <c r="M102" s="374"/>
      <c r="N102" s="374"/>
      <c r="O102" s="374">
        <v>1</v>
      </c>
      <c r="P102" s="374">
        <v>3</v>
      </c>
      <c r="Q102" s="374">
        <v>2006</v>
      </c>
      <c r="R102" s="374">
        <v>20070423</v>
      </c>
      <c r="S102" s="374">
        <v>20070425</v>
      </c>
      <c r="T102" s="374" t="s">
        <v>190</v>
      </c>
      <c r="U102" s="374" t="s">
        <v>190</v>
      </c>
      <c r="V102" s="374" t="s">
        <v>190</v>
      </c>
      <c r="W102" s="374" t="s">
        <v>191</v>
      </c>
      <c r="X102" s="374" t="s">
        <v>192</v>
      </c>
      <c r="Y102" s="374" t="s">
        <v>193</v>
      </c>
      <c r="Z102" s="374" t="s">
        <v>194</v>
      </c>
      <c r="AA102" s="374">
        <v>4.22</v>
      </c>
      <c r="AB102" s="374">
        <v>73</v>
      </c>
      <c r="AC102" s="374" t="s">
        <v>195</v>
      </c>
      <c r="AD102" s="374">
        <v>5000</v>
      </c>
      <c r="AE102" s="374">
        <v>64885</v>
      </c>
      <c r="AF102" s="374"/>
      <c r="AG102" s="374"/>
      <c r="AH102" s="374">
        <v>5000</v>
      </c>
      <c r="AI102" s="374">
        <v>783</v>
      </c>
      <c r="AJ102" s="374">
        <v>0</v>
      </c>
      <c r="AK102" s="374">
        <v>171202</v>
      </c>
      <c r="AL102" s="374" t="s">
        <v>196</v>
      </c>
      <c r="AM102" s="374">
        <v>1.1900000000000001E-2</v>
      </c>
      <c r="AN102" s="374">
        <v>21</v>
      </c>
      <c r="AO102" s="374">
        <v>1090</v>
      </c>
      <c r="AP102" s="374"/>
      <c r="AQ102" s="374" t="s">
        <v>202</v>
      </c>
      <c r="AR102" s="374" t="s">
        <v>198</v>
      </c>
      <c r="AS102" s="374" t="s">
        <v>198</v>
      </c>
      <c r="AT102" s="374" t="s">
        <v>198</v>
      </c>
      <c r="AU102" s="374" t="s">
        <v>199</v>
      </c>
      <c r="AV102" s="374" t="s">
        <v>200</v>
      </c>
      <c r="AW102" s="374" t="s">
        <v>201</v>
      </c>
      <c r="AX102" s="374" t="s">
        <v>195</v>
      </c>
      <c r="BB102"/>
      <c r="BC102" t="s">
        <v>1252</v>
      </c>
      <c r="BD102" s="428" t="s">
        <v>2114</v>
      </c>
    </row>
    <row r="103" spans="2:56" x14ac:dyDescent="0.3">
      <c r="C103" s="374" t="s">
        <v>188</v>
      </c>
      <c r="D103" s="374">
        <v>4.0999999999999996</v>
      </c>
      <c r="E103" s="374">
        <v>20140221</v>
      </c>
      <c r="F103" s="374" t="s">
        <v>189</v>
      </c>
      <c r="G103" s="374" t="s">
        <v>189</v>
      </c>
      <c r="H103" s="374">
        <v>7</v>
      </c>
      <c r="I103" s="374">
        <v>53797</v>
      </c>
      <c r="J103" s="374">
        <v>12</v>
      </c>
      <c r="K103" s="374"/>
      <c r="L103" s="374"/>
      <c r="M103" s="374"/>
      <c r="N103" s="374"/>
      <c r="O103" s="374">
        <v>1</v>
      </c>
      <c r="P103" s="374">
        <v>3</v>
      </c>
      <c r="Q103" s="374">
        <v>2006</v>
      </c>
      <c r="R103" s="374">
        <v>20070423</v>
      </c>
      <c r="S103" s="374">
        <v>20070425</v>
      </c>
      <c r="T103" s="374" t="s">
        <v>190</v>
      </c>
      <c r="U103" s="374" t="s">
        <v>190</v>
      </c>
      <c r="V103" s="374" t="s">
        <v>190</v>
      </c>
      <c r="W103" s="374" t="s">
        <v>191</v>
      </c>
      <c r="X103" s="374" t="s">
        <v>192</v>
      </c>
      <c r="Y103" s="374" t="s">
        <v>193</v>
      </c>
      <c r="Z103" s="374" t="s">
        <v>194</v>
      </c>
      <c r="AA103" s="374">
        <v>4.22</v>
      </c>
      <c r="AB103" s="374">
        <v>73</v>
      </c>
      <c r="AC103" s="374" t="s">
        <v>195</v>
      </c>
      <c r="AD103" s="374">
        <v>5000</v>
      </c>
      <c r="AE103" s="374">
        <v>46377</v>
      </c>
      <c r="AF103" s="374"/>
      <c r="AG103" s="374"/>
      <c r="AH103" s="374">
        <v>5000</v>
      </c>
      <c r="AI103" s="374">
        <v>560</v>
      </c>
      <c r="AJ103" s="374">
        <v>0</v>
      </c>
      <c r="AK103" s="374">
        <v>189933</v>
      </c>
      <c r="AL103" s="374" t="s">
        <v>196</v>
      </c>
      <c r="AM103" s="374">
        <v>1.1900000000000001E-2</v>
      </c>
      <c r="AN103" s="374">
        <v>21</v>
      </c>
      <c r="AO103" s="374">
        <v>1090</v>
      </c>
      <c r="AP103" s="374"/>
      <c r="AQ103" s="374" t="s">
        <v>203</v>
      </c>
      <c r="AR103" s="374" t="s">
        <v>198</v>
      </c>
      <c r="AS103" s="374" t="s">
        <v>198</v>
      </c>
      <c r="AT103" s="374" t="s">
        <v>198</v>
      </c>
      <c r="AU103" s="374" t="s">
        <v>199</v>
      </c>
      <c r="AV103" s="374" t="s">
        <v>200</v>
      </c>
      <c r="AW103" s="374" t="s">
        <v>201</v>
      </c>
      <c r="AX103" s="374" t="s">
        <v>195</v>
      </c>
      <c r="BB103"/>
      <c r="BC103" t="s">
        <v>1252</v>
      </c>
      <c r="BD103" s="428" t="s">
        <v>2111</v>
      </c>
    </row>
    <row r="104" spans="2:56" x14ac:dyDescent="0.3">
      <c r="C104" s="374" t="s">
        <v>188</v>
      </c>
      <c r="D104" s="374">
        <v>4.0999999999999996</v>
      </c>
      <c r="E104" s="374">
        <v>20140604</v>
      </c>
      <c r="F104" s="374" t="s">
        <v>189</v>
      </c>
      <c r="G104" s="374" t="s">
        <v>189</v>
      </c>
      <c r="H104" s="374">
        <v>7</v>
      </c>
      <c r="I104" s="374">
        <v>53798</v>
      </c>
      <c r="J104" s="374">
        <v>12</v>
      </c>
      <c r="K104" s="374"/>
      <c r="L104" s="374"/>
      <c r="M104" s="374"/>
      <c r="N104" s="374"/>
      <c r="O104" s="374">
        <v>1</v>
      </c>
      <c r="P104" s="374">
        <v>3</v>
      </c>
      <c r="Q104" s="374">
        <v>2006</v>
      </c>
      <c r="R104" s="374">
        <v>20070423</v>
      </c>
      <c r="S104" s="374">
        <v>20070425</v>
      </c>
      <c r="T104" s="374" t="s">
        <v>190</v>
      </c>
      <c r="U104" s="374" t="s">
        <v>190</v>
      </c>
      <c r="V104" s="374" t="s">
        <v>190</v>
      </c>
      <c r="W104" s="374" t="s">
        <v>191</v>
      </c>
      <c r="X104" s="374" t="s">
        <v>192</v>
      </c>
      <c r="Y104" s="374" t="s">
        <v>193</v>
      </c>
      <c r="Z104" s="374" t="s">
        <v>194</v>
      </c>
      <c r="AA104" s="374">
        <v>3.64</v>
      </c>
      <c r="AB104" s="374">
        <v>70</v>
      </c>
      <c r="AC104" s="374" t="s">
        <v>195</v>
      </c>
      <c r="AD104" s="374">
        <v>5000</v>
      </c>
      <c r="AE104" s="374">
        <v>64093</v>
      </c>
      <c r="AF104" s="374"/>
      <c r="AG104" s="374"/>
      <c r="AH104" s="374">
        <v>5000</v>
      </c>
      <c r="AI104" s="374">
        <v>1870</v>
      </c>
      <c r="AJ104" s="374">
        <v>0</v>
      </c>
      <c r="AK104" s="374">
        <v>146301</v>
      </c>
      <c r="AL104" s="374" t="s">
        <v>196</v>
      </c>
      <c r="AM104" s="374">
        <v>1.61E-2</v>
      </c>
      <c r="AN104" s="374">
        <v>20</v>
      </c>
      <c r="AO104" s="374">
        <v>529</v>
      </c>
      <c r="AP104" s="374"/>
      <c r="AQ104" s="374" t="s">
        <v>2591</v>
      </c>
      <c r="AR104" s="374" t="s">
        <v>198</v>
      </c>
      <c r="AS104" s="374" t="s">
        <v>198</v>
      </c>
      <c r="AT104" s="374" t="s">
        <v>198</v>
      </c>
      <c r="AU104" s="374" t="s">
        <v>199</v>
      </c>
      <c r="AV104" s="374" t="s">
        <v>200</v>
      </c>
      <c r="AW104" s="374" t="s">
        <v>201</v>
      </c>
      <c r="AX104" s="374" t="s">
        <v>195</v>
      </c>
      <c r="BB104"/>
      <c r="BC104" t="s">
        <v>1252</v>
      </c>
      <c r="BD104" s="428" t="s">
        <v>2108</v>
      </c>
    </row>
    <row r="105" spans="2:56" x14ac:dyDescent="0.3">
      <c r="C105" s="374" t="s">
        <v>188</v>
      </c>
      <c r="D105" s="374">
        <v>4.0999999999999996</v>
      </c>
      <c r="E105" s="374">
        <v>20140221</v>
      </c>
      <c r="F105" s="374" t="s">
        <v>189</v>
      </c>
      <c r="G105" s="374" t="s">
        <v>189</v>
      </c>
      <c r="H105" s="374">
        <v>7</v>
      </c>
      <c r="I105" s="374">
        <v>53799</v>
      </c>
      <c r="J105" s="374">
        <v>12</v>
      </c>
      <c r="K105" s="374"/>
      <c r="L105" s="374"/>
      <c r="M105" s="374"/>
      <c r="N105" s="374"/>
      <c r="O105" s="374">
        <v>1</v>
      </c>
      <c r="P105" s="374">
        <v>3</v>
      </c>
      <c r="Q105" s="374">
        <v>2006</v>
      </c>
      <c r="R105" s="374">
        <v>20070423</v>
      </c>
      <c r="S105" s="374">
        <v>20070425</v>
      </c>
      <c r="T105" s="374" t="s">
        <v>190</v>
      </c>
      <c r="U105" s="374" t="s">
        <v>190</v>
      </c>
      <c r="V105" s="374" t="s">
        <v>190</v>
      </c>
      <c r="W105" s="374" t="s">
        <v>191</v>
      </c>
      <c r="X105" s="374" t="s">
        <v>192</v>
      </c>
      <c r="Y105" s="374" t="s">
        <v>193</v>
      </c>
      <c r="Z105" s="374" t="s">
        <v>194</v>
      </c>
      <c r="AA105" s="374">
        <v>3.64</v>
      </c>
      <c r="AB105" s="374">
        <v>70</v>
      </c>
      <c r="AC105" s="374" t="s">
        <v>195</v>
      </c>
      <c r="AD105" s="374">
        <v>5000</v>
      </c>
      <c r="AE105" s="374">
        <v>39208</v>
      </c>
      <c r="AF105" s="374"/>
      <c r="AG105" s="374"/>
      <c r="AH105" s="374">
        <v>5000</v>
      </c>
      <c r="AI105" s="374">
        <v>1144</v>
      </c>
      <c r="AJ105" s="374">
        <v>0</v>
      </c>
      <c r="AK105" s="374">
        <v>171912</v>
      </c>
      <c r="AL105" s="374" t="s">
        <v>196</v>
      </c>
      <c r="AM105" s="374">
        <v>2.8400000000000002E-2</v>
      </c>
      <c r="AN105" s="374">
        <v>20</v>
      </c>
      <c r="AO105" s="374">
        <v>529</v>
      </c>
      <c r="AP105" s="374"/>
      <c r="AQ105" s="374" t="s">
        <v>205</v>
      </c>
      <c r="AR105" s="374" t="s">
        <v>198</v>
      </c>
      <c r="AS105" s="374" t="s">
        <v>198</v>
      </c>
      <c r="AT105" s="374" t="s">
        <v>198</v>
      </c>
      <c r="AU105" s="374" t="s">
        <v>199</v>
      </c>
      <c r="AV105" s="374" t="s">
        <v>200</v>
      </c>
      <c r="AW105" s="374" t="s">
        <v>201</v>
      </c>
      <c r="AX105" s="374" t="s">
        <v>195</v>
      </c>
      <c r="BB105"/>
      <c r="BC105" t="s">
        <v>1252</v>
      </c>
      <c r="BD105" s="428" t="s">
        <v>2107</v>
      </c>
    </row>
    <row r="106" spans="2:56" x14ac:dyDescent="0.3">
      <c r="C106" s="374" t="s">
        <v>188</v>
      </c>
      <c r="D106" s="374">
        <v>4.0999999999999996</v>
      </c>
      <c r="E106" s="374">
        <v>20140221</v>
      </c>
      <c r="F106" s="374" t="s">
        <v>189</v>
      </c>
      <c r="G106" s="374" t="s">
        <v>189</v>
      </c>
      <c r="H106" s="374">
        <v>7</v>
      </c>
      <c r="I106" s="374">
        <v>53864</v>
      </c>
      <c r="J106" s="374">
        <v>12</v>
      </c>
      <c r="K106" s="374"/>
      <c r="L106" s="374"/>
      <c r="M106" s="374"/>
      <c r="N106" s="374"/>
      <c r="O106" s="374">
        <v>1</v>
      </c>
      <c r="P106" s="374">
        <v>3</v>
      </c>
      <c r="Q106" s="374">
        <v>2006</v>
      </c>
      <c r="R106" s="374">
        <v>20070423</v>
      </c>
      <c r="S106" s="374">
        <v>20070425</v>
      </c>
      <c r="T106" s="374" t="s">
        <v>190</v>
      </c>
      <c r="U106" s="374" t="s">
        <v>190</v>
      </c>
      <c r="V106" s="374" t="s">
        <v>190</v>
      </c>
      <c r="W106" s="374" t="s">
        <v>191</v>
      </c>
      <c r="X106" s="374" t="s">
        <v>192</v>
      </c>
      <c r="Y106" s="374" t="s">
        <v>193</v>
      </c>
      <c r="Z106" s="374" t="s">
        <v>194</v>
      </c>
      <c r="AA106" s="374">
        <v>3.61</v>
      </c>
      <c r="AB106" s="374">
        <v>69</v>
      </c>
      <c r="AC106" s="374" t="s">
        <v>195</v>
      </c>
      <c r="AD106" s="374">
        <v>5000</v>
      </c>
      <c r="AE106" s="374">
        <v>64665</v>
      </c>
      <c r="AF106" s="374"/>
      <c r="AG106" s="374"/>
      <c r="AH106" s="374">
        <v>5000</v>
      </c>
      <c r="AI106" s="374">
        <v>544</v>
      </c>
      <c r="AJ106" s="374">
        <v>0</v>
      </c>
      <c r="AK106" s="374">
        <v>147071</v>
      </c>
      <c r="AL106" s="374" t="s">
        <v>196</v>
      </c>
      <c r="AM106" s="374">
        <v>8.3000000000000001E-3</v>
      </c>
      <c r="AN106" s="374">
        <v>22</v>
      </c>
      <c r="AO106" s="374">
        <v>839</v>
      </c>
      <c r="AP106" s="374"/>
      <c r="AQ106" s="374" t="s">
        <v>206</v>
      </c>
      <c r="AR106" s="374" t="s">
        <v>198</v>
      </c>
      <c r="AS106" s="374" t="s">
        <v>198</v>
      </c>
      <c r="AT106" s="374" t="s">
        <v>198</v>
      </c>
      <c r="AU106" s="374" t="s">
        <v>199</v>
      </c>
      <c r="AV106" s="374" t="s">
        <v>200</v>
      </c>
      <c r="AW106" s="374" t="s">
        <v>201</v>
      </c>
      <c r="AX106" s="374" t="s">
        <v>195</v>
      </c>
      <c r="BB106"/>
      <c r="BC106" t="s">
        <v>1252</v>
      </c>
      <c r="BD106" s="428" t="s">
        <v>2110</v>
      </c>
    </row>
    <row r="107" spans="2:56" x14ac:dyDescent="0.3">
      <c r="C107" s="374" t="s">
        <v>188</v>
      </c>
      <c r="D107" s="374">
        <v>4.0999999999999996</v>
      </c>
      <c r="E107" s="374">
        <v>20140221</v>
      </c>
      <c r="F107" s="374" t="s">
        <v>189</v>
      </c>
      <c r="G107" s="374" t="s">
        <v>189</v>
      </c>
      <c r="H107" s="374">
        <v>7</v>
      </c>
      <c r="I107" s="374">
        <v>53865</v>
      </c>
      <c r="J107" s="374">
        <v>12</v>
      </c>
      <c r="K107" s="374"/>
      <c r="L107" s="374"/>
      <c r="M107" s="374"/>
      <c r="N107" s="374"/>
      <c r="O107" s="374">
        <v>1</v>
      </c>
      <c r="P107" s="374">
        <v>3</v>
      </c>
      <c r="Q107" s="374">
        <v>2006</v>
      </c>
      <c r="R107" s="374">
        <v>20070423</v>
      </c>
      <c r="S107" s="374">
        <v>20070425</v>
      </c>
      <c r="T107" s="374" t="s">
        <v>190</v>
      </c>
      <c r="U107" s="374" t="s">
        <v>190</v>
      </c>
      <c r="V107" s="374" t="s">
        <v>190</v>
      </c>
      <c r="W107" s="374" t="s">
        <v>191</v>
      </c>
      <c r="X107" s="374" t="s">
        <v>192</v>
      </c>
      <c r="Y107" s="374" t="s">
        <v>193</v>
      </c>
      <c r="Z107" s="374" t="s">
        <v>194</v>
      </c>
      <c r="AA107" s="374">
        <v>3.61</v>
      </c>
      <c r="AB107" s="374">
        <v>69</v>
      </c>
      <c r="AC107" s="374" t="s">
        <v>195</v>
      </c>
      <c r="AD107" s="374">
        <v>5000</v>
      </c>
      <c r="AE107" s="374">
        <v>41770</v>
      </c>
      <c r="AF107" s="374"/>
      <c r="AG107" s="374"/>
      <c r="AH107" s="374">
        <v>5000</v>
      </c>
      <c r="AI107" s="374">
        <v>351</v>
      </c>
      <c r="AJ107" s="374">
        <v>0</v>
      </c>
      <c r="AK107" s="374">
        <v>170159</v>
      </c>
      <c r="AL107" s="374" t="s">
        <v>196</v>
      </c>
      <c r="AM107" s="374">
        <v>8.3000000000000001E-3</v>
      </c>
      <c r="AN107" s="374">
        <v>22</v>
      </c>
      <c r="AO107" s="374">
        <v>839</v>
      </c>
      <c r="AP107" s="374"/>
      <c r="AQ107" s="374" t="s">
        <v>207</v>
      </c>
      <c r="AR107" s="374" t="s">
        <v>198</v>
      </c>
      <c r="AS107" s="374" t="s">
        <v>198</v>
      </c>
      <c r="AT107" s="374" t="s">
        <v>198</v>
      </c>
      <c r="AU107" s="374" t="s">
        <v>199</v>
      </c>
      <c r="AV107" s="374" t="s">
        <v>200</v>
      </c>
      <c r="AW107" s="374" t="s">
        <v>201</v>
      </c>
      <c r="AX107" s="374" t="s">
        <v>195</v>
      </c>
      <c r="BB107"/>
      <c r="BC107" t="s">
        <v>1252</v>
      </c>
      <c r="BD107" s="428" t="s">
        <v>2113</v>
      </c>
    </row>
    <row r="108" spans="2:56" x14ac:dyDescent="0.3">
      <c r="C108" s="374" t="s">
        <v>188</v>
      </c>
      <c r="D108" s="374">
        <v>4.0999999999999996</v>
      </c>
      <c r="E108" s="374">
        <v>20090318</v>
      </c>
      <c r="F108" s="374" t="s">
        <v>189</v>
      </c>
      <c r="G108" s="374" t="s">
        <v>189</v>
      </c>
      <c r="H108" s="374">
        <v>7</v>
      </c>
      <c r="I108" s="374">
        <v>53874</v>
      </c>
      <c r="J108" s="374">
        <v>12</v>
      </c>
      <c r="K108" s="374"/>
      <c r="L108" s="374"/>
      <c r="M108" s="374" t="s">
        <v>250</v>
      </c>
      <c r="N108" s="374" t="s">
        <v>601</v>
      </c>
      <c r="O108" s="374">
        <v>1</v>
      </c>
      <c r="P108" s="374">
        <v>3</v>
      </c>
      <c r="Q108" s="374">
        <v>2007</v>
      </c>
      <c r="R108" s="374">
        <v>20080502</v>
      </c>
      <c r="S108" s="374">
        <v>20080502</v>
      </c>
      <c r="T108" s="374" t="s">
        <v>845</v>
      </c>
      <c r="U108" s="374" t="s">
        <v>846</v>
      </c>
      <c r="V108" s="374" t="s">
        <v>847</v>
      </c>
      <c r="W108" s="374" t="s">
        <v>213</v>
      </c>
      <c r="X108" s="374" t="s">
        <v>192</v>
      </c>
      <c r="Y108" s="374" t="s">
        <v>279</v>
      </c>
      <c r="Z108" s="374" t="s">
        <v>194</v>
      </c>
      <c r="AA108" s="374">
        <v>7.53</v>
      </c>
      <c r="AB108" s="374">
        <v>94</v>
      </c>
      <c r="AC108" s="374" t="s">
        <v>195</v>
      </c>
      <c r="AD108" s="374">
        <v>5000</v>
      </c>
      <c r="AE108" s="374">
        <v>25007</v>
      </c>
      <c r="AF108" s="374"/>
      <c r="AG108" s="374"/>
      <c r="AH108" s="374">
        <v>5000</v>
      </c>
      <c r="AI108" s="374">
        <v>750506</v>
      </c>
      <c r="AJ108" s="374"/>
      <c r="AK108" s="374"/>
      <c r="AL108" s="374" t="s">
        <v>214</v>
      </c>
      <c r="AM108" s="374">
        <v>0</v>
      </c>
      <c r="AN108" s="374">
        <v>35</v>
      </c>
      <c r="AO108" s="374">
        <v>523</v>
      </c>
      <c r="AP108" s="374"/>
      <c r="AQ108" s="374" t="s">
        <v>848</v>
      </c>
      <c r="AR108" s="374" t="s">
        <v>849</v>
      </c>
      <c r="AS108" s="374" t="s">
        <v>850</v>
      </c>
      <c r="AT108" s="374" t="s">
        <v>849</v>
      </c>
      <c r="AU108" s="374" t="s">
        <v>231</v>
      </c>
      <c r="AV108" s="374" t="s">
        <v>851</v>
      </c>
      <c r="AW108" s="374" t="s">
        <v>852</v>
      </c>
      <c r="AX108" s="374" t="s">
        <v>196</v>
      </c>
      <c r="BB108"/>
      <c r="BC108" t="s">
        <v>1252</v>
      </c>
      <c r="BD108" s="428" t="s">
        <v>2103</v>
      </c>
    </row>
    <row r="109" spans="2:56" x14ac:dyDescent="0.3">
      <c r="C109" s="374" t="s">
        <v>188</v>
      </c>
      <c r="D109" s="374">
        <v>4.0999999999999996</v>
      </c>
      <c r="E109" s="374">
        <v>20090318</v>
      </c>
      <c r="F109" s="374" t="s">
        <v>189</v>
      </c>
      <c r="G109" s="374" t="s">
        <v>189</v>
      </c>
      <c r="H109" s="374">
        <v>7</v>
      </c>
      <c r="I109" s="374">
        <v>54274</v>
      </c>
      <c r="J109" s="374">
        <v>12</v>
      </c>
      <c r="K109" s="374"/>
      <c r="L109" s="374"/>
      <c r="M109" s="374" t="s">
        <v>250</v>
      </c>
      <c r="N109" s="374" t="s">
        <v>867</v>
      </c>
      <c r="O109" s="374">
        <v>1</v>
      </c>
      <c r="P109" s="374">
        <v>3</v>
      </c>
      <c r="Q109" s="374">
        <v>2007</v>
      </c>
      <c r="R109" s="374">
        <v>20080410</v>
      </c>
      <c r="S109" s="374">
        <v>20080410</v>
      </c>
      <c r="T109" s="374" t="s">
        <v>845</v>
      </c>
      <c r="U109" s="374" t="s">
        <v>846</v>
      </c>
      <c r="V109" s="374" t="s">
        <v>847</v>
      </c>
      <c r="W109" s="374" t="s">
        <v>213</v>
      </c>
      <c r="X109" s="374" t="s">
        <v>192</v>
      </c>
      <c r="Y109" s="374" t="s">
        <v>279</v>
      </c>
      <c r="Z109" s="374" t="s">
        <v>194</v>
      </c>
      <c r="AA109" s="374">
        <v>6.07</v>
      </c>
      <c r="AB109" s="374">
        <v>88</v>
      </c>
      <c r="AC109" s="374" t="s">
        <v>195</v>
      </c>
      <c r="AD109" s="374">
        <v>5000</v>
      </c>
      <c r="AE109" s="374">
        <v>62743</v>
      </c>
      <c r="AF109" s="374"/>
      <c r="AG109" s="374"/>
      <c r="AH109" s="374">
        <v>5000</v>
      </c>
      <c r="AI109" s="374">
        <v>3420990</v>
      </c>
      <c r="AJ109" s="374"/>
      <c r="AK109" s="374"/>
      <c r="AL109" s="374" t="s">
        <v>214</v>
      </c>
      <c r="AM109" s="374">
        <v>0</v>
      </c>
      <c r="AN109" s="374">
        <v>29</v>
      </c>
      <c r="AO109" s="374">
        <v>513</v>
      </c>
      <c r="AP109" s="374"/>
      <c r="AQ109" s="374" t="s">
        <v>848</v>
      </c>
      <c r="AR109" s="374" t="s">
        <v>849</v>
      </c>
      <c r="AS109" s="374" t="s">
        <v>850</v>
      </c>
      <c r="AT109" s="374" t="s">
        <v>849</v>
      </c>
      <c r="AU109" s="374" t="s">
        <v>231</v>
      </c>
      <c r="AV109" s="374" t="s">
        <v>851</v>
      </c>
      <c r="AW109" s="374" t="s">
        <v>852</v>
      </c>
      <c r="AX109" s="374" t="s">
        <v>196</v>
      </c>
      <c r="BB109"/>
      <c r="BC109" t="s">
        <v>1252</v>
      </c>
      <c r="BD109" s="428" t="s">
        <v>2655</v>
      </c>
    </row>
    <row r="110" spans="2:56" x14ac:dyDescent="0.3">
      <c r="C110" s="374" t="s">
        <v>188</v>
      </c>
      <c r="D110" s="374">
        <v>4.0999999999999996</v>
      </c>
      <c r="E110" s="374">
        <v>20090318</v>
      </c>
      <c r="F110" s="374" t="s">
        <v>189</v>
      </c>
      <c r="G110" s="374" t="s">
        <v>189</v>
      </c>
      <c r="H110" s="374">
        <v>7</v>
      </c>
      <c r="I110" s="374">
        <v>54276</v>
      </c>
      <c r="J110" s="374">
        <v>12</v>
      </c>
      <c r="K110" s="374"/>
      <c r="L110" s="374"/>
      <c r="M110" s="374" t="s">
        <v>250</v>
      </c>
      <c r="N110" s="374" t="s">
        <v>867</v>
      </c>
      <c r="O110" s="374">
        <v>1</v>
      </c>
      <c r="P110" s="374">
        <v>3</v>
      </c>
      <c r="Q110" s="374">
        <v>2007</v>
      </c>
      <c r="R110" s="374">
        <v>20080410</v>
      </c>
      <c r="S110" s="374">
        <v>20080410</v>
      </c>
      <c r="T110" s="374" t="s">
        <v>845</v>
      </c>
      <c r="U110" s="374" t="s">
        <v>846</v>
      </c>
      <c r="V110" s="374" t="s">
        <v>847</v>
      </c>
      <c r="W110" s="374" t="s">
        <v>213</v>
      </c>
      <c r="X110" s="374" t="s">
        <v>192</v>
      </c>
      <c r="Y110" s="374" t="s">
        <v>279</v>
      </c>
      <c r="Z110" s="374" t="s">
        <v>194</v>
      </c>
      <c r="AA110" s="374">
        <v>6.17</v>
      </c>
      <c r="AB110" s="374">
        <v>87</v>
      </c>
      <c r="AC110" s="374" t="s">
        <v>195</v>
      </c>
      <c r="AD110" s="374">
        <v>5000</v>
      </c>
      <c r="AE110" s="374">
        <v>62594</v>
      </c>
      <c r="AF110" s="374"/>
      <c r="AG110" s="374"/>
      <c r="AH110" s="374">
        <v>5000</v>
      </c>
      <c r="AI110" s="374">
        <v>318998</v>
      </c>
      <c r="AJ110" s="374"/>
      <c r="AK110" s="374"/>
      <c r="AL110" s="374" t="s">
        <v>214</v>
      </c>
      <c r="AM110" s="374">
        <v>0</v>
      </c>
      <c r="AN110" s="374">
        <v>21</v>
      </c>
      <c r="AO110" s="374">
        <v>510</v>
      </c>
      <c r="AP110" s="374"/>
      <c r="AQ110" s="374" t="s">
        <v>848</v>
      </c>
      <c r="AR110" s="374" t="s">
        <v>849</v>
      </c>
      <c r="AS110" s="374" t="s">
        <v>850</v>
      </c>
      <c r="AT110" s="374" t="s">
        <v>849</v>
      </c>
      <c r="AU110" s="374" t="s">
        <v>231</v>
      </c>
      <c r="AV110" s="374" t="s">
        <v>851</v>
      </c>
      <c r="AW110" s="374" t="s">
        <v>852</v>
      </c>
      <c r="AX110" s="374" t="s">
        <v>196</v>
      </c>
      <c r="BB110"/>
      <c r="BC110" t="s">
        <v>1252</v>
      </c>
      <c r="BD110" s="428" t="s">
        <v>2660</v>
      </c>
    </row>
    <row r="111" spans="2:56" x14ac:dyDescent="0.3">
      <c r="C111" s="374" t="s">
        <v>188</v>
      </c>
      <c r="D111" s="374">
        <v>4.0999999999999996</v>
      </c>
      <c r="E111" s="374">
        <v>20080115</v>
      </c>
      <c r="F111" s="374" t="s">
        <v>189</v>
      </c>
      <c r="G111" s="374" t="s">
        <v>189</v>
      </c>
      <c r="H111" s="374">
        <v>7</v>
      </c>
      <c r="I111" s="374">
        <v>54318</v>
      </c>
      <c r="J111" s="374">
        <v>12</v>
      </c>
      <c r="K111" s="374"/>
      <c r="L111" s="374"/>
      <c r="M111" s="374" t="s">
        <v>250</v>
      </c>
      <c r="N111" s="374" t="s">
        <v>862</v>
      </c>
      <c r="O111" s="374">
        <v>1</v>
      </c>
      <c r="P111" s="374">
        <v>3</v>
      </c>
      <c r="Q111" s="374">
        <v>2006</v>
      </c>
      <c r="R111" s="374">
        <v>20070309</v>
      </c>
      <c r="S111" s="374">
        <v>20070309</v>
      </c>
      <c r="T111" s="374" t="s">
        <v>845</v>
      </c>
      <c r="U111" s="374" t="s">
        <v>846</v>
      </c>
      <c r="V111" s="374" t="s">
        <v>847</v>
      </c>
      <c r="W111" s="374" t="s">
        <v>213</v>
      </c>
      <c r="X111" s="374" t="s">
        <v>192</v>
      </c>
      <c r="Y111" s="374" t="s">
        <v>279</v>
      </c>
      <c r="Z111" s="374" t="s">
        <v>194</v>
      </c>
      <c r="AA111" s="374">
        <v>4.41</v>
      </c>
      <c r="AB111" s="374">
        <v>75</v>
      </c>
      <c r="AC111" s="374" t="s">
        <v>195</v>
      </c>
      <c r="AD111" s="374">
        <v>5000</v>
      </c>
      <c r="AE111" s="374">
        <v>50089</v>
      </c>
      <c r="AF111" s="374"/>
      <c r="AG111" s="374"/>
      <c r="AH111" s="374">
        <v>5000</v>
      </c>
      <c r="AI111" s="374">
        <v>292456</v>
      </c>
      <c r="AJ111" s="374"/>
      <c r="AK111" s="374"/>
      <c r="AL111" s="374" t="s">
        <v>214</v>
      </c>
      <c r="AM111" s="374">
        <v>0</v>
      </c>
      <c r="AN111" s="374">
        <v>24</v>
      </c>
      <c r="AO111" s="374">
        <v>514</v>
      </c>
      <c r="AP111" s="374"/>
      <c r="AQ111" s="374" t="s">
        <v>854</v>
      </c>
      <c r="AR111" s="374" t="s">
        <v>849</v>
      </c>
      <c r="AS111" s="374" t="s">
        <v>850</v>
      </c>
      <c r="AT111" s="374" t="s">
        <v>849</v>
      </c>
      <c r="AU111" s="374" t="s">
        <v>231</v>
      </c>
      <c r="AV111" s="374" t="s">
        <v>851</v>
      </c>
      <c r="AW111" s="374" t="s">
        <v>852</v>
      </c>
      <c r="AX111" s="374" t="s">
        <v>196</v>
      </c>
      <c r="BB111"/>
      <c r="BC111" t="s">
        <v>1252</v>
      </c>
      <c r="BD111" s="428" t="s">
        <v>2661</v>
      </c>
    </row>
    <row r="112" spans="2:56" x14ac:dyDescent="0.3">
      <c r="C112" s="374" t="s">
        <v>188</v>
      </c>
      <c r="D112" s="374">
        <v>4.0999999999999996</v>
      </c>
      <c r="E112" s="374">
        <v>20080115</v>
      </c>
      <c r="F112" s="374" t="s">
        <v>189</v>
      </c>
      <c r="G112" s="374" t="s">
        <v>189</v>
      </c>
      <c r="H112" s="374">
        <v>7</v>
      </c>
      <c r="I112" s="374">
        <v>54336</v>
      </c>
      <c r="J112" s="374">
        <v>12</v>
      </c>
      <c r="K112" s="374"/>
      <c r="L112" s="374"/>
      <c r="M112" s="374" t="s">
        <v>250</v>
      </c>
      <c r="N112" s="374" t="s">
        <v>857</v>
      </c>
      <c r="O112" s="374">
        <v>1</v>
      </c>
      <c r="P112" s="374">
        <v>3</v>
      </c>
      <c r="Q112" s="374">
        <v>2006</v>
      </c>
      <c r="R112" s="374">
        <v>20070305</v>
      </c>
      <c r="S112" s="374">
        <v>20070305</v>
      </c>
      <c r="T112" s="374" t="s">
        <v>845</v>
      </c>
      <c r="U112" s="374" t="s">
        <v>846</v>
      </c>
      <c r="V112" s="374" t="s">
        <v>847</v>
      </c>
      <c r="W112" s="374" t="s">
        <v>213</v>
      </c>
      <c r="X112" s="374" t="s">
        <v>192</v>
      </c>
      <c r="Y112" s="374" t="s">
        <v>279</v>
      </c>
      <c r="Z112" s="374" t="s">
        <v>194</v>
      </c>
      <c r="AA112" s="374">
        <v>3.17</v>
      </c>
      <c r="AB112" s="374">
        <v>72</v>
      </c>
      <c r="AC112" s="374" t="s">
        <v>195</v>
      </c>
      <c r="AD112" s="374">
        <v>5000</v>
      </c>
      <c r="AE112" s="374">
        <v>49356</v>
      </c>
      <c r="AF112" s="374"/>
      <c r="AG112" s="374"/>
      <c r="AH112" s="374">
        <v>5000</v>
      </c>
      <c r="AI112" s="374">
        <v>290588</v>
      </c>
      <c r="AJ112" s="374"/>
      <c r="AK112" s="374"/>
      <c r="AL112" s="374" t="s">
        <v>214</v>
      </c>
      <c r="AM112" s="374">
        <v>0</v>
      </c>
      <c r="AN112" s="374">
        <v>13</v>
      </c>
      <c r="AO112" s="374">
        <v>500</v>
      </c>
      <c r="AP112" s="374"/>
      <c r="AQ112" s="374" t="s">
        <v>858</v>
      </c>
      <c r="AR112" s="374" t="s">
        <v>849</v>
      </c>
      <c r="AS112" s="374" t="s">
        <v>850</v>
      </c>
      <c r="AT112" s="374" t="s">
        <v>849</v>
      </c>
      <c r="AU112" s="374" t="s">
        <v>231</v>
      </c>
      <c r="AV112" s="374" t="s">
        <v>851</v>
      </c>
      <c r="AW112" s="374" t="s">
        <v>852</v>
      </c>
      <c r="AX112" s="374" t="s">
        <v>196</v>
      </c>
      <c r="BB112"/>
      <c r="BC112" t="s">
        <v>1467</v>
      </c>
      <c r="BD112" s="428" t="s">
        <v>1000</v>
      </c>
    </row>
    <row r="113" spans="3:56" x14ac:dyDescent="0.3">
      <c r="C113" s="374" t="s">
        <v>188</v>
      </c>
      <c r="D113" s="374">
        <v>4.0999999999999996</v>
      </c>
      <c r="E113" s="374">
        <v>20090922</v>
      </c>
      <c r="F113" s="374" t="s">
        <v>189</v>
      </c>
      <c r="G113" s="374" t="s">
        <v>189</v>
      </c>
      <c r="H113" s="374">
        <v>7</v>
      </c>
      <c r="I113" s="374">
        <v>54375</v>
      </c>
      <c r="J113" s="374">
        <v>13</v>
      </c>
      <c r="K113" s="374"/>
      <c r="L113" s="374"/>
      <c r="M113" s="374"/>
      <c r="N113" s="374"/>
      <c r="O113" s="374">
        <v>1</v>
      </c>
      <c r="P113" s="374">
        <v>3</v>
      </c>
      <c r="Q113" s="374">
        <v>2007</v>
      </c>
      <c r="R113" s="374">
        <v>20080612</v>
      </c>
      <c r="S113" s="374">
        <v>20080612</v>
      </c>
      <c r="T113" s="374" t="s">
        <v>1838</v>
      </c>
      <c r="U113" s="374" t="s">
        <v>1839</v>
      </c>
      <c r="V113" s="374" t="s">
        <v>1840</v>
      </c>
      <c r="W113" s="374" t="s">
        <v>191</v>
      </c>
      <c r="X113" s="374" t="s">
        <v>192</v>
      </c>
      <c r="Y113" s="374" t="s">
        <v>279</v>
      </c>
      <c r="Z113" s="374" t="s">
        <v>194</v>
      </c>
      <c r="AA113" s="374">
        <v>10.34</v>
      </c>
      <c r="AB113" s="374"/>
      <c r="AC113" s="374" t="s">
        <v>195</v>
      </c>
      <c r="AD113" s="374">
        <v>5000</v>
      </c>
      <c r="AE113" s="374">
        <v>65832</v>
      </c>
      <c r="AF113" s="374"/>
      <c r="AG113" s="374"/>
      <c r="AH113" s="374">
        <v>5000</v>
      </c>
      <c r="AI113" s="374">
        <v>42046</v>
      </c>
      <c r="AJ113" s="374">
        <v>0</v>
      </c>
      <c r="AK113" s="374">
        <v>383</v>
      </c>
      <c r="AL113" s="374" t="s">
        <v>214</v>
      </c>
      <c r="AM113" s="374">
        <v>1.77E-2</v>
      </c>
      <c r="AN113" s="374">
        <v>41</v>
      </c>
      <c r="AO113" s="374">
        <v>509</v>
      </c>
      <c r="AP113" s="374"/>
      <c r="AQ113" s="374" t="s">
        <v>2555</v>
      </c>
      <c r="AR113" s="374" t="s">
        <v>1842</v>
      </c>
      <c r="AS113" s="374" t="s">
        <v>1843</v>
      </c>
      <c r="AT113" s="374" t="s">
        <v>1842</v>
      </c>
      <c r="AU113" s="374" t="s">
        <v>231</v>
      </c>
      <c r="AV113" s="374" t="s">
        <v>572</v>
      </c>
      <c r="AW113" s="374" t="s">
        <v>1844</v>
      </c>
      <c r="AX113" s="374" t="s">
        <v>195</v>
      </c>
      <c r="BB113"/>
      <c r="BC113" t="s">
        <v>1467</v>
      </c>
      <c r="BD113" s="428" t="s">
        <v>1003</v>
      </c>
    </row>
    <row r="114" spans="3:56" x14ac:dyDescent="0.3">
      <c r="C114" s="374" t="s">
        <v>188</v>
      </c>
      <c r="D114" s="374">
        <v>4.0999999999999996</v>
      </c>
      <c r="E114" s="374">
        <v>20090922</v>
      </c>
      <c r="F114" s="374" t="s">
        <v>189</v>
      </c>
      <c r="G114" s="374" t="s">
        <v>189</v>
      </c>
      <c r="H114" s="374">
        <v>7</v>
      </c>
      <c r="I114" s="374">
        <v>54376</v>
      </c>
      <c r="J114" s="374">
        <v>13</v>
      </c>
      <c r="K114" s="374"/>
      <c r="L114" s="374"/>
      <c r="M114" s="374"/>
      <c r="N114" s="374"/>
      <c r="O114" s="374">
        <v>1</v>
      </c>
      <c r="P114" s="374">
        <v>3</v>
      </c>
      <c r="Q114" s="374">
        <v>2007</v>
      </c>
      <c r="R114" s="374">
        <v>20080612</v>
      </c>
      <c r="S114" s="374">
        <v>20080612</v>
      </c>
      <c r="T114" s="374" t="s">
        <v>1838</v>
      </c>
      <c r="U114" s="374" t="s">
        <v>1839</v>
      </c>
      <c r="V114" s="374" t="s">
        <v>1840</v>
      </c>
      <c r="W114" s="374" t="s">
        <v>191</v>
      </c>
      <c r="X114" s="374" t="s">
        <v>192</v>
      </c>
      <c r="Y114" s="374" t="s">
        <v>279</v>
      </c>
      <c r="Z114" s="374" t="s">
        <v>194</v>
      </c>
      <c r="AA114" s="374">
        <v>8.92</v>
      </c>
      <c r="AB114" s="374"/>
      <c r="AC114" s="374" t="s">
        <v>195</v>
      </c>
      <c r="AD114" s="374">
        <v>5000</v>
      </c>
      <c r="AE114" s="374">
        <v>64823</v>
      </c>
      <c r="AF114" s="374"/>
      <c r="AG114" s="374"/>
      <c r="AH114" s="374">
        <v>5000</v>
      </c>
      <c r="AI114" s="374">
        <v>41220</v>
      </c>
      <c r="AJ114" s="374">
        <v>0</v>
      </c>
      <c r="AK114" s="374">
        <v>377</v>
      </c>
      <c r="AL114" s="374" t="s">
        <v>214</v>
      </c>
      <c r="AM114" s="374">
        <v>1.6E-2</v>
      </c>
      <c r="AN114" s="374">
        <v>34</v>
      </c>
      <c r="AO114" s="374">
        <v>500</v>
      </c>
      <c r="AP114" s="374"/>
      <c r="AQ114" s="374" t="s">
        <v>2555</v>
      </c>
      <c r="AR114" s="374" t="s">
        <v>1842</v>
      </c>
      <c r="AS114" s="374" t="s">
        <v>1843</v>
      </c>
      <c r="AT114" s="374" t="s">
        <v>1842</v>
      </c>
      <c r="AU114" s="374" t="s">
        <v>231</v>
      </c>
      <c r="AV114" s="374" t="s">
        <v>572</v>
      </c>
      <c r="AW114" s="374" t="s">
        <v>1844</v>
      </c>
      <c r="AX114" s="374" t="s">
        <v>195</v>
      </c>
      <c r="BB114"/>
      <c r="BC114" t="s">
        <v>1467</v>
      </c>
      <c r="BD114" s="428" t="s">
        <v>998</v>
      </c>
    </row>
    <row r="115" spans="3:56" x14ac:dyDescent="0.3">
      <c r="C115" s="374" t="s">
        <v>188</v>
      </c>
      <c r="D115" s="374">
        <v>4.0999999999999996</v>
      </c>
      <c r="E115" s="374">
        <v>20090922</v>
      </c>
      <c r="F115" s="374" t="s">
        <v>189</v>
      </c>
      <c r="G115" s="374" t="s">
        <v>189</v>
      </c>
      <c r="H115" s="374">
        <v>7</v>
      </c>
      <c r="I115" s="374">
        <v>54377</v>
      </c>
      <c r="J115" s="374">
        <v>13</v>
      </c>
      <c r="K115" s="374"/>
      <c r="L115" s="374"/>
      <c r="M115" s="374"/>
      <c r="N115" s="374"/>
      <c r="O115" s="374">
        <v>1</v>
      </c>
      <c r="P115" s="374">
        <v>3</v>
      </c>
      <c r="Q115" s="374">
        <v>2007</v>
      </c>
      <c r="R115" s="374">
        <v>20080612</v>
      </c>
      <c r="S115" s="374">
        <v>20080612</v>
      </c>
      <c r="T115" s="374" t="s">
        <v>1838</v>
      </c>
      <c r="U115" s="374" t="s">
        <v>1839</v>
      </c>
      <c r="V115" s="374" t="s">
        <v>1840</v>
      </c>
      <c r="W115" s="374" t="s">
        <v>191</v>
      </c>
      <c r="X115" s="374" t="s">
        <v>192</v>
      </c>
      <c r="Y115" s="374" t="s">
        <v>279</v>
      </c>
      <c r="Z115" s="374" t="s">
        <v>194</v>
      </c>
      <c r="AA115" s="374">
        <v>8.27</v>
      </c>
      <c r="AB115" s="374"/>
      <c r="AC115" s="374" t="s">
        <v>195</v>
      </c>
      <c r="AD115" s="374">
        <v>5000</v>
      </c>
      <c r="AE115" s="374">
        <v>62153</v>
      </c>
      <c r="AF115" s="374"/>
      <c r="AG115" s="374"/>
      <c r="AH115" s="374">
        <v>5000</v>
      </c>
      <c r="AI115" s="374">
        <v>44281</v>
      </c>
      <c r="AJ115" s="374">
        <v>0</v>
      </c>
      <c r="AK115" s="374">
        <v>378</v>
      </c>
      <c r="AL115" s="374" t="s">
        <v>214</v>
      </c>
      <c r="AM115" s="374">
        <v>0.06</v>
      </c>
      <c r="AN115" s="374">
        <v>30</v>
      </c>
      <c r="AO115" s="374">
        <v>500</v>
      </c>
      <c r="AP115" s="374"/>
      <c r="AQ115" s="374" t="s">
        <v>2555</v>
      </c>
      <c r="AR115" s="374" t="s">
        <v>1842</v>
      </c>
      <c r="AS115" s="374" t="s">
        <v>1843</v>
      </c>
      <c r="AT115" s="374" t="s">
        <v>1842</v>
      </c>
      <c r="AU115" s="374" t="s">
        <v>231</v>
      </c>
      <c r="AV115" s="374" t="s">
        <v>572</v>
      </c>
      <c r="AW115" s="374" t="s">
        <v>1844</v>
      </c>
      <c r="AX115" s="374" t="s">
        <v>195</v>
      </c>
      <c r="BB115"/>
      <c r="BC115" t="s">
        <v>1467</v>
      </c>
      <c r="BD115" s="428" t="s">
        <v>999</v>
      </c>
    </row>
    <row r="116" spans="3:56" x14ac:dyDescent="0.3">
      <c r="C116" s="374" t="s">
        <v>188</v>
      </c>
      <c r="D116" s="374">
        <v>4.0999999999999996</v>
      </c>
      <c r="E116" s="374">
        <v>20090922</v>
      </c>
      <c r="F116" s="374" t="s">
        <v>189</v>
      </c>
      <c r="G116" s="374" t="s">
        <v>189</v>
      </c>
      <c r="H116" s="374">
        <v>7</v>
      </c>
      <c r="I116" s="374">
        <v>54378</v>
      </c>
      <c r="J116" s="374">
        <v>13</v>
      </c>
      <c r="K116" s="374"/>
      <c r="L116" s="374"/>
      <c r="M116" s="374"/>
      <c r="N116" s="374"/>
      <c r="O116" s="374">
        <v>1</v>
      </c>
      <c r="P116" s="374">
        <v>3</v>
      </c>
      <c r="Q116" s="374">
        <v>2007</v>
      </c>
      <c r="R116" s="374">
        <v>20080612</v>
      </c>
      <c r="S116" s="374">
        <v>20080612</v>
      </c>
      <c r="T116" s="374" t="s">
        <v>1838</v>
      </c>
      <c r="U116" s="374" t="s">
        <v>1839</v>
      </c>
      <c r="V116" s="374" t="s">
        <v>1840</v>
      </c>
      <c r="W116" s="374" t="s">
        <v>191</v>
      </c>
      <c r="X116" s="374" t="s">
        <v>192</v>
      </c>
      <c r="Y116" s="374" t="s">
        <v>279</v>
      </c>
      <c r="Z116" s="374" t="s">
        <v>194</v>
      </c>
      <c r="AA116" s="374">
        <v>6.9</v>
      </c>
      <c r="AB116" s="374"/>
      <c r="AC116" s="374" t="s">
        <v>195</v>
      </c>
      <c r="AD116" s="374">
        <v>5000</v>
      </c>
      <c r="AE116" s="374">
        <v>59820</v>
      </c>
      <c r="AF116" s="374"/>
      <c r="AG116" s="374"/>
      <c r="AH116" s="374">
        <v>5000</v>
      </c>
      <c r="AI116" s="374">
        <v>47776</v>
      </c>
      <c r="AJ116" s="374">
        <v>0</v>
      </c>
      <c r="AK116" s="374">
        <v>382</v>
      </c>
      <c r="AL116" s="374" t="s">
        <v>214</v>
      </c>
      <c r="AM116" s="374">
        <v>0.1051</v>
      </c>
      <c r="AN116" s="374">
        <v>22</v>
      </c>
      <c r="AO116" s="374">
        <v>495</v>
      </c>
      <c r="AP116" s="374"/>
      <c r="AQ116" s="374" t="s">
        <v>2555</v>
      </c>
      <c r="AR116" s="374" t="s">
        <v>1842</v>
      </c>
      <c r="AS116" s="374" t="s">
        <v>1843</v>
      </c>
      <c r="AT116" s="374" t="s">
        <v>1842</v>
      </c>
      <c r="AU116" s="374" t="s">
        <v>231</v>
      </c>
      <c r="AV116" s="374" t="s">
        <v>572</v>
      </c>
      <c r="AW116" s="374" t="s">
        <v>1844</v>
      </c>
      <c r="AX116" s="374" t="s">
        <v>195</v>
      </c>
      <c r="BB116"/>
      <c r="BC116" t="s">
        <v>1467</v>
      </c>
      <c r="BD116" s="428" t="s">
        <v>1658</v>
      </c>
    </row>
    <row r="117" spans="3:56" x14ac:dyDescent="0.3">
      <c r="C117" s="374" t="s">
        <v>188</v>
      </c>
      <c r="D117" s="374">
        <v>4.0999999999999996</v>
      </c>
      <c r="E117" s="374">
        <v>20100402</v>
      </c>
      <c r="F117" s="374" t="s">
        <v>189</v>
      </c>
      <c r="G117" s="374" t="s">
        <v>189</v>
      </c>
      <c r="H117" s="374">
        <v>7</v>
      </c>
      <c r="I117" s="374">
        <v>54379</v>
      </c>
      <c r="J117" s="374">
        <v>12</v>
      </c>
      <c r="K117" s="374"/>
      <c r="L117" s="374"/>
      <c r="M117" s="374"/>
      <c r="N117" s="374"/>
      <c r="O117" s="374">
        <v>1</v>
      </c>
      <c r="P117" s="374">
        <v>3</v>
      </c>
      <c r="Q117" s="374">
        <v>2007</v>
      </c>
      <c r="R117" s="374">
        <v>20080728</v>
      </c>
      <c r="S117" s="374">
        <v>20080728</v>
      </c>
      <c r="T117" s="374" t="s">
        <v>1832</v>
      </c>
      <c r="U117" s="374" t="s">
        <v>1833</v>
      </c>
      <c r="V117" s="374"/>
      <c r="W117" s="374" t="s">
        <v>191</v>
      </c>
      <c r="X117" s="374" t="s">
        <v>192</v>
      </c>
      <c r="Y117" s="374" t="s">
        <v>193</v>
      </c>
      <c r="Z117" s="374" t="s">
        <v>194</v>
      </c>
      <c r="AA117" s="374">
        <v>2.34</v>
      </c>
      <c r="AB117" s="374"/>
      <c r="AC117" s="374" t="s">
        <v>195</v>
      </c>
      <c r="AD117" s="374">
        <v>5000</v>
      </c>
      <c r="AE117" s="374">
        <v>45740</v>
      </c>
      <c r="AF117" s="374"/>
      <c r="AG117" s="374"/>
      <c r="AH117" s="374">
        <v>5000</v>
      </c>
      <c r="AI117" s="374">
        <v>35858</v>
      </c>
      <c r="AJ117" s="374"/>
      <c r="AK117" s="374"/>
      <c r="AL117" s="374" t="s">
        <v>214</v>
      </c>
      <c r="AM117" s="374">
        <v>0.13089999999999999</v>
      </c>
      <c r="AN117" s="374">
        <v>28</v>
      </c>
      <c r="AO117" s="374">
        <v>512</v>
      </c>
      <c r="AP117" s="374"/>
      <c r="AQ117" s="374" t="s">
        <v>2554</v>
      </c>
      <c r="AR117" s="374" t="s">
        <v>1836</v>
      </c>
      <c r="AS117" s="374" t="s">
        <v>1837</v>
      </c>
      <c r="AT117" s="374" t="s">
        <v>47</v>
      </c>
      <c r="AU117" s="374" t="s">
        <v>231</v>
      </c>
      <c r="AV117" s="374" t="s">
        <v>572</v>
      </c>
      <c r="AW117" s="374" t="s">
        <v>573</v>
      </c>
      <c r="AX117" s="374" t="s">
        <v>195</v>
      </c>
      <c r="BB117"/>
      <c r="BC117" t="s">
        <v>1380</v>
      </c>
      <c r="BD117" s="428" t="s">
        <v>2116</v>
      </c>
    </row>
    <row r="118" spans="3:56" x14ac:dyDescent="0.3">
      <c r="C118" s="374" t="s">
        <v>188</v>
      </c>
      <c r="D118" s="374">
        <v>4.0999999999999996</v>
      </c>
      <c r="E118" s="374">
        <v>20100402</v>
      </c>
      <c r="F118" s="374" t="s">
        <v>189</v>
      </c>
      <c r="G118" s="374" t="s">
        <v>189</v>
      </c>
      <c r="H118" s="374">
        <v>7</v>
      </c>
      <c r="I118" s="374">
        <v>54380</v>
      </c>
      <c r="J118" s="374">
        <v>12</v>
      </c>
      <c r="K118" s="374"/>
      <c r="L118" s="374"/>
      <c r="M118" s="374"/>
      <c r="N118" s="374"/>
      <c r="O118" s="374">
        <v>1</v>
      </c>
      <c r="P118" s="374">
        <v>3</v>
      </c>
      <c r="Q118" s="374">
        <v>2007</v>
      </c>
      <c r="R118" s="374">
        <v>20080728</v>
      </c>
      <c r="S118" s="374">
        <v>20080728</v>
      </c>
      <c r="T118" s="374" t="s">
        <v>1832</v>
      </c>
      <c r="U118" s="374" t="s">
        <v>1833</v>
      </c>
      <c r="V118" s="374"/>
      <c r="W118" s="374" t="s">
        <v>191</v>
      </c>
      <c r="X118" s="374" t="s">
        <v>192</v>
      </c>
      <c r="Y118" s="374" t="s">
        <v>193</v>
      </c>
      <c r="Z118" s="374" t="s">
        <v>194</v>
      </c>
      <c r="AA118" s="374">
        <v>2.34</v>
      </c>
      <c r="AB118" s="374"/>
      <c r="AC118" s="374" t="s">
        <v>195</v>
      </c>
      <c r="AD118" s="374">
        <v>5000</v>
      </c>
      <c r="AE118" s="374">
        <v>48208</v>
      </c>
      <c r="AF118" s="374"/>
      <c r="AG118" s="374"/>
      <c r="AH118" s="374">
        <v>5000</v>
      </c>
      <c r="AI118" s="374">
        <v>35048</v>
      </c>
      <c r="AJ118" s="374"/>
      <c r="AK118" s="374"/>
      <c r="AL118" s="374" t="s">
        <v>214</v>
      </c>
      <c r="AM118" s="374">
        <v>0.1022</v>
      </c>
      <c r="AN118" s="374">
        <v>20</v>
      </c>
      <c r="AO118" s="374">
        <v>499</v>
      </c>
      <c r="AP118" s="374"/>
      <c r="AQ118" s="374" t="s">
        <v>2554</v>
      </c>
      <c r="AR118" s="374" t="s">
        <v>1836</v>
      </c>
      <c r="AS118" s="374" t="s">
        <v>1837</v>
      </c>
      <c r="AT118" s="374" t="s">
        <v>47</v>
      </c>
      <c r="AU118" s="374" t="s">
        <v>231</v>
      </c>
      <c r="AV118" s="374" t="s">
        <v>572</v>
      </c>
      <c r="AW118" s="374" t="s">
        <v>573</v>
      </c>
      <c r="AX118" s="374" t="s">
        <v>195</v>
      </c>
      <c r="BB118"/>
      <c r="BC118" t="s">
        <v>1380</v>
      </c>
      <c r="BD118" s="428" t="s">
        <v>2123</v>
      </c>
    </row>
    <row r="119" spans="3:56" x14ac:dyDescent="0.3">
      <c r="C119" s="374" t="s">
        <v>188</v>
      </c>
      <c r="D119" s="374">
        <v>4.0999999999999996</v>
      </c>
      <c r="E119" s="374">
        <v>20140221</v>
      </c>
      <c r="F119" s="374" t="s">
        <v>189</v>
      </c>
      <c r="G119" s="374" t="s">
        <v>189</v>
      </c>
      <c r="H119" s="374">
        <v>7</v>
      </c>
      <c r="I119" s="374">
        <v>54391</v>
      </c>
      <c r="J119" s="374">
        <v>12</v>
      </c>
      <c r="K119" s="374"/>
      <c r="L119" s="374"/>
      <c r="M119" s="374"/>
      <c r="N119" s="374"/>
      <c r="O119" s="374">
        <v>1</v>
      </c>
      <c r="P119" s="374">
        <v>3</v>
      </c>
      <c r="Q119" s="374">
        <v>2007</v>
      </c>
      <c r="R119" s="374">
        <v>20080423</v>
      </c>
      <c r="S119" s="374">
        <v>20080424</v>
      </c>
      <c r="T119" s="374" t="s">
        <v>190</v>
      </c>
      <c r="U119" s="374" t="s">
        <v>190</v>
      </c>
      <c r="V119" s="374" t="s">
        <v>190</v>
      </c>
      <c r="W119" s="374" t="s">
        <v>191</v>
      </c>
      <c r="X119" s="374" t="s">
        <v>192</v>
      </c>
      <c r="Y119" s="374" t="s">
        <v>193</v>
      </c>
      <c r="Z119" s="374" t="s">
        <v>194</v>
      </c>
      <c r="AA119" s="374">
        <v>6.15</v>
      </c>
      <c r="AB119" s="374">
        <v>80</v>
      </c>
      <c r="AC119" s="374" t="s">
        <v>195</v>
      </c>
      <c r="AD119" s="374">
        <v>5000</v>
      </c>
      <c r="AE119" s="374">
        <v>111161</v>
      </c>
      <c r="AF119" s="374"/>
      <c r="AG119" s="374"/>
      <c r="AH119" s="374">
        <v>0</v>
      </c>
      <c r="AI119" s="374">
        <v>333857</v>
      </c>
      <c r="AJ119" s="374"/>
      <c r="AK119" s="374"/>
      <c r="AL119" s="374" t="s">
        <v>196</v>
      </c>
      <c r="AM119" s="374"/>
      <c r="AN119" s="374">
        <v>40</v>
      </c>
      <c r="AO119" s="374">
        <v>676</v>
      </c>
      <c r="AP119" s="374"/>
      <c r="AQ119" s="374" t="s">
        <v>197</v>
      </c>
      <c r="AR119" s="374" t="s">
        <v>198</v>
      </c>
      <c r="AS119" s="374" t="s">
        <v>198</v>
      </c>
      <c r="AT119" s="374" t="s">
        <v>198</v>
      </c>
      <c r="AU119" s="374" t="s">
        <v>199</v>
      </c>
      <c r="AV119" s="374" t="s">
        <v>200</v>
      </c>
      <c r="AW119" s="374" t="s">
        <v>201</v>
      </c>
      <c r="AX119" s="374" t="s">
        <v>195</v>
      </c>
      <c r="BB119"/>
      <c r="BC119" t="s">
        <v>1380</v>
      </c>
      <c r="BD119" s="428" t="s">
        <v>2124</v>
      </c>
    </row>
    <row r="120" spans="3:56" x14ac:dyDescent="0.3">
      <c r="C120" s="374" t="s">
        <v>188</v>
      </c>
      <c r="D120" s="374">
        <v>4.0999999999999996</v>
      </c>
      <c r="E120" s="374">
        <v>20090310</v>
      </c>
      <c r="F120" s="374" t="s">
        <v>189</v>
      </c>
      <c r="G120" s="374" t="s">
        <v>189</v>
      </c>
      <c r="H120" s="374">
        <v>7</v>
      </c>
      <c r="I120" s="374">
        <v>54393</v>
      </c>
      <c r="J120" s="374">
        <v>12</v>
      </c>
      <c r="K120" s="374"/>
      <c r="L120" s="374"/>
      <c r="M120" s="374"/>
      <c r="N120" s="374"/>
      <c r="O120" s="374">
        <v>1</v>
      </c>
      <c r="P120" s="374">
        <v>3</v>
      </c>
      <c r="Q120" s="374">
        <v>2007</v>
      </c>
      <c r="R120" s="374">
        <v>20080423</v>
      </c>
      <c r="S120" s="374">
        <v>20080424</v>
      </c>
      <c r="T120" s="374" t="s">
        <v>190</v>
      </c>
      <c r="U120" s="374" t="s">
        <v>190</v>
      </c>
      <c r="V120" s="374" t="s">
        <v>190</v>
      </c>
      <c r="W120" s="374" t="s">
        <v>191</v>
      </c>
      <c r="X120" s="374" t="s">
        <v>192</v>
      </c>
      <c r="Y120" s="374" t="s">
        <v>193</v>
      </c>
      <c r="Z120" s="374" t="s">
        <v>194</v>
      </c>
      <c r="AA120" s="374">
        <v>5.24</v>
      </c>
      <c r="AB120" s="374">
        <v>77</v>
      </c>
      <c r="AC120" s="374" t="s">
        <v>195</v>
      </c>
      <c r="AD120" s="374">
        <v>5000</v>
      </c>
      <c r="AE120" s="374">
        <v>108921</v>
      </c>
      <c r="AF120" s="374"/>
      <c r="AG120" s="374"/>
      <c r="AH120" s="374">
        <v>0</v>
      </c>
      <c r="AI120" s="374">
        <v>327166</v>
      </c>
      <c r="AJ120" s="374"/>
      <c r="AK120" s="374"/>
      <c r="AL120" s="374" t="s">
        <v>196</v>
      </c>
      <c r="AM120" s="374"/>
      <c r="AN120" s="374">
        <v>38</v>
      </c>
      <c r="AO120" s="374">
        <v>708</v>
      </c>
      <c r="AP120" s="374"/>
      <c r="AQ120" s="374" t="s">
        <v>208</v>
      </c>
      <c r="AR120" s="374" t="s">
        <v>198</v>
      </c>
      <c r="AS120" s="374" t="s">
        <v>198</v>
      </c>
      <c r="AT120" s="374" t="s">
        <v>198</v>
      </c>
      <c r="AU120" s="374" t="s">
        <v>199</v>
      </c>
      <c r="AV120" s="374" t="s">
        <v>200</v>
      </c>
      <c r="AW120" s="374" t="s">
        <v>201</v>
      </c>
      <c r="AX120" s="374" t="s">
        <v>196</v>
      </c>
      <c r="BB120"/>
      <c r="BC120" t="s">
        <v>1380</v>
      </c>
      <c r="BD120" s="428" t="s">
        <v>2120</v>
      </c>
    </row>
    <row r="121" spans="3:56" x14ac:dyDescent="0.3">
      <c r="C121" s="374" t="s">
        <v>188</v>
      </c>
      <c r="D121" s="374">
        <v>4.0999999999999996</v>
      </c>
      <c r="E121" s="374">
        <v>20090310</v>
      </c>
      <c r="F121" s="374" t="s">
        <v>189</v>
      </c>
      <c r="G121" s="374" t="s">
        <v>189</v>
      </c>
      <c r="H121" s="374">
        <v>7</v>
      </c>
      <c r="I121" s="374">
        <v>54395</v>
      </c>
      <c r="J121" s="374">
        <v>12</v>
      </c>
      <c r="K121" s="374"/>
      <c r="L121" s="374"/>
      <c r="M121" s="374"/>
      <c r="N121" s="374"/>
      <c r="O121" s="374">
        <v>1</v>
      </c>
      <c r="P121" s="374">
        <v>3</v>
      </c>
      <c r="Q121" s="374">
        <v>2007</v>
      </c>
      <c r="R121" s="374">
        <v>20080429</v>
      </c>
      <c r="S121" s="374">
        <v>20080501</v>
      </c>
      <c r="T121" s="374" t="s">
        <v>190</v>
      </c>
      <c r="U121" s="374" t="s">
        <v>190</v>
      </c>
      <c r="V121" s="374" t="s">
        <v>190</v>
      </c>
      <c r="W121" s="374" t="s">
        <v>191</v>
      </c>
      <c r="X121" s="374" t="s">
        <v>192</v>
      </c>
      <c r="Y121" s="374" t="s">
        <v>193</v>
      </c>
      <c r="Z121" s="374" t="s">
        <v>194</v>
      </c>
      <c r="AA121" s="374">
        <v>4.58</v>
      </c>
      <c r="AB121" s="374">
        <v>73</v>
      </c>
      <c r="AC121" s="374" t="s">
        <v>195</v>
      </c>
      <c r="AD121" s="374">
        <v>5000</v>
      </c>
      <c r="AE121" s="374">
        <v>109247</v>
      </c>
      <c r="AF121" s="374"/>
      <c r="AG121" s="374"/>
      <c r="AH121" s="374">
        <v>0</v>
      </c>
      <c r="AI121" s="374">
        <v>327938</v>
      </c>
      <c r="AJ121" s="374"/>
      <c r="AK121" s="374"/>
      <c r="AL121" s="374" t="s">
        <v>196</v>
      </c>
      <c r="AM121" s="374"/>
      <c r="AN121" s="374">
        <v>29</v>
      </c>
      <c r="AO121" s="374">
        <v>842</v>
      </c>
      <c r="AP121" s="374"/>
      <c r="AQ121" s="374" t="s">
        <v>208</v>
      </c>
      <c r="AR121" s="374" t="s">
        <v>198</v>
      </c>
      <c r="AS121" s="374" t="s">
        <v>198</v>
      </c>
      <c r="AT121" s="374" t="s">
        <v>198</v>
      </c>
      <c r="AU121" s="374" t="s">
        <v>199</v>
      </c>
      <c r="AV121" s="374" t="s">
        <v>200</v>
      </c>
      <c r="AW121" s="374" t="s">
        <v>201</v>
      </c>
      <c r="AX121" s="374" t="s">
        <v>196</v>
      </c>
      <c r="BB121"/>
      <c r="BC121" t="s">
        <v>1380</v>
      </c>
      <c r="BD121" s="428" t="s">
        <v>2118</v>
      </c>
    </row>
    <row r="122" spans="3:56" x14ac:dyDescent="0.3">
      <c r="C122" s="374" t="s">
        <v>188</v>
      </c>
      <c r="D122" s="374">
        <v>4.0999999999999996</v>
      </c>
      <c r="E122" s="374">
        <v>20140221</v>
      </c>
      <c r="F122" s="374" t="s">
        <v>189</v>
      </c>
      <c r="G122" s="374" t="s">
        <v>189</v>
      </c>
      <c r="H122" s="374">
        <v>7</v>
      </c>
      <c r="I122" s="374">
        <v>54398</v>
      </c>
      <c r="J122" s="374">
        <v>12</v>
      </c>
      <c r="K122" s="374"/>
      <c r="L122" s="374"/>
      <c r="M122" s="374"/>
      <c r="N122" s="374"/>
      <c r="O122" s="374">
        <v>1</v>
      </c>
      <c r="P122" s="374">
        <v>3</v>
      </c>
      <c r="Q122" s="374">
        <v>2007</v>
      </c>
      <c r="R122" s="374">
        <v>20080429</v>
      </c>
      <c r="S122" s="374">
        <v>20080501</v>
      </c>
      <c r="T122" s="374" t="s">
        <v>190</v>
      </c>
      <c r="U122" s="374" t="s">
        <v>190</v>
      </c>
      <c r="V122" s="374" t="s">
        <v>190</v>
      </c>
      <c r="W122" s="374" t="s">
        <v>191</v>
      </c>
      <c r="X122" s="374" t="s">
        <v>192</v>
      </c>
      <c r="Y122" s="374" t="s">
        <v>193</v>
      </c>
      <c r="Z122" s="374" t="s">
        <v>194</v>
      </c>
      <c r="AA122" s="374">
        <v>3.19</v>
      </c>
      <c r="AB122" s="374">
        <v>65</v>
      </c>
      <c r="AC122" s="374" t="s">
        <v>195</v>
      </c>
      <c r="AD122" s="374">
        <v>5000</v>
      </c>
      <c r="AE122" s="374">
        <v>109295</v>
      </c>
      <c r="AF122" s="374"/>
      <c r="AG122" s="374"/>
      <c r="AH122" s="374">
        <v>5000</v>
      </c>
      <c r="AI122" s="374">
        <v>127</v>
      </c>
      <c r="AJ122" s="374">
        <v>0</v>
      </c>
      <c r="AK122" s="374">
        <v>328645</v>
      </c>
      <c r="AL122" s="374" t="s">
        <v>196</v>
      </c>
      <c r="AM122" s="374">
        <v>1.1999999999999999E-3</v>
      </c>
      <c r="AN122" s="374">
        <v>17</v>
      </c>
      <c r="AO122" s="374">
        <v>859</v>
      </c>
      <c r="AP122" s="374"/>
      <c r="AQ122" s="374" t="s">
        <v>197</v>
      </c>
      <c r="AR122" s="374" t="s">
        <v>198</v>
      </c>
      <c r="AS122" s="374" t="s">
        <v>198</v>
      </c>
      <c r="AT122" s="374" t="s">
        <v>198</v>
      </c>
      <c r="AU122" s="374" t="s">
        <v>199</v>
      </c>
      <c r="AV122" s="374" t="s">
        <v>200</v>
      </c>
      <c r="AW122" s="374" t="s">
        <v>201</v>
      </c>
      <c r="AX122" s="374" t="s">
        <v>195</v>
      </c>
      <c r="BB122"/>
      <c r="BC122" t="s">
        <v>1380</v>
      </c>
      <c r="BD122" s="428" t="s">
        <v>1819</v>
      </c>
    </row>
    <row r="123" spans="3:56" x14ac:dyDescent="0.3">
      <c r="C123" s="374" t="s">
        <v>188</v>
      </c>
      <c r="D123" s="374">
        <v>4.0999999999999996</v>
      </c>
      <c r="E123" s="374">
        <v>20090310</v>
      </c>
      <c r="F123" s="374" t="s">
        <v>189</v>
      </c>
      <c r="G123" s="374" t="s">
        <v>189</v>
      </c>
      <c r="H123" s="374">
        <v>7</v>
      </c>
      <c r="I123" s="374">
        <v>54399</v>
      </c>
      <c r="J123" s="374">
        <v>12</v>
      </c>
      <c r="K123" s="374"/>
      <c r="L123" s="374"/>
      <c r="M123" s="374"/>
      <c r="N123" s="374"/>
      <c r="O123" s="374">
        <v>1</v>
      </c>
      <c r="P123" s="374">
        <v>3</v>
      </c>
      <c r="Q123" s="374">
        <v>2007</v>
      </c>
      <c r="R123" s="374">
        <v>20080429</v>
      </c>
      <c r="S123" s="374">
        <v>20080501</v>
      </c>
      <c r="T123" s="374" t="s">
        <v>190</v>
      </c>
      <c r="U123" s="374" t="s">
        <v>190</v>
      </c>
      <c r="V123" s="374" t="s">
        <v>190</v>
      </c>
      <c r="W123" s="374" t="s">
        <v>191</v>
      </c>
      <c r="X123" s="374" t="s">
        <v>192</v>
      </c>
      <c r="Y123" s="374" t="s">
        <v>193</v>
      </c>
      <c r="Z123" s="374" t="s">
        <v>194</v>
      </c>
      <c r="AA123" s="374">
        <v>2.87</v>
      </c>
      <c r="AB123" s="374">
        <v>64</v>
      </c>
      <c r="AC123" s="374" t="s">
        <v>195</v>
      </c>
      <c r="AD123" s="374">
        <v>5000</v>
      </c>
      <c r="AE123" s="374">
        <v>110799</v>
      </c>
      <c r="AF123" s="374"/>
      <c r="AG123" s="374"/>
      <c r="AH123" s="374">
        <v>5000</v>
      </c>
      <c r="AI123" s="374">
        <v>263</v>
      </c>
      <c r="AJ123" s="374">
        <v>0</v>
      </c>
      <c r="AK123" s="374">
        <v>333599</v>
      </c>
      <c r="AL123" s="374" t="s">
        <v>196</v>
      </c>
      <c r="AM123" s="374">
        <v>2.3999999999999998E-3</v>
      </c>
      <c r="AN123" s="374">
        <v>16</v>
      </c>
      <c r="AO123" s="374">
        <v>846</v>
      </c>
      <c r="AP123" s="374"/>
      <c r="AQ123" s="374" t="s">
        <v>208</v>
      </c>
      <c r="AR123" s="374" t="s">
        <v>198</v>
      </c>
      <c r="AS123" s="374" t="s">
        <v>198</v>
      </c>
      <c r="AT123" s="374" t="s">
        <v>198</v>
      </c>
      <c r="AU123" s="374" t="s">
        <v>199</v>
      </c>
      <c r="AV123" s="374" t="s">
        <v>200</v>
      </c>
      <c r="AW123" s="374" t="s">
        <v>201</v>
      </c>
      <c r="AX123" s="374" t="s">
        <v>196</v>
      </c>
      <c r="BB123"/>
      <c r="BC123" t="s">
        <v>1463</v>
      </c>
      <c r="BD123" s="428" t="s">
        <v>2135</v>
      </c>
    </row>
    <row r="124" spans="3:56" x14ac:dyDescent="0.3">
      <c r="C124" s="374" t="s">
        <v>188</v>
      </c>
      <c r="D124" s="374">
        <v>4.0999999999999996</v>
      </c>
      <c r="E124" s="374">
        <v>20090310</v>
      </c>
      <c r="F124" s="374" t="s">
        <v>189</v>
      </c>
      <c r="G124" s="374" t="s">
        <v>189</v>
      </c>
      <c r="H124" s="374">
        <v>7</v>
      </c>
      <c r="I124" s="374">
        <v>54464</v>
      </c>
      <c r="J124" s="374">
        <v>12</v>
      </c>
      <c r="K124" s="374"/>
      <c r="L124" s="374"/>
      <c r="M124" s="374"/>
      <c r="N124" s="374"/>
      <c r="O124" s="374">
        <v>1</v>
      </c>
      <c r="P124" s="374">
        <v>3</v>
      </c>
      <c r="Q124" s="374">
        <v>2007</v>
      </c>
      <c r="R124" s="374">
        <v>20080429</v>
      </c>
      <c r="S124" s="374">
        <v>20080501</v>
      </c>
      <c r="T124" s="374" t="s">
        <v>190</v>
      </c>
      <c r="U124" s="374" t="s">
        <v>190</v>
      </c>
      <c r="V124" s="374" t="s">
        <v>190</v>
      </c>
      <c r="W124" s="374" t="s">
        <v>191</v>
      </c>
      <c r="X124" s="374" t="s">
        <v>192</v>
      </c>
      <c r="Y124" s="374" t="s">
        <v>193</v>
      </c>
      <c r="Z124" s="374" t="s">
        <v>194</v>
      </c>
      <c r="AA124" s="374">
        <v>4.3</v>
      </c>
      <c r="AB124" s="374">
        <v>73</v>
      </c>
      <c r="AC124" s="374" t="s">
        <v>195</v>
      </c>
      <c r="AD124" s="374">
        <v>5000</v>
      </c>
      <c r="AE124" s="374">
        <v>227353</v>
      </c>
      <c r="AF124" s="374"/>
      <c r="AG124" s="374"/>
      <c r="AH124" s="374">
        <v>0</v>
      </c>
      <c r="AI124" s="374">
        <v>682784</v>
      </c>
      <c r="AJ124" s="374"/>
      <c r="AK124" s="374"/>
      <c r="AL124" s="374" t="s">
        <v>196</v>
      </c>
      <c r="AM124" s="374">
        <v>0</v>
      </c>
      <c r="AN124" s="374">
        <v>21</v>
      </c>
      <c r="AO124" s="374">
        <v>752</v>
      </c>
      <c r="AP124" s="374"/>
      <c r="AQ124" s="374" t="s">
        <v>208</v>
      </c>
      <c r="AR124" s="374" t="s">
        <v>198</v>
      </c>
      <c r="AS124" s="374" t="s">
        <v>198</v>
      </c>
      <c r="AT124" s="374" t="s">
        <v>198</v>
      </c>
      <c r="AU124" s="374" t="s">
        <v>199</v>
      </c>
      <c r="AV124" s="374" t="s">
        <v>200</v>
      </c>
      <c r="AW124" s="374" t="s">
        <v>201</v>
      </c>
      <c r="AX124" s="374" t="s">
        <v>196</v>
      </c>
      <c r="BB124"/>
      <c r="BC124" t="s">
        <v>1463</v>
      </c>
      <c r="BD124" s="428" t="s">
        <v>2131</v>
      </c>
    </row>
    <row r="125" spans="3:56" x14ac:dyDescent="0.3">
      <c r="C125" s="374" t="s">
        <v>188</v>
      </c>
      <c r="D125" s="374">
        <v>4.0999999999999996</v>
      </c>
      <c r="E125" s="374">
        <v>20140221</v>
      </c>
      <c r="F125" s="374" t="s">
        <v>189</v>
      </c>
      <c r="G125" s="374" t="s">
        <v>189</v>
      </c>
      <c r="H125" s="374">
        <v>7</v>
      </c>
      <c r="I125" s="374">
        <v>54465</v>
      </c>
      <c r="J125" s="374">
        <v>12</v>
      </c>
      <c r="K125" s="374"/>
      <c r="L125" s="374"/>
      <c r="M125" s="374"/>
      <c r="N125" s="374"/>
      <c r="O125" s="374">
        <v>1</v>
      </c>
      <c r="P125" s="374">
        <v>3</v>
      </c>
      <c r="Q125" s="374">
        <v>2007</v>
      </c>
      <c r="R125" s="374">
        <v>20080423</v>
      </c>
      <c r="S125" s="374">
        <v>20080424</v>
      </c>
      <c r="T125" s="374" t="s">
        <v>190</v>
      </c>
      <c r="U125" s="374" t="s">
        <v>190</v>
      </c>
      <c r="V125" s="374" t="s">
        <v>190</v>
      </c>
      <c r="W125" s="374" t="s">
        <v>191</v>
      </c>
      <c r="X125" s="374" t="s">
        <v>192</v>
      </c>
      <c r="Y125" s="374" t="s">
        <v>193</v>
      </c>
      <c r="Z125" s="374" t="s">
        <v>194</v>
      </c>
      <c r="AA125" s="374">
        <v>4.9000000000000004</v>
      </c>
      <c r="AB125" s="374">
        <v>77</v>
      </c>
      <c r="AC125" s="374" t="s">
        <v>195</v>
      </c>
      <c r="AD125" s="374">
        <v>5000</v>
      </c>
      <c r="AE125" s="374">
        <v>220907</v>
      </c>
      <c r="AF125" s="374">
        <v>0</v>
      </c>
      <c r="AG125" s="374">
        <v>260</v>
      </c>
      <c r="AH125" s="374">
        <v>0</v>
      </c>
      <c r="AI125" s="374">
        <v>664932</v>
      </c>
      <c r="AJ125" s="374"/>
      <c r="AK125" s="374"/>
      <c r="AL125" s="374" t="s">
        <v>196</v>
      </c>
      <c r="AM125" s="374">
        <v>0</v>
      </c>
      <c r="AN125" s="374">
        <v>35</v>
      </c>
      <c r="AO125" s="374">
        <v>852</v>
      </c>
      <c r="AP125" s="374"/>
      <c r="AQ125" s="374" t="s">
        <v>197</v>
      </c>
      <c r="AR125" s="374" t="s">
        <v>198</v>
      </c>
      <c r="AS125" s="374" t="s">
        <v>198</v>
      </c>
      <c r="AT125" s="374" t="s">
        <v>198</v>
      </c>
      <c r="AU125" s="374" t="s">
        <v>199</v>
      </c>
      <c r="AV125" s="374" t="s">
        <v>200</v>
      </c>
      <c r="AW125" s="374" t="s">
        <v>201</v>
      </c>
      <c r="AX125" s="374" t="s">
        <v>195</v>
      </c>
      <c r="BB125"/>
      <c r="BC125" t="s">
        <v>1463</v>
      </c>
      <c r="BD125" s="428" t="s">
        <v>2134</v>
      </c>
    </row>
    <row r="126" spans="3:56" x14ac:dyDescent="0.3">
      <c r="C126" s="374" t="s">
        <v>188</v>
      </c>
      <c r="D126" s="374">
        <v>4.0999999999999996</v>
      </c>
      <c r="E126" s="374">
        <v>20140221</v>
      </c>
      <c r="F126" s="374" t="s">
        <v>189</v>
      </c>
      <c r="G126" s="374" t="s">
        <v>189</v>
      </c>
      <c r="H126" s="374">
        <v>7</v>
      </c>
      <c r="I126" s="374">
        <v>54466</v>
      </c>
      <c r="J126" s="374">
        <v>12</v>
      </c>
      <c r="K126" s="374"/>
      <c r="L126" s="374"/>
      <c r="M126" s="374"/>
      <c r="N126" s="374"/>
      <c r="O126" s="374">
        <v>1</v>
      </c>
      <c r="P126" s="374">
        <v>3</v>
      </c>
      <c r="Q126" s="374">
        <v>2007</v>
      </c>
      <c r="R126" s="374">
        <v>20080423</v>
      </c>
      <c r="S126" s="374">
        <v>20080424</v>
      </c>
      <c r="T126" s="374" t="s">
        <v>190</v>
      </c>
      <c r="U126" s="374" t="s">
        <v>190</v>
      </c>
      <c r="V126" s="374" t="s">
        <v>190</v>
      </c>
      <c r="W126" s="374" t="s">
        <v>191</v>
      </c>
      <c r="X126" s="374" t="s">
        <v>192</v>
      </c>
      <c r="Y126" s="374" t="s">
        <v>193</v>
      </c>
      <c r="Z126" s="374" t="s">
        <v>194</v>
      </c>
      <c r="AA126" s="374">
        <v>5.16</v>
      </c>
      <c r="AB126" s="374">
        <v>77</v>
      </c>
      <c r="AC126" s="374" t="s">
        <v>195</v>
      </c>
      <c r="AD126" s="374">
        <v>5000</v>
      </c>
      <c r="AE126" s="374">
        <v>222908</v>
      </c>
      <c r="AF126" s="374"/>
      <c r="AG126" s="374"/>
      <c r="AH126" s="374">
        <v>0</v>
      </c>
      <c r="AI126" s="374">
        <v>669119</v>
      </c>
      <c r="AJ126" s="374"/>
      <c r="AK126" s="374"/>
      <c r="AL126" s="374" t="s">
        <v>196</v>
      </c>
      <c r="AM126" s="374">
        <v>0</v>
      </c>
      <c r="AN126" s="374">
        <v>33</v>
      </c>
      <c r="AO126" s="374">
        <v>909</v>
      </c>
      <c r="AP126" s="374"/>
      <c r="AQ126" s="374" t="s">
        <v>197</v>
      </c>
      <c r="AR126" s="374" t="s">
        <v>198</v>
      </c>
      <c r="AS126" s="374" t="s">
        <v>198</v>
      </c>
      <c r="AT126" s="374" t="s">
        <v>198</v>
      </c>
      <c r="AU126" s="374" t="s">
        <v>199</v>
      </c>
      <c r="AV126" s="374" t="s">
        <v>200</v>
      </c>
      <c r="AW126" s="374" t="s">
        <v>201</v>
      </c>
      <c r="AX126" s="374" t="s">
        <v>195</v>
      </c>
      <c r="BB126"/>
      <c r="BC126" t="s">
        <v>1463</v>
      </c>
      <c r="BD126" s="428" t="s">
        <v>2664</v>
      </c>
    </row>
    <row r="127" spans="3:56" x14ac:dyDescent="0.3">
      <c r="C127" s="374" t="s">
        <v>188</v>
      </c>
      <c r="D127" s="374">
        <v>4.0999999999999996</v>
      </c>
      <c r="E127" s="374">
        <v>20090310</v>
      </c>
      <c r="F127" s="374" t="s">
        <v>189</v>
      </c>
      <c r="G127" s="374" t="s">
        <v>189</v>
      </c>
      <c r="H127" s="374">
        <v>7</v>
      </c>
      <c r="I127" s="374">
        <v>54467</v>
      </c>
      <c r="J127" s="374">
        <v>12</v>
      </c>
      <c r="K127" s="374"/>
      <c r="L127" s="374"/>
      <c r="M127" s="374"/>
      <c r="N127" s="374"/>
      <c r="O127" s="374">
        <v>1</v>
      </c>
      <c r="P127" s="374">
        <v>3</v>
      </c>
      <c r="Q127" s="374">
        <v>2007</v>
      </c>
      <c r="R127" s="374">
        <v>20080423</v>
      </c>
      <c r="S127" s="374">
        <v>20080424</v>
      </c>
      <c r="T127" s="374" t="s">
        <v>190</v>
      </c>
      <c r="U127" s="374" t="s">
        <v>190</v>
      </c>
      <c r="V127" s="374" t="s">
        <v>190</v>
      </c>
      <c r="W127" s="374" t="s">
        <v>191</v>
      </c>
      <c r="X127" s="374" t="s">
        <v>192</v>
      </c>
      <c r="Y127" s="374" t="s">
        <v>193</v>
      </c>
      <c r="Z127" s="374" t="s">
        <v>194</v>
      </c>
      <c r="AA127" s="374">
        <v>5.1100000000000003</v>
      </c>
      <c r="AB127" s="374">
        <v>75</v>
      </c>
      <c r="AC127" s="374" t="s">
        <v>195</v>
      </c>
      <c r="AD127" s="374">
        <v>5000</v>
      </c>
      <c r="AE127" s="374">
        <v>224687</v>
      </c>
      <c r="AF127" s="374"/>
      <c r="AG127" s="374"/>
      <c r="AH127" s="374">
        <v>5000</v>
      </c>
      <c r="AI127" s="374">
        <v>284</v>
      </c>
      <c r="AJ127" s="374">
        <v>0</v>
      </c>
      <c r="AK127" s="374">
        <v>675495</v>
      </c>
      <c r="AL127" s="374" t="s">
        <v>196</v>
      </c>
      <c r="AM127" s="374">
        <v>1.2999999999999999E-3</v>
      </c>
      <c r="AN127" s="374">
        <v>27</v>
      </c>
      <c r="AO127" s="374">
        <v>793</v>
      </c>
      <c r="AP127" s="374"/>
      <c r="AQ127" s="374" t="s">
        <v>208</v>
      </c>
      <c r="AR127" s="374" t="s">
        <v>198</v>
      </c>
      <c r="AS127" s="374" t="s">
        <v>198</v>
      </c>
      <c r="AT127" s="374" t="s">
        <v>198</v>
      </c>
      <c r="AU127" s="374" t="s">
        <v>199</v>
      </c>
      <c r="AV127" s="374" t="s">
        <v>200</v>
      </c>
      <c r="AW127" s="374" t="s">
        <v>201</v>
      </c>
      <c r="AX127" s="374" t="s">
        <v>196</v>
      </c>
      <c r="BB127"/>
      <c r="BC127" t="s">
        <v>1405</v>
      </c>
      <c r="BD127" s="428" t="s">
        <v>2136</v>
      </c>
    </row>
    <row r="128" spans="3:56" x14ac:dyDescent="0.3">
      <c r="C128" s="374" t="s">
        <v>188</v>
      </c>
      <c r="D128" s="374">
        <v>4.0999999999999996</v>
      </c>
      <c r="E128" s="374">
        <v>20140221</v>
      </c>
      <c r="F128" s="374" t="s">
        <v>189</v>
      </c>
      <c r="G128" s="374" t="s">
        <v>189</v>
      </c>
      <c r="H128" s="374">
        <v>7</v>
      </c>
      <c r="I128" s="374">
        <v>54468</v>
      </c>
      <c r="J128" s="374">
        <v>12</v>
      </c>
      <c r="K128" s="374"/>
      <c r="L128" s="374"/>
      <c r="M128" s="374"/>
      <c r="N128" s="374"/>
      <c r="O128" s="374">
        <v>1</v>
      </c>
      <c r="P128" s="374">
        <v>3</v>
      </c>
      <c r="Q128" s="374">
        <v>2007</v>
      </c>
      <c r="R128" s="374">
        <v>20080429</v>
      </c>
      <c r="S128" s="374">
        <v>20080501</v>
      </c>
      <c r="T128" s="374" t="s">
        <v>190</v>
      </c>
      <c r="U128" s="374" t="s">
        <v>190</v>
      </c>
      <c r="V128" s="374" t="s">
        <v>190</v>
      </c>
      <c r="W128" s="374" t="s">
        <v>191</v>
      </c>
      <c r="X128" s="374" t="s">
        <v>192</v>
      </c>
      <c r="Y128" s="374" t="s">
        <v>193</v>
      </c>
      <c r="Z128" s="374" t="s">
        <v>194</v>
      </c>
      <c r="AA128" s="374">
        <v>5.03</v>
      </c>
      <c r="AB128" s="374">
        <v>75</v>
      </c>
      <c r="AC128" s="374" t="s">
        <v>195</v>
      </c>
      <c r="AD128" s="374">
        <v>5000</v>
      </c>
      <c r="AE128" s="374">
        <v>226107</v>
      </c>
      <c r="AF128" s="374"/>
      <c r="AG128" s="374"/>
      <c r="AH128" s="374">
        <v>0</v>
      </c>
      <c r="AI128" s="374">
        <v>678787</v>
      </c>
      <c r="AJ128" s="374"/>
      <c r="AK128" s="374"/>
      <c r="AL128" s="374" t="s">
        <v>196</v>
      </c>
      <c r="AM128" s="374">
        <v>0</v>
      </c>
      <c r="AN128" s="374">
        <v>31</v>
      </c>
      <c r="AO128" s="374">
        <v>829</v>
      </c>
      <c r="AP128" s="374"/>
      <c r="AQ128" s="374" t="s">
        <v>197</v>
      </c>
      <c r="AR128" s="374" t="s">
        <v>198</v>
      </c>
      <c r="AS128" s="374" t="s">
        <v>198</v>
      </c>
      <c r="AT128" s="374" t="s">
        <v>198</v>
      </c>
      <c r="AU128" s="374" t="s">
        <v>199</v>
      </c>
      <c r="AV128" s="374" t="s">
        <v>200</v>
      </c>
      <c r="AW128" s="374" t="s">
        <v>201</v>
      </c>
      <c r="AX128" s="374" t="s">
        <v>195</v>
      </c>
      <c r="BB128"/>
      <c r="BC128" t="s">
        <v>1405</v>
      </c>
      <c r="BD128" s="428" t="s">
        <v>2140</v>
      </c>
    </row>
    <row r="129" spans="3:56" x14ac:dyDescent="0.3">
      <c r="C129" s="374" t="s">
        <v>188</v>
      </c>
      <c r="D129" s="374">
        <v>4.0999999999999996</v>
      </c>
      <c r="E129" s="374">
        <v>20140221</v>
      </c>
      <c r="F129" s="374" t="s">
        <v>189</v>
      </c>
      <c r="G129" s="374" t="s">
        <v>189</v>
      </c>
      <c r="H129" s="374">
        <v>7</v>
      </c>
      <c r="I129" s="374">
        <v>54469</v>
      </c>
      <c r="J129" s="374">
        <v>12</v>
      </c>
      <c r="K129" s="374"/>
      <c r="L129" s="374"/>
      <c r="M129" s="374"/>
      <c r="N129" s="374"/>
      <c r="O129" s="374">
        <v>1</v>
      </c>
      <c r="P129" s="374">
        <v>3</v>
      </c>
      <c r="Q129" s="374">
        <v>2007</v>
      </c>
      <c r="R129" s="374">
        <v>20080429</v>
      </c>
      <c r="S129" s="374">
        <v>20080501</v>
      </c>
      <c r="T129" s="374" t="s">
        <v>190</v>
      </c>
      <c r="U129" s="374" t="s">
        <v>190</v>
      </c>
      <c r="V129" s="374" t="s">
        <v>190</v>
      </c>
      <c r="W129" s="374" t="s">
        <v>191</v>
      </c>
      <c r="X129" s="374" t="s">
        <v>192</v>
      </c>
      <c r="Y129" s="374" t="s">
        <v>193</v>
      </c>
      <c r="Z129" s="374" t="s">
        <v>194</v>
      </c>
      <c r="AA129" s="374">
        <v>4.71</v>
      </c>
      <c r="AB129" s="374">
        <v>75</v>
      </c>
      <c r="AC129" s="374" t="s">
        <v>195</v>
      </c>
      <c r="AD129" s="374">
        <v>5000</v>
      </c>
      <c r="AE129" s="374">
        <v>224293</v>
      </c>
      <c r="AF129" s="374"/>
      <c r="AG129" s="374"/>
      <c r="AH129" s="374">
        <v>5000</v>
      </c>
      <c r="AI129" s="374">
        <v>270</v>
      </c>
      <c r="AJ129" s="374">
        <v>0</v>
      </c>
      <c r="AK129" s="374">
        <v>674107</v>
      </c>
      <c r="AL129" s="374" t="s">
        <v>196</v>
      </c>
      <c r="AM129" s="374">
        <v>1.1999999999999999E-3</v>
      </c>
      <c r="AN129" s="374">
        <v>32</v>
      </c>
      <c r="AO129" s="374">
        <v>833</v>
      </c>
      <c r="AP129" s="374"/>
      <c r="AQ129" s="374" t="s">
        <v>197</v>
      </c>
      <c r="AR129" s="374" t="s">
        <v>198</v>
      </c>
      <c r="AS129" s="374" t="s">
        <v>198</v>
      </c>
      <c r="AT129" s="374" t="s">
        <v>198</v>
      </c>
      <c r="AU129" s="374" t="s">
        <v>199</v>
      </c>
      <c r="AV129" s="374" t="s">
        <v>200</v>
      </c>
      <c r="AW129" s="374" t="s">
        <v>201</v>
      </c>
      <c r="AX129" s="374" t="s">
        <v>195</v>
      </c>
      <c r="BB129"/>
      <c r="BC129" t="s">
        <v>1405</v>
      </c>
      <c r="BD129" s="428" t="s">
        <v>2138</v>
      </c>
    </row>
    <row r="130" spans="3:56" x14ac:dyDescent="0.3">
      <c r="C130" s="374" t="s">
        <v>188</v>
      </c>
      <c r="D130" s="374">
        <v>4.0999999999999996</v>
      </c>
      <c r="E130" s="374">
        <v>20140221</v>
      </c>
      <c r="F130" s="374" t="s">
        <v>189</v>
      </c>
      <c r="G130" s="374" t="s">
        <v>189</v>
      </c>
      <c r="H130" s="374">
        <v>7</v>
      </c>
      <c r="I130" s="374">
        <v>54470</v>
      </c>
      <c r="J130" s="374">
        <v>12</v>
      </c>
      <c r="K130" s="374"/>
      <c r="L130" s="374"/>
      <c r="M130" s="374"/>
      <c r="N130" s="374"/>
      <c r="O130" s="374">
        <v>1</v>
      </c>
      <c r="P130" s="374">
        <v>3</v>
      </c>
      <c r="Q130" s="374">
        <v>2007</v>
      </c>
      <c r="R130" s="374">
        <v>20080429</v>
      </c>
      <c r="S130" s="374">
        <v>20080501</v>
      </c>
      <c r="T130" s="374" t="s">
        <v>190</v>
      </c>
      <c r="U130" s="374" t="s">
        <v>190</v>
      </c>
      <c r="V130" s="374" t="s">
        <v>190</v>
      </c>
      <c r="W130" s="374" t="s">
        <v>191</v>
      </c>
      <c r="X130" s="374" t="s">
        <v>192</v>
      </c>
      <c r="Y130" s="374" t="s">
        <v>193</v>
      </c>
      <c r="Z130" s="374" t="s">
        <v>194</v>
      </c>
      <c r="AA130" s="374">
        <v>4.24</v>
      </c>
      <c r="AB130" s="374">
        <v>73</v>
      </c>
      <c r="AC130" s="374" t="s">
        <v>195</v>
      </c>
      <c r="AD130" s="374">
        <v>5000</v>
      </c>
      <c r="AE130" s="374">
        <v>221255</v>
      </c>
      <c r="AF130" s="374"/>
      <c r="AG130" s="374"/>
      <c r="AH130" s="374">
        <v>5000</v>
      </c>
      <c r="AI130" s="374">
        <v>2373</v>
      </c>
      <c r="AJ130" s="374">
        <v>0</v>
      </c>
      <c r="AK130" s="374">
        <v>671381</v>
      </c>
      <c r="AL130" s="374" t="s">
        <v>196</v>
      </c>
      <c r="AM130" s="374">
        <v>1.06E-2</v>
      </c>
      <c r="AN130" s="374">
        <v>23</v>
      </c>
      <c r="AO130" s="374">
        <v>848</v>
      </c>
      <c r="AP130" s="374"/>
      <c r="AQ130" s="374" t="s">
        <v>197</v>
      </c>
      <c r="AR130" s="374" t="s">
        <v>198</v>
      </c>
      <c r="AS130" s="374" t="s">
        <v>198</v>
      </c>
      <c r="AT130" s="374" t="s">
        <v>198</v>
      </c>
      <c r="AU130" s="374" t="s">
        <v>199</v>
      </c>
      <c r="AV130" s="374" t="s">
        <v>200</v>
      </c>
      <c r="AW130" s="374" t="s">
        <v>201</v>
      </c>
      <c r="AX130" s="374" t="s">
        <v>195</v>
      </c>
      <c r="BB130"/>
      <c r="BC130" t="s">
        <v>1405</v>
      </c>
      <c r="BD130" s="428" t="s">
        <v>1816</v>
      </c>
    </row>
    <row r="131" spans="3:56" x14ac:dyDescent="0.3">
      <c r="C131" s="374" t="s">
        <v>188</v>
      </c>
      <c r="D131" s="374">
        <v>4.0999999999999996</v>
      </c>
      <c r="E131" s="374">
        <v>20140221</v>
      </c>
      <c r="F131" s="374" t="s">
        <v>189</v>
      </c>
      <c r="G131" s="374" t="s">
        <v>189</v>
      </c>
      <c r="H131" s="374">
        <v>7</v>
      </c>
      <c r="I131" s="374">
        <v>54471</v>
      </c>
      <c r="J131" s="374">
        <v>12</v>
      </c>
      <c r="K131" s="374"/>
      <c r="L131" s="374"/>
      <c r="M131" s="374"/>
      <c r="N131" s="374"/>
      <c r="O131" s="374">
        <v>1</v>
      </c>
      <c r="P131" s="374">
        <v>3</v>
      </c>
      <c r="Q131" s="374">
        <v>2007</v>
      </c>
      <c r="R131" s="374">
        <v>20080429</v>
      </c>
      <c r="S131" s="374">
        <v>20080501</v>
      </c>
      <c r="T131" s="374" t="s">
        <v>190</v>
      </c>
      <c r="U131" s="374" t="s">
        <v>190</v>
      </c>
      <c r="V131" s="374" t="s">
        <v>190</v>
      </c>
      <c r="W131" s="374" t="s">
        <v>191</v>
      </c>
      <c r="X131" s="374" t="s">
        <v>192</v>
      </c>
      <c r="Y131" s="374" t="s">
        <v>193</v>
      </c>
      <c r="Z131" s="374" t="s">
        <v>194</v>
      </c>
      <c r="AA131" s="374">
        <v>4.93</v>
      </c>
      <c r="AB131" s="374">
        <v>76</v>
      </c>
      <c r="AC131" s="374" t="s">
        <v>195</v>
      </c>
      <c r="AD131" s="374">
        <v>5000</v>
      </c>
      <c r="AE131" s="374">
        <v>338491</v>
      </c>
      <c r="AF131" s="374"/>
      <c r="AG131" s="374"/>
      <c r="AH131" s="374">
        <v>5000</v>
      </c>
      <c r="AI131" s="374">
        <v>438</v>
      </c>
      <c r="AJ131" s="374">
        <v>0</v>
      </c>
      <c r="AK131" s="374">
        <v>1017136</v>
      </c>
      <c r="AL131" s="374" t="s">
        <v>196</v>
      </c>
      <c r="AM131" s="374">
        <v>1.2999999999999999E-3</v>
      </c>
      <c r="AN131" s="374">
        <v>33</v>
      </c>
      <c r="AO131" s="374">
        <v>773</v>
      </c>
      <c r="AP131" s="374"/>
      <c r="AQ131" s="374" t="s">
        <v>197</v>
      </c>
      <c r="AR131" s="374" t="s">
        <v>198</v>
      </c>
      <c r="AS131" s="374" t="s">
        <v>198</v>
      </c>
      <c r="AT131" s="374" t="s">
        <v>198</v>
      </c>
      <c r="AU131" s="374" t="s">
        <v>199</v>
      </c>
      <c r="AV131" s="374" t="s">
        <v>200</v>
      </c>
      <c r="AW131" s="374" t="s">
        <v>201</v>
      </c>
      <c r="AX131" s="374" t="s">
        <v>195</v>
      </c>
      <c r="BB131"/>
      <c r="BC131" t="s">
        <v>1405</v>
      </c>
      <c r="BD131" s="428" t="s">
        <v>2142</v>
      </c>
    </row>
    <row r="132" spans="3:56" x14ac:dyDescent="0.3">
      <c r="C132" s="374" t="s">
        <v>188</v>
      </c>
      <c r="D132" s="374">
        <v>4.0999999999999996</v>
      </c>
      <c r="E132" s="374">
        <v>20090310</v>
      </c>
      <c r="F132" s="374" t="s">
        <v>189</v>
      </c>
      <c r="G132" s="374" t="s">
        <v>189</v>
      </c>
      <c r="H132" s="374">
        <v>7</v>
      </c>
      <c r="I132" s="374">
        <v>54472</v>
      </c>
      <c r="J132" s="374">
        <v>12</v>
      </c>
      <c r="K132" s="374"/>
      <c r="L132" s="374"/>
      <c r="M132" s="374"/>
      <c r="N132" s="374"/>
      <c r="O132" s="374">
        <v>1</v>
      </c>
      <c r="P132" s="374">
        <v>3</v>
      </c>
      <c r="Q132" s="374">
        <v>2007</v>
      </c>
      <c r="R132" s="374">
        <v>20080429</v>
      </c>
      <c r="S132" s="374">
        <v>20080501</v>
      </c>
      <c r="T132" s="374" t="s">
        <v>190</v>
      </c>
      <c r="U132" s="374" t="s">
        <v>190</v>
      </c>
      <c r="V132" s="374" t="s">
        <v>190</v>
      </c>
      <c r="W132" s="374" t="s">
        <v>191</v>
      </c>
      <c r="X132" s="374" t="s">
        <v>192</v>
      </c>
      <c r="Y132" s="374" t="s">
        <v>193</v>
      </c>
      <c r="Z132" s="374" t="s">
        <v>194</v>
      </c>
      <c r="AA132" s="374">
        <v>4.7300000000000004</v>
      </c>
      <c r="AB132" s="374">
        <v>76</v>
      </c>
      <c r="AC132" s="374" t="s">
        <v>195</v>
      </c>
      <c r="AD132" s="374">
        <v>5000</v>
      </c>
      <c r="AE132" s="374">
        <v>346353</v>
      </c>
      <c r="AF132" s="374"/>
      <c r="AG132" s="374"/>
      <c r="AH132" s="374">
        <v>0</v>
      </c>
      <c r="AI132" s="374">
        <v>1040056</v>
      </c>
      <c r="AJ132" s="374"/>
      <c r="AK132" s="374"/>
      <c r="AL132" s="374" t="s">
        <v>196</v>
      </c>
      <c r="AM132" s="374">
        <v>0</v>
      </c>
      <c r="AN132" s="374">
        <v>21</v>
      </c>
      <c r="AO132" s="374">
        <v>874</v>
      </c>
      <c r="AP132" s="374"/>
      <c r="AQ132" s="374" t="s">
        <v>208</v>
      </c>
      <c r="AR132" s="374" t="s">
        <v>198</v>
      </c>
      <c r="AS132" s="374" t="s">
        <v>198</v>
      </c>
      <c r="AT132" s="374" t="s">
        <v>198</v>
      </c>
      <c r="AU132" s="374" t="s">
        <v>199</v>
      </c>
      <c r="AV132" s="374" t="s">
        <v>200</v>
      </c>
      <c r="AW132" s="374" t="s">
        <v>201</v>
      </c>
      <c r="AX132" s="374" t="s">
        <v>196</v>
      </c>
      <c r="BB132"/>
      <c r="BC132" t="s">
        <v>1405</v>
      </c>
      <c r="BD132" s="428" t="s">
        <v>2144</v>
      </c>
    </row>
    <row r="133" spans="3:56" x14ac:dyDescent="0.3">
      <c r="C133" s="374" t="s">
        <v>188</v>
      </c>
      <c r="D133" s="374">
        <v>4.0999999999999996</v>
      </c>
      <c r="E133" s="374">
        <v>20110106</v>
      </c>
      <c r="F133" s="374" t="s">
        <v>189</v>
      </c>
      <c r="G133" s="374" t="s">
        <v>189</v>
      </c>
      <c r="H133" s="374">
        <v>7</v>
      </c>
      <c r="I133" s="374">
        <v>54687</v>
      </c>
      <c r="J133" s="374">
        <v>12</v>
      </c>
      <c r="K133" s="374"/>
      <c r="L133" s="374"/>
      <c r="M133" s="374"/>
      <c r="N133" s="374"/>
      <c r="O133" s="374">
        <v>1</v>
      </c>
      <c r="P133" s="374">
        <v>3</v>
      </c>
      <c r="Q133" s="374">
        <v>2008</v>
      </c>
      <c r="R133" s="374">
        <v>20090728</v>
      </c>
      <c r="S133" s="374">
        <v>20090728</v>
      </c>
      <c r="T133" s="374" t="s">
        <v>1832</v>
      </c>
      <c r="U133" s="374" t="s">
        <v>1833</v>
      </c>
      <c r="V133" s="374" t="s">
        <v>1834</v>
      </c>
      <c r="W133" s="374" t="s">
        <v>191</v>
      </c>
      <c r="X133" s="374" t="s">
        <v>192</v>
      </c>
      <c r="Y133" s="374" t="s">
        <v>193</v>
      </c>
      <c r="Z133" s="374" t="s">
        <v>194</v>
      </c>
      <c r="AA133" s="374">
        <v>6.41</v>
      </c>
      <c r="AB133" s="374"/>
      <c r="AC133" s="374" t="s">
        <v>195</v>
      </c>
      <c r="AD133" s="374">
        <v>5000</v>
      </c>
      <c r="AE133" s="374">
        <v>50350</v>
      </c>
      <c r="AF133" s="374"/>
      <c r="AG133" s="374"/>
      <c r="AH133" s="374">
        <v>5000</v>
      </c>
      <c r="AI133" s="374">
        <v>38941</v>
      </c>
      <c r="AJ133" s="374">
        <v>0</v>
      </c>
      <c r="AK133" s="374">
        <v>382</v>
      </c>
      <c r="AL133" s="374" t="s">
        <v>214</v>
      </c>
      <c r="AM133" s="374">
        <v>2.1999999999999999E-2</v>
      </c>
      <c r="AN133" s="374">
        <v>20</v>
      </c>
      <c r="AO133" s="374">
        <v>500</v>
      </c>
      <c r="AP133" s="374"/>
      <c r="AQ133" s="374" t="s">
        <v>1835</v>
      </c>
      <c r="AR133" s="374" t="s">
        <v>1836</v>
      </c>
      <c r="AS133" s="374" t="s">
        <v>1837</v>
      </c>
      <c r="AT133" s="374" t="s">
        <v>1836</v>
      </c>
      <c r="AU133" s="374" t="s">
        <v>231</v>
      </c>
      <c r="AV133" s="374" t="s">
        <v>572</v>
      </c>
      <c r="AW133" s="374" t="s">
        <v>573</v>
      </c>
      <c r="AX133" s="374" t="s">
        <v>195</v>
      </c>
      <c r="BB133"/>
      <c r="BC133" t="s">
        <v>1405</v>
      </c>
      <c r="BD133" s="428" t="s">
        <v>2146</v>
      </c>
    </row>
    <row r="134" spans="3:56" x14ac:dyDescent="0.3">
      <c r="C134" s="374" t="s">
        <v>188</v>
      </c>
      <c r="D134" s="374">
        <v>4.0999999999999996</v>
      </c>
      <c r="E134" s="374">
        <v>20110106</v>
      </c>
      <c r="F134" s="374" t="s">
        <v>189</v>
      </c>
      <c r="G134" s="374" t="s">
        <v>189</v>
      </c>
      <c r="H134" s="374">
        <v>7</v>
      </c>
      <c r="I134" s="374">
        <v>54688</v>
      </c>
      <c r="J134" s="374">
        <v>12</v>
      </c>
      <c r="K134" s="374"/>
      <c r="L134" s="374"/>
      <c r="M134" s="374"/>
      <c r="N134" s="374"/>
      <c r="O134" s="374">
        <v>1</v>
      </c>
      <c r="P134" s="374">
        <v>3</v>
      </c>
      <c r="Q134" s="374">
        <v>2008</v>
      </c>
      <c r="R134" s="374">
        <v>20090728</v>
      </c>
      <c r="S134" s="374">
        <v>20090728</v>
      </c>
      <c r="T134" s="374" t="s">
        <v>1832</v>
      </c>
      <c r="U134" s="374" t="s">
        <v>1833</v>
      </c>
      <c r="V134" s="374" t="s">
        <v>1834</v>
      </c>
      <c r="W134" s="374" t="s">
        <v>191</v>
      </c>
      <c r="X134" s="374" t="s">
        <v>192</v>
      </c>
      <c r="Y134" s="374" t="s">
        <v>193</v>
      </c>
      <c r="Z134" s="374" t="s">
        <v>194</v>
      </c>
      <c r="AA134" s="374">
        <v>7.86</v>
      </c>
      <c r="AB134" s="374"/>
      <c r="AC134" s="374" t="s">
        <v>195</v>
      </c>
      <c r="AD134" s="374">
        <v>5000</v>
      </c>
      <c r="AE134" s="374">
        <v>49560</v>
      </c>
      <c r="AF134" s="374"/>
      <c r="AG134" s="374"/>
      <c r="AH134" s="374">
        <v>5000</v>
      </c>
      <c r="AI134" s="374">
        <v>40541</v>
      </c>
      <c r="AJ134" s="374">
        <v>0</v>
      </c>
      <c r="AK134" s="374">
        <v>385</v>
      </c>
      <c r="AL134" s="374" t="s">
        <v>214</v>
      </c>
      <c r="AM134" s="374">
        <v>4.5999999999999999E-2</v>
      </c>
      <c r="AN134" s="374">
        <v>17</v>
      </c>
      <c r="AO134" s="374">
        <v>500</v>
      </c>
      <c r="AP134" s="374"/>
      <c r="AQ134" s="374" t="s">
        <v>1835</v>
      </c>
      <c r="AR134" s="374" t="s">
        <v>1836</v>
      </c>
      <c r="AS134" s="374" t="s">
        <v>1837</v>
      </c>
      <c r="AT134" s="374" t="s">
        <v>1836</v>
      </c>
      <c r="AU134" s="374" t="s">
        <v>231</v>
      </c>
      <c r="AV134" s="374" t="s">
        <v>572</v>
      </c>
      <c r="AW134" s="374" t="s">
        <v>573</v>
      </c>
      <c r="AX134" s="374" t="s">
        <v>195</v>
      </c>
      <c r="BB134"/>
      <c r="BC134" t="s">
        <v>1405</v>
      </c>
      <c r="BD134" s="428" t="s">
        <v>1760</v>
      </c>
    </row>
    <row r="135" spans="3:56" x14ac:dyDescent="0.3">
      <c r="C135" s="374" t="s">
        <v>188</v>
      </c>
      <c r="D135" s="374">
        <v>4.0999999999999996</v>
      </c>
      <c r="E135" s="374">
        <v>20110106</v>
      </c>
      <c r="F135" s="374" t="s">
        <v>189</v>
      </c>
      <c r="G135" s="374" t="s">
        <v>189</v>
      </c>
      <c r="H135" s="374">
        <v>7</v>
      </c>
      <c r="I135" s="374">
        <v>54689</v>
      </c>
      <c r="J135" s="374">
        <v>12</v>
      </c>
      <c r="K135" s="374"/>
      <c r="L135" s="374"/>
      <c r="M135" s="374"/>
      <c r="N135" s="374"/>
      <c r="O135" s="374">
        <v>1</v>
      </c>
      <c r="P135" s="374">
        <v>3</v>
      </c>
      <c r="Q135" s="374">
        <v>2008</v>
      </c>
      <c r="R135" s="374">
        <v>20090728</v>
      </c>
      <c r="S135" s="374">
        <v>20090728</v>
      </c>
      <c r="T135" s="374" t="s">
        <v>1832</v>
      </c>
      <c r="U135" s="374" t="s">
        <v>1833</v>
      </c>
      <c r="V135" s="374" t="s">
        <v>1834</v>
      </c>
      <c r="W135" s="374" t="s">
        <v>191</v>
      </c>
      <c r="X135" s="374" t="s">
        <v>192</v>
      </c>
      <c r="Y135" s="374" t="s">
        <v>193</v>
      </c>
      <c r="Z135" s="374" t="s">
        <v>194</v>
      </c>
      <c r="AA135" s="374">
        <v>7.85</v>
      </c>
      <c r="AB135" s="374"/>
      <c r="AC135" s="374" t="s">
        <v>195</v>
      </c>
      <c r="AD135" s="374">
        <v>5000</v>
      </c>
      <c r="AE135" s="374">
        <v>48298</v>
      </c>
      <c r="AF135" s="374"/>
      <c r="AG135" s="374"/>
      <c r="AH135" s="374">
        <v>5000</v>
      </c>
      <c r="AI135" s="374">
        <v>41005</v>
      </c>
      <c r="AJ135" s="374">
        <v>0</v>
      </c>
      <c r="AK135" s="374">
        <v>382</v>
      </c>
      <c r="AL135" s="374" t="s">
        <v>214</v>
      </c>
      <c r="AM135" s="374">
        <v>6.2E-2</v>
      </c>
      <c r="AN135" s="374">
        <v>36</v>
      </c>
      <c r="AO135" s="374">
        <v>500</v>
      </c>
      <c r="AP135" s="374"/>
      <c r="AQ135" s="374" t="s">
        <v>1835</v>
      </c>
      <c r="AR135" s="374" t="s">
        <v>1836</v>
      </c>
      <c r="AS135" s="374" t="s">
        <v>1837</v>
      </c>
      <c r="AT135" s="374" t="s">
        <v>1836</v>
      </c>
      <c r="AU135" s="374" t="s">
        <v>231</v>
      </c>
      <c r="AV135" s="374" t="s">
        <v>572</v>
      </c>
      <c r="AW135" s="374" t="s">
        <v>573</v>
      </c>
      <c r="AX135" s="374" t="s">
        <v>195</v>
      </c>
      <c r="BB135"/>
      <c r="BC135" t="s">
        <v>1372</v>
      </c>
      <c r="BD135" s="428" t="s">
        <v>1028</v>
      </c>
    </row>
    <row r="136" spans="3:56" x14ac:dyDescent="0.3">
      <c r="C136" s="374" t="s">
        <v>188</v>
      </c>
      <c r="D136" s="374">
        <v>4.0999999999999996</v>
      </c>
      <c r="E136" s="374">
        <v>20110106</v>
      </c>
      <c r="F136" s="374" t="s">
        <v>189</v>
      </c>
      <c r="G136" s="374" t="s">
        <v>189</v>
      </c>
      <c r="H136" s="374">
        <v>7</v>
      </c>
      <c r="I136" s="374">
        <v>54690</v>
      </c>
      <c r="J136" s="374">
        <v>12</v>
      </c>
      <c r="K136" s="374"/>
      <c r="L136" s="374"/>
      <c r="M136" s="374"/>
      <c r="N136" s="374"/>
      <c r="O136" s="374">
        <v>1</v>
      </c>
      <c r="P136" s="374">
        <v>3</v>
      </c>
      <c r="Q136" s="374">
        <v>2008</v>
      </c>
      <c r="R136" s="374">
        <v>20090728</v>
      </c>
      <c r="S136" s="374">
        <v>20090728</v>
      </c>
      <c r="T136" s="374" t="s">
        <v>1832</v>
      </c>
      <c r="U136" s="374" t="s">
        <v>1833</v>
      </c>
      <c r="V136" s="374" t="s">
        <v>1834</v>
      </c>
      <c r="W136" s="374" t="s">
        <v>191</v>
      </c>
      <c r="X136" s="374" t="s">
        <v>192</v>
      </c>
      <c r="Y136" s="374" t="s">
        <v>193</v>
      </c>
      <c r="Z136" s="374" t="s">
        <v>194</v>
      </c>
      <c r="AA136" s="374">
        <v>6.41</v>
      </c>
      <c r="AB136" s="374"/>
      <c r="AC136" s="374" t="s">
        <v>195</v>
      </c>
      <c r="AD136" s="374">
        <v>5000</v>
      </c>
      <c r="AE136" s="374">
        <v>49304</v>
      </c>
      <c r="AF136" s="374"/>
      <c r="AG136" s="374"/>
      <c r="AH136" s="374">
        <v>5000</v>
      </c>
      <c r="AI136" s="374">
        <v>40330</v>
      </c>
      <c r="AJ136" s="374">
        <v>0</v>
      </c>
      <c r="AK136" s="374">
        <v>383</v>
      </c>
      <c r="AL136" s="374" t="s">
        <v>214</v>
      </c>
      <c r="AM136" s="374">
        <v>4.5999999999999999E-2</v>
      </c>
      <c r="AN136" s="374">
        <v>28</v>
      </c>
      <c r="AO136" s="374">
        <v>500</v>
      </c>
      <c r="AP136" s="374"/>
      <c r="AQ136" s="374" t="s">
        <v>1835</v>
      </c>
      <c r="AR136" s="374" t="s">
        <v>1836</v>
      </c>
      <c r="AS136" s="374" t="s">
        <v>1837</v>
      </c>
      <c r="AT136" s="374" t="s">
        <v>1836</v>
      </c>
      <c r="AU136" s="374" t="s">
        <v>231</v>
      </c>
      <c r="AV136" s="374" t="s">
        <v>572</v>
      </c>
      <c r="AW136" s="374" t="s">
        <v>573</v>
      </c>
      <c r="AX136" s="374" t="s">
        <v>195</v>
      </c>
      <c r="BB136"/>
      <c r="BC136" t="s">
        <v>1372</v>
      </c>
      <c r="BD136" s="428" t="s">
        <v>1027</v>
      </c>
    </row>
    <row r="137" spans="3:56" x14ac:dyDescent="0.3">
      <c r="C137" s="374" t="s">
        <v>188</v>
      </c>
      <c r="D137" s="374">
        <v>4.0999999999999996</v>
      </c>
      <c r="E137" s="374">
        <v>20110106</v>
      </c>
      <c r="F137" s="374" t="s">
        <v>189</v>
      </c>
      <c r="G137" s="374" t="s">
        <v>189</v>
      </c>
      <c r="H137" s="374">
        <v>7</v>
      </c>
      <c r="I137" s="374">
        <v>54691</v>
      </c>
      <c r="J137" s="374">
        <v>12</v>
      </c>
      <c r="K137" s="374"/>
      <c r="L137" s="374"/>
      <c r="M137" s="374"/>
      <c r="N137" s="374"/>
      <c r="O137" s="374">
        <v>1</v>
      </c>
      <c r="P137" s="374">
        <v>3</v>
      </c>
      <c r="Q137" s="374">
        <v>2008</v>
      </c>
      <c r="R137" s="374">
        <v>20090603</v>
      </c>
      <c r="S137" s="374">
        <v>20090603</v>
      </c>
      <c r="T137" s="374" t="s">
        <v>1838</v>
      </c>
      <c r="U137" s="374" t="s">
        <v>1839</v>
      </c>
      <c r="V137" s="374" t="s">
        <v>1840</v>
      </c>
      <c r="W137" s="374" t="s">
        <v>191</v>
      </c>
      <c r="X137" s="374" t="s">
        <v>192</v>
      </c>
      <c r="Y137" s="374" t="s">
        <v>279</v>
      </c>
      <c r="Z137" s="374" t="s">
        <v>194</v>
      </c>
      <c r="AA137" s="374">
        <v>5.94</v>
      </c>
      <c r="AB137" s="374"/>
      <c r="AC137" s="374" t="s">
        <v>195</v>
      </c>
      <c r="AD137" s="374">
        <v>5000</v>
      </c>
      <c r="AE137" s="374">
        <v>58635</v>
      </c>
      <c r="AF137" s="374"/>
      <c r="AG137" s="374"/>
      <c r="AH137" s="374">
        <v>5000</v>
      </c>
      <c r="AI137" s="374">
        <v>43549</v>
      </c>
      <c r="AJ137" s="374">
        <v>0</v>
      </c>
      <c r="AK137" s="374">
        <v>211</v>
      </c>
      <c r="AL137" s="374" t="s">
        <v>214</v>
      </c>
      <c r="AM137" s="374">
        <v>0.128</v>
      </c>
      <c r="AN137" s="374">
        <v>49</v>
      </c>
      <c r="AO137" s="374">
        <v>500</v>
      </c>
      <c r="AP137" s="374"/>
      <c r="AQ137" s="374" t="s">
        <v>1841</v>
      </c>
      <c r="AR137" s="374" t="s">
        <v>1842</v>
      </c>
      <c r="AS137" s="374" t="s">
        <v>1843</v>
      </c>
      <c r="AT137" s="374" t="s">
        <v>1842</v>
      </c>
      <c r="AU137" s="374" t="s">
        <v>231</v>
      </c>
      <c r="AV137" s="374" t="s">
        <v>572</v>
      </c>
      <c r="AW137" s="374" t="s">
        <v>1844</v>
      </c>
      <c r="AX137" s="374" t="s">
        <v>195</v>
      </c>
      <c r="BB137"/>
      <c r="BC137" t="s">
        <v>1372</v>
      </c>
      <c r="BD137" s="428" t="s">
        <v>2157</v>
      </c>
    </row>
    <row r="138" spans="3:56" x14ac:dyDescent="0.3">
      <c r="C138" s="374" t="s">
        <v>188</v>
      </c>
      <c r="D138" s="374">
        <v>4.0999999999999996</v>
      </c>
      <c r="E138" s="374">
        <v>20110106</v>
      </c>
      <c r="F138" s="374" t="s">
        <v>189</v>
      </c>
      <c r="G138" s="374" t="s">
        <v>189</v>
      </c>
      <c r="H138" s="374">
        <v>7</v>
      </c>
      <c r="I138" s="374">
        <v>54692</v>
      </c>
      <c r="J138" s="374">
        <v>12</v>
      </c>
      <c r="K138" s="374"/>
      <c r="L138" s="374"/>
      <c r="M138" s="374"/>
      <c r="N138" s="374"/>
      <c r="O138" s="374">
        <v>1</v>
      </c>
      <c r="P138" s="374">
        <v>3</v>
      </c>
      <c r="Q138" s="374">
        <v>2008</v>
      </c>
      <c r="R138" s="374">
        <v>20090603</v>
      </c>
      <c r="S138" s="374">
        <v>20090603</v>
      </c>
      <c r="T138" s="374" t="s">
        <v>1838</v>
      </c>
      <c r="U138" s="374" t="s">
        <v>1839</v>
      </c>
      <c r="V138" s="374" t="s">
        <v>1840</v>
      </c>
      <c r="W138" s="374" t="s">
        <v>191</v>
      </c>
      <c r="X138" s="374" t="s">
        <v>192</v>
      </c>
      <c r="Y138" s="374" t="s">
        <v>279</v>
      </c>
      <c r="Z138" s="374" t="s">
        <v>194</v>
      </c>
      <c r="AA138" s="374">
        <v>5.94</v>
      </c>
      <c r="AB138" s="374"/>
      <c r="AC138" s="374" t="s">
        <v>195</v>
      </c>
      <c r="AD138" s="374">
        <v>5000</v>
      </c>
      <c r="AE138" s="374">
        <v>61622</v>
      </c>
      <c r="AF138" s="374"/>
      <c r="AG138" s="374"/>
      <c r="AH138" s="374">
        <v>5000</v>
      </c>
      <c r="AI138" s="374">
        <v>39287</v>
      </c>
      <c r="AJ138" s="374">
        <v>0</v>
      </c>
      <c r="AK138" s="374">
        <v>208</v>
      </c>
      <c r="AL138" s="374" t="s">
        <v>214</v>
      </c>
      <c r="AM138" s="374">
        <v>7.1999999999999995E-2</v>
      </c>
      <c r="AN138" s="374">
        <v>37</v>
      </c>
      <c r="AO138" s="374">
        <v>500</v>
      </c>
      <c r="AP138" s="374"/>
      <c r="AQ138" s="374" t="s">
        <v>1841</v>
      </c>
      <c r="AR138" s="374" t="s">
        <v>1842</v>
      </c>
      <c r="AS138" s="374" t="s">
        <v>1843</v>
      </c>
      <c r="AT138" s="374" t="s">
        <v>1842</v>
      </c>
      <c r="AU138" s="374" t="s">
        <v>231</v>
      </c>
      <c r="AV138" s="374" t="s">
        <v>572</v>
      </c>
      <c r="AW138" s="374" t="s">
        <v>1844</v>
      </c>
      <c r="AX138" s="374" t="s">
        <v>195</v>
      </c>
      <c r="BB138"/>
      <c r="BC138" t="s">
        <v>1372</v>
      </c>
      <c r="BD138" s="428" t="s">
        <v>2153</v>
      </c>
    </row>
    <row r="139" spans="3:56" x14ac:dyDescent="0.3">
      <c r="C139" s="374" t="s">
        <v>188</v>
      </c>
      <c r="D139" s="374">
        <v>4.0999999999999996</v>
      </c>
      <c r="E139" s="374">
        <v>20110106</v>
      </c>
      <c r="F139" s="374" t="s">
        <v>189</v>
      </c>
      <c r="G139" s="374" t="s">
        <v>189</v>
      </c>
      <c r="H139" s="374">
        <v>7</v>
      </c>
      <c r="I139" s="374">
        <v>54693</v>
      </c>
      <c r="J139" s="374">
        <v>12</v>
      </c>
      <c r="K139" s="374"/>
      <c r="L139" s="374"/>
      <c r="M139" s="374"/>
      <c r="N139" s="374"/>
      <c r="O139" s="374">
        <v>1</v>
      </c>
      <c r="P139" s="374">
        <v>3</v>
      </c>
      <c r="Q139" s="374">
        <v>2008</v>
      </c>
      <c r="R139" s="374">
        <v>20090603</v>
      </c>
      <c r="S139" s="374">
        <v>20090603</v>
      </c>
      <c r="T139" s="374" t="s">
        <v>1838</v>
      </c>
      <c r="U139" s="374" t="s">
        <v>1839</v>
      </c>
      <c r="V139" s="374" t="s">
        <v>1840</v>
      </c>
      <c r="W139" s="374" t="s">
        <v>191</v>
      </c>
      <c r="X139" s="374" t="s">
        <v>192</v>
      </c>
      <c r="Y139" s="374" t="s">
        <v>279</v>
      </c>
      <c r="Z139" s="374" t="s">
        <v>194</v>
      </c>
      <c r="AA139" s="374">
        <v>5.95</v>
      </c>
      <c r="AB139" s="374"/>
      <c r="AC139" s="374" t="s">
        <v>195</v>
      </c>
      <c r="AD139" s="374">
        <v>5000</v>
      </c>
      <c r="AE139" s="374">
        <v>60975</v>
      </c>
      <c r="AF139" s="374"/>
      <c r="AG139" s="374"/>
      <c r="AH139" s="374">
        <v>5000</v>
      </c>
      <c r="AI139" s="374">
        <v>41753</v>
      </c>
      <c r="AJ139" s="374">
        <v>0</v>
      </c>
      <c r="AK139" s="374">
        <v>212</v>
      </c>
      <c r="AL139" s="374" t="s">
        <v>214</v>
      </c>
      <c r="AM139" s="374">
        <v>9.8000000000000004E-2</v>
      </c>
      <c r="AN139" s="374">
        <v>28</v>
      </c>
      <c r="AO139" s="374">
        <v>500</v>
      </c>
      <c r="AP139" s="374"/>
      <c r="AQ139" s="374" t="s">
        <v>1841</v>
      </c>
      <c r="AR139" s="374" t="s">
        <v>1842</v>
      </c>
      <c r="AS139" s="374" t="s">
        <v>1843</v>
      </c>
      <c r="AT139" s="374" t="s">
        <v>1842</v>
      </c>
      <c r="AU139" s="374" t="s">
        <v>231</v>
      </c>
      <c r="AV139" s="374" t="s">
        <v>572</v>
      </c>
      <c r="AW139" s="374" t="s">
        <v>1844</v>
      </c>
      <c r="AX139" s="374" t="s">
        <v>195</v>
      </c>
      <c r="BB139"/>
      <c r="BC139" t="s">
        <v>1372</v>
      </c>
      <c r="BD139" s="428" t="s">
        <v>2152</v>
      </c>
    </row>
    <row r="140" spans="3:56" x14ac:dyDescent="0.3">
      <c r="C140" s="374" t="s">
        <v>188</v>
      </c>
      <c r="D140" s="374">
        <v>4.0999999999999996</v>
      </c>
      <c r="E140" s="374">
        <v>20110106</v>
      </c>
      <c r="F140" s="374" t="s">
        <v>189</v>
      </c>
      <c r="G140" s="374" t="s">
        <v>189</v>
      </c>
      <c r="H140" s="374">
        <v>7</v>
      </c>
      <c r="I140" s="374">
        <v>54694</v>
      </c>
      <c r="J140" s="374">
        <v>12</v>
      </c>
      <c r="K140" s="374"/>
      <c r="L140" s="374"/>
      <c r="M140" s="374"/>
      <c r="N140" s="374"/>
      <c r="O140" s="374">
        <v>1</v>
      </c>
      <c r="P140" s="374">
        <v>3</v>
      </c>
      <c r="Q140" s="374">
        <v>2008</v>
      </c>
      <c r="R140" s="374">
        <v>20090603</v>
      </c>
      <c r="S140" s="374">
        <v>20090603</v>
      </c>
      <c r="T140" s="374" t="s">
        <v>1838</v>
      </c>
      <c r="U140" s="374" t="s">
        <v>1839</v>
      </c>
      <c r="V140" s="374" t="s">
        <v>1840</v>
      </c>
      <c r="W140" s="374" t="s">
        <v>191</v>
      </c>
      <c r="X140" s="374" t="s">
        <v>192</v>
      </c>
      <c r="Y140" s="374" t="s">
        <v>279</v>
      </c>
      <c r="Z140" s="374" t="s">
        <v>194</v>
      </c>
      <c r="AA140" s="374">
        <v>5.95</v>
      </c>
      <c r="AB140" s="374"/>
      <c r="AC140" s="374" t="s">
        <v>195</v>
      </c>
      <c r="AD140" s="374">
        <v>5000</v>
      </c>
      <c r="AE140" s="374">
        <v>57617</v>
      </c>
      <c r="AF140" s="374"/>
      <c r="AG140" s="374"/>
      <c r="AH140" s="374">
        <v>5000</v>
      </c>
      <c r="AI140" s="374">
        <v>44909</v>
      </c>
      <c r="AJ140" s="374">
        <v>0</v>
      </c>
      <c r="AK140" s="374">
        <v>211</v>
      </c>
      <c r="AL140" s="374" t="s">
        <v>214</v>
      </c>
      <c r="AM140" s="374">
        <v>0.14599999999999999</v>
      </c>
      <c r="AN140" s="374">
        <v>30</v>
      </c>
      <c r="AO140" s="374">
        <v>500</v>
      </c>
      <c r="AP140" s="374"/>
      <c r="AQ140" s="374" t="s">
        <v>1841</v>
      </c>
      <c r="AR140" s="374" t="s">
        <v>1842</v>
      </c>
      <c r="AS140" s="374" t="s">
        <v>1843</v>
      </c>
      <c r="AT140" s="374" t="s">
        <v>1842</v>
      </c>
      <c r="AU140" s="374" t="s">
        <v>231</v>
      </c>
      <c r="AV140" s="374" t="s">
        <v>572</v>
      </c>
      <c r="AW140" s="374" t="s">
        <v>1844</v>
      </c>
      <c r="AX140" s="374" t="s">
        <v>195</v>
      </c>
      <c r="BB140"/>
      <c r="BC140" t="s">
        <v>1372</v>
      </c>
      <c r="BD140" s="428" t="s">
        <v>2151</v>
      </c>
    </row>
    <row r="141" spans="3:56" x14ac:dyDescent="0.3">
      <c r="C141" s="374" t="s">
        <v>188</v>
      </c>
      <c r="D141" s="374">
        <v>4.0999999999999996</v>
      </c>
      <c r="E141" s="374">
        <v>20100331</v>
      </c>
      <c r="F141" s="374" t="s">
        <v>189</v>
      </c>
      <c r="G141" s="374" t="s">
        <v>189</v>
      </c>
      <c r="H141" s="374">
        <v>7</v>
      </c>
      <c r="I141" s="374">
        <v>54864</v>
      </c>
      <c r="J141" s="374">
        <v>12</v>
      </c>
      <c r="K141" s="374"/>
      <c r="L141" s="374"/>
      <c r="M141" s="374" t="s">
        <v>250</v>
      </c>
      <c r="N141" s="374" t="s">
        <v>1845</v>
      </c>
      <c r="O141" s="374">
        <v>1</v>
      </c>
      <c r="P141" s="374">
        <v>3</v>
      </c>
      <c r="Q141" s="374">
        <v>2008</v>
      </c>
      <c r="R141" s="374">
        <v>20090413</v>
      </c>
      <c r="S141" s="374">
        <v>20090413</v>
      </c>
      <c r="T141" s="374" t="s">
        <v>845</v>
      </c>
      <c r="U141" s="374" t="s">
        <v>846</v>
      </c>
      <c r="V141" s="374" t="s">
        <v>847</v>
      </c>
      <c r="W141" s="374" t="s">
        <v>213</v>
      </c>
      <c r="X141" s="374" t="s">
        <v>192</v>
      </c>
      <c r="Y141" s="374" t="s">
        <v>279</v>
      </c>
      <c r="Z141" s="374" t="s">
        <v>194</v>
      </c>
      <c r="AA141" s="374">
        <v>3.57</v>
      </c>
      <c r="AB141" s="374">
        <v>71</v>
      </c>
      <c r="AC141" s="374" t="s">
        <v>195</v>
      </c>
      <c r="AD141" s="374">
        <v>5000</v>
      </c>
      <c r="AE141" s="374">
        <v>179920</v>
      </c>
      <c r="AF141" s="374"/>
      <c r="AG141" s="374"/>
      <c r="AH141" s="374">
        <v>5000</v>
      </c>
      <c r="AI141" s="374">
        <v>6099446</v>
      </c>
      <c r="AJ141" s="374"/>
      <c r="AK141" s="374"/>
      <c r="AL141" s="374" t="s">
        <v>214</v>
      </c>
      <c r="AM141" s="374">
        <v>0</v>
      </c>
      <c r="AN141" s="374">
        <v>23</v>
      </c>
      <c r="AO141" s="374">
        <v>548</v>
      </c>
      <c r="AP141" s="374"/>
      <c r="AQ141" s="374" t="s">
        <v>1846</v>
      </c>
      <c r="AR141" s="374" t="s">
        <v>849</v>
      </c>
      <c r="AS141" s="374" t="s">
        <v>850</v>
      </c>
      <c r="AT141" s="374" t="s">
        <v>849</v>
      </c>
      <c r="AU141" s="374" t="s">
        <v>231</v>
      </c>
      <c r="AV141" s="374" t="s">
        <v>851</v>
      </c>
      <c r="AW141" s="374" t="s">
        <v>852</v>
      </c>
      <c r="AX141" s="374" t="s">
        <v>195</v>
      </c>
      <c r="BB141"/>
      <c r="BC141" t="s">
        <v>1372</v>
      </c>
      <c r="BD141" s="428" t="s">
        <v>2159</v>
      </c>
    </row>
    <row r="142" spans="3:56" x14ac:dyDescent="0.3">
      <c r="C142" s="374" t="s">
        <v>188</v>
      </c>
      <c r="D142" s="374">
        <v>4.0999999999999996</v>
      </c>
      <c r="E142" s="374">
        <v>20100331</v>
      </c>
      <c r="F142" s="374" t="s">
        <v>189</v>
      </c>
      <c r="G142" s="374" t="s">
        <v>189</v>
      </c>
      <c r="H142" s="374">
        <v>7</v>
      </c>
      <c r="I142" s="374">
        <v>54866</v>
      </c>
      <c r="J142" s="374">
        <v>12</v>
      </c>
      <c r="K142" s="374"/>
      <c r="L142" s="374"/>
      <c r="M142" s="374" t="s">
        <v>250</v>
      </c>
      <c r="N142" s="374" t="s">
        <v>1628</v>
      </c>
      <c r="O142" s="374">
        <v>1</v>
      </c>
      <c r="P142" s="374">
        <v>3</v>
      </c>
      <c r="Q142" s="374">
        <v>2008</v>
      </c>
      <c r="R142" s="374">
        <v>20090501</v>
      </c>
      <c r="S142" s="374">
        <v>20090501</v>
      </c>
      <c r="T142" s="374" t="s">
        <v>845</v>
      </c>
      <c r="U142" s="374" t="s">
        <v>846</v>
      </c>
      <c r="V142" s="374" t="s">
        <v>847</v>
      </c>
      <c r="W142" s="374" t="s">
        <v>213</v>
      </c>
      <c r="X142" s="374" t="s">
        <v>192</v>
      </c>
      <c r="Y142" s="374" t="s">
        <v>279</v>
      </c>
      <c r="Z142" s="374" t="s">
        <v>194</v>
      </c>
      <c r="AA142" s="374">
        <v>5.67</v>
      </c>
      <c r="AB142" s="374">
        <v>84</v>
      </c>
      <c r="AC142" s="374" t="s">
        <v>195</v>
      </c>
      <c r="AD142" s="374">
        <v>5000</v>
      </c>
      <c r="AE142" s="374">
        <v>179973</v>
      </c>
      <c r="AF142" s="374"/>
      <c r="AG142" s="374"/>
      <c r="AH142" s="374">
        <v>5000</v>
      </c>
      <c r="AI142" s="374">
        <v>4413723</v>
      </c>
      <c r="AJ142" s="374"/>
      <c r="AK142" s="374"/>
      <c r="AL142" s="374" t="s">
        <v>214</v>
      </c>
      <c r="AM142" s="374">
        <v>0</v>
      </c>
      <c r="AN142" s="374">
        <v>28</v>
      </c>
      <c r="AO142" s="374">
        <v>525</v>
      </c>
      <c r="AP142" s="374"/>
      <c r="AQ142" s="374" t="s">
        <v>1846</v>
      </c>
      <c r="AR142" s="374" t="s">
        <v>849</v>
      </c>
      <c r="AS142" s="374" t="s">
        <v>850</v>
      </c>
      <c r="AT142" s="374" t="s">
        <v>849</v>
      </c>
      <c r="AU142" s="374" t="s">
        <v>231</v>
      </c>
      <c r="AV142" s="374" t="s">
        <v>851</v>
      </c>
      <c r="AW142" s="374" t="s">
        <v>852</v>
      </c>
      <c r="AX142" s="374" t="s">
        <v>195</v>
      </c>
      <c r="BB142"/>
      <c r="BC142" t="s">
        <v>1372</v>
      </c>
      <c r="BD142" s="428" t="s">
        <v>2161</v>
      </c>
    </row>
    <row r="143" spans="3:56" x14ac:dyDescent="0.3">
      <c r="C143" s="374" t="s">
        <v>188</v>
      </c>
      <c r="D143" s="374">
        <v>4.0999999999999996</v>
      </c>
      <c r="E143" s="374">
        <v>20110216</v>
      </c>
      <c r="F143" s="374" t="s">
        <v>189</v>
      </c>
      <c r="G143" s="374" t="s">
        <v>189</v>
      </c>
      <c r="H143" s="374">
        <v>7</v>
      </c>
      <c r="I143" s="374">
        <v>54872</v>
      </c>
      <c r="J143" s="374">
        <v>12</v>
      </c>
      <c r="K143" s="374"/>
      <c r="L143" s="374"/>
      <c r="M143" s="374"/>
      <c r="N143" s="374"/>
      <c r="O143" s="374">
        <v>1</v>
      </c>
      <c r="P143" s="374">
        <v>3</v>
      </c>
      <c r="Q143" s="374">
        <v>2008</v>
      </c>
      <c r="R143" s="374">
        <v>20090416</v>
      </c>
      <c r="S143" s="374">
        <v>20090416</v>
      </c>
      <c r="T143" s="374" t="s">
        <v>190</v>
      </c>
      <c r="U143" s="374" t="s">
        <v>190</v>
      </c>
      <c r="V143" s="374" t="s">
        <v>190</v>
      </c>
      <c r="W143" s="374" t="s">
        <v>191</v>
      </c>
      <c r="X143" s="374" t="s">
        <v>192</v>
      </c>
      <c r="Y143" s="374" t="s">
        <v>193</v>
      </c>
      <c r="Z143" s="374" t="s">
        <v>194</v>
      </c>
      <c r="AA143" s="374">
        <v>5.15</v>
      </c>
      <c r="AB143" s="374">
        <v>76</v>
      </c>
      <c r="AC143" s="374" t="s">
        <v>195</v>
      </c>
      <c r="AD143" s="374">
        <v>5000</v>
      </c>
      <c r="AE143" s="374">
        <v>119391</v>
      </c>
      <c r="AF143" s="374"/>
      <c r="AG143" s="374"/>
      <c r="AH143" s="374">
        <v>0</v>
      </c>
      <c r="AI143" s="374">
        <v>358513</v>
      </c>
      <c r="AJ143" s="374"/>
      <c r="AK143" s="374"/>
      <c r="AL143" s="374" t="s">
        <v>196</v>
      </c>
      <c r="AM143" s="374">
        <v>0</v>
      </c>
      <c r="AN143" s="374">
        <v>21</v>
      </c>
      <c r="AO143" s="374">
        <v>389</v>
      </c>
      <c r="AP143" s="374"/>
      <c r="AQ143" s="374" t="s">
        <v>208</v>
      </c>
      <c r="AR143" s="374" t="s">
        <v>198</v>
      </c>
      <c r="AS143" s="374" t="s">
        <v>198</v>
      </c>
      <c r="AT143" s="374" t="s">
        <v>198</v>
      </c>
      <c r="AU143" s="374" t="s">
        <v>199</v>
      </c>
      <c r="AV143" s="374" t="s">
        <v>200</v>
      </c>
      <c r="AW143" s="374" t="s">
        <v>201</v>
      </c>
      <c r="AX143" s="374" t="s">
        <v>195</v>
      </c>
      <c r="BB143"/>
      <c r="BC143" t="s">
        <v>1372</v>
      </c>
      <c r="BD143" s="428" t="s">
        <v>2160</v>
      </c>
    </row>
    <row r="144" spans="3:56" x14ac:dyDescent="0.3">
      <c r="C144" s="374" t="s">
        <v>188</v>
      </c>
      <c r="D144" s="374">
        <v>4.0999999999999996</v>
      </c>
      <c r="E144" s="374">
        <v>20110216</v>
      </c>
      <c r="F144" s="374" t="s">
        <v>189</v>
      </c>
      <c r="G144" s="374" t="s">
        <v>189</v>
      </c>
      <c r="H144" s="374">
        <v>7</v>
      </c>
      <c r="I144" s="374">
        <v>54873</v>
      </c>
      <c r="J144" s="374">
        <v>12</v>
      </c>
      <c r="K144" s="374"/>
      <c r="L144" s="374"/>
      <c r="M144" s="374"/>
      <c r="N144" s="374"/>
      <c r="O144" s="374">
        <v>1</v>
      </c>
      <c r="P144" s="374">
        <v>3</v>
      </c>
      <c r="Q144" s="374">
        <v>2008</v>
      </c>
      <c r="R144" s="374">
        <v>20090423</v>
      </c>
      <c r="S144" s="374">
        <v>20090423</v>
      </c>
      <c r="T144" s="374" t="s">
        <v>190</v>
      </c>
      <c r="U144" s="374" t="s">
        <v>190</v>
      </c>
      <c r="V144" s="374" t="s">
        <v>190</v>
      </c>
      <c r="W144" s="374" t="s">
        <v>191</v>
      </c>
      <c r="X144" s="374" t="s">
        <v>192</v>
      </c>
      <c r="Y144" s="374" t="s">
        <v>193</v>
      </c>
      <c r="Z144" s="374" t="s">
        <v>194</v>
      </c>
      <c r="AA144" s="374">
        <v>5.4</v>
      </c>
      <c r="AB144" s="374">
        <v>77</v>
      </c>
      <c r="AC144" s="374" t="s">
        <v>195</v>
      </c>
      <c r="AD144" s="374">
        <v>5000</v>
      </c>
      <c r="AE144" s="374">
        <v>129807</v>
      </c>
      <c r="AF144" s="374"/>
      <c r="AG144" s="374"/>
      <c r="AH144" s="374">
        <v>0</v>
      </c>
      <c r="AI144" s="374">
        <v>389689</v>
      </c>
      <c r="AJ144" s="374"/>
      <c r="AK144" s="374"/>
      <c r="AL144" s="374" t="s">
        <v>196</v>
      </c>
      <c r="AM144" s="374">
        <v>0</v>
      </c>
      <c r="AN144" s="374">
        <v>31</v>
      </c>
      <c r="AO144" s="374">
        <v>376</v>
      </c>
      <c r="AP144" s="374"/>
      <c r="AQ144" s="374" t="s">
        <v>208</v>
      </c>
      <c r="AR144" s="374" t="s">
        <v>198</v>
      </c>
      <c r="AS144" s="374" t="s">
        <v>198</v>
      </c>
      <c r="AT144" s="374" t="s">
        <v>198</v>
      </c>
      <c r="AU144" s="374" t="s">
        <v>199</v>
      </c>
      <c r="AV144" s="374" t="s">
        <v>200</v>
      </c>
      <c r="AW144" s="374" t="s">
        <v>201</v>
      </c>
      <c r="AX144" s="374" t="s">
        <v>195</v>
      </c>
      <c r="BB144"/>
      <c r="BC144" t="s">
        <v>1372</v>
      </c>
      <c r="BD144" s="428" t="s">
        <v>2156</v>
      </c>
    </row>
    <row r="145" spans="3:56" x14ac:dyDescent="0.3">
      <c r="C145" s="374" t="s">
        <v>188</v>
      </c>
      <c r="D145" s="374">
        <v>4.0999999999999996</v>
      </c>
      <c r="E145" s="374">
        <v>20110216</v>
      </c>
      <c r="F145" s="374" t="s">
        <v>189</v>
      </c>
      <c r="G145" s="374" t="s">
        <v>189</v>
      </c>
      <c r="H145" s="374">
        <v>7</v>
      </c>
      <c r="I145" s="374">
        <v>54874</v>
      </c>
      <c r="J145" s="374">
        <v>12</v>
      </c>
      <c r="K145" s="374"/>
      <c r="L145" s="374"/>
      <c r="M145" s="374"/>
      <c r="N145" s="374"/>
      <c r="O145" s="374">
        <v>1</v>
      </c>
      <c r="P145" s="374">
        <v>3</v>
      </c>
      <c r="Q145" s="374">
        <v>2008</v>
      </c>
      <c r="R145" s="374">
        <v>20090409</v>
      </c>
      <c r="S145" s="374">
        <v>20090409</v>
      </c>
      <c r="T145" s="374" t="s">
        <v>190</v>
      </c>
      <c r="U145" s="374" t="s">
        <v>190</v>
      </c>
      <c r="V145" s="374" t="s">
        <v>190</v>
      </c>
      <c r="W145" s="374" t="s">
        <v>191</v>
      </c>
      <c r="X145" s="374" t="s">
        <v>192</v>
      </c>
      <c r="Y145" s="374" t="s">
        <v>193</v>
      </c>
      <c r="Z145" s="374" t="s">
        <v>194</v>
      </c>
      <c r="AA145" s="374">
        <v>4.72</v>
      </c>
      <c r="AB145" s="374">
        <v>78</v>
      </c>
      <c r="AC145" s="374" t="s">
        <v>195</v>
      </c>
      <c r="AD145" s="374">
        <v>5000</v>
      </c>
      <c r="AE145" s="374">
        <v>118116</v>
      </c>
      <c r="AF145" s="374"/>
      <c r="AG145" s="374"/>
      <c r="AH145" s="374">
        <v>0</v>
      </c>
      <c r="AI145" s="374">
        <v>354644</v>
      </c>
      <c r="AJ145" s="374"/>
      <c r="AK145" s="374"/>
      <c r="AL145" s="374" t="s">
        <v>196</v>
      </c>
      <c r="AM145" s="374">
        <v>0</v>
      </c>
      <c r="AN145" s="374">
        <v>23</v>
      </c>
      <c r="AO145" s="374">
        <v>404</v>
      </c>
      <c r="AP145" s="374"/>
      <c r="AQ145" s="374" t="s">
        <v>208</v>
      </c>
      <c r="AR145" s="374" t="s">
        <v>198</v>
      </c>
      <c r="AS145" s="374" t="s">
        <v>198</v>
      </c>
      <c r="AT145" s="374" t="s">
        <v>198</v>
      </c>
      <c r="AU145" s="374" t="s">
        <v>199</v>
      </c>
      <c r="AV145" s="374" t="s">
        <v>200</v>
      </c>
      <c r="AW145" s="374" t="s">
        <v>201</v>
      </c>
      <c r="AX145" s="374" t="s">
        <v>195</v>
      </c>
      <c r="BB145"/>
      <c r="BC145" t="s">
        <v>1372</v>
      </c>
      <c r="BD145" s="428" t="s">
        <v>2155</v>
      </c>
    </row>
    <row r="146" spans="3:56" x14ac:dyDescent="0.3">
      <c r="C146" s="374" t="s">
        <v>188</v>
      </c>
      <c r="D146" s="374">
        <v>4.0999999999999996</v>
      </c>
      <c r="E146" s="374">
        <v>20110216</v>
      </c>
      <c r="F146" s="374" t="s">
        <v>189</v>
      </c>
      <c r="G146" s="374" t="s">
        <v>189</v>
      </c>
      <c r="H146" s="374">
        <v>7</v>
      </c>
      <c r="I146" s="374">
        <v>54875</v>
      </c>
      <c r="J146" s="374">
        <v>12</v>
      </c>
      <c r="K146" s="374"/>
      <c r="L146" s="374"/>
      <c r="M146" s="374"/>
      <c r="N146" s="374"/>
      <c r="O146" s="374">
        <v>1</v>
      </c>
      <c r="P146" s="374">
        <v>3</v>
      </c>
      <c r="Q146" s="374">
        <v>2008</v>
      </c>
      <c r="R146" s="374">
        <v>20090409</v>
      </c>
      <c r="S146" s="374">
        <v>20090409</v>
      </c>
      <c r="T146" s="374" t="s">
        <v>190</v>
      </c>
      <c r="U146" s="374" t="s">
        <v>190</v>
      </c>
      <c r="V146" s="374" t="s">
        <v>190</v>
      </c>
      <c r="W146" s="374" t="s">
        <v>191</v>
      </c>
      <c r="X146" s="374" t="s">
        <v>192</v>
      </c>
      <c r="Y146" s="374" t="s">
        <v>193</v>
      </c>
      <c r="Z146" s="374" t="s">
        <v>194</v>
      </c>
      <c r="AA146" s="374">
        <v>5.27</v>
      </c>
      <c r="AB146" s="374">
        <v>76</v>
      </c>
      <c r="AC146" s="374" t="s">
        <v>195</v>
      </c>
      <c r="AD146" s="374">
        <v>5000</v>
      </c>
      <c r="AE146" s="374">
        <v>112979</v>
      </c>
      <c r="AF146" s="374"/>
      <c r="AG146" s="374"/>
      <c r="AH146" s="374">
        <v>0</v>
      </c>
      <c r="AI146" s="374">
        <v>339299</v>
      </c>
      <c r="AJ146" s="374"/>
      <c r="AK146" s="374"/>
      <c r="AL146" s="374" t="s">
        <v>196</v>
      </c>
      <c r="AM146" s="374">
        <v>0</v>
      </c>
      <c r="AN146" s="374">
        <v>27</v>
      </c>
      <c r="AO146" s="374">
        <v>397</v>
      </c>
      <c r="AP146" s="374"/>
      <c r="AQ146" s="374" t="s">
        <v>208</v>
      </c>
      <c r="AR146" s="374" t="s">
        <v>198</v>
      </c>
      <c r="AS146" s="374" t="s">
        <v>198</v>
      </c>
      <c r="AT146" s="374" t="s">
        <v>198</v>
      </c>
      <c r="AU146" s="374" t="s">
        <v>199</v>
      </c>
      <c r="AV146" s="374" t="s">
        <v>200</v>
      </c>
      <c r="AW146" s="374" t="s">
        <v>201</v>
      </c>
      <c r="AX146" s="374" t="s">
        <v>195</v>
      </c>
      <c r="BB146"/>
      <c r="BC146" t="s">
        <v>1372</v>
      </c>
      <c r="BD146" s="428" t="s">
        <v>2154</v>
      </c>
    </row>
    <row r="147" spans="3:56" x14ac:dyDescent="0.3">
      <c r="C147" s="374" t="s">
        <v>188</v>
      </c>
      <c r="D147" s="374">
        <v>4.0999999999999996</v>
      </c>
      <c r="E147" s="374">
        <v>20140604</v>
      </c>
      <c r="F147" s="374" t="s">
        <v>189</v>
      </c>
      <c r="G147" s="374" t="s">
        <v>189</v>
      </c>
      <c r="H147" s="374">
        <v>7</v>
      </c>
      <c r="I147" s="374">
        <v>54876</v>
      </c>
      <c r="J147" s="374">
        <v>12</v>
      </c>
      <c r="K147" s="374"/>
      <c r="L147" s="374"/>
      <c r="M147" s="374"/>
      <c r="N147" s="374"/>
      <c r="O147" s="374">
        <v>1</v>
      </c>
      <c r="P147" s="374">
        <v>3</v>
      </c>
      <c r="Q147" s="374">
        <v>2008</v>
      </c>
      <c r="R147" s="374">
        <v>20090409</v>
      </c>
      <c r="S147" s="374">
        <v>20090409</v>
      </c>
      <c r="T147" s="374" t="s">
        <v>190</v>
      </c>
      <c r="U147" s="374" t="s">
        <v>190</v>
      </c>
      <c r="V147" s="374" t="s">
        <v>190</v>
      </c>
      <c r="W147" s="374" t="s">
        <v>191</v>
      </c>
      <c r="X147" s="374" t="s">
        <v>192</v>
      </c>
      <c r="Y147" s="374" t="s">
        <v>193</v>
      </c>
      <c r="Z147" s="374" t="s">
        <v>194</v>
      </c>
      <c r="AA147" s="374">
        <v>4.7699999999999996</v>
      </c>
      <c r="AB147" s="374">
        <v>78</v>
      </c>
      <c r="AC147" s="374" t="s">
        <v>195</v>
      </c>
      <c r="AD147" s="374">
        <v>5000</v>
      </c>
      <c r="AE147" s="374">
        <v>105755</v>
      </c>
      <c r="AF147" s="374"/>
      <c r="AG147" s="374"/>
      <c r="AH147" s="374">
        <v>0</v>
      </c>
      <c r="AI147" s="374">
        <v>317638</v>
      </c>
      <c r="AJ147" s="374"/>
      <c r="AK147" s="374"/>
      <c r="AL147" s="374" t="s">
        <v>196</v>
      </c>
      <c r="AM147" s="374">
        <v>0</v>
      </c>
      <c r="AN147" s="374">
        <v>27</v>
      </c>
      <c r="AO147" s="374">
        <v>393</v>
      </c>
      <c r="AP147" s="374"/>
      <c r="AQ147" s="374" t="s">
        <v>1959</v>
      </c>
      <c r="AR147" s="374" t="s">
        <v>198</v>
      </c>
      <c r="AS147" s="374" t="s">
        <v>198</v>
      </c>
      <c r="AT147" s="374" t="s">
        <v>198</v>
      </c>
      <c r="AU147" s="374" t="s">
        <v>199</v>
      </c>
      <c r="AV147" s="374" t="s">
        <v>200</v>
      </c>
      <c r="AW147" s="374" t="s">
        <v>201</v>
      </c>
      <c r="AX147" s="374" t="s">
        <v>195</v>
      </c>
      <c r="BB147"/>
      <c r="BC147" t="s">
        <v>1372</v>
      </c>
      <c r="BD147" s="428" t="s">
        <v>2150</v>
      </c>
    </row>
    <row r="148" spans="3:56" x14ac:dyDescent="0.3">
      <c r="C148" s="374" t="s">
        <v>188</v>
      </c>
      <c r="D148" s="374">
        <v>4.0999999999999996</v>
      </c>
      <c r="E148" s="374">
        <v>20110216</v>
      </c>
      <c r="F148" s="374" t="s">
        <v>189</v>
      </c>
      <c r="G148" s="374" t="s">
        <v>189</v>
      </c>
      <c r="H148" s="374">
        <v>7</v>
      </c>
      <c r="I148" s="374">
        <v>54877</v>
      </c>
      <c r="J148" s="374">
        <v>12</v>
      </c>
      <c r="K148" s="374"/>
      <c r="L148" s="374"/>
      <c r="M148" s="374"/>
      <c r="N148" s="374"/>
      <c r="O148" s="374">
        <v>1</v>
      </c>
      <c r="P148" s="374">
        <v>3</v>
      </c>
      <c r="Q148" s="374">
        <v>2008</v>
      </c>
      <c r="R148" s="374">
        <v>20090409</v>
      </c>
      <c r="S148" s="374">
        <v>20090409</v>
      </c>
      <c r="T148" s="374" t="s">
        <v>190</v>
      </c>
      <c r="U148" s="374" t="s">
        <v>190</v>
      </c>
      <c r="V148" s="374" t="s">
        <v>190</v>
      </c>
      <c r="W148" s="374" t="s">
        <v>191</v>
      </c>
      <c r="X148" s="374" t="s">
        <v>192</v>
      </c>
      <c r="Y148" s="374" t="s">
        <v>193</v>
      </c>
      <c r="Z148" s="374" t="s">
        <v>194</v>
      </c>
      <c r="AA148" s="374">
        <v>4.4000000000000004</v>
      </c>
      <c r="AB148" s="374">
        <v>76</v>
      </c>
      <c r="AC148" s="374" t="s">
        <v>195</v>
      </c>
      <c r="AD148" s="374">
        <v>5000</v>
      </c>
      <c r="AE148" s="374">
        <v>108337</v>
      </c>
      <c r="AF148" s="374"/>
      <c r="AG148" s="374"/>
      <c r="AH148" s="374">
        <v>0</v>
      </c>
      <c r="AI148" s="374">
        <v>325459</v>
      </c>
      <c r="AJ148" s="374"/>
      <c r="AK148" s="374"/>
      <c r="AL148" s="374" t="s">
        <v>196</v>
      </c>
      <c r="AM148" s="374">
        <v>0</v>
      </c>
      <c r="AN148" s="374">
        <v>20</v>
      </c>
      <c r="AO148" s="374">
        <v>402</v>
      </c>
      <c r="AP148" s="374"/>
      <c r="AQ148" s="374" t="s">
        <v>208</v>
      </c>
      <c r="AR148" s="374" t="s">
        <v>198</v>
      </c>
      <c r="AS148" s="374" t="s">
        <v>198</v>
      </c>
      <c r="AT148" s="374" t="s">
        <v>198</v>
      </c>
      <c r="AU148" s="374" t="s">
        <v>199</v>
      </c>
      <c r="AV148" s="374" t="s">
        <v>200</v>
      </c>
      <c r="AW148" s="374" t="s">
        <v>201</v>
      </c>
      <c r="AX148" s="374" t="s">
        <v>195</v>
      </c>
      <c r="BB148"/>
      <c r="BC148" t="s">
        <v>1372</v>
      </c>
      <c r="BD148" s="428" t="s">
        <v>2147</v>
      </c>
    </row>
    <row r="149" spans="3:56" x14ac:dyDescent="0.3">
      <c r="C149" s="374" t="s">
        <v>188</v>
      </c>
      <c r="D149" s="374">
        <v>4.0999999999999996</v>
      </c>
      <c r="E149" s="374">
        <v>20140604</v>
      </c>
      <c r="F149" s="374" t="s">
        <v>189</v>
      </c>
      <c r="G149" s="374" t="s">
        <v>189</v>
      </c>
      <c r="H149" s="374">
        <v>7</v>
      </c>
      <c r="I149" s="374">
        <v>54878</v>
      </c>
      <c r="J149" s="374">
        <v>12</v>
      </c>
      <c r="K149" s="374"/>
      <c r="L149" s="374"/>
      <c r="M149" s="374"/>
      <c r="N149" s="374"/>
      <c r="O149" s="374">
        <v>1</v>
      </c>
      <c r="P149" s="374">
        <v>3</v>
      </c>
      <c r="Q149" s="374">
        <v>2008</v>
      </c>
      <c r="R149" s="374">
        <v>20090409</v>
      </c>
      <c r="S149" s="374">
        <v>20090409</v>
      </c>
      <c r="T149" s="374" t="s">
        <v>190</v>
      </c>
      <c r="U149" s="374" t="s">
        <v>190</v>
      </c>
      <c r="V149" s="374" t="s">
        <v>190</v>
      </c>
      <c r="W149" s="374" t="s">
        <v>191</v>
      </c>
      <c r="X149" s="374" t="s">
        <v>192</v>
      </c>
      <c r="Y149" s="374" t="s">
        <v>193</v>
      </c>
      <c r="Z149" s="374" t="s">
        <v>194</v>
      </c>
      <c r="AA149" s="374">
        <v>4.88</v>
      </c>
      <c r="AB149" s="374">
        <v>74</v>
      </c>
      <c r="AC149" s="374" t="s">
        <v>195</v>
      </c>
      <c r="AD149" s="374">
        <v>5000</v>
      </c>
      <c r="AE149" s="374">
        <v>118706</v>
      </c>
      <c r="AF149" s="374"/>
      <c r="AG149" s="374"/>
      <c r="AH149" s="374">
        <v>0</v>
      </c>
      <c r="AI149" s="374">
        <v>356319</v>
      </c>
      <c r="AJ149" s="374"/>
      <c r="AK149" s="374"/>
      <c r="AL149" s="374" t="s">
        <v>196</v>
      </c>
      <c r="AM149" s="374">
        <v>0</v>
      </c>
      <c r="AN149" s="374">
        <v>21</v>
      </c>
      <c r="AO149" s="374">
        <v>397</v>
      </c>
      <c r="AP149" s="374"/>
      <c r="AQ149" s="374" t="s">
        <v>1960</v>
      </c>
      <c r="AR149" s="374" t="s">
        <v>198</v>
      </c>
      <c r="AS149" s="374" t="s">
        <v>198</v>
      </c>
      <c r="AT149" s="374" t="s">
        <v>198</v>
      </c>
      <c r="AU149" s="374" t="s">
        <v>199</v>
      </c>
      <c r="AV149" s="374" t="s">
        <v>200</v>
      </c>
      <c r="AW149" s="374" t="s">
        <v>201</v>
      </c>
      <c r="AX149" s="374" t="s">
        <v>195</v>
      </c>
      <c r="BB149"/>
      <c r="BC149" t="s">
        <v>1372</v>
      </c>
      <c r="BD149" s="428" t="s">
        <v>2148</v>
      </c>
    </row>
    <row r="150" spans="3:56" x14ac:dyDescent="0.3">
      <c r="C150" s="374" t="s">
        <v>188</v>
      </c>
      <c r="D150" s="374">
        <v>4.0999999999999996</v>
      </c>
      <c r="E150" s="374">
        <v>20140604</v>
      </c>
      <c r="F150" s="374" t="s">
        <v>189</v>
      </c>
      <c r="G150" s="374" t="s">
        <v>189</v>
      </c>
      <c r="H150" s="374">
        <v>7</v>
      </c>
      <c r="I150" s="374">
        <v>54880</v>
      </c>
      <c r="J150" s="374">
        <v>12</v>
      </c>
      <c r="K150" s="374"/>
      <c r="L150" s="374"/>
      <c r="M150" s="374"/>
      <c r="N150" s="374"/>
      <c r="O150" s="374">
        <v>1</v>
      </c>
      <c r="P150" s="374">
        <v>3</v>
      </c>
      <c r="Q150" s="374">
        <v>2008</v>
      </c>
      <c r="R150" s="374">
        <v>20090409</v>
      </c>
      <c r="S150" s="374">
        <v>20090409</v>
      </c>
      <c r="T150" s="374" t="s">
        <v>190</v>
      </c>
      <c r="U150" s="374" t="s">
        <v>190</v>
      </c>
      <c r="V150" s="374" t="s">
        <v>190</v>
      </c>
      <c r="W150" s="374" t="s">
        <v>191</v>
      </c>
      <c r="X150" s="374" t="s">
        <v>192</v>
      </c>
      <c r="Y150" s="374" t="s">
        <v>193</v>
      </c>
      <c r="Z150" s="374" t="s">
        <v>194</v>
      </c>
      <c r="AA150" s="374">
        <v>4.72</v>
      </c>
      <c r="AB150" s="374">
        <v>75</v>
      </c>
      <c r="AC150" s="374" t="s">
        <v>195</v>
      </c>
      <c r="AD150" s="374">
        <v>5000</v>
      </c>
      <c r="AE150" s="374">
        <v>119514</v>
      </c>
      <c r="AF150" s="374"/>
      <c r="AG150" s="374"/>
      <c r="AH150" s="374">
        <v>0</v>
      </c>
      <c r="AI150" s="374">
        <v>358696</v>
      </c>
      <c r="AJ150" s="374"/>
      <c r="AK150" s="374"/>
      <c r="AL150" s="374" t="s">
        <v>196</v>
      </c>
      <c r="AM150" s="374">
        <v>0</v>
      </c>
      <c r="AN150" s="374">
        <v>16</v>
      </c>
      <c r="AO150" s="374">
        <v>381</v>
      </c>
      <c r="AP150" s="374"/>
      <c r="AQ150" s="374" t="s">
        <v>1959</v>
      </c>
      <c r="AR150" s="374" t="s">
        <v>198</v>
      </c>
      <c r="AS150" s="374" t="s">
        <v>198</v>
      </c>
      <c r="AT150" s="374" t="s">
        <v>198</v>
      </c>
      <c r="AU150" s="374" t="s">
        <v>199</v>
      </c>
      <c r="AV150" s="374" t="s">
        <v>200</v>
      </c>
      <c r="AW150" s="374" t="s">
        <v>201</v>
      </c>
      <c r="AX150" s="374" t="s">
        <v>195</v>
      </c>
      <c r="BB150"/>
      <c r="BC150" t="s">
        <v>1372</v>
      </c>
      <c r="BD150" s="428" t="s">
        <v>2149</v>
      </c>
    </row>
    <row r="151" spans="3:56" x14ac:dyDescent="0.3">
      <c r="C151" s="374" t="s">
        <v>188</v>
      </c>
      <c r="D151" s="374">
        <v>4.0999999999999996</v>
      </c>
      <c r="E151" s="374">
        <v>20110216</v>
      </c>
      <c r="F151" s="374" t="s">
        <v>189</v>
      </c>
      <c r="G151" s="374" t="s">
        <v>189</v>
      </c>
      <c r="H151" s="374">
        <v>7</v>
      </c>
      <c r="I151" s="374">
        <v>54881</v>
      </c>
      <c r="J151" s="374">
        <v>12</v>
      </c>
      <c r="K151" s="374"/>
      <c r="L151" s="374"/>
      <c r="M151" s="374"/>
      <c r="N151" s="374"/>
      <c r="O151" s="374">
        <v>1</v>
      </c>
      <c r="P151" s="374">
        <v>3</v>
      </c>
      <c r="Q151" s="374">
        <v>2008</v>
      </c>
      <c r="R151" s="374">
        <v>20090409</v>
      </c>
      <c r="S151" s="374">
        <v>20090409</v>
      </c>
      <c r="T151" s="374" t="s">
        <v>190</v>
      </c>
      <c r="U151" s="374" t="s">
        <v>190</v>
      </c>
      <c r="V151" s="374" t="s">
        <v>190</v>
      </c>
      <c r="W151" s="374" t="s">
        <v>191</v>
      </c>
      <c r="X151" s="374" t="s">
        <v>192</v>
      </c>
      <c r="Y151" s="374" t="s">
        <v>193</v>
      </c>
      <c r="Z151" s="374" t="s">
        <v>194</v>
      </c>
      <c r="AA151" s="374">
        <v>4.72</v>
      </c>
      <c r="AB151" s="374">
        <v>74</v>
      </c>
      <c r="AC151" s="374" t="s">
        <v>195</v>
      </c>
      <c r="AD151" s="374">
        <v>5000</v>
      </c>
      <c r="AE151" s="374">
        <v>106531</v>
      </c>
      <c r="AF151" s="374"/>
      <c r="AG151" s="374"/>
      <c r="AH151" s="374">
        <v>0</v>
      </c>
      <c r="AI151" s="374">
        <v>319908</v>
      </c>
      <c r="AJ151" s="374"/>
      <c r="AK151" s="374"/>
      <c r="AL151" s="374" t="s">
        <v>196</v>
      </c>
      <c r="AM151" s="374">
        <v>0</v>
      </c>
      <c r="AN151" s="374">
        <v>16</v>
      </c>
      <c r="AO151" s="374">
        <v>408</v>
      </c>
      <c r="AP151" s="374"/>
      <c r="AQ151" s="374" t="s">
        <v>208</v>
      </c>
      <c r="AR151" s="374" t="s">
        <v>198</v>
      </c>
      <c r="AS151" s="374" t="s">
        <v>198</v>
      </c>
      <c r="AT151" s="374" t="s">
        <v>198</v>
      </c>
      <c r="AU151" s="374" t="s">
        <v>199</v>
      </c>
      <c r="AV151" s="374" t="s">
        <v>200</v>
      </c>
      <c r="AW151" s="374" t="s">
        <v>201</v>
      </c>
      <c r="AX151" s="374" t="s">
        <v>195</v>
      </c>
      <c r="BB151"/>
      <c r="BC151" t="s">
        <v>1372</v>
      </c>
      <c r="BD151" s="428" t="s">
        <v>2158</v>
      </c>
    </row>
    <row r="152" spans="3:56" x14ac:dyDescent="0.3">
      <c r="C152" s="374" t="s">
        <v>188</v>
      </c>
      <c r="D152" s="374">
        <v>4.0999999999999996</v>
      </c>
      <c r="E152" s="374">
        <v>20110216</v>
      </c>
      <c r="F152" s="374" t="s">
        <v>189</v>
      </c>
      <c r="G152" s="374" t="s">
        <v>189</v>
      </c>
      <c r="H152" s="374">
        <v>7</v>
      </c>
      <c r="I152" s="374">
        <v>54882</v>
      </c>
      <c r="J152" s="374">
        <v>12</v>
      </c>
      <c r="K152" s="374"/>
      <c r="L152" s="374"/>
      <c r="M152" s="374"/>
      <c r="N152" s="374"/>
      <c r="O152" s="374">
        <v>1</v>
      </c>
      <c r="P152" s="374">
        <v>3</v>
      </c>
      <c r="Q152" s="374">
        <v>2008</v>
      </c>
      <c r="R152" s="374">
        <v>20090409</v>
      </c>
      <c r="S152" s="374">
        <v>20090409</v>
      </c>
      <c r="T152" s="374" t="s">
        <v>190</v>
      </c>
      <c r="U152" s="374" t="s">
        <v>190</v>
      </c>
      <c r="V152" s="374" t="s">
        <v>190</v>
      </c>
      <c r="W152" s="374" t="s">
        <v>191</v>
      </c>
      <c r="X152" s="374" t="s">
        <v>192</v>
      </c>
      <c r="Y152" s="374" t="s">
        <v>193</v>
      </c>
      <c r="Z152" s="374" t="s">
        <v>194</v>
      </c>
      <c r="AA152" s="374">
        <v>4.82</v>
      </c>
      <c r="AB152" s="374">
        <v>77</v>
      </c>
      <c r="AC152" s="374" t="s">
        <v>195</v>
      </c>
      <c r="AD152" s="374">
        <v>5000</v>
      </c>
      <c r="AE152" s="374">
        <v>118755</v>
      </c>
      <c r="AF152" s="374"/>
      <c r="AG152" s="374"/>
      <c r="AH152" s="374">
        <v>5000</v>
      </c>
      <c r="AI152" s="374">
        <v>306</v>
      </c>
      <c r="AJ152" s="374">
        <v>0</v>
      </c>
      <c r="AK152" s="374">
        <v>357300</v>
      </c>
      <c r="AL152" s="374" t="s">
        <v>196</v>
      </c>
      <c r="AM152" s="374">
        <v>2.5999999999999999E-3</v>
      </c>
      <c r="AN152" s="374">
        <v>14</v>
      </c>
      <c r="AO152" s="374">
        <v>389</v>
      </c>
      <c r="AP152" s="374"/>
      <c r="AQ152" s="374" t="s">
        <v>208</v>
      </c>
      <c r="AR152" s="374" t="s">
        <v>198</v>
      </c>
      <c r="AS152" s="374" t="s">
        <v>198</v>
      </c>
      <c r="AT152" s="374" t="s">
        <v>198</v>
      </c>
      <c r="AU152" s="374" t="s">
        <v>199</v>
      </c>
      <c r="AV152" s="374" t="s">
        <v>200</v>
      </c>
      <c r="AW152" s="374" t="s">
        <v>201</v>
      </c>
      <c r="AX152" s="374" t="s">
        <v>195</v>
      </c>
      <c r="BB152"/>
      <c r="BC152" t="s">
        <v>1372</v>
      </c>
      <c r="BD152" s="428" t="s">
        <v>1721</v>
      </c>
    </row>
    <row r="153" spans="3:56" x14ac:dyDescent="0.3">
      <c r="C153" s="374" t="s">
        <v>188</v>
      </c>
      <c r="D153" s="374">
        <v>4.0999999999999996</v>
      </c>
      <c r="E153" s="374">
        <v>20110216</v>
      </c>
      <c r="F153" s="374" t="s">
        <v>189</v>
      </c>
      <c r="G153" s="374" t="s">
        <v>189</v>
      </c>
      <c r="H153" s="374">
        <v>7</v>
      </c>
      <c r="I153" s="374">
        <v>54883</v>
      </c>
      <c r="J153" s="374">
        <v>12</v>
      </c>
      <c r="K153" s="374"/>
      <c r="L153" s="374"/>
      <c r="M153" s="374"/>
      <c r="N153" s="374"/>
      <c r="O153" s="374">
        <v>1</v>
      </c>
      <c r="P153" s="374">
        <v>3</v>
      </c>
      <c r="Q153" s="374">
        <v>2008</v>
      </c>
      <c r="R153" s="374">
        <v>20090409</v>
      </c>
      <c r="S153" s="374">
        <v>20090409</v>
      </c>
      <c r="T153" s="374" t="s">
        <v>190</v>
      </c>
      <c r="U153" s="374" t="s">
        <v>190</v>
      </c>
      <c r="V153" s="374" t="s">
        <v>190</v>
      </c>
      <c r="W153" s="374" t="s">
        <v>191</v>
      </c>
      <c r="X153" s="374" t="s">
        <v>192</v>
      </c>
      <c r="Y153" s="374" t="s">
        <v>193</v>
      </c>
      <c r="Z153" s="374" t="s">
        <v>194</v>
      </c>
      <c r="AA153" s="374">
        <v>4.93</v>
      </c>
      <c r="AB153" s="374">
        <v>76</v>
      </c>
      <c r="AC153" s="374" t="s">
        <v>195</v>
      </c>
      <c r="AD153" s="374">
        <v>5000</v>
      </c>
      <c r="AE153" s="374">
        <v>108863</v>
      </c>
      <c r="AF153" s="374"/>
      <c r="AG153" s="374"/>
      <c r="AH153" s="374">
        <v>0</v>
      </c>
      <c r="AI153" s="374">
        <v>326820</v>
      </c>
      <c r="AJ153" s="374"/>
      <c r="AK153" s="374"/>
      <c r="AL153" s="374" t="s">
        <v>196</v>
      </c>
      <c r="AM153" s="374">
        <v>0</v>
      </c>
      <c r="AN153" s="374">
        <v>13</v>
      </c>
      <c r="AO153" s="374">
        <v>376</v>
      </c>
      <c r="AP153" s="374"/>
      <c r="AQ153" s="374" t="s">
        <v>208</v>
      </c>
      <c r="AR153" s="374" t="s">
        <v>198</v>
      </c>
      <c r="AS153" s="374" t="s">
        <v>198</v>
      </c>
      <c r="AT153" s="374" t="s">
        <v>198</v>
      </c>
      <c r="AU153" s="374" t="s">
        <v>199</v>
      </c>
      <c r="AV153" s="374" t="s">
        <v>200</v>
      </c>
      <c r="AW153" s="374" t="s">
        <v>201</v>
      </c>
      <c r="AX153" s="374" t="s">
        <v>195</v>
      </c>
      <c r="BB153"/>
      <c r="BC153" t="s">
        <v>1372</v>
      </c>
      <c r="BD153" s="428" t="s">
        <v>1724</v>
      </c>
    </row>
    <row r="154" spans="3:56" x14ac:dyDescent="0.3">
      <c r="C154" s="374" t="s">
        <v>188</v>
      </c>
      <c r="D154" s="374">
        <v>4.0999999999999996</v>
      </c>
      <c r="E154" s="374">
        <v>20110216</v>
      </c>
      <c r="F154" s="374" t="s">
        <v>189</v>
      </c>
      <c r="G154" s="374" t="s">
        <v>189</v>
      </c>
      <c r="H154" s="374">
        <v>7</v>
      </c>
      <c r="I154" s="374">
        <v>54884</v>
      </c>
      <c r="J154" s="374">
        <v>12</v>
      </c>
      <c r="K154" s="374"/>
      <c r="L154" s="374"/>
      <c r="M154" s="374"/>
      <c r="N154" s="374"/>
      <c r="O154" s="374">
        <v>1</v>
      </c>
      <c r="P154" s="374">
        <v>3</v>
      </c>
      <c r="Q154" s="374">
        <v>2008</v>
      </c>
      <c r="R154" s="374">
        <v>20090409</v>
      </c>
      <c r="S154" s="374">
        <v>20090409</v>
      </c>
      <c r="T154" s="374" t="s">
        <v>190</v>
      </c>
      <c r="U154" s="374" t="s">
        <v>190</v>
      </c>
      <c r="V154" s="374" t="s">
        <v>190</v>
      </c>
      <c r="W154" s="374" t="s">
        <v>191</v>
      </c>
      <c r="X154" s="374" t="s">
        <v>192</v>
      </c>
      <c r="Y154" s="374" t="s">
        <v>193</v>
      </c>
      <c r="Z154" s="374" t="s">
        <v>194</v>
      </c>
      <c r="AA154" s="374">
        <v>4.63</v>
      </c>
      <c r="AB154" s="374">
        <v>73</v>
      </c>
      <c r="AC154" s="374" t="s">
        <v>195</v>
      </c>
      <c r="AD154" s="374">
        <v>5000</v>
      </c>
      <c r="AE154" s="374">
        <v>115782</v>
      </c>
      <c r="AF154" s="374"/>
      <c r="AG154" s="374"/>
      <c r="AH154" s="374">
        <v>5000</v>
      </c>
      <c r="AI154" s="374">
        <v>287</v>
      </c>
      <c r="AJ154" s="374">
        <v>0</v>
      </c>
      <c r="AK154" s="374">
        <v>348496</v>
      </c>
      <c r="AL154" s="374" t="s">
        <v>196</v>
      </c>
      <c r="AM154" s="374">
        <v>2.5000000000000001E-3</v>
      </c>
      <c r="AN154" s="374">
        <v>23</v>
      </c>
      <c r="AO154" s="374">
        <v>405</v>
      </c>
      <c r="AP154" s="374"/>
      <c r="AQ154" s="374" t="s">
        <v>208</v>
      </c>
      <c r="AR154" s="374" t="s">
        <v>198</v>
      </c>
      <c r="AS154" s="374" t="s">
        <v>198</v>
      </c>
      <c r="AT154" s="374" t="s">
        <v>198</v>
      </c>
      <c r="AU154" s="374" t="s">
        <v>199</v>
      </c>
      <c r="AV154" s="374" t="s">
        <v>200</v>
      </c>
      <c r="AW154" s="374" t="s">
        <v>201</v>
      </c>
      <c r="AX154" s="374" t="s">
        <v>195</v>
      </c>
      <c r="BB154"/>
      <c r="BC154" t="s">
        <v>1372</v>
      </c>
      <c r="BD154" s="428" t="s">
        <v>1725</v>
      </c>
    </row>
    <row r="155" spans="3:56" x14ac:dyDescent="0.3">
      <c r="C155" s="374" t="s">
        <v>188</v>
      </c>
      <c r="D155" s="374">
        <v>4.0999999999999996</v>
      </c>
      <c r="E155" s="374">
        <v>20110216</v>
      </c>
      <c r="F155" s="374" t="s">
        <v>189</v>
      </c>
      <c r="G155" s="374" t="s">
        <v>189</v>
      </c>
      <c r="H155" s="374">
        <v>7</v>
      </c>
      <c r="I155" s="374">
        <v>54885</v>
      </c>
      <c r="J155" s="374">
        <v>12</v>
      </c>
      <c r="K155" s="374"/>
      <c r="L155" s="374"/>
      <c r="M155" s="374"/>
      <c r="N155" s="374"/>
      <c r="O155" s="374">
        <v>1</v>
      </c>
      <c r="P155" s="374">
        <v>3</v>
      </c>
      <c r="Q155" s="374">
        <v>2008</v>
      </c>
      <c r="R155" s="374">
        <v>20090416</v>
      </c>
      <c r="S155" s="374">
        <v>20090416</v>
      </c>
      <c r="T155" s="374" t="s">
        <v>190</v>
      </c>
      <c r="U155" s="374" t="s">
        <v>190</v>
      </c>
      <c r="V155" s="374" t="s">
        <v>190</v>
      </c>
      <c r="W155" s="374" t="s">
        <v>191</v>
      </c>
      <c r="X155" s="374" t="s">
        <v>192</v>
      </c>
      <c r="Y155" s="374" t="s">
        <v>193</v>
      </c>
      <c r="Z155" s="374" t="s">
        <v>194</v>
      </c>
      <c r="AA155" s="374">
        <v>4.93</v>
      </c>
      <c r="AB155" s="374">
        <v>76</v>
      </c>
      <c r="AC155" s="374" t="s">
        <v>195</v>
      </c>
      <c r="AD155" s="374">
        <v>5000</v>
      </c>
      <c r="AE155" s="374">
        <v>114739</v>
      </c>
      <c r="AF155" s="374"/>
      <c r="AG155" s="374"/>
      <c r="AH155" s="374">
        <v>0</v>
      </c>
      <c r="AI155" s="374">
        <v>344500</v>
      </c>
      <c r="AJ155" s="374"/>
      <c r="AK155" s="374"/>
      <c r="AL155" s="374" t="s">
        <v>196</v>
      </c>
      <c r="AM155" s="374">
        <v>0</v>
      </c>
      <c r="AN155" s="374">
        <v>26</v>
      </c>
      <c r="AO155" s="374">
        <v>401</v>
      </c>
      <c r="AP155" s="374"/>
      <c r="AQ155" s="374" t="s">
        <v>208</v>
      </c>
      <c r="AR155" s="374" t="s">
        <v>198</v>
      </c>
      <c r="AS155" s="374" t="s">
        <v>198</v>
      </c>
      <c r="AT155" s="374" t="s">
        <v>198</v>
      </c>
      <c r="AU155" s="374" t="s">
        <v>199</v>
      </c>
      <c r="AV155" s="374" t="s">
        <v>200</v>
      </c>
      <c r="AW155" s="374" t="s">
        <v>201</v>
      </c>
      <c r="AX155" s="374" t="s">
        <v>195</v>
      </c>
      <c r="BB155"/>
      <c r="BC155" t="s">
        <v>1372</v>
      </c>
      <c r="BD155" s="428" t="s">
        <v>1726</v>
      </c>
    </row>
    <row r="156" spans="3:56" x14ac:dyDescent="0.3">
      <c r="C156" s="374" t="s">
        <v>188</v>
      </c>
      <c r="D156" s="374">
        <v>4.0999999999999996</v>
      </c>
      <c r="E156" s="374">
        <v>20110216</v>
      </c>
      <c r="F156" s="374" t="s">
        <v>189</v>
      </c>
      <c r="G156" s="374" t="s">
        <v>189</v>
      </c>
      <c r="H156" s="374">
        <v>7</v>
      </c>
      <c r="I156" s="374">
        <v>54886</v>
      </c>
      <c r="J156" s="374">
        <v>12</v>
      </c>
      <c r="K156" s="374"/>
      <c r="L156" s="374"/>
      <c r="M156" s="374"/>
      <c r="N156" s="374"/>
      <c r="O156" s="374">
        <v>1</v>
      </c>
      <c r="P156" s="374">
        <v>3</v>
      </c>
      <c r="Q156" s="374">
        <v>2008</v>
      </c>
      <c r="R156" s="374">
        <v>20090416</v>
      </c>
      <c r="S156" s="374">
        <v>20090416</v>
      </c>
      <c r="T156" s="374" t="s">
        <v>190</v>
      </c>
      <c r="U156" s="374" t="s">
        <v>190</v>
      </c>
      <c r="V156" s="374" t="s">
        <v>190</v>
      </c>
      <c r="W156" s="374" t="s">
        <v>191</v>
      </c>
      <c r="X156" s="374" t="s">
        <v>192</v>
      </c>
      <c r="Y156" s="374" t="s">
        <v>193</v>
      </c>
      <c r="Z156" s="374" t="s">
        <v>194</v>
      </c>
      <c r="AA156" s="374">
        <v>4.9800000000000004</v>
      </c>
      <c r="AB156" s="374">
        <v>75</v>
      </c>
      <c r="AC156" s="374" t="s">
        <v>195</v>
      </c>
      <c r="AD156" s="374">
        <v>5000</v>
      </c>
      <c r="AE156" s="374">
        <v>109292</v>
      </c>
      <c r="AF156" s="374"/>
      <c r="AG156" s="374"/>
      <c r="AH156" s="374">
        <v>5000</v>
      </c>
      <c r="AI156" s="374">
        <v>271</v>
      </c>
      <c r="AJ156" s="374">
        <v>0</v>
      </c>
      <c r="AK156" s="374">
        <v>328915</v>
      </c>
      <c r="AL156" s="374" t="s">
        <v>196</v>
      </c>
      <c r="AM156" s="374">
        <v>2.5000000000000001E-3</v>
      </c>
      <c r="AN156" s="374">
        <v>26</v>
      </c>
      <c r="AO156" s="374">
        <v>404</v>
      </c>
      <c r="AP156" s="374"/>
      <c r="AQ156" s="374" t="s">
        <v>208</v>
      </c>
      <c r="AR156" s="374" t="s">
        <v>198</v>
      </c>
      <c r="AS156" s="374" t="s">
        <v>198</v>
      </c>
      <c r="AT156" s="374" t="s">
        <v>198</v>
      </c>
      <c r="AU156" s="374" t="s">
        <v>199</v>
      </c>
      <c r="AV156" s="374" t="s">
        <v>200</v>
      </c>
      <c r="AW156" s="374" t="s">
        <v>201</v>
      </c>
      <c r="AX156" s="374" t="s">
        <v>195</v>
      </c>
      <c r="BB156"/>
      <c r="BC156" t="s">
        <v>1380</v>
      </c>
      <c r="BD156" s="428" t="s">
        <v>2162</v>
      </c>
    </row>
    <row r="157" spans="3:56" x14ac:dyDescent="0.3">
      <c r="C157" s="374" t="s">
        <v>188</v>
      </c>
      <c r="D157" s="374">
        <v>4.0999999999999996</v>
      </c>
      <c r="E157" s="374">
        <v>20110216</v>
      </c>
      <c r="F157" s="374" t="s">
        <v>189</v>
      </c>
      <c r="G157" s="374" t="s">
        <v>189</v>
      </c>
      <c r="H157" s="374">
        <v>7</v>
      </c>
      <c r="I157" s="374">
        <v>54887</v>
      </c>
      <c r="J157" s="374">
        <v>12</v>
      </c>
      <c r="K157" s="374"/>
      <c r="L157" s="374"/>
      <c r="M157" s="374"/>
      <c r="N157" s="374"/>
      <c r="O157" s="374">
        <v>1</v>
      </c>
      <c r="P157" s="374">
        <v>3</v>
      </c>
      <c r="Q157" s="374">
        <v>2008</v>
      </c>
      <c r="R157" s="374">
        <v>20090416</v>
      </c>
      <c r="S157" s="374">
        <v>20090416</v>
      </c>
      <c r="T157" s="374" t="s">
        <v>190</v>
      </c>
      <c r="U157" s="374" t="s">
        <v>190</v>
      </c>
      <c r="V157" s="374" t="s">
        <v>190</v>
      </c>
      <c r="W157" s="374" t="s">
        <v>191</v>
      </c>
      <c r="X157" s="374" t="s">
        <v>192</v>
      </c>
      <c r="Y157" s="374" t="s">
        <v>193</v>
      </c>
      <c r="Z157" s="374" t="s">
        <v>194</v>
      </c>
      <c r="AA157" s="374">
        <v>4.72</v>
      </c>
      <c r="AB157" s="374">
        <v>75</v>
      </c>
      <c r="AC157" s="374" t="s">
        <v>195</v>
      </c>
      <c r="AD157" s="374">
        <v>5000</v>
      </c>
      <c r="AE157" s="374">
        <v>115967</v>
      </c>
      <c r="AF157" s="374"/>
      <c r="AG157" s="374"/>
      <c r="AH157" s="374">
        <v>0</v>
      </c>
      <c r="AI157" s="374">
        <v>348232</v>
      </c>
      <c r="AJ157" s="374"/>
      <c r="AK157" s="374"/>
      <c r="AL157" s="374" t="s">
        <v>196</v>
      </c>
      <c r="AM157" s="374">
        <v>0</v>
      </c>
      <c r="AN157" s="374">
        <v>23</v>
      </c>
      <c r="AO157" s="374">
        <v>428</v>
      </c>
      <c r="AP157" s="374"/>
      <c r="AQ157" s="374" t="s">
        <v>208</v>
      </c>
      <c r="AR157" s="374" t="s">
        <v>198</v>
      </c>
      <c r="AS157" s="374" t="s">
        <v>198</v>
      </c>
      <c r="AT157" s="374" t="s">
        <v>198</v>
      </c>
      <c r="AU157" s="374" t="s">
        <v>199</v>
      </c>
      <c r="AV157" s="374" t="s">
        <v>200</v>
      </c>
      <c r="AW157" s="374" t="s">
        <v>201</v>
      </c>
      <c r="AX157" s="374" t="s">
        <v>195</v>
      </c>
      <c r="BB157"/>
      <c r="BC157" t="s">
        <v>1380</v>
      </c>
      <c r="BD157" s="428" t="s">
        <v>2167</v>
      </c>
    </row>
    <row r="158" spans="3:56" x14ac:dyDescent="0.3">
      <c r="C158" s="374" t="s">
        <v>188</v>
      </c>
      <c r="D158" s="374">
        <v>4.0999999999999996</v>
      </c>
      <c r="E158" s="374">
        <v>20110216</v>
      </c>
      <c r="F158" s="374" t="s">
        <v>189</v>
      </c>
      <c r="G158" s="374" t="s">
        <v>189</v>
      </c>
      <c r="H158" s="374">
        <v>7</v>
      </c>
      <c r="I158" s="374">
        <v>54888</v>
      </c>
      <c r="J158" s="374">
        <v>12</v>
      </c>
      <c r="K158" s="374"/>
      <c r="L158" s="374"/>
      <c r="M158" s="374"/>
      <c r="N158" s="374"/>
      <c r="O158" s="374">
        <v>1</v>
      </c>
      <c r="P158" s="374">
        <v>3</v>
      </c>
      <c r="Q158" s="374">
        <v>2008</v>
      </c>
      <c r="R158" s="374">
        <v>20090416</v>
      </c>
      <c r="S158" s="374">
        <v>20090416</v>
      </c>
      <c r="T158" s="374" t="s">
        <v>190</v>
      </c>
      <c r="U158" s="374" t="s">
        <v>190</v>
      </c>
      <c r="V158" s="374" t="s">
        <v>190</v>
      </c>
      <c r="W158" s="374" t="s">
        <v>191</v>
      </c>
      <c r="X158" s="374" t="s">
        <v>192</v>
      </c>
      <c r="Y158" s="374" t="s">
        <v>193</v>
      </c>
      <c r="Z158" s="374" t="s">
        <v>194</v>
      </c>
      <c r="AA158" s="374">
        <v>4.63</v>
      </c>
      <c r="AB158" s="374">
        <v>74</v>
      </c>
      <c r="AC158" s="374" t="s">
        <v>195</v>
      </c>
      <c r="AD158" s="374">
        <v>5000</v>
      </c>
      <c r="AE158" s="374">
        <v>124628</v>
      </c>
      <c r="AF158" s="374">
        <v>0</v>
      </c>
      <c r="AG158" s="374">
        <v>312</v>
      </c>
      <c r="AH158" s="374">
        <v>0</v>
      </c>
      <c r="AI158" s="374">
        <v>375046</v>
      </c>
      <c r="AJ158" s="374"/>
      <c r="AK158" s="374"/>
      <c r="AL158" s="374" t="s">
        <v>196</v>
      </c>
      <c r="AM158" s="374">
        <v>0</v>
      </c>
      <c r="AN158" s="374">
        <v>23</v>
      </c>
      <c r="AO158" s="374">
        <v>401</v>
      </c>
      <c r="AP158" s="374"/>
      <c r="AQ158" s="374" t="s">
        <v>208</v>
      </c>
      <c r="AR158" s="374" t="s">
        <v>198</v>
      </c>
      <c r="AS158" s="374" t="s">
        <v>198</v>
      </c>
      <c r="AT158" s="374" t="s">
        <v>198</v>
      </c>
      <c r="AU158" s="374" t="s">
        <v>199</v>
      </c>
      <c r="AV158" s="374" t="s">
        <v>200</v>
      </c>
      <c r="AW158" s="374" t="s">
        <v>201</v>
      </c>
      <c r="AX158" s="374" t="s">
        <v>195</v>
      </c>
      <c r="BB158"/>
      <c r="BC158" t="s">
        <v>1380</v>
      </c>
      <c r="BD158" s="428" t="s">
        <v>2165</v>
      </c>
    </row>
    <row r="159" spans="3:56" x14ac:dyDescent="0.3">
      <c r="C159" s="374" t="s">
        <v>188</v>
      </c>
      <c r="D159" s="374">
        <v>4.0999999999999996</v>
      </c>
      <c r="E159" s="374">
        <v>20110216</v>
      </c>
      <c r="F159" s="374" t="s">
        <v>189</v>
      </c>
      <c r="G159" s="374" t="s">
        <v>189</v>
      </c>
      <c r="H159" s="374">
        <v>7</v>
      </c>
      <c r="I159" s="374">
        <v>54889</v>
      </c>
      <c r="J159" s="374">
        <v>12</v>
      </c>
      <c r="K159" s="374"/>
      <c r="L159" s="374"/>
      <c r="M159" s="374"/>
      <c r="N159" s="374"/>
      <c r="O159" s="374">
        <v>1</v>
      </c>
      <c r="P159" s="374">
        <v>3</v>
      </c>
      <c r="Q159" s="374">
        <v>2008</v>
      </c>
      <c r="R159" s="374">
        <v>20090416</v>
      </c>
      <c r="S159" s="374">
        <v>20090416</v>
      </c>
      <c r="T159" s="374" t="s">
        <v>190</v>
      </c>
      <c r="U159" s="374" t="s">
        <v>190</v>
      </c>
      <c r="V159" s="374" t="s">
        <v>190</v>
      </c>
      <c r="W159" s="374" t="s">
        <v>191</v>
      </c>
      <c r="X159" s="374" t="s">
        <v>192</v>
      </c>
      <c r="Y159" s="374" t="s">
        <v>193</v>
      </c>
      <c r="Z159" s="374" t="s">
        <v>194</v>
      </c>
      <c r="AA159" s="374">
        <v>5.0999999999999996</v>
      </c>
      <c r="AB159" s="374">
        <v>77</v>
      </c>
      <c r="AC159" s="374" t="s">
        <v>195</v>
      </c>
      <c r="AD159" s="374">
        <v>5000</v>
      </c>
      <c r="AE159" s="374">
        <v>113350</v>
      </c>
      <c r="AF159" s="374"/>
      <c r="AG159" s="374"/>
      <c r="AH159" s="374">
        <v>0</v>
      </c>
      <c r="AI159" s="374">
        <v>340285</v>
      </c>
      <c r="AJ159" s="374"/>
      <c r="AK159" s="374"/>
      <c r="AL159" s="374" t="s">
        <v>196</v>
      </c>
      <c r="AM159" s="374">
        <v>0</v>
      </c>
      <c r="AN159" s="374">
        <v>21</v>
      </c>
      <c r="AO159" s="374">
        <v>412</v>
      </c>
      <c r="AP159" s="374"/>
      <c r="AQ159" s="374" t="s">
        <v>208</v>
      </c>
      <c r="AR159" s="374" t="s">
        <v>198</v>
      </c>
      <c r="AS159" s="374" t="s">
        <v>198</v>
      </c>
      <c r="AT159" s="374" t="s">
        <v>198</v>
      </c>
      <c r="AU159" s="374" t="s">
        <v>199</v>
      </c>
      <c r="AV159" s="374" t="s">
        <v>200</v>
      </c>
      <c r="AW159" s="374" t="s">
        <v>201</v>
      </c>
      <c r="AX159" s="374" t="s">
        <v>195</v>
      </c>
      <c r="BB159"/>
      <c r="BC159" t="s">
        <v>1380</v>
      </c>
      <c r="BD159" s="428" t="s">
        <v>2166</v>
      </c>
    </row>
    <row r="160" spans="3:56" x14ac:dyDescent="0.3">
      <c r="C160" s="374" t="s">
        <v>188</v>
      </c>
      <c r="D160" s="374">
        <v>4.0999999999999996</v>
      </c>
      <c r="E160" s="374">
        <v>20110216</v>
      </c>
      <c r="F160" s="374" t="s">
        <v>189</v>
      </c>
      <c r="G160" s="374" t="s">
        <v>189</v>
      </c>
      <c r="H160" s="374">
        <v>7</v>
      </c>
      <c r="I160" s="374">
        <v>54890</v>
      </c>
      <c r="J160" s="374">
        <v>12</v>
      </c>
      <c r="K160" s="374"/>
      <c r="L160" s="374"/>
      <c r="M160" s="374"/>
      <c r="N160" s="374"/>
      <c r="O160" s="374">
        <v>1</v>
      </c>
      <c r="P160" s="374">
        <v>3</v>
      </c>
      <c r="Q160" s="374">
        <v>2008</v>
      </c>
      <c r="R160" s="374">
        <v>20090423</v>
      </c>
      <c r="S160" s="374">
        <v>20090423</v>
      </c>
      <c r="T160" s="374" t="s">
        <v>190</v>
      </c>
      <c r="U160" s="374" t="s">
        <v>190</v>
      </c>
      <c r="V160" s="374" t="s">
        <v>190</v>
      </c>
      <c r="W160" s="374" t="s">
        <v>191</v>
      </c>
      <c r="X160" s="374" t="s">
        <v>192</v>
      </c>
      <c r="Y160" s="374" t="s">
        <v>193</v>
      </c>
      <c r="Z160" s="374" t="s">
        <v>194</v>
      </c>
      <c r="AA160" s="374">
        <v>5.97</v>
      </c>
      <c r="AB160" s="374">
        <v>79</v>
      </c>
      <c r="AC160" s="374" t="s">
        <v>195</v>
      </c>
      <c r="AD160" s="374">
        <v>5000</v>
      </c>
      <c r="AE160" s="374">
        <v>109171</v>
      </c>
      <c r="AF160" s="374"/>
      <c r="AG160" s="374"/>
      <c r="AH160" s="374">
        <v>0</v>
      </c>
      <c r="AI160" s="374">
        <v>327691</v>
      </c>
      <c r="AJ160" s="374"/>
      <c r="AK160" s="374"/>
      <c r="AL160" s="374" t="s">
        <v>196</v>
      </c>
      <c r="AM160" s="374">
        <v>0</v>
      </c>
      <c r="AN160" s="374">
        <v>21</v>
      </c>
      <c r="AO160" s="374">
        <v>412</v>
      </c>
      <c r="AP160" s="374"/>
      <c r="AQ160" s="374" t="s">
        <v>208</v>
      </c>
      <c r="AR160" s="374" t="s">
        <v>198</v>
      </c>
      <c r="AS160" s="374" t="s">
        <v>198</v>
      </c>
      <c r="AT160" s="374" t="s">
        <v>198</v>
      </c>
      <c r="AU160" s="374" t="s">
        <v>199</v>
      </c>
      <c r="AV160" s="374" t="s">
        <v>200</v>
      </c>
      <c r="AW160" s="374" t="s">
        <v>201</v>
      </c>
      <c r="AX160" s="374" t="s">
        <v>195</v>
      </c>
      <c r="BB160"/>
      <c r="BC160" t="s">
        <v>1380</v>
      </c>
      <c r="BD160" s="428" t="s">
        <v>2662</v>
      </c>
    </row>
    <row r="161" spans="3:56" x14ac:dyDescent="0.3">
      <c r="C161" s="374" t="s">
        <v>188</v>
      </c>
      <c r="D161" s="374">
        <v>4.0999999999999996</v>
      </c>
      <c r="E161" s="374">
        <v>20110216</v>
      </c>
      <c r="F161" s="374" t="s">
        <v>189</v>
      </c>
      <c r="G161" s="374" t="s">
        <v>189</v>
      </c>
      <c r="H161" s="374">
        <v>7</v>
      </c>
      <c r="I161" s="374">
        <v>54891</v>
      </c>
      <c r="J161" s="374">
        <v>12</v>
      </c>
      <c r="K161" s="374"/>
      <c r="L161" s="374"/>
      <c r="M161" s="374"/>
      <c r="N161" s="374"/>
      <c r="O161" s="374">
        <v>1</v>
      </c>
      <c r="P161" s="374">
        <v>3</v>
      </c>
      <c r="Q161" s="374">
        <v>2008</v>
      </c>
      <c r="R161" s="374">
        <v>20090416</v>
      </c>
      <c r="S161" s="374">
        <v>20090416</v>
      </c>
      <c r="T161" s="374" t="s">
        <v>190</v>
      </c>
      <c r="U161" s="374" t="s">
        <v>190</v>
      </c>
      <c r="V161" s="374" t="s">
        <v>190</v>
      </c>
      <c r="W161" s="374" t="s">
        <v>191</v>
      </c>
      <c r="X161" s="374" t="s">
        <v>192</v>
      </c>
      <c r="Y161" s="374" t="s">
        <v>193</v>
      </c>
      <c r="Z161" s="374" t="s">
        <v>194</v>
      </c>
      <c r="AA161" s="374">
        <v>4.68</v>
      </c>
      <c r="AB161" s="374">
        <v>75</v>
      </c>
      <c r="AC161" s="374" t="s">
        <v>195</v>
      </c>
      <c r="AD161" s="374">
        <v>5000</v>
      </c>
      <c r="AE161" s="374">
        <v>117384</v>
      </c>
      <c r="AF161" s="374"/>
      <c r="AG161" s="374"/>
      <c r="AH161" s="374">
        <v>0</v>
      </c>
      <c r="AI161" s="374">
        <v>352405</v>
      </c>
      <c r="AJ161" s="374"/>
      <c r="AK161" s="374"/>
      <c r="AL161" s="374" t="s">
        <v>196</v>
      </c>
      <c r="AM161" s="374">
        <v>0</v>
      </c>
      <c r="AN161" s="374">
        <v>31</v>
      </c>
      <c r="AO161" s="374">
        <v>415</v>
      </c>
      <c r="AP161" s="374"/>
      <c r="AQ161" s="374" t="s">
        <v>208</v>
      </c>
      <c r="AR161" s="374" t="s">
        <v>198</v>
      </c>
      <c r="AS161" s="374" t="s">
        <v>198</v>
      </c>
      <c r="AT161" s="374" t="s">
        <v>198</v>
      </c>
      <c r="AU161" s="374" t="s">
        <v>199</v>
      </c>
      <c r="AV161" s="374" t="s">
        <v>200</v>
      </c>
      <c r="AW161" s="374" t="s">
        <v>201</v>
      </c>
      <c r="AX161" s="374" t="s">
        <v>195</v>
      </c>
      <c r="BB161"/>
      <c r="BC161" t="s">
        <v>1384</v>
      </c>
      <c r="BD161" s="428" t="s">
        <v>2169</v>
      </c>
    </row>
    <row r="162" spans="3:56" x14ac:dyDescent="0.3">
      <c r="C162" s="374" t="s">
        <v>188</v>
      </c>
      <c r="D162" s="374">
        <v>4.0999999999999996</v>
      </c>
      <c r="E162" s="374">
        <v>20110216</v>
      </c>
      <c r="F162" s="374" t="s">
        <v>189</v>
      </c>
      <c r="G162" s="374" t="s">
        <v>189</v>
      </c>
      <c r="H162" s="374">
        <v>7</v>
      </c>
      <c r="I162" s="374">
        <v>54892</v>
      </c>
      <c r="J162" s="374">
        <v>12</v>
      </c>
      <c r="K162" s="374"/>
      <c r="L162" s="374"/>
      <c r="M162" s="374"/>
      <c r="N162" s="374"/>
      <c r="O162" s="374">
        <v>1</v>
      </c>
      <c r="P162" s="374">
        <v>3</v>
      </c>
      <c r="Q162" s="374">
        <v>2008</v>
      </c>
      <c r="R162" s="374">
        <v>20090423</v>
      </c>
      <c r="S162" s="374">
        <v>20090423</v>
      </c>
      <c r="T162" s="374" t="s">
        <v>190</v>
      </c>
      <c r="U162" s="374" t="s">
        <v>190</v>
      </c>
      <c r="V162" s="374" t="s">
        <v>190</v>
      </c>
      <c r="W162" s="374" t="s">
        <v>191</v>
      </c>
      <c r="X162" s="374" t="s">
        <v>192</v>
      </c>
      <c r="Y162" s="374" t="s">
        <v>193</v>
      </c>
      <c r="Z162" s="374" t="s">
        <v>194</v>
      </c>
      <c r="AA162" s="374">
        <v>5.15</v>
      </c>
      <c r="AB162" s="374">
        <v>77</v>
      </c>
      <c r="AC162" s="374" t="s">
        <v>195</v>
      </c>
      <c r="AD162" s="374">
        <v>5000</v>
      </c>
      <c r="AE162" s="374">
        <v>120927</v>
      </c>
      <c r="AF162" s="374"/>
      <c r="AG162" s="374"/>
      <c r="AH162" s="374">
        <v>5000</v>
      </c>
      <c r="AI162" s="374">
        <v>315</v>
      </c>
      <c r="AJ162" s="374">
        <v>0</v>
      </c>
      <c r="AK162" s="374">
        <v>363879</v>
      </c>
      <c r="AL162" s="374" t="s">
        <v>196</v>
      </c>
      <c r="AM162" s="374">
        <v>2.5999999999999999E-3</v>
      </c>
      <c r="AN162" s="374">
        <v>27</v>
      </c>
      <c r="AO162" s="374">
        <v>385</v>
      </c>
      <c r="AP162" s="374"/>
      <c r="AQ162" s="374" t="s">
        <v>208</v>
      </c>
      <c r="AR162" s="374" t="s">
        <v>198</v>
      </c>
      <c r="AS162" s="374" t="s">
        <v>198</v>
      </c>
      <c r="AT162" s="374" t="s">
        <v>198</v>
      </c>
      <c r="AU162" s="374" t="s">
        <v>199</v>
      </c>
      <c r="AV162" s="374" t="s">
        <v>200</v>
      </c>
      <c r="AW162" s="374" t="s">
        <v>201</v>
      </c>
      <c r="AX162" s="374" t="s">
        <v>195</v>
      </c>
      <c r="BB162"/>
      <c r="BC162" t="s">
        <v>1384</v>
      </c>
      <c r="BD162" s="428" t="s">
        <v>2168</v>
      </c>
    </row>
    <row r="163" spans="3:56" x14ac:dyDescent="0.3">
      <c r="C163" s="374" t="s">
        <v>188</v>
      </c>
      <c r="D163" s="374">
        <v>4.0999999999999996</v>
      </c>
      <c r="E163" s="374">
        <v>20110216</v>
      </c>
      <c r="F163" s="374" t="s">
        <v>189</v>
      </c>
      <c r="G163" s="374" t="s">
        <v>189</v>
      </c>
      <c r="H163" s="374">
        <v>7</v>
      </c>
      <c r="I163" s="374">
        <v>54893</v>
      </c>
      <c r="J163" s="374">
        <v>12</v>
      </c>
      <c r="K163" s="374"/>
      <c r="L163" s="374"/>
      <c r="M163" s="374"/>
      <c r="N163" s="374"/>
      <c r="O163" s="374">
        <v>1</v>
      </c>
      <c r="P163" s="374">
        <v>3</v>
      </c>
      <c r="Q163" s="374">
        <v>2008</v>
      </c>
      <c r="R163" s="374">
        <v>20090423</v>
      </c>
      <c r="S163" s="374">
        <v>20090423</v>
      </c>
      <c r="T163" s="374" t="s">
        <v>190</v>
      </c>
      <c r="U163" s="374" t="s">
        <v>190</v>
      </c>
      <c r="V163" s="374" t="s">
        <v>190</v>
      </c>
      <c r="W163" s="374" t="s">
        <v>191</v>
      </c>
      <c r="X163" s="374" t="s">
        <v>192</v>
      </c>
      <c r="Y163" s="374" t="s">
        <v>193</v>
      </c>
      <c r="Z163" s="374" t="s">
        <v>194</v>
      </c>
      <c r="AA163" s="374">
        <v>5.53</v>
      </c>
      <c r="AB163" s="374">
        <v>77</v>
      </c>
      <c r="AC163" s="374" t="s">
        <v>195</v>
      </c>
      <c r="AD163" s="374">
        <v>5000</v>
      </c>
      <c r="AE163" s="374">
        <v>118917</v>
      </c>
      <c r="AF163" s="374"/>
      <c r="AG163" s="374"/>
      <c r="AH163" s="374">
        <v>0</v>
      </c>
      <c r="AI163" s="374">
        <v>357073</v>
      </c>
      <c r="AJ163" s="374"/>
      <c r="AK163" s="374"/>
      <c r="AL163" s="374" t="s">
        <v>196</v>
      </c>
      <c r="AM163" s="374">
        <v>0</v>
      </c>
      <c r="AN163" s="374">
        <v>27</v>
      </c>
      <c r="AO163" s="374">
        <v>409</v>
      </c>
      <c r="AP163" s="374"/>
      <c r="AQ163" s="374" t="s">
        <v>208</v>
      </c>
      <c r="AR163" s="374" t="s">
        <v>198</v>
      </c>
      <c r="AS163" s="374" t="s">
        <v>198</v>
      </c>
      <c r="AT163" s="374" t="s">
        <v>198</v>
      </c>
      <c r="AU163" s="374" t="s">
        <v>199</v>
      </c>
      <c r="AV163" s="374" t="s">
        <v>200</v>
      </c>
      <c r="AW163" s="374" t="s">
        <v>201</v>
      </c>
      <c r="AX163" s="374" t="s">
        <v>195</v>
      </c>
      <c r="BB163"/>
      <c r="BC163" t="s">
        <v>1384</v>
      </c>
      <c r="BD163" s="428" t="s">
        <v>2658</v>
      </c>
    </row>
    <row r="164" spans="3:56" x14ac:dyDescent="0.3">
      <c r="C164" s="374" t="s">
        <v>188</v>
      </c>
      <c r="D164" s="374">
        <v>4.0999999999999996</v>
      </c>
      <c r="E164" s="374">
        <v>20110216</v>
      </c>
      <c r="F164" s="374" t="s">
        <v>189</v>
      </c>
      <c r="G164" s="374" t="s">
        <v>189</v>
      </c>
      <c r="H164" s="374">
        <v>7</v>
      </c>
      <c r="I164" s="374">
        <v>54894</v>
      </c>
      <c r="J164" s="374">
        <v>12</v>
      </c>
      <c r="K164" s="374"/>
      <c r="L164" s="374"/>
      <c r="M164" s="374"/>
      <c r="N164" s="374"/>
      <c r="O164" s="374">
        <v>1</v>
      </c>
      <c r="P164" s="374">
        <v>3</v>
      </c>
      <c r="Q164" s="374">
        <v>2008</v>
      </c>
      <c r="R164" s="374">
        <v>20090423</v>
      </c>
      <c r="S164" s="374">
        <v>20090423</v>
      </c>
      <c r="T164" s="374" t="s">
        <v>190</v>
      </c>
      <c r="U164" s="374" t="s">
        <v>190</v>
      </c>
      <c r="V164" s="374" t="s">
        <v>190</v>
      </c>
      <c r="W164" s="374" t="s">
        <v>191</v>
      </c>
      <c r="X164" s="374" t="s">
        <v>192</v>
      </c>
      <c r="Y164" s="374" t="s">
        <v>193</v>
      </c>
      <c r="Z164" s="374" t="s">
        <v>194</v>
      </c>
      <c r="AA164" s="374">
        <v>4.88</v>
      </c>
      <c r="AB164" s="374">
        <v>73</v>
      </c>
      <c r="AC164" s="374" t="s">
        <v>195</v>
      </c>
      <c r="AD164" s="374">
        <v>5000</v>
      </c>
      <c r="AE164" s="374">
        <v>114907</v>
      </c>
      <c r="AF164" s="374"/>
      <c r="AG164" s="374"/>
      <c r="AH164" s="374">
        <v>0</v>
      </c>
      <c r="AI164" s="374">
        <v>344836</v>
      </c>
      <c r="AJ164" s="374"/>
      <c r="AK164" s="374"/>
      <c r="AL164" s="374" t="s">
        <v>196</v>
      </c>
      <c r="AM164" s="374">
        <v>0</v>
      </c>
      <c r="AN164" s="374">
        <v>26</v>
      </c>
      <c r="AO164" s="374">
        <v>404</v>
      </c>
      <c r="AP164" s="374"/>
      <c r="AQ164" s="374" t="s">
        <v>208</v>
      </c>
      <c r="AR164" s="374" t="s">
        <v>198</v>
      </c>
      <c r="AS164" s="374" t="s">
        <v>198</v>
      </c>
      <c r="AT164" s="374" t="s">
        <v>198</v>
      </c>
      <c r="AU164" s="374" t="s">
        <v>199</v>
      </c>
      <c r="AV164" s="374" t="s">
        <v>200</v>
      </c>
      <c r="AW164" s="374" t="s">
        <v>201</v>
      </c>
      <c r="AX164" s="374" t="s">
        <v>195</v>
      </c>
      <c r="BB164"/>
      <c r="BC164" t="s">
        <v>1378</v>
      </c>
      <c r="BD164" s="428" t="s">
        <v>2176</v>
      </c>
    </row>
    <row r="165" spans="3:56" x14ac:dyDescent="0.3">
      <c r="C165" s="374" t="s">
        <v>188</v>
      </c>
      <c r="D165" s="374">
        <v>4.0999999999999996</v>
      </c>
      <c r="E165" s="374">
        <v>20110216</v>
      </c>
      <c r="F165" s="374" t="s">
        <v>189</v>
      </c>
      <c r="G165" s="374" t="s">
        <v>189</v>
      </c>
      <c r="H165" s="374">
        <v>7</v>
      </c>
      <c r="I165" s="374">
        <v>54895</v>
      </c>
      <c r="J165" s="374">
        <v>12</v>
      </c>
      <c r="K165" s="374"/>
      <c r="L165" s="374"/>
      <c r="M165" s="374"/>
      <c r="N165" s="374"/>
      <c r="O165" s="374">
        <v>1</v>
      </c>
      <c r="P165" s="374">
        <v>3</v>
      </c>
      <c r="Q165" s="374">
        <v>2008</v>
      </c>
      <c r="R165" s="374">
        <v>20090423</v>
      </c>
      <c r="S165" s="374">
        <v>20090423</v>
      </c>
      <c r="T165" s="374" t="s">
        <v>190</v>
      </c>
      <c r="U165" s="374" t="s">
        <v>190</v>
      </c>
      <c r="V165" s="374" t="s">
        <v>190</v>
      </c>
      <c r="W165" s="374" t="s">
        <v>191</v>
      </c>
      <c r="X165" s="374" t="s">
        <v>192</v>
      </c>
      <c r="Y165" s="374" t="s">
        <v>193</v>
      </c>
      <c r="Z165" s="374" t="s">
        <v>194</v>
      </c>
      <c r="AA165" s="374">
        <v>5.4</v>
      </c>
      <c r="AB165" s="374">
        <v>77</v>
      </c>
      <c r="AC165" s="374" t="s">
        <v>195</v>
      </c>
      <c r="AD165" s="374">
        <v>5000</v>
      </c>
      <c r="AE165" s="374">
        <v>124228</v>
      </c>
      <c r="AF165" s="374"/>
      <c r="AG165" s="374"/>
      <c r="AH165" s="374">
        <v>0</v>
      </c>
      <c r="AI165" s="374">
        <v>372882</v>
      </c>
      <c r="AJ165" s="374"/>
      <c r="AK165" s="374"/>
      <c r="AL165" s="374" t="s">
        <v>196</v>
      </c>
      <c r="AM165" s="374">
        <v>0</v>
      </c>
      <c r="AN165" s="374">
        <v>26</v>
      </c>
      <c r="AO165" s="374">
        <v>413</v>
      </c>
      <c r="AP165" s="374"/>
      <c r="AQ165" s="374" t="s">
        <v>208</v>
      </c>
      <c r="AR165" s="374" t="s">
        <v>198</v>
      </c>
      <c r="AS165" s="374" t="s">
        <v>198</v>
      </c>
      <c r="AT165" s="374" t="s">
        <v>198</v>
      </c>
      <c r="AU165" s="374" t="s">
        <v>199</v>
      </c>
      <c r="AV165" s="374" t="s">
        <v>200</v>
      </c>
      <c r="AW165" s="374" t="s">
        <v>201</v>
      </c>
      <c r="AX165" s="374" t="s">
        <v>195</v>
      </c>
      <c r="BB165"/>
      <c r="BC165" t="s">
        <v>1378</v>
      </c>
      <c r="BD165" s="428" t="s">
        <v>2172</v>
      </c>
    </row>
    <row r="166" spans="3:56" x14ac:dyDescent="0.3">
      <c r="C166" s="374" t="s">
        <v>188</v>
      </c>
      <c r="D166" s="374">
        <v>4.0999999999999996</v>
      </c>
      <c r="E166" s="374">
        <v>20110216</v>
      </c>
      <c r="F166" s="374" t="s">
        <v>189</v>
      </c>
      <c r="G166" s="374" t="s">
        <v>189</v>
      </c>
      <c r="H166" s="374">
        <v>7</v>
      </c>
      <c r="I166" s="374">
        <v>54896</v>
      </c>
      <c r="J166" s="374">
        <v>12</v>
      </c>
      <c r="K166" s="374"/>
      <c r="L166" s="374"/>
      <c r="M166" s="374"/>
      <c r="N166" s="374"/>
      <c r="O166" s="374">
        <v>1</v>
      </c>
      <c r="P166" s="374">
        <v>3</v>
      </c>
      <c r="Q166" s="374">
        <v>2008</v>
      </c>
      <c r="R166" s="374">
        <v>20090423</v>
      </c>
      <c r="S166" s="374">
        <v>20090423</v>
      </c>
      <c r="T166" s="374" t="s">
        <v>190</v>
      </c>
      <c r="U166" s="374" t="s">
        <v>190</v>
      </c>
      <c r="V166" s="374" t="s">
        <v>190</v>
      </c>
      <c r="W166" s="374" t="s">
        <v>191</v>
      </c>
      <c r="X166" s="374" t="s">
        <v>192</v>
      </c>
      <c r="Y166" s="374" t="s">
        <v>193</v>
      </c>
      <c r="Z166" s="374" t="s">
        <v>194</v>
      </c>
      <c r="AA166" s="374">
        <v>3.98</v>
      </c>
      <c r="AB166" s="374">
        <v>70</v>
      </c>
      <c r="AC166" s="374" t="s">
        <v>195</v>
      </c>
      <c r="AD166" s="374">
        <v>5000</v>
      </c>
      <c r="AE166" s="374">
        <v>112556</v>
      </c>
      <c r="AF166" s="374"/>
      <c r="AG166" s="374"/>
      <c r="AH166" s="374">
        <v>0</v>
      </c>
      <c r="AI166" s="374">
        <v>338978</v>
      </c>
      <c r="AJ166" s="374"/>
      <c r="AK166" s="374"/>
      <c r="AL166" s="374" t="s">
        <v>196</v>
      </c>
      <c r="AM166" s="374">
        <v>2.5999999999999999E-3</v>
      </c>
      <c r="AN166" s="374">
        <v>24</v>
      </c>
      <c r="AO166" s="374">
        <v>383</v>
      </c>
      <c r="AP166" s="374"/>
      <c r="AQ166" s="374" t="s">
        <v>208</v>
      </c>
      <c r="AR166" s="374" t="s">
        <v>198</v>
      </c>
      <c r="AS166" s="374" t="s">
        <v>198</v>
      </c>
      <c r="AT166" s="374" t="s">
        <v>198</v>
      </c>
      <c r="AU166" s="374" t="s">
        <v>199</v>
      </c>
      <c r="AV166" s="374" t="s">
        <v>200</v>
      </c>
      <c r="AW166" s="374" t="s">
        <v>201</v>
      </c>
      <c r="AX166" s="374" t="s">
        <v>195</v>
      </c>
      <c r="BB166"/>
      <c r="BC166" t="s">
        <v>1378</v>
      </c>
      <c r="BD166" s="428" t="s">
        <v>2171</v>
      </c>
    </row>
    <row r="167" spans="3:56" x14ac:dyDescent="0.3">
      <c r="C167" s="374" t="s">
        <v>188</v>
      </c>
      <c r="D167" s="374">
        <v>4.0999999999999996</v>
      </c>
      <c r="E167" s="374">
        <v>20110216</v>
      </c>
      <c r="F167" s="374" t="s">
        <v>189</v>
      </c>
      <c r="G167" s="374" t="s">
        <v>189</v>
      </c>
      <c r="H167" s="374">
        <v>7</v>
      </c>
      <c r="I167" s="374">
        <v>54897</v>
      </c>
      <c r="J167" s="374">
        <v>12</v>
      </c>
      <c r="K167" s="374"/>
      <c r="L167" s="374"/>
      <c r="M167" s="374"/>
      <c r="N167" s="374"/>
      <c r="O167" s="374">
        <v>1</v>
      </c>
      <c r="P167" s="374">
        <v>3</v>
      </c>
      <c r="Q167" s="374">
        <v>2008</v>
      </c>
      <c r="R167" s="374">
        <v>20090423</v>
      </c>
      <c r="S167" s="374">
        <v>20090423</v>
      </c>
      <c r="T167" s="374" t="s">
        <v>190</v>
      </c>
      <c r="U167" s="374" t="s">
        <v>190</v>
      </c>
      <c r="V167" s="374" t="s">
        <v>190</v>
      </c>
      <c r="W167" s="374" t="s">
        <v>191</v>
      </c>
      <c r="X167" s="374" t="s">
        <v>192</v>
      </c>
      <c r="Y167" s="374" t="s">
        <v>193</v>
      </c>
      <c r="Z167" s="374" t="s">
        <v>194</v>
      </c>
      <c r="AA167" s="374">
        <v>4.88</v>
      </c>
      <c r="AB167" s="374">
        <v>74</v>
      </c>
      <c r="AC167" s="374" t="s">
        <v>195</v>
      </c>
      <c r="AD167" s="374">
        <v>5000</v>
      </c>
      <c r="AE167" s="374">
        <v>125703</v>
      </c>
      <c r="AF167" s="374"/>
      <c r="AG167" s="374"/>
      <c r="AH167" s="374">
        <v>0</v>
      </c>
      <c r="AI167" s="374">
        <v>377299</v>
      </c>
      <c r="AJ167" s="374"/>
      <c r="AK167" s="374"/>
      <c r="AL167" s="374" t="s">
        <v>196</v>
      </c>
      <c r="AM167" s="374">
        <v>0</v>
      </c>
      <c r="AN167" s="374">
        <v>24</v>
      </c>
      <c r="AO167" s="374">
        <v>407</v>
      </c>
      <c r="AP167" s="374"/>
      <c r="AQ167" s="374" t="s">
        <v>208</v>
      </c>
      <c r="AR167" s="374" t="s">
        <v>198</v>
      </c>
      <c r="AS167" s="374" t="s">
        <v>198</v>
      </c>
      <c r="AT167" s="374" t="s">
        <v>198</v>
      </c>
      <c r="AU167" s="374" t="s">
        <v>199</v>
      </c>
      <c r="AV167" s="374" t="s">
        <v>200</v>
      </c>
      <c r="AW167" s="374" t="s">
        <v>201</v>
      </c>
      <c r="AX167" s="374" t="s">
        <v>195</v>
      </c>
      <c r="BB167"/>
      <c r="BC167" t="s">
        <v>1378</v>
      </c>
      <c r="BD167" s="428" t="s">
        <v>2178</v>
      </c>
    </row>
    <row r="168" spans="3:56" x14ac:dyDescent="0.3">
      <c r="C168" s="374" t="s">
        <v>188</v>
      </c>
      <c r="D168" s="374">
        <v>4.0999999999999996</v>
      </c>
      <c r="E168" s="374">
        <v>20110216</v>
      </c>
      <c r="F168" s="374" t="s">
        <v>189</v>
      </c>
      <c r="G168" s="374" t="s">
        <v>189</v>
      </c>
      <c r="H168" s="374">
        <v>7</v>
      </c>
      <c r="I168" s="374">
        <v>54898</v>
      </c>
      <c r="J168" s="374">
        <v>12</v>
      </c>
      <c r="K168" s="374"/>
      <c r="L168" s="374"/>
      <c r="M168" s="374"/>
      <c r="N168" s="374"/>
      <c r="O168" s="374">
        <v>1</v>
      </c>
      <c r="P168" s="374">
        <v>3</v>
      </c>
      <c r="Q168" s="374">
        <v>2008</v>
      </c>
      <c r="R168" s="374">
        <v>20090423</v>
      </c>
      <c r="S168" s="374">
        <v>20090423</v>
      </c>
      <c r="T168" s="374" t="s">
        <v>190</v>
      </c>
      <c r="U168" s="374" t="s">
        <v>190</v>
      </c>
      <c r="V168" s="374" t="s">
        <v>190</v>
      </c>
      <c r="W168" s="374" t="s">
        <v>191</v>
      </c>
      <c r="X168" s="374" t="s">
        <v>192</v>
      </c>
      <c r="Y168" s="374" t="s">
        <v>193</v>
      </c>
      <c r="Z168" s="374" t="s">
        <v>194</v>
      </c>
      <c r="AA168" s="374">
        <v>2.98</v>
      </c>
      <c r="AB168" s="374">
        <v>65</v>
      </c>
      <c r="AC168" s="374" t="s">
        <v>195</v>
      </c>
      <c r="AD168" s="374">
        <v>5000</v>
      </c>
      <c r="AE168" s="374">
        <v>112230</v>
      </c>
      <c r="AF168" s="374"/>
      <c r="AG168" s="374"/>
      <c r="AH168" s="374">
        <v>0</v>
      </c>
      <c r="AI168" s="374">
        <v>337961</v>
      </c>
      <c r="AJ168" s="374"/>
      <c r="AK168" s="374"/>
      <c r="AL168" s="374" t="s">
        <v>196</v>
      </c>
      <c r="AM168" s="374">
        <v>2.5999999999999999E-3</v>
      </c>
      <c r="AN168" s="374">
        <v>21</v>
      </c>
      <c r="AO168" s="374">
        <v>392</v>
      </c>
      <c r="AP168" s="374"/>
      <c r="AQ168" s="374" t="s">
        <v>208</v>
      </c>
      <c r="AR168" s="374" t="s">
        <v>198</v>
      </c>
      <c r="AS168" s="374" t="s">
        <v>198</v>
      </c>
      <c r="AT168" s="374" t="s">
        <v>198</v>
      </c>
      <c r="AU168" s="374" t="s">
        <v>199</v>
      </c>
      <c r="AV168" s="374" t="s">
        <v>200</v>
      </c>
      <c r="AW168" s="374" t="s">
        <v>201</v>
      </c>
      <c r="AX168" s="374" t="s">
        <v>195</v>
      </c>
      <c r="BB168"/>
      <c r="BC168" t="s">
        <v>1378</v>
      </c>
      <c r="BD168" s="428" t="s">
        <v>2177</v>
      </c>
    </row>
    <row r="169" spans="3:56" x14ac:dyDescent="0.3">
      <c r="C169" s="374" t="s">
        <v>188</v>
      </c>
      <c r="D169" s="374">
        <v>4.0999999999999996</v>
      </c>
      <c r="E169" s="374">
        <v>20110216</v>
      </c>
      <c r="F169" s="374" t="s">
        <v>189</v>
      </c>
      <c r="G169" s="374" t="s">
        <v>189</v>
      </c>
      <c r="H169" s="374">
        <v>7</v>
      </c>
      <c r="I169" s="374">
        <v>54899</v>
      </c>
      <c r="J169" s="374">
        <v>12</v>
      </c>
      <c r="K169" s="374"/>
      <c r="L169" s="374"/>
      <c r="M169" s="374"/>
      <c r="N169" s="374"/>
      <c r="O169" s="374">
        <v>1</v>
      </c>
      <c r="P169" s="374">
        <v>3</v>
      </c>
      <c r="Q169" s="374">
        <v>2008</v>
      </c>
      <c r="R169" s="374">
        <v>20090423</v>
      </c>
      <c r="S169" s="374">
        <v>20090423</v>
      </c>
      <c r="T169" s="374" t="s">
        <v>190</v>
      </c>
      <c r="U169" s="374" t="s">
        <v>190</v>
      </c>
      <c r="V169" s="374" t="s">
        <v>190</v>
      </c>
      <c r="W169" s="374" t="s">
        <v>191</v>
      </c>
      <c r="X169" s="374" t="s">
        <v>192</v>
      </c>
      <c r="Y169" s="374" t="s">
        <v>193</v>
      </c>
      <c r="Z169" s="374" t="s">
        <v>194</v>
      </c>
      <c r="AA169" s="374">
        <v>3.94</v>
      </c>
      <c r="AB169" s="374">
        <v>73</v>
      </c>
      <c r="AC169" s="374" t="s">
        <v>195</v>
      </c>
      <c r="AD169" s="374">
        <v>5000</v>
      </c>
      <c r="AE169" s="374">
        <v>111839</v>
      </c>
      <c r="AF169" s="374"/>
      <c r="AG169" s="374"/>
      <c r="AH169" s="374">
        <v>0</v>
      </c>
      <c r="AI169" s="374">
        <v>336830</v>
      </c>
      <c r="AJ169" s="374"/>
      <c r="AK169" s="374"/>
      <c r="AL169" s="374" t="s">
        <v>196</v>
      </c>
      <c r="AM169" s="374">
        <v>2.5999999999999999E-3</v>
      </c>
      <c r="AN169" s="374">
        <v>19</v>
      </c>
      <c r="AO169" s="374">
        <v>379</v>
      </c>
      <c r="AP169" s="374"/>
      <c r="AQ169" s="374" t="s">
        <v>208</v>
      </c>
      <c r="AR169" s="374" t="s">
        <v>198</v>
      </c>
      <c r="AS169" s="374" t="s">
        <v>198</v>
      </c>
      <c r="AT169" s="374" t="s">
        <v>198</v>
      </c>
      <c r="AU169" s="374" t="s">
        <v>199</v>
      </c>
      <c r="AV169" s="374" t="s">
        <v>200</v>
      </c>
      <c r="AW169" s="374" t="s">
        <v>201</v>
      </c>
      <c r="AX169" s="374" t="s">
        <v>195</v>
      </c>
      <c r="BB169"/>
      <c r="BC169" t="s">
        <v>1378</v>
      </c>
      <c r="BD169" s="428" t="s">
        <v>2170</v>
      </c>
    </row>
    <row r="170" spans="3:56" x14ac:dyDescent="0.3">
      <c r="C170" s="374" t="s">
        <v>188</v>
      </c>
      <c r="D170" s="374">
        <v>4.0999999999999996</v>
      </c>
      <c r="E170" s="374">
        <v>20060803</v>
      </c>
      <c r="F170" s="374" t="s">
        <v>209</v>
      </c>
      <c r="G170" s="374" t="s">
        <v>189</v>
      </c>
      <c r="H170" s="374">
        <v>8</v>
      </c>
      <c r="I170" s="374">
        <v>601080800</v>
      </c>
      <c r="J170" s="374">
        <v>15</v>
      </c>
      <c r="K170" s="374"/>
      <c r="L170" s="374"/>
      <c r="M170" s="374"/>
      <c r="N170" s="374"/>
      <c r="O170" s="374">
        <v>1</v>
      </c>
      <c r="P170" s="374">
        <v>3</v>
      </c>
      <c r="Q170" s="374">
        <v>2002</v>
      </c>
      <c r="R170" s="374">
        <v>20030430</v>
      </c>
      <c r="S170" s="374">
        <v>20030430</v>
      </c>
      <c r="T170" s="374" t="s">
        <v>210</v>
      </c>
      <c r="U170" s="374" t="s">
        <v>211</v>
      </c>
      <c r="V170" s="374" t="s">
        <v>212</v>
      </c>
      <c r="W170" s="374" t="s">
        <v>213</v>
      </c>
      <c r="X170" s="374" t="s">
        <v>192</v>
      </c>
      <c r="Y170" s="374" t="s">
        <v>927</v>
      </c>
      <c r="Z170" s="374"/>
      <c r="AA170" s="374">
        <v>5.47</v>
      </c>
      <c r="AB170" s="374">
        <v>79</v>
      </c>
      <c r="AC170" s="374" t="s">
        <v>195</v>
      </c>
      <c r="AD170" s="374">
        <v>5000</v>
      </c>
      <c r="AE170" s="374">
        <v>24362</v>
      </c>
      <c r="AF170" s="374"/>
      <c r="AG170" s="374"/>
      <c r="AH170" s="374">
        <v>5000</v>
      </c>
      <c r="AI170" s="374">
        <v>1418</v>
      </c>
      <c r="AJ170" s="374"/>
      <c r="AK170" s="374"/>
      <c r="AL170" s="374"/>
      <c r="AM170" s="374">
        <v>5.5E-2</v>
      </c>
      <c r="AN170" s="374">
        <v>14</v>
      </c>
      <c r="AO170" s="374"/>
      <c r="AP170" s="374"/>
      <c r="AQ170" s="374"/>
      <c r="AR170" s="374" t="s">
        <v>215</v>
      </c>
      <c r="AS170" s="374" t="s">
        <v>216</v>
      </c>
      <c r="AT170" s="374" t="s">
        <v>217</v>
      </c>
      <c r="AU170" s="374" t="s">
        <v>199</v>
      </c>
      <c r="AV170" s="374" t="s">
        <v>200</v>
      </c>
      <c r="AW170" s="374" t="s">
        <v>201</v>
      </c>
      <c r="AX170" s="374" t="s">
        <v>196</v>
      </c>
      <c r="BB170"/>
      <c r="BC170" t="s">
        <v>1378</v>
      </c>
      <c r="BD170" s="428" t="s">
        <v>2173</v>
      </c>
    </row>
    <row r="171" spans="3:56" x14ac:dyDescent="0.3">
      <c r="C171" s="374" t="s">
        <v>188</v>
      </c>
      <c r="D171" s="374">
        <v>4.0999999999999996</v>
      </c>
      <c r="E171" s="374">
        <v>20060803</v>
      </c>
      <c r="F171" s="374" t="s">
        <v>209</v>
      </c>
      <c r="G171" s="374" t="s">
        <v>189</v>
      </c>
      <c r="H171" s="374">
        <v>8</v>
      </c>
      <c r="I171" s="374">
        <v>601080801</v>
      </c>
      <c r="J171" s="374">
        <v>15</v>
      </c>
      <c r="K171" s="374"/>
      <c r="L171" s="374"/>
      <c r="M171" s="374"/>
      <c r="N171" s="374"/>
      <c r="O171" s="374">
        <v>1</v>
      </c>
      <c r="P171" s="374">
        <v>3</v>
      </c>
      <c r="Q171" s="374">
        <v>2002</v>
      </c>
      <c r="R171" s="374">
        <v>20030430</v>
      </c>
      <c r="S171" s="374">
        <v>20030430</v>
      </c>
      <c r="T171" s="374" t="s">
        <v>210</v>
      </c>
      <c r="U171" s="374" t="s">
        <v>211</v>
      </c>
      <c r="V171" s="374" t="s">
        <v>212</v>
      </c>
      <c r="W171" s="374" t="s">
        <v>213</v>
      </c>
      <c r="X171" s="374" t="s">
        <v>192</v>
      </c>
      <c r="Y171" s="374" t="s">
        <v>927</v>
      </c>
      <c r="Z171" s="374"/>
      <c r="AA171" s="374">
        <v>5.47</v>
      </c>
      <c r="AB171" s="374">
        <v>79</v>
      </c>
      <c r="AC171" s="374" t="s">
        <v>195</v>
      </c>
      <c r="AD171" s="374">
        <v>5000</v>
      </c>
      <c r="AE171" s="374">
        <v>25475</v>
      </c>
      <c r="AF171" s="374"/>
      <c r="AG171" s="374"/>
      <c r="AH171" s="374">
        <v>5000</v>
      </c>
      <c r="AI171" s="374">
        <v>1483</v>
      </c>
      <c r="AJ171" s="374"/>
      <c r="AK171" s="374"/>
      <c r="AL171" s="374"/>
      <c r="AM171" s="374">
        <v>5.5E-2</v>
      </c>
      <c r="AN171" s="374">
        <v>14</v>
      </c>
      <c r="AO171" s="374"/>
      <c r="AP171" s="374"/>
      <c r="AQ171" s="374"/>
      <c r="AR171" s="374" t="s">
        <v>215</v>
      </c>
      <c r="AS171" s="374" t="s">
        <v>216</v>
      </c>
      <c r="AT171" s="374" t="s">
        <v>217</v>
      </c>
      <c r="AU171" s="374" t="s">
        <v>199</v>
      </c>
      <c r="AV171" s="374" t="s">
        <v>200</v>
      </c>
      <c r="AW171" s="374" t="s">
        <v>201</v>
      </c>
      <c r="AX171" s="374" t="s">
        <v>196</v>
      </c>
      <c r="BB171"/>
      <c r="BC171" t="s">
        <v>1378</v>
      </c>
      <c r="BD171" s="428" t="s">
        <v>2174</v>
      </c>
    </row>
    <row r="172" spans="3:56" x14ac:dyDescent="0.3">
      <c r="C172" s="374" t="s">
        <v>188</v>
      </c>
      <c r="D172" s="374">
        <v>4.0999999999999996</v>
      </c>
      <c r="E172" s="374">
        <v>20060803</v>
      </c>
      <c r="F172" s="374" t="s">
        <v>209</v>
      </c>
      <c r="G172" s="374" t="s">
        <v>189</v>
      </c>
      <c r="H172" s="374">
        <v>8</v>
      </c>
      <c r="I172" s="374">
        <v>601080802</v>
      </c>
      <c r="J172" s="374">
        <v>15</v>
      </c>
      <c r="K172" s="374"/>
      <c r="L172" s="374"/>
      <c r="M172" s="374"/>
      <c r="N172" s="374"/>
      <c r="O172" s="374">
        <v>1</v>
      </c>
      <c r="P172" s="374">
        <v>3</v>
      </c>
      <c r="Q172" s="374">
        <v>2002</v>
      </c>
      <c r="R172" s="374">
        <v>20030515</v>
      </c>
      <c r="S172" s="374">
        <v>20030515</v>
      </c>
      <c r="T172" s="374" t="s">
        <v>210</v>
      </c>
      <c r="U172" s="374" t="s">
        <v>211</v>
      </c>
      <c r="V172" s="374" t="s">
        <v>212</v>
      </c>
      <c r="W172" s="374" t="s">
        <v>213</v>
      </c>
      <c r="X172" s="374" t="s">
        <v>192</v>
      </c>
      <c r="Y172" s="374" t="s">
        <v>927</v>
      </c>
      <c r="Z172" s="374"/>
      <c r="AA172" s="374">
        <v>5.27</v>
      </c>
      <c r="AB172" s="374">
        <v>78</v>
      </c>
      <c r="AC172" s="374" t="s">
        <v>195</v>
      </c>
      <c r="AD172" s="374">
        <v>5000</v>
      </c>
      <c r="AE172" s="374">
        <v>25292</v>
      </c>
      <c r="AF172" s="374"/>
      <c r="AG172" s="374"/>
      <c r="AH172" s="374">
        <v>5000</v>
      </c>
      <c r="AI172" s="374">
        <v>385</v>
      </c>
      <c r="AJ172" s="374"/>
      <c r="AK172" s="374"/>
      <c r="AL172" s="374"/>
      <c r="AM172" s="374">
        <v>1.4999999999999999E-2</v>
      </c>
      <c r="AN172" s="374">
        <v>21</v>
      </c>
      <c r="AO172" s="374"/>
      <c r="AP172" s="374"/>
      <c r="AQ172" s="374"/>
      <c r="AR172" s="374" t="s">
        <v>215</v>
      </c>
      <c r="AS172" s="374" t="s">
        <v>216</v>
      </c>
      <c r="AT172" s="374" t="s">
        <v>217</v>
      </c>
      <c r="AU172" s="374" t="s">
        <v>199</v>
      </c>
      <c r="AV172" s="374" t="s">
        <v>200</v>
      </c>
      <c r="AW172" s="374" t="s">
        <v>201</v>
      </c>
      <c r="AX172" s="374" t="s">
        <v>196</v>
      </c>
      <c r="BB172"/>
      <c r="BC172" t="s">
        <v>1378</v>
      </c>
      <c r="BD172" s="428" t="s">
        <v>2175</v>
      </c>
    </row>
    <row r="173" spans="3:56" x14ac:dyDescent="0.3">
      <c r="C173" s="374" t="s">
        <v>188</v>
      </c>
      <c r="D173" s="374">
        <v>4.0999999999999996</v>
      </c>
      <c r="E173" s="374">
        <v>20060803</v>
      </c>
      <c r="F173" s="374" t="s">
        <v>209</v>
      </c>
      <c r="G173" s="374" t="s">
        <v>189</v>
      </c>
      <c r="H173" s="374">
        <v>8</v>
      </c>
      <c r="I173" s="374">
        <v>601080803</v>
      </c>
      <c r="J173" s="374">
        <v>15</v>
      </c>
      <c r="K173" s="374"/>
      <c r="L173" s="374"/>
      <c r="M173" s="374"/>
      <c r="N173" s="374"/>
      <c r="O173" s="374">
        <v>1</v>
      </c>
      <c r="P173" s="374">
        <v>3</v>
      </c>
      <c r="Q173" s="374">
        <v>2002</v>
      </c>
      <c r="R173" s="374">
        <v>20030515</v>
      </c>
      <c r="S173" s="374">
        <v>20030515</v>
      </c>
      <c r="T173" s="374" t="s">
        <v>210</v>
      </c>
      <c r="U173" s="374" t="s">
        <v>211</v>
      </c>
      <c r="V173" s="374" t="s">
        <v>212</v>
      </c>
      <c r="W173" s="374" t="s">
        <v>213</v>
      </c>
      <c r="X173" s="374" t="s">
        <v>192</v>
      </c>
      <c r="Y173" s="374" t="s">
        <v>927</v>
      </c>
      <c r="Z173" s="374"/>
      <c r="AA173" s="374">
        <v>5.27</v>
      </c>
      <c r="AB173" s="374">
        <v>78</v>
      </c>
      <c r="AC173" s="374" t="s">
        <v>195</v>
      </c>
      <c r="AD173" s="374">
        <v>5000</v>
      </c>
      <c r="AE173" s="374">
        <v>24992</v>
      </c>
      <c r="AF173" s="374"/>
      <c r="AG173" s="374"/>
      <c r="AH173" s="374">
        <v>5000</v>
      </c>
      <c r="AI173" s="374">
        <v>381</v>
      </c>
      <c r="AJ173" s="374"/>
      <c r="AK173" s="374"/>
      <c r="AL173" s="374"/>
      <c r="AM173" s="374">
        <v>1.4999999999999999E-2</v>
      </c>
      <c r="AN173" s="374">
        <v>21</v>
      </c>
      <c r="AO173" s="374"/>
      <c r="AP173" s="374"/>
      <c r="AQ173" s="374"/>
      <c r="AR173" s="374" t="s">
        <v>215</v>
      </c>
      <c r="AS173" s="374" t="s">
        <v>216</v>
      </c>
      <c r="AT173" s="374" t="s">
        <v>217</v>
      </c>
      <c r="AU173" s="374" t="s">
        <v>199</v>
      </c>
      <c r="AV173" s="374" t="s">
        <v>200</v>
      </c>
      <c r="AW173" s="374" t="s">
        <v>201</v>
      </c>
      <c r="AX173" s="374" t="s">
        <v>196</v>
      </c>
      <c r="BB173"/>
      <c r="BC173" t="s">
        <v>1378</v>
      </c>
      <c r="BD173" s="428" t="s">
        <v>2179</v>
      </c>
    </row>
    <row r="174" spans="3:56" x14ac:dyDescent="0.3">
      <c r="C174" s="374" t="s">
        <v>188</v>
      </c>
      <c r="D174" s="374">
        <v>4.0999999999999996</v>
      </c>
      <c r="E174" s="374">
        <v>20060803</v>
      </c>
      <c r="F174" s="374" t="s">
        <v>209</v>
      </c>
      <c r="G174" s="374" t="s">
        <v>189</v>
      </c>
      <c r="H174" s="374">
        <v>8</v>
      </c>
      <c r="I174" s="374">
        <v>601080804</v>
      </c>
      <c r="J174" s="374">
        <v>15</v>
      </c>
      <c r="K174" s="374"/>
      <c r="L174" s="374"/>
      <c r="M174" s="374"/>
      <c r="N174" s="374"/>
      <c r="O174" s="374">
        <v>1</v>
      </c>
      <c r="P174" s="374">
        <v>3</v>
      </c>
      <c r="Q174" s="374">
        <v>2002</v>
      </c>
      <c r="R174" s="374">
        <v>20030415</v>
      </c>
      <c r="S174" s="374">
        <v>20030415</v>
      </c>
      <c r="T174" s="374" t="s">
        <v>210</v>
      </c>
      <c r="U174" s="374" t="s">
        <v>211</v>
      </c>
      <c r="V174" s="374" t="s">
        <v>212</v>
      </c>
      <c r="W174" s="374" t="s">
        <v>213</v>
      </c>
      <c r="X174" s="374" t="s">
        <v>192</v>
      </c>
      <c r="Y174" s="374" t="s">
        <v>927</v>
      </c>
      <c r="Z174" s="374"/>
      <c r="AA174" s="374">
        <v>4.16</v>
      </c>
      <c r="AB174" s="374">
        <v>72</v>
      </c>
      <c r="AC174" s="374" t="s">
        <v>195</v>
      </c>
      <c r="AD174" s="374">
        <v>5000</v>
      </c>
      <c r="AE174" s="374">
        <v>24505</v>
      </c>
      <c r="AF174" s="374"/>
      <c r="AG174" s="374"/>
      <c r="AH174" s="374">
        <v>5000</v>
      </c>
      <c r="AI174" s="374">
        <v>1564</v>
      </c>
      <c r="AJ174" s="374"/>
      <c r="AK174" s="374"/>
      <c r="AL174" s="374"/>
      <c r="AM174" s="374">
        <v>0.06</v>
      </c>
      <c r="AN174" s="374">
        <v>21</v>
      </c>
      <c r="AO174" s="374"/>
      <c r="AP174" s="374"/>
      <c r="AQ174" s="374"/>
      <c r="AR174" s="374" t="s">
        <v>215</v>
      </c>
      <c r="AS174" s="374" t="s">
        <v>216</v>
      </c>
      <c r="AT174" s="374" t="s">
        <v>217</v>
      </c>
      <c r="AU174" s="374" t="s">
        <v>199</v>
      </c>
      <c r="AV174" s="374" t="s">
        <v>200</v>
      </c>
      <c r="AW174" s="374" t="s">
        <v>201</v>
      </c>
      <c r="AX174" s="374" t="s">
        <v>196</v>
      </c>
      <c r="BB174"/>
      <c r="BC174" t="s">
        <v>1378</v>
      </c>
      <c r="BD174" s="428" t="s">
        <v>1770</v>
      </c>
    </row>
    <row r="175" spans="3:56" x14ac:dyDescent="0.3">
      <c r="C175" s="374" t="s">
        <v>188</v>
      </c>
      <c r="D175" s="374">
        <v>4.0999999999999996</v>
      </c>
      <c r="E175" s="374">
        <v>20060803</v>
      </c>
      <c r="F175" s="374" t="s">
        <v>209</v>
      </c>
      <c r="G175" s="374" t="s">
        <v>189</v>
      </c>
      <c r="H175" s="374">
        <v>8</v>
      </c>
      <c r="I175" s="374">
        <v>601080805</v>
      </c>
      <c r="J175" s="374">
        <v>15</v>
      </c>
      <c r="K175" s="374"/>
      <c r="L175" s="374"/>
      <c r="M175" s="374"/>
      <c r="N175" s="374"/>
      <c r="O175" s="374">
        <v>1</v>
      </c>
      <c r="P175" s="374">
        <v>3</v>
      </c>
      <c r="Q175" s="374">
        <v>2002</v>
      </c>
      <c r="R175" s="374">
        <v>20030415</v>
      </c>
      <c r="S175" s="374">
        <v>20030415</v>
      </c>
      <c r="T175" s="374" t="s">
        <v>210</v>
      </c>
      <c r="U175" s="374" t="s">
        <v>211</v>
      </c>
      <c r="V175" s="374" t="s">
        <v>212</v>
      </c>
      <c r="W175" s="374" t="s">
        <v>213</v>
      </c>
      <c r="X175" s="374" t="s">
        <v>192</v>
      </c>
      <c r="Y175" s="374" t="s">
        <v>927</v>
      </c>
      <c r="Z175" s="374"/>
      <c r="AA175" s="374">
        <v>4.16</v>
      </c>
      <c r="AB175" s="374">
        <v>72</v>
      </c>
      <c r="AC175" s="374" t="s">
        <v>195</v>
      </c>
      <c r="AD175" s="374">
        <v>5000</v>
      </c>
      <c r="AE175" s="374">
        <v>24589</v>
      </c>
      <c r="AF175" s="374"/>
      <c r="AG175" s="374"/>
      <c r="AH175" s="374">
        <v>5000</v>
      </c>
      <c r="AI175" s="374">
        <v>1509</v>
      </c>
      <c r="AJ175" s="374"/>
      <c r="AK175" s="374"/>
      <c r="AL175" s="374"/>
      <c r="AM175" s="374">
        <v>5.7799999999999997E-2</v>
      </c>
      <c r="AN175" s="374">
        <v>21</v>
      </c>
      <c r="AO175" s="374"/>
      <c r="AP175" s="374"/>
      <c r="AQ175" s="374"/>
      <c r="AR175" s="374" t="s">
        <v>215</v>
      </c>
      <c r="AS175" s="374" t="s">
        <v>216</v>
      </c>
      <c r="AT175" s="374" t="s">
        <v>217</v>
      </c>
      <c r="AU175" s="374" t="s">
        <v>199</v>
      </c>
      <c r="AV175" s="374" t="s">
        <v>200</v>
      </c>
      <c r="AW175" s="374" t="s">
        <v>201</v>
      </c>
      <c r="AX175" s="374" t="s">
        <v>196</v>
      </c>
      <c r="BB175"/>
      <c r="BC175" t="s">
        <v>1405</v>
      </c>
      <c r="BD175" s="428" t="s">
        <v>2184</v>
      </c>
    </row>
    <row r="176" spans="3:56" x14ac:dyDescent="0.3">
      <c r="C176" s="374" t="s">
        <v>188</v>
      </c>
      <c r="D176" s="374">
        <v>4.0999999999999996</v>
      </c>
      <c r="E176" s="374">
        <v>20060912</v>
      </c>
      <c r="F176" s="374" t="s">
        <v>209</v>
      </c>
      <c r="G176" s="374" t="s">
        <v>189</v>
      </c>
      <c r="H176" s="374">
        <v>8</v>
      </c>
      <c r="I176" s="374">
        <v>62304</v>
      </c>
      <c r="J176" s="374">
        <v>12</v>
      </c>
      <c r="K176" s="374"/>
      <c r="L176" s="374"/>
      <c r="M176" s="374"/>
      <c r="N176" s="374"/>
      <c r="O176" s="374">
        <v>1</v>
      </c>
      <c r="P176" s="374">
        <v>3</v>
      </c>
      <c r="Q176" s="374">
        <v>2005</v>
      </c>
      <c r="R176" s="374">
        <v>20060517</v>
      </c>
      <c r="S176" s="374">
        <v>20060517</v>
      </c>
      <c r="T176" s="374" t="s">
        <v>210</v>
      </c>
      <c r="U176" s="374" t="s">
        <v>211</v>
      </c>
      <c r="V176" s="374" t="s">
        <v>212</v>
      </c>
      <c r="W176" s="374" t="s">
        <v>213</v>
      </c>
      <c r="X176" s="374" t="s">
        <v>192</v>
      </c>
      <c r="Y176" s="374" t="s">
        <v>214</v>
      </c>
      <c r="Z176" s="374" t="s">
        <v>194</v>
      </c>
      <c r="AA176" s="374">
        <v>3.8</v>
      </c>
      <c r="AB176" s="374">
        <v>73</v>
      </c>
      <c r="AC176" s="374" t="s">
        <v>195</v>
      </c>
      <c r="AD176" s="374">
        <v>5000</v>
      </c>
      <c r="AE176" s="374">
        <v>26038</v>
      </c>
      <c r="AF176" s="374"/>
      <c r="AG176" s="374"/>
      <c r="AH176" s="374">
        <v>5000</v>
      </c>
      <c r="AI176" s="374">
        <v>397</v>
      </c>
      <c r="AJ176" s="374"/>
      <c r="AK176" s="374"/>
      <c r="AL176" s="374"/>
      <c r="AM176" s="374">
        <v>1.46E-2</v>
      </c>
      <c r="AN176" s="374">
        <v>8</v>
      </c>
      <c r="AO176" s="374">
        <v>200</v>
      </c>
      <c r="AP176" s="374"/>
      <c r="AQ176" s="374"/>
      <c r="AR176" s="374" t="s">
        <v>215</v>
      </c>
      <c r="AS176" s="374" t="s">
        <v>216</v>
      </c>
      <c r="AT176" s="374" t="s">
        <v>217</v>
      </c>
      <c r="AU176" s="374" t="s">
        <v>199</v>
      </c>
      <c r="AV176" s="374" t="s">
        <v>200</v>
      </c>
      <c r="AW176" s="374" t="s">
        <v>201</v>
      </c>
      <c r="AX176" s="374" t="s">
        <v>196</v>
      </c>
      <c r="BB176"/>
      <c r="BC176" t="s">
        <v>1405</v>
      </c>
      <c r="BD176" s="428" t="s">
        <v>2181</v>
      </c>
    </row>
    <row r="177" spans="3:56" x14ac:dyDescent="0.3">
      <c r="C177" s="374" t="s">
        <v>188</v>
      </c>
      <c r="D177" s="374">
        <v>4.0999999999999996</v>
      </c>
      <c r="E177" s="374">
        <v>20060912</v>
      </c>
      <c r="F177" s="374" t="s">
        <v>209</v>
      </c>
      <c r="G177" s="374" t="s">
        <v>189</v>
      </c>
      <c r="H177" s="374">
        <v>8</v>
      </c>
      <c r="I177" s="374">
        <v>62305</v>
      </c>
      <c r="J177" s="374">
        <v>12</v>
      </c>
      <c r="K177" s="374"/>
      <c r="L177" s="374"/>
      <c r="M177" s="374"/>
      <c r="N177" s="374"/>
      <c r="O177" s="374">
        <v>1</v>
      </c>
      <c r="P177" s="374">
        <v>3</v>
      </c>
      <c r="Q177" s="374">
        <v>2005</v>
      </c>
      <c r="R177" s="374">
        <v>20060517</v>
      </c>
      <c r="S177" s="374">
        <v>20060517</v>
      </c>
      <c r="T177" s="374" t="s">
        <v>210</v>
      </c>
      <c r="U177" s="374" t="s">
        <v>211</v>
      </c>
      <c r="V177" s="374" t="s">
        <v>212</v>
      </c>
      <c r="W177" s="374" t="s">
        <v>213</v>
      </c>
      <c r="X177" s="374" t="s">
        <v>192</v>
      </c>
      <c r="Y177" s="374" t="s">
        <v>214</v>
      </c>
      <c r="Z177" s="374" t="s">
        <v>194</v>
      </c>
      <c r="AA177" s="374">
        <v>3.8</v>
      </c>
      <c r="AB177" s="374">
        <v>73</v>
      </c>
      <c r="AC177" s="374" t="s">
        <v>195</v>
      </c>
      <c r="AD177" s="374">
        <v>5000</v>
      </c>
      <c r="AE177" s="374">
        <v>24701</v>
      </c>
      <c r="AF177" s="374"/>
      <c r="AG177" s="374"/>
      <c r="AH177" s="374">
        <v>5000</v>
      </c>
      <c r="AI177" s="374">
        <v>377</v>
      </c>
      <c r="AJ177" s="374"/>
      <c r="AK177" s="374"/>
      <c r="AL177" s="374"/>
      <c r="AM177" s="374">
        <v>1.46E-2</v>
      </c>
      <c r="AN177" s="374">
        <v>8</v>
      </c>
      <c r="AO177" s="374">
        <v>200</v>
      </c>
      <c r="AP177" s="374"/>
      <c r="AQ177" s="374"/>
      <c r="AR177" s="374" t="s">
        <v>215</v>
      </c>
      <c r="AS177" s="374" t="s">
        <v>216</v>
      </c>
      <c r="AT177" s="374" t="s">
        <v>217</v>
      </c>
      <c r="AU177" s="374" t="s">
        <v>199</v>
      </c>
      <c r="AV177" s="374" t="s">
        <v>200</v>
      </c>
      <c r="AW177" s="374" t="s">
        <v>201</v>
      </c>
      <c r="AX177" s="374" t="s">
        <v>196</v>
      </c>
      <c r="BB177"/>
      <c r="BC177" t="s">
        <v>1360</v>
      </c>
      <c r="BD177" s="428" t="s">
        <v>2185</v>
      </c>
    </row>
    <row r="178" spans="3:56" x14ac:dyDescent="0.3">
      <c r="C178" s="374" t="s">
        <v>188</v>
      </c>
      <c r="D178" s="374">
        <v>4.0999999999999996</v>
      </c>
      <c r="E178" s="374">
        <v>20060912</v>
      </c>
      <c r="F178" s="374" t="s">
        <v>209</v>
      </c>
      <c r="G178" s="374" t="s">
        <v>189</v>
      </c>
      <c r="H178" s="374">
        <v>8</v>
      </c>
      <c r="I178" s="374">
        <v>62306</v>
      </c>
      <c r="J178" s="374">
        <v>12</v>
      </c>
      <c r="K178" s="374"/>
      <c r="L178" s="374"/>
      <c r="M178" s="374"/>
      <c r="N178" s="374"/>
      <c r="O178" s="374">
        <v>1</v>
      </c>
      <c r="P178" s="374">
        <v>3</v>
      </c>
      <c r="Q178" s="374">
        <v>2005</v>
      </c>
      <c r="R178" s="374">
        <v>20060418</v>
      </c>
      <c r="S178" s="374">
        <v>20060418</v>
      </c>
      <c r="T178" s="374" t="s">
        <v>210</v>
      </c>
      <c r="U178" s="374" t="s">
        <v>211</v>
      </c>
      <c r="V178" s="374" t="s">
        <v>212</v>
      </c>
      <c r="W178" s="374" t="s">
        <v>213</v>
      </c>
      <c r="X178" s="374" t="s">
        <v>192</v>
      </c>
      <c r="Y178" s="374" t="s">
        <v>214</v>
      </c>
      <c r="Z178" s="374" t="s">
        <v>194</v>
      </c>
      <c r="AA178" s="374">
        <v>3.8</v>
      </c>
      <c r="AB178" s="374">
        <v>73</v>
      </c>
      <c r="AC178" s="374" t="s">
        <v>195</v>
      </c>
      <c r="AD178" s="374">
        <v>5000</v>
      </c>
      <c r="AE178" s="374">
        <v>25700</v>
      </c>
      <c r="AF178" s="374"/>
      <c r="AG178" s="374"/>
      <c r="AH178" s="374"/>
      <c r="AI178" s="374"/>
      <c r="AJ178" s="374"/>
      <c r="AK178" s="374"/>
      <c r="AL178" s="374"/>
      <c r="AM178" s="374">
        <v>0</v>
      </c>
      <c r="AN178" s="374">
        <v>8</v>
      </c>
      <c r="AO178" s="374">
        <v>200</v>
      </c>
      <c r="AP178" s="374"/>
      <c r="AQ178" s="374"/>
      <c r="AR178" s="374" t="s">
        <v>215</v>
      </c>
      <c r="AS178" s="374" t="s">
        <v>216</v>
      </c>
      <c r="AT178" s="374" t="s">
        <v>217</v>
      </c>
      <c r="AU178" s="374" t="s">
        <v>199</v>
      </c>
      <c r="AV178" s="374" t="s">
        <v>200</v>
      </c>
      <c r="AW178" s="374" t="s">
        <v>201</v>
      </c>
      <c r="AX178" s="374" t="s">
        <v>196</v>
      </c>
      <c r="BB178"/>
      <c r="BC178" t="s">
        <v>1360</v>
      </c>
      <c r="BD178" s="428" t="s">
        <v>2186</v>
      </c>
    </row>
    <row r="179" spans="3:56" x14ac:dyDescent="0.3">
      <c r="C179" s="374" t="s">
        <v>188</v>
      </c>
      <c r="D179" s="374">
        <v>4.0999999999999996</v>
      </c>
      <c r="E179" s="374">
        <v>20060912</v>
      </c>
      <c r="F179" s="374" t="s">
        <v>209</v>
      </c>
      <c r="G179" s="374" t="s">
        <v>189</v>
      </c>
      <c r="H179" s="374">
        <v>8</v>
      </c>
      <c r="I179" s="374">
        <v>62307</v>
      </c>
      <c r="J179" s="374">
        <v>12</v>
      </c>
      <c r="K179" s="374"/>
      <c r="L179" s="374"/>
      <c r="M179" s="374"/>
      <c r="N179" s="374"/>
      <c r="O179" s="374">
        <v>1</v>
      </c>
      <c r="P179" s="374">
        <v>3</v>
      </c>
      <c r="Q179" s="374">
        <v>2005</v>
      </c>
      <c r="R179" s="374">
        <v>20060418</v>
      </c>
      <c r="S179" s="374">
        <v>20060418</v>
      </c>
      <c r="T179" s="374" t="s">
        <v>210</v>
      </c>
      <c r="U179" s="374" t="s">
        <v>211</v>
      </c>
      <c r="V179" s="374" t="s">
        <v>212</v>
      </c>
      <c r="W179" s="374" t="s">
        <v>213</v>
      </c>
      <c r="X179" s="374" t="s">
        <v>192</v>
      </c>
      <c r="Y179" s="374" t="s">
        <v>214</v>
      </c>
      <c r="Z179" s="374" t="s">
        <v>194</v>
      </c>
      <c r="AA179" s="374">
        <v>3.8</v>
      </c>
      <c r="AB179" s="374">
        <v>73</v>
      </c>
      <c r="AC179" s="374" t="s">
        <v>195</v>
      </c>
      <c r="AD179" s="374">
        <v>5000</v>
      </c>
      <c r="AE179" s="374">
        <v>26200</v>
      </c>
      <c r="AF179" s="374"/>
      <c r="AG179" s="374"/>
      <c r="AH179" s="374"/>
      <c r="AI179" s="374"/>
      <c r="AJ179" s="374"/>
      <c r="AK179" s="374"/>
      <c r="AL179" s="374"/>
      <c r="AM179" s="374">
        <v>0</v>
      </c>
      <c r="AN179" s="374">
        <v>8</v>
      </c>
      <c r="AO179" s="374">
        <v>200</v>
      </c>
      <c r="AP179" s="374"/>
      <c r="AQ179" s="374"/>
      <c r="AR179" s="374" t="s">
        <v>215</v>
      </c>
      <c r="AS179" s="374" t="s">
        <v>216</v>
      </c>
      <c r="AT179" s="374" t="s">
        <v>217</v>
      </c>
      <c r="AU179" s="374" t="s">
        <v>199</v>
      </c>
      <c r="AV179" s="374" t="s">
        <v>200</v>
      </c>
      <c r="AW179" s="374" t="s">
        <v>201</v>
      </c>
      <c r="AX179" s="374" t="s">
        <v>196</v>
      </c>
      <c r="BB179"/>
      <c r="BC179" t="s">
        <v>1360</v>
      </c>
      <c r="BD179" s="428" t="s">
        <v>2187</v>
      </c>
    </row>
    <row r="180" spans="3:56" x14ac:dyDescent="0.3">
      <c r="C180" s="374" t="s">
        <v>188</v>
      </c>
      <c r="D180" s="374">
        <v>4.0999999999999996</v>
      </c>
      <c r="E180" s="374">
        <v>20060912</v>
      </c>
      <c r="F180" s="374" t="s">
        <v>209</v>
      </c>
      <c r="G180" s="374" t="s">
        <v>189</v>
      </c>
      <c r="H180" s="374">
        <v>8</v>
      </c>
      <c r="I180" s="374">
        <v>62308</v>
      </c>
      <c r="J180" s="374">
        <v>12</v>
      </c>
      <c r="K180" s="374"/>
      <c r="L180" s="374"/>
      <c r="M180" s="374"/>
      <c r="N180" s="374"/>
      <c r="O180" s="374">
        <v>1</v>
      </c>
      <c r="P180" s="374">
        <v>3</v>
      </c>
      <c r="Q180" s="374">
        <v>2005</v>
      </c>
      <c r="R180" s="374">
        <v>20060501</v>
      </c>
      <c r="S180" s="374">
        <v>20060501</v>
      </c>
      <c r="T180" s="374" t="s">
        <v>210</v>
      </c>
      <c r="U180" s="374" t="s">
        <v>211</v>
      </c>
      <c r="V180" s="374" t="s">
        <v>212</v>
      </c>
      <c r="W180" s="374" t="s">
        <v>213</v>
      </c>
      <c r="X180" s="374" t="s">
        <v>192</v>
      </c>
      <c r="Y180" s="374" t="s">
        <v>214</v>
      </c>
      <c r="Z180" s="374" t="s">
        <v>194</v>
      </c>
      <c r="AA180" s="374">
        <v>3.8</v>
      </c>
      <c r="AB180" s="374">
        <v>73</v>
      </c>
      <c r="AC180" s="374" t="s">
        <v>195</v>
      </c>
      <c r="AD180" s="374">
        <v>5000</v>
      </c>
      <c r="AE180" s="374">
        <v>25733</v>
      </c>
      <c r="AF180" s="374"/>
      <c r="AG180" s="374"/>
      <c r="AH180" s="374">
        <v>5000</v>
      </c>
      <c r="AI180" s="374">
        <v>130</v>
      </c>
      <c r="AJ180" s="374"/>
      <c r="AK180" s="374"/>
      <c r="AL180" s="374"/>
      <c r="AM180" s="374">
        <v>4.8999999999999998E-3</v>
      </c>
      <c r="AN180" s="374">
        <v>7</v>
      </c>
      <c r="AO180" s="374">
        <v>200</v>
      </c>
      <c r="AP180" s="374"/>
      <c r="AQ180" s="374"/>
      <c r="AR180" s="374" t="s">
        <v>215</v>
      </c>
      <c r="AS180" s="374" t="s">
        <v>216</v>
      </c>
      <c r="AT180" s="374" t="s">
        <v>217</v>
      </c>
      <c r="AU180" s="374" t="s">
        <v>199</v>
      </c>
      <c r="AV180" s="374" t="s">
        <v>200</v>
      </c>
      <c r="AW180" s="374" t="s">
        <v>201</v>
      </c>
      <c r="AX180" s="374" t="s">
        <v>196</v>
      </c>
      <c r="BB180"/>
      <c r="BC180" t="s">
        <v>1360</v>
      </c>
      <c r="BD180" s="428" t="s">
        <v>2652</v>
      </c>
    </row>
    <row r="181" spans="3:56" x14ac:dyDescent="0.3">
      <c r="C181" s="374" t="s">
        <v>188</v>
      </c>
      <c r="D181" s="374">
        <v>4.0999999999999996</v>
      </c>
      <c r="E181" s="374">
        <v>20060912</v>
      </c>
      <c r="F181" s="374" t="s">
        <v>209</v>
      </c>
      <c r="G181" s="374" t="s">
        <v>189</v>
      </c>
      <c r="H181" s="374">
        <v>8</v>
      </c>
      <c r="I181" s="374">
        <v>62309</v>
      </c>
      <c r="J181" s="374">
        <v>12</v>
      </c>
      <c r="K181" s="374"/>
      <c r="L181" s="374"/>
      <c r="M181" s="374"/>
      <c r="N181" s="374"/>
      <c r="O181" s="374">
        <v>1</v>
      </c>
      <c r="P181" s="374">
        <v>3</v>
      </c>
      <c r="Q181" s="374">
        <v>2005</v>
      </c>
      <c r="R181" s="374">
        <v>20060501</v>
      </c>
      <c r="S181" s="374">
        <v>20060501</v>
      </c>
      <c r="T181" s="374" t="s">
        <v>210</v>
      </c>
      <c r="U181" s="374" t="s">
        <v>211</v>
      </c>
      <c r="V181" s="374" t="s">
        <v>212</v>
      </c>
      <c r="W181" s="374" t="s">
        <v>213</v>
      </c>
      <c r="X181" s="374" t="s">
        <v>192</v>
      </c>
      <c r="Y181" s="374" t="s">
        <v>214</v>
      </c>
      <c r="Z181" s="374" t="s">
        <v>194</v>
      </c>
      <c r="AA181" s="374">
        <v>3.8</v>
      </c>
      <c r="AB181" s="374">
        <v>73</v>
      </c>
      <c r="AC181" s="374" t="s">
        <v>195</v>
      </c>
      <c r="AD181" s="374">
        <v>5000</v>
      </c>
      <c r="AE181" s="374">
        <v>25919</v>
      </c>
      <c r="AF181" s="374"/>
      <c r="AG181" s="374"/>
      <c r="AH181" s="374">
        <v>5000</v>
      </c>
      <c r="AI181" s="374">
        <v>877</v>
      </c>
      <c r="AJ181" s="374"/>
      <c r="AK181" s="374"/>
      <c r="AL181" s="374"/>
      <c r="AM181" s="374">
        <v>4.8999999999999998E-3</v>
      </c>
      <c r="AN181" s="374">
        <v>8</v>
      </c>
      <c r="AO181" s="374">
        <v>200</v>
      </c>
      <c r="AP181" s="374"/>
      <c r="AQ181" s="374"/>
      <c r="AR181" s="374" t="s">
        <v>215</v>
      </c>
      <c r="AS181" s="374" t="s">
        <v>216</v>
      </c>
      <c r="AT181" s="374" t="s">
        <v>217</v>
      </c>
      <c r="AU181" s="374" t="s">
        <v>199</v>
      </c>
      <c r="AV181" s="374" t="s">
        <v>200</v>
      </c>
      <c r="AW181" s="374" t="s">
        <v>201</v>
      </c>
      <c r="AX181" s="374" t="s">
        <v>196</v>
      </c>
      <c r="BB181"/>
      <c r="BC181" t="s">
        <v>1360</v>
      </c>
      <c r="BD181" s="428" t="s">
        <v>2653</v>
      </c>
    </row>
    <row r="182" spans="3:56" x14ac:dyDescent="0.3">
      <c r="C182" s="374" t="s">
        <v>188</v>
      </c>
      <c r="D182" s="374">
        <v>4.0999999999999996</v>
      </c>
      <c r="E182" s="374">
        <v>20060803</v>
      </c>
      <c r="F182" s="374" t="s">
        <v>209</v>
      </c>
      <c r="G182" s="374" t="s">
        <v>189</v>
      </c>
      <c r="H182" s="374">
        <v>8</v>
      </c>
      <c r="I182" s="374">
        <v>62428</v>
      </c>
      <c r="J182" s="374">
        <v>12</v>
      </c>
      <c r="K182" s="374"/>
      <c r="L182" s="374"/>
      <c r="M182" s="374"/>
      <c r="N182" s="374"/>
      <c r="O182" s="374">
        <v>1</v>
      </c>
      <c r="P182" s="374">
        <v>3</v>
      </c>
      <c r="Q182" s="374">
        <v>2004</v>
      </c>
      <c r="R182" s="374">
        <v>20050429</v>
      </c>
      <c r="S182" s="374">
        <v>20050429</v>
      </c>
      <c r="T182" s="374" t="s">
        <v>210</v>
      </c>
      <c r="U182" s="374" t="s">
        <v>211</v>
      </c>
      <c r="V182" s="374" t="s">
        <v>212</v>
      </c>
      <c r="W182" s="374" t="s">
        <v>2556</v>
      </c>
      <c r="X182" s="374" t="s">
        <v>192</v>
      </c>
      <c r="Y182" s="374" t="s">
        <v>214</v>
      </c>
      <c r="Z182" s="374"/>
      <c r="AA182" s="374">
        <v>15</v>
      </c>
      <c r="AB182" s="374">
        <v>78</v>
      </c>
      <c r="AC182" s="374" t="s">
        <v>195</v>
      </c>
      <c r="AD182" s="374">
        <v>5000</v>
      </c>
      <c r="AE182" s="374">
        <v>25118</v>
      </c>
      <c r="AF182" s="374"/>
      <c r="AG182" s="374"/>
      <c r="AH182" s="374">
        <v>5000</v>
      </c>
      <c r="AI182" s="374">
        <v>254</v>
      </c>
      <c r="AJ182" s="374"/>
      <c r="AK182" s="374"/>
      <c r="AL182" s="374"/>
      <c r="AM182" s="374">
        <v>0.01</v>
      </c>
      <c r="AN182" s="374">
        <v>17</v>
      </c>
      <c r="AO182" s="374">
        <v>200</v>
      </c>
      <c r="AP182" s="374"/>
      <c r="AQ182" s="374"/>
      <c r="AR182" s="374" t="s">
        <v>215</v>
      </c>
      <c r="AS182" s="374" t="s">
        <v>216</v>
      </c>
      <c r="AT182" s="374" t="s">
        <v>217</v>
      </c>
      <c r="AU182" s="374" t="s">
        <v>199</v>
      </c>
      <c r="AV182" s="374" t="s">
        <v>200</v>
      </c>
      <c r="AW182" s="374" t="s">
        <v>201</v>
      </c>
      <c r="AX182" s="374" t="s">
        <v>196</v>
      </c>
      <c r="BB182"/>
      <c r="BC182" t="s">
        <v>1360</v>
      </c>
      <c r="BD182" s="428" t="s">
        <v>2654</v>
      </c>
    </row>
    <row r="183" spans="3:56" x14ac:dyDescent="0.3">
      <c r="C183" s="374" t="s">
        <v>188</v>
      </c>
      <c r="D183" s="374">
        <v>4.0999999999999996</v>
      </c>
      <c r="E183" s="374">
        <v>20060803</v>
      </c>
      <c r="F183" s="374" t="s">
        <v>209</v>
      </c>
      <c r="G183" s="374" t="s">
        <v>189</v>
      </c>
      <c r="H183" s="374">
        <v>8</v>
      </c>
      <c r="I183" s="374">
        <v>62429</v>
      </c>
      <c r="J183" s="374">
        <v>12</v>
      </c>
      <c r="K183" s="374"/>
      <c r="L183" s="374"/>
      <c r="M183" s="374"/>
      <c r="N183" s="374"/>
      <c r="O183" s="374">
        <v>1</v>
      </c>
      <c r="P183" s="374">
        <v>3</v>
      </c>
      <c r="Q183" s="374">
        <v>2004</v>
      </c>
      <c r="R183" s="374">
        <v>20050429</v>
      </c>
      <c r="S183" s="374">
        <v>20050429</v>
      </c>
      <c r="T183" s="374" t="s">
        <v>210</v>
      </c>
      <c r="U183" s="374" t="s">
        <v>211</v>
      </c>
      <c r="V183" s="374" t="s">
        <v>212</v>
      </c>
      <c r="W183" s="374" t="s">
        <v>2556</v>
      </c>
      <c r="X183" s="374" t="s">
        <v>192</v>
      </c>
      <c r="Y183" s="374" t="s">
        <v>214</v>
      </c>
      <c r="Z183" s="374"/>
      <c r="AA183" s="374">
        <v>15</v>
      </c>
      <c r="AB183" s="374">
        <v>78</v>
      </c>
      <c r="AC183" s="374" t="s">
        <v>195</v>
      </c>
      <c r="AD183" s="374">
        <v>5000</v>
      </c>
      <c r="AE183" s="374">
        <v>25757</v>
      </c>
      <c r="AF183" s="374"/>
      <c r="AG183" s="374"/>
      <c r="AH183" s="374">
        <v>5000</v>
      </c>
      <c r="AI183" s="374">
        <v>261</v>
      </c>
      <c r="AJ183" s="374"/>
      <c r="AK183" s="374"/>
      <c r="AL183" s="374"/>
      <c r="AM183" s="374">
        <v>0.01</v>
      </c>
      <c r="AN183" s="374">
        <v>17</v>
      </c>
      <c r="AO183" s="374">
        <v>200</v>
      </c>
      <c r="AP183" s="374"/>
      <c r="AQ183" s="374"/>
      <c r="AR183" s="374" t="s">
        <v>215</v>
      </c>
      <c r="AS183" s="374" t="s">
        <v>216</v>
      </c>
      <c r="AT183" s="374" t="s">
        <v>217</v>
      </c>
      <c r="AU183" s="374" t="s">
        <v>199</v>
      </c>
      <c r="AV183" s="374" t="s">
        <v>200</v>
      </c>
      <c r="AW183" s="374" t="s">
        <v>201</v>
      </c>
      <c r="AX183" s="374" t="s">
        <v>196</v>
      </c>
      <c r="BB183"/>
      <c r="BC183" t="s">
        <v>1354</v>
      </c>
      <c r="BD183" s="428" t="s">
        <v>639</v>
      </c>
    </row>
    <row r="184" spans="3:56" x14ac:dyDescent="0.3">
      <c r="C184" s="374" t="s">
        <v>188</v>
      </c>
      <c r="D184" s="374">
        <v>4.0999999999999996</v>
      </c>
      <c r="E184" s="374">
        <v>20060803</v>
      </c>
      <c r="F184" s="374" t="s">
        <v>209</v>
      </c>
      <c r="G184" s="374" t="s">
        <v>189</v>
      </c>
      <c r="H184" s="374">
        <v>8</v>
      </c>
      <c r="I184" s="374">
        <v>62430</v>
      </c>
      <c r="J184" s="374">
        <v>12</v>
      </c>
      <c r="K184" s="374"/>
      <c r="L184" s="374"/>
      <c r="M184" s="374"/>
      <c r="N184" s="374"/>
      <c r="O184" s="374">
        <v>1</v>
      </c>
      <c r="P184" s="374">
        <v>3</v>
      </c>
      <c r="Q184" s="374">
        <v>2004</v>
      </c>
      <c r="R184" s="374">
        <v>20050415</v>
      </c>
      <c r="S184" s="374">
        <v>20050415</v>
      </c>
      <c r="T184" s="374" t="s">
        <v>210</v>
      </c>
      <c r="U184" s="374" t="s">
        <v>211</v>
      </c>
      <c r="V184" s="374" t="s">
        <v>212</v>
      </c>
      <c r="W184" s="374" t="s">
        <v>2556</v>
      </c>
      <c r="X184" s="374" t="s">
        <v>192</v>
      </c>
      <c r="Y184" s="374" t="s">
        <v>214</v>
      </c>
      <c r="Z184" s="374"/>
      <c r="AA184" s="374">
        <v>7.3</v>
      </c>
      <c r="AB184" s="374">
        <v>87</v>
      </c>
      <c r="AC184" s="374" t="s">
        <v>195</v>
      </c>
      <c r="AD184" s="374">
        <v>5000</v>
      </c>
      <c r="AE184" s="374">
        <v>25245</v>
      </c>
      <c r="AF184" s="374"/>
      <c r="AG184" s="374"/>
      <c r="AH184" s="374">
        <v>5000</v>
      </c>
      <c r="AI184" s="374">
        <v>255</v>
      </c>
      <c r="AJ184" s="374"/>
      <c r="AK184" s="374"/>
      <c r="AL184" s="374"/>
      <c r="AM184" s="374">
        <v>0.01</v>
      </c>
      <c r="AN184" s="374">
        <v>16</v>
      </c>
      <c r="AO184" s="374">
        <v>200</v>
      </c>
      <c r="AP184" s="374"/>
      <c r="AQ184" s="374"/>
      <c r="AR184" s="374" t="s">
        <v>215</v>
      </c>
      <c r="AS184" s="374" t="s">
        <v>216</v>
      </c>
      <c r="AT184" s="374" t="s">
        <v>217</v>
      </c>
      <c r="AU184" s="374" t="s">
        <v>199</v>
      </c>
      <c r="AV184" s="374" t="s">
        <v>200</v>
      </c>
      <c r="AW184" s="374" t="s">
        <v>201</v>
      </c>
      <c r="AX184" s="374" t="s">
        <v>196</v>
      </c>
      <c r="BB184"/>
      <c r="BC184" t="s">
        <v>1354</v>
      </c>
      <c r="BD184" s="428" t="s">
        <v>647</v>
      </c>
    </row>
    <row r="185" spans="3:56" x14ac:dyDescent="0.3">
      <c r="C185" s="374" t="s">
        <v>188</v>
      </c>
      <c r="D185" s="374">
        <v>4.0999999999999996</v>
      </c>
      <c r="E185" s="374">
        <v>20060803</v>
      </c>
      <c r="F185" s="374" t="s">
        <v>209</v>
      </c>
      <c r="G185" s="374" t="s">
        <v>189</v>
      </c>
      <c r="H185" s="374">
        <v>8</v>
      </c>
      <c r="I185" s="374">
        <v>62431</v>
      </c>
      <c r="J185" s="374">
        <v>12</v>
      </c>
      <c r="K185" s="374"/>
      <c r="L185" s="374"/>
      <c r="M185" s="374"/>
      <c r="N185" s="374"/>
      <c r="O185" s="374">
        <v>1</v>
      </c>
      <c r="P185" s="374">
        <v>3</v>
      </c>
      <c r="Q185" s="374">
        <v>2004</v>
      </c>
      <c r="R185" s="374">
        <v>20050415</v>
      </c>
      <c r="S185" s="374">
        <v>20050415</v>
      </c>
      <c r="T185" s="374" t="s">
        <v>210</v>
      </c>
      <c r="U185" s="374" t="s">
        <v>211</v>
      </c>
      <c r="V185" s="374" t="s">
        <v>212</v>
      </c>
      <c r="W185" s="374" t="s">
        <v>2556</v>
      </c>
      <c r="X185" s="374" t="s">
        <v>192</v>
      </c>
      <c r="Y185" s="374" t="s">
        <v>214</v>
      </c>
      <c r="Z185" s="374"/>
      <c r="AA185" s="374">
        <v>7.3</v>
      </c>
      <c r="AB185" s="374">
        <v>87</v>
      </c>
      <c r="AC185" s="374" t="s">
        <v>195</v>
      </c>
      <c r="AD185" s="374">
        <v>5000</v>
      </c>
      <c r="AE185" s="374">
        <v>25443</v>
      </c>
      <c r="AF185" s="374"/>
      <c r="AG185" s="374"/>
      <c r="AH185" s="374">
        <v>5000</v>
      </c>
      <c r="AI185" s="374">
        <v>258</v>
      </c>
      <c r="AJ185" s="374"/>
      <c r="AK185" s="374"/>
      <c r="AL185" s="374"/>
      <c r="AM185" s="374">
        <v>0.01</v>
      </c>
      <c r="AN185" s="374">
        <v>16</v>
      </c>
      <c r="AO185" s="374">
        <v>200</v>
      </c>
      <c r="AP185" s="374"/>
      <c r="AQ185" s="374"/>
      <c r="AR185" s="374" t="s">
        <v>215</v>
      </c>
      <c r="AS185" s="374" t="s">
        <v>216</v>
      </c>
      <c r="AT185" s="374" t="s">
        <v>217</v>
      </c>
      <c r="AU185" s="374" t="s">
        <v>199</v>
      </c>
      <c r="AV185" s="374" t="s">
        <v>200</v>
      </c>
      <c r="AW185" s="374" t="s">
        <v>201</v>
      </c>
      <c r="AX185" s="374" t="s">
        <v>196</v>
      </c>
      <c r="BB185"/>
      <c r="BC185" t="s">
        <v>1354</v>
      </c>
      <c r="BD185" s="428" t="s">
        <v>670</v>
      </c>
    </row>
    <row r="186" spans="3:56" x14ac:dyDescent="0.3">
      <c r="C186" s="374" t="s">
        <v>188</v>
      </c>
      <c r="D186" s="374">
        <v>4.0999999999999996</v>
      </c>
      <c r="E186" s="374">
        <v>20060803</v>
      </c>
      <c r="F186" s="374" t="s">
        <v>209</v>
      </c>
      <c r="G186" s="374" t="s">
        <v>189</v>
      </c>
      <c r="H186" s="374">
        <v>8</v>
      </c>
      <c r="I186" s="374">
        <v>62434</v>
      </c>
      <c r="J186" s="374">
        <v>12</v>
      </c>
      <c r="K186" s="374"/>
      <c r="L186" s="374"/>
      <c r="M186" s="374"/>
      <c r="N186" s="374"/>
      <c r="O186" s="374">
        <v>1</v>
      </c>
      <c r="P186" s="374">
        <v>3</v>
      </c>
      <c r="Q186" s="374">
        <v>2004</v>
      </c>
      <c r="R186" s="374">
        <v>20050516</v>
      </c>
      <c r="S186" s="374">
        <v>20050516</v>
      </c>
      <c r="T186" s="374" t="s">
        <v>210</v>
      </c>
      <c r="U186" s="374" t="s">
        <v>211</v>
      </c>
      <c r="V186" s="374" t="s">
        <v>212</v>
      </c>
      <c r="W186" s="374" t="s">
        <v>2556</v>
      </c>
      <c r="X186" s="374" t="s">
        <v>192</v>
      </c>
      <c r="Y186" s="374" t="s">
        <v>214</v>
      </c>
      <c r="Z186" s="374"/>
      <c r="AA186" s="374">
        <v>9</v>
      </c>
      <c r="AB186" s="374">
        <v>90</v>
      </c>
      <c r="AC186" s="374" t="s">
        <v>195</v>
      </c>
      <c r="AD186" s="374">
        <v>5000</v>
      </c>
      <c r="AE186" s="374">
        <v>25586</v>
      </c>
      <c r="AF186" s="374"/>
      <c r="AG186" s="374"/>
      <c r="AH186" s="374">
        <v>5000</v>
      </c>
      <c r="AI186" s="374">
        <v>523</v>
      </c>
      <c r="AJ186" s="374"/>
      <c r="AK186" s="374"/>
      <c r="AL186" s="374"/>
      <c r="AM186" s="374">
        <v>0.02</v>
      </c>
      <c r="AN186" s="374">
        <v>16</v>
      </c>
      <c r="AO186" s="374">
        <v>200</v>
      </c>
      <c r="AP186" s="374"/>
      <c r="AQ186" s="374"/>
      <c r="AR186" s="374" t="s">
        <v>215</v>
      </c>
      <c r="AS186" s="374" t="s">
        <v>216</v>
      </c>
      <c r="AT186" s="374" t="s">
        <v>217</v>
      </c>
      <c r="AU186" s="374" t="s">
        <v>199</v>
      </c>
      <c r="AV186" s="374" t="s">
        <v>200</v>
      </c>
      <c r="AW186" s="374" t="s">
        <v>201</v>
      </c>
      <c r="AX186" s="374" t="s">
        <v>196</v>
      </c>
      <c r="BB186"/>
      <c r="BC186" t="s">
        <v>1354</v>
      </c>
      <c r="BD186" s="428" t="s">
        <v>1638</v>
      </c>
    </row>
    <row r="187" spans="3:56" x14ac:dyDescent="0.3">
      <c r="C187" s="374" t="s">
        <v>188</v>
      </c>
      <c r="D187" s="374">
        <v>4.0999999999999996</v>
      </c>
      <c r="E187" s="374">
        <v>20060803</v>
      </c>
      <c r="F187" s="374" t="s">
        <v>209</v>
      </c>
      <c r="G187" s="374" t="s">
        <v>189</v>
      </c>
      <c r="H187" s="374">
        <v>8</v>
      </c>
      <c r="I187" s="374">
        <v>62435</v>
      </c>
      <c r="J187" s="374">
        <v>12</v>
      </c>
      <c r="K187" s="374"/>
      <c r="L187" s="374"/>
      <c r="M187" s="374"/>
      <c r="N187" s="374"/>
      <c r="O187" s="374">
        <v>1</v>
      </c>
      <c r="P187" s="374">
        <v>3</v>
      </c>
      <c r="Q187" s="374">
        <v>2004</v>
      </c>
      <c r="R187" s="374">
        <v>20050516</v>
      </c>
      <c r="S187" s="374">
        <v>20050516</v>
      </c>
      <c r="T187" s="374" t="s">
        <v>210</v>
      </c>
      <c r="U187" s="374" t="s">
        <v>211</v>
      </c>
      <c r="V187" s="374" t="s">
        <v>212</v>
      </c>
      <c r="W187" s="374" t="s">
        <v>2556</v>
      </c>
      <c r="X187" s="374" t="s">
        <v>192</v>
      </c>
      <c r="Y187" s="374" t="s">
        <v>214</v>
      </c>
      <c r="Z187" s="374"/>
      <c r="AA187" s="374">
        <v>9</v>
      </c>
      <c r="AB187" s="374">
        <v>90</v>
      </c>
      <c r="AC187" s="374" t="s">
        <v>195</v>
      </c>
      <c r="AD187" s="374">
        <v>5000</v>
      </c>
      <c r="AE187" s="374">
        <v>26799</v>
      </c>
      <c r="AF187" s="374"/>
      <c r="AG187" s="374"/>
      <c r="AH187" s="374">
        <v>5000</v>
      </c>
      <c r="AI187" s="374">
        <v>547</v>
      </c>
      <c r="AJ187" s="374"/>
      <c r="AK187" s="374"/>
      <c r="AL187" s="374"/>
      <c r="AM187" s="374">
        <v>0.02</v>
      </c>
      <c r="AN187" s="374">
        <v>16</v>
      </c>
      <c r="AO187" s="374">
        <v>200</v>
      </c>
      <c r="AP187" s="374"/>
      <c r="AQ187" s="374"/>
      <c r="AR187" s="374" t="s">
        <v>215</v>
      </c>
      <c r="AS187" s="374" t="s">
        <v>216</v>
      </c>
      <c r="AT187" s="374" t="s">
        <v>217</v>
      </c>
      <c r="AU187" s="374" t="s">
        <v>199</v>
      </c>
      <c r="AV187" s="374" t="s">
        <v>200</v>
      </c>
      <c r="AW187" s="374" t="s">
        <v>201</v>
      </c>
      <c r="AX187" s="374" t="s">
        <v>196</v>
      </c>
      <c r="BB187"/>
      <c r="BC187" t="s">
        <v>1391</v>
      </c>
      <c r="BD187" s="428" t="s">
        <v>2205</v>
      </c>
    </row>
    <row r="188" spans="3:56" x14ac:dyDescent="0.3">
      <c r="C188" s="374" t="s">
        <v>188</v>
      </c>
      <c r="D188" s="374">
        <v>4.0999999999999996</v>
      </c>
      <c r="E188" s="374">
        <v>20060803</v>
      </c>
      <c r="F188" s="374" t="s">
        <v>209</v>
      </c>
      <c r="G188" s="374" t="s">
        <v>189</v>
      </c>
      <c r="H188" s="374">
        <v>8</v>
      </c>
      <c r="I188" s="374">
        <v>62695</v>
      </c>
      <c r="J188" s="374">
        <v>12</v>
      </c>
      <c r="K188" s="374"/>
      <c r="L188" s="374"/>
      <c r="M188" s="374"/>
      <c r="N188" s="374"/>
      <c r="O188" s="374">
        <v>1</v>
      </c>
      <c r="P188" s="374">
        <v>3</v>
      </c>
      <c r="Q188" s="374">
        <v>2001</v>
      </c>
      <c r="R188" s="374">
        <v>20020402</v>
      </c>
      <c r="S188" s="374">
        <v>20020402</v>
      </c>
      <c r="T188" s="374" t="s">
        <v>210</v>
      </c>
      <c r="U188" s="374" t="s">
        <v>211</v>
      </c>
      <c r="V188" s="374" t="s">
        <v>212</v>
      </c>
      <c r="W188" s="374" t="s">
        <v>213</v>
      </c>
      <c r="X188" s="374" t="s">
        <v>192</v>
      </c>
      <c r="Y188" s="374" t="s">
        <v>927</v>
      </c>
      <c r="Z188" s="374"/>
      <c r="AA188" s="374">
        <v>1.69</v>
      </c>
      <c r="AB188" s="374">
        <v>56</v>
      </c>
      <c r="AC188" s="374" t="s">
        <v>195</v>
      </c>
      <c r="AD188" s="374">
        <v>5000</v>
      </c>
      <c r="AE188" s="374">
        <v>44563</v>
      </c>
      <c r="AF188" s="374"/>
      <c r="AG188" s="374"/>
      <c r="AH188" s="374">
        <v>5000</v>
      </c>
      <c r="AI188" s="374">
        <v>541</v>
      </c>
      <c r="AJ188" s="374"/>
      <c r="AK188" s="374"/>
      <c r="AL188" s="374"/>
      <c r="AM188" s="374">
        <v>1.2E-2</v>
      </c>
      <c r="AN188" s="374">
        <v>11</v>
      </c>
      <c r="AO188" s="374">
        <v>205</v>
      </c>
      <c r="AP188" s="374"/>
      <c r="AQ188" s="374"/>
      <c r="AR188" s="374" t="s">
        <v>215</v>
      </c>
      <c r="AS188" s="374" t="s">
        <v>216</v>
      </c>
      <c r="AT188" s="374" t="s">
        <v>217</v>
      </c>
      <c r="AU188" s="374" t="s">
        <v>199</v>
      </c>
      <c r="AV188" s="374" t="s">
        <v>200</v>
      </c>
      <c r="AW188" s="374" t="s">
        <v>201</v>
      </c>
      <c r="AX188" s="374" t="s">
        <v>196</v>
      </c>
      <c r="BB188"/>
      <c r="BC188" t="s">
        <v>1391</v>
      </c>
      <c r="BD188" s="428" t="s">
        <v>2204</v>
      </c>
    </row>
    <row r="189" spans="3:56" x14ac:dyDescent="0.3">
      <c r="C189" s="374" t="s">
        <v>188</v>
      </c>
      <c r="D189" s="374">
        <v>4.0999999999999996</v>
      </c>
      <c r="E189" s="374">
        <v>20060803</v>
      </c>
      <c r="F189" s="374" t="s">
        <v>209</v>
      </c>
      <c r="G189" s="374" t="s">
        <v>189</v>
      </c>
      <c r="H189" s="374">
        <v>8</v>
      </c>
      <c r="I189" s="374">
        <v>62697</v>
      </c>
      <c r="J189" s="374">
        <v>12</v>
      </c>
      <c r="K189" s="374"/>
      <c r="L189" s="374"/>
      <c r="M189" s="374"/>
      <c r="N189" s="374"/>
      <c r="O189" s="374">
        <v>1</v>
      </c>
      <c r="P189" s="374">
        <v>3</v>
      </c>
      <c r="Q189" s="374">
        <v>2001</v>
      </c>
      <c r="R189" s="374">
        <v>20020417</v>
      </c>
      <c r="S189" s="374">
        <v>20020417</v>
      </c>
      <c r="T189" s="374" t="s">
        <v>210</v>
      </c>
      <c r="U189" s="374" t="s">
        <v>211</v>
      </c>
      <c r="V189" s="374" t="s">
        <v>212</v>
      </c>
      <c r="W189" s="374" t="s">
        <v>213</v>
      </c>
      <c r="X189" s="374" t="s">
        <v>192</v>
      </c>
      <c r="Y189" s="374" t="s">
        <v>927</v>
      </c>
      <c r="Z189" s="374"/>
      <c r="AA189" s="374">
        <v>5.81</v>
      </c>
      <c r="AB189" s="374">
        <v>85</v>
      </c>
      <c r="AC189" s="374" t="s">
        <v>195</v>
      </c>
      <c r="AD189" s="374">
        <v>5000</v>
      </c>
      <c r="AE189" s="374">
        <v>45972</v>
      </c>
      <c r="AF189" s="374"/>
      <c r="AG189" s="374"/>
      <c r="AH189" s="374">
        <v>5000</v>
      </c>
      <c r="AI189" s="374">
        <v>1179</v>
      </c>
      <c r="AJ189" s="374"/>
      <c r="AK189" s="374"/>
      <c r="AL189" s="374"/>
      <c r="AM189" s="374">
        <v>2.5000000000000001E-2</v>
      </c>
      <c r="AN189" s="374">
        <v>14</v>
      </c>
      <c r="AO189" s="374">
        <v>203</v>
      </c>
      <c r="AP189" s="374"/>
      <c r="AQ189" s="374"/>
      <c r="AR189" s="374" t="s">
        <v>215</v>
      </c>
      <c r="AS189" s="374" t="s">
        <v>216</v>
      </c>
      <c r="AT189" s="374" t="s">
        <v>217</v>
      </c>
      <c r="AU189" s="374" t="s">
        <v>199</v>
      </c>
      <c r="AV189" s="374" t="s">
        <v>200</v>
      </c>
      <c r="AW189" s="374" t="s">
        <v>201</v>
      </c>
      <c r="AX189" s="374" t="s">
        <v>196</v>
      </c>
      <c r="BB189"/>
      <c r="BC189" t="s">
        <v>1391</v>
      </c>
      <c r="BD189" s="428" t="s">
        <v>2203</v>
      </c>
    </row>
    <row r="190" spans="3:56" x14ac:dyDescent="0.3">
      <c r="C190" s="374" t="s">
        <v>188</v>
      </c>
      <c r="D190" s="374">
        <v>4.0999999999999996</v>
      </c>
      <c r="E190" s="374">
        <v>20150204</v>
      </c>
      <c r="F190" s="374" t="s">
        <v>1047</v>
      </c>
      <c r="G190" s="374" t="s">
        <v>1047</v>
      </c>
      <c r="H190" s="374">
        <v>3</v>
      </c>
      <c r="I190" s="374">
        <v>82339</v>
      </c>
      <c r="J190" s="374">
        <v>0</v>
      </c>
      <c r="K190" s="374"/>
      <c r="L190" s="374"/>
      <c r="M190" s="374"/>
      <c r="N190" s="374"/>
      <c r="O190" s="374">
        <v>1</v>
      </c>
      <c r="P190" s="374">
        <v>2</v>
      </c>
      <c r="Q190" s="374">
        <v>2005</v>
      </c>
      <c r="R190" s="374">
        <v>20060608</v>
      </c>
      <c r="S190" s="374">
        <v>20060608</v>
      </c>
      <c r="T190" s="374" t="s">
        <v>1106</v>
      </c>
      <c r="U190" s="374" t="s">
        <v>1107</v>
      </c>
      <c r="V190" s="374" t="s">
        <v>1108</v>
      </c>
      <c r="W190" s="374" t="s">
        <v>191</v>
      </c>
      <c r="X190" s="374" t="s">
        <v>192</v>
      </c>
      <c r="Y190" s="374" t="s">
        <v>214</v>
      </c>
      <c r="Z190" s="374"/>
      <c r="AA190" s="374">
        <v>7.5</v>
      </c>
      <c r="AB190" s="374">
        <v>85</v>
      </c>
      <c r="AC190" s="374" t="s">
        <v>195</v>
      </c>
      <c r="AD190" s="374">
        <v>5000</v>
      </c>
      <c r="AE190" s="374">
        <v>16454</v>
      </c>
      <c r="AF190" s="374"/>
      <c r="AG190" s="374"/>
      <c r="AH190" s="374">
        <v>0</v>
      </c>
      <c r="AI190" s="374">
        <v>35646</v>
      </c>
      <c r="AJ190" s="374"/>
      <c r="AK190" s="374"/>
      <c r="AL190" s="374" t="s">
        <v>214</v>
      </c>
      <c r="AM190" s="374"/>
      <c r="AN190" s="374"/>
      <c r="AO190" s="374"/>
      <c r="AP190" s="374"/>
      <c r="AQ190" s="374" t="s">
        <v>1109</v>
      </c>
      <c r="AR190" s="374" t="s">
        <v>1110</v>
      </c>
      <c r="AS190" s="374" t="s">
        <v>1111</v>
      </c>
      <c r="AT190" s="374" t="s">
        <v>1112</v>
      </c>
      <c r="AU190" s="374" t="s">
        <v>1055</v>
      </c>
      <c r="AV190" s="374" t="s">
        <v>1113</v>
      </c>
      <c r="AW190" s="374" t="s">
        <v>1114</v>
      </c>
      <c r="AX190" s="374" t="s">
        <v>195</v>
      </c>
      <c r="BB190"/>
      <c r="BC190" t="s">
        <v>1391</v>
      </c>
      <c r="BD190" s="428" t="s">
        <v>2206</v>
      </c>
    </row>
    <row r="191" spans="3:56" x14ac:dyDescent="0.3">
      <c r="C191" s="374" t="s">
        <v>188</v>
      </c>
      <c r="D191" s="374">
        <v>4.0999999999999996</v>
      </c>
      <c r="E191" s="374">
        <v>20150204</v>
      </c>
      <c r="F191" s="374" t="s">
        <v>1047</v>
      </c>
      <c r="G191" s="374" t="s">
        <v>1047</v>
      </c>
      <c r="H191" s="374">
        <v>3</v>
      </c>
      <c r="I191" s="374">
        <v>82343</v>
      </c>
      <c r="J191" s="374">
        <v>0</v>
      </c>
      <c r="K191" s="374"/>
      <c r="L191" s="374"/>
      <c r="M191" s="374"/>
      <c r="N191" s="374"/>
      <c r="O191" s="374">
        <v>1</v>
      </c>
      <c r="P191" s="374">
        <v>2</v>
      </c>
      <c r="Q191" s="374">
        <v>2005</v>
      </c>
      <c r="R191" s="374">
        <v>20060608</v>
      </c>
      <c r="S191" s="374">
        <v>20060608</v>
      </c>
      <c r="T191" s="374" t="s">
        <v>1106</v>
      </c>
      <c r="U191" s="374" t="s">
        <v>1107</v>
      </c>
      <c r="V191" s="374" t="s">
        <v>1108</v>
      </c>
      <c r="W191" s="374" t="s">
        <v>191</v>
      </c>
      <c r="X191" s="374" t="s">
        <v>192</v>
      </c>
      <c r="Y191" s="374" t="s">
        <v>214</v>
      </c>
      <c r="Z191" s="374"/>
      <c r="AA191" s="374">
        <v>7.5</v>
      </c>
      <c r="AB191" s="374">
        <v>85</v>
      </c>
      <c r="AC191" s="374" t="s">
        <v>195</v>
      </c>
      <c r="AD191" s="374">
        <v>5000</v>
      </c>
      <c r="AE191" s="374">
        <v>16515</v>
      </c>
      <c r="AF191" s="374"/>
      <c r="AG191" s="374"/>
      <c r="AH191" s="374">
        <v>0</v>
      </c>
      <c r="AI191" s="374">
        <v>35646</v>
      </c>
      <c r="AJ191" s="374"/>
      <c r="AK191" s="374"/>
      <c r="AL191" s="374" t="s">
        <v>214</v>
      </c>
      <c r="AM191" s="374"/>
      <c r="AN191" s="374"/>
      <c r="AO191" s="374"/>
      <c r="AP191" s="374"/>
      <c r="AQ191" s="374" t="s">
        <v>1115</v>
      </c>
      <c r="AR191" s="374" t="s">
        <v>1110</v>
      </c>
      <c r="AS191" s="374" t="s">
        <v>1111</v>
      </c>
      <c r="AT191" s="374" t="s">
        <v>1112</v>
      </c>
      <c r="AU191" s="374" t="s">
        <v>1055</v>
      </c>
      <c r="AV191" s="374" t="s">
        <v>1113</v>
      </c>
      <c r="AW191" s="374" t="s">
        <v>1114</v>
      </c>
      <c r="AX191" s="374" t="s">
        <v>195</v>
      </c>
      <c r="BB191"/>
      <c r="BC191" t="s">
        <v>1391</v>
      </c>
      <c r="BD191" s="428" t="s">
        <v>2651</v>
      </c>
    </row>
    <row r="192" spans="3:56" x14ac:dyDescent="0.3">
      <c r="C192" s="374" t="s">
        <v>188</v>
      </c>
      <c r="D192" s="374">
        <v>4.0999999999999996</v>
      </c>
      <c r="E192" s="374">
        <v>20150204</v>
      </c>
      <c r="F192" s="374" t="s">
        <v>1047</v>
      </c>
      <c r="G192" s="374" t="s">
        <v>1047</v>
      </c>
      <c r="H192" s="374">
        <v>3</v>
      </c>
      <c r="I192" s="374">
        <v>82344</v>
      </c>
      <c r="J192" s="374">
        <v>0</v>
      </c>
      <c r="K192" s="374"/>
      <c r="L192" s="374"/>
      <c r="M192" s="374"/>
      <c r="N192" s="374"/>
      <c r="O192" s="374">
        <v>1</v>
      </c>
      <c r="P192" s="374">
        <v>2</v>
      </c>
      <c r="Q192" s="374">
        <v>2005</v>
      </c>
      <c r="R192" s="374">
        <v>20060608</v>
      </c>
      <c r="S192" s="374">
        <v>20060608</v>
      </c>
      <c r="T192" s="374" t="s">
        <v>1106</v>
      </c>
      <c r="U192" s="374" t="s">
        <v>1107</v>
      </c>
      <c r="V192" s="374" t="s">
        <v>1108</v>
      </c>
      <c r="W192" s="374" t="s">
        <v>191</v>
      </c>
      <c r="X192" s="374" t="s">
        <v>192</v>
      </c>
      <c r="Y192" s="374" t="s">
        <v>214</v>
      </c>
      <c r="Z192" s="374"/>
      <c r="AA192" s="374">
        <v>8.1</v>
      </c>
      <c r="AB192" s="374">
        <v>87</v>
      </c>
      <c r="AC192" s="374" t="s">
        <v>195</v>
      </c>
      <c r="AD192" s="374">
        <v>5000</v>
      </c>
      <c r="AE192" s="374">
        <v>16285</v>
      </c>
      <c r="AF192" s="374"/>
      <c r="AG192" s="374"/>
      <c r="AH192" s="374">
        <v>0</v>
      </c>
      <c r="AI192" s="374">
        <v>32668</v>
      </c>
      <c r="AJ192" s="374"/>
      <c r="AK192" s="374"/>
      <c r="AL192" s="374" t="s">
        <v>214</v>
      </c>
      <c r="AM192" s="374"/>
      <c r="AN192" s="374"/>
      <c r="AO192" s="374"/>
      <c r="AP192" s="374"/>
      <c r="AQ192" s="374" t="s">
        <v>1116</v>
      </c>
      <c r="AR192" s="374" t="s">
        <v>1110</v>
      </c>
      <c r="AS192" s="374" t="s">
        <v>1111</v>
      </c>
      <c r="AT192" s="374" t="s">
        <v>1112</v>
      </c>
      <c r="AU192" s="374" t="s">
        <v>1055</v>
      </c>
      <c r="AV192" s="374" t="s">
        <v>1113</v>
      </c>
      <c r="AW192" s="374" t="s">
        <v>1114</v>
      </c>
      <c r="AX192" s="374" t="s">
        <v>195</v>
      </c>
      <c r="BB192"/>
      <c r="BC192" t="s">
        <v>1480</v>
      </c>
      <c r="BD192" s="428" t="s">
        <v>2207</v>
      </c>
    </row>
    <row r="193" spans="3:56" x14ac:dyDescent="0.3">
      <c r="C193" s="374" t="s">
        <v>188</v>
      </c>
      <c r="D193" s="374">
        <v>4.0999999999999996</v>
      </c>
      <c r="E193" s="374">
        <v>20150204</v>
      </c>
      <c r="F193" s="374" t="s">
        <v>1047</v>
      </c>
      <c r="G193" s="374" t="s">
        <v>1047</v>
      </c>
      <c r="H193" s="374">
        <v>3</v>
      </c>
      <c r="I193" s="374">
        <v>82345</v>
      </c>
      <c r="J193" s="374">
        <v>0</v>
      </c>
      <c r="K193" s="374"/>
      <c r="L193" s="374"/>
      <c r="M193" s="374"/>
      <c r="N193" s="374"/>
      <c r="O193" s="374">
        <v>1</v>
      </c>
      <c r="P193" s="374">
        <v>2</v>
      </c>
      <c r="Q193" s="374">
        <v>2005</v>
      </c>
      <c r="R193" s="374">
        <v>20060608</v>
      </c>
      <c r="S193" s="374">
        <v>20060608</v>
      </c>
      <c r="T193" s="374" t="s">
        <v>1106</v>
      </c>
      <c r="U193" s="374" t="s">
        <v>1107</v>
      </c>
      <c r="V193" s="374" t="s">
        <v>1108</v>
      </c>
      <c r="W193" s="374" t="s">
        <v>191</v>
      </c>
      <c r="X193" s="374" t="s">
        <v>192</v>
      </c>
      <c r="Y193" s="374" t="s">
        <v>214</v>
      </c>
      <c r="Z193" s="374"/>
      <c r="AA193" s="374">
        <v>8.1</v>
      </c>
      <c r="AB193" s="374">
        <v>87</v>
      </c>
      <c r="AC193" s="374" t="s">
        <v>195</v>
      </c>
      <c r="AD193" s="374">
        <v>5000</v>
      </c>
      <c r="AE193" s="374">
        <v>16770</v>
      </c>
      <c r="AF193" s="374"/>
      <c r="AG193" s="374"/>
      <c r="AH193" s="374">
        <v>0</v>
      </c>
      <c r="AI193" s="374">
        <v>33642</v>
      </c>
      <c r="AJ193" s="374"/>
      <c r="AK193" s="374"/>
      <c r="AL193" s="374" t="s">
        <v>214</v>
      </c>
      <c r="AM193" s="374"/>
      <c r="AN193" s="374"/>
      <c r="AO193" s="374"/>
      <c r="AP193" s="374"/>
      <c r="AQ193" s="374" t="s">
        <v>1117</v>
      </c>
      <c r="AR193" s="374" t="s">
        <v>1110</v>
      </c>
      <c r="AS193" s="374" t="s">
        <v>1111</v>
      </c>
      <c r="AT193" s="374" t="s">
        <v>1112</v>
      </c>
      <c r="AU193" s="374" t="s">
        <v>1055</v>
      </c>
      <c r="AV193" s="374" t="s">
        <v>1113</v>
      </c>
      <c r="AW193" s="374" t="s">
        <v>1114</v>
      </c>
      <c r="AX193" s="374" t="s">
        <v>195</v>
      </c>
      <c r="BB193"/>
      <c r="BC193" t="s">
        <v>1480</v>
      </c>
      <c r="BD193" s="428" t="s">
        <v>2213</v>
      </c>
    </row>
    <row r="194" spans="3:56" x14ac:dyDescent="0.3">
      <c r="C194" s="374" t="s">
        <v>188</v>
      </c>
      <c r="D194" s="374">
        <v>4.0999999999999996</v>
      </c>
      <c r="E194" s="374">
        <v>20150204</v>
      </c>
      <c r="F194" s="374" t="s">
        <v>1047</v>
      </c>
      <c r="G194" s="374" t="s">
        <v>1047</v>
      </c>
      <c r="H194" s="374">
        <v>3</v>
      </c>
      <c r="I194" s="374">
        <v>82350</v>
      </c>
      <c r="J194" s="374">
        <v>0</v>
      </c>
      <c r="K194" s="374"/>
      <c r="L194" s="374"/>
      <c r="M194" s="374"/>
      <c r="N194" s="374"/>
      <c r="O194" s="374">
        <v>1</v>
      </c>
      <c r="P194" s="374">
        <v>2</v>
      </c>
      <c r="Q194" s="374">
        <v>2005</v>
      </c>
      <c r="R194" s="374">
        <v>20060614</v>
      </c>
      <c r="S194" s="374">
        <v>20060614</v>
      </c>
      <c r="T194" s="374" t="s">
        <v>1118</v>
      </c>
      <c r="U194" s="374" t="s">
        <v>1119</v>
      </c>
      <c r="V194" s="374" t="s">
        <v>1108</v>
      </c>
      <c r="W194" s="374" t="s">
        <v>191</v>
      </c>
      <c r="X194" s="374" t="s">
        <v>192</v>
      </c>
      <c r="Y194" s="374" t="s">
        <v>193</v>
      </c>
      <c r="Z194" s="374"/>
      <c r="AA194" s="374">
        <v>7.2</v>
      </c>
      <c r="AB194" s="374">
        <v>82</v>
      </c>
      <c r="AC194" s="374" t="s">
        <v>195</v>
      </c>
      <c r="AD194" s="374">
        <v>5000</v>
      </c>
      <c r="AE194" s="374">
        <v>16240</v>
      </c>
      <c r="AF194" s="374"/>
      <c r="AG194" s="374"/>
      <c r="AH194" s="374">
        <v>0</v>
      </c>
      <c r="AI194" s="374">
        <v>91367</v>
      </c>
      <c r="AJ194" s="374">
        <v>5000</v>
      </c>
      <c r="AK194" s="374">
        <v>113</v>
      </c>
      <c r="AL194" s="374" t="s">
        <v>214</v>
      </c>
      <c r="AM194" s="374">
        <v>6.8999999999999999E-3</v>
      </c>
      <c r="AN194" s="374">
        <v>37</v>
      </c>
      <c r="AO194" s="374">
        <v>724</v>
      </c>
      <c r="AP194" s="374"/>
      <c r="AQ194" s="374" t="s">
        <v>1120</v>
      </c>
      <c r="AR194" s="374" t="s">
        <v>1121</v>
      </c>
      <c r="AS194" s="374" t="s">
        <v>1122</v>
      </c>
      <c r="AT194" s="374" t="s">
        <v>1112</v>
      </c>
      <c r="AU194" s="374" t="s">
        <v>1055</v>
      </c>
      <c r="AV194" s="374" t="s">
        <v>1113</v>
      </c>
      <c r="AW194" s="374" t="s">
        <v>1114</v>
      </c>
      <c r="AX194" s="374" t="s">
        <v>195</v>
      </c>
      <c r="BB194"/>
      <c r="BC194" t="s">
        <v>1480</v>
      </c>
      <c r="BD194" s="428" t="s">
        <v>2211</v>
      </c>
    </row>
    <row r="195" spans="3:56" x14ac:dyDescent="0.3">
      <c r="C195" s="374" t="s">
        <v>188</v>
      </c>
      <c r="D195" s="374">
        <v>4.0999999999999996</v>
      </c>
      <c r="E195" s="374">
        <v>20150204</v>
      </c>
      <c r="F195" s="374" t="s">
        <v>1047</v>
      </c>
      <c r="G195" s="374" t="s">
        <v>1047</v>
      </c>
      <c r="H195" s="374">
        <v>3</v>
      </c>
      <c r="I195" s="374">
        <v>82414</v>
      </c>
      <c r="J195" s="374">
        <v>0</v>
      </c>
      <c r="K195" s="374"/>
      <c r="L195" s="374"/>
      <c r="M195" s="374"/>
      <c r="N195" s="374"/>
      <c r="O195" s="374">
        <v>1</v>
      </c>
      <c r="P195" s="374">
        <v>2</v>
      </c>
      <c r="Q195" s="374">
        <v>2005</v>
      </c>
      <c r="R195" s="374">
        <v>20060614</v>
      </c>
      <c r="S195" s="374">
        <v>20060614</v>
      </c>
      <c r="T195" s="374" t="s">
        <v>1118</v>
      </c>
      <c r="U195" s="374" t="s">
        <v>1119</v>
      </c>
      <c r="V195" s="374" t="s">
        <v>1108</v>
      </c>
      <c r="W195" s="374" t="s">
        <v>191</v>
      </c>
      <c r="X195" s="374" t="s">
        <v>192</v>
      </c>
      <c r="Y195" s="374" t="s">
        <v>193</v>
      </c>
      <c r="Z195" s="374"/>
      <c r="AA195" s="374">
        <v>7.2</v>
      </c>
      <c r="AB195" s="374">
        <v>82</v>
      </c>
      <c r="AC195" s="374" t="s">
        <v>195</v>
      </c>
      <c r="AD195" s="374">
        <v>5000</v>
      </c>
      <c r="AE195" s="374">
        <v>14648</v>
      </c>
      <c r="AF195" s="374"/>
      <c r="AG195" s="374"/>
      <c r="AH195" s="374">
        <v>0</v>
      </c>
      <c r="AI195" s="374">
        <v>84224</v>
      </c>
      <c r="AJ195" s="374">
        <v>5000</v>
      </c>
      <c r="AK195" s="374">
        <v>426</v>
      </c>
      <c r="AL195" s="374" t="s">
        <v>214</v>
      </c>
      <c r="AM195" s="374">
        <v>2.8299999999999999E-2</v>
      </c>
      <c r="AN195" s="374">
        <v>19</v>
      </c>
      <c r="AO195" s="374">
        <v>389</v>
      </c>
      <c r="AP195" s="374"/>
      <c r="AQ195" s="374" t="s">
        <v>1123</v>
      </c>
      <c r="AR195" s="374" t="s">
        <v>1121</v>
      </c>
      <c r="AS195" s="374" t="s">
        <v>1122</v>
      </c>
      <c r="AT195" s="374" t="s">
        <v>1112</v>
      </c>
      <c r="AU195" s="374" t="s">
        <v>1055</v>
      </c>
      <c r="AV195" s="374" t="s">
        <v>1113</v>
      </c>
      <c r="AW195" s="374" t="s">
        <v>1114</v>
      </c>
      <c r="AX195" s="374" t="s">
        <v>195</v>
      </c>
      <c r="BB195"/>
      <c r="BC195" t="s">
        <v>1480</v>
      </c>
      <c r="BD195" s="428" t="s">
        <v>2210</v>
      </c>
    </row>
    <row r="196" spans="3:56" x14ac:dyDescent="0.3">
      <c r="C196" s="374" t="s">
        <v>188</v>
      </c>
      <c r="D196" s="374">
        <v>4.0999999999999996</v>
      </c>
      <c r="E196" s="374">
        <v>20150204</v>
      </c>
      <c r="F196" s="374" t="s">
        <v>1047</v>
      </c>
      <c r="G196" s="374" t="s">
        <v>1047</v>
      </c>
      <c r="H196" s="374">
        <v>3</v>
      </c>
      <c r="I196" s="374">
        <v>84327</v>
      </c>
      <c r="J196" s="374">
        <v>0</v>
      </c>
      <c r="K196" s="374"/>
      <c r="L196" s="374"/>
      <c r="M196" s="374"/>
      <c r="N196" s="374"/>
      <c r="O196" s="374">
        <v>1</v>
      </c>
      <c r="P196" s="374">
        <v>2</v>
      </c>
      <c r="Q196" s="374">
        <v>2005</v>
      </c>
      <c r="R196" s="374">
        <v>20060614</v>
      </c>
      <c r="S196" s="374">
        <v>20060614</v>
      </c>
      <c r="T196" s="374" t="s">
        <v>1118</v>
      </c>
      <c r="U196" s="374" t="s">
        <v>1119</v>
      </c>
      <c r="V196" s="374" t="s">
        <v>1108</v>
      </c>
      <c r="W196" s="374" t="s">
        <v>191</v>
      </c>
      <c r="X196" s="374" t="s">
        <v>192</v>
      </c>
      <c r="Y196" s="374" t="s">
        <v>193</v>
      </c>
      <c r="Z196" s="374"/>
      <c r="AA196" s="374">
        <v>7.2</v>
      </c>
      <c r="AB196" s="374">
        <v>82</v>
      </c>
      <c r="AC196" s="374" t="s">
        <v>195</v>
      </c>
      <c r="AD196" s="374">
        <v>5000</v>
      </c>
      <c r="AE196" s="374">
        <v>15033</v>
      </c>
      <c r="AF196" s="374"/>
      <c r="AG196" s="374"/>
      <c r="AH196" s="374">
        <v>0</v>
      </c>
      <c r="AI196" s="374">
        <v>84669</v>
      </c>
      <c r="AJ196" s="374">
        <v>5000</v>
      </c>
      <c r="AK196" s="374">
        <v>121</v>
      </c>
      <c r="AL196" s="374" t="s">
        <v>214</v>
      </c>
      <c r="AM196" s="374">
        <v>8.0000000000000002E-3</v>
      </c>
      <c r="AN196" s="374">
        <v>28</v>
      </c>
      <c r="AO196" s="374">
        <v>503</v>
      </c>
      <c r="AP196" s="374"/>
      <c r="AQ196" s="374" t="s">
        <v>1124</v>
      </c>
      <c r="AR196" s="374" t="s">
        <v>1121</v>
      </c>
      <c r="AS196" s="374" t="s">
        <v>1122</v>
      </c>
      <c r="AT196" s="374" t="s">
        <v>1112</v>
      </c>
      <c r="AU196" s="374" t="s">
        <v>1055</v>
      </c>
      <c r="AV196" s="374" t="s">
        <v>1113</v>
      </c>
      <c r="AW196" s="374" t="s">
        <v>1114</v>
      </c>
      <c r="AX196" s="374" t="s">
        <v>195</v>
      </c>
      <c r="BB196"/>
      <c r="BC196" t="s">
        <v>1480</v>
      </c>
      <c r="BD196" s="428" t="s">
        <v>1825</v>
      </c>
    </row>
    <row r="197" spans="3:56" x14ac:dyDescent="0.3">
      <c r="C197" s="374" t="s">
        <v>188</v>
      </c>
      <c r="D197" s="374">
        <v>4.0999999999999996</v>
      </c>
      <c r="E197" s="374">
        <v>20150204</v>
      </c>
      <c r="F197" s="374" t="s">
        <v>1047</v>
      </c>
      <c r="G197" s="374" t="s">
        <v>1047</v>
      </c>
      <c r="H197" s="374">
        <v>3</v>
      </c>
      <c r="I197" s="374">
        <v>84328</v>
      </c>
      <c r="J197" s="374">
        <v>0</v>
      </c>
      <c r="K197" s="374"/>
      <c r="L197" s="374"/>
      <c r="M197" s="374"/>
      <c r="N197" s="374"/>
      <c r="O197" s="374">
        <v>1</v>
      </c>
      <c r="P197" s="374">
        <v>2</v>
      </c>
      <c r="Q197" s="374">
        <v>2005</v>
      </c>
      <c r="R197" s="374">
        <v>20060614</v>
      </c>
      <c r="S197" s="374">
        <v>20060614</v>
      </c>
      <c r="T197" s="374" t="s">
        <v>1118</v>
      </c>
      <c r="U197" s="374" t="s">
        <v>1119</v>
      </c>
      <c r="V197" s="374" t="s">
        <v>1108</v>
      </c>
      <c r="W197" s="374" t="s">
        <v>191</v>
      </c>
      <c r="X197" s="374" t="s">
        <v>192</v>
      </c>
      <c r="Y197" s="374" t="s">
        <v>193</v>
      </c>
      <c r="Z197" s="374"/>
      <c r="AA197" s="374">
        <v>7.2</v>
      </c>
      <c r="AB197" s="374">
        <v>82</v>
      </c>
      <c r="AC197" s="374" t="s">
        <v>195</v>
      </c>
      <c r="AD197" s="374">
        <v>5000</v>
      </c>
      <c r="AE197" s="374">
        <v>15123</v>
      </c>
      <c r="AF197" s="374"/>
      <c r="AG197" s="374"/>
      <c r="AH197" s="374">
        <v>0</v>
      </c>
      <c r="AI197" s="374">
        <v>84831</v>
      </c>
      <c r="AJ197" s="374">
        <v>5000</v>
      </c>
      <c r="AK197" s="374">
        <v>60</v>
      </c>
      <c r="AL197" s="374" t="s">
        <v>214</v>
      </c>
      <c r="AM197" s="374">
        <v>4.0000000000000001E-3</v>
      </c>
      <c r="AN197" s="374">
        <v>28</v>
      </c>
      <c r="AO197" s="374">
        <v>510</v>
      </c>
      <c r="AP197" s="374"/>
      <c r="AQ197" s="374" t="s">
        <v>1125</v>
      </c>
      <c r="AR197" s="374" t="s">
        <v>1121</v>
      </c>
      <c r="AS197" s="374" t="s">
        <v>1122</v>
      </c>
      <c r="AT197" s="374" t="s">
        <v>1112</v>
      </c>
      <c r="AU197" s="374" t="s">
        <v>1055</v>
      </c>
      <c r="AV197" s="374" t="s">
        <v>1113</v>
      </c>
      <c r="AW197" s="374" t="s">
        <v>1114</v>
      </c>
      <c r="AX197" s="374" t="s">
        <v>195</v>
      </c>
      <c r="BB197"/>
      <c r="BC197" t="s">
        <v>1480</v>
      </c>
      <c r="BD197" s="428" t="s">
        <v>2218</v>
      </c>
    </row>
    <row r="198" spans="3:56" x14ac:dyDescent="0.3">
      <c r="C198" s="374" t="s">
        <v>188</v>
      </c>
      <c r="D198" s="374">
        <v>4.0999999999999996</v>
      </c>
      <c r="E198" s="374">
        <v>20150217</v>
      </c>
      <c r="F198" s="374" t="s">
        <v>770</v>
      </c>
      <c r="G198" s="374" t="s">
        <v>770</v>
      </c>
      <c r="H198" s="374">
        <v>5</v>
      </c>
      <c r="I198" s="374">
        <v>90157</v>
      </c>
      <c r="J198" s="374">
        <v>13</v>
      </c>
      <c r="K198" s="374"/>
      <c r="L198" s="374"/>
      <c r="M198" s="374"/>
      <c r="N198" s="374"/>
      <c r="O198" s="374">
        <v>1</v>
      </c>
      <c r="P198" s="374">
        <v>3</v>
      </c>
      <c r="Q198" s="374">
        <v>2007</v>
      </c>
      <c r="R198" s="374">
        <v>20080908</v>
      </c>
      <c r="S198" s="374">
        <v>20081004</v>
      </c>
      <c r="T198" s="374" t="s">
        <v>1005</v>
      </c>
      <c r="U198" s="374" t="s">
        <v>1006</v>
      </c>
      <c r="V198" s="374" t="s">
        <v>1007</v>
      </c>
      <c r="W198" s="374" t="s">
        <v>191</v>
      </c>
      <c r="X198" s="374" t="s">
        <v>192</v>
      </c>
      <c r="Y198" s="374" t="s">
        <v>193</v>
      </c>
      <c r="Z198" s="374" t="s">
        <v>194</v>
      </c>
      <c r="AA198" s="374">
        <v>39.65</v>
      </c>
      <c r="AB198" s="374"/>
      <c r="AC198" s="374" t="s">
        <v>195</v>
      </c>
      <c r="AD198" s="374">
        <v>5000</v>
      </c>
      <c r="AE198" s="374">
        <v>25928</v>
      </c>
      <c r="AF198" s="374"/>
      <c r="AG198" s="374"/>
      <c r="AH198" s="374">
        <v>5000</v>
      </c>
      <c r="AI198" s="374">
        <v>133985</v>
      </c>
      <c r="AJ198" s="374"/>
      <c r="AK198" s="374"/>
      <c r="AL198" s="374" t="s">
        <v>316</v>
      </c>
      <c r="AM198" s="374"/>
      <c r="AN198" s="374"/>
      <c r="AO198" s="374"/>
      <c r="AP198" s="374"/>
      <c r="AQ198" s="374" t="s">
        <v>942</v>
      </c>
      <c r="AR198" s="374" t="s">
        <v>1008</v>
      </c>
      <c r="AS198" s="374" t="s">
        <v>1009</v>
      </c>
      <c r="AT198" s="374" t="s">
        <v>1010</v>
      </c>
      <c r="AU198" s="374" t="s">
        <v>776</v>
      </c>
      <c r="AV198" s="374" t="s">
        <v>1011</v>
      </c>
      <c r="AW198" s="374" t="s">
        <v>1012</v>
      </c>
      <c r="AX198" s="374" t="s">
        <v>195</v>
      </c>
      <c r="BB198"/>
      <c r="BC198" t="s">
        <v>1480</v>
      </c>
      <c r="BD198" s="428" t="s">
        <v>2217</v>
      </c>
    </row>
    <row r="199" spans="3:56" x14ac:dyDescent="0.3">
      <c r="C199" s="374" t="s">
        <v>188</v>
      </c>
      <c r="D199" s="374">
        <v>4.0999999999999996</v>
      </c>
      <c r="E199" s="374">
        <v>20150217</v>
      </c>
      <c r="F199" s="374" t="s">
        <v>770</v>
      </c>
      <c r="G199" s="374" t="s">
        <v>770</v>
      </c>
      <c r="H199" s="374">
        <v>5</v>
      </c>
      <c r="I199" s="374">
        <v>90165</v>
      </c>
      <c r="J199" s="374">
        <v>13</v>
      </c>
      <c r="K199" s="374"/>
      <c r="L199" s="374"/>
      <c r="M199" s="374"/>
      <c r="N199" s="374"/>
      <c r="O199" s="374">
        <v>1</v>
      </c>
      <c r="P199" s="374">
        <v>3</v>
      </c>
      <c r="Q199" s="374">
        <v>2007</v>
      </c>
      <c r="R199" s="374">
        <v>20080908</v>
      </c>
      <c r="S199" s="374">
        <v>20081004</v>
      </c>
      <c r="T199" s="374" t="s">
        <v>1005</v>
      </c>
      <c r="U199" s="374" t="s">
        <v>1006</v>
      </c>
      <c r="V199" s="374" t="s">
        <v>1007</v>
      </c>
      <c r="W199" s="374" t="s">
        <v>191</v>
      </c>
      <c r="X199" s="374" t="s">
        <v>192</v>
      </c>
      <c r="Y199" s="374" t="s">
        <v>193</v>
      </c>
      <c r="Z199" s="374" t="s">
        <v>237</v>
      </c>
      <c r="AA199" s="374">
        <v>39.65</v>
      </c>
      <c r="AB199" s="374"/>
      <c r="AC199" s="374" t="s">
        <v>195</v>
      </c>
      <c r="AD199" s="374">
        <v>5000</v>
      </c>
      <c r="AE199" s="374">
        <v>27094</v>
      </c>
      <c r="AF199" s="374"/>
      <c r="AG199" s="374"/>
      <c r="AH199" s="374">
        <v>5000</v>
      </c>
      <c r="AI199" s="374">
        <v>133985</v>
      </c>
      <c r="AJ199" s="374"/>
      <c r="AK199" s="374"/>
      <c r="AL199" s="374" t="s">
        <v>316</v>
      </c>
      <c r="AM199" s="374"/>
      <c r="AN199" s="374"/>
      <c r="AO199" s="374"/>
      <c r="AP199" s="374"/>
      <c r="AQ199" s="374" t="s">
        <v>942</v>
      </c>
      <c r="AR199" s="374" t="s">
        <v>1008</v>
      </c>
      <c r="AS199" s="374" t="s">
        <v>1009</v>
      </c>
      <c r="AT199" s="374" t="s">
        <v>1010</v>
      </c>
      <c r="AU199" s="374" t="s">
        <v>776</v>
      </c>
      <c r="AV199" s="374" t="s">
        <v>1011</v>
      </c>
      <c r="AW199" s="374" t="s">
        <v>1012</v>
      </c>
      <c r="AX199" s="374" t="s">
        <v>195</v>
      </c>
      <c r="BB199"/>
      <c r="BC199" t="s">
        <v>1480</v>
      </c>
      <c r="BD199" s="428" t="s">
        <v>2214</v>
      </c>
    </row>
    <row r="200" spans="3:56" x14ac:dyDescent="0.3">
      <c r="C200" s="374" t="s">
        <v>188</v>
      </c>
      <c r="D200" s="374">
        <v>4.0999999999999996</v>
      </c>
      <c r="E200" s="374">
        <v>20150217</v>
      </c>
      <c r="F200" s="374" t="s">
        <v>770</v>
      </c>
      <c r="G200" s="374" t="s">
        <v>770</v>
      </c>
      <c r="H200" s="374">
        <v>5</v>
      </c>
      <c r="I200" s="374">
        <v>90169</v>
      </c>
      <c r="J200" s="374">
        <v>13</v>
      </c>
      <c r="K200" s="374"/>
      <c r="L200" s="374"/>
      <c r="M200" s="374"/>
      <c r="N200" s="374"/>
      <c r="O200" s="374">
        <v>1</v>
      </c>
      <c r="P200" s="374">
        <v>1</v>
      </c>
      <c r="Q200" s="374">
        <v>2007</v>
      </c>
      <c r="R200" s="374">
        <v>20090303</v>
      </c>
      <c r="S200" s="374">
        <v>20090304</v>
      </c>
      <c r="T200" s="374" t="s">
        <v>948</v>
      </c>
      <c r="U200" s="374" t="s">
        <v>929</v>
      </c>
      <c r="V200" s="374" t="s">
        <v>935</v>
      </c>
      <c r="W200" s="374" t="s">
        <v>191</v>
      </c>
      <c r="X200" s="374" t="s">
        <v>192</v>
      </c>
      <c r="Y200" s="374" t="s">
        <v>193</v>
      </c>
      <c r="Z200" s="374" t="s">
        <v>194</v>
      </c>
      <c r="AA200" s="374">
        <v>36.700000000000003</v>
      </c>
      <c r="AB200" s="374"/>
      <c r="AC200" s="374" t="s">
        <v>195</v>
      </c>
      <c r="AD200" s="374">
        <v>5500</v>
      </c>
      <c r="AE200" s="374">
        <v>30721</v>
      </c>
      <c r="AF200" s="374">
        <v>500</v>
      </c>
      <c r="AG200" s="374">
        <v>139</v>
      </c>
      <c r="AH200" s="374">
        <v>5500</v>
      </c>
      <c r="AI200" s="374">
        <v>81249</v>
      </c>
      <c r="AJ200" s="374">
        <v>500</v>
      </c>
      <c r="AK200" s="374">
        <v>261</v>
      </c>
      <c r="AL200" s="374" t="s">
        <v>316</v>
      </c>
      <c r="AM200" s="374">
        <v>8.8999999999999999E-3</v>
      </c>
      <c r="AN200" s="374">
        <v>54</v>
      </c>
      <c r="AO200" s="374">
        <v>224</v>
      </c>
      <c r="AP200" s="374"/>
      <c r="AQ200" s="374" t="s">
        <v>1305</v>
      </c>
      <c r="AR200" s="374" t="s">
        <v>949</v>
      </c>
      <c r="AS200" s="374" t="s">
        <v>932</v>
      </c>
      <c r="AT200" s="374" t="s">
        <v>936</v>
      </c>
      <c r="AU200" s="374" t="s">
        <v>776</v>
      </c>
      <c r="AV200" s="374" t="s">
        <v>545</v>
      </c>
      <c r="AW200" s="374" t="s">
        <v>921</v>
      </c>
      <c r="AX200" s="374" t="s">
        <v>195</v>
      </c>
      <c r="BB200"/>
      <c r="BC200" t="s">
        <v>1480</v>
      </c>
      <c r="BD200" s="428" t="s">
        <v>1830</v>
      </c>
    </row>
    <row r="201" spans="3:56" x14ac:dyDescent="0.3">
      <c r="C201" s="374" t="s">
        <v>188</v>
      </c>
      <c r="D201" s="374">
        <v>4.0999999999999996</v>
      </c>
      <c r="E201" s="374">
        <v>20150217</v>
      </c>
      <c r="F201" s="374" t="s">
        <v>770</v>
      </c>
      <c r="G201" s="374" t="s">
        <v>770</v>
      </c>
      <c r="H201" s="374">
        <v>5</v>
      </c>
      <c r="I201" s="374">
        <v>90171</v>
      </c>
      <c r="J201" s="374">
        <v>13</v>
      </c>
      <c r="K201" s="374"/>
      <c r="L201" s="374"/>
      <c r="M201" s="374"/>
      <c r="N201" s="374"/>
      <c r="O201" s="374">
        <v>1</v>
      </c>
      <c r="P201" s="374">
        <v>1</v>
      </c>
      <c r="Q201" s="374">
        <v>2007</v>
      </c>
      <c r="R201" s="374">
        <v>20090216</v>
      </c>
      <c r="S201" s="374">
        <v>20090228</v>
      </c>
      <c r="T201" s="374" t="s">
        <v>939</v>
      </c>
      <c r="U201" s="374" t="s">
        <v>915</v>
      </c>
      <c r="V201" s="374" t="s">
        <v>916</v>
      </c>
      <c r="W201" s="374" t="s">
        <v>191</v>
      </c>
      <c r="X201" s="374" t="s">
        <v>192</v>
      </c>
      <c r="Y201" s="374" t="s">
        <v>193</v>
      </c>
      <c r="Z201" s="374" t="s">
        <v>237</v>
      </c>
      <c r="AA201" s="374">
        <v>31.79</v>
      </c>
      <c r="AB201" s="374"/>
      <c r="AC201" s="374" t="s">
        <v>195</v>
      </c>
      <c r="AD201" s="374">
        <v>5500</v>
      </c>
      <c r="AE201" s="374">
        <v>30001</v>
      </c>
      <c r="AF201" s="374">
        <v>500</v>
      </c>
      <c r="AG201" s="374">
        <v>437</v>
      </c>
      <c r="AH201" s="374">
        <v>5500</v>
      </c>
      <c r="AI201" s="374">
        <v>635810</v>
      </c>
      <c r="AJ201" s="374">
        <v>500</v>
      </c>
      <c r="AK201" s="374">
        <v>11206</v>
      </c>
      <c r="AL201" s="374" t="s">
        <v>316</v>
      </c>
      <c r="AM201" s="374">
        <v>2.4E-2</v>
      </c>
      <c r="AN201" s="374">
        <v>181</v>
      </c>
      <c r="AO201" s="374">
        <v>500</v>
      </c>
      <c r="AP201" s="374"/>
      <c r="AQ201" s="374"/>
      <c r="AR201" s="374" t="s">
        <v>940</v>
      </c>
      <c r="AS201" s="374" t="s">
        <v>919</v>
      </c>
      <c r="AT201" s="374" t="s">
        <v>920</v>
      </c>
      <c r="AU201" s="374" t="s">
        <v>776</v>
      </c>
      <c r="AV201" s="374" t="s">
        <v>545</v>
      </c>
      <c r="AW201" s="374" t="s">
        <v>921</v>
      </c>
      <c r="AX201" s="374" t="s">
        <v>195</v>
      </c>
      <c r="BB201"/>
      <c r="BC201" t="s">
        <v>1365</v>
      </c>
      <c r="BD201" s="428" t="s">
        <v>2222</v>
      </c>
    </row>
    <row r="202" spans="3:56" x14ac:dyDescent="0.3">
      <c r="C202" s="374" t="s">
        <v>188</v>
      </c>
      <c r="D202" s="374">
        <v>4.0999999999999996</v>
      </c>
      <c r="E202" s="374">
        <v>20150217</v>
      </c>
      <c r="F202" s="374" t="s">
        <v>770</v>
      </c>
      <c r="G202" s="374" t="s">
        <v>770</v>
      </c>
      <c r="H202" s="374">
        <v>5</v>
      </c>
      <c r="I202" s="374">
        <v>90177</v>
      </c>
      <c r="J202" s="374">
        <v>13</v>
      </c>
      <c r="K202" s="374"/>
      <c r="L202" s="374"/>
      <c r="M202" s="374"/>
      <c r="N202" s="374"/>
      <c r="O202" s="374">
        <v>1</v>
      </c>
      <c r="P202" s="374">
        <v>1</v>
      </c>
      <c r="Q202" s="374">
        <v>2007</v>
      </c>
      <c r="R202" s="374">
        <v>20090313</v>
      </c>
      <c r="S202" s="374">
        <v>20090317</v>
      </c>
      <c r="T202" s="374" t="s">
        <v>1306</v>
      </c>
      <c r="U202" s="374" t="s">
        <v>966</v>
      </c>
      <c r="V202" s="374" t="s">
        <v>1307</v>
      </c>
      <c r="W202" s="374" t="s">
        <v>191</v>
      </c>
      <c r="X202" s="374" t="s">
        <v>192</v>
      </c>
      <c r="Y202" s="374" t="s">
        <v>193</v>
      </c>
      <c r="Z202" s="374" t="s">
        <v>194</v>
      </c>
      <c r="AA202" s="374">
        <v>33.28</v>
      </c>
      <c r="AB202" s="374"/>
      <c r="AC202" s="374" t="s">
        <v>195</v>
      </c>
      <c r="AD202" s="374">
        <v>5000</v>
      </c>
      <c r="AE202" s="374">
        <v>43408</v>
      </c>
      <c r="AF202" s="374">
        <v>0</v>
      </c>
      <c r="AG202" s="374">
        <v>345</v>
      </c>
      <c r="AH202" s="374">
        <v>5000</v>
      </c>
      <c r="AI202" s="374">
        <v>222527</v>
      </c>
      <c r="AJ202" s="374">
        <v>0</v>
      </c>
      <c r="AK202" s="374">
        <v>5403</v>
      </c>
      <c r="AL202" s="374" t="s">
        <v>316</v>
      </c>
      <c r="AM202" s="374">
        <v>5.8999999999999999E-3</v>
      </c>
      <c r="AN202" s="374">
        <v>13</v>
      </c>
      <c r="AO202" s="374">
        <v>510</v>
      </c>
      <c r="AP202" s="374"/>
      <c r="AQ202" s="374" t="s">
        <v>1308</v>
      </c>
      <c r="AR202" s="374" t="s">
        <v>1309</v>
      </c>
      <c r="AS202" s="374" t="s">
        <v>967</v>
      </c>
      <c r="AT202" s="374" t="s">
        <v>2557</v>
      </c>
      <c r="AU202" s="374" t="s">
        <v>776</v>
      </c>
      <c r="AV202" s="374" t="s">
        <v>545</v>
      </c>
      <c r="AW202" s="374" t="s">
        <v>1311</v>
      </c>
      <c r="AX202" s="374" t="s">
        <v>195</v>
      </c>
      <c r="BB202"/>
      <c r="BC202" t="s">
        <v>1365</v>
      </c>
      <c r="BD202" s="428" t="s">
        <v>2223</v>
      </c>
    </row>
    <row r="203" spans="3:56" x14ac:dyDescent="0.3">
      <c r="C203" s="374" t="s">
        <v>188</v>
      </c>
      <c r="D203" s="374">
        <v>4.0999999999999996</v>
      </c>
      <c r="E203" s="374">
        <v>20150217</v>
      </c>
      <c r="F203" s="374" t="s">
        <v>770</v>
      </c>
      <c r="G203" s="374" t="s">
        <v>770</v>
      </c>
      <c r="H203" s="374">
        <v>5</v>
      </c>
      <c r="I203" s="374">
        <v>90178</v>
      </c>
      <c r="J203" s="374">
        <v>13</v>
      </c>
      <c r="K203" s="374"/>
      <c r="L203" s="374"/>
      <c r="M203" s="374"/>
      <c r="N203" s="374"/>
      <c r="O203" s="374">
        <v>1</v>
      </c>
      <c r="P203" s="374">
        <v>1</v>
      </c>
      <c r="Q203" s="374">
        <v>2007</v>
      </c>
      <c r="R203" s="374">
        <v>20090316</v>
      </c>
      <c r="S203" s="374">
        <v>20090325</v>
      </c>
      <c r="T203" s="374" t="s">
        <v>952</v>
      </c>
      <c r="U203" s="374" t="s">
        <v>966</v>
      </c>
      <c r="V203" s="374" t="s">
        <v>953</v>
      </c>
      <c r="W203" s="374" t="s">
        <v>191</v>
      </c>
      <c r="X203" s="374" t="s">
        <v>192</v>
      </c>
      <c r="Y203" s="374" t="s">
        <v>193</v>
      </c>
      <c r="Z203" s="374" t="s">
        <v>194</v>
      </c>
      <c r="AA203" s="374">
        <v>32.03</v>
      </c>
      <c r="AB203" s="374"/>
      <c r="AC203" s="374" t="s">
        <v>195</v>
      </c>
      <c r="AD203" s="374">
        <v>5500</v>
      </c>
      <c r="AE203" s="374">
        <v>41819</v>
      </c>
      <c r="AF203" s="374">
        <v>500</v>
      </c>
      <c r="AG203" s="374">
        <v>698</v>
      </c>
      <c r="AH203" s="374">
        <v>5500</v>
      </c>
      <c r="AI203" s="374">
        <v>270581</v>
      </c>
      <c r="AJ203" s="374"/>
      <c r="AK203" s="374"/>
      <c r="AL203" s="374" t="s">
        <v>316</v>
      </c>
      <c r="AM203" s="374">
        <v>1.67E-2</v>
      </c>
      <c r="AN203" s="374">
        <v>25</v>
      </c>
      <c r="AO203" s="374">
        <v>540</v>
      </c>
      <c r="AP203" s="374"/>
      <c r="AQ203" s="374"/>
      <c r="AR203" s="374" t="s">
        <v>954</v>
      </c>
      <c r="AS203" s="374" t="s">
        <v>967</v>
      </c>
      <c r="AT203" s="374" t="s">
        <v>955</v>
      </c>
      <c r="AU203" s="374" t="s">
        <v>776</v>
      </c>
      <c r="AV203" s="374" t="s">
        <v>545</v>
      </c>
      <c r="AW203" s="374" t="s">
        <v>921</v>
      </c>
      <c r="AX203" s="374" t="s">
        <v>195</v>
      </c>
      <c r="BB203"/>
      <c r="BC203" t="s">
        <v>1365</v>
      </c>
      <c r="BD203" s="428" t="s">
        <v>2224</v>
      </c>
    </row>
    <row r="204" spans="3:56" x14ac:dyDescent="0.3">
      <c r="C204" s="374" t="s">
        <v>188</v>
      </c>
      <c r="D204" s="374">
        <v>4.0999999999999996</v>
      </c>
      <c r="E204" s="374">
        <v>20150217</v>
      </c>
      <c r="F204" s="374" t="s">
        <v>770</v>
      </c>
      <c r="G204" s="374" t="s">
        <v>770</v>
      </c>
      <c r="H204" s="374">
        <v>5</v>
      </c>
      <c r="I204" s="374">
        <v>90187</v>
      </c>
      <c r="J204" s="374">
        <v>13</v>
      </c>
      <c r="K204" s="374"/>
      <c r="L204" s="374"/>
      <c r="M204" s="374" t="s">
        <v>258</v>
      </c>
      <c r="N204" s="374" t="s">
        <v>617</v>
      </c>
      <c r="O204" s="374">
        <v>1</v>
      </c>
      <c r="P204" s="374">
        <v>1</v>
      </c>
      <c r="Q204" s="374">
        <v>2007</v>
      </c>
      <c r="R204" s="374">
        <v>20081107</v>
      </c>
      <c r="S204" s="374">
        <v>20081107</v>
      </c>
      <c r="T204" s="374" t="s">
        <v>922</v>
      </c>
      <c r="U204" s="374" t="s">
        <v>923</v>
      </c>
      <c r="V204" s="374" t="s">
        <v>924</v>
      </c>
      <c r="W204" s="374" t="s">
        <v>191</v>
      </c>
      <c r="X204" s="374" t="s">
        <v>192</v>
      </c>
      <c r="Y204" s="374" t="s">
        <v>214</v>
      </c>
      <c r="Z204" s="374" t="s">
        <v>194</v>
      </c>
      <c r="AA204" s="374">
        <v>47.95</v>
      </c>
      <c r="AB204" s="374"/>
      <c r="AC204" s="374" t="s">
        <v>195</v>
      </c>
      <c r="AD204" s="374">
        <v>5500</v>
      </c>
      <c r="AE204" s="374">
        <v>82691</v>
      </c>
      <c r="AF204" s="374"/>
      <c r="AG204" s="374"/>
      <c r="AH204" s="374">
        <v>5500</v>
      </c>
      <c r="AI204" s="374">
        <v>1364</v>
      </c>
      <c r="AJ204" s="374"/>
      <c r="AK204" s="374"/>
      <c r="AL204" s="374" t="s">
        <v>316</v>
      </c>
      <c r="AM204" s="374">
        <v>1.6199999999999999E-2</v>
      </c>
      <c r="AN204" s="374">
        <v>118</v>
      </c>
      <c r="AO204" s="374">
        <v>1109</v>
      </c>
      <c r="AP204" s="374"/>
      <c r="AQ204" s="374" t="s">
        <v>1312</v>
      </c>
      <c r="AR204" s="374" t="s">
        <v>925</v>
      </c>
      <c r="AS204" s="374" t="s">
        <v>926</v>
      </c>
      <c r="AT204" s="374" t="s">
        <v>926</v>
      </c>
      <c r="AU204" s="374" t="s">
        <v>776</v>
      </c>
      <c r="AV204" s="374" t="s">
        <v>545</v>
      </c>
      <c r="AW204" s="374" t="s">
        <v>921</v>
      </c>
      <c r="AX204" s="374" t="s">
        <v>195</v>
      </c>
      <c r="BB204"/>
      <c r="BC204" t="s">
        <v>1365</v>
      </c>
      <c r="BD204" s="428" t="s">
        <v>2226</v>
      </c>
    </row>
    <row r="205" spans="3:56" x14ac:dyDescent="0.3">
      <c r="C205" s="374" t="s">
        <v>188</v>
      </c>
      <c r="D205" s="374">
        <v>4.0999999999999996</v>
      </c>
      <c r="E205" s="374">
        <v>20150217</v>
      </c>
      <c r="F205" s="374" t="s">
        <v>770</v>
      </c>
      <c r="G205" s="374" t="s">
        <v>770</v>
      </c>
      <c r="H205" s="374">
        <v>5</v>
      </c>
      <c r="I205" s="374">
        <v>90188</v>
      </c>
      <c r="J205" s="374">
        <v>13</v>
      </c>
      <c r="K205" s="374"/>
      <c r="L205" s="374"/>
      <c r="M205" s="374"/>
      <c r="N205" s="374"/>
      <c r="O205" s="374">
        <v>1</v>
      </c>
      <c r="P205" s="374">
        <v>1</v>
      </c>
      <c r="Q205" s="374">
        <v>2007</v>
      </c>
      <c r="R205" s="374">
        <v>20080729</v>
      </c>
      <c r="S205" s="374">
        <v>20080809</v>
      </c>
      <c r="T205" s="374" t="s">
        <v>914</v>
      </c>
      <c r="U205" s="374" t="s">
        <v>915</v>
      </c>
      <c r="V205" s="374" t="s">
        <v>916</v>
      </c>
      <c r="W205" s="374" t="s">
        <v>213</v>
      </c>
      <c r="X205" s="374" t="s">
        <v>192</v>
      </c>
      <c r="Y205" s="374" t="s">
        <v>927</v>
      </c>
      <c r="Z205" s="374" t="s">
        <v>237</v>
      </c>
      <c r="AA205" s="374">
        <v>6.92</v>
      </c>
      <c r="AB205" s="374"/>
      <c r="AC205" s="374" t="s">
        <v>316</v>
      </c>
      <c r="AD205" s="374">
        <v>5500</v>
      </c>
      <c r="AE205" s="374">
        <v>107788</v>
      </c>
      <c r="AF205" s="374">
        <v>500</v>
      </c>
      <c r="AG205" s="374">
        <v>218</v>
      </c>
      <c r="AH205" s="374">
        <v>5500</v>
      </c>
      <c r="AI205" s="374">
        <v>38441</v>
      </c>
      <c r="AJ205" s="374">
        <v>500</v>
      </c>
      <c r="AK205" s="374">
        <v>1548</v>
      </c>
      <c r="AL205" s="374" t="s">
        <v>316</v>
      </c>
      <c r="AM205" s="374">
        <v>0.01</v>
      </c>
      <c r="AN205" s="374">
        <v>14</v>
      </c>
      <c r="AO205" s="374">
        <v>500</v>
      </c>
      <c r="AP205" s="374"/>
      <c r="AQ205" s="374" t="s">
        <v>1313</v>
      </c>
      <c r="AR205" s="374" t="s">
        <v>918</v>
      </c>
      <c r="AS205" s="374" t="s">
        <v>919</v>
      </c>
      <c r="AT205" s="374" t="s">
        <v>920</v>
      </c>
      <c r="AU205" s="374" t="s">
        <v>776</v>
      </c>
      <c r="AV205" s="374" t="s">
        <v>545</v>
      </c>
      <c r="AW205" s="374" t="s">
        <v>921</v>
      </c>
      <c r="AX205" s="374" t="s">
        <v>195</v>
      </c>
      <c r="BB205"/>
      <c r="BC205" t="s">
        <v>1365</v>
      </c>
      <c r="BD205" s="428" t="s">
        <v>2220</v>
      </c>
    </row>
    <row r="206" spans="3:56" x14ac:dyDescent="0.3">
      <c r="C206" s="374" t="s">
        <v>188</v>
      </c>
      <c r="D206" s="374">
        <v>4.0999999999999996</v>
      </c>
      <c r="E206" s="374">
        <v>20150217</v>
      </c>
      <c r="F206" s="374" t="s">
        <v>770</v>
      </c>
      <c r="G206" s="374" t="s">
        <v>770</v>
      </c>
      <c r="H206" s="374">
        <v>5</v>
      </c>
      <c r="I206" s="374">
        <v>90189</v>
      </c>
      <c r="J206" s="374">
        <v>13</v>
      </c>
      <c r="K206" s="374"/>
      <c r="L206" s="374"/>
      <c r="M206" s="374" t="s">
        <v>258</v>
      </c>
      <c r="N206" s="374" t="s">
        <v>620</v>
      </c>
      <c r="O206" s="374">
        <v>1</v>
      </c>
      <c r="P206" s="374">
        <v>1</v>
      </c>
      <c r="Q206" s="374">
        <v>2007</v>
      </c>
      <c r="R206" s="374">
        <v>20090214</v>
      </c>
      <c r="S206" s="374">
        <v>20090302</v>
      </c>
      <c r="T206" s="374" t="s">
        <v>922</v>
      </c>
      <c r="U206" s="374" t="s">
        <v>923</v>
      </c>
      <c r="V206" s="374" t="s">
        <v>924</v>
      </c>
      <c r="W206" s="374" t="s">
        <v>191</v>
      </c>
      <c r="X206" s="374" t="s">
        <v>192</v>
      </c>
      <c r="Y206" s="374" t="s">
        <v>214</v>
      </c>
      <c r="Z206" s="374" t="s">
        <v>194</v>
      </c>
      <c r="AA206" s="374">
        <v>43.57</v>
      </c>
      <c r="AB206" s="374"/>
      <c r="AC206" s="374" t="s">
        <v>195</v>
      </c>
      <c r="AD206" s="374">
        <v>5500</v>
      </c>
      <c r="AE206" s="374">
        <v>104073</v>
      </c>
      <c r="AF206" s="374">
        <v>500</v>
      </c>
      <c r="AG206" s="374">
        <v>3529</v>
      </c>
      <c r="AH206" s="374"/>
      <c r="AI206" s="374"/>
      <c r="AJ206" s="374"/>
      <c r="AK206" s="374"/>
      <c r="AL206" s="374" t="s">
        <v>316</v>
      </c>
      <c r="AM206" s="374">
        <v>3.2800000000000003E-2</v>
      </c>
      <c r="AN206" s="374">
        <v>199</v>
      </c>
      <c r="AO206" s="374">
        <v>1849</v>
      </c>
      <c r="AP206" s="374"/>
      <c r="AQ206" s="374" t="s">
        <v>1314</v>
      </c>
      <c r="AR206" s="374" t="s">
        <v>925</v>
      </c>
      <c r="AS206" s="374" t="s">
        <v>926</v>
      </c>
      <c r="AT206" s="374" t="s">
        <v>926</v>
      </c>
      <c r="AU206" s="374" t="s">
        <v>776</v>
      </c>
      <c r="AV206" s="374" t="s">
        <v>545</v>
      </c>
      <c r="AW206" s="374" t="s">
        <v>921</v>
      </c>
      <c r="AX206" s="374" t="s">
        <v>195</v>
      </c>
      <c r="BB206"/>
      <c r="BC206" t="s">
        <v>1365</v>
      </c>
      <c r="BD206" s="428" t="s">
        <v>2230</v>
      </c>
    </row>
    <row r="207" spans="3:56" x14ac:dyDescent="0.3">
      <c r="C207" s="374" t="s">
        <v>188</v>
      </c>
      <c r="D207" s="374">
        <v>4.0999999999999996</v>
      </c>
      <c r="E207" s="374">
        <v>20150217</v>
      </c>
      <c r="F207" s="374" t="s">
        <v>770</v>
      </c>
      <c r="G207" s="374" t="s">
        <v>770</v>
      </c>
      <c r="H207" s="374">
        <v>5</v>
      </c>
      <c r="I207" s="374">
        <v>90190</v>
      </c>
      <c r="J207" s="374">
        <v>13</v>
      </c>
      <c r="K207" s="374"/>
      <c r="L207" s="374"/>
      <c r="M207" s="374" t="s">
        <v>258</v>
      </c>
      <c r="N207" s="374" t="s">
        <v>622</v>
      </c>
      <c r="O207" s="374">
        <v>1</v>
      </c>
      <c r="P207" s="374">
        <v>1</v>
      </c>
      <c r="Q207" s="374">
        <v>2007</v>
      </c>
      <c r="R207" s="374">
        <v>20090206</v>
      </c>
      <c r="S207" s="374">
        <v>20090206</v>
      </c>
      <c r="T207" s="374" t="s">
        <v>922</v>
      </c>
      <c r="U207" s="374" t="s">
        <v>923</v>
      </c>
      <c r="V207" s="374" t="s">
        <v>924</v>
      </c>
      <c r="W207" s="374" t="s">
        <v>191</v>
      </c>
      <c r="X207" s="374" t="s">
        <v>192</v>
      </c>
      <c r="Y207" s="374" t="s">
        <v>214</v>
      </c>
      <c r="Z207" s="374" t="s">
        <v>194</v>
      </c>
      <c r="AA207" s="374">
        <v>35.549999999999997</v>
      </c>
      <c r="AB207" s="374"/>
      <c r="AC207" s="374" t="s">
        <v>195</v>
      </c>
      <c r="AD207" s="374">
        <v>5500</v>
      </c>
      <c r="AE207" s="374">
        <v>92537</v>
      </c>
      <c r="AF207" s="374">
        <v>500</v>
      </c>
      <c r="AG207" s="374">
        <v>2736</v>
      </c>
      <c r="AH207" s="374">
        <v>5500</v>
      </c>
      <c r="AI207" s="374">
        <v>6673</v>
      </c>
      <c r="AJ207" s="374">
        <v>500</v>
      </c>
      <c r="AK207" s="374">
        <v>1374</v>
      </c>
      <c r="AL207" s="374" t="s">
        <v>316</v>
      </c>
      <c r="AM207" s="374">
        <v>7.7899999999999997E-2</v>
      </c>
      <c r="AN207" s="374">
        <v>193</v>
      </c>
      <c r="AO207" s="374">
        <v>1284</v>
      </c>
      <c r="AP207" s="374"/>
      <c r="AQ207" s="374" t="s">
        <v>1315</v>
      </c>
      <c r="AR207" s="374" t="s">
        <v>925</v>
      </c>
      <c r="AS207" s="374" t="s">
        <v>926</v>
      </c>
      <c r="AT207" s="374" t="s">
        <v>926</v>
      </c>
      <c r="AU207" s="374" t="s">
        <v>776</v>
      </c>
      <c r="AV207" s="374" t="s">
        <v>545</v>
      </c>
      <c r="AW207" s="374" t="s">
        <v>921</v>
      </c>
      <c r="AX207" s="374" t="s">
        <v>195</v>
      </c>
      <c r="BB207"/>
      <c r="BC207" t="s">
        <v>1365</v>
      </c>
      <c r="BD207" s="428" t="s">
        <v>2225</v>
      </c>
    </row>
    <row r="208" spans="3:56" x14ac:dyDescent="0.3">
      <c r="C208" s="374" t="s">
        <v>188</v>
      </c>
      <c r="D208" s="374">
        <v>4.0999999999999996</v>
      </c>
      <c r="E208" s="374">
        <v>20150217</v>
      </c>
      <c r="F208" s="374" t="s">
        <v>770</v>
      </c>
      <c r="G208" s="374" t="s">
        <v>770</v>
      </c>
      <c r="H208" s="374">
        <v>5</v>
      </c>
      <c r="I208" s="374">
        <v>90193</v>
      </c>
      <c r="J208" s="374">
        <v>13</v>
      </c>
      <c r="K208" s="374"/>
      <c r="L208" s="374"/>
      <c r="M208" s="374"/>
      <c r="N208" s="374"/>
      <c r="O208" s="374">
        <v>1</v>
      </c>
      <c r="P208" s="374">
        <v>1</v>
      </c>
      <c r="Q208" s="374">
        <v>2008</v>
      </c>
      <c r="R208" s="374">
        <v>20091030</v>
      </c>
      <c r="S208" s="374">
        <v>20091101</v>
      </c>
      <c r="T208" s="374" t="s">
        <v>934</v>
      </c>
      <c r="U208" s="374" t="s">
        <v>937</v>
      </c>
      <c r="V208" s="374" t="s">
        <v>935</v>
      </c>
      <c r="W208" s="374" t="s">
        <v>191</v>
      </c>
      <c r="X208" s="374" t="s">
        <v>192</v>
      </c>
      <c r="Y208" s="374" t="s">
        <v>193</v>
      </c>
      <c r="Z208" s="374" t="s">
        <v>194</v>
      </c>
      <c r="AA208" s="374">
        <v>56.28</v>
      </c>
      <c r="AB208" s="374"/>
      <c r="AC208" s="374" t="s">
        <v>195</v>
      </c>
      <c r="AD208" s="374">
        <v>5000</v>
      </c>
      <c r="AE208" s="374">
        <v>49845</v>
      </c>
      <c r="AF208" s="374"/>
      <c r="AG208" s="374"/>
      <c r="AH208" s="374">
        <v>5000</v>
      </c>
      <c r="AI208" s="374">
        <v>259204</v>
      </c>
      <c r="AJ208" s="374">
        <v>0</v>
      </c>
      <c r="AK208" s="374">
        <v>508</v>
      </c>
      <c r="AL208" s="374" t="s">
        <v>316</v>
      </c>
      <c r="AM208" s="374">
        <v>2.7E-2</v>
      </c>
      <c r="AN208" s="374">
        <v>92</v>
      </c>
      <c r="AO208" s="374">
        <v>295</v>
      </c>
      <c r="AP208" s="374"/>
      <c r="AQ208" s="374"/>
      <c r="AR208" s="374" t="s">
        <v>936</v>
      </c>
      <c r="AS208" s="374" t="s">
        <v>938</v>
      </c>
      <c r="AT208" s="374" t="s">
        <v>936</v>
      </c>
      <c r="AU208" s="374" t="s">
        <v>776</v>
      </c>
      <c r="AV208" s="374" t="s">
        <v>545</v>
      </c>
      <c r="AW208" s="374" t="s">
        <v>921</v>
      </c>
      <c r="AX208" s="374" t="s">
        <v>195</v>
      </c>
      <c r="BB208"/>
      <c r="BC208" t="s">
        <v>1365</v>
      </c>
      <c r="BD208" s="428" t="s">
        <v>2221</v>
      </c>
    </row>
    <row r="209" spans="3:56" x14ac:dyDescent="0.3">
      <c r="C209" s="374" t="s">
        <v>188</v>
      </c>
      <c r="D209" s="374">
        <v>4.0999999999999996</v>
      </c>
      <c r="E209" s="374">
        <v>20150217</v>
      </c>
      <c r="F209" s="374" t="s">
        <v>770</v>
      </c>
      <c r="G209" s="374" t="s">
        <v>770</v>
      </c>
      <c r="H209" s="374">
        <v>5</v>
      </c>
      <c r="I209" s="374">
        <v>90194</v>
      </c>
      <c r="J209" s="374">
        <v>13</v>
      </c>
      <c r="K209" s="374"/>
      <c r="L209" s="374"/>
      <c r="M209" s="374"/>
      <c r="N209" s="374"/>
      <c r="O209" s="374">
        <v>1</v>
      </c>
      <c r="P209" s="374">
        <v>1</v>
      </c>
      <c r="Q209" s="374">
        <v>2008</v>
      </c>
      <c r="R209" s="374">
        <v>20100128</v>
      </c>
      <c r="S209" s="374">
        <v>20100128</v>
      </c>
      <c r="T209" s="374" t="s">
        <v>928</v>
      </c>
      <c r="U209" s="374" t="s">
        <v>941</v>
      </c>
      <c r="V209" s="374" t="s">
        <v>930</v>
      </c>
      <c r="W209" s="374" t="s">
        <v>191</v>
      </c>
      <c r="X209" s="374" t="s">
        <v>192</v>
      </c>
      <c r="Y209" s="374" t="s">
        <v>193</v>
      </c>
      <c r="Z209" s="374" t="s">
        <v>194</v>
      </c>
      <c r="AA209" s="374">
        <v>38.57</v>
      </c>
      <c r="AB209" s="374"/>
      <c r="AC209" s="374" t="s">
        <v>195</v>
      </c>
      <c r="AD209" s="374">
        <v>5500</v>
      </c>
      <c r="AE209" s="374">
        <v>34885</v>
      </c>
      <c r="AF209" s="374"/>
      <c r="AG209" s="374"/>
      <c r="AH209" s="374">
        <v>5500</v>
      </c>
      <c r="AI209" s="374">
        <v>649129</v>
      </c>
      <c r="AJ209" s="374"/>
      <c r="AK209" s="374"/>
      <c r="AL209" s="374" t="s">
        <v>316</v>
      </c>
      <c r="AM209" s="374">
        <v>3.5999999999999999E-3</v>
      </c>
      <c r="AN209" s="374">
        <v>34</v>
      </c>
      <c r="AO209" s="374">
        <v>500</v>
      </c>
      <c r="AP209" s="374"/>
      <c r="AQ209" s="374"/>
      <c r="AR209" s="374" t="s">
        <v>931</v>
      </c>
      <c r="AS209" s="374" t="s">
        <v>943</v>
      </c>
      <c r="AT209" s="374" t="s">
        <v>1847</v>
      </c>
      <c r="AU209" s="374" t="s">
        <v>776</v>
      </c>
      <c r="AV209" s="374" t="s">
        <v>545</v>
      </c>
      <c r="AW209" s="374" t="s">
        <v>921</v>
      </c>
      <c r="AX209" s="374" t="s">
        <v>195</v>
      </c>
      <c r="BB209"/>
      <c r="BC209" t="s">
        <v>1365</v>
      </c>
      <c r="BD209" s="428" t="s">
        <v>2227</v>
      </c>
    </row>
    <row r="210" spans="3:56" x14ac:dyDescent="0.3">
      <c r="C210" s="374" t="s">
        <v>188</v>
      </c>
      <c r="D210" s="374">
        <v>4.0999999999999996</v>
      </c>
      <c r="E210" s="374">
        <v>20150217</v>
      </c>
      <c r="F210" s="374" t="s">
        <v>770</v>
      </c>
      <c r="G210" s="374" t="s">
        <v>770</v>
      </c>
      <c r="H210" s="374">
        <v>5</v>
      </c>
      <c r="I210" s="374">
        <v>90196</v>
      </c>
      <c r="J210" s="374">
        <v>13</v>
      </c>
      <c r="K210" s="374"/>
      <c r="L210" s="374"/>
      <c r="M210" s="374"/>
      <c r="N210" s="374"/>
      <c r="O210" s="374">
        <v>1</v>
      </c>
      <c r="P210" s="374">
        <v>1</v>
      </c>
      <c r="Q210" s="374">
        <v>2008</v>
      </c>
      <c r="R210" s="374">
        <v>20100331</v>
      </c>
      <c r="S210" s="374">
        <v>20100408</v>
      </c>
      <c r="T210" s="374" t="s">
        <v>934</v>
      </c>
      <c r="U210" s="374" t="s">
        <v>937</v>
      </c>
      <c r="V210" s="374" t="s">
        <v>935</v>
      </c>
      <c r="W210" s="374" t="s">
        <v>191</v>
      </c>
      <c r="X210" s="374" t="s">
        <v>192</v>
      </c>
      <c r="Y210" s="374" t="s">
        <v>193</v>
      </c>
      <c r="Z210" s="374" t="s">
        <v>237</v>
      </c>
      <c r="AA210" s="374">
        <v>54.26</v>
      </c>
      <c r="AB210" s="374"/>
      <c r="AC210" s="374" t="s">
        <v>195</v>
      </c>
      <c r="AD210" s="374">
        <v>5000</v>
      </c>
      <c r="AE210" s="374">
        <v>43649</v>
      </c>
      <c r="AF210" s="374"/>
      <c r="AG210" s="374"/>
      <c r="AH210" s="374">
        <v>5000</v>
      </c>
      <c r="AI210" s="374">
        <v>387385</v>
      </c>
      <c r="AJ210" s="374"/>
      <c r="AK210" s="374"/>
      <c r="AL210" s="374" t="s">
        <v>196</v>
      </c>
      <c r="AM210" s="374">
        <v>3.7000000000000002E-3</v>
      </c>
      <c r="AN210" s="374">
        <v>31</v>
      </c>
      <c r="AO210" s="374">
        <v>538</v>
      </c>
      <c r="AP210" s="374"/>
      <c r="AQ210" s="374"/>
      <c r="AR210" s="374" t="s">
        <v>936</v>
      </c>
      <c r="AS210" s="374" t="s">
        <v>938</v>
      </c>
      <c r="AT210" s="374" t="s">
        <v>936</v>
      </c>
      <c r="AU210" s="374" t="s">
        <v>776</v>
      </c>
      <c r="AV210" s="374" t="s">
        <v>545</v>
      </c>
      <c r="AW210" s="374" t="s">
        <v>921</v>
      </c>
      <c r="AX210" s="374" t="s">
        <v>195</v>
      </c>
      <c r="BB210"/>
      <c r="BC210" t="s">
        <v>1365</v>
      </c>
      <c r="BD210" s="428" t="s">
        <v>2228</v>
      </c>
    </row>
    <row r="211" spans="3:56" x14ac:dyDescent="0.3">
      <c r="C211" s="374" t="s">
        <v>188</v>
      </c>
      <c r="D211" s="374">
        <v>4.0999999999999996</v>
      </c>
      <c r="E211" s="374">
        <v>20150217</v>
      </c>
      <c r="F211" s="374" t="s">
        <v>770</v>
      </c>
      <c r="G211" s="374" t="s">
        <v>770</v>
      </c>
      <c r="H211" s="374">
        <v>5</v>
      </c>
      <c r="I211" s="374">
        <v>90197</v>
      </c>
      <c r="J211" s="374">
        <v>13</v>
      </c>
      <c r="K211" s="374"/>
      <c r="L211" s="374"/>
      <c r="M211" s="374"/>
      <c r="N211" s="374"/>
      <c r="O211" s="374">
        <v>1</v>
      </c>
      <c r="P211" s="374">
        <v>1</v>
      </c>
      <c r="Q211" s="374">
        <v>2008</v>
      </c>
      <c r="R211" s="374">
        <v>20100205</v>
      </c>
      <c r="S211" s="374">
        <v>20100208</v>
      </c>
      <c r="T211" s="374" t="s">
        <v>934</v>
      </c>
      <c r="U211" s="374" t="s">
        <v>937</v>
      </c>
      <c r="V211" s="374" t="s">
        <v>935</v>
      </c>
      <c r="W211" s="374" t="s">
        <v>191</v>
      </c>
      <c r="X211" s="374" t="s">
        <v>192</v>
      </c>
      <c r="Y211" s="374" t="s">
        <v>193</v>
      </c>
      <c r="Z211" s="374" t="s">
        <v>237</v>
      </c>
      <c r="AA211" s="374">
        <v>50.06</v>
      </c>
      <c r="AB211" s="374"/>
      <c r="AC211" s="374" t="s">
        <v>195</v>
      </c>
      <c r="AD211" s="374">
        <v>5000</v>
      </c>
      <c r="AE211" s="374">
        <v>55897</v>
      </c>
      <c r="AF211" s="374"/>
      <c r="AG211" s="374"/>
      <c r="AH211" s="374">
        <v>5000</v>
      </c>
      <c r="AI211" s="374">
        <v>249743</v>
      </c>
      <c r="AJ211" s="374"/>
      <c r="AK211" s="374"/>
      <c r="AL211" s="374" t="s">
        <v>196</v>
      </c>
      <c r="AM211" s="374"/>
      <c r="AN211" s="374">
        <v>31</v>
      </c>
      <c r="AO211" s="374">
        <v>614</v>
      </c>
      <c r="AP211" s="374"/>
      <c r="AQ211" s="374"/>
      <c r="AR211" s="374" t="s">
        <v>936</v>
      </c>
      <c r="AS211" s="374" t="s">
        <v>938</v>
      </c>
      <c r="AT211" s="374" t="s">
        <v>936</v>
      </c>
      <c r="AU211" s="374" t="s">
        <v>776</v>
      </c>
      <c r="AV211" s="374" t="s">
        <v>545</v>
      </c>
      <c r="AW211" s="374" t="s">
        <v>921</v>
      </c>
      <c r="AX211" s="374" t="s">
        <v>195</v>
      </c>
      <c r="BB211"/>
      <c r="BC211" t="s">
        <v>1365</v>
      </c>
      <c r="BD211" s="428" t="s">
        <v>2229</v>
      </c>
    </row>
    <row r="212" spans="3:56" x14ac:dyDescent="0.3">
      <c r="C212" s="374" t="s">
        <v>188</v>
      </c>
      <c r="D212" s="374">
        <v>4.0999999999999996</v>
      </c>
      <c r="E212" s="374">
        <v>20150217</v>
      </c>
      <c r="F212" s="374" t="s">
        <v>770</v>
      </c>
      <c r="G212" s="374" t="s">
        <v>770</v>
      </c>
      <c r="H212" s="374">
        <v>5</v>
      </c>
      <c r="I212" s="374">
        <v>90199</v>
      </c>
      <c r="J212" s="374">
        <v>12</v>
      </c>
      <c r="K212" s="374"/>
      <c r="L212" s="374"/>
      <c r="M212" s="374"/>
      <c r="N212" s="374"/>
      <c r="O212" s="374">
        <v>1</v>
      </c>
      <c r="P212" s="374">
        <v>3</v>
      </c>
      <c r="Q212" s="374">
        <v>2008</v>
      </c>
      <c r="R212" s="374">
        <v>20090511</v>
      </c>
      <c r="S212" s="374">
        <v>20090520</v>
      </c>
      <c r="T212" s="374" t="s">
        <v>771</v>
      </c>
      <c r="U212" s="374" t="s">
        <v>772</v>
      </c>
      <c r="V212" s="374" t="s">
        <v>773</v>
      </c>
      <c r="W212" s="374" t="s">
        <v>213</v>
      </c>
      <c r="X212" s="374" t="s">
        <v>192</v>
      </c>
      <c r="Y212" s="374" t="s">
        <v>193</v>
      </c>
      <c r="Z212" s="374" t="s">
        <v>237</v>
      </c>
      <c r="AA212" s="374">
        <v>5.88</v>
      </c>
      <c r="AB212" s="374"/>
      <c r="AC212" s="374" t="s">
        <v>195</v>
      </c>
      <c r="AD212" s="374">
        <v>5000</v>
      </c>
      <c r="AE212" s="374">
        <v>225164</v>
      </c>
      <c r="AF212" s="374">
        <v>0</v>
      </c>
      <c r="AG212" s="374">
        <v>388</v>
      </c>
      <c r="AH212" s="374">
        <v>5000</v>
      </c>
      <c r="AI212" s="374">
        <v>5331899</v>
      </c>
      <c r="AJ212" s="374">
        <v>0</v>
      </c>
      <c r="AK212" s="374">
        <v>108767</v>
      </c>
      <c r="AL212" s="374" t="s">
        <v>316</v>
      </c>
      <c r="AM212" s="374">
        <v>1.0200000000000001E-2</v>
      </c>
      <c r="AN212" s="374">
        <v>27</v>
      </c>
      <c r="AO212" s="374">
        <v>588</v>
      </c>
      <c r="AP212" s="374"/>
      <c r="AQ212" s="374"/>
      <c r="AR212" s="374" t="s">
        <v>774</v>
      </c>
      <c r="AS212" s="374" t="s">
        <v>775</v>
      </c>
      <c r="AT212" s="374" t="s">
        <v>775</v>
      </c>
      <c r="AU212" s="374" t="s">
        <v>776</v>
      </c>
      <c r="AV212" s="374" t="s">
        <v>545</v>
      </c>
      <c r="AW212" s="374" t="s">
        <v>777</v>
      </c>
      <c r="AX212" s="374" t="s">
        <v>195</v>
      </c>
      <c r="BB212"/>
      <c r="BC212" t="s">
        <v>1365</v>
      </c>
      <c r="BD212" s="428" t="s">
        <v>1734</v>
      </c>
    </row>
    <row r="213" spans="3:56" x14ac:dyDescent="0.3">
      <c r="C213" s="374" t="s">
        <v>188</v>
      </c>
      <c r="D213" s="374">
        <v>4.0999999999999996</v>
      </c>
      <c r="E213" s="374">
        <v>20150217</v>
      </c>
      <c r="F213" s="374" t="s">
        <v>770</v>
      </c>
      <c r="G213" s="374" t="s">
        <v>770</v>
      </c>
      <c r="H213" s="374">
        <v>5</v>
      </c>
      <c r="I213" s="374">
        <v>90237</v>
      </c>
      <c r="J213" s="374">
        <v>13</v>
      </c>
      <c r="K213" s="374"/>
      <c r="L213" s="374"/>
      <c r="M213" s="374" t="s">
        <v>258</v>
      </c>
      <c r="N213" s="374" t="s">
        <v>1645</v>
      </c>
      <c r="O213" s="374">
        <v>1</v>
      </c>
      <c r="P213" s="374">
        <v>1</v>
      </c>
      <c r="Q213" s="374">
        <v>2008</v>
      </c>
      <c r="R213" s="374">
        <v>20100122</v>
      </c>
      <c r="S213" s="374">
        <v>20100205</v>
      </c>
      <c r="T213" s="374" t="s">
        <v>922</v>
      </c>
      <c r="U213" s="374" t="s">
        <v>923</v>
      </c>
      <c r="V213" s="374" t="s">
        <v>924</v>
      </c>
      <c r="W213" s="374" t="s">
        <v>191</v>
      </c>
      <c r="X213" s="374" t="s">
        <v>192</v>
      </c>
      <c r="Y213" s="374" t="s">
        <v>214</v>
      </c>
      <c r="Z213" s="374" t="s">
        <v>237</v>
      </c>
      <c r="AA213" s="374">
        <v>37.92</v>
      </c>
      <c r="AB213" s="374"/>
      <c r="AC213" s="374" t="s">
        <v>195</v>
      </c>
      <c r="AD213" s="374">
        <v>5500</v>
      </c>
      <c r="AE213" s="374">
        <v>101401</v>
      </c>
      <c r="AF213" s="374">
        <v>500</v>
      </c>
      <c r="AG213" s="374">
        <v>543</v>
      </c>
      <c r="AH213" s="374">
        <v>500</v>
      </c>
      <c r="AI213" s="374">
        <v>1771</v>
      </c>
      <c r="AJ213" s="374"/>
      <c r="AK213" s="374"/>
      <c r="AL213" s="374" t="s">
        <v>196</v>
      </c>
      <c r="AM213" s="374">
        <v>3.0099999999999998E-2</v>
      </c>
      <c r="AN213" s="374">
        <v>189</v>
      </c>
      <c r="AO213" s="374">
        <v>1162</v>
      </c>
      <c r="AP213" s="374"/>
      <c r="AQ213" s="374" t="s">
        <v>1848</v>
      </c>
      <c r="AR213" s="374" t="s">
        <v>925</v>
      </c>
      <c r="AS213" s="374" t="s">
        <v>926</v>
      </c>
      <c r="AT213" s="374" t="s">
        <v>926</v>
      </c>
      <c r="AU213" s="374" t="s">
        <v>776</v>
      </c>
      <c r="AV213" s="374" t="s">
        <v>545</v>
      </c>
      <c r="AW213" s="374" t="s">
        <v>921</v>
      </c>
      <c r="AX213" s="374" t="s">
        <v>195</v>
      </c>
      <c r="BB213"/>
      <c r="BC213" t="s">
        <v>1365</v>
      </c>
      <c r="BD213" s="428" t="s">
        <v>1737</v>
      </c>
    </row>
    <row r="214" spans="3:56" x14ac:dyDescent="0.3">
      <c r="C214" s="374" t="s">
        <v>188</v>
      </c>
      <c r="D214" s="374">
        <v>4.0999999999999996</v>
      </c>
      <c r="E214" s="374">
        <v>20150217</v>
      </c>
      <c r="F214" s="374" t="s">
        <v>770</v>
      </c>
      <c r="G214" s="374" t="s">
        <v>770</v>
      </c>
      <c r="H214" s="374">
        <v>5</v>
      </c>
      <c r="I214" s="374">
        <v>90238</v>
      </c>
      <c r="J214" s="374">
        <v>13</v>
      </c>
      <c r="K214" s="374"/>
      <c r="L214" s="374"/>
      <c r="M214" s="374" t="s">
        <v>258</v>
      </c>
      <c r="N214" s="374" t="s">
        <v>1647</v>
      </c>
      <c r="O214" s="374">
        <v>1</v>
      </c>
      <c r="P214" s="374">
        <v>1</v>
      </c>
      <c r="Q214" s="374">
        <v>2008</v>
      </c>
      <c r="R214" s="374">
        <v>20100303</v>
      </c>
      <c r="S214" s="374">
        <v>20100309</v>
      </c>
      <c r="T214" s="374" t="s">
        <v>922</v>
      </c>
      <c r="U214" s="374" t="s">
        <v>923</v>
      </c>
      <c r="V214" s="374" t="s">
        <v>924</v>
      </c>
      <c r="W214" s="374" t="s">
        <v>191</v>
      </c>
      <c r="X214" s="374" t="s">
        <v>192</v>
      </c>
      <c r="Y214" s="374" t="s">
        <v>214</v>
      </c>
      <c r="Z214" s="374" t="s">
        <v>237</v>
      </c>
      <c r="AA214" s="374">
        <v>47.45</v>
      </c>
      <c r="AB214" s="374"/>
      <c r="AC214" s="374" t="s">
        <v>195</v>
      </c>
      <c r="AD214" s="374">
        <v>5500</v>
      </c>
      <c r="AE214" s="374">
        <v>93527</v>
      </c>
      <c r="AF214" s="374">
        <v>500</v>
      </c>
      <c r="AG214" s="374">
        <v>5558</v>
      </c>
      <c r="AH214" s="374">
        <v>500</v>
      </c>
      <c r="AI214" s="374">
        <v>4109</v>
      </c>
      <c r="AJ214" s="374"/>
      <c r="AK214" s="374"/>
      <c r="AL214" s="374" t="s">
        <v>196</v>
      </c>
      <c r="AM214" s="374">
        <v>7.8899999999999998E-2</v>
      </c>
      <c r="AN214" s="374">
        <v>215</v>
      </c>
      <c r="AO214" s="374">
        <v>1660</v>
      </c>
      <c r="AP214" s="374"/>
      <c r="AQ214" s="374" t="s">
        <v>1849</v>
      </c>
      <c r="AR214" s="374" t="s">
        <v>925</v>
      </c>
      <c r="AS214" s="374" t="s">
        <v>926</v>
      </c>
      <c r="AT214" s="374" t="s">
        <v>926</v>
      </c>
      <c r="AU214" s="374" t="s">
        <v>776</v>
      </c>
      <c r="AV214" s="374" t="s">
        <v>545</v>
      </c>
      <c r="AW214" s="374" t="s">
        <v>921</v>
      </c>
      <c r="AX214" s="374" t="s">
        <v>195</v>
      </c>
      <c r="BB214"/>
      <c r="BC214" t="s">
        <v>1365</v>
      </c>
      <c r="BD214" s="428" t="s">
        <v>1738</v>
      </c>
    </row>
    <row r="215" spans="3:56" x14ac:dyDescent="0.3">
      <c r="C215" s="374" t="s">
        <v>188</v>
      </c>
      <c r="D215" s="374">
        <v>4.0999999999999996</v>
      </c>
      <c r="E215" s="374">
        <v>20150217</v>
      </c>
      <c r="F215" s="374" t="s">
        <v>770</v>
      </c>
      <c r="G215" s="374" t="s">
        <v>770</v>
      </c>
      <c r="H215" s="374">
        <v>5</v>
      </c>
      <c r="I215" s="374">
        <v>90239</v>
      </c>
      <c r="J215" s="374">
        <v>13</v>
      </c>
      <c r="K215" s="374"/>
      <c r="L215" s="374"/>
      <c r="M215" s="374" t="s">
        <v>258</v>
      </c>
      <c r="N215" s="374" t="s">
        <v>1649</v>
      </c>
      <c r="O215" s="374">
        <v>1</v>
      </c>
      <c r="P215" s="374">
        <v>1</v>
      </c>
      <c r="Q215" s="374">
        <v>2008</v>
      </c>
      <c r="R215" s="374">
        <v>20091108</v>
      </c>
      <c r="S215" s="374">
        <v>20091108</v>
      </c>
      <c r="T215" s="374" t="s">
        <v>922</v>
      </c>
      <c r="U215" s="374" t="s">
        <v>923</v>
      </c>
      <c r="V215" s="374" t="s">
        <v>924</v>
      </c>
      <c r="W215" s="374" t="s">
        <v>191</v>
      </c>
      <c r="X215" s="374" t="s">
        <v>192</v>
      </c>
      <c r="Y215" s="374" t="s">
        <v>214</v>
      </c>
      <c r="Z215" s="374" t="s">
        <v>194</v>
      </c>
      <c r="AA215" s="374">
        <v>52.99</v>
      </c>
      <c r="AB215" s="374"/>
      <c r="AC215" s="374" t="s">
        <v>195</v>
      </c>
      <c r="AD215" s="374">
        <v>5500</v>
      </c>
      <c r="AE215" s="374">
        <v>105942</v>
      </c>
      <c r="AF215" s="374">
        <v>500</v>
      </c>
      <c r="AG215" s="374">
        <v>62</v>
      </c>
      <c r="AH215" s="374">
        <v>5500</v>
      </c>
      <c r="AI215" s="374">
        <v>949</v>
      </c>
      <c r="AJ215" s="374">
        <v>500</v>
      </c>
      <c r="AK215" s="374">
        <v>657</v>
      </c>
      <c r="AL215" s="374" t="s">
        <v>316</v>
      </c>
      <c r="AM215" s="374">
        <v>1.49E-2</v>
      </c>
      <c r="AN215" s="374">
        <v>133</v>
      </c>
      <c r="AO215" s="374">
        <v>1742</v>
      </c>
      <c r="AP215" s="374"/>
      <c r="AQ215" s="374" t="s">
        <v>1850</v>
      </c>
      <c r="AR215" s="374" t="s">
        <v>925</v>
      </c>
      <c r="AS215" s="374" t="s">
        <v>926</v>
      </c>
      <c r="AT215" s="374" t="s">
        <v>926</v>
      </c>
      <c r="AU215" s="374" t="s">
        <v>776</v>
      </c>
      <c r="AV215" s="374" t="s">
        <v>545</v>
      </c>
      <c r="AW215" s="374" t="s">
        <v>921</v>
      </c>
      <c r="AX215" s="374" t="s">
        <v>195</v>
      </c>
      <c r="BB215"/>
      <c r="BC215" t="s">
        <v>1490</v>
      </c>
      <c r="BD215" s="428" t="s">
        <v>2234</v>
      </c>
    </row>
    <row r="216" spans="3:56" x14ac:dyDescent="0.3">
      <c r="C216" s="374" t="s">
        <v>188</v>
      </c>
      <c r="D216" s="374">
        <v>4.0999999999999996</v>
      </c>
      <c r="E216" s="374">
        <v>20150217</v>
      </c>
      <c r="F216" s="374" t="s">
        <v>770</v>
      </c>
      <c r="G216" s="374" t="s">
        <v>770</v>
      </c>
      <c r="H216" s="374">
        <v>5</v>
      </c>
      <c r="I216" s="374">
        <v>90269</v>
      </c>
      <c r="J216" s="374">
        <v>13</v>
      </c>
      <c r="K216" s="374"/>
      <c r="L216" s="374"/>
      <c r="M216" s="374"/>
      <c r="N216" s="374"/>
      <c r="O216" s="374">
        <v>1</v>
      </c>
      <c r="P216" s="374">
        <v>1</v>
      </c>
      <c r="Q216" s="374">
        <v>2008</v>
      </c>
      <c r="R216" s="374">
        <v>20091012</v>
      </c>
      <c r="S216" s="374">
        <v>20091012</v>
      </c>
      <c r="T216" s="374" t="s">
        <v>952</v>
      </c>
      <c r="U216" s="374" t="s">
        <v>966</v>
      </c>
      <c r="V216" s="374" t="s">
        <v>953</v>
      </c>
      <c r="W216" s="374" t="s">
        <v>191</v>
      </c>
      <c r="X216" s="374" t="s">
        <v>192</v>
      </c>
      <c r="Y216" s="374" t="s">
        <v>193</v>
      </c>
      <c r="Z216" s="374" t="s">
        <v>194</v>
      </c>
      <c r="AA216" s="374">
        <v>28.16</v>
      </c>
      <c r="AB216" s="374"/>
      <c r="AC216" s="374" t="s">
        <v>195</v>
      </c>
      <c r="AD216" s="374">
        <v>5000</v>
      </c>
      <c r="AE216" s="374">
        <v>47308</v>
      </c>
      <c r="AF216" s="374">
        <v>0</v>
      </c>
      <c r="AG216" s="374">
        <v>776</v>
      </c>
      <c r="AH216" s="374">
        <v>5000</v>
      </c>
      <c r="AI216" s="374">
        <v>151953</v>
      </c>
      <c r="AJ216" s="374"/>
      <c r="AK216" s="374"/>
      <c r="AL216" s="374" t="s">
        <v>214</v>
      </c>
      <c r="AM216" s="374">
        <v>4.2500000000000003E-2</v>
      </c>
      <c r="AN216" s="374">
        <v>48</v>
      </c>
      <c r="AO216" s="374">
        <v>259</v>
      </c>
      <c r="AP216" s="374"/>
      <c r="AQ216" s="374"/>
      <c r="AR216" s="374" t="s">
        <v>954</v>
      </c>
      <c r="AS216" s="374" t="s">
        <v>967</v>
      </c>
      <c r="AT216" s="374" t="s">
        <v>955</v>
      </c>
      <c r="AU216" s="374" t="s">
        <v>776</v>
      </c>
      <c r="AV216" s="374" t="s">
        <v>545</v>
      </c>
      <c r="AW216" s="374" t="s">
        <v>921</v>
      </c>
      <c r="AX216" s="374" t="s">
        <v>195</v>
      </c>
      <c r="BB216"/>
      <c r="BC216" t="s">
        <v>1490</v>
      </c>
      <c r="BD216" s="428" t="s">
        <v>2239</v>
      </c>
    </row>
    <row r="217" spans="3:56" x14ac:dyDescent="0.3">
      <c r="C217" s="374" t="s">
        <v>188</v>
      </c>
      <c r="D217" s="374">
        <v>4.0999999999999996</v>
      </c>
      <c r="E217" s="374">
        <v>20150217</v>
      </c>
      <c r="F217" s="374" t="s">
        <v>770</v>
      </c>
      <c r="G217" s="374" t="s">
        <v>770</v>
      </c>
      <c r="H217" s="374">
        <v>5</v>
      </c>
      <c r="I217" s="374">
        <v>90271</v>
      </c>
      <c r="J217" s="374">
        <v>13</v>
      </c>
      <c r="K217" s="374"/>
      <c r="L217" s="374"/>
      <c r="M217" s="374"/>
      <c r="N217" s="374"/>
      <c r="O217" s="374">
        <v>1</v>
      </c>
      <c r="P217" s="374">
        <v>1</v>
      </c>
      <c r="Q217" s="374">
        <v>2008</v>
      </c>
      <c r="R217" s="374">
        <v>20100210</v>
      </c>
      <c r="S217" s="374">
        <v>20100210</v>
      </c>
      <c r="T217" s="374" t="s">
        <v>952</v>
      </c>
      <c r="U217" s="374" t="s">
        <v>966</v>
      </c>
      <c r="V217" s="374" t="s">
        <v>953</v>
      </c>
      <c r="W217" s="374" t="s">
        <v>191</v>
      </c>
      <c r="X217" s="374" t="s">
        <v>192</v>
      </c>
      <c r="Y217" s="374" t="s">
        <v>193</v>
      </c>
      <c r="Z217" s="374" t="s">
        <v>194</v>
      </c>
      <c r="AA217" s="374">
        <v>37.61</v>
      </c>
      <c r="AB217" s="374"/>
      <c r="AC217" s="374" t="s">
        <v>195</v>
      </c>
      <c r="AD217" s="374">
        <v>5000</v>
      </c>
      <c r="AE217" s="374">
        <v>47180</v>
      </c>
      <c r="AF217" s="374">
        <v>0</v>
      </c>
      <c r="AG217" s="374">
        <v>96</v>
      </c>
      <c r="AH217" s="374">
        <v>5000</v>
      </c>
      <c r="AI217" s="374">
        <v>308893</v>
      </c>
      <c r="AJ217" s="374"/>
      <c r="AK217" s="374"/>
      <c r="AL217" s="374" t="s">
        <v>214</v>
      </c>
      <c r="AM217" s="374">
        <v>2.4E-2</v>
      </c>
      <c r="AN217" s="374">
        <v>30</v>
      </c>
      <c r="AO217" s="374">
        <v>499</v>
      </c>
      <c r="AP217" s="374"/>
      <c r="AQ217" s="374"/>
      <c r="AR217" s="374" t="s">
        <v>954</v>
      </c>
      <c r="AS217" s="374" t="s">
        <v>967</v>
      </c>
      <c r="AT217" s="374" t="s">
        <v>955</v>
      </c>
      <c r="AU217" s="374" t="s">
        <v>776</v>
      </c>
      <c r="AV217" s="374" t="s">
        <v>545</v>
      </c>
      <c r="AW217" s="374" t="s">
        <v>921</v>
      </c>
      <c r="AX217" s="374" t="s">
        <v>195</v>
      </c>
      <c r="BB217"/>
      <c r="BC217" t="s">
        <v>1490</v>
      </c>
      <c r="BD217" s="428" t="s">
        <v>2231</v>
      </c>
    </row>
    <row r="218" spans="3:56" x14ac:dyDescent="0.3">
      <c r="C218" s="374" t="s">
        <v>188</v>
      </c>
      <c r="D218" s="374">
        <v>4.0999999999999996</v>
      </c>
      <c r="E218" s="374">
        <v>20150217</v>
      </c>
      <c r="F218" s="374" t="s">
        <v>770</v>
      </c>
      <c r="G218" s="374" t="s">
        <v>770</v>
      </c>
      <c r="H218" s="374">
        <v>5</v>
      </c>
      <c r="I218" s="374">
        <v>90278</v>
      </c>
      <c r="J218" s="374">
        <v>13</v>
      </c>
      <c r="K218" s="374"/>
      <c r="L218" s="374"/>
      <c r="M218" s="374"/>
      <c r="N218" s="374"/>
      <c r="O218" s="374">
        <v>1</v>
      </c>
      <c r="P218" s="374">
        <v>1</v>
      </c>
      <c r="Q218" s="374">
        <v>2008</v>
      </c>
      <c r="R218" s="374">
        <v>20100310</v>
      </c>
      <c r="S218" s="374">
        <v>20100310</v>
      </c>
      <c r="T218" s="374" t="s">
        <v>928</v>
      </c>
      <c r="U218" s="374" t="s">
        <v>929</v>
      </c>
      <c r="V218" s="374" t="s">
        <v>930</v>
      </c>
      <c r="W218" s="374" t="s">
        <v>191</v>
      </c>
      <c r="X218" s="374" t="s">
        <v>192</v>
      </c>
      <c r="Y218" s="374" t="s">
        <v>193</v>
      </c>
      <c r="Z218" s="374" t="s">
        <v>194</v>
      </c>
      <c r="AA218" s="374">
        <v>30.79</v>
      </c>
      <c r="AB218" s="374"/>
      <c r="AC218" s="374" t="s">
        <v>195</v>
      </c>
      <c r="AD218" s="374">
        <v>5500</v>
      </c>
      <c r="AE218" s="374">
        <v>112211</v>
      </c>
      <c r="AF218" s="374">
        <v>500</v>
      </c>
      <c r="AG218" s="374">
        <v>428</v>
      </c>
      <c r="AH218" s="374">
        <v>5500</v>
      </c>
      <c r="AI218" s="374">
        <v>265750</v>
      </c>
      <c r="AJ218" s="374"/>
      <c r="AK218" s="374"/>
      <c r="AL218" s="374" t="s">
        <v>214</v>
      </c>
      <c r="AM218" s="374">
        <v>3.8E-3</v>
      </c>
      <c r="AN218" s="374">
        <v>26</v>
      </c>
      <c r="AO218" s="374">
        <v>523</v>
      </c>
      <c r="AP218" s="374"/>
      <c r="AQ218" s="374" t="s">
        <v>1851</v>
      </c>
      <c r="AR218" s="374" t="s">
        <v>931</v>
      </c>
      <c r="AS218" s="374" t="s">
        <v>932</v>
      </c>
      <c r="AT218" s="374" t="s">
        <v>1847</v>
      </c>
      <c r="AU218" s="374" t="s">
        <v>776</v>
      </c>
      <c r="AV218" s="374" t="s">
        <v>545</v>
      </c>
      <c r="AW218" s="374" t="s">
        <v>921</v>
      </c>
      <c r="AX218" s="374" t="s">
        <v>195</v>
      </c>
      <c r="BB218"/>
      <c r="BC218" t="s">
        <v>1490</v>
      </c>
      <c r="BD218" s="428" t="s">
        <v>2235</v>
      </c>
    </row>
    <row r="219" spans="3:56" x14ac:dyDescent="0.3">
      <c r="C219" s="374" t="s">
        <v>188</v>
      </c>
      <c r="D219" s="374">
        <v>4.0999999999999996</v>
      </c>
      <c r="E219" s="374">
        <v>20150217</v>
      </c>
      <c r="F219" s="374" t="s">
        <v>770</v>
      </c>
      <c r="G219" s="374" t="s">
        <v>770</v>
      </c>
      <c r="H219" s="374">
        <v>5</v>
      </c>
      <c r="I219" s="374">
        <v>90279</v>
      </c>
      <c r="J219" s="374">
        <v>13</v>
      </c>
      <c r="K219" s="374"/>
      <c r="L219" s="374"/>
      <c r="M219" s="374"/>
      <c r="N219" s="374"/>
      <c r="O219" s="374">
        <v>1</v>
      </c>
      <c r="P219" s="374">
        <v>1</v>
      </c>
      <c r="Q219" s="374">
        <v>2008</v>
      </c>
      <c r="R219" s="374">
        <v>20100310</v>
      </c>
      <c r="S219" s="374">
        <v>20100310</v>
      </c>
      <c r="T219" s="374" t="s">
        <v>928</v>
      </c>
      <c r="U219" s="374" t="s">
        <v>941</v>
      </c>
      <c r="V219" s="374" t="s">
        <v>930</v>
      </c>
      <c r="W219" s="374" t="s">
        <v>191</v>
      </c>
      <c r="X219" s="374" t="s">
        <v>192</v>
      </c>
      <c r="Y219" s="374" t="s">
        <v>193</v>
      </c>
      <c r="Z219" s="374" t="s">
        <v>194</v>
      </c>
      <c r="AA219" s="374">
        <v>38.97</v>
      </c>
      <c r="AB219" s="374"/>
      <c r="AC219" s="374" t="s">
        <v>195</v>
      </c>
      <c r="AD219" s="374">
        <v>5500</v>
      </c>
      <c r="AE219" s="374">
        <v>112539</v>
      </c>
      <c r="AF219" s="374"/>
      <c r="AG219" s="374"/>
      <c r="AH219" s="374">
        <v>5500</v>
      </c>
      <c r="AI219" s="374">
        <v>508908</v>
      </c>
      <c r="AJ219" s="374"/>
      <c r="AK219" s="374"/>
      <c r="AL219" s="374" t="s">
        <v>316</v>
      </c>
      <c r="AM219" s="374">
        <v>5.4999999999999997E-3</v>
      </c>
      <c r="AN219" s="374">
        <v>35</v>
      </c>
      <c r="AO219" s="374">
        <v>500</v>
      </c>
      <c r="AP219" s="374"/>
      <c r="AQ219" s="374" t="s">
        <v>1851</v>
      </c>
      <c r="AR219" s="374" t="s">
        <v>931</v>
      </c>
      <c r="AS219" s="374" t="s">
        <v>943</v>
      </c>
      <c r="AT219" s="374" t="s">
        <v>1847</v>
      </c>
      <c r="AU219" s="374" t="s">
        <v>776</v>
      </c>
      <c r="AV219" s="374" t="s">
        <v>545</v>
      </c>
      <c r="AW219" s="374" t="s">
        <v>921</v>
      </c>
      <c r="AX219" s="374" t="s">
        <v>195</v>
      </c>
      <c r="BB219"/>
      <c r="BC219" t="s">
        <v>1490</v>
      </c>
      <c r="BD219" s="428" t="s">
        <v>2236</v>
      </c>
    </row>
    <row r="220" spans="3:56" x14ac:dyDescent="0.3">
      <c r="C220" s="374" t="s">
        <v>188</v>
      </c>
      <c r="D220" s="374">
        <v>4.0999999999999996</v>
      </c>
      <c r="E220" s="374">
        <v>20150217</v>
      </c>
      <c r="F220" s="374" t="s">
        <v>770</v>
      </c>
      <c r="G220" s="374" t="s">
        <v>770</v>
      </c>
      <c r="H220" s="374">
        <v>5</v>
      </c>
      <c r="I220" s="374">
        <v>90280</v>
      </c>
      <c r="J220" s="374">
        <v>13</v>
      </c>
      <c r="K220" s="374"/>
      <c r="L220" s="374"/>
      <c r="M220" s="374"/>
      <c r="N220" s="374"/>
      <c r="O220" s="374">
        <v>1</v>
      </c>
      <c r="P220" s="374">
        <v>1</v>
      </c>
      <c r="Q220" s="374">
        <v>2008</v>
      </c>
      <c r="R220" s="374">
        <v>20100402</v>
      </c>
      <c r="S220" s="374">
        <v>20100402</v>
      </c>
      <c r="T220" s="374" t="s">
        <v>928</v>
      </c>
      <c r="U220" s="374" t="s">
        <v>941</v>
      </c>
      <c r="V220" s="374" t="s">
        <v>930</v>
      </c>
      <c r="W220" s="374" t="s">
        <v>191</v>
      </c>
      <c r="X220" s="374" t="s">
        <v>192</v>
      </c>
      <c r="Y220" s="374" t="s">
        <v>193</v>
      </c>
      <c r="Z220" s="374" t="s">
        <v>194</v>
      </c>
      <c r="AA220" s="374">
        <v>47.95</v>
      </c>
      <c r="AB220" s="374"/>
      <c r="AC220" s="374" t="s">
        <v>195</v>
      </c>
      <c r="AD220" s="374">
        <v>5500</v>
      </c>
      <c r="AE220" s="374">
        <v>11453</v>
      </c>
      <c r="AF220" s="374"/>
      <c r="AG220" s="374"/>
      <c r="AH220" s="374">
        <v>5500</v>
      </c>
      <c r="AI220" s="374">
        <v>128747</v>
      </c>
      <c r="AJ220" s="374"/>
      <c r="AK220" s="374"/>
      <c r="AL220" s="374" t="s">
        <v>316</v>
      </c>
      <c r="AM220" s="374">
        <v>3.5000000000000001E-3</v>
      </c>
      <c r="AN220" s="374">
        <v>50</v>
      </c>
      <c r="AO220" s="374">
        <v>500</v>
      </c>
      <c r="AP220" s="374"/>
      <c r="AQ220" s="374"/>
      <c r="AR220" s="374" t="s">
        <v>931</v>
      </c>
      <c r="AS220" s="374" t="s">
        <v>943</v>
      </c>
      <c r="AT220" s="374" t="s">
        <v>1847</v>
      </c>
      <c r="AU220" s="374" t="s">
        <v>776</v>
      </c>
      <c r="AV220" s="374" t="s">
        <v>545</v>
      </c>
      <c r="AW220" s="374" t="s">
        <v>921</v>
      </c>
      <c r="AX220" s="374" t="s">
        <v>195</v>
      </c>
      <c r="BB220"/>
      <c r="BC220" t="s">
        <v>1490</v>
      </c>
      <c r="BD220" s="428" t="s">
        <v>2238</v>
      </c>
    </row>
    <row r="221" spans="3:56" x14ac:dyDescent="0.3">
      <c r="C221" s="374" t="s">
        <v>188</v>
      </c>
      <c r="D221" s="374">
        <v>4.0999999999999996</v>
      </c>
      <c r="E221" s="374">
        <v>20150217</v>
      </c>
      <c r="F221" s="374" t="s">
        <v>770</v>
      </c>
      <c r="G221" s="374" t="s">
        <v>770</v>
      </c>
      <c r="H221" s="374">
        <v>5</v>
      </c>
      <c r="I221" s="374">
        <v>92734</v>
      </c>
      <c r="J221" s="374">
        <v>13</v>
      </c>
      <c r="K221" s="374"/>
      <c r="L221" s="374"/>
      <c r="M221" s="374"/>
      <c r="N221" s="374"/>
      <c r="O221" s="374">
        <v>1</v>
      </c>
      <c r="P221" s="374">
        <v>1</v>
      </c>
      <c r="Q221" s="374">
        <v>2005</v>
      </c>
      <c r="R221" s="374">
        <v>20060814</v>
      </c>
      <c r="S221" s="374">
        <v>20060821</v>
      </c>
      <c r="T221" s="374" t="s">
        <v>914</v>
      </c>
      <c r="U221" s="374" t="s">
        <v>915</v>
      </c>
      <c r="V221" s="374" t="s">
        <v>916</v>
      </c>
      <c r="W221" s="374" t="s">
        <v>191</v>
      </c>
      <c r="X221" s="374" t="s">
        <v>192</v>
      </c>
      <c r="Y221" s="374" t="s">
        <v>258</v>
      </c>
      <c r="Z221" s="374" t="s">
        <v>237</v>
      </c>
      <c r="AA221" s="374">
        <v>11.57</v>
      </c>
      <c r="AB221" s="374"/>
      <c r="AC221" s="374" t="s">
        <v>195</v>
      </c>
      <c r="AD221" s="374">
        <v>5500</v>
      </c>
      <c r="AE221" s="374">
        <v>15166</v>
      </c>
      <c r="AF221" s="374">
        <v>500</v>
      </c>
      <c r="AG221" s="374">
        <v>497</v>
      </c>
      <c r="AH221" s="374">
        <v>5500</v>
      </c>
      <c r="AI221" s="374">
        <v>8440</v>
      </c>
      <c r="AJ221" s="374">
        <v>500</v>
      </c>
      <c r="AK221" s="374">
        <v>271</v>
      </c>
      <c r="AL221" s="374" t="s">
        <v>214</v>
      </c>
      <c r="AM221" s="374">
        <v>7.4000000000000003E-3</v>
      </c>
      <c r="AN221" s="374">
        <v>22</v>
      </c>
      <c r="AO221" s="374">
        <v>540</v>
      </c>
      <c r="AP221" s="374"/>
      <c r="AQ221" s="374" t="s">
        <v>917</v>
      </c>
      <c r="AR221" s="374" t="s">
        <v>918</v>
      </c>
      <c r="AS221" s="374" t="s">
        <v>919</v>
      </c>
      <c r="AT221" s="374" t="s">
        <v>920</v>
      </c>
      <c r="AU221" s="374" t="s">
        <v>776</v>
      </c>
      <c r="AV221" s="374" t="s">
        <v>545</v>
      </c>
      <c r="AW221" s="374" t="s">
        <v>921</v>
      </c>
      <c r="AX221" s="374" t="s">
        <v>195</v>
      </c>
      <c r="BB221"/>
      <c r="BC221" t="s">
        <v>1490</v>
      </c>
      <c r="BD221" s="428" t="s">
        <v>1763</v>
      </c>
    </row>
    <row r="222" spans="3:56" x14ac:dyDescent="0.3">
      <c r="C222" s="374" t="s">
        <v>188</v>
      </c>
      <c r="D222" s="374">
        <v>4.0999999999999996</v>
      </c>
      <c r="E222" s="374">
        <v>20150217</v>
      </c>
      <c r="F222" s="374" t="s">
        <v>770</v>
      </c>
      <c r="G222" s="374" t="s">
        <v>770</v>
      </c>
      <c r="H222" s="374">
        <v>5</v>
      </c>
      <c r="I222" s="374">
        <v>93938</v>
      </c>
      <c r="J222" s="374">
        <v>13</v>
      </c>
      <c r="K222" s="374"/>
      <c r="L222" s="374"/>
      <c r="M222" s="374"/>
      <c r="N222" s="374"/>
      <c r="O222" s="374">
        <v>1</v>
      </c>
      <c r="P222" s="374">
        <v>3</v>
      </c>
      <c r="Q222" s="374">
        <v>2008</v>
      </c>
      <c r="R222" s="374">
        <v>20091106</v>
      </c>
      <c r="S222" s="374">
        <v>20091106</v>
      </c>
      <c r="T222" s="374" t="s">
        <v>1005</v>
      </c>
      <c r="U222" s="374" t="s">
        <v>1006</v>
      </c>
      <c r="V222" s="374" t="s">
        <v>1007</v>
      </c>
      <c r="W222" s="374" t="s">
        <v>191</v>
      </c>
      <c r="X222" s="374" t="s">
        <v>192</v>
      </c>
      <c r="Y222" s="374" t="s">
        <v>193</v>
      </c>
      <c r="Z222" s="374" t="s">
        <v>194</v>
      </c>
      <c r="AA222" s="374">
        <v>49.63</v>
      </c>
      <c r="AB222" s="374"/>
      <c r="AC222" s="374" t="s">
        <v>195</v>
      </c>
      <c r="AD222" s="374">
        <v>5000</v>
      </c>
      <c r="AE222" s="374">
        <v>27182</v>
      </c>
      <c r="AF222" s="374"/>
      <c r="AG222" s="374"/>
      <c r="AH222" s="374">
        <v>5000</v>
      </c>
      <c r="AI222" s="374">
        <v>244941</v>
      </c>
      <c r="AJ222" s="374">
        <v>0</v>
      </c>
      <c r="AK222" s="374">
        <v>26585</v>
      </c>
      <c r="AL222" s="374" t="s">
        <v>316</v>
      </c>
      <c r="AM222" s="374"/>
      <c r="AN222" s="374"/>
      <c r="AO222" s="374"/>
      <c r="AP222" s="374"/>
      <c r="AQ222" s="374" t="s">
        <v>942</v>
      </c>
      <c r="AR222" s="374" t="s">
        <v>1008</v>
      </c>
      <c r="AS222" s="374" t="s">
        <v>1009</v>
      </c>
      <c r="AT222" s="374" t="s">
        <v>1010</v>
      </c>
      <c r="AU222" s="374" t="s">
        <v>776</v>
      </c>
      <c r="AV222" s="374" t="s">
        <v>1011</v>
      </c>
      <c r="AW222" s="374" t="s">
        <v>1012</v>
      </c>
      <c r="AX222" s="374" t="s">
        <v>195</v>
      </c>
      <c r="BB222"/>
      <c r="BC222" t="s">
        <v>1460</v>
      </c>
      <c r="BD222" s="428" t="s">
        <v>2244</v>
      </c>
    </row>
    <row r="223" spans="3:56" x14ac:dyDescent="0.3">
      <c r="C223" s="374" t="s">
        <v>188</v>
      </c>
      <c r="D223" s="374">
        <v>4.0999999999999996</v>
      </c>
      <c r="E223" s="374">
        <v>20150217</v>
      </c>
      <c r="F223" s="374" t="s">
        <v>770</v>
      </c>
      <c r="G223" s="374" t="s">
        <v>770</v>
      </c>
      <c r="H223" s="374">
        <v>5</v>
      </c>
      <c r="I223" s="374">
        <v>94139</v>
      </c>
      <c r="J223" s="374">
        <v>13</v>
      </c>
      <c r="K223" s="374"/>
      <c r="L223" s="374"/>
      <c r="M223" s="374"/>
      <c r="N223" s="374"/>
      <c r="O223" s="374">
        <v>1</v>
      </c>
      <c r="P223" s="374">
        <v>1</v>
      </c>
      <c r="Q223" s="374">
        <v>2005</v>
      </c>
      <c r="R223" s="374">
        <v>20070302</v>
      </c>
      <c r="S223" s="374">
        <v>20070302</v>
      </c>
      <c r="T223" s="374" t="s">
        <v>928</v>
      </c>
      <c r="U223" s="374" t="s">
        <v>941</v>
      </c>
      <c r="V223" s="374" t="s">
        <v>930</v>
      </c>
      <c r="W223" s="374" t="s">
        <v>191</v>
      </c>
      <c r="X223" s="374" t="s">
        <v>192</v>
      </c>
      <c r="Y223" s="374" t="s">
        <v>193</v>
      </c>
      <c r="Z223" s="374" t="s">
        <v>194</v>
      </c>
      <c r="AA223" s="374">
        <v>37.83</v>
      </c>
      <c r="AB223" s="374"/>
      <c r="AC223" s="374" t="s">
        <v>195</v>
      </c>
      <c r="AD223" s="374">
        <v>5500</v>
      </c>
      <c r="AE223" s="374">
        <v>31411</v>
      </c>
      <c r="AF223" s="374"/>
      <c r="AG223" s="374"/>
      <c r="AH223" s="374">
        <v>5500</v>
      </c>
      <c r="AI223" s="374">
        <v>510151</v>
      </c>
      <c r="AJ223" s="374"/>
      <c r="AK223" s="374"/>
      <c r="AL223" s="374" t="s">
        <v>316</v>
      </c>
      <c r="AM223" s="374"/>
      <c r="AN223" s="374"/>
      <c r="AO223" s="374"/>
      <c r="AP223" s="374"/>
      <c r="AQ223" s="374" t="s">
        <v>942</v>
      </c>
      <c r="AR223" s="374" t="s">
        <v>931</v>
      </c>
      <c r="AS223" s="374" t="s">
        <v>943</v>
      </c>
      <c r="AT223" s="374" t="s">
        <v>1847</v>
      </c>
      <c r="AU223" s="374" t="s">
        <v>776</v>
      </c>
      <c r="AV223" s="374" t="s">
        <v>545</v>
      </c>
      <c r="AW223" s="374" t="s">
        <v>921</v>
      </c>
      <c r="AX223" s="374" t="s">
        <v>195</v>
      </c>
      <c r="BB223"/>
      <c r="BC223" t="s">
        <v>1460</v>
      </c>
      <c r="BD223" s="428" t="s">
        <v>2242</v>
      </c>
    </row>
    <row r="224" spans="3:56" x14ac:dyDescent="0.3">
      <c r="C224" s="374" t="s">
        <v>188</v>
      </c>
      <c r="D224" s="374">
        <v>4.0999999999999996</v>
      </c>
      <c r="E224" s="374">
        <v>20150217</v>
      </c>
      <c r="F224" s="374" t="s">
        <v>770</v>
      </c>
      <c r="G224" s="374" t="s">
        <v>770</v>
      </c>
      <c r="H224" s="374">
        <v>5</v>
      </c>
      <c r="I224" s="374">
        <v>94140</v>
      </c>
      <c r="J224" s="374">
        <v>13</v>
      </c>
      <c r="K224" s="374"/>
      <c r="L224" s="374"/>
      <c r="M224" s="374" t="s">
        <v>250</v>
      </c>
      <c r="N224" s="374" t="s">
        <v>627</v>
      </c>
      <c r="O224" s="374">
        <v>1</v>
      </c>
      <c r="P224" s="374">
        <v>1</v>
      </c>
      <c r="Q224" s="374">
        <v>2005</v>
      </c>
      <c r="R224" s="374">
        <v>20070301</v>
      </c>
      <c r="S224" s="374">
        <v>20070301</v>
      </c>
      <c r="T224" s="374" t="s">
        <v>928</v>
      </c>
      <c r="U224" s="374" t="s">
        <v>941</v>
      </c>
      <c r="V224" s="374" t="s">
        <v>930</v>
      </c>
      <c r="W224" s="374" t="s">
        <v>191</v>
      </c>
      <c r="X224" s="374" t="s">
        <v>192</v>
      </c>
      <c r="Y224" s="374" t="s">
        <v>193</v>
      </c>
      <c r="Z224" s="374" t="s">
        <v>194</v>
      </c>
      <c r="AA224" s="374">
        <v>45.86</v>
      </c>
      <c r="AB224" s="374"/>
      <c r="AC224" s="374" t="s">
        <v>195</v>
      </c>
      <c r="AD224" s="374">
        <v>5500</v>
      </c>
      <c r="AE224" s="374">
        <v>31920</v>
      </c>
      <c r="AF224" s="374"/>
      <c r="AG224" s="374"/>
      <c r="AH224" s="374">
        <v>5500</v>
      </c>
      <c r="AI224" s="374">
        <v>176226</v>
      </c>
      <c r="AJ224" s="374"/>
      <c r="AK224" s="374"/>
      <c r="AL224" s="374" t="s">
        <v>316</v>
      </c>
      <c r="AM224" s="374"/>
      <c r="AN224" s="374"/>
      <c r="AO224" s="374"/>
      <c r="AP224" s="374"/>
      <c r="AQ224" s="374" t="s">
        <v>944</v>
      </c>
      <c r="AR224" s="374" t="s">
        <v>931</v>
      </c>
      <c r="AS224" s="374" t="s">
        <v>943</v>
      </c>
      <c r="AT224" s="374" t="s">
        <v>1847</v>
      </c>
      <c r="AU224" s="374" t="s">
        <v>776</v>
      </c>
      <c r="AV224" s="374" t="s">
        <v>545</v>
      </c>
      <c r="AW224" s="374" t="s">
        <v>921</v>
      </c>
      <c r="AX224" s="374" t="s">
        <v>195</v>
      </c>
      <c r="BB224"/>
      <c r="BC224" t="s">
        <v>1460</v>
      </c>
      <c r="BD224" s="428" t="s">
        <v>2240</v>
      </c>
    </row>
    <row r="225" spans="3:56" x14ac:dyDescent="0.3">
      <c r="C225" s="374" t="s">
        <v>188</v>
      </c>
      <c r="D225" s="374">
        <v>4.0999999999999996</v>
      </c>
      <c r="E225" s="374">
        <v>20150217</v>
      </c>
      <c r="F225" s="374" t="s">
        <v>770</v>
      </c>
      <c r="G225" s="374" t="s">
        <v>770</v>
      </c>
      <c r="H225" s="374">
        <v>5</v>
      </c>
      <c r="I225" s="374">
        <v>94142</v>
      </c>
      <c r="J225" s="374">
        <v>12</v>
      </c>
      <c r="K225" s="374"/>
      <c r="L225" s="374"/>
      <c r="M225" s="374"/>
      <c r="N225" s="374"/>
      <c r="O225" s="374">
        <v>1</v>
      </c>
      <c r="P225" s="374">
        <v>1</v>
      </c>
      <c r="Q225" s="374">
        <v>2005</v>
      </c>
      <c r="R225" s="374">
        <v>20070214</v>
      </c>
      <c r="S225" s="374">
        <v>20070217</v>
      </c>
      <c r="T225" s="374" t="s">
        <v>934</v>
      </c>
      <c r="U225" s="374" t="s">
        <v>937</v>
      </c>
      <c r="V225" s="374" t="s">
        <v>935</v>
      </c>
      <c r="W225" s="374" t="s">
        <v>191</v>
      </c>
      <c r="X225" s="374" t="s">
        <v>192</v>
      </c>
      <c r="Y225" s="374" t="s">
        <v>193</v>
      </c>
      <c r="Z225" s="374" t="s">
        <v>194</v>
      </c>
      <c r="AA225" s="374">
        <v>43.78</v>
      </c>
      <c r="AB225" s="374"/>
      <c r="AC225" s="374" t="s">
        <v>195</v>
      </c>
      <c r="AD225" s="374">
        <v>5500</v>
      </c>
      <c r="AE225" s="374">
        <v>30678</v>
      </c>
      <c r="AF225" s="374">
        <v>500</v>
      </c>
      <c r="AG225" s="374">
        <v>61</v>
      </c>
      <c r="AH225" s="374">
        <v>5500</v>
      </c>
      <c r="AI225" s="374">
        <v>270520</v>
      </c>
      <c r="AJ225" s="374">
        <v>500</v>
      </c>
      <c r="AK225" s="374">
        <v>123</v>
      </c>
      <c r="AL225" s="374" t="s">
        <v>214</v>
      </c>
      <c r="AM225" s="374">
        <v>1.38E-2</v>
      </c>
      <c r="AN225" s="374">
        <v>11</v>
      </c>
      <c r="AO225" s="374">
        <v>500</v>
      </c>
      <c r="AP225" s="374"/>
      <c r="AQ225" s="374"/>
      <c r="AR225" s="374" t="s">
        <v>936</v>
      </c>
      <c r="AS225" s="374" t="s">
        <v>938</v>
      </c>
      <c r="AT225" s="374" t="s">
        <v>936</v>
      </c>
      <c r="AU225" s="374" t="s">
        <v>776</v>
      </c>
      <c r="AV225" s="374" t="s">
        <v>545</v>
      </c>
      <c r="AW225" s="374" t="s">
        <v>921</v>
      </c>
      <c r="AX225" s="374" t="s">
        <v>195</v>
      </c>
      <c r="BB225"/>
      <c r="BC225" t="s">
        <v>1460</v>
      </c>
      <c r="BD225" s="428" t="s">
        <v>1804</v>
      </c>
    </row>
    <row r="226" spans="3:56" x14ac:dyDescent="0.3">
      <c r="C226" s="374" t="s">
        <v>188</v>
      </c>
      <c r="D226" s="374">
        <v>4.0999999999999996</v>
      </c>
      <c r="E226" s="374">
        <v>20150217</v>
      </c>
      <c r="F226" s="374" t="s">
        <v>770</v>
      </c>
      <c r="G226" s="374" t="s">
        <v>770</v>
      </c>
      <c r="H226" s="374">
        <v>5</v>
      </c>
      <c r="I226" s="374">
        <v>94143</v>
      </c>
      <c r="J226" s="374">
        <v>13</v>
      </c>
      <c r="K226" s="374"/>
      <c r="L226" s="374"/>
      <c r="M226" s="374"/>
      <c r="N226" s="374"/>
      <c r="O226" s="374">
        <v>1</v>
      </c>
      <c r="P226" s="374">
        <v>1</v>
      </c>
      <c r="Q226" s="374">
        <v>2005</v>
      </c>
      <c r="R226" s="374">
        <v>20060807</v>
      </c>
      <c r="S226" s="374">
        <v>20060814</v>
      </c>
      <c r="T226" s="374" t="s">
        <v>914</v>
      </c>
      <c r="U226" s="374" t="s">
        <v>915</v>
      </c>
      <c r="V226" s="374" t="s">
        <v>916</v>
      </c>
      <c r="W226" s="374" t="s">
        <v>191</v>
      </c>
      <c r="X226" s="374" t="s">
        <v>192</v>
      </c>
      <c r="Y226" s="374" t="s">
        <v>258</v>
      </c>
      <c r="Z226" s="374" t="s">
        <v>237</v>
      </c>
      <c r="AA226" s="374">
        <v>11.57</v>
      </c>
      <c r="AB226" s="374"/>
      <c r="AC226" s="374" t="s">
        <v>195</v>
      </c>
      <c r="AD226" s="374">
        <v>5500</v>
      </c>
      <c r="AE226" s="374">
        <v>74900</v>
      </c>
      <c r="AF226" s="374">
        <v>500</v>
      </c>
      <c r="AG226" s="374">
        <v>346</v>
      </c>
      <c r="AH226" s="374">
        <v>5500</v>
      </c>
      <c r="AI226" s="374">
        <v>8902</v>
      </c>
      <c r="AJ226" s="374">
        <v>500</v>
      </c>
      <c r="AK226" s="374">
        <v>39</v>
      </c>
      <c r="AL226" s="374" t="s">
        <v>214</v>
      </c>
      <c r="AM226" s="374">
        <v>4.5999999999999999E-3</v>
      </c>
      <c r="AN226" s="374">
        <v>22</v>
      </c>
      <c r="AO226" s="374">
        <v>873</v>
      </c>
      <c r="AP226" s="374"/>
      <c r="AQ226" s="374" t="s">
        <v>945</v>
      </c>
      <c r="AR226" s="374" t="s">
        <v>918</v>
      </c>
      <c r="AS226" s="374" t="s">
        <v>919</v>
      </c>
      <c r="AT226" s="374" t="s">
        <v>920</v>
      </c>
      <c r="AU226" s="374" t="s">
        <v>776</v>
      </c>
      <c r="AV226" s="374" t="s">
        <v>545</v>
      </c>
      <c r="AW226" s="374" t="s">
        <v>921</v>
      </c>
      <c r="AX226" s="374" t="s">
        <v>195</v>
      </c>
      <c r="BB226"/>
      <c r="BC226" t="s">
        <v>1394</v>
      </c>
      <c r="BD226" s="428" t="s">
        <v>1031</v>
      </c>
    </row>
    <row r="227" spans="3:56" x14ac:dyDescent="0.3">
      <c r="C227" s="374" t="s">
        <v>188</v>
      </c>
      <c r="D227" s="374">
        <v>4.0999999999999996</v>
      </c>
      <c r="E227" s="374">
        <v>20150217</v>
      </c>
      <c r="F227" s="374" t="s">
        <v>770</v>
      </c>
      <c r="G227" s="374" t="s">
        <v>770</v>
      </c>
      <c r="H227" s="374">
        <v>5</v>
      </c>
      <c r="I227" s="374">
        <v>94333</v>
      </c>
      <c r="J227" s="374">
        <v>13</v>
      </c>
      <c r="K227" s="374"/>
      <c r="L227" s="374"/>
      <c r="M227" s="374" t="s">
        <v>250</v>
      </c>
      <c r="N227" s="374" t="s">
        <v>624</v>
      </c>
      <c r="O227" s="374">
        <v>1</v>
      </c>
      <c r="P227" s="374">
        <v>1</v>
      </c>
      <c r="Q227" s="374">
        <v>2005</v>
      </c>
      <c r="R227" s="374">
        <v>20070206</v>
      </c>
      <c r="S227" s="374">
        <v>20070206</v>
      </c>
      <c r="T227" s="374" t="s">
        <v>922</v>
      </c>
      <c r="U227" s="374" t="s">
        <v>923</v>
      </c>
      <c r="V227" s="374" t="s">
        <v>924</v>
      </c>
      <c r="W227" s="374" t="s">
        <v>191</v>
      </c>
      <c r="X227" s="374" t="s">
        <v>192</v>
      </c>
      <c r="Y227" s="374" t="s">
        <v>193</v>
      </c>
      <c r="Z227" s="374" t="s">
        <v>194</v>
      </c>
      <c r="AA227" s="374">
        <v>37.61</v>
      </c>
      <c r="AB227" s="374"/>
      <c r="AC227" s="374" t="s">
        <v>195</v>
      </c>
      <c r="AD227" s="374">
        <v>5500</v>
      </c>
      <c r="AE227" s="374">
        <v>19666</v>
      </c>
      <c r="AF227" s="374">
        <v>500</v>
      </c>
      <c r="AG227" s="374">
        <v>398</v>
      </c>
      <c r="AH227" s="374">
        <v>5500</v>
      </c>
      <c r="AI227" s="374">
        <v>124956</v>
      </c>
      <c r="AJ227" s="374">
        <v>500</v>
      </c>
      <c r="AK227" s="374">
        <v>742</v>
      </c>
      <c r="AL227" s="374" t="s">
        <v>214</v>
      </c>
      <c r="AM227" s="374">
        <v>2.69E-2</v>
      </c>
      <c r="AN227" s="374">
        <v>197</v>
      </c>
      <c r="AO227" s="374">
        <v>209</v>
      </c>
      <c r="AP227" s="374"/>
      <c r="AQ227" s="374" t="s">
        <v>956</v>
      </c>
      <c r="AR227" s="374" t="s">
        <v>925</v>
      </c>
      <c r="AS227" s="374" t="s">
        <v>926</v>
      </c>
      <c r="AT227" s="374" t="s">
        <v>926</v>
      </c>
      <c r="AU227" s="374" t="s">
        <v>776</v>
      </c>
      <c r="AV227" s="374" t="s">
        <v>545</v>
      </c>
      <c r="AW227" s="374" t="s">
        <v>921</v>
      </c>
      <c r="AX227" s="374" t="s">
        <v>195</v>
      </c>
      <c r="BB227"/>
      <c r="BC227" t="s">
        <v>1394</v>
      </c>
      <c r="BD227" s="428" t="s">
        <v>1038</v>
      </c>
    </row>
    <row r="228" spans="3:56" x14ac:dyDescent="0.3">
      <c r="C228" s="374" t="s">
        <v>188</v>
      </c>
      <c r="D228" s="374">
        <v>4.0999999999999996</v>
      </c>
      <c r="E228" s="374">
        <v>20150217</v>
      </c>
      <c r="F228" s="374" t="s">
        <v>770</v>
      </c>
      <c r="G228" s="374" t="s">
        <v>770</v>
      </c>
      <c r="H228" s="374">
        <v>5</v>
      </c>
      <c r="I228" s="374">
        <v>94335</v>
      </c>
      <c r="J228" s="374">
        <v>13</v>
      </c>
      <c r="K228" s="374"/>
      <c r="L228" s="374"/>
      <c r="M228" s="374" t="s">
        <v>250</v>
      </c>
      <c r="N228" s="374" t="s">
        <v>627</v>
      </c>
      <c r="O228" s="374">
        <v>1</v>
      </c>
      <c r="P228" s="374">
        <v>1</v>
      </c>
      <c r="Q228" s="374">
        <v>2005</v>
      </c>
      <c r="R228" s="374">
        <v>20070301</v>
      </c>
      <c r="S228" s="374">
        <v>20070301</v>
      </c>
      <c r="T228" s="374" t="s">
        <v>928</v>
      </c>
      <c r="U228" s="374" t="s">
        <v>941</v>
      </c>
      <c r="V228" s="374" t="s">
        <v>930</v>
      </c>
      <c r="W228" s="374" t="s">
        <v>191</v>
      </c>
      <c r="X228" s="374" t="s">
        <v>192</v>
      </c>
      <c r="Y228" s="374" t="s">
        <v>193</v>
      </c>
      <c r="Z228" s="374" t="s">
        <v>194</v>
      </c>
      <c r="AA228" s="374">
        <v>45.86</v>
      </c>
      <c r="AB228" s="374"/>
      <c r="AC228" s="374" t="s">
        <v>195</v>
      </c>
      <c r="AD228" s="374">
        <v>5500</v>
      </c>
      <c r="AE228" s="374">
        <v>21355</v>
      </c>
      <c r="AF228" s="374"/>
      <c r="AG228" s="374"/>
      <c r="AH228" s="374">
        <v>500</v>
      </c>
      <c r="AI228" s="374">
        <v>171512</v>
      </c>
      <c r="AJ228" s="374"/>
      <c r="AK228" s="374"/>
      <c r="AL228" s="374" t="s">
        <v>316</v>
      </c>
      <c r="AM228" s="374"/>
      <c r="AN228" s="374"/>
      <c r="AO228" s="374"/>
      <c r="AP228" s="374"/>
      <c r="AQ228" s="374" t="s">
        <v>957</v>
      </c>
      <c r="AR228" s="374" t="s">
        <v>931</v>
      </c>
      <c r="AS228" s="374" t="s">
        <v>943</v>
      </c>
      <c r="AT228" s="374" t="s">
        <v>1847</v>
      </c>
      <c r="AU228" s="374" t="s">
        <v>776</v>
      </c>
      <c r="AV228" s="374" t="s">
        <v>545</v>
      </c>
      <c r="AW228" s="374" t="s">
        <v>921</v>
      </c>
      <c r="AX228" s="374" t="s">
        <v>195</v>
      </c>
      <c r="BB228"/>
      <c r="BC228" t="s">
        <v>1394</v>
      </c>
      <c r="BD228" s="428" t="s">
        <v>1037</v>
      </c>
    </row>
    <row r="229" spans="3:56" x14ac:dyDescent="0.3">
      <c r="C229" s="374" t="s">
        <v>188</v>
      </c>
      <c r="D229" s="374">
        <v>4.0999999999999996</v>
      </c>
      <c r="E229" s="374">
        <v>20150217</v>
      </c>
      <c r="F229" s="374" t="s">
        <v>770</v>
      </c>
      <c r="G229" s="374" t="s">
        <v>770</v>
      </c>
      <c r="H229" s="374">
        <v>5</v>
      </c>
      <c r="I229" s="374">
        <v>94343</v>
      </c>
      <c r="J229" s="374">
        <v>12</v>
      </c>
      <c r="K229" s="374"/>
      <c r="L229" s="374"/>
      <c r="M229" s="374"/>
      <c r="N229" s="374"/>
      <c r="O229" s="374">
        <v>1</v>
      </c>
      <c r="P229" s="374">
        <v>3</v>
      </c>
      <c r="Q229" s="374">
        <v>2005</v>
      </c>
      <c r="R229" s="374">
        <v>20061103</v>
      </c>
      <c r="S229" s="374">
        <v>20061103</v>
      </c>
      <c r="T229" s="374" t="s">
        <v>1005</v>
      </c>
      <c r="U229" s="374" t="s">
        <v>1006</v>
      </c>
      <c r="V229" s="374" t="s">
        <v>1007</v>
      </c>
      <c r="W229" s="374" t="s">
        <v>191</v>
      </c>
      <c r="X229" s="374" t="s">
        <v>192</v>
      </c>
      <c r="Y229" s="374" t="s">
        <v>279</v>
      </c>
      <c r="Z229" s="374" t="s">
        <v>194</v>
      </c>
      <c r="AA229" s="374">
        <v>44.82</v>
      </c>
      <c r="AB229" s="374"/>
      <c r="AC229" s="374" t="s">
        <v>195</v>
      </c>
      <c r="AD229" s="374">
        <v>5000</v>
      </c>
      <c r="AE229" s="374">
        <v>189177</v>
      </c>
      <c r="AF229" s="374">
        <v>0</v>
      </c>
      <c r="AG229" s="374">
        <v>17951</v>
      </c>
      <c r="AH229" s="374">
        <v>5000</v>
      </c>
      <c r="AI229" s="374">
        <v>3045</v>
      </c>
      <c r="AJ229" s="374">
        <v>1</v>
      </c>
      <c r="AK229" s="374">
        <v>107781</v>
      </c>
      <c r="AL229" s="374" t="s">
        <v>214</v>
      </c>
      <c r="AM229" s="374">
        <v>1.9599999999999999E-2</v>
      </c>
      <c r="AN229" s="374">
        <v>114</v>
      </c>
      <c r="AO229" s="374">
        <v>612</v>
      </c>
      <c r="AP229" s="374"/>
      <c r="AQ229" s="374"/>
      <c r="AR229" s="374" t="s">
        <v>1008</v>
      </c>
      <c r="AS229" s="374" t="s">
        <v>1009</v>
      </c>
      <c r="AT229" s="374" t="s">
        <v>1010</v>
      </c>
      <c r="AU229" s="374" t="s">
        <v>776</v>
      </c>
      <c r="AV229" s="374" t="s">
        <v>1011</v>
      </c>
      <c r="AW229" s="374" t="s">
        <v>1012</v>
      </c>
      <c r="AX229" s="374" t="s">
        <v>195</v>
      </c>
      <c r="BB229"/>
      <c r="BC229" t="s">
        <v>1394</v>
      </c>
      <c r="BD229" s="428" t="s">
        <v>1036</v>
      </c>
    </row>
    <row r="230" spans="3:56" x14ac:dyDescent="0.3">
      <c r="C230" s="374" t="s">
        <v>188</v>
      </c>
      <c r="D230" s="374">
        <v>4.0999999999999996</v>
      </c>
      <c r="E230" s="374">
        <v>20150217</v>
      </c>
      <c r="F230" s="374" t="s">
        <v>770</v>
      </c>
      <c r="G230" s="374" t="s">
        <v>770</v>
      </c>
      <c r="H230" s="374">
        <v>5</v>
      </c>
      <c r="I230" s="374">
        <v>94344</v>
      </c>
      <c r="J230" s="374">
        <v>13</v>
      </c>
      <c r="K230" s="374"/>
      <c r="L230" s="374"/>
      <c r="M230" s="374"/>
      <c r="N230" s="374"/>
      <c r="O230" s="374">
        <v>1</v>
      </c>
      <c r="P230" s="374">
        <v>1</v>
      </c>
      <c r="Q230" s="374">
        <v>2005</v>
      </c>
      <c r="R230" s="374">
        <v>20070226</v>
      </c>
      <c r="S230" s="374">
        <v>20070227</v>
      </c>
      <c r="T230" s="374" t="s">
        <v>939</v>
      </c>
      <c r="U230" s="374" t="s">
        <v>915</v>
      </c>
      <c r="V230" s="374" t="s">
        <v>916</v>
      </c>
      <c r="W230" s="374" t="s">
        <v>191</v>
      </c>
      <c r="X230" s="374" t="s">
        <v>192</v>
      </c>
      <c r="Y230" s="374" t="s">
        <v>551</v>
      </c>
      <c r="Z230" s="374" t="s">
        <v>194</v>
      </c>
      <c r="AA230" s="374">
        <v>36.11</v>
      </c>
      <c r="AB230" s="374"/>
      <c r="AC230" s="374" t="s">
        <v>195</v>
      </c>
      <c r="AD230" s="374">
        <v>5500</v>
      </c>
      <c r="AE230" s="374">
        <v>30771</v>
      </c>
      <c r="AF230" s="374">
        <v>500</v>
      </c>
      <c r="AG230" s="374">
        <v>306</v>
      </c>
      <c r="AH230" s="374">
        <v>5500</v>
      </c>
      <c r="AI230" s="374">
        <v>296321</v>
      </c>
      <c r="AJ230" s="374">
        <v>500</v>
      </c>
      <c r="AK230" s="374">
        <v>8902</v>
      </c>
      <c r="AL230" s="374" t="s">
        <v>214</v>
      </c>
      <c r="AM230" s="374">
        <v>3.8999999999999998E-3</v>
      </c>
      <c r="AN230" s="374">
        <v>19</v>
      </c>
      <c r="AO230" s="374">
        <v>510</v>
      </c>
      <c r="AP230" s="374"/>
      <c r="AQ230" s="374" t="s">
        <v>958</v>
      </c>
      <c r="AR230" s="374" t="s">
        <v>940</v>
      </c>
      <c r="AS230" s="374" t="s">
        <v>919</v>
      </c>
      <c r="AT230" s="374" t="s">
        <v>920</v>
      </c>
      <c r="AU230" s="374" t="s">
        <v>776</v>
      </c>
      <c r="AV230" s="374" t="s">
        <v>545</v>
      </c>
      <c r="AW230" s="374" t="s">
        <v>921</v>
      </c>
      <c r="AX230" s="374" t="s">
        <v>195</v>
      </c>
      <c r="BB230"/>
      <c r="BC230" t="s">
        <v>1394</v>
      </c>
      <c r="BD230" s="428" t="s">
        <v>1035</v>
      </c>
    </row>
    <row r="231" spans="3:56" x14ac:dyDescent="0.3">
      <c r="C231" s="374" t="s">
        <v>188</v>
      </c>
      <c r="D231" s="374">
        <v>4.0999999999999996</v>
      </c>
      <c r="E231" s="374">
        <v>20150217</v>
      </c>
      <c r="F231" s="374" t="s">
        <v>770</v>
      </c>
      <c r="G231" s="374" t="s">
        <v>770</v>
      </c>
      <c r="H231" s="374">
        <v>5</v>
      </c>
      <c r="I231" s="374">
        <v>94345</v>
      </c>
      <c r="J231" s="374">
        <v>13</v>
      </c>
      <c r="K231" s="374"/>
      <c r="L231" s="374"/>
      <c r="M231" s="374" t="s">
        <v>250</v>
      </c>
      <c r="N231" s="374" t="s">
        <v>624</v>
      </c>
      <c r="O231" s="374">
        <v>1</v>
      </c>
      <c r="P231" s="374">
        <v>1</v>
      </c>
      <c r="Q231" s="374">
        <v>2005</v>
      </c>
      <c r="R231" s="374">
        <v>20070206</v>
      </c>
      <c r="S231" s="374">
        <v>20070206</v>
      </c>
      <c r="T231" s="374" t="s">
        <v>922</v>
      </c>
      <c r="U231" s="374" t="s">
        <v>923</v>
      </c>
      <c r="V231" s="374" t="s">
        <v>924</v>
      </c>
      <c r="W231" s="374" t="s">
        <v>191</v>
      </c>
      <c r="X231" s="374" t="s">
        <v>192</v>
      </c>
      <c r="Y231" s="374" t="s">
        <v>214</v>
      </c>
      <c r="Z231" s="374" t="s">
        <v>194</v>
      </c>
      <c r="AA231" s="374">
        <v>37.61</v>
      </c>
      <c r="AB231" s="374"/>
      <c r="AC231" s="374" t="s">
        <v>195</v>
      </c>
      <c r="AD231" s="374">
        <v>5500</v>
      </c>
      <c r="AE231" s="374">
        <v>29453</v>
      </c>
      <c r="AF231" s="374">
        <v>500</v>
      </c>
      <c r="AG231" s="374">
        <v>592</v>
      </c>
      <c r="AH231" s="374">
        <v>5500</v>
      </c>
      <c r="AI231" s="374">
        <v>187490</v>
      </c>
      <c r="AJ231" s="374">
        <v>500</v>
      </c>
      <c r="AK231" s="374">
        <v>1111</v>
      </c>
      <c r="AL231" s="374" t="s">
        <v>214</v>
      </c>
      <c r="AM231" s="374">
        <v>2.69E-2</v>
      </c>
      <c r="AN231" s="374">
        <v>197</v>
      </c>
      <c r="AO231" s="374">
        <v>311</v>
      </c>
      <c r="AP231" s="374"/>
      <c r="AQ231" s="374" t="s">
        <v>956</v>
      </c>
      <c r="AR231" s="374" t="s">
        <v>925</v>
      </c>
      <c r="AS231" s="374" t="s">
        <v>926</v>
      </c>
      <c r="AT231" s="374" t="s">
        <v>926</v>
      </c>
      <c r="AU231" s="374" t="s">
        <v>776</v>
      </c>
      <c r="AV231" s="374" t="s">
        <v>545</v>
      </c>
      <c r="AW231" s="374" t="s">
        <v>921</v>
      </c>
      <c r="AX231" s="374" t="s">
        <v>195</v>
      </c>
      <c r="BB231"/>
      <c r="BC231" t="s">
        <v>1394</v>
      </c>
      <c r="BD231" s="428" t="s">
        <v>1034</v>
      </c>
    </row>
    <row r="232" spans="3:56" x14ac:dyDescent="0.3">
      <c r="C232" s="374" t="s">
        <v>188</v>
      </c>
      <c r="D232" s="374">
        <v>4.0999999999999996</v>
      </c>
      <c r="E232" s="374">
        <v>20150217</v>
      </c>
      <c r="F232" s="374" t="s">
        <v>770</v>
      </c>
      <c r="G232" s="374" t="s">
        <v>770</v>
      </c>
      <c r="H232" s="374">
        <v>5</v>
      </c>
      <c r="I232" s="374">
        <v>94346</v>
      </c>
      <c r="J232" s="374">
        <v>13</v>
      </c>
      <c r="K232" s="374"/>
      <c r="L232" s="374"/>
      <c r="M232" s="374"/>
      <c r="N232" s="374"/>
      <c r="O232" s="374">
        <v>1</v>
      </c>
      <c r="P232" s="374">
        <v>1</v>
      </c>
      <c r="Q232" s="374">
        <v>2005</v>
      </c>
      <c r="R232" s="374">
        <v>20070320</v>
      </c>
      <c r="S232" s="374">
        <v>20070320</v>
      </c>
      <c r="T232" s="374" t="s">
        <v>952</v>
      </c>
      <c r="U232" s="374" t="s">
        <v>966</v>
      </c>
      <c r="V232" s="374" t="s">
        <v>953</v>
      </c>
      <c r="W232" s="374" t="s">
        <v>191</v>
      </c>
      <c r="X232" s="374" t="s">
        <v>192</v>
      </c>
      <c r="Y232" s="374" t="s">
        <v>193</v>
      </c>
      <c r="Z232" s="374" t="s">
        <v>194</v>
      </c>
      <c r="AA232" s="374">
        <v>39.51</v>
      </c>
      <c r="AB232" s="374"/>
      <c r="AC232" s="374" t="s">
        <v>195</v>
      </c>
      <c r="AD232" s="374">
        <v>5500</v>
      </c>
      <c r="AE232" s="374">
        <v>30740</v>
      </c>
      <c r="AF232" s="374"/>
      <c r="AG232" s="374"/>
      <c r="AH232" s="374">
        <v>5500</v>
      </c>
      <c r="AI232" s="374">
        <v>51016</v>
      </c>
      <c r="AJ232" s="374"/>
      <c r="AK232" s="374"/>
      <c r="AL232" s="374" t="s">
        <v>316</v>
      </c>
      <c r="AM232" s="374"/>
      <c r="AN232" s="374"/>
      <c r="AO232" s="374"/>
      <c r="AP232" s="374"/>
      <c r="AQ232" s="374" t="s">
        <v>968</v>
      </c>
      <c r="AR232" s="374" t="s">
        <v>954</v>
      </c>
      <c r="AS232" s="374" t="s">
        <v>967</v>
      </c>
      <c r="AT232" s="374" t="s">
        <v>955</v>
      </c>
      <c r="AU232" s="374" t="s">
        <v>776</v>
      </c>
      <c r="AV232" s="374" t="s">
        <v>545</v>
      </c>
      <c r="AW232" s="374" t="s">
        <v>921</v>
      </c>
      <c r="AX232" s="374" t="s">
        <v>195</v>
      </c>
      <c r="BB232"/>
      <c r="BC232" t="s">
        <v>1394</v>
      </c>
      <c r="BD232" s="428" t="s">
        <v>1033</v>
      </c>
    </row>
    <row r="233" spans="3:56" x14ac:dyDescent="0.3">
      <c r="C233" s="374" t="s">
        <v>188</v>
      </c>
      <c r="D233" s="374">
        <v>4.0999999999999996</v>
      </c>
      <c r="E233" s="374">
        <v>20150217</v>
      </c>
      <c r="F233" s="374" t="s">
        <v>770</v>
      </c>
      <c r="G233" s="374" t="s">
        <v>770</v>
      </c>
      <c r="H233" s="374">
        <v>5</v>
      </c>
      <c r="I233" s="374">
        <v>94347</v>
      </c>
      <c r="J233" s="374">
        <v>13</v>
      </c>
      <c r="K233" s="374"/>
      <c r="L233" s="374"/>
      <c r="M233" s="374"/>
      <c r="N233" s="374"/>
      <c r="O233" s="374">
        <v>1</v>
      </c>
      <c r="P233" s="374">
        <v>1</v>
      </c>
      <c r="Q233" s="374">
        <v>2005</v>
      </c>
      <c r="R233" s="374">
        <v>20070228</v>
      </c>
      <c r="S233" s="374">
        <v>20070228</v>
      </c>
      <c r="T233" s="374" t="s">
        <v>946</v>
      </c>
      <c r="U233" s="374" t="s">
        <v>929</v>
      </c>
      <c r="V233" s="374" t="s">
        <v>930</v>
      </c>
      <c r="W233" s="374" t="s">
        <v>191</v>
      </c>
      <c r="X233" s="374" t="s">
        <v>192</v>
      </c>
      <c r="Y233" s="374" t="s">
        <v>193</v>
      </c>
      <c r="Z233" s="374" t="s">
        <v>194</v>
      </c>
      <c r="AA233" s="374">
        <v>40.28</v>
      </c>
      <c r="AB233" s="374"/>
      <c r="AC233" s="374" t="s">
        <v>195</v>
      </c>
      <c r="AD233" s="374">
        <v>5500</v>
      </c>
      <c r="AE233" s="374">
        <v>31360</v>
      </c>
      <c r="AF233" s="374"/>
      <c r="AG233" s="374"/>
      <c r="AH233" s="374">
        <v>5500</v>
      </c>
      <c r="AI233" s="374">
        <v>63661</v>
      </c>
      <c r="AJ233" s="374"/>
      <c r="AK233" s="374"/>
      <c r="AL233" s="374" t="s">
        <v>316</v>
      </c>
      <c r="AM233" s="374"/>
      <c r="AN233" s="374"/>
      <c r="AO233" s="374"/>
      <c r="AP233" s="374"/>
      <c r="AQ233" s="374" t="s">
        <v>942</v>
      </c>
      <c r="AR233" s="374" t="s">
        <v>947</v>
      </c>
      <c r="AS233" s="374" t="s">
        <v>932</v>
      </c>
      <c r="AT233" s="374" t="s">
        <v>1847</v>
      </c>
      <c r="AU233" s="374" t="s">
        <v>776</v>
      </c>
      <c r="AV233" s="374" t="s">
        <v>545</v>
      </c>
      <c r="AW233" s="374" t="s">
        <v>921</v>
      </c>
      <c r="AX233" s="374" t="s">
        <v>195</v>
      </c>
      <c r="BB233"/>
      <c r="BC233" t="s">
        <v>1394</v>
      </c>
      <c r="BD233" s="428" t="s">
        <v>1032</v>
      </c>
    </row>
    <row r="234" spans="3:56" x14ac:dyDescent="0.3">
      <c r="C234" s="374" t="s">
        <v>188</v>
      </c>
      <c r="D234" s="374">
        <v>4.0999999999999996</v>
      </c>
      <c r="E234" s="374">
        <v>20150217</v>
      </c>
      <c r="F234" s="374" t="s">
        <v>770</v>
      </c>
      <c r="G234" s="374" t="s">
        <v>770</v>
      </c>
      <c r="H234" s="374">
        <v>5</v>
      </c>
      <c r="I234" s="374">
        <v>94348</v>
      </c>
      <c r="J234" s="374">
        <v>13</v>
      </c>
      <c r="K234" s="374"/>
      <c r="L234" s="374"/>
      <c r="M234" s="374"/>
      <c r="N234" s="374"/>
      <c r="O234" s="374">
        <v>1</v>
      </c>
      <c r="P234" s="374">
        <v>1</v>
      </c>
      <c r="Q234" s="374">
        <v>2005</v>
      </c>
      <c r="R234" s="374">
        <v>20070501</v>
      </c>
      <c r="S234" s="374">
        <v>20070601</v>
      </c>
      <c r="T234" s="374" t="s">
        <v>934</v>
      </c>
      <c r="U234" s="374" t="s">
        <v>937</v>
      </c>
      <c r="V234" s="374" t="s">
        <v>935</v>
      </c>
      <c r="W234" s="374" t="s">
        <v>191</v>
      </c>
      <c r="X234" s="374" t="s">
        <v>192</v>
      </c>
      <c r="Y234" s="374" t="s">
        <v>193</v>
      </c>
      <c r="Z234" s="374" t="s">
        <v>194</v>
      </c>
      <c r="AA234" s="374">
        <v>42.15</v>
      </c>
      <c r="AB234" s="374"/>
      <c r="AC234" s="374" t="s">
        <v>195</v>
      </c>
      <c r="AD234" s="374">
        <v>5500</v>
      </c>
      <c r="AE234" s="374">
        <v>27568</v>
      </c>
      <c r="AF234" s="374"/>
      <c r="AG234" s="374"/>
      <c r="AH234" s="374">
        <v>5500</v>
      </c>
      <c r="AI234" s="374">
        <v>113335</v>
      </c>
      <c r="AJ234" s="374">
        <v>500</v>
      </c>
      <c r="AK234" s="374">
        <v>12252</v>
      </c>
      <c r="AL234" s="374" t="s">
        <v>214</v>
      </c>
      <c r="AM234" s="374"/>
      <c r="AN234" s="374"/>
      <c r="AO234" s="374"/>
      <c r="AP234" s="374"/>
      <c r="AQ234" s="374" t="s">
        <v>959</v>
      </c>
      <c r="AR234" s="374" t="s">
        <v>936</v>
      </c>
      <c r="AS234" s="374" t="s">
        <v>938</v>
      </c>
      <c r="AT234" s="374" t="s">
        <v>936</v>
      </c>
      <c r="AU234" s="374" t="s">
        <v>776</v>
      </c>
      <c r="AV234" s="374" t="s">
        <v>545</v>
      </c>
      <c r="AW234" s="374" t="s">
        <v>921</v>
      </c>
      <c r="AX234" s="374" t="s">
        <v>195</v>
      </c>
      <c r="BB234"/>
      <c r="BC234" t="s">
        <v>1394</v>
      </c>
      <c r="BD234" s="428" t="s">
        <v>2247</v>
      </c>
    </row>
    <row r="235" spans="3:56" x14ac:dyDescent="0.3">
      <c r="C235" s="374" t="s">
        <v>188</v>
      </c>
      <c r="D235" s="374">
        <v>4.0999999999999996</v>
      </c>
      <c r="E235" s="374">
        <v>20150217</v>
      </c>
      <c r="F235" s="374" t="s">
        <v>770</v>
      </c>
      <c r="G235" s="374" t="s">
        <v>770</v>
      </c>
      <c r="H235" s="374">
        <v>5</v>
      </c>
      <c r="I235" s="374">
        <v>94349</v>
      </c>
      <c r="J235" s="374">
        <v>13</v>
      </c>
      <c r="K235" s="374"/>
      <c r="L235" s="374"/>
      <c r="M235" s="374"/>
      <c r="N235" s="374"/>
      <c r="O235" s="374">
        <v>1</v>
      </c>
      <c r="P235" s="374">
        <v>1</v>
      </c>
      <c r="Q235" s="374">
        <v>2005</v>
      </c>
      <c r="R235" s="374">
        <v>20070301</v>
      </c>
      <c r="S235" s="374">
        <v>20070301</v>
      </c>
      <c r="T235" s="374" t="s">
        <v>948</v>
      </c>
      <c r="U235" s="374" t="s">
        <v>929</v>
      </c>
      <c r="V235" s="374" t="s">
        <v>935</v>
      </c>
      <c r="W235" s="374" t="s">
        <v>191</v>
      </c>
      <c r="X235" s="374" t="s">
        <v>192</v>
      </c>
      <c r="Y235" s="374" t="s">
        <v>193</v>
      </c>
      <c r="Z235" s="374" t="s">
        <v>194</v>
      </c>
      <c r="AA235" s="374">
        <v>35.270000000000003</v>
      </c>
      <c r="AB235" s="374"/>
      <c r="AC235" s="374" t="s">
        <v>195</v>
      </c>
      <c r="AD235" s="374">
        <v>5500</v>
      </c>
      <c r="AE235" s="374">
        <v>28813</v>
      </c>
      <c r="AF235" s="374"/>
      <c r="AG235" s="374"/>
      <c r="AH235" s="374">
        <v>5500</v>
      </c>
      <c r="AI235" s="374">
        <v>82427</v>
      </c>
      <c r="AJ235" s="374"/>
      <c r="AK235" s="374"/>
      <c r="AL235" s="374" t="s">
        <v>316</v>
      </c>
      <c r="AM235" s="374"/>
      <c r="AN235" s="374"/>
      <c r="AO235" s="374"/>
      <c r="AP235" s="374"/>
      <c r="AQ235" s="374" t="s">
        <v>942</v>
      </c>
      <c r="AR235" s="374" t="s">
        <v>949</v>
      </c>
      <c r="AS235" s="374" t="s">
        <v>932</v>
      </c>
      <c r="AT235" s="374" t="s">
        <v>936</v>
      </c>
      <c r="AU235" s="374" t="s">
        <v>776</v>
      </c>
      <c r="AV235" s="374" t="s">
        <v>545</v>
      </c>
      <c r="AW235" s="374" t="s">
        <v>921</v>
      </c>
      <c r="AX235" s="374" t="s">
        <v>195</v>
      </c>
      <c r="BB235"/>
      <c r="BC235" t="s">
        <v>1394</v>
      </c>
      <c r="BD235" s="428" t="s">
        <v>2248</v>
      </c>
    </row>
    <row r="236" spans="3:56" x14ac:dyDescent="0.3">
      <c r="C236" s="374" t="s">
        <v>188</v>
      </c>
      <c r="D236" s="374">
        <v>4.0999999999999996</v>
      </c>
      <c r="E236" s="374">
        <v>20150217</v>
      </c>
      <c r="F236" s="374" t="s">
        <v>770</v>
      </c>
      <c r="G236" s="374" t="s">
        <v>770</v>
      </c>
      <c r="H236" s="374">
        <v>5</v>
      </c>
      <c r="I236" s="374">
        <v>94422</v>
      </c>
      <c r="J236" s="374">
        <v>13</v>
      </c>
      <c r="K236" s="374"/>
      <c r="L236" s="374"/>
      <c r="M236" s="374"/>
      <c r="N236" s="374"/>
      <c r="O236" s="374">
        <v>1</v>
      </c>
      <c r="P236" s="374">
        <v>1</v>
      </c>
      <c r="Q236" s="374">
        <v>2005</v>
      </c>
      <c r="R236" s="374">
        <v>20060712</v>
      </c>
      <c r="S236" s="374">
        <v>20060712</v>
      </c>
      <c r="T236" s="374" t="s">
        <v>952</v>
      </c>
      <c r="U236" s="374" t="s">
        <v>966</v>
      </c>
      <c r="V236" s="374" t="s">
        <v>953</v>
      </c>
      <c r="W236" s="374" t="s">
        <v>191</v>
      </c>
      <c r="X236" s="374" t="s">
        <v>192</v>
      </c>
      <c r="Y236" s="374" t="s">
        <v>193</v>
      </c>
      <c r="Z236" s="374" t="s">
        <v>194</v>
      </c>
      <c r="AA236" s="374">
        <v>21.58</v>
      </c>
      <c r="AB236" s="374"/>
      <c r="AC236" s="374" t="s">
        <v>195</v>
      </c>
      <c r="AD236" s="374">
        <v>5500</v>
      </c>
      <c r="AE236" s="374">
        <v>50552</v>
      </c>
      <c r="AF236" s="374">
        <v>500</v>
      </c>
      <c r="AG236" s="374">
        <v>266</v>
      </c>
      <c r="AH236" s="374">
        <v>5500</v>
      </c>
      <c r="AI236" s="374">
        <v>268109</v>
      </c>
      <c r="AJ236" s="374">
        <v>500</v>
      </c>
      <c r="AK236" s="374">
        <v>3510</v>
      </c>
      <c r="AL236" s="374" t="s">
        <v>214</v>
      </c>
      <c r="AM236" s="374">
        <v>8.6999999999999994E-3</v>
      </c>
      <c r="AN236" s="374">
        <v>30</v>
      </c>
      <c r="AO236" s="374">
        <v>578</v>
      </c>
      <c r="AP236" s="374"/>
      <c r="AQ236" s="374"/>
      <c r="AR236" s="374" t="s">
        <v>954</v>
      </c>
      <c r="AS236" s="374" t="s">
        <v>967</v>
      </c>
      <c r="AT236" s="374" t="s">
        <v>955</v>
      </c>
      <c r="AU236" s="374" t="s">
        <v>776</v>
      </c>
      <c r="AV236" s="374" t="s">
        <v>545</v>
      </c>
      <c r="AW236" s="374" t="s">
        <v>921</v>
      </c>
      <c r="AX236" s="374" t="s">
        <v>195</v>
      </c>
      <c r="BB236"/>
      <c r="BC236" t="s">
        <v>1394</v>
      </c>
      <c r="BD236" s="428" t="s">
        <v>2262</v>
      </c>
    </row>
    <row r="237" spans="3:56" x14ac:dyDescent="0.3">
      <c r="C237" s="374" t="s">
        <v>188</v>
      </c>
      <c r="D237" s="374">
        <v>4.0999999999999996</v>
      </c>
      <c r="E237" s="374">
        <v>20150217</v>
      </c>
      <c r="F237" s="374" t="s">
        <v>770</v>
      </c>
      <c r="G237" s="374" t="s">
        <v>770</v>
      </c>
      <c r="H237" s="374">
        <v>5</v>
      </c>
      <c r="I237" s="374">
        <v>94423</v>
      </c>
      <c r="J237" s="374">
        <v>12</v>
      </c>
      <c r="K237" s="374"/>
      <c r="L237" s="374"/>
      <c r="M237" s="374"/>
      <c r="N237" s="374"/>
      <c r="O237" s="374">
        <v>1</v>
      </c>
      <c r="P237" s="374">
        <v>3</v>
      </c>
      <c r="Q237" s="374">
        <v>2005</v>
      </c>
      <c r="R237" s="374">
        <v>20060502</v>
      </c>
      <c r="S237" s="374">
        <v>20060512</v>
      </c>
      <c r="T237" s="374" t="s">
        <v>771</v>
      </c>
      <c r="U237" s="374" t="s">
        <v>772</v>
      </c>
      <c r="V237" s="374" t="s">
        <v>773</v>
      </c>
      <c r="W237" s="374" t="s">
        <v>191</v>
      </c>
      <c r="X237" s="374" t="s">
        <v>192</v>
      </c>
      <c r="Y237" s="374" t="s">
        <v>193</v>
      </c>
      <c r="Z237" s="374" t="s">
        <v>237</v>
      </c>
      <c r="AA237" s="374">
        <v>5.72</v>
      </c>
      <c r="AB237" s="374"/>
      <c r="AC237" s="374" t="s">
        <v>195</v>
      </c>
      <c r="AD237" s="374">
        <v>5000</v>
      </c>
      <c r="AE237" s="374">
        <v>230174</v>
      </c>
      <c r="AF237" s="374">
        <v>0</v>
      </c>
      <c r="AG237" s="374">
        <v>426</v>
      </c>
      <c r="AH237" s="374">
        <v>0</v>
      </c>
      <c r="AI237" s="374">
        <v>5619619</v>
      </c>
      <c r="AJ237" s="374"/>
      <c r="AK237" s="374"/>
      <c r="AL237" s="374" t="s">
        <v>316</v>
      </c>
      <c r="AM237" s="374"/>
      <c r="AN237" s="374">
        <v>30</v>
      </c>
      <c r="AO237" s="374">
        <v>541</v>
      </c>
      <c r="AP237" s="374"/>
      <c r="AQ237" s="374"/>
      <c r="AR237" s="374" t="s">
        <v>774</v>
      </c>
      <c r="AS237" s="374" t="s">
        <v>775</v>
      </c>
      <c r="AT237" s="374" t="s">
        <v>775</v>
      </c>
      <c r="AU237" s="374" t="s">
        <v>776</v>
      </c>
      <c r="AV237" s="374" t="s">
        <v>545</v>
      </c>
      <c r="AW237" s="374" t="s">
        <v>777</v>
      </c>
      <c r="AX237" s="374" t="s">
        <v>195</v>
      </c>
      <c r="BB237"/>
      <c r="BC237" t="s">
        <v>1394</v>
      </c>
      <c r="BD237" s="428" t="s">
        <v>2258</v>
      </c>
    </row>
    <row r="238" spans="3:56" x14ac:dyDescent="0.3">
      <c r="C238" s="374" t="s">
        <v>188</v>
      </c>
      <c r="D238" s="374">
        <v>4.0999999999999996</v>
      </c>
      <c r="E238" s="374">
        <v>20150217</v>
      </c>
      <c r="F238" s="374" t="s">
        <v>770</v>
      </c>
      <c r="G238" s="374" t="s">
        <v>770</v>
      </c>
      <c r="H238" s="374">
        <v>5</v>
      </c>
      <c r="I238" s="374">
        <v>94425</v>
      </c>
      <c r="J238" s="374">
        <v>13</v>
      </c>
      <c r="K238" s="374"/>
      <c r="L238" s="374"/>
      <c r="M238" s="374"/>
      <c r="N238" s="374"/>
      <c r="O238" s="374">
        <v>1</v>
      </c>
      <c r="P238" s="374">
        <v>1</v>
      </c>
      <c r="Q238" s="374">
        <v>2005</v>
      </c>
      <c r="R238" s="374">
        <v>20061101</v>
      </c>
      <c r="S238" s="374">
        <v>20061101</v>
      </c>
      <c r="T238" s="374" t="s">
        <v>928</v>
      </c>
      <c r="U238" s="374" t="s">
        <v>941</v>
      </c>
      <c r="V238" s="374" t="s">
        <v>930</v>
      </c>
      <c r="W238" s="374" t="s">
        <v>191</v>
      </c>
      <c r="X238" s="374" t="s">
        <v>192</v>
      </c>
      <c r="Y238" s="374" t="s">
        <v>193</v>
      </c>
      <c r="Z238" s="374" t="s">
        <v>194</v>
      </c>
      <c r="AA238" s="374">
        <v>57.63</v>
      </c>
      <c r="AB238" s="374"/>
      <c r="AC238" s="374" t="s">
        <v>195</v>
      </c>
      <c r="AD238" s="374">
        <v>5500</v>
      </c>
      <c r="AE238" s="374">
        <v>51364</v>
      </c>
      <c r="AF238" s="374"/>
      <c r="AG238" s="374"/>
      <c r="AH238" s="374">
        <v>5500</v>
      </c>
      <c r="AI238" s="374">
        <v>272311</v>
      </c>
      <c r="AJ238" s="374"/>
      <c r="AK238" s="374"/>
      <c r="AL238" s="374" t="s">
        <v>316</v>
      </c>
      <c r="AM238" s="374"/>
      <c r="AN238" s="374"/>
      <c r="AO238" s="374"/>
      <c r="AP238" s="374"/>
      <c r="AQ238" s="374" t="s">
        <v>942</v>
      </c>
      <c r="AR238" s="374" t="s">
        <v>931</v>
      </c>
      <c r="AS238" s="374" t="s">
        <v>943</v>
      </c>
      <c r="AT238" s="374" t="s">
        <v>1847</v>
      </c>
      <c r="AU238" s="374" t="s">
        <v>776</v>
      </c>
      <c r="AV238" s="374" t="s">
        <v>545</v>
      </c>
      <c r="AW238" s="374" t="s">
        <v>921</v>
      </c>
      <c r="AX238" s="374" t="s">
        <v>195</v>
      </c>
      <c r="BB238"/>
      <c r="BC238" t="s">
        <v>1394</v>
      </c>
      <c r="BD238" s="428" t="s">
        <v>2257</v>
      </c>
    </row>
    <row r="239" spans="3:56" x14ac:dyDescent="0.3">
      <c r="C239" s="374" t="s">
        <v>188</v>
      </c>
      <c r="D239" s="374">
        <v>4.0999999999999996</v>
      </c>
      <c r="E239" s="374">
        <v>20150217</v>
      </c>
      <c r="F239" s="374" t="s">
        <v>770</v>
      </c>
      <c r="G239" s="374" t="s">
        <v>770</v>
      </c>
      <c r="H239" s="374">
        <v>5</v>
      </c>
      <c r="I239" s="374">
        <v>94428</v>
      </c>
      <c r="J239" s="374">
        <v>12</v>
      </c>
      <c r="K239" s="374"/>
      <c r="L239" s="374"/>
      <c r="M239" s="374"/>
      <c r="N239" s="374"/>
      <c r="O239" s="374">
        <v>1</v>
      </c>
      <c r="P239" s="374">
        <v>3</v>
      </c>
      <c r="Q239" s="374">
        <v>2005</v>
      </c>
      <c r="R239" s="374">
        <v>20060820</v>
      </c>
      <c r="S239" s="374">
        <v>20060820</v>
      </c>
      <c r="T239" s="374" t="s">
        <v>1013</v>
      </c>
      <c r="U239" s="374" t="s">
        <v>1014</v>
      </c>
      <c r="V239" s="374" t="s">
        <v>1015</v>
      </c>
      <c r="W239" s="374" t="s">
        <v>191</v>
      </c>
      <c r="X239" s="374" t="s">
        <v>192</v>
      </c>
      <c r="Y239" s="374" t="s">
        <v>279</v>
      </c>
      <c r="Z239" s="374" t="s">
        <v>194</v>
      </c>
      <c r="AA239" s="374">
        <v>32.380000000000003</v>
      </c>
      <c r="AB239" s="374"/>
      <c r="AC239" s="374" t="s">
        <v>195</v>
      </c>
      <c r="AD239" s="374">
        <v>5000</v>
      </c>
      <c r="AE239" s="374">
        <v>208080</v>
      </c>
      <c r="AF239" s="374">
        <v>0</v>
      </c>
      <c r="AG239" s="374">
        <v>2420</v>
      </c>
      <c r="AH239" s="374">
        <v>0</v>
      </c>
      <c r="AI239" s="374">
        <v>806</v>
      </c>
      <c r="AJ239" s="374"/>
      <c r="AK239" s="374"/>
      <c r="AL239" s="374" t="s">
        <v>214</v>
      </c>
      <c r="AM239" s="374">
        <v>3.8E-3</v>
      </c>
      <c r="AN239" s="374">
        <v>67</v>
      </c>
      <c r="AO239" s="374">
        <v>524</v>
      </c>
      <c r="AP239" s="374"/>
      <c r="AQ239" s="374"/>
      <c r="AR239" s="374" t="s">
        <v>1016</v>
      </c>
      <c r="AS239" s="374" t="s">
        <v>1017</v>
      </c>
      <c r="AT239" s="374" t="s">
        <v>1016</v>
      </c>
      <c r="AU239" s="374" t="s">
        <v>776</v>
      </c>
      <c r="AV239" s="374" t="s">
        <v>1018</v>
      </c>
      <c r="AW239" s="374" t="s">
        <v>1019</v>
      </c>
      <c r="AX239" s="374" t="s">
        <v>195</v>
      </c>
      <c r="BB239"/>
      <c r="BC239" t="s">
        <v>1394</v>
      </c>
      <c r="BD239" s="428" t="s">
        <v>2256</v>
      </c>
    </row>
    <row r="240" spans="3:56" x14ac:dyDescent="0.3">
      <c r="C240" s="374" t="s">
        <v>188</v>
      </c>
      <c r="D240" s="374">
        <v>4.0999999999999996</v>
      </c>
      <c r="E240" s="374">
        <v>20150217</v>
      </c>
      <c r="F240" s="374" t="s">
        <v>770</v>
      </c>
      <c r="G240" s="374" t="s">
        <v>770</v>
      </c>
      <c r="H240" s="374">
        <v>5</v>
      </c>
      <c r="I240" s="374">
        <v>94436</v>
      </c>
      <c r="J240" s="374">
        <v>13</v>
      </c>
      <c r="K240" s="374"/>
      <c r="L240" s="374"/>
      <c r="M240" s="374"/>
      <c r="N240" s="374"/>
      <c r="O240" s="374">
        <v>1</v>
      </c>
      <c r="P240" s="374">
        <v>1</v>
      </c>
      <c r="Q240" s="374">
        <v>2005</v>
      </c>
      <c r="R240" s="374">
        <v>20070206</v>
      </c>
      <c r="S240" s="374">
        <v>20070227</v>
      </c>
      <c r="T240" s="374" t="s">
        <v>939</v>
      </c>
      <c r="U240" s="374" t="s">
        <v>915</v>
      </c>
      <c r="V240" s="374" t="s">
        <v>916</v>
      </c>
      <c r="W240" s="374" t="s">
        <v>191</v>
      </c>
      <c r="X240" s="374" t="s">
        <v>192</v>
      </c>
      <c r="Y240" s="374" t="s">
        <v>193</v>
      </c>
      <c r="Z240" s="374" t="s">
        <v>237</v>
      </c>
      <c r="AA240" s="374">
        <v>36.11</v>
      </c>
      <c r="AB240" s="374"/>
      <c r="AC240" s="374" t="s">
        <v>195</v>
      </c>
      <c r="AD240" s="374">
        <v>5500</v>
      </c>
      <c r="AE240" s="374">
        <v>32880</v>
      </c>
      <c r="AF240" s="374">
        <v>500</v>
      </c>
      <c r="AG240" s="374">
        <v>201</v>
      </c>
      <c r="AH240" s="374">
        <v>5500</v>
      </c>
      <c r="AI240" s="374">
        <v>296393</v>
      </c>
      <c r="AJ240" s="374">
        <v>500</v>
      </c>
      <c r="AK240" s="374">
        <v>8901</v>
      </c>
      <c r="AL240" s="374" t="s">
        <v>214</v>
      </c>
      <c r="AM240" s="374">
        <v>6.0000000000000001E-3</v>
      </c>
      <c r="AN240" s="374">
        <v>18</v>
      </c>
      <c r="AO240" s="374">
        <v>500</v>
      </c>
      <c r="AP240" s="374"/>
      <c r="AQ240" s="374" t="s">
        <v>958</v>
      </c>
      <c r="AR240" s="374" t="s">
        <v>940</v>
      </c>
      <c r="AS240" s="374" t="s">
        <v>919</v>
      </c>
      <c r="AT240" s="374" t="s">
        <v>920</v>
      </c>
      <c r="AU240" s="374" t="s">
        <v>776</v>
      </c>
      <c r="AV240" s="374" t="s">
        <v>545</v>
      </c>
      <c r="AW240" s="374" t="s">
        <v>921</v>
      </c>
      <c r="AX240" s="374" t="s">
        <v>195</v>
      </c>
      <c r="BB240"/>
      <c r="BC240" t="s">
        <v>1394</v>
      </c>
      <c r="BD240" s="428" t="s">
        <v>2255</v>
      </c>
    </row>
    <row r="241" spans="3:56" x14ac:dyDescent="0.3">
      <c r="C241" s="374" t="s">
        <v>188</v>
      </c>
      <c r="D241" s="374">
        <v>4.0999999999999996</v>
      </c>
      <c r="E241" s="374">
        <v>20150217</v>
      </c>
      <c r="F241" s="374" t="s">
        <v>770</v>
      </c>
      <c r="G241" s="374" t="s">
        <v>770</v>
      </c>
      <c r="H241" s="374">
        <v>5</v>
      </c>
      <c r="I241" s="374">
        <v>94437</v>
      </c>
      <c r="J241" s="374">
        <v>13</v>
      </c>
      <c r="K241" s="374"/>
      <c r="L241" s="374"/>
      <c r="M241" s="374"/>
      <c r="N241" s="374"/>
      <c r="O241" s="374">
        <v>1</v>
      </c>
      <c r="P241" s="374">
        <v>1</v>
      </c>
      <c r="Q241" s="374">
        <v>2005</v>
      </c>
      <c r="R241" s="374">
        <v>20070323</v>
      </c>
      <c r="S241" s="374">
        <v>20070323</v>
      </c>
      <c r="T241" s="374" t="s">
        <v>952</v>
      </c>
      <c r="U241" s="374" t="s">
        <v>966</v>
      </c>
      <c r="V241" s="374" t="s">
        <v>953</v>
      </c>
      <c r="W241" s="374" t="s">
        <v>191</v>
      </c>
      <c r="X241" s="374" t="s">
        <v>192</v>
      </c>
      <c r="Y241" s="374" t="s">
        <v>193</v>
      </c>
      <c r="Z241" s="374" t="s">
        <v>194</v>
      </c>
      <c r="AA241" s="374">
        <v>43.78</v>
      </c>
      <c r="AB241" s="374"/>
      <c r="AC241" s="374" t="s">
        <v>195</v>
      </c>
      <c r="AD241" s="374">
        <v>5500</v>
      </c>
      <c r="AE241" s="374">
        <v>52708</v>
      </c>
      <c r="AF241" s="374"/>
      <c r="AG241" s="374"/>
      <c r="AH241" s="374">
        <v>5500</v>
      </c>
      <c r="AI241" s="374">
        <v>226170</v>
      </c>
      <c r="AJ241" s="374"/>
      <c r="AK241" s="374"/>
      <c r="AL241" s="374" t="s">
        <v>316</v>
      </c>
      <c r="AM241" s="374"/>
      <c r="AN241" s="374"/>
      <c r="AO241" s="374"/>
      <c r="AP241" s="374"/>
      <c r="AQ241" s="374" t="s">
        <v>942</v>
      </c>
      <c r="AR241" s="374" t="s">
        <v>954</v>
      </c>
      <c r="AS241" s="374" t="s">
        <v>967</v>
      </c>
      <c r="AT241" s="374" t="s">
        <v>955</v>
      </c>
      <c r="AU241" s="374" t="s">
        <v>776</v>
      </c>
      <c r="AV241" s="374" t="s">
        <v>545</v>
      </c>
      <c r="AW241" s="374" t="s">
        <v>921</v>
      </c>
      <c r="AX241" s="374" t="s">
        <v>195</v>
      </c>
      <c r="BB241"/>
      <c r="BC241" t="s">
        <v>1394</v>
      </c>
      <c r="BD241" s="428" t="s">
        <v>2246</v>
      </c>
    </row>
    <row r="242" spans="3:56" x14ac:dyDescent="0.3">
      <c r="C242" s="374" t="s">
        <v>188</v>
      </c>
      <c r="D242" s="374">
        <v>4.0999999999999996</v>
      </c>
      <c r="E242" s="374">
        <v>20150217</v>
      </c>
      <c r="F242" s="374" t="s">
        <v>770</v>
      </c>
      <c r="G242" s="374" t="s">
        <v>770</v>
      </c>
      <c r="H242" s="374">
        <v>5</v>
      </c>
      <c r="I242" s="374">
        <v>94438</v>
      </c>
      <c r="J242" s="374">
        <v>13</v>
      </c>
      <c r="K242" s="374"/>
      <c r="L242" s="374"/>
      <c r="M242" s="374"/>
      <c r="N242" s="374"/>
      <c r="O242" s="374">
        <v>1</v>
      </c>
      <c r="P242" s="374">
        <v>1</v>
      </c>
      <c r="Q242" s="374">
        <v>2005</v>
      </c>
      <c r="R242" s="374">
        <v>20061106</v>
      </c>
      <c r="S242" s="374">
        <v>20061106</v>
      </c>
      <c r="T242" s="374" t="s">
        <v>922</v>
      </c>
      <c r="U242" s="374" t="s">
        <v>923</v>
      </c>
      <c r="V242" s="374" t="s">
        <v>924</v>
      </c>
      <c r="W242" s="374" t="s">
        <v>191</v>
      </c>
      <c r="X242" s="374" t="s">
        <v>192</v>
      </c>
      <c r="Y242" s="374" t="s">
        <v>214</v>
      </c>
      <c r="Z242" s="374" t="s">
        <v>194</v>
      </c>
      <c r="AA242" s="374">
        <v>47.45</v>
      </c>
      <c r="AB242" s="374"/>
      <c r="AC242" s="374" t="s">
        <v>195</v>
      </c>
      <c r="AD242" s="374">
        <v>5500</v>
      </c>
      <c r="AE242" s="374">
        <v>30054</v>
      </c>
      <c r="AF242" s="374">
        <v>500</v>
      </c>
      <c r="AG242" s="374">
        <v>115</v>
      </c>
      <c r="AH242" s="374">
        <v>5500</v>
      </c>
      <c r="AI242" s="374">
        <v>323907</v>
      </c>
      <c r="AJ242" s="374">
        <v>500</v>
      </c>
      <c r="AK242" s="374">
        <v>1662</v>
      </c>
      <c r="AL242" s="374" t="s">
        <v>214</v>
      </c>
      <c r="AM242" s="374">
        <v>3.15E-2</v>
      </c>
      <c r="AN242" s="374">
        <v>145</v>
      </c>
      <c r="AO242" s="374">
        <v>540</v>
      </c>
      <c r="AP242" s="374"/>
      <c r="AQ242" s="374" t="s">
        <v>960</v>
      </c>
      <c r="AR242" s="374" t="s">
        <v>925</v>
      </c>
      <c r="AS242" s="374" t="s">
        <v>926</v>
      </c>
      <c r="AT242" s="374" t="s">
        <v>926</v>
      </c>
      <c r="AU242" s="374" t="s">
        <v>776</v>
      </c>
      <c r="AV242" s="374" t="s">
        <v>545</v>
      </c>
      <c r="AW242" s="374" t="s">
        <v>921</v>
      </c>
      <c r="AX242" s="374" t="s">
        <v>195</v>
      </c>
      <c r="BB242"/>
      <c r="BC242" t="s">
        <v>1394</v>
      </c>
      <c r="BD242" s="428" t="s">
        <v>2254</v>
      </c>
    </row>
    <row r="243" spans="3:56" x14ac:dyDescent="0.3">
      <c r="C243" s="374" t="s">
        <v>188</v>
      </c>
      <c r="D243" s="374">
        <v>4.0999999999999996</v>
      </c>
      <c r="E243" s="374">
        <v>20150217</v>
      </c>
      <c r="F243" s="374" t="s">
        <v>770</v>
      </c>
      <c r="G243" s="374" t="s">
        <v>770</v>
      </c>
      <c r="H243" s="374">
        <v>5</v>
      </c>
      <c r="I243" s="374">
        <v>94439</v>
      </c>
      <c r="J243" s="374">
        <v>13</v>
      </c>
      <c r="K243" s="374"/>
      <c r="L243" s="374"/>
      <c r="M243" s="374"/>
      <c r="N243" s="374"/>
      <c r="O243" s="374">
        <v>1</v>
      </c>
      <c r="P243" s="374">
        <v>1</v>
      </c>
      <c r="Q243" s="374">
        <v>2005</v>
      </c>
      <c r="R243" s="374">
        <v>20070228</v>
      </c>
      <c r="S243" s="374">
        <v>20070228</v>
      </c>
      <c r="T243" s="374" t="s">
        <v>922</v>
      </c>
      <c r="U243" s="374" t="s">
        <v>923</v>
      </c>
      <c r="V243" s="374" t="s">
        <v>924</v>
      </c>
      <c r="W243" s="374" t="s">
        <v>191</v>
      </c>
      <c r="X243" s="374" t="s">
        <v>192</v>
      </c>
      <c r="Y243" s="374" t="s">
        <v>214</v>
      </c>
      <c r="Z243" s="374" t="s">
        <v>194</v>
      </c>
      <c r="AA243" s="374">
        <v>49.41</v>
      </c>
      <c r="AB243" s="374"/>
      <c r="AC243" s="374" t="s">
        <v>195</v>
      </c>
      <c r="AD243" s="374">
        <v>5000</v>
      </c>
      <c r="AE243" s="374">
        <v>29286</v>
      </c>
      <c r="AF243" s="374">
        <v>0</v>
      </c>
      <c r="AG243" s="374">
        <v>713</v>
      </c>
      <c r="AH243" s="374">
        <v>5000</v>
      </c>
      <c r="AI243" s="374">
        <v>428141</v>
      </c>
      <c r="AJ243" s="374">
        <v>0</v>
      </c>
      <c r="AK243" s="374">
        <v>2787</v>
      </c>
      <c r="AL243" s="374" t="s">
        <v>214</v>
      </c>
      <c r="AM243" s="374">
        <v>3.8100000000000002E-2</v>
      </c>
      <c r="AN243" s="374">
        <v>215</v>
      </c>
      <c r="AO243" s="374">
        <v>525</v>
      </c>
      <c r="AP243" s="374"/>
      <c r="AQ243" s="374" t="s">
        <v>961</v>
      </c>
      <c r="AR243" s="374" t="s">
        <v>925</v>
      </c>
      <c r="AS243" s="374" t="s">
        <v>926</v>
      </c>
      <c r="AT243" s="374" t="s">
        <v>926</v>
      </c>
      <c r="AU243" s="374" t="s">
        <v>776</v>
      </c>
      <c r="AV243" s="374" t="s">
        <v>545</v>
      </c>
      <c r="AW243" s="374" t="s">
        <v>921</v>
      </c>
      <c r="AX243" s="374" t="s">
        <v>195</v>
      </c>
      <c r="BB243"/>
      <c r="BC243" t="s">
        <v>1394</v>
      </c>
      <c r="BD243" s="428" t="s">
        <v>2259</v>
      </c>
    </row>
    <row r="244" spans="3:56" x14ac:dyDescent="0.3">
      <c r="C244" s="374" t="s">
        <v>188</v>
      </c>
      <c r="D244" s="374">
        <v>4.0999999999999996</v>
      </c>
      <c r="E244" s="374">
        <v>20150217</v>
      </c>
      <c r="F244" s="374" t="s">
        <v>770</v>
      </c>
      <c r="G244" s="374" t="s">
        <v>770</v>
      </c>
      <c r="H244" s="374">
        <v>5</v>
      </c>
      <c r="I244" s="374">
        <v>94453</v>
      </c>
      <c r="J244" s="374">
        <v>13</v>
      </c>
      <c r="K244" s="374"/>
      <c r="L244" s="374"/>
      <c r="M244" s="374"/>
      <c r="N244" s="374"/>
      <c r="O244" s="374">
        <v>1</v>
      </c>
      <c r="P244" s="374">
        <v>1</v>
      </c>
      <c r="Q244" s="374">
        <v>2005</v>
      </c>
      <c r="R244" s="374">
        <v>20061031</v>
      </c>
      <c r="S244" s="374">
        <v>20061104</v>
      </c>
      <c r="T244" s="374" t="s">
        <v>934</v>
      </c>
      <c r="U244" s="374" t="s">
        <v>937</v>
      </c>
      <c r="V244" s="374" t="s">
        <v>935</v>
      </c>
      <c r="W244" s="374" t="s">
        <v>191</v>
      </c>
      <c r="X244" s="374" t="s">
        <v>192</v>
      </c>
      <c r="Y244" s="374" t="s">
        <v>193</v>
      </c>
      <c r="Z244" s="374" t="s">
        <v>237</v>
      </c>
      <c r="AA244" s="374">
        <v>55.59</v>
      </c>
      <c r="AB244" s="374"/>
      <c r="AC244" s="374" t="s">
        <v>195</v>
      </c>
      <c r="AD244" s="374">
        <v>5500</v>
      </c>
      <c r="AE244" s="374">
        <v>55342</v>
      </c>
      <c r="AF244" s="374"/>
      <c r="AG244" s="374"/>
      <c r="AH244" s="374">
        <v>5500</v>
      </c>
      <c r="AI244" s="374">
        <v>233199</v>
      </c>
      <c r="AJ244" s="374"/>
      <c r="AK244" s="374"/>
      <c r="AL244" s="374" t="s">
        <v>214</v>
      </c>
      <c r="AM244" s="374">
        <v>7.9000000000000001E-2</v>
      </c>
      <c r="AN244" s="374">
        <v>82</v>
      </c>
      <c r="AO244" s="374">
        <v>530</v>
      </c>
      <c r="AP244" s="374"/>
      <c r="AQ244" s="374"/>
      <c r="AR244" s="374" t="s">
        <v>936</v>
      </c>
      <c r="AS244" s="374" t="s">
        <v>938</v>
      </c>
      <c r="AT244" s="374" t="s">
        <v>936</v>
      </c>
      <c r="AU244" s="374" t="s">
        <v>776</v>
      </c>
      <c r="AV244" s="374" t="s">
        <v>545</v>
      </c>
      <c r="AW244" s="374" t="s">
        <v>921</v>
      </c>
      <c r="AX244" s="374" t="s">
        <v>195</v>
      </c>
      <c r="BB244"/>
      <c r="BC244" t="s">
        <v>1394</v>
      </c>
      <c r="BD244" s="428" t="s">
        <v>2263</v>
      </c>
    </row>
    <row r="245" spans="3:56" x14ac:dyDescent="0.3">
      <c r="C245" s="374" t="s">
        <v>188</v>
      </c>
      <c r="D245" s="374">
        <v>4.0999999999999996</v>
      </c>
      <c r="E245" s="374">
        <v>20150327</v>
      </c>
      <c r="F245" s="374" t="s">
        <v>225</v>
      </c>
      <c r="G245" s="374" t="s">
        <v>225</v>
      </c>
      <c r="H245" s="374">
        <v>4</v>
      </c>
      <c r="I245" s="374">
        <v>94504</v>
      </c>
      <c r="J245" s="374">
        <v>0</v>
      </c>
      <c r="K245" s="374"/>
      <c r="L245" s="374"/>
      <c r="M245" s="374"/>
      <c r="N245" s="374"/>
      <c r="O245" s="374">
        <v>1</v>
      </c>
      <c r="P245" s="374">
        <v>3</v>
      </c>
      <c r="Q245" s="374">
        <v>2006</v>
      </c>
      <c r="R245" s="374">
        <v>20070615</v>
      </c>
      <c r="S245" s="374">
        <v>20070622</v>
      </c>
      <c r="T245" s="374" t="s">
        <v>869</v>
      </c>
      <c r="U245" s="374" t="s">
        <v>870</v>
      </c>
      <c r="V245" s="374" t="s">
        <v>871</v>
      </c>
      <c r="W245" s="374"/>
      <c r="X245" s="374" t="s">
        <v>192</v>
      </c>
      <c r="Y245" s="374"/>
      <c r="Z245" s="374"/>
      <c r="AA245" s="374">
        <v>7.39</v>
      </c>
      <c r="AB245" s="374">
        <v>89</v>
      </c>
      <c r="AC245" s="374"/>
      <c r="AD245" s="374">
        <v>5000</v>
      </c>
      <c r="AE245" s="374">
        <v>222706</v>
      </c>
      <c r="AF245" s="374"/>
      <c r="AG245" s="374"/>
      <c r="AH245" s="374"/>
      <c r="AI245" s="374"/>
      <c r="AJ245" s="374"/>
      <c r="AK245" s="374"/>
      <c r="AL245" s="374"/>
      <c r="AM245" s="374"/>
      <c r="AN245" s="374"/>
      <c r="AO245" s="374"/>
      <c r="AP245" s="374"/>
      <c r="AQ245" s="374"/>
      <c r="AR245" s="374" t="s">
        <v>872</v>
      </c>
      <c r="AS245" s="374" t="s">
        <v>873</v>
      </c>
      <c r="AT245" s="374" t="s">
        <v>874</v>
      </c>
      <c r="AU245" s="374" t="s">
        <v>231</v>
      </c>
      <c r="AV245" s="374" t="s">
        <v>875</v>
      </c>
      <c r="AW245" s="374" t="s">
        <v>876</v>
      </c>
      <c r="AX245" s="374" t="s">
        <v>195</v>
      </c>
      <c r="BB245"/>
      <c r="BC245" t="s">
        <v>1394</v>
      </c>
      <c r="BD245" s="428" t="s">
        <v>2253</v>
      </c>
    </row>
    <row r="246" spans="3:56" x14ac:dyDescent="0.3">
      <c r="C246" s="374" t="s">
        <v>188</v>
      </c>
      <c r="D246" s="374">
        <v>4.0999999999999996</v>
      </c>
      <c r="E246" s="374">
        <v>20150217</v>
      </c>
      <c r="F246" s="374" t="s">
        <v>770</v>
      </c>
      <c r="G246" s="374" t="s">
        <v>770</v>
      </c>
      <c r="H246" s="374">
        <v>5</v>
      </c>
      <c r="I246" s="374">
        <v>94525</v>
      </c>
      <c r="J246" s="374">
        <v>12</v>
      </c>
      <c r="K246" s="374"/>
      <c r="L246" s="374"/>
      <c r="M246" s="374"/>
      <c r="N246" s="374"/>
      <c r="O246" s="374">
        <v>1</v>
      </c>
      <c r="P246" s="374">
        <v>3</v>
      </c>
      <c r="Q246" s="374">
        <v>2006</v>
      </c>
      <c r="R246" s="374">
        <v>20070903</v>
      </c>
      <c r="S246" s="374">
        <v>20070903</v>
      </c>
      <c r="T246" s="374" t="s">
        <v>1013</v>
      </c>
      <c r="U246" s="374" t="s">
        <v>1014</v>
      </c>
      <c r="V246" s="374" t="s">
        <v>1015</v>
      </c>
      <c r="W246" s="374" t="s">
        <v>191</v>
      </c>
      <c r="X246" s="374" t="s">
        <v>192</v>
      </c>
      <c r="Y246" s="374" t="s">
        <v>214</v>
      </c>
      <c r="Z246" s="374" t="s">
        <v>194</v>
      </c>
      <c r="AA246" s="374">
        <v>32.96</v>
      </c>
      <c r="AB246" s="374"/>
      <c r="AC246" s="374" t="s">
        <v>195</v>
      </c>
      <c r="AD246" s="374">
        <v>5000</v>
      </c>
      <c r="AE246" s="374">
        <v>207362</v>
      </c>
      <c r="AF246" s="374">
        <v>0</v>
      </c>
      <c r="AG246" s="374">
        <v>1642</v>
      </c>
      <c r="AH246" s="374">
        <v>5000</v>
      </c>
      <c r="AI246" s="374">
        <v>582</v>
      </c>
      <c r="AJ246" s="374"/>
      <c r="AK246" s="374"/>
      <c r="AL246" s="374" t="s">
        <v>214</v>
      </c>
      <c r="AM246" s="374">
        <v>3.8999999999999998E-3</v>
      </c>
      <c r="AN246" s="374">
        <v>75</v>
      </c>
      <c r="AO246" s="374">
        <v>511</v>
      </c>
      <c r="AP246" s="374"/>
      <c r="AQ246" s="374"/>
      <c r="AR246" s="374" t="s">
        <v>1016</v>
      </c>
      <c r="AS246" s="374" t="s">
        <v>1017</v>
      </c>
      <c r="AT246" s="374" t="s">
        <v>1016</v>
      </c>
      <c r="AU246" s="374" t="s">
        <v>776</v>
      </c>
      <c r="AV246" s="374" t="s">
        <v>1018</v>
      </c>
      <c r="AW246" s="374" t="s">
        <v>1019</v>
      </c>
      <c r="AX246" s="374" t="s">
        <v>195</v>
      </c>
      <c r="BB246"/>
      <c r="BC246" t="s">
        <v>1394</v>
      </c>
      <c r="BD246" s="428" t="s">
        <v>2250</v>
      </c>
    </row>
    <row r="247" spans="3:56" x14ac:dyDescent="0.3">
      <c r="C247" s="374" t="s">
        <v>188</v>
      </c>
      <c r="D247" s="374">
        <v>4.0999999999999996</v>
      </c>
      <c r="E247" s="374">
        <v>20150217</v>
      </c>
      <c r="F247" s="374" t="s">
        <v>770</v>
      </c>
      <c r="G247" s="374" t="s">
        <v>770</v>
      </c>
      <c r="H247" s="374">
        <v>5</v>
      </c>
      <c r="I247" s="374">
        <v>94526</v>
      </c>
      <c r="J247" s="374">
        <v>12</v>
      </c>
      <c r="K247" s="374"/>
      <c r="L247" s="374"/>
      <c r="M247" s="374" t="s">
        <v>250</v>
      </c>
      <c r="N247" s="374" t="s">
        <v>648</v>
      </c>
      <c r="O247" s="374">
        <v>1</v>
      </c>
      <c r="P247" s="374">
        <v>3</v>
      </c>
      <c r="Q247" s="374">
        <v>2006</v>
      </c>
      <c r="R247" s="374">
        <v>20070501</v>
      </c>
      <c r="S247" s="374">
        <v>20070501</v>
      </c>
      <c r="T247" s="374" t="s">
        <v>771</v>
      </c>
      <c r="U247" s="374" t="s">
        <v>772</v>
      </c>
      <c r="V247" s="374" t="s">
        <v>773</v>
      </c>
      <c r="W247" s="374" t="s">
        <v>191</v>
      </c>
      <c r="X247" s="374" t="s">
        <v>192</v>
      </c>
      <c r="Y247" s="374" t="s">
        <v>193</v>
      </c>
      <c r="Z247" s="374" t="s">
        <v>194</v>
      </c>
      <c r="AA247" s="374">
        <v>5.91</v>
      </c>
      <c r="AB247" s="374"/>
      <c r="AC247" s="374" t="s">
        <v>195</v>
      </c>
      <c r="AD247" s="374">
        <v>5000</v>
      </c>
      <c r="AE247" s="374">
        <v>222476</v>
      </c>
      <c r="AF247" s="374">
        <v>0</v>
      </c>
      <c r="AG247" s="374">
        <v>1190</v>
      </c>
      <c r="AH247" s="374">
        <v>5000</v>
      </c>
      <c r="AI247" s="374">
        <v>3987789</v>
      </c>
      <c r="AJ247" s="374">
        <v>0</v>
      </c>
      <c r="AK247" s="374">
        <v>31679</v>
      </c>
      <c r="AL247" s="374" t="s">
        <v>214</v>
      </c>
      <c r="AM247" s="374">
        <v>7.9000000000000008E-3</v>
      </c>
      <c r="AN247" s="374">
        <v>44</v>
      </c>
      <c r="AO247" s="374">
        <v>379</v>
      </c>
      <c r="AP247" s="374"/>
      <c r="AQ247" s="374" t="s">
        <v>778</v>
      </c>
      <c r="AR247" s="374" t="s">
        <v>774</v>
      </c>
      <c r="AS247" s="374" t="s">
        <v>775</v>
      </c>
      <c r="AT247" s="374" t="s">
        <v>775</v>
      </c>
      <c r="AU247" s="374" t="s">
        <v>776</v>
      </c>
      <c r="AV247" s="374" t="s">
        <v>545</v>
      </c>
      <c r="AW247" s="374" t="s">
        <v>777</v>
      </c>
      <c r="AX247" s="374" t="s">
        <v>195</v>
      </c>
      <c r="BB247"/>
      <c r="BC247" t="s">
        <v>1394</v>
      </c>
      <c r="BD247" s="428" t="s">
        <v>2249</v>
      </c>
    </row>
    <row r="248" spans="3:56" x14ac:dyDescent="0.3">
      <c r="C248" s="374" t="s">
        <v>188</v>
      </c>
      <c r="D248" s="374">
        <v>4.0999999999999996</v>
      </c>
      <c r="E248" s="374">
        <v>20150217</v>
      </c>
      <c r="F248" s="374" t="s">
        <v>770</v>
      </c>
      <c r="G248" s="374" t="s">
        <v>770</v>
      </c>
      <c r="H248" s="374">
        <v>5</v>
      </c>
      <c r="I248" s="374">
        <v>94529</v>
      </c>
      <c r="J248" s="374">
        <v>13</v>
      </c>
      <c r="K248" s="374"/>
      <c r="L248" s="374"/>
      <c r="M248" s="374"/>
      <c r="N248" s="374"/>
      <c r="O248" s="374">
        <v>1</v>
      </c>
      <c r="P248" s="374">
        <v>1</v>
      </c>
      <c r="Q248" s="374">
        <v>2007</v>
      </c>
      <c r="R248" s="374">
        <v>20090316</v>
      </c>
      <c r="S248" s="374">
        <v>20090317</v>
      </c>
      <c r="T248" s="374" t="s">
        <v>934</v>
      </c>
      <c r="U248" s="374" t="s">
        <v>937</v>
      </c>
      <c r="V248" s="374" t="s">
        <v>935</v>
      </c>
      <c r="W248" s="374" t="s">
        <v>191</v>
      </c>
      <c r="X248" s="374" t="s">
        <v>192</v>
      </c>
      <c r="Y248" s="374" t="s">
        <v>193</v>
      </c>
      <c r="Z248" s="374" t="s">
        <v>194</v>
      </c>
      <c r="AA248" s="374">
        <v>45.36</v>
      </c>
      <c r="AB248" s="374"/>
      <c r="AC248" s="374" t="s">
        <v>195</v>
      </c>
      <c r="AD248" s="374">
        <v>5500</v>
      </c>
      <c r="AE248" s="374">
        <v>30709</v>
      </c>
      <c r="AF248" s="374">
        <v>500</v>
      </c>
      <c r="AG248" s="374">
        <v>123</v>
      </c>
      <c r="AH248" s="374">
        <v>5500</v>
      </c>
      <c r="AI248" s="374">
        <v>399381</v>
      </c>
      <c r="AJ248" s="374">
        <v>500</v>
      </c>
      <c r="AK248" s="374">
        <v>19013</v>
      </c>
      <c r="AL248" s="374" t="s">
        <v>214</v>
      </c>
      <c r="AM248" s="374">
        <v>0.02</v>
      </c>
      <c r="AN248" s="374">
        <v>90</v>
      </c>
      <c r="AO248" s="374">
        <v>241</v>
      </c>
      <c r="AP248" s="374"/>
      <c r="AQ248" s="374" t="s">
        <v>1316</v>
      </c>
      <c r="AR248" s="374" t="s">
        <v>936</v>
      </c>
      <c r="AS248" s="374" t="s">
        <v>938</v>
      </c>
      <c r="AT248" s="374" t="s">
        <v>936</v>
      </c>
      <c r="AU248" s="374" t="s">
        <v>776</v>
      </c>
      <c r="AV248" s="374" t="s">
        <v>545</v>
      </c>
      <c r="AW248" s="374" t="s">
        <v>921</v>
      </c>
      <c r="AX248" s="374" t="s">
        <v>195</v>
      </c>
      <c r="BB248"/>
      <c r="BC248" t="s">
        <v>1394</v>
      </c>
      <c r="BD248" s="428" t="s">
        <v>2261</v>
      </c>
    </row>
    <row r="249" spans="3:56" x14ac:dyDescent="0.3">
      <c r="C249" s="374" t="s">
        <v>188</v>
      </c>
      <c r="D249" s="374">
        <v>4.0999999999999996</v>
      </c>
      <c r="E249" s="374">
        <v>20150217</v>
      </c>
      <c r="F249" s="374" t="s">
        <v>770</v>
      </c>
      <c r="G249" s="374" t="s">
        <v>770</v>
      </c>
      <c r="H249" s="374">
        <v>5</v>
      </c>
      <c r="I249" s="374">
        <v>94549</v>
      </c>
      <c r="J249" s="374">
        <v>13</v>
      </c>
      <c r="K249" s="374"/>
      <c r="L249" s="374"/>
      <c r="M249" s="374"/>
      <c r="N249" s="374"/>
      <c r="O249" s="374">
        <v>1</v>
      </c>
      <c r="P249" s="374">
        <v>1</v>
      </c>
      <c r="Q249" s="374">
        <v>2006</v>
      </c>
      <c r="R249" s="374">
        <v>20071008</v>
      </c>
      <c r="S249" s="374">
        <v>20071008</v>
      </c>
      <c r="T249" s="374" t="s">
        <v>952</v>
      </c>
      <c r="U249" s="374" t="s">
        <v>950</v>
      </c>
      <c r="V249" s="374" t="s">
        <v>953</v>
      </c>
      <c r="W249" s="374" t="s">
        <v>191</v>
      </c>
      <c r="X249" s="374" t="s">
        <v>192</v>
      </c>
      <c r="Y249" s="374" t="s">
        <v>193</v>
      </c>
      <c r="Z249" s="374" t="s">
        <v>194</v>
      </c>
      <c r="AA249" s="374">
        <v>42.55</v>
      </c>
      <c r="AB249" s="374"/>
      <c r="AC249" s="374" t="s">
        <v>195</v>
      </c>
      <c r="AD249" s="374">
        <v>5500</v>
      </c>
      <c r="AE249" s="374">
        <v>53021</v>
      </c>
      <c r="AF249" s="374"/>
      <c r="AG249" s="374"/>
      <c r="AH249" s="374">
        <v>5500</v>
      </c>
      <c r="AI249" s="374">
        <v>268316</v>
      </c>
      <c r="AJ249" s="374"/>
      <c r="AK249" s="374"/>
      <c r="AL249" s="374" t="s">
        <v>316</v>
      </c>
      <c r="AM249" s="374"/>
      <c r="AN249" s="374"/>
      <c r="AO249" s="374"/>
      <c r="AP249" s="374"/>
      <c r="AQ249" s="374" t="s">
        <v>942</v>
      </c>
      <c r="AR249" s="374" t="s">
        <v>954</v>
      </c>
      <c r="AS249" s="374" t="s">
        <v>951</v>
      </c>
      <c r="AT249" s="374" t="s">
        <v>955</v>
      </c>
      <c r="AU249" s="374" t="s">
        <v>776</v>
      </c>
      <c r="AV249" s="374" t="s">
        <v>545</v>
      </c>
      <c r="AW249" s="374" t="s">
        <v>921</v>
      </c>
      <c r="AX249" s="374" t="s">
        <v>195</v>
      </c>
      <c r="BB249"/>
      <c r="BC249" t="s">
        <v>1394</v>
      </c>
      <c r="BD249" s="428" t="s">
        <v>2260</v>
      </c>
    </row>
    <row r="250" spans="3:56" x14ac:dyDescent="0.3">
      <c r="C250" s="374" t="s">
        <v>188</v>
      </c>
      <c r="D250" s="374">
        <v>4.0999999999999996</v>
      </c>
      <c r="E250" s="374">
        <v>20150217</v>
      </c>
      <c r="F250" s="374" t="s">
        <v>770</v>
      </c>
      <c r="G250" s="374" t="s">
        <v>770</v>
      </c>
      <c r="H250" s="374">
        <v>5</v>
      </c>
      <c r="I250" s="374">
        <v>94556</v>
      </c>
      <c r="J250" s="374">
        <v>13</v>
      </c>
      <c r="K250" s="374"/>
      <c r="L250" s="374"/>
      <c r="M250" s="374"/>
      <c r="N250" s="374"/>
      <c r="O250" s="374">
        <v>1</v>
      </c>
      <c r="P250" s="374">
        <v>1</v>
      </c>
      <c r="Q250" s="374">
        <v>2006</v>
      </c>
      <c r="R250" s="374">
        <v>20080201</v>
      </c>
      <c r="S250" s="374">
        <v>20080201</v>
      </c>
      <c r="T250" s="374" t="s">
        <v>928</v>
      </c>
      <c r="U250" s="374" t="s">
        <v>941</v>
      </c>
      <c r="V250" s="374" t="s">
        <v>930</v>
      </c>
      <c r="W250" s="374" t="s">
        <v>191</v>
      </c>
      <c r="X250" s="374" t="s">
        <v>192</v>
      </c>
      <c r="Y250" s="374" t="s">
        <v>193</v>
      </c>
      <c r="Z250" s="374" t="s">
        <v>194</v>
      </c>
      <c r="AA250" s="374">
        <v>44.08</v>
      </c>
      <c r="AB250" s="374"/>
      <c r="AC250" s="374" t="s">
        <v>195</v>
      </c>
      <c r="AD250" s="374">
        <v>5500</v>
      </c>
      <c r="AE250" s="374">
        <v>32549</v>
      </c>
      <c r="AF250" s="374"/>
      <c r="AG250" s="374"/>
      <c r="AH250" s="374">
        <v>5500</v>
      </c>
      <c r="AI250" s="374">
        <v>509938</v>
      </c>
      <c r="AJ250" s="374"/>
      <c r="AK250" s="374"/>
      <c r="AL250" s="374" t="s">
        <v>316</v>
      </c>
      <c r="AM250" s="374"/>
      <c r="AN250" s="374"/>
      <c r="AO250" s="374"/>
      <c r="AP250" s="374"/>
      <c r="AQ250" s="374" t="s">
        <v>942</v>
      </c>
      <c r="AR250" s="374" t="s">
        <v>931</v>
      </c>
      <c r="AS250" s="374" t="s">
        <v>943</v>
      </c>
      <c r="AT250" s="374" t="s">
        <v>1847</v>
      </c>
      <c r="AU250" s="374" t="s">
        <v>776</v>
      </c>
      <c r="AV250" s="374" t="s">
        <v>545</v>
      </c>
      <c r="AW250" s="374" t="s">
        <v>921</v>
      </c>
      <c r="AX250" s="374" t="s">
        <v>195</v>
      </c>
      <c r="BB250"/>
      <c r="BC250" t="s">
        <v>1394</v>
      </c>
      <c r="BD250" s="428" t="s">
        <v>1712</v>
      </c>
    </row>
    <row r="251" spans="3:56" x14ac:dyDescent="0.3">
      <c r="C251" s="374" t="s">
        <v>188</v>
      </c>
      <c r="D251" s="374">
        <v>4.0999999999999996</v>
      </c>
      <c r="E251" s="374">
        <v>20150217</v>
      </c>
      <c r="F251" s="374" t="s">
        <v>770</v>
      </c>
      <c r="G251" s="374" t="s">
        <v>770</v>
      </c>
      <c r="H251" s="374">
        <v>5</v>
      </c>
      <c r="I251" s="374">
        <v>94557</v>
      </c>
      <c r="J251" s="374">
        <v>13</v>
      </c>
      <c r="K251" s="374"/>
      <c r="L251" s="374"/>
      <c r="M251" s="374"/>
      <c r="N251" s="374"/>
      <c r="O251" s="374">
        <v>1</v>
      </c>
      <c r="P251" s="374">
        <v>1</v>
      </c>
      <c r="Q251" s="374">
        <v>2006</v>
      </c>
      <c r="R251" s="374">
        <v>20080305</v>
      </c>
      <c r="S251" s="374">
        <v>20080305</v>
      </c>
      <c r="T251" s="374" t="s">
        <v>928</v>
      </c>
      <c r="U251" s="374" t="s">
        <v>929</v>
      </c>
      <c r="V251" s="374" t="s">
        <v>930</v>
      </c>
      <c r="W251" s="374" t="s">
        <v>191</v>
      </c>
      <c r="X251" s="374" t="s">
        <v>192</v>
      </c>
      <c r="Y251" s="374" t="s">
        <v>193</v>
      </c>
      <c r="Z251" s="374" t="s">
        <v>194</v>
      </c>
      <c r="AA251" s="374">
        <v>42.99</v>
      </c>
      <c r="AB251" s="374"/>
      <c r="AC251" s="374" t="s">
        <v>195</v>
      </c>
      <c r="AD251" s="374">
        <v>5500</v>
      </c>
      <c r="AE251" s="374">
        <v>31726</v>
      </c>
      <c r="AF251" s="374"/>
      <c r="AG251" s="374"/>
      <c r="AH251" s="374">
        <v>5500</v>
      </c>
      <c r="AI251" s="374">
        <v>197851</v>
      </c>
      <c r="AJ251" s="374"/>
      <c r="AK251" s="374"/>
      <c r="AL251" s="374" t="s">
        <v>316</v>
      </c>
      <c r="AM251" s="374"/>
      <c r="AN251" s="374"/>
      <c r="AO251" s="374"/>
      <c r="AP251" s="374"/>
      <c r="AQ251" s="374" t="s">
        <v>942</v>
      </c>
      <c r="AR251" s="374" t="s">
        <v>931</v>
      </c>
      <c r="AS251" s="374" t="s">
        <v>932</v>
      </c>
      <c r="AT251" s="374" t="s">
        <v>1847</v>
      </c>
      <c r="AU251" s="374" t="s">
        <v>776</v>
      </c>
      <c r="AV251" s="374" t="s">
        <v>545</v>
      </c>
      <c r="AW251" s="374" t="s">
        <v>921</v>
      </c>
      <c r="AX251" s="374" t="s">
        <v>195</v>
      </c>
      <c r="BB251"/>
      <c r="BC251" t="s">
        <v>1394</v>
      </c>
      <c r="BD251" s="428" t="s">
        <v>1715</v>
      </c>
    </row>
    <row r="252" spans="3:56" x14ac:dyDescent="0.3">
      <c r="C252" s="374" t="s">
        <v>188</v>
      </c>
      <c r="D252" s="374">
        <v>4.0999999999999996</v>
      </c>
      <c r="E252" s="374">
        <v>20150217</v>
      </c>
      <c r="F252" s="374" t="s">
        <v>770</v>
      </c>
      <c r="G252" s="374" t="s">
        <v>770</v>
      </c>
      <c r="H252" s="374">
        <v>5</v>
      </c>
      <c r="I252" s="374">
        <v>94558</v>
      </c>
      <c r="J252" s="374">
        <v>13</v>
      </c>
      <c r="K252" s="374"/>
      <c r="L252" s="374"/>
      <c r="M252" s="374"/>
      <c r="N252" s="374"/>
      <c r="O252" s="374">
        <v>1</v>
      </c>
      <c r="P252" s="374">
        <v>1</v>
      </c>
      <c r="Q252" s="374">
        <v>2006</v>
      </c>
      <c r="R252" s="374">
        <v>20080215</v>
      </c>
      <c r="S252" s="374">
        <v>20080215</v>
      </c>
      <c r="T252" s="374" t="s">
        <v>934</v>
      </c>
      <c r="U252" s="374" t="s">
        <v>937</v>
      </c>
      <c r="V252" s="374" t="s">
        <v>935</v>
      </c>
      <c r="W252" s="374" t="s">
        <v>191</v>
      </c>
      <c r="X252" s="374" t="s">
        <v>192</v>
      </c>
      <c r="Y252" s="374" t="s">
        <v>193</v>
      </c>
      <c r="Z252" s="374" t="s">
        <v>194</v>
      </c>
      <c r="AA252" s="374">
        <v>50.06</v>
      </c>
      <c r="AB252" s="374"/>
      <c r="AC252" s="374" t="s">
        <v>195</v>
      </c>
      <c r="AD252" s="374">
        <v>5500</v>
      </c>
      <c r="AE252" s="374">
        <v>30802</v>
      </c>
      <c r="AF252" s="374">
        <v>500</v>
      </c>
      <c r="AG252" s="374">
        <v>293</v>
      </c>
      <c r="AH252" s="374">
        <v>5500</v>
      </c>
      <c r="AI252" s="374">
        <v>260147</v>
      </c>
      <c r="AJ252" s="374">
        <v>500</v>
      </c>
      <c r="AK252" s="374">
        <v>22331</v>
      </c>
      <c r="AL252" s="374" t="s">
        <v>214</v>
      </c>
      <c r="AM252" s="374">
        <v>9.2999999999999992E-3</v>
      </c>
      <c r="AN252" s="374">
        <v>35</v>
      </c>
      <c r="AO252" s="374">
        <v>536</v>
      </c>
      <c r="AP252" s="374"/>
      <c r="AQ252" s="374"/>
      <c r="AR252" s="374" t="s">
        <v>936</v>
      </c>
      <c r="AS252" s="374" t="s">
        <v>938</v>
      </c>
      <c r="AT252" s="374" t="s">
        <v>936</v>
      </c>
      <c r="AU252" s="374" t="s">
        <v>776</v>
      </c>
      <c r="AV252" s="374" t="s">
        <v>545</v>
      </c>
      <c r="AW252" s="374" t="s">
        <v>921</v>
      </c>
      <c r="AX252" s="374" t="s">
        <v>195</v>
      </c>
      <c r="BB252"/>
      <c r="BC252" t="s">
        <v>1394</v>
      </c>
      <c r="BD252" s="428" t="s">
        <v>1727</v>
      </c>
    </row>
    <row r="253" spans="3:56" x14ac:dyDescent="0.3">
      <c r="C253" s="374" t="s">
        <v>188</v>
      </c>
      <c r="D253" s="374">
        <v>4.0999999999999996</v>
      </c>
      <c r="E253" s="374">
        <v>20150217</v>
      </c>
      <c r="F253" s="374" t="s">
        <v>770</v>
      </c>
      <c r="G253" s="374" t="s">
        <v>770</v>
      </c>
      <c r="H253" s="374">
        <v>5</v>
      </c>
      <c r="I253" s="374">
        <v>94559</v>
      </c>
      <c r="J253" s="374">
        <v>13</v>
      </c>
      <c r="K253" s="374"/>
      <c r="L253" s="374"/>
      <c r="M253" s="374"/>
      <c r="N253" s="374"/>
      <c r="O253" s="374">
        <v>1</v>
      </c>
      <c r="P253" s="374">
        <v>1</v>
      </c>
      <c r="Q253" s="374">
        <v>2006</v>
      </c>
      <c r="R253" s="374">
        <v>20080226</v>
      </c>
      <c r="S253" s="374">
        <v>20080226</v>
      </c>
      <c r="T253" s="374" t="s">
        <v>934</v>
      </c>
      <c r="U253" s="374" t="s">
        <v>929</v>
      </c>
      <c r="V253" s="374" t="s">
        <v>935</v>
      </c>
      <c r="W253" s="374" t="s">
        <v>191</v>
      </c>
      <c r="X253" s="374" t="s">
        <v>192</v>
      </c>
      <c r="Y253" s="374" t="s">
        <v>193</v>
      </c>
      <c r="Z253" s="374" t="s">
        <v>194</v>
      </c>
      <c r="AA253" s="374">
        <v>43.95</v>
      </c>
      <c r="AB253" s="374"/>
      <c r="AC253" s="374" t="s">
        <v>195</v>
      </c>
      <c r="AD253" s="374">
        <v>5500</v>
      </c>
      <c r="AE253" s="374">
        <v>31821</v>
      </c>
      <c r="AF253" s="374"/>
      <c r="AG253" s="374"/>
      <c r="AH253" s="374">
        <v>5500</v>
      </c>
      <c r="AI253" s="374">
        <v>264863</v>
      </c>
      <c r="AJ253" s="374"/>
      <c r="AK253" s="374"/>
      <c r="AL253" s="374" t="s">
        <v>316</v>
      </c>
      <c r="AM253" s="374"/>
      <c r="AN253" s="374"/>
      <c r="AO253" s="374"/>
      <c r="AP253" s="374"/>
      <c r="AQ253" s="374" t="s">
        <v>942</v>
      </c>
      <c r="AR253" s="374" t="s">
        <v>936</v>
      </c>
      <c r="AS253" s="374" t="s">
        <v>932</v>
      </c>
      <c r="AT253" s="374" t="s">
        <v>936</v>
      </c>
      <c r="AU253" s="374" t="s">
        <v>776</v>
      </c>
      <c r="AV253" s="374" t="s">
        <v>545</v>
      </c>
      <c r="AW253" s="374" t="s">
        <v>921</v>
      </c>
      <c r="AX253" s="374" t="s">
        <v>195</v>
      </c>
      <c r="BB253"/>
      <c r="BC253" t="s">
        <v>1405</v>
      </c>
      <c r="BD253" s="428" t="s">
        <v>2267</v>
      </c>
    </row>
    <row r="254" spans="3:56" x14ac:dyDescent="0.3">
      <c r="C254" s="374" t="s">
        <v>188</v>
      </c>
      <c r="D254" s="374">
        <v>4.0999999999999996</v>
      </c>
      <c r="E254" s="374">
        <v>20150217</v>
      </c>
      <c r="F254" s="374" t="s">
        <v>770</v>
      </c>
      <c r="G254" s="374" t="s">
        <v>770</v>
      </c>
      <c r="H254" s="374">
        <v>5</v>
      </c>
      <c r="I254" s="374">
        <v>94560</v>
      </c>
      <c r="J254" s="374">
        <v>13</v>
      </c>
      <c r="K254" s="374"/>
      <c r="L254" s="374"/>
      <c r="M254" s="374"/>
      <c r="N254" s="374"/>
      <c r="O254" s="374">
        <v>1</v>
      </c>
      <c r="P254" s="374">
        <v>1</v>
      </c>
      <c r="Q254" s="374">
        <v>2006</v>
      </c>
      <c r="R254" s="374">
        <v>20080305</v>
      </c>
      <c r="S254" s="374">
        <v>20080305</v>
      </c>
      <c r="T254" s="374" t="s">
        <v>928</v>
      </c>
      <c r="U254" s="374" t="s">
        <v>929</v>
      </c>
      <c r="V254" s="374" t="s">
        <v>930</v>
      </c>
      <c r="W254" s="374" t="s">
        <v>191</v>
      </c>
      <c r="X254" s="374" t="s">
        <v>192</v>
      </c>
      <c r="Y254" s="374" t="s">
        <v>193</v>
      </c>
      <c r="Z254" s="374" t="s">
        <v>194</v>
      </c>
      <c r="AA254" s="374">
        <v>49.04</v>
      </c>
      <c r="AB254" s="374"/>
      <c r="AC254" s="374" t="s">
        <v>195</v>
      </c>
      <c r="AD254" s="374">
        <v>5500</v>
      </c>
      <c r="AE254" s="374">
        <v>20235</v>
      </c>
      <c r="AF254" s="374"/>
      <c r="AG254" s="374"/>
      <c r="AH254" s="374"/>
      <c r="AI254" s="374"/>
      <c r="AJ254" s="374"/>
      <c r="AK254" s="374"/>
      <c r="AL254" s="374" t="s">
        <v>316</v>
      </c>
      <c r="AM254" s="374"/>
      <c r="AN254" s="374"/>
      <c r="AO254" s="374"/>
      <c r="AP254" s="374"/>
      <c r="AQ254" s="374" t="s">
        <v>942</v>
      </c>
      <c r="AR254" s="374" t="s">
        <v>931</v>
      </c>
      <c r="AS254" s="374" t="s">
        <v>932</v>
      </c>
      <c r="AT254" s="374" t="s">
        <v>1847</v>
      </c>
      <c r="AU254" s="374" t="s">
        <v>776</v>
      </c>
      <c r="AV254" s="374" t="s">
        <v>545</v>
      </c>
      <c r="AW254" s="374" t="s">
        <v>921</v>
      </c>
      <c r="AX254" s="374" t="s">
        <v>195</v>
      </c>
      <c r="BB254"/>
      <c r="BC254" t="s">
        <v>1405</v>
      </c>
      <c r="BD254" s="428" t="s">
        <v>2264</v>
      </c>
    </row>
    <row r="255" spans="3:56" x14ac:dyDescent="0.3">
      <c r="C255" s="374" t="s">
        <v>188</v>
      </c>
      <c r="D255" s="374">
        <v>4.0999999999999996</v>
      </c>
      <c r="E255" s="374">
        <v>20150217</v>
      </c>
      <c r="F255" s="374" t="s">
        <v>770</v>
      </c>
      <c r="G255" s="374" t="s">
        <v>770</v>
      </c>
      <c r="H255" s="374">
        <v>5</v>
      </c>
      <c r="I255" s="374">
        <v>94561</v>
      </c>
      <c r="J255" s="374">
        <v>13</v>
      </c>
      <c r="K255" s="374"/>
      <c r="L255" s="374"/>
      <c r="M255" s="374"/>
      <c r="N255" s="374"/>
      <c r="O255" s="374">
        <v>1</v>
      </c>
      <c r="P255" s="374">
        <v>1</v>
      </c>
      <c r="Q255" s="374">
        <v>2006</v>
      </c>
      <c r="R255" s="374">
        <v>20080317</v>
      </c>
      <c r="S255" s="374">
        <v>20080317</v>
      </c>
      <c r="T255" s="374" t="s">
        <v>952</v>
      </c>
      <c r="U255" s="374" t="s">
        <v>950</v>
      </c>
      <c r="V255" s="374" t="s">
        <v>953</v>
      </c>
      <c r="W255" s="374" t="s">
        <v>191</v>
      </c>
      <c r="X255" s="374" t="s">
        <v>192</v>
      </c>
      <c r="Y255" s="374" t="s">
        <v>193</v>
      </c>
      <c r="Z255" s="374" t="s">
        <v>962</v>
      </c>
      <c r="AA255" s="374">
        <v>48.88</v>
      </c>
      <c r="AB255" s="374"/>
      <c r="AC255" s="374" t="s">
        <v>195</v>
      </c>
      <c r="AD255" s="374">
        <v>5500</v>
      </c>
      <c r="AE255" s="374">
        <v>31225</v>
      </c>
      <c r="AF255" s="374"/>
      <c r="AG255" s="374"/>
      <c r="AH255" s="374">
        <v>5500</v>
      </c>
      <c r="AI255" s="374">
        <v>51819</v>
      </c>
      <c r="AJ255" s="374"/>
      <c r="AK255" s="374"/>
      <c r="AL255" s="374" t="s">
        <v>316</v>
      </c>
      <c r="AM255" s="374"/>
      <c r="AN255" s="374"/>
      <c r="AO255" s="374"/>
      <c r="AP255" s="374"/>
      <c r="AQ255" s="374" t="s">
        <v>963</v>
      </c>
      <c r="AR255" s="374" t="s">
        <v>954</v>
      </c>
      <c r="AS255" s="374" t="s">
        <v>951</v>
      </c>
      <c r="AT255" s="374" t="s">
        <v>955</v>
      </c>
      <c r="AU255" s="374" t="s">
        <v>776</v>
      </c>
      <c r="AV255" s="374" t="s">
        <v>545</v>
      </c>
      <c r="AW255" s="374" t="s">
        <v>921</v>
      </c>
      <c r="AX255" s="374" t="s">
        <v>195</v>
      </c>
      <c r="BB255"/>
      <c r="BC255" t="s">
        <v>1405</v>
      </c>
      <c r="BD255" s="428" t="s">
        <v>2268</v>
      </c>
    </row>
    <row r="256" spans="3:56" x14ac:dyDescent="0.3">
      <c r="C256" s="374" t="s">
        <v>188</v>
      </c>
      <c r="D256" s="374">
        <v>4.0999999999999996</v>
      </c>
      <c r="E256" s="374">
        <v>20150217</v>
      </c>
      <c r="F256" s="374" t="s">
        <v>770</v>
      </c>
      <c r="G256" s="374" t="s">
        <v>770</v>
      </c>
      <c r="H256" s="374">
        <v>5</v>
      </c>
      <c r="I256" s="374">
        <v>94562</v>
      </c>
      <c r="J256" s="374">
        <v>13</v>
      </c>
      <c r="K256" s="374"/>
      <c r="L256" s="374"/>
      <c r="M256" s="374"/>
      <c r="N256" s="374"/>
      <c r="O256" s="374">
        <v>1</v>
      </c>
      <c r="P256" s="374">
        <v>1</v>
      </c>
      <c r="Q256" s="374">
        <v>2006</v>
      </c>
      <c r="R256" s="374">
        <v>20071101</v>
      </c>
      <c r="S256" s="374">
        <v>20071101</v>
      </c>
      <c r="T256" s="374" t="s">
        <v>928</v>
      </c>
      <c r="U256" s="374" t="s">
        <v>941</v>
      </c>
      <c r="V256" s="374" t="s">
        <v>930</v>
      </c>
      <c r="W256" s="374" t="s">
        <v>191</v>
      </c>
      <c r="X256" s="374" t="s">
        <v>192</v>
      </c>
      <c r="Y256" s="374" t="s">
        <v>193</v>
      </c>
      <c r="Z256" s="374" t="s">
        <v>194</v>
      </c>
      <c r="AA256" s="374">
        <v>60.16</v>
      </c>
      <c r="AB256" s="374"/>
      <c r="AC256" s="374" t="s">
        <v>195</v>
      </c>
      <c r="AD256" s="374">
        <v>5500</v>
      </c>
      <c r="AE256" s="374">
        <v>53309</v>
      </c>
      <c r="AF256" s="374"/>
      <c r="AG256" s="374"/>
      <c r="AH256" s="374">
        <v>5500</v>
      </c>
      <c r="AI256" s="374">
        <v>263740</v>
      </c>
      <c r="AJ256" s="374"/>
      <c r="AK256" s="374"/>
      <c r="AL256" s="374" t="s">
        <v>316</v>
      </c>
      <c r="AM256" s="374"/>
      <c r="AN256" s="374"/>
      <c r="AO256" s="374"/>
      <c r="AP256" s="374"/>
      <c r="AQ256" s="374" t="s">
        <v>942</v>
      </c>
      <c r="AR256" s="374" t="s">
        <v>931</v>
      </c>
      <c r="AS256" s="374" t="s">
        <v>943</v>
      </c>
      <c r="AT256" s="374" t="s">
        <v>1847</v>
      </c>
      <c r="AU256" s="374" t="s">
        <v>776</v>
      </c>
      <c r="AV256" s="374" t="s">
        <v>545</v>
      </c>
      <c r="AW256" s="374" t="s">
        <v>921</v>
      </c>
      <c r="AX256" s="374" t="s">
        <v>195</v>
      </c>
      <c r="BB256"/>
      <c r="BC256" t="s">
        <v>1501</v>
      </c>
      <c r="BD256" s="428" t="s">
        <v>2290</v>
      </c>
    </row>
    <row r="257" spans="3:56" x14ac:dyDescent="0.3">
      <c r="C257" s="374" t="s">
        <v>188</v>
      </c>
      <c r="D257" s="374">
        <v>4.0999999999999996</v>
      </c>
      <c r="E257" s="374">
        <v>20150217</v>
      </c>
      <c r="F257" s="374" t="s">
        <v>770</v>
      </c>
      <c r="G257" s="374" t="s">
        <v>770</v>
      </c>
      <c r="H257" s="374">
        <v>5</v>
      </c>
      <c r="I257" s="374">
        <v>94563</v>
      </c>
      <c r="J257" s="374">
        <v>13</v>
      </c>
      <c r="K257" s="374"/>
      <c r="L257" s="374"/>
      <c r="M257" s="374"/>
      <c r="N257" s="374"/>
      <c r="O257" s="374">
        <v>1</v>
      </c>
      <c r="P257" s="374">
        <v>1</v>
      </c>
      <c r="Q257" s="374">
        <v>2006</v>
      </c>
      <c r="R257" s="374">
        <v>20080305</v>
      </c>
      <c r="S257" s="374">
        <v>20080305</v>
      </c>
      <c r="T257" s="374" t="s">
        <v>928</v>
      </c>
      <c r="U257" s="374" t="s">
        <v>929</v>
      </c>
      <c r="V257" s="374" t="s">
        <v>930</v>
      </c>
      <c r="W257" s="374" t="s">
        <v>191</v>
      </c>
      <c r="X257" s="374" t="s">
        <v>192</v>
      </c>
      <c r="Y257" s="374" t="s">
        <v>193</v>
      </c>
      <c r="Z257" s="374" t="s">
        <v>194</v>
      </c>
      <c r="AA257" s="374">
        <v>43.12</v>
      </c>
      <c r="AB257" s="374"/>
      <c r="AC257" s="374" t="s">
        <v>195</v>
      </c>
      <c r="AD257" s="374">
        <v>5500</v>
      </c>
      <c r="AE257" s="374">
        <v>32528</v>
      </c>
      <c r="AF257" s="374"/>
      <c r="AG257" s="374"/>
      <c r="AH257" s="374">
        <v>5500</v>
      </c>
      <c r="AI257" s="374">
        <v>225631</v>
      </c>
      <c r="AJ257" s="374"/>
      <c r="AK257" s="374"/>
      <c r="AL257" s="374" t="s">
        <v>316</v>
      </c>
      <c r="AM257" s="374"/>
      <c r="AN257" s="374"/>
      <c r="AO257" s="374"/>
      <c r="AP257" s="374"/>
      <c r="AQ257" s="374" t="s">
        <v>942</v>
      </c>
      <c r="AR257" s="374" t="s">
        <v>931</v>
      </c>
      <c r="AS257" s="374" t="s">
        <v>932</v>
      </c>
      <c r="AT257" s="374" t="s">
        <v>1847</v>
      </c>
      <c r="AU257" s="374" t="s">
        <v>776</v>
      </c>
      <c r="AV257" s="374" t="s">
        <v>545</v>
      </c>
      <c r="AW257" s="374" t="s">
        <v>921</v>
      </c>
      <c r="AX257" s="374" t="s">
        <v>195</v>
      </c>
      <c r="BB257"/>
      <c r="BC257" t="s">
        <v>1501</v>
      </c>
      <c r="BD257" s="428" t="s">
        <v>2295</v>
      </c>
    </row>
    <row r="258" spans="3:56" x14ac:dyDescent="0.3">
      <c r="C258" s="374" t="s">
        <v>188</v>
      </c>
      <c r="D258" s="374">
        <v>4.0999999999999996</v>
      </c>
      <c r="E258" s="374">
        <v>20150217</v>
      </c>
      <c r="F258" s="374" t="s">
        <v>770</v>
      </c>
      <c r="G258" s="374" t="s">
        <v>770</v>
      </c>
      <c r="H258" s="374">
        <v>5</v>
      </c>
      <c r="I258" s="374">
        <v>94601</v>
      </c>
      <c r="J258" s="374">
        <v>13</v>
      </c>
      <c r="K258" s="374"/>
      <c r="L258" s="374"/>
      <c r="M258" s="374"/>
      <c r="N258" s="374"/>
      <c r="O258" s="374">
        <v>1</v>
      </c>
      <c r="P258" s="374">
        <v>1</v>
      </c>
      <c r="Q258" s="374">
        <v>2006</v>
      </c>
      <c r="R258" s="374">
        <v>20080312</v>
      </c>
      <c r="S258" s="374">
        <v>20080312</v>
      </c>
      <c r="T258" s="374" t="s">
        <v>934</v>
      </c>
      <c r="U258" s="374" t="s">
        <v>937</v>
      </c>
      <c r="V258" s="374" t="s">
        <v>935</v>
      </c>
      <c r="W258" s="374" t="s">
        <v>191</v>
      </c>
      <c r="X258" s="374" t="s">
        <v>192</v>
      </c>
      <c r="Y258" s="374" t="s">
        <v>193</v>
      </c>
      <c r="Z258" s="374" t="s">
        <v>194</v>
      </c>
      <c r="AA258" s="374">
        <v>50.06</v>
      </c>
      <c r="AB258" s="374"/>
      <c r="AC258" s="374" t="s">
        <v>195</v>
      </c>
      <c r="AD258" s="374">
        <v>5500</v>
      </c>
      <c r="AE258" s="374">
        <v>30440</v>
      </c>
      <c r="AF258" s="374">
        <v>500</v>
      </c>
      <c r="AG258" s="374">
        <v>754</v>
      </c>
      <c r="AH258" s="374">
        <v>5500</v>
      </c>
      <c r="AI258" s="374">
        <v>127706</v>
      </c>
      <c r="AJ258" s="374">
        <v>500</v>
      </c>
      <c r="AK258" s="374">
        <v>6632</v>
      </c>
      <c r="AL258" s="374" t="s">
        <v>214</v>
      </c>
      <c r="AM258" s="374">
        <v>1.9E-3</v>
      </c>
      <c r="AN258" s="374">
        <v>30</v>
      </c>
      <c r="AO258" s="374">
        <v>539</v>
      </c>
      <c r="AP258" s="374"/>
      <c r="AQ258" s="374"/>
      <c r="AR258" s="374" t="s">
        <v>936</v>
      </c>
      <c r="AS258" s="374" t="s">
        <v>938</v>
      </c>
      <c r="AT258" s="374" t="s">
        <v>936</v>
      </c>
      <c r="AU258" s="374" t="s">
        <v>776</v>
      </c>
      <c r="AV258" s="374" t="s">
        <v>545</v>
      </c>
      <c r="AW258" s="374" t="s">
        <v>921</v>
      </c>
      <c r="AX258" s="374" t="s">
        <v>195</v>
      </c>
      <c r="BB258"/>
      <c r="BC258" t="s">
        <v>1501</v>
      </c>
      <c r="BD258" s="428" t="s">
        <v>2289</v>
      </c>
    </row>
    <row r="259" spans="3:56" x14ac:dyDescent="0.3">
      <c r="C259" s="374" t="s">
        <v>188</v>
      </c>
      <c r="D259" s="374">
        <v>4.0999999999999996</v>
      </c>
      <c r="E259" s="374">
        <v>20150217</v>
      </c>
      <c r="F259" s="374" t="s">
        <v>770</v>
      </c>
      <c r="G259" s="374" t="s">
        <v>770</v>
      </c>
      <c r="H259" s="374">
        <v>5</v>
      </c>
      <c r="I259" s="374">
        <v>94602</v>
      </c>
      <c r="J259" s="374">
        <v>13</v>
      </c>
      <c r="K259" s="374"/>
      <c r="L259" s="374"/>
      <c r="M259" s="374"/>
      <c r="N259" s="374"/>
      <c r="O259" s="374">
        <v>1</v>
      </c>
      <c r="P259" s="374">
        <v>1</v>
      </c>
      <c r="Q259" s="374">
        <v>2006</v>
      </c>
      <c r="R259" s="374">
        <v>20080305</v>
      </c>
      <c r="S259" s="374">
        <v>20080307</v>
      </c>
      <c r="T259" s="374" t="s">
        <v>948</v>
      </c>
      <c r="U259" s="374" t="s">
        <v>929</v>
      </c>
      <c r="V259" s="374" t="s">
        <v>935</v>
      </c>
      <c r="W259" s="374" t="s">
        <v>191</v>
      </c>
      <c r="X259" s="374" t="s">
        <v>192</v>
      </c>
      <c r="Y259" s="374" t="s">
        <v>193</v>
      </c>
      <c r="Z259" s="374" t="s">
        <v>194</v>
      </c>
      <c r="AA259" s="374">
        <v>45.09</v>
      </c>
      <c r="AB259" s="374"/>
      <c r="AC259" s="374" t="s">
        <v>195</v>
      </c>
      <c r="AD259" s="374">
        <v>5500</v>
      </c>
      <c r="AE259" s="374">
        <v>31755</v>
      </c>
      <c r="AF259" s="374"/>
      <c r="AG259" s="374"/>
      <c r="AH259" s="374">
        <v>5500</v>
      </c>
      <c r="AI259" s="374">
        <v>78929</v>
      </c>
      <c r="AJ259" s="374"/>
      <c r="AK259" s="374"/>
      <c r="AL259" s="374" t="s">
        <v>316</v>
      </c>
      <c r="AM259" s="374"/>
      <c r="AN259" s="374"/>
      <c r="AO259" s="374"/>
      <c r="AP259" s="374"/>
      <c r="AQ259" s="374" t="s">
        <v>964</v>
      </c>
      <c r="AR259" s="374" t="s">
        <v>949</v>
      </c>
      <c r="AS259" s="374" t="s">
        <v>932</v>
      </c>
      <c r="AT259" s="374" t="s">
        <v>936</v>
      </c>
      <c r="AU259" s="374" t="s">
        <v>776</v>
      </c>
      <c r="AV259" s="374" t="s">
        <v>545</v>
      </c>
      <c r="AW259" s="374" t="s">
        <v>921</v>
      </c>
      <c r="AX259" s="374" t="s">
        <v>195</v>
      </c>
      <c r="BB259"/>
      <c r="BC259" t="s">
        <v>1501</v>
      </c>
      <c r="BD259" s="428" t="s">
        <v>1776</v>
      </c>
    </row>
    <row r="260" spans="3:56" x14ac:dyDescent="0.3">
      <c r="C260" s="374" t="s">
        <v>188</v>
      </c>
      <c r="D260" s="374">
        <v>4.0999999999999996</v>
      </c>
      <c r="E260" s="374">
        <v>20150217</v>
      </c>
      <c r="F260" s="374" t="s">
        <v>770</v>
      </c>
      <c r="G260" s="374" t="s">
        <v>770</v>
      </c>
      <c r="H260" s="374">
        <v>5</v>
      </c>
      <c r="I260" s="374">
        <v>94603</v>
      </c>
      <c r="J260" s="374">
        <v>13</v>
      </c>
      <c r="K260" s="374"/>
      <c r="L260" s="374"/>
      <c r="M260" s="374"/>
      <c r="N260" s="374"/>
      <c r="O260" s="374">
        <v>1</v>
      </c>
      <c r="P260" s="374">
        <v>1</v>
      </c>
      <c r="Q260" s="374">
        <v>2006</v>
      </c>
      <c r="R260" s="374">
        <v>20080305</v>
      </c>
      <c r="S260" s="374">
        <v>20080305</v>
      </c>
      <c r="T260" s="374" t="s">
        <v>928</v>
      </c>
      <c r="U260" s="374" t="s">
        <v>929</v>
      </c>
      <c r="V260" s="374" t="s">
        <v>930</v>
      </c>
      <c r="W260" s="374" t="s">
        <v>191</v>
      </c>
      <c r="X260" s="374" t="s">
        <v>192</v>
      </c>
      <c r="Y260" s="374" t="s">
        <v>193</v>
      </c>
      <c r="Z260" s="374" t="s">
        <v>194</v>
      </c>
      <c r="AA260" s="374">
        <v>47.15</v>
      </c>
      <c r="AB260" s="374"/>
      <c r="AC260" s="374" t="s">
        <v>195</v>
      </c>
      <c r="AD260" s="374">
        <v>5500</v>
      </c>
      <c r="AE260" s="374">
        <v>51301</v>
      </c>
      <c r="AF260" s="374"/>
      <c r="AG260" s="374"/>
      <c r="AH260" s="374">
        <v>5500</v>
      </c>
      <c r="AI260" s="374">
        <v>205204</v>
      </c>
      <c r="AJ260" s="374"/>
      <c r="AK260" s="374"/>
      <c r="AL260" s="374" t="s">
        <v>316</v>
      </c>
      <c r="AM260" s="374"/>
      <c r="AN260" s="374"/>
      <c r="AO260" s="374"/>
      <c r="AP260" s="374"/>
      <c r="AQ260" s="374" t="s">
        <v>942</v>
      </c>
      <c r="AR260" s="374" t="s">
        <v>931</v>
      </c>
      <c r="AS260" s="374" t="s">
        <v>932</v>
      </c>
      <c r="AT260" s="374" t="s">
        <v>1847</v>
      </c>
      <c r="AU260" s="374" t="s">
        <v>776</v>
      </c>
      <c r="AV260" s="374" t="s">
        <v>545</v>
      </c>
      <c r="AW260" s="374" t="s">
        <v>921</v>
      </c>
      <c r="AX260" s="374" t="s">
        <v>195</v>
      </c>
      <c r="BB260"/>
      <c r="BC260" t="s">
        <v>1513</v>
      </c>
      <c r="BD260" s="428" t="s">
        <v>2311</v>
      </c>
    </row>
    <row r="261" spans="3:56" x14ac:dyDescent="0.3">
      <c r="C261" s="374" t="s">
        <v>188</v>
      </c>
      <c r="D261" s="374">
        <v>4.0999999999999996</v>
      </c>
      <c r="E261" s="374">
        <v>20150217</v>
      </c>
      <c r="F261" s="374" t="s">
        <v>770</v>
      </c>
      <c r="G261" s="374" t="s">
        <v>770</v>
      </c>
      <c r="H261" s="374">
        <v>5</v>
      </c>
      <c r="I261" s="374">
        <v>94609</v>
      </c>
      <c r="J261" s="374">
        <v>13</v>
      </c>
      <c r="K261" s="374"/>
      <c r="L261" s="374"/>
      <c r="M261" s="374"/>
      <c r="N261" s="374"/>
      <c r="O261" s="374">
        <v>1</v>
      </c>
      <c r="P261" s="374">
        <v>1</v>
      </c>
      <c r="Q261" s="374">
        <v>2006</v>
      </c>
      <c r="R261" s="374">
        <v>20080228</v>
      </c>
      <c r="S261" s="374">
        <v>20080228</v>
      </c>
      <c r="T261" s="374" t="s">
        <v>939</v>
      </c>
      <c r="U261" s="374" t="s">
        <v>915</v>
      </c>
      <c r="V261" s="374" t="s">
        <v>916</v>
      </c>
      <c r="W261" s="374" t="s">
        <v>191</v>
      </c>
      <c r="X261" s="374" t="s">
        <v>192</v>
      </c>
      <c r="Y261" s="374" t="s">
        <v>193</v>
      </c>
      <c r="Z261" s="374" t="s">
        <v>237</v>
      </c>
      <c r="AA261" s="374">
        <v>34.28</v>
      </c>
      <c r="AB261" s="374"/>
      <c r="AC261" s="374" t="s">
        <v>195</v>
      </c>
      <c r="AD261" s="374">
        <v>5000</v>
      </c>
      <c r="AE261" s="374">
        <v>30171</v>
      </c>
      <c r="AF261" s="374"/>
      <c r="AG261" s="374"/>
      <c r="AH261" s="374">
        <v>5000</v>
      </c>
      <c r="AI261" s="374">
        <v>305058</v>
      </c>
      <c r="AJ261" s="374"/>
      <c r="AK261" s="374"/>
      <c r="AL261" s="374" t="s">
        <v>316</v>
      </c>
      <c r="AM261" s="374"/>
      <c r="AN261" s="374"/>
      <c r="AO261" s="374"/>
      <c r="AP261" s="374"/>
      <c r="AQ261" s="374" t="s">
        <v>965</v>
      </c>
      <c r="AR261" s="374" t="s">
        <v>940</v>
      </c>
      <c r="AS261" s="374" t="s">
        <v>919</v>
      </c>
      <c r="AT261" s="374" t="s">
        <v>920</v>
      </c>
      <c r="AU261" s="374" t="s">
        <v>776</v>
      </c>
      <c r="AV261" s="374" t="s">
        <v>545</v>
      </c>
      <c r="AW261" s="374" t="s">
        <v>921</v>
      </c>
      <c r="AX261" s="374" t="s">
        <v>195</v>
      </c>
      <c r="BB261"/>
      <c r="BC261" t="s">
        <v>1513</v>
      </c>
      <c r="BD261" s="428" t="s">
        <v>2312</v>
      </c>
    </row>
    <row r="262" spans="3:56" x14ac:dyDescent="0.3">
      <c r="C262" s="374" t="s">
        <v>188</v>
      </c>
      <c r="D262" s="374">
        <v>4.0999999999999996</v>
      </c>
      <c r="E262" s="374">
        <v>20150217</v>
      </c>
      <c r="F262" s="374" t="s">
        <v>770</v>
      </c>
      <c r="G262" s="374" t="s">
        <v>770</v>
      </c>
      <c r="H262" s="374">
        <v>5</v>
      </c>
      <c r="I262" s="374">
        <v>94610</v>
      </c>
      <c r="J262" s="374">
        <v>13</v>
      </c>
      <c r="K262" s="374"/>
      <c r="L262" s="374"/>
      <c r="M262" s="374"/>
      <c r="N262" s="374"/>
      <c r="O262" s="374">
        <v>1</v>
      </c>
      <c r="P262" s="374">
        <v>1</v>
      </c>
      <c r="Q262" s="374">
        <v>2006</v>
      </c>
      <c r="R262" s="374">
        <v>20080228</v>
      </c>
      <c r="S262" s="374">
        <v>20080228</v>
      </c>
      <c r="T262" s="374" t="s">
        <v>939</v>
      </c>
      <c r="U262" s="374" t="s">
        <v>915</v>
      </c>
      <c r="V262" s="374" t="s">
        <v>916</v>
      </c>
      <c r="W262" s="374" t="s">
        <v>191</v>
      </c>
      <c r="X262" s="374" t="s">
        <v>192</v>
      </c>
      <c r="Y262" s="374" t="s">
        <v>193</v>
      </c>
      <c r="Z262" s="374" t="s">
        <v>194</v>
      </c>
      <c r="AA262" s="374">
        <v>34.409999999999997</v>
      </c>
      <c r="AB262" s="374"/>
      <c r="AC262" s="374" t="s">
        <v>195</v>
      </c>
      <c r="AD262" s="374">
        <v>5000</v>
      </c>
      <c r="AE262" s="374">
        <v>30841</v>
      </c>
      <c r="AF262" s="374"/>
      <c r="AG262" s="374"/>
      <c r="AH262" s="374">
        <v>5000</v>
      </c>
      <c r="AI262" s="374">
        <v>304388</v>
      </c>
      <c r="AJ262" s="374"/>
      <c r="AK262" s="374"/>
      <c r="AL262" s="374" t="s">
        <v>316</v>
      </c>
      <c r="AM262" s="374"/>
      <c r="AN262" s="374"/>
      <c r="AO262" s="374"/>
      <c r="AP262" s="374"/>
      <c r="AQ262" s="374" t="s">
        <v>942</v>
      </c>
      <c r="AR262" s="374" t="s">
        <v>940</v>
      </c>
      <c r="AS262" s="374" t="s">
        <v>919</v>
      </c>
      <c r="AT262" s="374" t="s">
        <v>920</v>
      </c>
      <c r="AU262" s="374" t="s">
        <v>776</v>
      </c>
      <c r="AV262" s="374" t="s">
        <v>545</v>
      </c>
      <c r="AW262" s="374" t="s">
        <v>921</v>
      </c>
      <c r="AX262" s="374" t="s">
        <v>195</v>
      </c>
      <c r="BB262"/>
      <c r="BC262" t="s">
        <v>1513</v>
      </c>
      <c r="BD262" s="428" t="s">
        <v>2310</v>
      </c>
    </row>
    <row r="263" spans="3:56" x14ac:dyDescent="0.3">
      <c r="C263" s="374" t="s">
        <v>188</v>
      </c>
      <c r="D263" s="374">
        <v>4.0999999999999996</v>
      </c>
      <c r="E263" s="374">
        <v>20150217</v>
      </c>
      <c r="F263" s="374" t="s">
        <v>770</v>
      </c>
      <c r="G263" s="374" t="s">
        <v>770</v>
      </c>
      <c r="H263" s="374">
        <v>5</v>
      </c>
      <c r="I263" s="374">
        <v>94612</v>
      </c>
      <c r="J263" s="374">
        <v>13</v>
      </c>
      <c r="K263" s="374"/>
      <c r="L263" s="374"/>
      <c r="M263" s="374"/>
      <c r="N263" s="374"/>
      <c r="O263" s="374">
        <v>1</v>
      </c>
      <c r="P263" s="374">
        <v>1</v>
      </c>
      <c r="Q263" s="374">
        <v>2006</v>
      </c>
      <c r="R263" s="374">
        <v>20081022</v>
      </c>
      <c r="S263" s="374">
        <v>20081026</v>
      </c>
      <c r="T263" s="374" t="s">
        <v>952</v>
      </c>
      <c r="U263" s="374" t="s">
        <v>966</v>
      </c>
      <c r="V263" s="374" t="s">
        <v>953</v>
      </c>
      <c r="W263" s="374" t="s">
        <v>191</v>
      </c>
      <c r="X263" s="374" t="s">
        <v>192</v>
      </c>
      <c r="Y263" s="374" t="s">
        <v>193</v>
      </c>
      <c r="Z263" s="374" t="s">
        <v>194</v>
      </c>
      <c r="AA263" s="374">
        <v>25.74</v>
      </c>
      <c r="AB263" s="374"/>
      <c r="AC263" s="374" t="s">
        <v>195</v>
      </c>
      <c r="AD263" s="374">
        <v>5500</v>
      </c>
      <c r="AE263" s="374">
        <v>52357</v>
      </c>
      <c r="AF263" s="374"/>
      <c r="AG263" s="374"/>
      <c r="AH263" s="374">
        <v>5500</v>
      </c>
      <c r="AI263" s="374">
        <v>236907</v>
      </c>
      <c r="AJ263" s="374"/>
      <c r="AK263" s="374"/>
      <c r="AL263" s="374" t="s">
        <v>316</v>
      </c>
      <c r="AM263" s="374"/>
      <c r="AN263" s="374"/>
      <c r="AO263" s="374"/>
      <c r="AP263" s="374"/>
      <c r="AQ263" s="374" t="s">
        <v>942</v>
      </c>
      <c r="AR263" s="374" t="s">
        <v>954</v>
      </c>
      <c r="AS263" s="374" t="s">
        <v>967</v>
      </c>
      <c r="AT263" s="374" t="s">
        <v>955</v>
      </c>
      <c r="AU263" s="374" t="s">
        <v>776</v>
      </c>
      <c r="AV263" s="374" t="s">
        <v>545</v>
      </c>
      <c r="AW263" s="374" t="s">
        <v>921</v>
      </c>
      <c r="AX263" s="374" t="s">
        <v>195</v>
      </c>
      <c r="BB263"/>
      <c r="BC263" t="s">
        <v>1513</v>
      </c>
      <c r="BD263" s="428" t="s">
        <v>2307</v>
      </c>
    </row>
    <row r="264" spans="3:56" x14ac:dyDescent="0.3">
      <c r="C264" s="374" t="s">
        <v>188</v>
      </c>
      <c r="D264" s="374">
        <v>4.0999999999999996</v>
      </c>
      <c r="E264" s="374">
        <v>20150217</v>
      </c>
      <c r="F264" s="374" t="s">
        <v>770</v>
      </c>
      <c r="G264" s="374" t="s">
        <v>770</v>
      </c>
      <c r="H264" s="374">
        <v>5</v>
      </c>
      <c r="I264" s="374">
        <v>94614</v>
      </c>
      <c r="J264" s="374">
        <v>13</v>
      </c>
      <c r="K264" s="374"/>
      <c r="L264" s="374"/>
      <c r="M264" s="374"/>
      <c r="N264" s="374"/>
      <c r="O264" s="374">
        <v>1</v>
      </c>
      <c r="P264" s="374">
        <v>1</v>
      </c>
      <c r="Q264" s="374">
        <v>2006</v>
      </c>
      <c r="R264" s="374">
        <v>20071116</v>
      </c>
      <c r="S264" s="374">
        <v>20071116</v>
      </c>
      <c r="T264" s="374" t="s">
        <v>922</v>
      </c>
      <c r="U264" s="374" t="s">
        <v>923</v>
      </c>
      <c r="V264" s="374" t="s">
        <v>924</v>
      </c>
      <c r="W264" s="374" t="s">
        <v>191</v>
      </c>
      <c r="X264" s="374" t="s">
        <v>192</v>
      </c>
      <c r="Y264" s="374" t="s">
        <v>193</v>
      </c>
      <c r="Z264" s="374" t="s">
        <v>194</v>
      </c>
      <c r="AA264" s="374">
        <v>51.19</v>
      </c>
      <c r="AB264" s="374"/>
      <c r="AC264" s="374" t="s">
        <v>195</v>
      </c>
      <c r="AD264" s="374">
        <v>5500</v>
      </c>
      <c r="AE264" s="374">
        <v>30243</v>
      </c>
      <c r="AF264" s="374"/>
      <c r="AG264" s="374"/>
      <c r="AH264" s="374">
        <v>5500</v>
      </c>
      <c r="AI264" s="374">
        <v>307716</v>
      </c>
      <c r="AJ264" s="374">
        <v>500</v>
      </c>
      <c r="AK264" s="374">
        <v>5254</v>
      </c>
      <c r="AL264" s="374" t="s">
        <v>214</v>
      </c>
      <c r="AM264" s="374">
        <v>2.3199999999999998E-2</v>
      </c>
      <c r="AN264" s="374">
        <v>128</v>
      </c>
      <c r="AO264" s="374">
        <v>561</v>
      </c>
      <c r="AP264" s="374"/>
      <c r="AQ264" s="374" t="s">
        <v>960</v>
      </c>
      <c r="AR264" s="374" t="s">
        <v>925</v>
      </c>
      <c r="AS264" s="374" t="s">
        <v>926</v>
      </c>
      <c r="AT264" s="374" t="s">
        <v>926</v>
      </c>
      <c r="AU264" s="374" t="s">
        <v>776</v>
      </c>
      <c r="AV264" s="374" t="s">
        <v>545</v>
      </c>
      <c r="AW264" s="374" t="s">
        <v>921</v>
      </c>
      <c r="AX264" s="374" t="s">
        <v>195</v>
      </c>
      <c r="BB264"/>
      <c r="BC264" t="s">
        <v>1513</v>
      </c>
      <c r="BD264" s="428" t="s">
        <v>2308</v>
      </c>
    </row>
    <row r="265" spans="3:56" x14ac:dyDescent="0.3">
      <c r="C265" s="374" t="s">
        <v>188</v>
      </c>
      <c r="D265" s="374">
        <v>4.0999999999999996</v>
      </c>
      <c r="E265" s="374">
        <v>20150217</v>
      </c>
      <c r="F265" s="374" t="s">
        <v>770</v>
      </c>
      <c r="G265" s="374" t="s">
        <v>770</v>
      </c>
      <c r="H265" s="374">
        <v>5</v>
      </c>
      <c r="I265" s="374">
        <v>94615</v>
      </c>
      <c r="J265" s="374">
        <v>13</v>
      </c>
      <c r="K265" s="374"/>
      <c r="L265" s="374"/>
      <c r="M265" s="374"/>
      <c r="N265" s="374"/>
      <c r="O265" s="374">
        <v>1</v>
      </c>
      <c r="P265" s="374">
        <v>1</v>
      </c>
      <c r="Q265" s="374">
        <v>2006</v>
      </c>
      <c r="R265" s="374">
        <v>20080310</v>
      </c>
      <c r="S265" s="374">
        <v>20080311</v>
      </c>
      <c r="T265" s="374" t="s">
        <v>922</v>
      </c>
      <c r="U265" s="374" t="s">
        <v>923</v>
      </c>
      <c r="V265" s="374" t="s">
        <v>924</v>
      </c>
      <c r="W265" s="374" t="s">
        <v>191</v>
      </c>
      <c r="X265" s="374" t="s">
        <v>192</v>
      </c>
      <c r="Y265" s="374" t="s">
        <v>214</v>
      </c>
      <c r="Z265" s="374" t="s">
        <v>237</v>
      </c>
      <c r="AA265" s="374">
        <v>42.95</v>
      </c>
      <c r="AB265" s="374"/>
      <c r="AC265" s="374" t="s">
        <v>195</v>
      </c>
      <c r="AD265" s="374">
        <v>5500</v>
      </c>
      <c r="AE265" s="374">
        <v>27321</v>
      </c>
      <c r="AF265" s="374">
        <v>500</v>
      </c>
      <c r="AG265" s="374">
        <v>265</v>
      </c>
      <c r="AH265" s="374">
        <v>5500</v>
      </c>
      <c r="AI265" s="374">
        <v>392498</v>
      </c>
      <c r="AJ265" s="374">
        <v>500</v>
      </c>
      <c r="AK265" s="374">
        <v>4272</v>
      </c>
      <c r="AL265" s="374" t="s">
        <v>316</v>
      </c>
      <c r="AM265" s="374">
        <v>2.8000000000000001E-2</v>
      </c>
      <c r="AN265" s="374">
        <v>224</v>
      </c>
      <c r="AO265" s="374">
        <v>536</v>
      </c>
      <c r="AP265" s="374"/>
      <c r="AQ265" s="374"/>
      <c r="AR265" s="374" t="s">
        <v>925</v>
      </c>
      <c r="AS265" s="374" t="s">
        <v>926</v>
      </c>
      <c r="AT265" s="374" t="s">
        <v>926</v>
      </c>
      <c r="AU265" s="374" t="s">
        <v>776</v>
      </c>
      <c r="AV265" s="374" t="s">
        <v>545</v>
      </c>
      <c r="AW265" s="374" t="s">
        <v>921</v>
      </c>
      <c r="AX265" s="374" t="s">
        <v>195</v>
      </c>
      <c r="BB265"/>
      <c r="BC265" t="s">
        <v>1513</v>
      </c>
      <c r="BD265" s="428" t="s">
        <v>2299</v>
      </c>
    </row>
    <row r="266" spans="3:56" x14ac:dyDescent="0.3">
      <c r="C266" s="374" t="s">
        <v>188</v>
      </c>
      <c r="D266" s="374">
        <v>4.0999999999999996</v>
      </c>
      <c r="E266" s="374">
        <v>20150217</v>
      </c>
      <c r="F266" s="374" t="s">
        <v>770</v>
      </c>
      <c r="G266" s="374" t="s">
        <v>770</v>
      </c>
      <c r="H266" s="374">
        <v>5</v>
      </c>
      <c r="I266" s="374">
        <v>94616</v>
      </c>
      <c r="J266" s="374">
        <v>13</v>
      </c>
      <c r="K266" s="374"/>
      <c r="L266" s="374"/>
      <c r="M266" s="374" t="s">
        <v>250</v>
      </c>
      <c r="N266" s="374" t="s">
        <v>668</v>
      </c>
      <c r="O266" s="374">
        <v>1</v>
      </c>
      <c r="P266" s="374">
        <v>1</v>
      </c>
      <c r="Q266" s="374">
        <v>2006</v>
      </c>
      <c r="R266" s="374">
        <v>20080210</v>
      </c>
      <c r="S266" s="374">
        <v>20080210</v>
      </c>
      <c r="T266" s="374" t="s">
        <v>922</v>
      </c>
      <c r="U266" s="374" t="s">
        <v>923</v>
      </c>
      <c r="V266" s="374" t="s">
        <v>924</v>
      </c>
      <c r="W266" s="374" t="s">
        <v>191</v>
      </c>
      <c r="X266" s="374" t="s">
        <v>192</v>
      </c>
      <c r="Y266" s="374" t="s">
        <v>193</v>
      </c>
      <c r="Z266" s="374" t="s">
        <v>194</v>
      </c>
      <c r="AA266" s="374">
        <v>35.270000000000003</v>
      </c>
      <c r="AB266" s="374"/>
      <c r="AC266" s="374" t="s">
        <v>195</v>
      </c>
      <c r="AD266" s="374">
        <v>5500</v>
      </c>
      <c r="AE266" s="374">
        <v>50426</v>
      </c>
      <c r="AF266" s="374">
        <v>500</v>
      </c>
      <c r="AG266" s="374">
        <v>561</v>
      </c>
      <c r="AH266" s="374">
        <v>5500</v>
      </c>
      <c r="AI266" s="374">
        <v>298312</v>
      </c>
      <c r="AJ266" s="374">
        <v>500</v>
      </c>
      <c r="AK266" s="374">
        <v>5460</v>
      </c>
      <c r="AL266" s="374" t="s">
        <v>214</v>
      </c>
      <c r="AM266" s="374">
        <v>3.5400000000000001E-2</v>
      </c>
      <c r="AN266" s="374">
        <v>198</v>
      </c>
      <c r="AO266" s="374">
        <v>565</v>
      </c>
      <c r="AP266" s="374"/>
      <c r="AQ266" s="374" t="s">
        <v>969</v>
      </c>
      <c r="AR266" s="374" t="s">
        <v>925</v>
      </c>
      <c r="AS266" s="374" t="s">
        <v>926</v>
      </c>
      <c r="AT266" s="374" t="s">
        <v>926</v>
      </c>
      <c r="AU266" s="374" t="s">
        <v>776</v>
      </c>
      <c r="AV266" s="374" t="s">
        <v>545</v>
      </c>
      <c r="AW266" s="374" t="s">
        <v>921</v>
      </c>
      <c r="AX266" s="374" t="s">
        <v>195</v>
      </c>
      <c r="BB266"/>
      <c r="BC266" t="s">
        <v>1513</v>
      </c>
      <c r="BD266" s="428" t="s">
        <v>2301</v>
      </c>
    </row>
    <row r="267" spans="3:56" x14ac:dyDescent="0.3">
      <c r="C267" s="374" t="s">
        <v>188</v>
      </c>
      <c r="D267" s="374">
        <v>4.0999999999999996</v>
      </c>
      <c r="E267" s="374">
        <v>20150217</v>
      </c>
      <c r="F267" s="374" t="s">
        <v>770</v>
      </c>
      <c r="G267" s="374" t="s">
        <v>770</v>
      </c>
      <c r="H267" s="374">
        <v>5</v>
      </c>
      <c r="I267" s="374">
        <v>94627</v>
      </c>
      <c r="J267" s="374">
        <v>13</v>
      </c>
      <c r="K267" s="374"/>
      <c r="L267" s="374"/>
      <c r="M267" s="374"/>
      <c r="N267" s="374"/>
      <c r="O267" s="374">
        <v>1</v>
      </c>
      <c r="P267" s="374">
        <v>1</v>
      </c>
      <c r="Q267" s="374">
        <v>2006</v>
      </c>
      <c r="R267" s="374">
        <v>20071031</v>
      </c>
      <c r="S267" s="374">
        <v>20071031</v>
      </c>
      <c r="T267" s="374" t="s">
        <v>934</v>
      </c>
      <c r="U267" s="374" t="s">
        <v>937</v>
      </c>
      <c r="V267" s="374" t="s">
        <v>935</v>
      </c>
      <c r="W267" s="374" t="s">
        <v>191</v>
      </c>
      <c r="X267" s="374" t="s">
        <v>192</v>
      </c>
      <c r="Y267" s="374" t="s">
        <v>193</v>
      </c>
      <c r="Z267" s="374" t="s">
        <v>194</v>
      </c>
      <c r="AA267" s="374">
        <v>56.98</v>
      </c>
      <c r="AB267" s="374"/>
      <c r="AC267" s="374" t="s">
        <v>195</v>
      </c>
      <c r="AD267" s="374">
        <v>5500</v>
      </c>
      <c r="AE267" s="374">
        <v>48744</v>
      </c>
      <c r="AF267" s="374">
        <v>500</v>
      </c>
      <c r="AG267" s="374">
        <v>323</v>
      </c>
      <c r="AH267" s="374">
        <v>5500</v>
      </c>
      <c r="AI267" s="374">
        <v>266213</v>
      </c>
      <c r="AJ267" s="374">
        <v>500</v>
      </c>
      <c r="AK267" s="374">
        <v>1510</v>
      </c>
      <c r="AL267" s="374" t="s">
        <v>214</v>
      </c>
      <c r="AM267" s="374">
        <v>8.7999999999999995E-2</v>
      </c>
      <c r="AN267" s="374">
        <v>74</v>
      </c>
      <c r="AO267" s="374">
        <v>500</v>
      </c>
      <c r="AP267" s="374"/>
      <c r="AQ267" s="374"/>
      <c r="AR267" s="374" t="s">
        <v>936</v>
      </c>
      <c r="AS267" s="374" t="s">
        <v>938</v>
      </c>
      <c r="AT267" s="374" t="s">
        <v>936</v>
      </c>
      <c r="AU267" s="374" t="s">
        <v>776</v>
      </c>
      <c r="AV267" s="374" t="s">
        <v>545</v>
      </c>
      <c r="AW267" s="374" t="s">
        <v>921</v>
      </c>
      <c r="AX267" s="374" t="s">
        <v>195</v>
      </c>
      <c r="BB267"/>
      <c r="BC267" t="s">
        <v>1513</v>
      </c>
      <c r="BD267" s="428" t="s">
        <v>2298</v>
      </c>
    </row>
    <row r="268" spans="3:56" x14ac:dyDescent="0.3">
      <c r="C268" s="374" t="s">
        <v>188</v>
      </c>
      <c r="D268" s="374">
        <v>4.0999999999999996</v>
      </c>
      <c r="E268" s="374">
        <v>20150217</v>
      </c>
      <c r="F268" s="374" t="s">
        <v>770</v>
      </c>
      <c r="G268" s="374" t="s">
        <v>770</v>
      </c>
      <c r="H268" s="374">
        <v>5</v>
      </c>
      <c r="I268" s="374">
        <v>94643</v>
      </c>
      <c r="J268" s="374">
        <v>13</v>
      </c>
      <c r="K268" s="374"/>
      <c r="L268" s="374"/>
      <c r="M268" s="374"/>
      <c r="N268" s="374"/>
      <c r="O268" s="374">
        <v>1</v>
      </c>
      <c r="P268" s="374">
        <v>3</v>
      </c>
      <c r="Q268" s="374">
        <v>2006</v>
      </c>
      <c r="R268" s="374">
        <v>20071018</v>
      </c>
      <c r="S268" s="374">
        <v>20071018</v>
      </c>
      <c r="T268" s="374" t="s">
        <v>1005</v>
      </c>
      <c r="U268" s="374" t="s">
        <v>1006</v>
      </c>
      <c r="V268" s="374" t="s">
        <v>1007</v>
      </c>
      <c r="W268" s="374" t="s">
        <v>191</v>
      </c>
      <c r="X268" s="374" t="s">
        <v>192</v>
      </c>
      <c r="Y268" s="374" t="s">
        <v>193</v>
      </c>
      <c r="Z268" s="374" t="s">
        <v>194</v>
      </c>
      <c r="AA268" s="374">
        <v>40.46</v>
      </c>
      <c r="AB268" s="374"/>
      <c r="AC268" s="374" t="s">
        <v>195</v>
      </c>
      <c r="AD268" s="374">
        <v>5000</v>
      </c>
      <c r="AE268" s="374">
        <v>78068</v>
      </c>
      <c r="AF268" s="374">
        <v>0</v>
      </c>
      <c r="AG268" s="374">
        <v>2350</v>
      </c>
      <c r="AH268" s="374">
        <v>5000</v>
      </c>
      <c r="AI268" s="374">
        <v>200203</v>
      </c>
      <c r="AJ268" s="374">
        <v>0</v>
      </c>
      <c r="AK268" s="374">
        <v>6788</v>
      </c>
      <c r="AL268" s="374" t="s">
        <v>214</v>
      </c>
      <c r="AM268" s="374">
        <v>7.3499999999999996E-2</v>
      </c>
      <c r="AN268" s="374">
        <v>124</v>
      </c>
      <c r="AO268" s="374">
        <v>517</v>
      </c>
      <c r="AP268" s="374"/>
      <c r="AQ268" s="374" t="s">
        <v>1020</v>
      </c>
      <c r="AR268" s="374" t="s">
        <v>1008</v>
      </c>
      <c r="AS268" s="374" t="s">
        <v>1009</v>
      </c>
      <c r="AT268" s="374" t="s">
        <v>1010</v>
      </c>
      <c r="AU268" s="374" t="s">
        <v>776</v>
      </c>
      <c r="AV268" s="374" t="s">
        <v>1011</v>
      </c>
      <c r="AW268" s="374" t="s">
        <v>1012</v>
      </c>
      <c r="AX268" s="374" t="s">
        <v>195</v>
      </c>
      <c r="BB268"/>
      <c r="BC268" t="s">
        <v>1513</v>
      </c>
      <c r="BD268" s="428" t="s">
        <v>2320</v>
      </c>
    </row>
    <row r="269" spans="3:56" x14ac:dyDescent="0.3">
      <c r="C269" s="374" t="s">
        <v>188</v>
      </c>
      <c r="D269" s="374">
        <v>4.0999999999999996</v>
      </c>
      <c r="E269" s="374">
        <v>20150217</v>
      </c>
      <c r="F269" s="374" t="s">
        <v>770</v>
      </c>
      <c r="G269" s="374" t="s">
        <v>770</v>
      </c>
      <c r="H269" s="374">
        <v>5</v>
      </c>
      <c r="I269" s="374">
        <v>94645</v>
      </c>
      <c r="J269" s="374">
        <v>12</v>
      </c>
      <c r="K269" s="374"/>
      <c r="L269" s="374"/>
      <c r="M269" s="374"/>
      <c r="N269" s="374"/>
      <c r="O269" s="374">
        <v>1</v>
      </c>
      <c r="P269" s="374">
        <v>3</v>
      </c>
      <c r="Q269" s="374">
        <v>2007</v>
      </c>
      <c r="R269" s="374">
        <v>20080904</v>
      </c>
      <c r="S269" s="374">
        <v>20080904</v>
      </c>
      <c r="T269" s="374" t="s">
        <v>1013</v>
      </c>
      <c r="U269" s="374" t="s">
        <v>1014</v>
      </c>
      <c r="V269" s="374" t="s">
        <v>1015</v>
      </c>
      <c r="W269" s="374" t="s">
        <v>191</v>
      </c>
      <c r="X269" s="374" t="s">
        <v>192</v>
      </c>
      <c r="Y269" s="374" t="s">
        <v>193</v>
      </c>
      <c r="Z269" s="374" t="s">
        <v>194</v>
      </c>
      <c r="AA269" s="374">
        <v>32.47</v>
      </c>
      <c r="AB269" s="374"/>
      <c r="AC269" s="374" t="s">
        <v>195</v>
      </c>
      <c r="AD269" s="374">
        <v>5000</v>
      </c>
      <c r="AE269" s="374">
        <v>205216</v>
      </c>
      <c r="AF269" s="374">
        <v>0</v>
      </c>
      <c r="AG269" s="374">
        <v>2721</v>
      </c>
      <c r="AH269" s="374"/>
      <c r="AI269" s="374"/>
      <c r="AJ269" s="374"/>
      <c r="AK269" s="374"/>
      <c r="AL269" s="374" t="s">
        <v>316</v>
      </c>
      <c r="AM269" s="374">
        <v>1.11E-2</v>
      </c>
      <c r="AN269" s="374">
        <v>32</v>
      </c>
      <c r="AO269" s="374">
        <v>541</v>
      </c>
      <c r="AP269" s="374"/>
      <c r="AQ269" s="374"/>
      <c r="AR269" s="374" t="s">
        <v>1016</v>
      </c>
      <c r="AS269" s="374" t="s">
        <v>1017</v>
      </c>
      <c r="AT269" s="374" t="s">
        <v>1016</v>
      </c>
      <c r="AU269" s="374" t="s">
        <v>776</v>
      </c>
      <c r="AV269" s="374" t="s">
        <v>1018</v>
      </c>
      <c r="AW269" s="374" t="s">
        <v>1019</v>
      </c>
      <c r="AX269" s="374" t="s">
        <v>195</v>
      </c>
      <c r="BB269"/>
      <c r="BC269" t="s">
        <v>1513</v>
      </c>
      <c r="BD269" s="428" t="s">
        <v>2319</v>
      </c>
    </row>
    <row r="270" spans="3:56" x14ac:dyDescent="0.3">
      <c r="C270" s="374" t="s">
        <v>188</v>
      </c>
      <c r="D270" s="374">
        <v>4.0999999999999996</v>
      </c>
      <c r="E270" s="374">
        <v>20150217</v>
      </c>
      <c r="F270" s="374" t="s">
        <v>770</v>
      </c>
      <c r="G270" s="374" t="s">
        <v>770</v>
      </c>
      <c r="H270" s="374">
        <v>5</v>
      </c>
      <c r="I270" s="374">
        <v>94646</v>
      </c>
      <c r="J270" s="374">
        <v>12</v>
      </c>
      <c r="K270" s="374"/>
      <c r="L270" s="374"/>
      <c r="M270" s="374" t="s">
        <v>250</v>
      </c>
      <c r="N270" s="374" t="s">
        <v>671</v>
      </c>
      <c r="O270" s="374">
        <v>1</v>
      </c>
      <c r="P270" s="374">
        <v>3</v>
      </c>
      <c r="Q270" s="374">
        <v>2007</v>
      </c>
      <c r="R270" s="374">
        <v>20080514</v>
      </c>
      <c r="S270" s="374">
        <v>20080519</v>
      </c>
      <c r="T270" s="374" t="s">
        <v>771</v>
      </c>
      <c r="U270" s="374" t="s">
        <v>772</v>
      </c>
      <c r="V270" s="374" t="s">
        <v>773</v>
      </c>
      <c r="W270" s="374" t="s">
        <v>213</v>
      </c>
      <c r="X270" s="374" t="s">
        <v>192</v>
      </c>
      <c r="Y270" s="374" t="s">
        <v>193</v>
      </c>
      <c r="Z270" s="374" t="s">
        <v>237</v>
      </c>
      <c r="AA270" s="374">
        <v>5.9</v>
      </c>
      <c r="AB270" s="374"/>
      <c r="AC270" s="374" t="s">
        <v>195</v>
      </c>
      <c r="AD270" s="374">
        <v>5000</v>
      </c>
      <c r="AE270" s="374">
        <v>227193</v>
      </c>
      <c r="AF270" s="374">
        <v>0</v>
      </c>
      <c r="AG270" s="374">
        <v>1213</v>
      </c>
      <c r="AH270" s="374">
        <v>5000</v>
      </c>
      <c r="AI270" s="374">
        <v>3791061</v>
      </c>
      <c r="AJ270" s="374">
        <v>0</v>
      </c>
      <c r="AK270" s="374">
        <v>38303</v>
      </c>
      <c r="AL270" s="374" t="s">
        <v>316</v>
      </c>
      <c r="AM270" s="374"/>
      <c r="AN270" s="374">
        <v>38</v>
      </c>
      <c r="AO270" s="374">
        <v>565</v>
      </c>
      <c r="AP270" s="374"/>
      <c r="AQ270" s="374" t="s">
        <v>779</v>
      </c>
      <c r="AR270" s="374" t="s">
        <v>774</v>
      </c>
      <c r="AS270" s="374" t="s">
        <v>775</v>
      </c>
      <c r="AT270" s="374" t="s">
        <v>775</v>
      </c>
      <c r="AU270" s="374" t="s">
        <v>776</v>
      </c>
      <c r="AV270" s="374" t="s">
        <v>545</v>
      </c>
      <c r="AW270" s="374" t="s">
        <v>777</v>
      </c>
      <c r="AX270" s="374" t="s">
        <v>195</v>
      </c>
      <c r="BB270"/>
      <c r="BC270" t="s">
        <v>1513</v>
      </c>
      <c r="BD270" s="428" t="s">
        <v>2318</v>
      </c>
    </row>
    <row r="271" spans="3:56" x14ac:dyDescent="0.3">
      <c r="C271" s="374" t="s">
        <v>188</v>
      </c>
      <c r="D271" s="374">
        <v>4.0999999999999996</v>
      </c>
      <c r="E271" s="374">
        <v>20150217</v>
      </c>
      <c r="F271" s="374" t="s">
        <v>770</v>
      </c>
      <c r="G271" s="374" t="s">
        <v>770</v>
      </c>
      <c r="H271" s="374">
        <v>5</v>
      </c>
      <c r="I271" s="374">
        <v>94650</v>
      </c>
      <c r="J271" s="374">
        <v>13</v>
      </c>
      <c r="K271" s="374"/>
      <c r="L271" s="374"/>
      <c r="M271" s="374"/>
      <c r="N271" s="374"/>
      <c r="O271" s="374">
        <v>1</v>
      </c>
      <c r="P271" s="374">
        <v>1</v>
      </c>
      <c r="Q271" s="374">
        <v>2007</v>
      </c>
      <c r="R271" s="374">
        <v>20081103</v>
      </c>
      <c r="S271" s="374">
        <v>20081118</v>
      </c>
      <c r="T271" s="374" t="s">
        <v>928</v>
      </c>
      <c r="U271" s="374" t="s">
        <v>929</v>
      </c>
      <c r="V271" s="374" t="s">
        <v>930</v>
      </c>
      <c r="W271" s="374" t="s">
        <v>191</v>
      </c>
      <c r="X271" s="374" t="s">
        <v>192</v>
      </c>
      <c r="Y271" s="374" t="s">
        <v>193</v>
      </c>
      <c r="Z271" s="374" t="s">
        <v>194</v>
      </c>
      <c r="AA271" s="374">
        <v>63.62</v>
      </c>
      <c r="AB271" s="374"/>
      <c r="AC271" s="374" t="s">
        <v>195</v>
      </c>
      <c r="AD271" s="374">
        <v>5500</v>
      </c>
      <c r="AE271" s="374">
        <v>48629</v>
      </c>
      <c r="AF271" s="374">
        <v>500</v>
      </c>
      <c r="AG271" s="374">
        <v>1071</v>
      </c>
      <c r="AH271" s="374">
        <v>5500</v>
      </c>
      <c r="AI271" s="374">
        <v>229921</v>
      </c>
      <c r="AJ271" s="374">
        <v>500</v>
      </c>
      <c r="AK271" s="374">
        <v>3454</v>
      </c>
      <c r="AL271" s="374" t="s">
        <v>316</v>
      </c>
      <c r="AM271" s="374">
        <v>1.4800000000000001E-2</v>
      </c>
      <c r="AN271" s="374">
        <v>46</v>
      </c>
      <c r="AO271" s="374">
        <v>270</v>
      </c>
      <c r="AP271" s="374"/>
      <c r="AQ271" s="374"/>
      <c r="AR271" s="374" t="s">
        <v>931</v>
      </c>
      <c r="AS271" s="374" t="s">
        <v>932</v>
      </c>
      <c r="AT271" s="374" t="s">
        <v>1847</v>
      </c>
      <c r="AU271" s="374" t="s">
        <v>776</v>
      </c>
      <c r="AV271" s="374" t="s">
        <v>545</v>
      </c>
      <c r="AW271" s="374" t="s">
        <v>921</v>
      </c>
      <c r="AX271" s="374" t="s">
        <v>195</v>
      </c>
      <c r="BB271"/>
      <c r="BC271" t="s">
        <v>1513</v>
      </c>
      <c r="BD271" s="428" t="s">
        <v>2313</v>
      </c>
    </row>
    <row r="272" spans="3:56" x14ac:dyDescent="0.3">
      <c r="C272" s="374" t="s">
        <v>188</v>
      </c>
      <c r="D272" s="374">
        <v>4.0999999999999996</v>
      </c>
      <c r="E272" s="374">
        <v>20150217</v>
      </c>
      <c r="F272" s="374" t="s">
        <v>770</v>
      </c>
      <c r="G272" s="374" t="s">
        <v>770</v>
      </c>
      <c r="H272" s="374">
        <v>5</v>
      </c>
      <c r="I272" s="374">
        <v>94651</v>
      </c>
      <c r="J272" s="374">
        <v>13</v>
      </c>
      <c r="K272" s="374"/>
      <c r="L272" s="374"/>
      <c r="M272" s="374"/>
      <c r="N272" s="374"/>
      <c r="O272" s="374">
        <v>1</v>
      </c>
      <c r="P272" s="374">
        <v>1</v>
      </c>
      <c r="Q272" s="374">
        <v>2007</v>
      </c>
      <c r="R272" s="374">
        <v>20090209</v>
      </c>
      <c r="S272" s="374">
        <v>20090303</v>
      </c>
      <c r="T272" s="374" t="s">
        <v>928</v>
      </c>
      <c r="U272" s="374" t="s">
        <v>941</v>
      </c>
      <c r="V272" s="374" t="s">
        <v>930</v>
      </c>
      <c r="W272" s="374" t="s">
        <v>191</v>
      </c>
      <c r="X272" s="374" t="s">
        <v>192</v>
      </c>
      <c r="Y272" s="374" t="s">
        <v>193</v>
      </c>
      <c r="Z272" s="374" t="s">
        <v>194</v>
      </c>
      <c r="AA272" s="374">
        <v>50.62</v>
      </c>
      <c r="AB272" s="374"/>
      <c r="AC272" s="374" t="s">
        <v>195</v>
      </c>
      <c r="AD272" s="374">
        <v>5500</v>
      </c>
      <c r="AE272" s="374">
        <v>25269</v>
      </c>
      <c r="AF272" s="374">
        <v>500</v>
      </c>
      <c r="AG272" s="374">
        <v>47</v>
      </c>
      <c r="AH272" s="374">
        <v>5500</v>
      </c>
      <c r="AI272" s="374">
        <v>1335847</v>
      </c>
      <c r="AJ272" s="374">
        <v>500</v>
      </c>
      <c r="AK272" s="374">
        <v>4841</v>
      </c>
      <c r="AL272" s="374" t="s">
        <v>316</v>
      </c>
      <c r="AM272" s="374">
        <v>7.0000000000000001E-3</v>
      </c>
      <c r="AN272" s="374">
        <v>54</v>
      </c>
      <c r="AO272" s="374">
        <v>286</v>
      </c>
      <c r="AP272" s="374"/>
      <c r="AQ272" s="374"/>
      <c r="AR272" s="374" t="s">
        <v>931</v>
      </c>
      <c r="AS272" s="374" t="s">
        <v>943</v>
      </c>
      <c r="AT272" s="374" t="s">
        <v>1847</v>
      </c>
      <c r="AU272" s="374" t="s">
        <v>776</v>
      </c>
      <c r="AV272" s="374" t="s">
        <v>545</v>
      </c>
      <c r="AW272" s="374" t="s">
        <v>921</v>
      </c>
      <c r="AX272" s="374" t="s">
        <v>195</v>
      </c>
      <c r="BB272"/>
      <c r="BC272" t="s">
        <v>1513</v>
      </c>
      <c r="BD272" s="428" t="s">
        <v>2317</v>
      </c>
    </row>
    <row r="273" spans="3:56" x14ac:dyDescent="0.3">
      <c r="C273" s="374" t="s">
        <v>188</v>
      </c>
      <c r="D273" s="374">
        <v>4.0999999999999996</v>
      </c>
      <c r="E273" s="374">
        <v>20150217</v>
      </c>
      <c r="F273" s="374" t="s">
        <v>770</v>
      </c>
      <c r="G273" s="374" t="s">
        <v>770</v>
      </c>
      <c r="H273" s="374">
        <v>5</v>
      </c>
      <c r="I273" s="374">
        <v>94652</v>
      </c>
      <c r="J273" s="374">
        <v>13</v>
      </c>
      <c r="K273" s="374"/>
      <c r="L273" s="374"/>
      <c r="M273" s="374" t="s">
        <v>258</v>
      </c>
      <c r="N273" s="374" t="s">
        <v>617</v>
      </c>
      <c r="O273" s="374">
        <v>1</v>
      </c>
      <c r="P273" s="374">
        <v>1</v>
      </c>
      <c r="Q273" s="374">
        <v>2007</v>
      </c>
      <c r="R273" s="374">
        <v>20081107</v>
      </c>
      <c r="S273" s="374">
        <v>20081107</v>
      </c>
      <c r="T273" s="374" t="s">
        <v>922</v>
      </c>
      <c r="U273" s="374" t="s">
        <v>923</v>
      </c>
      <c r="V273" s="374" t="s">
        <v>924</v>
      </c>
      <c r="W273" s="374" t="s">
        <v>191</v>
      </c>
      <c r="X273" s="374" t="s">
        <v>192</v>
      </c>
      <c r="Y273" s="374" t="s">
        <v>214</v>
      </c>
      <c r="Z273" s="374" t="s">
        <v>194</v>
      </c>
      <c r="AA273" s="374">
        <v>51.19</v>
      </c>
      <c r="AB273" s="374"/>
      <c r="AC273" s="374" t="s">
        <v>195</v>
      </c>
      <c r="AD273" s="374">
        <v>5500</v>
      </c>
      <c r="AE273" s="374">
        <v>30744</v>
      </c>
      <c r="AF273" s="374">
        <v>500</v>
      </c>
      <c r="AG273" s="374">
        <v>577</v>
      </c>
      <c r="AH273" s="374"/>
      <c r="AI273" s="374"/>
      <c r="AJ273" s="374"/>
      <c r="AK273" s="374"/>
      <c r="AL273" s="374" t="s">
        <v>316</v>
      </c>
      <c r="AM273" s="374">
        <v>1.84E-2</v>
      </c>
      <c r="AN273" s="374">
        <v>121</v>
      </c>
      <c r="AO273" s="374">
        <v>543</v>
      </c>
      <c r="AP273" s="374"/>
      <c r="AQ273" s="374" t="s">
        <v>1317</v>
      </c>
      <c r="AR273" s="374" t="s">
        <v>925</v>
      </c>
      <c r="AS273" s="374" t="s">
        <v>926</v>
      </c>
      <c r="AT273" s="374" t="s">
        <v>926</v>
      </c>
      <c r="AU273" s="374" t="s">
        <v>776</v>
      </c>
      <c r="AV273" s="374" t="s">
        <v>545</v>
      </c>
      <c r="AW273" s="374" t="s">
        <v>921</v>
      </c>
      <c r="AX273" s="374" t="s">
        <v>195</v>
      </c>
      <c r="BB273"/>
      <c r="BC273" t="s">
        <v>1513</v>
      </c>
      <c r="BD273" s="428" t="s">
        <v>2316</v>
      </c>
    </row>
    <row r="274" spans="3:56" x14ac:dyDescent="0.3">
      <c r="C274" s="374" t="s">
        <v>188</v>
      </c>
      <c r="D274" s="374">
        <v>4.0999999999999996</v>
      </c>
      <c r="E274" s="374">
        <v>20150217</v>
      </c>
      <c r="F274" s="374" t="s">
        <v>770</v>
      </c>
      <c r="G274" s="374" t="s">
        <v>770</v>
      </c>
      <c r="H274" s="374">
        <v>5</v>
      </c>
      <c r="I274" s="374">
        <v>94653</v>
      </c>
      <c r="J274" s="374">
        <v>13</v>
      </c>
      <c r="K274" s="374"/>
      <c r="L274" s="374"/>
      <c r="M274" s="374"/>
      <c r="N274" s="374"/>
      <c r="O274" s="374">
        <v>1</v>
      </c>
      <c r="P274" s="374">
        <v>1</v>
      </c>
      <c r="Q274" s="374">
        <v>2008</v>
      </c>
      <c r="R274" s="374">
        <v>20100222</v>
      </c>
      <c r="S274" s="374">
        <v>20100308</v>
      </c>
      <c r="T274" s="374" t="s">
        <v>939</v>
      </c>
      <c r="U274" s="374" t="s">
        <v>915</v>
      </c>
      <c r="V274" s="374" t="s">
        <v>916</v>
      </c>
      <c r="W274" s="374" t="s">
        <v>191</v>
      </c>
      <c r="X274" s="374" t="s">
        <v>192</v>
      </c>
      <c r="Y274" s="374" t="s">
        <v>193</v>
      </c>
      <c r="Z274" s="374" t="s">
        <v>237</v>
      </c>
      <c r="AA274" s="374">
        <v>33.700000000000003</v>
      </c>
      <c r="AB274" s="374"/>
      <c r="AC274" s="374" t="s">
        <v>195</v>
      </c>
      <c r="AD274" s="374">
        <v>5500</v>
      </c>
      <c r="AE274" s="374">
        <v>30230</v>
      </c>
      <c r="AF274" s="374">
        <v>500</v>
      </c>
      <c r="AG274" s="374">
        <v>373</v>
      </c>
      <c r="AH274" s="374">
        <v>5500</v>
      </c>
      <c r="AI274" s="374">
        <v>639533</v>
      </c>
      <c r="AJ274" s="374">
        <v>500</v>
      </c>
      <c r="AK274" s="374">
        <v>1891</v>
      </c>
      <c r="AL274" s="374" t="s">
        <v>316</v>
      </c>
      <c r="AM274" s="374">
        <v>1.6E-2</v>
      </c>
      <c r="AN274" s="374">
        <v>31</v>
      </c>
      <c r="AO274" s="374">
        <v>500</v>
      </c>
      <c r="AP274" s="374"/>
      <c r="AQ274" s="374"/>
      <c r="AR274" s="374" t="s">
        <v>940</v>
      </c>
      <c r="AS274" s="374" t="s">
        <v>919</v>
      </c>
      <c r="AT274" s="374" t="s">
        <v>920</v>
      </c>
      <c r="AU274" s="374" t="s">
        <v>776</v>
      </c>
      <c r="AV274" s="374" t="s">
        <v>545</v>
      </c>
      <c r="AW274" s="374" t="s">
        <v>921</v>
      </c>
      <c r="AX274" s="374" t="s">
        <v>195</v>
      </c>
      <c r="BB274"/>
      <c r="BC274" t="s">
        <v>1513</v>
      </c>
      <c r="BD274" s="428" t="s">
        <v>2315</v>
      </c>
    </row>
    <row r="275" spans="3:56" x14ac:dyDescent="0.3">
      <c r="C275" s="374" t="s">
        <v>188</v>
      </c>
      <c r="D275" s="374">
        <v>4.0999999999999996</v>
      </c>
      <c r="E275" s="374">
        <v>20150217</v>
      </c>
      <c r="F275" s="374" t="s">
        <v>770</v>
      </c>
      <c r="G275" s="374" t="s">
        <v>770</v>
      </c>
      <c r="H275" s="374">
        <v>5</v>
      </c>
      <c r="I275" s="374">
        <v>94657</v>
      </c>
      <c r="J275" s="374">
        <v>13</v>
      </c>
      <c r="K275" s="374"/>
      <c r="L275" s="374"/>
      <c r="M275" s="374"/>
      <c r="N275" s="374"/>
      <c r="O275" s="374">
        <v>1</v>
      </c>
      <c r="P275" s="374">
        <v>1</v>
      </c>
      <c r="Q275" s="374">
        <v>2007</v>
      </c>
      <c r="R275" s="374">
        <v>20081027</v>
      </c>
      <c r="S275" s="374">
        <v>20081027</v>
      </c>
      <c r="T275" s="374" t="s">
        <v>934</v>
      </c>
      <c r="U275" s="374" t="s">
        <v>937</v>
      </c>
      <c r="V275" s="374" t="s">
        <v>935</v>
      </c>
      <c r="W275" s="374" t="s">
        <v>191</v>
      </c>
      <c r="X275" s="374" t="s">
        <v>192</v>
      </c>
      <c r="Y275" s="374" t="s">
        <v>193</v>
      </c>
      <c r="Z275" s="374" t="s">
        <v>194</v>
      </c>
      <c r="AA275" s="374">
        <v>49.46</v>
      </c>
      <c r="AB275" s="374"/>
      <c r="AC275" s="374" t="s">
        <v>195</v>
      </c>
      <c r="AD275" s="374">
        <v>5000</v>
      </c>
      <c r="AE275" s="374">
        <v>53618</v>
      </c>
      <c r="AF275" s="374"/>
      <c r="AG275" s="374"/>
      <c r="AH275" s="374">
        <v>5000</v>
      </c>
      <c r="AI275" s="374">
        <v>249845</v>
      </c>
      <c r="AJ275" s="374">
        <v>0</v>
      </c>
      <c r="AK275" s="374">
        <v>284</v>
      </c>
      <c r="AL275" s="374" t="s">
        <v>214</v>
      </c>
      <c r="AM275" s="374"/>
      <c r="AN275" s="374"/>
      <c r="AO275" s="374"/>
      <c r="AP275" s="374"/>
      <c r="AQ275" s="374"/>
      <c r="AR275" s="374" t="s">
        <v>936</v>
      </c>
      <c r="AS275" s="374" t="s">
        <v>938</v>
      </c>
      <c r="AT275" s="374" t="s">
        <v>936</v>
      </c>
      <c r="AU275" s="374" t="s">
        <v>776</v>
      </c>
      <c r="AV275" s="374" t="s">
        <v>545</v>
      </c>
      <c r="AW275" s="374" t="s">
        <v>921</v>
      </c>
      <c r="AX275" s="374" t="s">
        <v>195</v>
      </c>
      <c r="BB275"/>
      <c r="BC275" t="s">
        <v>1513</v>
      </c>
      <c r="BD275" s="428" t="s">
        <v>2314</v>
      </c>
    </row>
    <row r="276" spans="3:56" x14ac:dyDescent="0.3">
      <c r="C276" s="374" t="s">
        <v>188</v>
      </c>
      <c r="D276" s="374">
        <v>4.0999999999999996</v>
      </c>
      <c r="E276" s="374">
        <v>20150327</v>
      </c>
      <c r="F276" s="374" t="s">
        <v>225</v>
      </c>
      <c r="G276" s="374" t="s">
        <v>225</v>
      </c>
      <c r="H276" s="374">
        <v>4</v>
      </c>
      <c r="I276" s="374">
        <v>94663</v>
      </c>
      <c r="J276" s="374">
        <v>0</v>
      </c>
      <c r="K276" s="374"/>
      <c r="L276" s="374"/>
      <c r="M276" s="374"/>
      <c r="N276" s="374"/>
      <c r="O276" s="374">
        <v>1</v>
      </c>
      <c r="P276" s="374">
        <v>3</v>
      </c>
      <c r="Q276" s="374">
        <v>2007</v>
      </c>
      <c r="R276" s="374">
        <v>20080616</v>
      </c>
      <c r="S276" s="374">
        <v>20080627</v>
      </c>
      <c r="T276" s="374" t="s">
        <v>869</v>
      </c>
      <c r="U276" s="374" t="s">
        <v>870</v>
      </c>
      <c r="V276" s="374" t="s">
        <v>871</v>
      </c>
      <c r="W276" s="374"/>
      <c r="X276" s="374" t="s">
        <v>192</v>
      </c>
      <c r="Y276" s="374"/>
      <c r="Z276" s="374"/>
      <c r="AA276" s="374">
        <v>6.74</v>
      </c>
      <c r="AB276" s="374">
        <v>84</v>
      </c>
      <c r="AC276" s="374"/>
      <c r="AD276" s="374">
        <v>5000</v>
      </c>
      <c r="AE276" s="374">
        <v>219754</v>
      </c>
      <c r="AF276" s="374">
        <v>0</v>
      </c>
      <c r="AG276" s="374">
        <v>2197</v>
      </c>
      <c r="AH276" s="374"/>
      <c r="AI276" s="374"/>
      <c r="AJ276" s="374"/>
      <c r="AK276" s="374"/>
      <c r="AL276" s="374"/>
      <c r="AM276" s="374"/>
      <c r="AN276" s="374"/>
      <c r="AO276" s="374"/>
      <c r="AP276" s="374"/>
      <c r="AQ276" s="374"/>
      <c r="AR276" s="374" t="s">
        <v>872</v>
      </c>
      <c r="AS276" s="374" t="s">
        <v>873</v>
      </c>
      <c r="AT276" s="374" t="s">
        <v>874</v>
      </c>
      <c r="AU276" s="374" t="s">
        <v>231</v>
      </c>
      <c r="AV276" s="374" t="s">
        <v>875</v>
      </c>
      <c r="AW276" s="374" t="s">
        <v>876</v>
      </c>
      <c r="AX276" s="374" t="s">
        <v>195</v>
      </c>
      <c r="BB276"/>
      <c r="BC276" t="s">
        <v>1513</v>
      </c>
      <c r="BD276" s="428" t="s">
        <v>2309</v>
      </c>
    </row>
    <row r="277" spans="3:56" x14ac:dyDescent="0.3">
      <c r="C277" s="374" t="s">
        <v>188</v>
      </c>
      <c r="D277" s="374">
        <v>4.0999999999999996</v>
      </c>
      <c r="E277" s="374">
        <v>20150217</v>
      </c>
      <c r="F277" s="374" t="s">
        <v>770</v>
      </c>
      <c r="G277" s="374" t="s">
        <v>770</v>
      </c>
      <c r="H277" s="374">
        <v>5</v>
      </c>
      <c r="I277" s="374">
        <v>94701</v>
      </c>
      <c r="J277" s="374">
        <v>12</v>
      </c>
      <c r="K277" s="374"/>
      <c r="L277" s="374"/>
      <c r="M277" s="374"/>
      <c r="N277" s="374"/>
      <c r="O277" s="374">
        <v>1</v>
      </c>
      <c r="P277" s="374">
        <v>3</v>
      </c>
      <c r="Q277" s="374">
        <v>2008</v>
      </c>
      <c r="R277" s="374">
        <v>20090829</v>
      </c>
      <c r="S277" s="374">
        <v>20090901</v>
      </c>
      <c r="T277" s="374" t="s">
        <v>1013</v>
      </c>
      <c r="U277" s="374" t="s">
        <v>1014</v>
      </c>
      <c r="V277" s="374" t="s">
        <v>1015</v>
      </c>
      <c r="W277" s="374" t="s">
        <v>191</v>
      </c>
      <c r="X277" s="374" t="s">
        <v>192</v>
      </c>
      <c r="Y277" s="374" t="s">
        <v>214</v>
      </c>
      <c r="Z277" s="374" t="s">
        <v>194</v>
      </c>
      <c r="AA277" s="374">
        <v>36.369999999999997</v>
      </c>
      <c r="AB277" s="374"/>
      <c r="AC277" s="374" t="s">
        <v>195</v>
      </c>
      <c r="AD277" s="374">
        <v>5000</v>
      </c>
      <c r="AE277" s="374">
        <v>157478</v>
      </c>
      <c r="AF277" s="374">
        <v>0</v>
      </c>
      <c r="AG277" s="374">
        <v>1500</v>
      </c>
      <c r="AH277" s="374"/>
      <c r="AI277" s="374"/>
      <c r="AJ277" s="374"/>
      <c r="AK277" s="374"/>
      <c r="AL277" s="374" t="s">
        <v>316</v>
      </c>
      <c r="AM277" s="374">
        <v>3.8E-3</v>
      </c>
      <c r="AN277" s="374">
        <v>30</v>
      </c>
      <c r="AO277" s="374">
        <v>530</v>
      </c>
      <c r="AP277" s="374"/>
      <c r="AQ277" s="374"/>
      <c r="AR277" s="374" t="s">
        <v>1016</v>
      </c>
      <c r="AS277" s="374" t="s">
        <v>1017</v>
      </c>
      <c r="AT277" s="374" t="s">
        <v>1016</v>
      </c>
      <c r="AU277" s="374" t="s">
        <v>776</v>
      </c>
      <c r="AV277" s="374" t="s">
        <v>1018</v>
      </c>
      <c r="AW277" s="374" t="s">
        <v>1019</v>
      </c>
      <c r="AX277" s="374" t="s">
        <v>195</v>
      </c>
      <c r="BB277"/>
      <c r="BC277" t="s">
        <v>1513</v>
      </c>
      <c r="BD277" s="428" t="s">
        <v>2303</v>
      </c>
    </row>
    <row r="278" spans="3:56" x14ac:dyDescent="0.3">
      <c r="C278" s="374" t="s">
        <v>188</v>
      </c>
      <c r="D278" s="374">
        <v>4.0999999999999996</v>
      </c>
      <c r="E278" s="374">
        <v>20150204</v>
      </c>
      <c r="F278" s="374" t="s">
        <v>1047</v>
      </c>
      <c r="G278" s="374" t="s">
        <v>1047</v>
      </c>
      <c r="H278" s="374">
        <v>3</v>
      </c>
      <c r="I278" s="374">
        <v>180170</v>
      </c>
      <c r="J278" s="374">
        <v>12</v>
      </c>
      <c r="K278" s="374"/>
      <c r="L278" s="374"/>
      <c r="M278" s="374"/>
      <c r="N278" s="374"/>
      <c r="O278" s="374">
        <v>1</v>
      </c>
      <c r="P278" s="374">
        <v>2</v>
      </c>
      <c r="Q278" s="374">
        <v>2007</v>
      </c>
      <c r="R278" s="374">
        <v>20080630</v>
      </c>
      <c r="S278" s="374">
        <v>20080630</v>
      </c>
      <c r="T278" s="374" t="s">
        <v>1118</v>
      </c>
      <c r="U278" s="374" t="s">
        <v>1119</v>
      </c>
      <c r="V278" s="374" t="s">
        <v>1108</v>
      </c>
      <c r="W278" s="374" t="s">
        <v>191</v>
      </c>
      <c r="X278" s="374" t="s">
        <v>192</v>
      </c>
      <c r="Y278" s="374" t="s">
        <v>193</v>
      </c>
      <c r="Z278" s="374"/>
      <c r="AA278" s="374">
        <v>4.05</v>
      </c>
      <c r="AB278" s="374">
        <v>71</v>
      </c>
      <c r="AC278" s="374" t="s">
        <v>195</v>
      </c>
      <c r="AD278" s="374">
        <v>5000</v>
      </c>
      <c r="AE278" s="374">
        <v>29035</v>
      </c>
      <c r="AF278" s="374"/>
      <c r="AG278" s="374"/>
      <c r="AH278" s="374">
        <v>0</v>
      </c>
      <c r="AI278" s="374">
        <v>84087</v>
      </c>
      <c r="AJ278" s="374">
        <v>5000</v>
      </c>
      <c r="AK278" s="374">
        <v>1037</v>
      </c>
      <c r="AL278" s="374" t="s">
        <v>214</v>
      </c>
      <c r="AM278" s="374">
        <v>3.4500000000000003E-2</v>
      </c>
      <c r="AN278" s="374">
        <v>19</v>
      </c>
      <c r="AO278" s="374">
        <v>261</v>
      </c>
      <c r="AP278" s="374"/>
      <c r="AQ278" s="374"/>
      <c r="AR278" s="374" t="s">
        <v>1121</v>
      </c>
      <c r="AS278" s="374" t="s">
        <v>1122</v>
      </c>
      <c r="AT278" s="374" t="s">
        <v>1112</v>
      </c>
      <c r="AU278" s="374" t="s">
        <v>1055</v>
      </c>
      <c r="AV278" s="374" t="s">
        <v>1113</v>
      </c>
      <c r="AW278" s="374" t="s">
        <v>1114</v>
      </c>
      <c r="AX278" s="374" t="s">
        <v>195</v>
      </c>
      <c r="BB278"/>
      <c r="BC278" t="s">
        <v>1513</v>
      </c>
      <c r="BD278" s="428" t="s">
        <v>2300</v>
      </c>
    </row>
    <row r="279" spans="3:56" x14ac:dyDescent="0.3">
      <c r="C279" s="374" t="s">
        <v>188</v>
      </c>
      <c r="D279" s="374">
        <v>4.0999999999999996</v>
      </c>
      <c r="E279" s="374">
        <v>20150204</v>
      </c>
      <c r="F279" s="374" t="s">
        <v>1047</v>
      </c>
      <c r="G279" s="374" t="s">
        <v>1047</v>
      </c>
      <c r="H279" s="374">
        <v>3</v>
      </c>
      <c r="I279" s="374">
        <v>180183</v>
      </c>
      <c r="J279" s="374">
        <v>12</v>
      </c>
      <c r="K279" s="374"/>
      <c r="L279" s="374"/>
      <c r="M279" s="374"/>
      <c r="N279" s="374"/>
      <c r="O279" s="374">
        <v>1</v>
      </c>
      <c r="P279" s="374">
        <v>1</v>
      </c>
      <c r="Q279" s="374">
        <v>2007</v>
      </c>
      <c r="R279" s="374">
        <v>20090423</v>
      </c>
      <c r="S279" s="374">
        <v>20090423</v>
      </c>
      <c r="T279" s="374" t="s">
        <v>1195</v>
      </c>
      <c r="U279" s="374" t="s">
        <v>1196</v>
      </c>
      <c r="V279" s="374" t="s">
        <v>1197</v>
      </c>
      <c r="W279" s="374" t="s">
        <v>1198</v>
      </c>
      <c r="X279" s="374" t="s">
        <v>192</v>
      </c>
      <c r="Y279" s="374" t="s">
        <v>193</v>
      </c>
      <c r="Z279" s="374"/>
      <c r="AA279" s="374">
        <v>17.82</v>
      </c>
      <c r="AB279" s="374">
        <v>114</v>
      </c>
      <c r="AC279" s="374" t="s">
        <v>195</v>
      </c>
      <c r="AD279" s="374">
        <v>5000</v>
      </c>
      <c r="AE279" s="374">
        <v>49226</v>
      </c>
      <c r="AF279" s="374"/>
      <c r="AG279" s="374"/>
      <c r="AH279" s="374">
        <v>5000</v>
      </c>
      <c r="AI279" s="374">
        <v>2051</v>
      </c>
      <c r="AJ279" s="374">
        <v>0</v>
      </c>
      <c r="AK279" s="374">
        <v>222</v>
      </c>
      <c r="AL279" s="374" t="s">
        <v>214</v>
      </c>
      <c r="AM279" s="374">
        <v>0.04</v>
      </c>
      <c r="AN279" s="374">
        <v>30</v>
      </c>
      <c r="AO279" s="374">
        <v>300</v>
      </c>
      <c r="AP279" s="374"/>
      <c r="AQ279" s="374" t="s">
        <v>1199</v>
      </c>
      <c r="AR279" s="374" t="s">
        <v>1200</v>
      </c>
      <c r="AS279" s="374" t="s">
        <v>1201</v>
      </c>
      <c r="AT279" s="374" t="s">
        <v>1202</v>
      </c>
      <c r="AU279" s="374" t="s">
        <v>1055</v>
      </c>
      <c r="AV279" s="374" t="s">
        <v>1056</v>
      </c>
      <c r="AW279" s="374" t="s">
        <v>1203</v>
      </c>
      <c r="AX279" s="374" t="s">
        <v>195</v>
      </c>
      <c r="BB279"/>
      <c r="BC279" t="s">
        <v>1513</v>
      </c>
      <c r="BD279" s="428" t="s">
        <v>2304</v>
      </c>
    </row>
    <row r="280" spans="3:56" x14ac:dyDescent="0.3">
      <c r="C280" s="374" t="s">
        <v>188</v>
      </c>
      <c r="D280" s="374">
        <v>4.0999999999999996</v>
      </c>
      <c r="E280" s="374">
        <v>20150204</v>
      </c>
      <c r="F280" s="374" t="s">
        <v>1047</v>
      </c>
      <c r="G280" s="374" t="s">
        <v>1047</v>
      </c>
      <c r="H280" s="374">
        <v>3</v>
      </c>
      <c r="I280" s="374">
        <v>180184</v>
      </c>
      <c r="J280" s="374">
        <v>12</v>
      </c>
      <c r="K280" s="374"/>
      <c r="L280" s="374"/>
      <c r="M280" s="374"/>
      <c r="N280" s="374"/>
      <c r="O280" s="374">
        <v>1</v>
      </c>
      <c r="P280" s="374">
        <v>1</v>
      </c>
      <c r="Q280" s="374">
        <v>2007</v>
      </c>
      <c r="R280" s="374">
        <v>20090424</v>
      </c>
      <c r="S280" s="374">
        <v>20090427</v>
      </c>
      <c r="T280" s="374" t="s">
        <v>1195</v>
      </c>
      <c r="U280" s="374" t="s">
        <v>1196</v>
      </c>
      <c r="V280" s="374" t="s">
        <v>1197</v>
      </c>
      <c r="W280" s="374" t="s">
        <v>1198</v>
      </c>
      <c r="X280" s="374" t="s">
        <v>192</v>
      </c>
      <c r="Y280" s="374" t="s">
        <v>193</v>
      </c>
      <c r="Z280" s="374"/>
      <c r="AA280" s="374">
        <v>17.82</v>
      </c>
      <c r="AB280" s="374">
        <v>116</v>
      </c>
      <c r="AC280" s="374" t="s">
        <v>195</v>
      </c>
      <c r="AD280" s="374">
        <v>5000</v>
      </c>
      <c r="AE280" s="374">
        <v>53692</v>
      </c>
      <c r="AF280" s="374"/>
      <c r="AG280" s="374"/>
      <c r="AH280" s="374">
        <v>5000</v>
      </c>
      <c r="AI280" s="374">
        <v>984</v>
      </c>
      <c r="AJ280" s="374">
        <v>0</v>
      </c>
      <c r="AK280" s="374">
        <v>242</v>
      </c>
      <c r="AL280" s="374" t="s">
        <v>214</v>
      </c>
      <c r="AM280" s="374">
        <v>1.7999999999999999E-2</v>
      </c>
      <c r="AN280" s="374">
        <v>30</v>
      </c>
      <c r="AO280" s="374">
        <v>300</v>
      </c>
      <c r="AP280" s="374"/>
      <c r="AQ280" s="374" t="s">
        <v>1204</v>
      </c>
      <c r="AR280" s="374" t="s">
        <v>1200</v>
      </c>
      <c r="AS280" s="374" t="s">
        <v>1201</v>
      </c>
      <c r="AT280" s="374" t="s">
        <v>1202</v>
      </c>
      <c r="AU280" s="374" t="s">
        <v>1055</v>
      </c>
      <c r="AV280" s="374" t="s">
        <v>1056</v>
      </c>
      <c r="AW280" s="374" t="s">
        <v>1203</v>
      </c>
      <c r="AX280" s="374" t="s">
        <v>195</v>
      </c>
      <c r="BB280"/>
      <c r="BC280" t="s">
        <v>1513</v>
      </c>
      <c r="BD280" s="428" t="s">
        <v>2305</v>
      </c>
    </row>
    <row r="281" spans="3:56" x14ac:dyDescent="0.3">
      <c r="C281" s="374" t="s">
        <v>188</v>
      </c>
      <c r="D281" s="374">
        <v>4.0999999999999996</v>
      </c>
      <c r="E281" s="374">
        <v>20150204</v>
      </c>
      <c r="F281" s="374" t="s">
        <v>1047</v>
      </c>
      <c r="G281" s="374" t="s">
        <v>1047</v>
      </c>
      <c r="H281" s="374">
        <v>3</v>
      </c>
      <c r="I281" s="374">
        <v>180189</v>
      </c>
      <c r="J281" s="374">
        <v>12</v>
      </c>
      <c r="K281" s="374"/>
      <c r="L281" s="374"/>
      <c r="M281" s="374"/>
      <c r="N281" s="374"/>
      <c r="O281" s="374">
        <v>1</v>
      </c>
      <c r="P281" s="374">
        <v>1</v>
      </c>
      <c r="Q281" s="374">
        <v>2007</v>
      </c>
      <c r="R281" s="374">
        <v>20090423</v>
      </c>
      <c r="S281" s="374">
        <v>20090427</v>
      </c>
      <c r="T281" s="374" t="s">
        <v>1195</v>
      </c>
      <c r="U281" s="374" t="s">
        <v>1196</v>
      </c>
      <c r="V281" s="374" t="s">
        <v>1197</v>
      </c>
      <c r="W281" s="374" t="s">
        <v>1198</v>
      </c>
      <c r="X281" s="374" t="s">
        <v>192</v>
      </c>
      <c r="Y281" s="374" t="s">
        <v>193</v>
      </c>
      <c r="Z281" s="374"/>
      <c r="AA281" s="374">
        <v>17.82</v>
      </c>
      <c r="AB281" s="374">
        <v>115</v>
      </c>
      <c r="AC281" s="374" t="s">
        <v>195</v>
      </c>
      <c r="AD281" s="374">
        <v>5000</v>
      </c>
      <c r="AE281" s="374">
        <v>40260</v>
      </c>
      <c r="AF281" s="374"/>
      <c r="AG281" s="374"/>
      <c r="AH281" s="374">
        <v>5000</v>
      </c>
      <c r="AI281" s="374">
        <v>407</v>
      </c>
      <c r="AJ281" s="374">
        <v>0</v>
      </c>
      <c r="AK281" s="374">
        <v>182</v>
      </c>
      <c r="AL281" s="374" t="s">
        <v>214</v>
      </c>
      <c r="AM281" s="374">
        <v>0.01</v>
      </c>
      <c r="AN281" s="374">
        <v>30</v>
      </c>
      <c r="AO281" s="374">
        <v>300</v>
      </c>
      <c r="AP281" s="374"/>
      <c r="AQ281" s="374" t="s">
        <v>1205</v>
      </c>
      <c r="AR281" s="374" t="s">
        <v>1200</v>
      </c>
      <c r="AS281" s="374" t="s">
        <v>1201</v>
      </c>
      <c r="AT281" s="374" t="s">
        <v>1202</v>
      </c>
      <c r="AU281" s="374" t="s">
        <v>1055</v>
      </c>
      <c r="AV281" s="374" t="s">
        <v>1056</v>
      </c>
      <c r="AW281" s="374" t="s">
        <v>1203</v>
      </c>
      <c r="AX281" s="374" t="s">
        <v>195</v>
      </c>
      <c r="BB281"/>
      <c r="BC281" t="s">
        <v>1513</v>
      </c>
      <c r="BD281" s="428" t="s">
        <v>2306</v>
      </c>
    </row>
    <row r="282" spans="3:56" x14ac:dyDescent="0.3">
      <c r="C282" s="374" t="s">
        <v>188</v>
      </c>
      <c r="D282" s="374">
        <v>4.0999999999999996</v>
      </c>
      <c r="E282" s="374">
        <v>20150204</v>
      </c>
      <c r="F282" s="374" t="s">
        <v>1047</v>
      </c>
      <c r="G282" s="374" t="s">
        <v>1047</v>
      </c>
      <c r="H282" s="374">
        <v>3</v>
      </c>
      <c r="I282" s="374">
        <v>180273</v>
      </c>
      <c r="J282" s="374">
        <v>12</v>
      </c>
      <c r="K282" s="374"/>
      <c r="L282" s="374"/>
      <c r="M282" s="374"/>
      <c r="N282" s="374"/>
      <c r="O282" s="374">
        <v>1</v>
      </c>
      <c r="P282" s="374">
        <v>3</v>
      </c>
      <c r="Q282" s="374">
        <v>2008</v>
      </c>
      <c r="R282" s="374">
        <v>20090522</v>
      </c>
      <c r="S282" s="374">
        <v>20090522</v>
      </c>
      <c r="T282" s="374" t="s">
        <v>1126</v>
      </c>
      <c r="U282" s="374" t="s">
        <v>1127</v>
      </c>
      <c r="V282" s="374" t="s">
        <v>1128</v>
      </c>
      <c r="W282" s="374" t="s">
        <v>191</v>
      </c>
      <c r="X282" s="374" t="s">
        <v>192</v>
      </c>
      <c r="Y282" s="374" t="s">
        <v>193</v>
      </c>
      <c r="Z282" s="374"/>
      <c r="AA282" s="374">
        <v>5.12</v>
      </c>
      <c r="AB282" s="374"/>
      <c r="AC282" s="374" t="s">
        <v>195</v>
      </c>
      <c r="AD282" s="374">
        <v>5000</v>
      </c>
      <c r="AE282" s="374">
        <v>25830</v>
      </c>
      <c r="AF282" s="374"/>
      <c r="AG282" s="374"/>
      <c r="AH282" s="374">
        <v>0</v>
      </c>
      <c r="AI282" s="374">
        <v>406484</v>
      </c>
      <c r="AJ282" s="374">
        <v>5000</v>
      </c>
      <c r="AK282" s="374">
        <v>349</v>
      </c>
      <c r="AL282" s="374" t="s">
        <v>214</v>
      </c>
      <c r="AM282" s="374">
        <v>1.3299999999999999E-2</v>
      </c>
      <c r="AN282" s="374">
        <v>5</v>
      </c>
      <c r="AO282" s="374">
        <v>300</v>
      </c>
      <c r="AP282" s="374"/>
      <c r="AQ282" s="374" t="s">
        <v>1852</v>
      </c>
      <c r="AR282" s="374" t="s">
        <v>1129</v>
      </c>
      <c r="AS282" s="374" t="s">
        <v>1130</v>
      </c>
      <c r="AT282" s="374" t="s">
        <v>1131</v>
      </c>
      <c r="AU282" s="374" t="s">
        <v>1055</v>
      </c>
      <c r="AV282" s="374" t="s">
        <v>1113</v>
      </c>
      <c r="AW282" s="374" t="s">
        <v>1114</v>
      </c>
      <c r="AX282" s="374" t="s">
        <v>195</v>
      </c>
      <c r="BB282"/>
      <c r="BC282" t="s">
        <v>1513</v>
      </c>
      <c r="BD282" s="428" t="s">
        <v>2302</v>
      </c>
    </row>
    <row r="283" spans="3:56" x14ac:dyDescent="0.3">
      <c r="C283" s="374" t="s">
        <v>188</v>
      </c>
      <c r="D283" s="374">
        <v>4.0999999999999996</v>
      </c>
      <c r="E283" s="374">
        <v>20150204</v>
      </c>
      <c r="F283" s="374" t="s">
        <v>1047</v>
      </c>
      <c r="G283" s="374" t="s">
        <v>1047</v>
      </c>
      <c r="H283" s="374">
        <v>3</v>
      </c>
      <c r="I283" s="374">
        <v>180276</v>
      </c>
      <c r="J283" s="374">
        <v>12</v>
      </c>
      <c r="K283" s="374"/>
      <c r="L283" s="374"/>
      <c r="M283" s="374"/>
      <c r="N283" s="374"/>
      <c r="O283" s="374">
        <v>1</v>
      </c>
      <c r="P283" s="374">
        <v>2</v>
      </c>
      <c r="Q283" s="374">
        <v>2008</v>
      </c>
      <c r="R283" s="374">
        <v>20090514</v>
      </c>
      <c r="S283" s="374">
        <v>20090515</v>
      </c>
      <c r="T283" s="374" t="s">
        <v>1188</v>
      </c>
      <c r="U283" s="374" t="s">
        <v>1189</v>
      </c>
      <c r="V283" s="374" t="s">
        <v>1190</v>
      </c>
      <c r="W283" s="374" t="s">
        <v>191</v>
      </c>
      <c r="X283" s="374" t="s">
        <v>192</v>
      </c>
      <c r="Y283" s="374" t="s">
        <v>193</v>
      </c>
      <c r="Z283" s="374"/>
      <c r="AA283" s="374">
        <v>4.8</v>
      </c>
      <c r="AB283" s="374">
        <v>75</v>
      </c>
      <c r="AC283" s="374" t="s">
        <v>195</v>
      </c>
      <c r="AD283" s="374">
        <v>5000</v>
      </c>
      <c r="AE283" s="374">
        <v>50588</v>
      </c>
      <c r="AF283" s="374"/>
      <c r="AG283" s="374"/>
      <c r="AH283" s="374">
        <v>0</v>
      </c>
      <c r="AI283" s="374">
        <v>50503</v>
      </c>
      <c r="AJ283" s="374">
        <v>5000</v>
      </c>
      <c r="AK283" s="374">
        <v>1565</v>
      </c>
      <c r="AL283" s="374" t="s">
        <v>214</v>
      </c>
      <c r="AM283" s="374">
        <v>0.03</v>
      </c>
      <c r="AN283" s="374">
        <v>27</v>
      </c>
      <c r="AO283" s="374">
        <v>200</v>
      </c>
      <c r="AP283" s="374"/>
      <c r="AQ283" s="374" t="s">
        <v>1853</v>
      </c>
      <c r="AR283" s="374" t="s">
        <v>1191</v>
      </c>
      <c r="AS283" s="374" t="s">
        <v>1192</v>
      </c>
      <c r="AT283" s="374" t="s">
        <v>1193</v>
      </c>
      <c r="AU283" s="374" t="s">
        <v>1055</v>
      </c>
      <c r="AV283" s="374" t="s">
        <v>1056</v>
      </c>
      <c r="AW283" s="374" t="s">
        <v>1194</v>
      </c>
      <c r="AX283" s="374" t="s">
        <v>195</v>
      </c>
      <c r="BB283"/>
      <c r="BC283" t="s">
        <v>1513</v>
      </c>
      <c r="BD283" s="428" t="s">
        <v>2296</v>
      </c>
    </row>
    <row r="284" spans="3:56" x14ac:dyDescent="0.3">
      <c r="C284" s="374" t="s">
        <v>188</v>
      </c>
      <c r="D284" s="374">
        <v>4.0999999999999996</v>
      </c>
      <c r="E284" s="374">
        <v>20150204</v>
      </c>
      <c r="F284" s="374" t="s">
        <v>1047</v>
      </c>
      <c r="G284" s="374" t="s">
        <v>1047</v>
      </c>
      <c r="H284" s="374">
        <v>3</v>
      </c>
      <c r="I284" s="374">
        <v>180277</v>
      </c>
      <c r="J284" s="374">
        <v>12</v>
      </c>
      <c r="K284" s="374"/>
      <c r="L284" s="374"/>
      <c r="M284" s="374"/>
      <c r="N284" s="374"/>
      <c r="O284" s="374">
        <v>1</v>
      </c>
      <c r="P284" s="374">
        <v>2</v>
      </c>
      <c r="Q284" s="374">
        <v>2008</v>
      </c>
      <c r="R284" s="374">
        <v>20090514</v>
      </c>
      <c r="S284" s="374">
        <v>20090515</v>
      </c>
      <c r="T284" s="374" t="s">
        <v>1188</v>
      </c>
      <c r="U284" s="374" t="s">
        <v>1189</v>
      </c>
      <c r="V284" s="374" t="s">
        <v>1190</v>
      </c>
      <c r="W284" s="374" t="s">
        <v>191</v>
      </c>
      <c r="X284" s="374" t="s">
        <v>192</v>
      </c>
      <c r="Y284" s="374" t="s">
        <v>193</v>
      </c>
      <c r="Z284" s="374"/>
      <c r="AA284" s="374">
        <v>4.8</v>
      </c>
      <c r="AB284" s="374">
        <v>75</v>
      </c>
      <c r="AC284" s="374" t="s">
        <v>195</v>
      </c>
      <c r="AD284" s="374">
        <v>5000</v>
      </c>
      <c r="AE284" s="374">
        <v>49741</v>
      </c>
      <c r="AF284" s="374"/>
      <c r="AG284" s="374"/>
      <c r="AH284" s="374">
        <v>0</v>
      </c>
      <c r="AI284" s="374">
        <v>49567</v>
      </c>
      <c r="AJ284" s="374">
        <v>5000</v>
      </c>
      <c r="AK284" s="374">
        <v>1538</v>
      </c>
      <c r="AL284" s="374" t="s">
        <v>214</v>
      </c>
      <c r="AM284" s="374">
        <v>0.03</v>
      </c>
      <c r="AN284" s="374">
        <v>24</v>
      </c>
      <c r="AO284" s="374">
        <v>200</v>
      </c>
      <c r="AP284" s="374"/>
      <c r="AQ284" s="374" t="s">
        <v>1854</v>
      </c>
      <c r="AR284" s="374" t="s">
        <v>1191</v>
      </c>
      <c r="AS284" s="374" t="s">
        <v>1192</v>
      </c>
      <c r="AT284" s="374" t="s">
        <v>1193</v>
      </c>
      <c r="AU284" s="374" t="s">
        <v>1055</v>
      </c>
      <c r="AV284" s="374" t="s">
        <v>1056</v>
      </c>
      <c r="AW284" s="374" t="s">
        <v>1194</v>
      </c>
      <c r="AX284" s="374" t="s">
        <v>195</v>
      </c>
      <c r="BB284"/>
      <c r="BC284" t="s">
        <v>1513</v>
      </c>
      <c r="BD284" s="428" t="s">
        <v>2297</v>
      </c>
    </row>
    <row r="285" spans="3:56" x14ac:dyDescent="0.3">
      <c r="C285" s="374" t="s">
        <v>188</v>
      </c>
      <c r="D285" s="374">
        <v>4.0999999999999996</v>
      </c>
      <c r="E285" s="374">
        <v>20150204</v>
      </c>
      <c r="F285" s="374" t="s">
        <v>1047</v>
      </c>
      <c r="G285" s="374" t="s">
        <v>1047</v>
      </c>
      <c r="H285" s="374">
        <v>3</v>
      </c>
      <c r="I285" s="374">
        <v>180377</v>
      </c>
      <c r="J285" s="374">
        <v>12</v>
      </c>
      <c r="K285" s="374"/>
      <c r="L285" s="374"/>
      <c r="M285" s="374"/>
      <c r="N285" s="374"/>
      <c r="O285" s="374">
        <v>1</v>
      </c>
      <c r="P285" s="374">
        <v>3</v>
      </c>
      <c r="Q285" s="374">
        <v>2008</v>
      </c>
      <c r="R285" s="374">
        <v>20090519</v>
      </c>
      <c r="S285" s="374">
        <v>20090519</v>
      </c>
      <c r="T285" s="374" t="s">
        <v>1132</v>
      </c>
      <c r="U285" s="374" t="s">
        <v>1133</v>
      </c>
      <c r="V285" s="374" t="s">
        <v>1134</v>
      </c>
      <c r="W285" s="374" t="s">
        <v>191</v>
      </c>
      <c r="X285" s="374" t="s">
        <v>192</v>
      </c>
      <c r="Y285" s="374" t="s">
        <v>193</v>
      </c>
      <c r="Z285" s="374"/>
      <c r="AA285" s="374">
        <v>5.6</v>
      </c>
      <c r="AB285" s="374"/>
      <c r="AC285" s="374" t="s">
        <v>195</v>
      </c>
      <c r="AD285" s="374">
        <v>5000</v>
      </c>
      <c r="AE285" s="374">
        <v>29448</v>
      </c>
      <c r="AF285" s="374"/>
      <c r="AG285" s="374"/>
      <c r="AH285" s="374">
        <v>0</v>
      </c>
      <c r="AI285" s="374">
        <v>56420</v>
      </c>
      <c r="AJ285" s="374"/>
      <c r="AK285" s="374"/>
      <c r="AL285" s="374" t="s">
        <v>214</v>
      </c>
      <c r="AM285" s="374"/>
      <c r="AN285" s="374">
        <v>1</v>
      </c>
      <c r="AO285" s="374">
        <v>200</v>
      </c>
      <c r="AP285" s="374"/>
      <c r="AQ285" s="374" t="s">
        <v>1855</v>
      </c>
      <c r="AR285" s="374" t="s">
        <v>1136</v>
      </c>
      <c r="AS285" s="374" t="s">
        <v>1137</v>
      </c>
      <c r="AT285" s="374" t="s">
        <v>1138</v>
      </c>
      <c r="AU285" s="374" t="s">
        <v>1055</v>
      </c>
      <c r="AV285" s="374" t="s">
        <v>1113</v>
      </c>
      <c r="AW285" s="374" t="s">
        <v>1114</v>
      </c>
      <c r="AX285" s="374" t="s">
        <v>195</v>
      </c>
      <c r="BB285"/>
      <c r="BC285" t="s">
        <v>1513</v>
      </c>
      <c r="BD285" s="428" t="s">
        <v>1694</v>
      </c>
    </row>
    <row r="286" spans="3:56" x14ac:dyDescent="0.3">
      <c r="C286" s="374" t="s">
        <v>188</v>
      </c>
      <c r="D286" s="374">
        <v>4.0999999999999996</v>
      </c>
      <c r="E286" s="374">
        <v>20150204</v>
      </c>
      <c r="F286" s="374" t="s">
        <v>1047</v>
      </c>
      <c r="G286" s="374" t="s">
        <v>1047</v>
      </c>
      <c r="H286" s="374">
        <v>3</v>
      </c>
      <c r="I286" s="374">
        <v>180380</v>
      </c>
      <c r="J286" s="374">
        <v>12</v>
      </c>
      <c r="K286" s="374"/>
      <c r="L286" s="374"/>
      <c r="M286" s="374"/>
      <c r="N286" s="374"/>
      <c r="O286" s="374">
        <v>1</v>
      </c>
      <c r="P286" s="374">
        <v>2</v>
      </c>
      <c r="Q286" s="374">
        <v>2008</v>
      </c>
      <c r="R286" s="374">
        <v>20090514</v>
      </c>
      <c r="S286" s="374">
        <v>20090515</v>
      </c>
      <c r="T286" s="374" t="s">
        <v>1188</v>
      </c>
      <c r="U286" s="374" t="s">
        <v>1189</v>
      </c>
      <c r="V286" s="374" t="s">
        <v>1190</v>
      </c>
      <c r="W286" s="374" t="s">
        <v>191</v>
      </c>
      <c r="X286" s="374" t="s">
        <v>192</v>
      </c>
      <c r="Y286" s="374" t="s">
        <v>193</v>
      </c>
      <c r="Z286" s="374"/>
      <c r="AA286" s="374">
        <v>4.8</v>
      </c>
      <c r="AB286" s="374">
        <v>75</v>
      </c>
      <c r="AC286" s="374" t="s">
        <v>195</v>
      </c>
      <c r="AD286" s="374">
        <v>5000</v>
      </c>
      <c r="AE286" s="374">
        <v>24233</v>
      </c>
      <c r="AF286" s="374"/>
      <c r="AG286" s="374"/>
      <c r="AH286" s="374">
        <v>0</v>
      </c>
      <c r="AI286" s="374">
        <v>24192</v>
      </c>
      <c r="AJ286" s="374">
        <v>5000</v>
      </c>
      <c r="AK286" s="374">
        <v>749</v>
      </c>
      <c r="AL286" s="374" t="s">
        <v>214</v>
      </c>
      <c r="AM286" s="374">
        <v>0.03</v>
      </c>
      <c r="AN286" s="374">
        <v>23</v>
      </c>
      <c r="AO286" s="374">
        <v>200</v>
      </c>
      <c r="AP286" s="374"/>
      <c r="AQ286" s="374" t="s">
        <v>1856</v>
      </c>
      <c r="AR286" s="374" t="s">
        <v>1191</v>
      </c>
      <c r="AS286" s="374" t="s">
        <v>1192</v>
      </c>
      <c r="AT286" s="374" t="s">
        <v>1193</v>
      </c>
      <c r="AU286" s="374" t="s">
        <v>1055</v>
      </c>
      <c r="AV286" s="374" t="s">
        <v>1056</v>
      </c>
      <c r="AW286" s="374" t="s">
        <v>1194</v>
      </c>
      <c r="AX286" s="374" t="s">
        <v>195</v>
      </c>
      <c r="BB286"/>
      <c r="BC286" t="s">
        <v>1513</v>
      </c>
      <c r="BD286" s="428" t="s">
        <v>1697</v>
      </c>
    </row>
    <row r="287" spans="3:56" x14ac:dyDescent="0.3">
      <c r="C287" s="374" t="s">
        <v>188</v>
      </c>
      <c r="D287" s="374">
        <v>4.0999999999999996</v>
      </c>
      <c r="E287" s="374">
        <v>20150204</v>
      </c>
      <c r="F287" s="374" t="s">
        <v>1047</v>
      </c>
      <c r="G287" s="374" t="s">
        <v>1047</v>
      </c>
      <c r="H287" s="374">
        <v>3</v>
      </c>
      <c r="I287" s="374">
        <v>180381</v>
      </c>
      <c r="J287" s="374">
        <v>12</v>
      </c>
      <c r="K287" s="374"/>
      <c r="L287" s="374"/>
      <c r="M287" s="374"/>
      <c r="N287" s="374"/>
      <c r="O287" s="374">
        <v>1</v>
      </c>
      <c r="P287" s="374">
        <v>2</v>
      </c>
      <c r="Q287" s="374">
        <v>2008</v>
      </c>
      <c r="R287" s="374">
        <v>20090514</v>
      </c>
      <c r="S287" s="374">
        <v>20090515</v>
      </c>
      <c r="T287" s="374" t="s">
        <v>1188</v>
      </c>
      <c r="U287" s="374" t="s">
        <v>1189</v>
      </c>
      <c r="V287" s="374" t="s">
        <v>1190</v>
      </c>
      <c r="W287" s="374" t="s">
        <v>191</v>
      </c>
      <c r="X287" s="374" t="s">
        <v>192</v>
      </c>
      <c r="Y287" s="374" t="s">
        <v>193</v>
      </c>
      <c r="Z287" s="374"/>
      <c r="AA287" s="374">
        <v>4.8</v>
      </c>
      <c r="AB287" s="374">
        <v>75</v>
      </c>
      <c r="AC287" s="374" t="s">
        <v>195</v>
      </c>
      <c r="AD287" s="374">
        <v>5000</v>
      </c>
      <c r="AE287" s="374">
        <v>24735</v>
      </c>
      <c r="AF287" s="374"/>
      <c r="AG287" s="374"/>
      <c r="AH287" s="374">
        <v>0</v>
      </c>
      <c r="AI287" s="374">
        <v>24693</v>
      </c>
      <c r="AJ287" s="374">
        <v>5000</v>
      </c>
      <c r="AK287" s="374">
        <v>765</v>
      </c>
      <c r="AL287" s="374" t="s">
        <v>214</v>
      </c>
      <c r="AM287" s="374">
        <v>0.03</v>
      </c>
      <c r="AN287" s="374">
        <v>21</v>
      </c>
      <c r="AO287" s="374">
        <v>200</v>
      </c>
      <c r="AP287" s="374"/>
      <c r="AQ287" s="374" t="s">
        <v>1857</v>
      </c>
      <c r="AR287" s="374" t="s">
        <v>1191</v>
      </c>
      <c r="AS287" s="374" t="s">
        <v>1192</v>
      </c>
      <c r="AT287" s="374" t="s">
        <v>1193</v>
      </c>
      <c r="AU287" s="374" t="s">
        <v>1055</v>
      </c>
      <c r="AV287" s="374" t="s">
        <v>1056</v>
      </c>
      <c r="AW287" s="374" t="s">
        <v>1194</v>
      </c>
      <c r="AX287" s="374" t="s">
        <v>195</v>
      </c>
      <c r="BB287"/>
      <c r="BC287" t="s">
        <v>1513</v>
      </c>
      <c r="BD287" s="428" t="s">
        <v>1698</v>
      </c>
    </row>
    <row r="288" spans="3:56" x14ac:dyDescent="0.3">
      <c r="C288" s="374" t="s">
        <v>188</v>
      </c>
      <c r="D288" s="374">
        <v>4.0999999999999996</v>
      </c>
      <c r="E288" s="374">
        <v>20150204</v>
      </c>
      <c r="F288" s="374" t="s">
        <v>1047</v>
      </c>
      <c r="G288" s="374" t="s">
        <v>1047</v>
      </c>
      <c r="H288" s="374">
        <v>3</v>
      </c>
      <c r="I288" s="374">
        <v>180382</v>
      </c>
      <c r="J288" s="374">
        <v>12</v>
      </c>
      <c r="K288" s="374"/>
      <c r="L288" s="374"/>
      <c r="M288" s="374"/>
      <c r="N288" s="374"/>
      <c r="O288" s="374">
        <v>1</v>
      </c>
      <c r="P288" s="374">
        <v>2</v>
      </c>
      <c r="Q288" s="374">
        <v>2008</v>
      </c>
      <c r="R288" s="374">
        <v>20090514</v>
      </c>
      <c r="S288" s="374">
        <v>20090515</v>
      </c>
      <c r="T288" s="374" t="s">
        <v>1188</v>
      </c>
      <c r="U288" s="374" t="s">
        <v>1189</v>
      </c>
      <c r="V288" s="374" t="s">
        <v>1190</v>
      </c>
      <c r="W288" s="374" t="s">
        <v>191</v>
      </c>
      <c r="X288" s="374" t="s">
        <v>192</v>
      </c>
      <c r="Y288" s="374" t="s">
        <v>193</v>
      </c>
      <c r="Z288" s="374"/>
      <c r="AA288" s="374">
        <v>4.8</v>
      </c>
      <c r="AB288" s="374">
        <v>75</v>
      </c>
      <c r="AC288" s="374" t="s">
        <v>195</v>
      </c>
      <c r="AD288" s="374">
        <v>5000</v>
      </c>
      <c r="AE288" s="374">
        <v>24744</v>
      </c>
      <c r="AF288" s="374"/>
      <c r="AG288" s="374"/>
      <c r="AH288" s="374">
        <v>0</v>
      </c>
      <c r="AI288" s="374">
        <v>24702</v>
      </c>
      <c r="AJ288" s="374">
        <v>5000</v>
      </c>
      <c r="AK288" s="374">
        <v>765</v>
      </c>
      <c r="AL288" s="374" t="s">
        <v>214</v>
      </c>
      <c r="AM288" s="374">
        <v>0.03</v>
      </c>
      <c r="AN288" s="374">
        <v>20</v>
      </c>
      <c r="AO288" s="374">
        <v>200</v>
      </c>
      <c r="AP288" s="374"/>
      <c r="AQ288" s="374" t="s">
        <v>1858</v>
      </c>
      <c r="AR288" s="374" t="s">
        <v>1191</v>
      </c>
      <c r="AS288" s="374" t="s">
        <v>1192</v>
      </c>
      <c r="AT288" s="374" t="s">
        <v>1193</v>
      </c>
      <c r="AU288" s="374" t="s">
        <v>1055</v>
      </c>
      <c r="AV288" s="374" t="s">
        <v>1056</v>
      </c>
      <c r="AW288" s="374" t="s">
        <v>1194</v>
      </c>
      <c r="AX288" s="374" t="s">
        <v>195</v>
      </c>
      <c r="BB288"/>
      <c r="BC288" t="s">
        <v>1513</v>
      </c>
      <c r="BD288" s="428" t="s">
        <v>1699</v>
      </c>
    </row>
    <row r="289" spans="3:56" x14ac:dyDescent="0.3">
      <c r="C289" s="374" t="s">
        <v>188</v>
      </c>
      <c r="D289" s="374">
        <v>4.0999999999999996</v>
      </c>
      <c r="E289" s="374">
        <v>20150204</v>
      </c>
      <c r="F289" s="374" t="s">
        <v>1047</v>
      </c>
      <c r="G289" s="374" t="s">
        <v>1047</v>
      </c>
      <c r="H289" s="374">
        <v>3</v>
      </c>
      <c r="I289" s="374">
        <v>180383</v>
      </c>
      <c r="J289" s="374">
        <v>12</v>
      </c>
      <c r="K289" s="374"/>
      <c r="L289" s="374"/>
      <c r="M289" s="374"/>
      <c r="N289" s="374"/>
      <c r="O289" s="374">
        <v>1</v>
      </c>
      <c r="P289" s="374">
        <v>2</v>
      </c>
      <c r="Q289" s="374">
        <v>2008</v>
      </c>
      <c r="R289" s="374">
        <v>20090514</v>
      </c>
      <c r="S289" s="374">
        <v>20090515</v>
      </c>
      <c r="T289" s="374" t="s">
        <v>1188</v>
      </c>
      <c r="U289" s="374" t="s">
        <v>1189</v>
      </c>
      <c r="V289" s="374" t="s">
        <v>1190</v>
      </c>
      <c r="W289" s="374" t="s">
        <v>191</v>
      </c>
      <c r="X289" s="374" t="s">
        <v>192</v>
      </c>
      <c r="Y289" s="374" t="s">
        <v>193</v>
      </c>
      <c r="Z289" s="374"/>
      <c r="AA289" s="374">
        <v>4.8</v>
      </c>
      <c r="AB289" s="374">
        <v>75</v>
      </c>
      <c r="AC289" s="374" t="s">
        <v>195</v>
      </c>
      <c r="AD289" s="374">
        <v>5000</v>
      </c>
      <c r="AE289" s="374">
        <v>24929</v>
      </c>
      <c r="AF289" s="374"/>
      <c r="AG289" s="374"/>
      <c r="AH289" s="374">
        <v>0</v>
      </c>
      <c r="AI289" s="374">
        <v>24887</v>
      </c>
      <c r="AJ289" s="374">
        <v>5000</v>
      </c>
      <c r="AK289" s="374">
        <v>771</v>
      </c>
      <c r="AL289" s="374" t="s">
        <v>214</v>
      </c>
      <c r="AM289" s="374">
        <v>0.03</v>
      </c>
      <c r="AN289" s="374">
        <v>19</v>
      </c>
      <c r="AO289" s="374">
        <v>200</v>
      </c>
      <c r="AP289" s="374"/>
      <c r="AQ289" s="374" t="s">
        <v>1859</v>
      </c>
      <c r="AR289" s="374" t="s">
        <v>1191</v>
      </c>
      <c r="AS289" s="374" t="s">
        <v>1192</v>
      </c>
      <c r="AT289" s="374" t="s">
        <v>1193</v>
      </c>
      <c r="AU289" s="374" t="s">
        <v>1055</v>
      </c>
      <c r="AV289" s="374" t="s">
        <v>1056</v>
      </c>
      <c r="AW289" s="374" t="s">
        <v>1194</v>
      </c>
      <c r="AX289" s="374" t="s">
        <v>195</v>
      </c>
      <c r="BB289"/>
      <c r="BC289" t="s">
        <v>1513</v>
      </c>
      <c r="BD289" s="428" t="s">
        <v>1700</v>
      </c>
    </row>
    <row r="290" spans="3:56" x14ac:dyDescent="0.3">
      <c r="C290" s="374" t="s">
        <v>188</v>
      </c>
      <c r="D290" s="374">
        <v>4.0999999999999996</v>
      </c>
      <c r="E290" s="374">
        <v>20150204</v>
      </c>
      <c r="F290" s="374" t="s">
        <v>1047</v>
      </c>
      <c r="G290" s="374" t="s">
        <v>1047</v>
      </c>
      <c r="H290" s="374">
        <v>3</v>
      </c>
      <c r="I290" s="374">
        <v>180384</v>
      </c>
      <c r="J290" s="374">
        <v>12</v>
      </c>
      <c r="K290" s="374"/>
      <c r="L290" s="374"/>
      <c r="M290" s="374"/>
      <c r="N290" s="374"/>
      <c r="O290" s="374">
        <v>1</v>
      </c>
      <c r="P290" s="374">
        <v>2</v>
      </c>
      <c r="Q290" s="374">
        <v>2008</v>
      </c>
      <c r="R290" s="374">
        <v>20090514</v>
      </c>
      <c r="S290" s="374">
        <v>20090515</v>
      </c>
      <c r="T290" s="374" t="s">
        <v>1188</v>
      </c>
      <c r="U290" s="374" t="s">
        <v>1189</v>
      </c>
      <c r="V290" s="374" t="s">
        <v>1190</v>
      </c>
      <c r="W290" s="374" t="s">
        <v>191</v>
      </c>
      <c r="X290" s="374" t="s">
        <v>192</v>
      </c>
      <c r="Y290" s="374" t="s">
        <v>193</v>
      </c>
      <c r="Z290" s="374"/>
      <c r="AA290" s="374">
        <v>4.8</v>
      </c>
      <c r="AB290" s="374">
        <v>75</v>
      </c>
      <c r="AC290" s="374" t="s">
        <v>195</v>
      </c>
      <c r="AD290" s="374">
        <v>5000</v>
      </c>
      <c r="AE290" s="374">
        <v>24854</v>
      </c>
      <c r="AF290" s="374"/>
      <c r="AG290" s="374"/>
      <c r="AH290" s="374">
        <v>0</v>
      </c>
      <c r="AI290" s="374">
        <v>24812</v>
      </c>
      <c r="AJ290" s="374">
        <v>5000</v>
      </c>
      <c r="AK290" s="374">
        <v>769</v>
      </c>
      <c r="AL290" s="374" t="s">
        <v>214</v>
      </c>
      <c r="AM290" s="374">
        <v>0.03</v>
      </c>
      <c r="AN290" s="374">
        <v>17</v>
      </c>
      <c r="AO290" s="374">
        <v>200</v>
      </c>
      <c r="AP290" s="374"/>
      <c r="AQ290" s="374" t="s">
        <v>1860</v>
      </c>
      <c r="AR290" s="374" t="s">
        <v>1191</v>
      </c>
      <c r="AS290" s="374" t="s">
        <v>1192</v>
      </c>
      <c r="AT290" s="374" t="s">
        <v>1193</v>
      </c>
      <c r="AU290" s="374" t="s">
        <v>1055</v>
      </c>
      <c r="AV290" s="374" t="s">
        <v>1056</v>
      </c>
      <c r="AW290" s="374" t="s">
        <v>1194</v>
      </c>
      <c r="AX290" s="374" t="s">
        <v>195</v>
      </c>
      <c r="BB290"/>
      <c r="BC290" t="s">
        <v>1513</v>
      </c>
      <c r="BD290" s="428" t="s">
        <v>1701</v>
      </c>
    </row>
    <row r="291" spans="3:56" x14ac:dyDescent="0.3">
      <c r="C291" s="374" t="s">
        <v>188</v>
      </c>
      <c r="D291" s="374">
        <v>4.0999999999999996</v>
      </c>
      <c r="E291" s="374">
        <v>20150204</v>
      </c>
      <c r="F291" s="374" t="s">
        <v>1047</v>
      </c>
      <c r="G291" s="374" t="s">
        <v>1047</v>
      </c>
      <c r="H291" s="374">
        <v>3</v>
      </c>
      <c r="I291" s="374">
        <v>180385</v>
      </c>
      <c r="J291" s="374">
        <v>12</v>
      </c>
      <c r="K291" s="374"/>
      <c r="L291" s="374"/>
      <c r="M291" s="374"/>
      <c r="N291" s="374"/>
      <c r="O291" s="374">
        <v>1</v>
      </c>
      <c r="P291" s="374">
        <v>2</v>
      </c>
      <c r="Q291" s="374">
        <v>2008</v>
      </c>
      <c r="R291" s="374">
        <v>20090514</v>
      </c>
      <c r="S291" s="374">
        <v>20090515</v>
      </c>
      <c r="T291" s="374" t="s">
        <v>1188</v>
      </c>
      <c r="U291" s="374" t="s">
        <v>1189</v>
      </c>
      <c r="V291" s="374" t="s">
        <v>1190</v>
      </c>
      <c r="W291" s="374" t="s">
        <v>191</v>
      </c>
      <c r="X291" s="374" t="s">
        <v>192</v>
      </c>
      <c r="Y291" s="374" t="s">
        <v>193</v>
      </c>
      <c r="Z291" s="374"/>
      <c r="AA291" s="374">
        <v>4.8</v>
      </c>
      <c r="AB291" s="374">
        <v>75</v>
      </c>
      <c r="AC291" s="374" t="s">
        <v>195</v>
      </c>
      <c r="AD291" s="374">
        <v>5000</v>
      </c>
      <c r="AE291" s="374">
        <v>25382</v>
      </c>
      <c r="AF291" s="374"/>
      <c r="AG291" s="374"/>
      <c r="AH291" s="374">
        <v>0</v>
      </c>
      <c r="AI291" s="374">
        <v>25339</v>
      </c>
      <c r="AJ291" s="374">
        <v>5000</v>
      </c>
      <c r="AK291" s="374">
        <v>785</v>
      </c>
      <c r="AL291" s="374" t="s">
        <v>214</v>
      </c>
      <c r="AM291" s="374">
        <v>0.03</v>
      </c>
      <c r="AN291" s="374">
        <v>16</v>
      </c>
      <c r="AO291" s="374">
        <v>200</v>
      </c>
      <c r="AP291" s="374"/>
      <c r="AQ291" s="374" t="s">
        <v>1861</v>
      </c>
      <c r="AR291" s="374" t="s">
        <v>1191</v>
      </c>
      <c r="AS291" s="374" t="s">
        <v>1192</v>
      </c>
      <c r="AT291" s="374" t="s">
        <v>1193</v>
      </c>
      <c r="AU291" s="374" t="s">
        <v>1055</v>
      </c>
      <c r="AV291" s="374" t="s">
        <v>1056</v>
      </c>
      <c r="AW291" s="374" t="s">
        <v>1194</v>
      </c>
      <c r="AX291" s="374" t="s">
        <v>195</v>
      </c>
      <c r="BB291"/>
      <c r="BC291" t="s">
        <v>1513</v>
      </c>
      <c r="BD291" s="428" t="s">
        <v>1702</v>
      </c>
    </row>
    <row r="292" spans="3:56" x14ac:dyDescent="0.3">
      <c r="C292" s="374" t="s">
        <v>188</v>
      </c>
      <c r="D292" s="374">
        <v>4.0999999999999996</v>
      </c>
      <c r="E292" s="374">
        <v>20150204</v>
      </c>
      <c r="F292" s="374" t="s">
        <v>1047</v>
      </c>
      <c r="G292" s="374" t="s">
        <v>1047</v>
      </c>
      <c r="H292" s="374">
        <v>3</v>
      </c>
      <c r="I292" s="374">
        <v>180386</v>
      </c>
      <c r="J292" s="374">
        <v>12</v>
      </c>
      <c r="K292" s="374"/>
      <c r="L292" s="374"/>
      <c r="M292" s="374"/>
      <c r="N292" s="374"/>
      <c r="O292" s="374">
        <v>1</v>
      </c>
      <c r="P292" s="374">
        <v>3</v>
      </c>
      <c r="Q292" s="374">
        <v>2008</v>
      </c>
      <c r="R292" s="374">
        <v>20090525</v>
      </c>
      <c r="S292" s="374">
        <v>20090525</v>
      </c>
      <c r="T292" s="374" t="s">
        <v>1080</v>
      </c>
      <c r="U292" s="374" t="s">
        <v>1081</v>
      </c>
      <c r="V292" s="374" t="s">
        <v>1082</v>
      </c>
      <c r="W292" s="374" t="s">
        <v>191</v>
      </c>
      <c r="X292" s="374" t="s">
        <v>192</v>
      </c>
      <c r="Y292" s="374" t="s">
        <v>193</v>
      </c>
      <c r="Z292" s="374"/>
      <c r="AA292" s="374">
        <v>4.8</v>
      </c>
      <c r="AB292" s="374">
        <v>74</v>
      </c>
      <c r="AC292" s="374" t="s">
        <v>195</v>
      </c>
      <c r="AD292" s="374">
        <v>5000</v>
      </c>
      <c r="AE292" s="374">
        <v>26221</v>
      </c>
      <c r="AF292" s="374"/>
      <c r="AG292" s="374"/>
      <c r="AH292" s="374">
        <v>0</v>
      </c>
      <c r="AI292" s="374">
        <v>369239</v>
      </c>
      <c r="AJ292" s="374">
        <v>5000</v>
      </c>
      <c r="AK292" s="374">
        <v>165</v>
      </c>
      <c r="AL292" s="374" t="s">
        <v>214</v>
      </c>
      <c r="AM292" s="374">
        <v>6.3E-3</v>
      </c>
      <c r="AN292" s="374">
        <v>1</v>
      </c>
      <c r="AO292" s="374">
        <v>800</v>
      </c>
      <c r="AP292" s="374"/>
      <c r="AQ292" s="374" t="s">
        <v>1862</v>
      </c>
      <c r="AR292" s="374" t="s">
        <v>1084</v>
      </c>
      <c r="AS292" s="374" t="s">
        <v>1085</v>
      </c>
      <c r="AT292" s="374" t="s">
        <v>1086</v>
      </c>
      <c r="AU292" s="374" t="s">
        <v>1055</v>
      </c>
      <c r="AV292" s="374" t="s">
        <v>1087</v>
      </c>
      <c r="AW292" s="374" t="s">
        <v>1088</v>
      </c>
      <c r="AX292" s="374" t="s">
        <v>195</v>
      </c>
      <c r="BB292"/>
      <c r="BC292" t="s">
        <v>1513</v>
      </c>
      <c r="BD292" s="428" t="s">
        <v>1703</v>
      </c>
    </row>
    <row r="293" spans="3:56" x14ac:dyDescent="0.3">
      <c r="C293" s="374" t="s">
        <v>188</v>
      </c>
      <c r="D293" s="374">
        <v>4.0999999999999996</v>
      </c>
      <c r="E293" s="374">
        <v>20150204</v>
      </c>
      <c r="F293" s="374" t="s">
        <v>1047</v>
      </c>
      <c r="G293" s="374" t="s">
        <v>1047</v>
      </c>
      <c r="H293" s="374">
        <v>3</v>
      </c>
      <c r="I293" s="374">
        <v>180387</v>
      </c>
      <c r="J293" s="374">
        <v>12</v>
      </c>
      <c r="K293" s="374"/>
      <c r="L293" s="374"/>
      <c r="M293" s="374"/>
      <c r="N293" s="374"/>
      <c r="O293" s="374">
        <v>1</v>
      </c>
      <c r="P293" s="374">
        <v>3</v>
      </c>
      <c r="Q293" s="374">
        <v>2008</v>
      </c>
      <c r="R293" s="374">
        <v>20090525</v>
      </c>
      <c r="S293" s="374">
        <v>20090525</v>
      </c>
      <c r="T293" s="374" t="s">
        <v>1080</v>
      </c>
      <c r="U293" s="374" t="s">
        <v>1081</v>
      </c>
      <c r="V293" s="374" t="s">
        <v>1082</v>
      </c>
      <c r="W293" s="374" t="s">
        <v>191</v>
      </c>
      <c r="X293" s="374" t="s">
        <v>192</v>
      </c>
      <c r="Y293" s="374" t="s">
        <v>193</v>
      </c>
      <c r="Z293" s="374"/>
      <c r="AA293" s="374">
        <v>4.8</v>
      </c>
      <c r="AB293" s="374">
        <v>74</v>
      </c>
      <c r="AC293" s="374" t="s">
        <v>195</v>
      </c>
      <c r="AD293" s="374">
        <v>5000</v>
      </c>
      <c r="AE293" s="374">
        <v>25287</v>
      </c>
      <c r="AF293" s="374"/>
      <c r="AG293" s="374"/>
      <c r="AH293" s="374">
        <v>0</v>
      </c>
      <c r="AI293" s="374">
        <v>356078</v>
      </c>
      <c r="AJ293" s="374">
        <v>5000</v>
      </c>
      <c r="AK293" s="374">
        <v>159</v>
      </c>
      <c r="AL293" s="374" t="s">
        <v>214</v>
      </c>
      <c r="AM293" s="374">
        <v>6.1999999999999998E-3</v>
      </c>
      <c r="AN293" s="374">
        <v>1</v>
      </c>
      <c r="AO293" s="374">
        <v>800</v>
      </c>
      <c r="AP293" s="374"/>
      <c r="AQ293" s="374" t="s">
        <v>1863</v>
      </c>
      <c r="AR293" s="374" t="s">
        <v>1084</v>
      </c>
      <c r="AS293" s="374" t="s">
        <v>1085</v>
      </c>
      <c r="AT293" s="374" t="s">
        <v>1086</v>
      </c>
      <c r="AU293" s="374" t="s">
        <v>1055</v>
      </c>
      <c r="AV293" s="374" t="s">
        <v>1087</v>
      </c>
      <c r="AW293" s="374" t="s">
        <v>1088</v>
      </c>
      <c r="AX293" s="374" t="s">
        <v>195</v>
      </c>
      <c r="BB293"/>
      <c r="BC293" t="s">
        <v>1513</v>
      </c>
      <c r="BD293" s="428" t="s">
        <v>1704</v>
      </c>
    </row>
    <row r="294" spans="3:56" x14ac:dyDescent="0.3">
      <c r="C294" s="374" t="s">
        <v>188</v>
      </c>
      <c r="D294" s="374">
        <v>4.0999999999999996</v>
      </c>
      <c r="E294" s="374">
        <v>20150204</v>
      </c>
      <c r="F294" s="374" t="s">
        <v>1047</v>
      </c>
      <c r="G294" s="374" t="s">
        <v>1047</v>
      </c>
      <c r="H294" s="374">
        <v>3</v>
      </c>
      <c r="I294" s="374">
        <v>180388</v>
      </c>
      <c r="J294" s="374">
        <v>12</v>
      </c>
      <c r="K294" s="374"/>
      <c r="L294" s="374"/>
      <c r="M294" s="374"/>
      <c r="N294" s="374"/>
      <c r="O294" s="374">
        <v>1</v>
      </c>
      <c r="P294" s="374">
        <v>3</v>
      </c>
      <c r="Q294" s="374">
        <v>2008</v>
      </c>
      <c r="R294" s="374">
        <v>20090525</v>
      </c>
      <c r="S294" s="374">
        <v>20090525</v>
      </c>
      <c r="T294" s="374" t="s">
        <v>1080</v>
      </c>
      <c r="U294" s="374" t="s">
        <v>1081</v>
      </c>
      <c r="V294" s="374" t="s">
        <v>1082</v>
      </c>
      <c r="W294" s="374" t="s">
        <v>191</v>
      </c>
      <c r="X294" s="374" t="s">
        <v>192</v>
      </c>
      <c r="Y294" s="374" t="s">
        <v>193</v>
      </c>
      <c r="Z294" s="374"/>
      <c r="AA294" s="374">
        <v>4.8</v>
      </c>
      <c r="AB294" s="374">
        <v>74</v>
      </c>
      <c r="AC294" s="374" t="s">
        <v>195</v>
      </c>
      <c r="AD294" s="374">
        <v>5000</v>
      </c>
      <c r="AE294" s="374">
        <v>25004</v>
      </c>
      <c r="AF294" s="374"/>
      <c r="AG294" s="374"/>
      <c r="AH294" s="374">
        <v>0</v>
      </c>
      <c r="AI294" s="374">
        <v>352098</v>
      </c>
      <c r="AJ294" s="374">
        <v>5000</v>
      </c>
      <c r="AK294" s="374">
        <v>157</v>
      </c>
      <c r="AL294" s="374" t="s">
        <v>214</v>
      </c>
      <c r="AM294" s="374">
        <v>6.1999999999999998E-3</v>
      </c>
      <c r="AN294" s="374">
        <v>1</v>
      </c>
      <c r="AO294" s="374">
        <v>800</v>
      </c>
      <c r="AP294" s="374"/>
      <c r="AQ294" s="374" t="s">
        <v>1864</v>
      </c>
      <c r="AR294" s="374" t="s">
        <v>1084</v>
      </c>
      <c r="AS294" s="374" t="s">
        <v>1085</v>
      </c>
      <c r="AT294" s="374" t="s">
        <v>1086</v>
      </c>
      <c r="AU294" s="374" t="s">
        <v>1055</v>
      </c>
      <c r="AV294" s="374" t="s">
        <v>1087</v>
      </c>
      <c r="AW294" s="374" t="s">
        <v>1088</v>
      </c>
      <c r="AX294" s="374" t="s">
        <v>195</v>
      </c>
      <c r="BB294"/>
      <c r="BC294" t="s">
        <v>1513</v>
      </c>
      <c r="BD294" s="428" t="s">
        <v>1728</v>
      </c>
    </row>
    <row r="295" spans="3:56" x14ac:dyDescent="0.3">
      <c r="C295" s="374" t="s">
        <v>188</v>
      </c>
      <c r="D295" s="374">
        <v>4.0999999999999996</v>
      </c>
      <c r="E295" s="374">
        <v>20150204</v>
      </c>
      <c r="F295" s="374" t="s">
        <v>1047</v>
      </c>
      <c r="G295" s="374" t="s">
        <v>1047</v>
      </c>
      <c r="H295" s="374">
        <v>3</v>
      </c>
      <c r="I295" s="374">
        <v>180389</v>
      </c>
      <c r="J295" s="374">
        <v>12</v>
      </c>
      <c r="K295" s="374"/>
      <c r="L295" s="374"/>
      <c r="M295" s="374"/>
      <c r="N295" s="374"/>
      <c r="O295" s="374">
        <v>1</v>
      </c>
      <c r="P295" s="374">
        <v>3</v>
      </c>
      <c r="Q295" s="374">
        <v>2008</v>
      </c>
      <c r="R295" s="374">
        <v>20090525</v>
      </c>
      <c r="S295" s="374">
        <v>20090525</v>
      </c>
      <c r="T295" s="374" t="s">
        <v>1080</v>
      </c>
      <c r="U295" s="374" t="s">
        <v>1081</v>
      </c>
      <c r="V295" s="374" t="s">
        <v>1082</v>
      </c>
      <c r="W295" s="374" t="s">
        <v>191</v>
      </c>
      <c r="X295" s="374" t="s">
        <v>192</v>
      </c>
      <c r="Y295" s="374" t="s">
        <v>193</v>
      </c>
      <c r="Z295" s="374"/>
      <c r="AA295" s="374">
        <v>4.8</v>
      </c>
      <c r="AB295" s="374">
        <v>74</v>
      </c>
      <c r="AC295" s="374" t="s">
        <v>195</v>
      </c>
      <c r="AD295" s="374">
        <v>5000</v>
      </c>
      <c r="AE295" s="374">
        <v>23286</v>
      </c>
      <c r="AF295" s="374"/>
      <c r="AG295" s="374"/>
      <c r="AH295" s="374">
        <v>0</v>
      </c>
      <c r="AI295" s="374">
        <v>327902</v>
      </c>
      <c r="AJ295" s="374">
        <v>5000</v>
      </c>
      <c r="AK295" s="374">
        <v>146</v>
      </c>
      <c r="AL295" s="374" t="s">
        <v>214</v>
      </c>
      <c r="AM295" s="374">
        <v>6.1999999999999998E-3</v>
      </c>
      <c r="AN295" s="374">
        <v>1</v>
      </c>
      <c r="AO295" s="374">
        <v>800</v>
      </c>
      <c r="AP295" s="374"/>
      <c r="AQ295" s="374" t="s">
        <v>1865</v>
      </c>
      <c r="AR295" s="374" t="s">
        <v>1084</v>
      </c>
      <c r="AS295" s="374" t="s">
        <v>1085</v>
      </c>
      <c r="AT295" s="374" t="s">
        <v>1086</v>
      </c>
      <c r="AU295" s="374" t="s">
        <v>1055</v>
      </c>
      <c r="AV295" s="374" t="s">
        <v>1087</v>
      </c>
      <c r="AW295" s="374" t="s">
        <v>1088</v>
      </c>
      <c r="AX295" s="374" t="s">
        <v>195</v>
      </c>
      <c r="BB295"/>
      <c r="BC295" t="s">
        <v>1513</v>
      </c>
      <c r="BD295" s="428" t="s">
        <v>1729</v>
      </c>
    </row>
    <row r="296" spans="3:56" x14ac:dyDescent="0.3">
      <c r="C296" s="374" t="s">
        <v>188</v>
      </c>
      <c r="D296" s="374">
        <v>4.0999999999999996</v>
      </c>
      <c r="E296" s="374">
        <v>20150204</v>
      </c>
      <c r="F296" s="374" t="s">
        <v>1047</v>
      </c>
      <c r="G296" s="374" t="s">
        <v>1047</v>
      </c>
      <c r="H296" s="374">
        <v>3</v>
      </c>
      <c r="I296" s="374">
        <v>180390</v>
      </c>
      <c r="J296" s="374">
        <v>12</v>
      </c>
      <c r="K296" s="374"/>
      <c r="L296" s="374"/>
      <c r="M296" s="374"/>
      <c r="N296" s="374"/>
      <c r="O296" s="374">
        <v>1</v>
      </c>
      <c r="P296" s="374">
        <v>3</v>
      </c>
      <c r="Q296" s="374">
        <v>2008</v>
      </c>
      <c r="R296" s="374">
        <v>20090528</v>
      </c>
      <c r="S296" s="374">
        <v>20090528</v>
      </c>
      <c r="T296" s="374" t="s">
        <v>1080</v>
      </c>
      <c r="U296" s="374" t="s">
        <v>1081</v>
      </c>
      <c r="V296" s="374" t="s">
        <v>1082</v>
      </c>
      <c r="W296" s="374" t="s">
        <v>191</v>
      </c>
      <c r="X296" s="374" t="s">
        <v>192</v>
      </c>
      <c r="Y296" s="374" t="s">
        <v>193</v>
      </c>
      <c r="Z296" s="374"/>
      <c r="AA296" s="374">
        <v>4.7</v>
      </c>
      <c r="AB296" s="374">
        <v>72</v>
      </c>
      <c r="AC296" s="374" t="s">
        <v>195</v>
      </c>
      <c r="AD296" s="374">
        <v>5000</v>
      </c>
      <c r="AE296" s="374">
        <v>25272</v>
      </c>
      <c r="AF296" s="374"/>
      <c r="AG296" s="374"/>
      <c r="AH296" s="374">
        <v>0</v>
      </c>
      <c r="AI296" s="374">
        <v>283628</v>
      </c>
      <c r="AJ296" s="374">
        <v>5000</v>
      </c>
      <c r="AK296" s="374">
        <v>127</v>
      </c>
      <c r="AL296" s="374" t="s">
        <v>214</v>
      </c>
      <c r="AM296" s="374">
        <v>5.0000000000000001E-3</v>
      </c>
      <c r="AN296" s="374">
        <v>1</v>
      </c>
      <c r="AO296" s="374">
        <v>800</v>
      </c>
      <c r="AP296" s="374"/>
      <c r="AQ296" s="374" t="s">
        <v>1866</v>
      </c>
      <c r="AR296" s="374" t="s">
        <v>1084</v>
      </c>
      <c r="AS296" s="374" t="s">
        <v>1085</v>
      </c>
      <c r="AT296" s="374" t="s">
        <v>1086</v>
      </c>
      <c r="AU296" s="374" t="s">
        <v>1055</v>
      </c>
      <c r="AV296" s="374" t="s">
        <v>1087</v>
      </c>
      <c r="AW296" s="374" t="s">
        <v>1088</v>
      </c>
      <c r="AX296" s="374" t="s">
        <v>195</v>
      </c>
      <c r="BB296"/>
      <c r="BC296" t="s">
        <v>1513</v>
      </c>
      <c r="BD296" s="428" t="s">
        <v>1730</v>
      </c>
    </row>
    <row r="297" spans="3:56" x14ac:dyDescent="0.3">
      <c r="C297" s="374" t="s">
        <v>188</v>
      </c>
      <c r="D297" s="374">
        <v>4.0999999999999996</v>
      </c>
      <c r="E297" s="374">
        <v>20150204</v>
      </c>
      <c r="F297" s="374" t="s">
        <v>1047</v>
      </c>
      <c r="G297" s="374" t="s">
        <v>1047</v>
      </c>
      <c r="H297" s="374">
        <v>3</v>
      </c>
      <c r="I297" s="374">
        <v>180391</v>
      </c>
      <c r="J297" s="374">
        <v>12</v>
      </c>
      <c r="K297" s="374"/>
      <c r="L297" s="374"/>
      <c r="M297" s="374"/>
      <c r="N297" s="374"/>
      <c r="O297" s="374">
        <v>1</v>
      </c>
      <c r="P297" s="374">
        <v>3</v>
      </c>
      <c r="Q297" s="374">
        <v>2008</v>
      </c>
      <c r="R297" s="374">
        <v>20090528</v>
      </c>
      <c r="S297" s="374">
        <v>20090528</v>
      </c>
      <c r="T297" s="374" t="s">
        <v>1080</v>
      </c>
      <c r="U297" s="374" t="s">
        <v>1081</v>
      </c>
      <c r="V297" s="374" t="s">
        <v>1082</v>
      </c>
      <c r="W297" s="374" t="s">
        <v>191</v>
      </c>
      <c r="X297" s="374" t="s">
        <v>192</v>
      </c>
      <c r="Y297" s="374" t="s">
        <v>193</v>
      </c>
      <c r="Z297" s="374"/>
      <c r="AA297" s="374">
        <v>4.7</v>
      </c>
      <c r="AB297" s="374">
        <v>72</v>
      </c>
      <c r="AC297" s="374" t="s">
        <v>195</v>
      </c>
      <c r="AD297" s="374">
        <v>5000</v>
      </c>
      <c r="AE297" s="374">
        <v>25005</v>
      </c>
      <c r="AF297" s="374"/>
      <c r="AG297" s="374"/>
      <c r="AH297" s="374">
        <v>0</v>
      </c>
      <c r="AI297" s="374">
        <v>280627</v>
      </c>
      <c r="AJ297" s="374">
        <v>5000</v>
      </c>
      <c r="AK297" s="374">
        <v>126</v>
      </c>
      <c r="AL297" s="374" t="s">
        <v>214</v>
      </c>
      <c r="AM297" s="374">
        <v>5.0000000000000001E-3</v>
      </c>
      <c r="AN297" s="374">
        <v>1</v>
      </c>
      <c r="AO297" s="374">
        <v>800</v>
      </c>
      <c r="AP297" s="374"/>
      <c r="AQ297" s="374" t="s">
        <v>1867</v>
      </c>
      <c r="AR297" s="374" t="s">
        <v>1084</v>
      </c>
      <c r="AS297" s="374" t="s">
        <v>1085</v>
      </c>
      <c r="AT297" s="374" t="s">
        <v>1086</v>
      </c>
      <c r="AU297" s="374" t="s">
        <v>1055</v>
      </c>
      <c r="AV297" s="374" t="s">
        <v>1087</v>
      </c>
      <c r="AW297" s="374" t="s">
        <v>1088</v>
      </c>
      <c r="AX297" s="374" t="s">
        <v>195</v>
      </c>
      <c r="BB297"/>
      <c r="BC297" t="s">
        <v>1513</v>
      </c>
      <c r="BD297" s="428" t="s">
        <v>1731</v>
      </c>
    </row>
    <row r="298" spans="3:56" x14ac:dyDescent="0.3">
      <c r="C298" s="374" t="s">
        <v>188</v>
      </c>
      <c r="D298" s="374">
        <v>4.0999999999999996</v>
      </c>
      <c r="E298" s="374">
        <v>20150204</v>
      </c>
      <c r="F298" s="374" t="s">
        <v>1047</v>
      </c>
      <c r="G298" s="374" t="s">
        <v>1047</v>
      </c>
      <c r="H298" s="374">
        <v>3</v>
      </c>
      <c r="I298" s="374">
        <v>180392</v>
      </c>
      <c r="J298" s="374">
        <v>12</v>
      </c>
      <c r="K298" s="374"/>
      <c r="L298" s="374"/>
      <c r="M298" s="374"/>
      <c r="N298" s="374"/>
      <c r="O298" s="374">
        <v>1</v>
      </c>
      <c r="P298" s="374">
        <v>3</v>
      </c>
      <c r="Q298" s="374">
        <v>2008</v>
      </c>
      <c r="R298" s="374">
        <v>20090528</v>
      </c>
      <c r="S298" s="374">
        <v>20090528</v>
      </c>
      <c r="T298" s="374" t="s">
        <v>1080</v>
      </c>
      <c r="U298" s="374" t="s">
        <v>1081</v>
      </c>
      <c r="V298" s="374" t="s">
        <v>1082</v>
      </c>
      <c r="W298" s="374" t="s">
        <v>191</v>
      </c>
      <c r="X298" s="374" t="s">
        <v>192</v>
      </c>
      <c r="Y298" s="374" t="s">
        <v>193</v>
      </c>
      <c r="Z298" s="374"/>
      <c r="AA298" s="374">
        <v>4.7</v>
      </c>
      <c r="AB298" s="374">
        <v>72</v>
      </c>
      <c r="AC298" s="374" t="s">
        <v>195</v>
      </c>
      <c r="AD298" s="374">
        <v>5000</v>
      </c>
      <c r="AE298" s="374">
        <v>24620</v>
      </c>
      <c r="AF298" s="374"/>
      <c r="AG298" s="374"/>
      <c r="AH298" s="374">
        <v>0</v>
      </c>
      <c r="AI298" s="374">
        <v>276310</v>
      </c>
      <c r="AJ298" s="374">
        <v>5000</v>
      </c>
      <c r="AK298" s="374">
        <v>124</v>
      </c>
      <c r="AL298" s="374" t="s">
        <v>214</v>
      </c>
      <c r="AM298" s="374">
        <v>5.0000000000000001E-3</v>
      </c>
      <c r="AN298" s="374">
        <v>1</v>
      </c>
      <c r="AO298" s="374">
        <v>800</v>
      </c>
      <c r="AP298" s="374"/>
      <c r="AQ298" s="374" t="s">
        <v>1868</v>
      </c>
      <c r="AR298" s="374" t="s">
        <v>1084</v>
      </c>
      <c r="AS298" s="374" t="s">
        <v>1085</v>
      </c>
      <c r="AT298" s="374" t="s">
        <v>1086</v>
      </c>
      <c r="AU298" s="374" t="s">
        <v>1055</v>
      </c>
      <c r="AV298" s="374" t="s">
        <v>1087</v>
      </c>
      <c r="AW298" s="374" t="s">
        <v>1088</v>
      </c>
      <c r="AX298" s="374" t="s">
        <v>195</v>
      </c>
      <c r="BB298"/>
      <c r="BC298" t="s">
        <v>1513</v>
      </c>
      <c r="BD298" s="428" t="s">
        <v>1732</v>
      </c>
    </row>
    <row r="299" spans="3:56" x14ac:dyDescent="0.3">
      <c r="C299" s="374" t="s">
        <v>188</v>
      </c>
      <c r="D299" s="374">
        <v>4.0999999999999996</v>
      </c>
      <c r="E299" s="374">
        <v>20150204</v>
      </c>
      <c r="F299" s="374" t="s">
        <v>1047</v>
      </c>
      <c r="G299" s="374" t="s">
        <v>1047</v>
      </c>
      <c r="H299" s="374">
        <v>3</v>
      </c>
      <c r="I299" s="374">
        <v>180393</v>
      </c>
      <c r="J299" s="374">
        <v>12</v>
      </c>
      <c r="K299" s="374"/>
      <c r="L299" s="374"/>
      <c r="M299" s="374"/>
      <c r="N299" s="374"/>
      <c r="O299" s="374">
        <v>1</v>
      </c>
      <c r="P299" s="374">
        <v>3</v>
      </c>
      <c r="Q299" s="374">
        <v>2008</v>
      </c>
      <c r="R299" s="374">
        <v>20090528</v>
      </c>
      <c r="S299" s="374">
        <v>20090528</v>
      </c>
      <c r="T299" s="374" t="s">
        <v>1080</v>
      </c>
      <c r="U299" s="374" t="s">
        <v>1081</v>
      </c>
      <c r="V299" s="374" t="s">
        <v>1082</v>
      </c>
      <c r="W299" s="374" t="s">
        <v>191</v>
      </c>
      <c r="X299" s="374" t="s">
        <v>192</v>
      </c>
      <c r="Y299" s="374" t="s">
        <v>193</v>
      </c>
      <c r="Z299" s="374"/>
      <c r="AA299" s="374">
        <v>4.7</v>
      </c>
      <c r="AB299" s="374">
        <v>72</v>
      </c>
      <c r="AC299" s="374" t="s">
        <v>195</v>
      </c>
      <c r="AD299" s="374">
        <v>5000</v>
      </c>
      <c r="AE299" s="374">
        <v>25148</v>
      </c>
      <c r="AF299" s="374"/>
      <c r="AG299" s="374"/>
      <c r="AH299" s="374">
        <v>0</v>
      </c>
      <c r="AI299" s="374">
        <v>282231</v>
      </c>
      <c r="AJ299" s="374">
        <v>5000</v>
      </c>
      <c r="AK299" s="374">
        <v>126</v>
      </c>
      <c r="AL299" s="374" t="s">
        <v>214</v>
      </c>
      <c r="AM299" s="374">
        <v>5.0000000000000001E-3</v>
      </c>
      <c r="AN299" s="374">
        <v>1</v>
      </c>
      <c r="AO299" s="374">
        <v>800</v>
      </c>
      <c r="AP299" s="374"/>
      <c r="AQ299" s="374" t="s">
        <v>1869</v>
      </c>
      <c r="AR299" s="374" t="s">
        <v>1084</v>
      </c>
      <c r="AS299" s="374" t="s">
        <v>1085</v>
      </c>
      <c r="AT299" s="374" t="s">
        <v>1086</v>
      </c>
      <c r="AU299" s="374" t="s">
        <v>1055</v>
      </c>
      <c r="AV299" s="374" t="s">
        <v>1087</v>
      </c>
      <c r="AW299" s="374" t="s">
        <v>1088</v>
      </c>
      <c r="AX299" s="374" t="s">
        <v>195</v>
      </c>
      <c r="BB299"/>
      <c r="BC299" t="s">
        <v>1513</v>
      </c>
      <c r="BD299" s="428" t="s">
        <v>1733</v>
      </c>
    </row>
    <row r="300" spans="3:56" x14ac:dyDescent="0.3">
      <c r="C300" s="374" t="s">
        <v>188</v>
      </c>
      <c r="D300" s="374">
        <v>4.0999999999999996</v>
      </c>
      <c r="E300" s="374">
        <v>20150204</v>
      </c>
      <c r="F300" s="374" t="s">
        <v>1047</v>
      </c>
      <c r="G300" s="374" t="s">
        <v>1047</v>
      </c>
      <c r="H300" s="374">
        <v>3</v>
      </c>
      <c r="I300" s="374">
        <v>180394</v>
      </c>
      <c r="J300" s="374">
        <v>12</v>
      </c>
      <c r="K300" s="374"/>
      <c r="L300" s="374"/>
      <c r="M300" s="374"/>
      <c r="N300" s="374"/>
      <c r="O300" s="374">
        <v>1</v>
      </c>
      <c r="P300" s="374">
        <v>3</v>
      </c>
      <c r="Q300" s="374">
        <v>2008</v>
      </c>
      <c r="R300" s="374">
        <v>20090601</v>
      </c>
      <c r="S300" s="374">
        <v>20090601</v>
      </c>
      <c r="T300" s="374" t="s">
        <v>1080</v>
      </c>
      <c r="U300" s="374" t="s">
        <v>1081</v>
      </c>
      <c r="V300" s="374" t="s">
        <v>1082</v>
      </c>
      <c r="W300" s="374" t="s">
        <v>191</v>
      </c>
      <c r="X300" s="374" t="s">
        <v>192</v>
      </c>
      <c r="Y300" s="374" t="s">
        <v>193</v>
      </c>
      <c r="Z300" s="374"/>
      <c r="AA300" s="374">
        <v>5</v>
      </c>
      <c r="AB300" s="374">
        <v>75</v>
      </c>
      <c r="AC300" s="374" t="s">
        <v>195</v>
      </c>
      <c r="AD300" s="374">
        <v>5000</v>
      </c>
      <c r="AE300" s="374">
        <v>29703</v>
      </c>
      <c r="AF300" s="374"/>
      <c r="AG300" s="374"/>
      <c r="AH300" s="374">
        <v>0</v>
      </c>
      <c r="AI300" s="374">
        <v>273636</v>
      </c>
      <c r="AJ300" s="374">
        <v>5000</v>
      </c>
      <c r="AK300" s="374">
        <v>51</v>
      </c>
      <c r="AL300" s="374" t="s">
        <v>214</v>
      </c>
      <c r="AM300" s="374">
        <v>1.6999999999999999E-3</v>
      </c>
      <c r="AN300" s="374">
        <v>1</v>
      </c>
      <c r="AO300" s="374">
        <v>580</v>
      </c>
      <c r="AP300" s="374"/>
      <c r="AQ300" s="374" t="s">
        <v>1870</v>
      </c>
      <c r="AR300" s="374" t="s">
        <v>1084</v>
      </c>
      <c r="AS300" s="374" t="s">
        <v>1085</v>
      </c>
      <c r="AT300" s="374" t="s">
        <v>1086</v>
      </c>
      <c r="AU300" s="374" t="s">
        <v>1055</v>
      </c>
      <c r="AV300" s="374" t="s">
        <v>1087</v>
      </c>
      <c r="AW300" s="374" t="s">
        <v>1088</v>
      </c>
      <c r="AX300" s="374" t="s">
        <v>195</v>
      </c>
      <c r="BB300"/>
      <c r="BC300" t="s">
        <v>1513</v>
      </c>
      <c r="BD300" s="428" t="s">
        <v>1748</v>
      </c>
    </row>
    <row r="301" spans="3:56" x14ac:dyDescent="0.3">
      <c r="C301" s="374" t="s">
        <v>188</v>
      </c>
      <c r="D301" s="374">
        <v>4.0999999999999996</v>
      </c>
      <c r="E301" s="374">
        <v>20150204</v>
      </c>
      <c r="F301" s="374" t="s">
        <v>1047</v>
      </c>
      <c r="G301" s="374" t="s">
        <v>1047</v>
      </c>
      <c r="H301" s="374">
        <v>3</v>
      </c>
      <c r="I301" s="374">
        <v>180395</v>
      </c>
      <c r="J301" s="374">
        <v>12</v>
      </c>
      <c r="K301" s="374"/>
      <c r="L301" s="374"/>
      <c r="M301" s="374"/>
      <c r="N301" s="374"/>
      <c r="O301" s="374">
        <v>1</v>
      </c>
      <c r="P301" s="374">
        <v>3</v>
      </c>
      <c r="Q301" s="374">
        <v>2008</v>
      </c>
      <c r="R301" s="374">
        <v>20090519</v>
      </c>
      <c r="S301" s="374">
        <v>20090519</v>
      </c>
      <c r="T301" s="374" t="s">
        <v>1132</v>
      </c>
      <c r="U301" s="374" t="s">
        <v>1133</v>
      </c>
      <c r="V301" s="374" t="s">
        <v>1134</v>
      </c>
      <c r="W301" s="374" t="s">
        <v>191</v>
      </c>
      <c r="X301" s="374" t="s">
        <v>192</v>
      </c>
      <c r="Y301" s="374" t="s">
        <v>214</v>
      </c>
      <c r="Z301" s="374"/>
      <c r="AA301" s="374">
        <v>5.6</v>
      </c>
      <c r="AB301" s="374"/>
      <c r="AC301" s="374" t="s">
        <v>195</v>
      </c>
      <c r="AD301" s="374">
        <v>5000</v>
      </c>
      <c r="AE301" s="374">
        <v>34963</v>
      </c>
      <c r="AF301" s="374"/>
      <c r="AG301" s="374"/>
      <c r="AH301" s="374">
        <v>0</v>
      </c>
      <c r="AI301" s="374">
        <v>66987</v>
      </c>
      <c r="AJ301" s="374"/>
      <c r="AK301" s="374"/>
      <c r="AL301" s="374" t="s">
        <v>214</v>
      </c>
      <c r="AM301" s="374"/>
      <c r="AN301" s="374">
        <v>1</v>
      </c>
      <c r="AO301" s="374">
        <v>412</v>
      </c>
      <c r="AP301" s="374"/>
      <c r="AQ301" s="374" t="s">
        <v>1871</v>
      </c>
      <c r="AR301" s="374" t="s">
        <v>1136</v>
      </c>
      <c r="AS301" s="374" t="s">
        <v>1137</v>
      </c>
      <c r="AT301" s="374" t="s">
        <v>1138</v>
      </c>
      <c r="AU301" s="374" t="s">
        <v>1055</v>
      </c>
      <c r="AV301" s="374" t="s">
        <v>1113</v>
      </c>
      <c r="AW301" s="374" t="s">
        <v>1114</v>
      </c>
      <c r="AX301" s="374" t="s">
        <v>195</v>
      </c>
      <c r="BB301"/>
      <c r="BC301" t="s">
        <v>1513</v>
      </c>
      <c r="BD301" s="428" t="s">
        <v>1749</v>
      </c>
    </row>
    <row r="302" spans="3:56" x14ac:dyDescent="0.3">
      <c r="C302" s="374" t="s">
        <v>188</v>
      </c>
      <c r="D302" s="374">
        <v>4.0999999999999996</v>
      </c>
      <c r="E302" s="374">
        <v>20150204</v>
      </c>
      <c r="F302" s="374" t="s">
        <v>1047</v>
      </c>
      <c r="G302" s="374" t="s">
        <v>1047</v>
      </c>
      <c r="H302" s="374">
        <v>3</v>
      </c>
      <c r="I302" s="374">
        <v>180396</v>
      </c>
      <c r="J302" s="374">
        <v>12</v>
      </c>
      <c r="K302" s="374"/>
      <c r="L302" s="374"/>
      <c r="M302" s="374"/>
      <c r="N302" s="374"/>
      <c r="O302" s="374">
        <v>1</v>
      </c>
      <c r="P302" s="374">
        <v>3</v>
      </c>
      <c r="Q302" s="374">
        <v>2008</v>
      </c>
      <c r="R302" s="374">
        <v>20090519</v>
      </c>
      <c r="S302" s="374">
        <v>20090519</v>
      </c>
      <c r="T302" s="374" t="s">
        <v>1132</v>
      </c>
      <c r="U302" s="374" t="s">
        <v>1133</v>
      </c>
      <c r="V302" s="374" t="s">
        <v>1134</v>
      </c>
      <c r="W302" s="374" t="s">
        <v>191</v>
      </c>
      <c r="X302" s="374" t="s">
        <v>192</v>
      </c>
      <c r="Y302" s="374" t="s">
        <v>214</v>
      </c>
      <c r="Z302" s="374"/>
      <c r="AA302" s="374">
        <v>5.6</v>
      </c>
      <c r="AB302" s="374"/>
      <c r="AC302" s="374" t="s">
        <v>195</v>
      </c>
      <c r="AD302" s="374">
        <v>5000</v>
      </c>
      <c r="AE302" s="374">
        <v>32490</v>
      </c>
      <c r="AF302" s="374"/>
      <c r="AG302" s="374"/>
      <c r="AH302" s="374">
        <v>0</v>
      </c>
      <c r="AI302" s="374">
        <v>62249</v>
      </c>
      <c r="AJ302" s="374"/>
      <c r="AK302" s="374"/>
      <c r="AL302" s="374" t="s">
        <v>214</v>
      </c>
      <c r="AM302" s="374"/>
      <c r="AN302" s="374">
        <v>1</v>
      </c>
      <c r="AO302" s="374">
        <v>400</v>
      </c>
      <c r="AP302" s="374"/>
      <c r="AQ302" s="374" t="s">
        <v>1871</v>
      </c>
      <c r="AR302" s="374" t="s">
        <v>1136</v>
      </c>
      <c r="AS302" s="374" t="s">
        <v>1137</v>
      </c>
      <c r="AT302" s="374" t="s">
        <v>1138</v>
      </c>
      <c r="AU302" s="374" t="s">
        <v>1055</v>
      </c>
      <c r="AV302" s="374" t="s">
        <v>1113</v>
      </c>
      <c r="AW302" s="374" t="s">
        <v>1114</v>
      </c>
      <c r="AX302" s="374" t="s">
        <v>195</v>
      </c>
      <c r="BB302"/>
      <c r="BC302" t="s">
        <v>1513</v>
      </c>
      <c r="BD302" s="428" t="s">
        <v>1750</v>
      </c>
    </row>
    <row r="303" spans="3:56" x14ac:dyDescent="0.3">
      <c r="C303" s="374" t="s">
        <v>188</v>
      </c>
      <c r="D303" s="374">
        <v>4.0999999999999996</v>
      </c>
      <c r="E303" s="374">
        <v>20150204</v>
      </c>
      <c r="F303" s="374" t="s">
        <v>1047</v>
      </c>
      <c r="G303" s="374" t="s">
        <v>1047</v>
      </c>
      <c r="H303" s="374">
        <v>3</v>
      </c>
      <c r="I303" s="374">
        <v>180469</v>
      </c>
      <c r="J303" s="374">
        <v>12</v>
      </c>
      <c r="K303" s="374"/>
      <c r="L303" s="374"/>
      <c r="M303" s="374"/>
      <c r="N303" s="374"/>
      <c r="O303" s="374">
        <v>1</v>
      </c>
      <c r="P303" s="374">
        <v>3</v>
      </c>
      <c r="Q303" s="374">
        <v>2008</v>
      </c>
      <c r="R303" s="374">
        <v>20090504</v>
      </c>
      <c r="S303" s="374">
        <v>20090504</v>
      </c>
      <c r="T303" s="374" t="s">
        <v>1132</v>
      </c>
      <c r="U303" s="374" t="s">
        <v>1133</v>
      </c>
      <c r="V303" s="374" t="s">
        <v>1134</v>
      </c>
      <c r="W303" s="374" t="s">
        <v>191</v>
      </c>
      <c r="X303" s="374" t="s">
        <v>192</v>
      </c>
      <c r="Y303" s="374" t="s">
        <v>193</v>
      </c>
      <c r="Z303" s="374"/>
      <c r="AA303" s="374">
        <v>5.22</v>
      </c>
      <c r="AB303" s="374"/>
      <c r="AC303" s="374" t="s">
        <v>195</v>
      </c>
      <c r="AD303" s="374">
        <v>5000</v>
      </c>
      <c r="AE303" s="374">
        <v>46703</v>
      </c>
      <c r="AF303" s="374"/>
      <c r="AG303" s="374"/>
      <c r="AH303" s="374">
        <v>0</v>
      </c>
      <c r="AI303" s="374">
        <v>18044</v>
      </c>
      <c r="AJ303" s="374">
        <v>5000</v>
      </c>
      <c r="AK303" s="374">
        <v>118</v>
      </c>
      <c r="AL303" s="374" t="s">
        <v>214</v>
      </c>
      <c r="AM303" s="374">
        <v>2.5000000000000001E-3</v>
      </c>
      <c r="AN303" s="374">
        <v>2</v>
      </c>
      <c r="AO303" s="374">
        <v>400</v>
      </c>
      <c r="AP303" s="374"/>
      <c r="AQ303" s="374" t="s">
        <v>1872</v>
      </c>
      <c r="AR303" s="374" t="s">
        <v>1136</v>
      </c>
      <c r="AS303" s="374" t="s">
        <v>1137</v>
      </c>
      <c r="AT303" s="374" t="s">
        <v>1138</v>
      </c>
      <c r="AU303" s="374" t="s">
        <v>1055</v>
      </c>
      <c r="AV303" s="374" t="s">
        <v>1113</v>
      </c>
      <c r="AW303" s="374" t="s">
        <v>1114</v>
      </c>
      <c r="AX303" s="374" t="s">
        <v>195</v>
      </c>
      <c r="BB303"/>
      <c r="BC303" t="s">
        <v>1340</v>
      </c>
      <c r="BD303" s="428" t="s">
        <v>1280</v>
      </c>
    </row>
    <row r="304" spans="3:56" x14ac:dyDescent="0.3">
      <c r="C304" s="374" t="s">
        <v>188</v>
      </c>
      <c r="D304" s="374">
        <v>4.0999999999999996</v>
      </c>
      <c r="E304" s="374">
        <v>20150204</v>
      </c>
      <c r="F304" s="374" t="s">
        <v>1047</v>
      </c>
      <c r="G304" s="374" t="s">
        <v>1047</v>
      </c>
      <c r="H304" s="374">
        <v>3</v>
      </c>
      <c r="I304" s="374">
        <v>180470</v>
      </c>
      <c r="J304" s="374">
        <v>12</v>
      </c>
      <c r="K304" s="374"/>
      <c r="L304" s="374"/>
      <c r="M304" s="374"/>
      <c r="N304" s="374"/>
      <c r="O304" s="374">
        <v>1</v>
      </c>
      <c r="P304" s="374">
        <v>3</v>
      </c>
      <c r="Q304" s="374">
        <v>2008</v>
      </c>
      <c r="R304" s="374">
        <v>20090504</v>
      </c>
      <c r="S304" s="374">
        <v>20090504</v>
      </c>
      <c r="T304" s="374" t="s">
        <v>1132</v>
      </c>
      <c r="U304" s="374" t="s">
        <v>1133</v>
      </c>
      <c r="V304" s="374" t="s">
        <v>1134</v>
      </c>
      <c r="W304" s="374" t="s">
        <v>191</v>
      </c>
      <c r="X304" s="374" t="s">
        <v>192</v>
      </c>
      <c r="Y304" s="374" t="s">
        <v>193</v>
      </c>
      <c r="Z304" s="374"/>
      <c r="AA304" s="374">
        <v>5.22</v>
      </c>
      <c r="AB304" s="374"/>
      <c r="AC304" s="374" t="s">
        <v>195</v>
      </c>
      <c r="AD304" s="374">
        <v>5000</v>
      </c>
      <c r="AE304" s="374">
        <v>46321</v>
      </c>
      <c r="AF304" s="374"/>
      <c r="AG304" s="374"/>
      <c r="AH304" s="374">
        <v>0</v>
      </c>
      <c r="AI304" s="374">
        <v>17897</v>
      </c>
      <c r="AJ304" s="374"/>
      <c r="AK304" s="374"/>
      <c r="AL304" s="374" t="s">
        <v>214</v>
      </c>
      <c r="AM304" s="374"/>
      <c r="AN304" s="374">
        <v>2</v>
      </c>
      <c r="AO304" s="374">
        <v>200</v>
      </c>
      <c r="AP304" s="374"/>
      <c r="AQ304" s="374" t="s">
        <v>1873</v>
      </c>
      <c r="AR304" s="374" t="s">
        <v>1136</v>
      </c>
      <c r="AS304" s="374" t="s">
        <v>1137</v>
      </c>
      <c r="AT304" s="374" t="s">
        <v>1138</v>
      </c>
      <c r="AU304" s="374" t="s">
        <v>1055</v>
      </c>
      <c r="AV304" s="374" t="s">
        <v>1113</v>
      </c>
      <c r="AW304" s="374" t="s">
        <v>1114</v>
      </c>
      <c r="AX304" s="374" t="s">
        <v>195</v>
      </c>
      <c r="BB304"/>
      <c r="BC304" t="s">
        <v>1340</v>
      </c>
      <c r="BD304" s="428" t="s">
        <v>1281</v>
      </c>
    </row>
    <row r="305" spans="3:56" x14ac:dyDescent="0.3">
      <c r="C305" s="374" t="s">
        <v>188</v>
      </c>
      <c r="D305" s="374">
        <v>4.0999999999999996</v>
      </c>
      <c r="E305" s="374">
        <v>20150204</v>
      </c>
      <c r="F305" s="374" t="s">
        <v>1047</v>
      </c>
      <c r="G305" s="374" t="s">
        <v>1047</v>
      </c>
      <c r="H305" s="374">
        <v>3</v>
      </c>
      <c r="I305" s="374">
        <v>180471</v>
      </c>
      <c r="J305" s="374">
        <v>12</v>
      </c>
      <c r="K305" s="374"/>
      <c r="L305" s="374"/>
      <c r="M305" s="374"/>
      <c r="N305" s="374"/>
      <c r="O305" s="374">
        <v>1</v>
      </c>
      <c r="P305" s="374">
        <v>3</v>
      </c>
      <c r="Q305" s="374">
        <v>2008</v>
      </c>
      <c r="R305" s="374">
        <v>20090504</v>
      </c>
      <c r="S305" s="374">
        <v>20090504</v>
      </c>
      <c r="T305" s="374" t="s">
        <v>1132</v>
      </c>
      <c r="U305" s="374" t="s">
        <v>1133</v>
      </c>
      <c r="V305" s="374" t="s">
        <v>1134</v>
      </c>
      <c r="W305" s="374" t="s">
        <v>191</v>
      </c>
      <c r="X305" s="374" t="s">
        <v>192</v>
      </c>
      <c r="Y305" s="374" t="s">
        <v>193</v>
      </c>
      <c r="Z305" s="374"/>
      <c r="AA305" s="374">
        <v>5.22</v>
      </c>
      <c r="AB305" s="374"/>
      <c r="AC305" s="374" t="s">
        <v>195</v>
      </c>
      <c r="AD305" s="374">
        <v>5000</v>
      </c>
      <c r="AE305" s="374">
        <v>46306</v>
      </c>
      <c r="AF305" s="374"/>
      <c r="AG305" s="374"/>
      <c r="AH305" s="374">
        <v>0</v>
      </c>
      <c r="AI305" s="374">
        <v>17891</v>
      </c>
      <c r="AJ305" s="374"/>
      <c r="AK305" s="374"/>
      <c r="AL305" s="374" t="s">
        <v>214</v>
      </c>
      <c r="AM305" s="374"/>
      <c r="AN305" s="374">
        <v>2</v>
      </c>
      <c r="AO305" s="374">
        <v>400</v>
      </c>
      <c r="AP305" s="374"/>
      <c r="AQ305" s="374" t="s">
        <v>1874</v>
      </c>
      <c r="AR305" s="374" t="s">
        <v>1136</v>
      </c>
      <c r="AS305" s="374" t="s">
        <v>1137</v>
      </c>
      <c r="AT305" s="374" t="s">
        <v>1138</v>
      </c>
      <c r="AU305" s="374" t="s">
        <v>1055</v>
      </c>
      <c r="AV305" s="374" t="s">
        <v>1113</v>
      </c>
      <c r="AW305" s="374" t="s">
        <v>1114</v>
      </c>
      <c r="AX305" s="374" t="s">
        <v>195</v>
      </c>
      <c r="BB305"/>
      <c r="BC305" t="s">
        <v>1340</v>
      </c>
      <c r="BD305" s="428" t="s">
        <v>1282</v>
      </c>
    </row>
    <row r="306" spans="3:56" x14ac:dyDescent="0.3">
      <c r="C306" s="374" t="s">
        <v>188</v>
      </c>
      <c r="D306" s="374">
        <v>4.0999999999999996</v>
      </c>
      <c r="E306" s="374">
        <v>20150204</v>
      </c>
      <c r="F306" s="374" t="s">
        <v>1047</v>
      </c>
      <c r="G306" s="374" t="s">
        <v>1047</v>
      </c>
      <c r="H306" s="374">
        <v>3</v>
      </c>
      <c r="I306" s="374">
        <v>180472</v>
      </c>
      <c r="J306" s="374">
        <v>12</v>
      </c>
      <c r="K306" s="374"/>
      <c r="L306" s="374"/>
      <c r="M306" s="374"/>
      <c r="N306" s="374"/>
      <c r="O306" s="374">
        <v>1</v>
      </c>
      <c r="P306" s="374">
        <v>3</v>
      </c>
      <c r="Q306" s="374">
        <v>2008</v>
      </c>
      <c r="R306" s="374">
        <v>20090504</v>
      </c>
      <c r="S306" s="374">
        <v>20090504</v>
      </c>
      <c r="T306" s="374" t="s">
        <v>1132</v>
      </c>
      <c r="U306" s="374" t="s">
        <v>1133</v>
      </c>
      <c r="V306" s="374" t="s">
        <v>1134</v>
      </c>
      <c r="W306" s="374" t="s">
        <v>191</v>
      </c>
      <c r="X306" s="374" t="s">
        <v>192</v>
      </c>
      <c r="Y306" s="374" t="s">
        <v>193</v>
      </c>
      <c r="Z306" s="374"/>
      <c r="AA306" s="374">
        <v>5.22</v>
      </c>
      <c r="AB306" s="374"/>
      <c r="AC306" s="374" t="s">
        <v>195</v>
      </c>
      <c r="AD306" s="374">
        <v>5000</v>
      </c>
      <c r="AE306" s="374">
        <v>46868</v>
      </c>
      <c r="AF306" s="374"/>
      <c r="AG306" s="374"/>
      <c r="AH306" s="374">
        <v>0</v>
      </c>
      <c r="AI306" s="374">
        <v>18108</v>
      </c>
      <c r="AJ306" s="374"/>
      <c r="AK306" s="374"/>
      <c r="AL306" s="374" t="s">
        <v>214</v>
      </c>
      <c r="AM306" s="374"/>
      <c r="AN306" s="374">
        <v>2</v>
      </c>
      <c r="AO306" s="374">
        <v>200</v>
      </c>
      <c r="AP306" s="374"/>
      <c r="AQ306" s="374" t="s">
        <v>1875</v>
      </c>
      <c r="AR306" s="374" t="s">
        <v>1136</v>
      </c>
      <c r="AS306" s="374" t="s">
        <v>1137</v>
      </c>
      <c r="AT306" s="374" t="s">
        <v>1138</v>
      </c>
      <c r="AU306" s="374" t="s">
        <v>1055</v>
      </c>
      <c r="AV306" s="374" t="s">
        <v>1113</v>
      </c>
      <c r="AW306" s="374" t="s">
        <v>1114</v>
      </c>
      <c r="AX306" s="374" t="s">
        <v>195</v>
      </c>
      <c r="BB306"/>
      <c r="BC306" t="s">
        <v>1340</v>
      </c>
      <c r="BD306" s="428" t="s">
        <v>1283</v>
      </c>
    </row>
    <row r="307" spans="3:56" x14ac:dyDescent="0.3">
      <c r="C307" s="374" t="s">
        <v>188</v>
      </c>
      <c r="D307" s="374">
        <v>4.0999999999999996</v>
      </c>
      <c r="E307" s="374">
        <v>20150204</v>
      </c>
      <c r="F307" s="374" t="s">
        <v>1047</v>
      </c>
      <c r="G307" s="374" t="s">
        <v>1047</v>
      </c>
      <c r="H307" s="374">
        <v>3</v>
      </c>
      <c r="I307" s="374">
        <v>180473</v>
      </c>
      <c r="J307" s="374">
        <v>12</v>
      </c>
      <c r="K307" s="374"/>
      <c r="L307" s="374"/>
      <c r="M307" s="374"/>
      <c r="N307" s="374"/>
      <c r="O307" s="374">
        <v>1</v>
      </c>
      <c r="P307" s="374">
        <v>3</v>
      </c>
      <c r="Q307" s="374">
        <v>2008</v>
      </c>
      <c r="R307" s="374">
        <v>20090504</v>
      </c>
      <c r="S307" s="374">
        <v>20090504</v>
      </c>
      <c r="T307" s="374" t="s">
        <v>1132</v>
      </c>
      <c r="U307" s="374" t="s">
        <v>1133</v>
      </c>
      <c r="V307" s="374" t="s">
        <v>1134</v>
      </c>
      <c r="W307" s="374" t="s">
        <v>191</v>
      </c>
      <c r="X307" s="374" t="s">
        <v>192</v>
      </c>
      <c r="Y307" s="374" t="s">
        <v>193</v>
      </c>
      <c r="Z307" s="374"/>
      <c r="AA307" s="374">
        <v>5.22</v>
      </c>
      <c r="AB307" s="374"/>
      <c r="AC307" s="374" t="s">
        <v>195</v>
      </c>
      <c r="AD307" s="374">
        <v>5000</v>
      </c>
      <c r="AE307" s="374">
        <v>46362</v>
      </c>
      <c r="AF307" s="374"/>
      <c r="AG307" s="374"/>
      <c r="AH307" s="374">
        <v>0</v>
      </c>
      <c r="AI307" s="374">
        <v>17913</v>
      </c>
      <c r="AJ307" s="374">
        <v>5000</v>
      </c>
      <c r="AK307" s="374">
        <v>351</v>
      </c>
      <c r="AL307" s="374" t="s">
        <v>214</v>
      </c>
      <c r="AM307" s="374">
        <v>7.4999999999999997E-3</v>
      </c>
      <c r="AN307" s="374">
        <v>2</v>
      </c>
      <c r="AO307" s="374">
        <v>400</v>
      </c>
      <c r="AP307" s="374"/>
      <c r="AQ307" s="374" t="s">
        <v>1876</v>
      </c>
      <c r="AR307" s="374" t="s">
        <v>1136</v>
      </c>
      <c r="AS307" s="374" t="s">
        <v>1137</v>
      </c>
      <c r="AT307" s="374" t="s">
        <v>1138</v>
      </c>
      <c r="AU307" s="374" t="s">
        <v>1055</v>
      </c>
      <c r="AV307" s="374" t="s">
        <v>1113</v>
      </c>
      <c r="AW307" s="374" t="s">
        <v>1114</v>
      </c>
      <c r="AX307" s="374" t="s">
        <v>195</v>
      </c>
      <c r="BB307"/>
      <c r="BC307" t="s">
        <v>1340</v>
      </c>
      <c r="BD307" s="428" t="s">
        <v>1284</v>
      </c>
    </row>
    <row r="308" spans="3:56" x14ac:dyDescent="0.3">
      <c r="C308" s="374" t="s">
        <v>188</v>
      </c>
      <c r="D308" s="374">
        <v>4.0999999999999996</v>
      </c>
      <c r="E308" s="374">
        <v>20150204</v>
      </c>
      <c r="F308" s="374" t="s">
        <v>1047</v>
      </c>
      <c r="G308" s="374" t="s">
        <v>1047</v>
      </c>
      <c r="H308" s="374">
        <v>3</v>
      </c>
      <c r="I308" s="374">
        <v>180474</v>
      </c>
      <c r="J308" s="374">
        <v>12</v>
      </c>
      <c r="K308" s="374"/>
      <c r="L308" s="374"/>
      <c r="M308" s="374"/>
      <c r="N308" s="374"/>
      <c r="O308" s="374">
        <v>1</v>
      </c>
      <c r="P308" s="374">
        <v>2</v>
      </c>
      <c r="Q308" s="374">
        <v>2008</v>
      </c>
      <c r="R308" s="374">
        <v>20090526</v>
      </c>
      <c r="S308" s="374">
        <v>20090526</v>
      </c>
      <c r="T308" s="374" t="s">
        <v>1118</v>
      </c>
      <c r="U308" s="374" t="s">
        <v>1119</v>
      </c>
      <c r="V308" s="374" t="s">
        <v>1108</v>
      </c>
      <c r="W308" s="374" t="s">
        <v>191</v>
      </c>
      <c r="X308" s="374" t="s">
        <v>192</v>
      </c>
      <c r="Y308" s="374" t="s">
        <v>193</v>
      </c>
      <c r="Z308" s="374"/>
      <c r="AA308" s="374">
        <v>3.6</v>
      </c>
      <c r="AB308" s="374">
        <v>69</v>
      </c>
      <c r="AC308" s="374" t="s">
        <v>195</v>
      </c>
      <c r="AD308" s="374">
        <v>5000</v>
      </c>
      <c r="AE308" s="374">
        <v>39304</v>
      </c>
      <c r="AF308" s="374"/>
      <c r="AG308" s="374"/>
      <c r="AH308" s="374">
        <v>5000</v>
      </c>
      <c r="AI308" s="374">
        <v>721</v>
      </c>
      <c r="AJ308" s="374"/>
      <c r="AK308" s="374"/>
      <c r="AL308" s="374"/>
      <c r="AM308" s="374">
        <v>1.7999999999999999E-2</v>
      </c>
      <c r="AN308" s="374">
        <v>7</v>
      </c>
      <c r="AO308" s="374">
        <v>833</v>
      </c>
      <c r="AP308" s="374"/>
      <c r="AQ308" s="374" t="s">
        <v>1877</v>
      </c>
      <c r="AR308" s="374" t="s">
        <v>1121</v>
      </c>
      <c r="AS308" s="374" t="s">
        <v>1122</v>
      </c>
      <c r="AT308" s="374" t="s">
        <v>1112</v>
      </c>
      <c r="AU308" s="374" t="s">
        <v>1055</v>
      </c>
      <c r="AV308" s="374" t="s">
        <v>1113</v>
      </c>
      <c r="AW308" s="374" t="s">
        <v>1114</v>
      </c>
      <c r="AX308" s="374" t="s">
        <v>195</v>
      </c>
      <c r="BB308"/>
      <c r="BC308" t="s">
        <v>1340</v>
      </c>
      <c r="BD308" s="428" t="s">
        <v>1285</v>
      </c>
    </row>
    <row r="309" spans="3:56" x14ac:dyDescent="0.3">
      <c r="C309" s="374" t="s">
        <v>188</v>
      </c>
      <c r="D309" s="374">
        <v>4.0999999999999996</v>
      </c>
      <c r="E309" s="374">
        <v>20150204</v>
      </c>
      <c r="F309" s="374" t="s">
        <v>1047</v>
      </c>
      <c r="G309" s="374" t="s">
        <v>1047</v>
      </c>
      <c r="H309" s="374">
        <v>3</v>
      </c>
      <c r="I309" s="374">
        <v>180475</v>
      </c>
      <c r="J309" s="374">
        <v>12</v>
      </c>
      <c r="K309" s="374"/>
      <c r="L309" s="374"/>
      <c r="M309" s="374"/>
      <c r="N309" s="374"/>
      <c r="O309" s="374">
        <v>1</v>
      </c>
      <c r="P309" s="374">
        <v>2</v>
      </c>
      <c r="Q309" s="374">
        <v>2008</v>
      </c>
      <c r="R309" s="374">
        <v>20090526</v>
      </c>
      <c r="S309" s="374">
        <v>20090526</v>
      </c>
      <c r="T309" s="374" t="s">
        <v>1118</v>
      </c>
      <c r="U309" s="374" t="s">
        <v>1119</v>
      </c>
      <c r="V309" s="374" t="s">
        <v>1108</v>
      </c>
      <c r="W309" s="374" t="s">
        <v>191</v>
      </c>
      <c r="X309" s="374" t="s">
        <v>192</v>
      </c>
      <c r="Y309" s="374" t="s">
        <v>193</v>
      </c>
      <c r="Z309" s="374"/>
      <c r="AA309" s="374">
        <v>3.7</v>
      </c>
      <c r="AB309" s="374">
        <v>69</v>
      </c>
      <c r="AC309" s="374" t="s">
        <v>195</v>
      </c>
      <c r="AD309" s="374">
        <v>5000</v>
      </c>
      <c r="AE309" s="374">
        <v>39375</v>
      </c>
      <c r="AF309" s="374"/>
      <c r="AG309" s="374"/>
      <c r="AH309" s="374">
        <v>0</v>
      </c>
      <c r="AI309" s="374">
        <v>23131</v>
      </c>
      <c r="AJ309" s="374">
        <v>5000</v>
      </c>
      <c r="AK309" s="374">
        <v>722</v>
      </c>
      <c r="AL309" s="374" t="s">
        <v>214</v>
      </c>
      <c r="AM309" s="374">
        <v>1.7999999999999999E-2</v>
      </c>
      <c r="AN309" s="374">
        <v>6</v>
      </c>
      <c r="AO309" s="374">
        <v>833</v>
      </c>
      <c r="AP309" s="374"/>
      <c r="AQ309" s="374" t="s">
        <v>1878</v>
      </c>
      <c r="AR309" s="374" t="s">
        <v>1121</v>
      </c>
      <c r="AS309" s="374" t="s">
        <v>1122</v>
      </c>
      <c r="AT309" s="374" t="s">
        <v>1112</v>
      </c>
      <c r="AU309" s="374" t="s">
        <v>1055</v>
      </c>
      <c r="AV309" s="374" t="s">
        <v>1113</v>
      </c>
      <c r="AW309" s="374" t="s">
        <v>1114</v>
      </c>
      <c r="AX309" s="374" t="s">
        <v>195</v>
      </c>
      <c r="BB309"/>
      <c r="BC309" t="s">
        <v>1340</v>
      </c>
      <c r="BD309" s="428" t="s">
        <v>1258</v>
      </c>
    </row>
    <row r="310" spans="3:56" x14ac:dyDescent="0.3">
      <c r="C310" s="374" t="s">
        <v>188</v>
      </c>
      <c r="D310" s="374">
        <v>4.0999999999999996</v>
      </c>
      <c r="E310" s="374">
        <v>20150204</v>
      </c>
      <c r="F310" s="374" t="s">
        <v>1047</v>
      </c>
      <c r="G310" s="374" t="s">
        <v>1047</v>
      </c>
      <c r="H310" s="374">
        <v>3</v>
      </c>
      <c r="I310" s="374">
        <v>180480</v>
      </c>
      <c r="J310" s="374">
        <v>12</v>
      </c>
      <c r="K310" s="374"/>
      <c r="L310" s="374"/>
      <c r="M310" s="374" t="s">
        <v>250</v>
      </c>
      <c r="N310" s="374" t="s">
        <v>1879</v>
      </c>
      <c r="O310" s="374">
        <v>1</v>
      </c>
      <c r="P310" s="374">
        <v>3</v>
      </c>
      <c r="Q310" s="374">
        <v>2008</v>
      </c>
      <c r="R310" s="374">
        <v>20090519</v>
      </c>
      <c r="S310" s="374">
        <v>20090526</v>
      </c>
      <c r="T310" s="374" t="s">
        <v>1061</v>
      </c>
      <c r="U310" s="374" t="s">
        <v>1062</v>
      </c>
      <c r="V310" s="374" t="s">
        <v>1063</v>
      </c>
      <c r="W310" s="374" t="s">
        <v>191</v>
      </c>
      <c r="X310" s="374" t="s">
        <v>192</v>
      </c>
      <c r="Y310" s="374" t="s">
        <v>193</v>
      </c>
      <c r="Z310" s="374"/>
      <c r="AA310" s="374">
        <v>5.6</v>
      </c>
      <c r="AB310" s="374"/>
      <c r="AC310" s="374" t="s">
        <v>195</v>
      </c>
      <c r="AD310" s="374">
        <v>5000</v>
      </c>
      <c r="AE310" s="374">
        <v>49758</v>
      </c>
      <c r="AF310" s="374"/>
      <c r="AG310" s="374"/>
      <c r="AH310" s="374">
        <v>0</v>
      </c>
      <c r="AI310" s="374">
        <v>220676</v>
      </c>
      <c r="AJ310" s="374">
        <v>5000</v>
      </c>
      <c r="AK310" s="374">
        <v>203</v>
      </c>
      <c r="AL310" s="374"/>
      <c r="AM310" s="374">
        <v>4.1000000000000003E-3</v>
      </c>
      <c r="AN310" s="374">
        <v>40</v>
      </c>
      <c r="AO310" s="374">
        <v>1007</v>
      </c>
      <c r="AP310" s="374"/>
      <c r="AQ310" s="374" t="s">
        <v>1880</v>
      </c>
      <c r="AR310" s="374" t="s">
        <v>1065</v>
      </c>
      <c r="AS310" s="374" t="s">
        <v>1066</v>
      </c>
      <c r="AT310" s="374" t="s">
        <v>1067</v>
      </c>
      <c r="AU310" s="374" t="s">
        <v>1055</v>
      </c>
      <c r="AV310" s="374" t="s">
        <v>1056</v>
      </c>
      <c r="AW310" s="374" t="s">
        <v>1057</v>
      </c>
      <c r="AX310" s="374" t="s">
        <v>195</v>
      </c>
      <c r="BB310"/>
      <c r="BC310" t="s">
        <v>1340</v>
      </c>
      <c r="BD310" s="428" t="s">
        <v>1259</v>
      </c>
    </row>
    <row r="311" spans="3:56" x14ac:dyDescent="0.3">
      <c r="C311" s="374" t="s">
        <v>188</v>
      </c>
      <c r="D311" s="374">
        <v>4.0999999999999996</v>
      </c>
      <c r="E311" s="374">
        <v>20150204</v>
      </c>
      <c r="F311" s="374" t="s">
        <v>1047</v>
      </c>
      <c r="G311" s="374" t="s">
        <v>1047</v>
      </c>
      <c r="H311" s="374">
        <v>3</v>
      </c>
      <c r="I311" s="374">
        <v>180482</v>
      </c>
      <c r="J311" s="374">
        <v>12</v>
      </c>
      <c r="K311" s="374"/>
      <c r="L311" s="374"/>
      <c r="M311" s="374" t="s">
        <v>250</v>
      </c>
      <c r="N311" s="374" t="s">
        <v>1879</v>
      </c>
      <c r="O311" s="374">
        <v>1</v>
      </c>
      <c r="P311" s="374">
        <v>3</v>
      </c>
      <c r="Q311" s="374">
        <v>2008</v>
      </c>
      <c r="R311" s="374">
        <v>20090519</v>
      </c>
      <c r="S311" s="374">
        <v>20090608</v>
      </c>
      <c r="T311" s="374" t="s">
        <v>1061</v>
      </c>
      <c r="U311" s="374" t="s">
        <v>1062</v>
      </c>
      <c r="V311" s="374" t="s">
        <v>1063</v>
      </c>
      <c r="W311" s="374" t="s">
        <v>191</v>
      </c>
      <c r="X311" s="374" t="s">
        <v>192</v>
      </c>
      <c r="Y311" s="374" t="s">
        <v>193</v>
      </c>
      <c r="Z311" s="374"/>
      <c r="AA311" s="374">
        <v>5.2</v>
      </c>
      <c r="AB311" s="374"/>
      <c r="AC311" s="374" t="s">
        <v>195</v>
      </c>
      <c r="AD311" s="374">
        <v>5000</v>
      </c>
      <c r="AE311" s="374">
        <v>49693</v>
      </c>
      <c r="AF311" s="374"/>
      <c r="AG311" s="374"/>
      <c r="AH311" s="374">
        <v>0</v>
      </c>
      <c r="AI311" s="374">
        <v>236475</v>
      </c>
      <c r="AJ311" s="374">
        <v>5000</v>
      </c>
      <c r="AK311" s="374">
        <v>305</v>
      </c>
      <c r="AL311" s="374"/>
      <c r="AM311" s="374">
        <v>6.1000000000000004E-3</v>
      </c>
      <c r="AN311" s="374">
        <v>41</v>
      </c>
      <c r="AO311" s="374">
        <v>1000</v>
      </c>
      <c r="AP311" s="374"/>
      <c r="AQ311" s="374" t="s">
        <v>1881</v>
      </c>
      <c r="AR311" s="374" t="s">
        <v>1065</v>
      </c>
      <c r="AS311" s="374" t="s">
        <v>1066</v>
      </c>
      <c r="AT311" s="374" t="s">
        <v>1067</v>
      </c>
      <c r="AU311" s="374" t="s">
        <v>1055</v>
      </c>
      <c r="AV311" s="374" t="s">
        <v>1056</v>
      </c>
      <c r="AW311" s="374" t="s">
        <v>1057</v>
      </c>
      <c r="AX311" s="374" t="s">
        <v>195</v>
      </c>
      <c r="BB311"/>
      <c r="BC311" t="s">
        <v>1340</v>
      </c>
      <c r="BD311" s="428" t="s">
        <v>1260</v>
      </c>
    </row>
    <row r="312" spans="3:56" x14ac:dyDescent="0.3">
      <c r="C312" s="374" t="s">
        <v>188</v>
      </c>
      <c r="D312" s="374">
        <v>4.0999999999999996</v>
      </c>
      <c r="E312" s="374">
        <v>20150204</v>
      </c>
      <c r="F312" s="374" t="s">
        <v>1047</v>
      </c>
      <c r="G312" s="374" t="s">
        <v>1047</v>
      </c>
      <c r="H312" s="374">
        <v>3</v>
      </c>
      <c r="I312" s="374">
        <v>180484</v>
      </c>
      <c r="J312" s="374">
        <v>12</v>
      </c>
      <c r="K312" s="374"/>
      <c r="L312" s="374"/>
      <c r="M312" s="374"/>
      <c r="N312" s="374"/>
      <c r="O312" s="374">
        <v>1</v>
      </c>
      <c r="P312" s="374">
        <v>3</v>
      </c>
      <c r="Q312" s="374">
        <v>2008</v>
      </c>
      <c r="R312" s="374">
        <v>20090608</v>
      </c>
      <c r="S312" s="374">
        <v>20090608</v>
      </c>
      <c r="T312" s="374" t="s">
        <v>1048</v>
      </c>
      <c r="U312" s="374" t="s">
        <v>1049</v>
      </c>
      <c r="V312" s="374" t="s">
        <v>1050</v>
      </c>
      <c r="W312" s="374" t="s">
        <v>191</v>
      </c>
      <c r="X312" s="374" t="s">
        <v>192</v>
      </c>
      <c r="Y312" s="374" t="s">
        <v>193</v>
      </c>
      <c r="Z312" s="374"/>
      <c r="AA312" s="374">
        <v>6</v>
      </c>
      <c r="AB312" s="374">
        <v>82</v>
      </c>
      <c r="AC312" s="374" t="s">
        <v>195</v>
      </c>
      <c r="AD312" s="374">
        <v>5000</v>
      </c>
      <c r="AE312" s="374">
        <v>55246</v>
      </c>
      <c r="AF312" s="374"/>
      <c r="AG312" s="374"/>
      <c r="AH312" s="374">
        <v>0</v>
      </c>
      <c r="AI312" s="374">
        <v>26279</v>
      </c>
      <c r="AJ312" s="374">
        <v>5000</v>
      </c>
      <c r="AK312" s="374">
        <v>729</v>
      </c>
      <c r="AL312" s="374" t="s">
        <v>214</v>
      </c>
      <c r="AM312" s="374">
        <v>1.2999999999999999E-2</v>
      </c>
      <c r="AN312" s="374">
        <v>1</v>
      </c>
      <c r="AO312" s="374">
        <v>307</v>
      </c>
      <c r="AP312" s="374"/>
      <c r="AQ312" s="374" t="s">
        <v>1882</v>
      </c>
      <c r="AR312" s="374" t="s">
        <v>1052</v>
      </c>
      <c r="AS312" s="374" t="s">
        <v>1053</v>
      </c>
      <c r="AT312" s="374" t="s">
        <v>1054</v>
      </c>
      <c r="AU312" s="374" t="s">
        <v>1055</v>
      </c>
      <c r="AV312" s="374" t="s">
        <v>1056</v>
      </c>
      <c r="AW312" s="374" t="s">
        <v>1057</v>
      </c>
      <c r="AX312" s="374" t="s">
        <v>195</v>
      </c>
      <c r="BB312"/>
      <c r="BC312" t="s">
        <v>1340</v>
      </c>
      <c r="BD312" s="428" t="s">
        <v>1261</v>
      </c>
    </row>
    <row r="313" spans="3:56" x14ac:dyDescent="0.3">
      <c r="C313" s="374" t="s">
        <v>188</v>
      </c>
      <c r="D313" s="374">
        <v>4.0999999999999996</v>
      </c>
      <c r="E313" s="374">
        <v>20150204</v>
      </c>
      <c r="F313" s="374" t="s">
        <v>1047</v>
      </c>
      <c r="G313" s="374" t="s">
        <v>1047</v>
      </c>
      <c r="H313" s="374">
        <v>3</v>
      </c>
      <c r="I313" s="374">
        <v>180485</v>
      </c>
      <c r="J313" s="374">
        <v>12</v>
      </c>
      <c r="K313" s="374"/>
      <c r="L313" s="374"/>
      <c r="M313" s="374"/>
      <c r="N313" s="374"/>
      <c r="O313" s="374">
        <v>1</v>
      </c>
      <c r="P313" s="374">
        <v>3</v>
      </c>
      <c r="Q313" s="374">
        <v>2008</v>
      </c>
      <c r="R313" s="374">
        <v>20090608</v>
      </c>
      <c r="S313" s="374">
        <v>20090608</v>
      </c>
      <c r="T313" s="374" t="s">
        <v>1048</v>
      </c>
      <c r="U313" s="374" t="s">
        <v>1049</v>
      </c>
      <c r="V313" s="374" t="s">
        <v>1050</v>
      </c>
      <c r="W313" s="374" t="s">
        <v>191</v>
      </c>
      <c r="X313" s="374" t="s">
        <v>192</v>
      </c>
      <c r="Y313" s="374" t="s">
        <v>193</v>
      </c>
      <c r="Z313" s="374"/>
      <c r="AA313" s="374">
        <v>6</v>
      </c>
      <c r="AB313" s="374">
        <v>82</v>
      </c>
      <c r="AC313" s="374" t="s">
        <v>195</v>
      </c>
      <c r="AD313" s="374">
        <v>5000</v>
      </c>
      <c r="AE313" s="374">
        <v>54343</v>
      </c>
      <c r="AF313" s="374"/>
      <c r="AG313" s="374"/>
      <c r="AH313" s="374">
        <v>0</v>
      </c>
      <c r="AI313" s="374">
        <v>25849</v>
      </c>
      <c r="AJ313" s="374">
        <v>5000</v>
      </c>
      <c r="AK313" s="374">
        <v>717</v>
      </c>
      <c r="AL313" s="374" t="s">
        <v>214</v>
      </c>
      <c r="AM313" s="374">
        <v>1.2999999999999999E-2</v>
      </c>
      <c r="AN313" s="374">
        <v>1</v>
      </c>
      <c r="AO313" s="374">
        <v>307</v>
      </c>
      <c r="AP313" s="374"/>
      <c r="AQ313" s="374" t="s">
        <v>1883</v>
      </c>
      <c r="AR313" s="374" t="s">
        <v>1052</v>
      </c>
      <c r="AS313" s="374" t="s">
        <v>1053</v>
      </c>
      <c r="AT313" s="374" t="s">
        <v>1054</v>
      </c>
      <c r="AU313" s="374" t="s">
        <v>1055</v>
      </c>
      <c r="AV313" s="374" t="s">
        <v>1056</v>
      </c>
      <c r="AW313" s="374" t="s">
        <v>1057</v>
      </c>
      <c r="AX313" s="374" t="s">
        <v>195</v>
      </c>
      <c r="BB313"/>
      <c r="BC313" t="s">
        <v>1340</v>
      </c>
      <c r="BD313" s="428" t="s">
        <v>1262</v>
      </c>
    </row>
    <row r="314" spans="3:56" x14ac:dyDescent="0.3">
      <c r="C314" s="374" t="s">
        <v>188</v>
      </c>
      <c r="D314" s="374">
        <v>4.0999999999999996</v>
      </c>
      <c r="E314" s="374">
        <v>20150204</v>
      </c>
      <c r="F314" s="374" t="s">
        <v>1047</v>
      </c>
      <c r="G314" s="374" t="s">
        <v>1047</v>
      </c>
      <c r="H314" s="374">
        <v>3</v>
      </c>
      <c r="I314" s="374">
        <v>180486</v>
      </c>
      <c r="J314" s="374">
        <v>12</v>
      </c>
      <c r="K314" s="374"/>
      <c r="L314" s="374"/>
      <c r="M314" s="374"/>
      <c r="N314" s="374"/>
      <c r="O314" s="374">
        <v>1</v>
      </c>
      <c r="P314" s="374">
        <v>3</v>
      </c>
      <c r="Q314" s="374">
        <v>2008</v>
      </c>
      <c r="R314" s="374">
        <v>20090608</v>
      </c>
      <c r="S314" s="374">
        <v>20090608</v>
      </c>
      <c r="T314" s="374" t="s">
        <v>1048</v>
      </c>
      <c r="U314" s="374" t="s">
        <v>1049</v>
      </c>
      <c r="V314" s="374" t="s">
        <v>1050</v>
      </c>
      <c r="W314" s="374" t="s">
        <v>191</v>
      </c>
      <c r="X314" s="374" t="s">
        <v>192</v>
      </c>
      <c r="Y314" s="374" t="s">
        <v>193</v>
      </c>
      <c r="Z314" s="374"/>
      <c r="AA314" s="374">
        <v>6</v>
      </c>
      <c r="AB314" s="374">
        <v>82</v>
      </c>
      <c r="AC314" s="374" t="s">
        <v>195</v>
      </c>
      <c r="AD314" s="374">
        <v>5000</v>
      </c>
      <c r="AE314" s="374">
        <v>53273</v>
      </c>
      <c r="AF314" s="374"/>
      <c r="AG314" s="374"/>
      <c r="AH314" s="374">
        <v>0</v>
      </c>
      <c r="AI314" s="374">
        <v>25341</v>
      </c>
      <c r="AJ314" s="374">
        <v>5000</v>
      </c>
      <c r="AK314" s="374">
        <v>703</v>
      </c>
      <c r="AL314" s="374" t="s">
        <v>214</v>
      </c>
      <c r="AM314" s="374">
        <v>1.2999999999999999E-2</v>
      </c>
      <c r="AN314" s="374">
        <v>1</v>
      </c>
      <c r="AO314" s="374">
        <v>307</v>
      </c>
      <c r="AP314" s="374"/>
      <c r="AQ314" s="374" t="s">
        <v>1884</v>
      </c>
      <c r="AR314" s="374" t="s">
        <v>1052</v>
      </c>
      <c r="AS314" s="374" t="s">
        <v>1053</v>
      </c>
      <c r="AT314" s="374" t="s">
        <v>1054</v>
      </c>
      <c r="AU314" s="374" t="s">
        <v>1055</v>
      </c>
      <c r="AV314" s="374" t="s">
        <v>1056</v>
      </c>
      <c r="AW314" s="374" t="s">
        <v>1057</v>
      </c>
      <c r="AX314" s="374" t="s">
        <v>195</v>
      </c>
      <c r="BB314"/>
      <c r="BC314" t="s">
        <v>1340</v>
      </c>
      <c r="BD314" s="428" t="s">
        <v>1263</v>
      </c>
    </row>
    <row r="315" spans="3:56" x14ac:dyDescent="0.3">
      <c r="C315" s="374" t="s">
        <v>188</v>
      </c>
      <c r="D315" s="374">
        <v>4.0999999999999996</v>
      </c>
      <c r="E315" s="374">
        <v>20150204</v>
      </c>
      <c r="F315" s="374" t="s">
        <v>1047</v>
      </c>
      <c r="G315" s="374" t="s">
        <v>1047</v>
      </c>
      <c r="H315" s="374">
        <v>3</v>
      </c>
      <c r="I315" s="374">
        <v>180487</v>
      </c>
      <c r="J315" s="374">
        <v>12</v>
      </c>
      <c r="K315" s="374"/>
      <c r="L315" s="374"/>
      <c r="M315" s="374"/>
      <c r="N315" s="374"/>
      <c r="O315" s="374">
        <v>1</v>
      </c>
      <c r="P315" s="374">
        <v>3</v>
      </c>
      <c r="Q315" s="374">
        <v>2008</v>
      </c>
      <c r="R315" s="374">
        <v>20090608</v>
      </c>
      <c r="S315" s="374">
        <v>20090608</v>
      </c>
      <c r="T315" s="374" t="s">
        <v>1048</v>
      </c>
      <c r="U315" s="374" t="s">
        <v>1049</v>
      </c>
      <c r="V315" s="374" t="s">
        <v>1050</v>
      </c>
      <c r="W315" s="374" t="s">
        <v>191</v>
      </c>
      <c r="X315" s="374" t="s">
        <v>192</v>
      </c>
      <c r="Y315" s="374" t="s">
        <v>193</v>
      </c>
      <c r="Z315" s="374"/>
      <c r="AA315" s="374">
        <v>6</v>
      </c>
      <c r="AB315" s="374">
        <v>82</v>
      </c>
      <c r="AC315" s="374" t="s">
        <v>195</v>
      </c>
      <c r="AD315" s="374">
        <v>5000</v>
      </c>
      <c r="AE315" s="374">
        <v>32558</v>
      </c>
      <c r="AF315" s="374"/>
      <c r="AG315" s="374"/>
      <c r="AH315" s="374">
        <v>0</v>
      </c>
      <c r="AI315" s="374">
        <v>15550</v>
      </c>
      <c r="AJ315" s="374">
        <v>5000</v>
      </c>
      <c r="AK315" s="374">
        <v>565</v>
      </c>
      <c r="AL315" s="374" t="s">
        <v>214</v>
      </c>
      <c r="AM315" s="374">
        <v>1.7100000000000001E-2</v>
      </c>
      <c r="AN315" s="374">
        <v>1</v>
      </c>
      <c r="AO315" s="374">
        <v>176</v>
      </c>
      <c r="AP315" s="374"/>
      <c r="AQ315" s="374" t="s">
        <v>1885</v>
      </c>
      <c r="AR315" s="374" t="s">
        <v>1052</v>
      </c>
      <c r="AS315" s="374" t="s">
        <v>1053</v>
      </c>
      <c r="AT315" s="374" t="s">
        <v>1054</v>
      </c>
      <c r="AU315" s="374" t="s">
        <v>1055</v>
      </c>
      <c r="AV315" s="374" t="s">
        <v>1056</v>
      </c>
      <c r="AW315" s="374" t="s">
        <v>1057</v>
      </c>
      <c r="AX315" s="374" t="s">
        <v>195</v>
      </c>
      <c r="BB315"/>
      <c r="BC315" t="s">
        <v>1340</v>
      </c>
      <c r="BD315" s="428" t="s">
        <v>1264</v>
      </c>
    </row>
    <row r="316" spans="3:56" x14ac:dyDescent="0.3">
      <c r="C316" s="374" t="s">
        <v>188</v>
      </c>
      <c r="D316" s="374">
        <v>4.0999999999999996</v>
      </c>
      <c r="E316" s="374">
        <v>20150204</v>
      </c>
      <c r="F316" s="374" t="s">
        <v>1047</v>
      </c>
      <c r="G316" s="374" t="s">
        <v>1047</v>
      </c>
      <c r="H316" s="374">
        <v>3</v>
      </c>
      <c r="I316" s="374">
        <v>180491</v>
      </c>
      <c r="J316" s="374">
        <v>12</v>
      </c>
      <c r="K316" s="374"/>
      <c r="L316" s="374"/>
      <c r="M316" s="374"/>
      <c r="N316" s="374"/>
      <c r="O316" s="374">
        <v>1</v>
      </c>
      <c r="P316" s="374">
        <v>2</v>
      </c>
      <c r="Q316" s="374">
        <v>2008</v>
      </c>
      <c r="R316" s="374">
        <v>20090529</v>
      </c>
      <c r="S316" s="374">
        <v>20090529</v>
      </c>
      <c r="T316" s="374" t="s">
        <v>1118</v>
      </c>
      <c r="U316" s="374" t="s">
        <v>1119</v>
      </c>
      <c r="V316" s="374" t="s">
        <v>1108</v>
      </c>
      <c r="W316" s="374" t="s">
        <v>191</v>
      </c>
      <c r="X316" s="374" t="s">
        <v>192</v>
      </c>
      <c r="Y316" s="374" t="s">
        <v>193</v>
      </c>
      <c r="Z316" s="374"/>
      <c r="AA316" s="374">
        <v>3.6</v>
      </c>
      <c r="AB316" s="374">
        <v>69</v>
      </c>
      <c r="AC316" s="374" t="s">
        <v>195</v>
      </c>
      <c r="AD316" s="374">
        <v>5000</v>
      </c>
      <c r="AE316" s="374">
        <v>48834</v>
      </c>
      <c r="AF316" s="374"/>
      <c r="AG316" s="374"/>
      <c r="AH316" s="374">
        <v>0</v>
      </c>
      <c r="AI316" s="374">
        <v>49869</v>
      </c>
      <c r="AJ316" s="374">
        <v>5000</v>
      </c>
      <c r="AK316" s="374">
        <v>1293</v>
      </c>
      <c r="AL316" s="374" t="s">
        <v>214</v>
      </c>
      <c r="AM316" s="374">
        <v>2.58E-2</v>
      </c>
      <c r="AN316" s="374">
        <v>16</v>
      </c>
      <c r="AO316" s="374">
        <v>1047</v>
      </c>
      <c r="AP316" s="374"/>
      <c r="AQ316" s="374" t="s">
        <v>1886</v>
      </c>
      <c r="AR316" s="374" t="s">
        <v>1121</v>
      </c>
      <c r="AS316" s="374" t="s">
        <v>1122</v>
      </c>
      <c r="AT316" s="374" t="s">
        <v>1112</v>
      </c>
      <c r="AU316" s="374" t="s">
        <v>1055</v>
      </c>
      <c r="AV316" s="374" t="s">
        <v>1113</v>
      </c>
      <c r="AW316" s="374" t="s">
        <v>1114</v>
      </c>
      <c r="AX316" s="374" t="s">
        <v>195</v>
      </c>
      <c r="BB316"/>
      <c r="BC316" t="s">
        <v>1340</v>
      </c>
      <c r="BD316" s="428" t="s">
        <v>1265</v>
      </c>
    </row>
    <row r="317" spans="3:56" x14ac:dyDescent="0.3">
      <c r="C317" s="374" t="s">
        <v>188</v>
      </c>
      <c r="D317" s="374">
        <v>4.0999999999999996</v>
      </c>
      <c r="E317" s="374">
        <v>20150204</v>
      </c>
      <c r="F317" s="374" t="s">
        <v>1047</v>
      </c>
      <c r="G317" s="374" t="s">
        <v>1047</v>
      </c>
      <c r="H317" s="374">
        <v>3</v>
      </c>
      <c r="I317" s="374">
        <v>180685</v>
      </c>
      <c r="J317" s="374">
        <v>12</v>
      </c>
      <c r="K317" s="374"/>
      <c r="L317" s="374"/>
      <c r="M317" s="374"/>
      <c r="N317" s="374"/>
      <c r="O317" s="374">
        <v>1</v>
      </c>
      <c r="P317" s="374">
        <v>3</v>
      </c>
      <c r="Q317" s="374">
        <v>2008</v>
      </c>
      <c r="R317" s="374">
        <v>20090601</v>
      </c>
      <c r="S317" s="374">
        <v>20090601</v>
      </c>
      <c r="T317" s="374" t="s">
        <v>1080</v>
      </c>
      <c r="U317" s="374" t="s">
        <v>1081</v>
      </c>
      <c r="V317" s="374" t="s">
        <v>1082</v>
      </c>
      <c r="W317" s="374" t="s">
        <v>191</v>
      </c>
      <c r="X317" s="374" t="s">
        <v>192</v>
      </c>
      <c r="Y317" s="374" t="s">
        <v>193</v>
      </c>
      <c r="Z317" s="374"/>
      <c r="AA317" s="374">
        <v>5</v>
      </c>
      <c r="AB317" s="374">
        <v>75</v>
      </c>
      <c r="AC317" s="374" t="s">
        <v>195</v>
      </c>
      <c r="AD317" s="374">
        <v>5000</v>
      </c>
      <c r="AE317" s="374">
        <v>29723</v>
      </c>
      <c r="AF317" s="374"/>
      <c r="AG317" s="374"/>
      <c r="AH317" s="374">
        <v>0</v>
      </c>
      <c r="AI317" s="374">
        <v>273821</v>
      </c>
      <c r="AJ317" s="374">
        <v>5000</v>
      </c>
      <c r="AK317" s="374">
        <v>51</v>
      </c>
      <c r="AL317" s="374" t="s">
        <v>214</v>
      </c>
      <c r="AM317" s="374">
        <v>1.6999999999999999E-3</v>
      </c>
      <c r="AN317" s="374">
        <v>1</v>
      </c>
      <c r="AO317" s="374">
        <v>580</v>
      </c>
      <c r="AP317" s="374"/>
      <c r="AQ317" s="374" t="s">
        <v>1887</v>
      </c>
      <c r="AR317" s="374" t="s">
        <v>1084</v>
      </c>
      <c r="AS317" s="374" t="s">
        <v>1085</v>
      </c>
      <c r="AT317" s="374" t="s">
        <v>1086</v>
      </c>
      <c r="AU317" s="374" t="s">
        <v>1055</v>
      </c>
      <c r="AV317" s="374" t="s">
        <v>1087</v>
      </c>
      <c r="AW317" s="374" t="s">
        <v>1088</v>
      </c>
      <c r="AX317" s="374" t="s">
        <v>195</v>
      </c>
      <c r="BB317"/>
      <c r="BC317" t="s">
        <v>1340</v>
      </c>
      <c r="BD317" s="428" t="s">
        <v>1266</v>
      </c>
    </row>
    <row r="318" spans="3:56" x14ac:dyDescent="0.3">
      <c r="C318" s="374" t="s">
        <v>188</v>
      </c>
      <c r="D318" s="374">
        <v>4.0999999999999996</v>
      </c>
      <c r="E318" s="374">
        <v>20150204</v>
      </c>
      <c r="F318" s="374" t="s">
        <v>1047</v>
      </c>
      <c r="G318" s="374" t="s">
        <v>1047</v>
      </c>
      <c r="H318" s="374">
        <v>3</v>
      </c>
      <c r="I318" s="374">
        <v>180881</v>
      </c>
      <c r="J318" s="374">
        <v>12</v>
      </c>
      <c r="K318" s="374"/>
      <c r="L318" s="374"/>
      <c r="M318" s="374"/>
      <c r="N318" s="374"/>
      <c r="O318" s="374">
        <v>1</v>
      </c>
      <c r="P318" s="374">
        <v>3</v>
      </c>
      <c r="Q318" s="374">
        <v>2008</v>
      </c>
      <c r="R318" s="374">
        <v>20090601</v>
      </c>
      <c r="S318" s="374">
        <v>20090601</v>
      </c>
      <c r="T318" s="374" t="s">
        <v>1080</v>
      </c>
      <c r="U318" s="374" t="s">
        <v>1081</v>
      </c>
      <c r="V318" s="374" t="s">
        <v>1082</v>
      </c>
      <c r="W318" s="374" t="s">
        <v>191</v>
      </c>
      <c r="X318" s="374" t="s">
        <v>192</v>
      </c>
      <c r="Y318" s="374" t="s">
        <v>193</v>
      </c>
      <c r="Z318" s="374"/>
      <c r="AA318" s="374">
        <v>5</v>
      </c>
      <c r="AB318" s="374">
        <v>75</v>
      </c>
      <c r="AC318" s="374" t="s">
        <v>195</v>
      </c>
      <c r="AD318" s="374">
        <v>5000</v>
      </c>
      <c r="AE318" s="374">
        <v>29929</v>
      </c>
      <c r="AF318" s="374"/>
      <c r="AG318" s="374"/>
      <c r="AH318" s="374">
        <v>0</v>
      </c>
      <c r="AI318" s="374">
        <v>275719</v>
      </c>
      <c r="AJ318" s="374">
        <v>5000</v>
      </c>
      <c r="AK318" s="374">
        <v>52</v>
      </c>
      <c r="AL318" s="374" t="s">
        <v>214</v>
      </c>
      <c r="AM318" s="374">
        <v>1.6999999999999999E-3</v>
      </c>
      <c r="AN318" s="374">
        <v>1</v>
      </c>
      <c r="AO318" s="374">
        <v>580</v>
      </c>
      <c r="AP318" s="374"/>
      <c r="AQ318" s="374" t="s">
        <v>1888</v>
      </c>
      <c r="AR318" s="374" t="s">
        <v>1084</v>
      </c>
      <c r="AS318" s="374" t="s">
        <v>1085</v>
      </c>
      <c r="AT318" s="374" t="s">
        <v>1086</v>
      </c>
      <c r="AU318" s="374" t="s">
        <v>1055</v>
      </c>
      <c r="AV318" s="374" t="s">
        <v>1087</v>
      </c>
      <c r="AW318" s="374" t="s">
        <v>1088</v>
      </c>
      <c r="AX318" s="374" t="s">
        <v>195</v>
      </c>
      <c r="BB318"/>
      <c r="BC318" t="s">
        <v>1340</v>
      </c>
      <c r="BD318" s="428" t="s">
        <v>1267</v>
      </c>
    </row>
    <row r="319" spans="3:56" x14ac:dyDescent="0.3">
      <c r="C319" s="374" t="s">
        <v>188</v>
      </c>
      <c r="D319" s="374">
        <v>4.0999999999999996</v>
      </c>
      <c r="E319" s="374">
        <v>20150204</v>
      </c>
      <c r="F319" s="374" t="s">
        <v>1047</v>
      </c>
      <c r="G319" s="374" t="s">
        <v>1047</v>
      </c>
      <c r="H319" s="374">
        <v>3</v>
      </c>
      <c r="I319" s="374">
        <v>180882</v>
      </c>
      <c r="J319" s="374">
        <v>12</v>
      </c>
      <c r="K319" s="374"/>
      <c r="L319" s="374"/>
      <c r="M319" s="374"/>
      <c r="N319" s="374"/>
      <c r="O319" s="374">
        <v>1</v>
      </c>
      <c r="P319" s="374">
        <v>3</v>
      </c>
      <c r="Q319" s="374">
        <v>2008</v>
      </c>
      <c r="R319" s="374">
        <v>20090601</v>
      </c>
      <c r="S319" s="374">
        <v>20090601</v>
      </c>
      <c r="T319" s="374" t="s">
        <v>1080</v>
      </c>
      <c r="U319" s="374" t="s">
        <v>1081</v>
      </c>
      <c r="V319" s="374" t="s">
        <v>1082</v>
      </c>
      <c r="W319" s="374" t="s">
        <v>191</v>
      </c>
      <c r="X319" s="374" t="s">
        <v>192</v>
      </c>
      <c r="Y319" s="374" t="s">
        <v>193</v>
      </c>
      <c r="Z319" s="374"/>
      <c r="AA319" s="374">
        <v>4.8</v>
      </c>
      <c r="AB319" s="374">
        <v>75</v>
      </c>
      <c r="AC319" s="374" t="s">
        <v>195</v>
      </c>
      <c r="AD319" s="374">
        <v>5000</v>
      </c>
      <c r="AE319" s="374">
        <v>29937</v>
      </c>
      <c r="AF319" s="374"/>
      <c r="AG319" s="374"/>
      <c r="AH319" s="374">
        <v>0</v>
      </c>
      <c r="AI319" s="374">
        <v>345339</v>
      </c>
      <c r="AJ319" s="374">
        <v>5000</v>
      </c>
      <c r="AK319" s="374">
        <v>60</v>
      </c>
      <c r="AL319" s="374" t="s">
        <v>214</v>
      </c>
      <c r="AM319" s="374">
        <v>2E-3</v>
      </c>
      <c r="AN319" s="374">
        <v>1</v>
      </c>
      <c r="AO319" s="374">
        <v>1000</v>
      </c>
      <c r="AP319" s="374"/>
      <c r="AQ319" s="374" t="s">
        <v>1889</v>
      </c>
      <c r="AR319" s="374" t="s">
        <v>1084</v>
      </c>
      <c r="AS319" s="374" t="s">
        <v>1085</v>
      </c>
      <c r="AT319" s="374" t="s">
        <v>1086</v>
      </c>
      <c r="AU319" s="374" t="s">
        <v>1055</v>
      </c>
      <c r="AV319" s="374" t="s">
        <v>1087</v>
      </c>
      <c r="AW319" s="374" t="s">
        <v>1088</v>
      </c>
      <c r="AX319" s="374" t="s">
        <v>195</v>
      </c>
      <c r="BB319"/>
      <c r="BC319" t="s">
        <v>1340</v>
      </c>
      <c r="BD319" s="428" t="s">
        <v>1268</v>
      </c>
    </row>
    <row r="320" spans="3:56" x14ac:dyDescent="0.3">
      <c r="C320" s="374" t="s">
        <v>188</v>
      </c>
      <c r="D320" s="374">
        <v>4.0999999999999996</v>
      </c>
      <c r="E320" s="374">
        <v>20150204</v>
      </c>
      <c r="F320" s="374" t="s">
        <v>1047</v>
      </c>
      <c r="G320" s="374" t="s">
        <v>1047</v>
      </c>
      <c r="H320" s="374">
        <v>3</v>
      </c>
      <c r="I320" s="374">
        <v>180883</v>
      </c>
      <c r="J320" s="374">
        <v>12</v>
      </c>
      <c r="K320" s="374"/>
      <c r="L320" s="374"/>
      <c r="M320" s="374"/>
      <c r="N320" s="374"/>
      <c r="O320" s="374">
        <v>1</v>
      </c>
      <c r="P320" s="374">
        <v>3</v>
      </c>
      <c r="Q320" s="374">
        <v>2008</v>
      </c>
      <c r="R320" s="374">
        <v>20090601</v>
      </c>
      <c r="S320" s="374">
        <v>20090601</v>
      </c>
      <c r="T320" s="374" t="s">
        <v>1080</v>
      </c>
      <c r="U320" s="374" t="s">
        <v>1081</v>
      </c>
      <c r="V320" s="374" t="s">
        <v>1082</v>
      </c>
      <c r="W320" s="374" t="s">
        <v>191</v>
      </c>
      <c r="X320" s="374" t="s">
        <v>192</v>
      </c>
      <c r="Y320" s="374" t="s">
        <v>193</v>
      </c>
      <c r="Z320" s="374"/>
      <c r="AA320" s="374">
        <v>4.8</v>
      </c>
      <c r="AB320" s="374">
        <v>75</v>
      </c>
      <c r="AC320" s="374" t="s">
        <v>195</v>
      </c>
      <c r="AD320" s="374">
        <v>5000</v>
      </c>
      <c r="AE320" s="374">
        <v>29337</v>
      </c>
      <c r="AF320" s="374"/>
      <c r="AG320" s="374"/>
      <c r="AH320" s="374">
        <v>0</v>
      </c>
      <c r="AI320" s="374">
        <v>338421</v>
      </c>
      <c r="AJ320" s="374">
        <v>5000</v>
      </c>
      <c r="AK320" s="374">
        <v>59</v>
      </c>
      <c r="AL320" s="374" t="s">
        <v>214</v>
      </c>
      <c r="AM320" s="374">
        <v>2E-3</v>
      </c>
      <c r="AN320" s="374">
        <v>1</v>
      </c>
      <c r="AO320" s="374">
        <v>1000</v>
      </c>
      <c r="AP320" s="374"/>
      <c r="AQ320" s="374" t="s">
        <v>1890</v>
      </c>
      <c r="AR320" s="374" t="s">
        <v>1084</v>
      </c>
      <c r="AS320" s="374" t="s">
        <v>1085</v>
      </c>
      <c r="AT320" s="374" t="s">
        <v>1086</v>
      </c>
      <c r="AU320" s="374" t="s">
        <v>1055</v>
      </c>
      <c r="AV320" s="374" t="s">
        <v>1087</v>
      </c>
      <c r="AW320" s="374" t="s">
        <v>1088</v>
      </c>
      <c r="AX320" s="374" t="s">
        <v>195</v>
      </c>
      <c r="BB320"/>
      <c r="BC320" t="s">
        <v>1340</v>
      </c>
      <c r="BD320" s="428" t="s">
        <v>1269</v>
      </c>
    </row>
    <row r="321" spans="3:56" x14ac:dyDescent="0.3">
      <c r="C321" s="374" t="s">
        <v>188</v>
      </c>
      <c r="D321" s="374">
        <v>4.0999999999999996</v>
      </c>
      <c r="E321" s="374">
        <v>20150204</v>
      </c>
      <c r="F321" s="374" t="s">
        <v>1047</v>
      </c>
      <c r="G321" s="374" t="s">
        <v>1047</v>
      </c>
      <c r="H321" s="374">
        <v>3</v>
      </c>
      <c r="I321" s="374">
        <v>180884</v>
      </c>
      <c r="J321" s="374">
        <v>12</v>
      </c>
      <c r="K321" s="374"/>
      <c r="L321" s="374"/>
      <c r="M321" s="374"/>
      <c r="N321" s="374"/>
      <c r="O321" s="374">
        <v>1</v>
      </c>
      <c r="P321" s="374">
        <v>3</v>
      </c>
      <c r="Q321" s="374">
        <v>2008</v>
      </c>
      <c r="R321" s="374">
        <v>20090601</v>
      </c>
      <c r="S321" s="374">
        <v>20090601</v>
      </c>
      <c r="T321" s="374" t="s">
        <v>1080</v>
      </c>
      <c r="U321" s="374" t="s">
        <v>1081</v>
      </c>
      <c r="V321" s="374" t="s">
        <v>1082</v>
      </c>
      <c r="W321" s="374" t="s">
        <v>191</v>
      </c>
      <c r="X321" s="374" t="s">
        <v>192</v>
      </c>
      <c r="Y321" s="374" t="s">
        <v>193</v>
      </c>
      <c r="Z321" s="374"/>
      <c r="AA321" s="374">
        <v>4.4000000000000004</v>
      </c>
      <c r="AB321" s="374">
        <v>73</v>
      </c>
      <c r="AC321" s="374" t="s">
        <v>195</v>
      </c>
      <c r="AD321" s="374">
        <v>5000</v>
      </c>
      <c r="AE321" s="374">
        <v>29936</v>
      </c>
      <c r="AF321" s="374"/>
      <c r="AG321" s="374"/>
      <c r="AH321" s="374">
        <v>0</v>
      </c>
      <c r="AI321" s="374">
        <v>342082</v>
      </c>
      <c r="AJ321" s="374">
        <v>5000</v>
      </c>
      <c r="AK321" s="374">
        <v>60</v>
      </c>
      <c r="AL321" s="374" t="s">
        <v>214</v>
      </c>
      <c r="AM321" s="374">
        <v>2E-3</v>
      </c>
      <c r="AN321" s="374">
        <v>1</v>
      </c>
      <c r="AO321" s="374">
        <v>1000</v>
      </c>
      <c r="AP321" s="374"/>
      <c r="AQ321" s="374" t="s">
        <v>1891</v>
      </c>
      <c r="AR321" s="374" t="s">
        <v>1084</v>
      </c>
      <c r="AS321" s="374" t="s">
        <v>1085</v>
      </c>
      <c r="AT321" s="374" t="s">
        <v>1086</v>
      </c>
      <c r="AU321" s="374" t="s">
        <v>1055</v>
      </c>
      <c r="AV321" s="374" t="s">
        <v>1087</v>
      </c>
      <c r="AW321" s="374" t="s">
        <v>1088</v>
      </c>
      <c r="AX321" s="374" t="s">
        <v>195</v>
      </c>
      <c r="BB321"/>
      <c r="BC321" t="s">
        <v>1340</v>
      </c>
      <c r="BD321" s="428" t="s">
        <v>1270</v>
      </c>
    </row>
    <row r="322" spans="3:56" x14ac:dyDescent="0.3">
      <c r="C322" s="374" t="s">
        <v>188</v>
      </c>
      <c r="D322" s="374">
        <v>4.0999999999999996</v>
      </c>
      <c r="E322" s="374">
        <v>20150204</v>
      </c>
      <c r="F322" s="374" t="s">
        <v>1047</v>
      </c>
      <c r="G322" s="374" t="s">
        <v>1047</v>
      </c>
      <c r="H322" s="374">
        <v>3</v>
      </c>
      <c r="I322" s="374">
        <v>180885</v>
      </c>
      <c r="J322" s="374">
        <v>12</v>
      </c>
      <c r="K322" s="374"/>
      <c r="L322" s="374"/>
      <c r="M322" s="374"/>
      <c r="N322" s="374"/>
      <c r="O322" s="374">
        <v>1</v>
      </c>
      <c r="P322" s="374">
        <v>3</v>
      </c>
      <c r="Q322" s="374">
        <v>2008</v>
      </c>
      <c r="R322" s="374">
        <v>20090601</v>
      </c>
      <c r="S322" s="374">
        <v>20090601</v>
      </c>
      <c r="T322" s="374" t="s">
        <v>1080</v>
      </c>
      <c r="U322" s="374" t="s">
        <v>1081</v>
      </c>
      <c r="V322" s="374" t="s">
        <v>1082</v>
      </c>
      <c r="W322" s="374" t="s">
        <v>191</v>
      </c>
      <c r="X322" s="374" t="s">
        <v>192</v>
      </c>
      <c r="Y322" s="374" t="s">
        <v>193</v>
      </c>
      <c r="Z322" s="374"/>
      <c r="AA322" s="374">
        <v>4.4000000000000004</v>
      </c>
      <c r="AB322" s="374">
        <v>73</v>
      </c>
      <c r="AC322" s="374" t="s">
        <v>195</v>
      </c>
      <c r="AD322" s="374">
        <v>5000</v>
      </c>
      <c r="AE322" s="374">
        <v>30052</v>
      </c>
      <c r="AF322" s="374"/>
      <c r="AG322" s="374"/>
      <c r="AH322" s="374">
        <v>0</v>
      </c>
      <c r="AI322" s="374">
        <v>343413</v>
      </c>
      <c r="AJ322" s="374">
        <v>5000</v>
      </c>
      <c r="AK322" s="374">
        <v>60</v>
      </c>
      <c r="AL322" s="374" t="s">
        <v>214</v>
      </c>
      <c r="AM322" s="374">
        <v>2E-3</v>
      </c>
      <c r="AN322" s="374">
        <v>1</v>
      </c>
      <c r="AO322" s="374">
        <v>1000</v>
      </c>
      <c r="AP322" s="374"/>
      <c r="AQ322" s="374" t="s">
        <v>1892</v>
      </c>
      <c r="AR322" s="374" t="s">
        <v>1084</v>
      </c>
      <c r="AS322" s="374" t="s">
        <v>1085</v>
      </c>
      <c r="AT322" s="374" t="s">
        <v>1086</v>
      </c>
      <c r="AU322" s="374" t="s">
        <v>1055</v>
      </c>
      <c r="AV322" s="374" t="s">
        <v>1087</v>
      </c>
      <c r="AW322" s="374" t="s">
        <v>1088</v>
      </c>
      <c r="AX322" s="374" t="s">
        <v>195</v>
      </c>
      <c r="BB322"/>
      <c r="BC322" t="s">
        <v>1340</v>
      </c>
      <c r="BD322" s="428" t="s">
        <v>1271</v>
      </c>
    </row>
    <row r="323" spans="3:56" x14ac:dyDescent="0.3">
      <c r="C323" s="374" t="s">
        <v>188</v>
      </c>
      <c r="D323" s="374">
        <v>4.0999999999999996</v>
      </c>
      <c r="E323" s="374">
        <v>20150204</v>
      </c>
      <c r="F323" s="374" t="s">
        <v>1047</v>
      </c>
      <c r="G323" s="374" t="s">
        <v>1047</v>
      </c>
      <c r="H323" s="374">
        <v>3</v>
      </c>
      <c r="I323" s="374">
        <v>180965</v>
      </c>
      <c r="J323" s="374">
        <v>12</v>
      </c>
      <c r="K323" s="374"/>
      <c r="L323" s="374"/>
      <c r="M323" s="374"/>
      <c r="N323" s="374"/>
      <c r="O323" s="374">
        <v>1</v>
      </c>
      <c r="P323" s="374">
        <v>1</v>
      </c>
      <c r="Q323" s="374">
        <v>2008</v>
      </c>
      <c r="R323" s="374">
        <v>20100414</v>
      </c>
      <c r="S323" s="374">
        <v>20100414</v>
      </c>
      <c r="T323" s="374" t="s">
        <v>1195</v>
      </c>
      <c r="U323" s="374" t="s">
        <v>1196</v>
      </c>
      <c r="V323" s="374" t="s">
        <v>1197</v>
      </c>
      <c r="W323" s="374" t="s">
        <v>1198</v>
      </c>
      <c r="X323" s="374" t="s">
        <v>192</v>
      </c>
      <c r="Y323" s="374" t="s">
        <v>193</v>
      </c>
      <c r="Z323" s="374"/>
      <c r="AA323" s="374">
        <v>17.47</v>
      </c>
      <c r="AB323" s="374">
        <v>114</v>
      </c>
      <c r="AC323" s="374" t="s">
        <v>195</v>
      </c>
      <c r="AD323" s="374">
        <v>5000</v>
      </c>
      <c r="AE323" s="374">
        <v>53511</v>
      </c>
      <c r="AF323" s="374"/>
      <c r="AG323" s="374"/>
      <c r="AH323" s="374">
        <v>5000</v>
      </c>
      <c r="AI323" s="374">
        <v>367</v>
      </c>
      <c r="AJ323" s="374"/>
      <c r="AK323" s="374"/>
      <c r="AL323" s="374" t="s">
        <v>316</v>
      </c>
      <c r="AM323" s="374">
        <v>6.6299999999999998E-2</v>
      </c>
      <c r="AN323" s="374">
        <v>30</v>
      </c>
      <c r="AO323" s="374">
        <v>422</v>
      </c>
      <c r="AP323" s="374"/>
      <c r="AQ323" s="374"/>
      <c r="AR323" s="374" t="s">
        <v>1200</v>
      </c>
      <c r="AS323" s="374" t="s">
        <v>1201</v>
      </c>
      <c r="AT323" s="374" t="s">
        <v>1202</v>
      </c>
      <c r="AU323" s="374" t="s">
        <v>1055</v>
      </c>
      <c r="AV323" s="374" t="s">
        <v>1056</v>
      </c>
      <c r="AW323" s="374" t="s">
        <v>1203</v>
      </c>
      <c r="AX323" s="374" t="s">
        <v>195</v>
      </c>
      <c r="BB323"/>
      <c r="BC323" t="s">
        <v>1340</v>
      </c>
      <c r="BD323" s="428" t="s">
        <v>1272</v>
      </c>
    </row>
    <row r="324" spans="3:56" x14ac:dyDescent="0.3">
      <c r="C324" s="374" t="s">
        <v>188</v>
      </c>
      <c r="D324" s="374">
        <v>4.0999999999999996</v>
      </c>
      <c r="E324" s="374">
        <v>20150204</v>
      </c>
      <c r="F324" s="374" t="s">
        <v>1047</v>
      </c>
      <c r="G324" s="374" t="s">
        <v>1047</v>
      </c>
      <c r="H324" s="374">
        <v>3</v>
      </c>
      <c r="I324" s="374">
        <v>180966</v>
      </c>
      <c r="J324" s="374">
        <v>12</v>
      </c>
      <c r="K324" s="374"/>
      <c r="L324" s="374"/>
      <c r="M324" s="374"/>
      <c r="N324" s="374"/>
      <c r="O324" s="374">
        <v>1</v>
      </c>
      <c r="P324" s="374">
        <v>1</v>
      </c>
      <c r="Q324" s="374">
        <v>2008</v>
      </c>
      <c r="R324" s="374">
        <v>20100414</v>
      </c>
      <c r="S324" s="374">
        <v>20100414</v>
      </c>
      <c r="T324" s="374" t="s">
        <v>1195</v>
      </c>
      <c r="U324" s="374" t="s">
        <v>1196</v>
      </c>
      <c r="V324" s="374" t="s">
        <v>1197</v>
      </c>
      <c r="W324" s="374" t="s">
        <v>1198</v>
      </c>
      <c r="X324" s="374" t="s">
        <v>192</v>
      </c>
      <c r="Y324" s="374" t="s">
        <v>193</v>
      </c>
      <c r="Z324" s="374"/>
      <c r="AA324" s="374">
        <v>17.07</v>
      </c>
      <c r="AB324" s="374">
        <v>113</v>
      </c>
      <c r="AC324" s="374" t="s">
        <v>195</v>
      </c>
      <c r="AD324" s="374">
        <v>5000</v>
      </c>
      <c r="AE324" s="374">
        <v>49256</v>
      </c>
      <c r="AF324" s="374"/>
      <c r="AG324" s="374"/>
      <c r="AH324" s="374">
        <v>5000</v>
      </c>
      <c r="AI324" s="374">
        <v>3468</v>
      </c>
      <c r="AJ324" s="374"/>
      <c r="AK324" s="374"/>
      <c r="AL324" s="374" t="s">
        <v>316</v>
      </c>
      <c r="AM324" s="374">
        <v>6.7999999999999996E-3</v>
      </c>
      <c r="AN324" s="374">
        <v>30</v>
      </c>
      <c r="AO324" s="374">
        <v>443</v>
      </c>
      <c r="AP324" s="374"/>
      <c r="AQ324" s="374"/>
      <c r="AR324" s="374" t="s">
        <v>1200</v>
      </c>
      <c r="AS324" s="374" t="s">
        <v>1201</v>
      </c>
      <c r="AT324" s="374" t="s">
        <v>1202</v>
      </c>
      <c r="AU324" s="374" t="s">
        <v>1055</v>
      </c>
      <c r="AV324" s="374" t="s">
        <v>1056</v>
      </c>
      <c r="AW324" s="374" t="s">
        <v>1203</v>
      </c>
      <c r="AX324" s="374" t="s">
        <v>195</v>
      </c>
      <c r="BB324"/>
      <c r="BC324" t="s">
        <v>1340</v>
      </c>
      <c r="BD324" s="428" t="s">
        <v>1273</v>
      </c>
    </row>
    <row r="325" spans="3:56" x14ac:dyDescent="0.3">
      <c r="C325" s="374" t="s">
        <v>188</v>
      </c>
      <c r="D325" s="374">
        <v>4.0999999999999996</v>
      </c>
      <c r="E325" s="374">
        <v>20150204</v>
      </c>
      <c r="F325" s="374" t="s">
        <v>1047</v>
      </c>
      <c r="G325" s="374" t="s">
        <v>1047</v>
      </c>
      <c r="H325" s="374">
        <v>3</v>
      </c>
      <c r="I325" s="374">
        <v>180990</v>
      </c>
      <c r="J325" s="374">
        <v>12</v>
      </c>
      <c r="K325" s="374"/>
      <c r="L325" s="374"/>
      <c r="M325" s="374"/>
      <c r="N325" s="374"/>
      <c r="O325" s="374">
        <v>1</v>
      </c>
      <c r="P325" s="374">
        <v>1</v>
      </c>
      <c r="Q325" s="374">
        <v>2008</v>
      </c>
      <c r="R325" s="374">
        <v>20100410</v>
      </c>
      <c r="S325" s="374">
        <v>20100420</v>
      </c>
      <c r="T325" s="374" t="s">
        <v>1195</v>
      </c>
      <c r="U325" s="374" t="s">
        <v>1196</v>
      </c>
      <c r="V325" s="374" t="s">
        <v>1197</v>
      </c>
      <c r="W325" s="374" t="s">
        <v>1198</v>
      </c>
      <c r="X325" s="374" t="s">
        <v>192</v>
      </c>
      <c r="Y325" s="374" t="s">
        <v>193</v>
      </c>
      <c r="Z325" s="374"/>
      <c r="AA325" s="374">
        <v>17.25</v>
      </c>
      <c r="AB325" s="374">
        <v>113</v>
      </c>
      <c r="AC325" s="374" t="s">
        <v>195</v>
      </c>
      <c r="AD325" s="374">
        <v>5000</v>
      </c>
      <c r="AE325" s="374">
        <v>24448</v>
      </c>
      <c r="AF325" s="374"/>
      <c r="AG325" s="374"/>
      <c r="AH325" s="374">
        <v>5000</v>
      </c>
      <c r="AI325" s="374">
        <v>862</v>
      </c>
      <c r="AJ325" s="374"/>
      <c r="AK325" s="374"/>
      <c r="AL325" s="374" t="s">
        <v>316</v>
      </c>
      <c r="AM325" s="374">
        <v>3.5299999999999998E-2</v>
      </c>
      <c r="AN325" s="374">
        <v>30</v>
      </c>
      <c r="AO325" s="374">
        <v>820</v>
      </c>
      <c r="AP325" s="374"/>
      <c r="AQ325" s="374"/>
      <c r="AR325" s="374" t="s">
        <v>1200</v>
      </c>
      <c r="AS325" s="374" t="s">
        <v>1201</v>
      </c>
      <c r="AT325" s="374" t="s">
        <v>1202</v>
      </c>
      <c r="AU325" s="374" t="s">
        <v>1055</v>
      </c>
      <c r="AV325" s="374" t="s">
        <v>1056</v>
      </c>
      <c r="AW325" s="374" t="s">
        <v>1203</v>
      </c>
      <c r="AX325" s="374" t="s">
        <v>195</v>
      </c>
      <c r="BB325"/>
      <c r="BC325" t="s">
        <v>1340</v>
      </c>
      <c r="BD325" s="428" t="s">
        <v>1274</v>
      </c>
    </row>
    <row r="326" spans="3:56" x14ac:dyDescent="0.3">
      <c r="C326" s="374" t="s">
        <v>188</v>
      </c>
      <c r="D326" s="374">
        <v>4.0999999999999996</v>
      </c>
      <c r="E326" s="374">
        <v>20150204</v>
      </c>
      <c r="F326" s="374" t="s">
        <v>1047</v>
      </c>
      <c r="G326" s="374" t="s">
        <v>1047</v>
      </c>
      <c r="H326" s="374">
        <v>3</v>
      </c>
      <c r="I326" s="374">
        <v>183855</v>
      </c>
      <c r="J326" s="374">
        <v>12</v>
      </c>
      <c r="K326" s="374"/>
      <c r="L326" s="374"/>
      <c r="M326" s="374"/>
      <c r="N326" s="374"/>
      <c r="O326" s="374">
        <v>1</v>
      </c>
      <c r="P326" s="374">
        <v>3</v>
      </c>
      <c r="Q326" s="374">
        <v>2008</v>
      </c>
      <c r="R326" s="374">
        <v>20090522</v>
      </c>
      <c r="S326" s="374">
        <v>20090522</v>
      </c>
      <c r="T326" s="374" t="s">
        <v>1126</v>
      </c>
      <c r="U326" s="374" t="s">
        <v>1127</v>
      </c>
      <c r="V326" s="374" t="s">
        <v>1128</v>
      </c>
      <c r="W326" s="374" t="s">
        <v>191</v>
      </c>
      <c r="X326" s="374" t="s">
        <v>192</v>
      </c>
      <c r="Y326" s="374" t="s">
        <v>193</v>
      </c>
      <c r="Z326" s="374"/>
      <c r="AA326" s="374">
        <v>5.12</v>
      </c>
      <c r="AB326" s="374"/>
      <c r="AC326" s="374" t="s">
        <v>195</v>
      </c>
      <c r="AD326" s="374">
        <v>5000</v>
      </c>
      <c r="AE326" s="374">
        <v>36134</v>
      </c>
      <c r="AF326" s="374"/>
      <c r="AG326" s="374"/>
      <c r="AH326" s="374">
        <v>0</v>
      </c>
      <c r="AI326" s="374">
        <v>564822</v>
      </c>
      <c r="AJ326" s="374">
        <v>5000</v>
      </c>
      <c r="AK326" s="374">
        <v>243</v>
      </c>
      <c r="AL326" s="374" t="s">
        <v>214</v>
      </c>
      <c r="AM326" s="374">
        <v>6.7000000000000002E-3</v>
      </c>
      <c r="AN326" s="374">
        <v>3</v>
      </c>
      <c r="AO326" s="374">
        <v>300</v>
      </c>
      <c r="AP326" s="374"/>
      <c r="AQ326" s="374" t="s">
        <v>1893</v>
      </c>
      <c r="AR326" s="374" t="s">
        <v>1129</v>
      </c>
      <c r="AS326" s="374" t="s">
        <v>1130</v>
      </c>
      <c r="AT326" s="374" t="s">
        <v>1131</v>
      </c>
      <c r="AU326" s="374" t="s">
        <v>1055</v>
      </c>
      <c r="AV326" s="374" t="s">
        <v>1113</v>
      </c>
      <c r="AW326" s="374" t="s">
        <v>1114</v>
      </c>
      <c r="AX326" s="374" t="s">
        <v>195</v>
      </c>
      <c r="BB326"/>
      <c r="BC326" t="s">
        <v>1340</v>
      </c>
      <c r="BD326" s="428" t="s">
        <v>1275</v>
      </c>
    </row>
    <row r="327" spans="3:56" x14ac:dyDescent="0.3">
      <c r="C327" s="374" t="s">
        <v>188</v>
      </c>
      <c r="D327" s="374">
        <v>4.0999999999999996</v>
      </c>
      <c r="E327" s="374">
        <v>20150204</v>
      </c>
      <c r="F327" s="374" t="s">
        <v>1047</v>
      </c>
      <c r="G327" s="374" t="s">
        <v>1047</v>
      </c>
      <c r="H327" s="374">
        <v>3</v>
      </c>
      <c r="I327" s="374">
        <v>184304</v>
      </c>
      <c r="J327" s="374">
        <v>0</v>
      </c>
      <c r="K327" s="374"/>
      <c r="L327" s="374"/>
      <c r="M327" s="374"/>
      <c r="N327" s="374"/>
      <c r="O327" s="374">
        <v>1</v>
      </c>
      <c r="P327" s="374">
        <v>3</v>
      </c>
      <c r="Q327" s="374">
        <v>2005</v>
      </c>
      <c r="R327" s="374">
        <v>20060524</v>
      </c>
      <c r="S327" s="374">
        <v>20060616</v>
      </c>
      <c r="T327" s="374" t="s">
        <v>1126</v>
      </c>
      <c r="U327" s="374" t="s">
        <v>1127</v>
      </c>
      <c r="V327" s="374" t="s">
        <v>1128</v>
      </c>
      <c r="W327" s="374" t="s">
        <v>191</v>
      </c>
      <c r="X327" s="374" t="s">
        <v>192</v>
      </c>
      <c r="Y327" s="374" t="s">
        <v>193</v>
      </c>
      <c r="Z327" s="374"/>
      <c r="AA327" s="374">
        <v>5.8</v>
      </c>
      <c r="AB327" s="374">
        <v>71</v>
      </c>
      <c r="AC327" s="374" t="s">
        <v>195</v>
      </c>
      <c r="AD327" s="374">
        <v>5000</v>
      </c>
      <c r="AE327" s="374">
        <v>21692</v>
      </c>
      <c r="AF327" s="374"/>
      <c r="AG327" s="374"/>
      <c r="AH327" s="374">
        <v>0</v>
      </c>
      <c r="AI327" s="374">
        <v>304276</v>
      </c>
      <c r="AJ327" s="374">
        <v>5000</v>
      </c>
      <c r="AK327" s="374">
        <v>219</v>
      </c>
      <c r="AL327" s="374" t="s">
        <v>214</v>
      </c>
      <c r="AM327" s="374">
        <v>0.01</v>
      </c>
      <c r="AN327" s="374">
        <v>1</v>
      </c>
      <c r="AO327" s="374">
        <v>100</v>
      </c>
      <c r="AP327" s="374"/>
      <c r="AQ327" s="374"/>
      <c r="AR327" s="374" t="s">
        <v>1129</v>
      </c>
      <c r="AS327" s="374" t="s">
        <v>1130</v>
      </c>
      <c r="AT327" s="374" t="s">
        <v>1131</v>
      </c>
      <c r="AU327" s="374" t="s">
        <v>1055</v>
      </c>
      <c r="AV327" s="374" t="s">
        <v>1113</v>
      </c>
      <c r="AW327" s="374" t="s">
        <v>1114</v>
      </c>
      <c r="AX327" s="374" t="s">
        <v>195</v>
      </c>
      <c r="BB327"/>
      <c r="BC327" t="s">
        <v>1340</v>
      </c>
      <c r="BD327" s="428" t="s">
        <v>1276</v>
      </c>
    </row>
    <row r="328" spans="3:56" x14ac:dyDescent="0.3">
      <c r="C328" s="374" t="s">
        <v>188</v>
      </c>
      <c r="D328" s="374">
        <v>4.0999999999999996</v>
      </c>
      <c r="E328" s="374">
        <v>20150204</v>
      </c>
      <c r="F328" s="374" t="s">
        <v>1047</v>
      </c>
      <c r="G328" s="374" t="s">
        <v>1047</v>
      </c>
      <c r="H328" s="374">
        <v>3</v>
      </c>
      <c r="I328" s="374">
        <v>184422</v>
      </c>
      <c r="J328" s="374">
        <v>0</v>
      </c>
      <c r="K328" s="374"/>
      <c r="L328" s="374"/>
      <c r="M328" s="374"/>
      <c r="N328" s="374"/>
      <c r="O328" s="374">
        <v>1</v>
      </c>
      <c r="P328" s="374">
        <v>3</v>
      </c>
      <c r="Q328" s="374">
        <v>2005</v>
      </c>
      <c r="R328" s="374">
        <v>20060425</v>
      </c>
      <c r="S328" s="374">
        <v>20060425</v>
      </c>
      <c r="T328" s="374" t="s">
        <v>1139</v>
      </c>
      <c r="U328" s="374" t="s">
        <v>1133</v>
      </c>
      <c r="V328" s="374" t="s">
        <v>1134</v>
      </c>
      <c r="W328" s="374" t="s">
        <v>191</v>
      </c>
      <c r="X328" s="374" t="s">
        <v>192</v>
      </c>
      <c r="Y328" s="374" t="s">
        <v>193</v>
      </c>
      <c r="Z328" s="374"/>
      <c r="AA328" s="374">
        <v>3.4</v>
      </c>
      <c r="AB328" s="374"/>
      <c r="AC328" s="374" t="s">
        <v>195</v>
      </c>
      <c r="AD328" s="374">
        <v>5000</v>
      </c>
      <c r="AE328" s="374">
        <v>14825</v>
      </c>
      <c r="AF328" s="374"/>
      <c r="AG328" s="374"/>
      <c r="AH328" s="374">
        <v>0</v>
      </c>
      <c r="AI328" s="374">
        <v>112610</v>
      </c>
      <c r="AJ328" s="374"/>
      <c r="AK328" s="374"/>
      <c r="AL328" s="374" t="s">
        <v>214</v>
      </c>
      <c r="AM328" s="374"/>
      <c r="AN328" s="374">
        <v>1</v>
      </c>
      <c r="AO328" s="374">
        <v>100</v>
      </c>
      <c r="AP328" s="374"/>
      <c r="AQ328" s="374" t="s">
        <v>1140</v>
      </c>
      <c r="AR328" s="374" t="s">
        <v>1141</v>
      </c>
      <c r="AS328" s="374" t="s">
        <v>1137</v>
      </c>
      <c r="AT328" s="374" t="s">
        <v>1138</v>
      </c>
      <c r="AU328" s="374" t="s">
        <v>1055</v>
      </c>
      <c r="AV328" s="374" t="s">
        <v>1113</v>
      </c>
      <c r="AW328" s="374" t="s">
        <v>1114</v>
      </c>
      <c r="AX328" s="374" t="s">
        <v>195</v>
      </c>
      <c r="BB328"/>
      <c r="BC328" t="s">
        <v>1340</v>
      </c>
      <c r="BD328" s="428" t="s">
        <v>1277</v>
      </c>
    </row>
    <row r="329" spans="3:56" x14ac:dyDescent="0.3">
      <c r="C329" s="374" t="s">
        <v>188</v>
      </c>
      <c r="D329" s="374">
        <v>4.0999999999999996</v>
      </c>
      <c r="E329" s="374">
        <v>20150204</v>
      </c>
      <c r="F329" s="374" t="s">
        <v>1047</v>
      </c>
      <c r="G329" s="374" t="s">
        <v>1047</v>
      </c>
      <c r="H329" s="374">
        <v>3</v>
      </c>
      <c r="I329" s="374">
        <v>184836</v>
      </c>
      <c r="J329" s="374">
        <v>0</v>
      </c>
      <c r="K329" s="374"/>
      <c r="L329" s="374"/>
      <c r="M329" s="374"/>
      <c r="N329" s="374"/>
      <c r="O329" s="374">
        <v>1</v>
      </c>
      <c r="P329" s="374">
        <v>3</v>
      </c>
      <c r="Q329" s="374">
        <v>2005</v>
      </c>
      <c r="R329" s="374">
        <v>20060515</v>
      </c>
      <c r="S329" s="374">
        <v>20060515</v>
      </c>
      <c r="T329" s="374" t="s">
        <v>1139</v>
      </c>
      <c r="U329" s="374" t="s">
        <v>1133</v>
      </c>
      <c r="V329" s="374" t="s">
        <v>1134</v>
      </c>
      <c r="W329" s="374" t="s">
        <v>191</v>
      </c>
      <c r="X329" s="374" t="s">
        <v>192</v>
      </c>
      <c r="Y329" s="374" t="s">
        <v>193</v>
      </c>
      <c r="Z329" s="374"/>
      <c r="AA329" s="374">
        <v>6.1</v>
      </c>
      <c r="AB329" s="374"/>
      <c r="AC329" s="374" t="s">
        <v>195</v>
      </c>
      <c r="AD329" s="374">
        <v>5000</v>
      </c>
      <c r="AE329" s="374">
        <v>14589</v>
      </c>
      <c r="AF329" s="374"/>
      <c r="AG329" s="374"/>
      <c r="AH329" s="374">
        <v>0</v>
      </c>
      <c r="AI329" s="374">
        <v>111009</v>
      </c>
      <c r="AJ329" s="374"/>
      <c r="AK329" s="374"/>
      <c r="AL329" s="374" t="s">
        <v>214</v>
      </c>
      <c r="AM329" s="374"/>
      <c r="AN329" s="374">
        <v>1</v>
      </c>
      <c r="AO329" s="374">
        <v>100</v>
      </c>
      <c r="AP329" s="374"/>
      <c r="AQ329" s="374" t="s">
        <v>1142</v>
      </c>
      <c r="AR329" s="374" t="s">
        <v>1141</v>
      </c>
      <c r="AS329" s="374" t="s">
        <v>1137</v>
      </c>
      <c r="AT329" s="374" t="s">
        <v>1138</v>
      </c>
      <c r="AU329" s="374" t="s">
        <v>1055</v>
      </c>
      <c r="AV329" s="374" t="s">
        <v>1113</v>
      </c>
      <c r="AW329" s="374" t="s">
        <v>1114</v>
      </c>
      <c r="AX329" s="374" t="s">
        <v>195</v>
      </c>
      <c r="BB329"/>
      <c r="BC329" t="s">
        <v>1340</v>
      </c>
      <c r="BD329" s="428" t="s">
        <v>1278</v>
      </c>
    </row>
    <row r="330" spans="3:56" x14ac:dyDescent="0.3">
      <c r="C330" s="374" t="s">
        <v>188</v>
      </c>
      <c r="D330" s="374">
        <v>4.0999999999999996</v>
      </c>
      <c r="E330" s="374">
        <v>20150204</v>
      </c>
      <c r="F330" s="374" t="s">
        <v>1047</v>
      </c>
      <c r="G330" s="374" t="s">
        <v>1047</v>
      </c>
      <c r="H330" s="374">
        <v>3</v>
      </c>
      <c r="I330" s="374">
        <v>184840</v>
      </c>
      <c r="J330" s="374">
        <v>0</v>
      </c>
      <c r="K330" s="374"/>
      <c r="L330" s="374"/>
      <c r="M330" s="374"/>
      <c r="N330" s="374"/>
      <c r="O330" s="374">
        <v>1</v>
      </c>
      <c r="P330" s="374">
        <v>3</v>
      </c>
      <c r="Q330" s="374">
        <v>2005</v>
      </c>
      <c r="R330" s="374">
        <v>20060524</v>
      </c>
      <c r="S330" s="374">
        <v>20060616</v>
      </c>
      <c r="T330" s="374" t="s">
        <v>1126</v>
      </c>
      <c r="U330" s="374" t="s">
        <v>1127</v>
      </c>
      <c r="V330" s="374" t="s">
        <v>1128</v>
      </c>
      <c r="W330" s="374" t="s">
        <v>191</v>
      </c>
      <c r="X330" s="374" t="s">
        <v>192</v>
      </c>
      <c r="Y330" s="374" t="s">
        <v>193</v>
      </c>
      <c r="Z330" s="374"/>
      <c r="AA330" s="374">
        <v>5.8</v>
      </c>
      <c r="AB330" s="374">
        <v>71</v>
      </c>
      <c r="AC330" s="374" t="s">
        <v>195</v>
      </c>
      <c r="AD330" s="374">
        <v>5000</v>
      </c>
      <c r="AE330" s="374">
        <v>22865</v>
      </c>
      <c r="AF330" s="374"/>
      <c r="AG330" s="374"/>
      <c r="AH330" s="374">
        <v>0</v>
      </c>
      <c r="AI330" s="374">
        <v>320739</v>
      </c>
      <c r="AJ330" s="374">
        <v>5000</v>
      </c>
      <c r="AK330" s="374">
        <v>231</v>
      </c>
      <c r="AL330" s="374" t="s">
        <v>214</v>
      </c>
      <c r="AM330" s="374">
        <v>0.01</v>
      </c>
      <c r="AN330" s="374">
        <v>1</v>
      </c>
      <c r="AO330" s="374">
        <v>100</v>
      </c>
      <c r="AP330" s="374"/>
      <c r="AQ330" s="374"/>
      <c r="AR330" s="374" t="s">
        <v>1129</v>
      </c>
      <c r="AS330" s="374" t="s">
        <v>1130</v>
      </c>
      <c r="AT330" s="374" t="s">
        <v>1131</v>
      </c>
      <c r="AU330" s="374" t="s">
        <v>1055</v>
      </c>
      <c r="AV330" s="374" t="s">
        <v>1113</v>
      </c>
      <c r="AW330" s="374" t="s">
        <v>1114</v>
      </c>
      <c r="AX330" s="374" t="s">
        <v>195</v>
      </c>
      <c r="BB330"/>
      <c r="BC330" t="s">
        <v>1340</v>
      </c>
      <c r="BD330" s="428" t="s">
        <v>1279</v>
      </c>
    </row>
    <row r="331" spans="3:56" x14ac:dyDescent="0.3">
      <c r="C331" s="374" t="s">
        <v>188</v>
      </c>
      <c r="D331" s="374">
        <v>4.0999999999999996</v>
      </c>
      <c r="E331" s="374">
        <v>20150204</v>
      </c>
      <c r="F331" s="374" t="s">
        <v>1047</v>
      </c>
      <c r="G331" s="374" t="s">
        <v>1047</v>
      </c>
      <c r="H331" s="374">
        <v>3</v>
      </c>
      <c r="I331" s="374">
        <v>184907</v>
      </c>
      <c r="J331" s="374">
        <v>0</v>
      </c>
      <c r="K331" s="374"/>
      <c r="L331" s="374"/>
      <c r="M331" s="374"/>
      <c r="N331" s="374"/>
      <c r="O331" s="374">
        <v>1</v>
      </c>
      <c r="P331" s="374">
        <v>2</v>
      </c>
      <c r="Q331" s="374">
        <v>2005</v>
      </c>
      <c r="R331" s="374">
        <v>20060510</v>
      </c>
      <c r="S331" s="374">
        <v>20060511</v>
      </c>
      <c r="T331" s="374" t="s">
        <v>1188</v>
      </c>
      <c r="U331" s="374" t="s">
        <v>1189</v>
      </c>
      <c r="V331" s="374" t="s">
        <v>1190</v>
      </c>
      <c r="W331" s="374" t="s">
        <v>191</v>
      </c>
      <c r="X331" s="374" t="s">
        <v>192</v>
      </c>
      <c r="Y331" s="374" t="s">
        <v>193</v>
      </c>
      <c r="Z331" s="374"/>
      <c r="AA331" s="374">
        <v>5.38</v>
      </c>
      <c r="AB331" s="374">
        <v>76</v>
      </c>
      <c r="AC331" s="374" t="s">
        <v>195</v>
      </c>
      <c r="AD331" s="374">
        <v>5000</v>
      </c>
      <c r="AE331" s="374">
        <v>48216</v>
      </c>
      <c r="AF331" s="374"/>
      <c r="AG331" s="374"/>
      <c r="AH331" s="374">
        <v>0</v>
      </c>
      <c r="AI331" s="374">
        <v>76829</v>
      </c>
      <c r="AJ331" s="374">
        <v>5000</v>
      </c>
      <c r="AK331" s="374">
        <v>2009</v>
      </c>
      <c r="AL331" s="374" t="s">
        <v>214</v>
      </c>
      <c r="AM331" s="374">
        <v>0.04</v>
      </c>
      <c r="AN331" s="374">
        <v>32</v>
      </c>
      <c r="AO331" s="374">
        <v>100</v>
      </c>
      <c r="AP331" s="374"/>
      <c r="AQ331" s="374"/>
      <c r="AR331" s="374" t="s">
        <v>1191</v>
      </c>
      <c r="AS331" s="374" t="s">
        <v>1192</v>
      </c>
      <c r="AT331" s="374" t="s">
        <v>1193</v>
      </c>
      <c r="AU331" s="374" t="s">
        <v>1055</v>
      </c>
      <c r="AV331" s="374" t="s">
        <v>1056</v>
      </c>
      <c r="AW331" s="374" t="s">
        <v>1194</v>
      </c>
      <c r="AX331" s="374" t="s">
        <v>195</v>
      </c>
      <c r="BB331"/>
      <c r="BC331" t="s">
        <v>1340</v>
      </c>
      <c r="BD331" s="428" t="s">
        <v>1939</v>
      </c>
    </row>
    <row r="332" spans="3:56" x14ac:dyDescent="0.3">
      <c r="C332" s="374" t="s">
        <v>188</v>
      </c>
      <c r="D332" s="374">
        <v>4.0999999999999996</v>
      </c>
      <c r="E332" s="374">
        <v>20150204</v>
      </c>
      <c r="F332" s="374" t="s">
        <v>1047</v>
      </c>
      <c r="G332" s="374" t="s">
        <v>1047</v>
      </c>
      <c r="H332" s="374">
        <v>3</v>
      </c>
      <c r="I332" s="374">
        <v>184922</v>
      </c>
      <c r="J332" s="374">
        <v>0</v>
      </c>
      <c r="K332" s="374"/>
      <c r="L332" s="374"/>
      <c r="M332" s="374"/>
      <c r="N332" s="374"/>
      <c r="O332" s="374">
        <v>1</v>
      </c>
      <c r="P332" s="374">
        <v>3</v>
      </c>
      <c r="Q332" s="374">
        <v>2006</v>
      </c>
      <c r="R332" s="374">
        <v>20070605</v>
      </c>
      <c r="S332" s="374">
        <v>20070605</v>
      </c>
      <c r="T332" s="374" t="s">
        <v>1048</v>
      </c>
      <c r="U332" s="374" t="s">
        <v>1049</v>
      </c>
      <c r="V332" s="374" t="s">
        <v>1050</v>
      </c>
      <c r="W332" s="374" t="s">
        <v>191</v>
      </c>
      <c r="X332" s="374" t="s">
        <v>192</v>
      </c>
      <c r="Y332" s="374" t="s">
        <v>193</v>
      </c>
      <c r="Z332" s="374"/>
      <c r="AA332" s="374">
        <v>5.5</v>
      </c>
      <c r="AB332" s="374">
        <v>83</v>
      </c>
      <c r="AC332" s="374" t="s">
        <v>195</v>
      </c>
      <c r="AD332" s="374">
        <v>5000</v>
      </c>
      <c r="AE332" s="374">
        <v>51746</v>
      </c>
      <c r="AF332" s="374"/>
      <c r="AG332" s="374"/>
      <c r="AH332" s="374">
        <v>5000</v>
      </c>
      <c r="AI332" s="374">
        <v>154</v>
      </c>
      <c r="AJ332" s="374"/>
      <c r="AK332" s="374"/>
      <c r="AL332" s="374"/>
      <c r="AM332" s="374">
        <v>3.0000000000000001E-3</v>
      </c>
      <c r="AN332" s="374">
        <v>1</v>
      </c>
      <c r="AO332" s="374">
        <v>2017</v>
      </c>
      <c r="AP332" s="374"/>
      <c r="AQ332" s="374" t="s">
        <v>1058</v>
      </c>
      <c r="AR332" s="374" t="s">
        <v>1052</v>
      </c>
      <c r="AS332" s="374" t="s">
        <v>1053</v>
      </c>
      <c r="AT332" s="374" t="s">
        <v>1054</v>
      </c>
      <c r="AU332" s="374" t="s">
        <v>1055</v>
      </c>
      <c r="AV332" s="374" t="s">
        <v>1056</v>
      </c>
      <c r="AW332" s="374" t="s">
        <v>1057</v>
      </c>
      <c r="AX332" s="374" t="s">
        <v>195</v>
      </c>
      <c r="BB332"/>
      <c r="BC332" t="s">
        <v>1340</v>
      </c>
      <c r="BD332" s="428" t="s">
        <v>1940</v>
      </c>
    </row>
    <row r="333" spans="3:56" x14ac:dyDescent="0.3">
      <c r="C333" s="374" t="s">
        <v>188</v>
      </c>
      <c r="D333" s="374">
        <v>4.0999999999999996</v>
      </c>
      <c r="E333" s="374">
        <v>20150204</v>
      </c>
      <c r="F333" s="374" t="s">
        <v>1047</v>
      </c>
      <c r="G333" s="374" t="s">
        <v>1047</v>
      </c>
      <c r="H333" s="374">
        <v>3</v>
      </c>
      <c r="I333" s="374">
        <v>185001</v>
      </c>
      <c r="J333" s="374">
        <v>0</v>
      </c>
      <c r="K333" s="374"/>
      <c r="L333" s="374"/>
      <c r="M333" s="374"/>
      <c r="N333" s="374"/>
      <c r="O333" s="374">
        <v>1</v>
      </c>
      <c r="P333" s="374">
        <v>3</v>
      </c>
      <c r="Q333" s="374">
        <v>2007</v>
      </c>
      <c r="R333" s="374">
        <v>20080610</v>
      </c>
      <c r="S333" s="374">
        <v>20080610</v>
      </c>
      <c r="T333" s="374" t="s">
        <v>1048</v>
      </c>
      <c r="U333" s="374" t="s">
        <v>1049</v>
      </c>
      <c r="V333" s="374" t="s">
        <v>1050</v>
      </c>
      <c r="W333" s="374" t="s">
        <v>191</v>
      </c>
      <c r="X333" s="374" t="s">
        <v>192</v>
      </c>
      <c r="Y333" s="374" t="s">
        <v>193</v>
      </c>
      <c r="Z333" s="374"/>
      <c r="AA333" s="374">
        <v>5.18</v>
      </c>
      <c r="AB333" s="374"/>
      <c r="AC333" s="374" t="s">
        <v>195</v>
      </c>
      <c r="AD333" s="374">
        <v>5000</v>
      </c>
      <c r="AE333" s="374">
        <v>25530</v>
      </c>
      <c r="AF333" s="374"/>
      <c r="AG333" s="374"/>
      <c r="AH333" s="374">
        <v>5000</v>
      </c>
      <c r="AI333" s="374">
        <v>415</v>
      </c>
      <c r="AJ333" s="374"/>
      <c r="AK333" s="374"/>
      <c r="AL333" s="374"/>
      <c r="AM333" s="374">
        <v>1.6E-2</v>
      </c>
      <c r="AN333" s="374"/>
      <c r="AO333" s="374">
        <v>500</v>
      </c>
      <c r="AP333" s="374"/>
      <c r="AQ333" s="374" t="s">
        <v>1059</v>
      </c>
      <c r="AR333" s="374" t="s">
        <v>1052</v>
      </c>
      <c r="AS333" s="374" t="s">
        <v>1053</v>
      </c>
      <c r="AT333" s="374" t="s">
        <v>1054</v>
      </c>
      <c r="AU333" s="374" t="s">
        <v>1055</v>
      </c>
      <c r="AV333" s="374" t="s">
        <v>1056</v>
      </c>
      <c r="AW333" s="374" t="s">
        <v>1057</v>
      </c>
      <c r="AX333" s="374" t="s">
        <v>195</v>
      </c>
      <c r="BB333"/>
      <c r="BC333" t="s">
        <v>1340</v>
      </c>
      <c r="BD333" s="428" t="s">
        <v>1941</v>
      </c>
    </row>
    <row r="334" spans="3:56" x14ac:dyDescent="0.3">
      <c r="C334" s="374" t="s">
        <v>188</v>
      </c>
      <c r="D334" s="374">
        <v>4.0999999999999996</v>
      </c>
      <c r="E334" s="374">
        <v>20150204</v>
      </c>
      <c r="F334" s="374" t="s">
        <v>1047</v>
      </c>
      <c r="G334" s="374" t="s">
        <v>1047</v>
      </c>
      <c r="H334" s="374">
        <v>3</v>
      </c>
      <c r="I334" s="374">
        <v>185002</v>
      </c>
      <c r="J334" s="374">
        <v>0</v>
      </c>
      <c r="K334" s="374"/>
      <c r="L334" s="374"/>
      <c r="M334" s="374"/>
      <c r="N334" s="374"/>
      <c r="O334" s="374">
        <v>1</v>
      </c>
      <c r="P334" s="374">
        <v>3</v>
      </c>
      <c r="Q334" s="374">
        <v>2007</v>
      </c>
      <c r="R334" s="374">
        <v>20080618</v>
      </c>
      <c r="S334" s="374">
        <v>20080618</v>
      </c>
      <c r="T334" s="374" t="s">
        <v>1048</v>
      </c>
      <c r="U334" s="374" t="s">
        <v>1049</v>
      </c>
      <c r="V334" s="374" t="s">
        <v>1050</v>
      </c>
      <c r="W334" s="374" t="s">
        <v>191</v>
      </c>
      <c r="X334" s="374" t="s">
        <v>192</v>
      </c>
      <c r="Y334" s="374" t="s">
        <v>193</v>
      </c>
      <c r="Z334" s="374"/>
      <c r="AA334" s="374">
        <v>4.8499999999999996</v>
      </c>
      <c r="AB334" s="374"/>
      <c r="AC334" s="374" t="s">
        <v>195</v>
      </c>
      <c r="AD334" s="374">
        <v>5000</v>
      </c>
      <c r="AE334" s="374">
        <v>27829</v>
      </c>
      <c r="AF334" s="374"/>
      <c r="AG334" s="374"/>
      <c r="AH334" s="374"/>
      <c r="AI334" s="374"/>
      <c r="AJ334" s="374"/>
      <c r="AK334" s="374"/>
      <c r="AL334" s="374"/>
      <c r="AM334" s="374"/>
      <c r="AN334" s="374"/>
      <c r="AO334" s="374">
        <v>500</v>
      </c>
      <c r="AP334" s="374"/>
      <c r="AQ334" s="374" t="s">
        <v>1059</v>
      </c>
      <c r="AR334" s="374" t="s">
        <v>1052</v>
      </c>
      <c r="AS334" s="374" t="s">
        <v>1053</v>
      </c>
      <c r="AT334" s="374" t="s">
        <v>1054</v>
      </c>
      <c r="AU334" s="374" t="s">
        <v>1055</v>
      </c>
      <c r="AV334" s="374" t="s">
        <v>1056</v>
      </c>
      <c r="AW334" s="374" t="s">
        <v>1057</v>
      </c>
      <c r="AX334" s="374" t="s">
        <v>195</v>
      </c>
      <c r="BB334"/>
      <c r="BC334" t="s">
        <v>1340</v>
      </c>
      <c r="BD334" s="428" t="s">
        <v>1942</v>
      </c>
    </row>
    <row r="335" spans="3:56" x14ac:dyDescent="0.3">
      <c r="C335" s="374" t="s">
        <v>188</v>
      </c>
      <c r="D335" s="374">
        <v>4.0999999999999996</v>
      </c>
      <c r="E335" s="374">
        <v>20150204</v>
      </c>
      <c r="F335" s="374" t="s">
        <v>1047</v>
      </c>
      <c r="G335" s="374" t="s">
        <v>1047</v>
      </c>
      <c r="H335" s="374">
        <v>3</v>
      </c>
      <c r="I335" s="374">
        <v>185030</v>
      </c>
      <c r="J335" s="374">
        <v>0</v>
      </c>
      <c r="K335" s="374"/>
      <c r="L335" s="374"/>
      <c r="M335" s="374" t="s">
        <v>250</v>
      </c>
      <c r="N335" s="374" t="s">
        <v>1060</v>
      </c>
      <c r="O335" s="374">
        <v>1</v>
      </c>
      <c r="P335" s="374">
        <v>3</v>
      </c>
      <c r="Q335" s="374">
        <v>2005</v>
      </c>
      <c r="R335" s="374">
        <v>20060502</v>
      </c>
      <c r="S335" s="374">
        <v>20060515</v>
      </c>
      <c r="T335" s="374" t="s">
        <v>1061</v>
      </c>
      <c r="U335" s="374" t="s">
        <v>1062</v>
      </c>
      <c r="V335" s="374" t="s">
        <v>1063</v>
      </c>
      <c r="W335" s="374" t="s">
        <v>191</v>
      </c>
      <c r="X335" s="374" t="s">
        <v>192</v>
      </c>
      <c r="Y335" s="374" t="s">
        <v>193</v>
      </c>
      <c r="Z335" s="374"/>
      <c r="AA335" s="374">
        <v>5.6</v>
      </c>
      <c r="AB335" s="374"/>
      <c r="AC335" s="374" t="s">
        <v>195</v>
      </c>
      <c r="AD335" s="374">
        <v>5000</v>
      </c>
      <c r="AE335" s="374">
        <v>23925</v>
      </c>
      <c r="AF335" s="374"/>
      <c r="AG335" s="374"/>
      <c r="AH335" s="374">
        <v>0</v>
      </c>
      <c r="AI335" s="374">
        <v>131078</v>
      </c>
      <c r="AJ335" s="374">
        <v>5000</v>
      </c>
      <c r="AK335" s="374">
        <v>863</v>
      </c>
      <c r="AL335" s="374" t="s">
        <v>214</v>
      </c>
      <c r="AM335" s="374">
        <v>3.4799999999999998E-2</v>
      </c>
      <c r="AN335" s="374">
        <v>30</v>
      </c>
      <c r="AO335" s="374">
        <v>333</v>
      </c>
      <c r="AP335" s="374"/>
      <c r="AQ335" s="374" t="s">
        <v>1064</v>
      </c>
      <c r="AR335" s="374" t="s">
        <v>1065</v>
      </c>
      <c r="AS335" s="374" t="s">
        <v>1066</v>
      </c>
      <c r="AT335" s="374" t="s">
        <v>1067</v>
      </c>
      <c r="AU335" s="374" t="s">
        <v>1055</v>
      </c>
      <c r="AV335" s="374" t="s">
        <v>1056</v>
      </c>
      <c r="AW335" s="374" t="s">
        <v>1057</v>
      </c>
      <c r="AX335" s="374" t="s">
        <v>195</v>
      </c>
      <c r="BB335"/>
      <c r="BC335" t="s">
        <v>1340</v>
      </c>
      <c r="BD335" s="428" t="s">
        <v>1943</v>
      </c>
    </row>
    <row r="336" spans="3:56" x14ac:dyDescent="0.3">
      <c r="C336" s="374" t="s">
        <v>188</v>
      </c>
      <c r="D336" s="374">
        <v>4.0999999999999996</v>
      </c>
      <c r="E336" s="374">
        <v>20150204</v>
      </c>
      <c r="F336" s="374" t="s">
        <v>1047</v>
      </c>
      <c r="G336" s="374" t="s">
        <v>1047</v>
      </c>
      <c r="H336" s="374">
        <v>3</v>
      </c>
      <c r="I336" s="374">
        <v>185032</v>
      </c>
      <c r="J336" s="374">
        <v>0</v>
      </c>
      <c r="K336" s="374"/>
      <c r="L336" s="374"/>
      <c r="M336" s="374" t="s">
        <v>250</v>
      </c>
      <c r="N336" s="374" t="s">
        <v>1060</v>
      </c>
      <c r="O336" s="374">
        <v>1</v>
      </c>
      <c r="P336" s="374">
        <v>3</v>
      </c>
      <c r="Q336" s="374">
        <v>2005</v>
      </c>
      <c r="R336" s="374">
        <v>20060502</v>
      </c>
      <c r="S336" s="374">
        <v>20060512</v>
      </c>
      <c r="T336" s="374" t="s">
        <v>1061</v>
      </c>
      <c r="U336" s="374" t="s">
        <v>1062</v>
      </c>
      <c r="V336" s="374" t="s">
        <v>1063</v>
      </c>
      <c r="W336" s="374" t="s">
        <v>191</v>
      </c>
      <c r="X336" s="374" t="s">
        <v>192</v>
      </c>
      <c r="Y336" s="374" t="s">
        <v>193</v>
      </c>
      <c r="Z336" s="374"/>
      <c r="AA336" s="374">
        <v>5.6</v>
      </c>
      <c r="AB336" s="374"/>
      <c r="AC336" s="374" t="s">
        <v>195</v>
      </c>
      <c r="AD336" s="374">
        <v>5000</v>
      </c>
      <c r="AE336" s="374">
        <v>14438</v>
      </c>
      <c r="AF336" s="374"/>
      <c r="AG336" s="374"/>
      <c r="AH336" s="374">
        <v>0</v>
      </c>
      <c r="AI336" s="374">
        <v>79119</v>
      </c>
      <c r="AJ336" s="374">
        <v>5000</v>
      </c>
      <c r="AK336" s="374">
        <v>524</v>
      </c>
      <c r="AL336" s="374" t="s">
        <v>214</v>
      </c>
      <c r="AM336" s="374">
        <v>3.5000000000000003E-2</v>
      </c>
      <c r="AN336" s="374">
        <v>30</v>
      </c>
      <c r="AO336" s="374">
        <v>333</v>
      </c>
      <c r="AP336" s="374"/>
      <c r="AQ336" s="374" t="s">
        <v>1068</v>
      </c>
      <c r="AR336" s="374" t="s">
        <v>1065</v>
      </c>
      <c r="AS336" s="374" t="s">
        <v>1066</v>
      </c>
      <c r="AT336" s="374" t="s">
        <v>1067</v>
      </c>
      <c r="AU336" s="374" t="s">
        <v>1055</v>
      </c>
      <c r="AV336" s="374" t="s">
        <v>1056</v>
      </c>
      <c r="AW336" s="374" t="s">
        <v>1057</v>
      </c>
      <c r="AX336" s="374" t="s">
        <v>195</v>
      </c>
      <c r="BB336"/>
      <c r="BC336" t="s">
        <v>1340</v>
      </c>
      <c r="BD336" s="428" t="s">
        <v>1944</v>
      </c>
    </row>
    <row r="337" spans="3:56" x14ac:dyDescent="0.3">
      <c r="C337" s="374" t="s">
        <v>188</v>
      </c>
      <c r="D337" s="374">
        <v>4.0999999999999996</v>
      </c>
      <c r="E337" s="374">
        <v>20150204</v>
      </c>
      <c r="F337" s="374" t="s">
        <v>1047</v>
      </c>
      <c r="G337" s="374" t="s">
        <v>1047</v>
      </c>
      <c r="H337" s="374">
        <v>3</v>
      </c>
      <c r="I337" s="374">
        <v>185040</v>
      </c>
      <c r="J337" s="374">
        <v>0</v>
      </c>
      <c r="K337" s="374"/>
      <c r="L337" s="374"/>
      <c r="M337" s="374"/>
      <c r="N337" s="374"/>
      <c r="O337" s="374">
        <v>1</v>
      </c>
      <c r="P337" s="374">
        <v>3</v>
      </c>
      <c r="Q337" s="374">
        <v>2007</v>
      </c>
      <c r="R337" s="374">
        <v>20080616</v>
      </c>
      <c r="S337" s="374">
        <v>20080616</v>
      </c>
      <c r="T337" s="374" t="s">
        <v>1048</v>
      </c>
      <c r="U337" s="374" t="s">
        <v>1049</v>
      </c>
      <c r="V337" s="374" t="s">
        <v>1050</v>
      </c>
      <c r="W337" s="374" t="s">
        <v>191</v>
      </c>
      <c r="X337" s="374" t="s">
        <v>192</v>
      </c>
      <c r="Y337" s="374" t="s">
        <v>193</v>
      </c>
      <c r="Z337" s="374"/>
      <c r="AA337" s="374">
        <v>5.1100000000000003</v>
      </c>
      <c r="AB337" s="374"/>
      <c r="AC337" s="374" t="s">
        <v>195</v>
      </c>
      <c r="AD337" s="374">
        <v>5000</v>
      </c>
      <c r="AE337" s="374">
        <v>26026</v>
      </c>
      <c r="AF337" s="374"/>
      <c r="AG337" s="374"/>
      <c r="AH337" s="374">
        <v>5000</v>
      </c>
      <c r="AI337" s="374">
        <v>105</v>
      </c>
      <c r="AJ337" s="374"/>
      <c r="AK337" s="374"/>
      <c r="AL337" s="374"/>
      <c r="AM337" s="374">
        <v>4.0000000000000001E-3</v>
      </c>
      <c r="AN337" s="374"/>
      <c r="AO337" s="374">
        <v>500</v>
      </c>
      <c r="AP337" s="374"/>
      <c r="AQ337" s="374" t="s">
        <v>1059</v>
      </c>
      <c r="AR337" s="374" t="s">
        <v>1052</v>
      </c>
      <c r="AS337" s="374" t="s">
        <v>1053</v>
      </c>
      <c r="AT337" s="374" t="s">
        <v>1054</v>
      </c>
      <c r="AU337" s="374" t="s">
        <v>1055</v>
      </c>
      <c r="AV337" s="374" t="s">
        <v>1056</v>
      </c>
      <c r="AW337" s="374" t="s">
        <v>1057</v>
      </c>
      <c r="AX337" s="374" t="s">
        <v>195</v>
      </c>
      <c r="BB337"/>
      <c r="BC337" t="s">
        <v>1340</v>
      </c>
      <c r="BD337" s="428" t="s">
        <v>1945</v>
      </c>
    </row>
    <row r="338" spans="3:56" x14ac:dyDescent="0.3">
      <c r="C338" s="374" t="s">
        <v>188</v>
      </c>
      <c r="D338" s="374">
        <v>4.0999999999999996</v>
      </c>
      <c r="E338" s="374">
        <v>20150204</v>
      </c>
      <c r="F338" s="374" t="s">
        <v>1047</v>
      </c>
      <c r="G338" s="374" t="s">
        <v>1047</v>
      </c>
      <c r="H338" s="374">
        <v>3</v>
      </c>
      <c r="I338" s="374">
        <v>185054</v>
      </c>
      <c r="J338" s="374">
        <v>0</v>
      </c>
      <c r="K338" s="374"/>
      <c r="L338" s="374"/>
      <c r="M338" s="374"/>
      <c r="N338" s="374"/>
      <c r="O338" s="374">
        <v>1</v>
      </c>
      <c r="P338" s="374">
        <v>2</v>
      </c>
      <c r="Q338" s="374">
        <v>2005</v>
      </c>
      <c r="R338" s="374">
        <v>20060510</v>
      </c>
      <c r="S338" s="374">
        <v>20060511</v>
      </c>
      <c r="T338" s="374" t="s">
        <v>1188</v>
      </c>
      <c r="U338" s="374" t="s">
        <v>1189</v>
      </c>
      <c r="V338" s="374" t="s">
        <v>1190</v>
      </c>
      <c r="W338" s="374" t="s">
        <v>191</v>
      </c>
      <c r="X338" s="374" t="s">
        <v>192</v>
      </c>
      <c r="Y338" s="374" t="s">
        <v>193</v>
      </c>
      <c r="Z338" s="374"/>
      <c r="AA338" s="374">
        <v>5.38</v>
      </c>
      <c r="AB338" s="374">
        <v>76</v>
      </c>
      <c r="AC338" s="374" t="s">
        <v>195</v>
      </c>
      <c r="AD338" s="374">
        <v>5000</v>
      </c>
      <c r="AE338" s="374">
        <v>24211</v>
      </c>
      <c r="AF338" s="374"/>
      <c r="AG338" s="374"/>
      <c r="AH338" s="374">
        <v>0</v>
      </c>
      <c r="AI338" s="374">
        <v>38579</v>
      </c>
      <c r="AJ338" s="374">
        <v>5000</v>
      </c>
      <c r="AK338" s="374">
        <v>1006</v>
      </c>
      <c r="AL338" s="374" t="s">
        <v>214</v>
      </c>
      <c r="AM338" s="374">
        <v>3.9899999999999998E-2</v>
      </c>
      <c r="AN338" s="374">
        <v>31</v>
      </c>
      <c r="AO338" s="374">
        <v>100</v>
      </c>
      <c r="AP338" s="374"/>
      <c r="AQ338" s="374"/>
      <c r="AR338" s="374" t="s">
        <v>1191</v>
      </c>
      <c r="AS338" s="374" t="s">
        <v>1192</v>
      </c>
      <c r="AT338" s="374" t="s">
        <v>1193</v>
      </c>
      <c r="AU338" s="374" t="s">
        <v>1055</v>
      </c>
      <c r="AV338" s="374" t="s">
        <v>1056</v>
      </c>
      <c r="AW338" s="374" t="s">
        <v>1194</v>
      </c>
      <c r="AX338" s="374" t="s">
        <v>195</v>
      </c>
      <c r="BB338"/>
      <c r="BC338" t="s">
        <v>1340</v>
      </c>
      <c r="BD338" s="428" t="s">
        <v>1946</v>
      </c>
    </row>
    <row r="339" spans="3:56" x14ac:dyDescent="0.3">
      <c r="C339" s="374" t="s">
        <v>188</v>
      </c>
      <c r="D339" s="374">
        <v>4.0999999999999996</v>
      </c>
      <c r="E339" s="374">
        <v>20150204</v>
      </c>
      <c r="F339" s="374" t="s">
        <v>1047</v>
      </c>
      <c r="G339" s="374" t="s">
        <v>1047</v>
      </c>
      <c r="H339" s="374">
        <v>3</v>
      </c>
      <c r="I339" s="374">
        <v>185055</v>
      </c>
      <c r="J339" s="374">
        <v>0</v>
      </c>
      <c r="K339" s="374"/>
      <c r="L339" s="374"/>
      <c r="M339" s="374"/>
      <c r="N339" s="374"/>
      <c r="O339" s="374">
        <v>1</v>
      </c>
      <c r="P339" s="374">
        <v>2</v>
      </c>
      <c r="Q339" s="374">
        <v>2005</v>
      </c>
      <c r="R339" s="374">
        <v>20060510</v>
      </c>
      <c r="S339" s="374">
        <v>20060511</v>
      </c>
      <c r="T339" s="374" t="s">
        <v>1188</v>
      </c>
      <c r="U339" s="374" t="s">
        <v>1189</v>
      </c>
      <c r="V339" s="374" t="s">
        <v>1190</v>
      </c>
      <c r="W339" s="374" t="s">
        <v>191</v>
      </c>
      <c r="X339" s="374" t="s">
        <v>192</v>
      </c>
      <c r="Y339" s="374" t="s">
        <v>193</v>
      </c>
      <c r="Z339" s="374"/>
      <c r="AA339" s="374">
        <v>5.38</v>
      </c>
      <c r="AB339" s="374">
        <v>76</v>
      </c>
      <c r="AC339" s="374" t="s">
        <v>195</v>
      </c>
      <c r="AD339" s="374">
        <v>5000</v>
      </c>
      <c r="AE339" s="374">
        <v>24230</v>
      </c>
      <c r="AF339" s="374"/>
      <c r="AG339" s="374"/>
      <c r="AH339" s="374">
        <v>0</v>
      </c>
      <c r="AI339" s="374">
        <v>38610</v>
      </c>
      <c r="AJ339" s="374">
        <v>5000</v>
      </c>
      <c r="AK339" s="374">
        <v>1010</v>
      </c>
      <c r="AL339" s="374" t="s">
        <v>214</v>
      </c>
      <c r="AM339" s="374">
        <v>0.04</v>
      </c>
      <c r="AN339" s="374">
        <v>30</v>
      </c>
      <c r="AO339" s="374">
        <v>100</v>
      </c>
      <c r="AP339" s="374"/>
      <c r="AQ339" s="374"/>
      <c r="AR339" s="374" t="s">
        <v>1191</v>
      </c>
      <c r="AS339" s="374" t="s">
        <v>1192</v>
      </c>
      <c r="AT339" s="374" t="s">
        <v>1193</v>
      </c>
      <c r="AU339" s="374" t="s">
        <v>1055</v>
      </c>
      <c r="AV339" s="374" t="s">
        <v>1056</v>
      </c>
      <c r="AW339" s="374" t="s">
        <v>1194</v>
      </c>
      <c r="AX339" s="374" t="s">
        <v>195</v>
      </c>
      <c r="BB339"/>
      <c r="BC339" t="s">
        <v>1340</v>
      </c>
      <c r="BD339" s="428" t="s">
        <v>1947</v>
      </c>
    </row>
    <row r="340" spans="3:56" x14ac:dyDescent="0.3">
      <c r="C340" s="374" t="s">
        <v>188</v>
      </c>
      <c r="D340" s="374">
        <v>4.0999999999999996</v>
      </c>
      <c r="E340" s="374">
        <v>20150204</v>
      </c>
      <c r="F340" s="374" t="s">
        <v>1047</v>
      </c>
      <c r="G340" s="374" t="s">
        <v>1047</v>
      </c>
      <c r="H340" s="374">
        <v>3</v>
      </c>
      <c r="I340" s="374">
        <v>185221</v>
      </c>
      <c r="J340" s="374">
        <v>0</v>
      </c>
      <c r="K340" s="374"/>
      <c r="L340" s="374"/>
      <c r="M340" s="374"/>
      <c r="N340" s="374"/>
      <c r="O340" s="374">
        <v>1</v>
      </c>
      <c r="P340" s="374">
        <v>3</v>
      </c>
      <c r="Q340" s="374">
        <v>2006</v>
      </c>
      <c r="R340" s="374">
        <v>20070531</v>
      </c>
      <c r="S340" s="374">
        <v>20070531</v>
      </c>
      <c r="T340" s="374" t="s">
        <v>1048</v>
      </c>
      <c r="U340" s="374" t="s">
        <v>1049</v>
      </c>
      <c r="V340" s="374" t="s">
        <v>1050</v>
      </c>
      <c r="W340" s="374" t="s">
        <v>191</v>
      </c>
      <c r="X340" s="374" t="s">
        <v>192</v>
      </c>
      <c r="Y340" s="374" t="s">
        <v>193</v>
      </c>
      <c r="Z340" s="374"/>
      <c r="AA340" s="374">
        <v>6.3</v>
      </c>
      <c r="AB340" s="374">
        <v>84</v>
      </c>
      <c r="AC340" s="374" t="s">
        <v>195</v>
      </c>
      <c r="AD340" s="374">
        <v>5000</v>
      </c>
      <c r="AE340" s="374">
        <v>25812</v>
      </c>
      <c r="AF340" s="374"/>
      <c r="AG340" s="374"/>
      <c r="AH340" s="374">
        <v>5000</v>
      </c>
      <c r="AI340" s="374">
        <v>140</v>
      </c>
      <c r="AJ340" s="374"/>
      <c r="AK340" s="374"/>
      <c r="AL340" s="374"/>
      <c r="AM340" s="374">
        <v>5.4000000000000003E-3</v>
      </c>
      <c r="AN340" s="374">
        <v>1</v>
      </c>
      <c r="AO340" s="374">
        <v>1298</v>
      </c>
      <c r="AP340" s="374"/>
      <c r="AQ340" s="374"/>
      <c r="AR340" s="374" t="s">
        <v>1052</v>
      </c>
      <c r="AS340" s="374" t="s">
        <v>1053</v>
      </c>
      <c r="AT340" s="374" t="s">
        <v>1054</v>
      </c>
      <c r="AU340" s="374" t="s">
        <v>1055</v>
      </c>
      <c r="AV340" s="374" t="s">
        <v>1056</v>
      </c>
      <c r="AW340" s="374" t="s">
        <v>1057</v>
      </c>
      <c r="AX340" s="374" t="s">
        <v>195</v>
      </c>
      <c r="BB340"/>
      <c r="BC340" t="s">
        <v>1340</v>
      </c>
      <c r="BD340" s="428" t="s">
        <v>1948</v>
      </c>
    </row>
    <row r="341" spans="3:56" x14ac:dyDescent="0.3">
      <c r="C341" s="374" t="s">
        <v>188</v>
      </c>
      <c r="D341" s="374">
        <v>4.0999999999999996</v>
      </c>
      <c r="E341" s="374">
        <v>20150204</v>
      </c>
      <c r="F341" s="374" t="s">
        <v>1047</v>
      </c>
      <c r="G341" s="374" t="s">
        <v>1047</v>
      </c>
      <c r="H341" s="374">
        <v>3</v>
      </c>
      <c r="I341" s="374">
        <v>185222</v>
      </c>
      <c r="J341" s="374">
        <v>0</v>
      </c>
      <c r="K341" s="374"/>
      <c r="L341" s="374"/>
      <c r="M341" s="374"/>
      <c r="N341" s="374"/>
      <c r="O341" s="374">
        <v>1</v>
      </c>
      <c r="P341" s="374">
        <v>2</v>
      </c>
      <c r="Q341" s="374">
        <v>2006</v>
      </c>
      <c r="R341" s="374">
        <v>20070510</v>
      </c>
      <c r="S341" s="374">
        <v>20070511</v>
      </c>
      <c r="T341" s="374" t="s">
        <v>1188</v>
      </c>
      <c r="U341" s="374" t="s">
        <v>1189</v>
      </c>
      <c r="V341" s="374" t="s">
        <v>1190</v>
      </c>
      <c r="W341" s="374" t="s">
        <v>191</v>
      </c>
      <c r="X341" s="374" t="s">
        <v>192</v>
      </c>
      <c r="Y341" s="374" t="s">
        <v>193</v>
      </c>
      <c r="Z341" s="374"/>
      <c r="AA341" s="374">
        <v>5.4</v>
      </c>
      <c r="AB341" s="374">
        <v>78</v>
      </c>
      <c r="AC341" s="374" t="s">
        <v>195</v>
      </c>
      <c r="AD341" s="374">
        <v>5000</v>
      </c>
      <c r="AE341" s="374">
        <v>24675</v>
      </c>
      <c r="AF341" s="374"/>
      <c r="AG341" s="374"/>
      <c r="AH341" s="374">
        <v>0</v>
      </c>
      <c r="AI341" s="374">
        <v>43677</v>
      </c>
      <c r="AJ341" s="374">
        <v>5000</v>
      </c>
      <c r="AK341" s="374">
        <v>763</v>
      </c>
      <c r="AL341" s="374" t="s">
        <v>214</v>
      </c>
      <c r="AM341" s="374">
        <v>0.03</v>
      </c>
      <c r="AN341" s="374">
        <v>31</v>
      </c>
      <c r="AO341" s="374">
        <v>100</v>
      </c>
      <c r="AP341" s="374"/>
      <c r="AQ341" s="374" t="s">
        <v>1206</v>
      </c>
      <c r="AR341" s="374" t="s">
        <v>1191</v>
      </c>
      <c r="AS341" s="374" t="s">
        <v>1192</v>
      </c>
      <c r="AT341" s="374" t="s">
        <v>1193</v>
      </c>
      <c r="AU341" s="374" t="s">
        <v>1055</v>
      </c>
      <c r="AV341" s="374" t="s">
        <v>1056</v>
      </c>
      <c r="AW341" s="374" t="s">
        <v>1194</v>
      </c>
      <c r="AX341" s="374" t="s">
        <v>195</v>
      </c>
      <c r="BB341"/>
      <c r="BC341" t="s">
        <v>1340</v>
      </c>
      <c r="BD341" s="428" t="s">
        <v>1949</v>
      </c>
    </row>
    <row r="342" spans="3:56" x14ac:dyDescent="0.3">
      <c r="C342" s="374" t="s">
        <v>188</v>
      </c>
      <c r="D342" s="374">
        <v>4.0999999999999996</v>
      </c>
      <c r="E342" s="374">
        <v>20150204</v>
      </c>
      <c r="F342" s="374" t="s">
        <v>1047</v>
      </c>
      <c r="G342" s="374" t="s">
        <v>1047</v>
      </c>
      <c r="H342" s="374">
        <v>3</v>
      </c>
      <c r="I342" s="374">
        <v>185223</v>
      </c>
      <c r="J342" s="374">
        <v>0</v>
      </c>
      <c r="K342" s="374"/>
      <c r="L342" s="374"/>
      <c r="M342" s="374"/>
      <c r="N342" s="374"/>
      <c r="O342" s="374">
        <v>1</v>
      </c>
      <c r="P342" s="374">
        <v>2</v>
      </c>
      <c r="Q342" s="374">
        <v>2006</v>
      </c>
      <c r="R342" s="374">
        <v>20070510</v>
      </c>
      <c r="S342" s="374">
        <v>20070510</v>
      </c>
      <c r="T342" s="374" t="s">
        <v>1188</v>
      </c>
      <c r="U342" s="374" t="s">
        <v>1189</v>
      </c>
      <c r="V342" s="374" t="s">
        <v>1190</v>
      </c>
      <c r="W342" s="374" t="s">
        <v>191</v>
      </c>
      <c r="X342" s="374" t="s">
        <v>192</v>
      </c>
      <c r="Y342" s="374" t="s">
        <v>193</v>
      </c>
      <c r="Z342" s="374"/>
      <c r="AA342" s="374">
        <v>5.4</v>
      </c>
      <c r="AB342" s="374">
        <v>78</v>
      </c>
      <c r="AC342" s="374" t="s">
        <v>195</v>
      </c>
      <c r="AD342" s="374">
        <v>5000</v>
      </c>
      <c r="AE342" s="374">
        <v>24876</v>
      </c>
      <c r="AF342" s="374"/>
      <c r="AG342" s="374"/>
      <c r="AH342" s="374">
        <v>0</v>
      </c>
      <c r="AI342" s="374">
        <v>44032</v>
      </c>
      <c r="AJ342" s="374">
        <v>5000</v>
      </c>
      <c r="AK342" s="374">
        <v>769</v>
      </c>
      <c r="AL342" s="374" t="s">
        <v>214</v>
      </c>
      <c r="AM342" s="374">
        <v>0.03</v>
      </c>
      <c r="AN342" s="374">
        <v>31</v>
      </c>
      <c r="AO342" s="374">
        <v>100</v>
      </c>
      <c r="AP342" s="374"/>
      <c r="AQ342" s="374"/>
      <c r="AR342" s="374" t="s">
        <v>1191</v>
      </c>
      <c r="AS342" s="374" t="s">
        <v>1192</v>
      </c>
      <c r="AT342" s="374" t="s">
        <v>1193</v>
      </c>
      <c r="AU342" s="374" t="s">
        <v>1055</v>
      </c>
      <c r="AV342" s="374" t="s">
        <v>1056</v>
      </c>
      <c r="AW342" s="374" t="s">
        <v>1194</v>
      </c>
      <c r="AX342" s="374" t="s">
        <v>195</v>
      </c>
      <c r="BB342"/>
      <c r="BC342" t="s">
        <v>1340</v>
      </c>
      <c r="BD342" s="428" t="s">
        <v>1950</v>
      </c>
    </row>
    <row r="343" spans="3:56" x14ac:dyDescent="0.3">
      <c r="C343" s="374" t="s">
        <v>188</v>
      </c>
      <c r="D343" s="374">
        <v>4.0999999999999996</v>
      </c>
      <c r="E343" s="374">
        <v>20150204</v>
      </c>
      <c r="F343" s="374" t="s">
        <v>1047</v>
      </c>
      <c r="G343" s="374" t="s">
        <v>1047</v>
      </c>
      <c r="H343" s="374">
        <v>3</v>
      </c>
      <c r="I343" s="374">
        <v>185224</v>
      </c>
      <c r="J343" s="374">
        <v>0</v>
      </c>
      <c r="K343" s="374"/>
      <c r="L343" s="374"/>
      <c r="M343" s="374"/>
      <c r="N343" s="374"/>
      <c r="O343" s="374">
        <v>1</v>
      </c>
      <c r="P343" s="374">
        <v>2</v>
      </c>
      <c r="Q343" s="374">
        <v>2006</v>
      </c>
      <c r="R343" s="374">
        <v>20070510</v>
      </c>
      <c r="S343" s="374">
        <v>20070510</v>
      </c>
      <c r="T343" s="374" t="s">
        <v>1188</v>
      </c>
      <c r="U343" s="374" t="s">
        <v>1189</v>
      </c>
      <c r="V343" s="374" t="s">
        <v>1190</v>
      </c>
      <c r="W343" s="374" t="s">
        <v>191</v>
      </c>
      <c r="X343" s="374" t="s">
        <v>192</v>
      </c>
      <c r="Y343" s="374" t="s">
        <v>193</v>
      </c>
      <c r="Z343" s="374"/>
      <c r="AA343" s="374">
        <v>5.4</v>
      </c>
      <c r="AB343" s="374">
        <v>78</v>
      </c>
      <c r="AC343" s="374" t="s">
        <v>195</v>
      </c>
      <c r="AD343" s="374">
        <v>5000</v>
      </c>
      <c r="AE343" s="374">
        <v>24655</v>
      </c>
      <c r="AF343" s="374"/>
      <c r="AG343" s="374"/>
      <c r="AH343" s="374">
        <v>0</v>
      </c>
      <c r="AI343" s="374">
        <v>43641</v>
      </c>
      <c r="AJ343" s="374">
        <v>5000</v>
      </c>
      <c r="AK343" s="374">
        <v>763</v>
      </c>
      <c r="AL343" s="374" t="s">
        <v>214</v>
      </c>
      <c r="AM343" s="374">
        <v>0.03</v>
      </c>
      <c r="AN343" s="374">
        <v>30</v>
      </c>
      <c r="AO343" s="374">
        <v>100</v>
      </c>
      <c r="AP343" s="374"/>
      <c r="AQ343" s="374"/>
      <c r="AR343" s="374" t="s">
        <v>1191</v>
      </c>
      <c r="AS343" s="374" t="s">
        <v>1192</v>
      </c>
      <c r="AT343" s="374" t="s">
        <v>1193</v>
      </c>
      <c r="AU343" s="374" t="s">
        <v>1055</v>
      </c>
      <c r="AV343" s="374" t="s">
        <v>1056</v>
      </c>
      <c r="AW343" s="374" t="s">
        <v>1194</v>
      </c>
      <c r="AX343" s="374" t="s">
        <v>195</v>
      </c>
      <c r="BB343"/>
      <c r="BC343" t="s">
        <v>1340</v>
      </c>
      <c r="BD343" s="428" t="s">
        <v>1951</v>
      </c>
    </row>
    <row r="344" spans="3:56" x14ac:dyDescent="0.3">
      <c r="C344" s="374" t="s">
        <v>188</v>
      </c>
      <c r="D344" s="374">
        <v>4.0999999999999996</v>
      </c>
      <c r="E344" s="374">
        <v>20150204</v>
      </c>
      <c r="F344" s="374" t="s">
        <v>1047</v>
      </c>
      <c r="G344" s="374" t="s">
        <v>1047</v>
      </c>
      <c r="H344" s="374">
        <v>3</v>
      </c>
      <c r="I344" s="374">
        <v>185225</v>
      </c>
      <c r="J344" s="374">
        <v>0</v>
      </c>
      <c r="K344" s="374"/>
      <c r="L344" s="374"/>
      <c r="M344" s="374"/>
      <c r="N344" s="374"/>
      <c r="O344" s="374">
        <v>1</v>
      </c>
      <c r="P344" s="374">
        <v>2</v>
      </c>
      <c r="Q344" s="374">
        <v>2006</v>
      </c>
      <c r="R344" s="374">
        <v>20070510</v>
      </c>
      <c r="S344" s="374">
        <v>20070511</v>
      </c>
      <c r="T344" s="374" t="s">
        <v>1188</v>
      </c>
      <c r="U344" s="374" t="s">
        <v>1189</v>
      </c>
      <c r="V344" s="374" t="s">
        <v>1190</v>
      </c>
      <c r="W344" s="374" t="s">
        <v>191</v>
      </c>
      <c r="X344" s="374" t="s">
        <v>192</v>
      </c>
      <c r="Y344" s="374" t="s">
        <v>193</v>
      </c>
      <c r="Z344" s="374"/>
      <c r="AA344" s="374">
        <v>5.4</v>
      </c>
      <c r="AB344" s="374">
        <v>78</v>
      </c>
      <c r="AC344" s="374" t="s">
        <v>195</v>
      </c>
      <c r="AD344" s="374">
        <v>5000</v>
      </c>
      <c r="AE344" s="374">
        <v>24803</v>
      </c>
      <c r="AF344" s="374"/>
      <c r="AG344" s="374"/>
      <c r="AH344" s="374">
        <v>0</v>
      </c>
      <c r="AI344" s="374">
        <v>43903</v>
      </c>
      <c r="AJ344" s="374">
        <v>5000</v>
      </c>
      <c r="AK344" s="374">
        <v>767</v>
      </c>
      <c r="AL344" s="374" t="s">
        <v>214</v>
      </c>
      <c r="AM344" s="374">
        <v>0.03</v>
      </c>
      <c r="AN344" s="374">
        <v>29</v>
      </c>
      <c r="AO344" s="374">
        <v>100</v>
      </c>
      <c r="AP344" s="374"/>
      <c r="AQ344" s="374"/>
      <c r="AR344" s="374" t="s">
        <v>1191</v>
      </c>
      <c r="AS344" s="374" t="s">
        <v>1192</v>
      </c>
      <c r="AT344" s="374" t="s">
        <v>1193</v>
      </c>
      <c r="AU344" s="374" t="s">
        <v>1055</v>
      </c>
      <c r="AV344" s="374" t="s">
        <v>1056</v>
      </c>
      <c r="AW344" s="374" t="s">
        <v>1194</v>
      </c>
      <c r="AX344" s="374" t="s">
        <v>195</v>
      </c>
      <c r="BB344"/>
      <c r="BC344" t="s">
        <v>1340</v>
      </c>
      <c r="BD344" s="428" t="s">
        <v>1952</v>
      </c>
    </row>
    <row r="345" spans="3:56" x14ac:dyDescent="0.3">
      <c r="C345" s="374" t="s">
        <v>188</v>
      </c>
      <c r="D345" s="374">
        <v>4.0999999999999996</v>
      </c>
      <c r="E345" s="374">
        <v>20150204</v>
      </c>
      <c r="F345" s="374" t="s">
        <v>1047</v>
      </c>
      <c r="G345" s="374" t="s">
        <v>1047</v>
      </c>
      <c r="H345" s="374">
        <v>3</v>
      </c>
      <c r="I345" s="374">
        <v>185234</v>
      </c>
      <c r="J345" s="374">
        <v>0</v>
      </c>
      <c r="K345" s="374"/>
      <c r="L345" s="374"/>
      <c r="M345" s="374"/>
      <c r="N345" s="374"/>
      <c r="O345" s="374">
        <v>1</v>
      </c>
      <c r="P345" s="374">
        <v>1</v>
      </c>
      <c r="Q345" s="374">
        <v>2005</v>
      </c>
      <c r="R345" s="374">
        <v>20070424</v>
      </c>
      <c r="S345" s="374">
        <v>20070424</v>
      </c>
      <c r="T345" s="374" t="s">
        <v>1195</v>
      </c>
      <c r="U345" s="374" t="s">
        <v>1196</v>
      </c>
      <c r="V345" s="374" t="s">
        <v>1197</v>
      </c>
      <c r="W345" s="374" t="s">
        <v>1198</v>
      </c>
      <c r="X345" s="374" t="s">
        <v>192</v>
      </c>
      <c r="Y345" s="374" t="s">
        <v>193</v>
      </c>
      <c r="Z345" s="374"/>
      <c r="AA345" s="374">
        <v>15.82</v>
      </c>
      <c r="AB345" s="374">
        <v>112</v>
      </c>
      <c r="AC345" s="374" t="s">
        <v>195</v>
      </c>
      <c r="AD345" s="374">
        <v>5000</v>
      </c>
      <c r="AE345" s="374">
        <v>29584</v>
      </c>
      <c r="AF345" s="374"/>
      <c r="AG345" s="374"/>
      <c r="AH345" s="374"/>
      <c r="AI345" s="374"/>
      <c r="AJ345" s="374"/>
      <c r="AK345" s="374"/>
      <c r="AL345" s="374"/>
      <c r="AM345" s="374"/>
      <c r="AN345" s="374">
        <v>30</v>
      </c>
      <c r="AO345" s="374">
        <v>233</v>
      </c>
      <c r="AP345" s="374"/>
      <c r="AQ345" s="374" t="s">
        <v>1207</v>
      </c>
      <c r="AR345" s="374" t="s">
        <v>1200</v>
      </c>
      <c r="AS345" s="374" t="s">
        <v>1201</v>
      </c>
      <c r="AT345" s="374" t="s">
        <v>1202</v>
      </c>
      <c r="AU345" s="374" t="s">
        <v>1055</v>
      </c>
      <c r="AV345" s="374" t="s">
        <v>1056</v>
      </c>
      <c r="AW345" s="374" t="s">
        <v>1203</v>
      </c>
      <c r="AX345" s="374" t="s">
        <v>195</v>
      </c>
      <c r="BB345"/>
      <c r="BC345" t="s">
        <v>1340</v>
      </c>
      <c r="BD345" s="428" t="s">
        <v>1938</v>
      </c>
    </row>
    <row r="346" spans="3:56" x14ac:dyDescent="0.3">
      <c r="C346" s="374" t="s">
        <v>188</v>
      </c>
      <c r="D346" s="374">
        <v>4.0999999999999996</v>
      </c>
      <c r="E346" s="374">
        <v>20150204</v>
      </c>
      <c r="F346" s="374" t="s">
        <v>1047</v>
      </c>
      <c r="G346" s="374" t="s">
        <v>1047</v>
      </c>
      <c r="H346" s="374">
        <v>3</v>
      </c>
      <c r="I346" s="374">
        <v>185235</v>
      </c>
      <c r="J346" s="374">
        <v>0</v>
      </c>
      <c r="K346" s="374"/>
      <c r="L346" s="374"/>
      <c r="M346" s="374"/>
      <c r="N346" s="374"/>
      <c r="O346" s="374">
        <v>1</v>
      </c>
      <c r="P346" s="374">
        <v>1</v>
      </c>
      <c r="Q346" s="374">
        <v>2005</v>
      </c>
      <c r="R346" s="374">
        <v>20070424</v>
      </c>
      <c r="S346" s="374">
        <v>20070424</v>
      </c>
      <c r="T346" s="374" t="s">
        <v>1195</v>
      </c>
      <c r="U346" s="374" t="s">
        <v>1196</v>
      </c>
      <c r="V346" s="374" t="s">
        <v>1197</v>
      </c>
      <c r="W346" s="374" t="s">
        <v>1198</v>
      </c>
      <c r="X346" s="374" t="s">
        <v>192</v>
      </c>
      <c r="Y346" s="374" t="s">
        <v>193</v>
      </c>
      <c r="Z346" s="374"/>
      <c r="AA346" s="374">
        <v>15.82</v>
      </c>
      <c r="AB346" s="374">
        <v>112</v>
      </c>
      <c r="AC346" s="374" t="s">
        <v>195</v>
      </c>
      <c r="AD346" s="374">
        <v>5000</v>
      </c>
      <c r="AE346" s="374">
        <v>21830</v>
      </c>
      <c r="AF346" s="374"/>
      <c r="AG346" s="374"/>
      <c r="AH346" s="374">
        <v>5000</v>
      </c>
      <c r="AI346" s="374">
        <v>66</v>
      </c>
      <c r="AJ346" s="374"/>
      <c r="AK346" s="374"/>
      <c r="AL346" s="374"/>
      <c r="AM346" s="374">
        <v>3.0000000000000001E-3</v>
      </c>
      <c r="AN346" s="374">
        <v>30</v>
      </c>
      <c r="AO346" s="374">
        <v>301</v>
      </c>
      <c r="AP346" s="374"/>
      <c r="AQ346" s="374" t="s">
        <v>1208</v>
      </c>
      <c r="AR346" s="374" t="s">
        <v>1200</v>
      </c>
      <c r="AS346" s="374" t="s">
        <v>1201</v>
      </c>
      <c r="AT346" s="374" t="s">
        <v>1202</v>
      </c>
      <c r="AU346" s="374" t="s">
        <v>1055</v>
      </c>
      <c r="AV346" s="374" t="s">
        <v>1056</v>
      </c>
      <c r="AW346" s="374" t="s">
        <v>1203</v>
      </c>
      <c r="AX346" s="374" t="s">
        <v>195</v>
      </c>
      <c r="BB346"/>
      <c r="BC346" t="s">
        <v>1340</v>
      </c>
      <c r="BD346" s="428" t="s">
        <v>1953</v>
      </c>
    </row>
    <row r="347" spans="3:56" x14ac:dyDescent="0.3">
      <c r="C347" s="374" t="s">
        <v>188</v>
      </c>
      <c r="D347" s="374">
        <v>4.0999999999999996</v>
      </c>
      <c r="E347" s="374">
        <v>20150204</v>
      </c>
      <c r="F347" s="374" t="s">
        <v>1047</v>
      </c>
      <c r="G347" s="374" t="s">
        <v>1047</v>
      </c>
      <c r="H347" s="374">
        <v>3</v>
      </c>
      <c r="I347" s="374">
        <v>185236</v>
      </c>
      <c r="J347" s="374">
        <v>0</v>
      </c>
      <c r="K347" s="374"/>
      <c r="L347" s="374"/>
      <c r="M347" s="374"/>
      <c r="N347" s="374"/>
      <c r="O347" s="374">
        <v>1</v>
      </c>
      <c r="P347" s="374">
        <v>1</v>
      </c>
      <c r="Q347" s="374">
        <v>2005</v>
      </c>
      <c r="R347" s="374">
        <v>20070424</v>
      </c>
      <c r="S347" s="374">
        <v>20070425</v>
      </c>
      <c r="T347" s="374" t="s">
        <v>1195</v>
      </c>
      <c r="U347" s="374" t="s">
        <v>1196</v>
      </c>
      <c r="V347" s="374" t="s">
        <v>1197</v>
      </c>
      <c r="W347" s="374" t="s">
        <v>1198</v>
      </c>
      <c r="X347" s="374" t="s">
        <v>192</v>
      </c>
      <c r="Y347" s="374" t="s">
        <v>193</v>
      </c>
      <c r="Z347" s="374"/>
      <c r="AA347" s="374">
        <v>16.690000000000001</v>
      </c>
      <c r="AB347" s="374">
        <v>112</v>
      </c>
      <c r="AC347" s="374" t="s">
        <v>195</v>
      </c>
      <c r="AD347" s="374">
        <v>5000</v>
      </c>
      <c r="AE347" s="374">
        <v>26102</v>
      </c>
      <c r="AF347" s="374"/>
      <c r="AG347" s="374"/>
      <c r="AH347" s="374">
        <v>5000</v>
      </c>
      <c r="AI347" s="374">
        <v>1130</v>
      </c>
      <c r="AJ347" s="374"/>
      <c r="AK347" s="374"/>
      <c r="AL347" s="374"/>
      <c r="AM347" s="374">
        <v>4.1500000000000002E-2</v>
      </c>
      <c r="AN347" s="374">
        <v>30</v>
      </c>
      <c r="AO347" s="374">
        <v>313</v>
      </c>
      <c r="AP347" s="374"/>
      <c r="AQ347" s="374" t="s">
        <v>1209</v>
      </c>
      <c r="AR347" s="374" t="s">
        <v>1200</v>
      </c>
      <c r="AS347" s="374" t="s">
        <v>1201</v>
      </c>
      <c r="AT347" s="374" t="s">
        <v>1202</v>
      </c>
      <c r="AU347" s="374" t="s">
        <v>1055</v>
      </c>
      <c r="AV347" s="374" t="s">
        <v>1056</v>
      </c>
      <c r="AW347" s="374" t="s">
        <v>1203</v>
      </c>
      <c r="AX347" s="374" t="s">
        <v>195</v>
      </c>
      <c r="BB347"/>
      <c r="BC347" t="s">
        <v>1340</v>
      </c>
      <c r="BD347" s="428" t="s">
        <v>1954</v>
      </c>
    </row>
    <row r="348" spans="3:56" x14ac:dyDescent="0.3">
      <c r="C348" s="374" t="s">
        <v>188</v>
      </c>
      <c r="D348" s="374">
        <v>4.0999999999999996</v>
      </c>
      <c r="E348" s="374">
        <v>20150204</v>
      </c>
      <c r="F348" s="374" t="s">
        <v>1047</v>
      </c>
      <c r="G348" s="374" t="s">
        <v>1047</v>
      </c>
      <c r="H348" s="374">
        <v>3</v>
      </c>
      <c r="I348" s="374">
        <v>185237</v>
      </c>
      <c r="J348" s="374">
        <v>0</v>
      </c>
      <c r="K348" s="374"/>
      <c r="L348" s="374"/>
      <c r="M348" s="374"/>
      <c r="N348" s="374"/>
      <c r="O348" s="374">
        <v>1</v>
      </c>
      <c r="P348" s="374">
        <v>1</v>
      </c>
      <c r="Q348" s="374">
        <v>2005</v>
      </c>
      <c r="R348" s="374">
        <v>20070425</v>
      </c>
      <c r="S348" s="374">
        <v>20070425</v>
      </c>
      <c r="T348" s="374" t="s">
        <v>1195</v>
      </c>
      <c r="U348" s="374" t="s">
        <v>1196</v>
      </c>
      <c r="V348" s="374" t="s">
        <v>1197</v>
      </c>
      <c r="W348" s="374" t="s">
        <v>1198</v>
      </c>
      <c r="X348" s="374" t="s">
        <v>192</v>
      </c>
      <c r="Y348" s="374" t="s">
        <v>193</v>
      </c>
      <c r="Z348" s="374"/>
      <c r="AA348" s="374">
        <v>16.690000000000001</v>
      </c>
      <c r="AB348" s="374">
        <v>112</v>
      </c>
      <c r="AC348" s="374" t="s">
        <v>195</v>
      </c>
      <c r="AD348" s="374">
        <v>5000</v>
      </c>
      <c r="AE348" s="374">
        <v>27776</v>
      </c>
      <c r="AF348" s="374"/>
      <c r="AG348" s="374"/>
      <c r="AH348" s="374">
        <v>5000</v>
      </c>
      <c r="AI348" s="374">
        <v>92</v>
      </c>
      <c r="AJ348" s="374"/>
      <c r="AK348" s="374"/>
      <c r="AL348" s="374"/>
      <c r="AM348" s="374">
        <v>3.3E-3</v>
      </c>
      <c r="AN348" s="374">
        <v>30</v>
      </c>
      <c r="AO348" s="374">
        <v>301</v>
      </c>
      <c r="AP348" s="374"/>
      <c r="AQ348" s="374" t="s">
        <v>1210</v>
      </c>
      <c r="AR348" s="374" t="s">
        <v>1200</v>
      </c>
      <c r="AS348" s="374" t="s">
        <v>1201</v>
      </c>
      <c r="AT348" s="374" t="s">
        <v>1202</v>
      </c>
      <c r="AU348" s="374" t="s">
        <v>1055</v>
      </c>
      <c r="AV348" s="374" t="s">
        <v>1056</v>
      </c>
      <c r="AW348" s="374" t="s">
        <v>1203</v>
      </c>
      <c r="AX348" s="374" t="s">
        <v>195</v>
      </c>
      <c r="BB348"/>
      <c r="BC348" t="s">
        <v>1340</v>
      </c>
      <c r="BD348" s="428" t="s">
        <v>1955</v>
      </c>
    </row>
    <row r="349" spans="3:56" x14ac:dyDescent="0.3">
      <c r="C349" s="374" t="s">
        <v>188</v>
      </c>
      <c r="D349" s="374">
        <v>4.0999999999999996</v>
      </c>
      <c r="E349" s="374">
        <v>20150204</v>
      </c>
      <c r="F349" s="374" t="s">
        <v>1047</v>
      </c>
      <c r="G349" s="374" t="s">
        <v>1047</v>
      </c>
      <c r="H349" s="374">
        <v>3</v>
      </c>
      <c r="I349" s="374">
        <v>185238</v>
      </c>
      <c r="J349" s="374">
        <v>0</v>
      </c>
      <c r="K349" s="374"/>
      <c r="L349" s="374"/>
      <c r="M349" s="374" t="s">
        <v>250</v>
      </c>
      <c r="N349" s="374" t="s">
        <v>1060</v>
      </c>
      <c r="O349" s="374">
        <v>1</v>
      </c>
      <c r="P349" s="374">
        <v>3</v>
      </c>
      <c r="Q349" s="374">
        <v>2005</v>
      </c>
      <c r="R349" s="374">
        <v>20060502</v>
      </c>
      <c r="S349" s="374">
        <v>20060515</v>
      </c>
      <c r="T349" s="374" t="s">
        <v>1061</v>
      </c>
      <c r="U349" s="374" t="s">
        <v>1062</v>
      </c>
      <c r="V349" s="374" t="s">
        <v>1063</v>
      </c>
      <c r="W349" s="374" t="s">
        <v>191</v>
      </c>
      <c r="X349" s="374" t="s">
        <v>192</v>
      </c>
      <c r="Y349" s="374" t="s">
        <v>193</v>
      </c>
      <c r="Z349" s="374"/>
      <c r="AA349" s="374">
        <v>5.75</v>
      </c>
      <c r="AB349" s="374"/>
      <c r="AC349" s="374" t="s">
        <v>195</v>
      </c>
      <c r="AD349" s="374">
        <v>5000</v>
      </c>
      <c r="AE349" s="374">
        <v>24719</v>
      </c>
      <c r="AF349" s="374"/>
      <c r="AG349" s="374"/>
      <c r="AH349" s="374">
        <v>0</v>
      </c>
      <c r="AI349" s="374">
        <v>132638</v>
      </c>
      <c r="AJ349" s="374">
        <v>5000</v>
      </c>
      <c r="AK349" s="374">
        <v>364</v>
      </c>
      <c r="AL349" s="374" t="s">
        <v>214</v>
      </c>
      <c r="AM349" s="374">
        <v>1.4500000000000001E-2</v>
      </c>
      <c r="AN349" s="374">
        <v>30</v>
      </c>
      <c r="AO349" s="374">
        <v>451</v>
      </c>
      <c r="AP349" s="374"/>
      <c r="AQ349" s="374" t="s">
        <v>1069</v>
      </c>
      <c r="AR349" s="374" t="s">
        <v>1065</v>
      </c>
      <c r="AS349" s="374" t="s">
        <v>1066</v>
      </c>
      <c r="AT349" s="374" t="s">
        <v>1067</v>
      </c>
      <c r="AU349" s="374" t="s">
        <v>1055</v>
      </c>
      <c r="AV349" s="374" t="s">
        <v>1056</v>
      </c>
      <c r="AW349" s="374" t="s">
        <v>1057</v>
      </c>
      <c r="AX349" s="374" t="s">
        <v>195</v>
      </c>
      <c r="BB349"/>
      <c r="BC349" t="s">
        <v>1340</v>
      </c>
      <c r="BD349" s="428" t="s">
        <v>1956</v>
      </c>
    </row>
    <row r="350" spans="3:56" x14ac:dyDescent="0.3">
      <c r="C350" s="374" t="s">
        <v>188</v>
      </c>
      <c r="D350" s="374">
        <v>4.0999999999999996</v>
      </c>
      <c r="E350" s="374">
        <v>20150204</v>
      </c>
      <c r="F350" s="374" t="s">
        <v>1047</v>
      </c>
      <c r="G350" s="374" t="s">
        <v>1047</v>
      </c>
      <c r="H350" s="374">
        <v>3</v>
      </c>
      <c r="I350" s="374">
        <v>185240</v>
      </c>
      <c r="J350" s="374">
        <v>0</v>
      </c>
      <c r="K350" s="374"/>
      <c r="L350" s="374"/>
      <c r="M350" s="374" t="s">
        <v>250</v>
      </c>
      <c r="N350" s="374" t="s">
        <v>1060</v>
      </c>
      <c r="O350" s="374">
        <v>1</v>
      </c>
      <c r="P350" s="374">
        <v>3</v>
      </c>
      <c r="Q350" s="374">
        <v>2005</v>
      </c>
      <c r="R350" s="374">
        <v>20060502</v>
      </c>
      <c r="S350" s="374">
        <v>20060502</v>
      </c>
      <c r="T350" s="374" t="s">
        <v>1061</v>
      </c>
      <c r="U350" s="374" t="s">
        <v>1062</v>
      </c>
      <c r="V350" s="374" t="s">
        <v>1063</v>
      </c>
      <c r="W350" s="374" t="s">
        <v>191</v>
      </c>
      <c r="X350" s="374" t="s">
        <v>192</v>
      </c>
      <c r="Y350" s="374" t="s">
        <v>193</v>
      </c>
      <c r="Z350" s="374"/>
      <c r="AA350" s="374">
        <v>5.75</v>
      </c>
      <c r="AB350" s="374"/>
      <c r="AC350" s="374" t="s">
        <v>195</v>
      </c>
      <c r="AD350" s="374">
        <v>5000</v>
      </c>
      <c r="AE350" s="374">
        <v>24719</v>
      </c>
      <c r="AF350" s="374"/>
      <c r="AG350" s="374"/>
      <c r="AH350" s="374">
        <v>0</v>
      </c>
      <c r="AI350" s="374">
        <v>132607</v>
      </c>
      <c r="AJ350" s="374">
        <v>5000</v>
      </c>
      <c r="AK350" s="374">
        <v>358</v>
      </c>
      <c r="AL350" s="374" t="s">
        <v>214</v>
      </c>
      <c r="AM350" s="374">
        <v>1.43E-2</v>
      </c>
      <c r="AN350" s="374">
        <v>30</v>
      </c>
      <c r="AO350" s="374">
        <v>451</v>
      </c>
      <c r="AP350" s="374"/>
      <c r="AQ350" s="374" t="s">
        <v>1070</v>
      </c>
      <c r="AR350" s="374" t="s">
        <v>1065</v>
      </c>
      <c r="AS350" s="374" t="s">
        <v>1066</v>
      </c>
      <c r="AT350" s="374" t="s">
        <v>1067</v>
      </c>
      <c r="AU350" s="374" t="s">
        <v>1055</v>
      </c>
      <c r="AV350" s="374" t="s">
        <v>1056</v>
      </c>
      <c r="AW350" s="374" t="s">
        <v>1057</v>
      </c>
      <c r="AX350" s="374" t="s">
        <v>195</v>
      </c>
      <c r="BB350"/>
      <c r="BC350" t="s">
        <v>1340</v>
      </c>
      <c r="BD350" s="428" t="s">
        <v>1957</v>
      </c>
    </row>
    <row r="351" spans="3:56" x14ac:dyDescent="0.3">
      <c r="C351" s="374" t="s">
        <v>188</v>
      </c>
      <c r="D351" s="374">
        <v>4.0999999999999996</v>
      </c>
      <c r="E351" s="374">
        <v>20150204</v>
      </c>
      <c r="F351" s="374" t="s">
        <v>1047</v>
      </c>
      <c r="G351" s="374" t="s">
        <v>1047</v>
      </c>
      <c r="H351" s="374">
        <v>3</v>
      </c>
      <c r="I351" s="374">
        <v>185242</v>
      </c>
      <c r="J351" s="374">
        <v>0</v>
      </c>
      <c r="K351" s="374"/>
      <c r="L351" s="374"/>
      <c r="M351" s="374"/>
      <c r="N351" s="374"/>
      <c r="O351" s="374">
        <v>1</v>
      </c>
      <c r="P351" s="374">
        <v>3</v>
      </c>
      <c r="Q351" s="374">
        <v>2006</v>
      </c>
      <c r="R351" s="374">
        <v>20070601</v>
      </c>
      <c r="S351" s="374">
        <v>20070601</v>
      </c>
      <c r="T351" s="374" t="s">
        <v>1048</v>
      </c>
      <c r="U351" s="374" t="s">
        <v>1049</v>
      </c>
      <c r="V351" s="374" t="s">
        <v>1050</v>
      </c>
      <c r="W351" s="374" t="s">
        <v>191</v>
      </c>
      <c r="X351" s="374" t="s">
        <v>192</v>
      </c>
      <c r="Y351" s="374" t="s">
        <v>193</v>
      </c>
      <c r="Z351" s="374"/>
      <c r="AA351" s="374">
        <v>5.5</v>
      </c>
      <c r="AB351" s="374">
        <v>82</v>
      </c>
      <c r="AC351" s="374" t="s">
        <v>195</v>
      </c>
      <c r="AD351" s="374">
        <v>5000</v>
      </c>
      <c r="AE351" s="374">
        <v>25899</v>
      </c>
      <c r="AF351" s="374"/>
      <c r="AG351" s="374"/>
      <c r="AH351" s="374">
        <v>5000</v>
      </c>
      <c r="AI351" s="374">
        <v>59</v>
      </c>
      <c r="AJ351" s="374"/>
      <c r="AK351" s="374"/>
      <c r="AL351" s="374"/>
      <c r="AM351" s="374">
        <v>2.3E-3</v>
      </c>
      <c r="AN351" s="374">
        <v>1</v>
      </c>
      <c r="AO351" s="374">
        <v>1329</v>
      </c>
      <c r="AP351" s="374"/>
      <c r="AQ351" s="374"/>
      <c r="AR351" s="374" t="s">
        <v>1052</v>
      </c>
      <c r="AS351" s="374" t="s">
        <v>1053</v>
      </c>
      <c r="AT351" s="374" t="s">
        <v>1054</v>
      </c>
      <c r="AU351" s="374" t="s">
        <v>1055</v>
      </c>
      <c r="AV351" s="374" t="s">
        <v>1056</v>
      </c>
      <c r="AW351" s="374" t="s">
        <v>1057</v>
      </c>
      <c r="AX351" s="374" t="s">
        <v>195</v>
      </c>
      <c r="BB351"/>
      <c r="BC351" t="s">
        <v>1340</v>
      </c>
      <c r="BD351" s="428" t="s">
        <v>1958</v>
      </c>
    </row>
    <row r="352" spans="3:56" x14ac:dyDescent="0.3">
      <c r="C352" s="374" t="s">
        <v>188</v>
      </c>
      <c r="D352" s="374">
        <v>4.0999999999999996</v>
      </c>
      <c r="E352" s="374">
        <v>20150204</v>
      </c>
      <c r="F352" s="374" t="s">
        <v>1047</v>
      </c>
      <c r="G352" s="374" t="s">
        <v>1047</v>
      </c>
      <c r="H352" s="374">
        <v>3</v>
      </c>
      <c r="I352" s="374">
        <v>185257</v>
      </c>
      <c r="J352" s="374">
        <v>0</v>
      </c>
      <c r="K352" s="374"/>
      <c r="L352" s="374"/>
      <c r="M352" s="374"/>
      <c r="N352" s="374"/>
      <c r="O352" s="374">
        <v>1</v>
      </c>
      <c r="P352" s="374">
        <v>3</v>
      </c>
      <c r="Q352" s="374">
        <v>2005</v>
      </c>
      <c r="R352" s="374">
        <v>20060518</v>
      </c>
      <c r="S352" s="374">
        <v>20060528</v>
      </c>
      <c r="T352" s="374" t="s">
        <v>1080</v>
      </c>
      <c r="U352" s="374" t="s">
        <v>1081</v>
      </c>
      <c r="V352" s="374" t="s">
        <v>1082</v>
      </c>
      <c r="W352" s="374" t="s">
        <v>191</v>
      </c>
      <c r="X352" s="374" t="s">
        <v>192</v>
      </c>
      <c r="Y352" s="374" t="s">
        <v>193</v>
      </c>
      <c r="Z352" s="374"/>
      <c r="AA352" s="374">
        <v>5.36</v>
      </c>
      <c r="AB352" s="374">
        <v>76</v>
      </c>
      <c r="AC352" s="374" t="s">
        <v>195</v>
      </c>
      <c r="AD352" s="374">
        <v>5000</v>
      </c>
      <c r="AE352" s="374">
        <v>25145</v>
      </c>
      <c r="AF352" s="374"/>
      <c r="AG352" s="374"/>
      <c r="AH352" s="374">
        <v>0</v>
      </c>
      <c r="AI352" s="374">
        <v>692768</v>
      </c>
      <c r="AJ352" s="374"/>
      <c r="AK352" s="374"/>
      <c r="AL352" s="374" t="s">
        <v>214</v>
      </c>
      <c r="AM352" s="374"/>
      <c r="AN352" s="374">
        <v>1</v>
      </c>
      <c r="AO352" s="374">
        <v>100</v>
      </c>
      <c r="AP352" s="374"/>
      <c r="AQ352" s="374" t="s">
        <v>1083</v>
      </c>
      <c r="AR352" s="374" t="s">
        <v>1084</v>
      </c>
      <c r="AS352" s="374" t="s">
        <v>1085</v>
      </c>
      <c r="AT352" s="374" t="s">
        <v>1086</v>
      </c>
      <c r="AU352" s="374" t="s">
        <v>1055</v>
      </c>
      <c r="AV352" s="374" t="s">
        <v>1087</v>
      </c>
      <c r="AW352" s="374" t="s">
        <v>1088</v>
      </c>
      <c r="AX352" s="374" t="s">
        <v>195</v>
      </c>
      <c r="BB352"/>
      <c r="BC352" t="s">
        <v>1340</v>
      </c>
      <c r="BD352" s="428" t="s">
        <v>1932</v>
      </c>
    </row>
    <row r="353" spans="3:56" x14ac:dyDescent="0.3">
      <c r="C353" s="374" t="s">
        <v>188</v>
      </c>
      <c r="D353" s="374">
        <v>4.0999999999999996</v>
      </c>
      <c r="E353" s="374">
        <v>20150204</v>
      </c>
      <c r="F353" s="374" t="s">
        <v>1047</v>
      </c>
      <c r="G353" s="374" t="s">
        <v>1047</v>
      </c>
      <c r="H353" s="374">
        <v>3</v>
      </c>
      <c r="I353" s="374">
        <v>185258</v>
      </c>
      <c r="J353" s="374">
        <v>0</v>
      </c>
      <c r="K353" s="374"/>
      <c r="L353" s="374"/>
      <c r="M353" s="374"/>
      <c r="N353" s="374"/>
      <c r="O353" s="374">
        <v>1</v>
      </c>
      <c r="P353" s="374">
        <v>3</v>
      </c>
      <c r="Q353" s="374">
        <v>2005</v>
      </c>
      <c r="R353" s="374">
        <v>20060523</v>
      </c>
      <c r="S353" s="374">
        <v>20060527</v>
      </c>
      <c r="T353" s="374" t="s">
        <v>1080</v>
      </c>
      <c r="U353" s="374" t="s">
        <v>1081</v>
      </c>
      <c r="V353" s="374" t="s">
        <v>1082</v>
      </c>
      <c r="W353" s="374" t="s">
        <v>191</v>
      </c>
      <c r="X353" s="374" t="s">
        <v>192</v>
      </c>
      <c r="Y353" s="374" t="s">
        <v>193</v>
      </c>
      <c r="Z353" s="374"/>
      <c r="AA353" s="374">
        <v>4.92</v>
      </c>
      <c r="AB353" s="374">
        <v>75</v>
      </c>
      <c r="AC353" s="374" t="s">
        <v>195</v>
      </c>
      <c r="AD353" s="374">
        <v>5000</v>
      </c>
      <c r="AE353" s="374">
        <v>25022</v>
      </c>
      <c r="AF353" s="374"/>
      <c r="AG353" s="374"/>
      <c r="AH353" s="374">
        <v>0</v>
      </c>
      <c r="AI353" s="374">
        <v>701743</v>
      </c>
      <c r="AJ353" s="374"/>
      <c r="AK353" s="374"/>
      <c r="AL353" s="374" t="s">
        <v>214</v>
      </c>
      <c r="AM353" s="374"/>
      <c r="AN353" s="374">
        <v>1</v>
      </c>
      <c r="AO353" s="374">
        <v>100</v>
      </c>
      <c r="AP353" s="374"/>
      <c r="AQ353" s="374" t="s">
        <v>1089</v>
      </c>
      <c r="AR353" s="374" t="s">
        <v>1084</v>
      </c>
      <c r="AS353" s="374" t="s">
        <v>1085</v>
      </c>
      <c r="AT353" s="374" t="s">
        <v>1086</v>
      </c>
      <c r="AU353" s="374" t="s">
        <v>1055</v>
      </c>
      <c r="AV353" s="374" t="s">
        <v>1087</v>
      </c>
      <c r="AW353" s="374" t="s">
        <v>1088</v>
      </c>
      <c r="AX353" s="374" t="s">
        <v>195</v>
      </c>
      <c r="BB353"/>
      <c r="BC353" t="s">
        <v>1340</v>
      </c>
      <c r="BD353" s="428" t="s">
        <v>1933</v>
      </c>
    </row>
    <row r="354" spans="3:56" x14ac:dyDescent="0.3">
      <c r="C354" s="374" t="s">
        <v>188</v>
      </c>
      <c r="D354" s="374">
        <v>4.0999999999999996</v>
      </c>
      <c r="E354" s="374">
        <v>20150204</v>
      </c>
      <c r="F354" s="374" t="s">
        <v>1047</v>
      </c>
      <c r="G354" s="374" t="s">
        <v>1047</v>
      </c>
      <c r="H354" s="374">
        <v>3</v>
      </c>
      <c r="I354" s="374">
        <v>185259</v>
      </c>
      <c r="J354" s="374">
        <v>0</v>
      </c>
      <c r="K354" s="374"/>
      <c r="L354" s="374"/>
      <c r="M354" s="374"/>
      <c r="N354" s="374"/>
      <c r="O354" s="374">
        <v>1</v>
      </c>
      <c r="P354" s="374">
        <v>3</v>
      </c>
      <c r="Q354" s="374">
        <v>2005</v>
      </c>
      <c r="R354" s="374">
        <v>20060519</v>
      </c>
      <c r="S354" s="374">
        <v>20060528</v>
      </c>
      <c r="T354" s="374" t="s">
        <v>1080</v>
      </c>
      <c r="U354" s="374" t="s">
        <v>1081</v>
      </c>
      <c r="V354" s="374" t="s">
        <v>1082</v>
      </c>
      <c r="W354" s="374" t="s">
        <v>191</v>
      </c>
      <c r="X354" s="374" t="s">
        <v>192</v>
      </c>
      <c r="Y354" s="374" t="s">
        <v>193</v>
      </c>
      <c r="Z354" s="374"/>
      <c r="AA354" s="374">
        <v>4.78</v>
      </c>
      <c r="AB354" s="374">
        <v>72</v>
      </c>
      <c r="AC354" s="374" t="s">
        <v>195</v>
      </c>
      <c r="AD354" s="374">
        <v>5000</v>
      </c>
      <c r="AE354" s="374">
        <v>25085</v>
      </c>
      <c r="AF354" s="374"/>
      <c r="AG354" s="374"/>
      <c r="AH354" s="374">
        <v>0</v>
      </c>
      <c r="AI354" s="374">
        <v>1212206</v>
      </c>
      <c r="AJ354" s="374"/>
      <c r="AK354" s="374"/>
      <c r="AL354" s="374" t="s">
        <v>214</v>
      </c>
      <c r="AM354" s="374"/>
      <c r="AN354" s="374">
        <v>1</v>
      </c>
      <c r="AO354" s="374">
        <v>100</v>
      </c>
      <c r="AP354" s="374"/>
      <c r="AQ354" s="374" t="s">
        <v>1090</v>
      </c>
      <c r="AR354" s="374" t="s">
        <v>1084</v>
      </c>
      <c r="AS354" s="374" t="s">
        <v>1085</v>
      </c>
      <c r="AT354" s="374" t="s">
        <v>1086</v>
      </c>
      <c r="AU354" s="374" t="s">
        <v>1055</v>
      </c>
      <c r="AV354" s="374" t="s">
        <v>1087</v>
      </c>
      <c r="AW354" s="374" t="s">
        <v>1088</v>
      </c>
      <c r="AX354" s="374" t="s">
        <v>195</v>
      </c>
      <c r="BB354"/>
      <c r="BC354" t="s">
        <v>1340</v>
      </c>
      <c r="BD354" s="428" t="s">
        <v>1934</v>
      </c>
    </row>
    <row r="355" spans="3:56" x14ac:dyDescent="0.3">
      <c r="C355" s="374" t="s">
        <v>188</v>
      </c>
      <c r="D355" s="374">
        <v>4.0999999999999996</v>
      </c>
      <c r="E355" s="374">
        <v>20150204</v>
      </c>
      <c r="F355" s="374" t="s">
        <v>1047</v>
      </c>
      <c r="G355" s="374" t="s">
        <v>1047</v>
      </c>
      <c r="H355" s="374">
        <v>3</v>
      </c>
      <c r="I355" s="374">
        <v>185260</v>
      </c>
      <c r="J355" s="374">
        <v>0</v>
      </c>
      <c r="K355" s="374"/>
      <c r="L355" s="374"/>
      <c r="M355" s="374"/>
      <c r="N355" s="374"/>
      <c r="O355" s="374">
        <v>1</v>
      </c>
      <c r="P355" s="374">
        <v>3</v>
      </c>
      <c r="Q355" s="374">
        <v>2005</v>
      </c>
      <c r="R355" s="374">
        <v>20060519</v>
      </c>
      <c r="S355" s="374">
        <v>20060528</v>
      </c>
      <c r="T355" s="374" t="s">
        <v>1080</v>
      </c>
      <c r="U355" s="374" t="s">
        <v>1081</v>
      </c>
      <c r="V355" s="374" t="s">
        <v>1082</v>
      </c>
      <c r="W355" s="374" t="s">
        <v>191</v>
      </c>
      <c r="X355" s="374" t="s">
        <v>192</v>
      </c>
      <c r="Y355" s="374" t="s">
        <v>193</v>
      </c>
      <c r="Z355" s="374"/>
      <c r="AA355" s="374">
        <v>4.46</v>
      </c>
      <c r="AB355" s="374">
        <v>70</v>
      </c>
      <c r="AC355" s="374" t="s">
        <v>195</v>
      </c>
      <c r="AD355" s="374">
        <v>5000</v>
      </c>
      <c r="AE355" s="374">
        <v>25027</v>
      </c>
      <c r="AF355" s="374"/>
      <c r="AG355" s="374"/>
      <c r="AH355" s="374">
        <v>0</v>
      </c>
      <c r="AI355" s="374">
        <v>1191448</v>
      </c>
      <c r="AJ355" s="374">
        <v>5000</v>
      </c>
      <c r="AK355" s="374">
        <v>126</v>
      </c>
      <c r="AL355" s="374" t="s">
        <v>214</v>
      </c>
      <c r="AM355" s="374">
        <v>5.0000000000000001E-3</v>
      </c>
      <c r="AN355" s="374">
        <v>1</v>
      </c>
      <c r="AO355" s="374">
        <v>100</v>
      </c>
      <c r="AP355" s="374"/>
      <c r="AQ355" s="374" t="s">
        <v>1091</v>
      </c>
      <c r="AR355" s="374" t="s">
        <v>1084</v>
      </c>
      <c r="AS355" s="374" t="s">
        <v>1085</v>
      </c>
      <c r="AT355" s="374" t="s">
        <v>1086</v>
      </c>
      <c r="AU355" s="374" t="s">
        <v>1055</v>
      </c>
      <c r="AV355" s="374" t="s">
        <v>1087</v>
      </c>
      <c r="AW355" s="374" t="s">
        <v>1088</v>
      </c>
      <c r="AX355" s="374" t="s">
        <v>195</v>
      </c>
      <c r="BB355"/>
      <c r="BC355" t="s">
        <v>1340</v>
      </c>
      <c r="BD355" s="428" t="s">
        <v>1935</v>
      </c>
    </row>
    <row r="356" spans="3:56" x14ac:dyDescent="0.3">
      <c r="C356" s="374" t="s">
        <v>188</v>
      </c>
      <c r="D356" s="374">
        <v>4.0999999999999996</v>
      </c>
      <c r="E356" s="374">
        <v>20150204</v>
      </c>
      <c r="F356" s="374" t="s">
        <v>1047</v>
      </c>
      <c r="G356" s="374" t="s">
        <v>1047</v>
      </c>
      <c r="H356" s="374">
        <v>3</v>
      </c>
      <c r="I356" s="374">
        <v>185263</v>
      </c>
      <c r="J356" s="374">
        <v>0</v>
      </c>
      <c r="K356" s="374"/>
      <c r="L356" s="374"/>
      <c r="M356" s="374"/>
      <c r="N356" s="374"/>
      <c r="O356" s="374">
        <v>1</v>
      </c>
      <c r="P356" s="374">
        <v>3</v>
      </c>
      <c r="Q356" s="374">
        <v>2006</v>
      </c>
      <c r="R356" s="374">
        <v>20070604</v>
      </c>
      <c r="S356" s="374">
        <v>20070604</v>
      </c>
      <c r="T356" s="374" t="s">
        <v>1048</v>
      </c>
      <c r="U356" s="374" t="s">
        <v>1049</v>
      </c>
      <c r="V356" s="374" t="s">
        <v>1050</v>
      </c>
      <c r="W356" s="374" t="s">
        <v>191</v>
      </c>
      <c r="X356" s="374" t="s">
        <v>192</v>
      </c>
      <c r="Y356" s="374" t="s">
        <v>193</v>
      </c>
      <c r="Z356" s="374"/>
      <c r="AA356" s="374">
        <v>5.8</v>
      </c>
      <c r="AB356" s="374">
        <v>82</v>
      </c>
      <c r="AC356" s="374" t="s">
        <v>195</v>
      </c>
      <c r="AD356" s="374">
        <v>5000</v>
      </c>
      <c r="AE356" s="374">
        <v>25965</v>
      </c>
      <c r="AF356" s="374"/>
      <c r="AG356" s="374"/>
      <c r="AH356" s="374">
        <v>5000</v>
      </c>
      <c r="AI356" s="374">
        <v>21</v>
      </c>
      <c r="AJ356" s="374"/>
      <c r="AK356" s="374"/>
      <c r="AL356" s="374"/>
      <c r="AM356" s="374">
        <v>8.0000000000000004E-4</v>
      </c>
      <c r="AN356" s="374">
        <v>1</v>
      </c>
      <c r="AO356" s="374">
        <v>1259</v>
      </c>
      <c r="AP356" s="374"/>
      <c r="AQ356" s="374"/>
      <c r="AR356" s="374" t="s">
        <v>1052</v>
      </c>
      <c r="AS356" s="374" t="s">
        <v>1053</v>
      </c>
      <c r="AT356" s="374" t="s">
        <v>1054</v>
      </c>
      <c r="AU356" s="374" t="s">
        <v>1055</v>
      </c>
      <c r="AV356" s="374" t="s">
        <v>1056</v>
      </c>
      <c r="AW356" s="374" t="s">
        <v>1057</v>
      </c>
      <c r="AX356" s="374" t="s">
        <v>195</v>
      </c>
      <c r="BB356"/>
      <c r="BC356" t="s">
        <v>1340</v>
      </c>
      <c r="BD356" s="428" t="s">
        <v>1936</v>
      </c>
    </row>
    <row r="357" spans="3:56" x14ac:dyDescent="0.3">
      <c r="C357" s="374" t="s">
        <v>188</v>
      </c>
      <c r="D357" s="374">
        <v>4.0999999999999996</v>
      </c>
      <c r="E357" s="374">
        <v>20150204</v>
      </c>
      <c r="F357" s="374" t="s">
        <v>1047</v>
      </c>
      <c r="G357" s="374" t="s">
        <v>1047</v>
      </c>
      <c r="H357" s="374">
        <v>3</v>
      </c>
      <c r="I357" s="374">
        <v>185301</v>
      </c>
      <c r="J357" s="374">
        <v>0</v>
      </c>
      <c r="K357" s="374"/>
      <c r="L357" s="374"/>
      <c r="M357" s="374"/>
      <c r="N357" s="374"/>
      <c r="O357" s="374">
        <v>1</v>
      </c>
      <c r="P357" s="374">
        <v>3</v>
      </c>
      <c r="Q357" s="374">
        <v>2005</v>
      </c>
      <c r="R357" s="374">
        <v>20060523</v>
      </c>
      <c r="S357" s="374">
        <v>20060616</v>
      </c>
      <c r="T357" s="374" t="s">
        <v>1126</v>
      </c>
      <c r="U357" s="374" t="s">
        <v>1127</v>
      </c>
      <c r="V357" s="374" t="s">
        <v>1128</v>
      </c>
      <c r="W357" s="374" t="s">
        <v>191</v>
      </c>
      <c r="X357" s="374" t="s">
        <v>192</v>
      </c>
      <c r="Y357" s="374" t="s">
        <v>193</v>
      </c>
      <c r="Z357" s="374"/>
      <c r="AA357" s="374">
        <v>5.8</v>
      </c>
      <c r="AB357" s="374">
        <v>80</v>
      </c>
      <c r="AC357" s="374" t="s">
        <v>195</v>
      </c>
      <c r="AD357" s="374">
        <v>5000</v>
      </c>
      <c r="AE357" s="374">
        <v>29199</v>
      </c>
      <c r="AF357" s="374"/>
      <c r="AG357" s="374"/>
      <c r="AH357" s="374">
        <v>0</v>
      </c>
      <c r="AI357" s="374">
        <v>548593</v>
      </c>
      <c r="AJ357" s="374"/>
      <c r="AK357" s="374"/>
      <c r="AL357" s="374" t="s">
        <v>214</v>
      </c>
      <c r="AM357" s="374">
        <v>0</v>
      </c>
      <c r="AN357" s="374">
        <v>1</v>
      </c>
      <c r="AO357" s="374">
        <v>100</v>
      </c>
      <c r="AP357" s="374"/>
      <c r="AQ357" s="374"/>
      <c r="AR357" s="374" t="s">
        <v>1129</v>
      </c>
      <c r="AS357" s="374" t="s">
        <v>1130</v>
      </c>
      <c r="AT357" s="374" t="s">
        <v>1131</v>
      </c>
      <c r="AU357" s="374" t="s">
        <v>1055</v>
      </c>
      <c r="AV357" s="374" t="s">
        <v>1113</v>
      </c>
      <c r="AW357" s="374" t="s">
        <v>1114</v>
      </c>
      <c r="AX357" s="374" t="s">
        <v>195</v>
      </c>
      <c r="BB357"/>
      <c r="BC357" t="s">
        <v>1340</v>
      </c>
      <c r="BD357" s="428" t="s">
        <v>1937</v>
      </c>
    </row>
    <row r="358" spans="3:56" x14ac:dyDescent="0.3">
      <c r="C358" s="374" t="s">
        <v>188</v>
      </c>
      <c r="D358" s="374">
        <v>4.0999999999999996</v>
      </c>
      <c r="E358" s="374">
        <v>20150204</v>
      </c>
      <c r="F358" s="374" t="s">
        <v>1047</v>
      </c>
      <c r="G358" s="374" t="s">
        <v>1047</v>
      </c>
      <c r="H358" s="374">
        <v>3</v>
      </c>
      <c r="I358" s="374">
        <v>185302</v>
      </c>
      <c r="J358" s="374">
        <v>0</v>
      </c>
      <c r="K358" s="374"/>
      <c r="L358" s="374"/>
      <c r="M358" s="374"/>
      <c r="N358" s="374"/>
      <c r="O358" s="374">
        <v>1</v>
      </c>
      <c r="P358" s="374">
        <v>3</v>
      </c>
      <c r="Q358" s="374">
        <v>2005</v>
      </c>
      <c r="R358" s="374">
        <v>20060524</v>
      </c>
      <c r="S358" s="374">
        <v>20060616</v>
      </c>
      <c r="T358" s="374" t="s">
        <v>1126</v>
      </c>
      <c r="U358" s="374" t="s">
        <v>1127</v>
      </c>
      <c r="V358" s="374" t="s">
        <v>1128</v>
      </c>
      <c r="W358" s="374" t="s">
        <v>191</v>
      </c>
      <c r="X358" s="374" t="s">
        <v>192</v>
      </c>
      <c r="Y358" s="374" t="s">
        <v>193</v>
      </c>
      <c r="Z358" s="374"/>
      <c r="AA358" s="374">
        <v>6</v>
      </c>
      <c r="AB358" s="374">
        <v>79</v>
      </c>
      <c r="AC358" s="374" t="s">
        <v>195</v>
      </c>
      <c r="AD358" s="374">
        <v>5000</v>
      </c>
      <c r="AE358" s="374">
        <v>29010</v>
      </c>
      <c r="AF358" s="374"/>
      <c r="AG358" s="374"/>
      <c r="AH358" s="374">
        <v>0</v>
      </c>
      <c r="AI358" s="374">
        <v>543720</v>
      </c>
      <c r="AJ358" s="374">
        <v>5000</v>
      </c>
      <c r="AK358" s="374">
        <v>293</v>
      </c>
      <c r="AL358" s="374" t="s">
        <v>214</v>
      </c>
      <c r="AM358" s="374">
        <v>0.01</v>
      </c>
      <c r="AN358" s="374">
        <v>1</v>
      </c>
      <c r="AO358" s="374">
        <v>100</v>
      </c>
      <c r="AP358" s="374"/>
      <c r="AQ358" s="374"/>
      <c r="AR358" s="374" t="s">
        <v>1129</v>
      </c>
      <c r="AS358" s="374" t="s">
        <v>1130</v>
      </c>
      <c r="AT358" s="374" t="s">
        <v>1131</v>
      </c>
      <c r="AU358" s="374" t="s">
        <v>1055</v>
      </c>
      <c r="AV358" s="374" t="s">
        <v>1113</v>
      </c>
      <c r="AW358" s="374" t="s">
        <v>1114</v>
      </c>
      <c r="AX358" s="374" t="s">
        <v>195</v>
      </c>
      <c r="BB358"/>
      <c r="BC358" t="s">
        <v>1463</v>
      </c>
      <c r="BD358" s="428" t="s">
        <v>2321</v>
      </c>
    </row>
    <row r="359" spans="3:56" x14ac:dyDescent="0.3">
      <c r="C359" s="374" t="s">
        <v>188</v>
      </c>
      <c r="D359" s="374">
        <v>4.0999999999999996</v>
      </c>
      <c r="E359" s="374">
        <v>20150204</v>
      </c>
      <c r="F359" s="374" t="s">
        <v>1047</v>
      </c>
      <c r="G359" s="374" t="s">
        <v>1047</v>
      </c>
      <c r="H359" s="374">
        <v>3</v>
      </c>
      <c r="I359" s="374">
        <v>185303</v>
      </c>
      <c r="J359" s="374">
        <v>0</v>
      </c>
      <c r="K359" s="374"/>
      <c r="L359" s="374"/>
      <c r="M359" s="374"/>
      <c r="N359" s="374"/>
      <c r="O359" s="374">
        <v>1</v>
      </c>
      <c r="P359" s="374">
        <v>3</v>
      </c>
      <c r="Q359" s="374">
        <v>2005</v>
      </c>
      <c r="R359" s="374">
        <v>20060525</v>
      </c>
      <c r="S359" s="374">
        <v>20060616</v>
      </c>
      <c r="T359" s="374" t="s">
        <v>1126</v>
      </c>
      <c r="U359" s="374" t="s">
        <v>1127</v>
      </c>
      <c r="V359" s="374" t="s">
        <v>1128</v>
      </c>
      <c r="W359" s="374" t="s">
        <v>191</v>
      </c>
      <c r="X359" s="374" t="s">
        <v>192</v>
      </c>
      <c r="Y359" s="374" t="s">
        <v>193</v>
      </c>
      <c r="Z359" s="374"/>
      <c r="AA359" s="374">
        <v>6.1</v>
      </c>
      <c r="AB359" s="374">
        <v>79</v>
      </c>
      <c r="AC359" s="374" t="s">
        <v>195</v>
      </c>
      <c r="AD359" s="374">
        <v>5000</v>
      </c>
      <c r="AE359" s="374">
        <v>29512</v>
      </c>
      <c r="AF359" s="374"/>
      <c r="AG359" s="374"/>
      <c r="AH359" s="374">
        <v>0</v>
      </c>
      <c r="AI359" s="374">
        <v>510517</v>
      </c>
      <c r="AJ359" s="374"/>
      <c r="AK359" s="374"/>
      <c r="AL359" s="374" t="s">
        <v>214</v>
      </c>
      <c r="AM359" s="374">
        <v>0</v>
      </c>
      <c r="AN359" s="374">
        <v>1</v>
      </c>
      <c r="AO359" s="374">
        <v>100</v>
      </c>
      <c r="AP359" s="374"/>
      <c r="AQ359" s="374"/>
      <c r="AR359" s="374" t="s">
        <v>1129</v>
      </c>
      <c r="AS359" s="374" t="s">
        <v>1130</v>
      </c>
      <c r="AT359" s="374" t="s">
        <v>1131</v>
      </c>
      <c r="AU359" s="374" t="s">
        <v>1055</v>
      </c>
      <c r="AV359" s="374" t="s">
        <v>1113</v>
      </c>
      <c r="AW359" s="374" t="s">
        <v>1114</v>
      </c>
      <c r="AX359" s="374" t="s">
        <v>195</v>
      </c>
      <c r="BB359"/>
      <c r="BC359" t="s">
        <v>1463</v>
      </c>
      <c r="BD359" s="428" t="s">
        <v>2323</v>
      </c>
    </row>
    <row r="360" spans="3:56" x14ac:dyDescent="0.3">
      <c r="C360" s="374" t="s">
        <v>188</v>
      </c>
      <c r="D360" s="374">
        <v>4.0999999999999996</v>
      </c>
      <c r="E360" s="374">
        <v>20150204</v>
      </c>
      <c r="F360" s="374" t="s">
        <v>1047</v>
      </c>
      <c r="G360" s="374" t="s">
        <v>1047</v>
      </c>
      <c r="H360" s="374">
        <v>3</v>
      </c>
      <c r="I360" s="374">
        <v>185339</v>
      </c>
      <c r="J360" s="374">
        <v>0</v>
      </c>
      <c r="K360" s="374"/>
      <c r="L360" s="374"/>
      <c r="M360" s="374"/>
      <c r="N360" s="374"/>
      <c r="O360" s="374">
        <v>1</v>
      </c>
      <c r="P360" s="374">
        <v>3</v>
      </c>
      <c r="Q360" s="374">
        <v>2007</v>
      </c>
      <c r="R360" s="374">
        <v>20080425</v>
      </c>
      <c r="S360" s="374">
        <v>20080425</v>
      </c>
      <c r="T360" s="374" t="s">
        <v>1139</v>
      </c>
      <c r="U360" s="374" t="s">
        <v>1133</v>
      </c>
      <c r="V360" s="374" t="s">
        <v>1134</v>
      </c>
      <c r="W360" s="374" t="s">
        <v>191</v>
      </c>
      <c r="X360" s="374" t="s">
        <v>192</v>
      </c>
      <c r="Y360" s="374" t="s">
        <v>193</v>
      </c>
      <c r="Z360" s="374"/>
      <c r="AA360" s="374">
        <v>6.03</v>
      </c>
      <c r="AB360" s="374">
        <v>84</v>
      </c>
      <c r="AC360" s="374" t="s">
        <v>195</v>
      </c>
      <c r="AD360" s="374">
        <v>5000</v>
      </c>
      <c r="AE360" s="374">
        <v>40783</v>
      </c>
      <c r="AF360" s="374"/>
      <c r="AG360" s="374"/>
      <c r="AH360" s="374"/>
      <c r="AI360" s="374"/>
      <c r="AJ360" s="374"/>
      <c r="AK360" s="374"/>
      <c r="AL360" s="374"/>
      <c r="AM360" s="374"/>
      <c r="AN360" s="374">
        <v>1</v>
      </c>
      <c r="AO360" s="374">
        <v>400</v>
      </c>
      <c r="AP360" s="374"/>
      <c r="AQ360" s="374" t="s">
        <v>1143</v>
      </c>
      <c r="AR360" s="374" t="s">
        <v>1141</v>
      </c>
      <c r="AS360" s="374" t="s">
        <v>1137</v>
      </c>
      <c r="AT360" s="374" t="s">
        <v>1138</v>
      </c>
      <c r="AU360" s="374" t="s">
        <v>1055</v>
      </c>
      <c r="AV360" s="374" t="s">
        <v>1113</v>
      </c>
      <c r="AW360" s="374" t="s">
        <v>1114</v>
      </c>
      <c r="AX360" s="374" t="s">
        <v>195</v>
      </c>
      <c r="BB360"/>
      <c r="BC360" t="s">
        <v>1463</v>
      </c>
      <c r="BD360" s="428" t="s">
        <v>2325</v>
      </c>
    </row>
    <row r="361" spans="3:56" x14ac:dyDescent="0.3">
      <c r="C361" s="374" t="s">
        <v>188</v>
      </c>
      <c r="D361" s="374">
        <v>4.0999999999999996</v>
      </c>
      <c r="E361" s="374">
        <v>20150204</v>
      </c>
      <c r="F361" s="374" t="s">
        <v>1047</v>
      </c>
      <c r="G361" s="374" t="s">
        <v>1047</v>
      </c>
      <c r="H361" s="374">
        <v>3</v>
      </c>
      <c r="I361" s="374">
        <v>185344</v>
      </c>
      <c r="J361" s="374">
        <v>0</v>
      </c>
      <c r="K361" s="374"/>
      <c r="L361" s="374"/>
      <c r="M361" s="374"/>
      <c r="N361" s="374"/>
      <c r="O361" s="374">
        <v>1</v>
      </c>
      <c r="P361" s="374">
        <v>3</v>
      </c>
      <c r="Q361" s="374">
        <v>2008</v>
      </c>
      <c r="R361" s="374">
        <v>20090519</v>
      </c>
      <c r="S361" s="374">
        <v>20090519</v>
      </c>
      <c r="T361" s="374" t="s">
        <v>1132</v>
      </c>
      <c r="U361" s="374" t="s">
        <v>1133</v>
      </c>
      <c r="V361" s="374" t="s">
        <v>1134</v>
      </c>
      <c r="W361" s="374" t="s">
        <v>191</v>
      </c>
      <c r="X361" s="374" t="s">
        <v>192</v>
      </c>
      <c r="Y361" s="374" t="s">
        <v>193</v>
      </c>
      <c r="Z361" s="374"/>
      <c r="AA361" s="374">
        <v>5.6</v>
      </c>
      <c r="AB361" s="374"/>
      <c r="AC361" s="374" t="s">
        <v>195</v>
      </c>
      <c r="AD361" s="374">
        <v>5000</v>
      </c>
      <c r="AE361" s="374">
        <v>29149</v>
      </c>
      <c r="AF361" s="374"/>
      <c r="AG361" s="374"/>
      <c r="AH361" s="374">
        <v>0</v>
      </c>
      <c r="AI361" s="374">
        <v>55847</v>
      </c>
      <c r="AJ361" s="374">
        <v>5000</v>
      </c>
      <c r="AK361" s="374">
        <v>147</v>
      </c>
      <c r="AL361" s="374" t="s">
        <v>214</v>
      </c>
      <c r="AM361" s="374">
        <v>5.0000000000000001E-3</v>
      </c>
      <c r="AN361" s="374">
        <v>1</v>
      </c>
      <c r="AO361" s="374">
        <v>200</v>
      </c>
      <c r="AP361" s="374"/>
      <c r="AQ361" s="374" t="s">
        <v>1894</v>
      </c>
      <c r="AR361" s="374" t="s">
        <v>1136</v>
      </c>
      <c r="AS361" s="374" t="s">
        <v>1137</v>
      </c>
      <c r="AT361" s="374" t="s">
        <v>1138</v>
      </c>
      <c r="AU361" s="374" t="s">
        <v>1055</v>
      </c>
      <c r="AV361" s="374" t="s">
        <v>1113</v>
      </c>
      <c r="AW361" s="374" t="s">
        <v>1114</v>
      </c>
      <c r="AX361" s="374" t="s">
        <v>195</v>
      </c>
      <c r="BB361"/>
      <c r="BC361" t="s">
        <v>1463</v>
      </c>
      <c r="BD361" s="428" t="s">
        <v>1810</v>
      </c>
    </row>
    <row r="362" spans="3:56" x14ac:dyDescent="0.3">
      <c r="C362" s="374" t="s">
        <v>188</v>
      </c>
      <c r="D362" s="374">
        <v>4.0999999999999996</v>
      </c>
      <c r="E362" s="374">
        <v>20150204</v>
      </c>
      <c r="F362" s="374" t="s">
        <v>1047</v>
      </c>
      <c r="G362" s="374" t="s">
        <v>1047</v>
      </c>
      <c r="H362" s="374">
        <v>3</v>
      </c>
      <c r="I362" s="374">
        <v>185345</v>
      </c>
      <c r="J362" s="374">
        <v>0</v>
      </c>
      <c r="K362" s="374"/>
      <c r="L362" s="374"/>
      <c r="M362" s="374"/>
      <c r="N362" s="374"/>
      <c r="O362" s="374">
        <v>1</v>
      </c>
      <c r="P362" s="374">
        <v>3</v>
      </c>
      <c r="Q362" s="374">
        <v>2008</v>
      </c>
      <c r="R362" s="374">
        <v>20090519</v>
      </c>
      <c r="S362" s="374">
        <v>20090519</v>
      </c>
      <c r="T362" s="374" t="s">
        <v>1132</v>
      </c>
      <c r="U362" s="374" t="s">
        <v>1133</v>
      </c>
      <c r="V362" s="374" t="s">
        <v>1134</v>
      </c>
      <c r="W362" s="374" t="s">
        <v>191</v>
      </c>
      <c r="X362" s="374" t="s">
        <v>192</v>
      </c>
      <c r="Y362" s="374" t="s">
        <v>193</v>
      </c>
      <c r="Z362" s="374"/>
      <c r="AA362" s="374">
        <v>5.6</v>
      </c>
      <c r="AB362" s="374"/>
      <c r="AC362" s="374" t="s">
        <v>195</v>
      </c>
      <c r="AD362" s="374">
        <v>5000</v>
      </c>
      <c r="AE362" s="374">
        <v>28165</v>
      </c>
      <c r="AF362" s="374"/>
      <c r="AG362" s="374"/>
      <c r="AH362" s="374">
        <v>0</v>
      </c>
      <c r="AI362" s="374">
        <v>53962</v>
      </c>
      <c r="AJ362" s="374"/>
      <c r="AK362" s="374"/>
      <c r="AL362" s="374" t="s">
        <v>214</v>
      </c>
      <c r="AM362" s="374"/>
      <c r="AN362" s="374">
        <v>1</v>
      </c>
      <c r="AO362" s="374">
        <v>200</v>
      </c>
      <c r="AP362" s="374"/>
      <c r="AQ362" s="374" t="s">
        <v>1895</v>
      </c>
      <c r="AR362" s="374" t="s">
        <v>1136</v>
      </c>
      <c r="AS362" s="374" t="s">
        <v>1137</v>
      </c>
      <c r="AT362" s="374" t="s">
        <v>1138</v>
      </c>
      <c r="AU362" s="374" t="s">
        <v>1055</v>
      </c>
      <c r="AV362" s="374" t="s">
        <v>1113</v>
      </c>
      <c r="AW362" s="374" t="s">
        <v>1114</v>
      </c>
      <c r="AX362" s="374" t="s">
        <v>195</v>
      </c>
      <c r="BB362"/>
      <c r="BC362" t="s">
        <v>1365</v>
      </c>
      <c r="BD362" s="428" t="s">
        <v>1030</v>
      </c>
    </row>
    <row r="363" spans="3:56" x14ac:dyDescent="0.3">
      <c r="C363" s="374" t="s">
        <v>188</v>
      </c>
      <c r="D363" s="374">
        <v>4.0999999999999996</v>
      </c>
      <c r="E363" s="374">
        <v>20150204</v>
      </c>
      <c r="F363" s="374" t="s">
        <v>1047</v>
      </c>
      <c r="G363" s="374" t="s">
        <v>1047</v>
      </c>
      <c r="H363" s="374">
        <v>3</v>
      </c>
      <c r="I363" s="374">
        <v>185355</v>
      </c>
      <c r="J363" s="374">
        <v>12</v>
      </c>
      <c r="K363" s="374"/>
      <c r="L363" s="374"/>
      <c r="M363" s="374"/>
      <c r="N363" s="374"/>
      <c r="O363" s="374">
        <v>1</v>
      </c>
      <c r="P363" s="374">
        <v>3</v>
      </c>
      <c r="Q363" s="374">
        <v>2007</v>
      </c>
      <c r="R363" s="374">
        <v>20080425</v>
      </c>
      <c r="S363" s="374">
        <v>20080425</v>
      </c>
      <c r="T363" s="374" t="s">
        <v>1132</v>
      </c>
      <c r="U363" s="374" t="s">
        <v>1133</v>
      </c>
      <c r="V363" s="374" t="s">
        <v>1134</v>
      </c>
      <c r="W363" s="374" t="s">
        <v>191</v>
      </c>
      <c r="X363" s="374" t="s">
        <v>192</v>
      </c>
      <c r="Y363" s="374" t="s">
        <v>193</v>
      </c>
      <c r="Z363" s="374"/>
      <c r="AA363" s="374">
        <v>6.03</v>
      </c>
      <c r="AB363" s="374">
        <v>84</v>
      </c>
      <c r="AC363" s="374" t="s">
        <v>195</v>
      </c>
      <c r="AD363" s="374">
        <v>5000</v>
      </c>
      <c r="AE363" s="374">
        <v>41037</v>
      </c>
      <c r="AF363" s="374"/>
      <c r="AG363" s="374"/>
      <c r="AH363" s="374"/>
      <c r="AI363" s="374"/>
      <c r="AJ363" s="374"/>
      <c r="AK363" s="374"/>
      <c r="AL363" s="374"/>
      <c r="AM363" s="374"/>
      <c r="AN363" s="374">
        <v>1</v>
      </c>
      <c r="AO363" s="374">
        <v>400</v>
      </c>
      <c r="AP363" s="374"/>
      <c r="AQ363" s="374" t="s">
        <v>1135</v>
      </c>
      <c r="AR363" s="374" t="s">
        <v>1136</v>
      </c>
      <c r="AS363" s="374" t="s">
        <v>1137</v>
      </c>
      <c r="AT363" s="374" t="s">
        <v>1138</v>
      </c>
      <c r="AU363" s="374" t="s">
        <v>1055</v>
      </c>
      <c r="AV363" s="374" t="s">
        <v>1113</v>
      </c>
      <c r="AW363" s="374" t="s">
        <v>1114</v>
      </c>
      <c r="AX363" s="374" t="s">
        <v>195</v>
      </c>
      <c r="BB363"/>
      <c r="BC363" t="s">
        <v>1365</v>
      </c>
      <c r="BD363" s="428" t="s">
        <v>1029</v>
      </c>
    </row>
    <row r="364" spans="3:56" x14ac:dyDescent="0.3">
      <c r="C364" s="374" t="s">
        <v>188</v>
      </c>
      <c r="D364" s="374">
        <v>4.0999999999999996</v>
      </c>
      <c r="E364" s="374">
        <v>20150204</v>
      </c>
      <c r="F364" s="374" t="s">
        <v>1047</v>
      </c>
      <c r="G364" s="374" t="s">
        <v>1047</v>
      </c>
      <c r="H364" s="374">
        <v>3</v>
      </c>
      <c r="I364" s="374">
        <v>185356</v>
      </c>
      <c r="J364" s="374">
        <v>12</v>
      </c>
      <c r="K364" s="374"/>
      <c r="L364" s="374"/>
      <c r="M364" s="374"/>
      <c r="N364" s="374"/>
      <c r="O364" s="374">
        <v>1</v>
      </c>
      <c r="P364" s="374">
        <v>3</v>
      </c>
      <c r="Q364" s="374">
        <v>2007</v>
      </c>
      <c r="R364" s="374">
        <v>20080425</v>
      </c>
      <c r="S364" s="374">
        <v>20080425</v>
      </c>
      <c r="T364" s="374" t="s">
        <v>1139</v>
      </c>
      <c r="U364" s="374" t="s">
        <v>1133</v>
      </c>
      <c r="V364" s="374" t="s">
        <v>1134</v>
      </c>
      <c r="W364" s="374" t="s">
        <v>191</v>
      </c>
      <c r="X364" s="374" t="s">
        <v>192</v>
      </c>
      <c r="Y364" s="374" t="s">
        <v>193</v>
      </c>
      <c r="Z364" s="374"/>
      <c r="AA364" s="374">
        <v>6.03</v>
      </c>
      <c r="AB364" s="374">
        <v>84</v>
      </c>
      <c r="AC364" s="374" t="s">
        <v>195</v>
      </c>
      <c r="AD364" s="374">
        <v>5000</v>
      </c>
      <c r="AE364" s="374">
        <v>40850</v>
      </c>
      <c r="AF364" s="374"/>
      <c r="AG364" s="374"/>
      <c r="AH364" s="374"/>
      <c r="AI364" s="374"/>
      <c r="AJ364" s="374"/>
      <c r="AK364" s="374"/>
      <c r="AL364" s="374"/>
      <c r="AM364" s="374"/>
      <c r="AN364" s="374">
        <v>1</v>
      </c>
      <c r="AO364" s="374">
        <v>200</v>
      </c>
      <c r="AP364" s="374"/>
      <c r="AQ364" s="374" t="s">
        <v>1144</v>
      </c>
      <c r="AR364" s="374" t="s">
        <v>1141</v>
      </c>
      <c r="AS364" s="374" t="s">
        <v>1137</v>
      </c>
      <c r="AT364" s="374" t="s">
        <v>1138</v>
      </c>
      <c r="AU364" s="374" t="s">
        <v>1055</v>
      </c>
      <c r="AV364" s="374" t="s">
        <v>1113</v>
      </c>
      <c r="AW364" s="374" t="s">
        <v>1114</v>
      </c>
      <c r="AX364" s="374" t="s">
        <v>195</v>
      </c>
      <c r="BB364"/>
      <c r="BC364" t="s">
        <v>1365</v>
      </c>
      <c r="BD364" s="428" t="s">
        <v>2336</v>
      </c>
    </row>
    <row r="365" spans="3:56" x14ac:dyDescent="0.3">
      <c r="C365" s="374" t="s">
        <v>188</v>
      </c>
      <c r="D365" s="374">
        <v>4.0999999999999996</v>
      </c>
      <c r="E365" s="374">
        <v>20150204</v>
      </c>
      <c r="F365" s="374" t="s">
        <v>1047</v>
      </c>
      <c r="G365" s="374" t="s">
        <v>1047</v>
      </c>
      <c r="H365" s="374">
        <v>3</v>
      </c>
      <c r="I365" s="374">
        <v>185357</v>
      </c>
      <c r="J365" s="374">
        <v>12</v>
      </c>
      <c r="K365" s="374"/>
      <c r="L365" s="374"/>
      <c r="M365" s="374"/>
      <c r="N365" s="374"/>
      <c r="O365" s="374">
        <v>1</v>
      </c>
      <c r="P365" s="374">
        <v>3</v>
      </c>
      <c r="Q365" s="374">
        <v>2007</v>
      </c>
      <c r="R365" s="374">
        <v>20080529</v>
      </c>
      <c r="S365" s="374">
        <v>20080529</v>
      </c>
      <c r="T365" s="374" t="s">
        <v>1139</v>
      </c>
      <c r="U365" s="374" t="s">
        <v>1133</v>
      </c>
      <c r="V365" s="374" t="s">
        <v>1134</v>
      </c>
      <c r="W365" s="374" t="s">
        <v>191</v>
      </c>
      <c r="X365" s="374" t="s">
        <v>192</v>
      </c>
      <c r="Y365" s="374" t="s">
        <v>193</v>
      </c>
      <c r="Z365" s="374"/>
      <c r="AA365" s="374">
        <v>7.54</v>
      </c>
      <c r="AB365" s="374">
        <v>94</v>
      </c>
      <c r="AC365" s="374" t="s">
        <v>195</v>
      </c>
      <c r="AD365" s="374">
        <v>5000</v>
      </c>
      <c r="AE365" s="374">
        <v>35061</v>
      </c>
      <c r="AF365" s="374"/>
      <c r="AG365" s="374"/>
      <c r="AH365" s="374"/>
      <c r="AI365" s="374"/>
      <c r="AJ365" s="374"/>
      <c r="AK365" s="374"/>
      <c r="AL365" s="374"/>
      <c r="AM365" s="374"/>
      <c r="AN365" s="374">
        <v>1</v>
      </c>
      <c r="AO365" s="374">
        <v>400</v>
      </c>
      <c r="AP365" s="374"/>
      <c r="AQ365" s="374" t="s">
        <v>1145</v>
      </c>
      <c r="AR365" s="374" t="s">
        <v>1141</v>
      </c>
      <c r="AS365" s="374" t="s">
        <v>1137</v>
      </c>
      <c r="AT365" s="374" t="s">
        <v>1138</v>
      </c>
      <c r="AU365" s="374" t="s">
        <v>1055</v>
      </c>
      <c r="AV365" s="374" t="s">
        <v>1113</v>
      </c>
      <c r="AW365" s="374" t="s">
        <v>1114</v>
      </c>
      <c r="AX365" s="374" t="s">
        <v>195</v>
      </c>
      <c r="BB365"/>
      <c r="BC365" t="s">
        <v>1365</v>
      </c>
      <c r="BD365" s="428" t="s">
        <v>2335</v>
      </c>
    </row>
    <row r="366" spans="3:56" x14ac:dyDescent="0.3">
      <c r="C366" s="374" t="s">
        <v>188</v>
      </c>
      <c r="D366" s="374">
        <v>4.0999999999999996</v>
      </c>
      <c r="E366" s="374">
        <v>20150204</v>
      </c>
      <c r="F366" s="374" t="s">
        <v>1047</v>
      </c>
      <c r="G366" s="374" t="s">
        <v>1047</v>
      </c>
      <c r="H366" s="374">
        <v>3</v>
      </c>
      <c r="I366" s="374">
        <v>185358</v>
      </c>
      <c r="J366" s="374">
        <v>12</v>
      </c>
      <c r="K366" s="374"/>
      <c r="L366" s="374"/>
      <c r="M366" s="374"/>
      <c r="N366" s="374"/>
      <c r="O366" s="374">
        <v>1</v>
      </c>
      <c r="P366" s="374">
        <v>3</v>
      </c>
      <c r="Q366" s="374">
        <v>2007</v>
      </c>
      <c r="R366" s="374">
        <v>20080529</v>
      </c>
      <c r="S366" s="374">
        <v>20080529</v>
      </c>
      <c r="T366" s="374" t="s">
        <v>1139</v>
      </c>
      <c r="U366" s="374" t="s">
        <v>1133</v>
      </c>
      <c r="V366" s="374" t="s">
        <v>1134</v>
      </c>
      <c r="W366" s="374" t="s">
        <v>191</v>
      </c>
      <c r="X366" s="374" t="s">
        <v>192</v>
      </c>
      <c r="Y366" s="374" t="s">
        <v>193</v>
      </c>
      <c r="Z366" s="374"/>
      <c r="AA366" s="374">
        <v>7.54</v>
      </c>
      <c r="AB366" s="374">
        <v>94</v>
      </c>
      <c r="AC366" s="374" t="s">
        <v>195</v>
      </c>
      <c r="AD366" s="374">
        <v>5000</v>
      </c>
      <c r="AE366" s="374">
        <v>41095</v>
      </c>
      <c r="AF366" s="374"/>
      <c r="AG366" s="374"/>
      <c r="AH366" s="374">
        <v>5000</v>
      </c>
      <c r="AI366" s="374">
        <v>103</v>
      </c>
      <c r="AJ366" s="374"/>
      <c r="AK366" s="374"/>
      <c r="AL366" s="374"/>
      <c r="AM366" s="374">
        <v>2.5000000000000001E-3</v>
      </c>
      <c r="AN366" s="374">
        <v>1</v>
      </c>
      <c r="AO366" s="374">
        <v>400</v>
      </c>
      <c r="AP366" s="374"/>
      <c r="AQ366" s="374" t="s">
        <v>1146</v>
      </c>
      <c r="AR366" s="374" t="s">
        <v>1141</v>
      </c>
      <c r="AS366" s="374" t="s">
        <v>1137</v>
      </c>
      <c r="AT366" s="374" t="s">
        <v>1138</v>
      </c>
      <c r="AU366" s="374" t="s">
        <v>1055</v>
      </c>
      <c r="AV366" s="374" t="s">
        <v>1113</v>
      </c>
      <c r="AW366" s="374" t="s">
        <v>1114</v>
      </c>
      <c r="AX366" s="374" t="s">
        <v>195</v>
      </c>
      <c r="BB366"/>
      <c r="BC366" t="s">
        <v>1365</v>
      </c>
      <c r="BD366" s="428" t="s">
        <v>2334</v>
      </c>
    </row>
    <row r="367" spans="3:56" x14ac:dyDescent="0.3">
      <c r="C367" s="374" t="s">
        <v>188</v>
      </c>
      <c r="D367" s="374">
        <v>4.0999999999999996</v>
      </c>
      <c r="E367" s="374">
        <v>20150204</v>
      </c>
      <c r="F367" s="374" t="s">
        <v>1047</v>
      </c>
      <c r="G367" s="374" t="s">
        <v>1047</v>
      </c>
      <c r="H367" s="374">
        <v>3</v>
      </c>
      <c r="I367" s="374">
        <v>185359</v>
      </c>
      <c r="J367" s="374">
        <v>12</v>
      </c>
      <c r="K367" s="374"/>
      <c r="L367" s="374"/>
      <c r="M367" s="374"/>
      <c r="N367" s="374"/>
      <c r="O367" s="374">
        <v>1</v>
      </c>
      <c r="P367" s="374">
        <v>3</v>
      </c>
      <c r="Q367" s="374">
        <v>2007</v>
      </c>
      <c r="R367" s="374">
        <v>20080529</v>
      </c>
      <c r="S367" s="374">
        <v>20080529</v>
      </c>
      <c r="T367" s="374" t="s">
        <v>1139</v>
      </c>
      <c r="U367" s="374" t="s">
        <v>1133</v>
      </c>
      <c r="V367" s="374" t="s">
        <v>1134</v>
      </c>
      <c r="W367" s="374" t="s">
        <v>191</v>
      </c>
      <c r="X367" s="374" t="s">
        <v>192</v>
      </c>
      <c r="Y367" s="374" t="s">
        <v>193</v>
      </c>
      <c r="Z367" s="374"/>
      <c r="AA367" s="374">
        <v>7.54</v>
      </c>
      <c r="AB367" s="374">
        <v>94</v>
      </c>
      <c r="AC367" s="374" t="s">
        <v>195</v>
      </c>
      <c r="AD367" s="374">
        <v>5000</v>
      </c>
      <c r="AE367" s="374">
        <v>41715</v>
      </c>
      <c r="AF367" s="374"/>
      <c r="AG367" s="374"/>
      <c r="AH367" s="374"/>
      <c r="AI367" s="374"/>
      <c r="AJ367" s="374"/>
      <c r="AK367" s="374"/>
      <c r="AL367" s="374"/>
      <c r="AM367" s="374"/>
      <c r="AN367" s="374">
        <v>1</v>
      </c>
      <c r="AO367" s="374">
        <v>396</v>
      </c>
      <c r="AP367" s="374"/>
      <c r="AQ367" s="374" t="s">
        <v>1145</v>
      </c>
      <c r="AR367" s="374" t="s">
        <v>1141</v>
      </c>
      <c r="AS367" s="374" t="s">
        <v>1137</v>
      </c>
      <c r="AT367" s="374" t="s">
        <v>1138</v>
      </c>
      <c r="AU367" s="374" t="s">
        <v>1055</v>
      </c>
      <c r="AV367" s="374" t="s">
        <v>1113</v>
      </c>
      <c r="AW367" s="374" t="s">
        <v>1114</v>
      </c>
      <c r="AX367" s="374" t="s">
        <v>195</v>
      </c>
      <c r="BB367"/>
      <c r="BC367" t="s">
        <v>1365</v>
      </c>
      <c r="BD367" s="428" t="s">
        <v>2333</v>
      </c>
    </row>
    <row r="368" spans="3:56" x14ac:dyDescent="0.3">
      <c r="C368" s="374" t="s">
        <v>188</v>
      </c>
      <c r="D368" s="374">
        <v>4.0999999999999996</v>
      </c>
      <c r="E368" s="374">
        <v>20150204</v>
      </c>
      <c r="F368" s="374" t="s">
        <v>1047</v>
      </c>
      <c r="G368" s="374" t="s">
        <v>1047</v>
      </c>
      <c r="H368" s="374">
        <v>3</v>
      </c>
      <c r="I368" s="374">
        <v>185360</v>
      </c>
      <c r="J368" s="374">
        <v>12</v>
      </c>
      <c r="K368" s="374"/>
      <c r="L368" s="374"/>
      <c r="M368" s="374"/>
      <c r="N368" s="374"/>
      <c r="O368" s="374">
        <v>1</v>
      </c>
      <c r="P368" s="374">
        <v>3</v>
      </c>
      <c r="Q368" s="374">
        <v>2008</v>
      </c>
      <c r="R368" s="374">
        <v>20090522</v>
      </c>
      <c r="S368" s="374">
        <v>20090522</v>
      </c>
      <c r="T368" s="374" t="s">
        <v>1126</v>
      </c>
      <c r="U368" s="374" t="s">
        <v>1127</v>
      </c>
      <c r="V368" s="374" t="s">
        <v>1128</v>
      </c>
      <c r="W368" s="374" t="s">
        <v>191</v>
      </c>
      <c r="X368" s="374" t="s">
        <v>192</v>
      </c>
      <c r="Y368" s="374" t="s">
        <v>193</v>
      </c>
      <c r="Z368" s="374"/>
      <c r="AA368" s="374">
        <v>5.12</v>
      </c>
      <c r="AB368" s="374"/>
      <c r="AC368" s="374" t="s">
        <v>195</v>
      </c>
      <c r="AD368" s="374">
        <v>5000</v>
      </c>
      <c r="AE368" s="374">
        <v>36702</v>
      </c>
      <c r="AF368" s="374"/>
      <c r="AG368" s="374"/>
      <c r="AH368" s="374">
        <v>0</v>
      </c>
      <c r="AI368" s="374">
        <v>575625</v>
      </c>
      <c r="AJ368" s="374">
        <v>5000</v>
      </c>
      <c r="AK368" s="374">
        <v>371</v>
      </c>
      <c r="AL368" s="374" t="s">
        <v>214</v>
      </c>
      <c r="AM368" s="374">
        <v>0.01</v>
      </c>
      <c r="AN368" s="374">
        <v>6</v>
      </c>
      <c r="AO368" s="374">
        <v>400</v>
      </c>
      <c r="AP368" s="374"/>
      <c r="AQ368" s="374" t="s">
        <v>1896</v>
      </c>
      <c r="AR368" s="374" t="s">
        <v>1129</v>
      </c>
      <c r="AS368" s="374" t="s">
        <v>1130</v>
      </c>
      <c r="AT368" s="374" t="s">
        <v>1131</v>
      </c>
      <c r="AU368" s="374" t="s">
        <v>1055</v>
      </c>
      <c r="AV368" s="374" t="s">
        <v>1113</v>
      </c>
      <c r="AW368" s="374" t="s">
        <v>1114</v>
      </c>
      <c r="AX368" s="374" t="s">
        <v>195</v>
      </c>
      <c r="BB368"/>
      <c r="BC368" t="s">
        <v>1365</v>
      </c>
      <c r="BD368" s="428" t="s">
        <v>2339</v>
      </c>
    </row>
    <row r="369" spans="3:56" x14ac:dyDescent="0.3">
      <c r="C369" s="374" t="s">
        <v>188</v>
      </c>
      <c r="D369" s="374">
        <v>4.0999999999999996</v>
      </c>
      <c r="E369" s="374">
        <v>20150204</v>
      </c>
      <c r="F369" s="374" t="s">
        <v>1047</v>
      </c>
      <c r="G369" s="374" t="s">
        <v>1047</v>
      </c>
      <c r="H369" s="374">
        <v>3</v>
      </c>
      <c r="I369" s="374">
        <v>185556</v>
      </c>
      <c r="J369" s="374">
        <v>12</v>
      </c>
      <c r="K369" s="374"/>
      <c r="L369" s="374"/>
      <c r="M369" s="374"/>
      <c r="N369" s="374"/>
      <c r="O369" s="374">
        <v>1</v>
      </c>
      <c r="P369" s="374">
        <v>3</v>
      </c>
      <c r="Q369" s="374">
        <v>2007</v>
      </c>
      <c r="R369" s="374">
        <v>20080602</v>
      </c>
      <c r="S369" s="374">
        <v>20080602</v>
      </c>
      <c r="T369" s="374" t="s">
        <v>1048</v>
      </c>
      <c r="U369" s="374" t="s">
        <v>1049</v>
      </c>
      <c r="V369" s="374" t="s">
        <v>1050</v>
      </c>
      <c r="W369" s="374" t="s">
        <v>191</v>
      </c>
      <c r="X369" s="374" t="s">
        <v>192</v>
      </c>
      <c r="Y369" s="374" t="s">
        <v>193</v>
      </c>
      <c r="Z369" s="374"/>
      <c r="AA369" s="374">
        <v>5.59</v>
      </c>
      <c r="AB369" s="374"/>
      <c r="AC369" s="374" t="s">
        <v>195</v>
      </c>
      <c r="AD369" s="374">
        <v>5000</v>
      </c>
      <c r="AE369" s="374">
        <v>25857</v>
      </c>
      <c r="AF369" s="374"/>
      <c r="AG369" s="374"/>
      <c r="AH369" s="374">
        <v>5000</v>
      </c>
      <c r="AI369" s="374">
        <v>104</v>
      </c>
      <c r="AJ369" s="374"/>
      <c r="AK369" s="374"/>
      <c r="AL369" s="374"/>
      <c r="AM369" s="374">
        <v>4.0000000000000001E-3</v>
      </c>
      <c r="AN369" s="374"/>
      <c r="AO369" s="374">
        <v>500</v>
      </c>
      <c r="AP369" s="374"/>
      <c r="AQ369" s="374" t="s">
        <v>1059</v>
      </c>
      <c r="AR369" s="374" t="s">
        <v>1052</v>
      </c>
      <c r="AS369" s="374" t="s">
        <v>1053</v>
      </c>
      <c r="AT369" s="374" t="s">
        <v>1054</v>
      </c>
      <c r="AU369" s="374" t="s">
        <v>1055</v>
      </c>
      <c r="AV369" s="374" t="s">
        <v>1056</v>
      </c>
      <c r="AW369" s="374" t="s">
        <v>1057</v>
      </c>
      <c r="AX369" s="374" t="s">
        <v>195</v>
      </c>
      <c r="BB369"/>
      <c r="BC369" t="s">
        <v>1365</v>
      </c>
      <c r="BD369" s="428" t="s">
        <v>2343</v>
      </c>
    </row>
    <row r="370" spans="3:56" x14ac:dyDescent="0.3">
      <c r="C370" s="374" t="s">
        <v>188</v>
      </c>
      <c r="D370" s="374">
        <v>4.0999999999999996</v>
      </c>
      <c r="E370" s="374">
        <v>20150204</v>
      </c>
      <c r="F370" s="374" t="s">
        <v>1047</v>
      </c>
      <c r="G370" s="374" t="s">
        <v>1047</v>
      </c>
      <c r="H370" s="374">
        <v>3</v>
      </c>
      <c r="I370" s="374">
        <v>185557</v>
      </c>
      <c r="J370" s="374">
        <v>12</v>
      </c>
      <c r="K370" s="374"/>
      <c r="L370" s="374"/>
      <c r="M370" s="374"/>
      <c r="N370" s="374"/>
      <c r="O370" s="374">
        <v>1</v>
      </c>
      <c r="P370" s="374">
        <v>3</v>
      </c>
      <c r="Q370" s="374">
        <v>2007</v>
      </c>
      <c r="R370" s="374">
        <v>20080603</v>
      </c>
      <c r="S370" s="374">
        <v>20080603</v>
      </c>
      <c r="T370" s="374" t="s">
        <v>1048</v>
      </c>
      <c r="U370" s="374" t="s">
        <v>1049</v>
      </c>
      <c r="V370" s="374" t="s">
        <v>1050</v>
      </c>
      <c r="W370" s="374" t="s">
        <v>191</v>
      </c>
      <c r="X370" s="374" t="s">
        <v>192</v>
      </c>
      <c r="Y370" s="374" t="s">
        <v>193</v>
      </c>
      <c r="Z370" s="374"/>
      <c r="AA370" s="374">
        <v>5.42</v>
      </c>
      <c r="AB370" s="374"/>
      <c r="AC370" s="374" t="s">
        <v>195</v>
      </c>
      <c r="AD370" s="374">
        <v>5000</v>
      </c>
      <c r="AE370" s="374">
        <v>25630</v>
      </c>
      <c r="AF370" s="374"/>
      <c r="AG370" s="374"/>
      <c r="AH370" s="374">
        <v>5000</v>
      </c>
      <c r="AI370" s="374">
        <v>311</v>
      </c>
      <c r="AJ370" s="374"/>
      <c r="AK370" s="374"/>
      <c r="AL370" s="374"/>
      <c r="AM370" s="374">
        <v>1.2E-2</v>
      </c>
      <c r="AN370" s="374"/>
      <c r="AO370" s="374">
        <v>500</v>
      </c>
      <c r="AP370" s="374"/>
      <c r="AQ370" s="374" t="s">
        <v>1059</v>
      </c>
      <c r="AR370" s="374" t="s">
        <v>1052</v>
      </c>
      <c r="AS370" s="374" t="s">
        <v>1053</v>
      </c>
      <c r="AT370" s="374" t="s">
        <v>1054</v>
      </c>
      <c r="AU370" s="374" t="s">
        <v>1055</v>
      </c>
      <c r="AV370" s="374" t="s">
        <v>1056</v>
      </c>
      <c r="AW370" s="374" t="s">
        <v>1057</v>
      </c>
      <c r="AX370" s="374" t="s">
        <v>195</v>
      </c>
      <c r="BB370"/>
      <c r="BC370" t="s">
        <v>1365</v>
      </c>
      <c r="BD370" s="428" t="s">
        <v>2345</v>
      </c>
    </row>
    <row r="371" spans="3:56" x14ac:dyDescent="0.3">
      <c r="C371" s="374" t="s">
        <v>188</v>
      </c>
      <c r="D371" s="374">
        <v>4.0999999999999996</v>
      </c>
      <c r="E371" s="374">
        <v>20150204</v>
      </c>
      <c r="F371" s="374" t="s">
        <v>1047</v>
      </c>
      <c r="G371" s="374" t="s">
        <v>1047</v>
      </c>
      <c r="H371" s="374">
        <v>3</v>
      </c>
      <c r="I371" s="374">
        <v>185558</v>
      </c>
      <c r="J371" s="374">
        <v>12</v>
      </c>
      <c r="K371" s="374"/>
      <c r="L371" s="374"/>
      <c r="M371" s="374"/>
      <c r="N371" s="374"/>
      <c r="O371" s="374">
        <v>1</v>
      </c>
      <c r="P371" s="374">
        <v>3</v>
      </c>
      <c r="Q371" s="374">
        <v>2007</v>
      </c>
      <c r="R371" s="374">
        <v>20080603</v>
      </c>
      <c r="S371" s="374">
        <v>20080603</v>
      </c>
      <c r="T371" s="374" t="s">
        <v>1048</v>
      </c>
      <c r="U371" s="374" t="s">
        <v>1049</v>
      </c>
      <c r="V371" s="374" t="s">
        <v>1050</v>
      </c>
      <c r="W371" s="374" t="s">
        <v>191</v>
      </c>
      <c r="X371" s="374" t="s">
        <v>192</v>
      </c>
      <c r="Y371" s="374" t="s">
        <v>193</v>
      </c>
      <c r="Z371" s="374"/>
      <c r="AA371" s="374">
        <v>5.45</v>
      </c>
      <c r="AB371" s="374"/>
      <c r="AC371" s="374" t="s">
        <v>195</v>
      </c>
      <c r="AD371" s="374">
        <v>5000</v>
      </c>
      <c r="AE371" s="374">
        <v>25635</v>
      </c>
      <c r="AF371" s="374"/>
      <c r="AG371" s="374"/>
      <c r="AH371" s="374">
        <v>5000</v>
      </c>
      <c r="AI371" s="374">
        <v>259</v>
      </c>
      <c r="AJ371" s="374"/>
      <c r="AK371" s="374"/>
      <c r="AL371" s="374"/>
      <c r="AM371" s="374">
        <v>0.01</v>
      </c>
      <c r="AN371" s="374">
        <v>1</v>
      </c>
      <c r="AO371" s="374">
        <v>500</v>
      </c>
      <c r="AP371" s="374"/>
      <c r="AQ371" s="374" t="s">
        <v>1059</v>
      </c>
      <c r="AR371" s="374" t="s">
        <v>1052</v>
      </c>
      <c r="AS371" s="374" t="s">
        <v>1053</v>
      </c>
      <c r="AT371" s="374" t="s">
        <v>1054</v>
      </c>
      <c r="AU371" s="374" t="s">
        <v>1055</v>
      </c>
      <c r="AV371" s="374" t="s">
        <v>1056</v>
      </c>
      <c r="AW371" s="374" t="s">
        <v>1057</v>
      </c>
      <c r="AX371" s="374" t="s">
        <v>195</v>
      </c>
      <c r="BB371"/>
      <c r="BC371" t="s">
        <v>1365</v>
      </c>
      <c r="BD371" s="428" t="s">
        <v>2329</v>
      </c>
    </row>
    <row r="372" spans="3:56" x14ac:dyDescent="0.3">
      <c r="C372" s="374" t="s">
        <v>188</v>
      </c>
      <c r="D372" s="374">
        <v>4.0999999999999996</v>
      </c>
      <c r="E372" s="374">
        <v>20150204</v>
      </c>
      <c r="F372" s="374" t="s">
        <v>1047</v>
      </c>
      <c r="G372" s="374" t="s">
        <v>1047</v>
      </c>
      <c r="H372" s="374">
        <v>3</v>
      </c>
      <c r="I372" s="374">
        <v>185612</v>
      </c>
      <c r="J372" s="374">
        <v>12</v>
      </c>
      <c r="K372" s="374"/>
      <c r="L372" s="374"/>
      <c r="M372" s="374"/>
      <c r="N372" s="374"/>
      <c r="O372" s="374">
        <v>1</v>
      </c>
      <c r="P372" s="374">
        <v>3</v>
      </c>
      <c r="Q372" s="374">
        <v>2007</v>
      </c>
      <c r="R372" s="374">
        <v>20080604</v>
      </c>
      <c r="S372" s="374">
        <v>20080604</v>
      </c>
      <c r="T372" s="374" t="s">
        <v>1048</v>
      </c>
      <c r="U372" s="374" t="s">
        <v>1049</v>
      </c>
      <c r="V372" s="374" t="s">
        <v>1050</v>
      </c>
      <c r="W372" s="374" t="s">
        <v>191</v>
      </c>
      <c r="X372" s="374" t="s">
        <v>192</v>
      </c>
      <c r="Y372" s="374" t="s">
        <v>193</v>
      </c>
      <c r="Z372" s="374"/>
      <c r="AA372" s="374">
        <v>5.28</v>
      </c>
      <c r="AB372" s="374"/>
      <c r="AC372" s="374" t="s">
        <v>195</v>
      </c>
      <c r="AD372" s="374">
        <v>5000</v>
      </c>
      <c r="AE372" s="374">
        <v>25727</v>
      </c>
      <c r="AF372" s="374"/>
      <c r="AG372" s="374"/>
      <c r="AH372" s="374">
        <v>5000</v>
      </c>
      <c r="AI372" s="374">
        <v>260</v>
      </c>
      <c r="AJ372" s="374"/>
      <c r="AK372" s="374"/>
      <c r="AL372" s="374"/>
      <c r="AM372" s="374">
        <v>0.01</v>
      </c>
      <c r="AN372" s="374">
        <v>1</v>
      </c>
      <c r="AO372" s="374">
        <v>500</v>
      </c>
      <c r="AP372" s="374"/>
      <c r="AQ372" s="374" t="s">
        <v>1059</v>
      </c>
      <c r="AR372" s="374" t="s">
        <v>1052</v>
      </c>
      <c r="AS372" s="374" t="s">
        <v>1053</v>
      </c>
      <c r="AT372" s="374" t="s">
        <v>1054</v>
      </c>
      <c r="AU372" s="374" t="s">
        <v>1055</v>
      </c>
      <c r="AV372" s="374" t="s">
        <v>1056</v>
      </c>
      <c r="AW372" s="374" t="s">
        <v>1057</v>
      </c>
      <c r="AX372" s="374" t="s">
        <v>195</v>
      </c>
      <c r="BB372"/>
      <c r="BC372" t="s">
        <v>1365</v>
      </c>
      <c r="BD372" s="428" t="s">
        <v>2327</v>
      </c>
    </row>
    <row r="373" spans="3:56" x14ac:dyDescent="0.3">
      <c r="C373" s="374" t="s">
        <v>188</v>
      </c>
      <c r="D373" s="374">
        <v>4.0999999999999996</v>
      </c>
      <c r="E373" s="374">
        <v>20150204</v>
      </c>
      <c r="F373" s="374" t="s">
        <v>1047</v>
      </c>
      <c r="G373" s="374" t="s">
        <v>1047</v>
      </c>
      <c r="H373" s="374">
        <v>3</v>
      </c>
      <c r="I373" s="374">
        <v>185644</v>
      </c>
      <c r="J373" s="374">
        <v>12</v>
      </c>
      <c r="K373" s="374"/>
      <c r="L373" s="374"/>
      <c r="M373" s="374"/>
      <c r="N373" s="374"/>
      <c r="O373" s="374">
        <v>1</v>
      </c>
      <c r="P373" s="374">
        <v>3</v>
      </c>
      <c r="Q373" s="374">
        <v>2006</v>
      </c>
      <c r="R373" s="374">
        <v>20070529</v>
      </c>
      <c r="S373" s="374">
        <v>20070529</v>
      </c>
      <c r="T373" s="374" t="s">
        <v>1126</v>
      </c>
      <c r="U373" s="374" t="s">
        <v>1127</v>
      </c>
      <c r="V373" s="374" t="s">
        <v>1128</v>
      </c>
      <c r="W373" s="374" t="s">
        <v>191</v>
      </c>
      <c r="X373" s="374" t="s">
        <v>192</v>
      </c>
      <c r="Y373" s="374" t="s">
        <v>193</v>
      </c>
      <c r="Z373" s="374"/>
      <c r="AA373" s="374">
        <v>6.48</v>
      </c>
      <c r="AB373" s="374"/>
      <c r="AC373" s="374" t="s">
        <v>195</v>
      </c>
      <c r="AD373" s="374">
        <v>5000</v>
      </c>
      <c r="AE373" s="374">
        <v>15082</v>
      </c>
      <c r="AF373" s="374"/>
      <c r="AG373" s="374"/>
      <c r="AH373" s="374">
        <v>0</v>
      </c>
      <c r="AI373" s="374">
        <v>259693</v>
      </c>
      <c r="AJ373" s="374"/>
      <c r="AK373" s="374"/>
      <c r="AL373" s="374" t="s">
        <v>214</v>
      </c>
      <c r="AM373" s="374">
        <v>0</v>
      </c>
      <c r="AN373" s="374">
        <v>2</v>
      </c>
      <c r="AO373" s="374">
        <v>200</v>
      </c>
      <c r="AP373" s="374"/>
      <c r="AQ373" s="374" t="s">
        <v>1147</v>
      </c>
      <c r="AR373" s="374" t="s">
        <v>1129</v>
      </c>
      <c r="AS373" s="374" t="s">
        <v>1130</v>
      </c>
      <c r="AT373" s="374" t="s">
        <v>1131</v>
      </c>
      <c r="AU373" s="374" t="s">
        <v>1055</v>
      </c>
      <c r="AV373" s="374" t="s">
        <v>1113</v>
      </c>
      <c r="AW373" s="374" t="s">
        <v>1114</v>
      </c>
      <c r="AX373" s="374" t="s">
        <v>195</v>
      </c>
      <c r="BB373"/>
      <c r="BC373" t="s">
        <v>1365</v>
      </c>
      <c r="BD373" s="428" t="s">
        <v>2338</v>
      </c>
    </row>
    <row r="374" spans="3:56" x14ac:dyDescent="0.3">
      <c r="C374" s="374" t="s">
        <v>188</v>
      </c>
      <c r="D374" s="374">
        <v>4.0999999999999996</v>
      </c>
      <c r="E374" s="374">
        <v>20150204</v>
      </c>
      <c r="F374" s="374" t="s">
        <v>1047</v>
      </c>
      <c r="G374" s="374" t="s">
        <v>1047</v>
      </c>
      <c r="H374" s="374">
        <v>3</v>
      </c>
      <c r="I374" s="374">
        <v>185649</v>
      </c>
      <c r="J374" s="374">
        <v>12</v>
      </c>
      <c r="K374" s="374"/>
      <c r="L374" s="374"/>
      <c r="M374" s="374"/>
      <c r="N374" s="374"/>
      <c r="O374" s="374">
        <v>1</v>
      </c>
      <c r="P374" s="374">
        <v>3</v>
      </c>
      <c r="Q374" s="374">
        <v>2005</v>
      </c>
      <c r="R374" s="374">
        <v>20060524</v>
      </c>
      <c r="S374" s="374">
        <v>20060616</v>
      </c>
      <c r="T374" s="374" t="s">
        <v>1126</v>
      </c>
      <c r="U374" s="374" t="s">
        <v>1127</v>
      </c>
      <c r="V374" s="374" t="s">
        <v>1128</v>
      </c>
      <c r="W374" s="374" t="s">
        <v>191</v>
      </c>
      <c r="X374" s="374" t="s">
        <v>192</v>
      </c>
      <c r="Y374" s="374" t="s">
        <v>193</v>
      </c>
      <c r="Z374" s="374"/>
      <c r="AA374" s="374">
        <v>5.8</v>
      </c>
      <c r="AB374" s="374">
        <v>71</v>
      </c>
      <c r="AC374" s="374" t="s">
        <v>195</v>
      </c>
      <c r="AD374" s="374">
        <v>5000</v>
      </c>
      <c r="AE374" s="374">
        <v>22309</v>
      </c>
      <c r="AF374" s="374"/>
      <c r="AG374" s="374"/>
      <c r="AH374" s="374">
        <v>0</v>
      </c>
      <c r="AI374" s="374">
        <v>316131</v>
      </c>
      <c r="AJ374" s="374">
        <v>5000</v>
      </c>
      <c r="AK374" s="374">
        <v>455</v>
      </c>
      <c r="AL374" s="374" t="s">
        <v>214</v>
      </c>
      <c r="AM374" s="374">
        <v>0.02</v>
      </c>
      <c r="AN374" s="374">
        <v>1</v>
      </c>
      <c r="AO374" s="374">
        <v>100</v>
      </c>
      <c r="AP374" s="374"/>
      <c r="AQ374" s="374"/>
      <c r="AR374" s="374" t="s">
        <v>1129</v>
      </c>
      <c r="AS374" s="374" t="s">
        <v>1130</v>
      </c>
      <c r="AT374" s="374" t="s">
        <v>1131</v>
      </c>
      <c r="AU374" s="374" t="s">
        <v>1055</v>
      </c>
      <c r="AV374" s="374" t="s">
        <v>1113</v>
      </c>
      <c r="AW374" s="374" t="s">
        <v>1114</v>
      </c>
      <c r="AX374" s="374" t="s">
        <v>195</v>
      </c>
      <c r="BB374"/>
      <c r="BC374" t="s">
        <v>1365</v>
      </c>
      <c r="BD374" s="428" t="s">
        <v>2346</v>
      </c>
    </row>
    <row r="375" spans="3:56" x14ac:dyDescent="0.3">
      <c r="C375" s="374" t="s">
        <v>188</v>
      </c>
      <c r="D375" s="374">
        <v>4.0999999999999996</v>
      </c>
      <c r="E375" s="374">
        <v>20150204</v>
      </c>
      <c r="F375" s="374" t="s">
        <v>1047</v>
      </c>
      <c r="G375" s="374" t="s">
        <v>1047</v>
      </c>
      <c r="H375" s="374">
        <v>3</v>
      </c>
      <c r="I375" s="374">
        <v>185650</v>
      </c>
      <c r="J375" s="374">
        <v>12</v>
      </c>
      <c r="K375" s="374"/>
      <c r="L375" s="374"/>
      <c r="M375" s="374"/>
      <c r="N375" s="374"/>
      <c r="O375" s="374">
        <v>1</v>
      </c>
      <c r="P375" s="374">
        <v>3</v>
      </c>
      <c r="Q375" s="374">
        <v>2005</v>
      </c>
      <c r="R375" s="374">
        <v>20060524</v>
      </c>
      <c r="S375" s="374">
        <v>20060616</v>
      </c>
      <c r="T375" s="374" t="s">
        <v>1126</v>
      </c>
      <c r="U375" s="374" t="s">
        <v>1127</v>
      </c>
      <c r="V375" s="374" t="s">
        <v>1128</v>
      </c>
      <c r="W375" s="374" t="s">
        <v>191</v>
      </c>
      <c r="X375" s="374" t="s">
        <v>192</v>
      </c>
      <c r="Y375" s="374" t="s">
        <v>193</v>
      </c>
      <c r="Z375" s="374"/>
      <c r="AA375" s="374">
        <v>5.7</v>
      </c>
      <c r="AB375" s="374">
        <v>70</v>
      </c>
      <c r="AC375" s="374" t="s">
        <v>195</v>
      </c>
      <c r="AD375" s="374">
        <v>5000</v>
      </c>
      <c r="AE375" s="374">
        <v>22831</v>
      </c>
      <c r="AF375" s="374"/>
      <c r="AG375" s="374"/>
      <c r="AH375" s="374">
        <v>0</v>
      </c>
      <c r="AI375" s="374">
        <v>244309</v>
      </c>
      <c r="AJ375" s="374">
        <v>5000</v>
      </c>
      <c r="AK375" s="374">
        <v>466</v>
      </c>
      <c r="AL375" s="374" t="s">
        <v>214</v>
      </c>
      <c r="AM375" s="374">
        <v>0.02</v>
      </c>
      <c r="AN375" s="374">
        <v>1</v>
      </c>
      <c r="AO375" s="374">
        <v>100</v>
      </c>
      <c r="AP375" s="374"/>
      <c r="AQ375" s="374"/>
      <c r="AR375" s="374" t="s">
        <v>1129</v>
      </c>
      <c r="AS375" s="374" t="s">
        <v>1130</v>
      </c>
      <c r="AT375" s="374" t="s">
        <v>1131</v>
      </c>
      <c r="AU375" s="374" t="s">
        <v>1055</v>
      </c>
      <c r="AV375" s="374" t="s">
        <v>1113</v>
      </c>
      <c r="AW375" s="374" t="s">
        <v>1114</v>
      </c>
      <c r="AX375" s="374" t="s">
        <v>195</v>
      </c>
      <c r="BB375"/>
      <c r="BC375" t="s">
        <v>1365</v>
      </c>
      <c r="BD375" s="428" t="s">
        <v>2331</v>
      </c>
    </row>
    <row r="376" spans="3:56" x14ac:dyDescent="0.3">
      <c r="C376" s="374" t="s">
        <v>188</v>
      </c>
      <c r="D376" s="374">
        <v>4.0999999999999996</v>
      </c>
      <c r="E376" s="374">
        <v>20150204</v>
      </c>
      <c r="F376" s="374" t="s">
        <v>1047</v>
      </c>
      <c r="G376" s="374" t="s">
        <v>1047</v>
      </c>
      <c r="H376" s="374">
        <v>3</v>
      </c>
      <c r="I376" s="374">
        <v>185651</v>
      </c>
      <c r="J376" s="374">
        <v>12</v>
      </c>
      <c r="K376" s="374"/>
      <c r="L376" s="374"/>
      <c r="M376" s="374"/>
      <c r="N376" s="374"/>
      <c r="O376" s="374">
        <v>1</v>
      </c>
      <c r="P376" s="374">
        <v>3</v>
      </c>
      <c r="Q376" s="374">
        <v>2005</v>
      </c>
      <c r="R376" s="374">
        <v>20060524</v>
      </c>
      <c r="S376" s="374">
        <v>20060616</v>
      </c>
      <c r="T376" s="374" t="s">
        <v>1126</v>
      </c>
      <c r="U376" s="374" t="s">
        <v>1127</v>
      </c>
      <c r="V376" s="374" t="s">
        <v>1128</v>
      </c>
      <c r="W376" s="374" t="s">
        <v>191</v>
      </c>
      <c r="X376" s="374" t="s">
        <v>192</v>
      </c>
      <c r="Y376" s="374" t="s">
        <v>193</v>
      </c>
      <c r="Z376" s="374"/>
      <c r="AA376" s="374">
        <v>5.7</v>
      </c>
      <c r="AB376" s="374">
        <v>70</v>
      </c>
      <c r="AC376" s="374" t="s">
        <v>195</v>
      </c>
      <c r="AD376" s="374">
        <v>5000</v>
      </c>
      <c r="AE376" s="374">
        <v>23136</v>
      </c>
      <c r="AF376" s="374"/>
      <c r="AG376" s="374"/>
      <c r="AH376" s="374">
        <v>0</v>
      </c>
      <c r="AI376" s="374">
        <v>242619</v>
      </c>
      <c r="AJ376" s="374"/>
      <c r="AK376" s="374"/>
      <c r="AL376" s="374" t="s">
        <v>214</v>
      </c>
      <c r="AM376" s="374">
        <v>0</v>
      </c>
      <c r="AN376" s="374">
        <v>1</v>
      </c>
      <c r="AO376" s="374">
        <v>100</v>
      </c>
      <c r="AP376" s="374"/>
      <c r="AQ376" s="374"/>
      <c r="AR376" s="374" t="s">
        <v>1129</v>
      </c>
      <c r="AS376" s="374" t="s">
        <v>1130</v>
      </c>
      <c r="AT376" s="374" t="s">
        <v>1131</v>
      </c>
      <c r="AU376" s="374" t="s">
        <v>1055</v>
      </c>
      <c r="AV376" s="374" t="s">
        <v>1113</v>
      </c>
      <c r="AW376" s="374" t="s">
        <v>1114</v>
      </c>
      <c r="AX376" s="374" t="s">
        <v>195</v>
      </c>
      <c r="BB376"/>
      <c r="BC376" t="s">
        <v>1365</v>
      </c>
      <c r="BD376" s="428" t="s">
        <v>2344</v>
      </c>
    </row>
    <row r="377" spans="3:56" x14ac:dyDescent="0.3">
      <c r="C377" s="374" t="s">
        <v>188</v>
      </c>
      <c r="D377" s="374">
        <v>4.0999999999999996</v>
      </c>
      <c r="E377" s="374">
        <v>20150204</v>
      </c>
      <c r="F377" s="374" t="s">
        <v>1047</v>
      </c>
      <c r="G377" s="374" t="s">
        <v>1047</v>
      </c>
      <c r="H377" s="374">
        <v>3</v>
      </c>
      <c r="I377" s="374">
        <v>185658</v>
      </c>
      <c r="J377" s="374">
        <v>12</v>
      </c>
      <c r="K377" s="374"/>
      <c r="L377" s="374"/>
      <c r="M377" s="374" t="s">
        <v>250</v>
      </c>
      <c r="N377" s="374" t="s">
        <v>1071</v>
      </c>
      <c r="O377" s="374">
        <v>1</v>
      </c>
      <c r="P377" s="374">
        <v>3</v>
      </c>
      <c r="Q377" s="374">
        <v>2006</v>
      </c>
      <c r="R377" s="374">
        <v>20070516</v>
      </c>
      <c r="S377" s="374">
        <v>20070523</v>
      </c>
      <c r="T377" s="374" t="s">
        <v>1061</v>
      </c>
      <c r="U377" s="374" t="s">
        <v>1062</v>
      </c>
      <c r="V377" s="374" t="s">
        <v>1063</v>
      </c>
      <c r="W377" s="374" t="s">
        <v>191</v>
      </c>
      <c r="X377" s="374" t="s">
        <v>192</v>
      </c>
      <c r="Y377" s="374" t="s">
        <v>193</v>
      </c>
      <c r="Z377" s="374"/>
      <c r="AA377" s="374">
        <v>5.93</v>
      </c>
      <c r="AB377" s="374"/>
      <c r="AC377" s="374" t="s">
        <v>195</v>
      </c>
      <c r="AD377" s="374">
        <v>5000</v>
      </c>
      <c r="AE377" s="374">
        <v>24174</v>
      </c>
      <c r="AF377" s="374"/>
      <c r="AG377" s="374"/>
      <c r="AH377" s="374">
        <v>0</v>
      </c>
      <c r="AI377" s="374">
        <v>134398</v>
      </c>
      <c r="AJ377" s="374">
        <v>5000</v>
      </c>
      <c r="AK377" s="374">
        <v>831</v>
      </c>
      <c r="AL377" s="374" t="s">
        <v>214</v>
      </c>
      <c r="AM377" s="374">
        <v>3.32E-2</v>
      </c>
      <c r="AN377" s="374">
        <v>42</v>
      </c>
      <c r="AO377" s="374">
        <v>611</v>
      </c>
      <c r="AP377" s="374"/>
      <c r="AQ377" s="374" t="s">
        <v>1072</v>
      </c>
      <c r="AR377" s="374" t="s">
        <v>1065</v>
      </c>
      <c r="AS377" s="374" t="s">
        <v>1066</v>
      </c>
      <c r="AT377" s="374" t="s">
        <v>1067</v>
      </c>
      <c r="AU377" s="374" t="s">
        <v>1055</v>
      </c>
      <c r="AV377" s="374" t="s">
        <v>1056</v>
      </c>
      <c r="AW377" s="374" t="s">
        <v>1057</v>
      </c>
      <c r="AX377" s="374" t="s">
        <v>195</v>
      </c>
      <c r="BB377"/>
      <c r="BC377" t="s">
        <v>1365</v>
      </c>
      <c r="BD377" s="428" t="s">
        <v>2337</v>
      </c>
    </row>
    <row r="378" spans="3:56" x14ac:dyDescent="0.3">
      <c r="C378" s="374" t="s">
        <v>188</v>
      </c>
      <c r="D378" s="374">
        <v>4.0999999999999996</v>
      </c>
      <c r="E378" s="374">
        <v>20150204</v>
      </c>
      <c r="F378" s="374" t="s">
        <v>1047</v>
      </c>
      <c r="G378" s="374" t="s">
        <v>1047</v>
      </c>
      <c r="H378" s="374">
        <v>3</v>
      </c>
      <c r="I378" s="374">
        <v>185705</v>
      </c>
      <c r="J378" s="374">
        <v>12</v>
      </c>
      <c r="K378" s="374"/>
      <c r="L378" s="374"/>
      <c r="M378" s="374"/>
      <c r="N378" s="374"/>
      <c r="O378" s="374">
        <v>1</v>
      </c>
      <c r="P378" s="374">
        <v>3</v>
      </c>
      <c r="Q378" s="374">
        <v>2008</v>
      </c>
      <c r="R378" s="374">
        <v>20090519</v>
      </c>
      <c r="S378" s="374">
        <v>20090519</v>
      </c>
      <c r="T378" s="374" t="s">
        <v>1132</v>
      </c>
      <c r="U378" s="374" t="s">
        <v>1133</v>
      </c>
      <c r="V378" s="374" t="s">
        <v>1134</v>
      </c>
      <c r="W378" s="374" t="s">
        <v>191</v>
      </c>
      <c r="X378" s="374" t="s">
        <v>192</v>
      </c>
      <c r="Y378" s="374" t="s">
        <v>193</v>
      </c>
      <c r="Z378" s="374"/>
      <c r="AA378" s="374">
        <v>5.6</v>
      </c>
      <c r="AB378" s="374"/>
      <c r="AC378" s="374" t="s">
        <v>195</v>
      </c>
      <c r="AD378" s="374">
        <v>5000</v>
      </c>
      <c r="AE378" s="374">
        <v>29340</v>
      </c>
      <c r="AF378" s="374"/>
      <c r="AG378" s="374"/>
      <c r="AH378" s="374">
        <v>0</v>
      </c>
      <c r="AI378" s="374">
        <v>56213</v>
      </c>
      <c r="AJ378" s="374">
        <v>5000</v>
      </c>
      <c r="AK378" s="374">
        <v>148</v>
      </c>
      <c r="AL378" s="374" t="s">
        <v>214</v>
      </c>
      <c r="AM378" s="374">
        <v>5.0000000000000001E-3</v>
      </c>
      <c r="AN378" s="374">
        <v>1</v>
      </c>
      <c r="AO378" s="374">
        <v>200</v>
      </c>
      <c r="AP378" s="374"/>
      <c r="AQ378" s="374" t="s">
        <v>1897</v>
      </c>
      <c r="AR378" s="374" t="s">
        <v>1136</v>
      </c>
      <c r="AS378" s="374" t="s">
        <v>1137</v>
      </c>
      <c r="AT378" s="374" t="s">
        <v>1138</v>
      </c>
      <c r="AU378" s="374" t="s">
        <v>1055</v>
      </c>
      <c r="AV378" s="374" t="s">
        <v>1113</v>
      </c>
      <c r="AW378" s="374" t="s">
        <v>1114</v>
      </c>
      <c r="AX378" s="374" t="s">
        <v>195</v>
      </c>
      <c r="BB378"/>
      <c r="BC378" t="s">
        <v>1365</v>
      </c>
      <c r="BD378" s="428" t="s">
        <v>2330</v>
      </c>
    </row>
    <row r="379" spans="3:56" x14ac:dyDescent="0.3">
      <c r="C379" s="374" t="s">
        <v>188</v>
      </c>
      <c r="D379" s="374">
        <v>4.0999999999999996</v>
      </c>
      <c r="E379" s="374">
        <v>20150204</v>
      </c>
      <c r="F379" s="374" t="s">
        <v>1047</v>
      </c>
      <c r="G379" s="374" t="s">
        <v>1047</v>
      </c>
      <c r="H379" s="374">
        <v>3</v>
      </c>
      <c r="I379" s="374">
        <v>185706</v>
      </c>
      <c r="J379" s="374">
        <v>12</v>
      </c>
      <c r="K379" s="374"/>
      <c r="L379" s="374"/>
      <c r="M379" s="374" t="s">
        <v>250</v>
      </c>
      <c r="N379" s="374" t="s">
        <v>1071</v>
      </c>
      <c r="O379" s="374">
        <v>1</v>
      </c>
      <c r="P379" s="374">
        <v>3</v>
      </c>
      <c r="Q379" s="374">
        <v>2006</v>
      </c>
      <c r="R379" s="374">
        <v>20070516</v>
      </c>
      <c r="S379" s="374">
        <v>20070523</v>
      </c>
      <c r="T379" s="374" t="s">
        <v>1061</v>
      </c>
      <c r="U379" s="374" t="s">
        <v>1062</v>
      </c>
      <c r="V379" s="374" t="s">
        <v>1063</v>
      </c>
      <c r="W379" s="374" t="s">
        <v>191</v>
      </c>
      <c r="X379" s="374" t="s">
        <v>192</v>
      </c>
      <c r="Y379" s="374" t="s">
        <v>193</v>
      </c>
      <c r="Z379" s="374"/>
      <c r="AA379" s="374">
        <v>5.93</v>
      </c>
      <c r="AB379" s="374"/>
      <c r="AC379" s="374" t="s">
        <v>195</v>
      </c>
      <c r="AD379" s="374">
        <v>5000</v>
      </c>
      <c r="AE379" s="374">
        <v>23993</v>
      </c>
      <c r="AF379" s="374"/>
      <c r="AG379" s="374"/>
      <c r="AH379" s="374">
        <v>0</v>
      </c>
      <c r="AI379" s="374">
        <v>133810</v>
      </c>
      <c r="AJ379" s="374">
        <v>5000</v>
      </c>
      <c r="AK379" s="374">
        <v>902</v>
      </c>
      <c r="AL379" s="374" t="s">
        <v>214</v>
      </c>
      <c r="AM379" s="374">
        <v>3.6200000000000003E-2</v>
      </c>
      <c r="AN379" s="374">
        <v>36</v>
      </c>
      <c r="AO379" s="374">
        <v>535</v>
      </c>
      <c r="AP379" s="374"/>
      <c r="AQ379" s="374" t="s">
        <v>1073</v>
      </c>
      <c r="AR379" s="374" t="s">
        <v>1065</v>
      </c>
      <c r="AS379" s="374" t="s">
        <v>1066</v>
      </c>
      <c r="AT379" s="374" t="s">
        <v>1067</v>
      </c>
      <c r="AU379" s="374" t="s">
        <v>1055</v>
      </c>
      <c r="AV379" s="374" t="s">
        <v>1056</v>
      </c>
      <c r="AW379" s="374" t="s">
        <v>1057</v>
      </c>
      <c r="AX379" s="374" t="s">
        <v>195</v>
      </c>
      <c r="BB379"/>
      <c r="BC379" t="s">
        <v>1365</v>
      </c>
      <c r="BD379" s="428" t="s">
        <v>2328</v>
      </c>
    </row>
    <row r="380" spans="3:56" x14ac:dyDescent="0.3">
      <c r="C380" s="374" t="s">
        <v>188</v>
      </c>
      <c r="D380" s="374">
        <v>4.0999999999999996</v>
      </c>
      <c r="E380" s="374">
        <v>20150204</v>
      </c>
      <c r="F380" s="374" t="s">
        <v>1047</v>
      </c>
      <c r="G380" s="374" t="s">
        <v>1047</v>
      </c>
      <c r="H380" s="374">
        <v>3</v>
      </c>
      <c r="I380" s="374">
        <v>185707</v>
      </c>
      <c r="J380" s="374">
        <v>12</v>
      </c>
      <c r="K380" s="374"/>
      <c r="L380" s="374"/>
      <c r="M380" s="374"/>
      <c r="N380" s="374"/>
      <c r="O380" s="374">
        <v>1</v>
      </c>
      <c r="P380" s="374">
        <v>3</v>
      </c>
      <c r="Q380" s="374">
        <v>2007</v>
      </c>
      <c r="R380" s="374">
        <v>20080606</v>
      </c>
      <c r="S380" s="374">
        <v>20080606</v>
      </c>
      <c r="T380" s="374" t="s">
        <v>1048</v>
      </c>
      <c r="U380" s="374" t="s">
        <v>1049</v>
      </c>
      <c r="V380" s="374" t="s">
        <v>1050</v>
      </c>
      <c r="W380" s="374" t="s">
        <v>191</v>
      </c>
      <c r="X380" s="374" t="s">
        <v>192</v>
      </c>
      <c r="Y380" s="374" t="s">
        <v>193</v>
      </c>
      <c r="Z380" s="374"/>
      <c r="AA380" s="374">
        <v>5.28</v>
      </c>
      <c r="AB380" s="374"/>
      <c r="AC380" s="374" t="s">
        <v>195</v>
      </c>
      <c r="AD380" s="374">
        <v>5000</v>
      </c>
      <c r="AE380" s="374">
        <v>25945</v>
      </c>
      <c r="AF380" s="374"/>
      <c r="AG380" s="374"/>
      <c r="AH380" s="374"/>
      <c r="AI380" s="374"/>
      <c r="AJ380" s="374"/>
      <c r="AK380" s="374"/>
      <c r="AL380" s="374"/>
      <c r="AM380" s="374"/>
      <c r="AN380" s="374"/>
      <c r="AO380" s="374">
        <v>500</v>
      </c>
      <c r="AP380" s="374"/>
      <c r="AQ380" s="374" t="s">
        <v>1059</v>
      </c>
      <c r="AR380" s="374" t="s">
        <v>1052</v>
      </c>
      <c r="AS380" s="374" t="s">
        <v>1053</v>
      </c>
      <c r="AT380" s="374" t="s">
        <v>1054</v>
      </c>
      <c r="AU380" s="374" t="s">
        <v>1055</v>
      </c>
      <c r="AV380" s="374" t="s">
        <v>1056</v>
      </c>
      <c r="AW380" s="374" t="s">
        <v>1057</v>
      </c>
      <c r="AX380" s="374" t="s">
        <v>195</v>
      </c>
      <c r="BB380"/>
      <c r="BC380" t="s">
        <v>1365</v>
      </c>
      <c r="BD380" s="428" t="s">
        <v>2342</v>
      </c>
    </row>
    <row r="381" spans="3:56" x14ac:dyDescent="0.3">
      <c r="C381" s="374" t="s">
        <v>188</v>
      </c>
      <c r="D381" s="374">
        <v>4.0999999999999996</v>
      </c>
      <c r="E381" s="374">
        <v>20150204</v>
      </c>
      <c r="F381" s="374" t="s">
        <v>1047</v>
      </c>
      <c r="G381" s="374" t="s">
        <v>1047</v>
      </c>
      <c r="H381" s="374">
        <v>3</v>
      </c>
      <c r="I381" s="374">
        <v>185708</v>
      </c>
      <c r="J381" s="374">
        <v>12</v>
      </c>
      <c r="K381" s="374"/>
      <c r="L381" s="374"/>
      <c r="M381" s="374" t="s">
        <v>250</v>
      </c>
      <c r="N381" s="374" t="s">
        <v>1071</v>
      </c>
      <c r="O381" s="374">
        <v>1</v>
      </c>
      <c r="P381" s="374">
        <v>3</v>
      </c>
      <c r="Q381" s="374">
        <v>2006</v>
      </c>
      <c r="R381" s="374">
        <v>20070516</v>
      </c>
      <c r="S381" s="374">
        <v>20070604</v>
      </c>
      <c r="T381" s="374" t="s">
        <v>1061</v>
      </c>
      <c r="U381" s="374" t="s">
        <v>1062</v>
      </c>
      <c r="V381" s="374" t="s">
        <v>1063</v>
      </c>
      <c r="W381" s="374" t="s">
        <v>191</v>
      </c>
      <c r="X381" s="374" t="s">
        <v>192</v>
      </c>
      <c r="Y381" s="374" t="s">
        <v>193</v>
      </c>
      <c r="Z381" s="374"/>
      <c r="AA381" s="374">
        <v>5.8</v>
      </c>
      <c r="AB381" s="374"/>
      <c r="AC381" s="374" t="s">
        <v>195</v>
      </c>
      <c r="AD381" s="374">
        <v>5000</v>
      </c>
      <c r="AE381" s="374">
        <v>23603</v>
      </c>
      <c r="AF381" s="374"/>
      <c r="AG381" s="374"/>
      <c r="AH381" s="374">
        <v>0</v>
      </c>
      <c r="AI381" s="374">
        <v>116483</v>
      </c>
      <c r="AJ381" s="374">
        <v>5000</v>
      </c>
      <c r="AK381" s="374">
        <v>1311</v>
      </c>
      <c r="AL381" s="374" t="s">
        <v>214</v>
      </c>
      <c r="AM381" s="374">
        <v>5.2600000000000001E-2</v>
      </c>
      <c r="AN381" s="374">
        <v>44</v>
      </c>
      <c r="AO381" s="374">
        <v>525</v>
      </c>
      <c r="AP381" s="374"/>
      <c r="AQ381" s="374" t="s">
        <v>1074</v>
      </c>
      <c r="AR381" s="374" t="s">
        <v>1065</v>
      </c>
      <c r="AS381" s="374" t="s">
        <v>1066</v>
      </c>
      <c r="AT381" s="374" t="s">
        <v>1067</v>
      </c>
      <c r="AU381" s="374" t="s">
        <v>1055</v>
      </c>
      <c r="AV381" s="374" t="s">
        <v>1056</v>
      </c>
      <c r="AW381" s="374" t="s">
        <v>1057</v>
      </c>
      <c r="AX381" s="374" t="s">
        <v>195</v>
      </c>
      <c r="BB381"/>
      <c r="BC381" t="s">
        <v>1365</v>
      </c>
      <c r="BD381" s="428" t="s">
        <v>2341</v>
      </c>
    </row>
    <row r="382" spans="3:56" x14ac:dyDescent="0.3">
      <c r="C382" s="374" t="s">
        <v>188</v>
      </c>
      <c r="D382" s="374">
        <v>4.0999999999999996</v>
      </c>
      <c r="E382" s="374">
        <v>20150204</v>
      </c>
      <c r="F382" s="374" t="s">
        <v>1047</v>
      </c>
      <c r="G382" s="374" t="s">
        <v>1047</v>
      </c>
      <c r="H382" s="374">
        <v>3</v>
      </c>
      <c r="I382" s="374">
        <v>185710</v>
      </c>
      <c r="J382" s="374">
        <v>12</v>
      </c>
      <c r="K382" s="374"/>
      <c r="L382" s="374"/>
      <c r="M382" s="374" t="s">
        <v>250</v>
      </c>
      <c r="N382" s="374" t="s">
        <v>1071</v>
      </c>
      <c r="O382" s="374">
        <v>1</v>
      </c>
      <c r="P382" s="374">
        <v>3</v>
      </c>
      <c r="Q382" s="374">
        <v>2006</v>
      </c>
      <c r="R382" s="374">
        <v>20070516</v>
      </c>
      <c r="S382" s="374">
        <v>20070604</v>
      </c>
      <c r="T382" s="374" t="s">
        <v>1061</v>
      </c>
      <c r="U382" s="374" t="s">
        <v>1062</v>
      </c>
      <c r="V382" s="374" t="s">
        <v>1063</v>
      </c>
      <c r="W382" s="374" t="s">
        <v>191</v>
      </c>
      <c r="X382" s="374" t="s">
        <v>192</v>
      </c>
      <c r="Y382" s="374" t="s">
        <v>193</v>
      </c>
      <c r="Z382" s="374"/>
      <c r="AA382" s="374">
        <v>5.8</v>
      </c>
      <c r="AB382" s="374"/>
      <c r="AC382" s="374" t="s">
        <v>195</v>
      </c>
      <c r="AD382" s="374">
        <v>5000</v>
      </c>
      <c r="AE382" s="374">
        <v>23612</v>
      </c>
      <c r="AF382" s="374"/>
      <c r="AG382" s="374"/>
      <c r="AH382" s="374">
        <v>0</v>
      </c>
      <c r="AI382" s="374">
        <v>116483</v>
      </c>
      <c r="AJ382" s="374">
        <v>5000</v>
      </c>
      <c r="AK382" s="374">
        <v>1309</v>
      </c>
      <c r="AL382" s="374" t="s">
        <v>214</v>
      </c>
      <c r="AM382" s="374">
        <v>5.2499999999999998E-2</v>
      </c>
      <c r="AN382" s="374">
        <v>38</v>
      </c>
      <c r="AO382" s="374">
        <v>525</v>
      </c>
      <c r="AP382" s="374"/>
      <c r="AQ382" s="374" t="s">
        <v>1075</v>
      </c>
      <c r="AR382" s="374" t="s">
        <v>1065</v>
      </c>
      <c r="AS382" s="374" t="s">
        <v>1066</v>
      </c>
      <c r="AT382" s="374" t="s">
        <v>1067</v>
      </c>
      <c r="AU382" s="374" t="s">
        <v>1055</v>
      </c>
      <c r="AV382" s="374" t="s">
        <v>1056</v>
      </c>
      <c r="AW382" s="374" t="s">
        <v>1057</v>
      </c>
      <c r="AX382" s="374" t="s">
        <v>195</v>
      </c>
      <c r="BB382"/>
      <c r="BC382" t="s">
        <v>1365</v>
      </c>
      <c r="BD382" s="428" t="s">
        <v>2340</v>
      </c>
    </row>
    <row r="383" spans="3:56" x14ac:dyDescent="0.3">
      <c r="C383" s="374" t="s">
        <v>188</v>
      </c>
      <c r="D383" s="374">
        <v>4.0999999999999996</v>
      </c>
      <c r="E383" s="374">
        <v>20150204</v>
      </c>
      <c r="F383" s="374" t="s">
        <v>1047</v>
      </c>
      <c r="G383" s="374" t="s">
        <v>1047</v>
      </c>
      <c r="H383" s="374">
        <v>3</v>
      </c>
      <c r="I383" s="374">
        <v>185728</v>
      </c>
      <c r="J383" s="374">
        <v>12</v>
      </c>
      <c r="K383" s="374"/>
      <c r="L383" s="374"/>
      <c r="M383" s="374"/>
      <c r="N383" s="374"/>
      <c r="O383" s="374">
        <v>1</v>
      </c>
      <c r="P383" s="374">
        <v>1</v>
      </c>
      <c r="Q383" s="374">
        <v>2005</v>
      </c>
      <c r="R383" s="374">
        <v>20070424</v>
      </c>
      <c r="S383" s="374">
        <v>20070425</v>
      </c>
      <c r="T383" s="374" t="s">
        <v>1195</v>
      </c>
      <c r="U383" s="374" t="s">
        <v>1196</v>
      </c>
      <c r="V383" s="374" t="s">
        <v>1197</v>
      </c>
      <c r="W383" s="374" t="s">
        <v>1198</v>
      </c>
      <c r="X383" s="374" t="s">
        <v>192</v>
      </c>
      <c r="Y383" s="374" t="s">
        <v>193</v>
      </c>
      <c r="Z383" s="374"/>
      <c r="AA383" s="374">
        <v>15.82</v>
      </c>
      <c r="AB383" s="374">
        <v>112</v>
      </c>
      <c r="AC383" s="374" t="s">
        <v>195</v>
      </c>
      <c r="AD383" s="374">
        <v>5000</v>
      </c>
      <c r="AE383" s="374">
        <v>33436</v>
      </c>
      <c r="AF383" s="374"/>
      <c r="AG383" s="374"/>
      <c r="AH383" s="374">
        <v>0</v>
      </c>
      <c r="AI383" s="374">
        <v>285</v>
      </c>
      <c r="AJ383" s="374">
        <v>5000</v>
      </c>
      <c r="AK383" s="374">
        <v>222</v>
      </c>
      <c r="AL383" s="374" t="s">
        <v>214</v>
      </c>
      <c r="AM383" s="374">
        <v>6.6E-3</v>
      </c>
      <c r="AN383" s="374">
        <v>30</v>
      </c>
      <c r="AO383" s="374">
        <v>303</v>
      </c>
      <c r="AP383" s="374"/>
      <c r="AQ383" s="374" t="s">
        <v>1211</v>
      </c>
      <c r="AR383" s="374" t="s">
        <v>1200</v>
      </c>
      <c r="AS383" s="374" t="s">
        <v>1201</v>
      </c>
      <c r="AT383" s="374" t="s">
        <v>1202</v>
      </c>
      <c r="AU383" s="374" t="s">
        <v>1055</v>
      </c>
      <c r="AV383" s="374" t="s">
        <v>1056</v>
      </c>
      <c r="AW383" s="374" t="s">
        <v>1203</v>
      </c>
      <c r="AX383" s="374" t="s">
        <v>195</v>
      </c>
      <c r="BB383"/>
      <c r="BC383" t="s">
        <v>1365</v>
      </c>
      <c r="BD383" s="428" t="s">
        <v>2332</v>
      </c>
    </row>
    <row r="384" spans="3:56" x14ac:dyDescent="0.3">
      <c r="C384" s="374" t="s">
        <v>188</v>
      </c>
      <c r="D384" s="374">
        <v>4.0999999999999996</v>
      </c>
      <c r="E384" s="374">
        <v>20150204</v>
      </c>
      <c r="F384" s="374" t="s">
        <v>1047</v>
      </c>
      <c r="G384" s="374" t="s">
        <v>1047</v>
      </c>
      <c r="H384" s="374">
        <v>3</v>
      </c>
      <c r="I384" s="374">
        <v>185743</v>
      </c>
      <c r="J384" s="374">
        <v>12</v>
      </c>
      <c r="K384" s="374"/>
      <c r="L384" s="374"/>
      <c r="M384" s="374"/>
      <c r="N384" s="374"/>
      <c r="O384" s="374">
        <v>1</v>
      </c>
      <c r="P384" s="374">
        <v>3</v>
      </c>
      <c r="Q384" s="374">
        <v>2006</v>
      </c>
      <c r="R384" s="374">
        <v>20070529</v>
      </c>
      <c r="S384" s="374">
        <v>20070529</v>
      </c>
      <c r="T384" s="374" t="s">
        <v>1126</v>
      </c>
      <c r="U384" s="374" t="s">
        <v>1127</v>
      </c>
      <c r="V384" s="374" t="s">
        <v>1128</v>
      </c>
      <c r="W384" s="374" t="s">
        <v>191</v>
      </c>
      <c r="X384" s="374" t="s">
        <v>192</v>
      </c>
      <c r="Y384" s="374" t="s">
        <v>193</v>
      </c>
      <c r="Z384" s="374"/>
      <c r="AA384" s="374">
        <v>6.49</v>
      </c>
      <c r="AB384" s="374"/>
      <c r="AC384" s="374" t="s">
        <v>195</v>
      </c>
      <c r="AD384" s="374">
        <v>5000</v>
      </c>
      <c r="AE384" s="374">
        <v>28289</v>
      </c>
      <c r="AF384" s="374"/>
      <c r="AG384" s="374"/>
      <c r="AH384" s="374">
        <v>0</v>
      </c>
      <c r="AI384" s="374">
        <v>492032</v>
      </c>
      <c r="AJ384" s="374">
        <v>5000</v>
      </c>
      <c r="AK384" s="374">
        <v>286</v>
      </c>
      <c r="AL384" s="374" t="s">
        <v>214</v>
      </c>
      <c r="AM384" s="374">
        <v>0.01</v>
      </c>
      <c r="AN384" s="374">
        <v>4</v>
      </c>
      <c r="AO384" s="374">
        <v>200</v>
      </c>
      <c r="AP384" s="374"/>
      <c r="AQ384" s="374" t="s">
        <v>1148</v>
      </c>
      <c r="AR384" s="374" t="s">
        <v>1129</v>
      </c>
      <c r="AS384" s="374" t="s">
        <v>1130</v>
      </c>
      <c r="AT384" s="374" t="s">
        <v>1131</v>
      </c>
      <c r="AU384" s="374" t="s">
        <v>1055</v>
      </c>
      <c r="AV384" s="374" t="s">
        <v>1113</v>
      </c>
      <c r="AW384" s="374" t="s">
        <v>1114</v>
      </c>
      <c r="AX384" s="374" t="s">
        <v>195</v>
      </c>
      <c r="BB384"/>
      <c r="BC384" t="s">
        <v>1365</v>
      </c>
      <c r="BD384" s="428" t="s">
        <v>1672</v>
      </c>
    </row>
    <row r="385" spans="3:56" x14ac:dyDescent="0.3">
      <c r="C385" s="374" t="s">
        <v>188</v>
      </c>
      <c r="D385" s="374">
        <v>4.0999999999999996</v>
      </c>
      <c r="E385" s="374">
        <v>20150204</v>
      </c>
      <c r="F385" s="374" t="s">
        <v>1047</v>
      </c>
      <c r="G385" s="374" t="s">
        <v>1047</v>
      </c>
      <c r="H385" s="374">
        <v>3</v>
      </c>
      <c r="I385" s="374">
        <v>185744</v>
      </c>
      <c r="J385" s="374">
        <v>12</v>
      </c>
      <c r="K385" s="374"/>
      <c r="L385" s="374"/>
      <c r="M385" s="374"/>
      <c r="N385" s="374"/>
      <c r="O385" s="374">
        <v>1</v>
      </c>
      <c r="P385" s="374">
        <v>3</v>
      </c>
      <c r="Q385" s="374">
        <v>2006</v>
      </c>
      <c r="R385" s="374">
        <v>20070529</v>
      </c>
      <c r="S385" s="374">
        <v>20070529</v>
      </c>
      <c r="T385" s="374" t="s">
        <v>1126</v>
      </c>
      <c r="U385" s="374" t="s">
        <v>1127</v>
      </c>
      <c r="V385" s="374" t="s">
        <v>1128</v>
      </c>
      <c r="W385" s="374" t="s">
        <v>191</v>
      </c>
      <c r="X385" s="374" t="s">
        <v>192</v>
      </c>
      <c r="Y385" s="374" t="s">
        <v>193</v>
      </c>
      <c r="Z385" s="374"/>
      <c r="AA385" s="374">
        <v>6.49</v>
      </c>
      <c r="AB385" s="374"/>
      <c r="AC385" s="374" t="s">
        <v>195</v>
      </c>
      <c r="AD385" s="374">
        <v>5000</v>
      </c>
      <c r="AE385" s="374">
        <v>28658</v>
      </c>
      <c r="AF385" s="374"/>
      <c r="AG385" s="374"/>
      <c r="AH385" s="374">
        <v>0</v>
      </c>
      <c r="AI385" s="374">
        <v>493459</v>
      </c>
      <c r="AJ385" s="374"/>
      <c r="AK385" s="374"/>
      <c r="AL385" s="374" t="s">
        <v>214</v>
      </c>
      <c r="AM385" s="374">
        <v>0</v>
      </c>
      <c r="AN385" s="374">
        <v>5</v>
      </c>
      <c r="AO385" s="374">
        <v>200</v>
      </c>
      <c r="AP385" s="374"/>
      <c r="AQ385" s="374" t="s">
        <v>1149</v>
      </c>
      <c r="AR385" s="374" t="s">
        <v>1129</v>
      </c>
      <c r="AS385" s="374" t="s">
        <v>1130</v>
      </c>
      <c r="AT385" s="374" t="s">
        <v>1131</v>
      </c>
      <c r="AU385" s="374" t="s">
        <v>1055</v>
      </c>
      <c r="AV385" s="374" t="s">
        <v>1113</v>
      </c>
      <c r="AW385" s="374" t="s">
        <v>1114</v>
      </c>
      <c r="AX385" s="374" t="s">
        <v>195</v>
      </c>
      <c r="BB385"/>
      <c r="BC385" t="s">
        <v>1365</v>
      </c>
      <c r="BD385" s="428" t="s">
        <v>1674</v>
      </c>
    </row>
    <row r="386" spans="3:56" x14ac:dyDescent="0.3">
      <c r="C386" s="374" t="s">
        <v>188</v>
      </c>
      <c r="D386" s="374">
        <v>4.0999999999999996</v>
      </c>
      <c r="E386" s="374">
        <v>20150204</v>
      </c>
      <c r="F386" s="374" t="s">
        <v>1047</v>
      </c>
      <c r="G386" s="374" t="s">
        <v>1047</v>
      </c>
      <c r="H386" s="374">
        <v>3</v>
      </c>
      <c r="I386" s="374">
        <v>185745</v>
      </c>
      <c r="J386" s="374">
        <v>12</v>
      </c>
      <c r="K386" s="374"/>
      <c r="L386" s="374"/>
      <c r="M386" s="374"/>
      <c r="N386" s="374"/>
      <c r="O386" s="374">
        <v>1</v>
      </c>
      <c r="P386" s="374">
        <v>3</v>
      </c>
      <c r="Q386" s="374">
        <v>2006</v>
      </c>
      <c r="R386" s="374">
        <v>20070529</v>
      </c>
      <c r="S386" s="374">
        <v>20070529</v>
      </c>
      <c r="T386" s="374" t="s">
        <v>1126</v>
      </c>
      <c r="U386" s="374" t="s">
        <v>1127</v>
      </c>
      <c r="V386" s="374" t="s">
        <v>1128</v>
      </c>
      <c r="W386" s="374" t="s">
        <v>191</v>
      </c>
      <c r="X386" s="374" t="s">
        <v>192</v>
      </c>
      <c r="Y386" s="374" t="s">
        <v>193</v>
      </c>
      <c r="Z386" s="374"/>
      <c r="AA386" s="374">
        <v>6.49</v>
      </c>
      <c r="AB386" s="374"/>
      <c r="AC386" s="374" t="s">
        <v>195</v>
      </c>
      <c r="AD386" s="374">
        <v>5000</v>
      </c>
      <c r="AE386" s="374">
        <v>25326</v>
      </c>
      <c r="AF386" s="374"/>
      <c r="AG386" s="374"/>
      <c r="AH386" s="374">
        <v>0</v>
      </c>
      <c r="AI386" s="374">
        <v>436092</v>
      </c>
      <c r="AJ386" s="374"/>
      <c r="AK386" s="374"/>
      <c r="AL386" s="374" t="s">
        <v>214</v>
      </c>
      <c r="AM386" s="374">
        <v>0</v>
      </c>
      <c r="AN386" s="374">
        <v>2</v>
      </c>
      <c r="AO386" s="374">
        <v>200</v>
      </c>
      <c r="AP386" s="374"/>
      <c r="AQ386" s="374" t="s">
        <v>1150</v>
      </c>
      <c r="AR386" s="374" t="s">
        <v>1129</v>
      </c>
      <c r="AS386" s="374" t="s">
        <v>1130</v>
      </c>
      <c r="AT386" s="374" t="s">
        <v>1131</v>
      </c>
      <c r="AU386" s="374" t="s">
        <v>1055</v>
      </c>
      <c r="AV386" s="374" t="s">
        <v>1113</v>
      </c>
      <c r="AW386" s="374" t="s">
        <v>1114</v>
      </c>
      <c r="AX386" s="374" t="s">
        <v>195</v>
      </c>
      <c r="BB386"/>
      <c r="BC386" t="s">
        <v>1365</v>
      </c>
      <c r="BD386" s="428" t="s">
        <v>1688</v>
      </c>
    </row>
    <row r="387" spans="3:56" x14ac:dyDescent="0.3">
      <c r="C387" s="374" t="s">
        <v>188</v>
      </c>
      <c r="D387" s="374">
        <v>4.0999999999999996</v>
      </c>
      <c r="E387" s="374">
        <v>20150204</v>
      </c>
      <c r="F387" s="374" t="s">
        <v>1047</v>
      </c>
      <c r="G387" s="374" t="s">
        <v>1047</v>
      </c>
      <c r="H387" s="374">
        <v>3</v>
      </c>
      <c r="I387" s="374">
        <v>185746</v>
      </c>
      <c r="J387" s="374">
        <v>12</v>
      </c>
      <c r="K387" s="374"/>
      <c r="L387" s="374"/>
      <c r="M387" s="374"/>
      <c r="N387" s="374"/>
      <c r="O387" s="374">
        <v>1</v>
      </c>
      <c r="P387" s="374">
        <v>3</v>
      </c>
      <c r="Q387" s="374">
        <v>2006</v>
      </c>
      <c r="R387" s="374">
        <v>20070529</v>
      </c>
      <c r="S387" s="374">
        <v>20070529</v>
      </c>
      <c r="T387" s="374" t="s">
        <v>1126</v>
      </c>
      <c r="U387" s="374" t="s">
        <v>1127</v>
      </c>
      <c r="V387" s="374" t="s">
        <v>1128</v>
      </c>
      <c r="W387" s="374" t="s">
        <v>191</v>
      </c>
      <c r="X387" s="374" t="s">
        <v>192</v>
      </c>
      <c r="Y387" s="374" t="s">
        <v>193</v>
      </c>
      <c r="Z387" s="374"/>
      <c r="AA387" s="374">
        <v>6.49</v>
      </c>
      <c r="AB387" s="374"/>
      <c r="AC387" s="374" t="s">
        <v>195</v>
      </c>
      <c r="AD387" s="374">
        <v>5000</v>
      </c>
      <c r="AE387" s="374">
        <v>28001</v>
      </c>
      <c r="AF387" s="374"/>
      <c r="AG387" s="374"/>
      <c r="AH387" s="374">
        <v>0</v>
      </c>
      <c r="AI387" s="374">
        <v>491998</v>
      </c>
      <c r="AJ387" s="374">
        <v>5000</v>
      </c>
      <c r="AK387" s="374">
        <v>571</v>
      </c>
      <c r="AL387" s="374" t="s">
        <v>214</v>
      </c>
      <c r="AM387" s="374">
        <v>0.02</v>
      </c>
      <c r="AN387" s="374">
        <v>3</v>
      </c>
      <c r="AO387" s="374">
        <v>200</v>
      </c>
      <c r="AP387" s="374"/>
      <c r="AQ387" s="374" t="s">
        <v>1151</v>
      </c>
      <c r="AR387" s="374" t="s">
        <v>1129</v>
      </c>
      <c r="AS387" s="374" t="s">
        <v>1130</v>
      </c>
      <c r="AT387" s="374" t="s">
        <v>1131</v>
      </c>
      <c r="AU387" s="374" t="s">
        <v>1055</v>
      </c>
      <c r="AV387" s="374" t="s">
        <v>1113</v>
      </c>
      <c r="AW387" s="374" t="s">
        <v>1114</v>
      </c>
      <c r="AX387" s="374" t="s">
        <v>195</v>
      </c>
      <c r="BB387"/>
      <c r="BC387" t="s">
        <v>1365</v>
      </c>
      <c r="BD387" s="428" t="s">
        <v>1689</v>
      </c>
    </row>
    <row r="388" spans="3:56" x14ac:dyDescent="0.3">
      <c r="C388" s="374" t="s">
        <v>188</v>
      </c>
      <c r="D388" s="374">
        <v>4.0999999999999996</v>
      </c>
      <c r="E388" s="374">
        <v>20150204</v>
      </c>
      <c r="F388" s="374" t="s">
        <v>1047</v>
      </c>
      <c r="G388" s="374" t="s">
        <v>1047</v>
      </c>
      <c r="H388" s="374">
        <v>3</v>
      </c>
      <c r="I388" s="374">
        <v>185808</v>
      </c>
      <c r="J388" s="374">
        <v>12</v>
      </c>
      <c r="K388" s="374"/>
      <c r="L388" s="374"/>
      <c r="M388" s="374"/>
      <c r="N388" s="374"/>
      <c r="O388" s="374">
        <v>1</v>
      </c>
      <c r="P388" s="374">
        <v>2</v>
      </c>
      <c r="Q388" s="374">
        <v>2005</v>
      </c>
      <c r="R388" s="374">
        <v>20060613</v>
      </c>
      <c r="S388" s="374">
        <v>20060613</v>
      </c>
      <c r="T388" s="374" t="s">
        <v>1118</v>
      </c>
      <c r="U388" s="374" t="s">
        <v>1119</v>
      </c>
      <c r="V388" s="374" t="s">
        <v>1108</v>
      </c>
      <c r="W388" s="374" t="s">
        <v>191</v>
      </c>
      <c r="X388" s="374" t="s">
        <v>192</v>
      </c>
      <c r="Y388" s="374" t="s">
        <v>214</v>
      </c>
      <c r="Z388" s="374"/>
      <c r="AA388" s="374">
        <v>10.199999999999999</v>
      </c>
      <c r="AB388" s="374">
        <v>96</v>
      </c>
      <c r="AC388" s="374" t="s">
        <v>195</v>
      </c>
      <c r="AD388" s="374">
        <v>5000</v>
      </c>
      <c r="AE388" s="374">
        <v>29367</v>
      </c>
      <c r="AF388" s="374"/>
      <c r="AG388" s="374"/>
      <c r="AH388" s="374">
        <v>0</v>
      </c>
      <c r="AI388" s="374">
        <v>11911</v>
      </c>
      <c r="AJ388" s="374">
        <v>5000</v>
      </c>
      <c r="AK388" s="374">
        <v>44</v>
      </c>
      <c r="AL388" s="374" t="s">
        <v>214</v>
      </c>
      <c r="AM388" s="374">
        <v>1.5E-3</v>
      </c>
      <c r="AN388" s="374">
        <v>26</v>
      </c>
      <c r="AO388" s="374">
        <v>663</v>
      </c>
      <c r="AP388" s="374"/>
      <c r="AQ388" s="374" t="s">
        <v>1152</v>
      </c>
      <c r="AR388" s="374" t="s">
        <v>1121</v>
      </c>
      <c r="AS388" s="374" t="s">
        <v>1122</v>
      </c>
      <c r="AT388" s="374" t="s">
        <v>1112</v>
      </c>
      <c r="AU388" s="374" t="s">
        <v>1055</v>
      </c>
      <c r="AV388" s="374" t="s">
        <v>1113</v>
      </c>
      <c r="AW388" s="374" t="s">
        <v>1114</v>
      </c>
      <c r="AX388" s="374" t="s">
        <v>195</v>
      </c>
      <c r="BB388"/>
      <c r="BC388" t="s">
        <v>1365</v>
      </c>
      <c r="BD388" s="428" t="s">
        <v>1690</v>
      </c>
    </row>
    <row r="389" spans="3:56" x14ac:dyDescent="0.3">
      <c r="C389" s="374" t="s">
        <v>188</v>
      </c>
      <c r="D389" s="374">
        <v>4.0999999999999996</v>
      </c>
      <c r="E389" s="374">
        <v>20150204</v>
      </c>
      <c r="F389" s="374" t="s">
        <v>1047</v>
      </c>
      <c r="G389" s="374" t="s">
        <v>1047</v>
      </c>
      <c r="H389" s="374">
        <v>3</v>
      </c>
      <c r="I389" s="374">
        <v>185809</v>
      </c>
      <c r="J389" s="374">
        <v>12</v>
      </c>
      <c r="K389" s="374"/>
      <c r="L389" s="374"/>
      <c r="M389" s="374"/>
      <c r="N389" s="374"/>
      <c r="O389" s="374">
        <v>1</v>
      </c>
      <c r="P389" s="374">
        <v>2</v>
      </c>
      <c r="Q389" s="374">
        <v>2005</v>
      </c>
      <c r="R389" s="374">
        <v>20060613</v>
      </c>
      <c r="S389" s="374">
        <v>20060613</v>
      </c>
      <c r="T389" s="374" t="s">
        <v>1118</v>
      </c>
      <c r="U389" s="374" t="s">
        <v>1119</v>
      </c>
      <c r="V389" s="374" t="s">
        <v>1108</v>
      </c>
      <c r="W389" s="374" t="s">
        <v>191</v>
      </c>
      <c r="X389" s="374" t="s">
        <v>192</v>
      </c>
      <c r="Y389" s="374" t="s">
        <v>214</v>
      </c>
      <c r="Z389" s="374"/>
      <c r="AA389" s="374">
        <v>10.199999999999999</v>
      </c>
      <c r="AB389" s="374">
        <v>96</v>
      </c>
      <c r="AC389" s="374" t="s">
        <v>195</v>
      </c>
      <c r="AD389" s="374">
        <v>5000</v>
      </c>
      <c r="AE389" s="374">
        <v>28850</v>
      </c>
      <c r="AF389" s="374"/>
      <c r="AG389" s="374"/>
      <c r="AH389" s="374">
        <v>0</v>
      </c>
      <c r="AI389" s="374">
        <v>11722</v>
      </c>
      <c r="AJ389" s="374">
        <v>5000</v>
      </c>
      <c r="AK389" s="374">
        <v>93</v>
      </c>
      <c r="AL389" s="374" t="s">
        <v>214</v>
      </c>
      <c r="AM389" s="374">
        <v>3.2000000000000002E-3</v>
      </c>
      <c r="AN389" s="374">
        <v>26</v>
      </c>
      <c r="AO389" s="374">
        <v>621</v>
      </c>
      <c r="AP389" s="374"/>
      <c r="AQ389" s="374" t="s">
        <v>1153</v>
      </c>
      <c r="AR389" s="374" t="s">
        <v>1121</v>
      </c>
      <c r="AS389" s="374" t="s">
        <v>1122</v>
      </c>
      <c r="AT389" s="374" t="s">
        <v>1112</v>
      </c>
      <c r="AU389" s="374" t="s">
        <v>1055</v>
      </c>
      <c r="AV389" s="374" t="s">
        <v>1113</v>
      </c>
      <c r="AW389" s="374" t="s">
        <v>1114</v>
      </c>
      <c r="AX389" s="374" t="s">
        <v>195</v>
      </c>
      <c r="BB389"/>
      <c r="BC389" t="s">
        <v>1365</v>
      </c>
      <c r="BD389" s="428" t="s">
        <v>1691</v>
      </c>
    </row>
    <row r="390" spans="3:56" x14ac:dyDescent="0.3">
      <c r="C390" s="374" t="s">
        <v>188</v>
      </c>
      <c r="D390" s="374">
        <v>4.0999999999999996</v>
      </c>
      <c r="E390" s="374">
        <v>20150204</v>
      </c>
      <c r="F390" s="374" t="s">
        <v>1047</v>
      </c>
      <c r="G390" s="374" t="s">
        <v>1047</v>
      </c>
      <c r="H390" s="374">
        <v>3</v>
      </c>
      <c r="I390" s="374">
        <v>185810</v>
      </c>
      <c r="J390" s="374">
        <v>12</v>
      </c>
      <c r="K390" s="374"/>
      <c r="L390" s="374"/>
      <c r="M390" s="374"/>
      <c r="N390" s="374"/>
      <c r="O390" s="374">
        <v>1</v>
      </c>
      <c r="P390" s="374">
        <v>3</v>
      </c>
      <c r="Q390" s="374">
        <v>2005</v>
      </c>
      <c r="R390" s="374">
        <v>20060515</v>
      </c>
      <c r="S390" s="374">
        <v>20060515</v>
      </c>
      <c r="T390" s="374" t="s">
        <v>1139</v>
      </c>
      <c r="U390" s="374" t="s">
        <v>1133</v>
      </c>
      <c r="V390" s="374" t="s">
        <v>1134</v>
      </c>
      <c r="W390" s="374" t="s">
        <v>191</v>
      </c>
      <c r="X390" s="374" t="s">
        <v>192</v>
      </c>
      <c r="Y390" s="374" t="s">
        <v>193</v>
      </c>
      <c r="Z390" s="374"/>
      <c r="AA390" s="374">
        <v>6.1</v>
      </c>
      <c r="AB390" s="374"/>
      <c r="AC390" s="374" t="s">
        <v>195</v>
      </c>
      <c r="AD390" s="374">
        <v>5000</v>
      </c>
      <c r="AE390" s="374">
        <v>29646</v>
      </c>
      <c r="AF390" s="374"/>
      <c r="AG390" s="374"/>
      <c r="AH390" s="374">
        <v>0</v>
      </c>
      <c r="AI390" s="374">
        <v>225579</v>
      </c>
      <c r="AJ390" s="374"/>
      <c r="AK390" s="374"/>
      <c r="AL390" s="374" t="s">
        <v>214</v>
      </c>
      <c r="AM390" s="374"/>
      <c r="AN390" s="374">
        <v>1</v>
      </c>
      <c r="AO390" s="374">
        <v>100</v>
      </c>
      <c r="AP390" s="374"/>
      <c r="AQ390" s="374" t="s">
        <v>1154</v>
      </c>
      <c r="AR390" s="374" t="s">
        <v>1141</v>
      </c>
      <c r="AS390" s="374" t="s">
        <v>1137</v>
      </c>
      <c r="AT390" s="374" t="s">
        <v>1138</v>
      </c>
      <c r="AU390" s="374" t="s">
        <v>1055</v>
      </c>
      <c r="AV390" s="374" t="s">
        <v>1113</v>
      </c>
      <c r="AW390" s="374" t="s">
        <v>1114</v>
      </c>
      <c r="AX390" s="374" t="s">
        <v>195</v>
      </c>
      <c r="BB390"/>
      <c r="BC390" t="s">
        <v>1365</v>
      </c>
      <c r="BD390" s="428" t="s">
        <v>1692</v>
      </c>
    </row>
    <row r="391" spans="3:56" x14ac:dyDescent="0.3">
      <c r="C391" s="374" t="s">
        <v>188</v>
      </c>
      <c r="D391" s="374">
        <v>4.0999999999999996</v>
      </c>
      <c r="E391" s="374">
        <v>20150204</v>
      </c>
      <c r="F391" s="374" t="s">
        <v>1047</v>
      </c>
      <c r="G391" s="374" t="s">
        <v>1047</v>
      </c>
      <c r="H391" s="374">
        <v>3</v>
      </c>
      <c r="I391" s="374">
        <v>185811</v>
      </c>
      <c r="J391" s="374">
        <v>12</v>
      </c>
      <c r="K391" s="374"/>
      <c r="L391" s="374"/>
      <c r="M391" s="374"/>
      <c r="N391" s="374"/>
      <c r="O391" s="374">
        <v>1</v>
      </c>
      <c r="P391" s="374">
        <v>3</v>
      </c>
      <c r="Q391" s="374">
        <v>2005</v>
      </c>
      <c r="R391" s="374">
        <v>20060515</v>
      </c>
      <c r="S391" s="374">
        <v>20060515</v>
      </c>
      <c r="T391" s="374" t="s">
        <v>1139</v>
      </c>
      <c r="U391" s="374" t="s">
        <v>1133</v>
      </c>
      <c r="V391" s="374" t="s">
        <v>1134</v>
      </c>
      <c r="W391" s="374" t="s">
        <v>191</v>
      </c>
      <c r="X391" s="374" t="s">
        <v>192</v>
      </c>
      <c r="Y391" s="374" t="s">
        <v>193</v>
      </c>
      <c r="Z391" s="374"/>
      <c r="AA391" s="374">
        <v>6.1</v>
      </c>
      <c r="AB391" s="374"/>
      <c r="AC391" s="374" t="s">
        <v>195</v>
      </c>
      <c r="AD391" s="374">
        <v>5000</v>
      </c>
      <c r="AE391" s="374">
        <v>29364</v>
      </c>
      <c r="AF391" s="374"/>
      <c r="AG391" s="374"/>
      <c r="AH391" s="374">
        <v>0</v>
      </c>
      <c r="AI391" s="374">
        <v>223434</v>
      </c>
      <c r="AJ391" s="374"/>
      <c r="AK391" s="374"/>
      <c r="AL391" s="374" t="s">
        <v>214</v>
      </c>
      <c r="AM391" s="374"/>
      <c r="AN391" s="374">
        <v>1</v>
      </c>
      <c r="AO391" s="374">
        <v>100</v>
      </c>
      <c r="AP391" s="374"/>
      <c r="AQ391" s="374" t="s">
        <v>1155</v>
      </c>
      <c r="AR391" s="374" t="s">
        <v>1141</v>
      </c>
      <c r="AS391" s="374" t="s">
        <v>1137</v>
      </c>
      <c r="AT391" s="374" t="s">
        <v>1138</v>
      </c>
      <c r="AU391" s="374" t="s">
        <v>1055</v>
      </c>
      <c r="AV391" s="374" t="s">
        <v>1113</v>
      </c>
      <c r="AW391" s="374" t="s">
        <v>1114</v>
      </c>
      <c r="AX391" s="374" t="s">
        <v>195</v>
      </c>
      <c r="BB391"/>
      <c r="BC391" t="s">
        <v>1365</v>
      </c>
      <c r="BD391" s="428" t="s">
        <v>1693</v>
      </c>
    </row>
    <row r="392" spans="3:56" x14ac:dyDescent="0.3">
      <c r="C392" s="374" t="s">
        <v>188</v>
      </c>
      <c r="D392" s="374">
        <v>4.0999999999999996</v>
      </c>
      <c r="E392" s="374">
        <v>20150204</v>
      </c>
      <c r="F392" s="374" t="s">
        <v>1047</v>
      </c>
      <c r="G392" s="374" t="s">
        <v>1047</v>
      </c>
      <c r="H392" s="374">
        <v>3</v>
      </c>
      <c r="I392" s="374">
        <v>185812</v>
      </c>
      <c r="J392" s="374">
        <v>12</v>
      </c>
      <c r="K392" s="374"/>
      <c r="L392" s="374"/>
      <c r="M392" s="374"/>
      <c r="N392" s="374"/>
      <c r="O392" s="374">
        <v>1</v>
      </c>
      <c r="P392" s="374">
        <v>3</v>
      </c>
      <c r="Q392" s="374">
        <v>2005</v>
      </c>
      <c r="R392" s="374">
        <v>20060515</v>
      </c>
      <c r="S392" s="374">
        <v>20060515</v>
      </c>
      <c r="T392" s="374" t="s">
        <v>1139</v>
      </c>
      <c r="U392" s="374" t="s">
        <v>1133</v>
      </c>
      <c r="V392" s="374" t="s">
        <v>1134</v>
      </c>
      <c r="W392" s="374" t="s">
        <v>191</v>
      </c>
      <c r="X392" s="374" t="s">
        <v>192</v>
      </c>
      <c r="Y392" s="374" t="s">
        <v>193</v>
      </c>
      <c r="Z392" s="374"/>
      <c r="AA392" s="374">
        <v>6.1</v>
      </c>
      <c r="AB392" s="374"/>
      <c r="AC392" s="374" t="s">
        <v>195</v>
      </c>
      <c r="AD392" s="374">
        <v>5000</v>
      </c>
      <c r="AE392" s="374">
        <v>26464</v>
      </c>
      <c r="AF392" s="374"/>
      <c r="AG392" s="374"/>
      <c r="AH392" s="374">
        <v>0</v>
      </c>
      <c r="AI392" s="374">
        <v>201367</v>
      </c>
      <c r="AJ392" s="374"/>
      <c r="AK392" s="374"/>
      <c r="AL392" s="374" t="s">
        <v>214</v>
      </c>
      <c r="AM392" s="374"/>
      <c r="AN392" s="374">
        <v>1</v>
      </c>
      <c r="AO392" s="374">
        <v>100</v>
      </c>
      <c r="AP392" s="374"/>
      <c r="AQ392" s="374" t="s">
        <v>1156</v>
      </c>
      <c r="AR392" s="374" t="s">
        <v>1141</v>
      </c>
      <c r="AS392" s="374" t="s">
        <v>1137</v>
      </c>
      <c r="AT392" s="374" t="s">
        <v>1138</v>
      </c>
      <c r="AU392" s="374" t="s">
        <v>1055</v>
      </c>
      <c r="AV392" s="374" t="s">
        <v>1113</v>
      </c>
      <c r="AW392" s="374" t="s">
        <v>1114</v>
      </c>
      <c r="AX392" s="374" t="s">
        <v>195</v>
      </c>
      <c r="BB392"/>
      <c r="BC392" t="s">
        <v>1473</v>
      </c>
      <c r="BD392" s="428" t="s">
        <v>2347</v>
      </c>
    </row>
    <row r="393" spans="3:56" x14ac:dyDescent="0.3">
      <c r="C393" s="374" t="s">
        <v>188</v>
      </c>
      <c r="D393" s="374">
        <v>4.0999999999999996</v>
      </c>
      <c r="E393" s="374">
        <v>20150204</v>
      </c>
      <c r="F393" s="374" t="s">
        <v>1047</v>
      </c>
      <c r="G393" s="374" t="s">
        <v>1047</v>
      </c>
      <c r="H393" s="374">
        <v>3</v>
      </c>
      <c r="I393" s="374">
        <v>185813</v>
      </c>
      <c r="J393" s="374">
        <v>12</v>
      </c>
      <c r="K393" s="374"/>
      <c r="L393" s="374"/>
      <c r="M393" s="374"/>
      <c r="N393" s="374"/>
      <c r="O393" s="374">
        <v>1</v>
      </c>
      <c r="P393" s="374">
        <v>3</v>
      </c>
      <c r="Q393" s="374">
        <v>2006</v>
      </c>
      <c r="R393" s="374">
        <v>20070529</v>
      </c>
      <c r="S393" s="374">
        <v>20070529</v>
      </c>
      <c r="T393" s="374" t="s">
        <v>1126</v>
      </c>
      <c r="U393" s="374" t="s">
        <v>1127</v>
      </c>
      <c r="V393" s="374" t="s">
        <v>1128</v>
      </c>
      <c r="W393" s="374" t="s">
        <v>191</v>
      </c>
      <c r="X393" s="374" t="s">
        <v>192</v>
      </c>
      <c r="Y393" s="374" t="s">
        <v>193</v>
      </c>
      <c r="Z393" s="374"/>
      <c r="AA393" s="374">
        <v>6.49</v>
      </c>
      <c r="AB393" s="374"/>
      <c r="AC393" s="374" t="s">
        <v>195</v>
      </c>
      <c r="AD393" s="374">
        <v>5000</v>
      </c>
      <c r="AE393" s="374">
        <v>25172</v>
      </c>
      <c r="AF393" s="374"/>
      <c r="AG393" s="374"/>
      <c r="AH393" s="374">
        <v>0</v>
      </c>
      <c r="AI393" s="374">
        <v>433441</v>
      </c>
      <c r="AJ393" s="374"/>
      <c r="AK393" s="374"/>
      <c r="AL393" s="374" t="s">
        <v>214</v>
      </c>
      <c r="AM393" s="374">
        <v>0</v>
      </c>
      <c r="AN393" s="374">
        <v>2</v>
      </c>
      <c r="AO393" s="374">
        <v>200</v>
      </c>
      <c r="AP393" s="374"/>
      <c r="AQ393" s="374" t="s">
        <v>1157</v>
      </c>
      <c r="AR393" s="374" t="s">
        <v>1129</v>
      </c>
      <c r="AS393" s="374" t="s">
        <v>1130</v>
      </c>
      <c r="AT393" s="374" t="s">
        <v>1131</v>
      </c>
      <c r="AU393" s="374" t="s">
        <v>1055</v>
      </c>
      <c r="AV393" s="374" t="s">
        <v>1113</v>
      </c>
      <c r="AW393" s="374" t="s">
        <v>1114</v>
      </c>
      <c r="AX393" s="374" t="s">
        <v>195</v>
      </c>
      <c r="BB393"/>
      <c r="BC393" t="s">
        <v>1473</v>
      </c>
      <c r="BD393" s="428" t="s">
        <v>2349</v>
      </c>
    </row>
    <row r="394" spans="3:56" x14ac:dyDescent="0.3">
      <c r="C394" s="374" t="s">
        <v>188</v>
      </c>
      <c r="D394" s="374">
        <v>4.0999999999999996</v>
      </c>
      <c r="E394" s="374">
        <v>20150204</v>
      </c>
      <c r="F394" s="374" t="s">
        <v>1047</v>
      </c>
      <c r="G394" s="374" t="s">
        <v>1047</v>
      </c>
      <c r="H394" s="374">
        <v>3</v>
      </c>
      <c r="I394" s="374">
        <v>185814</v>
      </c>
      <c r="J394" s="374">
        <v>12</v>
      </c>
      <c r="K394" s="374"/>
      <c r="L394" s="374"/>
      <c r="M394" s="374"/>
      <c r="N394" s="374"/>
      <c r="O394" s="374">
        <v>1</v>
      </c>
      <c r="P394" s="374">
        <v>3</v>
      </c>
      <c r="Q394" s="374">
        <v>2006</v>
      </c>
      <c r="R394" s="374">
        <v>20070529</v>
      </c>
      <c r="S394" s="374">
        <v>20070529</v>
      </c>
      <c r="T394" s="374" t="s">
        <v>1126</v>
      </c>
      <c r="U394" s="374" t="s">
        <v>1127</v>
      </c>
      <c r="V394" s="374" t="s">
        <v>1128</v>
      </c>
      <c r="W394" s="374" t="s">
        <v>191</v>
      </c>
      <c r="X394" s="374" t="s">
        <v>192</v>
      </c>
      <c r="Y394" s="374" t="s">
        <v>193</v>
      </c>
      <c r="Z394" s="374"/>
      <c r="AA394" s="374">
        <v>6.49</v>
      </c>
      <c r="AB394" s="374"/>
      <c r="AC394" s="374" t="s">
        <v>195</v>
      </c>
      <c r="AD394" s="374">
        <v>5000</v>
      </c>
      <c r="AE394" s="374">
        <v>25274</v>
      </c>
      <c r="AF394" s="374"/>
      <c r="AG394" s="374"/>
      <c r="AH394" s="374">
        <v>0</v>
      </c>
      <c r="AI394" s="374">
        <v>435188</v>
      </c>
      <c r="AJ394" s="374"/>
      <c r="AK394" s="374"/>
      <c r="AL394" s="374" t="s">
        <v>214</v>
      </c>
      <c r="AM394" s="374">
        <v>0</v>
      </c>
      <c r="AN394" s="374">
        <v>4</v>
      </c>
      <c r="AO394" s="374">
        <v>200</v>
      </c>
      <c r="AP394" s="374"/>
      <c r="AQ394" s="374" t="s">
        <v>1158</v>
      </c>
      <c r="AR394" s="374" t="s">
        <v>1129</v>
      </c>
      <c r="AS394" s="374" t="s">
        <v>1130</v>
      </c>
      <c r="AT394" s="374" t="s">
        <v>1131</v>
      </c>
      <c r="AU394" s="374" t="s">
        <v>1055</v>
      </c>
      <c r="AV394" s="374" t="s">
        <v>1113</v>
      </c>
      <c r="AW394" s="374" t="s">
        <v>1114</v>
      </c>
      <c r="AX394" s="374" t="s">
        <v>195</v>
      </c>
      <c r="BB394"/>
      <c r="BC394" t="s">
        <v>1473</v>
      </c>
      <c r="BD394" s="428" t="s">
        <v>2348</v>
      </c>
    </row>
    <row r="395" spans="3:56" x14ac:dyDescent="0.3">
      <c r="C395" s="374" t="s">
        <v>188</v>
      </c>
      <c r="D395" s="374">
        <v>4.0999999999999996</v>
      </c>
      <c r="E395" s="374">
        <v>20150204</v>
      </c>
      <c r="F395" s="374" t="s">
        <v>1047</v>
      </c>
      <c r="G395" s="374" t="s">
        <v>1047</v>
      </c>
      <c r="H395" s="374">
        <v>3</v>
      </c>
      <c r="I395" s="374">
        <v>185815</v>
      </c>
      <c r="J395" s="374">
        <v>12</v>
      </c>
      <c r="K395" s="374"/>
      <c r="L395" s="374"/>
      <c r="M395" s="374"/>
      <c r="N395" s="374"/>
      <c r="O395" s="374">
        <v>1</v>
      </c>
      <c r="P395" s="374">
        <v>3</v>
      </c>
      <c r="Q395" s="374">
        <v>2006</v>
      </c>
      <c r="R395" s="374">
        <v>20070529</v>
      </c>
      <c r="S395" s="374">
        <v>20070529</v>
      </c>
      <c r="T395" s="374" t="s">
        <v>1126</v>
      </c>
      <c r="U395" s="374" t="s">
        <v>1127</v>
      </c>
      <c r="V395" s="374" t="s">
        <v>1128</v>
      </c>
      <c r="W395" s="374" t="s">
        <v>191</v>
      </c>
      <c r="X395" s="374" t="s">
        <v>192</v>
      </c>
      <c r="Y395" s="374" t="s">
        <v>193</v>
      </c>
      <c r="Z395" s="374"/>
      <c r="AA395" s="374">
        <v>6.49</v>
      </c>
      <c r="AB395" s="374"/>
      <c r="AC395" s="374" t="s">
        <v>195</v>
      </c>
      <c r="AD395" s="374">
        <v>5000</v>
      </c>
      <c r="AE395" s="374">
        <v>23817</v>
      </c>
      <c r="AF395" s="374"/>
      <c r="AG395" s="374"/>
      <c r="AH395" s="374">
        <v>0</v>
      </c>
      <c r="AI395" s="374">
        <v>410103</v>
      </c>
      <c r="AJ395" s="374"/>
      <c r="AK395" s="374"/>
      <c r="AL395" s="374" t="s">
        <v>214</v>
      </c>
      <c r="AM395" s="374">
        <v>0</v>
      </c>
      <c r="AN395" s="374">
        <v>2</v>
      </c>
      <c r="AO395" s="374">
        <v>200</v>
      </c>
      <c r="AP395" s="374"/>
      <c r="AQ395" s="374" t="s">
        <v>1159</v>
      </c>
      <c r="AR395" s="374" t="s">
        <v>1129</v>
      </c>
      <c r="AS395" s="374" t="s">
        <v>1130</v>
      </c>
      <c r="AT395" s="374" t="s">
        <v>1131</v>
      </c>
      <c r="AU395" s="374" t="s">
        <v>1055</v>
      </c>
      <c r="AV395" s="374" t="s">
        <v>1113</v>
      </c>
      <c r="AW395" s="374" t="s">
        <v>1114</v>
      </c>
      <c r="AX395" s="374" t="s">
        <v>195</v>
      </c>
      <c r="BB395"/>
      <c r="BC395" t="s">
        <v>1473</v>
      </c>
      <c r="BD395" s="428" t="s">
        <v>1800</v>
      </c>
    </row>
    <row r="396" spans="3:56" x14ac:dyDescent="0.3">
      <c r="C396" s="374" t="s">
        <v>188</v>
      </c>
      <c r="D396" s="374">
        <v>4.0999999999999996</v>
      </c>
      <c r="E396" s="374">
        <v>20150204</v>
      </c>
      <c r="F396" s="374" t="s">
        <v>1047</v>
      </c>
      <c r="G396" s="374" t="s">
        <v>1047</v>
      </c>
      <c r="H396" s="374">
        <v>3</v>
      </c>
      <c r="I396" s="374">
        <v>185817</v>
      </c>
      <c r="J396" s="374">
        <v>12</v>
      </c>
      <c r="K396" s="374"/>
      <c r="L396" s="374"/>
      <c r="M396" s="374"/>
      <c r="N396" s="374"/>
      <c r="O396" s="374">
        <v>1</v>
      </c>
      <c r="P396" s="374">
        <v>3</v>
      </c>
      <c r="Q396" s="374">
        <v>2005</v>
      </c>
      <c r="R396" s="374">
        <v>20060524</v>
      </c>
      <c r="S396" s="374">
        <v>20060616</v>
      </c>
      <c r="T396" s="374" t="s">
        <v>1126</v>
      </c>
      <c r="U396" s="374" t="s">
        <v>1127</v>
      </c>
      <c r="V396" s="374" t="s">
        <v>1128</v>
      </c>
      <c r="W396" s="374" t="s">
        <v>191</v>
      </c>
      <c r="X396" s="374" t="s">
        <v>192</v>
      </c>
      <c r="Y396" s="374" t="s">
        <v>193</v>
      </c>
      <c r="Z396" s="374"/>
      <c r="AA396" s="374">
        <v>5.7</v>
      </c>
      <c r="AB396" s="374">
        <v>70</v>
      </c>
      <c r="AC396" s="374" t="s">
        <v>195</v>
      </c>
      <c r="AD396" s="374">
        <v>5000</v>
      </c>
      <c r="AE396" s="374">
        <v>22530</v>
      </c>
      <c r="AF396" s="374"/>
      <c r="AG396" s="374"/>
      <c r="AH396" s="374">
        <v>0</v>
      </c>
      <c r="AI396" s="374">
        <v>241088</v>
      </c>
      <c r="AJ396" s="374">
        <v>5000</v>
      </c>
      <c r="AK396" s="374">
        <v>460</v>
      </c>
      <c r="AL396" s="374" t="s">
        <v>214</v>
      </c>
      <c r="AM396" s="374">
        <v>0.02</v>
      </c>
      <c r="AN396" s="374">
        <v>1</v>
      </c>
      <c r="AO396" s="374">
        <v>100</v>
      </c>
      <c r="AP396" s="374"/>
      <c r="AQ396" s="374"/>
      <c r="AR396" s="374" t="s">
        <v>1129</v>
      </c>
      <c r="AS396" s="374" t="s">
        <v>1130</v>
      </c>
      <c r="AT396" s="374" t="s">
        <v>1131</v>
      </c>
      <c r="AU396" s="374" t="s">
        <v>1055</v>
      </c>
      <c r="AV396" s="374" t="s">
        <v>1113</v>
      </c>
      <c r="AW396" s="374" t="s">
        <v>1114</v>
      </c>
      <c r="AX396" s="374" t="s">
        <v>195</v>
      </c>
      <c r="BB396"/>
      <c r="BC396" t="s">
        <v>1475</v>
      </c>
      <c r="BD396" s="428" t="s">
        <v>2354</v>
      </c>
    </row>
    <row r="397" spans="3:56" x14ac:dyDescent="0.3">
      <c r="C397" s="374" t="s">
        <v>188</v>
      </c>
      <c r="D397" s="374">
        <v>4.0999999999999996</v>
      </c>
      <c r="E397" s="374">
        <v>20150204</v>
      </c>
      <c r="F397" s="374" t="s">
        <v>1047</v>
      </c>
      <c r="G397" s="374" t="s">
        <v>1047</v>
      </c>
      <c r="H397" s="374">
        <v>3</v>
      </c>
      <c r="I397" s="374">
        <v>185818</v>
      </c>
      <c r="J397" s="374">
        <v>12</v>
      </c>
      <c r="K397" s="374"/>
      <c r="L397" s="374"/>
      <c r="M397" s="374"/>
      <c r="N397" s="374"/>
      <c r="O397" s="374">
        <v>1</v>
      </c>
      <c r="P397" s="374">
        <v>3</v>
      </c>
      <c r="Q397" s="374">
        <v>2005</v>
      </c>
      <c r="R397" s="374">
        <v>20060425</v>
      </c>
      <c r="S397" s="374">
        <v>20060425</v>
      </c>
      <c r="T397" s="374" t="s">
        <v>1139</v>
      </c>
      <c r="U397" s="374" t="s">
        <v>1133</v>
      </c>
      <c r="V397" s="374" t="s">
        <v>1134</v>
      </c>
      <c r="W397" s="374" t="s">
        <v>191</v>
      </c>
      <c r="X397" s="374" t="s">
        <v>192</v>
      </c>
      <c r="Y397" s="374" t="s">
        <v>193</v>
      </c>
      <c r="Z397" s="374"/>
      <c r="AA397" s="374">
        <v>3.4</v>
      </c>
      <c r="AB397" s="374"/>
      <c r="AC397" s="374" t="s">
        <v>195</v>
      </c>
      <c r="AD397" s="374">
        <v>5000</v>
      </c>
      <c r="AE397" s="374">
        <v>29556</v>
      </c>
      <c r="AF397" s="374"/>
      <c r="AG397" s="374"/>
      <c r="AH397" s="374">
        <v>0</v>
      </c>
      <c r="AI397" s="374">
        <v>224505</v>
      </c>
      <c r="AJ397" s="374"/>
      <c r="AK397" s="374"/>
      <c r="AL397" s="374" t="s">
        <v>214</v>
      </c>
      <c r="AM397" s="374"/>
      <c r="AN397" s="374">
        <v>1</v>
      </c>
      <c r="AO397" s="374">
        <v>100</v>
      </c>
      <c r="AP397" s="374"/>
      <c r="AQ397" s="374" t="s">
        <v>1160</v>
      </c>
      <c r="AR397" s="374" t="s">
        <v>1141</v>
      </c>
      <c r="AS397" s="374" t="s">
        <v>1137</v>
      </c>
      <c r="AT397" s="374" t="s">
        <v>1138</v>
      </c>
      <c r="AU397" s="374" t="s">
        <v>1055</v>
      </c>
      <c r="AV397" s="374" t="s">
        <v>1113</v>
      </c>
      <c r="AW397" s="374" t="s">
        <v>1114</v>
      </c>
      <c r="AX397" s="374" t="s">
        <v>195</v>
      </c>
      <c r="BB397"/>
      <c r="BC397" t="s">
        <v>1475</v>
      </c>
      <c r="BD397" s="428" t="s">
        <v>2352</v>
      </c>
    </row>
    <row r="398" spans="3:56" x14ac:dyDescent="0.3">
      <c r="C398" s="374" t="s">
        <v>188</v>
      </c>
      <c r="D398" s="374">
        <v>4.0999999999999996</v>
      </c>
      <c r="E398" s="374">
        <v>20150204</v>
      </c>
      <c r="F398" s="374" t="s">
        <v>1047</v>
      </c>
      <c r="G398" s="374" t="s">
        <v>1047</v>
      </c>
      <c r="H398" s="374">
        <v>3</v>
      </c>
      <c r="I398" s="374">
        <v>185819</v>
      </c>
      <c r="J398" s="374">
        <v>12</v>
      </c>
      <c r="K398" s="374"/>
      <c r="L398" s="374"/>
      <c r="M398" s="374"/>
      <c r="N398" s="374"/>
      <c r="O398" s="374">
        <v>1</v>
      </c>
      <c r="P398" s="374">
        <v>3</v>
      </c>
      <c r="Q398" s="374">
        <v>2005</v>
      </c>
      <c r="R398" s="374">
        <v>20060425</v>
      </c>
      <c r="S398" s="374">
        <v>20060425</v>
      </c>
      <c r="T398" s="374" t="s">
        <v>1139</v>
      </c>
      <c r="U398" s="374" t="s">
        <v>1133</v>
      </c>
      <c r="V398" s="374" t="s">
        <v>1134</v>
      </c>
      <c r="W398" s="374" t="s">
        <v>191</v>
      </c>
      <c r="X398" s="374" t="s">
        <v>192</v>
      </c>
      <c r="Y398" s="374" t="s">
        <v>193</v>
      </c>
      <c r="Z398" s="374"/>
      <c r="AA398" s="374">
        <v>3.4</v>
      </c>
      <c r="AB398" s="374"/>
      <c r="AC398" s="374" t="s">
        <v>195</v>
      </c>
      <c r="AD398" s="374">
        <v>5000</v>
      </c>
      <c r="AE398" s="374">
        <v>29313</v>
      </c>
      <c r="AF398" s="374"/>
      <c r="AG398" s="374"/>
      <c r="AH398" s="374">
        <v>0</v>
      </c>
      <c r="AI398" s="374">
        <v>222660</v>
      </c>
      <c r="AJ398" s="374"/>
      <c r="AK398" s="374"/>
      <c r="AL398" s="374" t="s">
        <v>214</v>
      </c>
      <c r="AM398" s="374"/>
      <c r="AN398" s="374">
        <v>1</v>
      </c>
      <c r="AO398" s="374">
        <v>100</v>
      </c>
      <c r="AP398" s="374"/>
      <c r="AQ398" s="374" t="s">
        <v>1161</v>
      </c>
      <c r="AR398" s="374" t="s">
        <v>1141</v>
      </c>
      <c r="AS398" s="374" t="s">
        <v>1137</v>
      </c>
      <c r="AT398" s="374" t="s">
        <v>1138</v>
      </c>
      <c r="AU398" s="374" t="s">
        <v>1055</v>
      </c>
      <c r="AV398" s="374" t="s">
        <v>1113</v>
      </c>
      <c r="AW398" s="374" t="s">
        <v>1114</v>
      </c>
      <c r="AX398" s="374" t="s">
        <v>195</v>
      </c>
      <c r="BB398"/>
      <c r="BC398" t="s">
        <v>1475</v>
      </c>
      <c r="BD398" s="428" t="s">
        <v>2357</v>
      </c>
    </row>
    <row r="399" spans="3:56" x14ac:dyDescent="0.3">
      <c r="C399" s="374" t="s">
        <v>188</v>
      </c>
      <c r="D399" s="374">
        <v>4.0999999999999996</v>
      </c>
      <c r="E399" s="374">
        <v>20150204</v>
      </c>
      <c r="F399" s="374" t="s">
        <v>1047</v>
      </c>
      <c r="G399" s="374" t="s">
        <v>1047</v>
      </c>
      <c r="H399" s="374">
        <v>3</v>
      </c>
      <c r="I399" s="374">
        <v>185820</v>
      </c>
      <c r="J399" s="374">
        <v>12</v>
      </c>
      <c r="K399" s="374"/>
      <c r="L399" s="374"/>
      <c r="M399" s="374"/>
      <c r="N399" s="374"/>
      <c r="O399" s="374">
        <v>1</v>
      </c>
      <c r="P399" s="374">
        <v>3</v>
      </c>
      <c r="Q399" s="374">
        <v>2005</v>
      </c>
      <c r="R399" s="374">
        <v>20060425</v>
      </c>
      <c r="S399" s="374">
        <v>20060425</v>
      </c>
      <c r="T399" s="374" t="s">
        <v>1139</v>
      </c>
      <c r="U399" s="374" t="s">
        <v>1133</v>
      </c>
      <c r="V399" s="374" t="s">
        <v>1134</v>
      </c>
      <c r="W399" s="374" t="s">
        <v>191</v>
      </c>
      <c r="X399" s="374" t="s">
        <v>192</v>
      </c>
      <c r="Y399" s="374" t="s">
        <v>193</v>
      </c>
      <c r="Z399" s="374"/>
      <c r="AA399" s="374">
        <v>3.4</v>
      </c>
      <c r="AB399" s="374"/>
      <c r="AC399" s="374" t="s">
        <v>195</v>
      </c>
      <c r="AD399" s="374">
        <v>5000</v>
      </c>
      <c r="AE399" s="374">
        <v>26426</v>
      </c>
      <c r="AF399" s="374"/>
      <c r="AG399" s="374"/>
      <c r="AH399" s="374">
        <v>0</v>
      </c>
      <c r="AI399" s="374">
        <v>201740</v>
      </c>
      <c r="AJ399" s="374">
        <v>5000</v>
      </c>
      <c r="AK399" s="374">
        <v>133</v>
      </c>
      <c r="AL399" s="374" t="s">
        <v>214</v>
      </c>
      <c r="AM399" s="374">
        <v>5.0000000000000001E-3</v>
      </c>
      <c r="AN399" s="374">
        <v>1</v>
      </c>
      <c r="AO399" s="374">
        <v>200</v>
      </c>
      <c r="AP399" s="374"/>
      <c r="AQ399" s="374" t="s">
        <v>1162</v>
      </c>
      <c r="AR399" s="374" t="s">
        <v>1141</v>
      </c>
      <c r="AS399" s="374" t="s">
        <v>1137</v>
      </c>
      <c r="AT399" s="374" t="s">
        <v>1138</v>
      </c>
      <c r="AU399" s="374" t="s">
        <v>1055</v>
      </c>
      <c r="AV399" s="374" t="s">
        <v>1113</v>
      </c>
      <c r="AW399" s="374" t="s">
        <v>1114</v>
      </c>
      <c r="AX399" s="374" t="s">
        <v>195</v>
      </c>
      <c r="BB399"/>
      <c r="BC399" t="s">
        <v>1475</v>
      </c>
      <c r="BD399" s="428" t="s">
        <v>2356</v>
      </c>
    </row>
    <row r="400" spans="3:56" x14ac:dyDescent="0.3">
      <c r="C400" s="374" t="s">
        <v>188</v>
      </c>
      <c r="D400" s="374">
        <v>4.0999999999999996</v>
      </c>
      <c r="E400" s="374">
        <v>20150204</v>
      </c>
      <c r="F400" s="374" t="s">
        <v>1047</v>
      </c>
      <c r="G400" s="374" t="s">
        <v>1047</v>
      </c>
      <c r="H400" s="374">
        <v>3</v>
      </c>
      <c r="I400" s="374">
        <v>185821</v>
      </c>
      <c r="J400" s="374">
        <v>12</v>
      </c>
      <c r="K400" s="374"/>
      <c r="L400" s="374"/>
      <c r="M400" s="374"/>
      <c r="N400" s="374"/>
      <c r="O400" s="374">
        <v>1</v>
      </c>
      <c r="P400" s="374">
        <v>3</v>
      </c>
      <c r="Q400" s="374">
        <v>2006</v>
      </c>
      <c r="R400" s="374">
        <v>20070528</v>
      </c>
      <c r="S400" s="374">
        <v>20070602</v>
      </c>
      <c r="T400" s="374" t="s">
        <v>1080</v>
      </c>
      <c r="U400" s="374" t="s">
        <v>1081</v>
      </c>
      <c r="V400" s="374" t="s">
        <v>1082</v>
      </c>
      <c r="W400" s="374" t="s">
        <v>191</v>
      </c>
      <c r="X400" s="374" t="s">
        <v>192</v>
      </c>
      <c r="Y400" s="374" t="s">
        <v>193</v>
      </c>
      <c r="Z400" s="374"/>
      <c r="AA400" s="374">
        <v>5.41</v>
      </c>
      <c r="AB400" s="374">
        <v>77</v>
      </c>
      <c r="AC400" s="374" t="s">
        <v>195</v>
      </c>
      <c r="AD400" s="374">
        <v>5000</v>
      </c>
      <c r="AE400" s="374">
        <v>25174</v>
      </c>
      <c r="AF400" s="374"/>
      <c r="AG400" s="374"/>
      <c r="AH400" s="374">
        <v>0</v>
      </c>
      <c r="AI400" s="374">
        <v>738544</v>
      </c>
      <c r="AJ400" s="374"/>
      <c r="AK400" s="374"/>
      <c r="AL400" s="374" t="s">
        <v>214</v>
      </c>
      <c r="AM400" s="374"/>
      <c r="AN400" s="374"/>
      <c r="AO400" s="374">
        <v>300</v>
      </c>
      <c r="AP400" s="374"/>
      <c r="AQ400" s="374"/>
      <c r="AR400" s="374" t="s">
        <v>1084</v>
      </c>
      <c r="AS400" s="374" t="s">
        <v>1085</v>
      </c>
      <c r="AT400" s="374" t="s">
        <v>1086</v>
      </c>
      <c r="AU400" s="374" t="s">
        <v>1055</v>
      </c>
      <c r="AV400" s="374" t="s">
        <v>1087</v>
      </c>
      <c r="AW400" s="374" t="s">
        <v>1088</v>
      </c>
      <c r="AX400" s="374" t="s">
        <v>195</v>
      </c>
      <c r="BB400"/>
      <c r="BC400" t="s">
        <v>1475</v>
      </c>
      <c r="BD400" s="428" t="s">
        <v>2350</v>
      </c>
    </row>
    <row r="401" spans="3:56" x14ac:dyDescent="0.3">
      <c r="C401" s="374" t="s">
        <v>188</v>
      </c>
      <c r="D401" s="374">
        <v>4.0999999999999996</v>
      </c>
      <c r="E401" s="374">
        <v>20150204</v>
      </c>
      <c r="F401" s="374" t="s">
        <v>1047</v>
      </c>
      <c r="G401" s="374" t="s">
        <v>1047</v>
      </c>
      <c r="H401" s="374">
        <v>3</v>
      </c>
      <c r="I401" s="374">
        <v>185822</v>
      </c>
      <c r="J401" s="374">
        <v>12</v>
      </c>
      <c r="K401" s="374"/>
      <c r="L401" s="374"/>
      <c r="M401" s="374"/>
      <c r="N401" s="374"/>
      <c r="O401" s="374">
        <v>1</v>
      </c>
      <c r="P401" s="374">
        <v>3</v>
      </c>
      <c r="Q401" s="374">
        <v>2006</v>
      </c>
      <c r="R401" s="374">
        <v>20070528</v>
      </c>
      <c r="S401" s="374">
        <v>20070602</v>
      </c>
      <c r="T401" s="374" t="s">
        <v>1080</v>
      </c>
      <c r="U401" s="374" t="s">
        <v>1081</v>
      </c>
      <c r="V401" s="374" t="s">
        <v>1082</v>
      </c>
      <c r="W401" s="374" t="s">
        <v>191</v>
      </c>
      <c r="X401" s="374" t="s">
        <v>192</v>
      </c>
      <c r="Y401" s="374" t="s">
        <v>193</v>
      </c>
      <c r="Z401" s="374"/>
      <c r="AA401" s="374">
        <v>5.41</v>
      </c>
      <c r="AB401" s="374">
        <v>77</v>
      </c>
      <c r="AC401" s="374" t="s">
        <v>195</v>
      </c>
      <c r="AD401" s="374">
        <v>5000</v>
      </c>
      <c r="AE401" s="374">
        <v>25159</v>
      </c>
      <c r="AF401" s="374"/>
      <c r="AG401" s="374"/>
      <c r="AH401" s="374">
        <v>0</v>
      </c>
      <c r="AI401" s="374">
        <v>738104</v>
      </c>
      <c r="AJ401" s="374"/>
      <c r="AK401" s="374"/>
      <c r="AL401" s="374" t="s">
        <v>214</v>
      </c>
      <c r="AM401" s="374"/>
      <c r="AN401" s="374"/>
      <c r="AO401" s="374">
        <v>300</v>
      </c>
      <c r="AP401" s="374"/>
      <c r="AQ401" s="374"/>
      <c r="AR401" s="374" t="s">
        <v>1084</v>
      </c>
      <c r="AS401" s="374" t="s">
        <v>1085</v>
      </c>
      <c r="AT401" s="374" t="s">
        <v>1086</v>
      </c>
      <c r="AU401" s="374" t="s">
        <v>1055</v>
      </c>
      <c r="AV401" s="374" t="s">
        <v>1087</v>
      </c>
      <c r="AW401" s="374" t="s">
        <v>1088</v>
      </c>
      <c r="AX401" s="374" t="s">
        <v>195</v>
      </c>
      <c r="BB401"/>
      <c r="BC401" t="s">
        <v>1475</v>
      </c>
      <c r="BD401" s="428" t="s">
        <v>1802</v>
      </c>
    </row>
    <row r="402" spans="3:56" x14ac:dyDescent="0.3">
      <c r="C402" s="374" t="s">
        <v>188</v>
      </c>
      <c r="D402" s="374">
        <v>4.0999999999999996</v>
      </c>
      <c r="E402" s="374">
        <v>20150204</v>
      </c>
      <c r="F402" s="374" t="s">
        <v>1047</v>
      </c>
      <c r="G402" s="374" t="s">
        <v>1047</v>
      </c>
      <c r="H402" s="374">
        <v>3</v>
      </c>
      <c r="I402" s="374">
        <v>185823</v>
      </c>
      <c r="J402" s="374">
        <v>12</v>
      </c>
      <c r="K402" s="374"/>
      <c r="L402" s="374"/>
      <c r="M402" s="374"/>
      <c r="N402" s="374"/>
      <c r="O402" s="374">
        <v>1</v>
      </c>
      <c r="P402" s="374">
        <v>3</v>
      </c>
      <c r="Q402" s="374">
        <v>2006</v>
      </c>
      <c r="R402" s="374">
        <v>20070528</v>
      </c>
      <c r="S402" s="374">
        <v>20070602</v>
      </c>
      <c r="T402" s="374" t="s">
        <v>1080</v>
      </c>
      <c r="U402" s="374" t="s">
        <v>1081</v>
      </c>
      <c r="V402" s="374" t="s">
        <v>1082</v>
      </c>
      <c r="W402" s="374" t="s">
        <v>191</v>
      </c>
      <c r="X402" s="374" t="s">
        <v>192</v>
      </c>
      <c r="Y402" s="374" t="s">
        <v>193</v>
      </c>
      <c r="Z402" s="374"/>
      <c r="AA402" s="374">
        <v>5.41</v>
      </c>
      <c r="AB402" s="374">
        <v>77</v>
      </c>
      <c r="AC402" s="374" t="s">
        <v>195</v>
      </c>
      <c r="AD402" s="374">
        <v>5000</v>
      </c>
      <c r="AE402" s="374">
        <v>25200</v>
      </c>
      <c r="AF402" s="374"/>
      <c r="AG402" s="374"/>
      <c r="AH402" s="374">
        <v>0</v>
      </c>
      <c r="AI402" s="374">
        <v>739307</v>
      </c>
      <c r="AJ402" s="374"/>
      <c r="AK402" s="374"/>
      <c r="AL402" s="374" t="s">
        <v>214</v>
      </c>
      <c r="AM402" s="374"/>
      <c r="AN402" s="374"/>
      <c r="AO402" s="374">
        <v>300</v>
      </c>
      <c r="AP402" s="374"/>
      <c r="AQ402" s="374"/>
      <c r="AR402" s="374" t="s">
        <v>1084</v>
      </c>
      <c r="AS402" s="374" t="s">
        <v>1085</v>
      </c>
      <c r="AT402" s="374" t="s">
        <v>1086</v>
      </c>
      <c r="AU402" s="374" t="s">
        <v>1055</v>
      </c>
      <c r="AV402" s="374" t="s">
        <v>1087</v>
      </c>
      <c r="AW402" s="374" t="s">
        <v>1088</v>
      </c>
      <c r="AX402" s="374" t="s">
        <v>195</v>
      </c>
      <c r="BB402"/>
      <c r="BC402" t="s">
        <v>1485</v>
      </c>
      <c r="BD402" s="428" t="s">
        <v>2362</v>
      </c>
    </row>
    <row r="403" spans="3:56" x14ac:dyDescent="0.3">
      <c r="C403" s="374" t="s">
        <v>188</v>
      </c>
      <c r="D403" s="374">
        <v>4.0999999999999996</v>
      </c>
      <c r="E403" s="374">
        <v>20150204</v>
      </c>
      <c r="F403" s="374" t="s">
        <v>1047</v>
      </c>
      <c r="G403" s="374" t="s">
        <v>1047</v>
      </c>
      <c r="H403" s="374">
        <v>3</v>
      </c>
      <c r="I403" s="374">
        <v>185824</v>
      </c>
      <c r="J403" s="374">
        <v>12</v>
      </c>
      <c r="K403" s="374"/>
      <c r="L403" s="374"/>
      <c r="M403" s="374"/>
      <c r="N403" s="374"/>
      <c r="O403" s="374">
        <v>1</v>
      </c>
      <c r="P403" s="374">
        <v>3</v>
      </c>
      <c r="Q403" s="374">
        <v>2006</v>
      </c>
      <c r="R403" s="374">
        <v>20070528</v>
      </c>
      <c r="S403" s="374">
        <v>20070602</v>
      </c>
      <c r="T403" s="374" t="s">
        <v>1080</v>
      </c>
      <c r="U403" s="374" t="s">
        <v>1081</v>
      </c>
      <c r="V403" s="374" t="s">
        <v>1082</v>
      </c>
      <c r="W403" s="374" t="s">
        <v>191</v>
      </c>
      <c r="X403" s="374" t="s">
        <v>192</v>
      </c>
      <c r="Y403" s="374" t="s">
        <v>193</v>
      </c>
      <c r="Z403" s="374"/>
      <c r="AA403" s="374">
        <v>4.88</v>
      </c>
      <c r="AB403" s="374">
        <v>75</v>
      </c>
      <c r="AC403" s="374" t="s">
        <v>195</v>
      </c>
      <c r="AD403" s="374">
        <v>5000</v>
      </c>
      <c r="AE403" s="374">
        <v>25161</v>
      </c>
      <c r="AF403" s="374"/>
      <c r="AG403" s="374"/>
      <c r="AH403" s="374">
        <v>0</v>
      </c>
      <c r="AI403" s="374">
        <v>656649</v>
      </c>
      <c r="AJ403" s="374"/>
      <c r="AK403" s="374"/>
      <c r="AL403" s="374" t="s">
        <v>214</v>
      </c>
      <c r="AM403" s="374"/>
      <c r="AN403" s="374">
        <v>1</v>
      </c>
      <c r="AO403" s="374">
        <v>300</v>
      </c>
      <c r="AP403" s="374"/>
      <c r="AQ403" s="374"/>
      <c r="AR403" s="374" t="s">
        <v>1084</v>
      </c>
      <c r="AS403" s="374" t="s">
        <v>1085</v>
      </c>
      <c r="AT403" s="374" t="s">
        <v>1086</v>
      </c>
      <c r="AU403" s="374" t="s">
        <v>1055</v>
      </c>
      <c r="AV403" s="374" t="s">
        <v>1087</v>
      </c>
      <c r="AW403" s="374" t="s">
        <v>1088</v>
      </c>
      <c r="AX403" s="374" t="s">
        <v>195</v>
      </c>
      <c r="BB403"/>
      <c r="BC403" t="s">
        <v>1485</v>
      </c>
      <c r="BD403" s="428" t="s">
        <v>2360</v>
      </c>
    </row>
    <row r="404" spans="3:56" x14ac:dyDescent="0.3">
      <c r="C404" s="374" t="s">
        <v>188</v>
      </c>
      <c r="D404" s="374">
        <v>4.0999999999999996</v>
      </c>
      <c r="E404" s="374">
        <v>20150204</v>
      </c>
      <c r="F404" s="374" t="s">
        <v>1047</v>
      </c>
      <c r="G404" s="374" t="s">
        <v>1047</v>
      </c>
      <c r="H404" s="374">
        <v>3</v>
      </c>
      <c r="I404" s="374">
        <v>185825</v>
      </c>
      <c r="J404" s="374">
        <v>12</v>
      </c>
      <c r="K404" s="374"/>
      <c r="L404" s="374"/>
      <c r="M404" s="374"/>
      <c r="N404" s="374"/>
      <c r="O404" s="374">
        <v>1</v>
      </c>
      <c r="P404" s="374">
        <v>3</v>
      </c>
      <c r="Q404" s="374">
        <v>2006</v>
      </c>
      <c r="R404" s="374">
        <v>20070528</v>
      </c>
      <c r="S404" s="374">
        <v>20070602</v>
      </c>
      <c r="T404" s="374" t="s">
        <v>1080</v>
      </c>
      <c r="U404" s="374" t="s">
        <v>1081</v>
      </c>
      <c r="V404" s="374" t="s">
        <v>1082</v>
      </c>
      <c r="W404" s="374" t="s">
        <v>191</v>
      </c>
      <c r="X404" s="374" t="s">
        <v>192</v>
      </c>
      <c r="Y404" s="374" t="s">
        <v>193</v>
      </c>
      <c r="Z404" s="374"/>
      <c r="AA404" s="374">
        <v>4.24</v>
      </c>
      <c r="AB404" s="374">
        <v>72</v>
      </c>
      <c r="AC404" s="374" t="s">
        <v>195</v>
      </c>
      <c r="AD404" s="374">
        <v>5000</v>
      </c>
      <c r="AE404" s="374">
        <v>25156</v>
      </c>
      <c r="AF404" s="374"/>
      <c r="AG404" s="374"/>
      <c r="AH404" s="374">
        <v>0</v>
      </c>
      <c r="AI404" s="374">
        <v>658788</v>
      </c>
      <c r="AJ404" s="374"/>
      <c r="AK404" s="374"/>
      <c r="AL404" s="374" t="s">
        <v>214</v>
      </c>
      <c r="AM404" s="374"/>
      <c r="AN404" s="374">
        <v>1</v>
      </c>
      <c r="AO404" s="374">
        <v>300</v>
      </c>
      <c r="AP404" s="374"/>
      <c r="AQ404" s="374"/>
      <c r="AR404" s="374" t="s">
        <v>1084</v>
      </c>
      <c r="AS404" s="374" t="s">
        <v>1085</v>
      </c>
      <c r="AT404" s="374" t="s">
        <v>1086</v>
      </c>
      <c r="AU404" s="374" t="s">
        <v>1055</v>
      </c>
      <c r="AV404" s="374" t="s">
        <v>1087</v>
      </c>
      <c r="AW404" s="374" t="s">
        <v>1088</v>
      </c>
      <c r="AX404" s="374" t="s">
        <v>195</v>
      </c>
      <c r="BB404"/>
      <c r="BC404" t="s">
        <v>1485</v>
      </c>
      <c r="BD404" s="428" t="s">
        <v>2358</v>
      </c>
    </row>
    <row r="405" spans="3:56" x14ac:dyDescent="0.3">
      <c r="C405" s="374" t="s">
        <v>188</v>
      </c>
      <c r="D405" s="374">
        <v>4.0999999999999996</v>
      </c>
      <c r="E405" s="374">
        <v>20150204</v>
      </c>
      <c r="F405" s="374" t="s">
        <v>1047</v>
      </c>
      <c r="G405" s="374" t="s">
        <v>1047</v>
      </c>
      <c r="H405" s="374">
        <v>3</v>
      </c>
      <c r="I405" s="374">
        <v>185826</v>
      </c>
      <c r="J405" s="374">
        <v>12</v>
      </c>
      <c r="K405" s="374"/>
      <c r="L405" s="374"/>
      <c r="M405" s="374"/>
      <c r="N405" s="374"/>
      <c r="O405" s="374">
        <v>1</v>
      </c>
      <c r="P405" s="374">
        <v>3</v>
      </c>
      <c r="Q405" s="374">
        <v>2006</v>
      </c>
      <c r="R405" s="374">
        <v>20070528</v>
      </c>
      <c r="S405" s="374">
        <v>20070602</v>
      </c>
      <c r="T405" s="374" t="s">
        <v>1080</v>
      </c>
      <c r="U405" s="374" t="s">
        <v>1081</v>
      </c>
      <c r="V405" s="374" t="s">
        <v>1082</v>
      </c>
      <c r="W405" s="374" t="s">
        <v>191</v>
      </c>
      <c r="X405" s="374" t="s">
        <v>192</v>
      </c>
      <c r="Y405" s="374" t="s">
        <v>193</v>
      </c>
      <c r="Z405" s="374"/>
      <c r="AA405" s="374">
        <v>5.17</v>
      </c>
      <c r="AB405" s="374">
        <v>73</v>
      </c>
      <c r="AC405" s="374" t="s">
        <v>195</v>
      </c>
      <c r="AD405" s="374">
        <v>5000</v>
      </c>
      <c r="AE405" s="374">
        <v>25233</v>
      </c>
      <c r="AF405" s="374"/>
      <c r="AG405" s="374"/>
      <c r="AH405" s="374">
        <v>0</v>
      </c>
      <c r="AI405" s="374">
        <v>679367</v>
      </c>
      <c r="AJ405" s="374"/>
      <c r="AK405" s="374"/>
      <c r="AL405" s="374" t="s">
        <v>214</v>
      </c>
      <c r="AM405" s="374"/>
      <c r="AN405" s="374">
        <v>1</v>
      </c>
      <c r="AO405" s="374">
        <v>300</v>
      </c>
      <c r="AP405" s="374"/>
      <c r="AQ405" s="374"/>
      <c r="AR405" s="374" t="s">
        <v>1084</v>
      </c>
      <c r="AS405" s="374" t="s">
        <v>1085</v>
      </c>
      <c r="AT405" s="374" t="s">
        <v>1086</v>
      </c>
      <c r="AU405" s="374" t="s">
        <v>1055</v>
      </c>
      <c r="AV405" s="374" t="s">
        <v>1087</v>
      </c>
      <c r="AW405" s="374" t="s">
        <v>1088</v>
      </c>
      <c r="AX405" s="374" t="s">
        <v>195</v>
      </c>
      <c r="BB405"/>
      <c r="BC405" t="s">
        <v>1485</v>
      </c>
      <c r="BD405" s="428" t="s">
        <v>1813</v>
      </c>
    </row>
    <row r="406" spans="3:56" x14ac:dyDescent="0.3">
      <c r="C406" s="374" t="s">
        <v>188</v>
      </c>
      <c r="D406" s="374">
        <v>4.0999999999999996</v>
      </c>
      <c r="E406" s="374">
        <v>20150204</v>
      </c>
      <c r="F406" s="374" t="s">
        <v>1047</v>
      </c>
      <c r="G406" s="374" t="s">
        <v>1047</v>
      </c>
      <c r="H406" s="374">
        <v>3</v>
      </c>
      <c r="I406" s="374">
        <v>185827</v>
      </c>
      <c r="J406" s="374">
        <v>12</v>
      </c>
      <c r="K406" s="374"/>
      <c r="L406" s="374"/>
      <c r="M406" s="374"/>
      <c r="N406" s="374"/>
      <c r="O406" s="374">
        <v>1</v>
      </c>
      <c r="P406" s="374">
        <v>3</v>
      </c>
      <c r="Q406" s="374">
        <v>2006</v>
      </c>
      <c r="R406" s="374">
        <v>20070528</v>
      </c>
      <c r="S406" s="374">
        <v>20070602</v>
      </c>
      <c r="T406" s="374" t="s">
        <v>1080</v>
      </c>
      <c r="U406" s="374" t="s">
        <v>1081</v>
      </c>
      <c r="V406" s="374" t="s">
        <v>1082</v>
      </c>
      <c r="W406" s="374" t="s">
        <v>191</v>
      </c>
      <c r="X406" s="374" t="s">
        <v>192</v>
      </c>
      <c r="Y406" s="374" t="s">
        <v>193</v>
      </c>
      <c r="Z406" s="374"/>
      <c r="AA406" s="374">
        <v>4.83</v>
      </c>
      <c r="AB406" s="374">
        <v>74</v>
      </c>
      <c r="AC406" s="374" t="s">
        <v>195</v>
      </c>
      <c r="AD406" s="374">
        <v>5000</v>
      </c>
      <c r="AE406" s="374">
        <v>25200</v>
      </c>
      <c r="AF406" s="374"/>
      <c r="AG406" s="374"/>
      <c r="AH406" s="374">
        <v>0</v>
      </c>
      <c r="AI406" s="374">
        <v>675989</v>
      </c>
      <c r="AJ406" s="374"/>
      <c r="AK406" s="374"/>
      <c r="AL406" s="374" t="s">
        <v>214</v>
      </c>
      <c r="AM406" s="374"/>
      <c r="AN406" s="374">
        <v>1</v>
      </c>
      <c r="AO406" s="374">
        <v>300</v>
      </c>
      <c r="AP406" s="374"/>
      <c r="AQ406" s="374"/>
      <c r="AR406" s="374" t="s">
        <v>1084</v>
      </c>
      <c r="AS406" s="374" t="s">
        <v>1085</v>
      </c>
      <c r="AT406" s="374" t="s">
        <v>1086</v>
      </c>
      <c r="AU406" s="374" t="s">
        <v>1055</v>
      </c>
      <c r="AV406" s="374" t="s">
        <v>1087</v>
      </c>
      <c r="AW406" s="374" t="s">
        <v>1088</v>
      </c>
      <c r="AX406" s="374" t="s">
        <v>195</v>
      </c>
      <c r="BB406"/>
      <c r="BC406" t="s">
        <v>1487</v>
      </c>
      <c r="BD406" s="428" t="s">
        <v>2364</v>
      </c>
    </row>
    <row r="407" spans="3:56" x14ac:dyDescent="0.3">
      <c r="C407" s="374" t="s">
        <v>188</v>
      </c>
      <c r="D407" s="374">
        <v>4.0999999999999996</v>
      </c>
      <c r="E407" s="374">
        <v>20150204</v>
      </c>
      <c r="F407" s="374" t="s">
        <v>1047</v>
      </c>
      <c r="G407" s="374" t="s">
        <v>1047</v>
      </c>
      <c r="H407" s="374">
        <v>3</v>
      </c>
      <c r="I407" s="374">
        <v>185828</v>
      </c>
      <c r="J407" s="374">
        <v>12</v>
      </c>
      <c r="K407" s="374"/>
      <c r="L407" s="374"/>
      <c r="M407" s="374"/>
      <c r="N407" s="374"/>
      <c r="O407" s="374">
        <v>1</v>
      </c>
      <c r="P407" s="374">
        <v>3</v>
      </c>
      <c r="Q407" s="374">
        <v>2006</v>
      </c>
      <c r="R407" s="374">
        <v>20070528</v>
      </c>
      <c r="S407" s="374">
        <v>20070602</v>
      </c>
      <c r="T407" s="374" t="s">
        <v>1080</v>
      </c>
      <c r="U407" s="374" t="s">
        <v>1081</v>
      </c>
      <c r="V407" s="374" t="s">
        <v>1082</v>
      </c>
      <c r="W407" s="374" t="s">
        <v>191</v>
      </c>
      <c r="X407" s="374" t="s">
        <v>192</v>
      </c>
      <c r="Y407" s="374" t="s">
        <v>193</v>
      </c>
      <c r="Z407" s="374"/>
      <c r="AA407" s="374">
        <v>4.6100000000000003</v>
      </c>
      <c r="AB407" s="374">
        <v>73</v>
      </c>
      <c r="AC407" s="374" t="s">
        <v>195</v>
      </c>
      <c r="AD407" s="374">
        <v>5000</v>
      </c>
      <c r="AE407" s="374">
        <v>25241</v>
      </c>
      <c r="AF407" s="374"/>
      <c r="AG407" s="374"/>
      <c r="AH407" s="374">
        <v>0</v>
      </c>
      <c r="AI407" s="374">
        <v>1161720</v>
      </c>
      <c r="AJ407" s="374"/>
      <c r="AK407" s="374"/>
      <c r="AL407" s="374" t="s">
        <v>214</v>
      </c>
      <c r="AM407" s="374"/>
      <c r="AN407" s="374">
        <v>1</v>
      </c>
      <c r="AO407" s="374">
        <v>300</v>
      </c>
      <c r="AP407" s="374"/>
      <c r="AQ407" s="374"/>
      <c r="AR407" s="374" t="s">
        <v>1084</v>
      </c>
      <c r="AS407" s="374" t="s">
        <v>1085</v>
      </c>
      <c r="AT407" s="374" t="s">
        <v>1086</v>
      </c>
      <c r="AU407" s="374" t="s">
        <v>1055</v>
      </c>
      <c r="AV407" s="374" t="s">
        <v>1087</v>
      </c>
      <c r="AW407" s="374" t="s">
        <v>1088</v>
      </c>
      <c r="AX407" s="374" t="s">
        <v>195</v>
      </c>
      <c r="BB407"/>
      <c r="BC407" t="s">
        <v>1487</v>
      </c>
      <c r="BD407" s="428" t="s">
        <v>2365</v>
      </c>
    </row>
    <row r="408" spans="3:56" x14ac:dyDescent="0.3">
      <c r="C408" s="374" t="s">
        <v>188</v>
      </c>
      <c r="D408" s="374">
        <v>4.0999999999999996</v>
      </c>
      <c r="E408" s="374">
        <v>20150204</v>
      </c>
      <c r="F408" s="374" t="s">
        <v>1047</v>
      </c>
      <c r="G408" s="374" t="s">
        <v>1047</v>
      </c>
      <c r="H408" s="374">
        <v>3</v>
      </c>
      <c r="I408" s="374">
        <v>185832</v>
      </c>
      <c r="J408" s="374">
        <v>12</v>
      </c>
      <c r="K408" s="374"/>
      <c r="L408" s="374"/>
      <c r="M408" s="374"/>
      <c r="N408" s="374"/>
      <c r="O408" s="374">
        <v>1</v>
      </c>
      <c r="P408" s="374">
        <v>3</v>
      </c>
      <c r="Q408" s="374">
        <v>2006</v>
      </c>
      <c r="R408" s="374">
        <v>20070523</v>
      </c>
      <c r="S408" s="374">
        <v>20070523</v>
      </c>
      <c r="T408" s="374" t="s">
        <v>1139</v>
      </c>
      <c r="U408" s="374" t="s">
        <v>1133</v>
      </c>
      <c r="V408" s="374" t="s">
        <v>1134</v>
      </c>
      <c r="W408" s="374" t="s">
        <v>191</v>
      </c>
      <c r="X408" s="374" t="s">
        <v>192</v>
      </c>
      <c r="Y408" s="374" t="s">
        <v>193</v>
      </c>
      <c r="Z408" s="374"/>
      <c r="AA408" s="374">
        <v>5.8</v>
      </c>
      <c r="AB408" s="374">
        <v>85</v>
      </c>
      <c r="AC408" s="374" t="s">
        <v>195</v>
      </c>
      <c r="AD408" s="374">
        <v>5000</v>
      </c>
      <c r="AE408" s="374">
        <v>25040</v>
      </c>
      <c r="AF408" s="374"/>
      <c r="AG408" s="374"/>
      <c r="AH408" s="374">
        <v>0</v>
      </c>
      <c r="AI408" s="374">
        <v>46295</v>
      </c>
      <c r="AJ408" s="374"/>
      <c r="AK408" s="374"/>
      <c r="AL408" s="374" t="s">
        <v>214</v>
      </c>
      <c r="AM408" s="374"/>
      <c r="AN408" s="374">
        <v>1</v>
      </c>
      <c r="AO408" s="374">
        <v>100</v>
      </c>
      <c r="AP408" s="374"/>
      <c r="AQ408" s="374" t="s">
        <v>1163</v>
      </c>
      <c r="AR408" s="374" t="s">
        <v>1141</v>
      </c>
      <c r="AS408" s="374" t="s">
        <v>1137</v>
      </c>
      <c r="AT408" s="374" t="s">
        <v>1138</v>
      </c>
      <c r="AU408" s="374" t="s">
        <v>1055</v>
      </c>
      <c r="AV408" s="374" t="s">
        <v>1113</v>
      </c>
      <c r="AW408" s="374" t="s">
        <v>1114</v>
      </c>
      <c r="AX408" s="374" t="s">
        <v>195</v>
      </c>
      <c r="BB408"/>
      <c r="BC408" t="s">
        <v>1487</v>
      </c>
      <c r="BD408" s="428" t="s">
        <v>2366</v>
      </c>
    </row>
    <row r="409" spans="3:56" x14ac:dyDescent="0.3">
      <c r="C409" s="374" t="s">
        <v>188</v>
      </c>
      <c r="D409" s="374">
        <v>4.0999999999999996</v>
      </c>
      <c r="E409" s="374">
        <v>20150204</v>
      </c>
      <c r="F409" s="374" t="s">
        <v>1047</v>
      </c>
      <c r="G409" s="374" t="s">
        <v>1047</v>
      </c>
      <c r="H409" s="374">
        <v>3</v>
      </c>
      <c r="I409" s="374">
        <v>185833</v>
      </c>
      <c r="J409" s="374">
        <v>12</v>
      </c>
      <c r="K409" s="374"/>
      <c r="L409" s="374"/>
      <c r="M409" s="374"/>
      <c r="N409" s="374"/>
      <c r="O409" s="374">
        <v>1</v>
      </c>
      <c r="P409" s="374">
        <v>3</v>
      </c>
      <c r="Q409" s="374">
        <v>2006</v>
      </c>
      <c r="R409" s="374">
        <v>20070523</v>
      </c>
      <c r="S409" s="374">
        <v>20070523</v>
      </c>
      <c r="T409" s="374" t="s">
        <v>1139</v>
      </c>
      <c r="U409" s="374" t="s">
        <v>1133</v>
      </c>
      <c r="V409" s="374" t="s">
        <v>1134</v>
      </c>
      <c r="W409" s="374" t="s">
        <v>191</v>
      </c>
      <c r="X409" s="374" t="s">
        <v>192</v>
      </c>
      <c r="Y409" s="374" t="s">
        <v>193</v>
      </c>
      <c r="Z409" s="374"/>
      <c r="AA409" s="374">
        <v>5.8</v>
      </c>
      <c r="AB409" s="374">
        <v>85</v>
      </c>
      <c r="AC409" s="374" t="s">
        <v>195</v>
      </c>
      <c r="AD409" s="374">
        <v>5000</v>
      </c>
      <c r="AE409" s="374">
        <v>24989</v>
      </c>
      <c r="AF409" s="374"/>
      <c r="AG409" s="374"/>
      <c r="AH409" s="374">
        <v>0</v>
      </c>
      <c r="AI409" s="374">
        <v>46201</v>
      </c>
      <c r="AJ409" s="374"/>
      <c r="AK409" s="374"/>
      <c r="AL409" s="374" t="s">
        <v>214</v>
      </c>
      <c r="AM409" s="374"/>
      <c r="AN409" s="374">
        <v>1</v>
      </c>
      <c r="AO409" s="374">
        <v>100</v>
      </c>
      <c r="AP409" s="374"/>
      <c r="AQ409" s="374" t="s">
        <v>1163</v>
      </c>
      <c r="AR409" s="374" t="s">
        <v>1141</v>
      </c>
      <c r="AS409" s="374" t="s">
        <v>1137</v>
      </c>
      <c r="AT409" s="374" t="s">
        <v>1138</v>
      </c>
      <c r="AU409" s="374" t="s">
        <v>1055</v>
      </c>
      <c r="AV409" s="374" t="s">
        <v>1113</v>
      </c>
      <c r="AW409" s="374" t="s">
        <v>1114</v>
      </c>
      <c r="AX409" s="374" t="s">
        <v>195</v>
      </c>
      <c r="BB409"/>
      <c r="BC409" t="s">
        <v>1487</v>
      </c>
      <c r="BD409" s="428" t="s">
        <v>2659</v>
      </c>
    </row>
    <row r="410" spans="3:56" x14ac:dyDescent="0.3">
      <c r="C410" s="374" t="s">
        <v>188</v>
      </c>
      <c r="D410" s="374">
        <v>4.0999999999999996</v>
      </c>
      <c r="E410" s="374">
        <v>20150204</v>
      </c>
      <c r="F410" s="374" t="s">
        <v>1047</v>
      </c>
      <c r="G410" s="374" t="s">
        <v>1047</v>
      </c>
      <c r="H410" s="374">
        <v>3</v>
      </c>
      <c r="I410" s="374">
        <v>185834</v>
      </c>
      <c r="J410" s="374">
        <v>12</v>
      </c>
      <c r="K410" s="374"/>
      <c r="L410" s="374"/>
      <c r="M410" s="374"/>
      <c r="N410" s="374"/>
      <c r="O410" s="374">
        <v>1</v>
      </c>
      <c r="P410" s="374">
        <v>3</v>
      </c>
      <c r="Q410" s="374">
        <v>2006</v>
      </c>
      <c r="R410" s="374">
        <v>20070523</v>
      </c>
      <c r="S410" s="374">
        <v>20070523</v>
      </c>
      <c r="T410" s="374" t="s">
        <v>1139</v>
      </c>
      <c r="U410" s="374" t="s">
        <v>1133</v>
      </c>
      <c r="V410" s="374" t="s">
        <v>1134</v>
      </c>
      <c r="W410" s="374" t="s">
        <v>191</v>
      </c>
      <c r="X410" s="374" t="s">
        <v>192</v>
      </c>
      <c r="Y410" s="374" t="s">
        <v>193</v>
      </c>
      <c r="Z410" s="374"/>
      <c r="AA410" s="374">
        <v>5.8</v>
      </c>
      <c r="AB410" s="374">
        <v>85</v>
      </c>
      <c r="AC410" s="374" t="s">
        <v>195</v>
      </c>
      <c r="AD410" s="374">
        <v>5000</v>
      </c>
      <c r="AE410" s="374">
        <v>24923</v>
      </c>
      <c r="AF410" s="374"/>
      <c r="AG410" s="374"/>
      <c r="AH410" s="374">
        <v>0</v>
      </c>
      <c r="AI410" s="374">
        <v>46079</v>
      </c>
      <c r="AJ410" s="374"/>
      <c r="AK410" s="374"/>
      <c r="AL410" s="374" t="s">
        <v>214</v>
      </c>
      <c r="AM410" s="374"/>
      <c r="AN410" s="374">
        <v>1</v>
      </c>
      <c r="AO410" s="374">
        <v>100</v>
      </c>
      <c r="AP410" s="374"/>
      <c r="AQ410" s="374" t="s">
        <v>1163</v>
      </c>
      <c r="AR410" s="374" t="s">
        <v>1141</v>
      </c>
      <c r="AS410" s="374" t="s">
        <v>1137</v>
      </c>
      <c r="AT410" s="374" t="s">
        <v>1138</v>
      </c>
      <c r="AU410" s="374" t="s">
        <v>1055</v>
      </c>
      <c r="AV410" s="374" t="s">
        <v>1113</v>
      </c>
      <c r="AW410" s="374" t="s">
        <v>1114</v>
      </c>
      <c r="AX410" s="374" t="s">
        <v>195</v>
      </c>
      <c r="BB410"/>
      <c r="BC410" t="s">
        <v>1351</v>
      </c>
      <c r="BD410" s="428" t="s">
        <v>591</v>
      </c>
    </row>
    <row r="411" spans="3:56" x14ac:dyDescent="0.3">
      <c r="C411" s="374" t="s">
        <v>188</v>
      </c>
      <c r="D411" s="374">
        <v>4.0999999999999996</v>
      </c>
      <c r="E411" s="374">
        <v>20150204</v>
      </c>
      <c r="F411" s="374" t="s">
        <v>1047</v>
      </c>
      <c r="G411" s="374" t="s">
        <v>1047</v>
      </c>
      <c r="H411" s="374">
        <v>3</v>
      </c>
      <c r="I411" s="374">
        <v>185910</v>
      </c>
      <c r="J411" s="374">
        <v>12</v>
      </c>
      <c r="K411" s="374"/>
      <c r="L411" s="374"/>
      <c r="M411" s="374"/>
      <c r="N411" s="374"/>
      <c r="O411" s="374">
        <v>1</v>
      </c>
      <c r="P411" s="374">
        <v>2</v>
      </c>
      <c r="Q411" s="374">
        <v>2006</v>
      </c>
      <c r="R411" s="374">
        <v>20070610</v>
      </c>
      <c r="S411" s="374">
        <v>20070610</v>
      </c>
      <c r="T411" s="374" t="s">
        <v>1106</v>
      </c>
      <c r="U411" s="374" t="s">
        <v>1107</v>
      </c>
      <c r="V411" s="374" t="s">
        <v>1108</v>
      </c>
      <c r="W411" s="374" t="s">
        <v>191</v>
      </c>
      <c r="X411" s="374" t="s">
        <v>192</v>
      </c>
      <c r="Y411" s="374" t="s">
        <v>214</v>
      </c>
      <c r="Z411" s="374"/>
      <c r="AA411" s="374">
        <v>7.1</v>
      </c>
      <c r="AB411" s="374">
        <v>84</v>
      </c>
      <c r="AC411" s="374" t="s">
        <v>195</v>
      </c>
      <c r="AD411" s="374">
        <v>5000</v>
      </c>
      <c r="AE411" s="374">
        <v>22293</v>
      </c>
      <c r="AF411" s="374"/>
      <c r="AG411" s="374"/>
      <c r="AH411" s="374">
        <v>0</v>
      </c>
      <c r="AI411" s="374">
        <v>28301</v>
      </c>
      <c r="AJ411" s="374">
        <v>5000</v>
      </c>
      <c r="AK411" s="374">
        <v>90</v>
      </c>
      <c r="AL411" s="374" t="s">
        <v>214</v>
      </c>
      <c r="AM411" s="374">
        <v>4.0000000000000001E-3</v>
      </c>
      <c r="AN411" s="374">
        <v>30</v>
      </c>
      <c r="AO411" s="374">
        <v>250</v>
      </c>
      <c r="AP411" s="374"/>
      <c r="AQ411" s="374" t="s">
        <v>1164</v>
      </c>
      <c r="AR411" s="374" t="s">
        <v>1110</v>
      </c>
      <c r="AS411" s="374" t="s">
        <v>1111</v>
      </c>
      <c r="AT411" s="374" t="s">
        <v>1112</v>
      </c>
      <c r="AU411" s="374" t="s">
        <v>1055</v>
      </c>
      <c r="AV411" s="374" t="s">
        <v>1113</v>
      </c>
      <c r="AW411" s="374" t="s">
        <v>1114</v>
      </c>
      <c r="AX411" s="374" t="s">
        <v>195</v>
      </c>
      <c r="BB411"/>
      <c r="BC411" t="s">
        <v>1351</v>
      </c>
      <c r="BD411" s="428" t="s">
        <v>592</v>
      </c>
    </row>
    <row r="412" spans="3:56" x14ac:dyDescent="0.3">
      <c r="C412" s="374" t="s">
        <v>188</v>
      </c>
      <c r="D412" s="374">
        <v>4.0999999999999996</v>
      </c>
      <c r="E412" s="374">
        <v>20150204</v>
      </c>
      <c r="F412" s="374" t="s">
        <v>1047</v>
      </c>
      <c r="G412" s="374" t="s">
        <v>1047</v>
      </c>
      <c r="H412" s="374">
        <v>3</v>
      </c>
      <c r="I412" s="374">
        <v>185911</v>
      </c>
      <c r="J412" s="374">
        <v>12</v>
      </c>
      <c r="K412" s="374"/>
      <c r="L412" s="374"/>
      <c r="M412" s="374"/>
      <c r="N412" s="374"/>
      <c r="O412" s="374">
        <v>1</v>
      </c>
      <c r="P412" s="374">
        <v>2</v>
      </c>
      <c r="Q412" s="374">
        <v>2006</v>
      </c>
      <c r="R412" s="374">
        <v>20070610</v>
      </c>
      <c r="S412" s="374">
        <v>20070610</v>
      </c>
      <c r="T412" s="374" t="s">
        <v>1106</v>
      </c>
      <c r="U412" s="374" t="s">
        <v>1107</v>
      </c>
      <c r="V412" s="374" t="s">
        <v>1108</v>
      </c>
      <c r="W412" s="374" t="s">
        <v>191</v>
      </c>
      <c r="X412" s="374" t="s">
        <v>192</v>
      </c>
      <c r="Y412" s="374" t="s">
        <v>214</v>
      </c>
      <c r="Z412" s="374"/>
      <c r="AA412" s="374">
        <v>7.1</v>
      </c>
      <c r="AB412" s="374">
        <v>84</v>
      </c>
      <c r="AC412" s="374" t="s">
        <v>195</v>
      </c>
      <c r="AD412" s="374">
        <v>5000</v>
      </c>
      <c r="AE412" s="374">
        <v>22399</v>
      </c>
      <c r="AF412" s="374"/>
      <c r="AG412" s="374"/>
      <c r="AH412" s="374">
        <v>0</v>
      </c>
      <c r="AI412" s="374">
        <v>28435</v>
      </c>
      <c r="AJ412" s="374">
        <v>5000</v>
      </c>
      <c r="AK412" s="374">
        <v>90</v>
      </c>
      <c r="AL412" s="374" t="s">
        <v>214</v>
      </c>
      <c r="AM412" s="374">
        <v>4.0000000000000001E-3</v>
      </c>
      <c r="AN412" s="374">
        <v>29</v>
      </c>
      <c r="AO412" s="374">
        <v>250</v>
      </c>
      <c r="AP412" s="374"/>
      <c r="AQ412" s="374" t="s">
        <v>1165</v>
      </c>
      <c r="AR412" s="374" t="s">
        <v>1110</v>
      </c>
      <c r="AS412" s="374" t="s">
        <v>1111</v>
      </c>
      <c r="AT412" s="374" t="s">
        <v>1112</v>
      </c>
      <c r="AU412" s="374" t="s">
        <v>1055</v>
      </c>
      <c r="AV412" s="374" t="s">
        <v>1113</v>
      </c>
      <c r="AW412" s="374" t="s">
        <v>1114</v>
      </c>
      <c r="AX412" s="374" t="s">
        <v>195</v>
      </c>
      <c r="BB412"/>
      <c r="BC412" t="s">
        <v>1351</v>
      </c>
      <c r="BD412" s="428" t="s">
        <v>595</v>
      </c>
    </row>
    <row r="413" spans="3:56" x14ac:dyDescent="0.3">
      <c r="C413" s="374" t="s">
        <v>188</v>
      </c>
      <c r="D413" s="374">
        <v>4.0999999999999996</v>
      </c>
      <c r="E413" s="374">
        <v>20150204</v>
      </c>
      <c r="F413" s="374" t="s">
        <v>1047</v>
      </c>
      <c r="G413" s="374" t="s">
        <v>1047</v>
      </c>
      <c r="H413" s="374">
        <v>3</v>
      </c>
      <c r="I413" s="374">
        <v>185912</v>
      </c>
      <c r="J413" s="374">
        <v>12</v>
      </c>
      <c r="K413" s="374"/>
      <c r="L413" s="374"/>
      <c r="M413" s="374"/>
      <c r="N413" s="374"/>
      <c r="O413" s="374">
        <v>1</v>
      </c>
      <c r="P413" s="374">
        <v>2</v>
      </c>
      <c r="Q413" s="374">
        <v>2006</v>
      </c>
      <c r="R413" s="374">
        <v>20070610</v>
      </c>
      <c r="S413" s="374">
        <v>20070610</v>
      </c>
      <c r="T413" s="374" t="s">
        <v>1106</v>
      </c>
      <c r="U413" s="374" t="s">
        <v>1107</v>
      </c>
      <c r="V413" s="374" t="s">
        <v>1108</v>
      </c>
      <c r="W413" s="374" t="s">
        <v>191</v>
      </c>
      <c r="X413" s="374" t="s">
        <v>192</v>
      </c>
      <c r="Y413" s="374" t="s">
        <v>214</v>
      </c>
      <c r="Z413" s="374"/>
      <c r="AA413" s="374">
        <v>7.1</v>
      </c>
      <c r="AB413" s="374">
        <v>84</v>
      </c>
      <c r="AC413" s="374" t="s">
        <v>195</v>
      </c>
      <c r="AD413" s="374">
        <v>5000</v>
      </c>
      <c r="AE413" s="374">
        <v>22329</v>
      </c>
      <c r="AF413" s="374"/>
      <c r="AG413" s="374"/>
      <c r="AH413" s="374">
        <v>0</v>
      </c>
      <c r="AI413" s="374">
        <v>28347</v>
      </c>
      <c r="AJ413" s="374">
        <v>5000</v>
      </c>
      <c r="AK413" s="374">
        <v>90</v>
      </c>
      <c r="AL413" s="374" t="s">
        <v>214</v>
      </c>
      <c r="AM413" s="374">
        <v>4.0000000000000001E-3</v>
      </c>
      <c r="AN413" s="374">
        <v>28</v>
      </c>
      <c r="AO413" s="374">
        <v>250</v>
      </c>
      <c r="AP413" s="374"/>
      <c r="AQ413" s="374" t="s">
        <v>1166</v>
      </c>
      <c r="AR413" s="374" t="s">
        <v>1110</v>
      </c>
      <c r="AS413" s="374" t="s">
        <v>1111</v>
      </c>
      <c r="AT413" s="374" t="s">
        <v>1112</v>
      </c>
      <c r="AU413" s="374" t="s">
        <v>1055</v>
      </c>
      <c r="AV413" s="374" t="s">
        <v>1113</v>
      </c>
      <c r="AW413" s="374" t="s">
        <v>1114</v>
      </c>
      <c r="AX413" s="374" t="s">
        <v>195</v>
      </c>
      <c r="BB413"/>
      <c r="BC413" t="s">
        <v>1351</v>
      </c>
      <c r="BD413" s="428" t="s">
        <v>596</v>
      </c>
    </row>
    <row r="414" spans="3:56" x14ac:dyDescent="0.3">
      <c r="C414" s="374" t="s">
        <v>188</v>
      </c>
      <c r="D414" s="374">
        <v>4.0999999999999996</v>
      </c>
      <c r="E414" s="374">
        <v>20150204</v>
      </c>
      <c r="F414" s="374" t="s">
        <v>1047</v>
      </c>
      <c r="G414" s="374" t="s">
        <v>1047</v>
      </c>
      <c r="H414" s="374">
        <v>3</v>
      </c>
      <c r="I414" s="374">
        <v>185913</v>
      </c>
      <c r="J414" s="374">
        <v>12</v>
      </c>
      <c r="K414" s="374"/>
      <c r="L414" s="374"/>
      <c r="M414" s="374"/>
      <c r="N414" s="374"/>
      <c r="O414" s="374">
        <v>1</v>
      </c>
      <c r="P414" s="374">
        <v>2</v>
      </c>
      <c r="Q414" s="374">
        <v>2006</v>
      </c>
      <c r="R414" s="374">
        <v>20070610</v>
      </c>
      <c r="S414" s="374">
        <v>20070610</v>
      </c>
      <c r="T414" s="374" t="s">
        <v>1106</v>
      </c>
      <c r="U414" s="374" t="s">
        <v>1107</v>
      </c>
      <c r="V414" s="374" t="s">
        <v>1108</v>
      </c>
      <c r="W414" s="374" t="s">
        <v>191</v>
      </c>
      <c r="X414" s="374" t="s">
        <v>192</v>
      </c>
      <c r="Y414" s="374" t="s">
        <v>214</v>
      </c>
      <c r="Z414" s="374"/>
      <c r="AA414" s="374">
        <v>7.1</v>
      </c>
      <c r="AB414" s="374">
        <v>84</v>
      </c>
      <c r="AC414" s="374" t="s">
        <v>195</v>
      </c>
      <c r="AD414" s="374">
        <v>5000</v>
      </c>
      <c r="AE414" s="374">
        <v>22376</v>
      </c>
      <c r="AF414" s="374"/>
      <c r="AG414" s="374"/>
      <c r="AH414" s="374">
        <v>0</v>
      </c>
      <c r="AI414" s="374">
        <v>28406</v>
      </c>
      <c r="AJ414" s="374">
        <v>5000</v>
      </c>
      <c r="AK414" s="374">
        <v>90</v>
      </c>
      <c r="AL414" s="374" t="s">
        <v>214</v>
      </c>
      <c r="AM414" s="374">
        <v>4.0000000000000001E-3</v>
      </c>
      <c r="AN414" s="374">
        <v>27</v>
      </c>
      <c r="AO414" s="374">
        <v>250</v>
      </c>
      <c r="AP414" s="374"/>
      <c r="AQ414" s="374" t="s">
        <v>1167</v>
      </c>
      <c r="AR414" s="374" t="s">
        <v>1110</v>
      </c>
      <c r="AS414" s="374" t="s">
        <v>1111</v>
      </c>
      <c r="AT414" s="374" t="s">
        <v>1112</v>
      </c>
      <c r="AU414" s="374" t="s">
        <v>1055</v>
      </c>
      <c r="AV414" s="374" t="s">
        <v>1113</v>
      </c>
      <c r="AW414" s="374" t="s">
        <v>1114</v>
      </c>
      <c r="AX414" s="374" t="s">
        <v>195</v>
      </c>
      <c r="BB414"/>
      <c r="BC414" t="s">
        <v>1351</v>
      </c>
      <c r="BD414" s="428" t="s">
        <v>588</v>
      </c>
    </row>
    <row r="415" spans="3:56" x14ac:dyDescent="0.3">
      <c r="C415" s="374" t="s">
        <v>188</v>
      </c>
      <c r="D415" s="374">
        <v>4.0999999999999996</v>
      </c>
      <c r="E415" s="374">
        <v>20150204</v>
      </c>
      <c r="F415" s="374" t="s">
        <v>1047</v>
      </c>
      <c r="G415" s="374" t="s">
        <v>1047</v>
      </c>
      <c r="H415" s="374">
        <v>3</v>
      </c>
      <c r="I415" s="374">
        <v>185914</v>
      </c>
      <c r="J415" s="374">
        <v>12</v>
      </c>
      <c r="K415" s="374"/>
      <c r="L415" s="374"/>
      <c r="M415" s="374"/>
      <c r="N415" s="374"/>
      <c r="O415" s="374">
        <v>1</v>
      </c>
      <c r="P415" s="374">
        <v>2</v>
      </c>
      <c r="Q415" s="374">
        <v>2006</v>
      </c>
      <c r="R415" s="374">
        <v>20070603</v>
      </c>
      <c r="S415" s="374">
        <v>20070603</v>
      </c>
      <c r="T415" s="374" t="s">
        <v>1118</v>
      </c>
      <c r="U415" s="374" t="s">
        <v>1119</v>
      </c>
      <c r="V415" s="374" t="s">
        <v>1108</v>
      </c>
      <c r="W415" s="374" t="s">
        <v>191</v>
      </c>
      <c r="X415" s="374" t="s">
        <v>192</v>
      </c>
      <c r="Y415" s="374" t="s">
        <v>193</v>
      </c>
      <c r="Z415" s="374"/>
      <c r="AA415" s="374">
        <v>5.3</v>
      </c>
      <c r="AB415" s="374">
        <v>77</v>
      </c>
      <c r="AC415" s="374" t="s">
        <v>195</v>
      </c>
      <c r="AD415" s="374">
        <v>5000</v>
      </c>
      <c r="AE415" s="374">
        <v>22444</v>
      </c>
      <c r="AF415" s="374"/>
      <c r="AG415" s="374"/>
      <c r="AH415" s="374">
        <v>0</v>
      </c>
      <c r="AI415" s="374">
        <v>165754</v>
      </c>
      <c r="AJ415" s="374">
        <v>5000</v>
      </c>
      <c r="AK415" s="374">
        <v>90</v>
      </c>
      <c r="AL415" s="374" t="s">
        <v>214</v>
      </c>
      <c r="AM415" s="374">
        <v>4.0000000000000001E-3</v>
      </c>
      <c r="AN415" s="374">
        <v>10</v>
      </c>
      <c r="AO415" s="374">
        <v>250</v>
      </c>
      <c r="AP415" s="374"/>
      <c r="AQ415" s="374" t="s">
        <v>1168</v>
      </c>
      <c r="AR415" s="374" t="s">
        <v>1121</v>
      </c>
      <c r="AS415" s="374" t="s">
        <v>1122</v>
      </c>
      <c r="AT415" s="374" t="s">
        <v>1112</v>
      </c>
      <c r="AU415" s="374" t="s">
        <v>1055</v>
      </c>
      <c r="AV415" s="374" t="s">
        <v>1113</v>
      </c>
      <c r="AW415" s="374" t="s">
        <v>1114</v>
      </c>
      <c r="AX415" s="374" t="s">
        <v>195</v>
      </c>
      <c r="BB415"/>
      <c r="BC415" t="s">
        <v>1351</v>
      </c>
      <c r="BD415" s="428" t="s">
        <v>589</v>
      </c>
    </row>
    <row r="416" spans="3:56" x14ac:dyDescent="0.3">
      <c r="C416" s="374" t="s">
        <v>188</v>
      </c>
      <c r="D416" s="374">
        <v>4.0999999999999996</v>
      </c>
      <c r="E416" s="374">
        <v>20150204</v>
      </c>
      <c r="F416" s="374" t="s">
        <v>1047</v>
      </c>
      <c r="G416" s="374" t="s">
        <v>1047</v>
      </c>
      <c r="H416" s="374">
        <v>3</v>
      </c>
      <c r="I416" s="374">
        <v>185915</v>
      </c>
      <c r="J416" s="374">
        <v>12</v>
      </c>
      <c r="K416" s="374"/>
      <c r="L416" s="374"/>
      <c r="M416" s="374"/>
      <c r="N416" s="374"/>
      <c r="O416" s="374">
        <v>1</v>
      </c>
      <c r="P416" s="374">
        <v>2</v>
      </c>
      <c r="Q416" s="374">
        <v>2006</v>
      </c>
      <c r="R416" s="374">
        <v>20070603</v>
      </c>
      <c r="S416" s="374">
        <v>20070603</v>
      </c>
      <c r="T416" s="374" t="s">
        <v>1118</v>
      </c>
      <c r="U416" s="374" t="s">
        <v>1119</v>
      </c>
      <c r="V416" s="374" t="s">
        <v>1108</v>
      </c>
      <c r="W416" s="374" t="s">
        <v>191</v>
      </c>
      <c r="X416" s="374" t="s">
        <v>192</v>
      </c>
      <c r="Y416" s="374" t="s">
        <v>193</v>
      </c>
      <c r="Z416" s="374"/>
      <c r="AA416" s="374">
        <v>5.3</v>
      </c>
      <c r="AB416" s="374">
        <v>77</v>
      </c>
      <c r="AC416" s="374" t="s">
        <v>195</v>
      </c>
      <c r="AD416" s="374">
        <v>5000</v>
      </c>
      <c r="AE416" s="374">
        <v>22366</v>
      </c>
      <c r="AF416" s="374"/>
      <c r="AG416" s="374"/>
      <c r="AH416" s="374">
        <v>0</v>
      </c>
      <c r="AI416" s="374">
        <v>165180</v>
      </c>
      <c r="AJ416" s="374">
        <v>5000</v>
      </c>
      <c r="AK416" s="374">
        <v>90</v>
      </c>
      <c r="AL416" s="374" t="s">
        <v>214</v>
      </c>
      <c r="AM416" s="374">
        <v>4.0000000000000001E-3</v>
      </c>
      <c r="AN416" s="374">
        <v>9</v>
      </c>
      <c r="AO416" s="374">
        <v>250</v>
      </c>
      <c r="AP416" s="374"/>
      <c r="AQ416" s="374" t="s">
        <v>1169</v>
      </c>
      <c r="AR416" s="374" t="s">
        <v>1121</v>
      </c>
      <c r="AS416" s="374" t="s">
        <v>1122</v>
      </c>
      <c r="AT416" s="374" t="s">
        <v>1112</v>
      </c>
      <c r="AU416" s="374" t="s">
        <v>1055</v>
      </c>
      <c r="AV416" s="374" t="s">
        <v>1113</v>
      </c>
      <c r="AW416" s="374" t="s">
        <v>1114</v>
      </c>
      <c r="AX416" s="374" t="s">
        <v>195</v>
      </c>
      <c r="BB416"/>
      <c r="BC416" t="s">
        <v>1351</v>
      </c>
      <c r="BD416" s="428" t="s">
        <v>590</v>
      </c>
    </row>
    <row r="417" spans="3:56" x14ac:dyDescent="0.3">
      <c r="C417" s="374" t="s">
        <v>188</v>
      </c>
      <c r="D417" s="374">
        <v>4.0999999999999996</v>
      </c>
      <c r="E417" s="374">
        <v>20150204</v>
      </c>
      <c r="F417" s="374" t="s">
        <v>1047</v>
      </c>
      <c r="G417" s="374" t="s">
        <v>1047</v>
      </c>
      <c r="H417" s="374">
        <v>3</v>
      </c>
      <c r="I417" s="374">
        <v>185916</v>
      </c>
      <c r="J417" s="374">
        <v>12</v>
      </c>
      <c r="K417" s="374"/>
      <c r="L417" s="374"/>
      <c r="M417" s="374"/>
      <c r="N417" s="374"/>
      <c r="O417" s="374">
        <v>1</v>
      </c>
      <c r="P417" s="374">
        <v>2</v>
      </c>
      <c r="Q417" s="374">
        <v>2006</v>
      </c>
      <c r="R417" s="374">
        <v>20070603</v>
      </c>
      <c r="S417" s="374">
        <v>20070603</v>
      </c>
      <c r="T417" s="374" t="s">
        <v>1118</v>
      </c>
      <c r="U417" s="374" t="s">
        <v>1119</v>
      </c>
      <c r="V417" s="374" t="s">
        <v>1108</v>
      </c>
      <c r="W417" s="374" t="s">
        <v>191</v>
      </c>
      <c r="X417" s="374" t="s">
        <v>192</v>
      </c>
      <c r="Y417" s="374" t="s">
        <v>193</v>
      </c>
      <c r="Z417" s="374"/>
      <c r="AA417" s="374">
        <v>5.3</v>
      </c>
      <c r="AB417" s="374">
        <v>77</v>
      </c>
      <c r="AC417" s="374" t="s">
        <v>195</v>
      </c>
      <c r="AD417" s="374">
        <v>5000</v>
      </c>
      <c r="AE417" s="374">
        <v>22440</v>
      </c>
      <c r="AF417" s="374"/>
      <c r="AG417" s="374"/>
      <c r="AH417" s="374">
        <v>0</v>
      </c>
      <c r="AI417" s="374">
        <v>165724</v>
      </c>
      <c r="AJ417" s="374">
        <v>5000</v>
      </c>
      <c r="AK417" s="374">
        <v>90</v>
      </c>
      <c r="AL417" s="374" t="s">
        <v>214</v>
      </c>
      <c r="AM417" s="374">
        <v>4.0000000000000001E-3</v>
      </c>
      <c r="AN417" s="374">
        <v>8</v>
      </c>
      <c r="AO417" s="374">
        <v>250</v>
      </c>
      <c r="AP417" s="374"/>
      <c r="AQ417" s="374" t="s">
        <v>1170</v>
      </c>
      <c r="AR417" s="374" t="s">
        <v>1121</v>
      </c>
      <c r="AS417" s="374" t="s">
        <v>1122</v>
      </c>
      <c r="AT417" s="374" t="s">
        <v>1112</v>
      </c>
      <c r="AU417" s="374" t="s">
        <v>1055</v>
      </c>
      <c r="AV417" s="374" t="s">
        <v>1113</v>
      </c>
      <c r="AW417" s="374" t="s">
        <v>1114</v>
      </c>
      <c r="AX417" s="374" t="s">
        <v>195</v>
      </c>
      <c r="BB417"/>
      <c r="BC417" t="s">
        <v>1351</v>
      </c>
      <c r="BD417" s="428" t="s">
        <v>593</v>
      </c>
    </row>
    <row r="418" spans="3:56" x14ac:dyDescent="0.3">
      <c r="C418" s="374" t="s">
        <v>188</v>
      </c>
      <c r="D418" s="374">
        <v>4.0999999999999996</v>
      </c>
      <c r="E418" s="374">
        <v>20150204</v>
      </c>
      <c r="F418" s="374" t="s">
        <v>1047</v>
      </c>
      <c r="G418" s="374" t="s">
        <v>1047</v>
      </c>
      <c r="H418" s="374">
        <v>3</v>
      </c>
      <c r="I418" s="374">
        <v>185917</v>
      </c>
      <c r="J418" s="374">
        <v>12</v>
      </c>
      <c r="K418" s="374"/>
      <c r="L418" s="374"/>
      <c r="M418" s="374"/>
      <c r="N418" s="374"/>
      <c r="O418" s="374">
        <v>1</v>
      </c>
      <c r="P418" s="374">
        <v>2</v>
      </c>
      <c r="Q418" s="374">
        <v>2006</v>
      </c>
      <c r="R418" s="374">
        <v>20070603</v>
      </c>
      <c r="S418" s="374">
        <v>20070603</v>
      </c>
      <c r="T418" s="374" t="s">
        <v>1118</v>
      </c>
      <c r="U418" s="374" t="s">
        <v>1119</v>
      </c>
      <c r="V418" s="374" t="s">
        <v>1108</v>
      </c>
      <c r="W418" s="374" t="s">
        <v>191</v>
      </c>
      <c r="X418" s="374" t="s">
        <v>192</v>
      </c>
      <c r="Y418" s="374" t="s">
        <v>193</v>
      </c>
      <c r="Z418" s="374"/>
      <c r="AA418" s="374">
        <v>5.3</v>
      </c>
      <c r="AB418" s="374">
        <v>77</v>
      </c>
      <c r="AC418" s="374" t="s">
        <v>195</v>
      </c>
      <c r="AD418" s="374">
        <v>5000</v>
      </c>
      <c r="AE418" s="374">
        <v>22580</v>
      </c>
      <c r="AF418" s="374"/>
      <c r="AG418" s="374"/>
      <c r="AH418" s="374">
        <v>0</v>
      </c>
      <c r="AI418" s="374">
        <v>166761</v>
      </c>
      <c r="AJ418" s="374">
        <v>5000</v>
      </c>
      <c r="AK418" s="374">
        <v>91</v>
      </c>
      <c r="AL418" s="374" t="s">
        <v>214</v>
      </c>
      <c r="AM418" s="374">
        <v>4.0000000000000001E-3</v>
      </c>
      <c r="AN418" s="374">
        <v>7</v>
      </c>
      <c r="AO418" s="374">
        <v>250</v>
      </c>
      <c r="AP418" s="374"/>
      <c r="AQ418" s="374" t="s">
        <v>1171</v>
      </c>
      <c r="AR418" s="374" t="s">
        <v>1121</v>
      </c>
      <c r="AS418" s="374" t="s">
        <v>1122</v>
      </c>
      <c r="AT418" s="374" t="s">
        <v>1112</v>
      </c>
      <c r="AU418" s="374" t="s">
        <v>1055</v>
      </c>
      <c r="AV418" s="374" t="s">
        <v>1113</v>
      </c>
      <c r="AW418" s="374" t="s">
        <v>1114</v>
      </c>
      <c r="AX418" s="374" t="s">
        <v>195</v>
      </c>
      <c r="BB418"/>
      <c r="BC418" t="s">
        <v>1351</v>
      </c>
      <c r="BD418" s="428" t="s">
        <v>594</v>
      </c>
    </row>
    <row r="419" spans="3:56" x14ac:dyDescent="0.3">
      <c r="C419" s="374" t="s">
        <v>188</v>
      </c>
      <c r="D419" s="374">
        <v>4.0999999999999996</v>
      </c>
      <c r="E419" s="374">
        <v>20150204</v>
      </c>
      <c r="F419" s="374" t="s">
        <v>1047</v>
      </c>
      <c r="G419" s="374" t="s">
        <v>1047</v>
      </c>
      <c r="H419" s="374">
        <v>3</v>
      </c>
      <c r="I419" s="374">
        <v>185926</v>
      </c>
      <c r="J419" s="374">
        <v>12</v>
      </c>
      <c r="K419" s="374"/>
      <c r="L419" s="374"/>
      <c r="M419" s="374"/>
      <c r="N419" s="374"/>
      <c r="O419" s="374">
        <v>1</v>
      </c>
      <c r="P419" s="374">
        <v>1</v>
      </c>
      <c r="Q419" s="374">
        <v>2006</v>
      </c>
      <c r="R419" s="374">
        <v>20080423</v>
      </c>
      <c r="S419" s="374">
        <v>20080425</v>
      </c>
      <c r="T419" s="374" t="s">
        <v>1195</v>
      </c>
      <c r="U419" s="374" t="s">
        <v>1196</v>
      </c>
      <c r="V419" s="374" t="s">
        <v>1197</v>
      </c>
      <c r="W419" s="374" t="s">
        <v>1198</v>
      </c>
      <c r="X419" s="374" t="s">
        <v>192</v>
      </c>
      <c r="Y419" s="374" t="s">
        <v>193</v>
      </c>
      <c r="Z419" s="374"/>
      <c r="AA419" s="374">
        <v>14.03</v>
      </c>
      <c r="AB419" s="374">
        <v>107</v>
      </c>
      <c r="AC419" s="374" t="s">
        <v>195</v>
      </c>
      <c r="AD419" s="374">
        <v>5000</v>
      </c>
      <c r="AE419" s="374">
        <v>44970</v>
      </c>
      <c r="AF419" s="374"/>
      <c r="AG419" s="374"/>
      <c r="AH419" s="374">
        <v>0</v>
      </c>
      <c r="AI419" s="374">
        <v>2230</v>
      </c>
      <c r="AJ419" s="374">
        <v>5000</v>
      </c>
      <c r="AK419" s="374">
        <v>455</v>
      </c>
      <c r="AL419" s="374" t="s">
        <v>214</v>
      </c>
      <c r="AM419" s="374">
        <v>0.01</v>
      </c>
      <c r="AN419" s="374">
        <v>30</v>
      </c>
      <c r="AO419" s="374">
        <v>300</v>
      </c>
      <c r="AP419" s="374"/>
      <c r="AQ419" s="374" t="s">
        <v>1212</v>
      </c>
      <c r="AR419" s="374" t="s">
        <v>1200</v>
      </c>
      <c r="AS419" s="374" t="s">
        <v>1201</v>
      </c>
      <c r="AT419" s="374" t="s">
        <v>1202</v>
      </c>
      <c r="AU419" s="374" t="s">
        <v>1055</v>
      </c>
      <c r="AV419" s="374" t="s">
        <v>1056</v>
      </c>
      <c r="AW419" s="374" t="s">
        <v>1203</v>
      </c>
      <c r="AX419" s="374" t="s">
        <v>195</v>
      </c>
      <c r="BB419"/>
      <c r="BC419" t="s">
        <v>1351</v>
      </c>
      <c r="BD419" s="428" t="s">
        <v>598</v>
      </c>
    </row>
    <row r="420" spans="3:56" x14ac:dyDescent="0.3">
      <c r="C420" s="374" t="s">
        <v>188</v>
      </c>
      <c r="D420" s="374">
        <v>4.0999999999999996</v>
      </c>
      <c r="E420" s="374">
        <v>20150204</v>
      </c>
      <c r="F420" s="374" t="s">
        <v>1047</v>
      </c>
      <c r="G420" s="374" t="s">
        <v>1047</v>
      </c>
      <c r="H420" s="374">
        <v>3</v>
      </c>
      <c r="I420" s="374">
        <v>185935</v>
      </c>
      <c r="J420" s="374">
        <v>12</v>
      </c>
      <c r="K420" s="374"/>
      <c r="L420" s="374"/>
      <c r="M420" s="374"/>
      <c r="N420" s="374"/>
      <c r="O420" s="374">
        <v>1</v>
      </c>
      <c r="P420" s="374">
        <v>1</v>
      </c>
      <c r="Q420" s="374">
        <v>2006</v>
      </c>
      <c r="R420" s="374">
        <v>20080423</v>
      </c>
      <c r="S420" s="374">
        <v>20080425</v>
      </c>
      <c r="T420" s="374" t="s">
        <v>1195</v>
      </c>
      <c r="U420" s="374" t="s">
        <v>1196</v>
      </c>
      <c r="V420" s="374" t="s">
        <v>1197</v>
      </c>
      <c r="W420" s="374" t="s">
        <v>1198</v>
      </c>
      <c r="X420" s="374" t="s">
        <v>192</v>
      </c>
      <c r="Y420" s="374" t="s">
        <v>193</v>
      </c>
      <c r="Z420" s="374"/>
      <c r="AA420" s="374">
        <v>14.03</v>
      </c>
      <c r="AB420" s="374">
        <v>107</v>
      </c>
      <c r="AC420" s="374" t="s">
        <v>195</v>
      </c>
      <c r="AD420" s="374">
        <v>5000</v>
      </c>
      <c r="AE420" s="374">
        <v>56661</v>
      </c>
      <c r="AF420" s="374"/>
      <c r="AG420" s="374"/>
      <c r="AH420" s="374">
        <v>0</v>
      </c>
      <c r="AI420" s="374">
        <v>2230</v>
      </c>
      <c r="AJ420" s="374"/>
      <c r="AK420" s="374"/>
      <c r="AL420" s="374" t="s">
        <v>214</v>
      </c>
      <c r="AM420" s="374"/>
      <c r="AN420" s="374">
        <v>30</v>
      </c>
      <c r="AO420" s="374">
        <v>300</v>
      </c>
      <c r="AP420" s="374"/>
      <c r="AQ420" s="374" t="s">
        <v>1213</v>
      </c>
      <c r="AR420" s="374" t="s">
        <v>1200</v>
      </c>
      <c r="AS420" s="374" t="s">
        <v>1201</v>
      </c>
      <c r="AT420" s="374" t="s">
        <v>1202</v>
      </c>
      <c r="AU420" s="374" t="s">
        <v>1055</v>
      </c>
      <c r="AV420" s="374" t="s">
        <v>1056</v>
      </c>
      <c r="AW420" s="374" t="s">
        <v>1203</v>
      </c>
      <c r="AX420" s="374" t="s">
        <v>195</v>
      </c>
      <c r="BB420"/>
      <c r="BC420" t="s">
        <v>1351</v>
      </c>
      <c r="BD420" s="428" t="s">
        <v>608</v>
      </c>
    </row>
    <row r="421" spans="3:56" x14ac:dyDescent="0.3">
      <c r="C421" s="374" t="s">
        <v>188</v>
      </c>
      <c r="D421" s="374">
        <v>4.0999999999999996</v>
      </c>
      <c r="E421" s="374">
        <v>20150204</v>
      </c>
      <c r="F421" s="374" t="s">
        <v>1047</v>
      </c>
      <c r="G421" s="374" t="s">
        <v>1047</v>
      </c>
      <c r="H421" s="374">
        <v>3</v>
      </c>
      <c r="I421" s="374">
        <v>185936</v>
      </c>
      <c r="J421" s="374">
        <v>12</v>
      </c>
      <c r="K421" s="374"/>
      <c r="L421" s="374"/>
      <c r="M421" s="374"/>
      <c r="N421" s="374"/>
      <c r="O421" s="374">
        <v>1</v>
      </c>
      <c r="P421" s="374">
        <v>1</v>
      </c>
      <c r="Q421" s="374">
        <v>2006</v>
      </c>
      <c r="R421" s="374">
        <v>20080423</v>
      </c>
      <c r="S421" s="374">
        <v>20080425</v>
      </c>
      <c r="T421" s="374" t="s">
        <v>1195</v>
      </c>
      <c r="U421" s="374" t="s">
        <v>1196</v>
      </c>
      <c r="V421" s="374" t="s">
        <v>1197</v>
      </c>
      <c r="W421" s="374" t="s">
        <v>1198</v>
      </c>
      <c r="X421" s="374" t="s">
        <v>192</v>
      </c>
      <c r="Y421" s="374" t="s">
        <v>193</v>
      </c>
      <c r="Z421" s="374"/>
      <c r="AA421" s="374">
        <v>14.03</v>
      </c>
      <c r="AB421" s="374">
        <v>107</v>
      </c>
      <c r="AC421" s="374" t="s">
        <v>195</v>
      </c>
      <c r="AD421" s="374">
        <v>5000</v>
      </c>
      <c r="AE421" s="374">
        <v>44845</v>
      </c>
      <c r="AF421" s="374"/>
      <c r="AG421" s="374"/>
      <c r="AH421" s="374">
        <v>0</v>
      </c>
      <c r="AI421" s="374">
        <v>2230</v>
      </c>
      <c r="AJ421" s="374">
        <v>5000</v>
      </c>
      <c r="AK421" s="374">
        <v>1245</v>
      </c>
      <c r="AL421" s="374" t="s">
        <v>214</v>
      </c>
      <c r="AM421" s="374">
        <v>2.7E-2</v>
      </c>
      <c r="AN421" s="374">
        <v>30</v>
      </c>
      <c r="AO421" s="374">
        <v>300</v>
      </c>
      <c r="AP421" s="374"/>
      <c r="AQ421" s="374" t="s">
        <v>1214</v>
      </c>
      <c r="AR421" s="374" t="s">
        <v>1200</v>
      </c>
      <c r="AS421" s="374" t="s">
        <v>1201</v>
      </c>
      <c r="AT421" s="374" t="s">
        <v>1202</v>
      </c>
      <c r="AU421" s="374" t="s">
        <v>1055</v>
      </c>
      <c r="AV421" s="374" t="s">
        <v>1056</v>
      </c>
      <c r="AW421" s="374" t="s">
        <v>1203</v>
      </c>
      <c r="AX421" s="374" t="s">
        <v>195</v>
      </c>
      <c r="BB421"/>
      <c r="BC421" t="s">
        <v>1351</v>
      </c>
      <c r="BD421" s="428" t="s">
        <v>609</v>
      </c>
    </row>
    <row r="422" spans="3:56" x14ac:dyDescent="0.3">
      <c r="C422" s="374" t="s">
        <v>188</v>
      </c>
      <c r="D422" s="374">
        <v>4.0999999999999996</v>
      </c>
      <c r="E422" s="374">
        <v>20150204</v>
      </c>
      <c r="F422" s="374" t="s">
        <v>1047</v>
      </c>
      <c r="G422" s="374" t="s">
        <v>1047</v>
      </c>
      <c r="H422" s="374">
        <v>3</v>
      </c>
      <c r="I422" s="374">
        <v>185948</v>
      </c>
      <c r="J422" s="374">
        <v>12</v>
      </c>
      <c r="K422" s="374"/>
      <c r="L422" s="374"/>
      <c r="M422" s="374"/>
      <c r="N422" s="374"/>
      <c r="O422" s="374">
        <v>1</v>
      </c>
      <c r="P422" s="374">
        <v>3</v>
      </c>
      <c r="Q422" s="374">
        <v>2005</v>
      </c>
      <c r="R422" s="374">
        <v>20060525</v>
      </c>
      <c r="S422" s="374">
        <v>20060529</v>
      </c>
      <c r="T422" s="374" t="s">
        <v>1080</v>
      </c>
      <c r="U422" s="374" t="s">
        <v>1081</v>
      </c>
      <c r="V422" s="374" t="s">
        <v>1082</v>
      </c>
      <c r="W422" s="374" t="s">
        <v>191</v>
      </c>
      <c r="X422" s="374" t="s">
        <v>192</v>
      </c>
      <c r="Y422" s="374" t="s">
        <v>193</v>
      </c>
      <c r="Z422" s="374"/>
      <c r="AA422" s="374">
        <v>5.4</v>
      </c>
      <c r="AB422" s="374">
        <v>78</v>
      </c>
      <c r="AC422" s="374" t="s">
        <v>195</v>
      </c>
      <c r="AD422" s="374">
        <v>5000</v>
      </c>
      <c r="AE422" s="374">
        <v>25323</v>
      </c>
      <c r="AF422" s="374"/>
      <c r="AG422" s="374"/>
      <c r="AH422" s="374">
        <v>0</v>
      </c>
      <c r="AI422" s="374">
        <v>979109</v>
      </c>
      <c r="AJ422" s="374"/>
      <c r="AK422" s="374"/>
      <c r="AL422" s="374" t="s">
        <v>214</v>
      </c>
      <c r="AM422" s="374"/>
      <c r="AN422" s="374">
        <v>1</v>
      </c>
      <c r="AO422" s="374">
        <v>100</v>
      </c>
      <c r="AP422" s="374"/>
      <c r="AQ422" s="374" t="s">
        <v>1092</v>
      </c>
      <c r="AR422" s="374" t="s">
        <v>1084</v>
      </c>
      <c r="AS422" s="374" t="s">
        <v>1085</v>
      </c>
      <c r="AT422" s="374" t="s">
        <v>1086</v>
      </c>
      <c r="AU422" s="374" t="s">
        <v>1055</v>
      </c>
      <c r="AV422" s="374" t="s">
        <v>1087</v>
      </c>
      <c r="AW422" s="374" t="s">
        <v>1088</v>
      </c>
      <c r="AX422" s="374" t="s">
        <v>195</v>
      </c>
      <c r="BB422"/>
      <c r="BC422" t="s">
        <v>1351</v>
      </c>
      <c r="BD422" s="428" t="s">
        <v>587</v>
      </c>
    </row>
    <row r="423" spans="3:56" x14ac:dyDescent="0.3">
      <c r="C423" s="374" t="s">
        <v>188</v>
      </c>
      <c r="D423" s="374">
        <v>4.0999999999999996</v>
      </c>
      <c r="E423" s="374">
        <v>20150204</v>
      </c>
      <c r="F423" s="374" t="s">
        <v>1047</v>
      </c>
      <c r="G423" s="374" t="s">
        <v>1047</v>
      </c>
      <c r="H423" s="374">
        <v>3</v>
      </c>
      <c r="I423" s="374">
        <v>185949</v>
      </c>
      <c r="J423" s="374">
        <v>12</v>
      </c>
      <c r="K423" s="374"/>
      <c r="L423" s="374"/>
      <c r="M423" s="374"/>
      <c r="N423" s="374"/>
      <c r="O423" s="374">
        <v>1</v>
      </c>
      <c r="P423" s="374">
        <v>3</v>
      </c>
      <c r="Q423" s="374">
        <v>2005</v>
      </c>
      <c r="R423" s="374">
        <v>20060525</v>
      </c>
      <c r="S423" s="374">
        <v>20060529</v>
      </c>
      <c r="T423" s="374" t="s">
        <v>1080</v>
      </c>
      <c r="U423" s="374" t="s">
        <v>1081</v>
      </c>
      <c r="V423" s="374" t="s">
        <v>1082</v>
      </c>
      <c r="W423" s="374" t="s">
        <v>191</v>
      </c>
      <c r="X423" s="374" t="s">
        <v>192</v>
      </c>
      <c r="Y423" s="374" t="s">
        <v>193</v>
      </c>
      <c r="Z423" s="374"/>
      <c r="AA423" s="374">
        <v>5.4</v>
      </c>
      <c r="AB423" s="374"/>
      <c r="AC423" s="374" t="s">
        <v>195</v>
      </c>
      <c r="AD423" s="374">
        <v>5000</v>
      </c>
      <c r="AE423" s="374">
        <v>24991</v>
      </c>
      <c r="AF423" s="374"/>
      <c r="AG423" s="374"/>
      <c r="AH423" s="374">
        <v>5000</v>
      </c>
      <c r="AI423" s="374">
        <v>126</v>
      </c>
      <c r="AJ423" s="374"/>
      <c r="AK423" s="374"/>
      <c r="AL423" s="374"/>
      <c r="AM423" s="374">
        <v>5.0000000000000001E-3</v>
      </c>
      <c r="AN423" s="374">
        <v>1</v>
      </c>
      <c r="AO423" s="374">
        <v>100</v>
      </c>
      <c r="AP423" s="374"/>
      <c r="AQ423" s="374" t="s">
        <v>1093</v>
      </c>
      <c r="AR423" s="374" t="s">
        <v>1084</v>
      </c>
      <c r="AS423" s="374" t="s">
        <v>1085</v>
      </c>
      <c r="AT423" s="374" t="s">
        <v>1086</v>
      </c>
      <c r="AU423" s="374" t="s">
        <v>1055</v>
      </c>
      <c r="AV423" s="374" t="s">
        <v>1087</v>
      </c>
      <c r="AW423" s="374" t="s">
        <v>1088</v>
      </c>
      <c r="AX423" s="374" t="s">
        <v>195</v>
      </c>
      <c r="BB423"/>
      <c r="BC423" t="s">
        <v>1351</v>
      </c>
      <c r="BD423" s="428" t="s">
        <v>597</v>
      </c>
    </row>
    <row r="424" spans="3:56" x14ac:dyDescent="0.3">
      <c r="C424" s="374" t="s">
        <v>188</v>
      </c>
      <c r="D424" s="374">
        <v>4.0999999999999996</v>
      </c>
      <c r="E424" s="374">
        <v>20150204</v>
      </c>
      <c r="F424" s="374" t="s">
        <v>1047</v>
      </c>
      <c r="G424" s="374" t="s">
        <v>1047</v>
      </c>
      <c r="H424" s="374">
        <v>3</v>
      </c>
      <c r="I424" s="374">
        <v>185950</v>
      </c>
      <c r="J424" s="374">
        <v>12</v>
      </c>
      <c r="K424" s="374"/>
      <c r="L424" s="374"/>
      <c r="M424" s="374"/>
      <c r="N424" s="374"/>
      <c r="O424" s="374">
        <v>1</v>
      </c>
      <c r="P424" s="374">
        <v>3</v>
      </c>
      <c r="Q424" s="374">
        <v>2005</v>
      </c>
      <c r="R424" s="374">
        <v>20060525</v>
      </c>
      <c r="S424" s="374">
        <v>20060529</v>
      </c>
      <c r="T424" s="374" t="s">
        <v>1080</v>
      </c>
      <c r="U424" s="374" t="s">
        <v>1081</v>
      </c>
      <c r="V424" s="374" t="s">
        <v>1082</v>
      </c>
      <c r="W424" s="374" t="s">
        <v>191</v>
      </c>
      <c r="X424" s="374" t="s">
        <v>192</v>
      </c>
      <c r="Y424" s="374" t="s">
        <v>193</v>
      </c>
      <c r="Z424" s="374"/>
      <c r="AA424" s="374">
        <v>4.93</v>
      </c>
      <c r="AB424" s="374">
        <v>75</v>
      </c>
      <c r="AC424" s="374" t="s">
        <v>195</v>
      </c>
      <c r="AD424" s="374">
        <v>5000</v>
      </c>
      <c r="AE424" s="374">
        <v>25228</v>
      </c>
      <c r="AF424" s="374"/>
      <c r="AG424" s="374"/>
      <c r="AH424" s="374">
        <v>0</v>
      </c>
      <c r="AI424" s="374">
        <v>1164137</v>
      </c>
      <c r="AJ424" s="374"/>
      <c r="AK424" s="374"/>
      <c r="AL424" s="374" t="s">
        <v>214</v>
      </c>
      <c r="AM424" s="374"/>
      <c r="AN424" s="374">
        <v>1</v>
      </c>
      <c r="AO424" s="374">
        <v>100</v>
      </c>
      <c r="AP424" s="374"/>
      <c r="AQ424" s="374" t="s">
        <v>1094</v>
      </c>
      <c r="AR424" s="374" t="s">
        <v>1084</v>
      </c>
      <c r="AS424" s="374" t="s">
        <v>1085</v>
      </c>
      <c r="AT424" s="374" t="s">
        <v>1086</v>
      </c>
      <c r="AU424" s="374" t="s">
        <v>1055</v>
      </c>
      <c r="AV424" s="374" t="s">
        <v>1087</v>
      </c>
      <c r="AW424" s="374" t="s">
        <v>1088</v>
      </c>
      <c r="AX424" s="374" t="s">
        <v>195</v>
      </c>
      <c r="BB424"/>
      <c r="BC424" t="s">
        <v>1351</v>
      </c>
      <c r="BD424" s="428" t="s">
        <v>599</v>
      </c>
    </row>
    <row r="425" spans="3:56" x14ac:dyDescent="0.3">
      <c r="C425" s="374" t="s">
        <v>188</v>
      </c>
      <c r="D425" s="374">
        <v>4.0999999999999996</v>
      </c>
      <c r="E425" s="374">
        <v>20150204</v>
      </c>
      <c r="F425" s="374" t="s">
        <v>1047</v>
      </c>
      <c r="G425" s="374" t="s">
        <v>1047</v>
      </c>
      <c r="H425" s="374">
        <v>3</v>
      </c>
      <c r="I425" s="374">
        <v>185951</v>
      </c>
      <c r="J425" s="374">
        <v>12</v>
      </c>
      <c r="K425" s="374"/>
      <c r="L425" s="374"/>
      <c r="M425" s="374"/>
      <c r="N425" s="374"/>
      <c r="O425" s="374">
        <v>1</v>
      </c>
      <c r="P425" s="374">
        <v>3</v>
      </c>
      <c r="Q425" s="374">
        <v>2005</v>
      </c>
      <c r="R425" s="374">
        <v>20060525</v>
      </c>
      <c r="S425" s="374">
        <v>20060529</v>
      </c>
      <c r="T425" s="374" t="s">
        <v>1080</v>
      </c>
      <c r="U425" s="374" t="s">
        <v>1081</v>
      </c>
      <c r="V425" s="374" t="s">
        <v>1082</v>
      </c>
      <c r="W425" s="374" t="s">
        <v>191</v>
      </c>
      <c r="X425" s="374" t="s">
        <v>192</v>
      </c>
      <c r="Y425" s="374" t="s">
        <v>193</v>
      </c>
      <c r="Z425" s="374"/>
      <c r="AA425" s="374">
        <v>4.93</v>
      </c>
      <c r="AB425" s="374">
        <v>75</v>
      </c>
      <c r="AC425" s="374" t="s">
        <v>195</v>
      </c>
      <c r="AD425" s="374">
        <v>5000</v>
      </c>
      <c r="AE425" s="374">
        <v>25192</v>
      </c>
      <c r="AF425" s="374"/>
      <c r="AG425" s="374"/>
      <c r="AH425" s="374"/>
      <c r="AI425" s="374"/>
      <c r="AJ425" s="374"/>
      <c r="AK425" s="374"/>
      <c r="AL425" s="374"/>
      <c r="AM425" s="374"/>
      <c r="AN425" s="374">
        <v>1</v>
      </c>
      <c r="AO425" s="374">
        <v>100</v>
      </c>
      <c r="AP425" s="374"/>
      <c r="AQ425" s="374" t="s">
        <v>1095</v>
      </c>
      <c r="AR425" s="374" t="s">
        <v>1084</v>
      </c>
      <c r="AS425" s="374" t="s">
        <v>1085</v>
      </c>
      <c r="AT425" s="374" t="s">
        <v>1086</v>
      </c>
      <c r="AU425" s="374" t="s">
        <v>1055</v>
      </c>
      <c r="AV425" s="374" t="s">
        <v>1087</v>
      </c>
      <c r="AW425" s="374" t="s">
        <v>1088</v>
      </c>
      <c r="AX425" s="374" t="s">
        <v>195</v>
      </c>
      <c r="BB425"/>
      <c r="BC425" t="s">
        <v>1351</v>
      </c>
      <c r="BD425" s="428" t="s">
        <v>600</v>
      </c>
    </row>
    <row r="426" spans="3:56" x14ac:dyDescent="0.3">
      <c r="C426" s="374" t="s">
        <v>188</v>
      </c>
      <c r="D426" s="374">
        <v>4.0999999999999996</v>
      </c>
      <c r="E426" s="374">
        <v>20150204</v>
      </c>
      <c r="F426" s="374" t="s">
        <v>1047</v>
      </c>
      <c r="G426" s="374" t="s">
        <v>1047</v>
      </c>
      <c r="H426" s="374">
        <v>3</v>
      </c>
      <c r="I426" s="374">
        <v>185956</v>
      </c>
      <c r="J426" s="374">
        <v>12</v>
      </c>
      <c r="K426" s="374"/>
      <c r="L426" s="374"/>
      <c r="M426" s="374"/>
      <c r="N426" s="374"/>
      <c r="O426" s="374">
        <v>1</v>
      </c>
      <c r="P426" s="374">
        <v>3</v>
      </c>
      <c r="Q426" s="374">
        <v>2008</v>
      </c>
      <c r="R426" s="374">
        <v>20090522</v>
      </c>
      <c r="S426" s="374">
        <v>20090522</v>
      </c>
      <c r="T426" s="374" t="s">
        <v>1126</v>
      </c>
      <c r="U426" s="374" t="s">
        <v>1127</v>
      </c>
      <c r="V426" s="374" t="s">
        <v>1128</v>
      </c>
      <c r="W426" s="374" t="s">
        <v>191</v>
      </c>
      <c r="X426" s="374" t="s">
        <v>192</v>
      </c>
      <c r="Y426" s="374" t="s">
        <v>193</v>
      </c>
      <c r="Z426" s="374"/>
      <c r="AA426" s="374">
        <v>5.12</v>
      </c>
      <c r="AB426" s="374"/>
      <c r="AC426" s="374" t="s">
        <v>195</v>
      </c>
      <c r="AD426" s="374">
        <v>5000</v>
      </c>
      <c r="AE426" s="374">
        <v>25555</v>
      </c>
      <c r="AF426" s="374"/>
      <c r="AG426" s="374"/>
      <c r="AH426" s="374">
        <v>0</v>
      </c>
      <c r="AI426" s="374">
        <v>406970</v>
      </c>
      <c r="AJ426" s="374">
        <v>5000</v>
      </c>
      <c r="AK426" s="374">
        <v>655</v>
      </c>
      <c r="AL426" s="374" t="s">
        <v>214</v>
      </c>
      <c r="AM426" s="374">
        <v>2.5000000000000001E-2</v>
      </c>
      <c r="AN426" s="374">
        <v>2</v>
      </c>
      <c r="AO426" s="374">
        <v>200</v>
      </c>
      <c r="AP426" s="374"/>
      <c r="AQ426" s="374" t="s">
        <v>1898</v>
      </c>
      <c r="AR426" s="374" t="s">
        <v>1129</v>
      </c>
      <c r="AS426" s="374" t="s">
        <v>1130</v>
      </c>
      <c r="AT426" s="374" t="s">
        <v>1131</v>
      </c>
      <c r="AU426" s="374" t="s">
        <v>1055</v>
      </c>
      <c r="AV426" s="374" t="s">
        <v>1113</v>
      </c>
      <c r="AW426" s="374" t="s">
        <v>1114</v>
      </c>
      <c r="AX426" s="374" t="s">
        <v>195</v>
      </c>
      <c r="BB426"/>
      <c r="BC426" t="s">
        <v>1351</v>
      </c>
      <c r="BD426" s="428" t="s">
        <v>602</v>
      </c>
    </row>
    <row r="427" spans="3:56" x14ac:dyDescent="0.3">
      <c r="C427" s="374" t="s">
        <v>188</v>
      </c>
      <c r="D427" s="374">
        <v>4.0999999999999996</v>
      </c>
      <c r="E427" s="374">
        <v>20150204</v>
      </c>
      <c r="F427" s="374" t="s">
        <v>1047</v>
      </c>
      <c r="G427" s="374" t="s">
        <v>1047</v>
      </c>
      <c r="H427" s="374">
        <v>3</v>
      </c>
      <c r="I427" s="374">
        <v>185957</v>
      </c>
      <c r="J427" s="374">
        <v>12</v>
      </c>
      <c r="K427" s="374"/>
      <c r="L427" s="374"/>
      <c r="M427" s="374"/>
      <c r="N427" s="374"/>
      <c r="O427" s="374">
        <v>1</v>
      </c>
      <c r="P427" s="374">
        <v>3</v>
      </c>
      <c r="Q427" s="374">
        <v>2008</v>
      </c>
      <c r="R427" s="374">
        <v>20090522</v>
      </c>
      <c r="S427" s="374">
        <v>20090522</v>
      </c>
      <c r="T427" s="374" t="s">
        <v>1126</v>
      </c>
      <c r="U427" s="374" t="s">
        <v>1127</v>
      </c>
      <c r="V427" s="374" t="s">
        <v>1128</v>
      </c>
      <c r="W427" s="374" t="s">
        <v>191</v>
      </c>
      <c r="X427" s="374" t="s">
        <v>192</v>
      </c>
      <c r="Y427" s="374" t="s">
        <v>193</v>
      </c>
      <c r="Z427" s="374"/>
      <c r="AA427" s="374">
        <v>5.12</v>
      </c>
      <c r="AB427" s="374"/>
      <c r="AC427" s="374" t="s">
        <v>195</v>
      </c>
      <c r="AD427" s="374">
        <v>5000</v>
      </c>
      <c r="AE427" s="374">
        <v>26766</v>
      </c>
      <c r="AF427" s="374"/>
      <c r="AG427" s="374"/>
      <c r="AH427" s="374">
        <v>0</v>
      </c>
      <c r="AI427" s="374">
        <v>421212</v>
      </c>
      <c r="AJ427" s="374">
        <v>5000</v>
      </c>
      <c r="AK427" s="374">
        <v>362</v>
      </c>
      <c r="AL427" s="374" t="s">
        <v>214</v>
      </c>
      <c r="AM427" s="374">
        <v>1.3299999999999999E-2</v>
      </c>
      <c r="AN427" s="374">
        <v>3</v>
      </c>
      <c r="AO427" s="374">
        <v>300</v>
      </c>
      <c r="AP427" s="374"/>
      <c r="AQ427" s="374" t="s">
        <v>1899</v>
      </c>
      <c r="AR427" s="374" t="s">
        <v>1129</v>
      </c>
      <c r="AS427" s="374" t="s">
        <v>1130</v>
      </c>
      <c r="AT427" s="374" t="s">
        <v>1131</v>
      </c>
      <c r="AU427" s="374" t="s">
        <v>1055</v>
      </c>
      <c r="AV427" s="374" t="s">
        <v>1113</v>
      </c>
      <c r="AW427" s="374" t="s">
        <v>1114</v>
      </c>
      <c r="AX427" s="374" t="s">
        <v>195</v>
      </c>
      <c r="BB427"/>
      <c r="BC427" t="s">
        <v>1351</v>
      </c>
      <c r="BD427" s="428" t="s">
        <v>603</v>
      </c>
    </row>
    <row r="428" spans="3:56" x14ac:dyDescent="0.3">
      <c r="C428" s="374" t="s">
        <v>188</v>
      </c>
      <c r="D428" s="374">
        <v>4.0999999999999996</v>
      </c>
      <c r="E428" s="374">
        <v>20150204</v>
      </c>
      <c r="F428" s="374" t="s">
        <v>1047</v>
      </c>
      <c r="G428" s="374" t="s">
        <v>1047</v>
      </c>
      <c r="H428" s="374">
        <v>3</v>
      </c>
      <c r="I428" s="374">
        <v>185958</v>
      </c>
      <c r="J428" s="374">
        <v>12</v>
      </c>
      <c r="K428" s="374"/>
      <c r="L428" s="374"/>
      <c r="M428" s="374"/>
      <c r="N428" s="374"/>
      <c r="O428" s="374">
        <v>1</v>
      </c>
      <c r="P428" s="374">
        <v>3</v>
      </c>
      <c r="Q428" s="374">
        <v>2008</v>
      </c>
      <c r="R428" s="374">
        <v>20090522</v>
      </c>
      <c r="S428" s="374">
        <v>20090522</v>
      </c>
      <c r="T428" s="374" t="s">
        <v>1126</v>
      </c>
      <c r="U428" s="374" t="s">
        <v>1127</v>
      </c>
      <c r="V428" s="374" t="s">
        <v>1128</v>
      </c>
      <c r="W428" s="374" t="s">
        <v>191</v>
      </c>
      <c r="X428" s="374" t="s">
        <v>192</v>
      </c>
      <c r="Y428" s="374" t="s">
        <v>193</v>
      </c>
      <c r="Z428" s="374"/>
      <c r="AA428" s="374">
        <v>5.12</v>
      </c>
      <c r="AB428" s="374"/>
      <c r="AC428" s="374" t="s">
        <v>195</v>
      </c>
      <c r="AD428" s="374">
        <v>5000</v>
      </c>
      <c r="AE428" s="374">
        <v>26071</v>
      </c>
      <c r="AF428" s="374"/>
      <c r="AG428" s="374"/>
      <c r="AH428" s="374">
        <v>0</v>
      </c>
      <c r="AI428" s="374">
        <v>406150</v>
      </c>
      <c r="AJ428" s="374">
        <v>5000</v>
      </c>
      <c r="AK428" s="374">
        <v>87</v>
      </c>
      <c r="AL428" s="374" t="s">
        <v>214</v>
      </c>
      <c r="AM428" s="374">
        <v>3.3E-3</v>
      </c>
      <c r="AN428" s="374">
        <v>6</v>
      </c>
      <c r="AO428" s="374">
        <v>300</v>
      </c>
      <c r="AP428" s="374"/>
      <c r="AQ428" s="374" t="s">
        <v>1900</v>
      </c>
      <c r="AR428" s="374" t="s">
        <v>1129</v>
      </c>
      <c r="AS428" s="374" t="s">
        <v>1130</v>
      </c>
      <c r="AT428" s="374" t="s">
        <v>1131</v>
      </c>
      <c r="AU428" s="374" t="s">
        <v>1055</v>
      </c>
      <c r="AV428" s="374" t="s">
        <v>1113</v>
      </c>
      <c r="AW428" s="374" t="s">
        <v>1114</v>
      </c>
      <c r="AX428" s="374" t="s">
        <v>195</v>
      </c>
      <c r="BB428"/>
      <c r="BC428" t="s">
        <v>1351</v>
      </c>
      <c r="BD428" s="428" t="s">
        <v>604</v>
      </c>
    </row>
    <row r="429" spans="3:56" x14ac:dyDescent="0.3">
      <c r="C429" s="374" t="s">
        <v>188</v>
      </c>
      <c r="D429" s="374">
        <v>4.0999999999999996</v>
      </c>
      <c r="E429" s="374">
        <v>20150204</v>
      </c>
      <c r="F429" s="374" t="s">
        <v>1047</v>
      </c>
      <c r="G429" s="374" t="s">
        <v>1047</v>
      </c>
      <c r="H429" s="374">
        <v>3</v>
      </c>
      <c r="I429" s="374">
        <v>185959</v>
      </c>
      <c r="J429" s="374">
        <v>12</v>
      </c>
      <c r="K429" s="374"/>
      <c r="L429" s="374"/>
      <c r="M429" s="374"/>
      <c r="N429" s="374"/>
      <c r="O429" s="374">
        <v>1</v>
      </c>
      <c r="P429" s="374">
        <v>3</v>
      </c>
      <c r="Q429" s="374">
        <v>2008</v>
      </c>
      <c r="R429" s="374">
        <v>20090522</v>
      </c>
      <c r="S429" s="374">
        <v>20090522</v>
      </c>
      <c r="T429" s="374" t="s">
        <v>1126</v>
      </c>
      <c r="U429" s="374" t="s">
        <v>1127</v>
      </c>
      <c r="V429" s="374" t="s">
        <v>1128</v>
      </c>
      <c r="W429" s="374" t="s">
        <v>191</v>
      </c>
      <c r="X429" s="374" t="s">
        <v>192</v>
      </c>
      <c r="Y429" s="374" t="s">
        <v>193</v>
      </c>
      <c r="Z429" s="374"/>
      <c r="AA429" s="374">
        <v>5.12</v>
      </c>
      <c r="AB429" s="374"/>
      <c r="AC429" s="374" t="s">
        <v>195</v>
      </c>
      <c r="AD429" s="374">
        <v>5000</v>
      </c>
      <c r="AE429" s="374">
        <v>26482</v>
      </c>
      <c r="AF429" s="374"/>
      <c r="AG429" s="374"/>
      <c r="AH429" s="374">
        <v>0</v>
      </c>
      <c r="AI429" s="374">
        <v>411184</v>
      </c>
      <c r="AJ429" s="374"/>
      <c r="AK429" s="374"/>
      <c r="AL429" s="374" t="s">
        <v>214</v>
      </c>
      <c r="AM429" s="374">
        <v>0</v>
      </c>
      <c r="AN429" s="374">
        <v>2</v>
      </c>
      <c r="AO429" s="374">
        <v>200</v>
      </c>
      <c r="AP429" s="374"/>
      <c r="AQ429" s="374" t="s">
        <v>1901</v>
      </c>
      <c r="AR429" s="374" t="s">
        <v>1129</v>
      </c>
      <c r="AS429" s="374" t="s">
        <v>1130</v>
      </c>
      <c r="AT429" s="374" t="s">
        <v>1131</v>
      </c>
      <c r="AU429" s="374" t="s">
        <v>1055</v>
      </c>
      <c r="AV429" s="374" t="s">
        <v>1113</v>
      </c>
      <c r="AW429" s="374" t="s">
        <v>1114</v>
      </c>
      <c r="AX429" s="374" t="s">
        <v>195</v>
      </c>
      <c r="BB429"/>
      <c r="BC429" t="s">
        <v>1351</v>
      </c>
      <c r="BD429" s="428" t="s">
        <v>605</v>
      </c>
    </row>
    <row r="430" spans="3:56" x14ac:dyDescent="0.3">
      <c r="C430" s="374" t="s">
        <v>188</v>
      </c>
      <c r="D430" s="374">
        <v>4.0999999999999996</v>
      </c>
      <c r="E430" s="374">
        <v>20150204</v>
      </c>
      <c r="F430" s="374" t="s">
        <v>1047</v>
      </c>
      <c r="G430" s="374" t="s">
        <v>1047</v>
      </c>
      <c r="H430" s="374">
        <v>3</v>
      </c>
      <c r="I430" s="374">
        <v>185960</v>
      </c>
      <c r="J430" s="374">
        <v>12</v>
      </c>
      <c r="K430" s="374"/>
      <c r="L430" s="374"/>
      <c r="M430" s="374"/>
      <c r="N430" s="374"/>
      <c r="O430" s="374">
        <v>1</v>
      </c>
      <c r="P430" s="374">
        <v>3</v>
      </c>
      <c r="Q430" s="374">
        <v>2008</v>
      </c>
      <c r="R430" s="374">
        <v>20090601</v>
      </c>
      <c r="S430" s="374">
        <v>20090601</v>
      </c>
      <c r="T430" s="374" t="s">
        <v>1080</v>
      </c>
      <c r="U430" s="374" t="s">
        <v>1081</v>
      </c>
      <c r="V430" s="374" t="s">
        <v>1082</v>
      </c>
      <c r="W430" s="374" t="s">
        <v>191</v>
      </c>
      <c r="X430" s="374" t="s">
        <v>192</v>
      </c>
      <c r="Y430" s="374" t="s">
        <v>193</v>
      </c>
      <c r="Z430" s="374"/>
      <c r="AA430" s="374">
        <v>4.5</v>
      </c>
      <c r="AB430" s="374">
        <v>73</v>
      </c>
      <c r="AC430" s="374" t="s">
        <v>195</v>
      </c>
      <c r="AD430" s="374">
        <v>5000</v>
      </c>
      <c r="AE430" s="374">
        <v>29990</v>
      </c>
      <c r="AF430" s="374"/>
      <c r="AG430" s="374"/>
      <c r="AH430" s="374">
        <v>0</v>
      </c>
      <c r="AI430" s="374">
        <v>310315</v>
      </c>
      <c r="AJ430" s="374">
        <v>5000</v>
      </c>
      <c r="AK430" s="374">
        <v>38</v>
      </c>
      <c r="AL430" s="374" t="s">
        <v>214</v>
      </c>
      <c r="AM430" s="374">
        <v>1.2999999999999999E-3</v>
      </c>
      <c r="AN430" s="374">
        <v>1</v>
      </c>
      <c r="AO430" s="374">
        <v>800</v>
      </c>
      <c r="AP430" s="374"/>
      <c r="AQ430" s="374" t="s">
        <v>1902</v>
      </c>
      <c r="AR430" s="374" t="s">
        <v>1084</v>
      </c>
      <c r="AS430" s="374" t="s">
        <v>1085</v>
      </c>
      <c r="AT430" s="374" t="s">
        <v>1086</v>
      </c>
      <c r="AU430" s="374" t="s">
        <v>1055</v>
      </c>
      <c r="AV430" s="374" t="s">
        <v>1087</v>
      </c>
      <c r="AW430" s="374" t="s">
        <v>1088</v>
      </c>
      <c r="AX430" s="374" t="s">
        <v>195</v>
      </c>
      <c r="BB430"/>
      <c r="BC430" t="s">
        <v>1351</v>
      </c>
      <c r="BD430" s="428" t="s">
        <v>606</v>
      </c>
    </row>
    <row r="431" spans="3:56" x14ac:dyDescent="0.3">
      <c r="C431" s="374" t="s">
        <v>188</v>
      </c>
      <c r="D431" s="374">
        <v>4.0999999999999996</v>
      </c>
      <c r="E431" s="374">
        <v>20150204</v>
      </c>
      <c r="F431" s="374" t="s">
        <v>1047</v>
      </c>
      <c r="G431" s="374" t="s">
        <v>1047</v>
      </c>
      <c r="H431" s="374">
        <v>3</v>
      </c>
      <c r="I431" s="374">
        <v>185961</v>
      </c>
      <c r="J431" s="374">
        <v>12</v>
      </c>
      <c r="K431" s="374"/>
      <c r="L431" s="374"/>
      <c r="M431" s="374"/>
      <c r="N431" s="374"/>
      <c r="O431" s="374">
        <v>1</v>
      </c>
      <c r="P431" s="374">
        <v>3</v>
      </c>
      <c r="Q431" s="374">
        <v>2008</v>
      </c>
      <c r="R431" s="374">
        <v>20090601</v>
      </c>
      <c r="S431" s="374">
        <v>20090601</v>
      </c>
      <c r="T431" s="374" t="s">
        <v>1080</v>
      </c>
      <c r="U431" s="374" t="s">
        <v>1081</v>
      </c>
      <c r="V431" s="374" t="s">
        <v>1082</v>
      </c>
      <c r="W431" s="374" t="s">
        <v>191</v>
      </c>
      <c r="X431" s="374" t="s">
        <v>192</v>
      </c>
      <c r="Y431" s="374" t="s">
        <v>193</v>
      </c>
      <c r="Z431" s="374"/>
      <c r="AA431" s="374">
        <v>4.5</v>
      </c>
      <c r="AB431" s="374">
        <v>73</v>
      </c>
      <c r="AC431" s="374" t="s">
        <v>195</v>
      </c>
      <c r="AD431" s="374">
        <v>5000</v>
      </c>
      <c r="AE431" s="374">
        <v>30058</v>
      </c>
      <c r="AF431" s="374"/>
      <c r="AG431" s="374"/>
      <c r="AH431" s="374">
        <v>0</v>
      </c>
      <c r="AI431" s="374">
        <v>311017</v>
      </c>
      <c r="AJ431" s="374">
        <v>5000</v>
      </c>
      <c r="AK431" s="374">
        <v>38</v>
      </c>
      <c r="AL431" s="374" t="s">
        <v>214</v>
      </c>
      <c r="AM431" s="374">
        <v>1.2999999999999999E-3</v>
      </c>
      <c r="AN431" s="374">
        <v>1</v>
      </c>
      <c r="AO431" s="374">
        <v>800</v>
      </c>
      <c r="AP431" s="374"/>
      <c r="AQ431" s="374" t="s">
        <v>1903</v>
      </c>
      <c r="AR431" s="374" t="s">
        <v>1084</v>
      </c>
      <c r="AS431" s="374" t="s">
        <v>1085</v>
      </c>
      <c r="AT431" s="374" t="s">
        <v>1086</v>
      </c>
      <c r="AU431" s="374" t="s">
        <v>1055</v>
      </c>
      <c r="AV431" s="374" t="s">
        <v>1087</v>
      </c>
      <c r="AW431" s="374" t="s">
        <v>1088</v>
      </c>
      <c r="AX431" s="374" t="s">
        <v>195</v>
      </c>
      <c r="BB431"/>
      <c r="BC431" t="s">
        <v>1351</v>
      </c>
      <c r="BD431" s="428" t="s">
        <v>607</v>
      </c>
    </row>
    <row r="432" spans="3:56" x14ac:dyDescent="0.3">
      <c r="C432" s="374" t="s">
        <v>188</v>
      </c>
      <c r="D432" s="374">
        <v>4.0999999999999996</v>
      </c>
      <c r="E432" s="374">
        <v>20150204</v>
      </c>
      <c r="F432" s="374" t="s">
        <v>1047</v>
      </c>
      <c r="G432" s="374" t="s">
        <v>1047</v>
      </c>
      <c r="H432" s="374">
        <v>3</v>
      </c>
      <c r="I432" s="374">
        <v>185962</v>
      </c>
      <c r="J432" s="374">
        <v>12</v>
      </c>
      <c r="K432" s="374"/>
      <c r="L432" s="374"/>
      <c r="M432" s="374"/>
      <c r="N432" s="374"/>
      <c r="O432" s="374">
        <v>1</v>
      </c>
      <c r="P432" s="374">
        <v>3</v>
      </c>
      <c r="Q432" s="374">
        <v>2008</v>
      </c>
      <c r="R432" s="374">
        <v>20090601</v>
      </c>
      <c r="S432" s="374">
        <v>20090601</v>
      </c>
      <c r="T432" s="374" t="s">
        <v>1080</v>
      </c>
      <c r="U432" s="374" t="s">
        <v>1081</v>
      </c>
      <c r="V432" s="374" t="s">
        <v>1082</v>
      </c>
      <c r="W432" s="374" t="s">
        <v>191</v>
      </c>
      <c r="X432" s="374" t="s">
        <v>192</v>
      </c>
      <c r="Y432" s="374" t="s">
        <v>193</v>
      </c>
      <c r="Z432" s="374"/>
      <c r="AA432" s="374">
        <v>4.5</v>
      </c>
      <c r="AB432" s="374">
        <v>73</v>
      </c>
      <c r="AC432" s="374" t="s">
        <v>195</v>
      </c>
      <c r="AD432" s="374">
        <v>5000</v>
      </c>
      <c r="AE432" s="374">
        <v>29546</v>
      </c>
      <c r="AF432" s="374"/>
      <c r="AG432" s="374"/>
      <c r="AH432" s="374">
        <v>0</v>
      </c>
      <c r="AI432" s="374">
        <v>305723</v>
      </c>
      <c r="AJ432" s="374">
        <v>5000</v>
      </c>
      <c r="AK432" s="374">
        <v>37</v>
      </c>
      <c r="AL432" s="374" t="s">
        <v>214</v>
      </c>
      <c r="AM432" s="374">
        <v>1.2999999999999999E-3</v>
      </c>
      <c r="AN432" s="374">
        <v>1</v>
      </c>
      <c r="AO432" s="374">
        <v>800</v>
      </c>
      <c r="AP432" s="374"/>
      <c r="AQ432" s="374" t="s">
        <v>1904</v>
      </c>
      <c r="AR432" s="374" t="s">
        <v>1084</v>
      </c>
      <c r="AS432" s="374" t="s">
        <v>1085</v>
      </c>
      <c r="AT432" s="374" t="s">
        <v>1086</v>
      </c>
      <c r="AU432" s="374" t="s">
        <v>1055</v>
      </c>
      <c r="AV432" s="374" t="s">
        <v>1087</v>
      </c>
      <c r="AW432" s="374" t="s">
        <v>1088</v>
      </c>
      <c r="AX432" s="374" t="s">
        <v>195</v>
      </c>
      <c r="BB432"/>
      <c r="BC432" t="s">
        <v>1351</v>
      </c>
      <c r="BD432" s="428" t="s">
        <v>1623</v>
      </c>
    </row>
    <row r="433" spans="3:56" x14ac:dyDescent="0.3">
      <c r="C433" s="374" t="s">
        <v>188</v>
      </c>
      <c r="D433" s="374">
        <v>4.0999999999999996</v>
      </c>
      <c r="E433" s="374">
        <v>20150204</v>
      </c>
      <c r="F433" s="374" t="s">
        <v>1047</v>
      </c>
      <c r="G433" s="374" t="s">
        <v>1047</v>
      </c>
      <c r="H433" s="374">
        <v>3</v>
      </c>
      <c r="I433" s="374">
        <v>186015</v>
      </c>
      <c r="J433" s="374">
        <v>12</v>
      </c>
      <c r="K433" s="374"/>
      <c r="L433" s="374"/>
      <c r="M433" s="374"/>
      <c r="N433" s="374"/>
      <c r="O433" s="374">
        <v>1</v>
      </c>
      <c r="P433" s="374">
        <v>3</v>
      </c>
      <c r="Q433" s="374">
        <v>2007</v>
      </c>
      <c r="R433" s="374">
        <v>20080425</v>
      </c>
      <c r="S433" s="374">
        <v>20080425</v>
      </c>
      <c r="T433" s="374" t="s">
        <v>1139</v>
      </c>
      <c r="U433" s="374" t="s">
        <v>1133</v>
      </c>
      <c r="V433" s="374" t="s">
        <v>1134</v>
      </c>
      <c r="W433" s="374" t="s">
        <v>191</v>
      </c>
      <c r="X433" s="374" t="s">
        <v>192</v>
      </c>
      <c r="Y433" s="374" t="s">
        <v>193</v>
      </c>
      <c r="Z433" s="374"/>
      <c r="AA433" s="374">
        <v>6.03</v>
      </c>
      <c r="AB433" s="374">
        <v>84</v>
      </c>
      <c r="AC433" s="374" t="s">
        <v>195</v>
      </c>
      <c r="AD433" s="374">
        <v>5000</v>
      </c>
      <c r="AE433" s="374">
        <v>10816</v>
      </c>
      <c r="AF433" s="374"/>
      <c r="AG433" s="374"/>
      <c r="AH433" s="374"/>
      <c r="AI433" s="374"/>
      <c r="AJ433" s="374"/>
      <c r="AK433" s="374"/>
      <c r="AL433" s="374"/>
      <c r="AM433" s="374"/>
      <c r="AN433" s="374">
        <v>1</v>
      </c>
      <c r="AO433" s="374">
        <v>200</v>
      </c>
      <c r="AP433" s="374"/>
      <c r="AQ433" s="374" t="s">
        <v>1172</v>
      </c>
      <c r="AR433" s="374" t="s">
        <v>1141</v>
      </c>
      <c r="AS433" s="374" t="s">
        <v>1137</v>
      </c>
      <c r="AT433" s="374" t="s">
        <v>1138</v>
      </c>
      <c r="AU433" s="374" t="s">
        <v>1055</v>
      </c>
      <c r="AV433" s="374" t="s">
        <v>1113</v>
      </c>
      <c r="AW433" s="374" t="s">
        <v>1114</v>
      </c>
      <c r="AX433" s="374" t="s">
        <v>195</v>
      </c>
      <c r="BB433"/>
      <c r="BC433" t="s">
        <v>1351</v>
      </c>
      <c r="BD433" s="428" t="s">
        <v>1627</v>
      </c>
    </row>
    <row r="434" spans="3:56" x14ac:dyDescent="0.3">
      <c r="C434" s="374" t="s">
        <v>188</v>
      </c>
      <c r="D434" s="374">
        <v>4.0999999999999996</v>
      </c>
      <c r="E434" s="374">
        <v>20150204</v>
      </c>
      <c r="F434" s="374" t="s">
        <v>1047</v>
      </c>
      <c r="G434" s="374" t="s">
        <v>1047</v>
      </c>
      <c r="H434" s="374">
        <v>3</v>
      </c>
      <c r="I434" s="374">
        <v>186016</v>
      </c>
      <c r="J434" s="374">
        <v>12</v>
      </c>
      <c r="K434" s="374"/>
      <c r="L434" s="374"/>
      <c r="M434" s="374"/>
      <c r="N434" s="374"/>
      <c r="O434" s="374">
        <v>1</v>
      </c>
      <c r="P434" s="374">
        <v>3</v>
      </c>
      <c r="Q434" s="374">
        <v>2007</v>
      </c>
      <c r="R434" s="374">
        <v>20080425</v>
      </c>
      <c r="S434" s="374">
        <v>20080425</v>
      </c>
      <c r="T434" s="374" t="s">
        <v>1139</v>
      </c>
      <c r="U434" s="374" t="s">
        <v>1133</v>
      </c>
      <c r="V434" s="374" t="s">
        <v>1134</v>
      </c>
      <c r="W434" s="374" t="s">
        <v>191</v>
      </c>
      <c r="X434" s="374" t="s">
        <v>192</v>
      </c>
      <c r="Y434" s="374" t="s">
        <v>193</v>
      </c>
      <c r="Z434" s="374"/>
      <c r="AA434" s="374">
        <v>6.03</v>
      </c>
      <c r="AB434" s="374">
        <v>84</v>
      </c>
      <c r="AC434" s="374" t="s">
        <v>195</v>
      </c>
      <c r="AD434" s="374">
        <v>5000</v>
      </c>
      <c r="AE434" s="374">
        <v>10822</v>
      </c>
      <c r="AF434" s="374"/>
      <c r="AG434" s="374"/>
      <c r="AH434" s="374"/>
      <c r="AI434" s="374"/>
      <c r="AJ434" s="374"/>
      <c r="AK434" s="374"/>
      <c r="AL434" s="374"/>
      <c r="AM434" s="374"/>
      <c r="AN434" s="374">
        <v>1</v>
      </c>
      <c r="AO434" s="374">
        <v>200</v>
      </c>
      <c r="AP434" s="374"/>
      <c r="AQ434" s="374" t="s">
        <v>1172</v>
      </c>
      <c r="AR434" s="374" t="s">
        <v>1141</v>
      </c>
      <c r="AS434" s="374" t="s">
        <v>1137</v>
      </c>
      <c r="AT434" s="374" t="s">
        <v>1138</v>
      </c>
      <c r="AU434" s="374" t="s">
        <v>1055</v>
      </c>
      <c r="AV434" s="374" t="s">
        <v>1113</v>
      </c>
      <c r="AW434" s="374" t="s">
        <v>1114</v>
      </c>
      <c r="AX434" s="374" t="s">
        <v>195</v>
      </c>
      <c r="BB434"/>
      <c r="BC434" t="s">
        <v>1490</v>
      </c>
      <c r="BD434" s="428" t="s">
        <v>2399</v>
      </c>
    </row>
    <row r="435" spans="3:56" x14ac:dyDescent="0.3">
      <c r="C435" s="374" t="s">
        <v>188</v>
      </c>
      <c r="D435" s="374">
        <v>4.0999999999999996</v>
      </c>
      <c r="E435" s="374">
        <v>20150204</v>
      </c>
      <c r="F435" s="374" t="s">
        <v>1047</v>
      </c>
      <c r="G435" s="374" t="s">
        <v>1047</v>
      </c>
      <c r="H435" s="374">
        <v>3</v>
      </c>
      <c r="I435" s="374">
        <v>186030</v>
      </c>
      <c r="J435" s="374">
        <v>12</v>
      </c>
      <c r="K435" s="374"/>
      <c r="L435" s="374"/>
      <c r="M435" s="374"/>
      <c r="N435" s="374"/>
      <c r="O435" s="374">
        <v>1</v>
      </c>
      <c r="P435" s="374">
        <v>3</v>
      </c>
      <c r="Q435" s="374">
        <v>2006</v>
      </c>
      <c r="R435" s="374">
        <v>20070523</v>
      </c>
      <c r="S435" s="374">
        <v>20070523</v>
      </c>
      <c r="T435" s="374" t="s">
        <v>1048</v>
      </c>
      <c r="U435" s="374" t="s">
        <v>1049</v>
      </c>
      <c r="V435" s="374" t="s">
        <v>1050</v>
      </c>
      <c r="W435" s="374" t="s">
        <v>191</v>
      </c>
      <c r="X435" s="374" t="s">
        <v>192</v>
      </c>
      <c r="Y435" s="374" t="s">
        <v>193</v>
      </c>
      <c r="Z435" s="374"/>
      <c r="AA435" s="374">
        <v>6.3</v>
      </c>
      <c r="AB435" s="374">
        <v>83</v>
      </c>
      <c r="AC435" s="374" t="s">
        <v>195</v>
      </c>
      <c r="AD435" s="374">
        <v>5000</v>
      </c>
      <c r="AE435" s="374">
        <v>24493</v>
      </c>
      <c r="AF435" s="374"/>
      <c r="AG435" s="374"/>
      <c r="AH435" s="374">
        <v>5000</v>
      </c>
      <c r="AI435" s="374">
        <v>443</v>
      </c>
      <c r="AJ435" s="374"/>
      <c r="AK435" s="374"/>
      <c r="AL435" s="374"/>
      <c r="AM435" s="374">
        <v>1.78E-2</v>
      </c>
      <c r="AN435" s="374">
        <v>1</v>
      </c>
      <c r="AO435" s="374">
        <v>1295</v>
      </c>
      <c r="AP435" s="374"/>
      <c r="AQ435" s="374"/>
      <c r="AR435" s="374" t="s">
        <v>1052</v>
      </c>
      <c r="AS435" s="374" t="s">
        <v>1053</v>
      </c>
      <c r="AT435" s="374" t="s">
        <v>1054</v>
      </c>
      <c r="AU435" s="374" t="s">
        <v>1055</v>
      </c>
      <c r="AV435" s="374" t="s">
        <v>1056</v>
      </c>
      <c r="AW435" s="374" t="s">
        <v>1057</v>
      </c>
      <c r="AX435" s="374" t="s">
        <v>195</v>
      </c>
      <c r="BB435"/>
      <c r="BC435" t="s">
        <v>1490</v>
      </c>
      <c r="BD435" s="428" t="s">
        <v>2405</v>
      </c>
    </row>
    <row r="436" spans="3:56" x14ac:dyDescent="0.3">
      <c r="C436" s="374" t="s">
        <v>188</v>
      </c>
      <c r="D436" s="374">
        <v>4.0999999999999996</v>
      </c>
      <c r="E436" s="374">
        <v>20150204</v>
      </c>
      <c r="F436" s="374" t="s">
        <v>1047</v>
      </c>
      <c r="G436" s="374" t="s">
        <v>1047</v>
      </c>
      <c r="H436" s="374">
        <v>3</v>
      </c>
      <c r="I436" s="374">
        <v>186031</v>
      </c>
      <c r="J436" s="374">
        <v>12</v>
      </c>
      <c r="K436" s="374"/>
      <c r="L436" s="374"/>
      <c r="M436" s="374"/>
      <c r="N436" s="374"/>
      <c r="O436" s="374">
        <v>1</v>
      </c>
      <c r="P436" s="374">
        <v>3</v>
      </c>
      <c r="Q436" s="374">
        <v>2006</v>
      </c>
      <c r="R436" s="374">
        <v>20070524</v>
      </c>
      <c r="S436" s="374">
        <v>20070524</v>
      </c>
      <c r="T436" s="374" t="s">
        <v>1048</v>
      </c>
      <c r="U436" s="374" t="s">
        <v>1049</v>
      </c>
      <c r="V436" s="374" t="s">
        <v>1050</v>
      </c>
      <c r="W436" s="374" t="s">
        <v>191</v>
      </c>
      <c r="X436" s="374" t="s">
        <v>192</v>
      </c>
      <c r="Y436" s="374" t="s">
        <v>193</v>
      </c>
      <c r="Z436" s="374"/>
      <c r="AA436" s="374">
        <v>6</v>
      </c>
      <c r="AB436" s="374">
        <v>82</v>
      </c>
      <c r="AC436" s="374" t="s">
        <v>195</v>
      </c>
      <c r="AD436" s="374">
        <v>5000</v>
      </c>
      <c r="AE436" s="374">
        <v>25699</v>
      </c>
      <c r="AF436" s="374"/>
      <c r="AG436" s="374"/>
      <c r="AH436" s="374">
        <v>5000</v>
      </c>
      <c r="AI436" s="374">
        <v>347</v>
      </c>
      <c r="AJ436" s="374"/>
      <c r="AK436" s="374"/>
      <c r="AL436" s="374"/>
      <c r="AM436" s="374">
        <v>1.3299999999999999E-2</v>
      </c>
      <c r="AN436" s="374">
        <v>1</v>
      </c>
      <c r="AO436" s="374">
        <v>1275</v>
      </c>
      <c r="AP436" s="374"/>
      <c r="AQ436" s="374"/>
      <c r="AR436" s="374" t="s">
        <v>1052</v>
      </c>
      <c r="AS436" s="374" t="s">
        <v>1053</v>
      </c>
      <c r="AT436" s="374" t="s">
        <v>1054</v>
      </c>
      <c r="AU436" s="374" t="s">
        <v>1055</v>
      </c>
      <c r="AV436" s="374" t="s">
        <v>1056</v>
      </c>
      <c r="AW436" s="374" t="s">
        <v>1057</v>
      </c>
      <c r="AX436" s="374" t="s">
        <v>195</v>
      </c>
      <c r="BB436"/>
      <c r="BC436" t="s">
        <v>1490</v>
      </c>
      <c r="BD436" s="428" t="s">
        <v>2401</v>
      </c>
    </row>
    <row r="437" spans="3:56" x14ac:dyDescent="0.3">
      <c r="C437" s="374" t="s">
        <v>188</v>
      </c>
      <c r="D437" s="374">
        <v>4.0999999999999996</v>
      </c>
      <c r="E437" s="374">
        <v>20150204</v>
      </c>
      <c r="F437" s="374" t="s">
        <v>1047</v>
      </c>
      <c r="G437" s="374" t="s">
        <v>1047</v>
      </c>
      <c r="H437" s="374">
        <v>3</v>
      </c>
      <c r="I437" s="374">
        <v>186032</v>
      </c>
      <c r="J437" s="374">
        <v>12</v>
      </c>
      <c r="K437" s="374"/>
      <c r="L437" s="374"/>
      <c r="M437" s="374"/>
      <c r="N437" s="374"/>
      <c r="O437" s="374">
        <v>1</v>
      </c>
      <c r="P437" s="374">
        <v>3</v>
      </c>
      <c r="Q437" s="374">
        <v>2006</v>
      </c>
      <c r="R437" s="374">
        <v>20070530</v>
      </c>
      <c r="S437" s="374">
        <v>20070530</v>
      </c>
      <c r="T437" s="374" t="s">
        <v>1048</v>
      </c>
      <c r="U437" s="374" t="s">
        <v>1049</v>
      </c>
      <c r="V437" s="374" t="s">
        <v>1050</v>
      </c>
      <c r="W437" s="374" t="s">
        <v>191</v>
      </c>
      <c r="X437" s="374" t="s">
        <v>192</v>
      </c>
      <c r="Y437" s="374" t="s">
        <v>193</v>
      </c>
      <c r="Z437" s="374"/>
      <c r="AA437" s="374">
        <v>6.6</v>
      </c>
      <c r="AB437" s="374">
        <v>85</v>
      </c>
      <c r="AC437" s="374" t="s">
        <v>195</v>
      </c>
      <c r="AD437" s="374">
        <v>5000</v>
      </c>
      <c r="AE437" s="374">
        <v>25782</v>
      </c>
      <c r="AF437" s="374"/>
      <c r="AG437" s="374"/>
      <c r="AH437" s="374">
        <v>5000</v>
      </c>
      <c r="AI437" s="374">
        <v>163</v>
      </c>
      <c r="AJ437" s="374"/>
      <c r="AK437" s="374"/>
      <c r="AL437" s="374"/>
      <c r="AM437" s="374">
        <v>6.3E-3</v>
      </c>
      <c r="AN437" s="374">
        <v>1</v>
      </c>
      <c r="AO437" s="374">
        <v>1270</v>
      </c>
      <c r="AP437" s="374"/>
      <c r="AQ437" s="374"/>
      <c r="AR437" s="374" t="s">
        <v>1052</v>
      </c>
      <c r="AS437" s="374" t="s">
        <v>1053</v>
      </c>
      <c r="AT437" s="374" t="s">
        <v>1054</v>
      </c>
      <c r="AU437" s="374" t="s">
        <v>1055</v>
      </c>
      <c r="AV437" s="374" t="s">
        <v>1056</v>
      </c>
      <c r="AW437" s="374" t="s">
        <v>1057</v>
      </c>
      <c r="AX437" s="374" t="s">
        <v>195</v>
      </c>
      <c r="BB437"/>
      <c r="BC437" t="s">
        <v>1490</v>
      </c>
      <c r="BD437" s="428" t="s">
        <v>2403</v>
      </c>
    </row>
    <row r="438" spans="3:56" x14ac:dyDescent="0.3">
      <c r="C438" s="374" t="s">
        <v>188</v>
      </c>
      <c r="D438" s="374">
        <v>4.0999999999999996</v>
      </c>
      <c r="E438" s="374">
        <v>20150204</v>
      </c>
      <c r="F438" s="374" t="s">
        <v>1047</v>
      </c>
      <c r="G438" s="374" t="s">
        <v>1047</v>
      </c>
      <c r="H438" s="374">
        <v>3</v>
      </c>
      <c r="I438" s="374">
        <v>186035</v>
      </c>
      <c r="J438" s="374">
        <v>12</v>
      </c>
      <c r="K438" s="374"/>
      <c r="L438" s="374"/>
      <c r="M438" s="374"/>
      <c r="N438" s="374"/>
      <c r="O438" s="374">
        <v>1</v>
      </c>
      <c r="P438" s="374">
        <v>3</v>
      </c>
      <c r="Q438" s="374">
        <v>2006</v>
      </c>
      <c r="R438" s="374">
        <v>20070523</v>
      </c>
      <c r="S438" s="374">
        <v>20070523</v>
      </c>
      <c r="T438" s="374" t="s">
        <v>1139</v>
      </c>
      <c r="U438" s="374" t="s">
        <v>1133</v>
      </c>
      <c r="V438" s="374" t="s">
        <v>1134</v>
      </c>
      <c r="W438" s="374" t="s">
        <v>191</v>
      </c>
      <c r="X438" s="374" t="s">
        <v>192</v>
      </c>
      <c r="Y438" s="374" t="s">
        <v>193</v>
      </c>
      <c r="Z438" s="374"/>
      <c r="AA438" s="374">
        <v>5.8</v>
      </c>
      <c r="AB438" s="374">
        <v>85</v>
      </c>
      <c r="AC438" s="374" t="s">
        <v>195</v>
      </c>
      <c r="AD438" s="374">
        <v>5000</v>
      </c>
      <c r="AE438" s="374">
        <v>25078</v>
      </c>
      <c r="AF438" s="374"/>
      <c r="AG438" s="374"/>
      <c r="AH438" s="374">
        <v>0</v>
      </c>
      <c r="AI438" s="374">
        <v>46366</v>
      </c>
      <c r="AJ438" s="374"/>
      <c r="AK438" s="374"/>
      <c r="AL438" s="374" t="s">
        <v>214</v>
      </c>
      <c r="AM438" s="374"/>
      <c r="AN438" s="374">
        <v>1</v>
      </c>
      <c r="AO438" s="374">
        <v>100</v>
      </c>
      <c r="AP438" s="374"/>
      <c r="AQ438" s="374" t="s">
        <v>1163</v>
      </c>
      <c r="AR438" s="374" t="s">
        <v>1141</v>
      </c>
      <c r="AS438" s="374" t="s">
        <v>1137</v>
      </c>
      <c r="AT438" s="374" t="s">
        <v>1138</v>
      </c>
      <c r="AU438" s="374" t="s">
        <v>1055</v>
      </c>
      <c r="AV438" s="374" t="s">
        <v>1113</v>
      </c>
      <c r="AW438" s="374" t="s">
        <v>1114</v>
      </c>
      <c r="AX438" s="374" t="s">
        <v>195</v>
      </c>
      <c r="BB438"/>
      <c r="BC438" t="s">
        <v>1490</v>
      </c>
      <c r="BD438" s="428" t="s">
        <v>2402</v>
      </c>
    </row>
    <row r="439" spans="3:56" x14ac:dyDescent="0.3">
      <c r="C439" s="374" t="s">
        <v>188</v>
      </c>
      <c r="D439" s="374">
        <v>4.0999999999999996</v>
      </c>
      <c r="E439" s="374">
        <v>20150204</v>
      </c>
      <c r="F439" s="374" t="s">
        <v>1047</v>
      </c>
      <c r="G439" s="374" t="s">
        <v>1047</v>
      </c>
      <c r="H439" s="374">
        <v>3</v>
      </c>
      <c r="I439" s="374">
        <v>186036</v>
      </c>
      <c r="J439" s="374">
        <v>12</v>
      </c>
      <c r="K439" s="374"/>
      <c r="L439" s="374"/>
      <c r="M439" s="374"/>
      <c r="N439" s="374"/>
      <c r="O439" s="374">
        <v>1</v>
      </c>
      <c r="P439" s="374">
        <v>3</v>
      </c>
      <c r="Q439" s="374">
        <v>2006</v>
      </c>
      <c r="R439" s="374">
        <v>20070523</v>
      </c>
      <c r="S439" s="374">
        <v>20070523</v>
      </c>
      <c r="T439" s="374" t="s">
        <v>1139</v>
      </c>
      <c r="U439" s="374" t="s">
        <v>1133</v>
      </c>
      <c r="V439" s="374" t="s">
        <v>1134</v>
      </c>
      <c r="W439" s="374" t="s">
        <v>191</v>
      </c>
      <c r="X439" s="374" t="s">
        <v>192</v>
      </c>
      <c r="Y439" s="374" t="s">
        <v>193</v>
      </c>
      <c r="Z439" s="374"/>
      <c r="AA439" s="374">
        <v>5.8</v>
      </c>
      <c r="AB439" s="374">
        <v>85</v>
      </c>
      <c r="AC439" s="374" t="s">
        <v>195</v>
      </c>
      <c r="AD439" s="374">
        <v>5000</v>
      </c>
      <c r="AE439" s="374">
        <v>25222</v>
      </c>
      <c r="AF439" s="374"/>
      <c r="AG439" s="374"/>
      <c r="AH439" s="374">
        <v>0</v>
      </c>
      <c r="AI439" s="374">
        <v>46632</v>
      </c>
      <c r="AJ439" s="374"/>
      <c r="AK439" s="374"/>
      <c r="AL439" s="374" t="s">
        <v>214</v>
      </c>
      <c r="AM439" s="374"/>
      <c r="AN439" s="374">
        <v>1</v>
      </c>
      <c r="AO439" s="374">
        <v>100</v>
      </c>
      <c r="AP439" s="374"/>
      <c r="AQ439" s="374" t="s">
        <v>1163</v>
      </c>
      <c r="AR439" s="374" t="s">
        <v>1141</v>
      </c>
      <c r="AS439" s="374" t="s">
        <v>1137</v>
      </c>
      <c r="AT439" s="374" t="s">
        <v>1138</v>
      </c>
      <c r="AU439" s="374" t="s">
        <v>1055</v>
      </c>
      <c r="AV439" s="374" t="s">
        <v>1113</v>
      </c>
      <c r="AW439" s="374" t="s">
        <v>1114</v>
      </c>
      <c r="AX439" s="374" t="s">
        <v>195</v>
      </c>
      <c r="BB439"/>
      <c r="BC439" t="s">
        <v>1490</v>
      </c>
      <c r="BD439" s="428" t="s">
        <v>2404</v>
      </c>
    </row>
    <row r="440" spans="3:56" x14ac:dyDescent="0.3">
      <c r="C440" s="374" t="s">
        <v>188</v>
      </c>
      <c r="D440" s="374">
        <v>4.0999999999999996</v>
      </c>
      <c r="E440" s="374">
        <v>20150204</v>
      </c>
      <c r="F440" s="374" t="s">
        <v>1047</v>
      </c>
      <c r="G440" s="374" t="s">
        <v>1047</v>
      </c>
      <c r="H440" s="374">
        <v>3</v>
      </c>
      <c r="I440" s="374">
        <v>186037</v>
      </c>
      <c r="J440" s="374">
        <v>12</v>
      </c>
      <c r="K440" s="374"/>
      <c r="L440" s="374"/>
      <c r="M440" s="374"/>
      <c r="N440" s="374"/>
      <c r="O440" s="374">
        <v>1</v>
      </c>
      <c r="P440" s="374">
        <v>3</v>
      </c>
      <c r="Q440" s="374">
        <v>2006</v>
      </c>
      <c r="R440" s="374">
        <v>20070523</v>
      </c>
      <c r="S440" s="374">
        <v>20070523</v>
      </c>
      <c r="T440" s="374" t="s">
        <v>1139</v>
      </c>
      <c r="U440" s="374" t="s">
        <v>1133</v>
      </c>
      <c r="V440" s="374" t="s">
        <v>1134</v>
      </c>
      <c r="W440" s="374" t="s">
        <v>191</v>
      </c>
      <c r="X440" s="374" t="s">
        <v>192</v>
      </c>
      <c r="Y440" s="374" t="s">
        <v>193</v>
      </c>
      <c r="Z440" s="374"/>
      <c r="AA440" s="374">
        <v>5.8</v>
      </c>
      <c r="AB440" s="374">
        <v>85</v>
      </c>
      <c r="AC440" s="374" t="s">
        <v>195</v>
      </c>
      <c r="AD440" s="374">
        <v>5000</v>
      </c>
      <c r="AE440" s="374">
        <v>25005</v>
      </c>
      <c r="AF440" s="374"/>
      <c r="AG440" s="374"/>
      <c r="AH440" s="374">
        <v>0</v>
      </c>
      <c r="AI440" s="374">
        <v>46230</v>
      </c>
      <c r="AJ440" s="374"/>
      <c r="AK440" s="374"/>
      <c r="AL440" s="374" t="s">
        <v>214</v>
      </c>
      <c r="AM440" s="374"/>
      <c r="AN440" s="374">
        <v>1</v>
      </c>
      <c r="AO440" s="374">
        <v>100</v>
      </c>
      <c r="AP440" s="374"/>
      <c r="AQ440" s="374" t="s">
        <v>1163</v>
      </c>
      <c r="AR440" s="374" t="s">
        <v>1141</v>
      </c>
      <c r="AS440" s="374" t="s">
        <v>1137</v>
      </c>
      <c r="AT440" s="374" t="s">
        <v>1138</v>
      </c>
      <c r="AU440" s="374" t="s">
        <v>1055</v>
      </c>
      <c r="AV440" s="374" t="s">
        <v>1113</v>
      </c>
      <c r="AW440" s="374" t="s">
        <v>1114</v>
      </c>
      <c r="AX440" s="374" t="s">
        <v>195</v>
      </c>
      <c r="BB440"/>
      <c r="BC440" t="s">
        <v>1494</v>
      </c>
      <c r="BD440" s="428" t="s">
        <v>2406</v>
      </c>
    </row>
    <row r="441" spans="3:56" x14ac:dyDescent="0.3">
      <c r="C441" s="374" t="s">
        <v>188</v>
      </c>
      <c r="D441" s="374">
        <v>4.0999999999999996</v>
      </c>
      <c r="E441" s="374">
        <v>20150204</v>
      </c>
      <c r="F441" s="374" t="s">
        <v>1047</v>
      </c>
      <c r="G441" s="374" t="s">
        <v>1047</v>
      </c>
      <c r="H441" s="374">
        <v>3</v>
      </c>
      <c r="I441" s="374">
        <v>186039</v>
      </c>
      <c r="J441" s="374">
        <v>12</v>
      </c>
      <c r="K441" s="374"/>
      <c r="L441" s="374"/>
      <c r="M441" s="374"/>
      <c r="N441" s="374"/>
      <c r="O441" s="374">
        <v>1</v>
      </c>
      <c r="P441" s="374">
        <v>3</v>
      </c>
      <c r="Q441" s="374">
        <v>2006</v>
      </c>
      <c r="R441" s="374">
        <v>20070523</v>
      </c>
      <c r="S441" s="374">
        <v>20070523</v>
      </c>
      <c r="T441" s="374" t="s">
        <v>1139</v>
      </c>
      <c r="U441" s="374" t="s">
        <v>1133</v>
      </c>
      <c r="V441" s="374" t="s">
        <v>1134</v>
      </c>
      <c r="W441" s="374" t="s">
        <v>191</v>
      </c>
      <c r="X441" s="374" t="s">
        <v>192</v>
      </c>
      <c r="Y441" s="374" t="s">
        <v>193</v>
      </c>
      <c r="Z441" s="374"/>
      <c r="AA441" s="374">
        <v>5.8</v>
      </c>
      <c r="AB441" s="374">
        <v>85</v>
      </c>
      <c r="AC441" s="374" t="s">
        <v>195</v>
      </c>
      <c r="AD441" s="374">
        <v>5000</v>
      </c>
      <c r="AE441" s="374">
        <v>25015</v>
      </c>
      <c r="AF441" s="374"/>
      <c r="AG441" s="374"/>
      <c r="AH441" s="374">
        <v>0</v>
      </c>
      <c r="AI441" s="374">
        <v>46249</v>
      </c>
      <c r="AJ441" s="374"/>
      <c r="AK441" s="374"/>
      <c r="AL441" s="374" t="s">
        <v>214</v>
      </c>
      <c r="AM441" s="374"/>
      <c r="AN441" s="374">
        <v>1</v>
      </c>
      <c r="AO441" s="374">
        <v>100</v>
      </c>
      <c r="AP441" s="374"/>
      <c r="AQ441" s="374" t="s">
        <v>1163</v>
      </c>
      <c r="AR441" s="374" t="s">
        <v>1141</v>
      </c>
      <c r="AS441" s="374" t="s">
        <v>1137</v>
      </c>
      <c r="AT441" s="374" t="s">
        <v>1138</v>
      </c>
      <c r="AU441" s="374" t="s">
        <v>1055</v>
      </c>
      <c r="AV441" s="374" t="s">
        <v>1113</v>
      </c>
      <c r="AW441" s="374" t="s">
        <v>1114</v>
      </c>
      <c r="AX441" s="374" t="s">
        <v>195</v>
      </c>
      <c r="BB441"/>
      <c r="BC441" t="s">
        <v>1494</v>
      </c>
      <c r="BD441" s="428" t="s">
        <v>2419</v>
      </c>
    </row>
    <row r="442" spans="3:56" x14ac:dyDescent="0.3">
      <c r="C442" s="374" t="s">
        <v>188</v>
      </c>
      <c r="D442" s="374">
        <v>4.0999999999999996</v>
      </c>
      <c r="E442" s="374">
        <v>20150204</v>
      </c>
      <c r="F442" s="374" t="s">
        <v>1047</v>
      </c>
      <c r="G442" s="374" t="s">
        <v>1047</v>
      </c>
      <c r="H442" s="374">
        <v>3</v>
      </c>
      <c r="I442" s="374">
        <v>186042</v>
      </c>
      <c r="J442" s="374">
        <v>12</v>
      </c>
      <c r="K442" s="374"/>
      <c r="L442" s="374"/>
      <c r="M442" s="374"/>
      <c r="N442" s="374"/>
      <c r="O442" s="374">
        <v>1</v>
      </c>
      <c r="P442" s="374">
        <v>3</v>
      </c>
      <c r="Q442" s="374">
        <v>2006</v>
      </c>
      <c r="R442" s="374">
        <v>20070509</v>
      </c>
      <c r="S442" s="374">
        <v>20070509</v>
      </c>
      <c r="T442" s="374" t="s">
        <v>1173</v>
      </c>
      <c r="U442" s="374" t="s">
        <v>1133</v>
      </c>
      <c r="V442" s="374" t="s">
        <v>1134</v>
      </c>
      <c r="W442" s="374" t="s">
        <v>191</v>
      </c>
      <c r="X442" s="374" t="s">
        <v>192</v>
      </c>
      <c r="Y442" s="374" t="s">
        <v>193</v>
      </c>
      <c r="Z442" s="374"/>
      <c r="AA442" s="374">
        <v>4.0999999999999996</v>
      </c>
      <c r="AB442" s="374">
        <v>77</v>
      </c>
      <c r="AC442" s="374" t="s">
        <v>195</v>
      </c>
      <c r="AD442" s="374">
        <v>5000</v>
      </c>
      <c r="AE442" s="374">
        <v>25018</v>
      </c>
      <c r="AF442" s="374"/>
      <c r="AG442" s="374"/>
      <c r="AH442" s="374">
        <v>0</v>
      </c>
      <c r="AI442" s="374">
        <v>124946</v>
      </c>
      <c r="AJ442" s="374"/>
      <c r="AK442" s="374"/>
      <c r="AL442" s="374" t="s">
        <v>214</v>
      </c>
      <c r="AM442" s="374"/>
      <c r="AN442" s="374">
        <v>1</v>
      </c>
      <c r="AO442" s="374">
        <v>100</v>
      </c>
      <c r="AP442" s="374"/>
      <c r="AQ442" s="374" t="s">
        <v>1174</v>
      </c>
      <c r="AR442" s="374" t="s">
        <v>1175</v>
      </c>
      <c r="AS442" s="374" t="s">
        <v>1137</v>
      </c>
      <c r="AT442" s="374" t="s">
        <v>1138</v>
      </c>
      <c r="AU442" s="374" t="s">
        <v>1055</v>
      </c>
      <c r="AV442" s="374" t="s">
        <v>1113</v>
      </c>
      <c r="AW442" s="374" t="s">
        <v>1114</v>
      </c>
      <c r="AX442" s="374" t="s">
        <v>195</v>
      </c>
      <c r="BB442"/>
      <c r="BC442" t="s">
        <v>1494</v>
      </c>
      <c r="BD442" s="428" t="s">
        <v>2412</v>
      </c>
    </row>
    <row r="443" spans="3:56" x14ac:dyDescent="0.3">
      <c r="C443" s="374" t="s">
        <v>188</v>
      </c>
      <c r="D443" s="374">
        <v>4.0999999999999996</v>
      </c>
      <c r="E443" s="374">
        <v>20150204</v>
      </c>
      <c r="F443" s="374" t="s">
        <v>1047</v>
      </c>
      <c r="G443" s="374" t="s">
        <v>1047</v>
      </c>
      <c r="H443" s="374">
        <v>3</v>
      </c>
      <c r="I443" s="374">
        <v>186061</v>
      </c>
      <c r="J443" s="374">
        <v>12</v>
      </c>
      <c r="K443" s="374"/>
      <c r="L443" s="374"/>
      <c r="M443" s="374"/>
      <c r="N443" s="374"/>
      <c r="O443" s="374">
        <v>1</v>
      </c>
      <c r="P443" s="374">
        <v>2</v>
      </c>
      <c r="Q443" s="374">
        <v>2006</v>
      </c>
      <c r="R443" s="374">
        <v>20070510</v>
      </c>
      <c r="S443" s="374">
        <v>20070510</v>
      </c>
      <c r="T443" s="374" t="s">
        <v>1188</v>
      </c>
      <c r="U443" s="374" t="s">
        <v>1189</v>
      </c>
      <c r="V443" s="374" t="s">
        <v>1190</v>
      </c>
      <c r="W443" s="374" t="s">
        <v>191</v>
      </c>
      <c r="X443" s="374" t="s">
        <v>192</v>
      </c>
      <c r="Y443" s="374" t="s">
        <v>193</v>
      </c>
      <c r="Z443" s="374"/>
      <c r="AA443" s="374">
        <v>5.4</v>
      </c>
      <c r="AB443" s="374">
        <v>78</v>
      </c>
      <c r="AC443" s="374" t="s">
        <v>195</v>
      </c>
      <c r="AD443" s="374">
        <v>5000</v>
      </c>
      <c r="AE443" s="374">
        <v>50145</v>
      </c>
      <c r="AF443" s="374"/>
      <c r="AG443" s="374"/>
      <c r="AH443" s="374">
        <v>0</v>
      </c>
      <c r="AI443" s="374">
        <v>88761</v>
      </c>
      <c r="AJ443" s="374">
        <v>5000</v>
      </c>
      <c r="AK443" s="374">
        <v>1551</v>
      </c>
      <c r="AL443" s="374" t="s">
        <v>214</v>
      </c>
      <c r="AM443" s="374">
        <v>0.03</v>
      </c>
      <c r="AN443" s="374">
        <v>28</v>
      </c>
      <c r="AO443" s="374">
        <v>100</v>
      </c>
      <c r="AP443" s="374"/>
      <c r="AQ443" s="374"/>
      <c r="AR443" s="374" t="s">
        <v>1191</v>
      </c>
      <c r="AS443" s="374" t="s">
        <v>1192</v>
      </c>
      <c r="AT443" s="374" t="s">
        <v>1193</v>
      </c>
      <c r="AU443" s="374" t="s">
        <v>1055</v>
      </c>
      <c r="AV443" s="374" t="s">
        <v>1056</v>
      </c>
      <c r="AW443" s="374" t="s">
        <v>1194</v>
      </c>
      <c r="AX443" s="374" t="s">
        <v>195</v>
      </c>
      <c r="BB443"/>
      <c r="BC443" t="s">
        <v>1494</v>
      </c>
      <c r="BD443" s="428" t="s">
        <v>2411</v>
      </c>
    </row>
    <row r="444" spans="3:56" x14ac:dyDescent="0.3">
      <c r="C444" s="374" t="s">
        <v>188</v>
      </c>
      <c r="D444" s="374">
        <v>4.0999999999999996</v>
      </c>
      <c r="E444" s="374">
        <v>20150204</v>
      </c>
      <c r="F444" s="374" t="s">
        <v>1047</v>
      </c>
      <c r="G444" s="374" t="s">
        <v>1047</v>
      </c>
      <c r="H444" s="374">
        <v>3</v>
      </c>
      <c r="I444" s="374">
        <v>186062</v>
      </c>
      <c r="J444" s="374">
        <v>12</v>
      </c>
      <c r="K444" s="374"/>
      <c r="L444" s="374"/>
      <c r="M444" s="374"/>
      <c r="N444" s="374"/>
      <c r="O444" s="374">
        <v>1</v>
      </c>
      <c r="P444" s="374">
        <v>2</v>
      </c>
      <c r="Q444" s="374">
        <v>2006</v>
      </c>
      <c r="R444" s="374">
        <v>20070510</v>
      </c>
      <c r="S444" s="374">
        <v>20070511</v>
      </c>
      <c r="T444" s="374" t="s">
        <v>1188</v>
      </c>
      <c r="U444" s="374" t="s">
        <v>1189</v>
      </c>
      <c r="V444" s="374" t="s">
        <v>1190</v>
      </c>
      <c r="W444" s="374" t="s">
        <v>191</v>
      </c>
      <c r="X444" s="374" t="s">
        <v>192</v>
      </c>
      <c r="Y444" s="374" t="s">
        <v>193</v>
      </c>
      <c r="Z444" s="374"/>
      <c r="AA444" s="374">
        <v>5.4</v>
      </c>
      <c r="AB444" s="374">
        <v>78</v>
      </c>
      <c r="AC444" s="374" t="s">
        <v>195</v>
      </c>
      <c r="AD444" s="374">
        <v>5000</v>
      </c>
      <c r="AE444" s="374">
        <v>50203</v>
      </c>
      <c r="AF444" s="374"/>
      <c r="AG444" s="374"/>
      <c r="AH444" s="374">
        <v>0</v>
      </c>
      <c r="AI444" s="374">
        <v>88863</v>
      </c>
      <c r="AJ444" s="374">
        <v>5000</v>
      </c>
      <c r="AK444" s="374">
        <v>1553</v>
      </c>
      <c r="AL444" s="374" t="s">
        <v>214</v>
      </c>
      <c r="AM444" s="374">
        <v>0.03</v>
      </c>
      <c r="AN444" s="374">
        <v>27</v>
      </c>
      <c r="AO444" s="374">
        <v>100</v>
      </c>
      <c r="AP444" s="374"/>
      <c r="AQ444" s="374"/>
      <c r="AR444" s="374" t="s">
        <v>1191</v>
      </c>
      <c r="AS444" s="374" t="s">
        <v>1192</v>
      </c>
      <c r="AT444" s="374" t="s">
        <v>1193</v>
      </c>
      <c r="AU444" s="374" t="s">
        <v>1055</v>
      </c>
      <c r="AV444" s="374" t="s">
        <v>1056</v>
      </c>
      <c r="AW444" s="374" t="s">
        <v>1194</v>
      </c>
      <c r="AX444" s="374" t="s">
        <v>195</v>
      </c>
      <c r="BB444"/>
      <c r="BC444" t="s">
        <v>1494</v>
      </c>
      <c r="BD444" s="428" t="s">
        <v>2410</v>
      </c>
    </row>
    <row r="445" spans="3:56" x14ac:dyDescent="0.3">
      <c r="C445" s="374" t="s">
        <v>188</v>
      </c>
      <c r="D445" s="374">
        <v>4.0999999999999996</v>
      </c>
      <c r="E445" s="374">
        <v>20150204</v>
      </c>
      <c r="F445" s="374" t="s">
        <v>1047</v>
      </c>
      <c r="G445" s="374" t="s">
        <v>1047</v>
      </c>
      <c r="H445" s="374">
        <v>3</v>
      </c>
      <c r="I445" s="374">
        <v>186134</v>
      </c>
      <c r="J445" s="374">
        <v>12</v>
      </c>
      <c r="K445" s="374"/>
      <c r="L445" s="374"/>
      <c r="M445" s="374"/>
      <c r="N445" s="374"/>
      <c r="O445" s="374">
        <v>1</v>
      </c>
      <c r="P445" s="374">
        <v>3</v>
      </c>
      <c r="Q445" s="374">
        <v>2007</v>
      </c>
      <c r="R445" s="374">
        <v>20080526</v>
      </c>
      <c r="S445" s="374">
        <v>20080601</v>
      </c>
      <c r="T445" s="374" t="s">
        <v>1080</v>
      </c>
      <c r="U445" s="374" t="s">
        <v>1081</v>
      </c>
      <c r="V445" s="374" t="s">
        <v>1082</v>
      </c>
      <c r="W445" s="374" t="s">
        <v>191</v>
      </c>
      <c r="X445" s="374" t="s">
        <v>192</v>
      </c>
      <c r="Y445" s="374" t="s">
        <v>193</v>
      </c>
      <c r="Z445" s="374"/>
      <c r="AA445" s="374">
        <v>5.45</v>
      </c>
      <c r="AB445" s="374">
        <v>78</v>
      </c>
      <c r="AC445" s="374" t="s">
        <v>195</v>
      </c>
      <c r="AD445" s="374">
        <v>5000</v>
      </c>
      <c r="AE445" s="374">
        <v>15105</v>
      </c>
      <c r="AF445" s="374"/>
      <c r="AG445" s="374"/>
      <c r="AH445" s="374">
        <v>0</v>
      </c>
      <c r="AI445" s="374">
        <v>373435</v>
      </c>
      <c r="AJ445" s="374"/>
      <c r="AK445" s="374"/>
      <c r="AL445" s="374"/>
      <c r="AM445" s="374"/>
      <c r="AN445" s="374">
        <v>1</v>
      </c>
      <c r="AO445" s="374">
        <v>300</v>
      </c>
      <c r="AP445" s="374"/>
      <c r="AQ445" s="374" t="s">
        <v>1096</v>
      </c>
      <c r="AR445" s="374" t="s">
        <v>1084</v>
      </c>
      <c r="AS445" s="374" t="s">
        <v>1085</v>
      </c>
      <c r="AT445" s="374" t="s">
        <v>1086</v>
      </c>
      <c r="AU445" s="374" t="s">
        <v>1055</v>
      </c>
      <c r="AV445" s="374" t="s">
        <v>1087</v>
      </c>
      <c r="AW445" s="374" t="s">
        <v>1088</v>
      </c>
      <c r="AX445" s="374" t="s">
        <v>195</v>
      </c>
      <c r="BB445"/>
      <c r="BC445" t="s">
        <v>1494</v>
      </c>
      <c r="BD445" s="428" t="s">
        <v>2409</v>
      </c>
    </row>
    <row r="446" spans="3:56" x14ac:dyDescent="0.3">
      <c r="C446" s="374" t="s">
        <v>188</v>
      </c>
      <c r="D446" s="374">
        <v>4.0999999999999996</v>
      </c>
      <c r="E446" s="374">
        <v>20150204</v>
      </c>
      <c r="F446" s="374" t="s">
        <v>1047</v>
      </c>
      <c r="G446" s="374" t="s">
        <v>1047</v>
      </c>
      <c r="H446" s="374">
        <v>3</v>
      </c>
      <c r="I446" s="374">
        <v>186137</v>
      </c>
      <c r="J446" s="374">
        <v>12</v>
      </c>
      <c r="K446" s="374"/>
      <c r="L446" s="374"/>
      <c r="M446" s="374"/>
      <c r="N446" s="374"/>
      <c r="O446" s="374">
        <v>1</v>
      </c>
      <c r="P446" s="374">
        <v>3</v>
      </c>
      <c r="Q446" s="374">
        <v>2008</v>
      </c>
      <c r="R446" s="374">
        <v>20090504</v>
      </c>
      <c r="S446" s="374">
        <v>20090504</v>
      </c>
      <c r="T446" s="374" t="s">
        <v>1132</v>
      </c>
      <c r="U446" s="374" t="s">
        <v>1133</v>
      </c>
      <c r="V446" s="374" t="s">
        <v>1134</v>
      </c>
      <c r="W446" s="374" t="s">
        <v>191</v>
      </c>
      <c r="X446" s="374" t="s">
        <v>192</v>
      </c>
      <c r="Y446" s="374" t="s">
        <v>193</v>
      </c>
      <c r="Z446" s="374"/>
      <c r="AA446" s="374">
        <v>5.22</v>
      </c>
      <c r="AB446" s="374"/>
      <c r="AC446" s="374" t="s">
        <v>195</v>
      </c>
      <c r="AD446" s="374">
        <v>5000</v>
      </c>
      <c r="AE446" s="374">
        <v>17180</v>
      </c>
      <c r="AF446" s="374"/>
      <c r="AG446" s="374"/>
      <c r="AH446" s="374">
        <v>0</v>
      </c>
      <c r="AI446" s="374">
        <v>6638</v>
      </c>
      <c r="AJ446" s="374"/>
      <c r="AK446" s="374"/>
      <c r="AL446" s="374" t="s">
        <v>214</v>
      </c>
      <c r="AM446" s="374"/>
      <c r="AN446" s="374">
        <v>2</v>
      </c>
      <c r="AO446" s="374">
        <v>200</v>
      </c>
      <c r="AP446" s="374"/>
      <c r="AQ446" s="374" t="s">
        <v>1905</v>
      </c>
      <c r="AR446" s="374" t="s">
        <v>1136</v>
      </c>
      <c r="AS446" s="374" t="s">
        <v>1137</v>
      </c>
      <c r="AT446" s="374" t="s">
        <v>1138</v>
      </c>
      <c r="AU446" s="374" t="s">
        <v>1055</v>
      </c>
      <c r="AV446" s="374" t="s">
        <v>1113</v>
      </c>
      <c r="AW446" s="374" t="s">
        <v>1114</v>
      </c>
      <c r="AX446" s="374" t="s">
        <v>195</v>
      </c>
      <c r="BB446"/>
      <c r="BC446" t="s">
        <v>1494</v>
      </c>
      <c r="BD446" s="428" t="s">
        <v>2414</v>
      </c>
    </row>
    <row r="447" spans="3:56" x14ac:dyDescent="0.3">
      <c r="C447" s="374" t="s">
        <v>188</v>
      </c>
      <c r="D447" s="374">
        <v>4.0999999999999996</v>
      </c>
      <c r="E447" s="374">
        <v>20150204</v>
      </c>
      <c r="F447" s="374" t="s">
        <v>1047</v>
      </c>
      <c r="G447" s="374" t="s">
        <v>1047</v>
      </c>
      <c r="H447" s="374">
        <v>3</v>
      </c>
      <c r="I447" s="374">
        <v>186161</v>
      </c>
      <c r="J447" s="374">
        <v>12</v>
      </c>
      <c r="K447" s="374"/>
      <c r="L447" s="374"/>
      <c r="M447" s="374"/>
      <c r="N447" s="374"/>
      <c r="O447" s="374">
        <v>1</v>
      </c>
      <c r="P447" s="374">
        <v>3</v>
      </c>
      <c r="Q447" s="374">
        <v>2007</v>
      </c>
      <c r="R447" s="374">
        <v>20080528</v>
      </c>
      <c r="S447" s="374">
        <v>20080528</v>
      </c>
      <c r="T447" s="374" t="s">
        <v>1126</v>
      </c>
      <c r="U447" s="374" t="s">
        <v>1127</v>
      </c>
      <c r="V447" s="374" t="s">
        <v>1128</v>
      </c>
      <c r="W447" s="374" t="s">
        <v>191</v>
      </c>
      <c r="X447" s="374" t="s">
        <v>192</v>
      </c>
      <c r="Y447" s="374" t="s">
        <v>193</v>
      </c>
      <c r="Z447" s="374"/>
      <c r="AA447" s="374">
        <v>5.47</v>
      </c>
      <c r="AB447" s="374"/>
      <c r="AC447" s="374" t="s">
        <v>195</v>
      </c>
      <c r="AD447" s="374">
        <v>5000</v>
      </c>
      <c r="AE447" s="374">
        <v>17531</v>
      </c>
      <c r="AF447" s="374"/>
      <c r="AG447" s="374"/>
      <c r="AH447" s="374">
        <v>0</v>
      </c>
      <c r="AI447" s="374">
        <v>275762</v>
      </c>
      <c r="AJ447" s="374"/>
      <c r="AK447" s="374"/>
      <c r="AL447" s="374" t="s">
        <v>214</v>
      </c>
      <c r="AM447" s="374">
        <v>0</v>
      </c>
      <c r="AN447" s="374">
        <v>1</v>
      </c>
      <c r="AO447" s="374">
        <v>100</v>
      </c>
      <c r="AP447" s="374"/>
      <c r="AQ447" s="374" t="s">
        <v>1176</v>
      </c>
      <c r="AR447" s="374" t="s">
        <v>1129</v>
      </c>
      <c r="AS447" s="374" t="s">
        <v>1130</v>
      </c>
      <c r="AT447" s="374" t="s">
        <v>1131</v>
      </c>
      <c r="AU447" s="374" t="s">
        <v>1055</v>
      </c>
      <c r="AV447" s="374" t="s">
        <v>1113</v>
      </c>
      <c r="AW447" s="374" t="s">
        <v>1114</v>
      </c>
      <c r="AX447" s="374" t="s">
        <v>195</v>
      </c>
      <c r="BB447"/>
      <c r="BC447" t="s">
        <v>1494</v>
      </c>
      <c r="BD447" s="428" t="s">
        <v>2413</v>
      </c>
    </row>
    <row r="448" spans="3:56" x14ac:dyDescent="0.3">
      <c r="C448" s="374" t="s">
        <v>188</v>
      </c>
      <c r="D448" s="374">
        <v>4.0999999999999996</v>
      </c>
      <c r="E448" s="374">
        <v>20150204</v>
      </c>
      <c r="F448" s="374" t="s">
        <v>1047</v>
      </c>
      <c r="G448" s="374" t="s">
        <v>1047</v>
      </c>
      <c r="H448" s="374">
        <v>3</v>
      </c>
      <c r="I448" s="374">
        <v>186162</v>
      </c>
      <c r="J448" s="374">
        <v>12</v>
      </c>
      <c r="K448" s="374"/>
      <c r="L448" s="374"/>
      <c r="M448" s="374"/>
      <c r="N448" s="374"/>
      <c r="O448" s="374">
        <v>1</v>
      </c>
      <c r="P448" s="374">
        <v>2</v>
      </c>
      <c r="Q448" s="374">
        <v>2007</v>
      </c>
      <c r="R448" s="374">
        <v>20080514</v>
      </c>
      <c r="S448" s="374">
        <v>20080515</v>
      </c>
      <c r="T448" s="374" t="s">
        <v>1188</v>
      </c>
      <c r="U448" s="374" t="s">
        <v>1189</v>
      </c>
      <c r="V448" s="374" t="s">
        <v>1190</v>
      </c>
      <c r="W448" s="374" t="s">
        <v>191</v>
      </c>
      <c r="X448" s="374" t="s">
        <v>192</v>
      </c>
      <c r="Y448" s="374" t="s">
        <v>193</v>
      </c>
      <c r="Z448" s="374"/>
      <c r="AA448" s="374">
        <v>5.54</v>
      </c>
      <c r="AB448" s="374">
        <v>78</v>
      </c>
      <c r="AC448" s="374" t="s">
        <v>195</v>
      </c>
      <c r="AD448" s="374">
        <v>5000</v>
      </c>
      <c r="AE448" s="374">
        <v>20016</v>
      </c>
      <c r="AF448" s="374"/>
      <c r="AG448" s="374"/>
      <c r="AH448" s="374">
        <v>0</v>
      </c>
      <c r="AI448" s="374">
        <v>17360</v>
      </c>
      <c r="AJ448" s="374">
        <v>5000</v>
      </c>
      <c r="AK448" s="374">
        <v>619</v>
      </c>
      <c r="AL448" s="374"/>
      <c r="AM448" s="374">
        <v>0.03</v>
      </c>
      <c r="AN448" s="374">
        <v>23</v>
      </c>
      <c r="AO448" s="374">
        <v>100</v>
      </c>
      <c r="AP448" s="374"/>
      <c r="AQ448" s="374" t="s">
        <v>1215</v>
      </c>
      <c r="AR448" s="374" t="s">
        <v>1191</v>
      </c>
      <c r="AS448" s="374" t="s">
        <v>1192</v>
      </c>
      <c r="AT448" s="374" t="s">
        <v>1193</v>
      </c>
      <c r="AU448" s="374" t="s">
        <v>1055</v>
      </c>
      <c r="AV448" s="374" t="s">
        <v>1056</v>
      </c>
      <c r="AW448" s="374" t="s">
        <v>1194</v>
      </c>
      <c r="AX448" s="374" t="s">
        <v>195</v>
      </c>
      <c r="BB448"/>
      <c r="BC448" t="s">
        <v>1494</v>
      </c>
      <c r="BD448" s="428" t="s">
        <v>2417</v>
      </c>
    </row>
    <row r="449" spans="3:56" x14ac:dyDescent="0.3">
      <c r="C449" s="374" t="s">
        <v>188</v>
      </c>
      <c r="D449" s="374">
        <v>4.0999999999999996</v>
      </c>
      <c r="E449" s="374">
        <v>20150204</v>
      </c>
      <c r="F449" s="374" t="s">
        <v>1047</v>
      </c>
      <c r="G449" s="374" t="s">
        <v>1047</v>
      </c>
      <c r="H449" s="374">
        <v>3</v>
      </c>
      <c r="I449" s="374">
        <v>186219</v>
      </c>
      <c r="J449" s="374">
        <v>12</v>
      </c>
      <c r="K449" s="374"/>
      <c r="L449" s="374"/>
      <c r="M449" s="374"/>
      <c r="N449" s="374"/>
      <c r="O449" s="374">
        <v>1</v>
      </c>
      <c r="P449" s="374">
        <v>3</v>
      </c>
      <c r="Q449" s="374">
        <v>2007</v>
      </c>
      <c r="R449" s="374">
        <v>20080425</v>
      </c>
      <c r="S449" s="374">
        <v>20080425</v>
      </c>
      <c r="T449" s="374" t="s">
        <v>1139</v>
      </c>
      <c r="U449" s="374" t="s">
        <v>1133</v>
      </c>
      <c r="V449" s="374" t="s">
        <v>1134</v>
      </c>
      <c r="W449" s="374" t="s">
        <v>191</v>
      </c>
      <c r="X449" s="374" t="s">
        <v>192</v>
      </c>
      <c r="Y449" s="374" t="s">
        <v>193</v>
      </c>
      <c r="Z449" s="374"/>
      <c r="AA449" s="374">
        <v>6.03</v>
      </c>
      <c r="AB449" s="374">
        <v>84</v>
      </c>
      <c r="AC449" s="374" t="s">
        <v>195</v>
      </c>
      <c r="AD449" s="374">
        <v>5000</v>
      </c>
      <c r="AE449" s="374">
        <v>29848</v>
      </c>
      <c r="AF449" s="374"/>
      <c r="AG449" s="374"/>
      <c r="AH449" s="374"/>
      <c r="AI449" s="374"/>
      <c r="AJ449" s="374"/>
      <c r="AK449" s="374"/>
      <c r="AL449" s="374"/>
      <c r="AM449" s="374"/>
      <c r="AN449" s="374">
        <v>1</v>
      </c>
      <c r="AO449" s="374">
        <v>233</v>
      </c>
      <c r="AP449" s="374"/>
      <c r="AQ449" s="374" t="s">
        <v>1144</v>
      </c>
      <c r="AR449" s="374" t="s">
        <v>1141</v>
      </c>
      <c r="AS449" s="374" t="s">
        <v>1137</v>
      </c>
      <c r="AT449" s="374" t="s">
        <v>1138</v>
      </c>
      <c r="AU449" s="374" t="s">
        <v>1055</v>
      </c>
      <c r="AV449" s="374" t="s">
        <v>1113</v>
      </c>
      <c r="AW449" s="374" t="s">
        <v>1114</v>
      </c>
      <c r="AX449" s="374" t="s">
        <v>195</v>
      </c>
      <c r="BB449"/>
      <c r="BC449" t="s">
        <v>1494</v>
      </c>
      <c r="BD449" s="428" t="s">
        <v>2418</v>
      </c>
    </row>
    <row r="450" spans="3:56" x14ac:dyDescent="0.3">
      <c r="C450" s="374" t="s">
        <v>188</v>
      </c>
      <c r="D450" s="374">
        <v>4.0999999999999996</v>
      </c>
      <c r="E450" s="374">
        <v>20150204</v>
      </c>
      <c r="F450" s="374" t="s">
        <v>1047</v>
      </c>
      <c r="G450" s="374" t="s">
        <v>1047</v>
      </c>
      <c r="H450" s="374">
        <v>3</v>
      </c>
      <c r="I450" s="374">
        <v>186220</v>
      </c>
      <c r="J450" s="374">
        <v>12</v>
      </c>
      <c r="K450" s="374"/>
      <c r="L450" s="374"/>
      <c r="M450" s="374"/>
      <c r="N450" s="374"/>
      <c r="O450" s="374">
        <v>1</v>
      </c>
      <c r="P450" s="374">
        <v>3</v>
      </c>
      <c r="Q450" s="374">
        <v>2007</v>
      </c>
      <c r="R450" s="374">
        <v>20080425</v>
      </c>
      <c r="S450" s="374">
        <v>20080425</v>
      </c>
      <c r="T450" s="374" t="s">
        <v>1139</v>
      </c>
      <c r="U450" s="374" t="s">
        <v>1133</v>
      </c>
      <c r="V450" s="374" t="s">
        <v>1134</v>
      </c>
      <c r="W450" s="374" t="s">
        <v>191</v>
      </c>
      <c r="X450" s="374" t="s">
        <v>192</v>
      </c>
      <c r="Y450" s="374" t="s">
        <v>193</v>
      </c>
      <c r="Z450" s="374"/>
      <c r="AA450" s="374">
        <v>6.03</v>
      </c>
      <c r="AB450" s="374">
        <v>84</v>
      </c>
      <c r="AC450" s="374" t="s">
        <v>195</v>
      </c>
      <c r="AD450" s="374">
        <v>5000</v>
      </c>
      <c r="AE450" s="374">
        <v>29978</v>
      </c>
      <c r="AF450" s="374"/>
      <c r="AG450" s="374"/>
      <c r="AH450" s="374"/>
      <c r="AI450" s="374"/>
      <c r="AJ450" s="374"/>
      <c r="AK450" s="374"/>
      <c r="AL450" s="374"/>
      <c r="AM450" s="374"/>
      <c r="AN450" s="374">
        <v>1</v>
      </c>
      <c r="AO450" s="374">
        <v>201</v>
      </c>
      <c r="AP450" s="374"/>
      <c r="AQ450" s="374" t="s">
        <v>1172</v>
      </c>
      <c r="AR450" s="374" t="s">
        <v>1141</v>
      </c>
      <c r="AS450" s="374" t="s">
        <v>1137</v>
      </c>
      <c r="AT450" s="374" t="s">
        <v>1138</v>
      </c>
      <c r="AU450" s="374" t="s">
        <v>1055</v>
      </c>
      <c r="AV450" s="374" t="s">
        <v>1113</v>
      </c>
      <c r="AW450" s="374" t="s">
        <v>1114</v>
      </c>
      <c r="AX450" s="374" t="s">
        <v>195</v>
      </c>
      <c r="BB450"/>
      <c r="BC450" t="s">
        <v>1494</v>
      </c>
      <c r="BD450" s="428" t="s">
        <v>2420</v>
      </c>
    </row>
    <row r="451" spans="3:56" x14ac:dyDescent="0.3">
      <c r="C451" s="374" t="s">
        <v>188</v>
      </c>
      <c r="D451" s="374">
        <v>4.0999999999999996</v>
      </c>
      <c r="E451" s="374">
        <v>20150204</v>
      </c>
      <c r="F451" s="374" t="s">
        <v>1047</v>
      </c>
      <c r="G451" s="374" t="s">
        <v>1047</v>
      </c>
      <c r="H451" s="374">
        <v>3</v>
      </c>
      <c r="I451" s="374">
        <v>186225</v>
      </c>
      <c r="J451" s="374">
        <v>12</v>
      </c>
      <c r="K451" s="374"/>
      <c r="L451" s="374"/>
      <c r="M451" s="374"/>
      <c r="N451" s="374"/>
      <c r="O451" s="374">
        <v>1</v>
      </c>
      <c r="P451" s="374">
        <v>3</v>
      </c>
      <c r="Q451" s="374">
        <v>2007</v>
      </c>
      <c r="R451" s="374">
        <v>20080529</v>
      </c>
      <c r="S451" s="374">
        <v>20080529</v>
      </c>
      <c r="T451" s="374" t="s">
        <v>1132</v>
      </c>
      <c r="U451" s="374" t="s">
        <v>1133</v>
      </c>
      <c r="V451" s="374" t="s">
        <v>1134</v>
      </c>
      <c r="W451" s="374" t="s">
        <v>191</v>
      </c>
      <c r="X451" s="374" t="s">
        <v>192</v>
      </c>
      <c r="Y451" s="374" t="s">
        <v>193</v>
      </c>
      <c r="Z451" s="374"/>
      <c r="AA451" s="374">
        <v>7.54</v>
      </c>
      <c r="AB451" s="374">
        <v>94</v>
      </c>
      <c r="AC451" s="374" t="s">
        <v>195</v>
      </c>
      <c r="AD451" s="374">
        <v>5000</v>
      </c>
      <c r="AE451" s="374">
        <v>29833</v>
      </c>
      <c r="AF451" s="374"/>
      <c r="AG451" s="374"/>
      <c r="AH451" s="374"/>
      <c r="AI451" s="374"/>
      <c r="AJ451" s="374"/>
      <c r="AK451" s="374"/>
      <c r="AL451" s="374"/>
      <c r="AM451" s="374"/>
      <c r="AN451" s="374">
        <v>1</v>
      </c>
      <c r="AO451" s="374">
        <v>200</v>
      </c>
      <c r="AP451" s="374"/>
      <c r="AQ451" s="374" t="s">
        <v>1177</v>
      </c>
      <c r="AR451" s="374" t="s">
        <v>1136</v>
      </c>
      <c r="AS451" s="374" t="s">
        <v>1137</v>
      </c>
      <c r="AT451" s="374" t="s">
        <v>1138</v>
      </c>
      <c r="AU451" s="374" t="s">
        <v>1055</v>
      </c>
      <c r="AV451" s="374" t="s">
        <v>1113</v>
      </c>
      <c r="AW451" s="374" t="s">
        <v>1114</v>
      </c>
      <c r="AX451" s="374" t="s">
        <v>195</v>
      </c>
      <c r="BB451"/>
      <c r="BC451" t="s">
        <v>1494</v>
      </c>
      <c r="BD451" s="428" t="s">
        <v>1792</v>
      </c>
    </row>
    <row r="452" spans="3:56" x14ac:dyDescent="0.3">
      <c r="C452" s="374" t="s">
        <v>188</v>
      </c>
      <c r="D452" s="374">
        <v>4.0999999999999996</v>
      </c>
      <c r="E452" s="374">
        <v>20150204</v>
      </c>
      <c r="F452" s="374" t="s">
        <v>1047</v>
      </c>
      <c r="G452" s="374" t="s">
        <v>1047</v>
      </c>
      <c r="H452" s="374">
        <v>3</v>
      </c>
      <c r="I452" s="374">
        <v>186226</v>
      </c>
      <c r="J452" s="374">
        <v>12</v>
      </c>
      <c r="K452" s="374"/>
      <c r="L452" s="374"/>
      <c r="M452" s="374"/>
      <c r="N452" s="374"/>
      <c r="O452" s="374">
        <v>1</v>
      </c>
      <c r="P452" s="374">
        <v>3</v>
      </c>
      <c r="Q452" s="374">
        <v>2007</v>
      </c>
      <c r="R452" s="374">
        <v>20080529</v>
      </c>
      <c r="S452" s="374">
        <v>20080529</v>
      </c>
      <c r="T452" s="374" t="s">
        <v>1132</v>
      </c>
      <c r="U452" s="374" t="s">
        <v>1133</v>
      </c>
      <c r="V452" s="374" t="s">
        <v>1134</v>
      </c>
      <c r="W452" s="374" t="s">
        <v>191</v>
      </c>
      <c r="X452" s="374" t="s">
        <v>192</v>
      </c>
      <c r="Y452" s="374" t="s">
        <v>193</v>
      </c>
      <c r="Z452" s="374"/>
      <c r="AA452" s="374">
        <v>7.54</v>
      </c>
      <c r="AB452" s="374">
        <v>94</v>
      </c>
      <c r="AC452" s="374" t="s">
        <v>195</v>
      </c>
      <c r="AD452" s="374">
        <v>5000</v>
      </c>
      <c r="AE452" s="374">
        <v>29594</v>
      </c>
      <c r="AF452" s="374"/>
      <c r="AG452" s="374"/>
      <c r="AH452" s="374">
        <v>5000</v>
      </c>
      <c r="AI452" s="374">
        <v>149</v>
      </c>
      <c r="AJ452" s="374"/>
      <c r="AK452" s="374"/>
      <c r="AL452" s="374"/>
      <c r="AM452" s="374">
        <v>5.0000000000000001E-3</v>
      </c>
      <c r="AN452" s="374">
        <v>1</v>
      </c>
      <c r="AO452" s="374">
        <v>200</v>
      </c>
      <c r="AP452" s="374"/>
      <c r="AQ452" s="374" t="s">
        <v>1178</v>
      </c>
      <c r="AR452" s="374" t="s">
        <v>1136</v>
      </c>
      <c r="AS452" s="374" t="s">
        <v>1137</v>
      </c>
      <c r="AT452" s="374" t="s">
        <v>1138</v>
      </c>
      <c r="AU452" s="374" t="s">
        <v>1055</v>
      </c>
      <c r="AV452" s="374" t="s">
        <v>1113</v>
      </c>
      <c r="AW452" s="374" t="s">
        <v>1114</v>
      </c>
      <c r="AX452" s="374" t="s">
        <v>195</v>
      </c>
      <c r="BB452"/>
      <c r="BC452" t="s">
        <v>1494</v>
      </c>
      <c r="BD452" s="428" t="s">
        <v>2656</v>
      </c>
    </row>
    <row r="453" spans="3:56" x14ac:dyDescent="0.3">
      <c r="C453" s="374" t="s">
        <v>188</v>
      </c>
      <c r="D453" s="374">
        <v>4.0999999999999996</v>
      </c>
      <c r="E453" s="374">
        <v>20150204</v>
      </c>
      <c r="F453" s="374" t="s">
        <v>1047</v>
      </c>
      <c r="G453" s="374" t="s">
        <v>1047</v>
      </c>
      <c r="H453" s="374">
        <v>3</v>
      </c>
      <c r="I453" s="374">
        <v>186227</v>
      </c>
      <c r="J453" s="374">
        <v>12</v>
      </c>
      <c r="K453" s="374"/>
      <c r="L453" s="374"/>
      <c r="M453" s="374"/>
      <c r="N453" s="374"/>
      <c r="O453" s="374">
        <v>1</v>
      </c>
      <c r="P453" s="374">
        <v>3</v>
      </c>
      <c r="Q453" s="374">
        <v>2007</v>
      </c>
      <c r="R453" s="374">
        <v>20080529</v>
      </c>
      <c r="S453" s="374">
        <v>20080529</v>
      </c>
      <c r="T453" s="374" t="s">
        <v>1132</v>
      </c>
      <c r="U453" s="374" t="s">
        <v>1133</v>
      </c>
      <c r="V453" s="374" t="s">
        <v>1134</v>
      </c>
      <c r="W453" s="374" t="s">
        <v>191</v>
      </c>
      <c r="X453" s="374" t="s">
        <v>192</v>
      </c>
      <c r="Y453" s="374" t="s">
        <v>193</v>
      </c>
      <c r="Z453" s="374"/>
      <c r="AA453" s="374">
        <v>7.54</v>
      </c>
      <c r="AB453" s="374">
        <v>94</v>
      </c>
      <c r="AC453" s="374" t="s">
        <v>195</v>
      </c>
      <c r="AD453" s="374">
        <v>5000</v>
      </c>
      <c r="AE453" s="374">
        <v>27417</v>
      </c>
      <c r="AF453" s="374"/>
      <c r="AG453" s="374"/>
      <c r="AH453" s="374"/>
      <c r="AI453" s="374"/>
      <c r="AJ453" s="374"/>
      <c r="AK453" s="374"/>
      <c r="AL453" s="374"/>
      <c r="AM453" s="374"/>
      <c r="AN453" s="374">
        <v>1</v>
      </c>
      <c r="AO453" s="374">
        <v>400</v>
      </c>
      <c r="AP453" s="374"/>
      <c r="AQ453" s="374" t="s">
        <v>1179</v>
      </c>
      <c r="AR453" s="374" t="s">
        <v>1136</v>
      </c>
      <c r="AS453" s="374" t="s">
        <v>1137</v>
      </c>
      <c r="AT453" s="374" t="s">
        <v>1138</v>
      </c>
      <c r="AU453" s="374" t="s">
        <v>1055</v>
      </c>
      <c r="AV453" s="374" t="s">
        <v>1113</v>
      </c>
      <c r="AW453" s="374" t="s">
        <v>1114</v>
      </c>
      <c r="AX453" s="374" t="s">
        <v>195</v>
      </c>
      <c r="BB453"/>
      <c r="BC453" t="s">
        <v>1471</v>
      </c>
      <c r="BD453" s="428" t="s">
        <v>1001</v>
      </c>
    </row>
    <row r="454" spans="3:56" x14ac:dyDescent="0.3">
      <c r="C454" s="374" t="s">
        <v>188</v>
      </c>
      <c r="D454" s="374">
        <v>4.0999999999999996</v>
      </c>
      <c r="E454" s="374">
        <v>20150204</v>
      </c>
      <c r="F454" s="374" t="s">
        <v>1047</v>
      </c>
      <c r="G454" s="374" t="s">
        <v>1047</v>
      </c>
      <c r="H454" s="374">
        <v>3</v>
      </c>
      <c r="I454" s="374">
        <v>186235</v>
      </c>
      <c r="J454" s="374">
        <v>12</v>
      </c>
      <c r="K454" s="374"/>
      <c r="L454" s="374"/>
      <c r="M454" s="374"/>
      <c r="N454" s="374"/>
      <c r="O454" s="374">
        <v>1</v>
      </c>
      <c r="P454" s="374">
        <v>2</v>
      </c>
      <c r="Q454" s="374">
        <v>2007</v>
      </c>
      <c r="R454" s="374">
        <v>20080602</v>
      </c>
      <c r="S454" s="374">
        <v>20080602</v>
      </c>
      <c r="T454" s="374" t="s">
        <v>1106</v>
      </c>
      <c r="U454" s="374" t="s">
        <v>1107</v>
      </c>
      <c r="V454" s="374" t="s">
        <v>1108</v>
      </c>
      <c r="W454" s="374" t="s">
        <v>191</v>
      </c>
      <c r="X454" s="374" t="s">
        <v>192</v>
      </c>
      <c r="Y454" s="374" t="s">
        <v>214</v>
      </c>
      <c r="Z454" s="374"/>
      <c r="AA454" s="374">
        <v>6.21</v>
      </c>
      <c r="AB454" s="374">
        <v>80</v>
      </c>
      <c r="AC454" s="374" t="s">
        <v>195</v>
      </c>
      <c r="AD454" s="374">
        <v>5000</v>
      </c>
      <c r="AE454" s="374">
        <v>29925</v>
      </c>
      <c r="AF454" s="374"/>
      <c r="AG454" s="374"/>
      <c r="AH454" s="374">
        <v>0</v>
      </c>
      <c r="AI454" s="374">
        <v>73500</v>
      </c>
      <c r="AJ454" s="374">
        <v>5000</v>
      </c>
      <c r="AK454" s="374">
        <v>152</v>
      </c>
      <c r="AL454" s="374" t="s">
        <v>214</v>
      </c>
      <c r="AM454" s="374">
        <v>5.1000000000000004E-3</v>
      </c>
      <c r="AN454" s="374">
        <v>29</v>
      </c>
      <c r="AO454" s="374">
        <v>399</v>
      </c>
      <c r="AP454" s="374"/>
      <c r="AQ454" s="374"/>
      <c r="AR454" s="374" t="s">
        <v>1110</v>
      </c>
      <c r="AS454" s="374" t="s">
        <v>1111</v>
      </c>
      <c r="AT454" s="374" t="s">
        <v>1112</v>
      </c>
      <c r="AU454" s="374" t="s">
        <v>1055</v>
      </c>
      <c r="AV454" s="374" t="s">
        <v>1113</v>
      </c>
      <c r="AW454" s="374" t="s">
        <v>1114</v>
      </c>
      <c r="AX454" s="374" t="s">
        <v>195</v>
      </c>
      <c r="BB454"/>
      <c r="BC454" t="s">
        <v>1471</v>
      </c>
      <c r="BD454" s="428" t="s">
        <v>1002</v>
      </c>
    </row>
    <row r="455" spans="3:56" x14ac:dyDescent="0.3">
      <c r="C455" s="374" t="s">
        <v>188</v>
      </c>
      <c r="D455" s="374">
        <v>4.0999999999999996</v>
      </c>
      <c r="E455" s="374">
        <v>20150204</v>
      </c>
      <c r="F455" s="374" t="s">
        <v>1047</v>
      </c>
      <c r="G455" s="374" t="s">
        <v>1047</v>
      </c>
      <c r="H455" s="374">
        <v>3</v>
      </c>
      <c r="I455" s="374">
        <v>186236</v>
      </c>
      <c r="J455" s="374">
        <v>12</v>
      </c>
      <c r="K455" s="374"/>
      <c r="L455" s="374"/>
      <c r="M455" s="374"/>
      <c r="N455" s="374"/>
      <c r="O455" s="374">
        <v>1</v>
      </c>
      <c r="P455" s="374">
        <v>2</v>
      </c>
      <c r="Q455" s="374">
        <v>2007</v>
      </c>
      <c r="R455" s="374">
        <v>20080602</v>
      </c>
      <c r="S455" s="374">
        <v>20080602</v>
      </c>
      <c r="T455" s="374" t="s">
        <v>1106</v>
      </c>
      <c r="U455" s="374" t="s">
        <v>1107</v>
      </c>
      <c r="V455" s="374" t="s">
        <v>1108</v>
      </c>
      <c r="W455" s="374" t="s">
        <v>191</v>
      </c>
      <c r="X455" s="374" t="s">
        <v>192</v>
      </c>
      <c r="Y455" s="374" t="s">
        <v>214</v>
      </c>
      <c r="Z455" s="374"/>
      <c r="AA455" s="374">
        <v>6.21</v>
      </c>
      <c r="AB455" s="374">
        <v>80</v>
      </c>
      <c r="AC455" s="374" t="s">
        <v>195</v>
      </c>
      <c r="AD455" s="374">
        <v>5000</v>
      </c>
      <c r="AE455" s="374">
        <v>30104</v>
      </c>
      <c r="AF455" s="374"/>
      <c r="AG455" s="374"/>
      <c r="AH455" s="374">
        <v>0</v>
      </c>
      <c r="AI455" s="374">
        <v>73754</v>
      </c>
      <c r="AJ455" s="374">
        <v>5000</v>
      </c>
      <c r="AK455" s="374">
        <v>76</v>
      </c>
      <c r="AL455" s="374" t="s">
        <v>214</v>
      </c>
      <c r="AM455" s="374">
        <v>2.5000000000000001E-3</v>
      </c>
      <c r="AN455" s="374">
        <v>29</v>
      </c>
      <c r="AO455" s="374">
        <v>398</v>
      </c>
      <c r="AP455" s="374"/>
      <c r="AQ455" s="374"/>
      <c r="AR455" s="374" t="s">
        <v>1110</v>
      </c>
      <c r="AS455" s="374" t="s">
        <v>1111</v>
      </c>
      <c r="AT455" s="374" t="s">
        <v>1112</v>
      </c>
      <c r="AU455" s="374" t="s">
        <v>1055</v>
      </c>
      <c r="AV455" s="374" t="s">
        <v>1113</v>
      </c>
      <c r="AW455" s="374" t="s">
        <v>1114</v>
      </c>
      <c r="AX455" s="374" t="s">
        <v>195</v>
      </c>
      <c r="BB455"/>
      <c r="BC455" t="s">
        <v>1471</v>
      </c>
      <c r="BD455" s="428" t="s">
        <v>1004</v>
      </c>
    </row>
    <row r="456" spans="3:56" x14ac:dyDescent="0.3">
      <c r="C456" s="374" t="s">
        <v>188</v>
      </c>
      <c r="D456" s="374">
        <v>4.0999999999999996</v>
      </c>
      <c r="E456" s="374">
        <v>20150204</v>
      </c>
      <c r="F456" s="374" t="s">
        <v>1047</v>
      </c>
      <c r="G456" s="374" t="s">
        <v>1047</v>
      </c>
      <c r="H456" s="374">
        <v>3</v>
      </c>
      <c r="I456" s="374">
        <v>186237</v>
      </c>
      <c r="J456" s="374">
        <v>12</v>
      </c>
      <c r="K456" s="374"/>
      <c r="L456" s="374"/>
      <c r="M456" s="374"/>
      <c r="N456" s="374"/>
      <c r="O456" s="374">
        <v>1</v>
      </c>
      <c r="P456" s="374">
        <v>2</v>
      </c>
      <c r="Q456" s="374">
        <v>2007</v>
      </c>
      <c r="R456" s="374">
        <v>20080630</v>
      </c>
      <c r="S456" s="374">
        <v>20080630</v>
      </c>
      <c r="T456" s="374" t="s">
        <v>1118</v>
      </c>
      <c r="U456" s="374" t="s">
        <v>1119</v>
      </c>
      <c r="V456" s="374" t="s">
        <v>1108</v>
      </c>
      <c r="W456" s="374" t="s">
        <v>191</v>
      </c>
      <c r="X456" s="374" t="s">
        <v>192</v>
      </c>
      <c r="Y456" s="374" t="s">
        <v>193</v>
      </c>
      <c r="Z456" s="374"/>
      <c r="AA456" s="374">
        <v>4.05</v>
      </c>
      <c r="AB456" s="374">
        <v>71</v>
      </c>
      <c r="AC456" s="374" t="s">
        <v>195</v>
      </c>
      <c r="AD456" s="374">
        <v>5000</v>
      </c>
      <c r="AE456" s="374">
        <v>29304</v>
      </c>
      <c r="AF456" s="374"/>
      <c r="AG456" s="374"/>
      <c r="AH456" s="374">
        <v>0</v>
      </c>
      <c r="AI456" s="374">
        <v>84078</v>
      </c>
      <c r="AJ456" s="374">
        <v>5000</v>
      </c>
      <c r="AK456" s="374">
        <v>764</v>
      </c>
      <c r="AL456" s="374" t="s">
        <v>214</v>
      </c>
      <c r="AM456" s="374">
        <v>2.5399999999999999E-2</v>
      </c>
      <c r="AN456" s="374">
        <v>19</v>
      </c>
      <c r="AO456" s="374">
        <v>236</v>
      </c>
      <c r="AP456" s="374"/>
      <c r="AQ456" s="374"/>
      <c r="AR456" s="374" t="s">
        <v>1121</v>
      </c>
      <c r="AS456" s="374" t="s">
        <v>1122</v>
      </c>
      <c r="AT456" s="374" t="s">
        <v>1112</v>
      </c>
      <c r="AU456" s="374" t="s">
        <v>1055</v>
      </c>
      <c r="AV456" s="374" t="s">
        <v>1113</v>
      </c>
      <c r="AW456" s="374" t="s">
        <v>1114</v>
      </c>
      <c r="AX456" s="374" t="s">
        <v>195</v>
      </c>
      <c r="BB456"/>
      <c r="BC456" t="s">
        <v>1471</v>
      </c>
      <c r="BD456" s="428" t="s">
        <v>1664</v>
      </c>
    </row>
    <row r="457" spans="3:56" x14ac:dyDescent="0.3">
      <c r="C457" s="374" t="s">
        <v>188</v>
      </c>
      <c r="D457" s="374">
        <v>4.0999999999999996</v>
      </c>
      <c r="E457" s="374">
        <v>20150204</v>
      </c>
      <c r="F457" s="374" t="s">
        <v>1047</v>
      </c>
      <c r="G457" s="374" t="s">
        <v>1047</v>
      </c>
      <c r="H457" s="374">
        <v>3</v>
      </c>
      <c r="I457" s="374">
        <v>186238</v>
      </c>
      <c r="J457" s="374">
        <v>12</v>
      </c>
      <c r="K457" s="374"/>
      <c r="L457" s="374"/>
      <c r="M457" s="374"/>
      <c r="N457" s="374"/>
      <c r="O457" s="374">
        <v>1</v>
      </c>
      <c r="P457" s="374">
        <v>2</v>
      </c>
      <c r="Q457" s="374">
        <v>2007</v>
      </c>
      <c r="R457" s="374">
        <v>20080630</v>
      </c>
      <c r="S457" s="374">
        <v>20080630</v>
      </c>
      <c r="T457" s="374" t="s">
        <v>1118</v>
      </c>
      <c r="U457" s="374" t="s">
        <v>1119</v>
      </c>
      <c r="V457" s="374" t="s">
        <v>1108</v>
      </c>
      <c r="W457" s="374" t="s">
        <v>191</v>
      </c>
      <c r="X457" s="374" t="s">
        <v>192</v>
      </c>
      <c r="Y457" s="374" t="s">
        <v>193</v>
      </c>
      <c r="Z457" s="374"/>
      <c r="AA457" s="374">
        <v>4.05</v>
      </c>
      <c r="AB457" s="374">
        <v>71</v>
      </c>
      <c r="AC457" s="374" t="s">
        <v>195</v>
      </c>
      <c r="AD457" s="374">
        <v>5000</v>
      </c>
      <c r="AE457" s="374">
        <v>30266</v>
      </c>
      <c r="AF457" s="374"/>
      <c r="AG457" s="374"/>
      <c r="AH457" s="374">
        <v>0</v>
      </c>
      <c r="AI457" s="374">
        <v>86839</v>
      </c>
      <c r="AJ457" s="374">
        <v>5000</v>
      </c>
      <c r="AK457" s="374">
        <v>790</v>
      </c>
      <c r="AL457" s="374" t="s">
        <v>214</v>
      </c>
      <c r="AM457" s="374">
        <v>2.5399999999999999E-2</v>
      </c>
      <c r="AN457" s="374">
        <v>19</v>
      </c>
      <c r="AO457" s="374">
        <v>236</v>
      </c>
      <c r="AP457" s="374"/>
      <c r="AQ457" s="374"/>
      <c r="AR457" s="374" t="s">
        <v>1121</v>
      </c>
      <c r="AS457" s="374" t="s">
        <v>1122</v>
      </c>
      <c r="AT457" s="374" t="s">
        <v>1112</v>
      </c>
      <c r="AU457" s="374" t="s">
        <v>1055</v>
      </c>
      <c r="AV457" s="374" t="s">
        <v>1113</v>
      </c>
      <c r="AW457" s="374" t="s">
        <v>1114</v>
      </c>
      <c r="AX457" s="374" t="s">
        <v>195</v>
      </c>
      <c r="BB457"/>
      <c r="BC457" t="s">
        <v>1477</v>
      </c>
      <c r="BD457" s="428" t="s">
        <v>2423</v>
      </c>
    </row>
    <row r="458" spans="3:56" x14ac:dyDescent="0.3">
      <c r="C458" s="374" t="s">
        <v>188</v>
      </c>
      <c r="D458" s="374">
        <v>4.0999999999999996</v>
      </c>
      <c r="E458" s="374">
        <v>20150204</v>
      </c>
      <c r="F458" s="374" t="s">
        <v>1047</v>
      </c>
      <c r="G458" s="374" t="s">
        <v>1047</v>
      </c>
      <c r="H458" s="374">
        <v>3</v>
      </c>
      <c r="I458" s="374">
        <v>186239</v>
      </c>
      <c r="J458" s="374">
        <v>12</v>
      </c>
      <c r="K458" s="374"/>
      <c r="L458" s="374"/>
      <c r="M458" s="374"/>
      <c r="N458" s="374"/>
      <c r="O458" s="374">
        <v>1</v>
      </c>
      <c r="P458" s="374">
        <v>2</v>
      </c>
      <c r="Q458" s="374">
        <v>2007</v>
      </c>
      <c r="R458" s="374">
        <v>20080630</v>
      </c>
      <c r="S458" s="374">
        <v>20080630</v>
      </c>
      <c r="T458" s="374" t="s">
        <v>1118</v>
      </c>
      <c r="U458" s="374" t="s">
        <v>1119</v>
      </c>
      <c r="V458" s="374" t="s">
        <v>1108</v>
      </c>
      <c r="W458" s="374" t="s">
        <v>191</v>
      </c>
      <c r="X458" s="374" t="s">
        <v>192</v>
      </c>
      <c r="Y458" s="374" t="s">
        <v>193</v>
      </c>
      <c r="Z458" s="374"/>
      <c r="AA458" s="374">
        <v>4.05</v>
      </c>
      <c r="AB458" s="374">
        <v>71</v>
      </c>
      <c r="AC458" s="374" t="s">
        <v>195</v>
      </c>
      <c r="AD458" s="374">
        <v>5000</v>
      </c>
      <c r="AE458" s="374">
        <v>28452</v>
      </c>
      <c r="AF458" s="374"/>
      <c r="AG458" s="374"/>
      <c r="AH458" s="374">
        <v>0</v>
      </c>
      <c r="AI458" s="374">
        <v>81287</v>
      </c>
      <c r="AJ458" s="374">
        <v>5000</v>
      </c>
      <c r="AK458" s="374">
        <v>619</v>
      </c>
      <c r="AL458" s="374" t="s">
        <v>214</v>
      </c>
      <c r="AM458" s="374">
        <v>2.1299999999999999E-2</v>
      </c>
      <c r="AN458" s="374">
        <v>19</v>
      </c>
      <c r="AO458" s="374">
        <v>235</v>
      </c>
      <c r="AP458" s="374"/>
      <c r="AQ458" s="374"/>
      <c r="AR458" s="374" t="s">
        <v>1121</v>
      </c>
      <c r="AS458" s="374" t="s">
        <v>1122</v>
      </c>
      <c r="AT458" s="374" t="s">
        <v>1112</v>
      </c>
      <c r="AU458" s="374" t="s">
        <v>1055</v>
      </c>
      <c r="AV458" s="374" t="s">
        <v>1113</v>
      </c>
      <c r="AW458" s="374" t="s">
        <v>1114</v>
      </c>
      <c r="AX458" s="374" t="s">
        <v>195</v>
      </c>
      <c r="BB458"/>
      <c r="BC458" t="s">
        <v>1477</v>
      </c>
      <c r="BD458" s="428" t="s">
        <v>2430</v>
      </c>
    </row>
    <row r="459" spans="3:56" x14ac:dyDescent="0.3">
      <c r="C459" s="374" t="s">
        <v>188</v>
      </c>
      <c r="D459" s="374">
        <v>4.0999999999999996</v>
      </c>
      <c r="E459" s="374">
        <v>20150204</v>
      </c>
      <c r="F459" s="374" t="s">
        <v>1047</v>
      </c>
      <c r="G459" s="374" t="s">
        <v>1047</v>
      </c>
      <c r="H459" s="374">
        <v>3</v>
      </c>
      <c r="I459" s="374">
        <v>186240</v>
      </c>
      <c r="J459" s="374">
        <v>12</v>
      </c>
      <c r="K459" s="374"/>
      <c r="L459" s="374"/>
      <c r="M459" s="374" t="s">
        <v>250</v>
      </c>
      <c r="N459" s="374" t="s">
        <v>1076</v>
      </c>
      <c r="O459" s="374">
        <v>1</v>
      </c>
      <c r="P459" s="374">
        <v>3</v>
      </c>
      <c r="Q459" s="374">
        <v>2007</v>
      </c>
      <c r="R459" s="374">
        <v>20080520</v>
      </c>
      <c r="S459" s="374">
        <v>20080530</v>
      </c>
      <c r="T459" s="374" t="s">
        <v>1061</v>
      </c>
      <c r="U459" s="374" t="s">
        <v>1062</v>
      </c>
      <c r="V459" s="374" t="s">
        <v>1063</v>
      </c>
      <c r="W459" s="374" t="s">
        <v>191</v>
      </c>
      <c r="X459" s="374" t="s">
        <v>192</v>
      </c>
      <c r="Y459" s="374" t="s">
        <v>193</v>
      </c>
      <c r="Z459" s="374"/>
      <c r="AA459" s="374">
        <v>6.2</v>
      </c>
      <c r="AB459" s="374"/>
      <c r="AC459" s="374" t="s">
        <v>195</v>
      </c>
      <c r="AD459" s="374">
        <v>5000</v>
      </c>
      <c r="AE459" s="374">
        <v>49673</v>
      </c>
      <c r="AF459" s="374"/>
      <c r="AG459" s="374"/>
      <c r="AH459" s="374">
        <v>0</v>
      </c>
      <c r="AI459" s="374">
        <v>278696</v>
      </c>
      <c r="AJ459" s="374">
        <v>5000</v>
      </c>
      <c r="AK459" s="374">
        <v>447</v>
      </c>
      <c r="AL459" s="374"/>
      <c r="AM459" s="374">
        <v>8.8999999999999999E-3</v>
      </c>
      <c r="AN459" s="374">
        <v>43</v>
      </c>
      <c r="AO459" s="374">
        <v>1016</v>
      </c>
      <c r="AP459" s="374"/>
      <c r="AQ459" s="374" t="s">
        <v>1077</v>
      </c>
      <c r="AR459" s="374" t="s">
        <v>1065</v>
      </c>
      <c r="AS459" s="374" t="s">
        <v>1066</v>
      </c>
      <c r="AT459" s="374" t="s">
        <v>1067</v>
      </c>
      <c r="AU459" s="374" t="s">
        <v>1055</v>
      </c>
      <c r="AV459" s="374" t="s">
        <v>1056</v>
      </c>
      <c r="AW459" s="374" t="s">
        <v>1057</v>
      </c>
      <c r="AX459" s="374" t="s">
        <v>195</v>
      </c>
      <c r="BB459"/>
      <c r="BC459" t="s">
        <v>1477</v>
      </c>
      <c r="BD459" s="428" t="s">
        <v>2428</v>
      </c>
    </row>
    <row r="460" spans="3:56" x14ac:dyDescent="0.3">
      <c r="C460" s="374" t="s">
        <v>188</v>
      </c>
      <c r="D460" s="374">
        <v>4.0999999999999996</v>
      </c>
      <c r="E460" s="374">
        <v>20150204</v>
      </c>
      <c r="F460" s="374" t="s">
        <v>1047</v>
      </c>
      <c r="G460" s="374" t="s">
        <v>1047</v>
      </c>
      <c r="H460" s="374">
        <v>3</v>
      </c>
      <c r="I460" s="374">
        <v>186242</v>
      </c>
      <c r="J460" s="374">
        <v>12</v>
      </c>
      <c r="K460" s="374"/>
      <c r="L460" s="374"/>
      <c r="M460" s="374" t="s">
        <v>250</v>
      </c>
      <c r="N460" s="374" t="s">
        <v>1076</v>
      </c>
      <c r="O460" s="374">
        <v>1</v>
      </c>
      <c r="P460" s="374">
        <v>3</v>
      </c>
      <c r="Q460" s="374">
        <v>2007</v>
      </c>
      <c r="R460" s="374">
        <v>20080520</v>
      </c>
      <c r="S460" s="374">
        <v>20080520</v>
      </c>
      <c r="T460" s="374" t="s">
        <v>1061</v>
      </c>
      <c r="U460" s="374" t="s">
        <v>1062</v>
      </c>
      <c r="V460" s="374" t="s">
        <v>1063</v>
      </c>
      <c r="W460" s="374" t="s">
        <v>191</v>
      </c>
      <c r="X460" s="374" t="s">
        <v>192</v>
      </c>
      <c r="Y460" s="374" t="s">
        <v>193</v>
      </c>
      <c r="Z460" s="374"/>
      <c r="AA460" s="374">
        <v>6.3</v>
      </c>
      <c r="AB460" s="374"/>
      <c r="AC460" s="374" t="s">
        <v>195</v>
      </c>
      <c r="AD460" s="374">
        <v>5000</v>
      </c>
      <c r="AE460" s="374">
        <v>49792</v>
      </c>
      <c r="AF460" s="374"/>
      <c r="AG460" s="374"/>
      <c r="AH460" s="374">
        <v>0</v>
      </c>
      <c r="AI460" s="374">
        <v>267974</v>
      </c>
      <c r="AJ460" s="374">
        <v>5000</v>
      </c>
      <c r="AK460" s="374">
        <v>225</v>
      </c>
      <c r="AL460" s="374"/>
      <c r="AM460" s="374">
        <v>4.4999999999999997E-3</v>
      </c>
      <c r="AN460" s="374">
        <v>41</v>
      </c>
      <c r="AO460" s="374">
        <v>893</v>
      </c>
      <c r="AP460" s="374"/>
      <c r="AQ460" s="374" t="s">
        <v>1078</v>
      </c>
      <c r="AR460" s="374" t="s">
        <v>1065</v>
      </c>
      <c r="AS460" s="374" t="s">
        <v>1066</v>
      </c>
      <c r="AT460" s="374" t="s">
        <v>1067</v>
      </c>
      <c r="AU460" s="374" t="s">
        <v>1055</v>
      </c>
      <c r="AV460" s="374" t="s">
        <v>1056</v>
      </c>
      <c r="AW460" s="374" t="s">
        <v>1057</v>
      </c>
      <c r="AX460" s="374" t="s">
        <v>195</v>
      </c>
      <c r="BB460"/>
      <c r="BC460" t="s">
        <v>1477</v>
      </c>
      <c r="BD460" s="428" t="s">
        <v>2424</v>
      </c>
    </row>
    <row r="461" spans="3:56" x14ac:dyDescent="0.3">
      <c r="C461" s="374" t="s">
        <v>188</v>
      </c>
      <c r="D461" s="374">
        <v>4.0999999999999996</v>
      </c>
      <c r="E461" s="374">
        <v>20150204</v>
      </c>
      <c r="F461" s="374" t="s">
        <v>1047</v>
      </c>
      <c r="G461" s="374" t="s">
        <v>1047</v>
      </c>
      <c r="H461" s="374">
        <v>3</v>
      </c>
      <c r="I461" s="374">
        <v>186301</v>
      </c>
      <c r="J461" s="374">
        <v>12</v>
      </c>
      <c r="K461" s="374"/>
      <c r="L461" s="374"/>
      <c r="M461" s="374"/>
      <c r="N461" s="374"/>
      <c r="O461" s="374">
        <v>1</v>
      </c>
      <c r="P461" s="374">
        <v>3</v>
      </c>
      <c r="Q461" s="374">
        <v>2007</v>
      </c>
      <c r="R461" s="374">
        <v>20080526</v>
      </c>
      <c r="S461" s="374">
        <v>20080601</v>
      </c>
      <c r="T461" s="374" t="s">
        <v>1080</v>
      </c>
      <c r="U461" s="374" t="s">
        <v>1081</v>
      </c>
      <c r="V461" s="374" t="s">
        <v>1082</v>
      </c>
      <c r="W461" s="374" t="s">
        <v>191</v>
      </c>
      <c r="X461" s="374" t="s">
        <v>192</v>
      </c>
      <c r="Y461" s="374" t="s">
        <v>193</v>
      </c>
      <c r="Z461" s="374"/>
      <c r="AA461" s="374">
        <v>5.45</v>
      </c>
      <c r="AB461" s="374">
        <v>78</v>
      </c>
      <c r="AC461" s="374" t="s">
        <v>195</v>
      </c>
      <c r="AD461" s="374">
        <v>5000</v>
      </c>
      <c r="AE461" s="374">
        <v>25161</v>
      </c>
      <c r="AF461" s="374"/>
      <c r="AG461" s="374"/>
      <c r="AH461" s="374">
        <v>0</v>
      </c>
      <c r="AI461" s="374">
        <v>622046</v>
      </c>
      <c r="AJ461" s="374"/>
      <c r="AK461" s="374"/>
      <c r="AL461" s="374" t="s">
        <v>214</v>
      </c>
      <c r="AM461" s="374"/>
      <c r="AN461" s="374">
        <v>1</v>
      </c>
      <c r="AO461" s="374">
        <v>300</v>
      </c>
      <c r="AP461" s="374"/>
      <c r="AQ461" s="374" t="s">
        <v>1097</v>
      </c>
      <c r="AR461" s="374" t="s">
        <v>1084</v>
      </c>
      <c r="AS461" s="374" t="s">
        <v>1085</v>
      </c>
      <c r="AT461" s="374" t="s">
        <v>1086</v>
      </c>
      <c r="AU461" s="374" t="s">
        <v>1055</v>
      </c>
      <c r="AV461" s="374" t="s">
        <v>1087</v>
      </c>
      <c r="AW461" s="374" t="s">
        <v>1088</v>
      </c>
      <c r="AX461" s="374" t="s">
        <v>195</v>
      </c>
      <c r="BB461"/>
      <c r="BC461" t="s">
        <v>1477</v>
      </c>
      <c r="BD461" s="428" t="s">
        <v>2426</v>
      </c>
    </row>
    <row r="462" spans="3:56" x14ac:dyDescent="0.3">
      <c r="C462" s="374" t="s">
        <v>188</v>
      </c>
      <c r="D462" s="374">
        <v>4.0999999999999996</v>
      </c>
      <c r="E462" s="374">
        <v>20150204</v>
      </c>
      <c r="F462" s="374" t="s">
        <v>1047</v>
      </c>
      <c r="G462" s="374" t="s">
        <v>1047</v>
      </c>
      <c r="H462" s="374">
        <v>3</v>
      </c>
      <c r="I462" s="374">
        <v>186302</v>
      </c>
      <c r="J462" s="374">
        <v>12</v>
      </c>
      <c r="K462" s="374"/>
      <c r="L462" s="374"/>
      <c r="M462" s="374"/>
      <c r="N462" s="374"/>
      <c r="O462" s="374">
        <v>1</v>
      </c>
      <c r="P462" s="374">
        <v>3</v>
      </c>
      <c r="Q462" s="374">
        <v>2007</v>
      </c>
      <c r="R462" s="374">
        <v>20080526</v>
      </c>
      <c r="S462" s="374">
        <v>20080601</v>
      </c>
      <c r="T462" s="374" t="s">
        <v>1080</v>
      </c>
      <c r="U462" s="374" t="s">
        <v>1081</v>
      </c>
      <c r="V462" s="374" t="s">
        <v>1082</v>
      </c>
      <c r="W462" s="374" t="s">
        <v>191</v>
      </c>
      <c r="X462" s="374" t="s">
        <v>192</v>
      </c>
      <c r="Y462" s="374" t="s">
        <v>193</v>
      </c>
      <c r="Z462" s="374"/>
      <c r="AA462" s="374">
        <v>5.09</v>
      </c>
      <c r="AB462" s="374">
        <v>74</v>
      </c>
      <c r="AC462" s="374" t="s">
        <v>195</v>
      </c>
      <c r="AD462" s="374">
        <v>5000</v>
      </c>
      <c r="AE462" s="374">
        <v>25108</v>
      </c>
      <c r="AF462" s="374"/>
      <c r="AG462" s="374"/>
      <c r="AH462" s="374">
        <v>0</v>
      </c>
      <c r="AI462" s="374">
        <v>1075887</v>
      </c>
      <c r="AJ462" s="374">
        <v>5000</v>
      </c>
      <c r="AK462" s="374">
        <v>126</v>
      </c>
      <c r="AL462" s="374" t="s">
        <v>214</v>
      </c>
      <c r="AM462" s="374">
        <v>5.0000000000000001E-3</v>
      </c>
      <c r="AN462" s="374">
        <v>1</v>
      </c>
      <c r="AO462" s="374">
        <v>300</v>
      </c>
      <c r="AP462" s="374"/>
      <c r="AQ462" s="374" t="s">
        <v>1098</v>
      </c>
      <c r="AR462" s="374" t="s">
        <v>1084</v>
      </c>
      <c r="AS462" s="374" t="s">
        <v>1085</v>
      </c>
      <c r="AT462" s="374" t="s">
        <v>1086</v>
      </c>
      <c r="AU462" s="374" t="s">
        <v>1055</v>
      </c>
      <c r="AV462" s="374" t="s">
        <v>1087</v>
      </c>
      <c r="AW462" s="374" t="s">
        <v>1088</v>
      </c>
      <c r="AX462" s="374" t="s">
        <v>195</v>
      </c>
      <c r="BB462"/>
      <c r="BC462" t="s">
        <v>1477</v>
      </c>
      <c r="BD462" s="428" t="s">
        <v>2431</v>
      </c>
    </row>
    <row r="463" spans="3:56" x14ac:dyDescent="0.3">
      <c r="C463" s="374" t="s">
        <v>188</v>
      </c>
      <c r="D463" s="374">
        <v>4.0999999999999996</v>
      </c>
      <c r="E463" s="374">
        <v>20150204</v>
      </c>
      <c r="F463" s="374" t="s">
        <v>1047</v>
      </c>
      <c r="G463" s="374" t="s">
        <v>1047</v>
      </c>
      <c r="H463" s="374">
        <v>3</v>
      </c>
      <c r="I463" s="374">
        <v>186303</v>
      </c>
      <c r="J463" s="374">
        <v>12</v>
      </c>
      <c r="K463" s="374"/>
      <c r="L463" s="374"/>
      <c r="M463" s="374"/>
      <c r="N463" s="374"/>
      <c r="O463" s="374">
        <v>1</v>
      </c>
      <c r="P463" s="374">
        <v>3</v>
      </c>
      <c r="Q463" s="374">
        <v>2007</v>
      </c>
      <c r="R463" s="374">
        <v>20080529</v>
      </c>
      <c r="S463" s="374">
        <v>20080603</v>
      </c>
      <c r="T463" s="374" t="s">
        <v>1080</v>
      </c>
      <c r="U463" s="374" t="s">
        <v>1081</v>
      </c>
      <c r="V463" s="374" t="s">
        <v>1082</v>
      </c>
      <c r="W463" s="374" t="s">
        <v>191</v>
      </c>
      <c r="X463" s="374" t="s">
        <v>192</v>
      </c>
      <c r="Y463" s="374" t="s">
        <v>193</v>
      </c>
      <c r="Z463" s="374"/>
      <c r="AA463" s="374">
        <v>5.0999999999999996</v>
      </c>
      <c r="AB463" s="374">
        <v>75</v>
      </c>
      <c r="AC463" s="374" t="s">
        <v>195</v>
      </c>
      <c r="AD463" s="374">
        <v>5000</v>
      </c>
      <c r="AE463" s="374">
        <v>25190</v>
      </c>
      <c r="AF463" s="374"/>
      <c r="AG463" s="374"/>
      <c r="AH463" s="374">
        <v>0</v>
      </c>
      <c r="AI463" s="374">
        <v>643662</v>
      </c>
      <c r="AJ463" s="374"/>
      <c r="AK463" s="374"/>
      <c r="AL463" s="374" t="s">
        <v>214</v>
      </c>
      <c r="AM463" s="374"/>
      <c r="AN463" s="374">
        <v>1</v>
      </c>
      <c r="AO463" s="374">
        <v>300</v>
      </c>
      <c r="AP463" s="374"/>
      <c r="AQ463" s="374" t="s">
        <v>1099</v>
      </c>
      <c r="AR463" s="374" t="s">
        <v>1084</v>
      </c>
      <c r="AS463" s="374" t="s">
        <v>1085</v>
      </c>
      <c r="AT463" s="374" t="s">
        <v>1086</v>
      </c>
      <c r="AU463" s="374" t="s">
        <v>1055</v>
      </c>
      <c r="AV463" s="374" t="s">
        <v>1087</v>
      </c>
      <c r="AW463" s="374" t="s">
        <v>1088</v>
      </c>
      <c r="AX463" s="374" t="s">
        <v>195</v>
      </c>
      <c r="BB463"/>
      <c r="BC463" t="s">
        <v>1477</v>
      </c>
      <c r="BD463" s="428" t="s">
        <v>2429</v>
      </c>
    </row>
    <row r="464" spans="3:56" x14ac:dyDescent="0.3">
      <c r="C464" s="374" t="s">
        <v>188</v>
      </c>
      <c r="D464" s="374">
        <v>4.0999999999999996</v>
      </c>
      <c r="E464" s="374">
        <v>20150204</v>
      </c>
      <c r="F464" s="374" t="s">
        <v>1047</v>
      </c>
      <c r="G464" s="374" t="s">
        <v>1047</v>
      </c>
      <c r="H464" s="374">
        <v>3</v>
      </c>
      <c r="I464" s="374">
        <v>186304</v>
      </c>
      <c r="J464" s="374">
        <v>12</v>
      </c>
      <c r="K464" s="374"/>
      <c r="L464" s="374"/>
      <c r="M464" s="374"/>
      <c r="N464" s="374"/>
      <c r="O464" s="374">
        <v>1</v>
      </c>
      <c r="P464" s="374">
        <v>3</v>
      </c>
      <c r="Q464" s="374">
        <v>2007</v>
      </c>
      <c r="R464" s="374">
        <v>20080529</v>
      </c>
      <c r="S464" s="374">
        <v>20080603</v>
      </c>
      <c r="T464" s="374" t="s">
        <v>1080</v>
      </c>
      <c r="U464" s="374" t="s">
        <v>1081</v>
      </c>
      <c r="V464" s="374" t="s">
        <v>1082</v>
      </c>
      <c r="W464" s="374" t="s">
        <v>191</v>
      </c>
      <c r="X464" s="374" t="s">
        <v>192</v>
      </c>
      <c r="Y464" s="374" t="s">
        <v>193</v>
      </c>
      <c r="Z464" s="374"/>
      <c r="AA464" s="374">
        <v>5.0999999999999996</v>
      </c>
      <c r="AB464" s="374">
        <v>75</v>
      </c>
      <c r="AC464" s="374" t="s">
        <v>195</v>
      </c>
      <c r="AD464" s="374">
        <v>5000</v>
      </c>
      <c r="AE464" s="374">
        <v>25083</v>
      </c>
      <c r="AF464" s="374"/>
      <c r="AG464" s="374"/>
      <c r="AH464" s="374">
        <v>0</v>
      </c>
      <c r="AI464" s="374">
        <v>640928</v>
      </c>
      <c r="AJ464" s="374"/>
      <c r="AK464" s="374"/>
      <c r="AL464" s="374"/>
      <c r="AM464" s="374"/>
      <c r="AN464" s="374">
        <v>1</v>
      </c>
      <c r="AO464" s="374">
        <v>300</v>
      </c>
      <c r="AP464" s="374"/>
      <c r="AQ464" s="374" t="s">
        <v>1100</v>
      </c>
      <c r="AR464" s="374" t="s">
        <v>1084</v>
      </c>
      <c r="AS464" s="374" t="s">
        <v>1085</v>
      </c>
      <c r="AT464" s="374" t="s">
        <v>1086</v>
      </c>
      <c r="AU464" s="374" t="s">
        <v>1055</v>
      </c>
      <c r="AV464" s="374" t="s">
        <v>1087</v>
      </c>
      <c r="AW464" s="374" t="s">
        <v>1088</v>
      </c>
      <c r="AX464" s="374" t="s">
        <v>195</v>
      </c>
      <c r="BB464"/>
      <c r="BC464" t="s">
        <v>1477</v>
      </c>
      <c r="BD464" s="428" t="s">
        <v>2644</v>
      </c>
    </row>
    <row r="465" spans="3:56" x14ac:dyDescent="0.3">
      <c r="C465" s="374" t="s">
        <v>188</v>
      </c>
      <c r="D465" s="374">
        <v>4.0999999999999996</v>
      </c>
      <c r="E465" s="374">
        <v>20150204</v>
      </c>
      <c r="F465" s="374" t="s">
        <v>1047</v>
      </c>
      <c r="G465" s="374" t="s">
        <v>1047</v>
      </c>
      <c r="H465" s="374">
        <v>3</v>
      </c>
      <c r="I465" s="374">
        <v>186305</v>
      </c>
      <c r="J465" s="374">
        <v>12</v>
      </c>
      <c r="K465" s="374"/>
      <c r="L465" s="374"/>
      <c r="M465" s="374"/>
      <c r="N465" s="374"/>
      <c r="O465" s="374">
        <v>1</v>
      </c>
      <c r="P465" s="374">
        <v>3</v>
      </c>
      <c r="Q465" s="374">
        <v>2007</v>
      </c>
      <c r="R465" s="374">
        <v>20080529</v>
      </c>
      <c r="S465" s="374">
        <v>20080603</v>
      </c>
      <c r="T465" s="374" t="s">
        <v>1080</v>
      </c>
      <c r="U465" s="374" t="s">
        <v>1081</v>
      </c>
      <c r="V465" s="374" t="s">
        <v>1082</v>
      </c>
      <c r="W465" s="374" t="s">
        <v>191</v>
      </c>
      <c r="X465" s="374" t="s">
        <v>192</v>
      </c>
      <c r="Y465" s="374" t="s">
        <v>193</v>
      </c>
      <c r="Z465" s="374"/>
      <c r="AA465" s="374">
        <v>4.54</v>
      </c>
      <c r="AB465" s="374">
        <v>73</v>
      </c>
      <c r="AC465" s="374" t="s">
        <v>195</v>
      </c>
      <c r="AD465" s="374">
        <v>5000</v>
      </c>
      <c r="AE465" s="374">
        <v>25153</v>
      </c>
      <c r="AF465" s="374"/>
      <c r="AG465" s="374"/>
      <c r="AH465" s="374">
        <v>0</v>
      </c>
      <c r="AI465" s="374">
        <v>710962</v>
      </c>
      <c r="AJ465" s="374"/>
      <c r="AK465" s="374"/>
      <c r="AL465" s="374" t="s">
        <v>214</v>
      </c>
      <c r="AM465" s="374"/>
      <c r="AN465" s="374">
        <v>1</v>
      </c>
      <c r="AO465" s="374">
        <v>300</v>
      </c>
      <c r="AP465" s="374"/>
      <c r="AQ465" s="374" t="s">
        <v>1101</v>
      </c>
      <c r="AR465" s="374" t="s">
        <v>1084</v>
      </c>
      <c r="AS465" s="374" t="s">
        <v>1085</v>
      </c>
      <c r="AT465" s="374" t="s">
        <v>1086</v>
      </c>
      <c r="AU465" s="374" t="s">
        <v>1055</v>
      </c>
      <c r="AV465" s="374" t="s">
        <v>1087</v>
      </c>
      <c r="AW465" s="374" t="s">
        <v>1088</v>
      </c>
      <c r="AX465" s="374" t="s">
        <v>195</v>
      </c>
      <c r="BB465"/>
      <c r="BC465" t="s">
        <v>1477</v>
      </c>
      <c r="BD465" s="428" t="s">
        <v>1773</v>
      </c>
    </row>
    <row r="466" spans="3:56" x14ac:dyDescent="0.3">
      <c r="C466" s="374" t="s">
        <v>188</v>
      </c>
      <c r="D466" s="374">
        <v>4.0999999999999996</v>
      </c>
      <c r="E466" s="374">
        <v>20150204</v>
      </c>
      <c r="F466" s="374" t="s">
        <v>1047</v>
      </c>
      <c r="G466" s="374" t="s">
        <v>1047</v>
      </c>
      <c r="H466" s="374">
        <v>3</v>
      </c>
      <c r="I466" s="374">
        <v>186306</v>
      </c>
      <c r="J466" s="374">
        <v>12</v>
      </c>
      <c r="K466" s="374"/>
      <c r="L466" s="374"/>
      <c r="M466" s="374"/>
      <c r="N466" s="374"/>
      <c r="O466" s="374">
        <v>1</v>
      </c>
      <c r="P466" s="374">
        <v>3</v>
      </c>
      <c r="Q466" s="374">
        <v>2007</v>
      </c>
      <c r="R466" s="374">
        <v>20080529</v>
      </c>
      <c r="S466" s="374">
        <v>20080603</v>
      </c>
      <c r="T466" s="374" t="s">
        <v>1080</v>
      </c>
      <c r="U466" s="374" t="s">
        <v>1081</v>
      </c>
      <c r="V466" s="374" t="s">
        <v>1082</v>
      </c>
      <c r="W466" s="374" t="s">
        <v>191</v>
      </c>
      <c r="X466" s="374" t="s">
        <v>192</v>
      </c>
      <c r="Y466" s="374" t="s">
        <v>193</v>
      </c>
      <c r="Z466" s="374"/>
      <c r="AA466" s="374">
        <v>4.82</v>
      </c>
      <c r="AB466" s="374">
        <v>74</v>
      </c>
      <c r="AC466" s="374" t="s">
        <v>195</v>
      </c>
      <c r="AD466" s="374">
        <v>5000</v>
      </c>
      <c r="AE466" s="374">
        <v>25168</v>
      </c>
      <c r="AF466" s="374"/>
      <c r="AG466" s="374"/>
      <c r="AH466" s="374">
        <v>0</v>
      </c>
      <c r="AI466" s="374">
        <v>685859</v>
      </c>
      <c r="AJ466" s="374"/>
      <c r="AK466" s="374"/>
      <c r="AL466" s="374" t="s">
        <v>214</v>
      </c>
      <c r="AM466" s="374"/>
      <c r="AN466" s="374">
        <v>1</v>
      </c>
      <c r="AO466" s="374">
        <v>300</v>
      </c>
      <c r="AP466" s="374"/>
      <c r="AQ466" s="374" t="s">
        <v>1102</v>
      </c>
      <c r="AR466" s="374" t="s">
        <v>1084</v>
      </c>
      <c r="AS466" s="374" t="s">
        <v>1085</v>
      </c>
      <c r="AT466" s="374" t="s">
        <v>1086</v>
      </c>
      <c r="AU466" s="374" t="s">
        <v>1055</v>
      </c>
      <c r="AV466" s="374" t="s">
        <v>1087</v>
      </c>
      <c r="AW466" s="374" t="s">
        <v>1088</v>
      </c>
      <c r="AX466" s="374" t="s">
        <v>195</v>
      </c>
      <c r="BB466"/>
      <c r="BC466" t="s">
        <v>1497</v>
      </c>
      <c r="BD466" s="428" t="s">
        <v>2434</v>
      </c>
    </row>
    <row r="467" spans="3:56" x14ac:dyDescent="0.3">
      <c r="C467" s="374" t="s">
        <v>188</v>
      </c>
      <c r="D467" s="374">
        <v>4.0999999999999996</v>
      </c>
      <c r="E467" s="374">
        <v>20150204</v>
      </c>
      <c r="F467" s="374" t="s">
        <v>1047</v>
      </c>
      <c r="G467" s="374" t="s">
        <v>1047</v>
      </c>
      <c r="H467" s="374">
        <v>3</v>
      </c>
      <c r="I467" s="374">
        <v>186311</v>
      </c>
      <c r="J467" s="374">
        <v>12</v>
      </c>
      <c r="K467" s="374"/>
      <c r="L467" s="374"/>
      <c r="M467" s="374"/>
      <c r="N467" s="374"/>
      <c r="O467" s="374">
        <v>1</v>
      </c>
      <c r="P467" s="374">
        <v>3</v>
      </c>
      <c r="Q467" s="374">
        <v>2008</v>
      </c>
      <c r="R467" s="374">
        <v>20090519</v>
      </c>
      <c r="S467" s="374">
        <v>20090519</v>
      </c>
      <c r="T467" s="374" t="s">
        <v>1132</v>
      </c>
      <c r="U467" s="374" t="s">
        <v>1133</v>
      </c>
      <c r="V467" s="374" t="s">
        <v>1134</v>
      </c>
      <c r="W467" s="374" t="s">
        <v>191</v>
      </c>
      <c r="X467" s="374" t="s">
        <v>192</v>
      </c>
      <c r="Y467" s="374" t="s">
        <v>193</v>
      </c>
      <c r="Z467" s="374"/>
      <c r="AA467" s="374">
        <v>5.6</v>
      </c>
      <c r="AB467" s="374"/>
      <c r="AC467" s="374" t="s">
        <v>195</v>
      </c>
      <c r="AD467" s="374">
        <v>5000</v>
      </c>
      <c r="AE467" s="374">
        <v>29006</v>
      </c>
      <c r="AF467" s="374"/>
      <c r="AG467" s="374"/>
      <c r="AH467" s="374">
        <v>0</v>
      </c>
      <c r="AI467" s="374">
        <v>55573</v>
      </c>
      <c r="AJ467" s="374"/>
      <c r="AK467" s="374"/>
      <c r="AL467" s="374" t="s">
        <v>214</v>
      </c>
      <c r="AM467" s="374"/>
      <c r="AN467" s="374">
        <v>1</v>
      </c>
      <c r="AO467" s="374">
        <v>200</v>
      </c>
      <c r="AP467" s="374"/>
      <c r="AQ467" s="374" t="s">
        <v>1906</v>
      </c>
      <c r="AR467" s="374" t="s">
        <v>1136</v>
      </c>
      <c r="AS467" s="374" t="s">
        <v>1137</v>
      </c>
      <c r="AT467" s="374" t="s">
        <v>1138</v>
      </c>
      <c r="AU467" s="374" t="s">
        <v>1055</v>
      </c>
      <c r="AV467" s="374" t="s">
        <v>1113</v>
      </c>
      <c r="AW467" s="374" t="s">
        <v>1114</v>
      </c>
      <c r="AX467" s="374" t="s">
        <v>195</v>
      </c>
      <c r="BB467"/>
      <c r="BC467" t="s">
        <v>1497</v>
      </c>
      <c r="BD467" s="428" t="s">
        <v>2432</v>
      </c>
    </row>
    <row r="468" spans="3:56" x14ac:dyDescent="0.3">
      <c r="C468" s="374" t="s">
        <v>188</v>
      </c>
      <c r="D468" s="374">
        <v>4.0999999999999996</v>
      </c>
      <c r="E468" s="374">
        <v>20150204</v>
      </c>
      <c r="F468" s="374" t="s">
        <v>1047</v>
      </c>
      <c r="G468" s="374" t="s">
        <v>1047</v>
      </c>
      <c r="H468" s="374">
        <v>3</v>
      </c>
      <c r="I468" s="374">
        <v>186312</v>
      </c>
      <c r="J468" s="374">
        <v>12</v>
      </c>
      <c r="K468" s="374"/>
      <c r="L468" s="374"/>
      <c r="M468" s="374"/>
      <c r="N468" s="374"/>
      <c r="O468" s="374">
        <v>1</v>
      </c>
      <c r="P468" s="374">
        <v>3</v>
      </c>
      <c r="Q468" s="374">
        <v>2008</v>
      </c>
      <c r="R468" s="374">
        <v>20090519</v>
      </c>
      <c r="S468" s="374">
        <v>20090519</v>
      </c>
      <c r="T468" s="374" t="s">
        <v>1132</v>
      </c>
      <c r="U468" s="374" t="s">
        <v>1133</v>
      </c>
      <c r="V468" s="374" t="s">
        <v>1134</v>
      </c>
      <c r="W468" s="374" t="s">
        <v>191</v>
      </c>
      <c r="X468" s="374" t="s">
        <v>192</v>
      </c>
      <c r="Y468" s="374" t="s">
        <v>193</v>
      </c>
      <c r="Z468" s="374"/>
      <c r="AA468" s="374">
        <v>5.6</v>
      </c>
      <c r="AB468" s="374"/>
      <c r="AC468" s="374" t="s">
        <v>195</v>
      </c>
      <c r="AD468" s="374">
        <v>5000</v>
      </c>
      <c r="AE468" s="374">
        <v>29190</v>
      </c>
      <c r="AF468" s="374"/>
      <c r="AG468" s="374"/>
      <c r="AH468" s="374">
        <v>0</v>
      </c>
      <c r="AI468" s="374">
        <v>55926</v>
      </c>
      <c r="AJ468" s="374">
        <v>5000</v>
      </c>
      <c r="AK468" s="374">
        <v>147</v>
      </c>
      <c r="AL468" s="374" t="s">
        <v>214</v>
      </c>
      <c r="AM468" s="374">
        <v>5.0000000000000001E-3</v>
      </c>
      <c r="AN468" s="374">
        <v>1</v>
      </c>
      <c r="AO468" s="374">
        <v>200</v>
      </c>
      <c r="AP468" s="374"/>
      <c r="AQ468" s="374" t="s">
        <v>1897</v>
      </c>
      <c r="AR468" s="374" t="s">
        <v>1136</v>
      </c>
      <c r="AS468" s="374" t="s">
        <v>1137</v>
      </c>
      <c r="AT468" s="374" t="s">
        <v>1138</v>
      </c>
      <c r="AU468" s="374" t="s">
        <v>1055</v>
      </c>
      <c r="AV468" s="374" t="s">
        <v>1113</v>
      </c>
      <c r="AW468" s="374" t="s">
        <v>1114</v>
      </c>
      <c r="AX468" s="374" t="s">
        <v>195</v>
      </c>
      <c r="BB468"/>
      <c r="BC468" t="s">
        <v>1497</v>
      </c>
      <c r="BD468" s="428" t="s">
        <v>2433</v>
      </c>
    </row>
    <row r="469" spans="3:56" x14ac:dyDescent="0.3">
      <c r="C469" s="374" t="s">
        <v>188</v>
      </c>
      <c r="D469" s="374">
        <v>4.0999999999999996</v>
      </c>
      <c r="E469" s="374">
        <v>20150204</v>
      </c>
      <c r="F469" s="374" t="s">
        <v>1047</v>
      </c>
      <c r="G469" s="374" t="s">
        <v>1047</v>
      </c>
      <c r="H469" s="374">
        <v>3</v>
      </c>
      <c r="I469" s="374">
        <v>186313</v>
      </c>
      <c r="J469" s="374">
        <v>12</v>
      </c>
      <c r="K469" s="374"/>
      <c r="L469" s="374"/>
      <c r="M469" s="374"/>
      <c r="N469" s="374"/>
      <c r="O469" s="374">
        <v>1</v>
      </c>
      <c r="P469" s="374">
        <v>3</v>
      </c>
      <c r="Q469" s="374">
        <v>2008</v>
      </c>
      <c r="R469" s="374">
        <v>20090519</v>
      </c>
      <c r="S469" s="374">
        <v>20090519</v>
      </c>
      <c r="T469" s="374" t="s">
        <v>1132</v>
      </c>
      <c r="U469" s="374" t="s">
        <v>1133</v>
      </c>
      <c r="V469" s="374" t="s">
        <v>1134</v>
      </c>
      <c r="W469" s="374" t="s">
        <v>191</v>
      </c>
      <c r="X469" s="374" t="s">
        <v>192</v>
      </c>
      <c r="Y469" s="374" t="s">
        <v>193</v>
      </c>
      <c r="Z469" s="374"/>
      <c r="AA469" s="374">
        <v>5.6</v>
      </c>
      <c r="AB469" s="374"/>
      <c r="AC469" s="374" t="s">
        <v>195</v>
      </c>
      <c r="AD469" s="374">
        <v>5000</v>
      </c>
      <c r="AE469" s="374">
        <v>29788</v>
      </c>
      <c r="AF469" s="374"/>
      <c r="AG469" s="374"/>
      <c r="AH469" s="374">
        <v>0</v>
      </c>
      <c r="AI469" s="374">
        <v>57072</v>
      </c>
      <c r="AJ469" s="374"/>
      <c r="AK469" s="374"/>
      <c r="AL469" s="374" t="s">
        <v>214</v>
      </c>
      <c r="AM469" s="374"/>
      <c r="AN469" s="374">
        <v>1</v>
      </c>
      <c r="AO469" s="374">
        <v>200</v>
      </c>
      <c r="AP469" s="374"/>
      <c r="AQ469" s="374" t="s">
        <v>1897</v>
      </c>
      <c r="AR469" s="374" t="s">
        <v>1136</v>
      </c>
      <c r="AS469" s="374" t="s">
        <v>1137</v>
      </c>
      <c r="AT469" s="374" t="s">
        <v>1138</v>
      </c>
      <c r="AU469" s="374" t="s">
        <v>1055</v>
      </c>
      <c r="AV469" s="374" t="s">
        <v>1113</v>
      </c>
      <c r="AW469" s="374" t="s">
        <v>1114</v>
      </c>
      <c r="AX469" s="374" t="s">
        <v>195</v>
      </c>
      <c r="BB469"/>
      <c r="BC469" t="s">
        <v>1497</v>
      </c>
      <c r="BD469" s="428" t="s">
        <v>2435</v>
      </c>
    </row>
    <row r="470" spans="3:56" x14ac:dyDescent="0.3">
      <c r="C470" s="374" t="s">
        <v>188</v>
      </c>
      <c r="D470" s="374">
        <v>4.0999999999999996</v>
      </c>
      <c r="E470" s="374">
        <v>20150204</v>
      </c>
      <c r="F470" s="374" t="s">
        <v>1047</v>
      </c>
      <c r="G470" s="374" t="s">
        <v>1047</v>
      </c>
      <c r="H470" s="374">
        <v>3</v>
      </c>
      <c r="I470" s="374">
        <v>186314</v>
      </c>
      <c r="J470" s="374">
        <v>12</v>
      </c>
      <c r="K470" s="374"/>
      <c r="L470" s="374"/>
      <c r="M470" s="374"/>
      <c r="N470" s="374"/>
      <c r="O470" s="374">
        <v>1</v>
      </c>
      <c r="P470" s="374">
        <v>3</v>
      </c>
      <c r="Q470" s="374">
        <v>2008</v>
      </c>
      <c r="R470" s="374">
        <v>20090519</v>
      </c>
      <c r="S470" s="374">
        <v>20090519</v>
      </c>
      <c r="T470" s="374" t="s">
        <v>1132</v>
      </c>
      <c r="U470" s="374" t="s">
        <v>1133</v>
      </c>
      <c r="V470" s="374" t="s">
        <v>1134</v>
      </c>
      <c r="W470" s="374" t="s">
        <v>191</v>
      </c>
      <c r="X470" s="374" t="s">
        <v>192</v>
      </c>
      <c r="Y470" s="374" t="s">
        <v>193</v>
      </c>
      <c r="Z470" s="374"/>
      <c r="AA470" s="374">
        <v>5.6</v>
      </c>
      <c r="AB470" s="374"/>
      <c r="AC470" s="374" t="s">
        <v>195</v>
      </c>
      <c r="AD470" s="374">
        <v>5000</v>
      </c>
      <c r="AE470" s="374">
        <v>29012</v>
      </c>
      <c r="AF470" s="374"/>
      <c r="AG470" s="374"/>
      <c r="AH470" s="374">
        <v>0</v>
      </c>
      <c r="AI470" s="374">
        <v>55585</v>
      </c>
      <c r="AJ470" s="374">
        <v>5000</v>
      </c>
      <c r="AK470" s="374">
        <v>146</v>
      </c>
      <c r="AL470" s="374" t="s">
        <v>214</v>
      </c>
      <c r="AM470" s="374">
        <v>5.0000000000000001E-3</v>
      </c>
      <c r="AN470" s="374">
        <v>1</v>
      </c>
      <c r="AO470" s="374">
        <v>200</v>
      </c>
      <c r="AP470" s="374"/>
      <c r="AQ470" s="374" t="s">
        <v>1897</v>
      </c>
      <c r="AR470" s="374" t="s">
        <v>1136</v>
      </c>
      <c r="AS470" s="374" t="s">
        <v>1137</v>
      </c>
      <c r="AT470" s="374" t="s">
        <v>1138</v>
      </c>
      <c r="AU470" s="374" t="s">
        <v>1055</v>
      </c>
      <c r="AV470" s="374" t="s">
        <v>1113</v>
      </c>
      <c r="AW470" s="374" t="s">
        <v>1114</v>
      </c>
      <c r="AX470" s="374" t="s">
        <v>195</v>
      </c>
      <c r="BB470"/>
      <c r="BC470" t="s">
        <v>1497</v>
      </c>
      <c r="BD470" s="428" t="s">
        <v>2436</v>
      </c>
    </row>
    <row r="471" spans="3:56" x14ac:dyDescent="0.3">
      <c r="C471" s="374" t="s">
        <v>188</v>
      </c>
      <c r="D471" s="374">
        <v>4.0999999999999996</v>
      </c>
      <c r="E471" s="374">
        <v>20150204</v>
      </c>
      <c r="F471" s="374" t="s">
        <v>1047</v>
      </c>
      <c r="G471" s="374" t="s">
        <v>1047</v>
      </c>
      <c r="H471" s="374">
        <v>3</v>
      </c>
      <c r="I471" s="374">
        <v>186315</v>
      </c>
      <c r="J471" s="374">
        <v>12</v>
      </c>
      <c r="K471" s="374"/>
      <c r="L471" s="374"/>
      <c r="M471" s="374"/>
      <c r="N471" s="374"/>
      <c r="O471" s="374">
        <v>1</v>
      </c>
      <c r="P471" s="374">
        <v>3</v>
      </c>
      <c r="Q471" s="374">
        <v>2008</v>
      </c>
      <c r="R471" s="374">
        <v>20090519</v>
      </c>
      <c r="S471" s="374">
        <v>20090519</v>
      </c>
      <c r="T471" s="374" t="s">
        <v>1132</v>
      </c>
      <c r="U471" s="374" t="s">
        <v>1133</v>
      </c>
      <c r="V471" s="374" t="s">
        <v>1134</v>
      </c>
      <c r="W471" s="374" t="s">
        <v>191</v>
      </c>
      <c r="X471" s="374" t="s">
        <v>192</v>
      </c>
      <c r="Y471" s="374" t="s">
        <v>193</v>
      </c>
      <c r="Z471" s="374"/>
      <c r="AA471" s="374">
        <v>5.6</v>
      </c>
      <c r="AB471" s="374"/>
      <c r="AC471" s="374" t="s">
        <v>195</v>
      </c>
      <c r="AD471" s="374">
        <v>5000</v>
      </c>
      <c r="AE471" s="374">
        <v>29830</v>
      </c>
      <c r="AF471" s="374"/>
      <c r="AG471" s="374"/>
      <c r="AH471" s="374">
        <v>0</v>
      </c>
      <c r="AI471" s="374">
        <v>57152</v>
      </c>
      <c r="AJ471" s="374"/>
      <c r="AK471" s="374"/>
      <c r="AL471" s="374" t="s">
        <v>214</v>
      </c>
      <c r="AM471" s="374"/>
      <c r="AN471" s="374">
        <v>1</v>
      </c>
      <c r="AO471" s="374">
        <v>200</v>
      </c>
      <c r="AP471" s="374"/>
      <c r="AQ471" s="374" t="s">
        <v>1897</v>
      </c>
      <c r="AR471" s="374" t="s">
        <v>1136</v>
      </c>
      <c r="AS471" s="374" t="s">
        <v>1137</v>
      </c>
      <c r="AT471" s="374" t="s">
        <v>1138</v>
      </c>
      <c r="AU471" s="374" t="s">
        <v>1055</v>
      </c>
      <c r="AV471" s="374" t="s">
        <v>1113</v>
      </c>
      <c r="AW471" s="374" t="s">
        <v>1114</v>
      </c>
      <c r="AX471" s="374" t="s">
        <v>195</v>
      </c>
      <c r="BB471"/>
      <c r="BC471" t="s">
        <v>1497</v>
      </c>
      <c r="BD471" s="428" t="s">
        <v>1767</v>
      </c>
    </row>
    <row r="472" spans="3:56" x14ac:dyDescent="0.3">
      <c r="C472" s="374" t="s">
        <v>188</v>
      </c>
      <c r="D472" s="374">
        <v>4.0999999999999996</v>
      </c>
      <c r="E472" s="374">
        <v>20150204</v>
      </c>
      <c r="F472" s="374" t="s">
        <v>1047</v>
      </c>
      <c r="G472" s="374" t="s">
        <v>1047</v>
      </c>
      <c r="H472" s="374">
        <v>3</v>
      </c>
      <c r="I472" s="374">
        <v>186316</v>
      </c>
      <c r="J472" s="374">
        <v>12</v>
      </c>
      <c r="K472" s="374"/>
      <c r="L472" s="374"/>
      <c r="M472" s="374"/>
      <c r="N472" s="374"/>
      <c r="O472" s="374">
        <v>1</v>
      </c>
      <c r="P472" s="374">
        <v>3</v>
      </c>
      <c r="Q472" s="374">
        <v>2008</v>
      </c>
      <c r="R472" s="374">
        <v>20090519</v>
      </c>
      <c r="S472" s="374">
        <v>20090519</v>
      </c>
      <c r="T472" s="374" t="s">
        <v>1132</v>
      </c>
      <c r="U472" s="374" t="s">
        <v>1133</v>
      </c>
      <c r="V472" s="374" t="s">
        <v>1134</v>
      </c>
      <c r="W472" s="374" t="s">
        <v>191</v>
      </c>
      <c r="X472" s="374" t="s">
        <v>192</v>
      </c>
      <c r="Y472" s="374" t="s">
        <v>193</v>
      </c>
      <c r="Z472" s="374"/>
      <c r="AA472" s="374">
        <v>5.6</v>
      </c>
      <c r="AB472" s="374"/>
      <c r="AC472" s="374" t="s">
        <v>195</v>
      </c>
      <c r="AD472" s="374">
        <v>5000</v>
      </c>
      <c r="AE472" s="374">
        <v>27894</v>
      </c>
      <c r="AF472" s="374"/>
      <c r="AG472" s="374"/>
      <c r="AH472" s="374">
        <v>0</v>
      </c>
      <c r="AI472" s="374">
        <v>53443</v>
      </c>
      <c r="AJ472" s="374">
        <v>5000</v>
      </c>
      <c r="AK472" s="374">
        <v>141</v>
      </c>
      <c r="AL472" s="374" t="s">
        <v>214</v>
      </c>
      <c r="AM472" s="374">
        <v>5.0000000000000001E-3</v>
      </c>
      <c r="AN472" s="374">
        <v>1</v>
      </c>
      <c r="AO472" s="374">
        <v>200</v>
      </c>
      <c r="AP472" s="374"/>
      <c r="AQ472" s="374" t="s">
        <v>1897</v>
      </c>
      <c r="AR472" s="374" t="s">
        <v>1136</v>
      </c>
      <c r="AS472" s="374" t="s">
        <v>1137</v>
      </c>
      <c r="AT472" s="374" t="s">
        <v>1138</v>
      </c>
      <c r="AU472" s="374" t="s">
        <v>1055</v>
      </c>
      <c r="AV472" s="374" t="s">
        <v>1113</v>
      </c>
      <c r="AW472" s="374" t="s">
        <v>1114</v>
      </c>
      <c r="AX472" s="374" t="s">
        <v>195</v>
      </c>
      <c r="BB472"/>
      <c r="BC472" t="s">
        <v>1347</v>
      </c>
      <c r="BD472" s="428" t="s">
        <v>2439</v>
      </c>
    </row>
    <row r="473" spans="3:56" x14ac:dyDescent="0.3">
      <c r="C473" s="374" t="s">
        <v>188</v>
      </c>
      <c r="D473" s="374">
        <v>4.0999999999999996</v>
      </c>
      <c r="E473" s="374">
        <v>20150204</v>
      </c>
      <c r="F473" s="374" t="s">
        <v>1047</v>
      </c>
      <c r="G473" s="374" t="s">
        <v>1047</v>
      </c>
      <c r="H473" s="374">
        <v>3</v>
      </c>
      <c r="I473" s="374">
        <v>186317</v>
      </c>
      <c r="J473" s="374">
        <v>12</v>
      </c>
      <c r="K473" s="374"/>
      <c r="L473" s="374"/>
      <c r="M473" s="374"/>
      <c r="N473" s="374"/>
      <c r="O473" s="374">
        <v>1</v>
      </c>
      <c r="P473" s="374">
        <v>3</v>
      </c>
      <c r="Q473" s="374">
        <v>2008</v>
      </c>
      <c r="R473" s="374">
        <v>20090519</v>
      </c>
      <c r="S473" s="374">
        <v>20090519</v>
      </c>
      <c r="T473" s="374" t="s">
        <v>1132</v>
      </c>
      <c r="U473" s="374" t="s">
        <v>1133</v>
      </c>
      <c r="V473" s="374" t="s">
        <v>1134</v>
      </c>
      <c r="W473" s="374" t="s">
        <v>191</v>
      </c>
      <c r="X473" s="374" t="s">
        <v>192</v>
      </c>
      <c r="Y473" s="374" t="s">
        <v>193</v>
      </c>
      <c r="Z473" s="374"/>
      <c r="AA473" s="374">
        <v>5.6</v>
      </c>
      <c r="AB473" s="374"/>
      <c r="AC473" s="374" t="s">
        <v>195</v>
      </c>
      <c r="AD473" s="374">
        <v>5000</v>
      </c>
      <c r="AE473" s="374">
        <v>29354</v>
      </c>
      <c r="AF473" s="374"/>
      <c r="AG473" s="374"/>
      <c r="AH473" s="374">
        <v>0</v>
      </c>
      <c r="AI473" s="374">
        <v>56240</v>
      </c>
      <c r="AJ473" s="374"/>
      <c r="AK473" s="374"/>
      <c r="AL473" s="374" t="s">
        <v>214</v>
      </c>
      <c r="AM473" s="374"/>
      <c r="AN473" s="374">
        <v>1</v>
      </c>
      <c r="AO473" s="374">
        <v>200</v>
      </c>
      <c r="AP473" s="374"/>
      <c r="AQ473" s="374" t="s">
        <v>1897</v>
      </c>
      <c r="AR473" s="374" t="s">
        <v>1136</v>
      </c>
      <c r="AS473" s="374" t="s">
        <v>1137</v>
      </c>
      <c r="AT473" s="374" t="s">
        <v>1138</v>
      </c>
      <c r="AU473" s="374" t="s">
        <v>1055</v>
      </c>
      <c r="AV473" s="374" t="s">
        <v>1113</v>
      </c>
      <c r="AW473" s="374" t="s">
        <v>1114</v>
      </c>
      <c r="AX473" s="374" t="s">
        <v>195</v>
      </c>
      <c r="BB473"/>
      <c r="BC473" t="s">
        <v>1347</v>
      </c>
      <c r="BD473" s="428" t="s">
        <v>2437</v>
      </c>
    </row>
    <row r="474" spans="3:56" x14ac:dyDescent="0.3">
      <c r="C474" s="374" t="s">
        <v>188</v>
      </c>
      <c r="D474" s="374">
        <v>4.0999999999999996</v>
      </c>
      <c r="E474" s="374">
        <v>20150204</v>
      </c>
      <c r="F474" s="374" t="s">
        <v>1047</v>
      </c>
      <c r="G474" s="374" t="s">
        <v>1047</v>
      </c>
      <c r="H474" s="374">
        <v>3</v>
      </c>
      <c r="I474" s="374">
        <v>186318</v>
      </c>
      <c r="J474" s="374">
        <v>12</v>
      </c>
      <c r="K474" s="374"/>
      <c r="L474" s="374"/>
      <c r="M474" s="374"/>
      <c r="N474" s="374"/>
      <c r="O474" s="374">
        <v>1</v>
      </c>
      <c r="P474" s="374">
        <v>3</v>
      </c>
      <c r="Q474" s="374">
        <v>2008</v>
      </c>
      <c r="R474" s="374">
        <v>20090519</v>
      </c>
      <c r="S474" s="374">
        <v>20090519</v>
      </c>
      <c r="T474" s="374" t="s">
        <v>1132</v>
      </c>
      <c r="U474" s="374" t="s">
        <v>1133</v>
      </c>
      <c r="V474" s="374" t="s">
        <v>1134</v>
      </c>
      <c r="W474" s="374" t="s">
        <v>191</v>
      </c>
      <c r="X474" s="374" t="s">
        <v>192</v>
      </c>
      <c r="Y474" s="374" t="s">
        <v>193</v>
      </c>
      <c r="Z474" s="374"/>
      <c r="AA474" s="374">
        <v>5.6</v>
      </c>
      <c r="AB474" s="374"/>
      <c r="AC474" s="374" t="s">
        <v>195</v>
      </c>
      <c r="AD474" s="374">
        <v>5000</v>
      </c>
      <c r="AE474" s="374">
        <v>29211</v>
      </c>
      <c r="AF474" s="374"/>
      <c r="AG474" s="374"/>
      <c r="AH474" s="374">
        <v>0</v>
      </c>
      <c r="AI474" s="374">
        <v>55966</v>
      </c>
      <c r="AJ474" s="374">
        <v>5000</v>
      </c>
      <c r="AK474" s="374">
        <v>147</v>
      </c>
      <c r="AL474" s="374" t="s">
        <v>214</v>
      </c>
      <c r="AM474" s="374">
        <v>5.0000000000000001E-3</v>
      </c>
      <c r="AN474" s="374">
        <v>1</v>
      </c>
      <c r="AO474" s="374">
        <v>200</v>
      </c>
      <c r="AP474" s="374"/>
      <c r="AQ474" s="374" t="s">
        <v>1897</v>
      </c>
      <c r="AR474" s="374" t="s">
        <v>1136</v>
      </c>
      <c r="AS474" s="374" t="s">
        <v>1137</v>
      </c>
      <c r="AT474" s="374" t="s">
        <v>1138</v>
      </c>
      <c r="AU474" s="374" t="s">
        <v>1055</v>
      </c>
      <c r="AV474" s="374" t="s">
        <v>1113</v>
      </c>
      <c r="AW474" s="374" t="s">
        <v>1114</v>
      </c>
      <c r="AX474" s="374" t="s">
        <v>195</v>
      </c>
      <c r="BB474"/>
      <c r="BC474" t="s">
        <v>1347</v>
      </c>
      <c r="BD474" s="428" t="s">
        <v>2440</v>
      </c>
    </row>
    <row r="475" spans="3:56" x14ac:dyDescent="0.3">
      <c r="C475" s="374" t="s">
        <v>188</v>
      </c>
      <c r="D475" s="374">
        <v>4.0999999999999996</v>
      </c>
      <c r="E475" s="374">
        <v>20150204</v>
      </c>
      <c r="F475" s="374" t="s">
        <v>1047</v>
      </c>
      <c r="G475" s="374" t="s">
        <v>1047</v>
      </c>
      <c r="H475" s="374">
        <v>3</v>
      </c>
      <c r="I475" s="374">
        <v>186343</v>
      </c>
      <c r="J475" s="374">
        <v>12</v>
      </c>
      <c r="K475" s="374"/>
      <c r="L475" s="374"/>
      <c r="M475" s="374"/>
      <c r="N475" s="374"/>
      <c r="O475" s="374">
        <v>1</v>
      </c>
      <c r="P475" s="374">
        <v>3</v>
      </c>
      <c r="Q475" s="374">
        <v>2007</v>
      </c>
      <c r="R475" s="374">
        <v>20080526</v>
      </c>
      <c r="S475" s="374">
        <v>20080601</v>
      </c>
      <c r="T475" s="374" t="s">
        <v>1080</v>
      </c>
      <c r="U475" s="374" t="s">
        <v>1081</v>
      </c>
      <c r="V475" s="374" t="s">
        <v>1082</v>
      </c>
      <c r="W475" s="374" t="s">
        <v>191</v>
      </c>
      <c r="X475" s="374" t="s">
        <v>192</v>
      </c>
      <c r="Y475" s="374" t="s">
        <v>193</v>
      </c>
      <c r="Z475" s="374"/>
      <c r="AA475" s="374">
        <v>4.4000000000000004</v>
      </c>
      <c r="AB475" s="374">
        <v>72</v>
      </c>
      <c r="AC475" s="374" t="s">
        <v>195</v>
      </c>
      <c r="AD475" s="374">
        <v>5000</v>
      </c>
      <c r="AE475" s="374">
        <v>25258</v>
      </c>
      <c r="AF475" s="374"/>
      <c r="AG475" s="374"/>
      <c r="AH475" s="374">
        <v>0</v>
      </c>
      <c r="AI475" s="374">
        <v>637354</v>
      </c>
      <c r="AJ475" s="374"/>
      <c r="AK475" s="374"/>
      <c r="AL475" s="374" t="s">
        <v>214</v>
      </c>
      <c r="AM475" s="374"/>
      <c r="AN475" s="374">
        <v>1</v>
      </c>
      <c r="AO475" s="374">
        <v>300</v>
      </c>
      <c r="AP475" s="374"/>
      <c r="AQ475" s="374" t="s">
        <v>1103</v>
      </c>
      <c r="AR475" s="374" t="s">
        <v>1084</v>
      </c>
      <c r="AS475" s="374" t="s">
        <v>1085</v>
      </c>
      <c r="AT475" s="374" t="s">
        <v>1086</v>
      </c>
      <c r="AU475" s="374" t="s">
        <v>1055</v>
      </c>
      <c r="AV475" s="374" t="s">
        <v>1087</v>
      </c>
      <c r="AW475" s="374" t="s">
        <v>1088</v>
      </c>
      <c r="AX475" s="374" t="s">
        <v>195</v>
      </c>
      <c r="BB475"/>
      <c r="BC475" t="s">
        <v>1347</v>
      </c>
      <c r="BD475" s="428" t="s">
        <v>2444</v>
      </c>
    </row>
    <row r="476" spans="3:56" x14ac:dyDescent="0.3">
      <c r="C476" s="374" t="s">
        <v>188</v>
      </c>
      <c r="D476" s="374">
        <v>4.0999999999999996</v>
      </c>
      <c r="E476" s="374">
        <v>20150204</v>
      </c>
      <c r="F476" s="374" t="s">
        <v>1047</v>
      </c>
      <c r="G476" s="374" t="s">
        <v>1047</v>
      </c>
      <c r="H476" s="374">
        <v>3</v>
      </c>
      <c r="I476" s="374">
        <v>186344</v>
      </c>
      <c r="J476" s="374">
        <v>12</v>
      </c>
      <c r="K476" s="374"/>
      <c r="L476" s="374"/>
      <c r="M476" s="374"/>
      <c r="N476" s="374"/>
      <c r="O476" s="374">
        <v>1</v>
      </c>
      <c r="P476" s="374">
        <v>3</v>
      </c>
      <c r="Q476" s="374">
        <v>2007</v>
      </c>
      <c r="R476" s="374">
        <v>20080526</v>
      </c>
      <c r="S476" s="374">
        <v>20080601</v>
      </c>
      <c r="T476" s="374" t="s">
        <v>1080</v>
      </c>
      <c r="U476" s="374" t="s">
        <v>1081</v>
      </c>
      <c r="V476" s="374" t="s">
        <v>1082</v>
      </c>
      <c r="W476" s="374" t="s">
        <v>191</v>
      </c>
      <c r="X476" s="374" t="s">
        <v>192</v>
      </c>
      <c r="Y476" s="374" t="s">
        <v>193</v>
      </c>
      <c r="Z476" s="374"/>
      <c r="AA476" s="374">
        <v>4.4000000000000004</v>
      </c>
      <c r="AB476" s="374">
        <v>72</v>
      </c>
      <c r="AC476" s="374" t="s">
        <v>195</v>
      </c>
      <c r="AD476" s="374">
        <v>5000</v>
      </c>
      <c r="AE476" s="374">
        <v>25216</v>
      </c>
      <c r="AF476" s="374"/>
      <c r="AG476" s="374"/>
      <c r="AH476" s="374">
        <v>0</v>
      </c>
      <c r="AI476" s="374">
        <v>636294</v>
      </c>
      <c r="AJ476" s="374"/>
      <c r="AK476" s="374"/>
      <c r="AL476" s="374"/>
      <c r="AM476" s="374"/>
      <c r="AN476" s="374">
        <v>1</v>
      </c>
      <c r="AO476" s="374">
        <v>300</v>
      </c>
      <c r="AP476" s="374"/>
      <c r="AQ476" s="374" t="s">
        <v>1104</v>
      </c>
      <c r="AR476" s="374" t="s">
        <v>1084</v>
      </c>
      <c r="AS476" s="374" t="s">
        <v>1085</v>
      </c>
      <c r="AT476" s="374" t="s">
        <v>1086</v>
      </c>
      <c r="AU476" s="374" t="s">
        <v>1055</v>
      </c>
      <c r="AV476" s="374" t="s">
        <v>1087</v>
      </c>
      <c r="AW476" s="374" t="s">
        <v>1088</v>
      </c>
      <c r="AX476" s="374" t="s">
        <v>195</v>
      </c>
      <c r="BB476"/>
      <c r="BC476" t="s">
        <v>1347</v>
      </c>
      <c r="BD476" s="428" t="s">
        <v>2446</v>
      </c>
    </row>
    <row r="477" spans="3:56" x14ac:dyDescent="0.3">
      <c r="C477" s="374" t="s">
        <v>188</v>
      </c>
      <c r="D477" s="374">
        <v>4.0999999999999996</v>
      </c>
      <c r="E477" s="374">
        <v>20150204</v>
      </c>
      <c r="F477" s="374" t="s">
        <v>1047</v>
      </c>
      <c r="G477" s="374" t="s">
        <v>1047</v>
      </c>
      <c r="H477" s="374">
        <v>3</v>
      </c>
      <c r="I477" s="374">
        <v>186345</v>
      </c>
      <c r="J477" s="374">
        <v>12</v>
      </c>
      <c r="K477" s="374"/>
      <c r="L477" s="374"/>
      <c r="M477" s="374"/>
      <c r="N477" s="374"/>
      <c r="O477" s="374">
        <v>1</v>
      </c>
      <c r="P477" s="374">
        <v>3</v>
      </c>
      <c r="Q477" s="374">
        <v>2007</v>
      </c>
      <c r="R477" s="374">
        <v>20080528</v>
      </c>
      <c r="S477" s="374">
        <v>20080528</v>
      </c>
      <c r="T477" s="374" t="s">
        <v>1126</v>
      </c>
      <c r="U477" s="374" t="s">
        <v>1127</v>
      </c>
      <c r="V477" s="374" t="s">
        <v>1128</v>
      </c>
      <c r="W477" s="374" t="s">
        <v>191</v>
      </c>
      <c r="X477" s="374" t="s">
        <v>192</v>
      </c>
      <c r="Y477" s="374" t="s">
        <v>193</v>
      </c>
      <c r="Z477" s="374"/>
      <c r="AA477" s="374">
        <v>5.47</v>
      </c>
      <c r="AB477" s="374"/>
      <c r="AC477" s="374" t="s">
        <v>195</v>
      </c>
      <c r="AD477" s="374">
        <v>5000</v>
      </c>
      <c r="AE477" s="374">
        <v>25753</v>
      </c>
      <c r="AF477" s="374"/>
      <c r="AG477" s="374"/>
      <c r="AH477" s="374">
        <v>0</v>
      </c>
      <c r="AI477" s="374">
        <v>405092</v>
      </c>
      <c r="AJ477" s="374"/>
      <c r="AK477" s="374"/>
      <c r="AL477" s="374" t="s">
        <v>214</v>
      </c>
      <c r="AM477" s="374">
        <v>0</v>
      </c>
      <c r="AN477" s="374">
        <v>2</v>
      </c>
      <c r="AO477" s="374">
        <v>200</v>
      </c>
      <c r="AP477" s="374"/>
      <c r="AQ477" s="374" t="s">
        <v>1180</v>
      </c>
      <c r="AR477" s="374" t="s">
        <v>1129</v>
      </c>
      <c r="AS477" s="374" t="s">
        <v>1130</v>
      </c>
      <c r="AT477" s="374" t="s">
        <v>1131</v>
      </c>
      <c r="AU477" s="374" t="s">
        <v>1055</v>
      </c>
      <c r="AV477" s="374" t="s">
        <v>1113</v>
      </c>
      <c r="AW477" s="374" t="s">
        <v>1114</v>
      </c>
      <c r="AX477" s="374" t="s">
        <v>195</v>
      </c>
      <c r="BB477"/>
      <c r="BC477" t="s">
        <v>1347</v>
      </c>
      <c r="BD477" s="428" t="s">
        <v>2442</v>
      </c>
    </row>
    <row r="478" spans="3:56" x14ac:dyDescent="0.3">
      <c r="C478" s="374" t="s">
        <v>188</v>
      </c>
      <c r="D478" s="374">
        <v>4.0999999999999996</v>
      </c>
      <c r="E478" s="374">
        <v>20150204</v>
      </c>
      <c r="F478" s="374" t="s">
        <v>1047</v>
      </c>
      <c r="G478" s="374" t="s">
        <v>1047</v>
      </c>
      <c r="H478" s="374">
        <v>3</v>
      </c>
      <c r="I478" s="374">
        <v>186346</v>
      </c>
      <c r="J478" s="374">
        <v>12</v>
      </c>
      <c r="K478" s="374"/>
      <c r="L478" s="374"/>
      <c r="M478" s="374"/>
      <c r="N478" s="374"/>
      <c r="O478" s="374">
        <v>1</v>
      </c>
      <c r="P478" s="374">
        <v>3</v>
      </c>
      <c r="Q478" s="374">
        <v>2007</v>
      </c>
      <c r="R478" s="374">
        <v>20080528</v>
      </c>
      <c r="S478" s="374">
        <v>20080528</v>
      </c>
      <c r="T478" s="374" t="s">
        <v>1126</v>
      </c>
      <c r="U478" s="374" t="s">
        <v>1127</v>
      </c>
      <c r="V478" s="374" t="s">
        <v>1128</v>
      </c>
      <c r="W478" s="374" t="s">
        <v>191</v>
      </c>
      <c r="X478" s="374" t="s">
        <v>192</v>
      </c>
      <c r="Y478" s="374" t="s">
        <v>193</v>
      </c>
      <c r="Z478" s="374"/>
      <c r="AA478" s="374">
        <v>5.47</v>
      </c>
      <c r="AB478" s="374"/>
      <c r="AC478" s="374" t="s">
        <v>195</v>
      </c>
      <c r="AD478" s="374">
        <v>5000</v>
      </c>
      <c r="AE478" s="374">
        <v>28120</v>
      </c>
      <c r="AF478" s="374"/>
      <c r="AG478" s="374"/>
      <c r="AH478" s="374">
        <v>0</v>
      </c>
      <c r="AI478" s="374">
        <v>442329</v>
      </c>
      <c r="AJ478" s="374"/>
      <c r="AK478" s="374"/>
      <c r="AL478" s="374" t="s">
        <v>214</v>
      </c>
      <c r="AM478" s="374">
        <v>0</v>
      </c>
      <c r="AN478" s="374">
        <v>3</v>
      </c>
      <c r="AO478" s="374">
        <v>300</v>
      </c>
      <c r="AP478" s="374"/>
      <c r="AQ478" s="374" t="s">
        <v>1181</v>
      </c>
      <c r="AR478" s="374" t="s">
        <v>1129</v>
      </c>
      <c r="AS478" s="374" t="s">
        <v>1130</v>
      </c>
      <c r="AT478" s="374" t="s">
        <v>1131</v>
      </c>
      <c r="AU478" s="374" t="s">
        <v>1055</v>
      </c>
      <c r="AV478" s="374" t="s">
        <v>1113</v>
      </c>
      <c r="AW478" s="374" t="s">
        <v>1114</v>
      </c>
      <c r="AX478" s="374" t="s">
        <v>195</v>
      </c>
      <c r="BB478"/>
      <c r="BC478" t="s">
        <v>1347</v>
      </c>
      <c r="BD478" s="428" t="s">
        <v>2447</v>
      </c>
    </row>
    <row r="479" spans="3:56" x14ac:dyDescent="0.3">
      <c r="C479" s="374" t="s">
        <v>188</v>
      </c>
      <c r="D479" s="374">
        <v>4.0999999999999996</v>
      </c>
      <c r="E479" s="374">
        <v>20150204</v>
      </c>
      <c r="F479" s="374" t="s">
        <v>1047</v>
      </c>
      <c r="G479" s="374" t="s">
        <v>1047</v>
      </c>
      <c r="H479" s="374">
        <v>3</v>
      </c>
      <c r="I479" s="374">
        <v>186347</v>
      </c>
      <c r="J479" s="374">
        <v>12</v>
      </c>
      <c r="K479" s="374"/>
      <c r="L479" s="374"/>
      <c r="M479" s="374"/>
      <c r="N479" s="374"/>
      <c r="O479" s="374">
        <v>1</v>
      </c>
      <c r="P479" s="374">
        <v>3</v>
      </c>
      <c r="Q479" s="374">
        <v>2007</v>
      </c>
      <c r="R479" s="374">
        <v>20080528</v>
      </c>
      <c r="S479" s="374">
        <v>20080528</v>
      </c>
      <c r="T479" s="374" t="s">
        <v>1126</v>
      </c>
      <c r="U479" s="374" t="s">
        <v>1127</v>
      </c>
      <c r="V479" s="374" t="s">
        <v>1128</v>
      </c>
      <c r="W479" s="374" t="s">
        <v>191</v>
      </c>
      <c r="X479" s="374" t="s">
        <v>192</v>
      </c>
      <c r="Y479" s="374" t="s">
        <v>193</v>
      </c>
      <c r="Z479" s="374"/>
      <c r="AA479" s="374">
        <v>5.47</v>
      </c>
      <c r="AB479" s="374"/>
      <c r="AC479" s="374" t="s">
        <v>195</v>
      </c>
      <c r="AD479" s="374">
        <v>5000</v>
      </c>
      <c r="AE479" s="374">
        <v>28656</v>
      </c>
      <c r="AF479" s="374"/>
      <c r="AG479" s="374"/>
      <c r="AH479" s="374">
        <v>0</v>
      </c>
      <c r="AI479" s="374">
        <v>457617</v>
      </c>
      <c r="AJ479" s="374">
        <v>5000</v>
      </c>
      <c r="AK479" s="374">
        <v>436</v>
      </c>
      <c r="AL479" s="374" t="s">
        <v>214</v>
      </c>
      <c r="AM479" s="374">
        <v>1.4999999999999999E-2</v>
      </c>
      <c r="AN479" s="374">
        <v>2</v>
      </c>
      <c r="AO479" s="374">
        <v>200</v>
      </c>
      <c r="AP479" s="374"/>
      <c r="AQ479" s="374" t="s">
        <v>1182</v>
      </c>
      <c r="AR479" s="374" t="s">
        <v>1129</v>
      </c>
      <c r="AS479" s="374" t="s">
        <v>1130</v>
      </c>
      <c r="AT479" s="374" t="s">
        <v>1131</v>
      </c>
      <c r="AU479" s="374" t="s">
        <v>1055</v>
      </c>
      <c r="AV479" s="374" t="s">
        <v>1113</v>
      </c>
      <c r="AW479" s="374" t="s">
        <v>1114</v>
      </c>
      <c r="AX479" s="374" t="s">
        <v>195</v>
      </c>
      <c r="BB479"/>
      <c r="BC479" t="s">
        <v>1347</v>
      </c>
      <c r="BD479" s="428" t="s">
        <v>2441</v>
      </c>
    </row>
    <row r="480" spans="3:56" x14ac:dyDescent="0.3">
      <c r="C480" s="374" t="s">
        <v>188</v>
      </c>
      <c r="D480" s="374">
        <v>4.0999999999999996</v>
      </c>
      <c r="E480" s="374">
        <v>20150204</v>
      </c>
      <c r="F480" s="374" t="s">
        <v>1047</v>
      </c>
      <c r="G480" s="374" t="s">
        <v>1047</v>
      </c>
      <c r="H480" s="374">
        <v>3</v>
      </c>
      <c r="I480" s="374">
        <v>186348</v>
      </c>
      <c r="J480" s="374">
        <v>12</v>
      </c>
      <c r="K480" s="374"/>
      <c r="L480" s="374"/>
      <c r="M480" s="374"/>
      <c r="N480" s="374"/>
      <c r="O480" s="374">
        <v>1</v>
      </c>
      <c r="P480" s="374">
        <v>3</v>
      </c>
      <c r="Q480" s="374">
        <v>2007</v>
      </c>
      <c r="R480" s="374">
        <v>20080528</v>
      </c>
      <c r="S480" s="374">
        <v>20080528</v>
      </c>
      <c r="T480" s="374" t="s">
        <v>1126</v>
      </c>
      <c r="U480" s="374" t="s">
        <v>1127</v>
      </c>
      <c r="V480" s="374" t="s">
        <v>1128</v>
      </c>
      <c r="W480" s="374" t="s">
        <v>191</v>
      </c>
      <c r="X480" s="374" t="s">
        <v>192</v>
      </c>
      <c r="Y480" s="374" t="s">
        <v>193</v>
      </c>
      <c r="Z480" s="374"/>
      <c r="AA480" s="374">
        <v>5.47</v>
      </c>
      <c r="AB480" s="374"/>
      <c r="AC480" s="374" t="s">
        <v>195</v>
      </c>
      <c r="AD480" s="374">
        <v>5000</v>
      </c>
      <c r="AE480" s="374">
        <v>26393</v>
      </c>
      <c r="AF480" s="374"/>
      <c r="AG480" s="374"/>
      <c r="AH480" s="374">
        <v>0</v>
      </c>
      <c r="AI480" s="374">
        <v>415161</v>
      </c>
      <c r="AJ480" s="374"/>
      <c r="AK480" s="374"/>
      <c r="AL480" s="374" t="s">
        <v>214</v>
      </c>
      <c r="AM480" s="374">
        <v>0</v>
      </c>
      <c r="AN480" s="374">
        <v>5</v>
      </c>
      <c r="AO480" s="374">
        <v>300</v>
      </c>
      <c r="AP480" s="374"/>
      <c r="AQ480" s="374" t="s">
        <v>1183</v>
      </c>
      <c r="AR480" s="374" t="s">
        <v>1129</v>
      </c>
      <c r="AS480" s="374" t="s">
        <v>1130</v>
      </c>
      <c r="AT480" s="374" t="s">
        <v>1131</v>
      </c>
      <c r="AU480" s="374" t="s">
        <v>1055</v>
      </c>
      <c r="AV480" s="374" t="s">
        <v>1113</v>
      </c>
      <c r="AW480" s="374" t="s">
        <v>1114</v>
      </c>
      <c r="AX480" s="374" t="s">
        <v>195</v>
      </c>
      <c r="BB480"/>
      <c r="BC480" t="s">
        <v>1347</v>
      </c>
      <c r="BD480" s="428" t="s">
        <v>2443</v>
      </c>
    </row>
    <row r="481" spans="3:56" x14ac:dyDescent="0.3">
      <c r="C481" s="374" t="s">
        <v>188</v>
      </c>
      <c r="D481" s="374">
        <v>4.0999999999999996</v>
      </c>
      <c r="E481" s="374">
        <v>20150204</v>
      </c>
      <c r="F481" s="374" t="s">
        <v>1047</v>
      </c>
      <c r="G481" s="374" t="s">
        <v>1047</v>
      </c>
      <c r="H481" s="374">
        <v>3</v>
      </c>
      <c r="I481" s="374">
        <v>186349</v>
      </c>
      <c r="J481" s="374">
        <v>12</v>
      </c>
      <c r="K481" s="374"/>
      <c r="L481" s="374"/>
      <c r="M481" s="374"/>
      <c r="N481" s="374"/>
      <c r="O481" s="374">
        <v>1</v>
      </c>
      <c r="P481" s="374">
        <v>3</v>
      </c>
      <c r="Q481" s="374">
        <v>2007</v>
      </c>
      <c r="R481" s="374">
        <v>20080528</v>
      </c>
      <c r="S481" s="374">
        <v>20080528</v>
      </c>
      <c r="T481" s="374" t="s">
        <v>1126</v>
      </c>
      <c r="U481" s="374" t="s">
        <v>1127</v>
      </c>
      <c r="V481" s="374" t="s">
        <v>1128</v>
      </c>
      <c r="W481" s="374" t="s">
        <v>191</v>
      </c>
      <c r="X481" s="374" t="s">
        <v>192</v>
      </c>
      <c r="Y481" s="374" t="s">
        <v>193</v>
      </c>
      <c r="Z481" s="374"/>
      <c r="AA481" s="374">
        <v>5.47</v>
      </c>
      <c r="AB481" s="374"/>
      <c r="AC481" s="374" t="s">
        <v>195</v>
      </c>
      <c r="AD481" s="374">
        <v>5000</v>
      </c>
      <c r="AE481" s="374">
        <v>26370</v>
      </c>
      <c r="AF481" s="374"/>
      <c r="AG481" s="374"/>
      <c r="AH481" s="374">
        <v>0</v>
      </c>
      <c r="AI481" s="374">
        <v>414803</v>
      </c>
      <c r="AJ481" s="374"/>
      <c r="AK481" s="374"/>
      <c r="AL481" s="374" t="s">
        <v>214</v>
      </c>
      <c r="AM481" s="374">
        <v>0</v>
      </c>
      <c r="AN481" s="374">
        <v>2</v>
      </c>
      <c r="AO481" s="374">
        <v>200</v>
      </c>
      <c r="AP481" s="374"/>
      <c r="AQ481" s="374" t="s">
        <v>1184</v>
      </c>
      <c r="AR481" s="374" t="s">
        <v>1129</v>
      </c>
      <c r="AS481" s="374" t="s">
        <v>1130</v>
      </c>
      <c r="AT481" s="374" t="s">
        <v>1131</v>
      </c>
      <c r="AU481" s="374" t="s">
        <v>1055</v>
      </c>
      <c r="AV481" s="374" t="s">
        <v>1113</v>
      </c>
      <c r="AW481" s="374" t="s">
        <v>1114</v>
      </c>
      <c r="AX481" s="374" t="s">
        <v>195</v>
      </c>
      <c r="BB481"/>
      <c r="BC481" t="s">
        <v>1347</v>
      </c>
      <c r="BD481" s="428" t="s">
        <v>2445</v>
      </c>
    </row>
    <row r="482" spans="3:56" x14ac:dyDescent="0.3">
      <c r="C482" s="374" t="s">
        <v>188</v>
      </c>
      <c r="D482" s="374">
        <v>4.0999999999999996</v>
      </c>
      <c r="E482" s="374">
        <v>20150204</v>
      </c>
      <c r="F482" s="374" t="s">
        <v>1047</v>
      </c>
      <c r="G482" s="374" t="s">
        <v>1047</v>
      </c>
      <c r="H482" s="374">
        <v>3</v>
      </c>
      <c r="I482" s="374">
        <v>186350</v>
      </c>
      <c r="J482" s="374">
        <v>12</v>
      </c>
      <c r="K482" s="374"/>
      <c r="L482" s="374"/>
      <c r="M482" s="374"/>
      <c r="N482" s="374"/>
      <c r="O482" s="374">
        <v>1</v>
      </c>
      <c r="P482" s="374">
        <v>3</v>
      </c>
      <c r="Q482" s="374">
        <v>2007</v>
      </c>
      <c r="R482" s="374">
        <v>20080528</v>
      </c>
      <c r="S482" s="374">
        <v>20080528</v>
      </c>
      <c r="T482" s="374" t="s">
        <v>1126</v>
      </c>
      <c r="U482" s="374" t="s">
        <v>1127</v>
      </c>
      <c r="V482" s="374" t="s">
        <v>1128</v>
      </c>
      <c r="W482" s="374" t="s">
        <v>191</v>
      </c>
      <c r="X482" s="374" t="s">
        <v>192</v>
      </c>
      <c r="Y482" s="374" t="s">
        <v>193</v>
      </c>
      <c r="Z482" s="374"/>
      <c r="AA482" s="374">
        <v>5.47</v>
      </c>
      <c r="AB482" s="374"/>
      <c r="AC482" s="374" t="s">
        <v>195</v>
      </c>
      <c r="AD482" s="374">
        <v>5000</v>
      </c>
      <c r="AE482" s="374">
        <v>27849</v>
      </c>
      <c r="AF482" s="374"/>
      <c r="AG482" s="374"/>
      <c r="AH482" s="374">
        <v>0</v>
      </c>
      <c r="AI482" s="374">
        <v>438062</v>
      </c>
      <c r="AJ482" s="374"/>
      <c r="AK482" s="374"/>
      <c r="AL482" s="374" t="s">
        <v>214</v>
      </c>
      <c r="AM482" s="374">
        <v>0</v>
      </c>
      <c r="AN482" s="374">
        <v>3</v>
      </c>
      <c r="AO482" s="374">
        <v>300</v>
      </c>
      <c r="AP482" s="374"/>
      <c r="AQ482" s="374" t="s">
        <v>1185</v>
      </c>
      <c r="AR482" s="374" t="s">
        <v>1129</v>
      </c>
      <c r="AS482" s="374" t="s">
        <v>1130</v>
      </c>
      <c r="AT482" s="374" t="s">
        <v>1131</v>
      </c>
      <c r="AU482" s="374" t="s">
        <v>1055</v>
      </c>
      <c r="AV482" s="374" t="s">
        <v>1113</v>
      </c>
      <c r="AW482" s="374" t="s">
        <v>1114</v>
      </c>
      <c r="AX482" s="374" t="s">
        <v>195</v>
      </c>
      <c r="BB482"/>
      <c r="BC482" t="s">
        <v>1347</v>
      </c>
      <c r="BD482" s="428" t="s">
        <v>1822</v>
      </c>
    </row>
    <row r="483" spans="3:56" x14ac:dyDescent="0.3">
      <c r="C483" s="374" t="s">
        <v>188</v>
      </c>
      <c r="D483" s="374">
        <v>4.0999999999999996</v>
      </c>
      <c r="E483" s="374">
        <v>20150204</v>
      </c>
      <c r="F483" s="374" t="s">
        <v>1047</v>
      </c>
      <c r="G483" s="374" t="s">
        <v>1047</v>
      </c>
      <c r="H483" s="374">
        <v>3</v>
      </c>
      <c r="I483" s="374">
        <v>186351</v>
      </c>
      <c r="J483" s="374">
        <v>12</v>
      </c>
      <c r="K483" s="374"/>
      <c r="L483" s="374"/>
      <c r="M483" s="374"/>
      <c r="N483" s="374"/>
      <c r="O483" s="374">
        <v>1</v>
      </c>
      <c r="P483" s="374">
        <v>3</v>
      </c>
      <c r="Q483" s="374">
        <v>2007</v>
      </c>
      <c r="R483" s="374">
        <v>20080528</v>
      </c>
      <c r="S483" s="374">
        <v>20080528</v>
      </c>
      <c r="T483" s="374" t="s">
        <v>1126</v>
      </c>
      <c r="U483" s="374" t="s">
        <v>1127</v>
      </c>
      <c r="V483" s="374" t="s">
        <v>1128</v>
      </c>
      <c r="W483" s="374" t="s">
        <v>191</v>
      </c>
      <c r="X483" s="374" t="s">
        <v>192</v>
      </c>
      <c r="Y483" s="374" t="s">
        <v>193</v>
      </c>
      <c r="Z483" s="374"/>
      <c r="AA483" s="374">
        <v>5.47</v>
      </c>
      <c r="AB483" s="374"/>
      <c r="AC483" s="374" t="s">
        <v>195</v>
      </c>
      <c r="AD483" s="374">
        <v>5000</v>
      </c>
      <c r="AE483" s="374">
        <v>25185</v>
      </c>
      <c r="AF483" s="374"/>
      <c r="AG483" s="374"/>
      <c r="AH483" s="374">
        <v>0</v>
      </c>
      <c r="AI483" s="374">
        <v>396160</v>
      </c>
      <c r="AJ483" s="374"/>
      <c r="AK483" s="374"/>
      <c r="AL483" s="374" t="s">
        <v>214</v>
      </c>
      <c r="AM483" s="374">
        <v>0</v>
      </c>
      <c r="AN483" s="374">
        <v>5</v>
      </c>
      <c r="AO483" s="374">
        <v>200</v>
      </c>
      <c r="AP483" s="374"/>
      <c r="AQ483" s="374" t="s">
        <v>1186</v>
      </c>
      <c r="AR483" s="374" t="s">
        <v>1129</v>
      </c>
      <c r="AS483" s="374" t="s">
        <v>1130</v>
      </c>
      <c r="AT483" s="374" t="s">
        <v>1131</v>
      </c>
      <c r="AU483" s="374" t="s">
        <v>1055</v>
      </c>
      <c r="AV483" s="374" t="s">
        <v>1113</v>
      </c>
      <c r="AW483" s="374" t="s">
        <v>1114</v>
      </c>
      <c r="AX483" s="374" t="s">
        <v>195</v>
      </c>
      <c r="BB483"/>
      <c r="BC483" t="s">
        <v>1347</v>
      </c>
      <c r="BD483" s="428" t="s">
        <v>1828</v>
      </c>
    </row>
    <row r="484" spans="3:56" x14ac:dyDescent="0.3">
      <c r="C484" s="374" t="s">
        <v>188</v>
      </c>
      <c r="D484" s="374">
        <v>4.0999999999999996</v>
      </c>
      <c r="E484" s="374">
        <v>20150204</v>
      </c>
      <c r="F484" s="374" t="s">
        <v>1047</v>
      </c>
      <c r="G484" s="374" t="s">
        <v>1047</v>
      </c>
      <c r="H484" s="374">
        <v>3</v>
      </c>
      <c r="I484" s="374">
        <v>186352</v>
      </c>
      <c r="J484" s="374">
        <v>12</v>
      </c>
      <c r="K484" s="374"/>
      <c r="L484" s="374"/>
      <c r="M484" s="374"/>
      <c r="N484" s="374"/>
      <c r="O484" s="374">
        <v>1</v>
      </c>
      <c r="P484" s="374">
        <v>2</v>
      </c>
      <c r="Q484" s="374">
        <v>2007</v>
      </c>
      <c r="R484" s="374">
        <v>20080514</v>
      </c>
      <c r="S484" s="374">
        <v>20080515</v>
      </c>
      <c r="T484" s="374" t="s">
        <v>1188</v>
      </c>
      <c r="U484" s="374" t="s">
        <v>1189</v>
      </c>
      <c r="V484" s="374" t="s">
        <v>1190</v>
      </c>
      <c r="W484" s="374" t="s">
        <v>191</v>
      </c>
      <c r="X484" s="374" t="s">
        <v>192</v>
      </c>
      <c r="Y484" s="374" t="s">
        <v>193</v>
      </c>
      <c r="Z484" s="374"/>
      <c r="AA484" s="374">
        <v>5.54</v>
      </c>
      <c r="AB484" s="374">
        <v>78</v>
      </c>
      <c r="AC484" s="374" t="s">
        <v>195</v>
      </c>
      <c r="AD484" s="374">
        <v>5000</v>
      </c>
      <c r="AE484" s="374">
        <v>23944</v>
      </c>
      <c r="AF484" s="374"/>
      <c r="AG484" s="374"/>
      <c r="AH484" s="374">
        <v>0</v>
      </c>
      <c r="AI484" s="374">
        <v>20767</v>
      </c>
      <c r="AJ484" s="374">
        <v>5000</v>
      </c>
      <c r="AK484" s="374">
        <v>741</v>
      </c>
      <c r="AL484" s="374"/>
      <c r="AM484" s="374">
        <v>0.03</v>
      </c>
      <c r="AN484" s="374">
        <v>30</v>
      </c>
      <c r="AO484" s="374">
        <v>100</v>
      </c>
      <c r="AP484" s="374"/>
      <c r="AQ484" s="374" t="s">
        <v>1216</v>
      </c>
      <c r="AR484" s="374" t="s">
        <v>1191</v>
      </c>
      <c r="AS484" s="374" t="s">
        <v>1192</v>
      </c>
      <c r="AT484" s="374" t="s">
        <v>1193</v>
      </c>
      <c r="AU484" s="374" t="s">
        <v>1055</v>
      </c>
      <c r="AV484" s="374" t="s">
        <v>1056</v>
      </c>
      <c r="AW484" s="374" t="s">
        <v>1194</v>
      </c>
      <c r="AX484" s="374" t="s">
        <v>195</v>
      </c>
      <c r="BB484"/>
      <c r="BC484" t="s">
        <v>1347</v>
      </c>
      <c r="BD484" s="428" t="s">
        <v>1829</v>
      </c>
    </row>
    <row r="485" spans="3:56" x14ac:dyDescent="0.3">
      <c r="C485" s="374" t="s">
        <v>188</v>
      </c>
      <c r="D485" s="374">
        <v>4.0999999999999996</v>
      </c>
      <c r="E485" s="374">
        <v>20150204</v>
      </c>
      <c r="F485" s="374" t="s">
        <v>1047</v>
      </c>
      <c r="G485" s="374" t="s">
        <v>1047</v>
      </c>
      <c r="H485" s="374">
        <v>3</v>
      </c>
      <c r="I485" s="374">
        <v>186353</v>
      </c>
      <c r="J485" s="374">
        <v>12</v>
      </c>
      <c r="K485" s="374"/>
      <c r="L485" s="374"/>
      <c r="M485" s="374"/>
      <c r="N485" s="374"/>
      <c r="O485" s="374">
        <v>1</v>
      </c>
      <c r="P485" s="374">
        <v>2</v>
      </c>
      <c r="Q485" s="374">
        <v>2007</v>
      </c>
      <c r="R485" s="374">
        <v>20080514</v>
      </c>
      <c r="S485" s="374">
        <v>20080515</v>
      </c>
      <c r="T485" s="374" t="s">
        <v>1188</v>
      </c>
      <c r="U485" s="374" t="s">
        <v>1189</v>
      </c>
      <c r="V485" s="374" t="s">
        <v>1190</v>
      </c>
      <c r="W485" s="374" t="s">
        <v>191</v>
      </c>
      <c r="X485" s="374" t="s">
        <v>192</v>
      </c>
      <c r="Y485" s="374" t="s">
        <v>193</v>
      </c>
      <c r="Z485" s="374"/>
      <c r="AA485" s="374">
        <v>5.54</v>
      </c>
      <c r="AB485" s="374">
        <v>78</v>
      </c>
      <c r="AC485" s="374" t="s">
        <v>195</v>
      </c>
      <c r="AD485" s="374">
        <v>5000</v>
      </c>
      <c r="AE485" s="374">
        <v>24964</v>
      </c>
      <c r="AF485" s="374"/>
      <c r="AG485" s="374"/>
      <c r="AH485" s="374">
        <v>0</v>
      </c>
      <c r="AI485" s="374">
        <v>21651</v>
      </c>
      <c r="AJ485" s="374">
        <v>5000</v>
      </c>
      <c r="AK485" s="374">
        <v>772</v>
      </c>
      <c r="AL485" s="374"/>
      <c r="AM485" s="374">
        <v>0.03</v>
      </c>
      <c r="AN485" s="374">
        <v>28</v>
      </c>
      <c r="AO485" s="374">
        <v>100</v>
      </c>
      <c r="AP485" s="374"/>
      <c r="AQ485" s="374" t="s">
        <v>1217</v>
      </c>
      <c r="AR485" s="374" t="s">
        <v>1191</v>
      </c>
      <c r="AS485" s="374" t="s">
        <v>1192</v>
      </c>
      <c r="AT485" s="374" t="s">
        <v>1193</v>
      </c>
      <c r="AU485" s="374" t="s">
        <v>1055</v>
      </c>
      <c r="AV485" s="374" t="s">
        <v>1056</v>
      </c>
      <c r="AW485" s="374" t="s">
        <v>1194</v>
      </c>
      <c r="AX485" s="374" t="s">
        <v>195</v>
      </c>
      <c r="BB485"/>
      <c r="BC485" t="s">
        <v>1499</v>
      </c>
      <c r="BD485" s="428" t="s">
        <v>2451</v>
      </c>
    </row>
    <row r="486" spans="3:56" x14ac:dyDescent="0.3">
      <c r="C486" s="374" t="s">
        <v>188</v>
      </c>
      <c r="D486" s="374">
        <v>4.0999999999999996</v>
      </c>
      <c r="E486" s="374">
        <v>20150204</v>
      </c>
      <c r="F486" s="374" t="s">
        <v>1047</v>
      </c>
      <c r="G486" s="374" t="s">
        <v>1047</v>
      </c>
      <c r="H486" s="374">
        <v>3</v>
      </c>
      <c r="I486" s="374">
        <v>186354</v>
      </c>
      <c r="J486" s="374">
        <v>12</v>
      </c>
      <c r="K486" s="374"/>
      <c r="L486" s="374"/>
      <c r="M486" s="374"/>
      <c r="N486" s="374"/>
      <c r="O486" s="374">
        <v>1</v>
      </c>
      <c r="P486" s="374">
        <v>2</v>
      </c>
      <c r="Q486" s="374">
        <v>2007</v>
      </c>
      <c r="R486" s="374">
        <v>20080514</v>
      </c>
      <c r="S486" s="374">
        <v>20080515</v>
      </c>
      <c r="T486" s="374" t="s">
        <v>1188</v>
      </c>
      <c r="U486" s="374" t="s">
        <v>1189</v>
      </c>
      <c r="V486" s="374" t="s">
        <v>1190</v>
      </c>
      <c r="W486" s="374" t="s">
        <v>191</v>
      </c>
      <c r="X486" s="374" t="s">
        <v>192</v>
      </c>
      <c r="Y486" s="374" t="s">
        <v>193</v>
      </c>
      <c r="Z486" s="374"/>
      <c r="AA486" s="374">
        <v>5.54</v>
      </c>
      <c r="AB486" s="374">
        <v>78</v>
      </c>
      <c r="AC486" s="374" t="s">
        <v>195</v>
      </c>
      <c r="AD486" s="374">
        <v>5000</v>
      </c>
      <c r="AE486" s="374">
        <v>24738</v>
      </c>
      <c r="AF486" s="374"/>
      <c r="AG486" s="374"/>
      <c r="AH486" s="374">
        <v>0</v>
      </c>
      <c r="AI486" s="374">
        <v>21455</v>
      </c>
      <c r="AJ486" s="374">
        <v>5000</v>
      </c>
      <c r="AK486" s="374">
        <v>765</v>
      </c>
      <c r="AL486" s="374"/>
      <c r="AM486" s="374">
        <v>0.03</v>
      </c>
      <c r="AN486" s="374">
        <v>27</v>
      </c>
      <c r="AO486" s="374">
        <v>100</v>
      </c>
      <c r="AP486" s="374"/>
      <c r="AQ486" s="374" t="s">
        <v>1218</v>
      </c>
      <c r="AR486" s="374" t="s">
        <v>1191</v>
      </c>
      <c r="AS486" s="374" t="s">
        <v>1192</v>
      </c>
      <c r="AT486" s="374" t="s">
        <v>1193</v>
      </c>
      <c r="AU486" s="374" t="s">
        <v>1055</v>
      </c>
      <c r="AV486" s="374" t="s">
        <v>1056</v>
      </c>
      <c r="AW486" s="374" t="s">
        <v>1194</v>
      </c>
      <c r="AX486" s="374" t="s">
        <v>195</v>
      </c>
      <c r="BB486"/>
      <c r="BC486" t="s">
        <v>1499</v>
      </c>
      <c r="BD486" s="428" t="s">
        <v>2448</v>
      </c>
    </row>
    <row r="487" spans="3:56" x14ac:dyDescent="0.3">
      <c r="C487" s="374" t="s">
        <v>188</v>
      </c>
      <c r="D487" s="374">
        <v>4.0999999999999996</v>
      </c>
      <c r="E487" s="374">
        <v>20150204</v>
      </c>
      <c r="F487" s="374" t="s">
        <v>1047</v>
      </c>
      <c r="G487" s="374" t="s">
        <v>1047</v>
      </c>
      <c r="H487" s="374">
        <v>3</v>
      </c>
      <c r="I487" s="374">
        <v>186355</v>
      </c>
      <c r="J487" s="374">
        <v>12</v>
      </c>
      <c r="K487" s="374"/>
      <c r="L487" s="374"/>
      <c r="M487" s="374"/>
      <c r="N487" s="374"/>
      <c r="O487" s="374">
        <v>1</v>
      </c>
      <c r="P487" s="374">
        <v>2</v>
      </c>
      <c r="Q487" s="374">
        <v>2007</v>
      </c>
      <c r="R487" s="374">
        <v>20080514</v>
      </c>
      <c r="S487" s="374">
        <v>20080515</v>
      </c>
      <c r="T487" s="374" t="s">
        <v>1188</v>
      </c>
      <c r="U487" s="374" t="s">
        <v>1189</v>
      </c>
      <c r="V487" s="374" t="s">
        <v>1190</v>
      </c>
      <c r="W487" s="374" t="s">
        <v>191</v>
      </c>
      <c r="X487" s="374" t="s">
        <v>192</v>
      </c>
      <c r="Y487" s="374" t="s">
        <v>193</v>
      </c>
      <c r="Z487" s="374"/>
      <c r="AA487" s="374">
        <v>5.54</v>
      </c>
      <c r="AB487" s="374">
        <v>78</v>
      </c>
      <c r="AC487" s="374" t="s">
        <v>195</v>
      </c>
      <c r="AD487" s="374">
        <v>5000</v>
      </c>
      <c r="AE487" s="374">
        <v>24667</v>
      </c>
      <c r="AF487" s="374"/>
      <c r="AG487" s="374"/>
      <c r="AH487" s="374">
        <v>0</v>
      </c>
      <c r="AI487" s="374">
        <v>21393</v>
      </c>
      <c r="AJ487" s="374">
        <v>5000</v>
      </c>
      <c r="AK487" s="374">
        <v>763</v>
      </c>
      <c r="AL487" s="374"/>
      <c r="AM487" s="374">
        <v>0.03</v>
      </c>
      <c r="AN487" s="374">
        <v>26</v>
      </c>
      <c r="AO487" s="374">
        <v>100</v>
      </c>
      <c r="AP487" s="374"/>
      <c r="AQ487" s="374" t="s">
        <v>1218</v>
      </c>
      <c r="AR487" s="374" t="s">
        <v>1191</v>
      </c>
      <c r="AS487" s="374" t="s">
        <v>1192</v>
      </c>
      <c r="AT487" s="374" t="s">
        <v>1193</v>
      </c>
      <c r="AU487" s="374" t="s">
        <v>1055</v>
      </c>
      <c r="AV487" s="374" t="s">
        <v>1056</v>
      </c>
      <c r="AW487" s="374" t="s">
        <v>1194</v>
      </c>
      <c r="AX487" s="374" t="s">
        <v>195</v>
      </c>
      <c r="BB487"/>
      <c r="BC487" t="s">
        <v>1499</v>
      </c>
      <c r="BD487" s="428" t="s">
        <v>2645</v>
      </c>
    </row>
    <row r="488" spans="3:56" x14ac:dyDescent="0.3">
      <c r="C488" s="374" t="s">
        <v>188</v>
      </c>
      <c r="D488" s="374">
        <v>4.0999999999999996</v>
      </c>
      <c r="E488" s="374">
        <v>20150204</v>
      </c>
      <c r="F488" s="374" t="s">
        <v>1047</v>
      </c>
      <c r="G488" s="374" t="s">
        <v>1047</v>
      </c>
      <c r="H488" s="374">
        <v>3</v>
      </c>
      <c r="I488" s="374">
        <v>186356</v>
      </c>
      <c r="J488" s="374">
        <v>12</v>
      </c>
      <c r="K488" s="374"/>
      <c r="L488" s="374"/>
      <c r="M488" s="374"/>
      <c r="N488" s="374"/>
      <c r="O488" s="374">
        <v>1</v>
      </c>
      <c r="P488" s="374">
        <v>2</v>
      </c>
      <c r="Q488" s="374">
        <v>2007</v>
      </c>
      <c r="R488" s="374">
        <v>20080514</v>
      </c>
      <c r="S488" s="374">
        <v>20080515</v>
      </c>
      <c r="T488" s="374" t="s">
        <v>1188</v>
      </c>
      <c r="U488" s="374" t="s">
        <v>1189</v>
      </c>
      <c r="V488" s="374" t="s">
        <v>1190</v>
      </c>
      <c r="W488" s="374" t="s">
        <v>191</v>
      </c>
      <c r="X488" s="374" t="s">
        <v>192</v>
      </c>
      <c r="Y488" s="374" t="s">
        <v>193</v>
      </c>
      <c r="Z488" s="374"/>
      <c r="AA488" s="374">
        <v>5.54</v>
      </c>
      <c r="AB488" s="374">
        <v>78</v>
      </c>
      <c r="AC488" s="374" t="s">
        <v>195</v>
      </c>
      <c r="AD488" s="374">
        <v>5000</v>
      </c>
      <c r="AE488" s="374">
        <v>25399</v>
      </c>
      <c r="AF488" s="374"/>
      <c r="AG488" s="374"/>
      <c r="AH488" s="374">
        <v>0</v>
      </c>
      <c r="AI488" s="374">
        <v>22028</v>
      </c>
      <c r="AJ488" s="374">
        <v>5000</v>
      </c>
      <c r="AK488" s="374">
        <v>677</v>
      </c>
      <c r="AL488" s="374"/>
      <c r="AM488" s="374">
        <v>2.5999999999999999E-2</v>
      </c>
      <c r="AN488" s="374">
        <v>24</v>
      </c>
      <c r="AO488" s="374">
        <v>100</v>
      </c>
      <c r="AP488" s="374"/>
      <c r="AQ488" s="374" t="s">
        <v>1218</v>
      </c>
      <c r="AR488" s="374" t="s">
        <v>1191</v>
      </c>
      <c r="AS488" s="374" t="s">
        <v>1192</v>
      </c>
      <c r="AT488" s="374" t="s">
        <v>1193</v>
      </c>
      <c r="AU488" s="374" t="s">
        <v>1055</v>
      </c>
      <c r="AV488" s="374" t="s">
        <v>1056</v>
      </c>
      <c r="AW488" s="374" t="s">
        <v>1194</v>
      </c>
      <c r="AX488" s="374" t="s">
        <v>195</v>
      </c>
      <c r="BB488"/>
      <c r="BC488" t="s">
        <v>1342</v>
      </c>
      <c r="BD488" s="428" t="s">
        <v>2454</v>
      </c>
    </row>
    <row r="489" spans="3:56" x14ac:dyDescent="0.3">
      <c r="C489" s="374" t="s">
        <v>188</v>
      </c>
      <c r="D489" s="374">
        <v>4.0999999999999996</v>
      </c>
      <c r="E489" s="374">
        <v>20150204</v>
      </c>
      <c r="F489" s="374" t="s">
        <v>1047</v>
      </c>
      <c r="G489" s="374" t="s">
        <v>1047</v>
      </c>
      <c r="H489" s="374">
        <v>3</v>
      </c>
      <c r="I489" s="374">
        <v>186357</v>
      </c>
      <c r="J489" s="374">
        <v>12</v>
      </c>
      <c r="K489" s="374"/>
      <c r="L489" s="374"/>
      <c r="M489" s="374"/>
      <c r="N489" s="374"/>
      <c r="O489" s="374">
        <v>1</v>
      </c>
      <c r="P489" s="374">
        <v>2</v>
      </c>
      <c r="Q489" s="374">
        <v>2007</v>
      </c>
      <c r="R489" s="374">
        <v>20080514</v>
      </c>
      <c r="S489" s="374">
        <v>20080515</v>
      </c>
      <c r="T489" s="374" t="s">
        <v>1188</v>
      </c>
      <c r="U489" s="374" t="s">
        <v>1189</v>
      </c>
      <c r="V489" s="374" t="s">
        <v>1190</v>
      </c>
      <c r="W489" s="374" t="s">
        <v>191</v>
      </c>
      <c r="X489" s="374" t="s">
        <v>192</v>
      </c>
      <c r="Y489" s="374" t="s">
        <v>193</v>
      </c>
      <c r="Z489" s="374"/>
      <c r="AA489" s="374">
        <v>5.54</v>
      </c>
      <c r="AB489" s="374">
        <v>78</v>
      </c>
      <c r="AC489" s="374" t="s">
        <v>195</v>
      </c>
      <c r="AD489" s="374">
        <v>5000</v>
      </c>
      <c r="AE489" s="374">
        <v>25057</v>
      </c>
      <c r="AF489" s="374"/>
      <c r="AG489" s="374"/>
      <c r="AH489" s="374">
        <v>0</v>
      </c>
      <c r="AI489" s="374">
        <v>21732</v>
      </c>
      <c r="AJ489" s="374">
        <v>5000</v>
      </c>
      <c r="AK489" s="374">
        <v>511</v>
      </c>
      <c r="AL489" s="374"/>
      <c r="AM489" s="374">
        <v>0.02</v>
      </c>
      <c r="AN489" s="374">
        <v>22</v>
      </c>
      <c r="AO489" s="374">
        <v>100</v>
      </c>
      <c r="AP489" s="374"/>
      <c r="AQ489" s="374" t="s">
        <v>1218</v>
      </c>
      <c r="AR489" s="374" t="s">
        <v>1191</v>
      </c>
      <c r="AS489" s="374" t="s">
        <v>1192</v>
      </c>
      <c r="AT489" s="374" t="s">
        <v>1193</v>
      </c>
      <c r="AU489" s="374" t="s">
        <v>1055</v>
      </c>
      <c r="AV489" s="374" t="s">
        <v>1056</v>
      </c>
      <c r="AW489" s="374" t="s">
        <v>1194</v>
      </c>
      <c r="AX489" s="374" t="s">
        <v>195</v>
      </c>
      <c r="BB489"/>
      <c r="BC489" t="s">
        <v>1342</v>
      </c>
      <c r="BD489" s="428" t="s">
        <v>646</v>
      </c>
    </row>
    <row r="490" spans="3:56" x14ac:dyDescent="0.3">
      <c r="C490" s="374" t="s">
        <v>188</v>
      </c>
      <c r="D490" s="374">
        <v>4.0999999999999996</v>
      </c>
      <c r="E490" s="374">
        <v>20150204</v>
      </c>
      <c r="F490" s="374" t="s">
        <v>1047</v>
      </c>
      <c r="G490" s="374" t="s">
        <v>1047</v>
      </c>
      <c r="H490" s="374">
        <v>3</v>
      </c>
      <c r="I490" s="374">
        <v>186358</v>
      </c>
      <c r="J490" s="374">
        <v>12</v>
      </c>
      <c r="K490" s="374"/>
      <c r="L490" s="374"/>
      <c r="M490" s="374"/>
      <c r="N490" s="374"/>
      <c r="O490" s="374">
        <v>1</v>
      </c>
      <c r="P490" s="374">
        <v>2</v>
      </c>
      <c r="Q490" s="374">
        <v>2007</v>
      </c>
      <c r="R490" s="374">
        <v>20080514</v>
      </c>
      <c r="S490" s="374">
        <v>20080515</v>
      </c>
      <c r="T490" s="374" t="s">
        <v>1188</v>
      </c>
      <c r="U490" s="374" t="s">
        <v>1189</v>
      </c>
      <c r="V490" s="374" t="s">
        <v>1190</v>
      </c>
      <c r="W490" s="374" t="s">
        <v>191</v>
      </c>
      <c r="X490" s="374" t="s">
        <v>192</v>
      </c>
      <c r="Y490" s="374" t="s">
        <v>193</v>
      </c>
      <c r="Z490" s="374"/>
      <c r="AA490" s="374">
        <v>5.54</v>
      </c>
      <c r="AB490" s="374">
        <v>78</v>
      </c>
      <c r="AC490" s="374" t="s">
        <v>195</v>
      </c>
      <c r="AD490" s="374">
        <v>5000</v>
      </c>
      <c r="AE490" s="374">
        <v>24997</v>
      </c>
      <c r="AF490" s="374"/>
      <c r="AG490" s="374"/>
      <c r="AH490" s="374">
        <v>0</v>
      </c>
      <c r="AI490" s="374">
        <v>21680</v>
      </c>
      <c r="AJ490" s="374">
        <v>5000</v>
      </c>
      <c r="AK490" s="374">
        <v>510</v>
      </c>
      <c r="AL490" s="374"/>
      <c r="AM490" s="374">
        <v>0.02</v>
      </c>
      <c r="AN490" s="374">
        <v>20</v>
      </c>
      <c r="AO490" s="374">
        <v>100</v>
      </c>
      <c r="AP490" s="374"/>
      <c r="AQ490" s="374" t="s">
        <v>1218</v>
      </c>
      <c r="AR490" s="374" t="s">
        <v>1191</v>
      </c>
      <c r="AS490" s="374" t="s">
        <v>1192</v>
      </c>
      <c r="AT490" s="374" t="s">
        <v>1193</v>
      </c>
      <c r="AU490" s="374" t="s">
        <v>1055</v>
      </c>
      <c r="AV490" s="374" t="s">
        <v>1056</v>
      </c>
      <c r="AW490" s="374" t="s">
        <v>1194</v>
      </c>
      <c r="AX490" s="374" t="s">
        <v>195</v>
      </c>
      <c r="BB490"/>
      <c r="BC490" t="s">
        <v>1342</v>
      </c>
      <c r="BD490" s="428" t="s">
        <v>2455</v>
      </c>
    </row>
    <row r="491" spans="3:56" x14ac:dyDescent="0.3">
      <c r="C491" s="374" t="s">
        <v>188</v>
      </c>
      <c r="D491" s="374">
        <v>4.0999999999999996</v>
      </c>
      <c r="E491" s="374">
        <v>20150204</v>
      </c>
      <c r="F491" s="374" t="s">
        <v>1047</v>
      </c>
      <c r="G491" s="374" t="s">
        <v>1047</v>
      </c>
      <c r="H491" s="374">
        <v>3</v>
      </c>
      <c r="I491" s="374">
        <v>186359</v>
      </c>
      <c r="J491" s="374">
        <v>12</v>
      </c>
      <c r="K491" s="374"/>
      <c r="L491" s="374"/>
      <c r="M491" s="374"/>
      <c r="N491" s="374"/>
      <c r="O491" s="374">
        <v>1</v>
      </c>
      <c r="P491" s="374">
        <v>2</v>
      </c>
      <c r="Q491" s="374">
        <v>2007</v>
      </c>
      <c r="R491" s="374">
        <v>20080514</v>
      </c>
      <c r="S491" s="374">
        <v>20080515</v>
      </c>
      <c r="T491" s="374" t="s">
        <v>1188</v>
      </c>
      <c r="U491" s="374" t="s">
        <v>1189</v>
      </c>
      <c r="V491" s="374" t="s">
        <v>1190</v>
      </c>
      <c r="W491" s="374" t="s">
        <v>191</v>
      </c>
      <c r="X491" s="374" t="s">
        <v>192</v>
      </c>
      <c r="Y491" s="374" t="s">
        <v>193</v>
      </c>
      <c r="Z491" s="374"/>
      <c r="AA491" s="374">
        <v>5.54</v>
      </c>
      <c r="AB491" s="374">
        <v>78</v>
      </c>
      <c r="AC491" s="374" t="s">
        <v>195</v>
      </c>
      <c r="AD491" s="374">
        <v>5000</v>
      </c>
      <c r="AE491" s="374">
        <v>25015</v>
      </c>
      <c r="AF491" s="374"/>
      <c r="AG491" s="374"/>
      <c r="AH491" s="374">
        <v>0</v>
      </c>
      <c r="AI491" s="374">
        <v>21695</v>
      </c>
      <c r="AJ491" s="374">
        <v>5000</v>
      </c>
      <c r="AK491" s="374">
        <v>511</v>
      </c>
      <c r="AL491" s="374"/>
      <c r="AM491" s="374">
        <v>0.02</v>
      </c>
      <c r="AN491" s="374">
        <v>19</v>
      </c>
      <c r="AO491" s="374">
        <v>100</v>
      </c>
      <c r="AP491" s="374"/>
      <c r="AQ491" s="374" t="s">
        <v>1218</v>
      </c>
      <c r="AR491" s="374" t="s">
        <v>1191</v>
      </c>
      <c r="AS491" s="374" t="s">
        <v>1192</v>
      </c>
      <c r="AT491" s="374" t="s">
        <v>1193</v>
      </c>
      <c r="AU491" s="374" t="s">
        <v>1055</v>
      </c>
      <c r="AV491" s="374" t="s">
        <v>1056</v>
      </c>
      <c r="AW491" s="374" t="s">
        <v>1194</v>
      </c>
      <c r="AX491" s="374" t="s">
        <v>195</v>
      </c>
      <c r="BB491"/>
      <c r="BC491" t="s">
        <v>1342</v>
      </c>
      <c r="BD491" s="428" t="s">
        <v>676</v>
      </c>
    </row>
    <row r="492" spans="3:56" x14ac:dyDescent="0.3">
      <c r="C492" s="374" t="s">
        <v>188</v>
      </c>
      <c r="D492" s="374">
        <v>4.0999999999999996</v>
      </c>
      <c r="E492" s="374">
        <v>20150204</v>
      </c>
      <c r="F492" s="374" t="s">
        <v>1047</v>
      </c>
      <c r="G492" s="374" t="s">
        <v>1047</v>
      </c>
      <c r="H492" s="374">
        <v>3</v>
      </c>
      <c r="I492" s="374">
        <v>186360</v>
      </c>
      <c r="J492" s="374">
        <v>12</v>
      </c>
      <c r="K492" s="374"/>
      <c r="L492" s="374"/>
      <c r="M492" s="374"/>
      <c r="N492" s="374"/>
      <c r="O492" s="374">
        <v>1</v>
      </c>
      <c r="P492" s="374">
        <v>2</v>
      </c>
      <c r="Q492" s="374">
        <v>2007</v>
      </c>
      <c r="R492" s="374">
        <v>20080514</v>
      </c>
      <c r="S492" s="374">
        <v>20080515</v>
      </c>
      <c r="T492" s="374" t="s">
        <v>1188</v>
      </c>
      <c r="U492" s="374" t="s">
        <v>1189</v>
      </c>
      <c r="V492" s="374" t="s">
        <v>1190</v>
      </c>
      <c r="W492" s="374" t="s">
        <v>191</v>
      </c>
      <c r="X492" s="374" t="s">
        <v>192</v>
      </c>
      <c r="Y492" s="374" t="s">
        <v>193</v>
      </c>
      <c r="Z492" s="374"/>
      <c r="AA492" s="374">
        <v>5.54</v>
      </c>
      <c r="AB492" s="374">
        <v>78</v>
      </c>
      <c r="AC492" s="374" t="s">
        <v>195</v>
      </c>
      <c r="AD492" s="374">
        <v>5000</v>
      </c>
      <c r="AE492" s="374">
        <v>25053</v>
      </c>
      <c r="AF492" s="374"/>
      <c r="AG492" s="374"/>
      <c r="AH492" s="374">
        <v>0</v>
      </c>
      <c r="AI492" s="374">
        <v>21728</v>
      </c>
      <c r="AJ492" s="374">
        <v>5000</v>
      </c>
      <c r="AK492" s="374">
        <v>511</v>
      </c>
      <c r="AL492" s="374"/>
      <c r="AM492" s="374">
        <v>0.02</v>
      </c>
      <c r="AN492" s="374">
        <v>18</v>
      </c>
      <c r="AO492" s="374">
        <v>100</v>
      </c>
      <c r="AP492" s="374"/>
      <c r="AQ492" s="374" t="s">
        <v>1218</v>
      </c>
      <c r="AR492" s="374" t="s">
        <v>1191</v>
      </c>
      <c r="AS492" s="374" t="s">
        <v>1192</v>
      </c>
      <c r="AT492" s="374" t="s">
        <v>1193</v>
      </c>
      <c r="AU492" s="374" t="s">
        <v>1055</v>
      </c>
      <c r="AV492" s="374" t="s">
        <v>1056</v>
      </c>
      <c r="AW492" s="374" t="s">
        <v>1194</v>
      </c>
      <c r="AX492" s="374" t="s">
        <v>195</v>
      </c>
      <c r="BB492"/>
      <c r="BC492" t="s">
        <v>1342</v>
      </c>
      <c r="BD492" s="428" t="s">
        <v>2453</v>
      </c>
    </row>
    <row r="493" spans="3:56" x14ac:dyDescent="0.3">
      <c r="C493" s="374" t="s">
        <v>188</v>
      </c>
      <c r="D493" s="374">
        <v>4.0999999999999996</v>
      </c>
      <c r="E493" s="374">
        <v>20150204</v>
      </c>
      <c r="F493" s="374" t="s">
        <v>1047</v>
      </c>
      <c r="G493" s="374" t="s">
        <v>1047</v>
      </c>
      <c r="H493" s="374">
        <v>3</v>
      </c>
      <c r="I493" s="374">
        <v>186361</v>
      </c>
      <c r="J493" s="374">
        <v>12</v>
      </c>
      <c r="K493" s="374"/>
      <c r="L493" s="374"/>
      <c r="M493" s="374"/>
      <c r="N493" s="374"/>
      <c r="O493" s="374">
        <v>1</v>
      </c>
      <c r="P493" s="374">
        <v>2</v>
      </c>
      <c r="Q493" s="374">
        <v>2007</v>
      </c>
      <c r="R493" s="374">
        <v>20080514</v>
      </c>
      <c r="S493" s="374">
        <v>20080515</v>
      </c>
      <c r="T493" s="374" t="s">
        <v>1188</v>
      </c>
      <c r="U493" s="374" t="s">
        <v>1189</v>
      </c>
      <c r="V493" s="374" t="s">
        <v>1190</v>
      </c>
      <c r="W493" s="374" t="s">
        <v>191</v>
      </c>
      <c r="X493" s="374" t="s">
        <v>192</v>
      </c>
      <c r="Y493" s="374" t="s">
        <v>193</v>
      </c>
      <c r="Z493" s="374"/>
      <c r="AA493" s="374">
        <v>5.54</v>
      </c>
      <c r="AB493" s="374">
        <v>78</v>
      </c>
      <c r="AC493" s="374" t="s">
        <v>195</v>
      </c>
      <c r="AD493" s="374">
        <v>5000</v>
      </c>
      <c r="AE493" s="374">
        <v>24994</v>
      </c>
      <c r="AF493" s="374"/>
      <c r="AG493" s="374"/>
      <c r="AH493" s="374">
        <v>0</v>
      </c>
      <c r="AI493" s="374">
        <v>21677</v>
      </c>
      <c r="AJ493" s="374">
        <v>5000</v>
      </c>
      <c r="AK493" s="374">
        <v>510</v>
      </c>
      <c r="AL493" s="374"/>
      <c r="AM493" s="374">
        <v>0.02</v>
      </c>
      <c r="AN493" s="374">
        <v>17</v>
      </c>
      <c r="AO493" s="374">
        <v>100</v>
      </c>
      <c r="AP493" s="374"/>
      <c r="AQ493" s="374" t="s">
        <v>1218</v>
      </c>
      <c r="AR493" s="374" t="s">
        <v>1191</v>
      </c>
      <c r="AS493" s="374" t="s">
        <v>1192</v>
      </c>
      <c r="AT493" s="374" t="s">
        <v>1193</v>
      </c>
      <c r="AU493" s="374" t="s">
        <v>1055</v>
      </c>
      <c r="AV493" s="374" t="s">
        <v>1056</v>
      </c>
      <c r="AW493" s="374" t="s">
        <v>1194</v>
      </c>
      <c r="AX493" s="374" t="s">
        <v>195</v>
      </c>
      <c r="BB493"/>
      <c r="BC493" t="s">
        <v>1342</v>
      </c>
      <c r="BD493" s="428" t="s">
        <v>1807</v>
      </c>
    </row>
    <row r="494" spans="3:56" x14ac:dyDescent="0.3">
      <c r="C494" s="374" t="s">
        <v>188</v>
      </c>
      <c r="D494" s="374">
        <v>4.0999999999999996</v>
      </c>
      <c r="E494" s="374">
        <v>20030219</v>
      </c>
      <c r="F494" s="374" t="s">
        <v>234</v>
      </c>
      <c r="G494" s="374" t="s">
        <v>565</v>
      </c>
      <c r="H494" s="374">
        <v>14</v>
      </c>
      <c r="I494" s="374">
        <v>210002</v>
      </c>
      <c r="J494" s="374">
        <v>12</v>
      </c>
      <c r="K494" s="374"/>
      <c r="L494" s="374"/>
      <c r="M494" s="374"/>
      <c r="N494" s="374"/>
      <c r="O494" s="374">
        <v>1</v>
      </c>
      <c r="P494" s="374">
        <v>3</v>
      </c>
      <c r="Q494" s="374">
        <v>2001</v>
      </c>
      <c r="R494" s="374">
        <v>20020723</v>
      </c>
      <c r="S494" s="374">
        <v>20020723</v>
      </c>
      <c r="T494" s="374" t="s">
        <v>574</v>
      </c>
      <c r="U494" s="374" t="s">
        <v>567</v>
      </c>
      <c r="V494" s="374" t="s">
        <v>568</v>
      </c>
      <c r="W494" s="374" t="s">
        <v>213</v>
      </c>
      <c r="X494" s="374" t="s">
        <v>192</v>
      </c>
      <c r="Y494" s="374" t="s">
        <v>279</v>
      </c>
      <c r="Z494" s="374" t="s">
        <v>237</v>
      </c>
      <c r="AA494" s="374">
        <v>12.89</v>
      </c>
      <c r="AB494" s="374"/>
      <c r="AC494" s="374" t="s">
        <v>195</v>
      </c>
      <c r="AD494" s="374">
        <v>5000</v>
      </c>
      <c r="AE494" s="374">
        <v>18294</v>
      </c>
      <c r="AF494" s="374"/>
      <c r="AG494" s="374"/>
      <c r="AH494" s="374">
        <v>5000</v>
      </c>
      <c r="AI494" s="374">
        <v>1293</v>
      </c>
      <c r="AJ494" s="374"/>
      <c r="AK494" s="374"/>
      <c r="AL494" s="374" t="s">
        <v>214</v>
      </c>
      <c r="AM494" s="374">
        <v>6.6000000000000003E-2</v>
      </c>
      <c r="AN494" s="374">
        <v>27</v>
      </c>
      <c r="AO494" s="374">
        <v>502</v>
      </c>
      <c r="AP494" s="374"/>
      <c r="AQ494" s="374" t="s">
        <v>2558</v>
      </c>
      <c r="AR494" s="374" t="s">
        <v>576</v>
      </c>
      <c r="AS494" s="374" t="s">
        <v>570</v>
      </c>
      <c r="AT494" s="374" t="s">
        <v>571</v>
      </c>
      <c r="AU494" s="374" t="s">
        <v>231</v>
      </c>
      <c r="AV494" s="374" t="s">
        <v>572</v>
      </c>
      <c r="AW494" s="374" t="s">
        <v>573</v>
      </c>
      <c r="AX494" s="374" t="s">
        <v>196</v>
      </c>
      <c r="BB494"/>
      <c r="BC494" t="s">
        <v>1360</v>
      </c>
      <c r="BD494" s="428" t="s">
        <v>2458</v>
      </c>
    </row>
    <row r="495" spans="3:56" x14ac:dyDescent="0.3">
      <c r="C495" s="374" t="s">
        <v>188</v>
      </c>
      <c r="D495" s="374">
        <v>4.0999999999999996</v>
      </c>
      <c r="E495" s="374">
        <v>20150327</v>
      </c>
      <c r="F495" s="374" t="s">
        <v>225</v>
      </c>
      <c r="G495" s="374" t="s">
        <v>225</v>
      </c>
      <c r="H495" s="374">
        <v>4</v>
      </c>
      <c r="I495" s="374">
        <v>210278</v>
      </c>
      <c r="J495" s="374">
        <v>0</v>
      </c>
      <c r="K495" s="374"/>
      <c r="L495" s="374"/>
      <c r="M495" s="374"/>
      <c r="N495" s="374"/>
      <c r="O495" s="374">
        <v>1</v>
      </c>
      <c r="P495" s="374">
        <v>3</v>
      </c>
      <c r="Q495" s="374">
        <v>2007</v>
      </c>
      <c r="R495" s="374">
        <v>20080612</v>
      </c>
      <c r="S495" s="374">
        <v>20080612</v>
      </c>
      <c r="T495" s="374" t="s">
        <v>403</v>
      </c>
      <c r="U495" s="374" t="s">
        <v>404</v>
      </c>
      <c r="V495" s="374" t="s">
        <v>388</v>
      </c>
      <c r="W495" s="374"/>
      <c r="X495" s="374" t="s">
        <v>192</v>
      </c>
      <c r="Y495" s="374"/>
      <c r="Z495" s="374"/>
      <c r="AA495" s="374">
        <v>4.12</v>
      </c>
      <c r="AB495" s="374">
        <v>71</v>
      </c>
      <c r="AC495" s="374"/>
      <c r="AD495" s="374">
        <v>5000</v>
      </c>
      <c r="AE495" s="374">
        <v>209402</v>
      </c>
      <c r="AF495" s="374"/>
      <c r="AG495" s="374"/>
      <c r="AH495" s="374"/>
      <c r="AI495" s="374"/>
      <c r="AJ495" s="374"/>
      <c r="AK495" s="374"/>
      <c r="AL495" s="374"/>
      <c r="AM495" s="374"/>
      <c r="AN495" s="374"/>
      <c r="AO495" s="374"/>
      <c r="AP495" s="374"/>
      <c r="AQ495" s="374" t="s">
        <v>2559</v>
      </c>
      <c r="AR495" s="374" t="s">
        <v>405</v>
      </c>
      <c r="AS495" s="374" t="s">
        <v>406</v>
      </c>
      <c r="AT495" s="374" t="s">
        <v>390</v>
      </c>
      <c r="AU495" s="374" t="s">
        <v>231</v>
      </c>
      <c r="AV495" s="374" t="s">
        <v>392</v>
      </c>
      <c r="AW495" s="374" t="s">
        <v>393</v>
      </c>
      <c r="AX495" s="374" t="s">
        <v>195</v>
      </c>
      <c r="BB495"/>
      <c r="BC495" t="s">
        <v>1360</v>
      </c>
      <c r="BD495" s="428" t="s">
        <v>2456</v>
      </c>
    </row>
    <row r="496" spans="3:56" x14ac:dyDescent="0.3">
      <c r="C496" s="374" t="s">
        <v>188</v>
      </c>
      <c r="D496" s="374">
        <v>4.0999999999999996</v>
      </c>
      <c r="E496" s="374">
        <v>20030219</v>
      </c>
      <c r="F496" s="374" t="s">
        <v>234</v>
      </c>
      <c r="G496" s="374" t="s">
        <v>565</v>
      </c>
      <c r="H496" s="374">
        <v>14</v>
      </c>
      <c r="I496" s="374">
        <v>210331</v>
      </c>
      <c r="J496" s="374">
        <v>12</v>
      </c>
      <c r="K496" s="374"/>
      <c r="L496" s="374"/>
      <c r="M496" s="374"/>
      <c r="N496" s="374"/>
      <c r="O496" s="374">
        <v>1</v>
      </c>
      <c r="P496" s="374">
        <v>3</v>
      </c>
      <c r="Q496" s="374">
        <v>2001</v>
      </c>
      <c r="R496" s="374">
        <v>20020830</v>
      </c>
      <c r="S496" s="374">
        <v>20020830</v>
      </c>
      <c r="T496" s="374" t="s">
        <v>1911</v>
      </c>
      <c r="U496" s="374" t="s">
        <v>1912</v>
      </c>
      <c r="V496" s="374" t="s">
        <v>2547</v>
      </c>
      <c r="W496" s="374" t="s">
        <v>213</v>
      </c>
      <c r="X496" s="374" t="s">
        <v>192</v>
      </c>
      <c r="Y496" s="374" t="s">
        <v>193</v>
      </c>
      <c r="Z496" s="374" t="s">
        <v>194</v>
      </c>
      <c r="AA496" s="374">
        <v>27.16</v>
      </c>
      <c r="AB496" s="374"/>
      <c r="AC496" s="374" t="s">
        <v>195</v>
      </c>
      <c r="AD496" s="374">
        <v>5000</v>
      </c>
      <c r="AE496" s="374">
        <v>39888</v>
      </c>
      <c r="AF496" s="374"/>
      <c r="AG496" s="374"/>
      <c r="AH496" s="374">
        <v>5000</v>
      </c>
      <c r="AI496" s="374">
        <v>1447</v>
      </c>
      <c r="AJ496" s="374">
        <v>0</v>
      </c>
      <c r="AK496" s="374">
        <v>500086</v>
      </c>
      <c r="AL496" s="374" t="s">
        <v>214</v>
      </c>
      <c r="AM496" s="374">
        <v>3.5000000000000003E-2</v>
      </c>
      <c r="AN496" s="374"/>
      <c r="AO496" s="374">
        <v>521</v>
      </c>
      <c r="AP496" s="374"/>
      <c r="AQ496" s="374" t="s">
        <v>2560</v>
      </c>
      <c r="AR496" s="374" t="s">
        <v>1915</v>
      </c>
      <c r="AS496" s="374" t="s">
        <v>1916</v>
      </c>
      <c r="AT496" s="374" t="s">
        <v>2549</v>
      </c>
      <c r="AU496" s="374" t="s">
        <v>231</v>
      </c>
      <c r="AV496" s="374" t="s">
        <v>572</v>
      </c>
      <c r="AW496" s="374" t="s">
        <v>573</v>
      </c>
      <c r="AX496" s="374" t="s">
        <v>196</v>
      </c>
      <c r="BB496"/>
      <c r="BC496" t="s">
        <v>1360</v>
      </c>
      <c r="BD496" s="428" t="s">
        <v>2457</v>
      </c>
    </row>
    <row r="497" spans="3:56" x14ac:dyDescent="0.3">
      <c r="C497" s="374" t="s">
        <v>188</v>
      </c>
      <c r="D497" s="374">
        <v>4.0999999999999996</v>
      </c>
      <c r="E497" s="374">
        <v>20030219</v>
      </c>
      <c r="F497" s="374" t="s">
        <v>234</v>
      </c>
      <c r="G497" s="374" t="s">
        <v>527</v>
      </c>
      <c r="H497" s="374">
        <v>14</v>
      </c>
      <c r="I497" s="374">
        <v>210389</v>
      </c>
      <c r="J497" s="374">
        <v>12</v>
      </c>
      <c r="K497" s="374"/>
      <c r="L497" s="374"/>
      <c r="M497" s="374"/>
      <c r="N497" s="374"/>
      <c r="O497" s="374">
        <v>1</v>
      </c>
      <c r="P497" s="374">
        <v>3</v>
      </c>
      <c r="Q497" s="374">
        <v>2001</v>
      </c>
      <c r="R497" s="374">
        <v>20020611</v>
      </c>
      <c r="S497" s="374">
        <v>20020617</v>
      </c>
      <c r="T497" s="374" t="s">
        <v>528</v>
      </c>
      <c r="U497" s="374" t="s">
        <v>529</v>
      </c>
      <c r="V497" s="374" t="s">
        <v>530</v>
      </c>
      <c r="W497" s="374" t="s">
        <v>213</v>
      </c>
      <c r="X497" s="374" t="s">
        <v>192</v>
      </c>
      <c r="Y497" s="374" t="s">
        <v>279</v>
      </c>
      <c r="Z497" s="374" t="s">
        <v>194</v>
      </c>
      <c r="AA497" s="374">
        <v>7.32</v>
      </c>
      <c r="AB497" s="374"/>
      <c r="AC497" s="374" t="s">
        <v>195</v>
      </c>
      <c r="AD497" s="374">
        <v>5000</v>
      </c>
      <c r="AE497" s="374">
        <v>157639</v>
      </c>
      <c r="AF497" s="374">
        <v>0</v>
      </c>
      <c r="AG497" s="374">
        <v>6625</v>
      </c>
      <c r="AH497" s="374">
        <v>5000</v>
      </c>
      <c r="AI497" s="374">
        <v>14869</v>
      </c>
      <c r="AJ497" s="374">
        <v>0</v>
      </c>
      <c r="AK497" s="374">
        <v>2656</v>
      </c>
      <c r="AL497" s="374" t="s">
        <v>214</v>
      </c>
      <c r="AM497" s="374">
        <v>8.7499999999999994E-2</v>
      </c>
      <c r="AN497" s="374">
        <v>21</v>
      </c>
      <c r="AO497" s="374">
        <v>1440</v>
      </c>
      <c r="AP497" s="374"/>
      <c r="AQ497" s="374"/>
      <c r="AR497" s="374" t="s">
        <v>531</v>
      </c>
      <c r="AS497" s="374" t="s">
        <v>532</v>
      </c>
      <c r="AT497" s="374" t="s">
        <v>531</v>
      </c>
      <c r="AU497" s="374" t="s">
        <v>231</v>
      </c>
      <c r="AV497" s="374" t="s">
        <v>522</v>
      </c>
      <c r="AW497" s="374" t="s">
        <v>533</v>
      </c>
      <c r="AX497" s="374" t="s">
        <v>196</v>
      </c>
      <c r="BB497"/>
      <c r="BC497" t="s">
        <v>1525</v>
      </c>
      <c r="BD497" s="428" t="s">
        <v>2469</v>
      </c>
    </row>
    <row r="498" spans="3:56" x14ac:dyDescent="0.3">
      <c r="C498" s="374" t="s">
        <v>188</v>
      </c>
      <c r="D498" s="374">
        <v>4.0999999999999996</v>
      </c>
      <c r="E498" s="374">
        <v>20030219</v>
      </c>
      <c r="F498" s="374" t="s">
        <v>234</v>
      </c>
      <c r="G498" s="374" t="s">
        <v>565</v>
      </c>
      <c r="H498" s="374">
        <v>14</v>
      </c>
      <c r="I498" s="374">
        <v>210393</v>
      </c>
      <c r="J498" s="374">
        <v>12</v>
      </c>
      <c r="K498" s="374"/>
      <c r="L498" s="374"/>
      <c r="M498" s="374"/>
      <c r="N498" s="374"/>
      <c r="O498" s="374">
        <v>1</v>
      </c>
      <c r="P498" s="374">
        <v>3</v>
      </c>
      <c r="Q498" s="374">
        <v>2001</v>
      </c>
      <c r="R498" s="374">
        <v>20020723</v>
      </c>
      <c r="S498" s="374">
        <v>20020723</v>
      </c>
      <c r="T498" s="374" t="s">
        <v>574</v>
      </c>
      <c r="U498" s="374" t="s">
        <v>567</v>
      </c>
      <c r="V498" s="374" t="s">
        <v>568</v>
      </c>
      <c r="W498" s="374" t="s">
        <v>213</v>
      </c>
      <c r="X498" s="374" t="s">
        <v>192</v>
      </c>
      <c r="Y498" s="374" t="s">
        <v>279</v>
      </c>
      <c r="Z498" s="374" t="s">
        <v>237</v>
      </c>
      <c r="AA498" s="374">
        <v>12.89</v>
      </c>
      <c r="AB498" s="374"/>
      <c r="AC498" s="374" t="s">
        <v>195</v>
      </c>
      <c r="AD498" s="374">
        <v>5000</v>
      </c>
      <c r="AE498" s="374">
        <v>185957</v>
      </c>
      <c r="AF498" s="374"/>
      <c r="AG498" s="374"/>
      <c r="AH498" s="374">
        <v>5000</v>
      </c>
      <c r="AI498" s="374">
        <v>13140</v>
      </c>
      <c r="AJ498" s="374">
        <v>0</v>
      </c>
      <c r="AK498" s="374">
        <v>16207</v>
      </c>
      <c r="AL498" s="374" t="s">
        <v>214</v>
      </c>
      <c r="AM498" s="374">
        <v>6.6000000000000003E-2</v>
      </c>
      <c r="AN498" s="374">
        <v>27</v>
      </c>
      <c r="AO498" s="374">
        <v>502</v>
      </c>
      <c r="AP498" s="374"/>
      <c r="AQ498" s="374" t="s">
        <v>2561</v>
      </c>
      <c r="AR498" s="374" t="s">
        <v>576</v>
      </c>
      <c r="AS498" s="374" t="s">
        <v>570</v>
      </c>
      <c r="AT498" s="374" t="s">
        <v>571</v>
      </c>
      <c r="AU498" s="374" t="s">
        <v>231</v>
      </c>
      <c r="AV498" s="374" t="s">
        <v>572</v>
      </c>
      <c r="AW498" s="374" t="s">
        <v>573</v>
      </c>
      <c r="AX498" s="374" t="s">
        <v>196</v>
      </c>
      <c r="BB498"/>
      <c r="BC498" t="s">
        <v>1525</v>
      </c>
      <c r="BD498" s="428" t="s">
        <v>2466</v>
      </c>
    </row>
    <row r="499" spans="3:56" x14ac:dyDescent="0.3">
      <c r="C499" s="374" t="s">
        <v>188</v>
      </c>
      <c r="D499" s="374">
        <v>4.0999999999999996</v>
      </c>
      <c r="E499" s="374">
        <v>20040126</v>
      </c>
      <c r="F499" s="374" t="s">
        <v>234</v>
      </c>
      <c r="G499" s="374" t="s">
        <v>527</v>
      </c>
      <c r="H499" s="374">
        <v>14</v>
      </c>
      <c r="I499" s="374">
        <v>210480</v>
      </c>
      <c r="J499" s="374">
        <v>12</v>
      </c>
      <c r="K499" s="374"/>
      <c r="L499" s="374"/>
      <c r="M499" s="374"/>
      <c r="N499" s="374"/>
      <c r="O499" s="374">
        <v>1</v>
      </c>
      <c r="P499" s="374">
        <v>3</v>
      </c>
      <c r="Q499" s="374">
        <v>2002</v>
      </c>
      <c r="R499" s="374">
        <v>20030605</v>
      </c>
      <c r="S499" s="374">
        <v>20030609</v>
      </c>
      <c r="T499" s="374" t="s">
        <v>528</v>
      </c>
      <c r="U499" s="374" t="s">
        <v>529</v>
      </c>
      <c r="V499" s="374" t="s">
        <v>530</v>
      </c>
      <c r="W499" s="374" t="s">
        <v>213</v>
      </c>
      <c r="X499" s="374" t="s">
        <v>192</v>
      </c>
      <c r="Y499" s="374" t="s">
        <v>279</v>
      </c>
      <c r="Z499" s="374" t="s">
        <v>194</v>
      </c>
      <c r="AA499" s="374">
        <v>6.48</v>
      </c>
      <c r="AB499" s="374"/>
      <c r="AC499" s="374" t="s">
        <v>195</v>
      </c>
      <c r="AD499" s="374">
        <v>5000</v>
      </c>
      <c r="AE499" s="374">
        <v>203669</v>
      </c>
      <c r="AF499" s="374">
        <v>0</v>
      </c>
      <c r="AG499" s="374">
        <v>397</v>
      </c>
      <c r="AH499" s="374">
        <v>5000</v>
      </c>
      <c r="AI499" s="374">
        <v>5125</v>
      </c>
      <c r="AJ499" s="374">
        <v>0</v>
      </c>
      <c r="AK499" s="374">
        <v>13146</v>
      </c>
      <c r="AL499" s="374" t="s">
        <v>214</v>
      </c>
      <c r="AM499" s="374">
        <v>2.4500000000000001E-2</v>
      </c>
      <c r="AN499" s="374">
        <v>10</v>
      </c>
      <c r="AO499" s="374">
        <v>531</v>
      </c>
      <c r="AP499" s="374"/>
      <c r="AQ499" s="374"/>
      <c r="AR499" s="374" t="s">
        <v>531</v>
      </c>
      <c r="AS499" s="374" t="s">
        <v>532</v>
      </c>
      <c r="AT499" s="374" t="s">
        <v>531</v>
      </c>
      <c r="AU499" s="374" t="s">
        <v>231</v>
      </c>
      <c r="AV499" s="374" t="s">
        <v>522</v>
      </c>
      <c r="AW499" s="374" t="s">
        <v>533</v>
      </c>
      <c r="AX499" s="374" t="s">
        <v>196</v>
      </c>
      <c r="BB499"/>
      <c r="BC499" t="s">
        <v>1525</v>
      </c>
      <c r="BD499" s="428" t="s">
        <v>2465</v>
      </c>
    </row>
    <row r="500" spans="3:56" x14ac:dyDescent="0.3">
      <c r="C500" s="374" t="s">
        <v>188</v>
      </c>
      <c r="D500" s="374">
        <v>4.0999999999999996</v>
      </c>
      <c r="E500" s="374">
        <v>20040126</v>
      </c>
      <c r="F500" s="374" t="s">
        <v>234</v>
      </c>
      <c r="G500" s="374" t="s">
        <v>565</v>
      </c>
      <c r="H500" s="374">
        <v>14</v>
      </c>
      <c r="I500" s="374">
        <v>210481</v>
      </c>
      <c r="J500" s="374">
        <v>12</v>
      </c>
      <c r="K500" s="374"/>
      <c r="L500" s="374"/>
      <c r="M500" s="374"/>
      <c r="N500" s="374"/>
      <c r="O500" s="374">
        <v>1</v>
      </c>
      <c r="P500" s="374">
        <v>3</v>
      </c>
      <c r="Q500" s="374">
        <v>2002</v>
      </c>
      <c r="R500" s="374">
        <v>20030718</v>
      </c>
      <c r="S500" s="374">
        <v>20030718</v>
      </c>
      <c r="T500" s="374" t="s">
        <v>574</v>
      </c>
      <c r="U500" s="374" t="s">
        <v>567</v>
      </c>
      <c r="V500" s="374" t="s">
        <v>568</v>
      </c>
      <c r="W500" s="374" t="s">
        <v>213</v>
      </c>
      <c r="X500" s="374" t="s">
        <v>192</v>
      </c>
      <c r="Y500" s="374" t="s">
        <v>279</v>
      </c>
      <c r="Z500" s="374" t="s">
        <v>237</v>
      </c>
      <c r="AA500" s="374">
        <v>9.69</v>
      </c>
      <c r="AB500" s="374"/>
      <c r="AC500" s="374" t="s">
        <v>195</v>
      </c>
      <c r="AD500" s="374">
        <v>5000</v>
      </c>
      <c r="AE500" s="374">
        <v>181046</v>
      </c>
      <c r="AF500" s="374"/>
      <c r="AG500" s="374"/>
      <c r="AH500" s="374">
        <v>5000</v>
      </c>
      <c r="AI500" s="374">
        <v>18564</v>
      </c>
      <c r="AJ500" s="374">
        <v>0</v>
      </c>
      <c r="AK500" s="374">
        <v>78894</v>
      </c>
      <c r="AL500" s="374" t="s">
        <v>214</v>
      </c>
      <c r="AM500" s="374">
        <v>9.2700000000000005E-2</v>
      </c>
      <c r="AN500" s="374"/>
      <c r="AO500" s="374">
        <v>507</v>
      </c>
      <c r="AP500" s="374"/>
      <c r="AQ500" s="374"/>
      <c r="AR500" s="374" t="s">
        <v>576</v>
      </c>
      <c r="AS500" s="374" t="s">
        <v>570</v>
      </c>
      <c r="AT500" s="374" t="s">
        <v>571</v>
      </c>
      <c r="AU500" s="374" t="s">
        <v>231</v>
      </c>
      <c r="AV500" s="374" t="s">
        <v>572</v>
      </c>
      <c r="AW500" s="374" t="s">
        <v>573</v>
      </c>
      <c r="AX500" s="374" t="s">
        <v>196</v>
      </c>
      <c r="BB500"/>
      <c r="BC500" t="s">
        <v>1525</v>
      </c>
      <c r="BD500" s="428" t="s">
        <v>2470</v>
      </c>
    </row>
    <row r="501" spans="3:56" x14ac:dyDescent="0.3">
      <c r="C501" s="374" t="s">
        <v>188</v>
      </c>
      <c r="D501" s="374">
        <v>4.0999999999999996</v>
      </c>
      <c r="E501" s="374">
        <v>20050106</v>
      </c>
      <c r="F501" s="374" t="s">
        <v>234</v>
      </c>
      <c r="G501" s="374" t="s">
        <v>565</v>
      </c>
      <c r="H501" s="374">
        <v>14</v>
      </c>
      <c r="I501" s="374">
        <v>210501</v>
      </c>
      <c r="J501" s="374">
        <v>13</v>
      </c>
      <c r="K501" s="374"/>
      <c r="L501" s="374"/>
      <c r="M501" s="374"/>
      <c r="N501" s="374"/>
      <c r="O501" s="374">
        <v>1</v>
      </c>
      <c r="P501" s="374">
        <v>3</v>
      </c>
      <c r="Q501" s="374">
        <v>2003</v>
      </c>
      <c r="R501" s="374">
        <v>20040811</v>
      </c>
      <c r="S501" s="374">
        <v>20040811</v>
      </c>
      <c r="T501" s="374" t="s">
        <v>1911</v>
      </c>
      <c r="U501" s="374" t="s">
        <v>1912</v>
      </c>
      <c r="V501" s="374" t="s">
        <v>2547</v>
      </c>
      <c r="W501" s="374" t="s">
        <v>213</v>
      </c>
      <c r="X501" s="374" t="s">
        <v>192</v>
      </c>
      <c r="Y501" s="374" t="s">
        <v>193</v>
      </c>
      <c r="Z501" s="374" t="s">
        <v>194</v>
      </c>
      <c r="AA501" s="374">
        <v>24.92</v>
      </c>
      <c r="AB501" s="374"/>
      <c r="AC501" s="374" t="s">
        <v>195</v>
      </c>
      <c r="AD501" s="374">
        <v>5000</v>
      </c>
      <c r="AE501" s="374">
        <v>31661</v>
      </c>
      <c r="AF501" s="374">
        <v>0</v>
      </c>
      <c r="AG501" s="374">
        <v>4303</v>
      </c>
      <c r="AH501" s="374">
        <v>5000</v>
      </c>
      <c r="AI501" s="374">
        <v>4465</v>
      </c>
      <c r="AJ501" s="374">
        <v>0</v>
      </c>
      <c r="AK501" s="374">
        <v>494179</v>
      </c>
      <c r="AL501" s="374" t="s">
        <v>196</v>
      </c>
      <c r="AM501" s="374">
        <v>0.114</v>
      </c>
      <c r="AN501" s="374">
        <v>28</v>
      </c>
      <c r="AO501" s="374">
        <v>500</v>
      </c>
      <c r="AP501" s="374"/>
      <c r="AQ501" s="374"/>
      <c r="AR501" s="374" t="s">
        <v>1915</v>
      </c>
      <c r="AS501" s="374" t="s">
        <v>1916</v>
      </c>
      <c r="AT501" s="374" t="s">
        <v>2549</v>
      </c>
      <c r="AU501" s="374" t="s">
        <v>231</v>
      </c>
      <c r="AV501" s="374" t="s">
        <v>572</v>
      </c>
      <c r="AW501" s="374" t="s">
        <v>573</v>
      </c>
      <c r="AX501" s="374" t="s">
        <v>196</v>
      </c>
      <c r="BB501"/>
      <c r="BC501" t="s">
        <v>1525</v>
      </c>
      <c r="BD501" s="428" t="s">
        <v>2472</v>
      </c>
    </row>
    <row r="502" spans="3:56" x14ac:dyDescent="0.3">
      <c r="C502" s="374" t="s">
        <v>188</v>
      </c>
      <c r="D502" s="374">
        <v>4.0999999999999996</v>
      </c>
      <c r="E502" s="374">
        <v>20050106</v>
      </c>
      <c r="F502" s="374" t="s">
        <v>234</v>
      </c>
      <c r="G502" s="374" t="s">
        <v>527</v>
      </c>
      <c r="H502" s="374">
        <v>14</v>
      </c>
      <c r="I502" s="374">
        <v>210543</v>
      </c>
      <c r="J502" s="374">
        <v>12</v>
      </c>
      <c r="K502" s="374"/>
      <c r="L502" s="374"/>
      <c r="M502" s="374"/>
      <c r="N502" s="374"/>
      <c r="O502" s="374">
        <v>1</v>
      </c>
      <c r="P502" s="374">
        <v>3</v>
      </c>
      <c r="Q502" s="374">
        <v>2003</v>
      </c>
      <c r="R502" s="374">
        <v>20040607</v>
      </c>
      <c r="S502" s="374">
        <v>20040623</v>
      </c>
      <c r="T502" s="374" t="s">
        <v>528</v>
      </c>
      <c r="U502" s="374" t="s">
        <v>529</v>
      </c>
      <c r="V502" s="374" t="s">
        <v>530</v>
      </c>
      <c r="W502" s="374" t="s">
        <v>213</v>
      </c>
      <c r="X502" s="374" t="s">
        <v>192</v>
      </c>
      <c r="Y502" s="374" t="s">
        <v>279</v>
      </c>
      <c r="Z502" s="374" t="s">
        <v>237</v>
      </c>
      <c r="AA502" s="374">
        <v>6.06</v>
      </c>
      <c r="AB502" s="374"/>
      <c r="AC502" s="374" t="s">
        <v>195</v>
      </c>
      <c r="AD502" s="374">
        <v>5000</v>
      </c>
      <c r="AE502" s="374">
        <v>182174</v>
      </c>
      <c r="AF502" s="374">
        <v>0</v>
      </c>
      <c r="AG502" s="374">
        <v>7757</v>
      </c>
      <c r="AH502" s="374">
        <v>5000</v>
      </c>
      <c r="AI502" s="374">
        <v>11511</v>
      </c>
      <c r="AJ502" s="374">
        <v>0</v>
      </c>
      <c r="AK502" s="374">
        <v>2288</v>
      </c>
      <c r="AL502" s="374" t="s">
        <v>214</v>
      </c>
      <c r="AM502" s="374">
        <v>5.7099999999999998E-2</v>
      </c>
      <c r="AN502" s="374">
        <v>24</v>
      </c>
      <c r="AO502" s="374">
        <v>805</v>
      </c>
      <c r="AP502" s="374"/>
      <c r="AQ502" s="374"/>
      <c r="AR502" s="374" t="s">
        <v>531</v>
      </c>
      <c r="AS502" s="374" t="s">
        <v>532</v>
      </c>
      <c r="AT502" s="374" t="s">
        <v>531</v>
      </c>
      <c r="AU502" s="374" t="s">
        <v>231</v>
      </c>
      <c r="AV502" s="374" t="s">
        <v>522</v>
      </c>
      <c r="AW502" s="374" t="s">
        <v>533</v>
      </c>
      <c r="AX502" s="374" t="s">
        <v>196</v>
      </c>
      <c r="BB502"/>
      <c r="BC502" t="s">
        <v>1525</v>
      </c>
      <c r="BD502" s="428" t="s">
        <v>2471</v>
      </c>
    </row>
    <row r="503" spans="3:56" x14ac:dyDescent="0.3">
      <c r="C503" s="374" t="s">
        <v>188</v>
      </c>
      <c r="D503" s="374">
        <v>4.0999999999999996</v>
      </c>
      <c r="E503" s="374">
        <v>20051207</v>
      </c>
      <c r="F503" s="374" t="s">
        <v>234</v>
      </c>
      <c r="G503" s="374" t="s">
        <v>565</v>
      </c>
      <c r="H503" s="374">
        <v>14</v>
      </c>
      <c r="I503" s="374">
        <v>210545</v>
      </c>
      <c r="J503" s="374">
        <v>12</v>
      </c>
      <c r="K503" s="374"/>
      <c r="L503" s="374"/>
      <c r="M503" s="374"/>
      <c r="N503" s="374"/>
      <c r="O503" s="374">
        <v>1</v>
      </c>
      <c r="P503" s="374">
        <v>3</v>
      </c>
      <c r="Q503" s="374">
        <v>2003</v>
      </c>
      <c r="R503" s="374">
        <v>20040720</v>
      </c>
      <c r="S503" s="374">
        <v>20040720</v>
      </c>
      <c r="T503" s="374" t="s">
        <v>574</v>
      </c>
      <c r="U503" s="374" t="s">
        <v>567</v>
      </c>
      <c r="V503" s="374" t="s">
        <v>568</v>
      </c>
      <c r="W503" s="374" t="s">
        <v>213</v>
      </c>
      <c r="X503" s="374" t="s">
        <v>192</v>
      </c>
      <c r="Y503" s="374" t="s">
        <v>279</v>
      </c>
      <c r="Z503" s="374" t="s">
        <v>194</v>
      </c>
      <c r="AA503" s="374">
        <v>11.69</v>
      </c>
      <c r="AB503" s="374"/>
      <c r="AC503" s="374" t="s">
        <v>195</v>
      </c>
      <c r="AD503" s="374">
        <v>5000</v>
      </c>
      <c r="AE503" s="374">
        <v>206096</v>
      </c>
      <c r="AF503" s="374">
        <v>0</v>
      </c>
      <c r="AG503" s="374">
        <v>7003</v>
      </c>
      <c r="AH503" s="374">
        <v>5000</v>
      </c>
      <c r="AI503" s="374">
        <v>4530</v>
      </c>
      <c r="AJ503" s="374">
        <v>0</v>
      </c>
      <c r="AK503" s="374">
        <v>1226</v>
      </c>
      <c r="AL503" s="374" t="s">
        <v>214</v>
      </c>
      <c r="AM503" s="374">
        <v>2.63E-2</v>
      </c>
      <c r="AN503" s="374">
        <v>49</v>
      </c>
      <c r="AO503" s="374">
        <v>531</v>
      </c>
      <c r="AP503" s="374"/>
      <c r="AQ503" s="374" t="s">
        <v>2592</v>
      </c>
      <c r="AR503" s="374" t="s">
        <v>576</v>
      </c>
      <c r="AS503" s="374" t="s">
        <v>570</v>
      </c>
      <c r="AT503" s="374" t="s">
        <v>571</v>
      </c>
      <c r="AU503" s="374" t="s">
        <v>231</v>
      </c>
      <c r="AV503" s="374" t="s">
        <v>572</v>
      </c>
      <c r="AW503" s="374" t="s">
        <v>573</v>
      </c>
      <c r="AX503" s="374" t="s">
        <v>196</v>
      </c>
      <c r="BB503"/>
      <c r="BC503" t="s">
        <v>1525</v>
      </c>
      <c r="BD503" s="428" t="s">
        <v>2461</v>
      </c>
    </row>
    <row r="504" spans="3:56" x14ac:dyDescent="0.3">
      <c r="C504" s="374" t="s">
        <v>188</v>
      </c>
      <c r="D504" s="374">
        <v>4.0999999999999996</v>
      </c>
      <c r="E504" s="374">
        <v>20050106</v>
      </c>
      <c r="F504" s="374" t="s">
        <v>234</v>
      </c>
      <c r="G504" s="374" t="s">
        <v>527</v>
      </c>
      <c r="H504" s="374">
        <v>14</v>
      </c>
      <c r="I504" s="374">
        <v>210564</v>
      </c>
      <c r="J504" s="374">
        <v>12</v>
      </c>
      <c r="K504" s="374"/>
      <c r="L504" s="374"/>
      <c r="M504" s="374"/>
      <c r="N504" s="374"/>
      <c r="O504" s="374">
        <v>1</v>
      </c>
      <c r="P504" s="374">
        <v>3</v>
      </c>
      <c r="Q504" s="374">
        <v>2003</v>
      </c>
      <c r="R504" s="374">
        <v>20040810</v>
      </c>
      <c r="S504" s="374">
        <v>20040810</v>
      </c>
      <c r="T504" s="374" t="s">
        <v>528</v>
      </c>
      <c r="U504" s="374" t="s">
        <v>529</v>
      </c>
      <c r="V504" s="374" t="s">
        <v>530</v>
      </c>
      <c r="W504" s="374" t="s">
        <v>193</v>
      </c>
      <c r="X504" s="374" t="s">
        <v>192</v>
      </c>
      <c r="Y504" s="374" t="s">
        <v>927</v>
      </c>
      <c r="Z504" s="374" t="s">
        <v>194</v>
      </c>
      <c r="AA504" s="374">
        <v>29.11</v>
      </c>
      <c r="AB504" s="374"/>
      <c r="AC504" s="374" t="s">
        <v>195</v>
      </c>
      <c r="AD504" s="374">
        <v>5000</v>
      </c>
      <c r="AE504" s="374">
        <v>34404</v>
      </c>
      <c r="AF504" s="374">
        <v>0</v>
      </c>
      <c r="AG504" s="374">
        <v>1133</v>
      </c>
      <c r="AH504" s="374">
        <v>5000</v>
      </c>
      <c r="AI504" s="374">
        <v>4442</v>
      </c>
      <c r="AJ504" s="374"/>
      <c r="AK504" s="374"/>
      <c r="AL504" s="374" t="s">
        <v>214</v>
      </c>
      <c r="AM504" s="374">
        <v>0.1111</v>
      </c>
      <c r="AN504" s="374">
        <v>91</v>
      </c>
      <c r="AO504" s="374">
        <v>882</v>
      </c>
      <c r="AP504" s="374"/>
      <c r="AQ504" s="374"/>
      <c r="AR504" s="374" t="s">
        <v>531</v>
      </c>
      <c r="AS504" s="374" t="s">
        <v>532</v>
      </c>
      <c r="AT504" s="374" t="s">
        <v>531</v>
      </c>
      <c r="AU504" s="374" t="s">
        <v>231</v>
      </c>
      <c r="AV504" s="374" t="s">
        <v>522</v>
      </c>
      <c r="AW504" s="374" t="s">
        <v>533</v>
      </c>
      <c r="AX504" s="374" t="s">
        <v>196</v>
      </c>
      <c r="BB504"/>
      <c r="BC504" t="s">
        <v>1525</v>
      </c>
      <c r="BD504" s="428" t="s">
        <v>2663</v>
      </c>
    </row>
    <row r="505" spans="3:56" x14ac:dyDescent="0.3">
      <c r="C505" s="374" t="s">
        <v>188</v>
      </c>
      <c r="D505" s="374">
        <v>4.0999999999999996</v>
      </c>
      <c r="E505" s="374">
        <v>20050106</v>
      </c>
      <c r="F505" s="374" t="s">
        <v>234</v>
      </c>
      <c r="G505" s="374" t="s">
        <v>527</v>
      </c>
      <c r="H505" s="374">
        <v>14</v>
      </c>
      <c r="I505" s="374">
        <v>210565</v>
      </c>
      <c r="J505" s="374">
        <v>12</v>
      </c>
      <c r="K505" s="374"/>
      <c r="L505" s="374"/>
      <c r="M505" s="374"/>
      <c r="N505" s="374"/>
      <c r="O505" s="374">
        <v>1</v>
      </c>
      <c r="P505" s="374">
        <v>3</v>
      </c>
      <c r="Q505" s="374">
        <v>2003</v>
      </c>
      <c r="R505" s="374">
        <v>20040524</v>
      </c>
      <c r="S505" s="374">
        <v>20040525</v>
      </c>
      <c r="T505" s="374" t="s">
        <v>528</v>
      </c>
      <c r="U505" s="374" t="s">
        <v>529</v>
      </c>
      <c r="V505" s="374" t="s">
        <v>530</v>
      </c>
      <c r="W505" s="374" t="s">
        <v>213</v>
      </c>
      <c r="X505" s="374" t="s">
        <v>192</v>
      </c>
      <c r="Y505" s="374" t="s">
        <v>927</v>
      </c>
      <c r="Z505" s="374" t="s">
        <v>194</v>
      </c>
      <c r="AA505" s="374">
        <v>3.24</v>
      </c>
      <c r="AB505" s="374"/>
      <c r="AC505" s="374" t="s">
        <v>195</v>
      </c>
      <c r="AD505" s="374">
        <v>5000</v>
      </c>
      <c r="AE505" s="374">
        <v>44012</v>
      </c>
      <c r="AF505" s="374">
        <v>0</v>
      </c>
      <c r="AG505" s="374">
        <v>1449</v>
      </c>
      <c r="AH505" s="374">
        <v>5000</v>
      </c>
      <c r="AI505" s="374">
        <v>5682</v>
      </c>
      <c r="AJ505" s="374">
        <v>0</v>
      </c>
      <c r="AK505" s="374">
        <v>9160</v>
      </c>
      <c r="AL505" s="374" t="s">
        <v>214</v>
      </c>
      <c r="AM505" s="374">
        <v>0.1111</v>
      </c>
      <c r="AN505" s="374">
        <v>91</v>
      </c>
      <c r="AO505" s="374">
        <v>882</v>
      </c>
      <c r="AP505" s="374"/>
      <c r="AQ505" s="374"/>
      <c r="AR505" s="374" t="s">
        <v>531</v>
      </c>
      <c r="AS505" s="374" t="s">
        <v>532</v>
      </c>
      <c r="AT505" s="374" t="s">
        <v>531</v>
      </c>
      <c r="AU505" s="374" t="s">
        <v>231</v>
      </c>
      <c r="AV505" s="374" t="s">
        <v>522</v>
      </c>
      <c r="AW505" s="374" t="s">
        <v>533</v>
      </c>
      <c r="AX505" s="374" t="s">
        <v>196</v>
      </c>
      <c r="BB505"/>
      <c r="BC505" t="s">
        <v>1253</v>
      </c>
      <c r="BD505" s="428" t="s">
        <v>623</v>
      </c>
    </row>
    <row r="506" spans="3:56" x14ac:dyDescent="0.3">
      <c r="C506" s="374" t="s">
        <v>188</v>
      </c>
      <c r="D506" s="374">
        <v>4.0999999999999996</v>
      </c>
      <c r="E506" s="374">
        <v>20070202</v>
      </c>
      <c r="F506" s="374" t="s">
        <v>234</v>
      </c>
      <c r="G506" s="374" t="s">
        <v>419</v>
      </c>
      <c r="H506" s="374">
        <v>14</v>
      </c>
      <c r="I506" s="374">
        <v>210571</v>
      </c>
      <c r="J506" s="374">
        <v>12</v>
      </c>
      <c r="K506" s="374"/>
      <c r="L506" s="374"/>
      <c r="M506" s="374"/>
      <c r="N506" s="374"/>
      <c r="O506" s="374">
        <v>1</v>
      </c>
      <c r="P506" s="374">
        <v>2</v>
      </c>
      <c r="Q506" s="374">
        <v>2005</v>
      </c>
      <c r="R506" s="374">
        <v>20060504</v>
      </c>
      <c r="S506" s="374">
        <v>20060517</v>
      </c>
      <c r="T506" s="374" t="s">
        <v>420</v>
      </c>
      <c r="U506" s="374" t="s">
        <v>421</v>
      </c>
      <c r="V506" s="374" t="s">
        <v>422</v>
      </c>
      <c r="W506" s="374" t="s">
        <v>213</v>
      </c>
      <c r="X506" s="374" t="s">
        <v>192</v>
      </c>
      <c r="Y506" s="374" t="s">
        <v>193</v>
      </c>
      <c r="Z506" s="374" t="s">
        <v>194</v>
      </c>
      <c r="AA506" s="374">
        <v>7.39</v>
      </c>
      <c r="AB506" s="374">
        <v>78</v>
      </c>
      <c r="AC506" s="374" t="s">
        <v>316</v>
      </c>
      <c r="AD506" s="374">
        <v>5500</v>
      </c>
      <c r="AE506" s="374">
        <v>107846</v>
      </c>
      <c r="AF506" s="374"/>
      <c r="AG506" s="374"/>
      <c r="AH506" s="374">
        <v>5500</v>
      </c>
      <c r="AI506" s="374">
        <v>524030</v>
      </c>
      <c r="AJ506" s="374">
        <v>0</v>
      </c>
      <c r="AK506" s="374">
        <v>307813</v>
      </c>
      <c r="AL506" s="374"/>
      <c r="AM506" s="374">
        <v>4.5999999999999999E-3</v>
      </c>
      <c r="AN506" s="374">
        <v>33</v>
      </c>
      <c r="AO506" s="374">
        <v>432</v>
      </c>
      <c r="AP506" s="374"/>
      <c r="AQ506" s="374" t="s">
        <v>423</v>
      </c>
      <c r="AR506" s="374" t="s">
        <v>424</v>
      </c>
      <c r="AS506" s="374" t="s">
        <v>425</v>
      </c>
      <c r="AT506" s="374" t="s">
        <v>426</v>
      </c>
      <c r="AU506" s="374" t="s">
        <v>231</v>
      </c>
      <c r="AV506" s="374" t="s">
        <v>427</v>
      </c>
      <c r="AW506" s="374" t="s">
        <v>428</v>
      </c>
      <c r="AX506" s="374" t="s">
        <v>196</v>
      </c>
      <c r="BB506"/>
      <c r="BC506" t="s">
        <v>1253</v>
      </c>
      <c r="BD506" s="428" t="s">
        <v>625</v>
      </c>
    </row>
    <row r="507" spans="3:56" x14ac:dyDescent="0.3">
      <c r="C507" s="374" t="s">
        <v>188</v>
      </c>
      <c r="D507" s="374">
        <v>4.0999999999999996</v>
      </c>
      <c r="E507" s="374">
        <v>20060130</v>
      </c>
      <c r="F507" s="374" t="s">
        <v>234</v>
      </c>
      <c r="G507" s="374" t="s">
        <v>527</v>
      </c>
      <c r="H507" s="374">
        <v>14</v>
      </c>
      <c r="I507" s="374">
        <v>210573</v>
      </c>
      <c r="J507" s="374">
        <v>12</v>
      </c>
      <c r="K507" s="374"/>
      <c r="L507" s="374"/>
      <c r="M507" s="374"/>
      <c r="N507" s="374"/>
      <c r="O507" s="374">
        <v>1</v>
      </c>
      <c r="P507" s="374">
        <v>3</v>
      </c>
      <c r="Q507" s="374">
        <v>2004</v>
      </c>
      <c r="R507" s="374">
        <v>20050616</v>
      </c>
      <c r="S507" s="374">
        <v>20050616</v>
      </c>
      <c r="T507" s="374" t="s">
        <v>528</v>
      </c>
      <c r="U507" s="374" t="s">
        <v>529</v>
      </c>
      <c r="V507" s="374" t="s">
        <v>530</v>
      </c>
      <c r="W507" s="374" t="s">
        <v>213</v>
      </c>
      <c r="X507" s="374" t="s">
        <v>192</v>
      </c>
      <c r="Y507" s="374" t="s">
        <v>279</v>
      </c>
      <c r="Z507" s="374" t="s">
        <v>194</v>
      </c>
      <c r="AA507" s="374">
        <v>8.25</v>
      </c>
      <c r="AB507" s="374"/>
      <c r="AC507" s="374" t="s">
        <v>195</v>
      </c>
      <c r="AD507" s="374">
        <v>5000</v>
      </c>
      <c r="AE507" s="374">
        <v>5470</v>
      </c>
      <c r="AF507" s="374">
        <v>0</v>
      </c>
      <c r="AG507" s="374">
        <v>74</v>
      </c>
      <c r="AH507" s="374">
        <v>5000</v>
      </c>
      <c r="AI507" s="374">
        <v>27</v>
      </c>
      <c r="AJ507" s="374">
        <v>0</v>
      </c>
      <c r="AK507" s="374">
        <v>60</v>
      </c>
      <c r="AL507" s="374" t="s">
        <v>196</v>
      </c>
      <c r="AM507" s="374">
        <v>1.55E-2</v>
      </c>
      <c r="AN507" s="374">
        <v>22</v>
      </c>
      <c r="AO507" s="374">
        <v>842</v>
      </c>
      <c r="AP507" s="374"/>
      <c r="AQ507" s="374" t="s">
        <v>2562</v>
      </c>
      <c r="AR507" s="374" t="s">
        <v>531</v>
      </c>
      <c r="AS507" s="374" t="s">
        <v>532</v>
      </c>
      <c r="AT507" s="374" t="s">
        <v>531</v>
      </c>
      <c r="AU507" s="374" t="s">
        <v>231</v>
      </c>
      <c r="AV507" s="374" t="s">
        <v>522</v>
      </c>
      <c r="AW507" s="374" t="s">
        <v>533</v>
      </c>
      <c r="AX507" s="374" t="s">
        <v>196</v>
      </c>
      <c r="BB507"/>
      <c r="BC507" t="s">
        <v>1253</v>
      </c>
      <c r="BD507" s="428" t="s">
        <v>626</v>
      </c>
    </row>
    <row r="508" spans="3:56" x14ac:dyDescent="0.3">
      <c r="C508" s="374" t="s">
        <v>188</v>
      </c>
      <c r="D508" s="374">
        <v>4.0999999999999996</v>
      </c>
      <c r="E508" s="374">
        <v>20060130</v>
      </c>
      <c r="F508" s="374" t="s">
        <v>234</v>
      </c>
      <c r="G508" s="374" t="s">
        <v>527</v>
      </c>
      <c r="H508" s="374">
        <v>14</v>
      </c>
      <c r="I508" s="374">
        <v>210590</v>
      </c>
      <c r="J508" s="374">
        <v>12</v>
      </c>
      <c r="K508" s="374"/>
      <c r="L508" s="374"/>
      <c r="M508" s="374"/>
      <c r="N508" s="374"/>
      <c r="O508" s="374">
        <v>1</v>
      </c>
      <c r="P508" s="374">
        <v>3</v>
      </c>
      <c r="Q508" s="374">
        <v>2004</v>
      </c>
      <c r="R508" s="374">
        <v>20050608</v>
      </c>
      <c r="S508" s="374">
        <v>20050616</v>
      </c>
      <c r="T508" s="374" t="s">
        <v>528</v>
      </c>
      <c r="U508" s="374" t="s">
        <v>529</v>
      </c>
      <c r="V508" s="374" t="s">
        <v>530</v>
      </c>
      <c r="W508" s="374" t="s">
        <v>213</v>
      </c>
      <c r="X508" s="374" t="s">
        <v>192</v>
      </c>
      <c r="Y508" s="374" t="s">
        <v>279</v>
      </c>
      <c r="Z508" s="374" t="s">
        <v>194</v>
      </c>
      <c r="AA508" s="374">
        <v>5.82</v>
      </c>
      <c r="AB508" s="374"/>
      <c r="AC508" s="374" t="s">
        <v>195</v>
      </c>
      <c r="AD508" s="374">
        <v>5000</v>
      </c>
      <c r="AE508" s="374">
        <v>205826</v>
      </c>
      <c r="AF508" s="374">
        <v>0</v>
      </c>
      <c r="AG508" s="374">
        <v>2768</v>
      </c>
      <c r="AH508" s="374">
        <v>5000</v>
      </c>
      <c r="AI508" s="374">
        <v>1007</v>
      </c>
      <c r="AJ508" s="374">
        <v>0</v>
      </c>
      <c r="AK508" s="374">
        <v>23598</v>
      </c>
      <c r="AL508" s="374" t="s">
        <v>196</v>
      </c>
      <c r="AM508" s="374">
        <v>1.55E-2</v>
      </c>
      <c r="AN508" s="374">
        <v>22</v>
      </c>
      <c r="AO508" s="374">
        <v>842</v>
      </c>
      <c r="AP508" s="374"/>
      <c r="AQ508" s="374" t="s">
        <v>2563</v>
      </c>
      <c r="AR508" s="374" t="s">
        <v>531</v>
      </c>
      <c r="AS508" s="374" t="s">
        <v>532</v>
      </c>
      <c r="AT508" s="374" t="s">
        <v>531</v>
      </c>
      <c r="AU508" s="374" t="s">
        <v>231</v>
      </c>
      <c r="AV508" s="374" t="s">
        <v>522</v>
      </c>
      <c r="AW508" s="374" t="s">
        <v>533</v>
      </c>
      <c r="AX508" s="374" t="s">
        <v>196</v>
      </c>
      <c r="BB508"/>
      <c r="BC508" t="s">
        <v>1253</v>
      </c>
      <c r="BD508" s="428" t="s">
        <v>628</v>
      </c>
    </row>
    <row r="509" spans="3:56" x14ac:dyDescent="0.3">
      <c r="C509" s="374" t="s">
        <v>188</v>
      </c>
      <c r="D509" s="374">
        <v>4.0999999999999996</v>
      </c>
      <c r="E509" s="374">
        <v>20100311</v>
      </c>
      <c r="F509" s="374" t="s">
        <v>234</v>
      </c>
      <c r="G509" s="374" t="s">
        <v>565</v>
      </c>
      <c r="H509" s="374">
        <v>14</v>
      </c>
      <c r="I509" s="374">
        <v>210593</v>
      </c>
      <c r="J509" s="374">
        <v>12</v>
      </c>
      <c r="K509" s="374"/>
      <c r="L509" s="374"/>
      <c r="M509" s="374"/>
      <c r="N509" s="374"/>
      <c r="O509" s="374">
        <v>1</v>
      </c>
      <c r="P509" s="374">
        <v>3</v>
      </c>
      <c r="Q509" s="374">
        <v>2004</v>
      </c>
      <c r="R509" s="374">
        <v>20050730</v>
      </c>
      <c r="S509" s="374">
        <v>20050731</v>
      </c>
      <c r="T509" s="374" t="s">
        <v>574</v>
      </c>
      <c r="U509" s="374" t="s">
        <v>567</v>
      </c>
      <c r="V509" s="374" t="s">
        <v>568</v>
      </c>
      <c r="W509" s="374" t="s">
        <v>213</v>
      </c>
      <c r="X509" s="374" t="s">
        <v>192</v>
      </c>
      <c r="Y509" s="374" t="s">
        <v>279</v>
      </c>
      <c r="Z509" s="374" t="s">
        <v>237</v>
      </c>
      <c r="AA509" s="374">
        <v>11.91</v>
      </c>
      <c r="AB509" s="374"/>
      <c r="AC509" s="374" t="s">
        <v>195</v>
      </c>
      <c r="AD509" s="374">
        <v>5000</v>
      </c>
      <c r="AE509" s="374">
        <v>170652</v>
      </c>
      <c r="AF509" s="374">
        <v>0</v>
      </c>
      <c r="AG509" s="374">
        <v>1517</v>
      </c>
      <c r="AH509" s="374">
        <v>5000</v>
      </c>
      <c r="AI509" s="374">
        <v>38302</v>
      </c>
      <c r="AJ509" s="374"/>
      <c r="AK509" s="374"/>
      <c r="AL509" s="374" t="s">
        <v>214</v>
      </c>
      <c r="AM509" s="374">
        <v>0.182</v>
      </c>
      <c r="AN509" s="374"/>
      <c r="AO509" s="374">
        <v>555</v>
      </c>
      <c r="AP509" s="374"/>
      <c r="AQ509" s="374"/>
      <c r="AR509" s="374" t="s">
        <v>576</v>
      </c>
      <c r="AS509" s="374" t="s">
        <v>570</v>
      </c>
      <c r="AT509" s="374" t="s">
        <v>571</v>
      </c>
      <c r="AU509" s="374" t="s">
        <v>231</v>
      </c>
      <c r="AV509" s="374" t="s">
        <v>572</v>
      </c>
      <c r="AW509" s="374" t="s">
        <v>573</v>
      </c>
      <c r="AX509" s="374" t="s">
        <v>188</v>
      </c>
      <c r="BB509"/>
      <c r="BC509" t="s">
        <v>1253</v>
      </c>
      <c r="BD509" s="428" t="s">
        <v>629</v>
      </c>
    </row>
    <row r="510" spans="3:56" x14ac:dyDescent="0.3">
      <c r="C510" s="374" t="s">
        <v>188</v>
      </c>
      <c r="D510" s="374">
        <v>4.0999999999999996</v>
      </c>
      <c r="E510" s="374">
        <v>20060130</v>
      </c>
      <c r="F510" s="374" t="s">
        <v>234</v>
      </c>
      <c r="G510" s="374" t="s">
        <v>565</v>
      </c>
      <c r="H510" s="374">
        <v>14</v>
      </c>
      <c r="I510" s="374">
        <v>210596</v>
      </c>
      <c r="J510" s="374">
        <v>12</v>
      </c>
      <c r="K510" s="374"/>
      <c r="L510" s="374"/>
      <c r="M510" s="374" t="s">
        <v>250</v>
      </c>
      <c r="N510" s="374" t="s">
        <v>2007</v>
      </c>
      <c r="O510" s="374">
        <v>1</v>
      </c>
      <c r="P510" s="374">
        <v>3</v>
      </c>
      <c r="Q510" s="374">
        <v>2004</v>
      </c>
      <c r="R510" s="374">
        <v>20050808</v>
      </c>
      <c r="S510" s="374">
        <v>20050808</v>
      </c>
      <c r="T510" s="374" t="s">
        <v>1911</v>
      </c>
      <c r="U510" s="374" t="s">
        <v>1912</v>
      </c>
      <c r="V510" s="374" t="s">
        <v>2547</v>
      </c>
      <c r="W510" s="374" t="s">
        <v>213</v>
      </c>
      <c r="X510" s="374" t="s">
        <v>192</v>
      </c>
      <c r="Y510" s="374" t="s">
        <v>279</v>
      </c>
      <c r="Z510" s="374" t="s">
        <v>237</v>
      </c>
      <c r="AA510" s="374">
        <v>21.5</v>
      </c>
      <c r="AB510" s="374"/>
      <c r="AC510" s="374" t="s">
        <v>195</v>
      </c>
      <c r="AD510" s="374">
        <v>5000</v>
      </c>
      <c r="AE510" s="374">
        <v>173153</v>
      </c>
      <c r="AF510" s="374"/>
      <c r="AG510" s="374"/>
      <c r="AH510" s="374">
        <v>5000</v>
      </c>
      <c r="AI510" s="374">
        <v>21644</v>
      </c>
      <c r="AJ510" s="374"/>
      <c r="AK510" s="374"/>
      <c r="AL510" s="374" t="s">
        <v>196</v>
      </c>
      <c r="AM510" s="374">
        <v>0.1111</v>
      </c>
      <c r="AN510" s="374"/>
      <c r="AO510" s="374">
        <v>495</v>
      </c>
      <c r="AP510" s="374"/>
      <c r="AQ510" s="374" t="s">
        <v>2593</v>
      </c>
      <c r="AR510" s="374" t="s">
        <v>1915</v>
      </c>
      <c r="AS510" s="374" t="s">
        <v>1916</v>
      </c>
      <c r="AT510" s="374" t="s">
        <v>2549</v>
      </c>
      <c r="AU510" s="374" t="s">
        <v>231</v>
      </c>
      <c r="AV510" s="374" t="s">
        <v>572</v>
      </c>
      <c r="AW510" s="374" t="s">
        <v>573</v>
      </c>
      <c r="AX510" s="374" t="s">
        <v>196</v>
      </c>
      <c r="BB510"/>
      <c r="BC510" t="s">
        <v>1253</v>
      </c>
      <c r="BD510" s="428" t="s">
        <v>630</v>
      </c>
    </row>
    <row r="511" spans="3:56" x14ac:dyDescent="0.3">
      <c r="C511" s="374" t="s">
        <v>188</v>
      </c>
      <c r="D511" s="374">
        <v>4.0999999999999996</v>
      </c>
      <c r="E511" s="374">
        <v>20070202</v>
      </c>
      <c r="F511" s="374" t="s">
        <v>234</v>
      </c>
      <c r="G511" s="374" t="s">
        <v>306</v>
      </c>
      <c r="H511" s="374">
        <v>14</v>
      </c>
      <c r="I511" s="374">
        <v>210671</v>
      </c>
      <c r="J511" s="374">
        <v>12</v>
      </c>
      <c r="K511" s="374"/>
      <c r="L511" s="374"/>
      <c r="M511" s="374"/>
      <c r="N511" s="374"/>
      <c r="O511" s="374">
        <v>1</v>
      </c>
      <c r="P511" s="374">
        <v>3</v>
      </c>
      <c r="Q511" s="374">
        <v>2005</v>
      </c>
      <c r="R511" s="374">
        <v>20060518</v>
      </c>
      <c r="S511" s="374">
        <v>20060605</v>
      </c>
      <c r="T511" s="374" t="s">
        <v>307</v>
      </c>
      <c r="U511" s="374" t="s">
        <v>308</v>
      </c>
      <c r="V511" s="374" t="s">
        <v>309</v>
      </c>
      <c r="W511" s="374" t="s">
        <v>213</v>
      </c>
      <c r="X511" s="374" t="s">
        <v>192</v>
      </c>
      <c r="Y511" s="374" t="s">
        <v>193</v>
      </c>
      <c r="Z511" s="374" t="s">
        <v>237</v>
      </c>
      <c r="AA511" s="374">
        <v>8.25</v>
      </c>
      <c r="AB511" s="374"/>
      <c r="AC511" s="374" t="s">
        <v>195</v>
      </c>
      <c r="AD511" s="374">
        <v>5000</v>
      </c>
      <c r="AE511" s="374">
        <v>42333</v>
      </c>
      <c r="AF511" s="374">
        <v>0</v>
      </c>
      <c r="AG511" s="374">
        <v>4360</v>
      </c>
      <c r="AH511" s="374">
        <v>5000</v>
      </c>
      <c r="AI511" s="374">
        <v>215114</v>
      </c>
      <c r="AJ511" s="374">
        <v>0</v>
      </c>
      <c r="AK511" s="374">
        <v>8847</v>
      </c>
      <c r="AL511" s="374" t="s">
        <v>214</v>
      </c>
      <c r="AM511" s="374">
        <v>5.6099999999999997E-2</v>
      </c>
      <c r="AN511" s="374">
        <v>38</v>
      </c>
      <c r="AO511" s="374">
        <v>624</v>
      </c>
      <c r="AP511" s="374"/>
      <c r="AQ511" s="374"/>
      <c r="AR511" s="374" t="s">
        <v>310</v>
      </c>
      <c r="AS511" s="374" t="s">
        <v>311</v>
      </c>
      <c r="AT511" s="374" t="s">
        <v>310</v>
      </c>
      <c r="AU511" s="374" t="s">
        <v>231</v>
      </c>
      <c r="AV511" s="374" t="s">
        <v>294</v>
      </c>
      <c r="AW511" s="374" t="s">
        <v>306</v>
      </c>
      <c r="AX511" s="374" t="s">
        <v>196</v>
      </c>
      <c r="BB511"/>
      <c r="BC511" t="s">
        <v>1253</v>
      </c>
      <c r="BD511" s="428" t="s">
        <v>631</v>
      </c>
    </row>
    <row r="512" spans="3:56" x14ac:dyDescent="0.3">
      <c r="C512" s="374" t="s">
        <v>188</v>
      </c>
      <c r="D512" s="374">
        <v>4.0999999999999996</v>
      </c>
      <c r="E512" s="374">
        <v>20150327</v>
      </c>
      <c r="F512" s="374" t="s">
        <v>225</v>
      </c>
      <c r="G512" s="374" t="s">
        <v>225</v>
      </c>
      <c r="H512" s="374">
        <v>4</v>
      </c>
      <c r="I512" s="374">
        <v>210677</v>
      </c>
      <c r="J512" s="374">
        <v>0</v>
      </c>
      <c r="K512" s="374"/>
      <c r="L512" s="374"/>
      <c r="M512" s="374"/>
      <c r="N512" s="374"/>
      <c r="O512" s="374">
        <v>1</v>
      </c>
      <c r="P512" s="374">
        <v>2</v>
      </c>
      <c r="Q512" s="374">
        <v>2005</v>
      </c>
      <c r="R512" s="374">
        <v>20060523</v>
      </c>
      <c r="S512" s="374">
        <v>20060523</v>
      </c>
      <c r="T512" s="374" t="s">
        <v>386</v>
      </c>
      <c r="U512" s="374" t="s">
        <v>387</v>
      </c>
      <c r="V512" s="374" t="s">
        <v>388</v>
      </c>
      <c r="W512" s="374"/>
      <c r="X512" s="374" t="s">
        <v>192</v>
      </c>
      <c r="Y512" s="374"/>
      <c r="Z512" s="374"/>
      <c r="AA512" s="374">
        <v>3.38</v>
      </c>
      <c r="AB512" s="374">
        <v>66</v>
      </c>
      <c r="AC512" s="374"/>
      <c r="AD512" s="374">
        <v>5000</v>
      </c>
      <c r="AE512" s="374">
        <v>200657</v>
      </c>
      <c r="AF512" s="374">
        <v>0</v>
      </c>
      <c r="AG512" s="374">
        <v>1641</v>
      </c>
      <c r="AH512" s="374">
        <v>5000</v>
      </c>
      <c r="AI512" s="374">
        <v>2872</v>
      </c>
      <c r="AJ512" s="374"/>
      <c r="AK512" s="374"/>
      <c r="AL512" s="374"/>
      <c r="AM512" s="374">
        <v>1.4E-2</v>
      </c>
      <c r="AN512" s="374"/>
      <c r="AO512" s="374"/>
      <c r="AP512" s="374"/>
      <c r="AQ512" s="374" t="s">
        <v>2559</v>
      </c>
      <c r="AR512" s="374" t="s">
        <v>390</v>
      </c>
      <c r="AS512" s="374" t="s">
        <v>391</v>
      </c>
      <c r="AT512" s="374" t="s">
        <v>390</v>
      </c>
      <c r="AU512" s="374" t="s">
        <v>231</v>
      </c>
      <c r="AV512" s="374" t="s">
        <v>392</v>
      </c>
      <c r="AW512" s="374" t="s">
        <v>393</v>
      </c>
      <c r="AX512" s="374" t="s">
        <v>195</v>
      </c>
      <c r="BB512"/>
      <c r="BC512" t="s">
        <v>1253</v>
      </c>
      <c r="BD512" s="428" t="s">
        <v>632</v>
      </c>
    </row>
    <row r="513" spans="3:56" x14ac:dyDescent="0.3">
      <c r="C513" s="374" t="s">
        <v>188</v>
      </c>
      <c r="D513" s="374">
        <v>4.0999999999999996</v>
      </c>
      <c r="E513" s="374">
        <v>20070202</v>
      </c>
      <c r="F513" s="374" t="s">
        <v>234</v>
      </c>
      <c r="G513" s="374" t="s">
        <v>527</v>
      </c>
      <c r="H513" s="374">
        <v>14</v>
      </c>
      <c r="I513" s="374">
        <v>210678</v>
      </c>
      <c r="J513" s="374">
        <v>12</v>
      </c>
      <c r="K513" s="374"/>
      <c r="L513" s="374"/>
      <c r="M513" s="374"/>
      <c r="N513" s="374"/>
      <c r="O513" s="374">
        <v>1</v>
      </c>
      <c r="P513" s="374">
        <v>3</v>
      </c>
      <c r="Q513" s="374">
        <v>2005</v>
      </c>
      <c r="R513" s="374">
        <v>20060602</v>
      </c>
      <c r="S513" s="374">
        <v>20060604</v>
      </c>
      <c r="T513" s="374" t="s">
        <v>528</v>
      </c>
      <c r="U513" s="374" t="s">
        <v>529</v>
      </c>
      <c r="V513" s="374" t="s">
        <v>530</v>
      </c>
      <c r="W513" s="374" t="s">
        <v>213</v>
      </c>
      <c r="X513" s="374" t="s">
        <v>192</v>
      </c>
      <c r="Y513" s="374" t="s">
        <v>279</v>
      </c>
      <c r="Z513" s="374" t="s">
        <v>194</v>
      </c>
      <c r="AA513" s="374">
        <v>4.93</v>
      </c>
      <c r="AB513" s="374"/>
      <c r="AC513" s="374" t="s">
        <v>195</v>
      </c>
      <c r="AD513" s="374">
        <v>5000</v>
      </c>
      <c r="AE513" s="374">
        <v>67347</v>
      </c>
      <c r="AF513" s="374">
        <v>0</v>
      </c>
      <c r="AG513" s="374">
        <v>5925</v>
      </c>
      <c r="AH513" s="374">
        <v>5000</v>
      </c>
      <c r="AI513" s="374">
        <v>9184</v>
      </c>
      <c r="AJ513" s="374">
        <v>0</v>
      </c>
      <c r="AK513" s="374">
        <v>395</v>
      </c>
      <c r="AL513" s="374" t="s">
        <v>196</v>
      </c>
      <c r="AM513" s="374">
        <v>0.11559999999999999</v>
      </c>
      <c r="AN513" s="374">
        <v>15</v>
      </c>
      <c r="AO513" s="374">
        <v>839</v>
      </c>
      <c r="AP513" s="374"/>
      <c r="AQ513" s="374"/>
      <c r="AR513" s="374" t="s">
        <v>531</v>
      </c>
      <c r="AS513" s="374" t="s">
        <v>532</v>
      </c>
      <c r="AT513" s="374" t="s">
        <v>531</v>
      </c>
      <c r="AU513" s="374" t="s">
        <v>231</v>
      </c>
      <c r="AV513" s="374" t="s">
        <v>522</v>
      </c>
      <c r="AW513" s="374" t="s">
        <v>533</v>
      </c>
      <c r="AX513" s="374" t="s">
        <v>196</v>
      </c>
      <c r="BB513"/>
      <c r="BC513" t="s">
        <v>1253</v>
      </c>
      <c r="BD513" s="428" t="s">
        <v>633</v>
      </c>
    </row>
    <row r="514" spans="3:56" x14ac:dyDescent="0.3">
      <c r="C514" s="374" t="s">
        <v>188</v>
      </c>
      <c r="D514" s="374">
        <v>4.0999999999999996</v>
      </c>
      <c r="E514" s="374">
        <v>20070202</v>
      </c>
      <c r="F514" s="374" t="s">
        <v>234</v>
      </c>
      <c r="G514" s="374" t="s">
        <v>565</v>
      </c>
      <c r="H514" s="374">
        <v>14</v>
      </c>
      <c r="I514" s="374">
        <v>210679</v>
      </c>
      <c r="J514" s="374">
        <v>12</v>
      </c>
      <c r="K514" s="374"/>
      <c r="L514" s="374"/>
      <c r="M514" s="374"/>
      <c r="N514" s="374"/>
      <c r="O514" s="374">
        <v>1</v>
      </c>
      <c r="P514" s="374">
        <v>3</v>
      </c>
      <c r="Q514" s="374">
        <v>2005</v>
      </c>
      <c r="R514" s="374">
        <v>20060726</v>
      </c>
      <c r="S514" s="374">
        <v>20060731</v>
      </c>
      <c r="T514" s="374" t="s">
        <v>566</v>
      </c>
      <c r="U514" s="374" t="s">
        <v>567</v>
      </c>
      <c r="V514" s="374" t="s">
        <v>568</v>
      </c>
      <c r="W514" s="374" t="s">
        <v>191</v>
      </c>
      <c r="X514" s="374" t="s">
        <v>192</v>
      </c>
      <c r="Y514" s="374" t="s">
        <v>279</v>
      </c>
      <c r="Z514" s="374"/>
      <c r="AA514" s="374">
        <v>10.93</v>
      </c>
      <c r="AB514" s="374"/>
      <c r="AC514" s="374"/>
      <c r="AD514" s="374">
        <v>5000</v>
      </c>
      <c r="AE514" s="374">
        <v>194075</v>
      </c>
      <c r="AF514" s="374">
        <v>0</v>
      </c>
      <c r="AG514" s="374">
        <v>4421</v>
      </c>
      <c r="AH514" s="374">
        <v>5000</v>
      </c>
      <c r="AI514" s="374">
        <v>10971</v>
      </c>
      <c r="AJ514" s="374">
        <v>0</v>
      </c>
      <c r="AK514" s="374">
        <v>1768</v>
      </c>
      <c r="AL514" s="374" t="s">
        <v>214</v>
      </c>
      <c r="AM514" s="374">
        <v>4.9000000000000002E-2</v>
      </c>
      <c r="AN514" s="374">
        <v>29</v>
      </c>
      <c r="AO514" s="374">
        <v>472</v>
      </c>
      <c r="AP514" s="374"/>
      <c r="AQ514" s="374"/>
      <c r="AR514" s="374" t="s">
        <v>569</v>
      </c>
      <c r="AS514" s="374" t="s">
        <v>570</v>
      </c>
      <c r="AT514" s="374" t="s">
        <v>571</v>
      </c>
      <c r="AU514" s="374" t="s">
        <v>231</v>
      </c>
      <c r="AV514" s="374" t="s">
        <v>572</v>
      </c>
      <c r="AW514" s="374" t="s">
        <v>573</v>
      </c>
      <c r="AX514" s="374" t="s">
        <v>196</v>
      </c>
      <c r="BB514"/>
      <c r="BC514" t="s">
        <v>1253</v>
      </c>
      <c r="BD514" s="428" t="s">
        <v>634</v>
      </c>
    </row>
    <row r="515" spans="3:56" x14ac:dyDescent="0.3">
      <c r="C515" s="374" t="s">
        <v>188</v>
      </c>
      <c r="D515" s="374">
        <v>4.0999999999999996</v>
      </c>
      <c r="E515" s="374">
        <v>20070202</v>
      </c>
      <c r="F515" s="374" t="s">
        <v>234</v>
      </c>
      <c r="G515" s="374" t="s">
        <v>565</v>
      </c>
      <c r="H515" s="374">
        <v>14</v>
      </c>
      <c r="I515" s="374">
        <v>210680</v>
      </c>
      <c r="J515" s="374">
        <v>12</v>
      </c>
      <c r="K515" s="374"/>
      <c r="L515" s="374"/>
      <c r="M515" s="374" t="s">
        <v>250</v>
      </c>
      <c r="N515" s="374" t="s">
        <v>2285</v>
      </c>
      <c r="O515" s="374">
        <v>1</v>
      </c>
      <c r="P515" s="374">
        <v>3</v>
      </c>
      <c r="Q515" s="374">
        <v>2005</v>
      </c>
      <c r="R515" s="374">
        <v>20060811</v>
      </c>
      <c r="S515" s="374">
        <v>20060817</v>
      </c>
      <c r="T515" s="374" t="s">
        <v>1911</v>
      </c>
      <c r="U515" s="374" t="s">
        <v>1912</v>
      </c>
      <c r="V515" s="374" t="s">
        <v>1913</v>
      </c>
      <c r="W515" s="374" t="s">
        <v>191</v>
      </c>
      <c r="X515" s="374" t="s">
        <v>192</v>
      </c>
      <c r="Y515" s="374" t="s">
        <v>279</v>
      </c>
      <c r="Z515" s="374"/>
      <c r="AA515" s="374">
        <v>27.49</v>
      </c>
      <c r="AB515" s="374"/>
      <c r="AC515" s="374"/>
      <c r="AD515" s="374">
        <v>5000</v>
      </c>
      <c r="AE515" s="374">
        <v>184372</v>
      </c>
      <c r="AF515" s="374">
        <v>0</v>
      </c>
      <c r="AG515" s="374">
        <v>5802</v>
      </c>
      <c r="AH515" s="374">
        <v>5000</v>
      </c>
      <c r="AI515" s="374">
        <v>3223</v>
      </c>
      <c r="AJ515" s="374">
        <v>0</v>
      </c>
      <c r="AK515" s="374">
        <v>1289</v>
      </c>
      <c r="AL515" s="374" t="s">
        <v>214</v>
      </c>
      <c r="AM515" s="374">
        <v>2.3199999999999998E-2</v>
      </c>
      <c r="AN515" s="374">
        <v>48</v>
      </c>
      <c r="AO515" s="374">
        <v>604</v>
      </c>
      <c r="AP515" s="374"/>
      <c r="AQ515" s="374" t="s">
        <v>2564</v>
      </c>
      <c r="AR515" s="374" t="s">
        <v>1915</v>
      </c>
      <c r="AS515" s="374" t="s">
        <v>1916</v>
      </c>
      <c r="AT515" s="374" t="s">
        <v>1917</v>
      </c>
      <c r="AU515" s="374" t="s">
        <v>231</v>
      </c>
      <c r="AV515" s="374" t="s">
        <v>572</v>
      </c>
      <c r="AW515" s="374" t="s">
        <v>573</v>
      </c>
      <c r="AX515" s="374" t="s">
        <v>196</v>
      </c>
      <c r="BB515"/>
      <c r="BC515" t="s">
        <v>1253</v>
      </c>
      <c r="BD515" s="428" t="s">
        <v>635</v>
      </c>
    </row>
    <row r="516" spans="3:56" x14ac:dyDescent="0.3">
      <c r="C516" s="374" t="s">
        <v>188</v>
      </c>
      <c r="D516" s="374">
        <v>4.0999999999999996</v>
      </c>
      <c r="E516" s="374">
        <v>20070202</v>
      </c>
      <c r="F516" s="374" t="s">
        <v>234</v>
      </c>
      <c r="G516" s="374" t="s">
        <v>452</v>
      </c>
      <c r="H516" s="374">
        <v>14</v>
      </c>
      <c r="I516" s="374">
        <v>210684</v>
      </c>
      <c r="J516" s="374">
        <v>12</v>
      </c>
      <c r="K516" s="374"/>
      <c r="L516" s="374"/>
      <c r="M516" s="374"/>
      <c r="N516" s="374"/>
      <c r="O516" s="374">
        <v>1</v>
      </c>
      <c r="P516" s="374">
        <v>2</v>
      </c>
      <c r="Q516" s="374">
        <v>2005</v>
      </c>
      <c r="R516" s="374">
        <v>20060504</v>
      </c>
      <c r="S516" s="374">
        <v>20060614</v>
      </c>
      <c r="T516" s="374" t="s">
        <v>453</v>
      </c>
      <c r="U516" s="374" t="s">
        <v>454</v>
      </c>
      <c r="V516" s="374" t="s">
        <v>455</v>
      </c>
      <c r="W516" s="374" t="s">
        <v>213</v>
      </c>
      <c r="X516" s="374" t="s">
        <v>192</v>
      </c>
      <c r="Y516" s="374" t="s">
        <v>279</v>
      </c>
      <c r="Z516" s="374" t="s">
        <v>237</v>
      </c>
      <c r="AA516" s="374">
        <v>5.04</v>
      </c>
      <c r="AB516" s="374"/>
      <c r="AC516" s="374" t="s">
        <v>195</v>
      </c>
      <c r="AD516" s="374">
        <v>5000</v>
      </c>
      <c r="AE516" s="374">
        <v>202669</v>
      </c>
      <c r="AF516" s="374">
        <v>0</v>
      </c>
      <c r="AG516" s="374">
        <v>14228</v>
      </c>
      <c r="AH516" s="374">
        <v>5000</v>
      </c>
      <c r="AI516" s="374">
        <v>3817</v>
      </c>
      <c r="AJ516" s="374">
        <v>0</v>
      </c>
      <c r="AK516" s="374">
        <v>348</v>
      </c>
      <c r="AL516" s="374" t="s">
        <v>196</v>
      </c>
      <c r="AM516" s="374">
        <v>1.8800000000000001E-2</v>
      </c>
      <c r="AN516" s="374">
        <v>30</v>
      </c>
      <c r="AO516" s="374">
        <v>637</v>
      </c>
      <c r="AP516" s="374"/>
      <c r="AQ516" s="374" t="s">
        <v>456</v>
      </c>
      <c r="AR516" s="374" t="s">
        <v>457</v>
      </c>
      <c r="AS516" s="374" t="s">
        <v>458</v>
      </c>
      <c r="AT516" s="374" t="s">
        <v>459</v>
      </c>
      <c r="AU516" s="374" t="s">
        <v>231</v>
      </c>
      <c r="AV516" s="374" t="s">
        <v>427</v>
      </c>
      <c r="AW516" s="374" t="s">
        <v>460</v>
      </c>
      <c r="AX516" s="374" t="s">
        <v>196</v>
      </c>
      <c r="BB516"/>
      <c r="BC516" t="s">
        <v>1253</v>
      </c>
      <c r="BD516" s="428" t="s">
        <v>636</v>
      </c>
    </row>
    <row r="517" spans="3:56" x14ac:dyDescent="0.3">
      <c r="C517" s="374" t="s">
        <v>188</v>
      </c>
      <c r="D517" s="374">
        <v>4.0999999999999996</v>
      </c>
      <c r="E517" s="374">
        <v>20150327</v>
      </c>
      <c r="F517" s="374" t="s">
        <v>225</v>
      </c>
      <c r="G517" s="374" t="s">
        <v>225</v>
      </c>
      <c r="H517" s="374">
        <v>4</v>
      </c>
      <c r="I517" s="374">
        <v>210685</v>
      </c>
      <c r="J517" s="374">
        <v>0</v>
      </c>
      <c r="K517" s="374"/>
      <c r="L517" s="374"/>
      <c r="M517" s="374"/>
      <c r="N517" s="374"/>
      <c r="O517" s="374">
        <v>1</v>
      </c>
      <c r="P517" s="374">
        <v>3</v>
      </c>
      <c r="Q517" s="374">
        <v>2005</v>
      </c>
      <c r="R517" s="374">
        <v>20060605</v>
      </c>
      <c r="S517" s="374">
        <v>20060605</v>
      </c>
      <c r="T517" s="374" t="s">
        <v>403</v>
      </c>
      <c r="U517" s="374" t="s">
        <v>404</v>
      </c>
      <c r="V517" s="374" t="s">
        <v>388</v>
      </c>
      <c r="W517" s="374"/>
      <c r="X517" s="374" t="s">
        <v>192</v>
      </c>
      <c r="Y517" s="374"/>
      <c r="Z517" s="374"/>
      <c r="AA517" s="374">
        <v>3.74</v>
      </c>
      <c r="AB517" s="374">
        <v>68</v>
      </c>
      <c r="AC517" s="374"/>
      <c r="AD517" s="374">
        <v>5000</v>
      </c>
      <c r="AE517" s="374">
        <v>211745</v>
      </c>
      <c r="AF517" s="374">
        <v>0</v>
      </c>
      <c r="AG517" s="374">
        <v>2064</v>
      </c>
      <c r="AH517" s="374">
        <v>5000</v>
      </c>
      <c r="AI517" s="374">
        <v>1235</v>
      </c>
      <c r="AJ517" s="374"/>
      <c r="AK517" s="374"/>
      <c r="AL517" s="374"/>
      <c r="AM517" s="374">
        <v>5.7999999999999996E-3</v>
      </c>
      <c r="AN517" s="374"/>
      <c r="AO517" s="374"/>
      <c r="AP517" s="374"/>
      <c r="AQ517" s="374" t="s">
        <v>2559</v>
      </c>
      <c r="AR517" s="374" t="s">
        <v>405</v>
      </c>
      <c r="AS517" s="374" t="s">
        <v>406</v>
      </c>
      <c r="AT517" s="374" t="s">
        <v>390</v>
      </c>
      <c r="AU517" s="374" t="s">
        <v>231</v>
      </c>
      <c r="AV517" s="374" t="s">
        <v>392</v>
      </c>
      <c r="AW517" s="374" t="s">
        <v>393</v>
      </c>
      <c r="AX517" s="374" t="s">
        <v>195</v>
      </c>
      <c r="BB517"/>
      <c r="BC517" t="s">
        <v>1253</v>
      </c>
      <c r="BD517" s="428" t="s">
        <v>637</v>
      </c>
    </row>
    <row r="518" spans="3:56" x14ac:dyDescent="0.3">
      <c r="C518" s="374" t="s">
        <v>188</v>
      </c>
      <c r="D518" s="374">
        <v>4.0999999999999996</v>
      </c>
      <c r="E518" s="374">
        <v>20080204</v>
      </c>
      <c r="F518" s="374" t="s">
        <v>234</v>
      </c>
      <c r="G518" s="374" t="s">
        <v>565</v>
      </c>
      <c r="H518" s="374">
        <v>14</v>
      </c>
      <c r="I518" s="374">
        <v>210732</v>
      </c>
      <c r="J518" s="374">
        <v>12</v>
      </c>
      <c r="K518" s="374"/>
      <c r="L518" s="374"/>
      <c r="M518" s="374" t="s">
        <v>250</v>
      </c>
      <c r="N518" s="374" t="s">
        <v>2565</v>
      </c>
      <c r="O518" s="374">
        <v>1</v>
      </c>
      <c r="P518" s="374">
        <v>3</v>
      </c>
      <c r="Q518" s="374">
        <v>2006</v>
      </c>
      <c r="R518" s="374">
        <v>20070824</v>
      </c>
      <c r="S518" s="374">
        <v>20070824</v>
      </c>
      <c r="T518" s="374" t="s">
        <v>1911</v>
      </c>
      <c r="U518" s="374" t="s">
        <v>1912</v>
      </c>
      <c r="V518" s="374" t="s">
        <v>1913</v>
      </c>
      <c r="W518" s="374" t="s">
        <v>191</v>
      </c>
      <c r="X518" s="374" t="s">
        <v>192</v>
      </c>
      <c r="Y518" s="374" t="s">
        <v>279</v>
      </c>
      <c r="Z518" s="374"/>
      <c r="AA518" s="374">
        <v>18.7</v>
      </c>
      <c r="AB518" s="374"/>
      <c r="AC518" s="374"/>
      <c r="AD518" s="374">
        <v>5000</v>
      </c>
      <c r="AE518" s="374">
        <v>215153</v>
      </c>
      <c r="AF518" s="374">
        <v>0</v>
      </c>
      <c r="AG518" s="374">
        <v>1921</v>
      </c>
      <c r="AH518" s="374">
        <v>5000</v>
      </c>
      <c r="AI518" s="374">
        <v>33801</v>
      </c>
      <c r="AJ518" s="374"/>
      <c r="AK518" s="374"/>
      <c r="AL518" s="374"/>
      <c r="AM518" s="374">
        <v>5.2400000000000002E-2</v>
      </c>
      <c r="AN518" s="374">
        <v>30</v>
      </c>
      <c r="AO518" s="374">
        <v>477</v>
      </c>
      <c r="AP518" s="374"/>
      <c r="AQ518" s="374" t="s">
        <v>2566</v>
      </c>
      <c r="AR518" s="374" t="s">
        <v>1915</v>
      </c>
      <c r="AS518" s="374" t="s">
        <v>1916</v>
      </c>
      <c r="AT518" s="374" t="s">
        <v>1917</v>
      </c>
      <c r="AU518" s="374" t="s">
        <v>231</v>
      </c>
      <c r="AV518" s="374" t="s">
        <v>572</v>
      </c>
      <c r="AW518" s="374" t="s">
        <v>573</v>
      </c>
      <c r="AX518" s="374" t="s">
        <v>196</v>
      </c>
      <c r="BB518"/>
      <c r="BC518" t="s">
        <v>1253</v>
      </c>
      <c r="BD518" s="428" t="s">
        <v>638</v>
      </c>
    </row>
    <row r="519" spans="3:56" x14ac:dyDescent="0.3">
      <c r="C519" s="374" t="s">
        <v>188</v>
      </c>
      <c r="D519" s="374">
        <v>4.0999999999999996</v>
      </c>
      <c r="E519" s="374">
        <v>20080204</v>
      </c>
      <c r="F519" s="374" t="s">
        <v>234</v>
      </c>
      <c r="G519" s="374" t="s">
        <v>452</v>
      </c>
      <c r="H519" s="374">
        <v>14</v>
      </c>
      <c r="I519" s="374">
        <v>210733</v>
      </c>
      <c r="J519" s="374">
        <v>12</v>
      </c>
      <c r="K519" s="374"/>
      <c r="L519" s="374"/>
      <c r="M519" s="374"/>
      <c r="N519" s="374"/>
      <c r="O519" s="374">
        <v>1</v>
      </c>
      <c r="P519" s="374">
        <v>2</v>
      </c>
      <c r="Q519" s="374">
        <v>2006</v>
      </c>
      <c r="R519" s="374">
        <v>20070418</v>
      </c>
      <c r="S519" s="374">
        <v>20070625</v>
      </c>
      <c r="T519" s="374" t="s">
        <v>453</v>
      </c>
      <c r="U519" s="374" t="s">
        <v>454</v>
      </c>
      <c r="V519" s="374" t="s">
        <v>455</v>
      </c>
      <c r="W519" s="374" t="s">
        <v>213</v>
      </c>
      <c r="X519" s="374" t="s">
        <v>192</v>
      </c>
      <c r="Y519" s="374" t="s">
        <v>279</v>
      </c>
      <c r="Z519" s="374" t="s">
        <v>237</v>
      </c>
      <c r="AA519" s="374">
        <v>5.04</v>
      </c>
      <c r="AB519" s="374"/>
      <c r="AC519" s="374" t="s">
        <v>195</v>
      </c>
      <c r="AD519" s="374">
        <v>5000</v>
      </c>
      <c r="AE519" s="374">
        <v>196351</v>
      </c>
      <c r="AF519" s="374">
        <v>0</v>
      </c>
      <c r="AG519" s="374">
        <v>10098</v>
      </c>
      <c r="AH519" s="374">
        <v>5000</v>
      </c>
      <c r="AI519" s="374">
        <v>33668</v>
      </c>
      <c r="AJ519" s="374">
        <v>0</v>
      </c>
      <c r="AK519" s="374">
        <v>1064</v>
      </c>
      <c r="AL519" s="374" t="s">
        <v>316</v>
      </c>
      <c r="AM519" s="374">
        <v>8.7599999999999997E-2</v>
      </c>
      <c r="AN519" s="374">
        <v>42</v>
      </c>
      <c r="AO519" s="374">
        <v>605</v>
      </c>
      <c r="AP519" s="374"/>
      <c r="AQ519" s="374" t="s">
        <v>462</v>
      </c>
      <c r="AR519" s="374" t="s">
        <v>457</v>
      </c>
      <c r="AS519" s="374" t="s">
        <v>458</v>
      </c>
      <c r="AT519" s="374" t="s">
        <v>459</v>
      </c>
      <c r="AU519" s="374" t="s">
        <v>231</v>
      </c>
      <c r="AV519" s="374" t="s">
        <v>427</v>
      </c>
      <c r="AW519" s="374" t="s">
        <v>460</v>
      </c>
      <c r="AX519" s="374" t="s">
        <v>196</v>
      </c>
      <c r="BB519"/>
      <c r="BC519" t="s">
        <v>1253</v>
      </c>
      <c r="BD519" s="428" t="s">
        <v>640</v>
      </c>
    </row>
    <row r="520" spans="3:56" x14ac:dyDescent="0.3">
      <c r="C520" s="374" t="s">
        <v>188</v>
      </c>
      <c r="D520" s="374">
        <v>4.0999999999999996</v>
      </c>
      <c r="E520" s="374">
        <v>20150327</v>
      </c>
      <c r="F520" s="374" t="s">
        <v>225</v>
      </c>
      <c r="G520" s="374" t="s">
        <v>225</v>
      </c>
      <c r="H520" s="374">
        <v>4</v>
      </c>
      <c r="I520" s="374">
        <v>210735</v>
      </c>
      <c r="J520" s="374">
        <v>0</v>
      </c>
      <c r="K520" s="374"/>
      <c r="L520" s="374"/>
      <c r="M520" s="374"/>
      <c r="N520" s="374"/>
      <c r="O520" s="374">
        <v>1</v>
      </c>
      <c r="P520" s="374">
        <v>2</v>
      </c>
      <c r="Q520" s="374">
        <v>2006</v>
      </c>
      <c r="R520" s="374">
        <v>20070525</v>
      </c>
      <c r="S520" s="374">
        <v>20070525</v>
      </c>
      <c r="T520" s="374" t="s">
        <v>394</v>
      </c>
      <c r="U520" s="374" t="s">
        <v>387</v>
      </c>
      <c r="V520" s="374" t="s">
        <v>388</v>
      </c>
      <c r="W520" s="374"/>
      <c r="X520" s="374" t="s">
        <v>192</v>
      </c>
      <c r="Y520" s="374"/>
      <c r="Z520" s="374"/>
      <c r="AA520" s="374">
        <v>3.54</v>
      </c>
      <c r="AB520" s="374">
        <v>70</v>
      </c>
      <c r="AC520" s="374"/>
      <c r="AD520" s="374">
        <v>5000</v>
      </c>
      <c r="AE520" s="374">
        <v>231662</v>
      </c>
      <c r="AF520" s="374"/>
      <c r="AG520" s="374"/>
      <c r="AH520" s="374">
        <v>5000</v>
      </c>
      <c r="AI520" s="374">
        <v>488</v>
      </c>
      <c r="AJ520" s="374"/>
      <c r="AK520" s="374"/>
      <c r="AL520" s="374"/>
      <c r="AM520" s="374">
        <v>2.0999999999999999E-3</v>
      </c>
      <c r="AN520" s="374"/>
      <c r="AO520" s="374"/>
      <c r="AP520" s="374"/>
      <c r="AQ520" s="374" t="s">
        <v>2559</v>
      </c>
      <c r="AR520" s="374" t="s">
        <v>395</v>
      </c>
      <c r="AS520" s="374" t="s">
        <v>391</v>
      </c>
      <c r="AT520" s="374" t="s">
        <v>390</v>
      </c>
      <c r="AU520" s="374" t="s">
        <v>231</v>
      </c>
      <c r="AV520" s="374" t="s">
        <v>392</v>
      </c>
      <c r="AW520" s="374" t="s">
        <v>396</v>
      </c>
      <c r="AX520" s="374" t="s">
        <v>195</v>
      </c>
      <c r="BB520"/>
      <c r="BC520" t="s">
        <v>1253</v>
      </c>
      <c r="BD520" s="428" t="s">
        <v>641</v>
      </c>
    </row>
    <row r="521" spans="3:56" x14ac:dyDescent="0.3">
      <c r="C521" s="374" t="s">
        <v>188</v>
      </c>
      <c r="D521" s="374">
        <v>4.0999999999999996</v>
      </c>
      <c r="E521" s="374">
        <v>20080204</v>
      </c>
      <c r="F521" s="374" t="s">
        <v>234</v>
      </c>
      <c r="G521" s="374" t="s">
        <v>565</v>
      </c>
      <c r="H521" s="374">
        <v>14</v>
      </c>
      <c r="I521" s="374">
        <v>210738</v>
      </c>
      <c r="J521" s="374">
        <v>13</v>
      </c>
      <c r="K521" s="374"/>
      <c r="L521" s="374"/>
      <c r="M521" s="374"/>
      <c r="N521" s="374"/>
      <c r="O521" s="374">
        <v>1</v>
      </c>
      <c r="P521" s="374">
        <v>3</v>
      </c>
      <c r="Q521" s="374">
        <v>2006</v>
      </c>
      <c r="R521" s="374">
        <v>20070730</v>
      </c>
      <c r="S521" s="374">
        <v>20070806</v>
      </c>
      <c r="T521" s="374" t="s">
        <v>574</v>
      </c>
      <c r="U521" s="374" t="s">
        <v>567</v>
      </c>
      <c r="V521" s="374" t="s">
        <v>568</v>
      </c>
      <c r="W521" s="374" t="s">
        <v>191</v>
      </c>
      <c r="X521" s="374" t="s">
        <v>192</v>
      </c>
      <c r="Y521" s="374" t="s">
        <v>279</v>
      </c>
      <c r="Z521" s="374"/>
      <c r="AA521" s="374">
        <v>11.31</v>
      </c>
      <c r="AB521" s="374"/>
      <c r="AC521" s="374"/>
      <c r="AD521" s="374">
        <v>5000</v>
      </c>
      <c r="AE521" s="374">
        <v>201780</v>
      </c>
      <c r="AF521" s="374">
        <v>0</v>
      </c>
      <c r="AG521" s="374">
        <v>412</v>
      </c>
      <c r="AH521" s="374">
        <v>5000</v>
      </c>
      <c r="AI521" s="374">
        <v>44866</v>
      </c>
      <c r="AJ521" s="374"/>
      <c r="AK521" s="374"/>
      <c r="AL521" s="374" t="s">
        <v>196</v>
      </c>
      <c r="AM521" s="374">
        <v>7.1800000000000003E-2</v>
      </c>
      <c r="AN521" s="374">
        <v>30</v>
      </c>
      <c r="AO521" s="374">
        <v>529</v>
      </c>
      <c r="AP521" s="374"/>
      <c r="AQ521" s="374" t="s">
        <v>575</v>
      </c>
      <c r="AR521" s="374" t="s">
        <v>576</v>
      </c>
      <c r="AS521" s="374" t="s">
        <v>570</v>
      </c>
      <c r="AT521" s="374" t="s">
        <v>571</v>
      </c>
      <c r="AU521" s="374" t="s">
        <v>231</v>
      </c>
      <c r="AV521" s="374" t="s">
        <v>572</v>
      </c>
      <c r="AW521" s="374" t="s">
        <v>573</v>
      </c>
      <c r="AX521" s="374" t="s">
        <v>196</v>
      </c>
      <c r="BB521"/>
      <c r="BC521" t="s">
        <v>1253</v>
      </c>
      <c r="BD521" s="428" t="s">
        <v>642</v>
      </c>
    </row>
    <row r="522" spans="3:56" x14ac:dyDescent="0.3">
      <c r="C522" s="374" t="s">
        <v>188</v>
      </c>
      <c r="D522" s="374">
        <v>4.0999999999999996</v>
      </c>
      <c r="E522" s="374">
        <v>20080204</v>
      </c>
      <c r="F522" s="374" t="s">
        <v>234</v>
      </c>
      <c r="G522" s="374" t="s">
        <v>527</v>
      </c>
      <c r="H522" s="374">
        <v>14</v>
      </c>
      <c r="I522" s="374">
        <v>210739</v>
      </c>
      <c r="J522" s="374">
        <v>12</v>
      </c>
      <c r="K522" s="374"/>
      <c r="L522" s="374"/>
      <c r="M522" s="374"/>
      <c r="N522" s="374"/>
      <c r="O522" s="374">
        <v>1</v>
      </c>
      <c r="P522" s="374">
        <v>3</v>
      </c>
      <c r="Q522" s="374">
        <v>2006</v>
      </c>
      <c r="R522" s="374">
        <v>20070608</v>
      </c>
      <c r="S522" s="374">
        <v>20070617</v>
      </c>
      <c r="T522" s="374" t="s">
        <v>528</v>
      </c>
      <c r="U522" s="374" t="s">
        <v>529</v>
      </c>
      <c r="V522" s="374" t="s">
        <v>530</v>
      </c>
      <c r="W522" s="374" t="s">
        <v>213</v>
      </c>
      <c r="X522" s="374" t="s">
        <v>192</v>
      </c>
      <c r="Y522" s="374" t="s">
        <v>279</v>
      </c>
      <c r="Z522" s="374" t="s">
        <v>194</v>
      </c>
      <c r="AA522" s="374">
        <v>9.2200000000000006</v>
      </c>
      <c r="AB522" s="374"/>
      <c r="AC522" s="374" t="s">
        <v>195</v>
      </c>
      <c r="AD522" s="374">
        <v>5000</v>
      </c>
      <c r="AE522" s="374">
        <v>78892</v>
      </c>
      <c r="AF522" s="374">
        <v>0</v>
      </c>
      <c r="AG522" s="374">
        <v>4683</v>
      </c>
      <c r="AH522" s="374">
        <v>5000</v>
      </c>
      <c r="AI522" s="374">
        <v>7431</v>
      </c>
      <c r="AJ522" s="374">
        <v>0</v>
      </c>
      <c r="AK522" s="374">
        <v>443</v>
      </c>
      <c r="AL522" s="374" t="s">
        <v>214</v>
      </c>
      <c r="AM522" s="374">
        <v>8.6800000000000002E-2</v>
      </c>
      <c r="AN522" s="374"/>
      <c r="AO522" s="374">
        <v>899</v>
      </c>
      <c r="AP522" s="374"/>
      <c r="AQ522" s="374"/>
      <c r="AR522" s="374" t="s">
        <v>531</v>
      </c>
      <c r="AS522" s="374" t="s">
        <v>532</v>
      </c>
      <c r="AT522" s="374" t="s">
        <v>531</v>
      </c>
      <c r="AU522" s="374" t="s">
        <v>231</v>
      </c>
      <c r="AV522" s="374" t="s">
        <v>522</v>
      </c>
      <c r="AW522" s="374" t="s">
        <v>533</v>
      </c>
      <c r="AX522" s="374" t="s">
        <v>196</v>
      </c>
      <c r="BB522"/>
      <c r="BC522" t="s">
        <v>1253</v>
      </c>
      <c r="BD522" s="428" t="s">
        <v>643</v>
      </c>
    </row>
    <row r="523" spans="3:56" x14ac:dyDescent="0.3">
      <c r="C523" s="374" t="s">
        <v>188</v>
      </c>
      <c r="D523" s="374">
        <v>4.0999999999999996</v>
      </c>
      <c r="E523" s="374">
        <v>20101203</v>
      </c>
      <c r="F523" s="374" t="s">
        <v>234</v>
      </c>
      <c r="G523" s="374" t="s">
        <v>460</v>
      </c>
      <c r="H523" s="374">
        <v>14</v>
      </c>
      <c r="I523" s="374">
        <v>210741</v>
      </c>
      <c r="J523" s="374">
        <v>12</v>
      </c>
      <c r="K523" s="374"/>
      <c r="L523" s="374"/>
      <c r="M523" s="374"/>
      <c r="N523" s="374"/>
      <c r="O523" s="374">
        <v>1</v>
      </c>
      <c r="P523" s="374">
        <v>2</v>
      </c>
      <c r="Q523" s="374">
        <v>2007</v>
      </c>
      <c r="R523" s="374">
        <v>20080425</v>
      </c>
      <c r="S523" s="374">
        <v>20080602</v>
      </c>
      <c r="T523" s="374" t="s">
        <v>453</v>
      </c>
      <c r="U523" s="374" t="s">
        <v>454</v>
      </c>
      <c r="V523" s="374" t="s">
        <v>455</v>
      </c>
      <c r="W523" s="374" t="s">
        <v>213</v>
      </c>
      <c r="X523" s="374" t="s">
        <v>192</v>
      </c>
      <c r="Y523" s="374" t="s">
        <v>193</v>
      </c>
      <c r="Z523" s="374" t="s">
        <v>237</v>
      </c>
      <c r="AA523" s="374">
        <v>9.07</v>
      </c>
      <c r="AB523" s="374"/>
      <c r="AC523" s="374" t="s">
        <v>195</v>
      </c>
      <c r="AD523" s="374">
        <v>5000</v>
      </c>
      <c r="AE523" s="374">
        <v>17375</v>
      </c>
      <c r="AF523" s="374">
        <v>0</v>
      </c>
      <c r="AG523" s="374">
        <v>290</v>
      </c>
      <c r="AH523" s="374">
        <v>5000</v>
      </c>
      <c r="AI523" s="374">
        <v>1390</v>
      </c>
      <c r="AJ523" s="374"/>
      <c r="AK523" s="374"/>
      <c r="AL523" s="374" t="s">
        <v>196</v>
      </c>
      <c r="AM523" s="374">
        <v>7.7200000000000005E-2</v>
      </c>
      <c r="AN523" s="374"/>
      <c r="AO523" s="374">
        <v>661</v>
      </c>
      <c r="AP523" s="374"/>
      <c r="AQ523" s="374"/>
      <c r="AR523" s="374" t="s">
        <v>457</v>
      </c>
      <c r="AS523" s="374" t="s">
        <v>458</v>
      </c>
      <c r="AT523" s="374" t="s">
        <v>459</v>
      </c>
      <c r="AU523" s="374" t="s">
        <v>231</v>
      </c>
      <c r="AV523" s="374" t="s">
        <v>427</v>
      </c>
      <c r="AW523" s="374" t="s">
        <v>460</v>
      </c>
      <c r="AX523" s="374" t="s">
        <v>195</v>
      </c>
      <c r="BB523"/>
      <c r="BC523" t="s">
        <v>1253</v>
      </c>
      <c r="BD523" s="428" t="s">
        <v>644</v>
      </c>
    </row>
    <row r="524" spans="3:56" x14ac:dyDescent="0.3">
      <c r="C524" s="374" t="s">
        <v>188</v>
      </c>
      <c r="D524" s="374">
        <v>4.0999999999999996</v>
      </c>
      <c r="E524" s="374">
        <v>20080204</v>
      </c>
      <c r="F524" s="374" t="s">
        <v>234</v>
      </c>
      <c r="G524" s="374" t="s">
        <v>452</v>
      </c>
      <c r="H524" s="374">
        <v>14</v>
      </c>
      <c r="I524" s="374">
        <v>210743</v>
      </c>
      <c r="J524" s="374">
        <v>12</v>
      </c>
      <c r="K524" s="374"/>
      <c r="L524" s="374"/>
      <c r="M524" s="374"/>
      <c r="N524" s="374"/>
      <c r="O524" s="374">
        <v>1</v>
      </c>
      <c r="P524" s="374">
        <v>2</v>
      </c>
      <c r="Q524" s="374">
        <v>2006</v>
      </c>
      <c r="R524" s="374">
        <v>20070418</v>
      </c>
      <c r="S524" s="374">
        <v>20070625</v>
      </c>
      <c r="T524" s="374" t="s">
        <v>453</v>
      </c>
      <c r="U524" s="374" t="s">
        <v>454</v>
      </c>
      <c r="V524" s="374" t="s">
        <v>455</v>
      </c>
      <c r="W524" s="374" t="s">
        <v>213</v>
      </c>
      <c r="X524" s="374" t="s">
        <v>192</v>
      </c>
      <c r="Y524" s="374" t="s">
        <v>279</v>
      </c>
      <c r="Z524" s="374" t="s">
        <v>237</v>
      </c>
      <c r="AA524" s="374">
        <v>5.04</v>
      </c>
      <c r="AB524" s="374"/>
      <c r="AC524" s="374" t="s">
        <v>195</v>
      </c>
      <c r="AD524" s="374">
        <v>5000</v>
      </c>
      <c r="AE524" s="374">
        <v>16285</v>
      </c>
      <c r="AF524" s="374">
        <v>0</v>
      </c>
      <c r="AG524" s="374">
        <v>838</v>
      </c>
      <c r="AH524" s="374">
        <v>5000</v>
      </c>
      <c r="AI524" s="374">
        <v>1613</v>
      </c>
      <c r="AJ524" s="374">
        <v>0</v>
      </c>
      <c r="AK524" s="374">
        <v>31</v>
      </c>
      <c r="AL524" s="374" t="s">
        <v>196</v>
      </c>
      <c r="AM524" s="374">
        <v>8.7599999999999997E-2</v>
      </c>
      <c r="AN524" s="374">
        <v>42</v>
      </c>
      <c r="AO524" s="374">
        <v>605</v>
      </c>
      <c r="AP524" s="374"/>
      <c r="AQ524" s="374" t="s">
        <v>461</v>
      </c>
      <c r="AR524" s="374" t="s">
        <v>457</v>
      </c>
      <c r="AS524" s="374" t="s">
        <v>458</v>
      </c>
      <c r="AT524" s="374" t="s">
        <v>459</v>
      </c>
      <c r="AU524" s="374" t="s">
        <v>231</v>
      </c>
      <c r="AV524" s="374" t="s">
        <v>427</v>
      </c>
      <c r="AW524" s="374" t="s">
        <v>460</v>
      </c>
      <c r="AX524" s="374" t="s">
        <v>196</v>
      </c>
      <c r="BB524"/>
      <c r="BC524" t="s">
        <v>1253</v>
      </c>
      <c r="BD524" s="428" t="s">
        <v>645</v>
      </c>
    </row>
    <row r="525" spans="3:56" x14ac:dyDescent="0.3">
      <c r="C525" s="374" t="s">
        <v>188</v>
      </c>
      <c r="D525" s="374">
        <v>4.0999999999999996</v>
      </c>
      <c r="E525" s="374">
        <v>20090902</v>
      </c>
      <c r="F525" s="374" t="s">
        <v>234</v>
      </c>
      <c r="G525" s="374" t="s">
        <v>306</v>
      </c>
      <c r="H525" s="374">
        <v>14</v>
      </c>
      <c r="I525" s="374">
        <v>210744</v>
      </c>
      <c r="J525" s="374">
        <v>12</v>
      </c>
      <c r="K525" s="374"/>
      <c r="L525" s="374"/>
      <c r="M525" s="374"/>
      <c r="N525" s="374"/>
      <c r="O525" s="374">
        <v>1</v>
      </c>
      <c r="P525" s="374">
        <v>3</v>
      </c>
      <c r="Q525" s="374">
        <v>2006</v>
      </c>
      <c r="R525" s="374">
        <v>20070518</v>
      </c>
      <c r="S525" s="374">
        <v>20070610</v>
      </c>
      <c r="T525" s="374" t="s">
        <v>307</v>
      </c>
      <c r="U525" s="374" t="s">
        <v>308</v>
      </c>
      <c r="V525" s="374" t="s">
        <v>309</v>
      </c>
      <c r="W525" s="374" t="s">
        <v>213</v>
      </c>
      <c r="X525" s="374" t="s">
        <v>192</v>
      </c>
      <c r="Y525" s="374" t="s">
        <v>193</v>
      </c>
      <c r="Z525" s="374" t="s">
        <v>237</v>
      </c>
      <c r="AA525" s="374">
        <v>8.25</v>
      </c>
      <c r="AB525" s="374"/>
      <c r="AC525" s="374" t="s">
        <v>195</v>
      </c>
      <c r="AD525" s="374">
        <v>5000</v>
      </c>
      <c r="AE525" s="374">
        <v>94725</v>
      </c>
      <c r="AF525" s="374">
        <v>0</v>
      </c>
      <c r="AG525" s="374">
        <v>1135</v>
      </c>
      <c r="AH525" s="374">
        <v>5000</v>
      </c>
      <c r="AI525" s="374">
        <v>628420</v>
      </c>
      <c r="AJ525" s="374">
        <v>0</v>
      </c>
      <c r="AK525" s="374">
        <v>21650</v>
      </c>
      <c r="AL525" s="374" t="s">
        <v>214</v>
      </c>
      <c r="AM525" s="374">
        <v>5.74E-2</v>
      </c>
      <c r="AN525" s="374">
        <v>30</v>
      </c>
      <c r="AO525" s="374">
        <v>627</v>
      </c>
      <c r="AP525" s="374"/>
      <c r="AQ525" s="374"/>
      <c r="AR525" s="374" t="s">
        <v>310</v>
      </c>
      <c r="AS525" s="374" t="s">
        <v>311</v>
      </c>
      <c r="AT525" s="374" t="s">
        <v>310</v>
      </c>
      <c r="AU525" s="374" t="s">
        <v>231</v>
      </c>
      <c r="AV525" s="374" t="s">
        <v>294</v>
      </c>
      <c r="AW525" s="374" t="s">
        <v>306</v>
      </c>
      <c r="AX525" s="374" t="s">
        <v>188</v>
      </c>
      <c r="BB525"/>
      <c r="BC525" t="s">
        <v>1253</v>
      </c>
      <c r="BD525" s="428" t="s">
        <v>650</v>
      </c>
    </row>
    <row r="526" spans="3:56" x14ac:dyDescent="0.3">
      <c r="C526" s="374" t="s">
        <v>188</v>
      </c>
      <c r="D526" s="374">
        <v>4.0999999999999996</v>
      </c>
      <c r="E526" s="374">
        <v>20150327</v>
      </c>
      <c r="F526" s="374" t="s">
        <v>225</v>
      </c>
      <c r="G526" s="374" t="s">
        <v>225</v>
      </c>
      <c r="H526" s="374">
        <v>4</v>
      </c>
      <c r="I526" s="374">
        <v>210745</v>
      </c>
      <c r="J526" s="374">
        <v>0</v>
      </c>
      <c r="K526" s="374"/>
      <c r="L526" s="374"/>
      <c r="M526" s="374"/>
      <c r="N526" s="374"/>
      <c r="O526" s="374">
        <v>1</v>
      </c>
      <c r="P526" s="374">
        <v>3</v>
      </c>
      <c r="Q526" s="374">
        <v>2006</v>
      </c>
      <c r="R526" s="374">
        <v>20070611</v>
      </c>
      <c r="S526" s="374">
        <v>20070611</v>
      </c>
      <c r="T526" s="374" t="s">
        <v>403</v>
      </c>
      <c r="U526" s="374" t="s">
        <v>404</v>
      </c>
      <c r="V526" s="374" t="s">
        <v>388</v>
      </c>
      <c r="W526" s="374"/>
      <c r="X526" s="374" t="s">
        <v>192</v>
      </c>
      <c r="Y526" s="374"/>
      <c r="Z526" s="374"/>
      <c r="AA526" s="374">
        <v>4.2699999999999996</v>
      </c>
      <c r="AB526" s="374">
        <v>73</v>
      </c>
      <c r="AC526" s="374"/>
      <c r="AD526" s="374">
        <v>5000</v>
      </c>
      <c r="AE526" s="374">
        <v>161018</v>
      </c>
      <c r="AF526" s="374">
        <v>0</v>
      </c>
      <c r="AG526" s="374">
        <v>798</v>
      </c>
      <c r="AH526" s="374">
        <v>5000</v>
      </c>
      <c r="AI526" s="374">
        <v>956</v>
      </c>
      <c r="AJ526" s="374"/>
      <c r="AK526" s="374"/>
      <c r="AL526" s="374"/>
      <c r="AM526" s="374">
        <v>5.8999999999999999E-3</v>
      </c>
      <c r="AN526" s="374"/>
      <c r="AO526" s="374"/>
      <c r="AP526" s="374"/>
      <c r="AQ526" s="374" t="s">
        <v>2559</v>
      </c>
      <c r="AR526" s="374" t="s">
        <v>405</v>
      </c>
      <c r="AS526" s="374" t="s">
        <v>406</v>
      </c>
      <c r="AT526" s="374" t="s">
        <v>390</v>
      </c>
      <c r="AU526" s="374" t="s">
        <v>231</v>
      </c>
      <c r="AV526" s="374" t="s">
        <v>392</v>
      </c>
      <c r="AW526" s="374" t="s">
        <v>393</v>
      </c>
      <c r="AX526" s="374" t="s">
        <v>195</v>
      </c>
      <c r="BB526"/>
      <c r="BC526" t="s">
        <v>1253</v>
      </c>
      <c r="BD526" s="428" t="s">
        <v>651</v>
      </c>
    </row>
    <row r="527" spans="3:56" x14ac:dyDescent="0.3">
      <c r="C527" s="374" t="s">
        <v>188</v>
      </c>
      <c r="D527" s="374">
        <v>4.0999999999999996</v>
      </c>
      <c r="E527" s="374">
        <v>20110118</v>
      </c>
      <c r="F527" s="374" t="s">
        <v>234</v>
      </c>
      <c r="G527" s="374" t="s">
        <v>565</v>
      </c>
      <c r="H527" s="374">
        <v>14</v>
      </c>
      <c r="I527" s="374">
        <v>210746</v>
      </c>
      <c r="J527" s="374">
        <v>12</v>
      </c>
      <c r="K527" s="374"/>
      <c r="L527" s="374"/>
      <c r="M527" s="374" t="s">
        <v>250</v>
      </c>
      <c r="N527" s="374" t="s">
        <v>2567</v>
      </c>
      <c r="O527" s="374">
        <v>1</v>
      </c>
      <c r="P527" s="374">
        <v>3</v>
      </c>
      <c r="Q527" s="374">
        <v>2007</v>
      </c>
      <c r="R527" s="374">
        <v>20080815</v>
      </c>
      <c r="S527" s="374">
        <v>20080815</v>
      </c>
      <c r="T527" s="374" t="s">
        <v>1911</v>
      </c>
      <c r="U527" s="374" t="s">
        <v>1912</v>
      </c>
      <c r="V527" s="374" t="s">
        <v>1913</v>
      </c>
      <c r="W527" s="374" t="s">
        <v>191</v>
      </c>
      <c r="X527" s="374" t="s">
        <v>192</v>
      </c>
      <c r="Y527" s="374" t="s">
        <v>279</v>
      </c>
      <c r="Z527" s="374"/>
      <c r="AA527" s="374">
        <v>23.5</v>
      </c>
      <c r="AB527" s="374"/>
      <c r="AC527" s="374"/>
      <c r="AD527" s="374">
        <v>5000</v>
      </c>
      <c r="AE527" s="374">
        <v>205869</v>
      </c>
      <c r="AF527" s="374"/>
      <c r="AG527" s="374"/>
      <c r="AH527" s="374">
        <v>5000</v>
      </c>
      <c r="AI527" s="374">
        <v>7539</v>
      </c>
      <c r="AJ527" s="374"/>
      <c r="AK527" s="374"/>
      <c r="AL527" s="374" t="s">
        <v>214</v>
      </c>
      <c r="AM527" s="374">
        <v>4.1999999999999997E-3</v>
      </c>
      <c r="AN527" s="374">
        <v>13</v>
      </c>
      <c r="AO527" s="374">
        <v>471</v>
      </c>
      <c r="AP527" s="374"/>
      <c r="AQ527" s="374" t="s">
        <v>2568</v>
      </c>
      <c r="AR527" s="374" t="s">
        <v>1915</v>
      </c>
      <c r="AS527" s="374" t="s">
        <v>1916</v>
      </c>
      <c r="AT527" s="374" t="s">
        <v>1917</v>
      </c>
      <c r="AU527" s="374" t="s">
        <v>231</v>
      </c>
      <c r="AV527" s="374" t="s">
        <v>572</v>
      </c>
      <c r="AW527" s="374" t="s">
        <v>573</v>
      </c>
      <c r="AX527" s="374" t="s">
        <v>195</v>
      </c>
      <c r="BB527"/>
      <c r="BC527" t="s">
        <v>1253</v>
      </c>
      <c r="BD527" s="428" t="s">
        <v>652</v>
      </c>
    </row>
    <row r="528" spans="3:56" x14ac:dyDescent="0.3">
      <c r="C528" s="374" t="s">
        <v>188</v>
      </c>
      <c r="D528" s="374">
        <v>4.0999999999999996</v>
      </c>
      <c r="E528" s="374">
        <v>20101203</v>
      </c>
      <c r="F528" s="374" t="s">
        <v>234</v>
      </c>
      <c r="G528" s="374" t="s">
        <v>419</v>
      </c>
      <c r="H528" s="374">
        <v>14</v>
      </c>
      <c r="I528" s="374">
        <v>210777</v>
      </c>
      <c r="J528" s="374">
        <v>12</v>
      </c>
      <c r="K528" s="374"/>
      <c r="L528" s="374"/>
      <c r="M528" s="374"/>
      <c r="N528" s="374"/>
      <c r="O528" s="374">
        <v>1</v>
      </c>
      <c r="P528" s="374">
        <v>2</v>
      </c>
      <c r="Q528" s="374">
        <v>2007</v>
      </c>
      <c r="R528" s="374">
        <v>20080519</v>
      </c>
      <c r="S528" s="374">
        <v>20080519</v>
      </c>
      <c r="T528" s="374" t="s">
        <v>420</v>
      </c>
      <c r="U528" s="374" t="s">
        <v>421</v>
      </c>
      <c r="V528" s="374" t="s">
        <v>422</v>
      </c>
      <c r="W528" s="374" t="s">
        <v>213</v>
      </c>
      <c r="X528" s="374" t="s">
        <v>192</v>
      </c>
      <c r="Y528" s="374" t="s">
        <v>193</v>
      </c>
      <c r="Z528" s="374" t="s">
        <v>194</v>
      </c>
      <c r="AA528" s="374">
        <v>5.67</v>
      </c>
      <c r="AB528" s="374"/>
      <c r="AC528" s="374" t="s">
        <v>195</v>
      </c>
      <c r="AD528" s="374">
        <v>5000</v>
      </c>
      <c r="AE528" s="374">
        <v>107152</v>
      </c>
      <c r="AF528" s="374">
        <v>0</v>
      </c>
      <c r="AG528" s="374">
        <v>202</v>
      </c>
      <c r="AH528" s="374">
        <v>5000</v>
      </c>
      <c r="AI528" s="374">
        <v>1347420</v>
      </c>
      <c r="AJ528" s="374">
        <v>0</v>
      </c>
      <c r="AK528" s="374">
        <v>330518</v>
      </c>
      <c r="AL528" s="374" t="s">
        <v>214</v>
      </c>
      <c r="AM528" s="374">
        <v>2.5600000000000001E-2</v>
      </c>
      <c r="AN528" s="374">
        <v>15</v>
      </c>
      <c r="AO528" s="374">
        <v>546</v>
      </c>
      <c r="AP528" s="374"/>
      <c r="AQ528" s="374" t="s">
        <v>433</v>
      </c>
      <c r="AR528" s="374" t="s">
        <v>424</v>
      </c>
      <c r="AS528" s="374" t="s">
        <v>425</v>
      </c>
      <c r="AT528" s="374" t="s">
        <v>426</v>
      </c>
      <c r="AU528" s="374" t="s">
        <v>231</v>
      </c>
      <c r="AV528" s="374" t="s">
        <v>427</v>
      </c>
      <c r="AW528" s="374" t="s">
        <v>428</v>
      </c>
      <c r="AX528" s="374" t="s">
        <v>195</v>
      </c>
      <c r="BB528"/>
      <c r="BC528" t="s">
        <v>1253</v>
      </c>
      <c r="BD528" s="428" t="s">
        <v>653</v>
      </c>
    </row>
    <row r="529" spans="3:56" x14ac:dyDescent="0.3">
      <c r="C529" s="374" t="s">
        <v>188</v>
      </c>
      <c r="D529" s="374">
        <v>4.0999999999999996</v>
      </c>
      <c r="E529" s="374">
        <v>20101203</v>
      </c>
      <c r="F529" s="374" t="s">
        <v>234</v>
      </c>
      <c r="G529" s="374" t="s">
        <v>527</v>
      </c>
      <c r="H529" s="374">
        <v>14</v>
      </c>
      <c r="I529" s="374">
        <v>210786</v>
      </c>
      <c r="J529" s="374">
        <v>12</v>
      </c>
      <c r="K529" s="374"/>
      <c r="L529" s="374"/>
      <c r="M529" s="374"/>
      <c r="N529" s="374"/>
      <c r="O529" s="374">
        <v>1</v>
      </c>
      <c r="P529" s="374">
        <v>3</v>
      </c>
      <c r="Q529" s="374">
        <v>2007</v>
      </c>
      <c r="R529" s="374">
        <v>20080610</v>
      </c>
      <c r="S529" s="374">
        <v>20080610</v>
      </c>
      <c r="T529" s="374" t="s">
        <v>534</v>
      </c>
      <c r="U529" s="374" t="s">
        <v>529</v>
      </c>
      <c r="V529" s="374" t="s">
        <v>530</v>
      </c>
      <c r="W529" s="374" t="s">
        <v>213</v>
      </c>
      <c r="X529" s="374" t="s">
        <v>192</v>
      </c>
      <c r="Y529" s="374" t="s">
        <v>279</v>
      </c>
      <c r="Z529" s="374" t="s">
        <v>194</v>
      </c>
      <c r="AA529" s="374">
        <v>4.8899999999999997</v>
      </c>
      <c r="AB529" s="374">
        <v>85</v>
      </c>
      <c r="AC529" s="374" t="s">
        <v>195</v>
      </c>
      <c r="AD529" s="374">
        <v>5000</v>
      </c>
      <c r="AE529" s="374">
        <v>210854</v>
      </c>
      <c r="AF529" s="374"/>
      <c r="AG529" s="374"/>
      <c r="AH529" s="374"/>
      <c r="AI529" s="374"/>
      <c r="AJ529" s="374"/>
      <c r="AK529" s="374"/>
      <c r="AL529" s="374" t="s">
        <v>214</v>
      </c>
      <c r="AM529" s="374">
        <v>0</v>
      </c>
      <c r="AN529" s="374">
        <v>21</v>
      </c>
      <c r="AO529" s="374">
        <v>535</v>
      </c>
      <c r="AP529" s="374"/>
      <c r="AQ529" s="374"/>
      <c r="AR529" s="374" t="s">
        <v>535</v>
      </c>
      <c r="AS529" s="374" t="s">
        <v>532</v>
      </c>
      <c r="AT529" s="374" t="s">
        <v>531</v>
      </c>
      <c r="AU529" s="374" t="s">
        <v>231</v>
      </c>
      <c r="AV529" s="374" t="s">
        <v>522</v>
      </c>
      <c r="AW529" s="374" t="s">
        <v>533</v>
      </c>
      <c r="AX529" s="374" t="s">
        <v>195</v>
      </c>
      <c r="BB529"/>
      <c r="BC529" t="s">
        <v>1253</v>
      </c>
      <c r="BD529" s="428" t="s">
        <v>654</v>
      </c>
    </row>
    <row r="530" spans="3:56" x14ac:dyDescent="0.3">
      <c r="C530" s="374" t="s">
        <v>188</v>
      </c>
      <c r="D530" s="374">
        <v>4.0999999999999996</v>
      </c>
      <c r="E530" s="374">
        <v>20101203</v>
      </c>
      <c r="F530" s="374" t="s">
        <v>234</v>
      </c>
      <c r="G530" s="374" t="s">
        <v>460</v>
      </c>
      <c r="H530" s="374">
        <v>14</v>
      </c>
      <c r="I530" s="374">
        <v>210787</v>
      </c>
      <c r="J530" s="374">
        <v>12</v>
      </c>
      <c r="K530" s="374"/>
      <c r="L530" s="374"/>
      <c r="M530" s="374"/>
      <c r="N530" s="374"/>
      <c r="O530" s="374">
        <v>1</v>
      </c>
      <c r="P530" s="374">
        <v>2</v>
      </c>
      <c r="Q530" s="374">
        <v>2007</v>
      </c>
      <c r="R530" s="374">
        <v>20080425</v>
      </c>
      <c r="S530" s="374">
        <v>20080602</v>
      </c>
      <c r="T530" s="374" t="s">
        <v>453</v>
      </c>
      <c r="U530" s="374" t="s">
        <v>454</v>
      </c>
      <c r="V530" s="374" t="s">
        <v>455</v>
      </c>
      <c r="W530" s="374" t="s">
        <v>213</v>
      </c>
      <c r="X530" s="374" t="s">
        <v>192</v>
      </c>
      <c r="Y530" s="374" t="s">
        <v>193</v>
      </c>
      <c r="Z530" s="374"/>
      <c r="AA530" s="374">
        <v>5.04</v>
      </c>
      <c r="AB530" s="374"/>
      <c r="AC530" s="374"/>
      <c r="AD530" s="374">
        <v>5000</v>
      </c>
      <c r="AE530" s="374">
        <v>197192</v>
      </c>
      <c r="AF530" s="374">
        <v>0</v>
      </c>
      <c r="AG530" s="374">
        <v>3287</v>
      </c>
      <c r="AH530" s="374">
        <v>5000</v>
      </c>
      <c r="AI530" s="374">
        <v>15775</v>
      </c>
      <c r="AJ530" s="374"/>
      <c r="AK530" s="374"/>
      <c r="AL530" s="374"/>
      <c r="AM530" s="374">
        <v>7.7200000000000005E-2</v>
      </c>
      <c r="AN530" s="374"/>
      <c r="AO530" s="374">
        <v>661</v>
      </c>
      <c r="AP530" s="374"/>
      <c r="AQ530" s="374" t="s">
        <v>463</v>
      </c>
      <c r="AR530" s="374" t="s">
        <v>457</v>
      </c>
      <c r="AS530" s="374" t="s">
        <v>458</v>
      </c>
      <c r="AT530" s="374" t="s">
        <v>459</v>
      </c>
      <c r="AU530" s="374" t="s">
        <v>231</v>
      </c>
      <c r="AV530" s="374" t="s">
        <v>427</v>
      </c>
      <c r="AW530" s="374" t="s">
        <v>460</v>
      </c>
      <c r="AX530" s="374" t="s">
        <v>195</v>
      </c>
      <c r="BB530"/>
      <c r="BC530" t="s">
        <v>1253</v>
      </c>
      <c r="BD530" s="428" t="s">
        <v>655</v>
      </c>
    </row>
    <row r="531" spans="3:56" x14ac:dyDescent="0.3">
      <c r="C531" s="374" t="s">
        <v>188</v>
      </c>
      <c r="D531" s="374">
        <v>4.0999999999999996</v>
      </c>
      <c r="E531" s="374">
        <v>20101203</v>
      </c>
      <c r="F531" s="374" t="s">
        <v>234</v>
      </c>
      <c r="G531" s="374" t="s">
        <v>306</v>
      </c>
      <c r="H531" s="374">
        <v>14</v>
      </c>
      <c r="I531" s="374">
        <v>210788</v>
      </c>
      <c r="J531" s="374">
        <v>12</v>
      </c>
      <c r="K531" s="374"/>
      <c r="L531" s="374"/>
      <c r="M531" s="374" t="s">
        <v>250</v>
      </c>
      <c r="N531" s="374" t="s">
        <v>322</v>
      </c>
      <c r="O531" s="374">
        <v>1</v>
      </c>
      <c r="P531" s="374">
        <v>3</v>
      </c>
      <c r="Q531" s="374">
        <v>2007</v>
      </c>
      <c r="R531" s="374">
        <v>20080501</v>
      </c>
      <c r="S531" s="374">
        <v>20080605</v>
      </c>
      <c r="T531" s="374" t="s">
        <v>313</v>
      </c>
      <c r="U531" s="374" t="s">
        <v>314</v>
      </c>
      <c r="V531" s="374" t="s">
        <v>315</v>
      </c>
      <c r="W531" s="374"/>
      <c r="X531" s="374" t="s">
        <v>192</v>
      </c>
      <c r="Y531" s="374" t="s">
        <v>193</v>
      </c>
      <c r="Z531" s="374"/>
      <c r="AA531" s="374">
        <v>8.25</v>
      </c>
      <c r="AB531" s="374"/>
      <c r="AC531" s="374"/>
      <c r="AD531" s="374">
        <v>5000</v>
      </c>
      <c r="AE531" s="374">
        <v>180974</v>
      </c>
      <c r="AF531" s="374"/>
      <c r="AG531" s="374"/>
      <c r="AH531" s="374">
        <v>5000</v>
      </c>
      <c r="AI531" s="374">
        <v>724</v>
      </c>
      <c r="AJ531" s="374"/>
      <c r="AK531" s="374"/>
      <c r="AL531" s="374"/>
      <c r="AM531" s="374">
        <v>4.0000000000000001E-3</v>
      </c>
      <c r="AN531" s="374"/>
      <c r="AO531" s="374">
        <v>502</v>
      </c>
      <c r="AP531" s="374"/>
      <c r="AQ531" s="374"/>
      <c r="AR531" s="374" t="s">
        <v>317</v>
      </c>
      <c r="AS531" s="374" t="s">
        <v>318</v>
      </c>
      <c r="AT531" s="374" t="s">
        <v>317</v>
      </c>
      <c r="AU531" s="374" t="s">
        <v>231</v>
      </c>
      <c r="AV531" s="374" t="s">
        <v>294</v>
      </c>
      <c r="AW531" s="374" t="s">
        <v>306</v>
      </c>
      <c r="AX531" s="374" t="s">
        <v>195</v>
      </c>
      <c r="BB531"/>
      <c r="BC531" t="s">
        <v>1253</v>
      </c>
      <c r="BD531" s="428" t="s">
        <v>656</v>
      </c>
    </row>
    <row r="532" spans="3:56" x14ac:dyDescent="0.3">
      <c r="C532" s="374" t="s">
        <v>188</v>
      </c>
      <c r="D532" s="374">
        <v>4.0999999999999996</v>
      </c>
      <c r="E532" s="374">
        <v>20150327</v>
      </c>
      <c r="F532" s="374" t="s">
        <v>225</v>
      </c>
      <c r="G532" s="374" t="s">
        <v>225</v>
      </c>
      <c r="H532" s="374">
        <v>4</v>
      </c>
      <c r="I532" s="374">
        <v>210789</v>
      </c>
      <c r="J532" s="374">
        <v>0</v>
      </c>
      <c r="K532" s="374"/>
      <c r="L532" s="374"/>
      <c r="M532" s="374"/>
      <c r="N532" s="374"/>
      <c r="O532" s="374">
        <v>1</v>
      </c>
      <c r="P532" s="374">
        <v>2</v>
      </c>
      <c r="Q532" s="374">
        <v>2007</v>
      </c>
      <c r="R532" s="374">
        <v>20080527</v>
      </c>
      <c r="S532" s="374">
        <v>20080527</v>
      </c>
      <c r="T532" s="374" t="s">
        <v>386</v>
      </c>
      <c r="U532" s="374" t="s">
        <v>387</v>
      </c>
      <c r="V532" s="374" t="s">
        <v>388</v>
      </c>
      <c r="W532" s="374"/>
      <c r="X532" s="374" t="s">
        <v>192</v>
      </c>
      <c r="Y532" s="374"/>
      <c r="Z532" s="374"/>
      <c r="AA532" s="374">
        <v>3.33</v>
      </c>
      <c r="AB532" s="374">
        <v>70</v>
      </c>
      <c r="AC532" s="374"/>
      <c r="AD532" s="374">
        <v>5000</v>
      </c>
      <c r="AE532" s="374">
        <v>216200</v>
      </c>
      <c r="AF532" s="374">
        <v>0</v>
      </c>
      <c r="AG532" s="374">
        <v>872</v>
      </c>
      <c r="AH532" s="374">
        <v>5000</v>
      </c>
      <c r="AI532" s="374">
        <v>868</v>
      </c>
      <c r="AJ532" s="374"/>
      <c r="AK532" s="374"/>
      <c r="AL532" s="374"/>
      <c r="AM532" s="374">
        <v>4.0000000000000001E-3</v>
      </c>
      <c r="AN532" s="374"/>
      <c r="AO532" s="374"/>
      <c r="AP532" s="374"/>
      <c r="AQ532" s="374" t="s">
        <v>2559</v>
      </c>
      <c r="AR532" s="374" t="s">
        <v>390</v>
      </c>
      <c r="AS532" s="374" t="s">
        <v>391</v>
      </c>
      <c r="AT532" s="374" t="s">
        <v>390</v>
      </c>
      <c r="AU532" s="374" t="s">
        <v>231</v>
      </c>
      <c r="AV532" s="374" t="s">
        <v>392</v>
      </c>
      <c r="AW532" s="374" t="s">
        <v>393</v>
      </c>
      <c r="AX532" s="374" t="s">
        <v>195</v>
      </c>
      <c r="BB532"/>
      <c r="BC532" t="s">
        <v>1253</v>
      </c>
      <c r="BD532" s="428" t="s">
        <v>657</v>
      </c>
    </row>
    <row r="533" spans="3:56" x14ac:dyDescent="0.3">
      <c r="C533" s="374" t="s">
        <v>188</v>
      </c>
      <c r="D533" s="374">
        <v>4.0999999999999996</v>
      </c>
      <c r="E533" s="374">
        <v>20101203</v>
      </c>
      <c r="F533" s="374" t="s">
        <v>234</v>
      </c>
      <c r="G533" s="374" t="s">
        <v>275</v>
      </c>
      <c r="H533" s="374">
        <v>14</v>
      </c>
      <c r="I533" s="374">
        <v>210790</v>
      </c>
      <c r="J533" s="374">
        <v>12</v>
      </c>
      <c r="K533" s="374"/>
      <c r="L533" s="374"/>
      <c r="M533" s="374" t="s">
        <v>250</v>
      </c>
      <c r="N533" s="374" t="s">
        <v>276</v>
      </c>
      <c r="O533" s="374">
        <v>1</v>
      </c>
      <c r="P533" s="374">
        <v>3</v>
      </c>
      <c r="Q533" s="374">
        <v>2007</v>
      </c>
      <c r="R533" s="374">
        <v>20080515</v>
      </c>
      <c r="S533" s="374">
        <v>20080515</v>
      </c>
      <c r="T533" s="374" t="s">
        <v>277</v>
      </c>
      <c r="U533" s="374" t="s">
        <v>277</v>
      </c>
      <c r="V533" s="374" t="s">
        <v>278</v>
      </c>
      <c r="W533" s="374" t="s">
        <v>213</v>
      </c>
      <c r="X533" s="374" t="s">
        <v>192</v>
      </c>
      <c r="Y533" s="374" t="s">
        <v>279</v>
      </c>
      <c r="Z533" s="374" t="s">
        <v>194</v>
      </c>
      <c r="AA533" s="374">
        <v>5.47</v>
      </c>
      <c r="AB533" s="374"/>
      <c r="AC533" s="374" t="s">
        <v>195</v>
      </c>
      <c r="AD533" s="374">
        <v>5000</v>
      </c>
      <c r="AE533" s="374">
        <v>199251</v>
      </c>
      <c r="AF533" s="374"/>
      <c r="AG533" s="374"/>
      <c r="AH533" s="374">
        <v>5000</v>
      </c>
      <c r="AI533" s="374">
        <v>2491</v>
      </c>
      <c r="AJ533" s="374"/>
      <c r="AK533" s="374"/>
      <c r="AL533" s="374" t="s">
        <v>214</v>
      </c>
      <c r="AM533" s="374">
        <v>1.23E-2</v>
      </c>
      <c r="AN533" s="374"/>
      <c r="AO533" s="374">
        <v>324</v>
      </c>
      <c r="AP533" s="374"/>
      <c r="AQ533" s="374"/>
      <c r="AR533" s="374" t="s">
        <v>280</v>
      </c>
      <c r="AS533" s="374" t="s">
        <v>280</v>
      </c>
      <c r="AT533" s="374" t="s">
        <v>281</v>
      </c>
      <c r="AU533" s="374" t="s">
        <v>231</v>
      </c>
      <c r="AV533" s="374" t="s">
        <v>232</v>
      </c>
      <c r="AW533" s="374" t="s">
        <v>282</v>
      </c>
      <c r="AX533" s="374" t="s">
        <v>195</v>
      </c>
      <c r="BB533"/>
      <c r="BC533" t="s">
        <v>1253</v>
      </c>
      <c r="BD533" s="428" t="s">
        <v>658</v>
      </c>
    </row>
    <row r="534" spans="3:56" x14ac:dyDescent="0.3">
      <c r="C534" s="374" t="s">
        <v>188</v>
      </c>
      <c r="D534" s="374">
        <v>4.0999999999999996</v>
      </c>
      <c r="E534" s="374">
        <v>20120620</v>
      </c>
      <c r="F534" s="374" t="s">
        <v>234</v>
      </c>
      <c r="G534" s="374" t="s">
        <v>565</v>
      </c>
      <c r="H534" s="374">
        <v>14</v>
      </c>
      <c r="I534" s="374">
        <v>210791</v>
      </c>
      <c r="J534" s="374">
        <v>12</v>
      </c>
      <c r="K534" s="374"/>
      <c r="L534" s="374"/>
      <c r="M534" s="374"/>
      <c r="N534" s="374"/>
      <c r="O534" s="374">
        <v>1</v>
      </c>
      <c r="P534" s="374">
        <v>3</v>
      </c>
      <c r="Q534" s="374">
        <v>2007</v>
      </c>
      <c r="R534" s="374">
        <v>20080731</v>
      </c>
      <c r="S534" s="374">
        <v>20080806</v>
      </c>
      <c r="T534" s="374" t="s">
        <v>574</v>
      </c>
      <c r="U534" s="374" t="s">
        <v>567</v>
      </c>
      <c r="V534" s="374" t="s">
        <v>568</v>
      </c>
      <c r="W534" s="374" t="s">
        <v>191</v>
      </c>
      <c r="X534" s="374" t="s">
        <v>192</v>
      </c>
      <c r="Y534" s="374" t="s">
        <v>279</v>
      </c>
      <c r="Z534" s="374"/>
      <c r="AA534" s="374">
        <v>10.55</v>
      </c>
      <c r="AB534" s="374"/>
      <c r="AC534" s="374"/>
      <c r="AD534" s="374">
        <v>5000</v>
      </c>
      <c r="AE534" s="374">
        <v>186540</v>
      </c>
      <c r="AF534" s="374">
        <v>0</v>
      </c>
      <c r="AG534" s="374">
        <v>754</v>
      </c>
      <c r="AH534" s="374">
        <v>5000</v>
      </c>
      <c r="AI534" s="374">
        <v>6030</v>
      </c>
      <c r="AJ534" s="374"/>
      <c r="AK534" s="374"/>
      <c r="AL534" s="374" t="s">
        <v>214</v>
      </c>
      <c r="AM534" s="374">
        <v>3.1199999999999999E-2</v>
      </c>
      <c r="AN534" s="374">
        <v>30</v>
      </c>
      <c r="AO534" s="374">
        <v>513</v>
      </c>
      <c r="AP534" s="374"/>
      <c r="AQ534" s="374"/>
      <c r="AR534" s="374" t="s">
        <v>576</v>
      </c>
      <c r="AS534" s="374" t="s">
        <v>570</v>
      </c>
      <c r="AT534" s="374" t="s">
        <v>571</v>
      </c>
      <c r="AU534" s="374" t="s">
        <v>231</v>
      </c>
      <c r="AV534" s="374" t="s">
        <v>572</v>
      </c>
      <c r="AW534" s="374" t="s">
        <v>573</v>
      </c>
      <c r="AX534" s="374" t="s">
        <v>195</v>
      </c>
      <c r="BB534"/>
      <c r="BC534" t="s">
        <v>1253</v>
      </c>
      <c r="BD534" s="428" t="s">
        <v>659</v>
      </c>
    </row>
    <row r="535" spans="3:56" x14ac:dyDescent="0.3">
      <c r="C535" s="374" t="s">
        <v>188</v>
      </c>
      <c r="D535" s="374">
        <v>4.0999999999999996</v>
      </c>
      <c r="E535" s="374">
        <v>20101203</v>
      </c>
      <c r="F535" s="374" t="s">
        <v>234</v>
      </c>
      <c r="G535" s="374" t="s">
        <v>306</v>
      </c>
      <c r="H535" s="374">
        <v>14</v>
      </c>
      <c r="I535" s="374">
        <v>210801</v>
      </c>
      <c r="J535" s="374">
        <v>12</v>
      </c>
      <c r="K535" s="374"/>
      <c r="L535" s="374"/>
      <c r="M535" s="374"/>
      <c r="N535" s="374"/>
      <c r="O535" s="374">
        <v>1</v>
      </c>
      <c r="P535" s="374">
        <v>3</v>
      </c>
      <c r="Q535" s="374">
        <v>2007</v>
      </c>
      <c r="R535" s="374">
        <v>20080517</v>
      </c>
      <c r="S535" s="374">
        <v>20080523</v>
      </c>
      <c r="T535" s="374" t="s">
        <v>307</v>
      </c>
      <c r="U535" s="374" t="s">
        <v>308</v>
      </c>
      <c r="V535" s="374" t="s">
        <v>309</v>
      </c>
      <c r="W535" s="374" t="s">
        <v>213</v>
      </c>
      <c r="X535" s="374" t="s">
        <v>192</v>
      </c>
      <c r="Y535" s="374" t="s">
        <v>193</v>
      </c>
      <c r="Z535" s="374" t="s">
        <v>237</v>
      </c>
      <c r="AA535" s="374">
        <v>6.98</v>
      </c>
      <c r="AB535" s="374"/>
      <c r="AC535" s="374" t="s">
        <v>195</v>
      </c>
      <c r="AD535" s="374">
        <v>5000</v>
      </c>
      <c r="AE535" s="374">
        <v>61823</v>
      </c>
      <c r="AF535" s="374">
        <v>0</v>
      </c>
      <c r="AG535" s="374">
        <v>2721</v>
      </c>
      <c r="AH535" s="374">
        <v>5000</v>
      </c>
      <c r="AI535" s="374">
        <v>615670</v>
      </c>
      <c r="AJ535" s="374">
        <v>0</v>
      </c>
      <c r="AK535" s="374">
        <v>24655</v>
      </c>
      <c r="AL535" s="374" t="s">
        <v>214</v>
      </c>
      <c r="AM535" s="374"/>
      <c r="AN535" s="374">
        <v>35</v>
      </c>
      <c r="AO535" s="374"/>
      <c r="AP535" s="374"/>
      <c r="AQ535" s="374" t="s">
        <v>319</v>
      </c>
      <c r="AR535" s="374" t="s">
        <v>310</v>
      </c>
      <c r="AS535" s="374" t="s">
        <v>311</v>
      </c>
      <c r="AT535" s="374" t="s">
        <v>310</v>
      </c>
      <c r="AU535" s="374" t="s">
        <v>231</v>
      </c>
      <c r="AV535" s="374" t="s">
        <v>294</v>
      </c>
      <c r="AW535" s="374" t="s">
        <v>306</v>
      </c>
      <c r="AX535" s="374" t="s">
        <v>195</v>
      </c>
      <c r="BB535"/>
      <c r="BC535" t="s">
        <v>1253</v>
      </c>
      <c r="BD535" s="428" t="s">
        <v>660</v>
      </c>
    </row>
    <row r="536" spans="3:56" x14ac:dyDescent="0.3">
      <c r="C536" s="374" t="s">
        <v>188</v>
      </c>
      <c r="D536" s="374">
        <v>4.0999999999999996</v>
      </c>
      <c r="E536" s="374">
        <v>20100302</v>
      </c>
      <c r="F536" s="374" t="s">
        <v>234</v>
      </c>
      <c r="G536" s="374" t="s">
        <v>275</v>
      </c>
      <c r="H536" s="374">
        <v>14</v>
      </c>
      <c r="I536" s="374">
        <v>210822</v>
      </c>
      <c r="J536" s="374">
        <v>12</v>
      </c>
      <c r="K536" s="374"/>
      <c r="L536" s="374"/>
      <c r="M536" s="374" t="s">
        <v>250</v>
      </c>
      <c r="N536" s="374" t="s">
        <v>1587</v>
      </c>
      <c r="O536" s="374">
        <v>1</v>
      </c>
      <c r="P536" s="374">
        <v>3</v>
      </c>
      <c r="Q536" s="374">
        <v>2008</v>
      </c>
      <c r="R536" s="374">
        <v>20090501</v>
      </c>
      <c r="S536" s="374">
        <v>20090515</v>
      </c>
      <c r="T536" s="374" t="s">
        <v>277</v>
      </c>
      <c r="U536" s="374" t="s">
        <v>277</v>
      </c>
      <c r="V536" s="374" t="s">
        <v>278</v>
      </c>
      <c r="W536" s="374" t="s">
        <v>213</v>
      </c>
      <c r="X536" s="374" t="s">
        <v>192</v>
      </c>
      <c r="Y536" s="374" t="s">
        <v>193</v>
      </c>
      <c r="Z536" s="374" t="s">
        <v>237</v>
      </c>
      <c r="AA536" s="374">
        <v>5.21</v>
      </c>
      <c r="AB536" s="374"/>
      <c r="AC536" s="374" t="s">
        <v>195</v>
      </c>
      <c r="AD536" s="374">
        <v>5000</v>
      </c>
      <c r="AE536" s="374">
        <v>186978</v>
      </c>
      <c r="AF536" s="374">
        <v>0</v>
      </c>
      <c r="AG536" s="374">
        <v>8249</v>
      </c>
      <c r="AH536" s="374">
        <v>5000</v>
      </c>
      <c r="AI536" s="374">
        <v>6874</v>
      </c>
      <c r="AJ536" s="374">
        <v>0</v>
      </c>
      <c r="AK536" s="374">
        <v>3208</v>
      </c>
      <c r="AL536" s="374" t="s">
        <v>214</v>
      </c>
      <c r="AM536" s="374">
        <v>4.9099999999999998E-2</v>
      </c>
      <c r="AN536" s="374"/>
      <c r="AO536" s="374">
        <v>448</v>
      </c>
      <c r="AP536" s="374"/>
      <c r="AQ536" s="374"/>
      <c r="AR536" s="374" t="s">
        <v>280</v>
      </c>
      <c r="AS536" s="374" t="s">
        <v>280</v>
      </c>
      <c r="AT536" s="374" t="s">
        <v>281</v>
      </c>
      <c r="AU536" s="374" t="s">
        <v>231</v>
      </c>
      <c r="AV536" s="374" t="s">
        <v>232</v>
      </c>
      <c r="AW536" s="374" t="s">
        <v>282</v>
      </c>
      <c r="AX536" s="374" t="s">
        <v>195</v>
      </c>
      <c r="BB536"/>
      <c r="BC536" t="s">
        <v>1253</v>
      </c>
      <c r="BD536" s="428" t="s">
        <v>661</v>
      </c>
    </row>
    <row r="537" spans="3:56" x14ac:dyDescent="0.3">
      <c r="C537" s="374" t="s">
        <v>188</v>
      </c>
      <c r="D537" s="374">
        <v>4.0999999999999996</v>
      </c>
      <c r="E537" s="374">
        <v>20120202</v>
      </c>
      <c r="F537" s="374" t="s">
        <v>234</v>
      </c>
      <c r="G537" s="374" t="s">
        <v>306</v>
      </c>
      <c r="H537" s="374">
        <v>14</v>
      </c>
      <c r="I537" s="374">
        <v>210824</v>
      </c>
      <c r="J537" s="374">
        <v>12</v>
      </c>
      <c r="K537" s="374"/>
      <c r="L537" s="374"/>
      <c r="M537" s="374" t="s">
        <v>250</v>
      </c>
      <c r="N537" s="374" t="s">
        <v>1907</v>
      </c>
      <c r="O537" s="374">
        <v>1</v>
      </c>
      <c r="P537" s="374">
        <v>3</v>
      </c>
      <c r="Q537" s="374">
        <v>2008</v>
      </c>
      <c r="R537" s="374">
        <v>20090601</v>
      </c>
      <c r="S537" s="374">
        <v>20090601</v>
      </c>
      <c r="T537" s="374" t="s">
        <v>313</v>
      </c>
      <c r="U537" s="374" t="s">
        <v>314</v>
      </c>
      <c r="V537" s="374" t="s">
        <v>315</v>
      </c>
      <c r="W537" s="374" t="s">
        <v>213</v>
      </c>
      <c r="X537" s="374" t="s">
        <v>192</v>
      </c>
      <c r="Y537" s="374" t="s">
        <v>258</v>
      </c>
      <c r="Z537" s="374"/>
      <c r="AA537" s="374">
        <v>8.25</v>
      </c>
      <c r="AB537" s="374"/>
      <c r="AC537" s="374"/>
      <c r="AD537" s="374">
        <v>5000</v>
      </c>
      <c r="AE537" s="374">
        <v>206480</v>
      </c>
      <c r="AF537" s="374">
        <v>0</v>
      </c>
      <c r="AG537" s="374">
        <v>765</v>
      </c>
      <c r="AH537" s="374">
        <v>5000</v>
      </c>
      <c r="AI537" s="374">
        <v>3059538</v>
      </c>
      <c r="AJ537" s="374">
        <v>0</v>
      </c>
      <c r="AK537" s="374">
        <v>1</v>
      </c>
      <c r="AL537" s="374"/>
      <c r="AM537" s="374">
        <v>1.8E-3</v>
      </c>
      <c r="AN537" s="374"/>
      <c r="AO537" s="374">
        <v>543</v>
      </c>
      <c r="AP537" s="374"/>
      <c r="AQ537" s="374"/>
      <c r="AR537" s="374" t="s">
        <v>317</v>
      </c>
      <c r="AS537" s="374" t="s">
        <v>318</v>
      </c>
      <c r="AT537" s="374" t="s">
        <v>317</v>
      </c>
      <c r="AU537" s="374" t="s">
        <v>231</v>
      </c>
      <c r="AV537" s="374" t="s">
        <v>294</v>
      </c>
      <c r="AW537" s="374" t="s">
        <v>306</v>
      </c>
      <c r="AX537" s="374" t="s">
        <v>195</v>
      </c>
      <c r="BB537"/>
      <c r="BC537" t="s">
        <v>1253</v>
      </c>
      <c r="BD537" s="428" t="s">
        <v>662</v>
      </c>
    </row>
    <row r="538" spans="3:56" x14ac:dyDescent="0.3">
      <c r="C538" s="374" t="s">
        <v>188</v>
      </c>
      <c r="D538" s="374">
        <v>4.0999999999999996</v>
      </c>
      <c r="E538" s="374">
        <v>20150327</v>
      </c>
      <c r="F538" s="374" t="s">
        <v>225</v>
      </c>
      <c r="G538" s="374" t="s">
        <v>225</v>
      </c>
      <c r="H538" s="374">
        <v>4</v>
      </c>
      <c r="I538" s="374">
        <v>210831</v>
      </c>
      <c r="J538" s="374">
        <v>0</v>
      </c>
      <c r="K538" s="374"/>
      <c r="L538" s="374"/>
      <c r="M538" s="374"/>
      <c r="N538" s="374"/>
      <c r="O538" s="374">
        <v>1</v>
      </c>
      <c r="P538" s="374">
        <v>3</v>
      </c>
      <c r="Q538" s="374">
        <v>2008</v>
      </c>
      <c r="R538" s="374">
        <v>20090617</v>
      </c>
      <c r="S538" s="374">
        <v>20090617</v>
      </c>
      <c r="T538" s="374" t="s">
        <v>403</v>
      </c>
      <c r="U538" s="374" t="s">
        <v>404</v>
      </c>
      <c r="V538" s="374" t="s">
        <v>388</v>
      </c>
      <c r="W538" s="374"/>
      <c r="X538" s="374" t="s">
        <v>192</v>
      </c>
      <c r="Y538" s="374"/>
      <c r="Z538" s="374" t="s">
        <v>194</v>
      </c>
      <c r="AA538" s="374">
        <v>5.15</v>
      </c>
      <c r="AB538" s="374">
        <v>69</v>
      </c>
      <c r="AC538" s="374"/>
      <c r="AD538" s="374">
        <v>5000</v>
      </c>
      <c r="AE538" s="374">
        <v>156592</v>
      </c>
      <c r="AF538" s="374">
        <v>0</v>
      </c>
      <c r="AG538" s="374">
        <v>640</v>
      </c>
      <c r="AH538" s="374">
        <v>5000</v>
      </c>
      <c r="AI538" s="374">
        <v>2882</v>
      </c>
      <c r="AJ538" s="374"/>
      <c r="AK538" s="374"/>
      <c r="AL538" s="374"/>
      <c r="AM538" s="374">
        <v>1.7999999999999999E-2</v>
      </c>
      <c r="AN538" s="374"/>
      <c r="AO538" s="374">
        <v>500</v>
      </c>
      <c r="AP538" s="374"/>
      <c r="AQ538" s="374"/>
      <c r="AR538" s="374" t="s">
        <v>405</v>
      </c>
      <c r="AS538" s="374" t="s">
        <v>406</v>
      </c>
      <c r="AT538" s="374" t="s">
        <v>390</v>
      </c>
      <c r="AU538" s="374" t="s">
        <v>231</v>
      </c>
      <c r="AV538" s="374" t="s">
        <v>392</v>
      </c>
      <c r="AW538" s="374" t="s">
        <v>393</v>
      </c>
      <c r="AX538" s="374" t="s">
        <v>195</v>
      </c>
      <c r="BB538"/>
      <c r="BC538" t="s">
        <v>1253</v>
      </c>
      <c r="BD538" s="428" t="s">
        <v>663</v>
      </c>
    </row>
    <row r="539" spans="3:56" x14ac:dyDescent="0.3">
      <c r="C539" s="374" t="s">
        <v>188</v>
      </c>
      <c r="D539" s="374">
        <v>4.0999999999999996</v>
      </c>
      <c r="E539" s="374">
        <v>20100616</v>
      </c>
      <c r="F539" s="374" t="s">
        <v>234</v>
      </c>
      <c r="G539" s="374" t="s">
        <v>460</v>
      </c>
      <c r="H539" s="374">
        <v>14</v>
      </c>
      <c r="I539" s="374">
        <v>210840</v>
      </c>
      <c r="J539" s="374">
        <v>12</v>
      </c>
      <c r="K539" s="374"/>
      <c r="L539" s="374"/>
      <c r="M539" s="374"/>
      <c r="N539" s="374"/>
      <c r="O539" s="374">
        <v>1</v>
      </c>
      <c r="P539" s="374">
        <v>2</v>
      </c>
      <c r="Q539" s="374">
        <v>2008</v>
      </c>
      <c r="R539" s="374">
        <v>20090427</v>
      </c>
      <c r="S539" s="374">
        <v>20090528</v>
      </c>
      <c r="T539" s="374" t="s">
        <v>453</v>
      </c>
      <c r="U539" s="374" t="s">
        <v>454</v>
      </c>
      <c r="V539" s="374" t="s">
        <v>455</v>
      </c>
      <c r="W539" s="374" t="s">
        <v>213</v>
      </c>
      <c r="X539" s="374" t="s">
        <v>192</v>
      </c>
      <c r="Y539" s="374" t="s">
        <v>279</v>
      </c>
      <c r="Z539" s="374" t="s">
        <v>237</v>
      </c>
      <c r="AA539" s="374">
        <v>5.67</v>
      </c>
      <c r="AB539" s="374"/>
      <c r="AC539" s="374" t="s">
        <v>195</v>
      </c>
      <c r="AD539" s="374">
        <v>5000</v>
      </c>
      <c r="AE539" s="374">
        <v>185967</v>
      </c>
      <c r="AF539" s="374">
        <v>0</v>
      </c>
      <c r="AG539" s="374">
        <v>1587</v>
      </c>
      <c r="AH539" s="374">
        <v>5000</v>
      </c>
      <c r="AI539" s="374">
        <v>317</v>
      </c>
      <c r="AJ539" s="374">
        <v>0</v>
      </c>
      <c r="AK539" s="374">
        <v>317</v>
      </c>
      <c r="AL539" s="374" t="s">
        <v>196</v>
      </c>
      <c r="AM539" s="374">
        <v>3.3999999999999998E-3</v>
      </c>
      <c r="AN539" s="374"/>
      <c r="AO539" s="374">
        <v>593</v>
      </c>
      <c r="AP539" s="374"/>
      <c r="AQ539" s="374"/>
      <c r="AR539" s="374" t="s">
        <v>457</v>
      </c>
      <c r="AS539" s="374" t="s">
        <v>458</v>
      </c>
      <c r="AT539" s="374" t="s">
        <v>459</v>
      </c>
      <c r="AU539" s="374" t="s">
        <v>231</v>
      </c>
      <c r="AV539" s="374" t="s">
        <v>427</v>
      </c>
      <c r="AW539" s="374" t="s">
        <v>460</v>
      </c>
      <c r="AX539" s="374" t="s">
        <v>195</v>
      </c>
      <c r="BB539"/>
      <c r="BC539" t="s">
        <v>1253</v>
      </c>
      <c r="BD539" s="428" t="s">
        <v>664</v>
      </c>
    </row>
    <row r="540" spans="3:56" x14ac:dyDescent="0.3">
      <c r="C540" s="374" t="s">
        <v>188</v>
      </c>
      <c r="D540" s="374">
        <v>4.0999999999999996</v>
      </c>
      <c r="E540" s="374">
        <v>20100302</v>
      </c>
      <c r="F540" s="374" t="s">
        <v>234</v>
      </c>
      <c r="G540" s="374" t="s">
        <v>527</v>
      </c>
      <c r="H540" s="374">
        <v>14</v>
      </c>
      <c r="I540" s="374">
        <v>210841</v>
      </c>
      <c r="J540" s="374">
        <v>12</v>
      </c>
      <c r="K540" s="374"/>
      <c r="L540" s="374"/>
      <c r="M540" s="374"/>
      <c r="N540" s="374"/>
      <c r="O540" s="374">
        <v>1</v>
      </c>
      <c r="P540" s="374">
        <v>3</v>
      </c>
      <c r="Q540" s="374">
        <v>2008</v>
      </c>
      <c r="R540" s="374">
        <v>20090623</v>
      </c>
      <c r="S540" s="374">
        <v>20090623</v>
      </c>
      <c r="T540" s="374" t="s">
        <v>528</v>
      </c>
      <c r="U540" s="374" t="s">
        <v>529</v>
      </c>
      <c r="V540" s="374" t="s">
        <v>530</v>
      </c>
      <c r="W540" s="374" t="s">
        <v>213</v>
      </c>
      <c r="X540" s="374" t="s">
        <v>192</v>
      </c>
      <c r="Y540" s="374" t="s">
        <v>193</v>
      </c>
      <c r="Z540" s="374" t="s">
        <v>194</v>
      </c>
      <c r="AA540" s="374">
        <v>8.76</v>
      </c>
      <c r="AB540" s="374"/>
      <c r="AC540" s="374"/>
      <c r="AD540" s="374">
        <v>5000</v>
      </c>
      <c r="AE540" s="374">
        <v>67479</v>
      </c>
      <c r="AF540" s="374">
        <v>0</v>
      </c>
      <c r="AG540" s="374">
        <v>431</v>
      </c>
      <c r="AH540" s="374">
        <v>5000</v>
      </c>
      <c r="AI540" s="374">
        <v>287</v>
      </c>
      <c r="AJ540" s="374">
        <v>0</v>
      </c>
      <c r="AK540" s="374">
        <v>143</v>
      </c>
      <c r="AL540" s="374" t="s">
        <v>214</v>
      </c>
      <c r="AM540" s="374">
        <v>6.3E-3</v>
      </c>
      <c r="AN540" s="374">
        <v>15</v>
      </c>
      <c r="AO540" s="374">
        <v>476</v>
      </c>
      <c r="AP540" s="374"/>
      <c r="AQ540" s="374"/>
      <c r="AR540" s="374" t="s">
        <v>531</v>
      </c>
      <c r="AS540" s="374" t="s">
        <v>532</v>
      </c>
      <c r="AT540" s="374" t="s">
        <v>531</v>
      </c>
      <c r="AU540" s="374" t="s">
        <v>231</v>
      </c>
      <c r="AV540" s="374" t="s">
        <v>522</v>
      </c>
      <c r="AW540" s="374" t="s">
        <v>533</v>
      </c>
      <c r="AX540" s="374" t="s">
        <v>195</v>
      </c>
      <c r="BB540"/>
      <c r="BC540" t="s">
        <v>1253</v>
      </c>
      <c r="BD540" s="428" t="s">
        <v>665</v>
      </c>
    </row>
    <row r="541" spans="3:56" x14ac:dyDescent="0.3">
      <c r="C541" s="374" t="s">
        <v>188</v>
      </c>
      <c r="D541" s="374">
        <v>4.0999999999999996</v>
      </c>
      <c r="E541" s="374">
        <v>20150327</v>
      </c>
      <c r="F541" s="374" t="s">
        <v>225</v>
      </c>
      <c r="G541" s="374" t="s">
        <v>225</v>
      </c>
      <c r="H541" s="374">
        <v>4</v>
      </c>
      <c r="I541" s="374">
        <v>210842</v>
      </c>
      <c r="J541" s="374">
        <v>0</v>
      </c>
      <c r="K541" s="374"/>
      <c r="L541" s="374"/>
      <c r="M541" s="374"/>
      <c r="N541" s="374"/>
      <c r="O541" s="374">
        <v>1</v>
      </c>
      <c r="P541" s="374">
        <v>2</v>
      </c>
      <c r="Q541" s="374">
        <v>2008</v>
      </c>
      <c r="R541" s="374">
        <v>20090528</v>
      </c>
      <c r="S541" s="374">
        <v>20090531</v>
      </c>
      <c r="T541" s="374" t="s">
        <v>1908</v>
      </c>
      <c r="U541" s="374" t="s">
        <v>404</v>
      </c>
      <c r="V541" s="374" t="s">
        <v>388</v>
      </c>
      <c r="W541" s="374"/>
      <c r="X541" s="374" t="s">
        <v>192</v>
      </c>
      <c r="Y541" s="374"/>
      <c r="Z541" s="374" t="s">
        <v>237</v>
      </c>
      <c r="AA541" s="374">
        <v>4.12</v>
      </c>
      <c r="AB541" s="374">
        <v>67</v>
      </c>
      <c r="AC541" s="374"/>
      <c r="AD541" s="374">
        <v>5000</v>
      </c>
      <c r="AE541" s="374">
        <v>108180</v>
      </c>
      <c r="AF541" s="374">
        <v>0</v>
      </c>
      <c r="AG541" s="374">
        <v>437</v>
      </c>
      <c r="AH541" s="374">
        <v>5000</v>
      </c>
      <c r="AI541" s="374">
        <v>667</v>
      </c>
      <c r="AJ541" s="374"/>
      <c r="AK541" s="374"/>
      <c r="AL541" s="374"/>
      <c r="AM541" s="374">
        <v>6.1000000000000004E-3</v>
      </c>
      <c r="AN541" s="374"/>
      <c r="AO541" s="374">
        <v>495</v>
      </c>
      <c r="AP541" s="374"/>
      <c r="AQ541" s="374"/>
      <c r="AR541" s="374" t="s">
        <v>1909</v>
      </c>
      <c r="AS541" s="374" t="s">
        <v>406</v>
      </c>
      <c r="AT541" s="374" t="s">
        <v>390</v>
      </c>
      <c r="AU541" s="374" t="s">
        <v>231</v>
      </c>
      <c r="AV541" s="374" t="s">
        <v>392</v>
      </c>
      <c r="AW541" s="374" t="s">
        <v>396</v>
      </c>
      <c r="AX541" s="374" t="s">
        <v>195</v>
      </c>
      <c r="BB541"/>
      <c r="BC541" t="s">
        <v>1253</v>
      </c>
      <c r="BD541" s="428" t="s">
        <v>666</v>
      </c>
    </row>
    <row r="542" spans="3:56" x14ac:dyDescent="0.3">
      <c r="C542" s="374" t="s">
        <v>188</v>
      </c>
      <c r="D542" s="374">
        <v>4.0999999999999996</v>
      </c>
      <c r="E542" s="374">
        <v>20120523</v>
      </c>
      <c r="F542" s="374" t="s">
        <v>234</v>
      </c>
      <c r="G542" s="374" t="s">
        <v>565</v>
      </c>
      <c r="H542" s="374">
        <v>14</v>
      </c>
      <c r="I542" s="374">
        <v>210843</v>
      </c>
      <c r="J542" s="374">
        <v>13</v>
      </c>
      <c r="K542" s="374"/>
      <c r="L542" s="374"/>
      <c r="M542" s="374"/>
      <c r="N542" s="374"/>
      <c r="O542" s="374">
        <v>1</v>
      </c>
      <c r="P542" s="374">
        <v>3</v>
      </c>
      <c r="Q542" s="374">
        <v>2008</v>
      </c>
      <c r="R542" s="374">
        <v>20090723</v>
      </c>
      <c r="S542" s="374">
        <v>20090728</v>
      </c>
      <c r="T542" s="374" t="s">
        <v>574</v>
      </c>
      <c r="U542" s="374" t="s">
        <v>567</v>
      </c>
      <c r="V542" s="374" t="s">
        <v>568</v>
      </c>
      <c r="W542" s="374" t="s">
        <v>191</v>
      </c>
      <c r="X542" s="374" t="s">
        <v>192</v>
      </c>
      <c r="Y542" s="374" t="s">
        <v>279</v>
      </c>
      <c r="Z542" s="374"/>
      <c r="AA542" s="374">
        <v>11.3</v>
      </c>
      <c r="AB542" s="374"/>
      <c r="AC542" s="374"/>
      <c r="AD542" s="374">
        <v>5000</v>
      </c>
      <c r="AE542" s="374">
        <v>218187</v>
      </c>
      <c r="AF542" s="374">
        <v>0</v>
      </c>
      <c r="AG542" s="374">
        <v>873</v>
      </c>
      <c r="AH542" s="374">
        <v>5000</v>
      </c>
      <c r="AI542" s="374">
        <v>2182</v>
      </c>
      <c r="AJ542" s="374">
        <v>0</v>
      </c>
      <c r="AK542" s="374">
        <v>436</v>
      </c>
      <c r="AL542" s="374" t="s">
        <v>214</v>
      </c>
      <c r="AM542" s="374">
        <v>1.18E-2</v>
      </c>
      <c r="AN542" s="374">
        <v>45</v>
      </c>
      <c r="AO542" s="374">
        <v>508</v>
      </c>
      <c r="AP542" s="374"/>
      <c r="AQ542" s="374"/>
      <c r="AR542" s="374" t="s">
        <v>576</v>
      </c>
      <c r="AS542" s="374" t="s">
        <v>570</v>
      </c>
      <c r="AT542" s="374" t="s">
        <v>571</v>
      </c>
      <c r="AU542" s="374" t="s">
        <v>231</v>
      </c>
      <c r="AV542" s="374" t="s">
        <v>572</v>
      </c>
      <c r="AW542" s="374" t="s">
        <v>573</v>
      </c>
      <c r="AX542" s="374" t="s">
        <v>195</v>
      </c>
      <c r="BB542"/>
      <c r="BC542" t="s">
        <v>1253</v>
      </c>
      <c r="BD542" s="428" t="s">
        <v>667</v>
      </c>
    </row>
    <row r="543" spans="3:56" x14ac:dyDescent="0.3">
      <c r="C543" s="374" t="s">
        <v>188</v>
      </c>
      <c r="D543" s="374">
        <v>4.0999999999999996</v>
      </c>
      <c r="E543" s="374">
        <v>20100302</v>
      </c>
      <c r="F543" s="374" t="s">
        <v>234</v>
      </c>
      <c r="G543" s="374" t="s">
        <v>565</v>
      </c>
      <c r="H543" s="374">
        <v>14</v>
      </c>
      <c r="I543" s="374">
        <v>210844</v>
      </c>
      <c r="J543" s="374">
        <v>12</v>
      </c>
      <c r="K543" s="374"/>
      <c r="L543" s="374"/>
      <c r="M543" s="374" t="s">
        <v>250</v>
      </c>
      <c r="N543" s="374" t="s">
        <v>1910</v>
      </c>
      <c r="O543" s="374">
        <v>1</v>
      </c>
      <c r="P543" s="374">
        <v>3</v>
      </c>
      <c r="Q543" s="374">
        <v>2008</v>
      </c>
      <c r="R543" s="374">
        <v>20090728</v>
      </c>
      <c r="S543" s="374">
        <v>20090805</v>
      </c>
      <c r="T543" s="374" t="s">
        <v>1911</v>
      </c>
      <c r="U543" s="374" t="s">
        <v>1912</v>
      </c>
      <c r="V543" s="374" t="s">
        <v>1913</v>
      </c>
      <c r="W543" s="374" t="s">
        <v>191</v>
      </c>
      <c r="X543" s="374" t="s">
        <v>192</v>
      </c>
      <c r="Y543" s="374" t="s">
        <v>279</v>
      </c>
      <c r="Z543" s="374"/>
      <c r="AA543" s="374">
        <v>24</v>
      </c>
      <c r="AB543" s="374"/>
      <c r="AC543" s="374"/>
      <c r="AD543" s="374">
        <v>5000</v>
      </c>
      <c r="AE543" s="374">
        <v>157773</v>
      </c>
      <c r="AF543" s="374"/>
      <c r="AG543" s="374"/>
      <c r="AH543" s="374">
        <v>5000</v>
      </c>
      <c r="AI543" s="374">
        <v>984</v>
      </c>
      <c r="AJ543" s="374"/>
      <c r="AK543" s="374"/>
      <c r="AL543" s="374" t="s">
        <v>214</v>
      </c>
      <c r="AM543" s="374">
        <v>8.2000000000000007E-3</v>
      </c>
      <c r="AN543" s="374">
        <v>0</v>
      </c>
      <c r="AO543" s="374">
        <v>486</v>
      </c>
      <c r="AP543" s="374"/>
      <c r="AQ543" s="374" t="s">
        <v>1914</v>
      </c>
      <c r="AR543" s="374" t="s">
        <v>1915</v>
      </c>
      <c r="AS543" s="374" t="s">
        <v>1916</v>
      </c>
      <c r="AT543" s="374" t="s">
        <v>1917</v>
      </c>
      <c r="AU543" s="374" t="s">
        <v>231</v>
      </c>
      <c r="AV543" s="374" t="s">
        <v>572</v>
      </c>
      <c r="AW543" s="374" t="s">
        <v>573</v>
      </c>
      <c r="AX543" s="374" t="s">
        <v>195</v>
      </c>
      <c r="BB543"/>
      <c r="BC543" t="s">
        <v>1253</v>
      </c>
      <c r="BD543" s="428" t="s">
        <v>669</v>
      </c>
    </row>
    <row r="544" spans="3:56" x14ac:dyDescent="0.3">
      <c r="C544" s="374" t="s">
        <v>188</v>
      </c>
      <c r="D544" s="374">
        <v>4.0999999999999996</v>
      </c>
      <c r="E544" s="374">
        <v>20100616</v>
      </c>
      <c r="F544" s="374" t="s">
        <v>234</v>
      </c>
      <c r="G544" s="374" t="s">
        <v>419</v>
      </c>
      <c r="H544" s="374">
        <v>14</v>
      </c>
      <c r="I544" s="374">
        <v>210861</v>
      </c>
      <c r="J544" s="374">
        <v>12</v>
      </c>
      <c r="K544" s="374"/>
      <c r="L544" s="374"/>
      <c r="M544" s="374"/>
      <c r="N544" s="374"/>
      <c r="O544" s="374">
        <v>1</v>
      </c>
      <c r="P544" s="374">
        <v>2</v>
      </c>
      <c r="Q544" s="374">
        <v>2008</v>
      </c>
      <c r="R544" s="374">
        <v>20090515</v>
      </c>
      <c r="S544" s="374">
        <v>20090515</v>
      </c>
      <c r="T544" s="374" t="s">
        <v>420</v>
      </c>
      <c r="U544" s="374" t="s">
        <v>421</v>
      </c>
      <c r="V544" s="374" t="s">
        <v>422</v>
      </c>
      <c r="W544" s="374" t="s">
        <v>213</v>
      </c>
      <c r="X544" s="374" t="s">
        <v>192</v>
      </c>
      <c r="Y544" s="374" t="s">
        <v>193</v>
      </c>
      <c r="Z544" s="374" t="s">
        <v>194</v>
      </c>
      <c r="AA544" s="374">
        <v>5.67</v>
      </c>
      <c r="AB544" s="374"/>
      <c r="AC544" s="374"/>
      <c r="AD544" s="374">
        <v>5000</v>
      </c>
      <c r="AE544" s="374">
        <v>110285</v>
      </c>
      <c r="AF544" s="374">
        <v>0</v>
      </c>
      <c r="AG544" s="374">
        <v>221</v>
      </c>
      <c r="AH544" s="374">
        <v>5000</v>
      </c>
      <c r="AI544" s="374">
        <v>1159571</v>
      </c>
      <c r="AJ544" s="374">
        <v>0</v>
      </c>
      <c r="AK544" s="374">
        <v>347649</v>
      </c>
      <c r="AL544" s="374" t="s">
        <v>214</v>
      </c>
      <c r="AM544" s="374">
        <v>0</v>
      </c>
      <c r="AN544" s="374">
        <v>28</v>
      </c>
      <c r="AO544" s="374">
        <v>446</v>
      </c>
      <c r="AP544" s="374"/>
      <c r="AQ544" s="374"/>
      <c r="AR544" s="374" t="s">
        <v>424</v>
      </c>
      <c r="AS544" s="374" t="s">
        <v>425</v>
      </c>
      <c r="AT544" s="374" t="s">
        <v>426</v>
      </c>
      <c r="AU544" s="374" t="s">
        <v>231</v>
      </c>
      <c r="AV544" s="374" t="s">
        <v>427</v>
      </c>
      <c r="AW544" s="374" t="s">
        <v>428</v>
      </c>
      <c r="AX544" s="374" t="s">
        <v>195</v>
      </c>
      <c r="BB544"/>
      <c r="BC544" t="s">
        <v>1253</v>
      </c>
      <c r="BD544" s="428" t="s">
        <v>611</v>
      </c>
    </row>
    <row r="545" spans="3:56" x14ac:dyDescent="0.3">
      <c r="C545" s="374" t="s">
        <v>188</v>
      </c>
      <c r="D545" s="374">
        <v>4.0999999999999996</v>
      </c>
      <c r="E545" s="374">
        <v>20150327</v>
      </c>
      <c r="F545" s="374" t="s">
        <v>225</v>
      </c>
      <c r="G545" s="374" t="s">
        <v>225</v>
      </c>
      <c r="H545" s="374">
        <v>4</v>
      </c>
      <c r="I545" s="374">
        <v>212827</v>
      </c>
      <c r="J545" s="374">
        <v>0</v>
      </c>
      <c r="K545" s="374"/>
      <c r="L545" s="374"/>
      <c r="M545" s="374"/>
      <c r="N545" s="374"/>
      <c r="O545" s="374">
        <v>1</v>
      </c>
      <c r="P545" s="374">
        <v>2</v>
      </c>
      <c r="Q545" s="374">
        <v>2005</v>
      </c>
      <c r="R545" s="374">
        <v>20060523</v>
      </c>
      <c r="S545" s="374">
        <v>20060523</v>
      </c>
      <c r="T545" s="374" t="s">
        <v>386</v>
      </c>
      <c r="U545" s="374" t="s">
        <v>387</v>
      </c>
      <c r="V545" s="374" t="s">
        <v>388</v>
      </c>
      <c r="W545" s="374"/>
      <c r="X545" s="374" t="s">
        <v>192</v>
      </c>
      <c r="Y545" s="374"/>
      <c r="Z545" s="374"/>
      <c r="AA545" s="374">
        <v>3.38</v>
      </c>
      <c r="AB545" s="374">
        <v>66</v>
      </c>
      <c r="AC545" s="374"/>
      <c r="AD545" s="374">
        <v>5000</v>
      </c>
      <c r="AE545" s="374">
        <v>5352</v>
      </c>
      <c r="AF545" s="374">
        <v>0</v>
      </c>
      <c r="AG545" s="374">
        <v>44</v>
      </c>
      <c r="AH545" s="374">
        <v>5000</v>
      </c>
      <c r="AI545" s="374">
        <v>77</v>
      </c>
      <c r="AJ545" s="374"/>
      <c r="AK545" s="374"/>
      <c r="AL545" s="374"/>
      <c r="AM545" s="374">
        <v>1.4E-2</v>
      </c>
      <c r="AN545" s="374"/>
      <c r="AO545" s="374"/>
      <c r="AP545" s="374"/>
      <c r="AQ545" s="374" t="s">
        <v>2559</v>
      </c>
      <c r="AR545" s="374" t="s">
        <v>390</v>
      </c>
      <c r="AS545" s="374" t="s">
        <v>391</v>
      </c>
      <c r="AT545" s="374" t="s">
        <v>390</v>
      </c>
      <c r="AU545" s="374" t="s">
        <v>231</v>
      </c>
      <c r="AV545" s="374" t="s">
        <v>392</v>
      </c>
      <c r="AW545" s="374" t="s">
        <v>393</v>
      </c>
      <c r="AX545" s="374" t="s">
        <v>195</v>
      </c>
      <c r="BB545"/>
      <c r="BC545" t="s">
        <v>1253</v>
      </c>
      <c r="BD545" s="428" t="s">
        <v>613</v>
      </c>
    </row>
    <row r="546" spans="3:56" x14ac:dyDescent="0.3">
      <c r="C546" s="374" t="s">
        <v>188</v>
      </c>
      <c r="D546" s="374">
        <v>4.0999999999999996</v>
      </c>
      <c r="E546" s="374">
        <v>20120127</v>
      </c>
      <c r="F546" s="374" t="s">
        <v>1918</v>
      </c>
      <c r="G546" s="374" t="s">
        <v>1918</v>
      </c>
      <c r="H546" s="374">
        <v>15</v>
      </c>
      <c r="I546" s="374">
        <v>610422</v>
      </c>
      <c r="J546" s="374">
        <v>12</v>
      </c>
      <c r="K546" s="374"/>
      <c r="L546" s="374"/>
      <c r="M546" s="374" t="s">
        <v>258</v>
      </c>
      <c r="N546" s="374">
        <v>1520090001</v>
      </c>
      <c r="O546" s="374">
        <v>1</v>
      </c>
      <c r="P546" s="374">
        <v>8</v>
      </c>
      <c r="Q546" s="374">
        <v>2008</v>
      </c>
      <c r="R546" s="374">
        <v>20090608</v>
      </c>
      <c r="S546" s="374">
        <v>20090608</v>
      </c>
      <c r="T546" s="374" t="s">
        <v>1919</v>
      </c>
      <c r="U546" s="374"/>
      <c r="V546" s="374" t="s">
        <v>1920</v>
      </c>
      <c r="W546" s="374" t="s">
        <v>193</v>
      </c>
      <c r="X546" s="374" t="s">
        <v>316</v>
      </c>
      <c r="Y546" s="374" t="s">
        <v>279</v>
      </c>
      <c r="Z546" s="374"/>
      <c r="AA546" s="374"/>
      <c r="AB546" s="374">
        <v>51</v>
      </c>
      <c r="AC546" s="374" t="s">
        <v>195</v>
      </c>
      <c r="AD546" s="374">
        <v>5000</v>
      </c>
      <c r="AE546" s="374">
        <v>15840</v>
      </c>
      <c r="AF546" s="374"/>
      <c r="AG546" s="374"/>
      <c r="AH546" s="374">
        <v>5000</v>
      </c>
      <c r="AI546" s="374">
        <v>127</v>
      </c>
      <c r="AJ546" s="374">
        <v>0</v>
      </c>
      <c r="AK546" s="374">
        <v>18423</v>
      </c>
      <c r="AL546" s="374" t="s">
        <v>196</v>
      </c>
      <c r="AM546" s="374">
        <v>8.0000000000000002E-3</v>
      </c>
      <c r="AN546" s="374">
        <v>6</v>
      </c>
      <c r="AO546" s="374">
        <v>5014</v>
      </c>
      <c r="AP546" s="374"/>
      <c r="AQ546" s="374" t="s">
        <v>1921</v>
      </c>
      <c r="AR546" s="374" t="s">
        <v>1922</v>
      </c>
      <c r="AS546" s="374" t="s">
        <v>47</v>
      </c>
      <c r="AT546" s="374" t="s">
        <v>1923</v>
      </c>
      <c r="AU546" s="374" t="s">
        <v>231</v>
      </c>
      <c r="AV546" s="374" t="s">
        <v>884</v>
      </c>
      <c r="AW546" s="374" t="s">
        <v>885</v>
      </c>
      <c r="AX546" s="374" t="s">
        <v>188</v>
      </c>
      <c r="BB546"/>
      <c r="BC546" t="s">
        <v>1253</v>
      </c>
      <c r="BD546" s="428" t="s">
        <v>614</v>
      </c>
    </row>
    <row r="547" spans="3:56" x14ac:dyDescent="0.3">
      <c r="C547" s="374" t="s">
        <v>188</v>
      </c>
      <c r="D547" s="374">
        <v>4.0999999999999996</v>
      </c>
      <c r="E547" s="374">
        <v>20120127</v>
      </c>
      <c r="F547" s="374" t="s">
        <v>1918</v>
      </c>
      <c r="G547" s="374" t="s">
        <v>1918</v>
      </c>
      <c r="H547" s="374">
        <v>15</v>
      </c>
      <c r="I547" s="374">
        <v>610424</v>
      </c>
      <c r="J547" s="374">
        <v>12</v>
      </c>
      <c r="K547" s="374"/>
      <c r="L547" s="374"/>
      <c r="M547" s="374" t="s">
        <v>258</v>
      </c>
      <c r="N547" s="374">
        <v>1520090001</v>
      </c>
      <c r="O547" s="374">
        <v>1</v>
      </c>
      <c r="P547" s="374">
        <v>8</v>
      </c>
      <c r="Q547" s="374">
        <v>2008</v>
      </c>
      <c r="R547" s="374">
        <v>20090528</v>
      </c>
      <c r="S547" s="374">
        <v>20090601</v>
      </c>
      <c r="T547" s="374" t="s">
        <v>1919</v>
      </c>
      <c r="U547" s="374"/>
      <c r="V547" s="374" t="s">
        <v>1920</v>
      </c>
      <c r="W547" s="374" t="s">
        <v>193</v>
      </c>
      <c r="X547" s="374" t="s">
        <v>316</v>
      </c>
      <c r="Y547" s="374" t="s">
        <v>279</v>
      </c>
      <c r="Z547" s="374"/>
      <c r="AA547" s="374"/>
      <c r="AB547" s="374">
        <v>52</v>
      </c>
      <c r="AC547" s="374" t="s">
        <v>195</v>
      </c>
      <c r="AD547" s="374">
        <v>5000</v>
      </c>
      <c r="AE547" s="374">
        <v>53804</v>
      </c>
      <c r="AF547" s="374"/>
      <c r="AG547" s="374"/>
      <c r="AH547" s="374">
        <v>5000</v>
      </c>
      <c r="AI547" s="374">
        <v>433</v>
      </c>
      <c r="AJ547" s="374">
        <v>0</v>
      </c>
      <c r="AK547" s="374">
        <v>62577</v>
      </c>
      <c r="AL547" s="374" t="s">
        <v>196</v>
      </c>
      <c r="AM547" s="374">
        <v>8.0000000000000002E-3</v>
      </c>
      <c r="AN547" s="374">
        <v>6</v>
      </c>
      <c r="AO547" s="374">
        <v>5014</v>
      </c>
      <c r="AP547" s="374"/>
      <c r="AQ547" s="374" t="s">
        <v>1921</v>
      </c>
      <c r="AR547" s="374" t="s">
        <v>1922</v>
      </c>
      <c r="AS547" s="374" t="s">
        <v>47</v>
      </c>
      <c r="AT547" s="374" t="s">
        <v>1923</v>
      </c>
      <c r="AU547" s="374" t="s">
        <v>231</v>
      </c>
      <c r="AV547" s="374" t="s">
        <v>884</v>
      </c>
      <c r="AW547" s="374" t="s">
        <v>885</v>
      </c>
      <c r="AX547" s="374" t="s">
        <v>188</v>
      </c>
      <c r="BB547"/>
      <c r="BC547" t="s">
        <v>1253</v>
      </c>
      <c r="BD547" s="428" t="s">
        <v>615</v>
      </c>
    </row>
    <row r="548" spans="3:56" x14ac:dyDescent="0.3">
      <c r="C548" s="374" t="s">
        <v>188</v>
      </c>
      <c r="D548" s="374">
        <v>4.0999999999999996</v>
      </c>
      <c r="E548" s="374">
        <v>20120127</v>
      </c>
      <c r="F548" s="374" t="s">
        <v>1918</v>
      </c>
      <c r="G548" s="374" t="s">
        <v>1918</v>
      </c>
      <c r="H548" s="374">
        <v>15</v>
      </c>
      <c r="I548" s="374">
        <v>610428</v>
      </c>
      <c r="J548" s="374">
        <v>12</v>
      </c>
      <c r="K548" s="374"/>
      <c r="L548" s="374"/>
      <c r="M548" s="374" t="s">
        <v>258</v>
      </c>
      <c r="N548" s="374">
        <v>1520090001</v>
      </c>
      <c r="O548" s="374">
        <v>1</v>
      </c>
      <c r="P548" s="374">
        <v>8</v>
      </c>
      <c r="Q548" s="374">
        <v>2008</v>
      </c>
      <c r="R548" s="374">
        <v>20090528</v>
      </c>
      <c r="S548" s="374">
        <v>20090605</v>
      </c>
      <c r="T548" s="374" t="s">
        <v>1919</v>
      </c>
      <c r="U548" s="374"/>
      <c r="V548" s="374" t="s">
        <v>1920</v>
      </c>
      <c r="W548" s="374" t="s">
        <v>193</v>
      </c>
      <c r="X548" s="374" t="s">
        <v>316</v>
      </c>
      <c r="Y548" s="374" t="s">
        <v>279</v>
      </c>
      <c r="Z548" s="374"/>
      <c r="AA548" s="374"/>
      <c r="AB548" s="374">
        <v>63</v>
      </c>
      <c r="AC548" s="374" t="s">
        <v>195</v>
      </c>
      <c r="AD548" s="374">
        <v>5000</v>
      </c>
      <c r="AE548" s="374">
        <v>20801</v>
      </c>
      <c r="AF548" s="374"/>
      <c r="AG548" s="374"/>
      <c r="AH548" s="374">
        <v>5000</v>
      </c>
      <c r="AI548" s="374">
        <v>167</v>
      </c>
      <c r="AJ548" s="374">
        <v>0</v>
      </c>
      <c r="AK548" s="374">
        <v>24192</v>
      </c>
      <c r="AL548" s="374" t="s">
        <v>196</v>
      </c>
      <c r="AM548" s="374">
        <v>8.0000000000000002E-3</v>
      </c>
      <c r="AN548" s="374">
        <v>6</v>
      </c>
      <c r="AO548" s="374">
        <v>5014</v>
      </c>
      <c r="AP548" s="374"/>
      <c r="AQ548" s="374" t="s">
        <v>1924</v>
      </c>
      <c r="AR548" s="374" t="s">
        <v>1922</v>
      </c>
      <c r="AS548" s="374" t="s">
        <v>47</v>
      </c>
      <c r="AT548" s="374" t="s">
        <v>1923</v>
      </c>
      <c r="AU548" s="374" t="s">
        <v>231</v>
      </c>
      <c r="AV548" s="374" t="s">
        <v>884</v>
      </c>
      <c r="AW548" s="374" t="s">
        <v>885</v>
      </c>
      <c r="AX548" s="374" t="s">
        <v>188</v>
      </c>
      <c r="BB548"/>
      <c r="BC548" t="s">
        <v>1253</v>
      </c>
      <c r="BD548" s="428" t="s">
        <v>616</v>
      </c>
    </row>
    <row r="549" spans="3:56" x14ac:dyDescent="0.3">
      <c r="C549" s="374" t="s">
        <v>188</v>
      </c>
      <c r="D549" s="374">
        <v>4.0999999999999996</v>
      </c>
      <c r="E549" s="374">
        <v>20120127</v>
      </c>
      <c r="F549" s="374" t="s">
        <v>1918</v>
      </c>
      <c r="G549" s="374" t="s">
        <v>1918</v>
      </c>
      <c r="H549" s="374">
        <v>15</v>
      </c>
      <c r="I549" s="374">
        <v>610429</v>
      </c>
      <c r="J549" s="374">
        <v>12</v>
      </c>
      <c r="K549" s="374"/>
      <c r="L549" s="374"/>
      <c r="M549" s="374" t="s">
        <v>258</v>
      </c>
      <c r="N549" s="374">
        <v>1520090001</v>
      </c>
      <c r="O549" s="374">
        <v>1</v>
      </c>
      <c r="P549" s="374">
        <v>8</v>
      </c>
      <c r="Q549" s="374">
        <v>2008</v>
      </c>
      <c r="R549" s="374">
        <v>20090604</v>
      </c>
      <c r="S549" s="374">
        <v>20090607</v>
      </c>
      <c r="T549" s="374" t="s">
        <v>1919</v>
      </c>
      <c r="U549" s="374"/>
      <c r="V549" s="374" t="s">
        <v>1920</v>
      </c>
      <c r="W549" s="374" t="s">
        <v>193</v>
      </c>
      <c r="X549" s="374" t="s">
        <v>316</v>
      </c>
      <c r="Y549" s="374" t="s">
        <v>279</v>
      </c>
      <c r="Z549" s="374"/>
      <c r="AA549" s="374"/>
      <c r="AB549" s="374">
        <v>52</v>
      </c>
      <c r="AC549" s="374" t="s">
        <v>195</v>
      </c>
      <c r="AD549" s="374">
        <v>5000</v>
      </c>
      <c r="AE549" s="374">
        <v>61383</v>
      </c>
      <c r="AF549" s="374"/>
      <c r="AG549" s="374"/>
      <c r="AH549" s="374">
        <v>5000</v>
      </c>
      <c r="AI549" s="374">
        <v>494</v>
      </c>
      <c r="AJ549" s="374">
        <v>0</v>
      </c>
      <c r="AK549" s="374">
        <v>71392</v>
      </c>
      <c r="AL549" s="374" t="s">
        <v>196</v>
      </c>
      <c r="AM549" s="374">
        <v>8.0000000000000002E-3</v>
      </c>
      <c r="AN549" s="374">
        <v>6</v>
      </c>
      <c r="AO549" s="374">
        <v>5014</v>
      </c>
      <c r="AP549" s="374"/>
      <c r="AQ549" s="374" t="s">
        <v>1921</v>
      </c>
      <c r="AR549" s="374" t="s">
        <v>1922</v>
      </c>
      <c r="AS549" s="374" t="s">
        <v>47</v>
      </c>
      <c r="AT549" s="374" t="s">
        <v>1923</v>
      </c>
      <c r="AU549" s="374" t="s">
        <v>231</v>
      </c>
      <c r="AV549" s="374" t="s">
        <v>884</v>
      </c>
      <c r="AW549" s="374" t="s">
        <v>885</v>
      </c>
      <c r="AX549" s="374" t="s">
        <v>188</v>
      </c>
      <c r="BB549"/>
      <c r="BC549" t="s">
        <v>1253</v>
      </c>
      <c r="BD549" s="428" t="s">
        <v>618</v>
      </c>
    </row>
    <row r="550" spans="3:56" x14ac:dyDescent="0.3">
      <c r="C550" s="374" t="s">
        <v>188</v>
      </c>
      <c r="D550" s="374">
        <v>4.0999999999999996</v>
      </c>
      <c r="E550" s="374">
        <v>20120127</v>
      </c>
      <c r="F550" s="374" t="s">
        <v>1918</v>
      </c>
      <c r="G550" s="374" t="s">
        <v>1918</v>
      </c>
      <c r="H550" s="374">
        <v>15</v>
      </c>
      <c r="I550" s="374">
        <v>610430</v>
      </c>
      <c r="J550" s="374">
        <v>12</v>
      </c>
      <c r="K550" s="374"/>
      <c r="L550" s="374"/>
      <c r="M550" s="374" t="s">
        <v>258</v>
      </c>
      <c r="N550" s="374">
        <v>1520090001</v>
      </c>
      <c r="O550" s="374">
        <v>1</v>
      </c>
      <c r="P550" s="374">
        <v>8</v>
      </c>
      <c r="Q550" s="374">
        <v>2008</v>
      </c>
      <c r="R550" s="374">
        <v>20090602</v>
      </c>
      <c r="S550" s="374">
        <v>20090604</v>
      </c>
      <c r="T550" s="374" t="s">
        <v>1919</v>
      </c>
      <c r="U550" s="374"/>
      <c r="V550" s="374" t="s">
        <v>1920</v>
      </c>
      <c r="W550" s="374" t="s">
        <v>193</v>
      </c>
      <c r="X550" s="374" t="s">
        <v>316</v>
      </c>
      <c r="Y550" s="374" t="s">
        <v>279</v>
      </c>
      <c r="Z550" s="374"/>
      <c r="AA550" s="374"/>
      <c r="AB550" s="374">
        <v>52</v>
      </c>
      <c r="AC550" s="374" t="s">
        <v>195</v>
      </c>
      <c r="AD550" s="374">
        <v>5000</v>
      </c>
      <c r="AE550" s="374">
        <v>32225</v>
      </c>
      <c r="AF550" s="374"/>
      <c r="AG550" s="374"/>
      <c r="AH550" s="374">
        <v>5000</v>
      </c>
      <c r="AI550" s="374">
        <v>259</v>
      </c>
      <c r="AJ550" s="374">
        <v>0</v>
      </c>
      <c r="AK550" s="374">
        <v>37479</v>
      </c>
      <c r="AL550" s="374" t="s">
        <v>196</v>
      </c>
      <c r="AM550" s="374">
        <v>8.0000000000000002E-3</v>
      </c>
      <c r="AN550" s="374">
        <v>6</v>
      </c>
      <c r="AO550" s="374">
        <v>5014</v>
      </c>
      <c r="AP550" s="374"/>
      <c r="AQ550" s="374" t="s">
        <v>1921</v>
      </c>
      <c r="AR550" s="374" t="s">
        <v>1922</v>
      </c>
      <c r="AS550" s="374" t="s">
        <v>47</v>
      </c>
      <c r="AT550" s="374" t="s">
        <v>1923</v>
      </c>
      <c r="AU550" s="374" t="s">
        <v>231</v>
      </c>
      <c r="AV550" s="374" t="s">
        <v>884</v>
      </c>
      <c r="AW550" s="374" t="s">
        <v>885</v>
      </c>
      <c r="AX550" s="374" t="s">
        <v>188</v>
      </c>
      <c r="BB550"/>
      <c r="BC550" t="s">
        <v>1253</v>
      </c>
      <c r="BD550" s="428" t="s">
        <v>619</v>
      </c>
    </row>
    <row r="551" spans="3:56" x14ac:dyDescent="0.3">
      <c r="C551" s="374" t="s">
        <v>188</v>
      </c>
      <c r="D551" s="374">
        <v>4.0999999999999996</v>
      </c>
      <c r="E551" s="374">
        <v>20120127</v>
      </c>
      <c r="F551" s="374" t="s">
        <v>1918</v>
      </c>
      <c r="G551" s="374" t="s">
        <v>1918</v>
      </c>
      <c r="H551" s="374">
        <v>15</v>
      </c>
      <c r="I551" s="374">
        <v>610431</v>
      </c>
      <c r="J551" s="374">
        <v>12</v>
      </c>
      <c r="K551" s="374"/>
      <c r="L551" s="374"/>
      <c r="M551" s="374" t="s">
        <v>258</v>
      </c>
      <c r="N551" s="374">
        <v>1520090001</v>
      </c>
      <c r="O551" s="374">
        <v>1</v>
      </c>
      <c r="P551" s="374">
        <v>8</v>
      </c>
      <c r="Q551" s="374">
        <v>2008</v>
      </c>
      <c r="R551" s="374">
        <v>20090606</v>
      </c>
      <c r="S551" s="374">
        <v>20090608</v>
      </c>
      <c r="T551" s="374" t="s">
        <v>1919</v>
      </c>
      <c r="U551" s="374"/>
      <c r="V551" s="374" t="s">
        <v>1920</v>
      </c>
      <c r="W551" s="374" t="s">
        <v>193</v>
      </c>
      <c r="X551" s="374" t="s">
        <v>316</v>
      </c>
      <c r="Y551" s="374" t="s">
        <v>279</v>
      </c>
      <c r="Z551" s="374"/>
      <c r="AA551" s="374"/>
      <c r="AB551" s="374">
        <v>65</v>
      </c>
      <c r="AC551" s="374" t="s">
        <v>195</v>
      </c>
      <c r="AD551" s="374">
        <v>5000</v>
      </c>
      <c r="AE551" s="374">
        <v>18267</v>
      </c>
      <c r="AF551" s="374"/>
      <c r="AG551" s="374"/>
      <c r="AH551" s="374">
        <v>5000</v>
      </c>
      <c r="AI551" s="374">
        <v>147</v>
      </c>
      <c r="AJ551" s="374">
        <v>0</v>
      </c>
      <c r="AK551" s="374">
        <v>21529</v>
      </c>
      <c r="AL551" s="374" t="s">
        <v>196</v>
      </c>
      <c r="AM551" s="374">
        <v>8.0000000000000002E-3</v>
      </c>
      <c r="AN551" s="374">
        <v>6</v>
      </c>
      <c r="AO551" s="374">
        <v>5014</v>
      </c>
      <c r="AP551" s="374"/>
      <c r="AQ551" s="374" t="s">
        <v>1924</v>
      </c>
      <c r="AR551" s="374" t="s">
        <v>1922</v>
      </c>
      <c r="AS551" s="374" t="s">
        <v>47</v>
      </c>
      <c r="AT551" s="374" t="s">
        <v>1923</v>
      </c>
      <c r="AU551" s="374" t="s">
        <v>231</v>
      </c>
      <c r="AV551" s="374" t="s">
        <v>884</v>
      </c>
      <c r="AW551" s="374" t="s">
        <v>885</v>
      </c>
      <c r="AX551" s="374" t="s">
        <v>188</v>
      </c>
      <c r="BB551"/>
      <c r="BC551" t="s">
        <v>1253</v>
      </c>
      <c r="BD551" s="428" t="s">
        <v>621</v>
      </c>
    </row>
    <row r="552" spans="3:56" x14ac:dyDescent="0.3">
      <c r="C552" s="374" t="s">
        <v>188</v>
      </c>
      <c r="D552" s="374">
        <v>4.0999999999999996</v>
      </c>
      <c r="E552" s="374">
        <v>20150327</v>
      </c>
      <c r="F552" s="374" t="s">
        <v>225</v>
      </c>
      <c r="G552" s="374" t="s">
        <v>225</v>
      </c>
      <c r="H552" s="374">
        <v>4</v>
      </c>
      <c r="I552" s="374">
        <v>631427</v>
      </c>
      <c r="J552" s="374">
        <v>12</v>
      </c>
      <c r="K552" s="374"/>
      <c r="L552" s="374"/>
      <c r="M552" s="374"/>
      <c r="N552" s="374"/>
      <c r="O552" s="374">
        <v>1</v>
      </c>
      <c r="P552" s="374">
        <v>3</v>
      </c>
      <c r="Q552" s="374">
        <v>2008</v>
      </c>
      <c r="R552" s="374">
        <v>20100406</v>
      </c>
      <c r="S552" s="374">
        <v>20100406</v>
      </c>
      <c r="T552" s="374" t="s">
        <v>288</v>
      </c>
      <c r="U552" s="374" t="s">
        <v>289</v>
      </c>
      <c r="V552" s="374" t="s">
        <v>290</v>
      </c>
      <c r="W552" s="374" t="s">
        <v>1198</v>
      </c>
      <c r="X552" s="374" t="s">
        <v>192</v>
      </c>
      <c r="Y552" s="374" t="s">
        <v>193</v>
      </c>
      <c r="Z552" s="374" t="s">
        <v>194</v>
      </c>
      <c r="AA552" s="374">
        <v>156.41</v>
      </c>
      <c r="AB552" s="374">
        <v>234</v>
      </c>
      <c r="AC552" s="374"/>
      <c r="AD552" s="374">
        <v>5000</v>
      </c>
      <c r="AE552" s="374">
        <v>101067</v>
      </c>
      <c r="AF552" s="374">
        <v>0</v>
      </c>
      <c r="AG552" s="374">
        <v>539</v>
      </c>
      <c r="AH552" s="374"/>
      <c r="AI552" s="374"/>
      <c r="AJ552" s="374"/>
      <c r="AK552" s="374"/>
      <c r="AL552" s="374"/>
      <c r="AM552" s="374"/>
      <c r="AN552" s="374"/>
      <c r="AO552" s="374">
        <v>500</v>
      </c>
      <c r="AP552" s="374"/>
      <c r="AQ552" s="374" t="s">
        <v>1925</v>
      </c>
      <c r="AR552" s="374" t="s">
        <v>291</v>
      </c>
      <c r="AS552" s="374" t="s">
        <v>292</v>
      </c>
      <c r="AT552" s="374" t="s">
        <v>293</v>
      </c>
      <c r="AU552" s="374" t="s">
        <v>231</v>
      </c>
      <c r="AV552" s="374" t="s">
        <v>294</v>
      </c>
      <c r="AW552" s="374" t="s">
        <v>295</v>
      </c>
      <c r="AX552" s="374" t="s">
        <v>195</v>
      </c>
      <c r="BB552"/>
      <c r="BC552" t="s">
        <v>1253</v>
      </c>
      <c r="BD552" s="428" t="s">
        <v>649</v>
      </c>
    </row>
    <row r="553" spans="3:56" x14ac:dyDescent="0.3">
      <c r="C553" s="374" t="s">
        <v>188</v>
      </c>
      <c r="D553" s="374">
        <v>4.0999999999999996</v>
      </c>
      <c r="E553" s="374">
        <v>20150327</v>
      </c>
      <c r="F553" s="374" t="s">
        <v>225</v>
      </c>
      <c r="G553" s="374" t="s">
        <v>225</v>
      </c>
      <c r="H553" s="374">
        <v>4</v>
      </c>
      <c r="I553" s="374">
        <v>632390</v>
      </c>
      <c r="J553" s="374">
        <v>12</v>
      </c>
      <c r="K553" s="374"/>
      <c r="L553" s="374"/>
      <c r="M553" s="374"/>
      <c r="N553" s="374"/>
      <c r="O553" s="374">
        <v>1</v>
      </c>
      <c r="P553" s="374">
        <v>3</v>
      </c>
      <c r="Q553" s="374">
        <v>2003</v>
      </c>
      <c r="R553" s="374">
        <v>20040528</v>
      </c>
      <c r="S553" s="374">
        <v>20040528</v>
      </c>
      <c r="T553" s="374" t="s">
        <v>2569</v>
      </c>
      <c r="U553" s="374" t="s">
        <v>2570</v>
      </c>
      <c r="V553" s="374" t="s">
        <v>2571</v>
      </c>
      <c r="W553" s="374"/>
      <c r="X553" s="374" t="s">
        <v>192</v>
      </c>
      <c r="Y553" s="374"/>
      <c r="Z553" s="374"/>
      <c r="AA553" s="374">
        <v>6.29</v>
      </c>
      <c r="AB553" s="374">
        <v>84</v>
      </c>
      <c r="AC553" s="374"/>
      <c r="AD553" s="374">
        <v>5000</v>
      </c>
      <c r="AE553" s="374">
        <v>196605</v>
      </c>
      <c r="AF553" s="374">
        <v>0</v>
      </c>
      <c r="AG553" s="374">
        <v>421</v>
      </c>
      <c r="AH553" s="374">
        <v>5000</v>
      </c>
      <c r="AI553" s="374">
        <v>3359</v>
      </c>
      <c r="AJ553" s="374"/>
      <c r="AK553" s="374"/>
      <c r="AL553" s="374"/>
      <c r="AM553" s="374">
        <v>1.6799999999999999E-2</v>
      </c>
      <c r="AN553" s="374"/>
      <c r="AO553" s="374"/>
      <c r="AP553" s="374"/>
      <c r="AQ553" s="374"/>
      <c r="AR553" s="374" t="s">
        <v>2572</v>
      </c>
      <c r="AS553" s="374" t="s">
        <v>2573</v>
      </c>
      <c r="AT553" s="374" t="s">
        <v>2022</v>
      </c>
      <c r="AU553" s="374" t="s">
        <v>231</v>
      </c>
      <c r="AV553" s="374" t="s">
        <v>2574</v>
      </c>
      <c r="AW553" s="374" t="s">
        <v>2575</v>
      </c>
      <c r="AX553" s="374" t="s">
        <v>195</v>
      </c>
      <c r="BB553"/>
      <c r="BC553" t="s">
        <v>1253</v>
      </c>
      <c r="BD553" s="428" t="s">
        <v>672</v>
      </c>
    </row>
    <row r="554" spans="3:56" x14ac:dyDescent="0.3">
      <c r="C554" s="374" t="s">
        <v>188</v>
      </c>
      <c r="D554" s="374">
        <v>4.0999999999999996</v>
      </c>
      <c r="E554" s="374">
        <v>20150327</v>
      </c>
      <c r="F554" s="374" t="s">
        <v>225</v>
      </c>
      <c r="G554" s="374" t="s">
        <v>225</v>
      </c>
      <c r="H554" s="374">
        <v>4</v>
      </c>
      <c r="I554" s="374">
        <v>632866</v>
      </c>
      <c r="J554" s="374">
        <v>12</v>
      </c>
      <c r="K554" s="374"/>
      <c r="L554" s="374"/>
      <c r="M554" s="374"/>
      <c r="N554" s="374"/>
      <c r="O554" s="374">
        <v>1</v>
      </c>
      <c r="P554" s="374">
        <v>1</v>
      </c>
      <c r="Q554" s="374">
        <v>2005</v>
      </c>
      <c r="R554" s="374">
        <v>20070319</v>
      </c>
      <c r="S554" s="374">
        <v>20070319</v>
      </c>
      <c r="T554" s="374" t="s">
        <v>541</v>
      </c>
      <c r="U554" s="374" t="s">
        <v>906</v>
      </c>
      <c r="V554" s="374" t="s">
        <v>548</v>
      </c>
      <c r="W554" s="374" t="s">
        <v>1198</v>
      </c>
      <c r="X554" s="374" t="s">
        <v>192</v>
      </c>
      <c r="Y554" s="374"/>
      <c r="Z554" s="374"/>
      <c r="AA554" s="374">
        <v>56.69</v>
      </c>
      <c r="AB554" s="374">
        <v>170</v>
      </c>
      <c r="AC554" s="374"/>
      <c r="AD554" s="374">
        <v>5000</v>
      </c>
      <c r="AE554" s="374">
        <v>149923</v>
      </c>
      <c r="AF554" s="374">
        <v>0</v>
      </c>
      <c r="AG554" s="374">
        <v>1219</v>
      </c>
      <c r="AH554" s="374">
        <v>5000</v>
      </c>
      <c r="AI554" s="374">
        <v>1209</v>
      </c>
      <c r="AJ554" s="374"/>
      <c r="AK554" s="374"/>
      <c r="AL554" s="374"/>
      <c r="AM554" s="374">
        <v>8.0000000000000002E-3</v>
      </c>
      <c r="AN554" s="374"/>
      <c r="AO554" s="374"/>
      <c r="AP554" s="374"/>
      <c r="AQ554" s="374"/>
      <c r="AR554" s="374" t="s">
        <v>544</v>
      </c>
      <c r="AS554" s="374" t="s">
        <v>907</v>
      </c>
      <c r="AT554" s="374" t="s">
        <v>549</v>
      </c>
      <c r="AU554" s="374" t="s">
        <v>231</v>
      </c>
      <c r="AV554" s="374" t="s">
        <v>545</v>
      </c>
      <c r="AW554" s="374" t="s">
        <v>546</v>
      </c>
      <c r="AX554" s="374" t="s">
        <v>195</v>
      </c>
      <c r="BB554"/>
      <c r="BC554" t="s">
        <v>1253</v>
      </c>
      <c r="BD554" s="428" t="s">
        <v>673</v>
      </c>
    </row>
    <row r="555" spans="3:56" x14ac:dyDescent="0.3">
      <c r="C555" s="374" t="s">
        <v>188</v>
      </c>
      <c r="D555" s="374">
        <v>4.0999999999999996</v>
      </c>
      <c r="E555" s="374">
        <v>20150327</v>
      </c>
      <c r="F555" s="374" t="s">
        <v>225</v>
      </c>
      <c r="G555" s="374" t="s">
        <v>225</v>
      </c>
      <c r="H555" s="374">
        <v>4</v>
      </c>
      <c r="I555" s="374">
        <v>632883</v>
      </c>
      <c r="J555" s="374">
        <v>12</v>
      </c>
      <c r="K555" s="374"/>
      <c r="L555" s="374"/>
      <c r="M555" s="374"/>
      <c r="N555" s="374"/>
      <c r="O555" s="374">
        <v>1</v>
      </c>
      <c r="P555" s="374">
        <v>3</v>
      </c>
      <c r="Q555" s="374">
        <v>2005</v>
      </c>
      <c r="R555" s="374">
        <v>20060616</v>
      </c>
      <c r="S555" s="374">
        <v>20060712</v>
      </c>
      <c r="T555" s="374" t="s">
        <v>760</v>
      </c>
      <c r="U555" s="374" t="s">
        <v>761</v>
      </c>
      <c r="V555" s="374" t="s">
        <v>762</v>
      </c>
      <c r="W555" s="374"/>
      <c r="X555" s="374" t="s">
        <v>192</v>
      </c>
      <c r="Y555" s="374" t="s">
        <v>193</v>
      </c>
      <c r="Z555" s="374"/>
      <c r="AA555" s="374">
        <v>9.6300000000000008</v>
      </c>
      <c r="AB555" s="374">
        <v>94</v>
      </c>
      <c r="AC555" s="374"/>
      <c r="AD555" s="374">
        <v>5000</v>
      </c>
      <c r="AE555" s="374">
        <v>84095</v>
      </c>
      <c r="AF555" s="374">
        <v>0</v>
      </c>
      <c r="AG555" s="374">
        <v>2004</v>
      </c>
      <c r="AH555" s="374">
        <v>5000</v>
      </c>
      <c r="AI555" s="374">
        <v>5867</v>
      </c>
      <c r="AJ555" s="374"/>
      <c r="AK555" s="374"/>
      <c r="AL555" s="374"/>
      <c r="AM555" s="374">
        <v>6.3799999999999996E-2</v>
      </c>
      <c r="AN555" s="374"/>
      <c r="AO555" s="374"/>
      <c r="AP555" s="374"/>
      <c r="AQ555" s="374"/>
      <c r="AR555" s="374" t="s">
        <v>780</v>
      </c>
      <c r="AS555" s="374" t="s">
        <v>781</v>
      </c>
      <c r="AT555" s="374" t="s">
        <v>780</v>
      </c>
      <c r="AU555" s="374" t="s">
        <v>231</v>
      </c>
      <c r="AV555" s="374" t="s">
        <v>545</v>
      </c>
      <c r="AW555" s="374" t="s">
        <v>558</v>
      </c>
      <c r="AX555" s="374" t="s">
        <v>195</v>
      </c>
      <c r="BB555"/>
      <c r="BC555" t="s">
        <v>1253</v>
      </c>
      <c r="BD555" s="428" t="s">
        <v>674</v>
      </c>
    </row>
    <row r="556" spans="3:56" x14ac:dyDescent="0.3">
      <c r="C556" s="374" t="s">
        <v>188</v>
      </c>
      <c r="D556" s="374">
        <v>4.0999999999999996</v>
      </c>
      <c r="E556" s="374">
        <v>20150327</v>
      </c>
      <c r="F556" s="374" t="s">
        <v>225</v>
      </c>
      <c r="G556" s="374" t="s">
        <v>225</v>
      </c>
      <c r="H556" s="374">
        <v>4</v>
      </c>
      <c r="I556" s="374">
        <v>632886</v>
      </c>
      <c r="J556" s="374">
        <v>12</v>
      </c>
      <c r="K556" s="374"/>
      <c r="L556" s="374"/>
      <c r="M556" s="374"/>
      <c r="N556" s="374"/>
      <c r="O556" s="374">
        <v>1</v>
      </c>
      <c r="P556" s="374">
        <v>3</v>
      </c>
      <c r="Q556" s="374">
        <v>2005</v>
      </c>
      <c r="R556" s="374">
        <v>20060711</v>
      </c>
      <c r="S556" s="374">
        <v>20060711</v>
      </c>
      <c r="T556" s="374" t="s">
        <v>763</v>
      </c>
      <c r="U556" s="374" t="s">
        <v>764</v>
      </c>
      <c r="V556" s="374" t="s">
        <v>765</v>
      </c>
      <c r="W556" s="374"/>
      <c r="X556" s="374" t="s">
        <v>192</v>
      </c>
      <c r="Y556" s="374" t="s">
        <v>551</v>
      </c>
      <c r="Z556" s="374"/>
      <c r="AA556" s="374">
        <v>7.82</v>
      </c>
      <c r="AB556" s="374">
        <v>87</v>
      </c>
      <c r="AC556" s="374"/>
      <c r="AD556" s="374">
        <v>5000</v>
      </c>
      <c r="AE556" s="374">
        <v>91240</v>
      </c>
      <c r="AF556" s="374"/>
      <c r="AG556" s="374"/>
      <c r="AH556" s="374">
        <v>5000</v>
      </c>
      <c r="AI556" s="374">
        <v>546</v>
      </c>
      <c r="AJ556" s="374"/>
      <c r="AK556" s="374"/>
      <c r="AL556" s="374"/>
      <c r="AM556" s="374">
        <v>6.0000000000000001E-3</v>
      </c>
      <c r="AN556" s="374"/>
      <c r="AO556" s="374"/>
      <c r="AP556" s="374"/>
      <c r="AQ556" s="374"/>
      <c r="AR556" s="374" t="s">
        <v>766</v>
      </c>
      <c r="AS556" s="374" t="s">
        <v>767</v>
      </c>
      <c r="AT556" s="374" t="s">
        <v>766</v>
      </c>
      <c r="AU556" s="374" t="s">
        <v>231</v>
      </c>
      <c r="AV556" s="374" t="s">
        <v>545</v>
      </c>
      <c r="AW556" s="374" t="s">
        <v>546</v>
      </c>
      <c r="AX556" s="374" t="s">
        <v>195</v>
      </c>
      <c r="BB556"/>
      <c r="BC556" t="s">
        <v>1253</v>
      </c>
      <c r="BD556" s="428" t="s">
        <v>675</v>
      </c>
    </row>
    <row r="557" spans="3:56" x14ac:dyDescent="0.3">
      <c r="C557" s="374" t="s">
        <v>188</v>
      </c>
      <c r="D557" s="374">
        <v>4.0999999999999996</v>
      </c>
      <c r="E557" s="374">
        <v>20150327</v>
      </c>
      <c r="F557" s="374" t="s">
        <v>225</v>
      </c>
      <c r="G557" s="374" t="s">
        <v>225</v>
      </c>
      <c r="H557" s="374">
        <v>4</v>
      </c>
      <c r="I557" s="374">
        <v>632894</v>
      </c>
      <c r="J557" s="374">
        <v>12</v>
      </c>
      <c r="K557" s="374"/>
      <c r="L557" s="374"/>
      <c r="M557" s="374"/>
      <c r="N557" s="374"/>
      <c r="O557" s="374">
        <v>1</v>
      </c>
      <c r="P557" s="374">
        <v>3</v>
      </c>
      <c r="Q557" s="374">
        <v>2005</v>
      </c>
      <c r="R557" s="374">
        <v>20060901</v>
      </c>
      <c r="S557" s="374">
        <v>20060930</v>
      </c>
      <c r="T557" s="374" t="s">
        <v>288</v>
      </c>
      <c r="U557" s="374" t="s">
        <v>296</v>
      </c>
      <c r="V557" s="374" t="s">
        <v>290</v>
      </c>
      <c r="W557" s="374"/>
      <c r="X557" s="374" t="s">
        <v>192</v>
      </c>
      <c r="Y557" s="374" t="s">
        <v>193</v>
      </c>
      <c r="Z557" s="374"/>
      <c r="AA557" s="374">
        <v>26.68</v>
      </c>
      <c r="AB557" s="374">
        <v>145</v>
      </c>
      <c r="AC557" s="374"/>
      <c r="AD557" s="374">
        <v>5000</v>
      </c>
      <c r="AE557" s="374">
        <v>31239</v>
      </c>
      <c r="AF557" s="374"/>
      <c r="AG557" s="374"/>
      <c r="AH557" s="374">
        <v>5000</v>
      </c>
      <c r="AI557" s="374">
        <v>261</v>
      </c>
      <c r="AJ557" s="374"/>
      <c r="AK557" s="374"/>
      <c r="AL557" s="374"/>
      <c r="AM557" s="374">
        <v>8.3000000000000001E-3</v>
      </c>
      <c r="AN557" s="374"/>
      <c r="AO557" s="374"/>
      <c r="AP557" s="374"/>
      <c r="AQ557" s="374"/>
      <c r="AR557" s="374" t="s">
        <v>291</v>
      </c>
      <c r="AS557" s="374" t="s">
        <v>298</v>
      </c>
      <c r="AT557" s="374" t="s">
        <v>293</v>
      </c>
      <c r="AU557" s="374" t="s">
        <v>231</v>
      </c>
      <c r="AV557" s="374" t="s">
        <v>294</v>
      </c>
      <c r="AW557" s="374" t="s">
        <v>295</v>
      </c>
      <c r="AX557" s="374" t="s">
        <v>195</v>
      </c>
      <c r="BB557"/>
      <c r="BC557" t="s">
        <v>1253</v>
      </c>
      <c r="BD557" s="428" t="s">
        <v>1629</v>
      </c>
    </row>
    <row r="558" spans="3:56" x14ac:dyDescent="0.3">
      <c r="C558" s="374" t="s">
        <v>188</v>
      </c>
      <c r="D558" s="374">
        <v>4.0999999999999996</v>
      </c>
      <c r="E558" s="374">
        <v>20150327</v>
      </c>
      <c r="F558" s="374" t="s">
        <v>225</v>
      </c>
      <c r="G558" s="374" t="s">
        <v>225</v>
      </c>
      <c r="H558" s="374">
        <v>4</v>
      </c>
      <c r="I558" s="374">
        <v>632979</v>
      </c>
      <c r="J558" s="374">
        <v>12</v>
      </c>
      <c r="K558" s="374"/>
      <c r="L558" s="374"/>
      <c r="M558" s="374"/>
      <c r="N558" s="374"/>
      <c r="O558" s="374">
        <v>1</v>
      </c>
      <c r="P558" s="374">
        <v>3</v>
      </c>
      <c r="Q558" s="374">
        <v>2005</v>
      </c>
      <c r="R558" s="374">
        <v>20060605</v>
      </c>
      <c r="S558" s="374">
        <v>20060619</v>
      </c>
      <c r="T558" s="374" t="s">
        <v>288</v>
      </c>
      <c r="U558" s="374" t="s">
        <v>296</v>
      </c>
      <c r="V558" s="374" t="s">
        <v>297</v>
      </c>
      <c r="W558" s="374"/>
      <c r="X558" s="374" t="s">
        <v>192</v>
      </c>
      <c r="Y558" s="374" t="s">
        <v>214</v>
      </c>
      <c r="Z558" s="374"/>
      <c r="AA558" s="374">
        <v>30.23</v>
      </c>
      <c r="AB558" s="374">
        <v>127</v>
      </c>
      <c r="AC558" s="374"/>
      <c r="AD558" s="374">
        <v>5000</v>
      </c>
      <c r="AE558" s="374">
        <v>90548</v>
      </c>
      <c r="AF558" s="374">
        <v>0</v>
      </c>
      <c r="AG558" s="374">
        <v>5185</v>
      </c>
      <c r="AH558" s="374">
        <v>5000</v>
      </c>
      <c r="AI558" s="374">
        <v>4967</v>
      </c>
      <c r="AJ558" s="374"/>
      <c r="AK558" s="374"/>
      <c r="AL558" s="374"/>
      <c r="AM558" s="374">
        <v>5.1999999999999998E-2</v>
      </c>
      <c r="AN558" s="374"/>
      <c r="AO558" s="374"/>
      <c r="AP558" s="374"/>
      <c r="AQ558" s="374"/>
      <c r="AR558" s="374" t="s">
        <v>291</v>
      </c>
      <c r="AS558" s="374" t="s">
        <v>298</v>
      </c>
      <c r="AT558" s="374" t="s">
        <v>291</v>
      </c>
      <c r="AU558" s="374" t="s">
        <v>231</v>
      </c>
      <c r="AV558" s="374" t="s">
        <v>294</v>
      </c>
      <c r="AW558" s="374" t="s">
        <v>295</v>
      </c>
      <c r="AX558" s="374" t="s">
        <v>195</v>
      </c>
      <c r="BB558"/>
      <c r="BC558" t="s">
        <v>1253</v>
      </c>
      <c r="BD558" s="428" t="s">
        <v>1632</v>
      </c>
    </row>
    <row r="559" spans="3:56" x14ac:dyDescent="0.3">
      <c r="C559" s="374" t="s">
        <v>188</v>
      </c>
      <c r="D559" s="374">
        <v>4.0999999999999996</v>
      </c>
      <c r="E559" s="374">
        <v>20150327</v>
      </c>
      <c r="F559" s="374" t="s">
        <v>225</v>
      </c>
      <c r="G559" s="374" t="s">
        <v>225</v>
      </c>
      <c r="H559" s="374">
        <v>4</v>
      </c>
      <c r="I559" s="374">
        <v>632987</v>
      </c>
      <c r="J559" s="374">
        <v>12</v>
      </c>
      <c r="K559" s="374"/>
      <c r="L559" s="374"/>
      <c r="M559" s="374"/>
      <c r="N559" s="374"/>
      <c r="O559" s="374">
        <v>1</v>
      </c>
      <c r="P559" s="374">
        <v>3</v>
      </c>
      <c r="Q559" s="374">
        <v>2005</v>
      </c>
      <c r="R559" s="374">
        <v>20060601</v>
      </c>
      <c r="S559" s="374">
        <v>20060601</v>
      </c>
      <c r="T559" s="374" t="s">
        <v>547</v>
      </c>
      <c r="U559" s="374"/>
      <c r="V559" s="374" t="s">
        <v>548</v>
      </c>
      <c r="W559" s="374"/>
      <c r="X559" s="374" t="s">
        <v>316</v>
      </c>
      <c r="Y559" s="374"/>
      <c r="Z559" s="374"/>
      <c r="AA559" s="374"/>
      <c r="AB559" s="374"/>
      <c r="AC559" s="374" t="s">
        <v>195</v>
      </c>
      <c r="AD559" s="374">
        <v>5000</v>
      </c>
      <c r="AE559" s="374">
        <v>51864</v>
      </c>
      <c r="AF559" s="374"/>
      <c r="AG559" s="374"/>
      <c r="AH559" s="374"/>
      <c r="AI559" s="374"/>
      <c r="AJ559" s="374"/>
      <c r="AK559" s="374"/>
      <c r="AL559" s="374" t="s">
        <v>196</v>
      </c>
      <c r="AM559" s="374"/>
      <c r="AN559" s="374"/>
      <c r="AO559" s="374"/>
      <c r="AP559" s="374"/>
      <c r="AQ559" s="374"/>
      <c r="AR559" s="374" t="s">
        <v>549</v>
      </c>
      <c r="AS559" s="374" t="s">
        <v>47</v>
      </c>
      <c r="AT559" s="374" t="s">
        <v>549</v>
      </c>
      <c r="AU559" s="374" t="s">
        <v>231</v>
      </c>
      <c r="AV559" s="374" t="s">
        <v>545</v>
      </c>
      <c r="AW559" s="374" t="s">
        <v>546</v>
      </c>
      <c r="AX559" s="374" t="s">
        <v>195</v>
      </c>
      <c r="BB559"/>
      <c r="BC559" t="s">
        <v>1253</v>
      </c>
      <c r="BD559" s="428" t="s">
        <v>1636</v>
      </c>
    </row>
    <row r="560" spans="3:56" x14ac:dyDescent="0.3">
      <c r="C560" s="374" t="s">
        <v>188</v>
      </c>
      <c r="D560" s="374">
        <v>4.0999999999999996</v>
      </c>
      <c r="E560" s="374">
        <v>20150327</v>
      </c>
      <c r="F560" s="374" t="s">
        <v>225</v>
      </c>
      <c r="G560" s="374" t="s">
        <v>225</v>
      </c>
      <c r="H560" s="374">
        <v>4</v>
      </c>
      <c r="I560" s="374">
        <v>633073</v>
      </c>
      <c r="J560" s="374">
        <v>12</v>
      </c>
      <c r="K560" s="374"/>
      <c r="L560" s="374"/>
      <c r="M560" s="374"/>
      <c r="N560" s="374"/>
      <c r="O560" s="374">
        <v>1</v>
      </c>
      <c r="P560" s="374">
        <v>3</v>
      </c>
      <c r="Q560" s="374">
        <v>2004</v>
      </c>
      <c r="R560" s="374">
        <v>20050601</v>
      </c>
      <c r="S560" s="374">
        <v>20050602</v>
      </c>
      <c r="T560" s="374" t="s">
        <v>2569</v>
      </c>
      <c r="U560" s="374" t="s">
        <v>2570</v>
      </c>
      <c r="V560" s="374" t="s">
        <v>2571</v>
      </c>
      <c r="W560" s="374"/>
      <c r="X560" s="374" t="s">
        <v>192</v>
      </c>
      <c r="Y560" s="374" t="s">
        <v>193</v>
      </c>
      <c r="Z560" s="374"/>
      <c r="AA560" s="374">
        <v>6.04</v>
      </c>
      <c r="AB560" s="374">
        <v>79</v>
      </c>
      <c r="AC560" s="374"/>
      <c r="AD560" s="374">
        <v>5000</v>
      </c>
      <c r="AE560" s="374">
        <v>180029</v>
      </c>
      <c r="AF560" s="374">
        <v>0</v>
      </c>
      <c r="AG560" s="374">
        <v>360</v>
      </c>
      <c r="AH560" s="374">
        <v>5000</v>
      </c>
      <c r="AI560" s="374">
        <v>8953</v>
      </c>
      <c r="AJ560" s="374"/>
      <c r="AK560" s="374"/>
      <c r="AL560" s="374"/>
      <c r="AM560" s="374">
        <v>4.7300000000000002E-2</v>
      </c>
      <c r="AN560" s="374"/>
      <c r="AO560" s="374"/>
      <c r="AP560" s="374"/>
      <c r="AQ560" s="374"/>
      <c r="AR560" s="374" t="s">
        <v>2572</v>
      </c>
      <c r="AS560" s="374" t="s">
        <v>2573</v>
      </c>
      <c r="AT560" s="374" t="s">
        <v>2022</v>
      </c>
      <c r="AU560" s="374" t="s">
        <v>231</v>
      </c>
      <c r="AV560" s="374" t="s">
        <v>2574</v>
      </c>
      <c r="AW560" s="374" t="s">
        <v>2575</v>
      </c>
      <c r="AX560" s="374" t="s">
        <v>195</v>
      </c>
      <c r="BB560"/>
      <c r="BC560" t="s">
        <v>1253</v>
      </c>
      <c r="BD560" s="428" t="s">
        <v>1637</v>
      </c>
    </row>
    <row r="561" spans="3:56" x14ac:dyDescent="0.3">
      <c r="C561" s="374" t="s">
        <v>188</v>
      </c>
      <c r="D561" s="374">
        <v>4.0999999999999996</v>
      </c>
      <c r="E561" s="374">
        <v>20150327</v>
      </c>
      <c r="F561" s="374" t="s">
        <v>225</v>
      </c>
      <c r="G561" s="374" t="s">
        <v>225</v>
      </c>
      <c r="H561" s="374">
        <v>4</v>
      </c>
      <c r="I561" s="374">
        <v>633172</v>
      </c>
      <c r="J561" s="374">
        <v>12</v>
      </c>
      <c r="K561" s="374"/>
      <c r="L561" s="374"/>
      <c r="M561" s="374" t="s">
        <v>250</v>
      </c>
      <c r="N561" s="374">
        <v>4200600000144</v>
      </c>
      <c r="O561" s="374">
        <v>1</v>
      </c>
      <c r="P561" s="374">
        <v>1</v>
      </c>
      <c r="Q561" s="374">
        <v>2005</v>
      </c>
      <c r="R561" s="374">
        <v>20060508</v>
      </c>
      <c r="S561" s="374">
        <v>20060522</v>
      </c>
      <c r="T561" s="374" t="s">
        <v>364</v>
      </c>
      <c r="U561" s="374" t="s">
        <v>365</v>
      </c>
      <c r="V561" s="374" t="s">
        <v>366</v>
      </c>
      <c r="W561" s="374"/>
      <c r="X561" s="374" t="s">
        <v>192</v>
      </c>
      <c r="Y561" s="374" t="s">
        <v>279</v>
      </c>
      <c r="Z561" s="374"/>
      <c r="AA561" s="374">
        <v>6.77</v>
      </c>
      <c r="AB561" s="374">
        <v>86</v>
      </c>
      <c r="AC561" s="374"/>
      <c r="AD561" s="374">
        <v>5500</v>
      </c>
      <c r="AE561" s="374">
        <v>203916</v>
      </c>
      <c r="AF561" s="374">
        <v>0</v>
      </c>
      <c r="AG561" s="374">
        <v>615</v>
      </c>
      <c r="AH561" s="374">
        <v>5500</v>
      </c>
      <c r="AI561" s="374">
        <v>369</v>
      </c>
      <c r="AJ561" s="374"/>
      <c r="AK561" s="374"/>
      <c r="AL561" s="374"/>
      <c r="AM561" s="374">
        <v>1.8E-3</v>
      </c>
      <c r="AN561" s="374"/>
      <c r="AO561" s="374"/>
      <c r="AP561" s="374"/>
      <c r="AQ561" s="374"/>
      <c r="AR561" s="374" t="s">
        <v>367</v>
      </c>
      <c r="AS561" s="374" t="s">
        <v>368</v>
      </c>
      <c r="AT561" s="374" t="s">
        <v>369</v>
      </c>
      <c r="AU561" s="374" t="s">
        <v>231</v>
      </c>
      <c r="AV561" s="374" t="s">
        <v>353</v>
      </c>
      <c r="AW561" s="374" t="s">
        <v>370</v>
      </c>
      <c r="AX561" s="374" t="s">
        <v>195</v>
      </c>
      <c r="BB561"/>
      <c r="BC561" t="s">
        <v>1253</v>
      </c>
      <c r="BD561" s="428" t="s">
        <v>1641</v>
      </c>
    </row>
    <row r="562" spans="3:56" x14ac:dyDescent="0.3">
      <c r="C562" s="374" t="s">
        <v>188</v>
      </c>
      <c r="D562" s="374">
        <v>4.0999999999999996</v>
      </c>
      <c r="E562" s="374">
        <v>20150327</v>
      </c>
      <c r="F562" s="374" t="s">
        <v>225</v>
      </c>
      <c r="G562" s="374" t="s">
        <v>225</v>
      </c>
      <c r="H562" s="374">
        <v>4</v>
      </c>
      <c r="I562" s="374">
        <v>633173</v>
      </c>
      <c r="J562" s="374">
        <v>12</v>
      </c>
      <c r="K562" s="374"/>
      <c r="L562" s="374"/>
      <c r="M562" s="374"/>
      <c r="N562" s="374"/>
      <c r="O562" s="374">
        <v>1</v>
      </c>
      <c r="P562" s="374">
        <v>3</v>
      </c>
      <c r="Q562" s="374">
        <v>2005</v>
      </c>
      <c r="R562" s="374">
        <v>20060614</v>
      </c>
      <c r="S562" s="374">
        <v>20060621</v>
      </c>
      <c r="T562" s="374" t="s">
        <v>869</v>
      </c>
      <c r="U562" s="374" t="s">
        <v>877</v>
      </c>
      <c r="V562" s="374" t="s">
        <v>878</v>
      </c>
      <c r="W562" s="374"/>
      <c r="X562" s="374" t="s">
        <v>192</v>
      </c>
      <c r="Y562" s="374" t="s">
        <v>193</v>
      </c>
      <c r="Z562" s="374"/>
      <c r="AA562" s="374">
        <v>10.54</v>
      </c>
      <c r="AB562" s="374">
        <v>98</v>
      </c>
      <c r="AC562" s="374"/>
      <c r="AD562" s="374">
        <v>5000</v>
      </c>
      <c r="AE562" s="374">
        <v>199445</v>
      </c>
      <c r="AF562" s="374"/>
      <c r="AG562" s="374"/>
      <c r="AH562" s="374">
        <v>5000</v>
      </c>
      <c r="AI562" s="374">
        <v>1406</v>
      </c>
      <c r="AJ562" s="374"/>
      <c r="AK562" s="374"/>
      <c r="AL562" s="374"/>
      <c r="AM562" s="374">
        <v>7.0000000000000001E-3</v>
      </c>
      <c r="AN562" s="374"/>
      <c r="AO562" s="374"/>
      <c r="AP562" s="374"/>
      <c r="AQ562" s="374"/>
      <c r="AR562" s="374" t="s">
        <v>872</v>
      </c>
      <c r="AS562" s="374" t="s">
        <v>879</v>
      </c>
      <c r="AT562" s="374" t="s">
        <v>880</v>
      </c>
      <c r="AU562" s="374" t="s">
        <v>231</v>
      </c>
      <c r="AV562" s="374" t="s">
        <v>875</v>
      </c>
      <c r="AW562" s="374" t="s">
        <v>876</v>
      </c>
      <c r="AX562" s="374" t="s">
        <v>195</v>
      </c>
      <c r="BB562"/>
      <c r="BC562" t="s">
        <v>1253</v>
      </c>
      <c r="BD562" s="428" t="s">
        <v>1646</v>
      </c>
    </row>
    <row r="563" spans="3:56" x14ac:dyDescent="0.3">
      <c r="C563" s="374" t="s">
        <v>188</v>
      </c>
      <c r="D563" s="374">
        <v>4.0999999999999996</v>
      </c>
      <c r="E563" s="374">
        <v>20150327</v>
      </c>
      <c r="F563" s="374" t="s">
        <v>225</v>
      </c>
      <c r="G563" s="374" t="s">
        <v>225</v>
      </c>
      <c r="H563" s="374">
        <v>4</v>
      </c>
      <c r="I563" s="374">
        <v>633176</v>
      </c>
      <c r="J563" s="374">
        <v>12</v>
      </c>
      <c r="K563" s="374"/>
      <c r="L563" s="374"/>
      <c r="M563" s="374" t="s">
        <v>258</v>
      </c>
      <c r="N563" s="374">
        <v>4200700000168</v>
      </c>
      <c r="O563" s="374">
        <v>1</v>
      </c>
      <c r="P563" s="374">
        <v>1</v>
      </c>
      <c r="Q563" s="374">
        <v>2005</v>
      </c>
      <c r="R563" s="374">
        <v>20070405</v>
      </c>
      <c r="S563" s="374">
        <v>20070405</v>
      </c>
      <c r="T563" s="374" t="s">
        <v>410</v>
      </c>
      <c r="U563" s="374" t="s">
        <v>404</v>
      </c>
      <c r="V563" s="374" t="s">
        <v>388</v>
      </c>
      <c r="W563" s="374" t="s">
        <v>1198</v>
      </c>
      <c r="X563" s="374" t="s">
        <v>192</v>
      </c>
      <c r="Y563" s="374" t="s">
        <v>279</v>
      </c>
      <c r="Z563" s="374"/>
      <c r="AA563" s="374">
        <v>37.79</v>
      </c>
      <c r="AB563" s="374">
        <v>143</v>
      </c>
      <c r="AC563" s="374"/>
      <c r="AD563" s="374">
        <v>5000</v>
      </c>
      <c r="AE563" s="374">
        <v>74633</v>
      </c>
      <c r="AF563" s="374"/>
      <c r="AG563" s="374"/>
      <c r="AH563" s="374"/>
      <c r="AI563" s="374"/>
      <c r="AJ563" s="374"/>
      <c r="AK563" s="374"/>
      <c r="AL563" s="374"/>
      <c r="AM563" s="374"/>
      <c r="AN563" s="374"/>
      <c r="AO563" s="374"/>
      <c r="AP563" s="374"/>
      <c r="AQ563" s="374" t="s">
        <v>412</v>
      </c>
      <c r="AR563" s="374" t="s">
        <v>411</v>
      </c>
      <c r="AS563" s="374" t="s">
        <v>406</v>
      </c>
      <c r="AT563" s="374" t="s">
        <v>390</v>
      </c>
      <c r="AU563" s="374" t="s">
        <v>231</v>
      </c>
      <c r="AV563" s="374" t="s">
        <v>392</v>
      </c>
      <c r="AW563" s="374" t="s">
        <v>396</v>
      </c>
      <c r="AX563" s="374" t="s">
        <v>195</v>
      </c>
      <c r="BB563"/>
      <c r="BC563" t="s">
        <v>1253</v>
      </c>
      <c r="BD563" s="428" t="s">
        <v>1648</v>
      </c>
    </row>
    <row r="564" spans="3:56" x14ac:dyDescent="0.3">
      <c r="C564" s="374" t="s">
        <v>188</v>
      </c>
      <c r="D564" s="374">
        <v>4.0999999999999996</v>
      </c>
      <c r="E564" s="374">
        <v>20070202</v>
      </c>
      <c r="F564" s="374" t="s">
        <v>234</v>
      </c>
      <c r="G564" s="374" t="s">
        <v>275</v>
      </c>
      <c r="H564" s="374">
        <v>14</v>
      </c>
      <c r="I564" s="374">
        <v>633285</v>
      </c>
      <c r="J564" s="374">
        <v>12</v>
      </c>
      <c r="K564" s="374"/>
      <c r="L564" s="374"/>
      <c r="M564" s="374" t="s">
        <v>250</v>
      </c>
      <c r="N564" s="374" t="s">
        <v>283</v>
      </c>
      <c r="O564" s="374">
        <v>1</v>
      </c>
      <c r="P564" s="374">
        <v>3</v>
      </c>
      <c r="Q564" s="374">
        <v>2005</v>
      </c>
      <c r="R564" s="374">
        <v>20060602</v>
      </c>
      <c r="S564" s="374">
        <v>20060605</v>
      </c>
      <c r="T564" s="374" t="s">
        <v>284</v>
      </c>
      <c r="U564" s="374" t="s">
        <v>277</v>
      </c>
      <c r="V564" s="374" t="s">
        <v>278</v>
      </c>
      <c r="W564" s="374" t="s">
        <v>213</v>
      </c>
      <c r="X564" s="374" t="s">
        <v>192</v>
      </c>
      <c r="Y564" s="374" t="s">
        <v>214</v>
      </c>
      <c r="Z564" s="374" t="s">
        <v>237</v>
      </c>
      <c r="AA564" s="374">
        <v>5.67</v>
      </c>
      <c r="AB564" s="374"/>
      <c r="AC564" s="374" t="s">
        <v>195</v>
      </c>
      <c r="AD564" s="374">
        <v>5000</v>
      </c>
      <c r="AE564" s="374">
        <v>136519</v>
      </c>
      <c r="AF564" s="374">
        <v>0</v>
      </c>
      <c r="AG564" s="374">
        <v>8143</v>
      </c>
      <c r="AH564" s="374">
        <v>5000</v>
      </c>
      <c r="AI564" s="374">
        <v>45027</v>
      </c>
      <c r="AJ564" s="374">
        <v>0</v>
      </c>
      <c r="AK564" s="374">
        <v>1437</v>
      </c>
      <c r="AL564" s="374" t="s">
        <v>214</v>
      </c>
      <c r="AM564" s="374">
        <v>0.24310000000000001</v>
      </c>
      <c r="AN564" s="374">
        <v>23</v>
      </c>
      <c r="AO564" s="374">
        <v>399</v>
      </c>
      <c r="AP564" s="374"/>
      <c r="AQ564" s="374" t="s">
        <v>285</v>
      </c>
      <c r="AR564" s="374" t="s">
        <v>281</v>
      </c>
      <c r="AS564" s="374" t="s">
        <v>280</v>
      </c>
      <c r="AT564" s="374" t="s">
        <v>281</v>
      </c>
      <c r="AU564" s="374" t="s">
        <v>231</v>
      </c>
      <c r="AV564" s="374" t="s">
        <v>232</v>
      </c>
      <c r="AW564" s="374" t="s">
        <v>282</v>
      </c>
      <c r="AX564" s="374" t="s">
        <v>196</v>
      </c>
      <c r="BB564"/>
      <c r="BC564" t="s">
        <v>1253</v>
      </c>
      <c r="BD564" s="428" t="s">
        <v>1650</v>
      </c>
    </row>
    <row r="565" spans="3:56" x14ac:dyDescent="0.3">
      <c r="C565" s="374" t="s">
        <v>188</v>
      </c>
      <c r="D565" s="374">
        <v>4.0999999999999996</v>
      </c>
      <c r="E565" s="374">
        <v>20080709</v>
      </c>
      <c r="F565" s="374" t="s">
        <v>234</v>
      </c>
      <c r="G565" s="374" t="s">
        <v>306</v>
      </c>
      <c r="H565" s="374">
        <v>14</v>
      </c>
      <c r="I565" s="374">
        <v>633286</v>
      </c>
      <c r="J565" s="374">
        <v>12</v>
      </c>
      <c r="K565" s="374"/>
      <c r="L565" s="374"/>
      <c r="M565" s="374" t="s">
        <v>250</v>
      </c>
      <c r="N565" s="374" t="s">
        <v>312</v>
      </c>
      <c r="O565" s="374">
        <v>1</v>
      </c>
      <c r="P565" s="374">
        <v>3</v>
      </c>
      <c r="Q565" s="374">
        <v>2005</v>
      </c>
      <c r="R565" s="374">
        <v>20060515</v>
      </c>
      <c r="S565" s="374">
        <v>20060525</v>
      </c>
      <c r="T565" s="374" t="s">
        <v>313</v>
      </c>
      <c r="U565" s="374" t="s">
        <v>314</v>
      </c>
      <c r="V565" s="374" t="s">
        <v>315</v>
      </c>
      <c r="W565" s="374" t="s">
        <v>213</v>
      </c>
      <c r="X565" s="374" t="s">
        <v>192</v>
      </c>
      <c r="Y565" s="374" t="s">
        <v>279</v>
      </c>
      <c r="Z565" s="374" t="s">
        <v>237</v>
      </c>
      <c r="AA565" s="374">
        <v>7.5</v>
      </c>
      <c r="AB565" s="374"/>
      <c r="AC565" s="374" t="s">
        <v>316</v>
      </c>
      <c r="AD565" s="374">
        <v>5000</v>
      </c>
      <c r="AE565" s="374">
        <v>120154</v>
      </c>
      <c r="AF565" s="374">
        <v>0</v>
      </c>
      <c r="AG565" s="374">
        <v>7920</v>
      </c>
      <c r="AH565" s="374">
        <v>5000</v>
      </c>
      <c r="AI565" s="374">
        <v>2943809</v>
      </c>
      <c r="AJ565" s="374">
        <v>0</v>
      </c>
      <c r="AK565" s="374">
        <v>404407</v>
      </c>
      <c r="AL565" s="374" t="s">
        <v>316</v>
      </c>
      <c r="AM565" s="374">
        <v>7.4999999999999997E-3</v>
      </c>
      <c r="AN565" s="374">
        <v>27</v>
      </c>
      <c r="AO565" s="374">
        <v>668</v>
      </c>
      <c r="AP565" s="374"/>
      <c r="AQ565" s="374" t="s">
        <v>323</v>
      </c>
      <c r="AR565" s="374" t="s">
        <v>317</v>
      </c>
      <c r="AS565" s="374" t="s">
        <v>318</v>
      </c>
      <c r="AT565" s="374" t="s">
        <v>317</v>
      </c>
      <c r="AU565" s="374" t="s">
        <v>231</v>
      </c>
      <c r="AV565" s="374" t="s">
        <v>294</v>
      </c>
      <c r="AW565" s="374" t="s">
        <v>306</v>
      </c>
      <c r="AX565" s="374" t="s">
        <v>196</v>
      </c>
      <c r="BB565"/>
      <c r="BC565" t="s">
        <v>1253</v>
      </c>
      <c r="BD565" s="428" t="s">
        <v>1653</v>
      </c>
    </row>
    <row r="566" spans="3:56" x14ac:dyDescent="0.3">
      <c r="C566" s="374" t="s">
        <v>188</v>
      </c>
      <c r="D566" s="374">
        <v>4.0999999999999996</v>
      </c>
      <c r="E566" s="374">
        <v>20150327</v>
      </c>
      <c r="F566" s="374" t="s">
        <v>225</v>
      </c>
      <c r="G566" s="374" t="s">
        <v>225</v>
      </c>
      <c r="H566" s="374">
        <v>4</v>
      </c>
      <c r="I566" s="374">
        <v>633287</v>
      </c>
      <c r="J566" s="374">
        <v>12</v>
      </c>
      <c r="K566" s="374"/>
      <c r="L566" s="374"/>
      <c r="M566" s="374"/>
      <c r="N566" s="374"/>
      <c r="O566" s="374">
        <v>1</v>
      </c>
      <c r="P566" s="374">
        <v>3</v>
      </c>
      <c r="Q566" s="374">
        <v>2005</v>
      </c>
      <c r="R566" s="374">
        <v>20060619</v>
      </c>
      <c r="S566" s="374">
        <v>20060710</v>
      </c>
      <c r="T566" s="374" t="s">
        <v>559</v>
      </c>
      <c r="U566" s="374" t="s">
        <v>768</v>
      </c>
      <c r="V566" s="374" t="s">
        <v>560</v>
      </c>
      <c r="W566" s="374"/>
      <c r="X566" s="374" t="s">
        <v>192</v>
      </c>
      <c r="Y566" s="374"/>
      <c r="Z566" s="374"/>
      <c r="AA566" s="374">
        <v>8.09</v>
      </c>
      <c r="AB566" s="374">
        <v>88</v>
      </c>
      <c r="AC566" s="374"/>
      <c r="AD566" s="374">
        <v>5000</v>
      </c>
      <c r="AE566" s="374">
        <v>178376</v>
      </c>
      <c r="AF566" s="374"/>
      <c r="AG566" s="374"/>
      <c r="AH566" s="374">
        <v>5000</v>
      </c>
      <c r="AI566" s="374">
        <v>26253</v>
      </c>
      <c r="AJ566" s="374">
        <v>0</v>
      </c>
      <c r="AK566" s="374">
        <v>4553523</v>
      </c>
      <c r="AL566" s="374"/>
      <c r="AM566" s="374">
        <v>0.1283</v>
      </c>
      <c r="AN566" s="374"/>
      <c r="AO566" s="374"/>
      <c r="AP566" s="374"/>
      <c r="AQ566" s="374"/>
      <c r="AR566" s="374" t="s">
        <v>561</v>
      </c>
      <c r="AS566" s="374" t="s">
        <v>769</v>
      </c>
      <c r="AT566" s="374" t="s">
        <v>561</v>
      </c>
      <c r="AU566" s="374" t="s">
        <v>231</v>
      </c>
      <c r="AV566" s="374" t="s">
        <v>545</v>
      </c>
      <c r="AW566" s="374" t="s">
        <v>557</v>
      </c>
      <c r="AX566" s="374" t="s">
        <v>195</v>
      </c>
      <c r="BB566"/>
      <c r="BC566" t="s">
        <v>1253</v>
      </c>
      <c r="BD566" s="428" t="s">
        <v>1654</v>
      </c>
    </row>
    <row r="567" spans="3:56" x14ac:dyDescent="0.3">
      <c r="C567" s="374" t="s">
        <v>188</v>
      </c>
      <c r="D567" s="374">
        <v>4.0999999999999996</v>
      </c>
      <c r="E567" s="374">
        <v>20150327</v>
      </c>
      <c r="F567" s="374" t="s">
        <v>225</v>
      </c>
      <c r="G567" s="374" t="s">
        <v>225</v>
      </c>
      <c r="H567" s="374">
        <v>4</v>
      </c>
      <c r="I567" s="374">
        <v>633289</v>
      </c>
      <c r="J567" s="374">
        <v>12</v>
      </c>
      <c r="K567" s="374"/>
      <c r="L567" s="374"/>
      <c r="M567" s="374"/>
      <c r="N567" s="374"/>
      <c r="O567" s="374">
        <v>1</v>
      </c>
      <c r="P567" s="374">
        <v>3</v>
      </c>
      <c r="Q567" s="374">
        <v>2005</v>
      </c>
      <c r="R567" s="374">
        <v>20070409</v>
      </c>
      <c r="S567" s="374">
        <v>20070426</v>
      </c>
      <c r="T567" s="374" t="s">
        <v>2576</v>
      </c>
      <c r="U567" s="374" t="s">
        <v>2577</v>
      </c>
      <c r="V567" s="374" t="s">
        <v>290</v>
      </c>
      <c r="W567" s="374" t="s">
        <v>1198</v>
      </c>
      <c r="X567" s="374" t="s">
        <v>192</v>
      </c>
      <c r="Y567" s="374" t="s">
        <v>258</v>
      </c>
      <c r="Z567" s="374"/>
      <c r="AA567" s="374">
        <v>55.99</v>
      </c>
      <c r="AB567" s="374">
        <v>172</v>
      </c>
      <c r="AC567" s="374"/>
      <c r="AD567" s="374">
        <v>5000</v>
      </c>
      <c r="AE567" s="374">
        <v>69491</v>
      </c>
      <c r="AF567" s="374">
        <v>0</v>
      </c>
      <c r="AG567" s="374">
        <v>1297</v>
      </c>
      <c r="AH567" s="374">
        <v>5000</v>
      </c>
      <c r="AI567" s="374">
        <v>1237</v>
      </c>
      <c r="AJ567" s="374"/>
      <c r="AK567" s="374"/>
      <c r="AL567" s="374"/>
      <c r="AM567" s="374">
        <v>1.7500000000000002E-2</v>
      </c>
      <c r="AN567" s="374"/>
      <c r="AO567" s="374"/>
      <c r="AP567" s="374"/>
      <c r="AQ567" s="374"/>
      <c r="AR567" s="374" t="s">
        <v>2578</v>
      </c>
      <c r="AS567" s="374" t="s">
        <v>2579</v>
      </c>
      <c r="AT567" s="374" t="s">
        <v>293</v>
      </c>
      <c r="AU567" s="374" t="s">
        <v>231</v>
      </c>
      <c r="AV567" s="374" t="s">
        <v>294</v>
      </c>
      <c r="AW567" s="374" t="s">
        <v>305</v>
      </c>
      <c r="AX567" s="374" t="s">
        <v>195</v>
      </c>
      <c r="BB567"/>
      <c r="BC567" t="s">
        <v>1253</v>
      </c>
      <c r="BD567" s="428" t="s">
        <v>1656</v>
      </c>
    </row>
    <row r="568" spans="3:56" x14ac:dyDescent="0.3">
      <c r="C568" s="374" t="s">
        <v>188</v>
      </c>
      <c r="D568" s="374">
        <v>4.0999999999999996</v>
      </c>
      <c r="E568" s="374">
        <v>20150327</v>
      </c>
      <c r="F568" s="374" t="s">
        <v>225</v>
      </c>
      <c r="G568" s="374" t="s">
        <v>225</v>
      </c>
      <c r="H568" s="374">
        <v>4</v>
      </c>
      <c r="I568" s="374">
        <v>633298</v>
      </c>
      <c r="J568" s="374">
        <v>12</v>
      </c>
      <c r="K568" s="374"/>
      <c r="L568" s="374"/>
      <c r="M568" s="374"/>
      <c r="N568" s="374"/>
      <c r="O568" s="374">
        <v>1</v>
      </c>
      <c r="P568" s="374">
        <v>2</v>
      </c>
      <c r="Q568" s="374">
        <v>2005</v>
      </c>
      <c r="R568" s="374">
        <v>20060512</v>
      </c>
      <c r="S568" s="374">
        <v>20060512</v>
      </c>
      <c r="T568" s="374" t="s">
        <v>869</v>
      </c>
      <c r="U568" s="374" t="s">
        <v>891</v>
      </c>
      <c r="V568" s="374" t="s">
        <v>892</v>
      </c>
      <c r="W568" s="374"/>
      <c r="X568" s="374" t="s">
        <v>192</v>
      </c>
      <c r="Y568" s="374" t="s">
        <v>193</v>
      </c>
      <c r="Z568" s="374"/>
      <c r="AA568" s="374">
        <v>9.69</v>
      </c>
      <c r="AB568" s="374"/>
      <c r="AC568" s="374"/>
      <c r="AD568" s="374">
        <v>5000</v>
      </c>
      <c r="AE568" s="374">
        <v>202490</v>
      </c>
      <c r="AF568" s="374">
        <v>0</v>
      </c>
      <c r="AG568" s="374">
        <v>1906</v>
      </c>
      <c r="AH568" s="374">
        <v>5000</v>
      </c>
      <c r="AI568" s="374">
        <v>574</v>
      </c>
      <c r="AJ568" s="374"/>
      <c r="AK568" s="374"/>
      <c r="AL568" s="374"/>
      <c r="AM568" s="374">
        <v>2.8E-3</v>
      </c>
      <c r="AN568" s="374"/>
      <c r="AO568" s="374"/>
      <c r="AP568" s="374"/>
      <c r="AQ568" s="374" t="s">
        <v>2580</v>
      </c>
      <c r="AR568" s="374" t="s">
        <v>872</v>
      </c>
      <c r="AS568" s="374" t="s">
        <v>893</v>
      </c>
      <c r="AT568" s="374" t="s">
        <v>893</v>
      </c>
      <c r="AU568" s="374" t="s">
        <v>231</v>
      </c>
      <c r="AV568" s="374" t="s">
        <v>875</v>
      </c>
      <c r="AW568" s="374" t="s">
        <v>876</v>
      </c>
      <c r="AX568" s="374" t="s">
        <v>195</v>
      </c>
      <c r="BB568"/>
      <c r="BC568" t="s">
        <v>1253</v>
      </c>
      <c r="BD568" s="428" t="s">
        <v>1657</v>
      </c>
    </row>
    <row r="569" spans="3:56" x14ac:dyDescent="0.3">
      <c r="C569" s="374" t="s">
        <v>188</v>
      </c>
      <c r="D569" s="374">
        <v>4.0999999999999996</v>
      </c>
      <c r="E569" s="374">
        <v>20150327</v>
      </c>
      <c r="F569" s="374" t="s">
        <v>225</v>
      </c>
      <c r="G569" s="374" t="s">
        <v>225</v>
      </c>
      <c r="H569" s="374">
        <v>4</v>
      </c>
      <c r="I569" s="374">
        <v>633299</v>
      </c>
      <c r="J569" s="374">
        <v>12</v>
      </c>
      <c r="K569" s="374"/>
      <c r="L569" s="374"/>
      <c r="M569" s="374"/>
      <c r="N569" s="374"/>
      <c r="O569" s="374">
        <v>1</v>
      </c>
      <c r="P569" s="374">
        <v>2</v>
      </c>
      <c r="Q569" s="374">
        <v>2005</v>
      </c>
      <c r="R569" s="374">
        <v>20060614</v>
      </c>
      <c r="S569" s="374">
        <v>20060614</v>
      </c>
      <c r="T569" s="374" t="s">
        <v>869</v>
      </c>
      <c r="U569" s="374" t="s">
        <v>891</v>
      </c>
      <c r="V569" s="374" t="s">
        <v>892</v>
      </c>
      <c r="W569" s="374"/>
      <c r="X569" s="374" t="s">
        <v>192</v>
      </c>
      <c r="Y569" s="374" t="s">
        <v>193</v>
      </c>
      <c r="Z569" s="374"/>
      <c r="AA569" s="374">
        <v>15.37</v>
      </c>
      <c r="AB569" s="374"/>
      <c r="AC569" s="374"/>
      <c r="AD569" s="374">
        <v>5000</v>
      </c>
      <c r="AE569" s="374">
        <v>223048</v>
      </c>
      <c r="AF569" s="374">
        <v>0</v>
      </c>
      <c r="AG569" s="374">
        <v>428</v>
      </c>
      <c r="AH569" s="374">
        <v>5000</v>
      </c>
      <c r="AI569" s="374">
        <v>1757</v>
      </c>
      <c r="AJ569" s="374"/>
      <c r="AK569" s="374"/>
      <c r="AL569" s="374"/>
      <c r="AM569" s="374">
        <v>7.7999999999999996E-3</v>
      </c>
      <c r="AN569" s="374"/>
      <c r="AO569" s="374"/>
      <c r="AP569" s="374"/>
      <c r="AQ569" s="374" t="s">
        <v>2580</v>
      </c>
      <c r="AR569" s="374" t="s">
        <v>872</v>
      </c>
      <c r="AS569" s="374" t="s">
        <v>893</v>
      </c>
      <c r="AT569" s="374" t="s">
        <v>893</v>
      </c>
      <c r="AU569" s="374" t="s">
        <v>231</v>
      </c>
      <c r="AV569" s="374" t="s">
        <v>875</v>
      </c>
      <c r="AW569" s="374" t="s">
        <v>876</v>
      </c>
      <c r="AX569" s="374" t="s">
        <v>195</v>
      </c>
      <c r="BB569"/>
      <c r="BC569" t="s">
        <v>1253</v>
      </c>
      <c r="BD569" s="428" t="s">
        <v>1661</v>
      </c>
    </row>
    <row r="570" spans="3:56" x14ac:dyDescent="0.3">
      <c r="C570" s="374" t="s">
        <v>188</v>
      </c>
      <c r="D570" s="374">
        <v>4.0999999999999996</v>
      </c>
      <c r="E570" s="374">
        <v>20150327</v>
      </c>
      <c r="F570" s="374" t="s">
        <v>225</v>
      </c>
      <c r="G570" s="374" t="s">
        <v>225</v>
      </c>
      <c r="H570" s="374">
        <v>4</v>
      </c>
      <c r="I570" s="374">
        <v>633364</v>
      </c>
      <c r="J570" s="374">
        <v>12</v>
      </c>
      <c r="K570" s="374"/>
      <c r="L570" s="374"/>
      <c r="M570" s="374"/>
      <c r="N570" s="374"/>
      <c r="O570" s="374">
        <v>1</v>
      </c>
      <c r="P570" s="374">
        <v>1</v>
      </c>
      <c r="Q570" s="374">
        <v>2005</v>
      </c>
      <c r="R570" s="374">
        <v>20060615</v>
      </c>
      <c r="S570" s="374">
        <v>20060615</v>
      </c>
      <c r="T570" s="374" t="s">
        <v>410</v>
      </c>
      <c r="U570" s="374" t="s">
        <v>404</v>
      </c>
      <c r="V570" s="374" t="s">
        <v>388</v>
      </c>
      <c r="W570" s="374"/>
      <c r="X570" s="374" t="s">
        <v>192</v>
      </c>
      <c r="Y570" s="374" t="s">
        <v>193</v>
      </c>
      <c r="Z570" s="374"/>
      <c r="AA570" s="374">
        <v>5.03</v>
      </c>
      <c r="AB570" s="374">
        <v>75</v>
      </c>
      <c r="AC570" s="374"/>
      <c r="AD570" s="374">
        <v>5000</v>
      </c>
      <c r="AE570" s="374">
        <v>249673</v>
      </c>
      <c r="AF570" s="374"/>
      <c r="AG570" s="374"/>
      <c r="AH570" s="374">
        <v>5000</v>
      </c>
      <c r="AI570" s="374">
        <v>2522</v>
      </c>
      <c r="AJ570" s="374"/>
      <c r="AK570" s="374"/>
      <c r="AL570" s="374"/>
      <c r="AM570" s="374">
        <v>0.01</v>
      </c>
      <c r="AN570" s="374"/>
      <c r="AO570" s="374"/>
      <c r="AP570" s="374"/>
      <c r="AQ570" s="374"/>
      <c r="AR570" s="374" t="s">
        <v>411</v>
      </c>
      <c r="AS570" s="374" t="s">
        <v>406</v>
      </c>
      <c r="AT570" s="374" t="s">
        <v>390</v>
      </c>
      <c r="AU570" s="374" t="s">
        <v>231</v>
      </c>
      <c r="AV570" s="374" t="s">
        <v>392</v>
      </c>
      <c r="AW570" s="374" t="s">
        <v>396</v>
      </c>
      <c r="AX570" s="374" t="s">
        <v>195</v>
      </c>
    </row>
    <row r="571" spans="3:56" x14ac:dyDescent="0.3">
      <c r="C571" s="374" t="s">
        <v>188</v>
      </c>
      <c r="D571" s="374">
        <v>4.0999999999999996</v>
      </c>
      <c r="E571" s="374">
        <v>20150327</v>
      </c>
      <c r="F571" s="374" t="s">
        <v>225</v>
      </c>
      <c r="G571" s="374" t="s">
        <v>225</v>
      </c>
      <c r="H571" s="374">
        <v>4</v>
      </c>
      <c r="I571" s="374">
        <v>633366</v>
      </c>
      <c r="J571" s="374">
        <v>12</v>
      </c>
      <c r="K571" s="374"/>
      <c r="L571" s="374"/>
      <c r="M571" s="374" t="s">
        <v>250</v>
      </c>
      <c r="N571" s="374">
        <v>4200600000260</v>
      </c>
      <c r="O571" s="374">
        <v>1</v>
      </c>
      <c r="P571" s="374">
        <v>3</v>
      </c>
      <c r="Q571" s="374">
        <v>2005</v>
      </c>
      <c r="R571" s="374">
        <v>20060516</v>
      </c>
      <c r="S571" s="374">
        <v>20060516</v>
      </c>
      <c r="T571" s="374" t="s">
        <v>509</v>
      </c>
      <c r="U571" s="374" t="s">
        <v>510</v>
      </c>
      <c r="V571" s="374" t="s">
        <v>504</v>
      </c>
      <c r="W571" s="374"/>
      <c r="X571" s="374" t="s">
        <v>192</v>
      </c>
      <c r="Y571" s="374" t="s">
        <v>214</v>
      </c>
      <c r="Z571" s="374"/>
      <c r="AA571" s="374">
        <v>6.47</v>
      </c>
      <c r="AB571" s="374">
        <v>85</v>
      </c>
      <c r="AC571" s="374"/>
      <c r="AD571" s="374">
        <v>5000</v>
      </c>
      <c r="AE571" s="374">
        <v>225216</v>
      </c>
      <c r="AF571" s="374"/>
      <c r="AG571" s="374"/>
      <c r="AH571" s="374">
        <v>5000</v>
      </c>
      <c r="AI571" s="374">
        <v>519</v>
      </c>
      <c r="AJ571" s="374"/>
      <c r="AK571" s="374"/>
      <c r="AL571" s="374"/>
      <c r="AM571" s="374">
        <v>2.3E-3</v>
      </c>
      <c r="AN571" s="374"/>
      <c r="AO571" s="374"/>
      <c r="AP571" s="374"/>
      <c r="AQ571" s="374"/>
      <c r="AR571" s="374" t="s">
        <v>511</v>
      </c>
      <c r="AS571" s="374" t="s">
        <v>512</v>
      </c>
      <c r="AT571" s="374" t="s">
        <v>508</v>
      </c>
      <c r="AU571" s="374" t="s">
        <v>231</v>
      </c>
      <c r="AV571" s="374" t="s">
        <v>500</v>
      </c>
      <c r="AW571" s="374" t="s">
        <v>501</v>
      </c>
      <c r="AX571" s="374" t="s">
        <v>195</v>
      </c>
    </row>
    <row r="572" spans="3:56" x14ac:dyDescent="0.3">
      <c r="C572" s="374" t="s">
        <v>188</v>
      </c>
      <c r="D572" s="374">
        <v>4.0999999999999996</v>
      </c>
      <c r="E572" s="374">
        <v>20150327</v>
      </c>
      <c r="F572" s="374" t="s">
        <v>225</v>
      </c>
      <c r="G572" s="374" t="s">
        <v>225</v>
      </c>
      <c r="H572" s="374">
        <v>4</v>
      </c>
      <c r="I572" s="374">
        <v>633367</v>
      </c>
      <c r="J572" s="374">
        <v>12</v>
      </c>
      <c r="K572" s="374"/>
      <c r="L572" s="374"/>
      <c r="M572" s="374"/>
      <c r="N572" s="374"/>
      <c r="O572" s="374">
        <v>1</v>
      </c>
      <c r="P572" s="374">
        <v>3</v>
      </c>
      <c r="Q572" s="374">
        <v>2005</v>
      </c>
      <c r="R572" s="374">
        <v>20060518</v>
      </c>
      <c r="S572" s="374">
        <v>20060518</v>
      </c>
      <c r="T572" s="374" t="s">
        <v>1222</v>
      </c>
      <c r="U572" s="374" t="s">
        <v>1223</v>
      </c>
      <c r="V572" s="374" t="s">
        <v>1224</v>
      </c>
      <c r="W572" s="374"/>
      <c r="X572" s="374" t="s">
        <v>192</v>
      </c>
      <c r="Y572" s="374" t="s">
        <v>214</v>
      </c>
      <c r="Z572" s="374"/>
      <c r="AA572" s="374">
        <v>6.67</v>
      </c>
      <c r="AB572" s="374"/>
      <c r="AC572" s="374"/>
      <c r="AD572" s="374">
        <v>5000</v>
      </c>
      <c r="AE572" s="374">
        <v>198596</v>
      </c>
      <c r="AF572" s="374">
        <v>0</v>
      </c>
      <c r="AG572" s="374">
        <v>2089</v>
      </c>
      <c r="AH572" s="374">
        <v>5000</v>
      </c>
      <c r="AI572" s="374">
        <v>201</v>
      </c>
      <c r="AJ572" s="374"/>
      <c r="AK572" s="374"/>
      <c r="AL572" s="374"/>
      <c r="AM572" s="374">
        <v>1E-3</v>
      </c>
      <c r="AN572" s="374"/>
      <c r="AO572" s="374"/>
      <c r="AP572" s="374"/>
      <c r="AQ572" s="374"/>
      <c r="AR572" s="374" t="s">
        <v>1225</v>
      </c>
      <c r="AS572" s="374" t="s">
        <v>1226</v>
      </c>
      <c r="AT572" s="374" t="s">
        <v>1225</v>
      </c>
      <c r="AU572" s="374" t="s">
        <v>231</v>
      </c>
      <c r="AV572" s="374" t="s">
        <v>1227</v>
      </c>
      <c r="AW572" s="374" t="s">
        <v>1228</v>
      </c>
      <c r="AX572" s="374" t="s">
        <v>195</v>
      </c>
    </row>
    <row r="573" spans="3:56" x14ac:dyDescent="0.3">
      <c r="C573" s="374" t="s">
        <v>188</v>
      </c>
      <c r="D573" s="374">
        <v>4.0999999999999996</v>
      </c>
      <c r="E573" s="374">
        <v>20150327</v>
      </c>
      <c r="F573" s="374" t="s">
        <v>225</v>
      </c>
      <c r="G573" s="374" t="s">
        <v>225</v>
      </c>
      <c r="H573" s="374">
        <v>4</v>
      </c>
      <c r="I573" s="374">
        <v>633369</v>
      </c>
      <c r="J573" s="374">
        <v>12</v>
      </c>
      <c r="K573" s="374"/>
      <c r="L573" s="374"/>
      <c r="M573" s="374" t="s">
        <v>250</v>
      </c>
      <c r="N573" s="374">
        <v>4200600000155</v>
      </c>
      <c r="O573" s="374">
        <v>1</v>
      </c>
      <c r="P573" s="374">
        <v>3</v>
      </c>
      <c r="Q573" s="374">
        <v>2005</v>
      </c>
      <c r="R573" s="374">
        <v>20060511</v>
      </c>
      <c r="S573" s="374">
        <v>20060511</v>
      </c>
      <c r="T573" s="374" t="s">
        <v>347</v>
      </c>
      <c r="U573" s="374" t="s">
        <v>348</v>
      </c>
      <c r="V573" s="374" t="s">
        <v>349</v>
      </c>
      <c r="W573" s="374"/>
      <c r="X573" s="374" t="s">
        <v>192</v>
      </c>
      <c r="Y573" s="374" t="s">
        <v>279</v>
      </c>
      <c r="Z573" s="374"/>
      <c r="AA573" s="374">
        <v>5.15</v>
      </c>
      <c r="AB573" s="374">
        <v>75</v>
      </c>
      <c r="AC573" s="374"/>
      <c r="AD573" s="374">
        <v>5500</v>
      </c>
      <c r="AE573" s="374">
        <v>201655</v>
      </c>
      <c r="AF573" s="374">
        <v>0</v>
      </c>
      <c r="AG573" s="374">
        <v>364</v>
      </c>
      <c r="AH573" s="374">
        <v>5500</v>
      </c>
      <c r="AI573" s="374">
        <v>364</v>
      </c>
      <c r="AJ573" s="374"/>
      <c r="AK573" s="374"/>
      <c r="AL573" s="374"/>
      <c r="AM573" s="374">
        <v>1.8E-3</v>
      </c>
      <c r="AN573" s="374"/>
      <c r="AO573" s="374"/>
      <c r="AP573" s="374"/>
      <c r="AQ573" s="374"/>
      <c r="AR573" s="374" t="s">
        <v>350</v>
      </c>
      <c r="AS573" s="374" t="s">
        <v>351</v>
      </c>
      <c r="AT573" s="374" t="s">
        <v>352</v>
      </c>
      <c r="AU573" s="374" t="s">
        <v>231</v>
      </c>
      <c r="AV573" s="374" t="s">
        <v>353</v>
      </c>
      <c r="AW573" s="374" t="s">
        <v>354</v>
      </c>
      <c r="AX573" s="374" t="s">
        <v>195</v>
      </c>
    </row>
    <row r="574" spans="3:56" x14ac:dyDescent="0.3">
      <c r="C574" s="374" t="s">
        <v>188</v>
      </c>
      <c r="D574" s="374">
        <v>4.0999999999999996</v>
      </c>
      <c r="E574" s="374">
        <v>20150327</v>
      </c>
      <c r="F574" s="374" t="s">
        <v>225</v>
      </c>
      <c r="G574" s="374" t="s">
        <v>225</v>
      </c>
      <c r="H574" s="374">
        <v>4</v>
      </c>
      <c r="I574" s="374">
        <v>633372</v>
      </c>
      <c r="J574" s="374">
        <v>12</v>
      </c>
      <c r="K574" s="374"/>
      <c r="L574" s="374"/>
      <c r="M574" s="374" t="s">
        <v>250</v>
      </c>
      <c r="N574" s="374">
        <v>4200600000285</v>
      </c>
      <c r="O574" s="374">
        <v>1</v>
      </c>
      <c r="P574" s="374">
        <v>3</v>
      </c>
      <c r="Q574" s="374">
        <v>2005</v>
      </c>
      <c r="R574" s="374">
        <v>20060522</v>
      </c>
      <c r="S574" s="374">
        <v>20060530</v>
      </c>
      <c r="T574" s="374" t="s">
        <v>251</v>
      </c>
      <c r="U574" s="374" t="s">
        <v>252</v>
      </c>
      <c r="V574" s="374" t="s">
        <v>253</v>
      </c>
      <c r="W574" s="374"/>
      <c r="X574" s="374" t="s">
        <v>192</v>
      </c>
      <c r="Y574" s="374"/>
      <c r="Z574" s="374"/>
      <c r="AA574" s="374">
        <v>6.21</v>
      </c>
      <c r="AB574" s="374">
        <v>84</v>
      </c>
      <c r="AC574" s="374"/>
      <c r="AD574" s="374">
        <v>5000</v>
      </c>
      <c r="AE574" s="374">
        <v>196353</v>
      </c>
      <c r="AF574" s="374">
        <v>0</v>
      </c>
      <c r="AG574" s="374">
        <v>2647</v>
      </c>
      <c r="AH574" s="374"/>
      <c r="AI574" s="374"/>
      <c r="AJ574" s="374"/>
      <c r="AK574" s="374"/>
      <c r="AL574" s="374"/>
      <c r="AM574" s="374"/>
      <c r="AN574" s="374"/>
      <c r="AO574" s="374"/>
      <c r="AP574" s="374"/>
      <c r="AQ574" s="374" t="s">
        <v>2580</v>
      </c>
      <c r="AR574" s="374" t="s">
        <v>255</v>
      </c>
      <c r="AS574" s="374" t="s">
        <v>256</v>
      </c>
      <c r="AT574" s="374" t="s">
        <v>255</v>
      </c>
      <c r="AU574" s="374" t="s">
        <v>231</v>
      </c>
      <c r="AV574" s="374" t="s">
        <v>232</v>
      </c>
      <c r="AW574" s="374" t="s">
        <v>257</v>
      </c>
      <c r="AX574" s="374" t="s">
        <v>195</v>
      </c>
    </row>
    <row r="575" spans="3:56" x14ac:dyDescent="0.3">
      <c r="C575" s="374" t="s">
        <v>188</v>
      </c>
      <c r="D575" s="374">
        <v>4.0999999999999996</v>
      </c>
      <c r="E575" s="374">
        <v>20150327</v>
      </c>
      <c r="F575" s="374" t="s">
        <v>225</v>
      </c>
      <c r="G575" s="374" t="s">
        <v>225</v>
      </c>
      <c r="H575" s="374">
        <v>4</v>
      </c>
      <c r="I575" s="374">
        <v>633375</v>
      </c>
      <c r="J575" s="374">
        <v>12</v>
      </c>
      <c r="K575" s="374"/>
      <c r="L575" s="374"/>
      <c r="M575" s="374"/>
      <c r="N575" s="374"/>
      <c r="O575" s="374">
        <v>1</v>
      </c>
      <c r="P575" s="374">
        <v>3</v>
      </c>
      <c r="Q575" s="374">
        <v>2005</v>
      </c>
      <c r="R575" s="374">
        <v>20060530</v>
      </c>
      <c r="S575" s="374">
        <v>20060530</v>
      </c>
      <c r="T575" s="374" t="s">
        <v>226</v>
      </c>
      <c r="U575" s="374" t="s">
        <v>227</v>
      </c>
      <c r="V575" s="374" t="s">
        <v>228</v>
      </c>
      <c r="W575" s="374"/>
      <c r="X575" s="374" t="s">
        <v>192</v>
      </c>
      <c r="Y575" s="374" t="s">
        <v>193</v>
      </c>
      <c r="Z575" s="374"/>
      <c r="AA575" s="374">
        <v>7.55</v>
      </c>
      <c r="AB575" s="374">
        <v>86</v>
      </c>
      <c r="AC575" s="374"/>
      <c r="AD575" s="374">
        <v>5000</v>
      </c>
      <c r="AE575" s="374">
        <v>200181</v>
      </c>
      <c r="AF575" s="374">
        <v>0</v>
      </c>
      <c r="AG575" s="374">
        <v>1803</v>
      </c>
      <c r="AH575" s="374">
        <v>5000</v>
      </c>
      <c r="AI575" s="374">
        <v>648</v>
      </c>
      <c r="AJ575" s="374"/>
      <c r="AK575" s="374"/>
      <c r="AL575" s="374"/>
      <c r="AM575" s="374">
        <v>3.2000000000000002E-3</v>
      </c>
      <c r="AN575" s="374"/>
      <c r="AO575" s="374"/>
      <c r="AP575" s="374"/>
      <c r="AQ575" s="374" t="s">
        <v>244</v>
      </c>
      <c r="AR575" s="374" t="s">
        <v>229</v>
      </c>
      <c r="AS575" s="374" t="s">
        <v>230</v>
      </c>
      <c r="AT575" s="374" t="s">
        <v>229</v>
      </c>
      <c r="AU575" s="374" t="s">
        <v>231</v>
      </c>
      <c r="AV575" s="374" t="s">
        <v>232</v>
      </c>
      <c r="AW575" s="374" t="s">
        <v>233</v>
      </c>
      <c r="AX575" s="374" t="s">
        <v>195</v>
      </c>
    </row>
    <row r="576" spans="3:56" x14ac:dyDescent="0.3">
      <c r="C576" s="374" t="s">
        <v>188</v>
      </c>
      <c r="D576" s="374">
        <v>4.0999999999999996</v>
      </c>
      <c r="E576" s="374">
        <v>20150327</v>
      </c>
      <c r="F576" s="374" t="s">
        <v>225</v>
      </c>
      <c r="G576" s="374" t="s">
        <v>225</v>
      </c>
      <c r="H576" s="374">
        <v>4</v>
      </c>
      <c r="I576" s="374">
        <v>633376</v>
      </c>
      <c r="J576" s="374">
        <v>12</v>
      </c>
      <c r="K576" s="374"/>
      <c r="L576" s="374"/>
      <c r="M576" s="374"/>
      <c r="N576" s="374"/>
      <c r="O576" s="374">
        <v>1</v>
      </c>
      <c r="P576" s="374">
        <v>3</v>
      </c>
      <c r="Q576" s="374">
        <v>2005</v>
      </c>
      <c r="R576" s="374">
        <v>20060526</v>
      </c>
      <c r="S576" s="374">
        <v>20060531</v>
      </c>
      <c r="T576" s="374" t="s">
        <v>1229</v>
      </c>
      <c r="U576" s="374" t="s">
        <v>1230</v>
      </c>
      <c r="V576" s="374" t="s">
        <v>1231</v>
      </c>
      <c r="W576" s="374"/>
      <c r="X576" s="374" t="s">
        <v>192</v>
      </c>
      <c r="Y576" s="374"/>
      <c r="Z576" s="374"/>
      <c r="AA576" s="374">
        <v>5.81</v>
      </c>
      <c r="AB576" s="374">
        <v>78</v>
      </c>
      <c r="AC576" s="374"/>
      <c r="AD576" s="374">
        <v>5000</v>
      </c>
      <c r="AE576" s="374">
        <v>195273</v>
      </c>
      <c r="AF576" s="374">
        <v>0</v>
      </c>
      <c r="AG576" s="374">
        <v>3638</v>
      </c>
      <c r="AH576" s="374">
        <v>5000</v>
      </c>
      <c r="AI576" s="374">
        <v>3175</v>
      </c>
      <c r="AJ576" s="374">
        <v>0</v>
      </c>
      <c r="AK576" s="374">
        <v>484114</v>
      </c>
      <c r="AL576" s="374"/>
      <c r="AM576" s="374">
        <v>1.6E-2</v>
      </c>
      <c r="AN576" s="374"/>
      <c r="AO576" s="374"/>
      <c r="AP576" s="374"/>
      <c r="AQ576" s="374"/>
      <c r="AR576" s="374" t="s">
        <v>1232</v>
      </c>
      <c r="AS576" s="374" t="s">
        <v>1233</v>
      </c>
      <c r="AT576" s="374" t="s">
        <v>1234</v>
      </c>
      <c r="AU576" s="374" t="s">
        <v>231</v>
      </c>
      <c r="AV576" s="374" t="s">
        <v>1227</v>
      </c>
      <c r="AW576" s="374" t="s">
        <v>1228</v>
      </c>
      <c r="AX576" s="374" t="s">
        <v>195</v>
      </c>
    </row>
    <row r="577" spans="3:50" x14ac:dyDescent="0.3">
      <c r="C577" s="374" t="s">
        <v>188</v>
      </c>
      <c r="D577" s="374">
        <v>4.0999999999999996</v>
      </c>
      <c r="E577" s="374">
        <v>20150327</v>
      </c>
      <c r="F577" s="374" t="s">
        <v>225</v>
      </c>
      <c r="G577" s="374" t="s">
        <v>225</v>
      </c>
      <c r="H577" s="374">
        <v>4</v>
      </c>
      <c r="I577" s="374">
        <v>633379</v>
      </c>
      <c r="J577" s="374">
        <v>12</v>
      </c>
      <c r="K577" s="374"/>
      <c r="L577" s="374"/>
      <c r="M577" s="374"/>
      <c r="N577" s="374"/>
      <c r="O577" s="374">
        <v>1</v>
      </c>
      <c r="P577" s="374">
        <v>3</v>
      </c>
      <c r="Q577" s="374">
        <v>2005</v>
      </c>
      <c r="R577" s="374">
        <v>20060515</v>
      </c>
      <c r="S577" s="374">
        <v>20060602</v>
      </c>
      <c r="T577" s="374" t="s">
        <v>1235</v>
      </c>
      <c r="U577" s="374" t="s">
        <v>1236</v>
      </c>
      <c r="V577" s="374" t="s">
        <v>1237</v>
      </c>
      <c r="W577" s="374"/>
      <c r="X577" s="374" t="s">
        <v>192</v>
      </c>
      <c r="Y577" s="374" t="s">
        <v>193</v>
      </c>
      <c r="Z577" s="374"/>
      <c r="AA577" s="374">
        <v>5.7</v>
      </c>
      <c r="AB577" s="374">
        <v>88</v>
      </c>
      <c r="AC577" s="374"/>
      <c r="AD577" s="374">
        <v>5000</v>
      </c>
      <c r="AE577" s="374">
        <v>202922</v>
      </c>
      <c r="AF577" s="374">
        <v>0</v>
      </c>
      <c r="AG577" s="374">
        <v>244</v>
      </c>
      <c r="AH577" s="374">
        <v>5000</v>
      </c>
      <c r="AI577" s="374">
        <v>468</v>
      </c>
      <c r="AJ577" s="374"/>
      <c r="AK577" s="374"/>
      <c r="AL577" s="374"/>
      <c r="AM577" s="374">
        <v>2.3E-3</v>
      </c>
      <c r="AN577" s="374"/>
      <c r="AO577" s="374"/>
      <c r="AP577" s="374"/>
      <c r="AQ577" s="374"/>
      <c r="AR577" s="374" t="s">
        <v>1238</v>
      </c>
      <c r="AS577" s="374" t="s">
        <v>1239</v>
      </c>
      <c r="AT577" s="374" t="s">
        <v>1240</v>
      </c>
      <c r="AU577" s="374" t="s">
        <v>231</v>
      </c>
      <c r="AV577" s="374" t="s">
        <v>1227</v>
      </c>
      <c r="AW577" s="374" t="s">
        <v>1241</v>
      </c>
      <c r="AX577" s="374" t="s">
        <v>195</v>
      </c>
    </row>
    <row r="578" spans="3:50" x14ac:dyDescent="0.3">
      <c r="C578" s="374" t="s">
        <v>188</v>
      </c>
      <c r="D578" s="374">
        <v>4.0999999999999996</v>
      </c>
      <c r="E578" s="374">
        <v>20150327</v>
      </c>
      <c r="F578" s="374" t="s">
        <v>225</v>
      </c>
      <c r="G578" s="374" t="s">
        <v>225</v>
      </c>
      <c r="H578" s="374">
        <v>4</v>
      </c>
      <c r="I578" s="374">
        <v>633381</v>
      </c>
      <c r="J578" s="374">
        <v>12</v>
      </c>
      <c r="K578" s="374"/>
      <c r="L578" s="374"/>
      <c r="M578" s="374" t="s">
        <v>250</v>
      </c>
      <c r="N578" s="374">
        <v>4200600000225</v>
      </c>
      <c r="O578" s="374">
        <v>1</v>
      </c>
      <c r="P578" s="374">
        <v>2</v>
      </c>
      <c r="Q578" s="374">
        <v>2005</v>
      </c>
      <c r="R578" s="374">
        <v>20060601</v>
      </c>
      <c r="S578" s="374">
        <v>20060617</v>
      </c>
      <c r="T578" s="374" t="s">
        <v>429</v>
      </c>
      <c r="U578" s="374" t="s">
        <v>430</v>
      </c>
      <c r="V578" s="374" t="s">
        <v>422</v>
      </c>
      <c r="W578" s="374"/>
      <c r="X578" s="374" t="s">
        <v>192</v>
      </c>
      <c r="Y578" s="374"/>
      <c r="Z578" s="374"/>
      <c r="AA578" s="374">
        <v>7.31</v>
      </c>
      <c r="AB578" s="374">
        <v>89</v>
      </c>
      <c r="AC578" s="374"/>
      <c r="AD578" s="374">
        <v>5000</v>
      </c>
      <c r="AE578" s="374">
        <v>204637</v>
      </c>
      <c r="AF578" s="374">
        <v>0</v>
      </c>
      <c r="AG578" s="374">
        <v>1198</v>
      </c>
      <c r="AH578" s="374">
        <v>5000</v>
      </c>
      <c r="AI578" s="374">
        <v>801</v>
      </c>
      <c r="AJ578" s="374"/>
      <c r="AK578" s="374"/>
      <c r="AL578" s="374"/>
      <c r="AM578" s="374">
        <v>3.8999999999999998E-3</v>
      </c>
      <c r="AN578" s="374"/>
      <c r="AO578" s="374"/>
      <c r="AP578" s="374"/>
      <c r="AQ578" s="374"/>
      <c r="AR578" s="374" t="s">
        <v>431</v>
      </c>
      <c r="AS578" s="374" t="s">
        <v>432</v>
      </c>
      <c r="AT578" s="374" t="s">
        <v>426</v>
      </c>
      <c r="AU578" s="374" t="s">
        <v>231</v>
      </c>
      <c r="AV578" s="374" t="s">
        <v>427</v>
      </c>
      <c r="AW578" s="374" t="s">
        <v>428</v>
      </c>
      <c r="AX578" s="374" t="s">
        <v>195</v>
      </c>
    </row>
    <row r="579" spans="3:50" x14ac:dyDescent="0.3">
      <c r="C579" s="374" t="s">
        <v>188</v>
      </c>
      <c r="D579" s="374">
        <v>4.0999999999999996</v>
      </c>
      <c r="E579" s="374">
        <v>20150327</v>
      </c>
      <c r="F579" s="374" t="s">
        <v>225</v>
      </c>
      <c r="G579" s="374" t="s">
        <v>225</v>
      </c>
      <c r="H579" s="374">
        <v>4</v>
      </c>
      <c r="I579" s="374">
        <v>633382</v>
      </c>
      <c r="J579" s="374">
        <v>12</v>
      </c>
      <c r="K579" s="374"/>
      <c r="L579" s="374"/>
      <c r="M579" s="374"/>
      <c r="N579" s="374"/>
      <c r="O579" s="374">
        <v>1</v>
      </c>
      <c r="P579" s="374">
        <v>3</v>
      </c>
      <c r="Q579" s="374">
        <v>2005</v>
      </c>
      <c r="R579" s="374">
        <v>20060601</v>
      </c>
      <c r="S579" s="374">
        <v>20060601</v>
      </c>
      <c r="T579" s="374" t="s">
        <v>494</v>
      </c>
      <c r="U579" s="374" t="s">
        <v>495</v>
      </c>
      <c r="V579" s="374" t="s">
        <v>496</v>
      </c>
      <c r="W579" s="374"/>
      <c r="X579" s="374" t="s">
        <v>192</v>
      </c>
      <c r="Y579" s="374" t="s">
        <v>193</v>
      </c>
      <c r="Z579" s="374"/>
      <c r="AA579" s="374">
        <v>5.66</v>
      </c>
      <c r="AB579" s="374">
        <v>75</v>
      </c>
      <c r="AC579" s="374"/>
      <c r="AD579" s="374">
        <v>5000</v>
      </c>
      <c r="AE579" s="374">
        <v>202786</v>
      </c>
      <c r="AF579" s="374"/>
      <c r="AG579" s="374"/>
      <c r="AH579" s="374">
        <v>5000</v>
      </c>
      <c r="AI579" s="374">
        <v>244</v>
      </c>
      <c r="AJ579" s="374"/>
      <c r="AK579" s="374"/>
      <c r="AL579" s="374"/>
      <c r="AM579" s="374">
        <v>1.1999999999999999E-3</v>
      </c>
      <c r="AN579" s="374"/>
      <c r="AO579" s="374"/>
      <c r="AP579" s="374"/>
      <c r="AQ579" s="374" t="s">
        <v>497</v>
      </c>
      <c r="AR579" s="374" t="s">
        <v>498</v>
      </c>
      <c r="AS579" s="374" t="s">
        <v>499</v>
      </c>
      <c r="AT579" s="374" t="s">
        <v>498</v>
      </c>
      <c r="AU579" s="374" t="s">
        <v>231</v>
      </c>
      <c r="AV579" s="374" t="s">
        <v>500</v>
      </c>
      <c r="AW579" s="374" t="s">
        <v>501</v>
      </c>
      <c r="AX579" s="374" t="s">
        <v>195</v>
      </c>
    </row>
    <row r="580" spans="3:50" x14ac:dyDescent="0.3">
      <c r="C580" s="374" t="s">
        <v>188</v>
      </c>
      <c r="D580" s="374">
        <v>4.0999999999999996</v>
      </c>
      <c r="E580" s="374">
        <v>20150327</v>
      </c>
      <c r="F580" s="374" t="s">
        <v>225</v>
      </c>
      <c r="G580" s="374" t="s">
        <v>225</v>
      </c>
      <c r="H580" s="374">
        <v>4</v>
      </c>
      <c r="I580" s="374">
        <v>633383</v>
      </c>
      <c r="J580" s="374">
        <v>12</v>
      </c>
      <c r="K580" s="374"/>
      <c r="L580" s="374"/>
      <c r="M580" s="374"/>
      <c r="N580" s="374"/>
      <c r="O580" s="374">
        <v>1</v>
      </c>
      <c r="P580" s="374">
        <v>3</v>
      </c>
      <c r="Q580" s="374">
        <v>2005</v>
      </c>
      <c r="R580" s="374">
        <v>20060612</v>
      </c>
      <c r="S580" s="374">
        <v>20060612</v>
      </c>
      <c r="T580" s="374" t="s">
        <v>263</v>
      </c>
      <c r="U580" s="374" t="s">
        <v>264</v>
      </c>
      <c r="V580" s="374" t="s">
        <v>265</v>
      </c>
      <c r="W580" s="374"/>
      <c r="X580" s="374" t="s">
        <v>192</v>
      </c>
      <c r="Y580" s="374" t="s">
        <v>193</v>
      </c>
      <c r="Z580" s="374"/>
      <c r="AA580" s="374">
        <v>6.62</v>
      </c>
      <c r="AB580" s="374">
        <v>85</v>
      </c>
      <c r="AC580" s="374"/>
      <c r="AD580" s="374">
        <v>5000</v>
      </c>
      <c r="AE580" s="374">
        <v>199341</v>
      </c>
      <c r="AF580" s="374">
        <v>0</v>
      </c>
      <c r="AG580" s="374">
        <v>6173</v>
      </c>
      <c r="AH580" s="374">
        <v>5000</v>
      </c>
      <c r="AI580" s="374">
        <v>267</v>
      </c>
      <c r="AJ580" s="374"/>
      <c r="AK580" s="374"/>
      <c r="AL580" s="374"/>
      <c r="AM580" s="374">
        <v>1.2999999999999999E-3</v>
      </c>
      <c r="AN580" s="374"/>
      <c r="AO580" s="374"/>
      <c r="AP580" s="374"/>
      <c r="AQ580" s="374"/>
      <c r="AR580" s="374" t="s">
        <v>266</v>
      </c>
      <c r="AS580" s="374" t="s">
        <v>267</v>
      </c>
      <c r="AT580" s="374" t="s">
        <v>266</v>
      </c>
      <c r="AU580" s="374" t="s">
        <v>231</v>
      </c>
      <c r="AV580" s="374" t="s">
        <v>232</v>
      </c>
      <c r="AW580" s="374" t="s">
        <v>268</v>
      </c>
      <c r="AX580" s="374" t="s">
        <v>195</v>
      </c>
    </row>
    <row r="581" spans="3:50" x14ac:dyDescent="0.3">
      <c r="C581" s="374" t="s">
        <v>188</v>
      </c>
      <c r="D581" s="374">
        <v>4.0999999999999996</v>
      </c>
      <c r="E581" s="374">
        <v>20150327</v>
      </c>
      <c r="F581" s="374" t="s">
        <v>225</v>
      </c>
      <c r="G581" s="374" t="s">
        <v>225</v>
      </c>
      <c r="H581" s="374">
        <v>4</v>
      </c>
      <c r="I581" s="374">
        <v>633384</v>
      </c>
      <c r="J581" s="374">
        <v>12</v>
      </c>
      <c r="K581" s="374"/>
      <c r="L581" s="374"/>
      <c r="M581" s="374"/>
      <c r="N581" s="374"/>
      <c r="O581" s="374">
        <v>1</v>
      </c>
      <c r="P581" s="374">
        <v>3</v>
      </c>
      <c r="Q581" s="374">
        <v>2005</v>
      </c>
      <c r="R581" s="374">
        <v>20060627</v>
      </c>
      <c r="S581" s="374">
        <v>20060627</v>
      </c>
      <c r="T581" s="374" t="s">
        <v>2569</v>
      </c>
      <c r="U581" s="374" t="s">
        <v>2570</v>
      </c>
      <c r="V581" s="374" t="s">
        <v>2571</v>
      </c>
      <c r="W581" s="374"/>
      <c r="X581" s="374" t="s">
        <v>192</v>
      </c>
      <c r="Y581" s="374" t="s">
        <v>258</v>
      </c>
      <c r="Z581" s="374"/>
      <c r="AA581" s="374">
        <v>8.5500000000000007</v>
      </c>
      <c r="AB581" s="374">
        <v>87</v>
      </c>
      <c r="AC581" s="374"/>
      <c r="AD581" s="374">
        <v>5000</v>
      </c>
      <c r="AE581" s="374">
        <v>236285</v>
      </c>
      <c r="AF581" s="374"/>
      <c r="AG581" s="374"/>
      <c r="AH581" s="374"/>
      <c r="AI581" s="374"/>
      <c r="AJ581" s="374"/>
      <c r="AK581" s="374"/>
      <c r="AL581" s="374"/>
      <c r="AM581" s="374"/>
      <c r="AN581" s="374"/>
      <c r="AO581" s="374"/>
      <c r="AP581" s="374"/>
      <c r="AQ581" s="374"/>
      <c r="AR581" s="374" t="s">
        <v>2572</v>
      </c>
      <c r="AS581" s="374" t="s">
        <v>2573</v>
      </c>
      <c r="AT581" s="374" t="s">
        <v>2022</v>
      </c>
      <c r="AU581" s="374" t="s">
        <v>231</v>
      </c>
      <c r="AV581" s="374" t="s">
        <v>2574</v>
      </c>
      <c r="AW581" s="374" t="s">
        <v>2575</v>
      </c>
      <c r="AX581" s="374" t="s">
        <v>195</v>
      </c>
    </row>
    <row r="582" spans="3:50" x14ac:dyDescent="0.3">
      <c r="C582" s="374" t="s">
        <v>188</v>
      </c>
      <c r="D582" s="374">
        <v>4.0999999999999996</v>
      </c>
      <c r="E582" s="374">
        <v>20150327</v>
      </c>
      <c r="F582" s="374" t="s">
        <v>225</v>
      </c>
      <c r="G582" s="374" t="s">
        <v>225</v>
      </c>
      <c r="H582" s="374">
        <v>4</v>
      </c>
      <c r="I582" s="374">
        <v>633385</v>
      </c>
      <c r="J582" s="374">
        <v>12</v>
      </c>
      <c r="K582" s="374"/>
      <c r="L582" s="374"/>
      <c r="M582" s="374"/>
      <c r="N582" s="374"/>
      <c r="O582" s="374">
        <v>1</v>
      </c>
      <c r="P582" s="374">
        <v>2</v>
      </c>
      <c r="Q582" s="374">
        <v>2006</v>
      </c>
      <c r="R582" s="374">
        <v>20070516</v>
      </c>
      <c r="S582" s="374">
        <v>20070517</v>
      </c>
      <c r="T582" s="374" t="s">
        <v>869</v>
      </c>
      <c r="U582" s="374" t="s">
        <v>891</v>
      </c>
      <c r="V582" s="374" t="s">
        <v>892</v>
      </c>
      <c r="W582" s="374"/>
      <c r="X582" s="374" t="s">
        <v>192</v>
      </c>
      <c r="Y582" s="374"/>
      <c r="Z582" s="374"/>
      <c r="AA582" s="374">
        <v>7.75</v>
      </c>
      <c r="AB582" s="374">
        <v>89</v>
      </c>
      <c r="AC582" s="374"/>
      <c r="AD582" s="374">
        <v>5000</v>
      </c>
      <c r="AE582" s="374">
        <v>201083</v>
      </c>
      <c r="AF582" s="374">
        <v>0</v>
      </c>
      <c r="AG582" s="374">
        <v>1575</v>
      </c>
      <c r="AH582" s="374">
        <v>5000</v>
      </c>
      <c r="AI582" s="374">
        <v>1867</v>
      </c>
      <c r="AJ582" s="374"/>
      <c r="AK582" s="374"/>
      <c r="AL582" s="374"/>
      <c r="AM582" s="374">
        <v>9.1999999999999998E-3</v>
      </c>
      <c r="AN582" s="374"/>
      <c r="AO582" s="374"/>
      <c r="AP582" s="374"/>
      <c r="AQ582" s="374" t="s">
        <v>2580</v>
      </c>
      <c r="AR582" s="374" t="s">
        <v>872</v>
      </c>
      <c r="AS582" s="374" t="s">
        <v>893</v>
      </c>
      <c r="AT582" s="374" t="s">
        <v>893</v>
      </c>
      <c r="AU582" s="374" t="s">
        <v>231</v>
      </c>
      <c r="AV582" s="374" t="s">
        <v>875</v>
      </c>
      <c r="AW582" s="374" t="s">
        <v>876</v>
      </c>
      <c r="AX582" s="374" t="s">
        <v>195</v>
      </c>
    </row>
    <row r="583" spans="3:50" x14ac:dyDescent="0.3">
      <c r="C583" s="374" t="s">
        <v>188</v>
      </c>
      <c r="D583" s="374">
        <v>4.0999999999999996</v>
      </c>
      <c r="E583" s="374">
        <v>20150327</v>
      </c>
      <c r="F583" s="374" t="s">
        <v>225</v>
      </c>
      <c r="G583" s="374" t="s">
        <v>225</v>
      </c>
      <c r="H583" s="374">
        <v>4</v>
      </c>
      <c r="I583" s="374">
        <v>633386</v>
      </c>
      <c r="J583" s="374">
        <v>12</v>
      </c>
      <c r="K583" s="374"/>
      <c r="L583" s="374"/>
      <c r="M583" s="374"/>
      <c r="N583" s="374"/>
      <c r="O583" s="374">
        <v>1</v>
      </c>
      <c r="P583" s="374">
        <v>2</v>
      </c>
      <c r="Q583" s="374">
        <v>2006</v>
      </c>
      <c r="R583" s="374">
        <v>20070613</v>
      </c>
      <c r="S583" s="374">
        <v>20070613</v>
      </c>
      <c r="T583" s="374" t="s">
        <v>869</v>
      </c>
      <c r="U583" s="374" t="s">
        <v>891</v>
      </c>
      <c r="V583" s="374" t="s">
        <v>892</v>
      </c>
      <c r="W583" s="374"/>
      <c r="X583" s="374" t="s">
        <v>192</v>
      </c>
      <c r="Y583" s="374"/>
      <c r="Z583" s="374"/>
      <c r="AA583" s="374">
        <v>14.92</v>
      </c>
      <c r="AB583" s="374">
        <v>111</v>
      </c>
      <c r="AC583" s="374"/>
      <c r="AD583" s="374">
        <v>5000</v>
      </c>
      <c r="AE583" s="374">
        <v>189163</v>
      </c>
      <c r="AF583" s="374">
        <v>0</v>
      </c>
      <c r="AG583" s="374">
        <v>1344</v>
      </c>
      <c r="AH583" s="374">
        <v>5000</v>
      </c>
      <c r="AI583" s="374">
        <v>1506</v>
      </c>
      <c r="AJ583" s="374"/>
      <c r="AK583" s="374"/>
      <c r="AL583" s="374"/>
      <c r="AM583" s="374">
        <v>7.9000000000000008E-3</v>
      </c>
      <c r="AN583" s="374"/>
      <c r="AO583" s="374"/>
      <c r="AP583" s="374"/>
      <c r="AQ583" s="374" t="s">
        <v>2580</v>
      </c>
      <c r="AR583" s="374" t="s">
        <v>872</v>
      </c>
      <c r="AS583" s="374" t="s">
        <v>893</v>
      </c>
      <c r="AT583" s="374" t="s">
        <v>893</v>
      </c>
      <c r="AU583" s="374" t="s">
        <v>231</v>
      </c>
      <c r="AV583" s="374" t="s">
        <v>875</v>
      </c>
      <c r="AW583" s="374" t="s">
        <v>876</v>
      </c>
      <c r="AX583" s="374" t="s">
        <v>195</v>
      </c>
    </row>
    <row r="584" spans="3:50" x14ac:dyDescent="0.3">
      <c r="C584" s="374" t="s">
        <v>188</v>
      </c>
      <c r="D584" s="374">
        <v>4.0999999999999996</v>
      </c>
      <c r="E584" s="374">
        <v>20150327</v>
      </c>
      <c r="F584" s="374" t="s">
        <v>225</v>
      </c>
      <c r="G584" s="374" t="s">
        <v>225</v>
      </c>
      <c r="H584" s="374">
        <v>4</v>
      </c>
      <c r="I584" s="374">
        <v>633387</v>
      </c>
      <c r="J584" s="374">
        <v>12</v>
      </c>
      <c r="K584" s="374"/>
      <c r="L584" s="374"/>
      <c r="M584" s="374"/>
      <c r="N584" s="374"/>
      <c r="O584" s="374">
        <v>1</v>
      </c>
      <c r="P584" s="374">
        <v>1</v>
      </c>
      <c r="Q584" s="374">
        <v>2006</v>
      </c>
      <c r="R584" s="374">
        <v>20070508</v>
      </c>
      <c r="S584" s="374">
        <v>20070522</v>
      </c>
      <c r="T584" s="374" t="s">
        <v>364</v>
      </c>
      <c r="U584" s="374" t="s">
        <v>365</v>
      </c>
      <c r="V584" s="374" t="s">
        <v>366</v>
      </c>
      <c r="W584" s="374"/>
      <c r="X584" s="374" t="s">
        <v>192</v>
      </c>
      <c r="Y584" s="374" t="s">
        <v>279</v>
      </c>
      <c r="Z584" s="374"/>
      <c r="AA584" s="374">
        <v>5.81</v>
      </c>
      <c r="AB584" s="374">
        <v>79</v>
      </c>
      <c r="AC584" s="374"/>
      <c r="AD584" s="374">
        <v>5500</v>
      </c>
      <c r="AE584" s="374">
        <v>143841</v>
      </c>
      <c r="AF584" s="374"/>
      <c r="AG584" s="374"/>
      <c r="AH584" s="374">
        <v>5500</v>
      </c>
      <c r="AI584" s="374">
        <v>259</v>
      </c>
      <c r="AJ584" s="374"/>
      <c r="AK584" s="374"/>
      <c r="AL584" s="374"/>
      <c r="AM584" s="374">
        <v>1.8E-3</v>
      </c>
      <c r="AN584" s="374"/>
      <c r="AO584" s="374"/>
      <c r="AP584" s="374"/>
      <c r="AQ584" s="374"/>
      <c r="AR584" s="374" t="s">
        <v>367</v>
      </c>
      <c r="AS584" s="374" t="s">
        <v>368</v>
      </c>
      <c r="AT584" s="374" t="s">
        <v>369</v>
      </c>
      <c r="AU584" s="374" t="s">
        <v>231</v>
      </c>
      <c r="AV584" s="374" t="s">
        <v>353</v>
      </c>
      <c r="AW584" s="374" t="s">
        <v>370</v>
      </c>
      <c r="AX584" s="374" t="s">
        <v>195</v>
      </c>
    </row>
    <row r="585" spans="3:50" x14ac:dyDescent="0.3">
      <c r="C585" s="374" t="s">
        <v>188</v>
      </c>
      <c r="D585" s="374">
        <v>4.0999999999999996</v>
      </c>
      <c r="E585" s="374">
        <v>20150327</v>
      </c>
      <c r="F585" s="374" t="s">
        <v>225</v>
      </c>
      <c r="G585" s="374" t="s">
        <v>225</v>
      </c>
      <c r="H585" s="374">
        <v>4</v>
      </c>
      <c r="I585" s="374">
        <v>633389</v>
      </c>
      <c r="J585" s="374">
        <v>12</v>
      </c>
      <c r="K585" s="374"/>
      <c r="L585" s="374"/>
      <c r="M585" s="374" t="s">
        <v>250</v>
      </c>
      <c r="N585" s="374">
        <v>4200700000154</v>
      </c>
      <c r="O585" s="374">
        <v>1</v>
      </c>
      <c r="P585" s="374">
        <v>3</v>
      </c>
      <c r="Q585" s="374">
        <v>2006</v>
      </c>
      <c r="R585" s="374">
        <v>20070507</v>
      </c>
      <c r="S585" s="374">
        <v>20070507</v>
      </c>
      <c r="T585" s="374" t="s">
        <v>347</v>
      </c>
      <c r="U585" s="374" t="s">
        <v>348</v>
      </c>
      <c r="V585" s="374" t="s">
        <v>349</v>
      </c>
      <c r="W585" s="374"/>
      <c r="X585" s="374" t="s">
        <v>192</v>
      </c>
      <c r="Y585" s="374" t="s">
        <v>279</v>
      </c>
      <c r="Z585" s="374"/>
      <c r="AA585" s="374">
        <v>4.67</v>
      </c>
      <c r="AB585" s="374">
        <v>74</v>
      </c>
      <c r="AC585" s="374"/>
      <c r="AD585" s="374">
        <v>5500</v>
      </c>
      <c r="AE585" s="374">
        <v>206496</v>
      </c>
      <c r="AF585" s="374"/>
      <c r="AG585" s="374"/>
      <c r="AH585" s="374">
        <v>5500</v>
      </c>
      <c r="AI585" s="374">
        <v>206496</v>
      </c>
      <c r="AJ585" s="374"/>
      <c r="AK585" s="374"/>
      <c r="AL585" s="374"/>
      <c r="AM585" s="374"/>
      <c r="AN585" s="374"/>
      <c r="AO585" s="374"/>
      <c r="AP585" s="374"/>
      <c r="AQ585" s="374"/>
      <c r="AR585" s="374" t="s">
        <v>350</v>
      </c>
      <c r="AS585" s="374" t="s">
        <v>351</v>
      </c>
      <c r="AT585" s="374" t="s">
        <v>352</v>
      </c>
      <c r="AU585" s="374" t="s">
        <v>231</v>
      </c>
      <c r="AV585" s="374" t="s">
        <v>353</v>
      </c>
      <c r="AW585" s="374" t="s">
        <v>354</v>
      </c>
      <c r="AX585" s="374" t="s">
        <v>195</v>
      </c>
    </row>
    <row r="586" spans="3:50" x14ac:dyDescent="0.3">
      <c r="C586" s="374" t="s">
        <v>188</v>
      </c>
      <c r="D586" s="374">
        <v>4.0999999999999996</v>
      </c>
      <c r="E586" s="374">
        <v>20100610</v>
      </c>
      <c r="F586" s="374" t="s">
        <v>234</v>
      </c>
      <c r="G586" s="374" t="s">
        <v>306</v>
      </c>
      <c r="H586" s="374">
        <v>14</v>
      </c>
      <c r="I586" s="374">
        <v>633391</v>
      </c>
      <c r="J586" s="374">
        <v>12</v>
      </c>
      <c r="K586" s="374"/>
      <c r="L586" s="374"/>
      <c r="M586" s="374" t="s">
        <v>250</v>
      </c>
      <c r="N586" s="374" t="s">
        <v>320</v>
      </c>
      <c r="O586" s="374">
        <v>1</v>
      </c>
      <c r="P586" s="374">
        <v>3</v>
      </c>
      <c r="Q586" s="374">
        <v>2006</v>
      </c>
      <c r="R586" s="374">
        <v>20070504</v>
      </c>
      <c r="S586" s="374">
        <v>20070530</v>
      </c>
      <c r="T586" s="374" t="s">
        <v>313</v>
      </c>
      <c r="U586" s="374" t="s">
        <v>314</v>
      </c>
      <c r="V586" s="374" t="s">
        <v>315</v>
      </c>
      <c r="W586" s="374" t="s">
        <v>213</v>
      </c>
      <c r="X586" s="374" t="s">
        <v>192</v>
      </c>
      <c r="Y586" s="374" t="s">
        <v>279</v>
      </c>
      <c r="Z586" s="374" t="s">
        <v>237</v>
      </c>
      <c r="AA586" s="374">
        <v>8.25</v>
      </c>
      <c r="AB586" s="374"/>
      <c r="AC586" s="374" t="s">
        <v>195</v>
      </c>
      <c r="AD586" s="374">
        <v>5000</v>
      </c>
      <c r="AE586" s="374">
        <v>204221</v>
      </c>
      <c r="AF586" s="374">
        <v>0</v>
      </c>
      <c r="AG586" s="374">
        <v>390</v>
      </c>
      <c r="AH586" s="374">
        <v>5000</v>
      </c>
      <c r="AI586" s="374">
        <v>390</v>
      </c>
      <c r="AJ586" s="374"/>
      <c r="AK586" s="374"/>
      <c r="AL586" s="374" t="s">
        <v>214</v>
      </c>
      <c r="AM586" s="374">
        <v>1.9E-3</v>
      </c>
      <c r="AN586" s="374">
        <v>16</v>
      </c>
      <c r="AO586" s="374">
        <v>526</v>
      </c>
      <c r="AP586" s="374"/>
      <c r="AQ586" s="374" t="s">
        <v>321</v>
      </c>
      <c r="AR586" s="374" t="s">
        <v>317</v>
      </c>
      <c r="AS586" s="374" t="s">
        <v>318</v>
      </c>
      <c r="AT586" s="374" t="s">
        <v>317</v>
      </c>
      <c r="AU586" s="374" t="s">
        <v>231</v>
      </c>
      <c r="AV586" s="374" t="s">
        <v>294</v>
      </c>
      <c r="AW586" s="374" t="s">
        <v>306</v>
      </c>
      <c r="AX586" s="374" t="s">
        <v>195</v>
      </c>
    </row>
    <row r="587" spans="3:50" x14ac:dyDescent="0.3">
      <c r="C587" s="374" t="s">
        <v>188</v>
      </c>
      <c r="D587" s="374">
        <v>4.0999999999999996</v>
      </c>
      <c r="E587" s="374">
        <v>20150327</v>
      </c>
      <c r="F587" s="374" t="s">
        <v>225</v>
      </c>
      <c r="G587" s="374" t="s">
        <v>225</v>
      </c>
      <c r="H587" s="374">
        <v>4</v>
      </c>
      <c r="I587" s="374">
        <v>633397</v>
      </c>
      <c r="J587" s="374">
        <v>12</v>
      </c>
      <c r="K587" s="374"/>
      <c r="L587" s="374"/>
      <c r="M587" s="374" t="s">
        <v>250</v>
      </c>
      <c r="N587" s="374">
        <v>4200800000537</v>
      </c>
      <c r="O587" s="374">
        <v>1</v>
      </c>
      <c r="P587" s="374">
        <v>1</v>
      </c>
      <c r="Q587" s="374">
        <v>2006</v>
      </c>
      <c r="R587" s="374">
        <v>20080317</v>
      </c>
      <c r="S587" s="374">
        <v>20080317</v>
      </c>
      <c r="T587" s="374" t="s">
        <v>541</v>
      </c>
      <c r="U587" s="374" t="s">
        <v>906</v>
      </c>
      <c r="V587" s="374" t="s">
        <v>548</v>
      </c>
      <c r="W587" s="374" t="s">
        <v>1198</v>
      </c>
      <c r="X587" s="374" t="s">
        <v>192</v>
      </c>
      <c r="Y587" s="374"/>
      <c r="Z587" s="374"/>
      <c r="AA587" s="374">
        <v>56.69</v>
      </c>
      <c r="AB587" s="374">
        <v>174</v>
      </c>
      <c r="AC587" s="374"/>
      <c r="AD587" s="374">
        <v>5000</v>
      </c>
      <c r="AE587" s="374">
        <v>138407</v>
      </c>
      <c r="AF587" s="374">
        <v>0</v>
      </c>
      <c r="AG587" s="374">
        <v>1378</v>
      </c>
      <c r="AH587" s="374">
        <v>5000</v>
      </c>
      <c r="AI587" s="374">
        <v>8476</v>
      </c>
      <c r="AJ587" s="374"/>
      <c r="AK587" s="374"/>
      <c r="AL587" s="374"/>
      <c r="AM587" s="374">
        <v>5.7700000000000001E-2</v>
      </c>
      <c r="AN587" s="374"/>
      <c r="AO587" s="374"/>
      <c r="AP587" s="374"/>
      <c r="AQ587" s="374"/>
      <c r="AR587" s="374" t="s">
        <v>544</v>
      </c>
      <c r="AS587" s="374" t="s">
        <v>907</v>
      </c>
      <c r="AT587" s="374" t="s">
        <v>549</v>
      </c>
      <c r="AU587" s="374" t="s">
        <v>231</v>
      </c>
      <c r="AV587" s="374" t="s">
        <v>545</v>
      </c>
      <c r="AW587" s="374" t="s">
        <v>546</v>
      </c>
      <c r="AX587" s="374" t="s">
        <v>195</v>
      </c>
    </row>
    <row r="588" spans="3:50" x14ac:dyDescent="0.3">
      <c r="C588" s="374" t="s">
        <v>188</v>
      </c>
      <c r="D588" s="374">
        <v>4.0999999999999996</v>
      </c>
      <c r="E588" s="374">
        <v>20150327</v>
      </c>
      <c r="F588" s="374" t="s">
        <v>225</v>
      </c>
      <c r="G588" s="374" t="s">
        <v>225</v>
      </c>
      <c r="H588" s="374">
        <v>4</v>
      </c>
      <c r="I588" s="374">
        <v>633399</v>
      </c>
      <c r="J588" s="374">
        <v>12</v>
      </c>
      <c r="K588" s="374"/>
      <c r="L588" s="374"/>
      <c r="M588" s="374"/>
      <c r="N588" s="374"/>
      <c r="O588" s="374">
        <v>1</v>
      </c>
      <c r="P588" s="374">
        <v>1</v>
      </c>
      <c r="Q588" s="374">
        <v>2005</v>
      </c>
      <c r="R588" s="374">
        <v>20070301</v>
      </c>
      <c r="S588" s="374">
        <v>20070310</v>
      </c>
      <c r="T588" s="374" t="s">
        <v>902</v>
      </c>
      <c r="U588" s="374" t="s">
        <v>903</v>
      </c>
      <c r="V588" s="374" t="s">
        <v>765</v>
      </c>
      <c r="W588" s="374" t="s">
        <v>1198</v>
      </c>
      <c r="X588" s="374" t="s">
        <v>192</v>
      </c>
      <c r="Y588" s="374"/>
      <c r="Z588" s="374"/>
      <c r="AA588" s="374">
        <v>45.35</v>
      </c>
      <c r="AB588" s="374">
        <v>156</v>
      </c>
      <c r="AC588" s="374"/>
      <c r="AD588" s="374">
        <v>5000</v>
      </c>
      <c r="AE588" s="374">
        <v>122564</v>
      </c>
      <c r="AF588" s="374">
        <v>0</v>
      </c>
      <c r="AG588" s="374">
        <v>2363</v>
      </c>
      <c r="AH588" s="374">
        <v>5000</v>
      </c>
      <c r="AI588" s="374">
        <v>123</v>
      </c>
      <c r="AJ588" s="374"/>
      <c r="AK588" s="374"/>
      <c r="AL588" s="374"/>
      <c r="AM588" s="374">
        <v>1E-3</v>
      </c>
      <c r="AN588" s="374"/>
      <c r="AO588" s="374"/>
      <c r="AP588" s="374"/>
      <c r="AQ588" s="374"/>
      <c r="AR588" s="374" t="s">
        <v>904</v>
      </c>
      <c r="AS588" s="374" t="s">
        <v>905</v>
      </c>
      <c r="AT588" s="374" t="s">
        <v>766</v>
      </c>
      <c r="AU588" s="374" t="s">
        <v>231</v>
      </c>
      <c r="AV588" s="374" t="s">
        <v>545</v>
      </c>
      <c r="AW588" s="374" t="s">
        <v>546</v>
      </c>
      <c r="AX588" s="374" t="s">
        <v>195</v>
      </c>
    </row>
    <row r="589" spans="3:50" x14ac:dyDescent="0.3">
      <c r="C589" s="374" t="s">
        <v>188</v>
      </c>
      <c r="D589" s="374">
        <v>4.0999999999999996</v>
      </c>
      <c r="E589" s="374">
        <v>20150327</v>
      </c>
      <c r="F589" s="374" t="s">
        <v>225</v>
      </c>
      <c r="G589" s="374" t="s">
        <v>225</v>
      </c>
      <c r="H589" s="374">
        <v>4</v>
      </c>
      <c r="I589" s="374">
        <v>633464</v>
      </c>
      <c r="J589" s="374">
        <v>12</v>
      </c>
      <c r="K589" s="374"/>
      <c r="L589" s="374"/>
      <c r="M589" s="374"/>
      <c r="N589" s="374"/>
      <c r="O589" s="374">
        <v>1</v>
      </c>
      <c r="P589" s="374">
        <v>1</v>
      </c>
      <c r="Q589" s="374">
        <v>2006</v>
      </c>
      <c r="R589" s="374">
        <v>20080301</v>
      </c>
      <c r="S589" s="374">
        <v>20080310</v>
      </c>
      <c r="T589" s="374" t="s">
        <v>902</v>
      </c>
      <c r="U589" s="374" t="s">
        <v>903</v>
      </c>
      <c r="V589" s="374" t="s">
        <v>765</v>
      </c>
      <c r="W589" s="374" t="s">
        <v>1198</v>
      </c>
      <c r="X589" s="374" t="s">
        <v>192</v>
      </c>
      <c r="Y589" s="374"/>
      <c r="Z589" s="374"/>
      <c r="AA589" s="374">
        <v>45.35</v>
      </c>
      <c r="AB589" s="374">
        <v>164</v>
      </c>
      <c r="AC589" s="374"/>
      <c r="AD589" s="374">
        <v>5000</v>
      </c>
      <c r="AE589" s="374">
        <v>119987</v>
      </c>
      <c r="AF589" s="374">
        <v>0</v>
      </c>
      <c r="AG589" s="374">
        <v>494</v>
      </c>
      <c r="AH589" s="374"/>
      <c r="AI589" s="374"/>
      <c r="AJ589" s="374"/>
      <c r="AK589" s="374"/>
      <c r="AL589" s="374"/>
      <c r="AM589" s="374"/>
      <c r="AN589" s="374"/>
      <c r="AO589" s="374"/>
      <c r="AP589" s="374"/>
      <c r="AQ589" s="374"/>
      <c r="AR589" s="374" t="s">
        <v>904</v>
      </c>
      <c r="AS589" s="374" t="s">
        <v>905</v>
      </c>
      <c r="AT589" s="374" t="s">
        <v>766</v>
      </c>
      <c r="AU589" s="374" t="s">
        <v>231</v>
      </c>
      <c r="AV589" s="374" t="s">
        <v>545</v>
      </c>
      <c r="AW589" s="374" t="s">
        <v>546</v>
      </c>
      <c r="AX589" s="374" t="s">
        <v>195</v>
      </c>
    </row>
    <row r="590" spans="3:50" x14ac:dyDescent="0.3">
      <c r="C590" s="374" t="s">
        <v>188</v>
      </c>
      <c r="D590" s="374">
        <v>4.0999999999999996</v>
      </c>
      <c r="E590" s="374">
        <v>20150327</v>
      </c>
      <c r="F590" s="374" t="s">
        <v>225</v>
      </c>
      <c r="G590" s="374" t="s">
        <v>452</v>
      </c>
      <c r="H590" s="374">
        <v>4</v>
      </c>
      <c r="I590" s="374">
        <v>633465</v>
      </c>
      <c r="J590" s="374">
        <v>12</v>
      </c>
      <c r="K590" s="374"/>
      <c r="L590" s="374"/>
      <c r="M590" s="374"/>
      <c r="N590" s="374"/>
      <c r="O590" s="374">
        <v>1</v>
      </c>
      <c r="P590" s="374">
        <v>1</v>
      </c>
      <c r="Q590" s="374">
        <v>2005</v>
      </c>
      <c r="R590" s="374">
        <v>20070320</v>
      </c>
      <c r="S590" s="374">
        <v>20070402</v>
      </c>
      <c r="T590" s="374" t="s">
        <v>559</v>
      </c>
      <c r="U590" s="374" t="s">
        <v>768</v>
      </c>
      <c r="V590" s="374" t="s">
        <v>560</v>
      </c>
      <c r="W590" s="374" t="s">
        <v>1198</v>
      </c>
      <c r="X590" s="374" t="s">
        <v>192</v>
      </c>
      <c r="Y590" s="374"/>
      <c r="Z590" s="374"/>
      <c r="AA590" s="374">
        <v>92.38</v>
      </c>
      <c r="AB590" s="374">
        <v>192</v>
      </c>
      <c r="AC590" s="374"/>
      <c r="AD590" s="374">
        <v>5000</v>
      </c>
      <c r="AE590" s="374">
        <v>105537</v>
      </c>
      <c r="AF590" s="374">
        <v>0</v>
      </c>
      <c r="AG590" s="374">
        <v>217</v>
      </c>
      <c r="AH590" s="374">
        <v>5000</v>
      </c>
      <c r="AI590" s="374">
        <v>745</v>
      </c>
      <c r="AJ590" s="374"/>
      <c r="AK590" s="374"/>
      <c r="AL590" s="374"/>
      <c r="AM590" s="374">
        <v>7.0000000000000001E-3</v>
      </c>
      <c r="AN590" s="374"/>
      <c r="AO590" s="374"/>
      <c r="AP590" s="374"/>
      <c r="AQ590" s="374"/>
      <c r="AR590" s="374" t="s">
        <v>561</v>
      </c>
      <c r="AS590" s="374" t="s">
        <v>769</v>
      </c>
      <c r="AT590" s="374" t="s">
        <v>561</v>
      </c>
      <c r="AU590" s="374" t="s">
        <v>231</v>
      </c>
      <c r="AV590" s="374" t="s">
        <v>545</v>
      </c>
      <c r="AW590" s="374" t="s">
        <v>557</v>
      </c>
      <c r="AX590" s="374" t="s">
        <v>195</v>
      </c>
    </row>
    <row r="591" spans="3:50" x14ac:dyDescent="0.3">
      <c r="C591" s="374" t="s">
        <v>188</v>
      </c>
      <c r="D591" s="374">
        <v>4.0999999999999996</v>
      </c>
      <c r="E591" s="374">
        <v>20150327</v>
      </c>
      <c r="F591" s="374" t="s">
        <v>225</v>
      </c>
      <c r="G591" s="374" t="s">
        <v>225</v>
      </c>
      <c r="H591" s="374">
        <v>4</v>
      </c>
      <c r="I591" s="374">
        <v>633466</v>
      </c>
      <c r="J591" s="374">
        <v>12</v>
      </c>
      <c r="K591" s="374"/>
      <c r="L591" s="374"/>
      <c r="M591" s="374"/>
      <c r="N591" s="374"/>
      <c r="O591" s="374">
        <v>1</v>
      </c>
      <c r="P591" s="374">
        <v>3</v>
      </c>
      <c r="Q591" s="374">
        <v>2007</v>
      </c>
      <c r="R591" s="374">
        <v>20080617</v>
      </c>
      <c r="S591" s="374">
        <v>20080617</v>
      </c>
      <c r="T591" s="374" t="s">
        <v>288</v>
      </c>
      <c r="U591" s="374" t="s">
        <v>296</v>
      </c>
      <c r="V591" s="374" t="s">
        <v>290</v>
      </c>
      <c r="W591" s="374"/>
      <c r="X591" s="374" t="s">
        <v>192</v>
      </c>
      <c r="Y591" s="374" t="s">
        <v>193</v>
      </c>
      <c r="Z591" s="374"/>
      <c r="AA591" s="374">
        <v>20.85</v>
      </c>
      <c r="AB591" s="374">
        <v>122</v>
      </c>
      <c r="AC591" s="374"/>
      <c r="AD591" s="374">
        <v>5000</v>
      </c>
      <c r="AE591" s="374">
        <v>97485</v>
      </c>
      <c r="AF591" s="374">
        <v>0</v>
      </c>
      <c r="AG591" s="374">
        <v>1528</v>
      </c>
      <c r="AH591" s="374">
        <v>5000</v>
      </c>
      <c r="AI591" s="374">
        <v>254</v>
      </c>
      <c r="AJ591" s="374"/>
      <c r="AK591" s="374"/>
      <c r="AL591" s="374"/>
      <c r="AM591" s="374">
        <v>2.5999999999999999E-3</v>
      </c>
      <c r="AN591" s="374"/>
      <c r="AO591" s="374"/>
      <c r="AP591" s="374"/>
      <c r="AQ591" s="374"/>
      <c r="AR591" s="374" t="s">
        <v>291</v>
      </c>
      <c r="AS591" s="374" t="s">
        <v>298</v>
      </c>
      <c r="AT591" s="374" t="s">
        <v>293</v>
      </c>
      <c r="AU591" s="374" t="s">
        <v>231</v>
      </c>
      <c r="AV591" s="374" t="s">
        <v>294</v>
      </c>
      <c r="AW591" s="374" t="s">
        <v>295</v>
      </c>
      <c r="AX591" s="374" t="s">
        <v>195</v>
      </c>
    </row>
    <row r="592" spans="3:50" x14ac:dyDescent="0.3">
      <c r="C592" s="374" t="s">
        <v>188</v>
      </c>
      <c r="D592" s="374">
        <v>4.0999999999999996</v>
      </c>
      <c r="E592" s="374">
        <v>20150327</v>
      </c>
      <c r="F592" s="374" t="s">
        <v>225</v>
      </c>
      <c r="G592" s="374" t="s">
        <v>225</v>
      </c>
      <c r="H592" s="374">
        <v>4</v>
      </c>
      <c r="I592" s="374">
        <v>633467</v>
      </c>
      <c r="J592" s="374">
        <v>12</v>
      </c>
      <c r="K592" s="374"/>
      <c r="L592" s="374"/>
      <c r="M592" s="374"/>
      <c r="N592" s="374"/>
      <c r="O592" s="374">
        <v>1</v>
      </c>
      <c r="P592" s="374">
        <v>3</v>
      </c>
      <c r="Q592" s="374">
        <v>2005</v>
      </c>
      <c r="R592" s="374">
        <v>20070501</v>
      </c>
      <c r="S592" s="374">
        <v>20070501</v>
      </c>
      <c r="T592" s="374" t="s">
        <v>343</v>
      </c>
      <c r="U592" s="374" t="s">
        <v>344</v>
      </c>
      <c r="V592" s="374" t="s">
        <v>253</v>
      </c>
      <c r="W592" s="374" t="s">
        <v>1198</v>
      </c>
      <c r="X592" s="374" t="s">
        <v>192</v>
      </c>
      <c r="Y592" s="374" t="s">
        <v>214</v>
      </c>
      <c r="Z592" s="374"/>
      <c r="AA592" s="374">
        <v>37.79</v>
      </c>
      <c r="AB592" s="374">
        <v>154</v>
      </c>
      <c r="AC592" s="374"/>
      <c r="AD592" s="374">
        <v>5000</v>
      </c>
      <c r="AE592" s="374">
        <v>95779</v>
      </c>
      <c r="AF592" s="374">
        <v>0</v>
      </c>
      <c r="AG592" s="374">
        <v>1330</v>
      </c>
      <c r="AH592" s="374">
        <v>5000</v>
      </c>
      <c r="AI592" s="374">
        <v>2891</v>
      </c>
      <c r="AJ592" s="374"/>
      <c r="AK592" s="374"/>
      <c r="AL592" s="374"/>
      <c r="AM592" s="374">
        <v>2.93E-2</v>
      </c>
      <c r="AN592" s="374"/>
      <c r="AO592" s="374"/>
      <c r="AP592" s="374"/>
      <c r="AQ592" s="374" t="s">
        <v>2580</v>
      </c>
      <c r="AR592" s="374" t="s">
        <v>345</v>
      </c>
      <c r="AS592" s="374" t="s">
        <v>346</v>
      </c>
      <c r="AT592" s="374" t="s">
        <v>255</v>
      </c>
      <c r="AU592" s="374" t="s">
        <v>231</v>
      </c>
      <c r="AV592" s="374" t="s">
        <v>232</v>
      </c>
      <c r="AW592" s="374" t="s">
        <v>257</v>
      </c>
      <c r="AX592" s="374" t="s">
        <v>195</v>
      </c>
    </row>
    <row r="593" spans="3:50" x14ac:dyDescent="0.3">
      <c r="C593" s="374" t="s">
        <v>188</v>
      </c>
      <c r="D593" s="374">
        <v>4.0999999999999996</v>
      </c>
      <c r="E593" s="374">
        <v>20150327</v>
      </c>
      <c r="F593" s="374" t="s">
        <v>225</v>
      </c>
      <c r="G593" s="374" t="s">
        <v>225</v>
      </c>
      <c r="H593" s="374">
        <v>4</v>
      </c>
      <c r="I593" s="374">
        <v>633468</v>
      </c>
      <c r="J593" s="374">
        <v>12</v>
      </c>
      <c r="K593" s="374"/>
      <c r="L593" s="374"/>
      <c r="M593" s="374"/>
      <c r="N593" s="374"/>
      <c r="O593" s="374">
        <v>1</v>
      </c>
      <c r="P593" s="374">
        <v>2</v>
      </c>
      <c r="Q593" s="374">
        <v>2005</v>
      </c>
      <c r="R593" s="374">
        <v>20070401</v>
      </c>
      <c r="S593" s="374">
        <v>20070424</v>
      </c>
      <c r="T593" s="374" t="s">
        <v>429</v>
      </c>
      <c r="U593" s="374" t="s">
        <v>430</v>
      </c>
      <c r="V593" s="374" t="s">
        <v>422</v>
      </c>
      <c r="W593" s="374" t="s">
        <v>1198</v>
      </c>
      <c r="X593" s="374" t="s">
        <v>192</v>
      </c>
      <c r="Y593" s="374" t="s">
        <v>193</v>
      </c>
      <c r="Z593" s="374"/>
      <c r="AA593" s="374">
        <v>41.23</v>
      </c>
      <c r="AB593" s="374">
        <v>149</v>
      </c>
      <c r="AC593" s="374"/>
      <c r="AD593" s="374">
        <v>5000</v>
      </c>
      <c r="AE593" s="374">
        <v>79419</v>
      </c>
      <c r="AF593" s="374">
        <v>0</v>
      </c>
      <c r="AG593" s="374">
        <v>1462</v>
      </c>
      <c r="AH593" s="374">
        <v>5000</v>
      </c>
      <c r="AI593" s="374">
        <v>319</v>
      </c>
      <c r="AJ593" s="374"/>
      <c r="AK593" s="374"/>
      <c r="AL593" s="374"/>
      <c r="AM593" s="374">
        <v>4.0000000000000001E-3</v>
      </c>
      <c r="AN593" s="374"/>
      <c r="AO593" s="374"/>
      <c r="AP593" s="374"/>
      <c r="AQ593" s="374"/>
      <c r="AR593" s="374" t="s">
        <v>431</v>
      </c>
      <c r="AS593" s="374" t="s">
        <v>432</v>
      </c>
      <c r="AT593" s="374" t="s">
        <v>426</v>
      </c>
      <c r="AU593" s="374" t="s">
        <v>231</v>
      </c>
      <c r="AV593" s="374" t="s">
        <v>427</v>
      </c>
      <c r="AW593" s="374" t="s">
        <v>428</v>
      </c>
      <c r="AX593" s="374" t="s">
        <v>195</v>
      </c>
    </row>
    <row r="594" spans="3:50" x14ac:dyDescent="0.3">
      <c r="C594" s="374" t="s">
        <v>188</v>
      </c>
      <c r="D594" s="374">
        <v>4.0999999999999996</v>
      </c>
      <c r="E594" s="374">
        <v>20150327</v>
      </c>
      <c r="F594" s="374" t="s">
        <v>225</v>
      </c>
      <c r="G594" s="374" t="s">
        <v>225</v>
      </c>
      <c r="H594" s="374">
        <v>4</v>
      </c>
      <c r="I594" s="374">
        <v>633469</v>
      </c>
      <c r="J594" s="374">
        <v>12</v>
      </c>
      <c r="K594" s="374"/>
      <c r="L594" s="374"/>
      <c r="M594" s="374"/>
      <c r="N594" s="374"/>
      <c r="O594" s="374">
        <v>1</v>
      </c>
      <c r="P594" s="374">
        <v>3</v>
      </c>
      <c r="Q594" s="374">
        <v>2005</v>
      </c>
      <c r="R594" s="374">
        <v>20070428</v>
      </c>
      <c r="S594" s="374">
        <v>20070428</v>
      </c>
      <c r="T594" s="374" t="s">
        <v>494</v>
      </c>
      <c r="U594" s="374" t="s">
        <v>495</v>
      </c>
      <c r="V594" s="374" t="s">
        <v>496</v>
      </c>
      <c r="W594" s="374" t="s">
        <v>1198</v>
      </c>
      <c r="X594" s="374" t="s">
        <v>192</v>
      </c>
      <c r="Y594" s="374" t="s">
        <v>193</v>
      </c>
      <c r="Z594" s="374"/>
      <c r="AA594" s="374">
        <v>90.71</v>
      </c>
      <c r="AB594" s="374">
        <v>205</v>
      </c>
      <c r="AC594" s="374"/>
      <c r="AD594" s="374">
        <v>5000</v>
      </c>
      <c r="AE594" s="374">
        <v>99699</v>
      </c>
      <c r="AF594" s="374">
        <v>0</v>
      </c>
      <c r="AG594" s="374">
        <v>180</v>
      </c>
      <c r="AH594" s="374"/>
      <c r="AI594" s="374"/>
      <c r="AJ594" s="374"/>
      <c r="AK594" s="374"/>
      <c r="AL594" s="374"/>
      <c r="AM594" s="374"/>
      <c r="AN594" s="374"/>
      <c r="AO594" s="374"/>
      <c r="AP594" s="374"/>
      <c r="AQ594" s="374"/>
      <c r="AR594" s="374" t="s">
        <v>498</v>
      </c>
      <c r="AS594" s="374" t="s">
        <v>499</v>
      </c>
      <c r="AT594" s="374" t="s">
        <v>498</v>
      </c>
      <c r="AU594" s="374" t="s">
        <v>231</v>
      </c>
      <c r="AV594" s="374" t="s">
        <v>500</v>
      </c>
      <c r="AW594" s="374" t="s">
        <v>501</v>
      </c>
      <c r="AX594" s="374" t="s">
        <v>195</v>
      </c>
    </row>
    <row r="595" spans="3:50" x14ac:dyDescent="0.3">
      <c r="C595" s="374" t="s">
        <v>188</v>
      </c>
      <c r="D595" s="374">
        <v>4.0999999999999996</v>
      </c>
      <c r="E595" s="374">
        <v>20150327</v>
      </c>
      <c r="F595" s="374" t="s">
        <v>225</v>
      </c>
      <c r="G595" s="374" t="s">
        <v>452</v>
      </c>
      <c r="H595" s="374">
        <v>4</v>
      </c>
      <c r="I595" s="374">
        <v>633471</v>
      </c>
      <c r="J595" s="374">
        <v>12</v>
      </c>
      <c r="K595" s="374"/>
      <c r="L595" s="374"/>
      <c r="M595" s="374"/>
      <c r="N595" s="374"/>
      <c r="O595" s="374">
        <v>1</v>
      </c>
      <c r="P595" s="374">
        <v>3</v>
      </c>
      <c r="Q595" s="374">
        <v>2005</v>
      </c>
      <c r="R595" s="374">
        <v>20070520</v>
      </c>
      <c r="S595" s="374">
        <v>20070617</v>
      </c>
      <c r="T595" s="374" t="s">
        <v>502</v>
      </c>
      <c r="U595" s="374" t="s">
        <v>503</v>
      </c>
      <c r="V595" s="374" t="s">
        <v>504</v>
      </c>
      <c r="W595" s="374" t="s">
        <v>1198</v>
      </c>
      <c r="X595" s="374" t="s">
        <v>192</v>
      </c>
      <c r="Y595" s="374" t="s">
        <v>193</v>
      </c>
      <c r="Z595" s="374"/>
      <c r="AA595" s="374">
        <v>64.790000000000006</v>
      </c>
      <c r="AB595" s="374"/>
      <c r="AC595" s="374"/>
      <c r="AD595" s="374">
        <v>5000</v>
      </c>
      <c r="AE595" s="374">
        <v>95280</v>
      </c>
      <c r="AF595" s="374"/>
      <c r="AG595" s="374"/>
      <c r="AH595" s="374">
        <v>5000</v>
      </c>
      <c r="AI595" s="374">
        <v>2463</v>
      </c>
      <c r="AJ595" s="374"/>
      <c r="AK595" s="374"/>
      <c r="AL595" s="374"/>
      <c r="AM595" s="374">
        <v>2.52E-2</v>
      </c>
      <c r="AN595" s="374"/>
      <c r="AO595" s="374"/>
      <c r="AP595" s="374"/>
      <c r="AQ595" s="374"/>
      <c r="AR595" s="374" t="s">
        <v>506</v>
      </c>
      <c r="AS595" s="374" t="s">
        <v>507</v>
      </c>
      <c r="AT595" s="374" t="s">
        <v>508</v>
      </c>
      <c r="AU595" s="374" t="s">
        <v>231</v>
      </c>
      <c r="AV595" s="374" t="s">
        <v>500</v>
      </c>
      <c r="AW595" s="374" t="s">
        <v>501</v>
      </c>
      <c r="AX595" s="374" t="s">
        <v>195</v>
      </c>
    </row>
    <row r="596" spans="3:50" x14ac:dyDescent="0.3">
      <c r="C596" s="374" t="s">
        <v>188</v>
      </c>
      <c r="D596" s="374">
        <v>4.0999999999999996</v>
      </c>
      <c r="E596" s="374">
        <v>20150327</v>
      </c>
      <c r="F596" s="374" t="s">
        <v>225</v>
      </c>
      <c r="G596" s="374" t="s">
        <v>225</v>
      </c>
      <c r="H596" s="374">
        <v>4</v>
      </c>
      <c r="I596" s="374">
        <v>633472</v>
      </c>
      <c r="J596" s="374">
        <v>12</v>
      </c>
      <c r="K596" s="374"/>
      <c r="L596" s="374"/>
      <c r="M596" s="374"/>
      <c r="N596" s="374"/>
      <c r="O596" s="374">
        <v>1</v>
      </c>
      <c r="P596" s="374">
        <v>3</v>
      </c>
      <c r="Q596" s="374">
        <v>2005</v>
      </c>
      <c r="R596" s="374">
        <v>20070330</v>
      </c>
      <c r="S596" s="374">
        <v>20070330</v>
      </c>
      <c r="T596" s="374" t="s">
        <v>288</v>
      </c>
      <c r="U596" s="374" t="s">
        <v>289</v>
      </c>
      <c r="V596" s="374" t="s">
        <v>290</v>
      </c>
      <c r="W596" s="374" t="s">
        <v>1198</v>
      </c>
      <c r="X596" s="374" t="s">
        <v>192</v>
      </c>
      <c r="Y596" s="374" t="s">
        <v>193</v>
      </c>
      <c r="Z596" s="374"/>
      <c r="AA596" s="374">
        <v>113.39</v>
      </c>
      <c r="AB596" s="374">
        <v>211</v>
      </c>
      <c r="AC596" s="374"/>
      <c r="AD596" s="374">
        <v>5000</v>
      </c>
      <c r="AE596" s="374">
        <v>94225</v>
      </c>
      <c r="AF596" s="374">
        <v>0</v>
      </c>
      <c r="AG596" s="374">
        <v>5168</v>
      </c>
      <c r="AH596" s="374">
        <v>5000</v>
      </c>
      <c r="AI596" s="374">
        <v>952</v>
      </c>
      <c r="AJ596" s="374"/>
      <c r="AK596" s="374"/>
      <c r="AL596" s="374"/>
      <c r="AM596" s="374">
        <v>0.01</v>
      </c>
      <c r="AN596" s="374"/>
      <c r="AO596" s="374"/>
      <c r="AP596" s="374"/>
      <c r="AQ596" s="374"/>
      <c r="AR596" s="374" t="s">
        <v>291</v>
      </c>
      <c r="AS596" s="374" t="s">
        <v>292</v>
      </c>
      <c r="AT596" s="374" t="s">
        <v>293</v>
      </c>
      <c r="AU596" s="374" t="s">
        <v>231</v>
      </c>
      <c r="AV596" s="374" t="s">
        <v>294</v>
      </c>
      <c r="AW596" s="374" t="s">
        <v>295</v>
      </c>
      <c r="AX596" s="374" t="s">
        <v>195</v>
      </c>
    </row>
    <row r="597" spans="3:50" x14ac:dyDescent="0.3">
      <c r="C597" s="374" t="s">
        <v>188</v>
      </c>
      <c r="D597" s="374">
        <v>4.0999999999999996</v>
      </c>
      <c r="E597" s="374">
        <v>20150327</v>
      </c>
      <c r="F597" s="374" t="s">
        <v>225</v>
      </c>
      <c r="G597" s="374" t="s">
        <v>452</v>
      </c>
      <c r="H597" s="374">
        <v>4</v>
      </c>
      <c r="I597" s="374">
        <v>633473</v>
      </c>
      <c r="J597" s="374">
        <v>12</v>
      </c>
      <c r="K597" s="374"/>
      <c r="L597" s="374"/>
      <c r="M597" s="374"/>
      <c r="N597" s="374"/>
      <c r="O597" s="374">
        <v>1</v>
      </c>
      <c r="P597" s="374">
        <v>1</v>
      </c>
      <c r="Q597" s="374">
        <v>2006</v>
      </c>
      <c r="R597" s="374">
        <v>20080325</v>
      </c>
      <c r="S597" s="374">
        <v>20080404</v>
      </c>
      <c r="T597" s="374" t="s">
        <v>559</v>
      </c>
      <c r="U597" s="374" t="s">
        <v>768</v>
      </c>
      <c r="V597" s="374" t="s">
        <v>560</v>
      </c>
      <c r="W597" s="374" t="s">
        <v>1198</v>
      </c>
      <c r="X597" s="374" t="s">
        <v>192</v>
      </c>
      <c r="Y597" s="374"/>
      <c r="Z597" s="374"/>
      <c r="AA597" s="374">
        <v>97.54</v>
      </c>
      <c r="AB597" s="374">
        <v>199</v>
      </c>
      <c r="AC597" s="374"/>
      <c r="AD597" s="374">
        <v>5000</v>
      </c>
      <c r="AE597" s="374">
        <v>86283</v>
      </c>
      <c r="AF597" s="374">
        <v>0</v>
      </c>
      <c r="AG597" s="374">
        <v>158</v>
      </c>
      <c r="AH597" s="374">
        <v>5000</v>
      </c>
      <c r="AI597" s="374">
        <v>1401</v>
      </c>
      <c r="AJ597" s="374"/>
      <c r="AK597" s="374"/>
      <c r="AL597" s="374"/>
      <c r="AM597" s="374">
        <v>1.6E-2</v>
      </c>
      <c r="AN597" s="374"/>
      <c r="AO597" s="374"/>
      <c r="AP597" s="374"/>
      <c r="AQ597" s="374"/>
      <c r="AR597" s="374" t="s">
        <v>561</v>
      </c>
      <c r="AS597" s="374" t="s">
        <v>769</v>
      </c>
      <c r="AT597" s="374" t="s">
        <v>561</v>
      </c>
      <c r="AU597" s="374" t="s">
        <v>231</v>
      </c>
      <c r="AV597" s="374" t="s">
        <v>545</v>
      </c>
      <c r="AW597" s="374" t="s">
        <v>557</v>
      </c>
      <c r="AX597" s="374" t="s">
        <v>195</v>
      </c>
    </row>
    <row r="598" spans="3:50" x14ac:dyDescent="0.3">
      <c r="C598" s="374" t="s">
        <v>188</v>
      </c>
      <c r="D598" s="374">
        <v>4.0999999999999996</v>
      </c>
      <c r="E598" s="374">
        <v>20150327</v>
      </c>
      <c r="F598" s="374" t="s">
        <v>225</v>
      </c>
      <c r="G598" s="374" t="s">
        <v>225</v>
      </c>
      <c r="H598" s="374">
        <v>4</v>
      </c>
      <c r="I598" s="374">
        <v>633486</v>
      </c>
      <c r="J598" s="374">
        <v>12</v>
      </c>
      <c r="K598" s="374"/>
      <c r="L598" s="374"/>
      <c r="M598" s="374" t="s">
        <v>250</v>
      </c>
      <c r="N598" s="374">
        <v>4200800000167</v>
      </c>
      <c r="O598" s="374">
        <v>1</v>
      </c>
      <c r="P598" s="374">
        <v>1</v>
      </c>
      <c r="Q598" s="374">
        <v>2006</v>
      </c>
      <c r="R598" s="374">
        <v>20080411</v>
      </c>
      <c r="S598" s="374">
        <v>20080413</v>
      </c>
      <c r="T598" s="374" t="s">
        <v>410</v>
      </c>
      <c r="U598" s="374" t="s">
        <v>404</v>
      </c>
      <c r="V598" s="374" t="s">
        <v>388</v>
      </c>
      <c r="W598" s="374" t="s">
        <v>1198</v>
      </c>
      <c r="X598" s="374" t="s">
        <v>192</v>
      </c>
      <c r="Y598" s="374" t="s">
        <v>279</v>
      </c>
      <c r="Z598" s="374"/>
      <c r="AA598" s="374">
        <v>45.35</v>
      </c>
      <c r="AB598" s="374">
        <v>151</v>
      </c>
      <c r="AC598" s="374"/>
      <c r="AD598" s="374">
        <v>5000</v>
      </c>
      <c r="AE598" s="374">
        <v>25019</v>
      </c>
      <c r="AF598" s="374">
        <v>0</v>
      </c>
      <c r="AG598" s="374">
        <v>204</v>
      </c>
      <c r="AH598" s="374">
        <v>5000</v>
      </c>
      <c r="AI598" s="374">
        <v>304</v>
      </c>
      <c r="AJ598" s="374"/>
      <c r="AK598" s="374"/>
      <c r="AL598" s="374"/>
      <c r="AM598" s="374">
        <v>1.2E-2</v>
      </c>
      <c r="AN598" s="374"/>
      <c r="AO598" s="374"/>
      <c r="AP598" s="374"/>
      <c r="AQ598" s="374"/>
      <c r="AR598" s="374" t="s">
        <v>411</v>
      </c>
      <c r="AS598" s="374" t="s">
        <v>406</v>
      </c>
      <c r="AT598" s="374" t="s">
        <v>390</v>
      </c>
      <c r="AU598" s="374" t="s">
        <v>231</v>
      </c>
      <c r="AV598" s="374" t="s">
        <v>392</v>
      </c>
      <c r="AW598" s="374" t="s">
        <v>396</v>
      </c>
      <c r="AX598" s="374" t="s">
        <v>195</v>
      </c>
    </row>
    <row r="599" spans="3:50" x14ac:dyDescent="0.3">
      <c r="C599" s="374" t="s">
        <v>188</v>
      </c>
      <c r="D599" s="374">
        <v>4.0999999999999996</v>
      </c>
      <c r="E599" s="374">
        <v>20150327</v>
      </c>
      <c r="F599" s="374" t="s">
        <v>225</v>
      </c>
      <c r="G599" s="374" t="s">
        <v>225</v>
      </c>
      <c r="H599" s="374">
        <v>4</v>
      </c>
      <c r="I599" s="374">
        <v>633487</v>
      </c>
      <c r="J599" s="374">
        <v>12</v>
      </c>
      <c r="K599" s="374"/>
      <c r="L599" s="374"/>
      <c r="M599" s="374" t="s">
        <v>250</v>
      </c>
      <c r="N599" s="374">
        <v>4200800000167</v>
      </c>
      <c r="O599" s="374">
        <v>1</v>
      </c>
      <c r="P599" s="374">
        <v>1</v>
      </c>
      <c r="Q599" s="374">
        <v>2006</v>
      </c>
      <c r="R599" s="374">
        <v>20080411</v>
      </c>
      <c r="S599" s="374">
        <v>20080413</v>
      </c>
      <c r="T599" s="374" t="s">
        <v>410</v>
      </c>
      <c r="U599" s="374" t="s">
        <v>404</v>
      </c>
      <c r="V599" s="374" t="s">
        <v>388</v>
      </c>
      <c r="W599" s="374" t="s">
        <v>1198</v>
      </c>
      <c r="X599" s="374" t="s">
        <v>192</v>
      </c>
      <c r="Y599" s="374" t="s">
        <v>279</v>
      </c>
      <c r="Z599" s="374"/>
      <c r="AA599" s="374">
        <v>45.35</v>
      </c>
      <c r="AB599" s="374">
        <v>151</v>
      </c>
      <c r="AC599" s="374"/>
      <c r="AD599" s="374">
        <v>5000</v>
      </c>
      <c r="AE599" s="374">
        <v>23266</v>
      </c>
      <c r="AF599" s="374">
        <v>0</v>
      </c>
      <c r="AG599" s="374">
        <v>190</v>
      </c>
      <c r="AH599" s="374">
        <v>5000</v>
      </c>
      <c r="AI599" s="374">
        <v>283</v>
      </c>
      <c r="AJ599" s="374"/>
      <c r="AK599" s="374"/>
      <c r="AL599" s="374"/>
      <c r="AM599" s="374">
        <v>1.2E-2</v>
      </c>
      <c r="AN599" s="374"/>
      <c r="AO599" s="374"/>
      <c r="AP599" s="374"/>
      <c r="AQ599" s="374"/>
      <c r="AR599" s="374" t="s">
        <v>411</v>
      </c>
      <c r="AS599" s="374" t="s">
        <v>406</v>
      </c>
      <c r="AT599" s="374" t="s">
        <v>390</v>
      </c>
      <c r="AU599" s="374" t="s">
        <v>231</v>
      </c>
      <c r="AV599" s="374" t="s">
        <v>392</v>
      </c>
      <c r="AW599" s="374" t="s">
        <v>396</v>
      </c>
      <c r="AX599" s="374" t="s">
        <v>195</v>
      </c>
    </row>
    <row r="600" spans="3:50" x14ac:dyDescent="0.3">
      <c r="C600" s="374" t="s">
        <v>188</v>
      </c>
      <c r="D600" s="374">
        <v>4.0999999999999996</v>
      </c>
      <c r="E600" s="374">
        <v>20150327</v>
      </c>
      <c r="F600" s="374" t="s">
        <v>225</v>
      </c>
      <c r="G600" s="374" t="s">
        <v>225</v>
      </c>
      <c r="H600" s="374">
        <v>4</v>
      </c>
      <c r="I600" s="374">
        <v>633488</v>
      </c>
      <c r="J600" s="374">
        <v>12</v>
      </c>
      <c r="K600" s="374"/>
      <c r="L600" s="374"/>
      <c r="M600" s="374" t="s">
        <v>250</v>
      </c>
      <c r="N600" s="374">
        <v>4200800000167</v>
      </c>
      <c r="O600" s="374">
        <v>1</v>
      </c>
      <c r="P600" s="374">
        <v>1</v>
      </c>
      <c r="Q600" s="374">
        <v>2006</v>
      </c>
      <c r="R600" s="374">
        <v>20080411</v>
      </c>
      <c r="S600" s="374">
        <v>20080413</v>
      </c>
      <c r="T600" s="374" t="s">
        <v>410</v>
      </c>
      <c r="U600" s="374" t="s">
        <v>404</v>
      </c>
      <c r="V600" s="374" t="s">
        <v>388</v>
      </c>
      <c r="W600" s="374" t="s">
        <v>1198</v>
      </c>
      <c r="X600" s="374" t="s">
        <v>192</v>
      </c>
      <c r="Y600" s="374" t="s">
        <v>279</v>
      </c>
      <c r="Z600" s="374"/>
      <c r="AA600" s="374">
        <v>45.35</v>
      </c>
      <c r="AB600" s="374">
        <v>151</v>
      </c>
      <c r="AC600" s="374"/>
      <c r="AD600" s="374">
        <v>5000</v>
      </c>
      <c r="AE600" s="374">
        <v>21794</v>
      </c>
      <c r="AF600" s="374">
        <v>0</v>
      </c>
      <c r="AG600" s="374">
        <v>178</v>
      </c>
      <c r="AH600" s="374">
        <v>5000</v>
      </c>
      <c r="AI600" s="374">
        <v>265</v>
      </c>
      <c r="AJ600" s="374"/>
      <c r="AK600" s="374"/>
      <c r="AL600" s="374"/>
      <c r="AM600" s="374">
        <v>1.2E-2</v>
      </c>
      <c r="AN600" s="374"/>
      <c r="AO600" s="374"/>
      <c r="AP600" s="374"/>
      <c r="AQ600" s="374"/>
      <c r="AR600" s="374" t="s">
        <v>411</v>
      </c>
      <c r="AS600" s="374" t="s">
        <v>406</v>
      </c>
      <c r="AT600" s="374" t="s">
        <v>390</v>
      </c>
      <c r="AU600" s="374" t="s">
        <v>231</v>
      </c>
      <c r="AV600" s="374" t="s">
        <v>392</v>
      </c>
      <c r="AW600" s="374" t="s">
        <v>396</v>
      </c>
      <c r="AX600" s="374" t="s">
        <v>195</v>
      </c>
    </row>
    <row r="601" spans="3:50" x14ac:dyDescent="0.3">
      <c r="C601" s="374" t="s">
        <v>188</v>
      </c>
      <c r="D601" s="374">
        <v>4.0999999999999996</v>
      </c>
      <c r="E601" s="374">
        <v>20150327</v>
      </c>
      <c r="F601" s="374" t="s">
        <v>225</v>
      </c>
      <c r="G601" s="374" t="s">
        <v>225</v>
      </c>
      <c r="H601" s="374">
        <v>4</v>
      </c>
      <c r="I601" s="374">
        <v>633492</v>
      </c>
      <c r="J601" s="374">
        <v>12</v>
      </c>
      <c r="K601" s="374"/>
      <c r="L601" s="374"/>
      <c r="M601" s="374"/>
      <c r="N601" s="374"/>
      <c r="O601" s="374">
        <v>1</v>
      </c>
      <c r="P601" s="374">
        <v>3</v>
      </c>
      <c r="Q601" s="374">
        <v>2006</v>
      </c>
      <c r="R601" s="374">
        <v>20070628</v>
      </c>
      <c r="S601" s="374">
        <v>20070702</v>
      </c>
      <c r="T601" s="374" t="s">
        <v>541</v>
      </c>
      <c r="U601" s="374"/>
      <c r="V601" s="374" t="s">
        <v>542</v>
      </c>
      <c r="W601" s="374" t="s">
        <v>191</v>
      </c>
      <c r="X601" s="374" t="s">
        <v>316</v>
      </c>
      <c r="Y601" s="374" t="s">
        <v>551</v>
      </c>
      <c r="Z601" s="374"/>
      <c r="AA601" s="374">
        <v>1.74</v>
      </c>
      <c r="AB601" s="374"/>
      <c r="AC601" s="374"/>
      <c r="AD601" s="374">
        <v>5000</v>
      </c>
      <c r="AE601" s="374">
        <v>26122</v>
      </c>
      <c r="AF601" s="374"/>
      <c r="AG601" s="374"/>
      <c r="AH601" s="374"/>
      <c r="AI601" s="374"/>
      <c r="AJ601" s="374"/>
      <c r="AK601" s="374"/>
      <c r="AL601" s="374" t="s">
        <v>196</v>
      </c>
      <c r="AM601" s="374"/>
      <c r="AN601" s="374"/>
      <c r="AO601" s="374"/>
      <c r="AP601" s="374"/>
      <c r="AQ601" s="374" t="s">
        <v>2581</v>
      </c>
      <c r="AR601" s="374" t="s">
        <v>544</v>
      </c>
      <c r="AS601" s="374" t="s">
        <v>47</v>
      </c>
      <c r="AT601" s="374" t="s">
        <v>544</v>
      </c>
      <c r="AU601" s="374" t="s">
        <v>231</v>
      </c>
      <c r="AV601" s="374" t="s">
        <v>545</v>
      </c>
      <c r="AW601" s="374" t="s">
        <v>546</v>
      </c>
      <c r="AX601" s="374" t="s">
        <v>195</v>
      </c>
    </row>
    <row r="602" spans="3:50" x14ac:dyDescent="0.3">
      <c r="C602" s="374" t="s">
        <v>188</v>
      </c>
      <c r="D602" s="374">
        <v>4.0999999999999996</v>
      </c>
      <c r="E602" s="374">
        <v>20150327</v>
      </c>
      <c r="F602" s="374" t="s">
        <v>225</v>
      </c>
      <c r="G602" s="374" t="s">
        <v>225</v>
      </c>
      <c r="H602" s="374">
        <v>4</v>
      </c>
      <c r="I602" s="374">
        <v>633494</v>
      </c>
      <c r="J602" s="374">
        <v>12</v>
      </c>
      <c r="K602" s="374"/>
      <c r="L602" s="374"/>
      <c r="M602" s="374"/>
      <c r="N602" s="374"/>
      <c r="O602" s="374">
        <v>1</v>
      </c>
      <c r="P602" s="374">
        <v>3</v>
      </c>
      <c r="Q602" s="374">
        <v>2006</v>
      </c>
      <c r="R602" s="374">
        <v>20080321</v>
      </c>
      <c r="S602" s="374">
        <v>20080321</v>
      </c>
      <c r="T602" s="374" t="s">
        <v>301</v>
      </c>
      <c r="U602" s="374" t="s">
        <v>302</v>
      </c>
      <c r="V602" s="374" t="s">
        <v>290</v>
      </c>
      <c r="W602" s="374" t="s">
        <v>1198</v>
      </c>
      <c r="X602" s="374" t="s">
        <v>192</v>
      </c>
      <c r="Y602" s="374" t="s">
        <v>193</v>
      </c>
      <c r="Z602" s="374"/>
      <c r="AA602" s="374">
        <v>36.28</v>
      </c>
      <c r="AB602" s="374">
        <v>146</v>
      </c>
      <c r="AC602" s="374"/>
      <c r="AD602" s="374">
        <v>5000</v>
      </c>
      <c r="AE602" s="374">
        <v>22002</v>
      </c>
      <c r="AF602" s="374">
        <v>0</v>
      </c>
      <c r="AG602" s="374">
        <v>267</v>
      </c>
      <c r="AH602" s="374">
        <v>5000</v>
      </c>
      <c r="AI602" s="374">
        <v>13</v>
      </c>
      <c r="AJ602" s="374"/>
      <c r="AK602" s="374"/>
      <c r="AL602" s="374"/>
      <c r="AM602" s="374">
        <v>5.9999999999999995E-4</v>
      </c>
      <c r="AN602" s="374"/>
      <c r="AO602" s="374"/>
      <c r="AP602" s="374"/>
      <c r="AQ602" s="374" t="s">
        <v>303</v>
      </c>
      <c r="AR602" s="374" t="s">
        <v>293</v>
      </c>
      <c r="AS602" s="374" t="s">
        <v>304</v>
      </c>
      <c r="AT602" s="374" t="s">
        <v>293</v>
      </c>
      <c r="AU602" s="374" t="s">
        <v>231</v>
      </c>
      <c r="AV602" s="374" t="s">
        <v>294</v>
      </c>
      <c r="AW602" s="374" t="s">
        <v>305</v>
      </c>
      <c r="AX602" s="374" t="s">
        <v>195</v>
      </c>
    </row>
    <row r="603" spans="3:50" x14ac:dyDescent="0.3">
      <c r="C603" s="374" t="s">
        <v>188</v>
      </c>
      <c r="D603" s="374">
        <v>4.0999999999999996</v>
      </c>
      <c r="E603" s="374">
        <v>20150327</v>
      </c>
      <c r="F603" s="374" t="s">
        <v>225</v>
      </c>
      <c r="G603" s="374" t="s">
        <v>225</v>
      </c>
      <c r="H603" s="374">
        <v>4</v>
      </c>
      <c r="I603" s="374">
        <v>633495</v>
      </c>
      <c r="J603" s="374">
        <v>12</v>
      </c>
      <c r="K603" s="374"/>
      <c r="L603" s="374"/>
      <c r="M603" s="374"/>
      <c r="N603" s="374"/>
      <c r="O603" s="374">
        <v>1</v>
      </c>
      <c r="P603" s="374">
        <v>3</v>
      </c>
      <c r="Q603" s="374">
        <v>2006</v>
      </c>
      <c r="R603" s="374">
        <v>20080321</v>
      </c>
      <c r="S603" s="374">
        <v>20080321</v>
      </c>
      <c r="T603" s="374" t="s">
        <v>301</v>
      </c>
      <c r="U603" s="374" t="s">
        <v>302</v>
      </c>
      <c r="V603" s="374" t="s">
        <v>290</v>
      </c>
      <c r="W603" s="374" t="s">
        <v>1198</v>
      </c>
      <c r="X603" s="374" t="s">
        <v>192</v>
      </c>
      <c r="Y603" s="374" t="s">
        <v>193</v>
      </c>
      <c r="Z603" s="374"/>
      <c r="AA603" s="374">
        <v>36.28</v>
      </c>
      <c r="AB603" s="374">
        <v>146</v>
      </c>
      <c r="AC603" s="374"/>
      <c r="AD603" s="374">
        <v>5000</v>
      </c>
      <c r="AE603" s="374">
        <v>21631</v>
      </c>
      <c r="AF603" s="374">
        <v>0</v>
      </c>
      <c r="AG603" s="374">
        <v>263</v>
      </c>
      <c r="AH603" s="374">
        <v>5000</v>
      </c>
      <c r="AI603" s="374">
        <v>60</v>
      </c>
      <c r="AJ603" s="374"/>
      <c r="AK603" s="374"/>
      <c r="AL603" s="374"/>
      <c r="AM603" s="374">
        <v>2.8E-3</v>
      </c>
      <c r="AN603" s="374"/>
      <c r="AO603" s="374"/>
      <c r="AP603" s="374"/>
      <c r="AQ603" s="374" t="s">
        <v>303</v>
      </c>
      <c r="AR603" s="374" t="s">
        <v>293</v>
      </c>
      <c r="AS603" s="374" t="s">
        <v>304</v>
      </c>
      <c r="AT603" s="374" t="s">
        <v>293</v>
      </c>
      <c r="AU603" s="374" t="s">
        <v>231</v>
      </c>
      <c r="AV603" s="374" t="s">
        <v>294</v>
      </c>
      <c r="AW603" s="374" t="s">
        <v>305</v>
      </c>
      <c r="AX603" s="374" t="s">
        <v>195</v>
      </c>
    </row>
    <row r="604" spans="3:50" x14ac:dyDescent="0.3">
      <c r="C604" s="374" t="s">
        <v>188</v>
      </c>
      <c r="D604" s="374">
        <v>4.0999999999999996</v>
      </c>
      <c r="E604" s="374">
        <v>20150327</v>
      </c>
      <c r="F604" s="374" t="s">
        <v>225</v>
      </c>
      <c r="G604" s="374" t="s">
        <v>225</v>
      </c>
      <c r="H604" s="374">
        <v>4</v>
      </c>
      <c r="I604" s="374">
        <v>633496</v>
      </c>
      <c r="J604" s="374">
        <v>12</v>
      </c>
      <c r="K604" s="374"/>
      <c r="L604" s="374"/>
      <c r="M604" s="374"/>
      <c r="N604" s="374"/>
      <c r="O604" s="374">
        <v>1</v>
      </c>
      <c r="P604" s="374">
        <v>3</v>
      </c>
      <c r="Q604" s="374">
        <v>2006</v>
      </c>
      <c r="R604" s="374">
        <v>20080321</v>
      </c>
      <c r="S604" s="374">
        <v>20080321</v>
      </c>
      <c r="T604" s="374" t="s">
        <v>301</v>
      </c>
      <c r="U604" s="374" t="s">
        <v>302</v>
      </c>
      <c r="V604" s="374" t="s">
        <v>290</v>
      </c>
      <c r="W604" s="374" t="s">
        <v>1198</v>
      </c>
      <c r="X604" s="374" t="s">
        <v>192</v>
      </c>
      <c r="Y604" s="374" t="s">
        <v>193</v>
      </c>
      <c r="Z604" s="374"/>
      <c r="AA604" s="374">
        <v>36.28</v>
      </c>
      <c r="AB604" s="374">
        <v>146</v>
      </c>
      <c r="AC604" s="374"/>
      <c r="AD604" s="374">
        <v>5000</v>
      </c>
      <c r="AE604" s="374">
        <v>20612</v>
      </c>
      <c r="AF604" s="374">
        <v>0</v>
      </c>
      <c r="AG604" s="374">
        <v>250</v>
      </c>
      <c r="AH604" s="374"/>
      <c r="AI604" s="374"/>
      <c r="AJ604" s="374"/>
      <c r="AK604" s="374"/>
      <c r="AL604" s="374"/>
      <c r="AM604" s="374"/>
      <c r="AN604" s="374"/>
      <c r="AO604" s="374"/>
      <c r="AP604" s="374"/>
      <c r="AQ604" s="374" t="s">
        <v>303</v>
      </c>
      <c r="AR604" s="374" t="s">
        <v>293</v>
      </c>
      <c r="AS604" s="374" t="s">
        <v>304</v>
      </c>
      <c r="AT604" s="374" t="s">
        <v>293</v>
      </c>
      <c r="AU604" s="374" t="s">
        <v>231</v>
      </c>
      <c r="AV604" s="374" t="s">
        <v>294</v>
      </c>
      <c r="AW604" s="374" t="s">
        <v>305</v>
      </c>
      <c r="AX604" s="374" t="s">
        <v>195</v>
      </c>
    </row>
    <row r="605" spans="3:50" x14ac:dyDescent="0.3">
      <c r="C605" s="374" t="s">
        <v>188</v>
      </c>
      <c r="D605" s="374">
        <v>4.0999999999999996</v>
      </c>
      <c r="E605" s="374">
        <v>20080204</v>
      </c>
      <c r="F605" s="374" t="s">
        <v>234</v>
      </c>
      <c r="G605" s="374" t="s">
        <v>275</v>
      </c>
      <c r="H605" s="374">
        <v>14</v>
      </c>
      <c r="I605" s="374">
        <v>633579</v>
      </c>
      <c r="J605" s="374">
        <v>12</v>
      </c>
      <c r="K605" s="374"/>
      <c r="L605" s="374"/>
      <c r="M605" s="374" t="s">
        <v>250</v>
      </c>
      <c r="N605" s="374" t="s">
        <v>286</v>
      </c>
      <c r="O605" s="374">
        <v>1</v>
      </c>
      <c r="P605" s="374">
        <v>3</v>
      </c>
      <c r="Q605" s="374">
        <v>2006</v>
      </c>
      <c r="R605" s="374">
        <v>20070427</v>
      </c>
      <c r="S605" s="374">
        <v>20070504</v>
      </c>
      <c r="T605" s="374" t="s">
        <v>284</v>
      </c>
      <c r="U605" s="374" t="s">
        <v>277</v>
      </c>
      <c r="V605" s="374" t="s">
        <v>278</v>
      </c>
      <c r="W605" s="374" t="s">
        <v>213</v>
      </c>
      <c r="X605" s="374" t="s">
        <v>192</v>
      </c>
      <c r="Y605" s="374" t="s">
        <v>279</v>
      </c>
      <c r="Z605" s="374" t="s">
        <v>194</v>
      </c>
      <c r="AA605" s="374">
        <v>6.18</v>
      </c>
      <c r="AB605" s="374"/>
      <c r="AC605" s="374" t="s">
        <v>195</v>
      </c>
      <c r="AD605" s="374">
        <v>5000</v>
      </c>
      <c r="AE605" s="374">
        <v>185975</v>
      </c>
      <c r="AF605" s="374"/>
      <c r="AG605" s="374"/>
      <c r="AH605" s="374">
        <v>5000</v>
      </c>
      <c r="AI605" s="374">
        <v>22415</v>
      </c>
      <c r="AJ605" s="374">
        <v>0</v>
      </c>
      <c r="AK605" s="374">
        <v>97</v>
      </c>
      <c r="AL605" s="374" t="s">
        <v>214</v>
      </c>
      <c r="AM605" s="374">
        <v>2.2000000000000001E-3</v>
      </c>
      <c r="AN605" s="374">
        <v>21</v>
      </c>
      <c r="AO605" s="374">
        <v>461</v>
      </c>
      <c r="AP605" s="374"/>
      <c r="AQ605" s="374" t="s">
        <v>287</v>
      </c>
      <c r="AR605" s="374" t="s">
        <v>281</v>
      </c>
      <c r="AS605" s="374" t="s">
        <v>280</v>
      </c>
      <c r="AT605" s="374" t="s">
        <v>281</v>
      </c>
      <c r="AU605" s="374" t="s">
        <v>231</v>
      </c>
      <c r="AV605" s="374" t="s">
        <v>232</v>
      </c>
      <c r="AW605" s="374" t="s">
        <v>282</v>
      </c>
      <c r="AX605" s="374" t="s">
        <v>196</v>
      </c>
    </row>
    <row r="606" spans="3:50" x14ac:dyDescent="0.3">
      <c r="C606" s="374" t="s">
        <v>188</v>
      </c>
      <c r="D606" s="374">
        <v>4.0999999999999996</v>
      </c>
      <c r="E606" s="374">
        <v>20150327</v>
      </c>
      <c r="F606" s="374" t="s">
        <v>225</v>
      </c>
      <c r="G606" s="374" t="s">
        <v>225</v>
      </c>
      <c r="H606" s="374">
        <v>4</v>
      </c>
      <c r="I606" s="374">
        <v>633582</v>
      </c>
      <c r="J606" s="374">
        <v>12</v>
      </c>
      <c r="K606" s="374"/>
      <c r="L606" s="374"/>
      <c r="M606" s="374" t="s">
        <v>258</v>
      </c>
      <c r="N606" s="374">
        <v>4200600000588</v>
      </c>
      <c r="O606" s="374">
        <v>1</v>
      </c>
      <c r="P606" s="374">
        <v>3</v>
      </c>
      <c r="Q606" s="374">
        <v>2005</v>
      </c>
      <c r="R606" s="374">
        <v>20060601</v>
      </c>
      <c r="S606" s="374">
        <v>20060601</v>
      </c>
      <c r="T606" s="374" t="s">
        <v>973</v>
      </c>
      <c r="U606" s="374" t="s">
        <v>974</v>
      </c>
      <c r="V606" s="374" t="s">
        <v>975</v>
      </c>
      <c r="W606" s="374"/>
      <c r="X606" s="374" t="s">
        <v>192</v>
      </c>
      <c r="Y606" s="374" t="s">
        <v>193</v>
      </c>
      <c r="Z606" s="374"/>
      <c r="AA606" s="374">
        <v>8.67</v>
      </c>
      <c r="AB606" s="374">
        <v>90</v>
      </c>
      <c r="AC606" s="374"/>
      <c r="AD606" s="374">
        <v>5000</v>
      </c>
      <c r="AE606" s="374">
        <v>200369</v>
      </c>
      <c r="AF606" s="374">
        <v>0</v>
      </c>
      <c r="AG606" s="374">
        <v>789</v>
      </c>
      <c r="AH606" s="374">
        <v>5000</v>
      </c>
      <c r="AI606" s="374">
        <v>790</v>
      </c>
      <c r="AJ606" s="374">
        <v>0</v>
      </c>
      <c r="AK606" s="374">
        <v>263</v>
      </c>
      <c r="AL606" s="374"/>
      <c r="AM606" s="374">
        <v>3.8999999999999998E-3</v>
      </c>
      <c r="AN606" s="374"/>
      <c r="AO606" s="374"/>
      <c r="AP606" s="374"/>
      <c r="AQ606" s="374"/>
      <c r="AR606" s="374" t="s">
        <v>976</v>
      </c>
      <c r="AS606" s="374" t="s">
        <v>977</v>
      </c>
      <c r="AT606" s="374" t="s">
        <v>976</v>
      </c>
      <c r="AU606" s="374" t="s">
        <v>231</v>
      </c>
      <c r="AV606" s="374" t="s">
        <v>978</v>
      </c>
      <c r="AW606" s="374" t="s">
        <v>979</v>
      </c>
      <c r="AX606" s="374" t="s">
        <v>195</v>
      </c>
    </row>
    <row r="607" spans="3:50" x14ac:dyDescent="0.3">
      <c r="C607" s="374" t="s">
        <v>188</v>
      </c>
      <c r="D607" s="374">
        <v>4.0999999999999996</v>
      </c>
      <c r="E607" s="374">
        <v>20150327</v>
      </c>
      <c r="F607" s="374" t="s">
        <v>225</v>
      </c>
      <c r="G607" s="374" t="s">
        <v>452</v>
      </c>
      <c r="H607" s="374">
        <v>4</v>
      </c>
      <c r="I607" s="374">
        <v>633591</v>
      </c>
      <c r="J607" s="374">
        <v>12</v>
      </c>
      <c r="K607" s="374"/>
      <c r="L607" s="374"/>
      <c r="M607" s="374"/>
      <c r="N607" s="374"/>
      <c r="O607" s="374">
        <v>1</v>
      </c>
      <c r="P607" s="374">
        <v>3</v>
      </c>
      <c r="Q607" s="374">
        <v>2005</v>
      </c>
      <c r="R607" s="374">
        <v>20070401</v>
      </c>
      <c r="S607" s="374">
        <v>20070415</v>
      </c>
      <c r="T607" s="374" t="s">
        <v>680</v>
      </c>
      <c r="U607" s="374" t="s">
        <v>681</v>
      </c>
      <c r="V607" s="374" t="s">
        <v>686</v>
      </c>
      <c r="W607" s="374" t="s">
        <v>1198</v>
      </c>
      <c r="X607" s="374" t="s">
        <v>192</v>
      </c>
      <c r="Y607" s="374" t="s">
        <v>193</v>
      </c>
      <c r="Z607" s="374"/>
      <c r="AA607" s="374">
        <v>75.59</v>
      </c>
      <c r="AB607" s="374">
        <v>199</v>
      </c>
      <c r="AC607" s="374"/>
      <c r="AD607" s="374">
        <v>5000</v>
      </c>
      <c r="AE607" s="374">
        <v>16934</v>
      </c>
      <c r="AF607" s="374"/>
      <c r="AG607" s="374"/>
      <c r="AH607" s="374">
        <v>5000</v>
      </c>
      <c r="AI607" s="374">
        <v>34</v>
      </c>
      <c r="AJ607" s="374"/>
      <c r="AK607" s="374"/>
      <c r="AL607" s="374"/>
      <c r="AM607" s="374">
        <v>2E-3</v>
      </c>
      <c r="AN607" s="374"/>
      <c r="AO607" s="374"/>
      <c r="AP607" s="374"/>
      <c r="AQ607" s="374"/>
      <c r="AR607" s="374" t="s">
        <v>682</v>
      </c>
      <c r="AS607" s="374" t="s">
        <v>683</v>
      </c>
      <c r="AT607" s="374" t="s">
        <v>683</v>
      </c>
      <c r="AU607" s="374" t="s">
        <v>231</v>
      </c>
      <c r="AV607" s="374" t="s">
        <v>353</v>
      </c>
      <c r="AW607" s="374" t="s">
        <v>684</v>
      </c>
      <c r="AX607" s="374" t="s">
        <v>195</v>
      </c>
    </row>
    <row r="608" spans="3:50" x14ac:dyDescent="0.3">
      <c r="C608" s="374" t="s">
        <v>188</v>
      </c>
      <c r="D608" s="374">
        <v>4.0999999999999996</v>
      </c>
      <c r="E608" s="374">
        <v>20150327</v>
      </c>
      <c r="F608" s="374" t="s">
        <v>225</v>
      </c>
      <c r="G608" s="374" t="s">
        <v>225</v>
      </c>
      <c r="H608" s="374">
        <v>4</v>
      </c>
      <c r="I608" s="374">
        <v>633596</v>
      </c>
      <c r="J608" s="374">
        <v>12</v>
      </c>
      <c r="K608" s="374"/>
      <c r="L608" s="374"/>
      <c r="M608" s="374"/>
      <c r="N608" s="374"/>
      <c r="O608" s="374">
        <v>1</v>
      </c>
      <c r="P608" s="374">
        <v>2</v>
      </c>
      <c r="Q608" s="374">
        <v>2005</v>
      </c>
      <c r="R608" s="374">
        <v>20070523</v>
      </c>
      <c r="S608" s="374">
        <v>20070530</v>
      </c>
      <c r="T608" s="374" t="s">
        <v>869</v>
      </c>
      <c r="U608" s="374" t="s">
        <v>891</v>
      </c>
      <c r="V608" s="374" t="s">
        <v>892</v>
      </c>
      <c r="W608" s="374" t="s">
        <v>1198</v>
      </c>
      <c r="X608" s="374" t="s">
        <v>192</v>
      </c>
      <c r="Y608" s="374" t="s">
        <v>193</v>
      </c>
      <c r="Z608" s="374"/>
      <c r="AA608" s="374">
        <v>50.39</v>
      </c>
      <c r="AB608" s="374">
        <v>156</v>
      </c>
      <c r="AC608" s="374"/>
      <c r="AD608" s="374">
        <v>5000</v>
      </c>
      <c r="AE608" s="374">
        <v>322537</v>
      </c>
      <c r="AF608" s="374">
        <v>0</v>
      </c>
      <c r="AG608" s="374">
        <v>6205</v>
      </c>
      <c r="AH608" s="374">
        <v>5000</v>
      </c>
      <c r="AI608" s="374">
        <v>4845</v>
      </c>
      <c r="AJ608" s="374"/>
      <c r="AK608" s="374"/>
      <c r="AL608" s="374"/>
      <c r="AM608" s="374">
        <v>1.4800000000000001E-2</v>
      </c>
      <c r="AN608" s="374"/>
      <c r="AO608" s="374"/>
      <c r="AP608" s="374"/>
      <c r="AQ608" s="374" t="s">
        <v>2582</v>
      </c>
      <c r="AR608" s="374" t="s">
        <v>872</v>
      </c>
      <c r="AS608" s="374" t="s">
        <v>893</v>
      </c>
      <c r="AT608" s="374" t="s">
        <v>893</v>
      </c>
      <c r="AU608" s="374" t="s">
        <v>231</v>
      </c>
      <c r="AV608" s="374" t="s">
        <v>875</v>
      </c>
      <c r="AW608" s="374" t="s">
        <v>876</v>
      </c>
      <c r="AX608" s="374" t="s">
        <v>195</v>
      </c>
    </row>
    <row r="609" spans="3:50" x14ac:dyDescent="0.3">
      <c r="C609" s="374" t="s">
        <v>188</v>
      </c>
      <c r="D609" s="374">
        <v>4.0999999999999996</v>
      </c>
      <c r="E609" s="374">
        <v>20150327</v>
      </c>
      <c r="F609" s="374" t="s">
        <v>225</v>
      </c>
      <c r="G609" s="374" t="s">
        <v>225</v>
      </c>
      <c r="H609" s="374">
        <v>4</v>
      </c>
      <c r="I609" s="374">
        <v>633598</v>
      </c>
      <c r="J609" s="374">
        <v>12</v>
      </c>
      <c r="K609" s="374"/>
      <c r="L609" s="374"/>
      <c r="M609" s="374"/>
      <c r="N609" s="374"/>
      <c r="O609" s="374">
        <v>1</v>
      </c>
      <c r="P609" s="374">
        <v>3</v>
      </c>
      <c r="Q609" s="374">
        <v>2005</v>
      </c>
      <c r="R609" s="374">
        <v>20070402</v>
      </c>
      <c r="S609" s="374">
        <v>20070406</v>
      </c>
      <c r="T609" s="374" t="s">
        <v>973</v>
      </c>
      <c r="U609" s="374" t="s">
        <v>974</v>
      </c>
      <c r="V609" s="374" t="s">
        <v>975</v>
      </c>
      <c r="W609" s="374" t="s">
        <v>1198</v>
      </c>
      <c r="X609" s="374" t="s">
        <v>192</v>
      </c>
      <c r="Y609" s="374" t="s">
        <v>193</v>
      </c>
      <c r="Z609" s="374"/>
      <c r="AA609" s="374">
        <v>41.01</v>
      </c>
      <c r="AB609" s="374">
        <v>157</v>
      </c>
      <c r="AC609" s="374"/>
      <c r="AD609" s="374">
        <v>5205</v>
      </c>
      <c r="AE609" s="374">
        <v>250092</v>
      </c>
      <c r="AF609" s="374">
        <v>0</v>
      </c>
      <c r="AG609" s="374">
        <v>25</v>
      </c>
      <c r="AH609" s="374">
        <v>5205</v>
      </c>
      <c r="AI609" s="374">
        <v>2272</v>
      </c>
      <c r="AJ609" s="374"/>
      <c r="AK609" s="374"/>
      <c r="AL609" s="374"/>
      <c r="AM609" s="374">
        <v>8.9999999999999993E-3</v>
      </c>
      <c r="AN609" s="374"/>
      <c r="AO609" s="374"/>
      <c r="AP609" s="374"/>
      <c r="AQ609" s="374"/>
      <c r="AR609" s="374" t="s">
        <v>976</v>
      </c>
      <c r="AS609" s="374" t="s">
        <v>977</v>
      </c>
      <c r="AT609" s="374" t="s">
        <v>976</v>
      </c>
      <c r="AU609" s="374" t="s">
        <v>231</v>
      </c>
      <c r="AV609" s="374" t="s">
        <v>978</v>
      </c>
      <c r="AW609" s="374" t="s">
        <v>979</v>
      </c>
      <c r="AX609" s="374" t="s">
        <v>195</v>
      </c>
    </row>
    <row r="610" spans="3:50" x14ac:dyDescent="0.3">
      <c r="C610" s="374" t="s">
        <v>188</v>
      </c>
      <c r="D610" s="374">
        <v>4.0999999999999996</v>
      </c>
      <c r="E610" s="374">
        <v>20150327</v>
      </c>
      <c r="F610" s="374" t="s">
        <v>225</v>
      </c>
      <c r="G610" s="374" t="s">
        <v>225</v>
      </c>
      <c r="H610" s="374">
        <v>4</v>
      </c>
      <c r="I610" s="374">
        <v>633799</v>
      </c>
      <c r="J610" s="374">
        <v>12</v>
      </c>
      <c r="K610" s="374"/>
      <c r="L610" s="374"/>
      <c r="M610" s="374"/>
      <c r="N610" s="374"/>
      <c r="O610" s="374">
        <v>1</v>
      </c>
      <c r="P610" s="374">
        <v>2</v>
      </c>
      <c r="Q610" s="374">
        <v>2006</v>
      </c>
      <c r="R610" s="374">
        <v>20080406</v>
      </c>
      <c r="S610" s="374">
        <v>20080509</v>
      </c>
      <c r="T610" s="374" t="s">
        <v>869</v>
      </c>
      <c r="U610" s="374" t="s">
        <v>891</v>
      </c>
      <c r="V610" s="374" t="s">
        <v>892</v>
      </c>
      <c r="W610" s="374" t="s">
        <v>1198</v>
      </c>
      <c r="X610" s="374" t="s">
        <v>192</v>
      </c>
      <c r="Y610" s="374" t="s">
        <v>193</v>
      </c>
      <c r="Z610" s="374"/>
      <c r="AA610" s="374">
        <v>41.23</v>
      </c>
      <c r="AB610" s="374">
        <v>153</v>
      </c>
      <c r="AC610" s="374"/>
      <c r="AD610" s="374">
        <v>5000</v>
      </c>
      <c r="AE610" s="374">
        <v>309513</v>
      </c>
      <c r="AF610" s="374">
        <v>0</v>
      </c>
      <c r="AG610" s="374">
        <v>593</v>
      </c>
      <c r="AH610" s="374">
        <v>5000</v>
      </c>
      <c r="AI610" s="374">
        <v>1774</v>
      </c>
      <c r="AJ610" s="374"/>
      <c r="AK610" s="374"/>
      <c r="AL610" s="374"/>
      <c r="AM610" s="374">
        <v>5.7000000000000002E-3</v>
      </c>
      <c r="AN610" s="374"/>
      <c r="AO610" s="374"/>
      <c r="AP610" s="374"/>
      <c r="AQ610" s="374" t="s">
        <v>2580</v>
      </c>
      <c r="AR610" s="374" t="s">
        <v>872</v>
      </c>
      <c r="AS610" s="374" t="s">
        <v>893</v>
      </c>
      <c r="AT610" s="374" t="s">
        <v>893</v>
      </c>
      <c r="AU610" s="374" t="s">
        <v>231</v>
      </c>
      <c r="AV610" s="374" t="s">
        <v>875</v>
      </c>
      <c r="AW610" s="374" t="s">
        <v>876</v>
      </c>
      <c r="AX610" s="374" t="s">
        <v>195</v>
      </c>
    </row>
    <row r="611" spans="3:50" x14ac:dyDescent="0.3">
      <c r="C611" s="374" t="s">
        <v>188</v>
      </c>
      <c r="D611" s="374">
        <v>4.0999999999999996</v>
      </c>
      <c r="E611" s="374">
        <v>20150327</v>
      </c>
      <c r="F611" s="374" t="s">
        <v>225</v>
      </c>
      <c r="G611" s="374" t="s">
        <v>225</v>
      </c>
      <c r="H611" s="374">
        <v>4</v>
      </c>
      <c r="I611" s="374">
        <v>633867</v>
      </c>
      <c r="J611" s="374">
        <v>12</v>
      </c>
      <c r="K611" s="374"/>
      <c r="L611" s="374"/>
      <c r="M611" s="374"/>
      <c r="N611" s="374"/>
      <c r="O611" s="374">
        <v>1</v>
      </c>
      <c r="P611" s="374">
        <v>1</v>
      </c>
      <c r="Q611" s="374">
        <v>2006</v>
      </c>
      <c r="R611" s="374">
        <v>20070615</v>
      </c>
      <c r="S611" s="374">
        <v>20070615</v>
      </c>
      <c r="T611" s="374" t="s">
        <v>410</v>
      </c>
      <c r="U611" s="374" t="s">
        <v>404</v>
      </c>
      <c r="V611" s="374" t="s">
        <v>388</v>
      </c>
      <c r="W611" s="374"/>
      <c r="X611" s="374" t="s">
        <v>192</v>
      </c>
      <c r="Y611" s="374"/>
      <c r="Z611" s="374"/>
      <c r="AA611" s="374">
        <v>6.04</v>
      </c>
      <c r="AB611" s="374">
        <v>81</v>
      </c>
      <c r="AC611" s="374"/>
      <c r="AD611" s="374">
        <v>5000</v>
      </c>
      <c r="AE611" s="374">
        <v>254739</v>
      </c>
      <c r="AF611" s="374">
        <v>0</v>
      </c>
      <c r="AG611" s="374">
        <v>946</v>
      </c>
      <c r="AH611" s="374"/>
      <c r="AI611" s="374"/>
      <c r="AJ611" s="374"/>
      <c r="AK611" s="374"/>
      <c r="AL611" s="374"/>
      <c r="AM611" s="374"/>
      <c r="AN611" s="374"/>
      <c r="AO611" s="374"/>
      <c r="AP611" s="374"/>
      <c r="AQ611" s="374"/>
      <c r="AR611" s="374" t="s">
        <v>411</v>
      </c>
      <c r="AS611" s="374" t="s">
        <v>406</v>
      </c>
      <c r="AT611" s="374" t="s">
        <v>390</v>
      </c>
      <c r="AU611" s="374" t="s">
        <v>231</v>
      </c>
      <c r="AV611" s="374" t="s">
        <v>392</v>
      </c>
      <c r="AW611" s="374" t="s">
        <v>396</v>
      </c>
      <c r="AX611" s="374" t="s">
        <v>195</v>
      </c>
    </row>
    <row r="612" spans="3:50" x14ac:dyDescent="0.3">
      <c r="C612" s="374" t="s">
        <v>188</v>
      </c>
      <c r="D612" s="374">
        <v>4.0999999999999996</v>
      </c>
      <c r="E612" s="374">
        <v>20150327</v>
      </c>
      <c r="F612" s="374" t="s">
        <v>225</v>
      </c>
      <c r="G612" s="374" t="s">
        <v>225</v>
      </c>
      <c r="H612" s="374">
        <v>4</v>
      </c>
      <c r="I612" s="374">
        <v>633869</v>
      </c>
      <c r="J612" s="374">
        <v>12</v>
      </c>
      <c r="K612" s="374"/>
      <c r="L612" s="374"/>
      <c r="M612" s="374"/>
      <c r="N612" s="374"/>
      <c r="O612" s="374">
        <v>1</v>
      </c>
      <c r="P612" s="374">
        <v>1</v>
      </c>
      <c r="Q612" s="374">
        <v>2007</v>
      </c>
      <c r="R612" s="374">
        <v>20080605</v>
      </c>
      <c r="S612" s="374">
        <v>20080605</v>
      </c>
      <c r="T612" s="374" t="s">
        <v>410</v>
      </c>
      <c r="U612" s="374" t="s">
        <v>404</v>
      </c>
      <c r="V612" s="374" t="s">
        <v>388</v>
      </c>
      <c r="W612" s="374"/>
      <c r="X612" s="374" t="s">
        <v>192</v>
      </c>
      <c r="Y612" s="374" t="s">
        <v>258</v>
      </c>
      <c r="Z612" s="374"/>
      <c r="AA612" s="374">
        <v>6.47</v>
      </c>
      <c r="AB612" s="374">
        <v>83</v>
      </c>
      <c r="AC612" s="374"/>
      <c r="AD612" s="374">
        <v>5000</v>
      </c>
      <c r="AE612" s="374">
        <v>220789</v>
      </c>
      <c r="AF612" s="374"/>
      <c r="AG612" s="374"/>
      <c r="AH612" s="374">
        <v>5000</v>
      </c>
      <c r="AI612" s="374">
        <v>436</v>
      </c>
      <c r="AJ612" s="374"/>
      <c r="AK612" s="374"/>
      <c r="AL612" s="374"/>
      <c r="AM612" s="374">
        <v>2E-3</v>
      </c>
      <c r="AN612" s="374"/>
      <c r="AO612" s="374"/>
      <c r="AP612" s="374"/>
      <c r="AQ612" s="374"/>
      <c r="AR612" s="374" t="s">
        <v>411</v>
      </c>
      <c r="AS612" s="374" t="s">
        <v>406</v>
      </c>
      <c r="AT612" s="374" t="s">
        <v>390</v>
      </c>
      <c r="AU612" s="374" t="s">
        <v>231</v>
      </c>
      <c r="AV612" s="374" t="s">
        <v>392</v>
      </c>
      <c r="AW612" s="374" t="s">
        <v>396</v>
      </c>
      <c r="AX612" s="374" t="s">
        <v>195</v>
      </c>
    </row>
    <row r="613" spans="3:50" x14ac:dyDescent="0.3">
      <c r="C613" s="374" t="s">
        <v>188</v>
      </c>
      <c r="D613" s="374">
        <v>4.0999999999999996</v>
      </c>
      <c r="E613" s="374">
        <v>20150327</v>
      </c>
      <c r="F613" s="374" t="s">
        <v>225</v>
      </c>
      <c r="G613" s="374" t="s">
        <v>225</v>
      </c>
      <c r="H613" s="374">
        <v>4</v>
      </c>
      <c r="I613" s="374">
        <v>633871</v>
      </c>
      <c r="J613" s="374">
        <v>12</v>
      </c>
      <c r="K613" s="374"/>
      <c r="L613" s="374"/>
      <c r="M613" s="374"/>
      <c r="N613" s="374"/>
      <c r="O613" s="374">
        <v>1</v>
      </c>
      <c r="P613" s="374">
        <v>2</v>
      </c>
      <c r="Q613" s="374">
        <v>2007</v>
      </c>
      <c r="R613" s="374">
        <v>20080616</v>
      </c>
      <c r="S613" s="374">
        <v>20080616</v>
      </c>
      <c r="T613" s="374" t="s">
        <v>869</v>
      </c>
      <c r="U613" s="374" t="s">
        <v>891</v>
      </c>
      <c r="V613" s="374" t="s">
        <v>892</v>
      </c>
      <c r="W613" s="374"/>
      <c r="X613" s="374" t="s">
        <v>192</v>
      </c>
      <c r="Y613" s="374"/>
      <c r="Z613" s="374"/>
      <c r="AA613" s="374">
        <v>13.54</v>
      </c>
      <c r="AB613" s="374">
        <v>108</v>
      </c>
      <c r="AC613" s="374"/>
      <c r="AD613" s="374">
        <v>5000</v>
      </c>
      <c r="AE613" s="374">
        <v>240925</v>
      </c>
      <c r="AF613" s="374">
        <v>0</v>
      </c>
      <c r="AG613" s="374">
        <v>1198</v>
      </c>
      <c r="AH613" s="374">
        <v>5000</v>
      </c>
      <c r="AI613" s="374">
        <v>2360</v>
      </c>
      <c r="AJ613" s="374"/>
      <c r="AK613" s="374"/>
      <c r="AL613" s="374"/>
      <c r="AM613" s="374">
        <v>9.7000000000000003E-3</v>
      </c>
      <c r="AN613" s="374"/>
      <c r="AO613" s="374"/>
      <c r="AP613" s="374"/>
      <c r="AQ613" s="374" t="s">
        <v>2580</v>
      </c>
      <c r="AR613" s="374" t="s">
        <v>872</v>
      </c>
      <c r="AS613" s="374" t="s">
        <v>893</v>
      </c>
      <c r="AT613" s="374" t="s">
        <v>893</v>
      </c>
      <c r="AU613" s="374" t="s">
        <v>231</v>
      </c>
      <c r="AV613" s="374" t="s">
        <v>875</v>
      </c>
      <c r="AW613" s="374" t="s">
        <v>876</v>
      </c>
      <c r="AX613" s="374" t="s">
        <v>195</v>
      </c>
    </row>
    <row r="614" spans="3:50" x14ac:dyDescent="0.3">
      <c r="C614" s="374" t="s">
        <v>188</v>
      </c>
      <c r="D614" s="374">
        <v>4.0999999999999996</v>
      </c>
      <c r="E614" s="374">
        <v>20150327</v>
      </c>
      <c r="F614" s="374" t="s">
        <v>225</v>
      </c>
      <c r="G614" s="374" t="s">
        <v>225</v>
      </c>
      <c r="H614" s="374">
        <v>4</v>
      </c>
      <c r="I614" s="374">
        <v>633872</v>
      </c>
      <c r="J614" s="374">
        <v>12</v>
      </c>
      <c r="K614" s="374"/>
      <c r="L614" s="374"/>
      <c r="M614" s="374"/>
      <c r="N614" s="374"/>
      <c r="O614" s="374">
        <v>1</v>
      </c>
      <c r="P614" s="374">
        <v>2</v>
      </c>
      <c r="Q614" s="374">
        <v>2007</v>
      </c>
      <c r="R614" s="374">
        <v>20080513</v>
      </c>
      <c r="S614" s="374">
        <v>20080513</v>
      </c>
      <c r="T614" s="374" t="s">
        <v>869</v>
      </c>
      <c r="U614" s="374" t="s">
        <v>891</v>
      </c>
      <c r="V614" s="374" t="s">
        <v>892</v>
      </c>
      <c r="W614" s="374"/>
      <c r="X614" s="374" t="s">
        <v>192</v>
      </c>
      <c r="Y614" s="374" t="s">
        <v>193</v>
      </c>
      <c r="Z614" s="374"/>
      <c r="AA614" s="374">
        <v>8.65</v>
      </c>
      <c r="AB614" s="374">
        <v>93</v>
      </c>
      <c r="AC614" s="374"/>
      <c r="AD614" s="374">
        <v>5000</v>
      </c>
      <c r="AE614" s="374">
        <v>154185</v>
      </c>
      <c r="AF614" s="374">
        <v>0</v>
      </c>
      <c r="AG614" s="374">
        <v>1191</v>
      </c>
      <c r="AH614" s="374">
        <v>5000</v>
      </c>
      <c r="AI614" s="374">
        <v>3420</v>
      </c>
      <c r="AJ614" s="374"/>
      <c r="AK614" s="374"/>
      <c r="AL614" s="374"/>
      <c r="AM614" s="374">
        <v>2.1700000000000001E-2</v>
      </c>
      <c r="AN614" s="374"/>
      <c r="AO614" s="374"/>
      <c r="AP614" s="374"/>
      <c r="AQ614" s="374" t="s">
        <v>2583</v>
      </c>
      <c r="AR614" s="374" t="s">
        <v>872</v>
      </c>
      <c r="AS614" s="374" t="s">
        <v>893</v>
      </c>
      <c r="AT614" s="374" t="s">
        <v>893</v>
      </c>
      <c r="AU614" s="374" t="s">
        <v>231</v>
      </c>
      <c r="AV614" s="374" t="s">
        <v>875</v>
      </c>
      <c r="AW614" s="374" t="s">
        <v>876</v>
      </c>
      <c r="AX614" s="374" t="s">
        <v>195</v>
      </c>
    </row>
    <row r="615" spans="3:50" x14ac:dyDescent="0.3">
      <c r="C615" s="374" t="s">
        <v>188</v>
      </c>
      <c r="D615" s="374">
        <v>4.0999999999999996</v>
      </c>
      <c r="E615" s="374">
        <v>20150327</v>
      </c>
      <c r="F615" s="374" t="s">
        <v>225</v>
      </c>
      <c r="G615" s="374" t="s">
        <v>225</v>
      </c>
      <c r="H615" s="374">
        <v>4</v>
      </c>
      <c r="I615" s="374">
        <v>633875</v>
      </c>
      <c r="J615" s="374">
        <v>12</v>
      </c>
      <c r="K615" s="374"/>
      <c r="L615" s="374"/>
      <c r="M615" s="374" t="s">
        <v>250</v>
      </c>
      <c r="N615" s="374">
        <v>4200700000263</v>
      </c>
      <c r="O615" s="374">
        <v>1</v>
      </c>
      <c r="P615" s="374">
        <v>3</v>
      </c>
      <c r="Q615" s="374">
        <v>2006</v>
      </c>
      <c r="R615" s="374">
        <v>20070515</v>
      </c>
      <c r="S615" s="374">
        <v>20070516</v>
      </c>
      <c r="T615" s="374" t="s">
        <v>509</v>
      </c>
      <c r="U615" s="374" t="s">
        <v>510</v>
      </c>
      <c r="V615" s="374" t="s">
        <v>504</v>
      </c>
      <c r="W615" s="374"/>
      <c r="X615" s="374" t="s">
        <v>192</v>
      </c>
      <c r="Y615" s="374" t="s">
        <v>193</v>
      </c>
      <c r="Z615" s="374"/>
      <c r="AA615" s="374">
        <v>7.08</v>
      </c>
      <c r="AB615" s="374">
        <v>86</v>
      </c>
      <c r="AC615" s="374"/>
      <c r="AD615" s="374">
        <v>5000</v>
      </c>
      <c r="AE615" s="374">
        <v>215124</v>
      </c>
      <c r="AF615" s="374">
        <v>0</v>
      </c>
      <c r="AG615" s="374">
        <v>11322</v>
      </c>
      <c r="AH615" s="374"/>
      <c r="AI615" s="374"/>
      <c r="AJ615" s="374"/>
      <c r="AK615" s="374"/>
      <c r="AL615" s="374"/>
      <c r="AM615" s="374"/>
      <c r="AN615" s="374"/>
      <c r="AO615" s="374"/>
      <c r="AP615" s="374"/>
      <c r="AQ615" s="374"/>
      <c r="AR615" s="374" t="s">
        <v>511</v>
      </c>
      <c r="AS615" s="374" t="s">
        <v>512</v>
      </c>
      <c r="AT615" s="374" t="s">
        <v>508</v>
      </c>
      <c r="AU615" s="374" t="s">
        <v>231</v>
      </c>
      <c r="AV615" s="374" t="s">
        <v>500</v>
      </c>
      <c r="AW615" s="374" t="s">
        <v>501</v>
      </c>
      <c r="AX615" s="374" t="s">
        <v>195</v>
      </c>
    </row>
    <row r="616" spans="3:50" x14ac:dyDescent="0.3">
      <c r="C616" s="374" t="s">
        <v>188</v>
      </c>
      <c r="D616" s="374">
        <v>4.0999999999999996</v>
      </c>
      <c r="E616" s="374">
        <v>20150327</v>
      </c>
      <c r="F616" s="374" t="s">
        <v>225</v>
      </c>
      <c r="G616" s="374" t="s">
        <v>225</v>
      </c>
      <c r="H616" s="374">
        <v>4</v>
      </c>
      <c r="I616" s="374">
        <v>633877</v>
      </c>
      <c r="J616" s="374">
        <v>12</v>
      </c>
      <c r="K616" s="374"/>
      <c r="L616" s="374"/>
      <c r="M616" s="374"/>
      <c r="N616" s="374"/>
      <c r="O616" s="374">
        <v>1</v>
      </c>
      <c r="P616" s="374">
        <v>3</v>
      </c>
      <c r="Q616" s="374">
        <v>2006</v>
      </c>
      <c r="R616" s="374">
        <v>20070619</v>
      </c>
      <c r="S616" s="374">
        <v>20070627</v>
      </c>
      <c r="T616" s="374" t="s">
        <v>559</v>
      </c>
      <c r="U616" s="374" t="s">
        <v>768</v>
      </c>
      <c r="V616" s="374" t="s">
        <v>560</v>
      </c>
      <c r="W616" s="374"/>
      <c r="X616" s="374" t="s">
        <v>192</v>
      </c>
      <c r="Y616" s="374" t="s">
        <v>551</v>
      </c>
      <c r="Z616" s="374"/>
      <c r="AA616" s="374">
        <v>8.57</v>
      </c>
      <c r="AB616" s="374">
        <v>90</v>
      </c>
      <c r="AC616" s="374"/>
      <c r="AD616" s="374">
        <v>5000</v>
      </c>
      <c r="AE616" s="374">
        <v>201746</v>
      </c>
      <c r="AF616" s="374">
        <v>0</v>
      </c>
      <c r="AG616" s="374">
        <v>368</v>
      </c>
      <c r="AH616" s="374">
        <v>5000</v>
      </c>
      <c r="AI616" s="374">
        <v>1101</v>
      </c>
      <c r="AJ616" s="374"/>
      <c r="AK616" s="374"/>
      <c r="AL616" s="374"/>
      <c r="AM616" s="374">
        <v>5.4000000000000003E-3</v>
      </c>
      <c r="AN616" s="374"/>
      <c r="AO616" s="374"/>
      <c r="AP616" s="374"/>
      <c r="AQ616" s="374"/>
      <c r="AR616" s="374" t="s">
        <v>561</v>
      </c>
      <c r="AS616" s="374" t="s">
        <v>769</v>
      </c>
      <c r="AT616" s="374" t="s">
        <v>561</v>
      </c>
      <c r="AU616" s="374" t="s">
        <v>231</v>
      </c>
      <c r="AV616" s="374" t="s">
        <v>545</v>
      </c>
      <c r="AW616" s="374" t="s">
        <v>557</v>
      </c>
      <c r="AX616" s="374" t="s">
        <v>195</v>
      </c>
    </row>
    <row r="617" spans="3:50" x14ac:dyDescent="0.3">
      <c r="C617" s="374" t="s">
        <v>188</v>
      </c>
      <c r="D617" s="374">
        <v>4.0999999999999996</v>
      </c>
      <c r="E617" s="374">
        <v>20150327</v>
      </c>
      <c r="F617" s="374" t="s">
        <v>225</v>
      </c>
      <c r="G617" s="374" t="s">
        <v>225</v>
      </c>
      <c r="H617" s="374">
        <v>4</v>
      </c>
      <c r="I617" s="374">
        <v>633878</v>
      </c>
      <c r="J617" s="374">
        <v>12</v>
      </c>
      <c r="K617" s="374"/>
      <c r="L617" s="374"/>
      <c r="M617" s="374"/>
      <c r="N617" s="374"/>
      <c r="O617" s="374">
        <v>1</v>
      </c>
      <c r="P617" s="374">
        <v>3</v>
      </c>
      <c r="Q617" s="374">
        <v>2006</v>
      </c>
      <c r="R617" s="374">
        <v>20070612</v>
      </c>
      <c r="S617" s="374">
        <v>20070612</v>
      </c>
      <c r="T617" s="374" t="s">
        <v>1222</v>
      </c>
      <c r="U617" s="374" t="s">
        <v>1223</v>
      </c>
      <c r="V617" s="374" t="s">
        <v>1224</v>
      </c>
      <c r="W617" s="374"/>
      <c r="X617" s="374" t="s">
        <v>192</v>
      </c>
      <c r="Y617" s="374" t="s">
        <v>258</v>
      </c>
      <c r="Z617" s="374"/>
      <c r="AA617" s="374">
        <v>6.47</v>
      </c>
      <c r="AB617" s="374"/>
      <c r="AC617" s="374"/>
      <c r="AD617" s="374">
        <v>5000</v>
      </c>
      <c r="AE617" s="374">
        <v>209561</v>
      </c>
      <c r="AF617" s="374">
        <v>0</v>
      </c>
      <c r="AG617" s="374">
        <v>323</v>
      </c>
      <c r="AH617" s="374"/>
      <c r="AI617" s="374"/>
      <c r="AJ617" s="374"/>
      <c r="AK617" s="374"/>
      <c r="AL617" s="374"/>
      <c r="AM617" s="374"/>
      <c r="AN617" s="374"/>
      <c r="AO617" s="374"/>
      <c r="AP617" s="374"/>
      <c r="AQ617" s="374" t="s">
        <v>497</v>
      </c>
      <c r="AR617" s="374" t="s">
        <v>1225</v>
      </c>
      <c r="AS617" s="374" t="s">
        <v>1226</v>
      </c>
      <c r="AT617" s="374" t="s">
        <v>1225</v>
      </c>
      <c r="AU617" s="374" t="s">
        <v>231</v>
      </c>
      <c r="AV617" s="374" t="s">
        <v>1227</v>
      </c>
      <c r="AW617" s="374" t="s">
        <v>1228</v>
      </c>
      <c r="AX617" s="374" t="s">
        <v>195</v>
      </c>
    </row>
    <row r="618" spans="3:50" x14ac:dyDescent="0.3">
      <c r="C618" s="374" t="s">
        <v>188</v>
      </c>
      <c r="D618" s="374">
        <v>4.0999999999999996</v>
      </c>
      <c r="E618" s="374">
        <v>20150327</v>
      </c>
      <c r="F618" s="374" t="s">
        <v>225</v>
      </c>
      <c r="G618" s="374" t="s">
        <v>225</v>
      </c>
      <c r="H618" s="374">
        <v>4</v>
      </c>
      <c r="I618" s="374">
        <v>633882</v>
      </c>
      <c r="J618" s="374">
        <v>12</v>
      </c>
      <c r="K618" s="374"/>
      <c r="L618" s="374"/>
      <c r="M618" s="374" t="s">
        <v>250</v>
      </c>
      <c r="N618" s="374">
        <v>4200700000287</v>
      </c>
      <c r="O618" s="374">
        <v>1</v>
      </c>
      <c r="P618" s="374">
        <v>3</v>
      </c>
      <c r="Q618" s="374">
        <v>2006</v>
      </c>
      <c r="R618" s="374">
        <v>20070522</v>
      </c>
      <c r="S618" s="374">
        <v>20070601</v>
      </c>
      <c r="T618" s="374" t="s">
        <v>251</v>
      </c>
      <c r="U618" s="374" t="s">
        <v>252</v>
      </c>
      <c r="V618" s="374" t="s">
        <v>253</v>
      </c>
      <c r="W618" s="374"/>
      <c r="X618" s="374" t="s">
        <v>192</v>
      </c>
      <c r="Y618" s="374" t="s">
        <v>258</v>
      </c>
      <c r="Z618" s="374"/>
      <c r="AA618" s="374">
        <v>6.21</v>
      </c>
      <c r="AB618" s="374">
        <v>83</v>
      </c>
      <c r="AC618" s="374"/>
      <c r="AD618" s="374">
        <v>5000</v>
      </c>
      <c r="AE618" s="374">
        <v>204795</v>
      </c>
      <c r="AF618" s="374"/>
      <c r="AG618" s="374"/>
      <c r="AH618" s="374">
        <v>5000</v>
      </c>
      <c r="AI618" s="374">
        <v>205</v>
      </c>
      <c r="AJ618" s="374"/>
      <c r="AK618" s="374"/>
      <c r="AL618" s="374"/>
      <c r="AM618" s="374">
        <v>1E-3</v>
      </c>
      <c r="AN618" s="374"/>
      <c r="AO618" s="374"/>
      <c r="AP618" s="374"/>
      <c r="AQ618" s="374" t="s">
        <v>2594</v>
      </c>
      <c r="AR618" s="374" t="s">
        <v>255</v>
      </c>
      <c r="AS618" s="374" t="s">
        <v>256</v>
      </c>
      <c r="AT618" s="374" t="s">
        <v>255</v>
      </c>
      <c r="AU618" s="374" t="s">
        <v>231</v>
      </c>
      <c r="AV618" s="374" t="s">
        <v>232</v>
      </c>
      <c r="AW618" s="374" t="s">
        <v>257</v>
      </c>
      <c r="AX618" s="374" t="s">
        <v>195</v>
      </c>
    </row>
    <row r="619" spans="3:50" x14ac:dyDescent="0.3">
      <c r="C619" s="374" t="s">
        <v>188</v>
      </c>
      <c r="D619" s="374">
        <v>4.0999999999999996</v>
      </c>
      <c r="E619" s="374">
        <v>20150327</v>
      </c>
      <c r="F619" s="374" t="s">
        <v>225</v>
      </c>
      <c r="G619" s="374" t="s">
        <v>225</v>
      </c>
      <c r="H619" s="374">
        <v>4</v>
      </c>
      <c r="I619" s="374">
        <v>633885</v>
      </c>
      <c r="J619" s="374">
        <v>12</v>
      </c>
      <c r="K619" s="374"/>
      <c r="L619" s="374"/>
      <c r="M619" s="374"/>
      <c r="N619" s="374"/>
      <c r="O619" s="374">
        <v>1</v>
      </c>
      <c r="P619" s="374">
        <v>3</v>
      </c>
      <c r="Q619" s="374">
        <v>2006</v>
      </c>
      <c r="R619" s="374">
        <v>20070517</v>
      </c>
      <c r="S619" s="374">
        <v>20070529</v>
      </c>
      <c r="T619" s="374" t="s">
        <v>263</v>
      </c>
      <c r="U619" s="374" t="s">
        <v>264</v>
      </c>
      <c r="V619" s="374" t="s">
        <v>265</v>
      </c>
      <c r="W619" s="374"/>
      <c r="X619" s="374" t="s">
        <v>192</v>
      </c>
      <c r="Y619" s="374" t="s">
        <v>258</v>
      </c>
      <c r="Z619" s="374"/>
      <c r="AA619" s="374">
        <v>6.44</v>
      </c>
      <c r="AB619" s="374">
        <v>86</v>
      </c>
      <c r="AC619" s="374"/>
      <c r="AD619" s="374">
        <v>5000</v>
      </c>
      <c r="AE619" s="374">
        <v>197300</v>
      </c>
      <c r="AF619" s="374">
        <v>0</v>
      </c>
      <c r="AG619" s="374">
        <v>5064</v>
      </c>
      <c r="AH619" s="374">
        <v>5000</v>
      </c>
      <c r="AI619" s="374">
        <v>197</v>
      </c>
      <c r="AJ619" s="374"/>
      <c r="AK619" s="374"/>
      <c r="AL619" s="374"/>
      <c r="AM619" s="374">
        <v>1E-3</v>
      </c>
      <c r="AN619" s="374"/>
      <c r="AO619" s="374"/>
      <c r="AP619" s="374"/>
      <c r="AQ619" s="374" t="s">
        <v>303</v>
      </c>
      <c r="AR619" s="374" t="s">
        <v>266</v>
      </c>
      <c r="AS619" s="374" t="s">
        <v>267</v>
      </c>
      <c r="AT619" s="374" t="s">
        <v>266</v>
      </c>
      <c r="AU619" s="374" t="s">
        <v>231</v>
      </c>
      <c r="AV619" s="374" t="s">
        <v>232</v>
      </c>
      <c r="AW619" s="374" t="s">
        <v>268</v>
      </c>
      <c r="AX619" s="374" t="s">
        <v>195</v>
      </c>
    </row>
    <row r="620" spans="3:50" x14ac:dyDescent="0.3">
      <c r="C620" s="374" t="s">
        <v>188</v>
      </c>
      <c r="D620" s="374">
        <v>4.0999999999999996</v>
      </c>
      <c r="E620" s="374">
        <v>20150327</v>
      </c>
      <c r="F620" s="374" t="s">
        <v>225</v>
      </c>
      <c r="G620" s="374" t="s">
        <v>225</v>
      </c>
      <c r="H620" s="374">
        <v>4</v>
      </c>
      <c r="I620" s="374">
        <v>633886</v>
      </c>
      <c r="J620" s="374">
        <v>12</v>
      </c>
      <c r="K620" s="374"/>
      <c r="L620" s="374"/>
      <c r="M620" s="374"/>
      <c r="N620" s="374"/>
      <c r="O620" s="374">
        <v>1</v>
      </c>
      <c r="P620" s="374">
        <v>3</v>
      </c>
      <c r="Q620" s="374">
        <v>2006</v>
      </c>
      <c r="R620" s="374">
        <v>20070526</v>
      </c>
      <c r="S620" s="374">
        <v>20070526</v>
      </c>
      <c r="T620" s="374" t="s">
        <v>494</v>
      </c>
      <c r="U620" s="374" t="s">
        <v>495</v>
      </c>
      <c r="V620" s="374" t="s">
        <v>496</v>
      </c>
      <c r="W620" s="374"/>
      <c r="X620" s="374" t="s">
        <v>192</v>
      </c>
      <c r="Y620" s="374" t="s">
        <v>193</v>
      </c>
      <c r="Z620" s="374"/>
      <c r="AA620" s="374">
        <v>5.66</v>
      </c>
      <c r="AB620" s="374">
        <v>81</v>
      </c>
      <c r="AC620" s="374"/>
      <c r="AD620" s="374">
        <v>5000</v>
      </c>
      <c r="AE620" s="374">
        <v>200790</v>
      </c>
      <c r="AF620" s="374">
        <v>0</v>
      </c>
      <c r="AG620" s="374">
        <v>404</v>
      </c>
      <c r="AH620" s="374">
        <v>5000</v>
      </c>
      <c r="AI620" s="374">
        <v>806</v>
      </c>
      <c r="AJ620" s="374"/>
      <c r="AK620" s="374"/>
      <c r="AL620" s="374"/>
      <c r="AM620" s="374">
        <v>4.0000000000000001E-3</v>
      </c>
      <c r="AN620" s="374"/>
      <c r="AO620" s="374"/>
      <c r="AP620" s="374"/>
      <c r="AQ620" s="374"/>
      <c r="AR620" s="374" t="s">
        <v>498</v>
      </c>
      <c r="AS620" s="374" t="s">
        <v>499</v>
      </c>
      <c r="AT620" s="374" t="s">
        <v>498</v>
      </c>
      <c r="AU620" s="374" t="s">
        <v>231</v>
      </c>
      <c r="AV620" s="374" t="s">
        <v>500</v>
      </c>
      <c r="AW620" s="374" t="s">
        <v>501</v>
      </c>
      <c r="AX620" s="374" t="s">
        <v>195</v>
      </c>
    </row>
    <row r="621" spans="3:50" x14ac:dyDescent="0.3">
      <c r="C621" s="374" t="s">
        <v>188</v>
      </c>
      <c r="D621" s="374">
        <v>4.0999999999999996</v>
      </c>
      <c r="E621" s="374">
        <v>20150327</v>
      </c>
      <c r="F621" s="374" t="s">
        <v>225</v>
      </c>
      <c r="G621" s="374" t="s">
        <v>225</v>
      </c>
      <c r="H621" s="374">
        <v>4</v>
      </c>
      <c r="I621" s="374">
        <v>633887</v>
      </c>
      <c r="J621" s="374">
        <v>12</v>
      </c>
      <c r="K621" s="374"/>
      <c r="L621" s="374"/>
      <c r="M621" s="374" t="s">
        <v>250</v>
      </c>
      <c r="N621" s="374">
        <v>4200700000223</v>
      </c>
      <c r="O621" s="374">
        <v>1</v>
      </c>
      <c r="P621" s="374">
        <v>2</v>
      </c>
      <c r="Q621" s="374">
        <v>2006</v>
      </c>
      <c r="R621" s="374">
        <v>20070611</v>
      </c>
      <c r="S621" s="374">
        <v>20070614</v>
      </c>
      <c r="T621" s="374" t="s">
        <v>429</v>
      </c>
      <c r="U621" s="374" t="s">
        <v>430</v>
      </c>
      <c r="V621" s="374" t="s">
        <v>422</v>
      </c>
      <c r="W621" s="374"/>
      <c r="X621" s="374" t="s">
        <v>192</v>
      </c>
      <c r="Y621" s="374" t="s">
        <v>279</v>
      </c>
      <c r="Z621" s="374"/>
      <c r="AA621" s="374">
        <v>5.33</v>
      </c>
      <c r="AB621" s="374">
        <v>80</v>
      </c>
      <c r="AC621" s="374"/>
      <c r="AD621" s="374">
        <v>5000</v>
      </c>
      <c r="AE621" s="374">
        <v>205344</v>
      </c>
      <c r="AF621" s="374"/>
      <c r="AG621" s="374"/>
      <c r="AH621" s="374">
        <v>5000</v>
      </c>
      <c r="AI621" s="374">
        <v>804</v>
      </c>
      <c r="AJ621" s="374"/>
      <c r="AK621" s="374"/>
      <c r="AL621" s="374"/>
      <c r="AM621" s="374">
        <v>3.8999999999999998E-3</v>
      </c>
      <c r="AN621" s="374"/>
      <c r="AO621" s="374"/>
      <c r="AP621" s="374"/>
      <c r="AQ621" s="374"/>
      <c r="AR621" s="374" t="s">
        <v>431</v>
      </c>
      <c r="AS621" s="374" t="s">
        <v>432</v>
      </c>
      <c r="AT621" s="374" t="s">
        <v>426</v>
      </c>
      <c r="AU621" s="374" t="s">
        <v>231</v>
      </c>
      <c r="AV621" s="374" t="s">
        <v>427</v>
      </c>
      <c r="AW621" s="374" t="s">
        <v>428</v>
      </c>
      <c r="AX621" s="374" t="s">
        <v>195</v>
      </c>
    </row>
    <row r="622" spans="3:50" x14ac:dyDescent="0.3">
      <c r="C622" s="374" t="s">
        <v>188</v>
      </c>
      <c r="D622" s="374">
        <v>4.0999999999999996</v>
      </c>
      <c r="E622" s="374">
        <v>20150327</v>
      </c>
      <c r="F622" s="374" t="s">
        <v>225</v>
      </c>
      <c r="G622" s="374" t="s">
        <v>225</v>
      </c>
      <c r="H622" s="374">
        <v>4</v>
      </c>
      <c r="I622" s="374">
        <v>633889</v>
      </c>
      <c r="J622" s="374">
        <v>12</v>
      </c>
      <c r="K622" s="374"/>
      <c r="L622" s="374"/>
      <c r="M622" s="374"/>
      <c r="N622" s="374"/>
      <c r="O622" s="374">
        <v>1</v>
      </c>
      <c r="P622" s="374">
        <v>3</v>
      </c>
      <c r="Q622" s="374">
        <v>2006</v>
      </c>
      <c r="R622" s="374">
        <v>20070605</v>
      </c>
      <c r="S622" s="374">
        <v>20070605</v>
      </c>
      <c r="T622" s="374" t="s">
        <v>226</v>
      </c>
      <c r="U622" s="374" t="s">
        <v>227</v>
      </c>
      <c r="V622" s="374" t="s">
        <v>228</v>
      </c>
      <c r="W622" s="374"/>
      <c r="X622" s="374" t="s">
        <v>192</v>
      </c>
      <c r="Y622" s="374" t="s">
        <v>193</v>
      </c>
      <c r="Z622" s="374"/>
      <c r="AA622" s="374">
        <v>7.19</v>
      </c>
      <c r="AB622" s="374">
        <v>89</v>
      </c>
      <c r="AC622" s="374"/>
      <c r="AD622" s="374">
        <v>5000</v>
      </c>
      <c r="AE622" s="374">
        <v>195828</v>
      </c>
      <c r="AF622" s="374">
        <v>0</v>
      </c>
      <c r="AG622" s="374">
        <v>1065</v>
      </c>
      <c r="AH622" s="374">
        <v>5000</v>
      </c>
      <c r="AI622" s="374">
        <v>3996</v>
      </c>
      <c r="AJ622" s="374"/>
      <c r="AK622" s="374"/>
      <c r="AL622" s="374"/>
      <c r="AM622" s="374">
        <v>0.02</v>
      </c>
      <c r="AN622" s="374"/>
      <c r="AO622" s="374"/>
      <c r="AP622" s="374"/>
      <c r="AQ622" s="374"/>
      <c r="AR622" s="374" t="s">
        <v>229</v>
      </c>
      <c r="AS622" s="374" t="s">
        <v>230</v>
      </c>
      <c r="AT622" s="374" t="s">
        <v>229</v>
      </c>
      <c r="AU622" s="374" t="s">
        <v>231</v>
      </c>
      <c r="AV622" s="374" t="s">
        <v>232</v>
      </c>
      <c r="AW622" s="374" t="s">
        <v>233</v>
      </c>
      <c r="AX622" s="374" t="s">
        <v>195</v>
      </c>
    </row>
    <row r="623" spans="3:50" x14ac:dyDescent="0.3">
      <c r="C623" s="374" t="s">
        <v>188</v>
      </c>
      <c r="D623" s="374">
        <v>4.0999999999999996</v>
      </c>
      <c r="E623" s="374">
        <v>20150327</v>
      </c>
      <c r="F623" s="374" t="s">
        <v>225</v>
      </c>
      <c r="G623" s="374" t="s">
        <v>225</v>
      </c>
      <c r="H623" s="374">
        <v>4</v>
      </c>
      <c r="I623" s="374">
        <v>633890</v>
      </c>
      <c r="J623" s="374">
        <v>12</v>
      </c>
      <c r="K623" s="374"/>
      <c r="L623" s="374"/>
      <c r="M623" s="374"/>
      <c r="N623" s="374"/>
      <c r="O623" s="374">
        <v>1</v>
      </c>
      <c r="P623" s="374">
        <v>3</v>
      </c>
      <c r="Q623" s="374">
        <v>2006</v>
      </c>
      <c r="R623" s="374">
        <v>20070529</v>
      </c>
      <c r="S623" s="374">
        <v>20070529</v>
      </c>
      <c r="T623" s="374" t="s">
        <v>1229</v>
      </c>
      <c r="U623" s="374" t="s">
        <v>1230</v>
      </c>
      <c r="V623" s="374" t="s">
        <v>1231</v>
      </c>
      <c r="W623" s="374"/>
      <c r="X623" s="374" t="s">
        <v>192</v>
      </c>
      <c r="Y623" s="374"/>
      <c r="Z623" s="374"/>
      <c r="AA623" s="374">
        <v>5.81</v>
      </c>
      <c r="AB623" s="374">
        <v>3</v>
      </c>
      <c r="AC623" s="374"/>
      <c r="AD623" s="374">
        <v>5000</v>
      </c>
      <c r="AE623" s="374">
        <v>289077</v>
      </c>
      <c r="AF623" s="374"/>
      <c r="AG623" s="374"/>
      <c r="AH623" s="374">
        <v>5000</v>
      </c>
      <c r="AI623" s="374">
        <v>1278</v>
      </c>
      <c r="AJ623" s="374"/>
      <c r="AK623" s="374"/>
      <c r="AL623" s="374"/>
      <c r="AM623" s="374">
        <v>4.4000000000000003E-3</v>
      </c>
      <c r="AN623" s="374"/>
      <c r="AO623" s="374"/>
      <c r="AP623" s="374"/>
      <c r="AQ623" s="374"/>
      <c r="AR623" s="374" t="s">
        <v>1232</v>
      </c>
      <c r="AS623" s="374" t="s">
        <v>1233</v>
      </c>
      <c r="AT623" s="374" t="s">
        <v>1234</v>
      </c>
      <c r="AU623" s="374" t="s">
        <v>231</v>
      </c>
      <c r="AV623" s="374" t="s">
        <v>1227</v>
      </c>
      <c r="AW623" s="374" t="s">
        <v>1228</v>
      </c>
      <c r="AX623" s="374" t="s">
        <v>195</v>
      </c>
    </row>
    <row r="624" spans="3:50" x14ac:dyDescent="0.3">
      <c r="C624" s="374" t="s">
        <v>188</v>
      </c>
      <c r="D624" s="374">
        <v>4.0999999999999996</v>
      </c>
      <c r="E624" s="374">
        <v>20150327</v>
      </c>
      <c r="F624" s="374" t="s">
        <v>225</v>
      </c>
      <c r="G624" s="374" t="s">
        <v>225</v>
      </c>
      <c r="H624" s="374">
        <v>4</v>
      </c>
      <c r="I624" s="374">
        <v>633891</v>
      </c>
      <c r="J624" s="374">
        <v>12</v>
      </c>
      <c r="K624" s="374"/>
      <c r="L624" s="374"/>
      <c r="M624" s="374"/>
      <c r="N624" s="374"/>
      <c r="O624" s="374">
        <v>1</v>
      </c>
      <c r="P624" s="374">
        <v>3</v>
      </c>
      <c r="Q624" s="374">
        <v>2006</v>
      </c>
      <c r="R624" s="374">
        <v>20070530</v>
      </c>
      <c r="S624" s="374">
        <v>20070530</v>
      </c>
      <c r="T624" s="374" t="s">
        <v>1235</v>
      </c>
      <c r="U624" s="374" t="s">
        <v>1236</v>
      </c>
      <c r="V624" s="374" t="s">
        <v>1237</v>
      </c>
      <c r="W624" s="374"/>
      <c r="X624" s="374" t="s">
        <v>192</v>
      </c>
      <c r="Y624" s="374" t="s">
        <v>193</v>
      </c>
      <c r="Z624" s="374"/>
      <c r="AA624" s="374">
        <v>6.57</v>
      </c>
      <c r="AB624" s="374">
        <v>92</v>
      </c>
      <c r="AC624" s="374"/>
      <c r="AD624" s="374">
        <v>5000</v>
      </c>
      <c r="AE624" s="374">
        <v>199782</v>
      </c>
      <c r="AF624" s="374">
        <v>0</v>
      </c>
      <c r="AG624" s="374">
        <v>1818</v>
      </c>
      <c r="AH624" s="374">
        <v>5000</v>
      </c>
      <c r="AI624" s="374">
        <v>400</v>
      </c>
      <c r="AJ624" s="374"/>
      <c r="AK624" s="374"/>
      <c r="AL624" s="374"/>
      <c r="AM624" s="374">
        <v>2E-3</v>
      </c>
      <c r="AN624" s="374"/>
      <c r="AO624" s="374"/>
      <c r="AP624" s="374"/>
      <c r="AQ624" s="374"/>
      <c r="AR624" s="374" t="s">
        <v>1238</v>
      </c>
      <c r="AS624" s="374" t="s">
        <v>1239</v>
      </c>
      <c r="AT624" s="374" t="s">
        <v>1240</v>
      </c>
      <c r="AU624" s="374" t="s">
        <v>231</v>
      </c>
      <c r="AV624" s="374" t="s">
        <v>1227</v>
      </c>
      <c r="AW624" s="374" t="s">
        <v>1241</v>
      </c>
      <c r="AX624" s="374" t="s">
        <v>195</v>
      </c>
    </row>
    <row r="625" spans="3:50" x14ac:dyDescent="0.3">
      <c r="C625" s="374" t="s">
        <v>188</v>
      </c>
      <c r="D625" s="374">
        <v>4.0999999999999996</v>
      </c>
      <c r="E625" s="374">
        <v>20150327</v>
      </c>
      <c r="F625" s="374" t="s">
        <v>225</v>
      </c>
      <c r="G625" s="374" t="s">
        <v>225</v>
      </c>
      <c r="H625" s="374">
        <v>4</v>
      </c>
      <c r="I625" s="374">
        <v>633892</v>
      </c>
      <c r="J625" s="374">
        <v>12</v>
      </c>
      <c r="K625" s="374"/>
      <c r="L625" s="374"/>
      <c r="M625" s="374"/>
      <c r="N625" s="374"/>
      <c r="O625" s="374">
        <v>1</v>
      </c>
      <c r="P625" s="374">
        <v>3</v>
      </c>
      <c r="Q625" s="374">
        <v>2006</v>
      </c>
      <c r="R625" s="374">
        <v>20070609</v>
      </c>
      <c r="S625" s="374">
        <v>20070623</v>
      </c>
      <c r="T625" s="374" t="s">
        <v>2569</v>
      </c>
      <c r="U625" s="374" t="s">
        <v>2570</v>
      </c>
      <c r="V625" s="374" t="s">
        <v>2571</v>
      </c>
      <c r="W625" s="374"/>
      <c r="X625" s="374" t="s">
        <v>192</v>
      </c>
      <c r="Y625" s="374" t="s">
        <v>193</v>
      </c>
      <c r="Z625" s="374"/>
      <c r="AA625" s="374">
        <v>6.87</v>
      </c>
      <c r="AB625" s="374">
        <v>84</v>
      </c>
      <c r="AC625" s="374"/>
      <c r="AD625" s="374">
        <v>5000</v>
      </c>
      <c r="AE625" s="374">
        <v>198689</v>
      </c>
      <c r="AF625" s="374"/>
      <c r="AG625" s="374"/>
      <c r="AH625" s="374">
        <v>5000</v>
      </c>
      <c r="AI625" s="374">
        <v>2291</v>
      </c>
      <c r="AJ625" s="374"/>
      <c r="AK625" s="374"/>
      <c r="AL625" s="374"/>
      <c r="AM625" s="374">
        <v>1.14E-2</v>
      </c>
      <c r="AN625" s="374"/>
      <c r="AO625" s="374"/>
      <c r="AP625" s="374"/>
      <c r="AQ625" s="374"/>
      <c r="AR625" s="374" t="s">
        <v>2572</v>
      </c>
      <c r="AS625" s="374" t="s">
        <v>2573</v>
      </c>
      <c r="AT625" s="374" t="s">
        <v>2022</v>
      </c>
      <c r="AU625" s="374" t="s">
        <v>231</v>
      </c>
      <c r="AV625" s="374" t="s">
        <v>2574</v>
      </c>
      <c r="AW625" s="374" t="s">
        <v>2575</v>
      </c>
      <c r="AX625" s="374" t="s">
        <v>195</v>
      </c>
    </row>
    <row r="626" spans="3:50" x14ac:dyDescent="0.3">
      <c r="C626" s="374" t="s">
        <v>188</v>
      </c>
      <c r="D626" s="374">
        <v>4.0999999999999996</v>
      </c>
      <c r="E626" s="374">
        <v>20150327</v>
      </c>
      <c r="F626" s="374" t="s">
        <v>225</v>
      </c>
      <c r="G626" s="374" t="s">
        <v>225</v>
      </c>
      <c r="H626" s="374">
        <v>4</v>
      </c>
      <c r="I626" s="374">
        <v>633894</v>
      </c>
      <c r="J626" s="374">
        <v>12</v>
      </c>
      <c r="K626" s="374"/>
      <c r="L626" s="374"/>
      <c r="M626" s="374"/>
      <c r="N626" s="374"/>
      <c r="O626" s="374">
        <v>1</v>
      </c>
      <c r="P626" s="374">
        <v>3</v>
      </c>
      <c r="Q626" s="374">
        <v>2006</v>
      </c>
      <c r="R626" s="374">
        <v>20070615</v>
      </c>
      <c r="S626" s="374">
        <v>20070622</v>
      </c>
      <c r="T626" s="374" t="s">
        <v>869</v>
      </c>
      <c r="U626" s="374" t="s">
        <v>877</v>
      </c>
      <c r="V626" s="374" t="s">
        <v>878</v>
      </c>
      <c r="W626" s="374"/>
      <c r="X626" s="374" t="s">
        <v>192</v>
      </c>
      <c r="Y626" s="374" t="s">
        <v>193</v>
      </c>
      <c r="Z626" s="374"/>
      <c r="AA626" s="374">
        <v>10.3</v>
      </c>
      <c r="AB626" s="374">
        <v>97</v>
      </c>
      <c r="AC626" s="374"/>
      <c r="AD626" s="374">
        <v>5000</v>
      </c>
      <c r="AE626" s="374">
        <v>202000</v>
      </c>
      <c r="AF626" s="374"/>
      <c r="AG626" s="374"/>
      <c r="AH626" s="374"/>
      <c r="AI626" s="374"/>
      <c r="AJ626" s="374"/>
      <c r="AK626" s="374"/>
      <c r="AL626" s="374"/>
      <c r="AM626" s="374"/>
      <c r="AN626" s="374"/>
      <c r="AO626" s="374"/>
      <c r="AP626" s="374"/>
      <c r="AQ626" s="374"/>
      <c r="AR626" s="374" t="s">
        <v>872</v>
      </c>
      <c r="AS626" s="374" t="s">
        <v>879</v>
      </c>
      <c r="AT626" s="374" t="s">
        <v>880</v>
      </c>
      <c r="AU626" s="374" t="s">
        <v>231</v>
      </c>
      <c r="AV626" s="374" t="s">
        <v>875</v>
      </c>
      <c r="AW626" s="374" t="s">
        <v>876</v>
      </c>
      <c r="AX626" s="374" t="s">
        <v>195</v>
      </c>
    </row>
    <row r="627" spans="3:50" x14ac:dyDescent="0.3">
      <c r="C627" s="374" t="s">
        <v>188</v>
      </c>
      <c r="D627" s="374">
        <v>4.0999999999999996</v>
      </c>
      <c r="E627" s="374">
        <v>20150327</v>
      </c>
      <c r="F627" s="374" t="s">
        <v>225</v>
      </c>
      <c r="G627" s="374" t="s">
        <v>225</v>
      </c>
      <c r="H627" s="374">
        <v>4</v>
      </c>
      <c r="I627" s="374">
        <v>633964</v>
      </c>
      <c r="J627" s="374">
        <v>12</v>
      </c>
      <c r="K627" s="374"/>
      <c r="L627" s="374"/>
      <c r="M627" s="374"/>
      <c r="N627" s="374"/>
      <c r="O627" s="374">
        <v>1</v>
      </c>
      <c r="P627" s="374">
        <v>3</v>
      </c>
      <c r="Q627" s="374">
        <v>2006</v>
      </c>
      <c r="R627" s="374">
        <v>20070626</v>
      </c>
      <c r="S627" s="374">
        <v>20070626</v>
      </c>
      <c r="T627" s="374" t="s">
        <v>288</v>
      </c>
      <c r="U627" s="374" t="s">
        <v>296</v>
      </c>
      <c r="V627" s="374" t="s">
        <v>290</v>
      </c>
      <c r="W627" s="374"/>
      <c r="X627" s="374" t="s">
        <v>192</v>
      </c>
      <c r="Y627" s="374"/>
      <c r="Z627" s="374"/>
      <c r="AA627" s="374">
        <v>20.260000000000002</v>
      </c>
      <c r="AB627" s="374">
        <v>112</v>
      </c>
      <c r="AC627" s="374"/>
      <c r="AD627" s="374">
        <v>5000</v>
      </c>
      <c r="AE627" s="374">
        <v>97589</v>
      </c>
      <c r="AF627" s="374">
        <v>0</v>
      </c>
      <c r="AG627" s="374">
        <v>1518</v>
      </c>
      <c r="AH627" s="374">
        <v>5000</v>
      </c>
      <c r="AI627" s="374">
        <v>2093</v>
      </c>
      <c r="AJ627" s="374"/>
      <c r="AK627" s="374"/>
      <c r="AL627" s="374"/>
      <c r="AM627" s="374">
        <v>2.1000000000000001E-2</v>
      </c>
      <c r="AN627" s="374"/>
      <c r="AO627" s="374"/>
      <c r="AP627" s="374"/>
      <c r="AQ627" s="374" t="s">
        <v>299</v>
      </c>
      <c r="AR627" s="374" t="s">
        <v>291</v>
      </c>
      <c r="AS627" s="374" t="s">
        <v>298</v>
      </c>
      <c r="AT627" s="374" t="s">
        <v>293</v>
      </c>
      <c r="AU627" s="374" t="s">
        <v>231</v>
      </c>
      <c r="AV627" s="374" t="s">
        <v>294</v>
      </c>
      <c r="AW627" s="374" t="s">
        <v>295</v>
      </c>
      <c r="AX627" s="374" t="s">
        <v>195</v>
      </c>
    </row>
    <row r="628" spans="3:50" x14ac:dyDescent="0.3">
      <c r="C628" s="374" t="s">
        <v>188</v>
      </c>
      <c r="D628" s="374">
        <v>4.0999999999999996</v>
      </c>
      <c r="E628" s="374">
        <v>20150327</v>
      </c>
      <c r="F628" s="374" t="s">
        <v>225</v>
      </c>
      <c r="G628" s="374" t="s">
        <v>452</v>
      </c>
      <c r="H628" s="374">
        <v>4</v>
      </c>
      <c r="I628" s="374">
        <v>633965</v>
      </c>
      <c r="J628" s="374">
        <v>12</v>
      </c>
      <c r="K628" s="374"/>
      <c r="L628" s="374"/>
      <c r="M628" s="374"/>
      <c r="N628" s="374"/>
      <c r="O628" s="374">
        <v>1</v>
      </c>
      <c r="P628" s="374">
        <v>3</v>
      </c>
      <c r="Q628" s="374">
        <v>2006</v>
      </c>
      <c r="R628" s="374">
        <v>20080610</v>
      </c>
      <c r="S628" s="374">
        <v>20080630</v>
      </c>
      <c r="T628" s="374" t="s">
        <v>502</v>
      </c>
      <c r="U628" s="374" t="s">
        <v>503</v>
      </c>
      <c r="V628" s="374" t="s">
        <v>504</v>
      </c>
      <c r="W628" s="374" t="s">
        <v>1198</v>
      </c>
      <c r="X628" s="374" t="s">
        <v>192</v>
      </c>
      <c r="Y628" s="374" t="s">
        <v>193</v>
      </c>
      <c r="Z628" s="374"/>
      <c r="AA628" s="374">
        <v>75.59</v>
      </c>
      <c r="AB628" s="374"/>
      <c r="AC628" s="374"/>
      <c r="AD628" s="374">
        <v>5000</v>
      </c>
      <c r="AE628" s="374">
        <v>77049</v>
      </c>
      <c r="AF628" s="374">
        <v>0</v>
      </c>
      <c r="AG628" s="374">
        <v>4062</v>
      </c>
      <c r="AH628" s="374">
        <v>5000</v>
      </c>
      <c r="AI628" s="374">
        <v>139</v>
      </c>
      <c r="AJ628" s="374"/>
      <c r="AK628" s="374"/>
      <c r="AL628" s="374"/>
      <c r="AM628" s="374">
        <v>1.8E-3</v>
      </c>
      <c r="AN628" s="374"/>
      <c r="AO628" s="374"/>
      <c r="AP628" s="374"/>
      <c r="AQ628" s="374" t="s">
        <v>505</v>
      </c>
      <c r="AR628" s="374" t="s">
        <v>506</v>
      </c>
      <c r="AS628" s="374" t="s">
        <v>507</v>
      </c>
      <c r="AT628" s="374" t="s">
        <v>508</v>
      </c>
      <c r="AU628" s="374" t="s">
        <v>231</v>
      </c>
      <c r="AV628" s="374" t="s">
        <v>500</v>
      </c>
      <c r="AW628" s="374" t="s">
        <v>501</v>
      </c>
      <c r="AX628" s="374" t="s">
        <v>195</v>
      </c>
    </row>
    <row r="629" spans="3:50" x14ac:dyDescent="0.3">
      <c r="C629" s="374" t="s">
        <v>188</v>
      </c>
      <c r="D629" s="374">
        <v>4.0999999999999996</v>
      </c>
      <c r="E629" s="374">
        <v>20150327</v>
      </c>
      <c r="F629" s="374" t="s">
        <v>225</v>
      </c>
      <c r="G629" s="374" t="s">
        <v>225</v>
      </c>
      <c r="H629" s="374">
        <v>4</v>
      </c>
      <c r="I629" s="374">
        <v>633966</v>
      </c>
      <c r="J629" s="374">
        <v>12</v>
      </c>
      <c r="K629" s="374"/>
      <c r="L629" s="374"/>
      <c r="M629" s="374"/>
      <c r="N629" s="374"/>
      <c r="O629" s="374">
        <v>1</v>
      </c>
      <c r="P629" s="374">
        <v>2</v>
      </c>
      <c r="Q629" s="374">
        <v>2006</v>
      </c>
      <c r="R629" s="374">
        <v>20080401</v>
      </c>
      <c r="S629" s="374">
        <v>20080414</v>
      </c>
      <c r="T629" s="374" t="s">
        <v>429</v>
      </c>
      <c r="U629" s="374" t="s">
        <v>430</v>
      </c>
      <c r="V629" s="374" t="s">
        <v>422</v>
      </c>
      <c r="W629" s="374" t="s">
        <v>1198</v>
      </c>
      <c r="X629" s="374" t="s">
        <v>192</v>
      </c>
      <c r="Y629" s="374" t="s">
        <v>193</v>
      </c>
      <c r="Z629" s="374"/>
      <c r="AA629" s="374">
        <v>37.79</v>
      </c>
      <c r="AB629" s="374">
        <v>149</v>
      </c>
      <c r="AC629" s="374"/>
      <c r="AD629" s="374">
        <v>5000</v>
      </c>
      <c r="AE629" s="374">
        <v>83025</v>
      </c>
      <c r="AF629" s="374">
        <v>0</v>
      </c>
      <c r="AG629" s="374">
        <v>343</v>
      </c>
      <c r="AH629" s="374">
        <v>5000</v>
      </c>
      <c r="AI629" s="374">
        <v>166</v>
      </c>
      <c r="AJ629" s="374"/>
      <c r="AK629" s="374"/>
      <c r="AL629" s="374"/>
      <c r="AM629" s="374">
        <v>2E-3</v>
      </c>
      <c r="AN629" s="374"/>
      <c r="AO629" s="374"/>
      <c r="AP629" s="374"/>
      <c r="AQ629" s="374" t="s">
        <v>2584</v>
      </c>
      <c r="AR629" s="374" t="s">
        <v>431</v>
      </c>
      <c r="AS629" s="374" t="s">
        <v>432</v>
      </c>
      <c r="AT629" s="374" t="s">
        <v>426</v>
      </c>
      <c r="AU629" s="374" t="s">
        <v>231</v>
      </c>
      <c r="AV629" s="374" t="s">
        <v>427</v>
      </c>
      <c r="AW629" s="374" t="s">
        <v>428</v>
      </c>
      <c r="AX629" s="374" t="s">
        <v>195</v>
      </c>
    </row>
    <row r="630" spans="3:50" x14ac:dyDescent="0.3">
      <c r="C630" s="374" t="s">
        <v>188</v>
      </c>
      <c r="D630" s="374">
        <v>4.0999999999999996</v>
      </c>
      <c r="E630" s="374">
        <v>20150327</v>
      </c>
      <c r="F630" s="374" t="s">
        <v>225</v>
      </c>
      <c r="G630" s="374" t="s">
        <v>225</v>
      </c>
      <c r="H630" s="374">
        <v>4</v>
      </c>
      <c r="I630" s="374">
        <v>633967</v>
      </c>
      <c r="J630" s="374">
        <v>12</v>
      </c>
      <c r="K630" s="374"/>
      <c r="L630" s="374"/>
      <c r="M630" s="374"/>
      <c r="N630" s="374"/>
      <c r="O630" s="374">
        <v>1</v>
      </c>
      <c r="P630" s="374">
        <v>3</v>
      </c>
      <c r="Q630" s="374">
        <v>2006</v>
      </c>
      <c r="R630" s="374">
        <v>20080421</v>
      </c>
      <c r="S630" s="374">
        <v>20080421</v>
      </c>
      <c r="T630" s="374" t="s">
        <v>343</v>
      </c>
      <c r="U630" s="374" t="s">
        <v>344</v>
      </c>
      <c r="V630" s="374" t="s">
        <v>253</v>
      </c>
      <c r="W630" s="374" t="s">
        <v>1198</v>
      </c>
      <c r="X630" s="374" t="s">
        <v>192</v>
      </c>
      <c r="Y630" s="374"/>
      <c r="Z630" s="374"/>
      <c r="AA630" s="374">
        <v>64.790000000000006</v>
      </c>
      <c r="AB630" s="374">
        <v>164</v>
      </c>
      <c r="AC630" s="374"/>
      <c r="AD630" s="374">
        <v>5000</v>
      </c>
      <c r="AE630" s="374">
        <v>79176</v>
      </c>
      <c r="AF630" s="374">
        <v>0</v>
      </c>
      <c r="AG630" s="374">
        <v>1062</v>
      </c>
      <c r="AH630" s="374">
        <v>5000</v>
      </c>
      <c r="AI630" s="374">
        <v>187</v>
      </c>
      <c r="AJ630" s="374"/>
      <c r="AK630" s="374"/>
      <c r="AL630" s="374"/>
      <c r="AM630" s="374">
        <v>2.3999999999999998E-3</v>
      </c>
      <c r="AN630" s="374"/>
      <c r="AO630" s="374"/>
      <c r="AP630" s="374"/>
      <c r="AQ630" s="374" t="s">
        <v>2580</v>
      </c>
      <c r="AR630" s="374" t="s">
        <v>345</v>
      </c>
      <c r="AS630" s="374" t="s">
        <v>346</v>
      </c>
      <c r="AT630" s="374" t="s">
        <v>255</v>
      </c>
      <c r="AU630" s="374" t="s">
        <v>231</v>
      </c>
      <c r="AV630" s="374" t="s">
        <v>232</v>
      </c>
      <c r="AW630" s="374" t="s">
        <v>257</v>
      </c>
      <c r="AX630" s="374" t="s">
        <v>195</v>
      </c>
    </row>
    <row r="631" spans="3:50" x14ac:dyDescent="0.3">
      <c r="C631" s="374" t="s">
        <v>188</v>
      </c>
      <c r="D631" s="374">
        <v>4.0999999999999996</v>
      </c>
      <c r="E631" s="374">
        <v>20150327</v>
      </c>
      <c r="F631" s="374" t="s">
        <v>225</v>
      </c>
      <c r="G631" s="374" t="s">
        <v>225</v>
      </c>
      <c r="H631" s="374">
        <v>4</v>
      </c>
      <c r="I631" s="374">
        <v>633968</v>
      </c>
      <c r="J631" s="374">
        <v>12</v>
      </c>
      <c r="K631" s="374"/>
      <c r="L631" s="374"/>
      <c r="M631" s="374"/>
      <c r="N631" s="374"/>
      <c r="O631" s="374">
        <v>1</v>
      </c>
      <c r="P631" s="374">
        <v>3</v>
      </c>
      <c r="Q631" s="374">
        <v>2006</v>
      </c>
      <c r="R631" s="374">
        <v>20070904</v>
      </c>
      <c r="S631" s="374">
        <v>20070905</v>
      </c>
      <c r="T631" s="374" t="s">
        <v>288</v>
      </c>
      <c r="U631" s="374" t="s">
        <v>296</v>
      </c>
      <c r="V631" s="374" t="s">
        <v>297</v>
      </c>
      <c r="W631" s="374"/>
      <c r="X631" s="374" t="s">
        <v>192</v>
      </c>
      <c r="Y631" s="374" t="s">
        <v>193</v>
      </c>
      <c r="Z631" s="374"/>
      <c r="AA631" s="374">
        <v>23.02</v>
      </c>
      <c r="AB631" s="374">
        <v>122</v>
      </c>
      <c r="AC631" s="374"/>
      <c r="AD631" s="374">
        <v>5000</v>
      </c>
      <c r="AE631" s="374">
        <v>98167</v>
      </c>
      <c r="AF631" s="374">
        <v>0</v>
      </c>
      <c r="AG631" s="374">
        <v>1581</v>
      </c>
      <c r="AH631" s="374">
        <v>5000</v>
      </c>
      <c r="AI631" s="374">
        <v>974</v>
      </c>
      <c r="AJ631" s="374"/>
      <c r="AK631" s="374"/>
      <c r="AL631" s="374"/>
      <c r="AM631" s="374">
        <v>9.7999999999999997E-3</v>
      </c>
      <c r="AN631" s="374"/>
      <c r="AO631" s="374"/>
      <c r="AP631" s="374"/>
      <c r="AQ631" s="374"/>
      <c r="AR631" s="374" t="s">
        <v>291</v>
      </c>
      <c r="AS631" s="374" t="s">
        <v>298</v>
      </c>
      <c r="AT631" s="374" t="s">
        <v>291</v>
      </c>
      <c r="AU631" s="374" t="s">
        <v>231</v>
      </c>
      <c r="AV631" s="374" t="s">
        <v>294</v>
      </c>
      <c r="AW631" s="374" t="s">
        <v>295</v>
      </c>
      <c r="AX631" s="374" t="s">
        <v>195</v>
      </c>
    </row>
    <row r="632" spans="3:50" x14ac:dyDescent="0.3">
      <c r="C632" s="374" t="s">
        <v>188</v>
      </c>
      <c r="D632" s="374">
        <v>4.0999999999999996</v>
      </c>
      <c r="E632" s="374">
        <v>20150327</v>
      </c>
      <c r="F632" s="374" t="s">
        <v>225</v>
      </c>
      <c r="G632" s="374" t="s">
        <v>225</v>
      </c>
      <c r="H632" s="374">
        <v>4</v>
      </c>
      <c r="I632" s="374">
        <v>633969</v>
      </c>
      <c r="J632" s="374">
        <v>12</v>
      </c>
      <c r="K632" s="374"/>
      <c r="L632" s="374"/>
      <c r="M632" s="374"/>
      <c r="N632" s="374"/>
      <c r="O632" s="374">
        <v>1</v>
      </c>
      <c r="P632" s="374">
        <v>3</v>
      </c>
      <c r="Q632" s="374">
        <v>2006</v>
      </c>
      <c r="R632" s="374">
        <v>20080402</v>
      </c>
      <c r="S632" s="374">
        <v>20080402</v>
      </c>
      <c r="T632" s="374" t="s">
        <v>288</v>
      </c>
      <c r="U632" s="374" t="s">
        <v>289</v>
      </c>
      <c r="V632" s="374" t="s">
        <v>297</v>
      </c>
      <c r="W632" s="374" t="s">
        <v>1198</v>
      </c>
      <c r="X632" s="374" t="s">
        <v>192</v>
      </c>
      <c r="Y632" s="374" t="s">
        <v>193</v>
      </c>
      <c r="Z632" s="374"/>
      <c r="AA632" s="374">
        <v>115.12</v>
      </c>
      <c r="AB632" s="374">
        <v>218</v>
      </c>
      <c r="AC632" s="374"/>
      <c r="AD632" s="374">
        <v>5000</v>
      </c>
      <c r="AE632" s="374">
        <v>89978</v>
      </c>
      <c r="AF632" s="374">
        <v>0</v>
      </c>
      <c r="AG632" s="374">
        <v>4954</v>
      </c>
      <c r="AH632" s="374">
        <v>5000</v>
      </c>
      <c r="AI632" s="374">
        <v>1262</v>
      </c>
      <c r="AJ632" s="374"/>
      <c r="AK632" s="374"/>
      <c r="AL632" s="374"/>
      <c r="AM632" s="374">
        <v>1.38E-2</v>
      </c>
      <c r="AN632" s="374"/>
      <c r="AO632" s="374"/>
      <c r="AP632" s="374"/>
      <c r="AQ632" s="374"/>
      <c r="AR632" s="374" t="s">
        <v>291</v>
      </c>
      <c r="AS632" s="374" t="s">
        <v>292</v>
      </c>
      <c r="AT632" s="374" t="s">
        <v>291</v>
      </c>
      <c r="AU632" s="374" t="s">
        <v>231</v>
      </c>
      <c r="AV632" s="374" t="s">
        <v>294</v>
      </c>
      <c r="AW632" s="374" t="s">
        <v>295</v>
      </c>
      <c r="AX632" s="374" t="s">
        <v>195</v>
      </c>
    </row>
    <row r="633" spans="3:50" x14ac:dyDescent="0.3">
      <c r="C633" s="374" t="s">
        <v>188</v>
      </c>
      <c r="D633" s="374">
        <v>4.0999999999999996</v>
      </c>
      <c r="E633" s="374">
        <v>20150327</v>
      </c>
      <c r="F633" s="374" t="s">
        <v>225</v>
      </c>
      <c r="G633" s="374" t="s">
        <v>225</v>
      </c>
      <c r="H633" s="374">
        <v>4</v>
      </c>
      <c r="I633" s="374">
        <v>633971</v>
      </c>
      <c r="J633" s="374">
        <v>12</v>
      </c>
      <c r="K633" s="374"/>
      <c r="L633" s="374"/>
      <c r="M633" s="374"/>
      <c r="N633" s="374"/>
      <c r="O633" s="374">
        <v>1</v>
      </c>
      <c r="P633" s="374">
        <v>3</v>
      </c>
      <c r="Q633" s="374">
        <v>2006</v>
      </c>
      <c r="R633" s="374">
        <v>20071202</v>
      </c>
      <c r="S633" s="374">
        <v>20080507</v>
      </c>
      <c r="T633" s="374" t="s">
        <v>494</v>
      </c>
      <c r="U633" s="374" t="s">
        <v>495</v>
      </c>
      <c r="V633" s="374" t="s">
        <v>496</v>
      </c>
      <c r="W633" s="374" t="s">
        <v>1198</v>
      </c>
      <c r="X633" s="374" t="s">
        <v>192</v>
      </c>
      <c r="Y633" s="374" t="s">
        <v>193</v>
      </c>
      <c r="Z633" s="374"/>
      <c r="AA633" s="374">
        <v>75.59</v>
      </c>
      <c r="AB633" s="374">
        <v>175</v>
      </c>
      <c r="AC633" s="374"/>
      <c r="AD633" s="374">
        <v>5000</v>
      </c>
      <c r="AE633" s="374">
        <v>103683</v>
      </c>
      <c r="AF633" s="374">
        <v>0</v>
      </c>
      <c r="AG633" s="374">
        <v>23</v>
      </c>
      <c r="AH633" s="374">
        <v>5000</v>
      </c>
      <c r="AI633" s="374">
        <v>444</v>
      </c>
      <c r="AJ633" s="374"/>
      <c r="AK633" s="374"/>
      <c r="AL633" s="374"/>
      <c r="AM633" s="374">
        <v>4.3E-3</v>
      </c>
      <c r="AN633" s="374"/>
      <c r="AO633" s="374"/>
      <c r="AP633" s="374"/>
      <c r="AQ633" s="374" t="s">
        <v>2585</v>
      </c>
      <c r="AR633" s="374" t="s">
        <v>498</v>
      </c>
      <c r="AS633" s="374" t="s">
        <v>499</v>
      </c>
      <c r="AT633" s="374" t="s">
        <v>498</v>
      </c>
      <c r="AU633" s="374" t="s">
        <v>231</v>
      </c>
      <c r="AV633" s="374" t="s">
        <v>500</v>
      </c>
      <c r="AW633" s="374" t="s">
        <v>501</v>
      </c>
      <c r="AX633" s="374" t="s">
        <v>195</v>
      </c>
    </row>
    <row r="634" spans="3:50" x14ac:dyDescent="0.3">
      <c r="C634" s="374" t="s">
        <v>188</v>
      </c>
      <c r="D634" s="374">
        <v>4.0999999999999996</v>
      </c>
      <c r="E634" s="374">
        <v>20150327</v>
      </c>
      <c r="F634" s="374" t="s">
        <v>225</v>
      </c>
      <c r="G634" s="374" t="s">
        <v>225</v>
      </c>
      <c r="H634" s="374">
        <v>4</v>
      </c>
      <c r="I634" s="374">
        <v>633974</v>
      </c>
      <c r="J634" s="374">
        <v>12</v>
      </c>
      <c r="K634" s="374"/>
      <c r="L634" s="374"/>
      <c r="M634" s="374"/>
      <c r="N634" s="374"/>
      <c r="O634" s="374">
        <v>1</v>
      </c>
      <c r="P634" s="374">
        <v>1</v>
      </c>
      <c r="Q634" s="374">
        <v>2007</v>
      </c>
      <c r="R634" s="374">
        <v>20090330</v>
      </c>
      <c r="S634" s="374">
        <v>20090331</v>
      </c>
      <c r="T634" s="374" t="s">
        <v>559</v>
      </c>
      <c r="U634" s="374" t="s">
        <v>768</v>
      </c>
      <c r="V634" s="374" t="s">
        <v>560</v>
      </c>
      <c r="W634" s="374" t="s">
        <v>1198</v>
      </c>
      <c r="X634" s="374" t="s">
        <v>192</v>
      </c>
      <c r="Y634" s="374" t="s">
        <v>193</v>
      </c>
      <c r="Z634" s="374" t="s">
        <v>237</v>
      </c>
      <c r="AA634" s="374">
        <v>80.13</v>
      </c>
      <c r="AB634" s="374"/>
      <c r="AC634" s="374"/>
      <c r="AD634" s="374">
        <v>5000</v>
      </c>
      <c r="AE634" s="374">
        <v>88963</v>
      </c>
      <c r="AF634" s="374">
        <v>0</v>
      </c>
      <c r="AG634" s="374">
        <v>353</v>
      </c>
      <c r="AH634" s="374">
        <v>5000</v>
      </c>
      <c r="AI634" s="374">
        <v>153</v>
      </c>
      <c r="AJ634" s="374"/>
      <c r="AK634" s="374"/>
      <c r="AL634" s="374"/>
      <c r="AM634" s="374">
        <v>1.6999999999999999E-3</v>
      </c>
      <c r="AN634" s="374"/>
      <c r="AO634" s="374">
        <v>9184</v>
      </c>
      <c r="AP634" s="374"/>
      <c r="AQ634" s="374"/>
      <c r="AR634" s="374" t="s">
        <v>561</v>
      </c>
      <c r="AS634" s="374" t="s">
        <v>769</v>
      </c>
      <c r="AT634" s="374" t="s">
        <v>561</v>
      </c>
      <c r="AU634" s="374" t="s">
        <v>231</v>
      </c>
      <c r="AV634" s="374" t="s">
        <v>545</v>
      </c>
      <c r="AW634" s="374" t="s">
        <v>557</v>
      </c>
      <c r="AX634" s="374" t="s">
        <v>195</v>
      </c>
    </row>
    <row r="635" spans="3:50" x14ac:dyDescent="0.3">
      <c r="C635" s="374" t="s">
        <v>188</v>
      </c>
      <c r="D635" s="374">
        <v>4.0999999999999996</v>
      </c>
      <c r="E635" s="374">
        <v>20150327</v>
      </c>
      <c r="F635" s="374" t="s">
        <v>225</v>
      </c>
      <c r="G635" s="374" t="s">
        <v>225</v>
      </c>
      <c r="H635" s="374">
        <v>4</v>
      </c>
      <c r="I635" s="374">
        <v>633976</v>
      </c>
      <c r="J635" s="374">
        <v>12</v>
      </c>
      <c r="K635" s="374"/>
      <c r="L635" s="374"/>
      <c r="M635" s="374"/>
      <c r="N635" s="374"/>
      <c r="O635" s="374">
        <v>1</v>
      </c>
      <c r="P635" s="374">
        <v>3</v>
      </c>
      <c r="Q635" s="374">
        <v>2006</v>
      </c>
      <c r="R635" s="374">
        <v>20070618</v>
      </c>
      <c r="S635" s="374">
        <v>20070625</v>
      </c>
      <c r="T635" s="374" t="s">
        <v>760</v>
      </c>
      <c r="U635" s="374" t="s">
        <v>761</v>
      </c>
      <c r="V635" s="374" t="s">
        <v>762</v>
      </c>
      <c r="W635" s="374"/>
      <c r="X635" s="374" t="s">
        <v>192</v>
      </c>
      <c r="Y635" s="374" t="s">
        <v>193</v>
      </c>
      <c r="Z635" s="374"/>
      <c r="AA635" s="374">
        <v>6.78</v>
      </c>
      <c r="AB635" s="374">
        <v>88</v>
      </c>
      <c r="AC635" s="374"/>
      <c r="AD635" s="374">
        <v>5000</v>
      </c>
      <c r="AE635" s="374">
        <v>89092</v>
      </c>
      <c r="AF635" s="374">
        <v>0</v>
      </c>
      <c r="AG635" s="374">
        <v>2661</v>
      </c>
      <c r="AH635" s="374"/>
      <c r="AI635" s="374"/>
      <c r="AJ635" s="374"/>
      <c r="AK635" s="374"/>
      <c r="AL635" s="374"/>
      <c r="AM635" s="374"/>
      <c r="AN635" s="374"/>
      <c r="AO635" s="374"/>
      <c r="AP635" s="374"/>
      <c r="AQ635" s="374"/>
      <c r="AR635" s="374" t="s">
        <v>780</v>
      </c>
      <c r="AS635" s="374" t="s">
        <v>781</v>
      </c>
      <c r="AT635" s="374" t="s">
        <v>780</v>
      </c>
      <c r="AU635" s="374" t="s">
        <v>231</v>
      </c>
      <c r="AV635" s="374" t="s">
        <v>545</v>
      </c>
      <c r="AW635" s="374" t="s">
        <v>558</v>
      </c>
      <c r="AX635" s="374" t="s">
        <v>195</v>
      </c>
    </row>
    <row r="636" spans="3:50" x14ac:dyDescent="0.3">
      <c r="C636" s="374" t="s">
        <v>188</v>
      </c>
      <c r="D636" s="374">
        <v>4.0999999999999996</v>
      </c>
      <c r="E636" s="374">
        <v>20150327</v>
      </c>
      <c r="F636" s="374" t="s">
        <v>225</v>
      </c>
      <c r="G636" s="374" t="s">
        <v>225</v>
      </c>
      <c r="H636" s="374">
        <v>4</v>
      </c>
      <c r="I636" s="374">
        <v>633977</v>
      </c>
      <c r="J636" s="374">
        <v>12</v>
      </c>
      <c r="K636" s="374"/>
      <c r="L636" s="374"/>
      <c r="M636" s="374"/>
      <c r="N636" s="374"/>
      <c r="O636" s="374">
        <v>1</v>
      </c>
      <c r="P636" s="374">
        <v>3</v>
      </c>
      <c r="Q636" s="374">
        <v>2006</v>
      </c>
      <c r="R636" s="374">
        <v>20070628</v>
      </c>
      <c r="S636" s="374">
        <v>20070628</v>
      </c>
      <c r="T636" s="374" t="s">
        <v>763</v>
      </c>
      <c r="U636" s="374" t="s">
        <v>764</v>
      </c>
      <c r="V636" s="374" t="s">
        <v>765</v>
      </c>
      <c r="W636" s="374"/>
      <c r="X636" s="374" t="s">
        <v>192</v>
      </c>
      <c r="Y636" s="374"/>
      <c r="Z636" s="374"/>
      <c r="AA636" s="374">
        <v>5.92</v>
      </c>
      <c r="AB636" s="374">
        <v>80</v>
      </c>
      <c r="AC636" s="374"/>
      <c r="AD636" s="374">
        <v>5000</v>
      </c>
      <c r="AE636" s="374">
        <v>92009</v>
      </c>
      <c r="AF636" s="374">
        <v>0</v>
      </c>
      <c r="AG636" s="374">
        <v>466</v>
      </c>
      <c r="AH636" s="374">
        <v>5000</v>
      </c>
      <c r="AI636" s="374">
        <v>295</v>
      </c>
      <c r="AJ636" s="374"/>
      <c r="AK636" s="374"/>
      <c r="AL636" s="374"/>
      <c r="AM636" s="374">
        <v>3.2000000000000002E-3</v>
      </c>
      <c r="AN636" s="374"/>
      <c r="AO636" s="374"/>
      <c r="AP636" s="374"/>
      <c r="AQ636" s="374"/>
      <c r="AR636" s="374" t="s">
        <v>766</v>
      </c>
      <c r="AS636" s="374" t="s">
        <v>767</v>
      </c>
      <c r="AT636" s="374" t="s">
        <v>766</v>
      </c>
      <c r="AU636" s="374" t="s">
        <v>231</v>
      </c>
      <c r="AV636" s="374" t="s">
        <v>545</v>
      </c>
      <c r="AW636" s="374" t="s">
        <v>546</v>
      </c>
      <c r="AX636" s="374" t="s">
        <v>195</v>
      </c>
    </row>
    <row r="637" spans="3:50" x14ac:dyDescent="0.3">
      <c r="C637" s="374" t="s">
        <v>188</v>
      </c>
      <c r="D637" s="374">
        <v>4.0999999999999996</v>
      </c>
      <c r="E637" s="374">
        <v>20150327</v>
      </c>
      <c r="F637" s="374" t="s">
        <v>225</v>
      </c>
      <c r="G637" s="374" t="s">
        <v>225</v>
      </c>
      <c r="H637" s="374">
        <v>4</v>
      </c>
      <c r="I637" s="374">
        <v>633979</v>
      </c>
      <c r="J637" s="374">
        <v>12</v>
      </c>
      <c r="K637" s="374"/>
      <c r="L637" s="374"/>
      <c r="M637" s="374"/>
      <c r="N637" s="374"/>
      <c r="O637" s="374">
        <v>1</v>
      </c>
      <c r="P637" s="374">
        <v>3</v>
      </c>
      <c r="Q637" s="374">
        <v>2006</v>
      </c>
      <c r="R637" s="374">
        <v>20070605</v>
      </c>
      <c r="S637" s="374">
        <v>20070605</v>
      </c>
      <c r="T637" s="374" t="s">
        <v>541</v>
      </c>
      <c r="U637" s="374"/>
      <c r="V637" s="374" t="s">
        <v>542</v>
      </c>
      <c r="W637" s="374" t="s">
        <v>191</v>
      </c>
      <c r="X637" s="374" t="s">
        <v>316</v>
      </c>
      <c r="Y637" s="374" t="s">
        <v>258</v>
      </c>
      <c r="Z637" s="374"/>
      <c r="AA637" s="374">
        <v>2.33</v>
      </c>
      <c r="AB637" s="374"/>
      <c r="AC637" s="374"/>
      <c r="AD637" s="374">
        <v>5000</v>
      </c>
      <c r="AE637" s="374">
        <v>51507</v>
      </c>
      <c r="AF637" s="374">
        <v>0</v>
      </c>
      <c r="AG637" s="374">
        <v>1160</v>
      </c>
      <c r="AH637" s="374"/>
      <c r="AI637" s="374"/>
      <c r="AJ637" s="374"/>
      <c r="AK637" s="374"/>
      <c r="AL637" s="374"/>
      <c r="AM637" s="374"/>
      <c r="AN637" s="374"/>
      <c r="AO637" s="374"/>
      <c r="AP637" s="374"/>
      <c r="AQ637" s="374" t="s">
        <v>543</v>
      </c>
      <c r="AR637" s="374" t="s">
        <v>544</v>
      </c>
      <c r="AS637" s="374" t="s">
        <v>47</v>
      </c>
      <c r="AT637" s="374" t="s">
        <v>544</v>
      </c>
      <c r="AU637" s="374" t="s">
        <v>231</v>
      </c>
      <c r="AV637" s="374" t="s">
        <v>545</v>
      </c>
      <c r="AW637" s="374" t="s">
        <v>546</v>
      </c>
      <c r="AX637" s="374" t="s">
        <v>195</v>
      </c>
    </row>
    <row r="638" spans="3:50" x14ac:dyDescent="0.3">
      <c r="C638" s="374" t="s">
        <v>188</v>
      </c>
      <c r="D638" s="374">
        <v>4.0999999999999996</v>
      </c>
      <c r="E638" s="374">
        <v>20150327</v>
      </c>
      <c r="F638" s="374" t="s">
        <v>225</v>
      </c>
      <c r="G638" s="374" t="s">
        <v>225</v>
      </c>
      <c r="H638" s="374">
        <v>4</v>
      </c>
      <c r="I638" s="374">
        <v>633986</v>
      </c>
      <c r="J638" s="374">
        <v>12</v>
      </c>
      <c r="K638" s="374"/>
      <c r="L638" s="374"/>
      <c r="M638" s="374"/>
      <c r="N638" s="374"/>
      <c r="O638" s="374">
        <v>1</v>
      </c>
      <c r="P638" s="374">
        <v>3</v>
      </c>
      <c r="Q638" s="374">
        <v>2006</v>
      </c>
      <c r="R638" s="374">
        <v>20070523</v>
      </c>
      <c r="S638" s="374">
        <v>20070523</v>
      </c>
      <c r="T638" s="374" t="s">
        <v>973</v>
      </c>
      <c r="U638" s="374" t="s">
        <v>974</v>
      </c>
      <c r="V638" s="374" t="s">
        <v>975</v>
      </c>
      <c r="W638" s="374"/>
      <c r="X638" s="374" t="s">
        <v>192</v>
      </c>
      <c r="Y638" s="374" t="s">
        <v>193</v>
      </c>
      <c r="Z638" s="374"/>
      <c r="AA638" s="374">
        <v>7.4</v>
      </c>
      <c r="AB638" s="374">
        <v>85</v>
      </c>
      <c r="AC638" s="374"/>
      <c r="AD638" s="374">
        <v>5000</v>
      </c>
      <c r="AE638" s="374">
        <v>191436</v>
      </c>
      <c r="AF638" s="374">
        <v>0</v>
      </c>
      <c r="AG638" s="374">
        <v>6000</v>
      </c>
      <c r="AH638" s="374">
        <v>5000</v>
      </c>
      <c r="AI638" s="374">
        <v>1810</v>
      </c>
      <c r="AJ638" s="374">
        <v>0</v>
      </c>
      <c r="AK638" s="374">
        <v>571</v>
      </c>
      <c r="AL638" s="374"/>
      <c r="AM638" s="374">
        <v>8.9999999999999998E-4</v>
      </c>
      <c r="AN638" s="374"/>
      <c r="AO638" s="374"/>
      <c r="AP638" s="374"/>
      <c r="AQ638" s="374"/>
      <c r="AR638" s="374" t="s">
        <v>976</v>
      </c>
      <c r="AS638" s="374" t="s">
        <v>977</v>
      </c>
      <c r="AT638" s="374" t="s">
        <v>976</v>
      </c>
      <c r="AU638" s="374" t="s">
        <v>231</v>
      </c>
      <c r="AV638" s="374" t="s">
        <v>978</v>
      </c>
      <c r="AW638" s="374" t="s">
        <v>979</v>
      </c>
      <c r="AX638" s="374" t="s">
        <v>195</v>
      </c>
    </row>
    <row r="639" spans="3:50" x14ac:dyDescent="0.3">
      <c r="C639" s="374" t="s">
        <v>188</v>
      </c>
      <c r="D639" s="374">
        <v>4.0999999999999996</v>
      </c>
      <c r="E639" s="374">
        <v>20150327</v>
      </c>
      <c r="F639" s="374" t="s">
        <v>225</v>
      </c>
      <c r="G639" s="374" t="s">
        <v>225</v>
      </c>
      <c r="H639" s="374">
        <v>4</v>
      </c>
      <c r="I639" s="374">
        <v>633987</v>
      </c>
      <c r="J639" s="374">
        <v>13</v>
      </c>
      <c r="K639" s="374"/>
      <c r="L639" s="374"/>
      <c r="M639" s="374"/>
      <c r="N639" s="374"/>
      <c r="O639" s="374">
        <v>1</v>
      </c>
      <c r="P639" s="374">
        <v>3</v>
      </c>
      <c r="Q639" s="374">
        <v>2006</v>
      </c>
      <c r="R639" s="374">
        <v>20080407</v>
      </c>
      <c r="S639" s="374">
        <v>20080410</v>
      </c>
      <c r="T639" s="374" t="s">
        <v>973</v>
      </c>
      <c r="U639" s="374" t="s">
        <v>974</v>
      </c>
      <c r="V639" s="374" t="s">
        <v>975</v>
      </c>
      <c r="W639" s="374" t="s">
        <v>1198</v>
      </c>
      <c r="X639" s="374" t="s">
        <v>192</v>
      </c>
      <c r="Y639" s="374" t="s">
        <v>193</v>
      </c>
      <c r="Z639" s="374"/>
      <c r="AA639" s="374">
        <v>45.35</v>
      </c>
      <c r="AB639" s="374">
        <v>161</v>
      </c>
      <c r="AC639" s="374"/>
      <c r="AD639" s="374">
        <v>5205</v>
      </c>
      <c r="AE639" s="374">
        <v>231534</v>
      </c>
      <c r="AF639" s="374">
        <v>0</v>
      </c>
      <c r="AG639" s="374">
        <v>456</v>
      </c>
      <c r="AH639" s="374">
        <v>5205</v>
      </c>
      <c r="AI639" s="374">
        <v>1673</v>
      </c>
      <c r="AJ639" s="374"/>
      <c r="AK639" s="374"/>
      <c r="AL639" s="374"/>
      <c r="AM639" s="374">
        <v>0.01</v>
      </c>
      <c r="AN639" s="374"/>
      <c r="AO639" s="374"/>
      <c r="AP639" s="374"/>
      <c r="AQ639" s="374"/>
      <c r="AR639" s="374" t="s">
        <v>976</v>
      </c>
      <c r="AS639" s="374" t="s">
        <v>977</v>
      </c>
      <c r="AT639" s="374" t="s">
        <v>976</v>
      </c>
      <c r="AU639" s="374" t="s">
        <v>231</v>
      </c>
      <c r="AV639" s="374" t="s">
        <v>978</v>
      </c>
      <c r="AW639" s="374" t="s">
        <v>979</v>
      </c>
      <c r="AX639" s="374" t="s">
        <v>195</v>
      </c>
    </row>
    <row r="640" spans="3:50" x14ac:dyDescent="0.3">
      <c r="C640" s="374" t="s">
        <v>188</v>
      </c>
      <c r="D640" s="374">
        <v>4.0999999999999996</v>
      </c>
      <c r="E640" s="374">
        <v>20150327</v>
      </c>
      <c r="F640" s="374" t="s">
        <v>225</v>
      </c>
      <c r="G640" s="374" t="s">
        <v>452</v>
      </c>
      <c r="H640" s="374">
        <v>4</v>
      </c>
      <c r="I640" s="374">
        <v>634080</v>
      </c>
      <c r="J640" s="374">
        <v>12</v>
      </c>
      <c r="K640" s="374"/>
      <c r="L640" s="374"/>
      <c r="M640" s="374"/>
      <c r="N640" s="374"/>
      <c r="O640" s="374">
        <v>1</v>
      </c>
      <c r="P640" s="374">
        <v>3</v>
      </c>
      <c r="Q640" s="374">
        <v>2006</v>
      </c>
      <c r="R640" s="374">
        <v>20070611</v>
      </c>
      <c r="S640" s="374">
        <v>20070630</v>
      </c>
      <c r="T640" s="374" t="s">
        <v>680</v>
      </c>
      <c r="U640" s="374" t="s">
        <v>681</v>
      </c>
      <c r="V640" s="374" t="s">
        <v>349</v>
      </c>
      <c r="W640" s="374"/>
      <c r="X640" s="374" t="s">
        <v>192</v>
      </c>
      <c r="Y640" s="374" t="s">
        <v>193</v>
      </c>
      <c r="Z640" s="374"/>
      <c r="AA640" s="374">
        <v>4.53</v>
      </c>
      <c r="AB640" s="374">
        <v>97</v>
      </c>
      <c r="AC640" s="374"/>
      <c r="AD640" s="374">
        <v>5000</v>
      </c>
      <c r="AE640" s="374">
        <v>91433</v>
      </c>
      <c r="AF640" s="374"/>
      <c r="AG640" s="374"/>
      <c r="AH640" s="374">
        <v>5000</v>
      </c>
      <c r="AI640" s="374">
        <v>552</v>
      </c>
      <c r="AJ640" s="374"/>
      <c r="AK640" s="374"/>
      <c r="AL640" s="374"/>
      <c r="AM640" s="374">
        <v>6.0000000000000001E-3</v>
      </c>
      <c r="AN640" s="374"/>
      <c r="AO640" s="374"/>
      <c r="AP640" s="374"/>
      <c r="AQ640" s="374" t="s">
        <v>685</v>
      </c>
      <c r="AR640" s="374" t="s">
        <v>682</v>
      </c>
      <c r="AS640" s="374" t="s">
        <v>683</v>
      </c>
      <c r="AT640" s="374" t="s">
        <v>352</v>
      </c>
      <c r="AU640" s="374" t="s">
        <v>231</v>
      </c>
      <c r="AV640" s="374" t="s">
        <v>353</v>
      </c>
      <c r="AW640" s="374" t="s">
        <v>684</v>
      </c>
      <c r="AX640" s="374" t="s">
        <v>195</v>
      </c>
    </row>
    <row r="641" spans="3:50" x14ac:dyDescent="0.3">
      <c r="C641" s="374" t="s">
        <v>188</v>
      </c>
      <c r="D641" s="374">
        <v>4.0999999999999996</v>
      </c>
      <c r="E641" s="374">
        <v>20150327</v>
      </c>
      <c r="F641" s="374" t="s">
        <v>225</v>
      </c>
      <c r="G641" s="374" t="s">
        <v>225</v>
      </c>
      <c r="H641" s="374">
        <v>4</v>
      </c>
      <c r="I641" s="374">
        <v>634185</v>
      </c>
      <c r="J641" s="374">
        <v>12</v>
      </c>
      <c r="K641" s="374"/>
      <c r="L641" s="374"/>
      <c r="M641" s="374" t="s">
        <v>250</v>
      </c>
      <c r="N641" s="374">
        <v>4200800000430</v>
      </c>
      <c r="O641" s="374">
        <v>1</v>
      </c>
      <c r="P641" s="374">
        <v>3</v>
      </c>
      <c r="Q641" s="374">
        <v>2007</v>
      </c>
      <c r="R641" s="374">
        <v>20080609</v>
      </c>
      <c r="S641" s="374">
        <v>20080609</v>
      </c>
      <c r="T641" s="374" t="s">
        <v>1235</v>
      </c>
      <c r="U641" s="374" t="s">
        <v>1236</v>
      </c>
      <c r="V641" s="374" t="s">
        <v>1237</v>
      </c>
      <c r="W641" s="374"/>
      <c r="X641" s="374" t="s">
        <v>192</v>
      </c>
      <c r="Y641" s="374" t="s">
        <v>551</v>
      </c>
      <c r="Z641" s="374"/>
      <c r="AA641" s="374">
        <v>5.66</v>
      </c>
      <c r="AB641" s="374">
        <v>87</v>
      </c>
      <c r="AC641" s="374"/>
      <c r="AD641" s="374">
        <v>5000</v>
      </c>
      <c r="AE641" s="374">
        <v>201838</v>
      </c>
      <c r="AF641" s="374">
        <v>0</v>
      </c>
      <c r="AG641" s="374">
        <v>404</v>
      </c>
      <c r="AH641" s="374"/>
      <c r="AI641" s="374"/>
      <c r="AJ641" s="374"/>
      <c r="AK641" s="374"/>
      <c r="AL641" s="374"/>
      <c r="AM641" s="374"/>
      <c r="AN641" s="374"/>
      <c r="AO641" s="374"/>
      <c r="AP641" s="374"/>
      <c r="AQ641" s="374"/>
      <c r="AR641" s="374" t="s">
        <v>1238</v>
      </c>
      <c r="AS641" s="374" t="s">
        <v>1239</v>
      </c>
      <c r="AT641" s="374" t="s">
        <v>1240</v>
      </c>
      <c r="AU641" s="374" t="s">
        <v>231</v>
      </c>
      <c r="AV641" s="374" t="s">
        <v>1227</v>
      </c>
      <c r="AW641" s="374" t="s">
        <v>1241</v>
      </c>
      <c r="AX641" s="374" t="s">
        <v>195</v>
      </c>
    </row>
    <row r="642" spans="3:50" x14ac:dyDescent="0.3">
      <c r="C642" s="374" t="s">
        <v>188</v>
      </c>
      <c r="D642" s="374">
        <v>4.0999999999999996</v>
      </c>
      <c r="E642" s="374">
        <v>20150327</v>
      </c>
      <c r="F642" s="374" t="s">
        <v>225</v>
      </c>
      <c r="G642" s="374" t="s">
        <v>225</v>
      </c>
      <c r="H642" s="374">
        <v>4</v>
      </c>
      <c r="I642" s="374">
        <v>634186</v>
      </c>
      <c r="J642" s="374">
        <v>12</v>
      </c>
      <c r="K642" s="374"/>
      <c r="L642" s="374"/>
      <c r="M642" s="374"/>
      <c r="N642" s="374"/>
      <c r="O642" s="374">
        <v>1</v>
      </c>
      <c r="P642" s="374">
        <v>3</v>
      </c>
      <c r="Q642" s="374">
        <v>2007</v>
      </c>
      <c r="R642" s="374">
        <v>20080613</v>
      </c>
      <c r="S642" s="374">
        <v>20080715</v>
      </c>
      <c r="T642" s="374" t="s">
        <v>541</v>
      </c>
      <c r="U642" s="374"/>
      <c r="V642" s="374" t="s">
        <v>542</v>
      </c>
      <c r="W642" s="374" t="s">
        <v>191</v>
      </c>
      <c r="X642" s="374" t="s">
        <v>316</v>
      </c>
      <c r="Y642" s="374" t="s">
        <v>279</v>
      </c>
      <c r="Z642" s="374"/>
      <c r="AA642" s="374">
        <v>2.16</v>
      </c>
      <c r="AB642" s="374"/>
      <c r="AC642" s="374"/>
      <c r="AD642" s="374">
        <v>5000</v>
      </c>
      <c r="AE642" s="374">
        <v>54717</v>
      </c>
      <c r="AF642" s="374"/>
      <c r="AG642" s="374"/>
      <c r="AH642" s="374"/>
      <c r="AI642" s="374"/>
      <c r="AJ642" s="374"/>
      <c r="AK642" s="374"/>
      <c r="AL642" s="374" t="s">
        <v>196</v>
      </c>
      <c r="AM642" s="374"/>
      <c r="AN642" s="374"/>
      <c r="AO642" s="374"/>
      <c r="AP642" s="374"/>
      <c r="AQ642" s="374" t="s">
        <v>550</v>
      </c>
      <c r="AR642" s="374" t="s">
        <v>544</v>
      </c>
      <c r="AS642" s="374" t="s">
        <v>47</v>
      </c>
      <c r="AT642" s="374" t="s">
        <v>544</v>
      </c>
      <c r="AU642" s="374" t="s">
        <v>231</v>
      </c>
      <c r="AV642" s="374" t="s">
        <v>545</v>
      </c>
      <c r="AW642" s="374" t="s">
        <v>546</v>
      </c>
      <c r="AX642" s="374" t="s">
        <v>195</v>
      </c>
    </row>
    <row r="643" spans="3:50" x14ac:dyDescent="0.3">
      <c r="C643" s="374" t="s">
        <v>188</v>
      </c>
      <c r="D643" s="374">
        <v>4.0999999999999996</v>
      </c>
      <c r="E643" s="374">
        <v>20150327</v>
      </c>
      <c r="F643" s="374" t="s">
        <v>225</v>
      </c>
      <c r="G643" s="374" t="s">
        <v>225</v>
      </c>
      <c r="H643" s="374">
        <v>4</v>
      </c>
      <c r="I643" s="374">
        <v>634271</v>
      </c>
      <c r="J643" s="374">
        <v>12</v>
      </c>
      <c r="K643" s="374"/>
      <c r="L643" s="374"/>
      <c r="M643" s="374"/>
      <c r="N643" s="374"/>
      <c r="O643" s="374">
        <v>1</v>
      </c>
      <c r="P643" s="374">
        <v>3</v>
      </c>
      <c r="Q643" s="374">
        <v>2007</v>
      </c>
      <c r="R643" s="374">
        <v>20080515</v>
      </c>
      <c r="S643" s="374">
        <v>20080516</v>
      </c>
      <c r="T643" s="374" t="s">
        <v>509</v>
      </c>
      <c r="U643" s="374" t="s">
        <v>510</v>
      </c>
      <c r="V643" s="374" t="s">
        <v>504</v>
      </c>
      <c r="W643" s="374"/>
      <c r="X643" s="374" t="s">
        <v>192</v>
      </c>
      <c r="Y643" s="374" t="s">
        <v>279</v>
      </c>
      <c r="Z643" s="374"/>
      <c r="AA643" s="374">
        <v>6.96</v>
      </c>
      <c r="AB643" s="374">
        <v>85</v>
      </c>
      <c r="AC643" s="374"/>
      <c r="AD643" s="374">
        <v>5000</v>
      </c>
      <c r="AE643" s="374">
        <v>219881</v>
      </c>
      <c r="AF643" s="374">
        <v>0</v>
      </c>
      <c r="AG643" s="374">
        <v>914</v>
      </c>
      <c r="AH643" s="374">
        <v>5000</v>
      </c>
      <c r="AI643" s="374">
        <v>2289</v>
      </c>
      <c r="AJ643" s="374"/>
      <c r="AK643" s="374"/>
      <c r="AL643" s="374"/>
      <c r="AM643" s="374">
        <v>1.03E-2</v>
      </c>
      <c r="AN643" s="374"/>
      <c r="AO643" s="374"/>
      <c r="AP643" s="374"/>
      <c r="AQ643" s="374"/>
      <c r="AR643" s="374" t="s">
        <v>511</v>
      </c>
      <c r="AS643" s="374" t="s">
        <v>512</v>
      </c>
      <c r="AT643" s="374" t="s">
        <v>508</v>
      </c>
      <c r="AU643" s="374" t="s">
        <v>231</v>
      </c>
      <c r="AV643" s="374" t="s">
        <v>500</v>
      </c>
      <c r="AW643" s="374" t="s">
        <v>501</v>
      </c>
      <c r="AX643" s="374" t="s">
        <v>195</v>
      </c>
    </row>
    <row r="644" spans="3:50" x14ac:dyDescent="0.3">
      <c r="C644" s="374" t="s">
        <v>188</v>
      </c>
      <c r="D644" s="374">
        <v>4.0999999999999996</v>
      </c>
      <c r="E644" s="374">
        <v>20150327</v>
      </c>
      <c r="F644" s="374" t="s">
        <v>225</v>
      </c>
      <c r="G644" s="374" t="s">
        <v>225</v>
      </c>
      <c r="H644" s="374">
        <v>4</v>
      </c>
      <c r="I644" s="374">
        <v>634272</v>
      </c>
      <c r="J644" s="374">
        <v>12</v>
      </c>
      <c r="K644" s="374"/>
      <c r="L644" s="374"/>
      <c r="M644" s="374" t="s">
        <v>250</v>
      </c>
      <c r="N644" s="374">
        <v>4200800000153</v>
      </c>
      <c r="O644" s="374">
        <v>1</v>
      </c>
      <c r="P644" s="374">
        <v>3</v>
      </c>
      <c r="Q644" s="374">
        <v>2007</v>
      </c>
      <c r="R644" s="374">
        <v>20080514</v>
      </c>
      <c r="S644" s="374">
        <v>20080514</v>
      </c>
      <c r="T644" s="374" t="s">
        <v>347</v>
      </c>
      <c r="U644" s="374" t="s">
        <v>348</v>
      </c>
      <c r="V644" s="374" t="s">
        <v>349</v>
      </c>
      <c r="W644" s="374"/>
      <c r="X644" s="374" t="s">
        <v>192</v>
      </c>
      <c r="Y644" s="374" t="s">
        <v>279</v>
      </c>
      <c r="Z644" s="374"/>
      <c r="AA644" s="374">
        <v>5.33</v>
      </c>
      <c r="AB644" s="374">
        <v>83</v>
      </c>
      <c r="AC644" s="374"/>
      <c r="AD644" s="374">
        <v>5500</v>
      </c>
      <c r="AE644" s="374">
        <v>211571</v>
      </c>
      <c r="AF644" s="374"/>
      <c r="AG644" s="374"/>
      <c r="AH644" s="374">
        <v>5500</v>
      </c>
      <c r="AI644" s="374">
        <v>211571</v>
      </c>
      <c r="AJ644" s="374"/>
      <c r="AK644" s="374"/>
      <c r="AL644" s="374"/>
      <c r="AM644" s="374"/>
      <c r="AN644" s="374"/>
      <c r="AO644" s="374"/>
      <c r="AP644" s="374"/>
      <c r="AQ644" s="374" t="s">
        <v>355</v>
      </c>
      <c r="AR644" s="374" t="s">
        <v>350</v>
      </c>
      <c r="AS644" s="374" t="s">
        <v>351</v>
      </c>
      <c r="AT644" s="374" t="s">
        <v>352</v>
      </c>
      <c r="AU644" s="374" t="s">
        <v>231</v>
      </c>
      <c r="AV644" s="374" t="s">
        <v>353</v>
      </c>
      <c r="AW644" s="374" t="s">
        <v>354</v>
      </c>
      <c r="AX644" s="374" t="s">
        <v>195</v>
      </c>
    </row>
    <row r="645" spans="3:50" x14ac:dyDescent="0.3">
      <c r="C645" s="374" t="s">
        <v>188</v>
      </c>
      <c r="D645" s="374">
        <v>4.0999999999999996</v>
      </c>
      <c r="E645" s="374">
        <v>20150327</v>
      </c>
      <c r="F645" s="374" t="s">
        <v>225</v>
      </c>
      <c r="G645" s="374" t="s">
        <v>225</v>
      </c>
      <c r="H645" s="374">
        <v>4</v>
      </c>
      <c r="I645" s="374">
        <v>634274</v>
      </c>
      <c r="J645" s="374">
        <v>12</v>
      </c>
      <c r="K645" s="374"/>
      <c r="L645" s="374"/>
      <c r="M645" s="374" t="s">
        <v>250</v>
      </c>
      <c r="N645" s="374">
        <v>4200800000139</v>
      </c>
      <c r="O645" s="374">
        <v>1</v>
      </c>
      <c r="P645" s="374">
        <v>1</v>
      </c>
      <c r="Q645" s="374">
        <v>2007</v>
      </c>
      <c r="R645" s="374">
        <v>20080508</v>
      </c>
      <c r="S645" s="374">
        <v>20080520</v>
      </c>
      <c r="T645" s="374" t="s">
        <v>364</v>
      </c>
      <c r="U645" s="374" t="s">
        <v>365</v>
      </c>
      <c r="V645" s="374" t="s">
        <v>366</v>
      </c>
      <c r="W645" s="374"/>
      <c r="X645" s="374" t="s">
        <v>192</v>
      </c>
      <c r="Y645" s="374" t="s">
        <v>279</v>
      </c>
      <c r="Z645" s="374"/>
      <c r="AA645" s="374">
        <v>5.53</v>
      </c>
      <c r="AB645" s="374">
        <v>81</v>
      </c>
      <c r="AC645" s="374"/>
      <c r="AD645" s="374">
        <v>5500</v>
      </c>
      <c r="AE645" s="374">
        <v>206862</v>
      </c>
      <c r="AF645" s="374">
        <v>0</v>
      </c>
      <c r="AG645" s="374">
        <v>1837</v>
      </c>
      <c r="AH645" s="374">
        <v>5500</v>
      </c>
      <c r="AI645" s="374">
        <v>1101</v>
      </c>
      <c r="AJ645" s="374"/>
      <c r="AK645" s="374"/>
      <c r="AL645" s="374"/>
      <c r="AM645" s="374">
        <v>1.2E-2</v>
      </c>
      <c r="AN645" s="374"/>
      <c r="AO645" s="374"/>
      <c r="AP645" s="374"/>
      <c r="AQ645" s="374"/>
      <c r="AR645" s="374" t="s">
        <v>367</v>
      </c>
      <c r="AS645" s="374" t="s">
        <v>368</v>
      </c>
      <c r="AT645" s="374" t="s">
        <v>369</v>
      </c>
      <c r="AU645" s="374" t="s">
        <v>231</v>
      </c>
      <c r="AV645" s="374" t="s">
        <v>353</v>
      </c>
      <c r="AW645" s="374" t="s">
        <v>370</v>
      </c>
      <c r="AX645" s="374" t="s">
        <v>195</v>
      </c>
    </row>
    <row r="646" spans="3:50" x14ac:dyDescent="0.3">
      <c r="C646" s="374" t="s">
        <v>188</v>
      </c>
      <c r="D646" s="374">
        <v>4.0999999999999996</v>
      </c>
      <c r="E646" s="374">
        <v>20150327</v>
      </c>
      <c r="F646" s="374" t="s">
        <v>225</v>
      </c>
      <c r="G646" s="374" t="s">
        <v>225</v>
      </c>
      <c r="H646" s="374">
        <v>4</v>
      </c>
      <c r="I646" s="374">
        <v>634279</v>
      </c>
      <c r="J646" s="374">
        <v>12</v>
      </c>
      <c r="K646" s="374"/>
      <c r="L646" s="374"/>
      <c r="M646" s="374" t="s">
        <v>258</v>
      </c>
      <c r="N646" s="374">
        <v>4200900000351</v>
      </c>
      <c r="O646" s="374">
        <v>1</v>
      </c>
      <c r="P646" s="374">
        <v>3</v>
      </c>
      <c r="Q646" s="374">
        <v>2008</v>
      </c>
      <c r="R646" s="374">
        <v>20090604</v>
      </c>
      <c r="S646" s="374">
        <v>20090625</v>
      </c>
      <c r="T646" s="374" t="s">
        <v>559</v>
      </c>
      <c r="U646" s="374" t="s">
        <v>768</v>
      </c>
      <c r="V646" s="374" t="s">
        <v>560</v>
      </c>
      <c r="W646" s="374"/>
      <c r="X646" s="374" t="s">
        <v>192</v>
      </c>
      <c r="Y646" s="374" t="s">
        <v>193</v>
      </c>
      <c r="Z646" s="374" t="s">
        <v>237</v>
      </c>
      <c r="AA646" s="374">
        <v>7.74</v>
      </c>
      <c r="AB646" s="374">
        <v>85</v>
      </c>
      <c r="AC646" s="374"/>
      <c r="AD646" s="374">
        <v>5000</v>
      </c>
      <c r="AE646" s="374">
        <v>199872</v>
      </c>
      <c r="AF646" s="374">
        <v>0</v>
      </c>
      <c r="AG646" s="374">
        <v>1455</v>
      </c>
      <c r="AH646" s="374">
        <v>5000</v>
      </c>
      <c r="AI646" s="374">
        <v>683</v>
      </c>
      <c r="AJ646" s="374"/>
      <c r="AK646" s="374"/>
      <c r="AL646" s="374"/>
      <c r="AM646" s="374">
        <v>1.2800000000000001E-2</v>
      </c>
      <c r="AN646" s="374"/>
      <c r="AO646" s="374">
        <v>1318</v>
      </c>
      <c r="AP646" s="374"/>
      <c r="AQ646" s="374"/>
      <c r="AR646" s="374" t="s">
        <v>561</v>
      </c>
      <c r="AS646" s="374" t="s">
        <v>769</v>
      </c>
      <c r="AT646" s="374" t="s">
        <v>561</v>
      </c>
      <c r="AU646" s="374" t="s">
        <v>231</v>
      </c>
      <c r="AV646" s="374" t="s">
        <v>545</v>
      </c>
      <c r="AW646" s="374" t="s">
        <v>557</v>
      </c>
      <c r="AX646" s="374" t="s">
        <v>195</v>
      </c>
    </row>
    <row r="647" spans="3:50" x14ac:dyDescent="0.3">
      <c r="C647" s="374" t="s">
        <v>188</v>
      </c>
      <c r="D647" s="374">
        <v>4.0999999999999996</v>
      </c>
      <c r="E647" s="374">
        <v>20150327</v>
      </c>
      <c r="F647" s="374" t="s">
        <v>225</v>
      </c>
      <c r="G647" s="374" t="s">
        <v>225</v>
      </c>
      <c r="H647" s="374">
        <v>4</v>
      </c>
      <c r="I647" s="374">
        <v>634280</v>
      </c>
      <c r="J647" s="374">
        <v>12</v>
      </c>
      <c r="K647" s="374"/>
      <c r="L647" s="374"/>
      <c r="M647" s="374"/>
      <c r="N647" s="374"/>
      <c r="O647" s="374">
        <v>1</v>
      </c>
      <c r="P647" s="374">
        <v>3</v>
      </c>
      <c r="Q647" s="374">
        <v>2007</v>
      </c>
      <c r="R647" s="374">
        <v>20080618</v>
      </c>
      <c r="S647" s="374">
        <v>20080708</v>
      </c>
      <c r="T647" s="374" t="s">
        <v>559</v>
      </c>
      <c r="U647" s="374" t="s">
        <v>768</v>
      </c>
      <c r="V647" s="374" t="s">
        <v>560</v>
      </c>
      <c r="W647" s="374"/>
      <c r="X647" s="374" t="s">
        <v>192</v>
      </c>
      <c r="Y647" s="374" t="s">
        <v>193</v>
      </c>
      <c r="Z647" s="374"/>
      <c r="AA647" s="374">
        <v>7.28</v>
      </c>
      <c r="AB647" s="374">
        <v>86</v>
      </c>
      <c r="AC647" s="374"/>
      <c r="AD647" s="374">
        <v>5000</v>
      </c>
      <c r="AE647" s="374">
        <v>202953</v>
      </c>
      <c r="AF647" s="374"/>
      <c r="AG647" s="374"/>
      <c r="AH647" s="374">
        <v>5000</v>
      </c>
      <c r="AI647" s="374">
        <v>723</v>
      </c>
      <c r="AJ647" s="374"/>
      <c r="AK647" s="374"/>
      <c r="AL647" s="374"/>
      <c r="AM647" s="374">
        <v>3.5000000000000001E-3</v>
      </c>
      <c r="AN647" s="374"/>
      <c r="AO647" s="374"/>
      <c r="AP647" s="374"/>
      <c r="AQ647" s="374"/>
      <c r="AR647" s="374" t="s">
        <v>561</v>
      </c>
      <c r="AS647" s="374" t="s">
        <v>769</v>
      </c>
      <c r="AT647" s="374" t="s">
        <v>561</v>
      </c>
      <c r="AU647" s="374" t="s">
        <v>231</v>
      </c>
      <c r="AV647" s="374" t="s">
        <v>545</v>
      </c>
      <c r="AW647" s="374" t="s">
        <v>557</v>
      </c>
      <c r="AX647" s="374" t="s">
        <v>195</v>
      </c>
    </row>
    <row r="648" spans="3:50" x14ac:dyDescent="0.3">
      <c r="C648" s="374" t="s">
        <v>188</v>
      </c>
      <c r="D648" s="374">
        <v>4.0999999999999996</v>
      </c>
      <c r="E648" s="374">
        <v>20150327</v>
      </c>
      <c r="F648" s="374" t="s">
        <v>225</v>
      </c>
      <c r="G648" s="374" t="s">
        <v>225</v>
      </c>
      <c r="H648" s="374">
        <v>4</v>
      </c>
      <c r="I648" s="374">
        <v>634281</v>
      </c>
      <c r="J648" s="374">
        <v>12</v>
      </c>
      <c r="K648" s="374"/>
      <c r="L648" s="374"/>
      <c r="M648" s="374" t="s">
        <v>250</v>
      </c>
      <c r="N648" s="374">
        <v>4200800000226</v>
      </c>
      <c r="O648" s="374">
        <v>1</v>
      </c>
      <c r="P648" s="374">
        <v>2</v>
      </c>
      <c r="Q648" s="374">
        <v>2007</v>
      </c>
      <c r="R648" s="374">
        <v>20080623</v>
      </c>
      <c r="S648" s="374">
        <v>20080625</v>
      </c>
      <c r="T648" s="374" t="s">
        <v>429</v>
      </c>
      <c r="U648" s="374" t="s">
        <v>430</v>
      </c>
      <c r="V648" s="374" t="s">
        <v>422</v>
      </c>
      <c r="W648" s="374"/>
      <c r="X648" s="374" t="s">
        <v>192</v>
      </c>
      <c r="Y648" s="374" t="s">
        <v>279</v>
      </c>
      <c r="Z648" s="374"/>
      <c r="AA648" s="374">
        <v>6.57</v>
      </c>
      <c r="AB648" s="374">
        <v>83</v>
      </c>
      <c r="AC648" s="374"/>
      <c r="AD648" s="374">
        <v>5000</v>
      </c>
      <c r="AE648" s="374">
        <v>199858</v>
      </c>
      <c r="AF648" s="374">
        <v>0</v>
      </c>
      <c r="AG648" s="374">
        <v>421</v>
      </c>
      <c r="AH648" s="374"/>
      <c r="AI648" s="374"/>
      <c r="AJ648" s="374"/>
      <c r="AK648" s="374"/>
      <c r="AL648" s="374"/>
      <c r="AM648" s="374"/>
      <c r="AN648" s="374"/>
      <c r="AO648" s="374"/>
      <c r="AP648" s="374"/>
      <c r="AQ648" s="374"/>
      <c r="AR648" s="374" t="s">
        <v>431</v>
      </c>
      <c r="AS648" s="374" t="s">
        <v>432</v>
      </c>
      <c r="AT648" s="374" t="s">
        <v>426</v>
      </c>
      <c r="AU648" s="374" t="s">
        <v>231</v>
      </c>
      <c r="AV648" s="374" t="s">
        <v>427</v>
      </c>
      <c r="AW648" s="374" t="s">
        <v>428</v>
      </c>
      <c r="AX648" s="374" t="s">
        <v>195</v>
      </c>
    </row>
    <row r="649" spans="3:50" x14ac:dyDescent="0.3">
      <c r="C649" s="374" t="s">
        <v>188</v>
      </c>
      <c r="D649" s="374">
        <v>4.0999999999999996</v>
      </c>
      <c r="E649" s="374">
        <v>20150327</v>
      </c>
      <c r="F649" s="374" t="s">
        <v>225</v>
      </c>
      <c r="G649" s="374" t="s">
        <v>225</v>
      </c>
      <c r="H649" s="374">
        <v>4</v>
      </c>
      <c r="I649" s="374">
        <v>634283</v>
      </c>
      <c r="J649" s="374">
        <v>12</v>
      </c>
      <c r="K649" s="374"/>
      <c r="L649" s="374"/>
      <c r="M649" s="374"/>
      <c r="N649" s="374"/>
      <c r="O649" s="374">
        <v>1</v>
      </c>
      <c r="P649" s="374">
        <v>3</v>
      </c>
      <c r="Q649" s="374">
        <v>2007</v>
      </c>
      <c r="R649" s="374">
        <v>20080602</v>
      </c>
      <c r="S649" s="374">
        <v>20080602</v>
      </c>
      <c r="T649" s="374" t="s">
        <v>494</v>
      </c>
      <c r="U649" s="374" t="s">
        <v>495</v>
      </c>
      <c r="V649" s="374" t="s">
        <v>496</v>
      </c>
      <c r="W649" s="374"/>
      <c r="X649" s="374" t="s">
        <v>192</v>
      </c>
      <c r="Y649" s="374" t="s">
        <v>193</v>
      </c>
      <c r="Z649" s="374"/>
      <c r="AA649" s="374">
        <v>5.39</v>
      </c>
      <c r="AB649" s="374">
        <v>81</v>
      </c>
      <c r="AC649" s="374"/>
      <c r="AD649" s="374">
        <v>5000</v>
      </c>
      <c r="AE649" s="374">
        <v>201920</v>
      </c>
      <c r="AF649" s="374"/>
      <c r="AG649" s="374"/>
      <c r="AH649" s="374"/>
      <c r="AI649" s="374"/>
      <c r="AJ649" s="374"/>
      <c r="AK649" s="374"/>
      <c r="AL649" s="374"/>
      <c r="AM649" s="374"/>
      <c r="AN649" s="374"/>
      <c r="AO649" s="374"/>
      <c r="AP649" s="374"/>
      <c r="AQ649" s="374"/>
      <c r="AR649" s="374" t="s">
        <v>498</v>
      </c>
      <c r="AS649" s="374" t="s">
        <v>499</v>
      </c>
      <c r="AT649" s="374" t="s">
        <v>498</v>
      </c>
      <c r="AU649" s="374" t="s">
        <v>231</v>
      </c>
      <c r="AV649" s="374" t="s">
        <v>500</v>
      </c>
      <c r="AW649" s="374" t="s">
        <v>501</v>
      </c>
      <c r="AX649" s="374" t="s">
        <v>195</v>
      </c>
    </row>
    <row r="650" spans="3:50" x14ac:dyDescent="0.3">
      <c r="C650" s="374" t="s">
        <v>188</v>
      </c>
      <c r="D650" s="374">
        <v>4.0999999999999996</v>
      </c>
      <c r="E650" s="374">
        <v>20150327</v>
      </c>
      <c r="F650" s="374" t="s">
        <v>225</v>
      </c>
      <c r="G650" s="374" t="s">
        <v>225</v>
      </c>
      <c r="H650" s="374">
        <v>4</v>
      </c>
      <c r="I650" s="374">
        <v>634284</v>
      </c>
      <c r="J650" s="374">
        <v>12</v>
      </c>
      <c r="K650" s="374"/>
      <c r="L650" s="374"/>
      <c r="M650" s="374"/>
      <c r="N650" s="374"/>
      <c r="O650" s="374">
        <v>1</v>
      </c>
      <c r="P650" s="374">
        <v>3</v>
      </c>
      <c r="Q650" s="374">
        <v>2007</v>
      </c>
      <c r="R650" s="374">
        <v>20080613</v>
      </c>
      <c r="S650" s="374">
        <v>20080613</v>
      </c>
      <c r="T650" s="374" t="s">
        <v>226</v>
      </c>
      <c r="U650" s="374" t="s">
        <v>227</v>
      </c>
      <c r="V650" s="374" t="s">
        <v>228</v>
      </c>
      <c r="W650" s="374"/>
      <c r="X650" s="374" t="s">
        <v>192</v>
      </c>
      <c r="Y650" s="374" t="s">
        <v>193</v>
      </c>
      <c r="Z650" s="374"/>
      <c r="AA650" s="374">
        <v>5.46</v>
      </c>
      <c r="AB650" s="374">
        <v>74</v>
      </c>
      <c r="AC650" s="374"/>
      <c r="AD650" s="374">
        <v>5000</v>
      </c>
      <c r="AE650" s="374">
        <v>175783</v>
      </c>
      <c r="AF650" s="374">
        <v>0</v>
      </c>
      <c r="AG650" s="374">
        <v>15170</v>
      </c>
      <c r="AH650" s="374">
        <v>5000</v>
      </c>
      <c r="AI650" s="374">
        <v>14047</v>
      </c>
      <c r="AJ650" s="374"/>
      <c r="AK650" s="374"/>
      <c r="AL650" s="374"/>
      <c r="AM650" s="374">
        <v>7.3999999999999996E-2</v>
      </c>
      <c r="AN650" s="374"/>
      <c r="AO650" s="374"/>
      <c r="AP650" s="374"/>
      <c r="AQ650" s="374"/>
      <c r="AR650" s="374" t="s">
        <v>229</v>
      </c>
      <c r="AS650" s="374" t="s">
        <v>230</v>
      </c>
      <c r="AT650" s="374" t="s">
        <v>229</v>
      </c>
      <c r="AU650" s="374" t="s">
        <v>231</v>
      </c>
      <c r="AV650" s="374" t="s">
        <v>232</v>
      </c>
      <c r="AW650" s="374" t="s">
        <v>233</v>
      </c>
      <c r="AX650" s="374" t="s">
        <v>195</v>
      </c>
    </row>
    <row r="651" spans="3:50" x14ac:dyDescent="0.3">
      <c r="C651" s="374" t="s">
        <v>188</v>
      </c>
      <c r="D651" s="374">
        <v>4.0999999999999996</v>
      </c>
      <c r="E651" s="374">
        <v>20150327</v>
      </c>
      <c r="F651" s="374" t="s">
        <v>225</v>
      </c>
      <c r="G651" s="374" t="s">
        <v>225</v>
      </c>
      <c r="H651" s="374">
        <v>4</v>
      </c>
      <c r="I651" s="374">
        <v>634286</v>
      </c>
      <c r="J651" s="374">
        <v>12</v>
      </c>
      <c r="K651" s="374"/>
      <c r="L651" s="374"/>
      <c r="M651" s="374" t="s">
        <v>250</v>
      </c>
      <c r="N651" s="374">
        <v>4200800000289</v>
      </c>
      <c r="O651" s="374">
        <v>1</v>
      </c>
      <c r="P651" s="374">
        <v>3</v>
      </c>
      <c r="Q651" s="374">
        <v>2007</v>
      </c>
      <c r="R651" s="374">
        <v>20080524</v>
      </c>
      <c r="S651" s="374">
        <v>20080603</v>
      </c>
      <c r="T651" s="374" t="s">
        <v>251</v>
      </c>
      <c r="U651" s="374" t="s">
        <v>252</v>
      </c>
      <c r="V651" s="374" t="s">
        <v>253</v>
      </c>
      <c r="W651" s="374"/>
      <c r="X651" s="374" t="s">
        <v>192</v>
      </c>
      <c r="Y651" s="374" t="s">
        <v>258</v>
      </c>
      <c r="Z651" s="374"/>
      <c r="AA651" s="374">
        <v>6.21</v>
      </c>
      <c r="AB651" s="374">
        <v>87</v>
      </c>
      <c r="AC651" s="374"/>
      <c r="AD651" s="374">
        <v>5000</v>
      </c>
      <c r="AE651" s="374">
        <v>202671</v>
      </c>
      <c r="AF651" s="374"/>
      <c r="AG651" s="374"/>
      <c r="AH651" s="374"/>
      <c r="AI651" s="374"/>
      <c r="AJ651" s="374"/>
      <c r="AK651" s="374"/>
      <c r="AL651" s="374"/>
      <c r="AM651" s="374"/>
      <c r="AN651" s="374"/>
      <c r="AO651" s="374"/>
      <c r="AP651" s="374"/>
      <c r="AQ651" s="374" t="s">
        <v>2580</v>
      </c>
      <c r="AR651" s="374" t="s">
        <v>255</v>
      </c>
      <c r="AS651" s="374" t="s">
        <v>256</v>
      </c>
      <c r="AT651" s="374" t="s">
        <v>255</v>
      </c>
      <c r="AU651" s="374" t="s">
        <v>231</v>
      </c>
      <c r="AV651" s="374" t="s">
        <v>232</v>
      </c>
      <c r="AW651" s="374" t="s">
        <v>257</v>
      </c>
      <c r="AX651" s="374" t="s">
        <v>195</v>
      </c>
    </row>
    <row r="652" spans="3:50" x14ac:dyDescent="0.3">
      <c r="C652" s="374" t="s">
        <v>188</v>
      </c>
      <c r="D652" s="374">
        <v>4.0999999999999996</v>
      </c>
      <c r="E652" s="374">
        <v>20150327</v>
      </c>
      <c r="F652" s="374" t="s">
        <v>225</v>
      </c>
      <c r="G652" s="374" t="s">
        <v>225</v>
      </c>
      <c r="H652" s="374">
        <v>4</v>
      </c>
      <c r="I652" s="374">
        <v>634287</v>
      </c>
      <c r="J652" s="374">
        <v>12</v>
      </c>
      <c r="K652" s="374"/>
      <c r="L652" s="374"/>
      <c r="M652" s="374"/>
      <c r="N652" s="374"/>
      <c r="O652" s="374">
        <v>1</v>
      </c>
      <c r="P652" s="374">
        <v>2</v>
      </c>
      <c r="Q652" s="374">
        <v>2007</v>
      </c>
      <c r="R652" s="374">
        <v>20090415</v>
      </c>
      <c r="S652" s="374">
        <v>20090625</v>
      </c>
      <c r="T652" s="374" t="s">
        <v>896</v>
      </c>
      <c r="U652" s="374" t="s">
        <v>891</v>
      </c>
      <c r="V652" s="374" t="s">
        <v>892</v>
      </c>
      <c r="W652" s="374" t="s">
        <v>1198</v>
      </c>
      <c r="X652" s="374" t="s">
        <v>192</v>
      </c>
      <c r="Y652" s="374" t="s">
        <v>193</v>
      </c>
      <c r="Z652" s="374" t="s">
        <v>237</v>
      </c>
      <c r="AA652" s="374">
        <v>53.99</v>
      </c>
      <c r="AB652" s="374">
        <v>174</v>
      </c>
      <c r="AC652" s="374"/>
      <c r="AD652" s="374">
        <v>5000</v>
      </c>
      <c r="AE652" s="374">
        <v>132885</v>
      </c>
      <c r="AF652" s="374">
        <v>0</v>
      </c>
      <c r="AG652" s="374">
        <v>484</v>
      </c>
      <c r="AH652" s="374">
        <v>5000</v>
      </c>
      <c r="AI652" s="374">
        <v>1198</v>
      </c>
      <c r="AJ652" s="374"/>
      <c r="AK652" s="374"/>
      <c r="AL652" s="374"/>
      <c r="AM652" s="374">
        <v>8.8999999999999999E-3</v>
      </c>
      <c r="AN652" s="374"/>
      <c r="AO652" s="374">
        <v>1126</v>
      </c>
      <c r="AP652" s="374"/>
      <c r="AQ652" s="374" t="s">
        <v>2586</v>
      </c>
      <c r="AR652" s="374" t="s">
        <v>898</v>
      </c>
      <c r="AS652" s="374" t="s">
        <v>893</v>
      </c>
      <c r="AT652" s="374" t="s">
        <v>893</v>
      </c>
      <c r="AU652" s="374" t="s">
        <v>231</v>
      </c>
      <c r="AV652" s="374" t="s">
        <v>884</v>
      </c>
      <c r="AW652" s="374" t="s">
        <v>899</v>
      </c>
      <c r="AX652" s="374" t="s">
        <v>195</v>
      </c>
    </row>
    <row r="653" spans="3:50" x14ac:dyDescent="0.3">
      <c r="C653" s="374" t="s">
        <v>188</v>
      </c>
      <c r="D653" s="374">
        <v>4.0999999999999996</v>
      </c>
      <c r="E653" s="374">
        <v>20150327</v>
      </c>
      <c r="F653" s="374" t="s">
        <v>225</v>
      </c>
      <c r="G653" s="374" t="s">
        <v>225</v>
      </c>
      <c r="H653" s="374">
        <v>4</v>
      </c>
      <c r="I653" s="374">
        <v>634288</v>
      </c>
      <c r="J653" s="374">
        <v>12</v>
      </c>
      <c r="K653" s="374"/>
      <c r="L653" s="374"/>
      <c r="M653" s="374"/>
      <c r="N653" s="374"/>
      <c r="O653" s="374">
        <v>1</v>
      </c>
      <c r="P653" s="374">
        <v>1</v>
      </c>
      <c r="Q653" s="374">
        <v>2007</v>
      </c>
      <c r="R653" s="374">
        <v>20090301</v>
      </c>
      <c r="S653" s="374">
        <v>20090312</v>
      </c>
      <c r="T653" s="374" t="s">
        <v>902</v>
      </c>
      <c r="U653" s="374" t="s">
        <v>903</v>
      </c>
      <c r="V653" s="374" t="s">
        <v>765</v>
      </c>
      <c r="W653" s="374" t="s">
        <v>1198</v>
      </c>
      <c r="X653" s="374" t="s">
        <v>192</v>
      </c>
      <c r="Y653" s="374" t="s">
        <v>193</v>
      </c>
      <c r="Z653" s="374" t="s">
        <v>237</v>
      </c>
      <c r="AA653" s="374">
        <v>43.61</v>
      </c>
      <c r="AB653" s="374"/>
      <c r="AC653" s="374"/>
      <c r="AD653" s="374">
        <v>5000</v>
      </c>
      <c r="AE653" s="374">
        <v>121520</v>
      </c>
      <c r="AF653" s="374">
        <v>0</v>
      </c>
      <c r="AG653" s="374">
        <v>1163</v>
      </c>
      <c r="AH653" s="374">
        <v>5000</v>
      </c>
      <c r="AI653" s="374">
        <v>989</v>
      </c>
      <c r="AJ653" s="374"/>
      <c r="AK653" s="374"/>
      <c r="AL653" s="374"/>
      <c r="AM653" s="374">
        <v>8.0000000000000002E-3</v>
      </c>
      <c r="AN653" s="374"/>
      <c r="AO653" s="374">
        <v>500</v>
      </c>
      <c r="AP653" s="374"/>
      <c r="AQ653" s="374"/>
      <c r="AR653" s="374" t="s">
        <v>904</v>
      </c>
      <c r="AS653" s="374" t="s">
        <v>905</v>
      </c>
      <c r="AT653" s="374" t="s">
        <v>766</v>
      </c>
      <c r="AU653" s="374" t="s">
        <v>231</v>
      </c>
      <c r="AV653" s="374" t="s">
        <v>545</v>
      </c>
      <c r="AW653" s="374" t="s">
        <v>546</v>
      </c>
      <c r="AX653" s="374" t="s">
        <v>195</v>
      </c>
    </row>
    <row r="654" spans="3:50" x14ac:dyDescent="0.3">
      <c r="C654" s="374" t="s">
        <v>188</v>
      </c>
      <c r="D654" s="374">
        <v>4.0999999999999996</v>
      </c>
      <c r="E654" s="374">
        <v>20150327</v>
      </c>
      <c r="F654" s="374" t="s">
        <v>225</v>
      </c>
      <c r="G654" s="374" t="s">
        <v>225</v>
      </c>
      <c r="H654" s="374">
        <v>4</v>
      </c>
      <c r="I654" s="374">
        <v>634296</v>
      </c>
      <c r="J654" s="374">
        <v>12</v>
      </c>
      <c r="K654" s="374"/>
      <c r="L654" s="374"/>
      <c r="M654" s="374"/>
      <c r="N654" s="374"/>
      <c r="O654" s="374">
        <v>1</v>
      </c>
      <c r="P654" s="374">
        <v>2</v>
      </c>
      <c r="Q654" s="374">
        <v>2007</v>
      </c>
      <c r="R654" s="374">
        <v>20090401</v>
      </c>
      <c r="S654" s="374">
        <v>20090408</v>
      </c>
      <c r="T654" s="374" t="s">
        <v>429</v>
      </c>
      <c r="U654" s="374" t="s">
        <v>430</v>
      </c>
      <c r="V654" s="374" t="s">
        <v>422</v>
      </c>
      <c r="W654" s="374" t="s">
        <v>1198</v>
      </c>
      <c r="X654" s="374" t="s">
        <v>192</v>
      </c>
      <c r="Y654" s="374" t="s">
        <v>193</v>
      </c>
      <c r="Z654" s="374" t="s">
        <v>962</v>
      </c>
      <c r="AA654" s="374">
        <v>52.13</v>
      </c>
      <c r="AB654" s="374">
        <v>166</v>
      </c>
      <c r="AC654" s="374"/>
      <c r="AD654" s="374">
        <v>5000</v>
      </c>
      <c r="AE654" s="374">
        <v>85863</v>
      </c>
      <c r="AF654" s="374">
        <v>0</v>
      </c>
      <c r="AG654" s="374">
        <v>858</v>
      </c>
      <c r="AH654" s="374">
        <v>5000</v>
      </c>
      <c r="AI654" s="374">
        <v>858</v>
      </c>
      <c r="AJ654" s="374"/>
      <c r="AK654" s="374"/>
      <c r="AL654" s="374"/>
      <c r="AM654" s="374">
        <v>9.7999999999999997E-3</v>
      </c>
      <c r="AN654" s="374"/>
      <c r="AO654" s="374">
        <v>511</v>
      </c>
      <c r="AP654" s="374"/>
      <c r="AQ654" s="374"/>
      <c r="AR654" s="374" t="s">
        <v>431</v>
      </c>
      <c r="AS654" s="374" t="s">
        <v>432</v>
      </c>
      <c r="AT654" s="374" t="s">
        <v>426</v>
      </c>
      <c r="AU654" s="374" t="s">
        <v>231</v>
      </c>
      <c r="AV654" s="374" t="s">
        <v>427</v>
      </c>
      <c r="AW654" s="374" t="s">
        <v>428</v>
      </c>
      <c r="AX654" s="374" t="s">
        <v>195</v>
      </c>
    </row>
    <row r="655" spans="3:50" x14ac:dyDescent="0.3">
      <c r="C655" s="374" t="s">
        <v>188</v>
      </c>
      <c r="D655" s="374">
        <v>4.0999999999999996</v>
      </c>
      <c r="E655" s="374">
        <v>20150327</v>
      </c>
      <c r="F655" s="374" t="s">
        <v>225</v>
      </c>
      <c r="G655" s="374" t="s">
        <v>225</v>
      </c>
      <c r="H655" s="374">
        <v>4</v>
      </c>
      <c r="I655" s="374">
        <v>634297</v>
      </c>
      <c r="J655" s="374">
        <v>12</v>
      </c>
      <c r="K655" s="374"/>
      <c r="L655" s="374"/>
      <c r="M655" s="374"/>
      <c r="N655" s="374"/>
      <c r="O655" s="374">
        <v>1</v>
      </c>
      <c r="P655" s="374">
        <v>3</v>
      </c>
      <c r="Q655" s="374">
        <v>2007</v>
      </c>
      <c r="R655" s="374">
        <v>20090429</v>
      </c>
      <c r="S655" s="374">
        <v>20090429</v>
      </c>
      <c r="T655" s="374" t="s">
        <v>494</v>
      </c>
      <c r="U655" s="374" t="s">
        <v>495</v>
      </c>
      <c r="V655" s="374" t="s">
        <v>496</v>
      </c>
      <c r="W655" s="374" t="s">
        <v>1198</v>
      </c>
      <c r="X655" s="374" t="s">
        <v>192</v>
      </c>
      <c r="Y655" s="374" t="s">
        <v>193</v>
      </c>
      <c r="Z655" s="374" t="s">
        <v>194</v>
      </c>
      <c r="AA655" s="374">
        <v>100.79</v>
      </c>
      <c r="AB655" s="374">
        <v>208</v>
      </c>
      <c r="AC655" s="374"/>
      <c r="AD655" s="374">
        <v>5000</v>
      </c>
      <c r="AE655" s="374">
        <v>99737</v>
      </c>
      <c r="AF655" s="374">
        <v>0</v>
      </c>
      <c r="AG655" s="374">
        <v>190</v>
      </c>
      <c r="AH655" s="374"/>
      <c r="AI655" s="374"/>
      <c r="AJ655" s="374"/>
      <c r="AK655" s="374"/>
      <c r="AL655" s="374"/>
      <c r="AM655" s="374"/>
      <c r="AN655" s="374"/>
      <c r="AO655" s="374">
        <v>475</v>
      </c>
      <c r="AP655" s="374"/>
      <c r="AQ655" s="374"/>
      <c r="AR655" s="374" t="s">
        <v>498</v>
      </c>
      <c r="AS655" s="374" t="s">
        <v>499</v>
      </c>
      <c r="AT655" s="374" t="s">
        <v>498</v>
      </c>
      <c r="AU655" s="374" t="s">
        <v>231</v>
      </c>
      <c r="AV655" s="374" t="s">
        <v>500</v>
      </c>
      <c r="AW655" s="374" t="s">
        <v>501</v>
      </c>
      <c r="AX655" s="374" t="s">
        <v>195</v>
      </c>
    </row>
    <row r="656" spans="3:50" x14ac:dyDescent="0.3">
      <c r="C656" s="374" t="s">
        <v>188</v>
      </c>
      <c r="D656" s="374">
        <v>4.0999999999999996</v>
      </c>
      <c r="E656" s="374">
        <v>20150327</v>
      </c>
      <c r="F656" s="374" t="s">
        <v>225</v>
      </c>
      <c r="G656" s="374" t="s">
        <v>225</v>
      </c>
      <c r="H656" s="374">
        <v>4</v>
      </c>
      <c r="I656" s="374">
        <v>634298</v>
      </c>
      <c r="J656" s="374">
        <v>12</v>
      </c>
      <c r="K656" s="374"/>
      <c r="L656" s="374"/>
      <c r="M656" s="374"/>
      <c r="N656" s="374"/>
      <c r="O656" s="374">
        <v>1</v>
      </c>
      <c r="P656" s="374">
        <v>3</v>
      </c>
      <c r="Q656" s="374">
        <v>2007</v>
      </c>
      <c r="R656" s="374">
        <v>20090415</v>
      </c>
      <c r="S656" s="374">
        <v>20090501</v>
      </c>
      <c r="T656" s="374" t="s">
        <v>343</v>
      </c>
      <c r="U656" s="374" t="s">
        <v>344</v>
      </c>
      <c r="V656" s="374" t="s">
        <v>253</v>
      </c>
      <c r="W656" s="374" t="s">
        <v>1198</v>
      </c>
      <c r="X656" s="374" t="s">
        <v>192</v>
      </c>
      <c r="Y656" s="374" t="s">
        <v>193</v>
      </c>
      <c r="Z656" s="374" t="s">
        <v>237</v>
      </c>
      <c r="AA656" s="374">
        <v>37.79</v>
      </c>
      <c r="AB656" s="374">
        <v>148</v>
      </c>
      <c r="AC656" s="374"/>
      <c r="AD656" s="374">
        <v>5000</v>
      </c>
      <c r="AE656" s="374">
        <v>101039</v>
      </c>
      <c r="AF656" s="374"/>
      <c r="AG656" s="374"/>
      <c r="AH656" s="374">
        <v>5000</v>
      </c>
      <c r="AI656" s="374">
        <v>192</v>
      </c>
      <c r="AJ656" s="374"/>
      <c r="AK656" s="374"/>
      <c r="AL656" s="374"/>
      <c r="AM656" s="374">
        <v>1.9E-3</v>
      </c>
      <c r="AN656" s="374"/>
      <c r="AO656" s="374">
        <v>520</v>
      </c>
      <c r="AP656" s="374"/>
      <c r="AQ656" s="374"/>
      <c r="AR656" s="374" t="s">
        <v>345</v>
      </c>
      <c r="AS656" s="374" t="s">
        <v>346</v>
      </c>
      <c r="AT656" s="374" t="s">
        <v>255</v>
      </c>
      <c r="AU656" s="374" t="s">
        <v>231</v>
      </c>
      <c r="AV656" s="374" t="s">
        <v>232</v>
      </c>
      <c r="AW656" s="374" t="s">
        <v>257</v>
      </c>
      <c r="AX656" s="374" t="s">
        <v>195</v>
      </c>
    </row>
    <row r="657" spans="3:50" x14ac:dyDescent="0.3">
      <c r="C657" s="374" t="s">
        <v>188</v>
      </c>
      <c r="D657" s="374">
        <v>4.0999999999999996</v>
      </c>
      <c r="E657" s="374">
        <v>20150327</v>
      </c>
      <c r="F657" s="374" t="s">
        <v>225</v>
      </c>
      <c r="G657" s="374" t="s">
        <v>225</v>
      </c>
      <c r="H657" s="374">
        <v>4</v>
      </c>
      <c r="I657" s="374">
        <v>634299</v>
      </c>
      <c r="J657" s="374">
        <v>12</v>
      </c>
      <c r="K657" s="374"/>
      <c r="L657" s="374"/>
      <c r="M657" s="374"/>
      <c r="N657" s="374"/>
      <c r="O657" s="374">
        <v>1</v>
      </c>
      <c r="P657" s="374">
        <v>3</v>
      </c>
      <c r="Q657" s="374">
        <v>2007</v>
      </c>
      <c r="R657" s="374">
        <v>20090401</v>
      </c>
      <c r="S657" s="374">
        <v>20090401</v>
      </c>
      <c r="T657" s="374" t="s">
        <v>288</v>
      </c>
      <c r="U657" s="374" t="s">
        <v>289</v>
      </c>
      <c r="V657" s="374" t="s">
        <v>290</v>
      </c>
      <c r="W657" s="374" t="s">
        <v>1198</v>
      </c>
      <c r="X657" s="374" t="s">
        <v>192</v>
      </c>
      <c r="Y657" s="374"/>
      <c r="Z657" s="374" t="s">
        <v>194</v>
      </c>
      <c r="AA657" s="374">
        <v>75.59</v>
      </c>
      <c r="AB657" s="374">
        <v>199</v>
      </c>
      <c r="AC657" s="374"/>
      <c r="AD657" s="374">
        <v>5000</v>
      </c>
      <c r="AE657" s="374">
        <v>91823</v>
      </c>
      <c r="AF657" s="374">
        <v>0</v>
      </c>
      <c r="AG657" s="374">
        <v>1170</v>
      </c>
      <c r="AH657" s="374">
        <v>5000</v>
      </c>
      <c r="AI657" s="374">
        <v>4484</v>
      </c>
      <c r="AJ657" s="374"/>
      <c r="AK657" s="374"/>
      <c r="AL657" s="374"/>
      <c r="AM657" s="374">
        <v>4.5999999999999999E-2</v>
      </c>
      <c r="AN657" s="374"/>
      <c r="AO657" s="374">
        <v>500</v>
      </c>
      <c r="AP657" s="374"/>
      <c r="AQ657" s="374"/>
      <c r="AR657" s="374" t="s">
        <v>291</v>
      </c>
      <c r="AS657" s="374" t="s">
        <v>292</v>
      </c>
      <c r="AT657" s="374" t="s">
        <v>293</v>
      </c>
      <c r="AU657" s="374" t="s">
        <v>231</v>
      </c>
      <c r="AV657" s="374" t="s">
        <v>294</v>
      </c>
      <c r="AW657" s="374" t="s">
        <v>295</v>
      </c>
      <c r="AX657" s="374" t="s">
        <v>195</v>
      </c>
    </row>
    <row r="658" spans="3:50" x14ac:dyDescent="0.3">
      <c r="C658" s="374" t="s">
        <v>188</v>
      </c>
      <c r="D658" s="374">
        <v>4.0999999999999996</v>
      </c>
      <c r="E658" s="374">
        <v>20150327</v>
      </c>
      <c r="F658" s="374" t="s">
        <v>225</v>
      </c>
      <c r="G658" s="374" t="s">
        <v>225</v>
      </c>
      <c r="H658" s="374">
        <v>4</v>
      </c>
      <c r="I658" s="374">
        <v>634364</v>
      </c>
      <c r="J658" s="374">
        <v>12</v>
      </c>
      <c r="K658" s="374"/>
      <c r="L658" s="374"/>
      <c r="M658" s="374"/>
      <c r="N658" s="374"/>
      <c r="O658" s="374">
        <v>1</v>
      </c>
      <c r="P658" s="374">
        <v>3</v>
      </c>
      <c r="Q658" s="374">
        <v>2007</v>
      </c>
      <c r="R658" s="374">
        <v>20080915</v>
      </c>
      <c r="S658" s="374">
        <v>20080922</v>
      </c>
      <c r="T658" s="374" t="s">
        <v>288</v>
      </c>
      <c r="U658" s="374" t="s">
        <v>296</v>
      </c>
      <c r="V658" s="374" t="s">
        <v>290</v>
      </c>
      <c r="W658" s="374"/>
      <c r="X658" s="374" t="s">
        <v>192</v>
      </c>
      <c r="Y658" s="374"/>
      <c r="Z658" s="374"/>
      <c r="AA658" s="374">
        <v>26.68</v>
      </c>
      <c r="AB658" s="374">
        <v>131</v>
      </c>
      <c r="AC658" s="374"/>
      <c r="AD658" s="374">
        <v>5000</v>
      </c>
      <c r="AE658" s="374">
        <v>97992</v>
      </c>
      <c r="AF658" s="374">
        <v>0</v>
      </c>
      <c r="AG658" s="374">
        <v>401</v>
      </c>
      <c r="AH658" s="374">
        <v>5000</v>
      </c>
      <c r="AI658" s="374">
        <v>2000</v>
      </c>
      <c r="AJ658" s="374"/>
      <c r="AK658" s="374"/>
      <c r="AL658" s="374"/>
      <c r="AM658" s="374">
        <v>0.02</v>
      </c>
      <c r="AN658" s="374"/>
      <c r="AO658" s="374"/>
      <c r="AP658" s="374"/>
      <c r="AQ658" s="374" t="s">
        <v>2587</v>
      </c>
      <c r="AR658" s="374" t="s">
        <v>291</v>
      </c>
      <c r="AS658" s="374" t="s">
        <v>298</v>
      </c>
      <c r="AT658" s="374" t="s">
        <v>293</v>
      </c>
      <c r="AU658" s="374" t="s">
        <v>231</v>
      </c>
      <c r="AV658" s="374" t="s">
        <v>294</v>
      </c>
      <c r="AW658" s="374" t="s">
        <v>295</v>
      </c>
      <c r="AX658" s="374" t="s">
        <v>195</v>
      </c>
    </row>
    <row r="659" spans="3:50" x14ac:dyDescent="0.3">
      <c r="C659" s="374" t="s">
        <v>188</v>
      </c>
      <c r="D659" s="374">
        <v>4.0999999999999996</v>
      </c>
      <c r="E659" s="374">
        <v>20150327</v>
      </c>
      <c r="F659" s="374" t="s">
        <v>225</v>
      </c>
      <c r="G659" s="374" t="s">
        <v>225</v>
      </c>
      <c r="H659" s="374">
        <v>4</v>
      </c>
      <c r="I659" s="374">
        <v>634369</v>
      </c>
      <c r="J659" s="374">
        <v>12</v>
      </c>
      <c r="K659" s="374"/>
      <c r="L659" s="374"/>
      <c r="M659" s="374"/>
      <c r="N659" s="374"/>
      <c r="O659" s="374">
        <v>1</v>
      </c>
      <c r="P659" s="374">
        <v>3</v>
      </c>
      <c r="Q659" s="374">
        <v>2007</v>
      </c>
      <c r="R659" s="374">
        <v>20080701</v>
      </c>
      <c r="S659" s="374">
        <v>20080705</v>
      </c>
      <c r="T659" s="374" t="s">
        <v>760</v>
      </c>
      <c r="U659" s="374" t="s">
        <v>761</v>
      </c>
      <c r="V659" s="374" t="s">
        <v>762</v>
      </c>
      <c r="W659" s="374"/>
      <c r="X659" s="374" t="s">
        <v>192</v>
      </c>
      <c r="Y659" s="374" t="s">
        <v>193</v>
      </c>
      <c r="Z659" s="374"/>
      <c r="AA659" s="374">
        <v>6.97</v>
      </c>
      <c r="AB659" s="374">
        <v>84</v>
      </c>
      <c r="AC659" s="374"/>
      <c r="AD659" s="374">
        <v>5000</v>
      </c>
      <c r="AE659" s="374">
        <v>96695</v>
      </c>
      <c r="AF659" s="374">
        <v>0</v>
      </c>
      <c r="AG659" s="374">
        <v>977</v>
      </c>
      <c r="AH659" s="374"/>
      <c r="AI659" s="374"/>
      <c r="AJ659" s="374"/>
      <c r="AK659" s="374"/>
      <c r="AL659" s="374"/>
      <c r="AM659" s="374"/>
      <c r="AN659" s="374"/>
      <c r="AO659" s="374"/>
      <c r="AP659" s="374"/>
      <c r="AQ659" s="374"/>
      <c r="AR659" s="374" t="s">
        <v>780</v>
      </c>
      <c r="AS659" s="374" t="s">
        <v>781</v>
      </c>
      <c r="AT659" s="374" t="s">
        <v>780</v>
      </c>
      <c r="AU659" s="374" t="s">
        <v>231</v>
      </c>
      <c r="AV659" s="374" t="s">
        <v>545</v>
      </c>
      <c r="AW659" s="374" t="s">
        <v>558</v>
      </c>
      <c r="AX659" s="374" t="s">
        <v>195</v>
      </c>
    </row>
    <row r="660" spans="3:50" x14ac:dyDescent="0.3">
      <c r="C660" s="374" t="s">
        <v>188</v>
      </c>
      <c r="D660" s="374">
        <v>4.0999999999999996</v>
      </c>
      <c r="E660" s="374">
        <v>20150327</v>
      </c>
      <c r="F660" s="374" t="s">
        <v>225</v>
      </c>
      <c r="G660" s="374" t="s">
        <v>225</v>
      </c>
      <c r="H660" s="374">
        <v>4</v>
      </c>
      <c r="I660" s="374">
        <v>634372</v>
      </c>
      <c r="J660" s="374">
        <v>12</v>
      </c>
      <c r="K660" s="374"/>
      <c r="L660" s="374"/>
      <c r="M660" s="374"/>
      <c r="N660" s="374"/>
      <c r="O660" s="374">
        <v>1</v>
      </c>
      <c r="P660" s="374">
        <v>3</v>
      </c>
      <c r="Q660" s="374">
        <v>2007</v>
      </c>
      <c r="R660" s="374">
        <v>20080625</v>
      </c>
      <c r="S660" s="374">
        <v>20080707</v>
      </c>
      <c r="T660" s="374" t="s">
        <v>763</v>
      </c>
      <c r="U660" s="374" t="s">
        <v>764</v>
      </c>
      <c r="V660" s="374" t="s">
        <v>765</v>
      </c>
      <c r="W660" s="374"/>
      <c r="X660" s="374" t="s">
        <v>192</v>
      </c>
      <c r="Y660" s="374" t="s">
        <v>551</v>
      </c>
      <c r="Z660" s="374"/>
      <c r="AA660" s="374">
        <v>5.66</v>
      </c>
      <c r="AB660" s="374">
        <v>78</v>
      </c>
      <c r="AC660" s="374"/>
      <c r="AD660" s="374">
        <v>5000</v>
      </c>
      <c r="AE660" s="374">
        <v>80785</v>
      </c>
      <c r="AF660" s="374"/>
      <c r="AG660" s="374"/>
      <c r="AH660" s="374">
        <v>5000</v>
      </c>
      <c r="AI660" s="374">
        <v>7025</v>
      </c>
      <c r="AJ660" s="374"/>
      <c r="AK660" s="374"/>
      <c r="AL660" s="374"/>
      <c r="AM660" s="374">
        <v>0.08</v>
      </c>
      <c r="AN660" s="374"/>
      <c r="AO660" s="374"/>
      <c r="AP660" s="374"/>
      <c r="AQ660" s="374"/>
      <c r="AR660" s="374" t="s">
        <v>766</v>
      </c>
      <c r="AS660" s="374" t="s">
        <v>767</v>
      </c>
      <c r="AT660" s="374" t="s">
        <v>766</v>
      </c>
      <c r="AU660" s="374" t="s">
        <v>231</v>
      </c>
      <c r="AV660" s="374" t="s">
        <v>545</v>
      </c>
      <c r="AW660" s="374" t="s">
        <v>546</v>
      </c>
      <c r="AX660" s="374" t="s">
        <v>195</v>
      </c>
    </row>
    <row r="661" spans="3:50" x14ac:dyDescent="0.3">
      <c r="C661" s="374" t="s">
        <v>188</v>
      </c>
      <c r="D661" s="374">
        <v>4.0999999999999996</v>
      </c>
      <c r="E661" s="374">
        <v>20150327</v>
      </c>
      <c r="F661" s="374" t="s">
        <v>225</v>
      </c>
      <c r="G661" s="374" t="s">
        <v>225</v>
      </c>
      <c r="H661" s="374">
        <v>4</v>
      </c>
      <c r="I661" s="374">
        <v>634373</v>
      </c>
      <c r="J661" s="374">
        <v>12</v>
      </c>
      <c r="K661" s="374"/>
      <c r="L661" s="374"/>
      <c r="M661" s="374" t="s">
        <v>250</v>
      </c>
      <c r="N661" s="374">
        <v>4200900000164</v>
      </c>
      <c r="O661" s="374">
        <v>1</v>
      </c>
      <c r="P661" s="374">
        <v>1</v>
      </c>
      <c r="Q661" s="374">
        <v>2007</v>
      </c>
      <c r="R661" s="374">
        <v>20090401</v>
      </c>
      <c r="S661" s="374">
        <v>20090402</v>
      </c>
      <c r="T661" s="374" t="s">
        <v>410</v>
      </c>
      <c r="U661" s="374" t="s">
        <v>404</v>
      </c>
      <c r="V661" s="374" t="s">
        <v>388</v>
      </c>
      <c r="W661" s="374" t="s">
        <v>1198</v>
      </c>
      <c r="X661" s="374" t="s">
        <v>192</v>
      </c>
      <c r="Y661" s="374" t="s">
        <v>279</v>
      </c>
      <c r="Z661" s="374" t="s">
        <v>237</v>
      </c>
      <c r="AA661" s="374">
        <v>45.35</v>
      </c>
      <c r="AB661" s="374">
        <v>153</v>
      </c>
      <c r="AC661" s="374"/>
      <c r="AD661" s="374">
        <v>5000</v>
      </c>
      <c r="AE661" s="374">
        <v>58503</v>
      </c>
      <c r="AF661" s="374"/>
      <c r="AG661" s="374"/>
      <c r="AH661" s="374">
        <v>5000</v>
      </c>
      <c r="AI661" s="374">
        <v>229</v>
      </c>
      <c r="AJ661" s="374"/>
      <c r="AK661" s="374"/>
      <c r="AL661" s="374"/>
      <c r="AM661" s="374">
        <v>3.8999999999999998E-3</v>
      </c>
      <c r="AN661" s="374"/>
      <c r="AO661" s="374">
        <v>510</v>
      </c>
      <c r="AP661" s="374"/>
      <c r="AQ661" s="374"/>
      <c r="AR661" s="374" t="s">
        <v>411</v>
      </c>
      <c r="AS661" s="374" t="s">
        <v>406</v>
      </c>
      <c r="AT661" s="374" t="s">
        <v>390</v>
      </c>
      <c r="AU661" s="374" t="s">
        <v>231</v>
      </c>
      <c r="AV661" s="374" t="s">
        <v>392</v>
      </c>
      <c r="AW661" s="374" t="s">
        <v>396</v>
      </c>
      <c r="AX661" s="374" t="s">
        <v>195</v>
      </c>
    </row>
    <row r="662" spans="3:50" x14ac:dyDescent="0.3">
      <c r="C662" s="374" t="s">
        <v>188</v>
      </c>
      <c r="D662" s="374">
        <v>4.0999999999999996</v>
      </c>
      <c r="E662" s="374">
        <v>20150327</v>
      </c>
      <c r="F662" s="374" t="s">
        <v>225</v>
      </c>
      <c r="G662" s="374" t="s">
        <v>225</v>
      </c>
      <c r="H662" s="374">
        <v>4</v>
      </c>
      <c r="I662" s="374">
        <v>634382</v>
      </c>
      <c r="J662" s="374">
        <v>12</v>
      </c>
      <c r="K662" s="374"/>
      <c r="L662" s="374"/>
      <c r="M662" s="374"/>
      <c r="N662" s="374"/>
      <c r="O662" s="374">
        <v>1</v>
      </c>
      <c r="P662" s="374">
        <v>3</v>
      </c>
      <c r="Q662" s="374">
        <v>2008</v>
      </c>
      <c r="R662" s="374">
        <v>20090612</v>
      </c>
      <c r="S662" s="374">
        <v>20090702</v>
      </c>
      <c r="T662" s="374" t="s">
        <v>541</v>
      </c>
      <c r="U662" s="374"/>
      <c r="V662" s="374" t="s">
        <v>542</v>
      </c>
      <c r="W662" s="374" t="s">
        <v>191</v>
      </c>
      <c r="X662" s="374" t="s">
        <v>316</v>
      </c>
      <c r="Y662" s="374" t="s">
        <v>258</v>
      </c>
      <c r="Z662" s="374"/>
      <c r="AA662" s="374">
        <v>2.33</v>
      </c>
      <c r="AB662" s="374"/>
      <c r="AC662" s="374"/>
      <c r="AD662" s="374">
        <v>5000</v>
      </c>
      <c r="AE662" s="374">
        <v>46476</v>
      </c>
      <c r="AF662" s="374"/>
      <c r="AG662" s="374"/>
      <c r="AH662" s="374"/>
      <c r="AI662" s="374"/>
      <c r="AJ662" s="374"/>
      <c r="AK662" s="374"/>
      <c r="AL662" s="374" t="s">
        <v>196</v>
      </c>
      <c r="AM662" s="374"/>
      <c r="AN662" s="374"/>
      <c r="AO662" s="374"/>
      <c r="AP662" s="374"/>
      <c r="AQ662" s="374" t="s">
        <v>1831</v>
      </c>
      <c r="AR662" s="374" t="s">
        <v>544</v>
      </c>
      <c r="AS662" s="374" t="s">
        <v>47</v>
      </c>
      <c r="AT662" s="374" t="s">
        <v>544</v>
      </c>
      <c r="AU662" s="374" t="s">
        <v>231</v>
      </c>
      <c r="AV662" s="374" t="s">
        <v>545</v>
      </c>
      <c r="AW662" s="374" t="s">
        <v>546</v>
      </c>
      <c r="AX662" s="374" t="s">
        <v>195</v>
      </c>
    </row>
    <row r="663" spans="3:50" x14ac:dyDescent="0.3">
      <c r="C663" s="374" t="s">
        <v>188</v>
      </c>
      <c r="D663" s="374">
        <v>4.0999999999999996</v>
      </c>
      <c r="E663" s="374">
        <v>20150327</v>
      </c>
      <c r="F663" s="374" t="s">
        <v>225</v>
      </c>
      <c r="G663" s="374" t="s">
        <v>225</v>
      </c>
      <c r="H663" s="374">
        <v>4</v>
      </c>
      <c r="I663" s="374">
        <v>634383</v>
      </c>
      <c r="J663" s="374">
        <v>12</v>
      </c>
      <c r="K663" s="374"/>
      <c r="L663" s="374"/>
      <c r="M663" s="374"/>
      <c r="N663" s="374"/>
      <c r="O663" s="374">
        <v>1</v>
      </c>
      <c r="P663" s="374">
        <v>3</v>
      </c>
      <c r="Q663" s="374">
        <v>2007</v>
      </c>
      <c r="R663" s="374">
        <v>20090320</v>
      </c>
      <c r="S663" s="374">
        <v>20090320</v>
      </c>
      <c r="T663" s="374" t="s">
        <v>301</v>
      </c>
      <c r="U663" s="374" t="s">
        <v>302</v>
      </c>
      <c r="V663" s="374" t="s">
        <v>290</v>
      </c>
      <c r="W663" s="374" t="s">
        <v>1198</v>
      </c>
      <c r="X663" s="374" t="s">
        <v>192</v>
      </c>
      <c r="Y663" s="374" t="s">
        <v>193</v>
      </c>
      <c r="Z663" s="374" t="s">
        <v>194</v>
      </c>
      <c r="AA663" s="374">
        <v>42.79</v>
      </c>
      <c r="AB663" s="374"/>
      <c r="AC663" s="374"/>
      <c r="AD663" s="374">
        <v>5000</v>
      </c>
      <c r="AE663" s="374">
        <v>68373</v>
      </c>
      <c r="AF663" s="374">
        <v>0</v>
      </c>
      <c r="AG663" s="374">
        <v>1835</v>
      </c>
      <c r="AH663" s="374">
        <v>5000</v>
      </c>
      <c r="AI663" s="374">
        <v>353</v>
      </c>
      <c r="AJ663" s="374"/>
      <c r="AK663" s="374"/>
      <c r="AL663" s="374"/>
      <c r="AM663" s="374">
        <v>5.0000000000000001E-3</v>
      </c>
      <c r="AN663" s="374"/>
      <c r="AO663" s="374">
        <v>1190</v>
      </c>
      <c r="AP663" s="374"/>
      <c r="AQ663" s="374"/>
      <c r="AR663" s="374" t="s">
        <v>293</v>
      </c>
      <c r="AS663" s="374" t="s">
        <v>304</v>
      </c>
      <c r="AT663" s="374" t="s">
        <v>293</v>
      </c>
      <c r="AU663" s="374" t="s">
        <v>231</v>
      </c>
      <c r="AV663" s="374" t="s">
        <v>294</v>
      </c>
      <c r="AW663" s="374" t="s">
        <v>305</v>
      </c>
      <c r="AX663" s="374" t="s">
        <v>195</v>
      </c>
    </row>
    <row r="664" spans="3:50" x14ac:dyDescent="0.3">
      <c r="C664" s="374" t="s">
        <v>188</v>
      </c>
      <c r="D664" s="374">
        <v>4.0999999999999996</v>
      </c>
      <c r="E664" s="374">
        <v>20150327</v>
      </c>
      <c r="F664" s="374" t="s">
        <v>225</v>
      </c>
      <c r="G664" s="374" t="s">
        <v>225</v>
      </c>
      <c r="H664" s="374">
        <v>4</v>
      </c>
      <c r="I664" s="374">
        <v>634385</v>
      </c>
      <c r="J664" s="374">
        <v>12</v>
      </c>
      <c r="K664" s="374"/>
      <c r="L664" s="374"/>
      <c r="M664" s="374"/>
      <c r="N664" s="374"/>
      <c r="O664" s="374">
        <v>1</v>
      </c>
      <c r="P664" s="374">
        <v>3</v>
      </c>
      <c r="Q664" s="374">
        <v>2008</v>
      </c>
      <c r="R664" s="374">
        <v>20090616</v>
      </c>
      <c r="S664" s="374">
        <v>20090616</v>
      </c>
      <c r="T664" s="374" t="s">
        <v>760</v>
      </c>
      <c r="U664" s="374" t="s">
        <v>761</v>
      </c>
      <c r="V664" s="374" t="s">
        <v>762</v>
      </c>
      <c r="W664" s="374"/>
      <c r="X664" s="374" t="s">
        <v>192</v>
      </c>
      <c r="Y664" s="374" t="s">
        <v>193</v>
      </c>
      <c r="Z664" s="374" t="s">
        <v>237</v>
      </c>
      <c r="AA664" s="374">
        <v>5.89</v>
      </c>
      <c r="AB664" s="374">
        <v>78</v>
      </c>
      <c r="AC664" s="374"/>
      <c r="AD664" s="374">
        <v>5000</v>
      </c>
      <c r="AE664" s="374">
        <v>89017</v>
      </c>
      <c r="AF664" s="374">
        <v>0</v>
      </c>
      <c r="AG664" s="374">
        <v>541</v>
      </c>
      <c r="AH664" s="374">
        <v>5000</v>
      </c>
      <c r="AI664" s="374">
        <v>541</v>
      </c>
      <c r="AJ664" s="374"/>
      <c r="AK664" s="374"/>
      <c r="AL664" s="374"/>
      <c r="AM664" s="374">
        <v>6.0000000000000001E-3</v>
      </c>
      <c r="AN664" s="374"/>
      <c r="AO664" s="374">
        <v>500</v>
      </c>
      <c r="AP664" s="374"/>
      <c r="AQ664" s="374"/>
      <c r="AR664" s="374" t="s">
        <v>780</v>
      </c>
      <c r="AS664" s="374" t="s">
        <v>781</v>
      </c>
      <c r="AT664" s="374" t="s">
        <v>780</v>
      </c>
      <c r="AU664" s="374" t="s">
        <v>231</v>
      </c>
      <c r="AV664" s="374" t="s">
        <v>545</v>
      </c>
      <c r="AW664" s="374" t="s">
        <v>558</v>
      </c>
      <c r="AX664" s="374" t="s">
        <v>195</v>
      </c>
    </row>
    <row r="665" spans="3:50" x14ac:dyDescent="0.3">
      <c r="C665" s="374" t="s">
        <v>188</v>
      </c>
      <c r="D665" s="374">
        <v>4.0999999999999996</v>
      </c>
      <c r="E665" s="374">
        <v>20150327</v>
      </c>
      <c r="F665" s="374" t="s">
        <v>225</v>
      </c>
      <c r="G665" s="374" t="s">
        <v>225</v>
      </c>
      <c r="H665" s="374">
        <v>4</v>
      </c>
      <c r="I665" s="374">
        <v>634388</v>
      </c>
      <c r="J665" s="374">
        <v>12</v>
      </c>
      <c r="K665" s="374"/>
      <c r="L665" s="374"/>
      <c r="M665" s="374"/>
      <c r="N665" s="374"/>
      <c r="O665" s="374">
        <v>1</v>
      </c>
      <c r="P665" s="374">
        <v>1</v>
      </c>
      <c r="Q665" s="374">
        <v>2007</v>
      </c>
      <c r="R665" s="374">
        <v>20090217</v>
      </c>
      <c r="S665" s="374">
        <v>20090323</v>
      </c>
      <c r="T665" s="374" t="s">
        <v>541</v>
      </c>
      <c r="U665" s="374" t="s">
        <v>906</v>
      </c>
      <c r="V665" s="374" t="s">
        <v>548</v>
      </c>
      <c r="W665" s="374" t="s">
        <v>1198</v>
      </c>
      <c r="X665" s="374" t="s">
        <v>192</v>
      </c>
      <c r="Y665" s="374" t="s">
        <v>551</v>
      </c>
      <c r="Z665" s="374" t="s">
        <v>237</v>
      </c>
      <c r="AA665" s="374">
        <v>50.39</v>
      </c>
      <c r="AB665" s="374">
        <v>164</v>
      </c>
      <c r="AC665" s="374"/>
      <c r="AD665" s="374">
        <v>5000</v>
      </c>
      <c r="AE665" s="374">
        <v>136444</v>
      </c>
      <c r="AF665" s="374">
        <v>0</v>
      </c>
      <c r="AG665" s="374">
        <v>8501</v>
      </c>
      <c r="AH665" s="374">
        <v>5000</v>
      </c>
      <c r="AI665" s="374">
        <v>8501</v>
      </c>
      <c r="AJ665" s="374"/>
      <c r="AK665" s="374"/>
      <c r="AL665" s="374"/>
      <c r="AM665" s="374">
        <v>5.5399999999999998E-2</v>
      </c>
      <c r="AN665" s="374"/>
      <c r="AO665" s="374">
        <v>1010</v>
      </c>
      <c r="AP665" s="374"/>
      <c r="AQ665" s="374" t="s">
        <v>2588</v>
      </c>
      <c r="AR665" s="374" t="s">
        <v>544</v>
      </c>
      <c r="AS665" s="374" t="s">
        <v>907</v>
      </c>
      <c r="AT665" s="374" t="s">
        <v>549</v>
      </c>
      <c r="AU665" s="374" t="s">
        <v>231</v>
      </c>
      <c r="AV665" s="374" t="s">
        <v>545</v>
      </c>
      <c r="AW665" s="374" t="s">
        <v>546</v>
      </c>
      <c r="AX665" s="374" t="s">
        <v>195</v>
      </c>
    </row>
    <row r="666" spans="3:50" x14ac:dyDescent="0.3">
      <c r="C666" s="374" t="s">
        <v>188</v>
      </c>
      <c r="D666" s="374">
        <v>4.0999999999999996</v>
      </c>
      <c r="E666" s="374">
        <v>20150327</v>
      </c>
      <c r="F666" s="374" t="s">
        <v>225</v>
      </c>
      <c r="G666" s="374" t="s">
        <v>225</v>
      </c>
      <c r="H666" s="374">
        <v>4</v>
      </c>
      <c r="I666" s="374">
        <v>634390</v>
      </c>
      <c r="J666" s="374">
        <v>12</v>
      </c>
      <c r="K666" s="374"/>
      <c r="L666" s="374"/>
      <c r="M666" s="374"/>
      <c r="N666" s="374"/>
      <c r="O666" s="374">
        <v>1</v>
      </c>
      <c r="P666" s="374">
        <v>2</v>
      </c>
      <c r="Q666" s="374">
        <v>2007</v>
      </c>
      <c r="R666" s="374">
        <v>20090415</v>
      </c>
      <c r="S666" s="374">
        <v>20090625</v>
      </c>
      <c r="T666" s="374" t="s">
        <v>896</v>
      </c>
      <c r="U666" s="374" t="s">
        <v>891</v>
      </c>
      <c r="V666" s="374" t="s">
        <v>892</v>
      </c>
      <c r="W666" s="374" t="s">
        <v>1198</v>
      </c>
      <c r="X666" s="374" t="s">
        <v>192</v>
      </c>
      <c r="Y666" s="374" t="s">
        <v>193</v>
      </c>
      <c r="Z666" s="374" t="s">
        <v>237</v>
      </c>
      <c r="AA666" s="374">
        <v>53.99</v>
      </c>
      <c r="AB666" s="374">
        <v>174</v>
      </c>
      <c r="AC666" s="374"/>
      <c r="AD666" s="374">
        <v>5000</v>
      </c>
      <c r="AE666" s="374">
        <v>173302</v>
      </c>
      <c r="AF666" s="374">
        <v>0</v>
      </c>
      <c r="AG666" s="374">
        <v>632</v>
      </c>
      <c r="AH666" s="374">
        <v>5000</v>
      </c>
      <c r="AI666" s="374">
        <v>1562</v>
      </c>
      <c r="AJ666" s="374"/>
      <c r="AK666" s="374"/>
      <c r="AL666" s="374"/>
      <c r="AM666" s="374">
        <v>8.8999999999999999E-3</v>
      </c>
      <c r="AN666" s="374"/>
      <c r="AO666" s="374">
        <v>1126</v>
      </c>
      <c r="AP666" s="374"/>
      <c r="AQ666" s="374" t="s">
        <v>2586</v>
      </c>
      <c r="AR666" s="374" t="s">
        <v>898</v>
      </c>
      <c r="AS666" s="374" t="s">
        <v>893</v>
      </c>
      <c r="AT666" s="374" t="s">
        <v>893</v>
      </c>
      <c r="AU666" s="374" t="s">
        <v>231</v>
      </c>
      <c r="AV666" s="374" t="s">
        <v>884</v>
      </c>
      <c r="AW666" s="374" t="s">
        <v>899</v>
      </c>
      <c r="AX666" s="374" t="s">
        <v>195</v>
      </c>
    </row>
    <row r="667" spans="3:50" x14ac:dyDescent="0.3">
      <c r="C667" s="374" t="s">
        <v>188</v>
      </c>
      <c r="D667" s="374">
        <v>4.0999999999999996</v>
      </c>
      <c r="E667" s="374">
        <v>20150327</v>
      </c>
      <c r="F667" s="374" t="s">
        <v>225</v>
      </c>
      <c r="G667" s="374" t="s">
        <v>225</v>
      </c>
      <c r="H667" s="374">
        <v>4</v>
      </c>
      <c r="I667" s="374">
        <v>634391</v>
      </c>
      <c r="J667" s="374">
        <v>12</v>
      </c>
      <c r="K667" s="374"/>
      <c r="L667" s="374"/>
      <c r="M667" s="374"/>
      <c r="N667" s="374"/>
      <c r="O667" s="374">
        <v>1</v>
      </c>
      <c r="P667" s="374">
        <v>3</v>
      </c>
      <c r="Q667" s="374">
        <v>2007</v>
      </c>
      <c r="R667" s="374">
        <v>20080612</v>
      </c>
      <c r="S667" s="374">
        <v>20080621</v>
      </c>
      <c r="T667" s="374" t="s">
        <v>881</v>
      </c>
      <c r="U667" s="374" t="s">
        <v>877</v>
      </c>
      <c r="V667" s="374" t="s">
        <v>878</v>
      </c>
      <c r="W667" s="374"/>
      <c r="X667" s="374" t="s">
        <v>192</v>
      </c>
      <c r="Y667" s="374" t="s">
        <v>193</v>
      </c>
      <c r="Z667" s="374"/>
      <c r="AA667" s="374">
        <v>10.54</v>
      </c>
      <c r="AB667" s="374">
        <v>101</v>
      </c>
      <c r="AC667" s="374"/>
      <c r="AD667" s="374">
        <v>5000</v>
      </c>
      <c r="AE667" s="374">
        <v>202568</v>
      </c>
      <c r="AF667" s="374"/>
      <c r="AG667" s="374"/>
      <c r="AH667" s="374">
        <v>5000</v>
      </c>
      <c r="AI667" s="374">
        <v>813</v>
      </c>
      <c r="AJ667" s="374"/>
      <c r="AK667" s="374"/>
      <c r="AL667" s="374"/>
      <c r="AM667" s="374">
        <v>4.0000000000000001E-3</v>
      </c>
      <c r="AN667" s="374"/>
      <c r="AO667" s="374"/>
      <c r="AP667" s="374"/>
      <c r="AQ667" s="374" t="s">
        <v>2589</v>
      </c>
      <c r="AR667" s="374" t="s">
        <v>883</v>
      </c>
      <c r="AS667" s="374" t="s">
        <v>879</v>
      </c>
      <c r="AT667" s="374" t="s">
        <v>880</v>
      </c>
      <c r="AU667" s="374" t="s">
        <v>231</v>
      </c>
      <c r="AV667" s="374" t="s">
        <v>884</v>
      </c>
      <c r="AW667" s="374" t="s">
        <v>885</v>
      </c>
      <c r="AX667" s="374" t="s">
        <v>195</v>
      </c>
    </row>
    <row r="668" spans="3:50" x14ac:dyDescent="0.3">
      <c r="C668" s="374" t="s">
        <v>188</v>
      </c>
      <c r="D668" s="374">
        <v>4.0999999999999996</v>
      </c>
      <c r="E668" s="374">
        <v>20150327</v>
      </c>
      <c r="F668" s="374" t="s">
        <v>225</v>
      </c>
      <c r="G668" s="374" t="s">
        <v>225</v>
      </c>
      <c r="H668" s="374">
        <v>4</v>
      </c>
      <c r="I668" s="374">
        <v>634395</v>
      </c>
      <c r="J668" s="374">
        <v>12</v>
      </c>
      <c r="K668" s="374"/>
      <c r="L668" s="374"/>
      <c r="M668" s="374"/>
      <c r="N668" s="374"/>
      <c r="O668" s="374">
        <v>1</v>
      </c>
      <c r="P668" s="374">
        <v>1</v>
      </c>
      <c r="Q668" s="374">
        <v>2008</v>
      </c>
      <c r="R668" s="374">
        <v>20090611</v>
      </c>
      <c r="S668" s="374">
        <v>20090611</v>
      </c>
      <c r="T668" s="374" t="s">
        <v>410</v>
      </c>
      <c r="U668" s="374" t="s">
        <v>404</v>
      </c>
      <c r="V668" s="374" t="s">
        <v>388</v>
      </c>
      <c r="W668" s="374"/>
      <c r="X668" s="374" t="s">
        <v>192</v>
      </c>
      <c r="Y668" s="374" t="s">
        <v>193</v>
      </c>
      <c r="Z668" s="374" t="s">
        <v>194</v>
      </c>
      <c r="AA668" s="374">
        <v>5.66</v>
      </c>
      <c r="AB668" s="374">
        <v>78</v>
      </c>
      <c r="AC668" s="374"/>
      <c r="AD668" s="374">
        <v>5000</v>
      </c>
      <c r="AE668" s="374">
        <v>253993</v>
      </c>
      <c r="AF668" s="374">
        <v>0</v>
      </c>
      <c r="AG668" s="374">
        <v>1024</v>
      </c>
      <c r="AH668" s="374">
        <v>5000</v>
      </c>
      <c r="AI668" s="374">
        <v>1024</v>
      </c>
      <c r="AJ668" s="374"/>
      <c r="AK668" s="374"/>
      <c r="AL668" s="374"/>
      <c r="AM668" s="374">
        <v>4.0000000000000001E-3</v>
      </c>
      <c r="AN668" s="374"/>
      <c r="AO668" s="374">
        <v>499</v>
      </c>
      <c r="AP668" s="374"/>
      <c r="AQ668" s="374"/>
      <c r="AR668" s="374" t="s">
        <v>411</v>
      </c>
      <c r="AS668" s="374" t="s">
        <v>406</v>
      </c>
      <c r="AT668" s="374" t="s">
        <v>390</v>
      </c>
      <c r="AU668" s="374" t="s">
        <v>231</v>
      </c>
      <c r="AV668" s="374" t="s">
        <v>392</v>
      </c>
      <c r="AW668" s="374" t="s">
        <v>396</v>
      </c>
      <c r="AX668" s="374" t="s">
        <v>195</v>
      </c>
    </row>
    <row r="669" spans="3:50" x14ac:dyDescent="0.3">
      <c r="C669" s="374" t="s">
        <v>188</v>
      </c>
      <c r="D669" s="374">
        <v>4.0999999999999996</v>
      </c>
      <c r="E669" s="374">
        <v>20150327</v>
      </c>
      <c r="F669" s="374" t="s">
        <v>225</v>
      </c>
      <c r="G669" s="374" t="s">
        <v>452</v>
      </c>
      <c r="H669" s="374">
        <v>4</v>
      </c>
      <c r="I669" s="374">
        <v>634583</v>
      </c>
      <c r="J669" s="374">
        <v>12</v>
      </c>
      <c r="K669" s="374"/>
      <c r="L669" s="374"/>
      <c r="M669" s="374"/>
      <c r="N669" s="374"/>
      <c r="O669" s="374">
        <v>1</v>
      </c>
      <c r="P669" s="374">
        <v>3</v>
      </c>
      <c r="Q669" s="374">
        <v>2007</v>
      </c>
      <c r="R669" s="374">
        <v>20080601</v>
      </c>
      <c r="S669" s="374">
        <v>20080613</v>
      </c>
      <c r="T669" s="374" t="s">
        <v>680</v>
      </c>
      <c r="U669" s="374" t="s">
        <v>681</v>
      </c>
      <c r="V669" s="374" t="s">
        <v>349</v>
      </c>
      <c r="W669" s="374"/>
      <c r="X669" s="374" t="s">
        <v>192</v>
      </c>
      <c r="Y669" s="374" t="s">
        <v>193</v>
      </c>
      <c r="Z669" s="374"/>
      <c r="AA669" s="374">
        <v>5.66</v>
      </c>
      <c r="AB669" s="374">
        <v>91</v>
      </c>
      <c r="AC669" s="374"/>
      <c r="AD669" s="374">
        <v>5000</v>
      </c>
      <c r="AE669" s="374">
        <v>103264</v>
      </c>
      <c r="AF669" s="374"/>
      <c r="AG669" s="374"/>
      <c r="AH669" s="374">
        <v>5000</v>
      </c>
      <c r="AI669" s="374">
        <v>1134</v>
      </c>
      <c r="AJ669" s="374"/>
      <c r="AK669" s="374"/>
      <c r="AL669" s="374"/>
      <c r="AM669" s="374">
        <v>1.09E-2</v>
      </c>
      <c r="AN669" s="374"/>
      <c r="AO669" s="374"/>
      <c r="AP669" s="374"/>
      <c r="AQ669" s="374"/>
      <c r="AR669" s="374" t="s">
        <v>682</v>
      </c>
      <c r="AS669" s="374" t="s">
        <v>683</v>
      </c>
      <c r="AT669" s="374" t="s">
        <v>352</v>
      </c>
      <c r="AU669" s="374" t="s">
        <v>231</v>
      </c>
      <c r="AV669" s="374" t="s">
        <v>353</v>
      </c>
      <c r="AW669" s="374" t="s">
        <v>684</v>
      </c>
      <c r="AX669" s="374" t="s">
        <v>195</v>
      </c>
    </row>
    <row r="670" spans="3:50" x14ac:dyDescent="0.3">
      <c r="C670" s="374" t="s">
        <v>188</v>
      </c>
      <c r="D670" s="374">
        <v>4.0999999999999996</v>
      </c>
      <c r="E670" s="374">
        <v>20150327</v>
      </c>
      <c r="F670" s="374" t="s">
        <v>225</v>
      </c>
      <c r="G670" s="374" t="s">
        <v>225</v>
      </c>
      <c r="H670" s="374">
        <v>4</v>
      </c>
      <c r="I670" s="374">
        <v>634671</v>
      </c>
      <c r="J670" s="374">
        <v>12</v>
      </c>
      <c r="K670" s="374"/>
      <c r="L670" s="374"/>
      <c r="M670" s="374"/>
      <c r="N670" s="374"/>
      <c r="O670" s="374">
        <v>1</v>
      </c>
      <c r="P670" s="374">
        <v>3</v>
      </c>
      <c r="Q670" s="374">
        <v>2007</v>
      </c>
      <c r="R670" s="374">
        <v>20080528</v>
      </c>
      <c r="S670" s="374">
        <v>20080528</v>
      </c>
      <c r="T670" s="374" t="s">
        <v>980</v>
      </c>
      <c r="U670" s="374" t="s">
        <v>974</v>
      </c>
      <c r="V670" s="374" t="s">
        <v>975</v>
      </c>
      <c r="W670" s="374"/>
      <c r="X670" s="374" t="s">
        <v>192</v>
      </c>
      <c r="Y670" s="374" t="s">
        <v>258</v>
      </c>
      <c r="Z670" s="374"/>
      <c r="AA670" s="374">
        <v>7.67</v>
      </c>
      <c r="AB670" s="374">
        <v>85</v>
      </c>
      <c r="AC670" s="374"/>
      <c r="AD670" s="374">
        <v>5000</v>
      </c>
      <c r="AE670" s="374">
        <v>195095</v>
      </c>
      <c r="AF670" s="374">
        <v>0</v>
      </c>
      <c r="AG670" s="374">
        <v>2129</v>
      </c>
      <c r="AH670" s="374">
        <v>5000</v>
      </c>
      <c r="AI670" s="374">
        <v>2757</v>
      </c>
      <c r="AJ670" s="374">
        <v>0</v>
      </c>
      <c r="AK670" s="374">
        <v>532</v>
      </c>
      <c r="AL670" s="374"/>
      <c r="AM670" s="374">
        <v>1.3899999999999999E-2</v>
      </c>
      <c r="AN670" s="374"/>
      <c r="AO670" s="374"/>
      <c r="AP670" s="374"/>
      <c r="AQ670" s="374"/>
      <c r="AR670" s="374" t="s">
        <v>981</v>
      </c>
      <c r="AS670" s="374" t="s">
        <v>977</v>
      </c>
      <c r="AT670" s="374" t="s">
        <v>976</v>
      </c>
      <c r="AU670" s="374" t="s">
        <v>231</v>
      </c>
      <c r="AV670" s="374" t="s">
        <v>978</v>
      </c>
      <c r="AW670" s="374" t="s">
        <v>982</v>
      </c>
      <c r="AX670" s="374" t="s">
        <v>195</v>
      </c>
    </row>
    <row r="671" spans="3:50" x14ac:dyDescent="0.3">
      <c r="C671" s="374" t="s">
        <v>188</v>
      </c>
      <c r="D671" s="374">
        <v>4.0999999999999996</v>
      </c>
      <c r="E671" s="374">
        <v>20150327</v>
      </c>
      <c r="F671" s="374" t="s">
        <v>225</v>
      </c>
      <c r="G671" s="374" t="s">
        <v>225</v>
      </c>
      <c r="H671" s="374">
        <v>4</v>
      </c>
      <c r="I671" s="374">
        <v>634672</v>
      </c>
      <c r="J671" s="374">
        <v>12</v>
      </c>
      <c r="K671" s="374"/>
      <c r="L671" s="374"/>
      <c r="M671" s="374"/>
      <c r="N671" s="374"/>
      <c r="O671" s="374">
        <v>1</v>
      </c>
      <c r="P671" s="374">
        <v>3</v>
      </c>
      <c r="Q671" s="374">
        <v>2007</v>
      </c>
      <c r="R671" s="374">
        <v>20080602</v>
      </c>
      <c r="S671" s="374">
        <v>20080602</v>
      </c>
      <c r="T671" s="374" t="s">
        <v>973</v>
      </c>
      <c r="U671" s="374" t="s">
        <v>974</v>
      </c>
      <c r="V671" s="374" t="s">
        <v>975</v>
      </c>
      <c r="W671" s="374"/>
      <c r="X671" s="374" t="s">
        <v>192</v>
      </c>
      <c r="Y671" s="374" t="s">
        <v>193</v>
      </c>
      <c r="Z671" s="374"/>
      <c r="AA671" s="374">
        <v>9.31</v>
      </c>
      <c r="AB671" s="374">
        <v>92</v>
      </c>
      <c r="AC671" s="374"/>
      <c r="AD671" s="374">
        <v>5000</v>
      </c>
      <c r="AE671" s="374">
        <v>194762</v>
      </c>
      <c r="AF671" s="374">
        <v>0</v>
      </c>
      <c r="AG671" s="374">
        <v>3606</v>
      </c>
      <c r="AH671" s="374">
        <v>5000</v>
      </c>
      <c r="AI671" s="374">
        <v>2232</v>
      </c>
      <c r="AJ671" s="374">
        <v>0</v>
      </c>
      <c r="AK671" s="374">
        <v>133</v>
      </c>
      <c r="AL671" s="374"/>
      <c r="AM671" s="374">
        <v>1.1299999999999999E-2</v>
      </c>
      <c r="AN671" s="374"/>
      <c r="AO671" s="374"/>
      <c r="AP671" s="374"/>
      <c r="AQ671" s="374"/>
      <c r="AR671" s="374" t="s">
        <v>976</v>
      </c>
      <c r="AS671" s="374" t="s">
        <v>977</v>
      </c>
      <c r="AT671" s="374" t="s">
        <v>976</v>
      </c>
      <c r="AU671" s="374" t="s">
        <v>231</v>
      </c>
      <c r="AV671" s="374" t="s">
        <v>978</v>
      </c>
      <c r="AW671" s="374" t="s">
        <v>979</v>
      </c>
      <c r="AX671" s="374" t="s">
        <v>195</v>
      </c>
    </row>
    <row r="672" spans="3:50" x14ac:dyDescent="0.3">
      <c r="C672" s="374" t="s">
        <v>188</v>
      </c>
      <c r="D672" s="374">
        <v>4.0999999999999996</v>
      </c>
      <c r="E672" s="374">
        <v>20150327</v>
      </c>
      <c r="F672" s="374" t="s">
        <v>225</v>
      </c>
      <c r="G672" s="374" t="s">
        <v>225</v>
      </c>
      <c r="H672" s="374">
        <v>4</v>
      </c>
      <c r="I672" s="374">
        <v>634680</v>
      </c>
      <c r="J672" s="374">
        <v>13</v>
      </c>
      <c r="K672" s="374"/>
      <c r="L672" s="374"/>
      <c r="M672" s="374"/>
      <c r="N672" s="374"/>
      <c r="O672" s="374">
        <v>1</v>
      </c>
      <c r="P672" s="374">
        <v>3</v>
      </c>
      <c r="Q672" s="374">
        <v>2007</v>
      </c>
      <c r="R672" s="374">
        <v>20090406</v>
      </c>
      <c r="S672" s="374">
        <v>20090406</v>
      </c>
      <c r="T672" s="374" t="s">
        <v>983</v>
      </c>
      <c r="U672" s="374" t="s">
        <v>974</v>
      </c>
      <c r="V672" s="374" t="s">
        <v>984</v>
      </c>
      <c r="W672" s="374" t="s">
        <v>1198</v>
      </c>
      <c r="X672" s="374" t="s">
        <v>192</v>
      </c>
      <c r="Y672" s="374" t="s">
        <v>193</v>
      </c>
      <c r="Z672" s="374" t="s">
        <v>194</v>
      </c>
      <c r="AA672" s="374">
        <v>49.3</v>
      </c>
      <c r="AB672" s="374">
        <v>164</v>
      </c>
      <c r="AC672" s="374"/>
      <c r="AD672" s="374">
        <v>5205</v>
      </c>
      <c r="AE672" s="374">
        <v>220723</v>
      </c>
      <c r="AF672" s="374">
        <v>0</v>
      </c>
      <c r="AG672" s="374">
        <v>424</v>
      </c>
      <c r="AH672" s="374">
        <v>5205</v>
      </c>
      <c r="AI672" s="374">
        <v>204331</v>
      </c>
      <c r="AJ672" s="374"/>
      <c r="AK672" s="374"/>
      <c r="AL672" s="374"/>
      <c r="AM672" s="374"/>
      <c r="AN672" s="374"/>
      <c r="AO672" s="374">
        <v>3000</v>
      </c>
      <c r="AP672" s="374"/>
      <c r="AQ672" s="374"/>
      <c r="AR672" s="374" t="s">
        <v>985</v>
      </c>
      <c r="AS672" s="374" t="s">
        <v>977</v>
      </c>
      <c r="AT672" s="374" t="s">
        <v>977</v>
      </c>
      <c r="AU672" s="374" t="s">
        <v>231</v>
      </c>
      <c r="AV672" s="374" t="s">
        <v>978</v>
      </c>
      <c r="AW672" s="374" t="s">
        <v>979</v>
      </c>
      <c r="AX672" s="374" t="s">
        <v>195</v>
      </c>
    </row>
    <row r="673" spans="3:50" x14ac:dyDescent="0.3">
      <c r="C673" s="374" t="s">
        <v>188</v>
      </c>
      <c r="D673" s="374">
        <v>4.0999999999999996</v>
      </c>
      <c r="E673" s="374">
        <v>20150327</v>
      </c>
      <c r="F673" s="374" t="s">
        <v>225</v>
      </c>
      <c r="G673" s="374" t="s">
        <v>225</v>
      </c>
      <c r="H673" s="374">
        <v>4</v>
      </c>
      <c r="I673" s="374">
        <v>634769</v>
      </c>
      <c r="J673" s="374">
        <v>12</v>
      </c>
      <c r="K673" s="374"/>
      <c r="L673" s="374"/>
      <c r="M673" s="374" t="s">
        <v>250</v>
      </c>
      <c r="N673" s="374">
        <v>4201000000196</v>
      </c>
      <c r="O673" s="374">
        <v>1</v>
      </c>
      <c r="P673" s="374">
        <v>1</v>
      </c>
      <c r="Q673" s="374">
        <v>2008</v>
      </c>
      <c r="R673" s="374">
        <v>20100414</v>
      </c>
      <c r="S673" s="374">
        <v>20100416</v>
      </c>
      <c r="T673" s="374" t="s">
        <v>410</v>
      </c>
      <c r="U673" s="374" t="s">
        <v>404</v>
      </c>
      <c r="V673" s="374" t="s">
        <v>388</v>
      </c>
      <c r="W673" s="374" t="s">
        <v>1198</v>
      </c>
      <c r="X673" s="374" t="s">
        <v>192</v>
      </c>
      <c r="Y673" s="374" t="s">
        <v>279</v>
      </c>
      <c r="Z673" s="374" t="s">
        <v>237</v>
      </c>
      <c r="AA673" s="374">
        <v>45.35</v>
      </c>
      <c r="AB673" s="374">
        <v>168</v>
      </c>
      <c r="AC673" s="374"/>
      <c r="AD673" s="374">
        <v>5000</v>
      </c>
      <c r="AE673" s="374">
        <v>76752</v>
      </c>
      <c r="AF673" s="374">
        <v>0</v>
      </c>
      <c r="AG673" s="374">
        <v>308</v>
      </c>
      <c r="AH673" s="374"/>
      <c r="AI673" s="374"/>
      <c r="AJ673" s="374"/>
      <c r="AK673" s="374"/>
      <c r="AL673" s="374"/>
      <c r="AM673" s="374"/>
      <c r="AN673" s="374"/>
      <c r="AO673" s="374">
        <v>500</v>
      </c>
      <c r="AP673" s="374"/>
      <c r="AQ673" s="374"/>
      <c r="AR673" s="374" t="s">
        <v>411</v>
      </c>
      <c r="AS673" s="374" t="s">
        <v>406</v>
      </c>
      <c r="AT673" s="374" t="s">
        <v>390</v>
      </c>
      <c r="AU673" s="374" t="s">
        <v>231</v>
      </c>
      <c r="AV673" s="374" t="s">
        <v>392</v>
      </c>
      <c r="AW673" s="374" t="s">
        <v>396</v>
      </c>
      <c r="AX673" s="374" t="s">
        <v>195</v>
      </c>
    </row>
    <row r="674" spans="3:50" x14ac:dyDescent="0.3">
      <c r="C674" s="374" t="s">
        <v>188</v>
      </c>
      <c r="D674" s="374">
        <v>4.0999999999999996</v>
      </c>
      <c r="E674" s="374">
        <v>20150327</v>
      </c>
      <c r="F674" s="374" t="s">
        <v>225</v>
      </c>
      <c r="G674" s="374" t="s">
        <v>225</v>
      </c>
      <c r="H674" s="374">
        <v>4</v>
      </c>
      <c r="I674" s="374">
        <v>634774</v>
      </c>
      <c r="J674" s="374">
        <v>12</v>
      </c>
      <c r="K674" s="374"/>
      <c r="L674" s="374"/>
      <c r="M674" s="374"/>
      <c r="N674" s="374"/>
      <c r="O674" s="374">
        <v>1</v>
      </c>
      <c r="P674" s="374">
        <v>3</v>
      </c>
      <c r="Q674" s="374">
        <v>2008</v>
      </c>
      <c r="R674" s="374">
        <v>20090704</v>
      </c>
      <c r="S674" s="374">
        <v>20090704</v>
      </c>
      <c r="T674" s="374" t="s">
        <v>902</v>
      </c>
      <c r="U674" s="374" t="s">
        <v>903</v>
      </c>
      <c r="V674" s="374" t="s">
        <v>765</v>
      </c>
      <c r="W674" s="374"/>
      <c r="X674" s="374" t="s">
        <v>192</v>
      </c>
      <c r="Y674" s="374" t="s">
        <v>193</v>
      </c>
      <c r="Z674" s="374" t="s">
        <v>194</v>
      </c>
      <c r="AA674" s="374">
        <v>5.74</v>
      </c>
      <c r="AB674" s="374"/>
      <c r="AC674" s="374"/>
      <c r="AD674" s="374">
        <v>5000</v>
      </c>
      <c r="AE674" s="374">
        <v>90052</v>
      </c>
      <c r="AF674" s="374">
        <v>0</v>
      </c>
      <c r="AG674" s="374">
        <v>473</v>
      </c>
      <c r="AH674" s="374">
        <v>5000</v>
      </c>
      <c r="AI674" s="374">
        <v>473</v>
      </c>
      <c r="AJ674" s="374"/>
      <c r="AK674" s="374"/>
      <c r="AL674" s="374"/>
      <c r="AM674" s="374">
        <v>5.1999999999999998E-3</v>
      </c>
      <c r="AN674" s="374"/>
      <c r="AO674" s="374">
        <v>382</v>
      </c>
      <c r="AP674" s="374"/>
      <c r="AQ674" s="374"/>
      <c r="AR674" s="374" t="s">
        <v>904</v>
      </c>
      <c r="AS674" s="374" t="s">
        <v>905</v>
      </c>
      <c r="AT674" s="374" t="s">
        <v>766</v>
      </c>
      <c r="AU674" s="374" t="s">
        <v>231</v>
      </c>
      <c r="AV674" s="374" t="s">
        <v>545</v>
      </c>
      <c r="AW674" s="374" t="s">
        <v>546</v>
      </c>
      <c r="AX674" s="374" t="s">
        <v>195</v>
      </c>
    </row>
    <row r="675" spans="3:50" x14ac:dyDescent="0.3">
      <c r="C675" s="374" t="s">
        <v>188</v>
      </c>
      <c r="D675" s="374">
        <v>4.0999999999999996</v>
      </c>
      <c r="E675" s="374">
        <v>20150327</v>
      </c>
      <c r="F675" s="374" t="s">
        <v>225</v>
      </c>
      <c r="G675" s="374" t="s">
        <v>225</v>
      </c>
      <c r="H675" s="374">
        <v>4</v>
      </c>
      <c r="I675" s="374">
        <v>634775</v>
      </c>
      <c r="J675" s="374">
        <v>12</v>
      </c>
      <c r="K675" s="374"/>
      <c r="L675" s="374"/>
      <c r="M675" s="374"/>
      <c r="N675" s="374"/>
      <c r="O675" s="374">
        <v>1</v>
      </c>
      <c r="P675" s="374">
        <v>3</v>
      </c>
      <c r="Q675" s="374">
        <v>2008</v>
      </c>
      <c r="R675" s="374">
        <v>20090708</v>
      </c>
      <c r="S675" s="374">
        <v>20090708</v>
      </c>
      <c r="T675" s="374" t="s">
        <v>763</v>
      </c>
      <c r="U675" s="374" t="s">
        <v>764</v>
      </c>
      <c r="V675" s="374" t="s">
        <v>765</v>
      </c>
      <c r="W675" s="374"/>
      <c r="X675" s="374" t="s">
        <v>192</v>
      </c>
      <c r="Y675" s="374" t="s">
        <v>193</v>
      </c>
      <c r="Z675" s="374" t="s">
        <v>194</v>
      </c>
      <c r="AA675" s="374">
        <v>6.11</v>
      </c>
      <c r="AB675" s="374">
        <v>81</v>
      </c>
      <c r="AC675" s="374"/>
      <c r="AD675" s="374">
        <v>5000</v>
      </c>
      <c r="AE675" s="374">
        <v>90574</v>
      </c>
      <c r="AF675" s="374">
        <v>0</v>
      </c>
      <c r="AG675" s="374">
        <v>506</v>
      </c>
      <c r="AH675" s="374">
        <v>5000</v>
      </c>
      <c r="AI675" s="374">
        <v>901</v>
      </c>
      <c r="AJ675" s="374"/>
      <c r="AK675" s="374"/>
      <c r="AL675" s="374"/>
      <c r="AM675" s="374">
        <v>9.7999999999999997E-3</v>
      </c>
      <c r="AN675" s="374"/>
      <c r="AO675" s="374">
        <v>407</v>
      </c>
      <c r="AP675" s="374"/>
      <c r="AQ675" s="374"/>
      <c r="AR675" s="374" t="s">
        <v>766</v>
      </c>
      <c r="AS675" s="374" t="s">
        <v>767</v>
      </c>
      <c r="AT675" s="374" t="s">
        <v>766</v>
      </c>
      <c r="AU675" s="374" t="s">
        <v>231</v>
      </c>
      <c r="AV675" s="374" t="s">
        <v>545</v>
      </c>
      <c r="AW675" s="374" t="s">
        <v>546</v>
      </c>
      <c r="AX675" s="374" t="s">
        <v>195</v>
      </c>
    </row>
    <row r="676" spans="3:50" x14ac:dyDescent="0.3">
      <c r="C676" s="374" t="s">
        <v>188</v>
      </c>
      <c r="D676" s="374">
        <v>4.0999999999999996</v>
      </c>
      <c r="E676" s="374">
        <v>20150327</v>
      </c>
      <c r="F676" s="374" t="s">
        <v>225</v>
      </c>
      <c r="G676" s="374" t="s">
        <v>225</v>
      </c>
      <c r="H676" s="374">
        <v>4</v>
      </c>
      <c r="I676" s="374">
        <v>634776</v>
      </c>
      <c r="J676" s="374">
        <v>12</v>
      </c>
      <c r="K676" s="374"/>
      <c r="L676" s="374"/>
      <c r="M676" s="374"/>
      <c r="N676" s="374"/>
      <c r="O676" s="374">
        <v>1</v>
      </c>
      <c r="P676" s="374">
        <v>1</v>
      </c>
      <c r="Q676" s="374">
        <v>2008</v>
      </c>
      <c r="R676" s="374">
        <v>20100329</v>
      </c>
      <c r="S676" s="374">
        <v>20100405</v>
      </c>
      <c r="T676" s="374" t="s">
        <v>559</v>
      </c>
      <c r="U676" s="374" t="s">
        <v>768</v>
      </c>
      <c r="V676" s="374" t="s">
        <v>560</v>
      </c>
      <c r="W676" s="374" t="s">
        <v>1198</v>
      </c>
      <c r="X676" s="374" t="s">
        <v>192</v>
      </c>
      <c r="Y676" s="374" t="s">
        <v>193</v>
      </c>
      <c r="Z676" s="374" t="s">
        <v>237</v>
      </c>
      <c r="AA676" s="374">
        <v>119.36</v>
      </c>
      <c r="AB676" s="374">
        <v>211</v>
      </c>
      <c r="AC676" s="374"/>
      <c r="AD676" s="374">
        <v>5000</v>
      </c>
      <c r="AE676" s="374">
        <v>94965</v>
      </c>
      <c r="AF676" s="374"/>
      <c r="AG676" s="374"/>
      <c r="AH676" s="374"/>
      <c r="AI676" s="374"/>
      <c r="AJ676" s="374"/>
      <c r="AK676" s="374"/>
      <c r="AL676" s="374"/>
      <c r="AM676" s="374"/>
      <c r="AN676" s="374"/>
      <c r="AO676" s="374">
        <v>2656</v>
      </c>
      <c r="AP676" s="374"/>
      <c r="AQ676" s="374"/>
      <c r="AR676" s="374" t="s">
        <v>561</v>
      </c>
      <c r="AS676" s="374" t="s">
        <v>769</v>
      </c>
      <c r="AT676" s="374" t="s">
        <v>561</v>
      </c>
      <c r="AU676" s="374" t="s">
        <v>231</v>
      </c>
      <c r="AV676" s="374" t="s">
        <v>545</v>
      </c>
      <c r="AW676" s="374" t="s">
        <v>557</v>
      </c>
      <c r="AX676" s="374" t="s">
        <v>195</v>
      </c>
    </row>
    <row r="677" spans="3:50" x14ac:dyDescent="0.3">
      <c r="C677" s="374" t="s">
        <v>188</v>
      </c>
      <c r="D677" s="374">
        <v>4.0999999999999996</v>
      </c>
      <c r="E677" s="374">
        <v>20150327</v>
      </c>
      <c r="F677" s="374" t="s">
        <v>225</v>
      </c>
      <c r="G677" s="374" t="s">
        <v>225</v>
      </c>
      <c r="H677" s="374">
        <v>4</v>
      </c>
      <c r="I677" s="374">
        <v>634780</v>
      </c>
      <c r="J677" s="374">
        <v>12</v>
      </c>
      <c r="K677" s="374"/>
      <c r="L677" s="374"/>
      <c r="M677" s="374"/>
      <c r="N677" s="374"/>
      <c r="O677" s="374">
        <v>1</v>
      </c>
      <c r="P677" s="374">
        <v>3</v>
      </c>
      <c r="Q677" s="374">
        <v>2008</v>
      </c>
      <c r="R677" s="374">
        <v>20100415</v>
      </c>
      <c r="S677" s="374">
        <v>20100423</v>
      </c>
      <c r="T677" s="374" t="s">
        <v>1588</v>
      </c>
      <c r="U677" s="374" t="s">
        <v>344</v>
      </c>
      <c r="V677" s="374" t="s">
        <v>253</v>
      </c>
      <c r="W677" s="374" t="s">
        <v>1198</v>
      </c>
      <c r="X677" s="374" t="s">
        <v>192</v>
      </c>
      <c r="Y677" s="374" t="s">
        <v>193</v>
      </c>
      <c r="Z677" s="374" t="s">
        <v>237</v>
      </c>
      <c r="AA677" s="374">
        <v>45.35</v>
      </c>
      <c r="AB677" s="374">
        <v>162</v>
      </c>
      <c r="AC677" s="374"/>
      <c r="AD677" s="374">
        <v>5000</v>
      </c>
      <c r="AE677" s="374">
        <v>100169</v>
      </c>
      <c r="AF677" s="374">
        <v>0</v>
      </c>
      <c r="AG677" s="374">
        <v>538</v>
      </c>
      <c r="AH677" s="374">
        <v>5000</v>
      </c>
      <c r="AI677" s="374">
        <v>710</v>
      </c>
      <c r="AJ677" s="374"/>
      <c r="AK677" s="374"/>
      <c r="AL677" s="374"/>
      <c r="AM677" s="374">
        <v>7.0000000000000001E-3</v>
      </c>
      <c r="AN677" s="374"/>
      <c r="AO677" s="374">
        <v>571</v>
      </c>
      <c r="AP677" s="374"/>
      <c r="AQ677" s="374"/>
      <c r="AR677" s="374" t="s">
        <v>1589</v>
      </c>
      <c r="AS677" s="374" t="s">
        <v>346</v>
      </c>
      <c r="AT677" s="374" t="s">
        <v>255</v>
      </c>
      <c r="AU677" s="374" t="s">
        <v>231</v>
      </c>
      <c r="AV677" s="374" t="s">
        <v>232</v>
      </c>
      <c r="AW677" s="374" t="s">
        <v>257</v>
      </c>
      <c r="AX677" s="374" t="s">
        <v>195</v>
      </c>
    </row>
    <row r="678" spans="3:50" x14ac:dyDescent="0.3">
      <c r="C678" s="374" t="s">
        <v>188</v>
      </c>
      <c r="D678" s="374">
        <v>4.0999999999999996</v>
      </c>
      <c r="E678" s="374">
        <v>20150327</v>
      </c>
      <c r="F678" s="374" t="s">
        <v>225</v>
      </c>
      <c r="G678" s="374" t="s">
        <v>225</v>
      </c>
      <c r="H678" s="374">
        <v>4</v>
      </c>
      <c r="I678" s="374">
        <v>634781</v>
      </c>
      <c r="J678" s="374">
        <v>12</v>
      </c>
      <c r="K678" s="374"/>
      <c r="L678" s="374"/>
      <c r="M678" s="374"/>
      <c r="N678" s="374"/>
      <c r="O678" s="374">
        <v>1</v>
      </c>
      <c r="P678" s="374">
        <v>3</v>
      </c>
      <c r="Q678" s="374">
        <v>2008</v>
      </c>
      <c r="R678" s="374">
        <v>20100414</v>
      </c>
      <c r="S678" s="374">
        <v>20100414</v>
      </c>
      <c r="T678" s="374" t="s">
        <v>494</v>
      </c>
      <c r="U678" s="374" t="s">
        <v>495</v>
      </c>
      <c r="V678" s="374" t="s">
        <v>496</v>
      </c>
      <c r="W678" s="374" t="s">
        <v>1198</v>
      </c>
      <c r="X678" s="374" t="s">
        <v>192</v>
      </c>
      <c r="Y678" s="374" t="s">
        <v>193</v>
      </c>
      <c r="Z678" s="374" t="s">
        <v>194</v>
      </c>
      <c r="AA678" s="374">
        <v>85.58</v>
      </c>
      <c r="AB678" s="374">
        <v>201</v>
      </c>
      <c r="AC678" s="374"/>
      <c r="AD678" s="374">
        <v>5000</v>
      </c>
      <c r="AE678" s="374">
        <v>94752</v>
      </c>
      <c r="AF678" s="374"/>
      <c r="AG678" s="374"/>
      <c r="AH678" s="374">
        <v>5000</v>
      </c>
      <c r="AI678" s="374">
        <v>190</v>
      </c>
      <c r="AJ678" s="374"/>
      <c r="AK678" s="374"/>
      <c r="AL678" s="374"/>
      <c r="AM678" s="374">
        <v>2E-3</v>
      </c>
      <c r="AN678" s="374"/>
      <c r="AO678" s="374">
        <v>500</v>
      </c>
      <c r="AP678" s="374"/>
      <c r="AQ678" s="374"/>
      <c r="AR678" s="374" t="s">
        <v>498</v>
      </c>
      <c r="AS678" s="374" t="s">
        <v>499</v>
      </c>
      <c r="AT678" s="374" t="s">
        <v>498</v>
      </c>
      <c r="AU678" s="374" t="s">
        <v>231</v>
      </c>
      <c r="AV678" s="374" t="s">
        <v>500</v>
      </c>
      <c r="AW678" s="374" t="s">
        <v>501</v>
      </c>
      <c r="AX678" s="374" t="s">
        <v>195</v>
      </c>
    </row>
    <row r="679" spans="3:50" x14ac:dyDescent="0.3">
      <c r="C679" s="374" t="s">
        <v>188</v>
      </c>
      <c r="D679" s="374">
        <v>4.0999999999999996</v>
      </c>
      <c r="E679" s="374">
        <v>20150327</v>
      </c>
      <c r="F679" s="374" t="s">
        <v>225</v>
      </c>
      <c r="G679" s="374" t="s">
        <v>225</v>
      </c>
      <c r="H679" s="374">
        <v>4</v>
      </c>
      <c r="I679" s="374">
        <v>634782</v>
      </c>
      <c r="J679" s="374">
        <v>12</v>
      </c>
      <c r="K679" s="374"/>
      <c r="L679" s="374"/>
      <c r="M679" s="374"/>
      <c r="N679" s="374"/>
      <c r="O679" s="374">
        <v>1</v>
      </c>
      <c r="P679" s="374">
        <v>2</v>
      </c>
      <c r="Q679" s="374">
        <v>2008</v>
      </c>
      <c r="R679" s="374">
        <v>20100401</v>
      </c>
      <c r="S679" s="374">
        <v>20100411</v>
      </c>
      <c r="T679" s="374" t="s">
        <v>429</v>
      </c>
      <c r="U679" s="374" t="s">
        <v>430</v>
      </c>
      <c r="V679" s="374" t="s">
        <v>422</v>
      </c>
      <c r="W679" s="374" t="s">
        <v>1198</v>
      </c>
      <c r="X679" s="374" t="s">
        <v>192</v>
      </c>
      <c r="Y679" s="374" t="s">
        <v>279</v>
      </c>
      <c r="Z679" s="374" t="s">
        <v>962</v>
      </c>
      <c r="AA679" s="374">
        <v>54.64</v>
      </c>
      <c r="AB679" s="374">
        <v>173</v>
      </c>
      <c r="AC679" s="374"/>
      <c r="AD679" s="374">
        <v>5000</v>
      </c>
      <c r="AE679" s="374">
        <v>77925</v>
      </c>
      <c r="AF679" s="374">
        <v>0</v>
      </c>
      <c r="AG679" s="374">
        <v>779</v>
      </c>
      <c r="AH679" s="374"/>
      <c r="AI679" s="374"/>
      <c r="AJ679" s="374"/>
      <c r="AK679" s="374"/>
      <c r="AL679" s="374"/>
      <c r="AM679" s="374"/>
      <c r="AN679" s="374"/>
      <c r="AO679" s="374">
        <v>501</v>
      </c>
      <c r="AP679" s="374"/>
      <c r="AQ679" s="374"/>
      <c r="AR679" s="374" t="s">
        <v>431</v>
      </c>
      <c r="AS679" s="374" t="s">
        <v>432</v>
      </c>
      <c r="AT679" s="374" t="s">
        <v>426</v>
      </c>
      <c r="AU679" s="374" t="s">
        <v>231</v>
      </c>
      <c r="AV679" s="374" t="s">
        <v>427</v>
      </c>
      <c r="AW679" s="374" t="s">
        <v>428</v>
      </c>
      <c r="AX679" s="374" t="s">
        <v>195</v>
      </c>
    </row>
    <row r="680" spans="3:50" x14ac:dyDescent="0.3">
      <c r="C680" s="374" t="s">
        <v>188</v>
      </c>
      <c r="D680" s="374">
        <v>4.0999999999999996</v>
      </c>
      <c r="E680" s="374">
        <v>20150327</v>
      </c>
      <c r="F680" s="374" t="s">
        <v>225</v>
      </c>
      <c r="G680" s="374" t="s">
        <v>225</v>
      </c>
      <c r="H680" s="374">
        <v>4</v>
      </c>
      <c r="I680" s="374">
        <v>634787</v>
      </c>
      <c r="J680" s="374">
        <v>12</v>
      </c>
      <c r="K680" s="374"/>
      <c r="L680" s="374"/>
      <c r="M680" s="374"/>
      <c r="N680" s="374"/>
      <c r="O680" s="374">
        <v>1</v>
      </c>
      <c r="P680" s="374">
        <v>1</v>
      </c>
      <c r="Q680" s="374">
        <v>2008</v>
      </c>
      <c r="R680" s="374">
        <v>20100301</v>
      </c>
      <c r="S680" s="374">
        <v>20100312</v>
      </c>
      <c r="T680" s="374" t="s">
        <v>902</v>
      </c>
      <c r="U680" s="374" t="s">
        <v>903</v>
      </c>
      <c r="V680" s="374" t="s">
        <v>765</v>
      </c>
      <c r="W680" s="374" t="s">
        <v>1198</v>
      </c>
      <c r="X680" s="374" t="s">
        <v>192</v>
      </c>
      <c r="Y680" s="374" t="s">
        <v>193</v>
      </c>
      <c r="Z680" s="374" t="s">
        <v>237</v>
      </c>
      <c r="AA680" s="374">
        <v>44.91</v>
      </c>
      <c r="AB680" s="374"/>
      <c r="AC680" s="374"/>
      <c r="AD680" s="374">
        <v>5000</v>
      </c>
      <c r="AE680" s="374">
        <v>136957</v>
      </c>
      <c r="AF680" s="374">
        <v>0</v>
      </c>
      <c r="AG680" s="374">
        <v>1085</v>
      </c>
      <c r="AH680" s="374">
        <v>5000</v>
      </c>
      <c r="AI680" s="374">
        <v>1085</v>
      </c>
      <c r="AJ680" s="374"/>
      <c r="AK680" s="374"/>
      <c r="AL680" s="374"/>
      <c r="AM680" s="374">
        <v>7.7999999999999996E-3</v>
      </c>
      <c r="AN680" s="374"/>
      <c r="AO680" s="374">
        <v>512</v>
      </c>
      <c r="AP680" s="374"/>
      <c r="AQ680" s="374"/>
      <c r="AR680" s="374" t="s">
        <v>904</v>
      </c>
      <c r="AS680" s="374" t="s">
        <v>905</v>
      </c>
      <c r="AT680" s="374" t="s">
        <v>766</v>
      </c>
      <c r="AU680" s="374" t="s">
        <v>231</v>
      </c>
      <c r="AV680" s="374" t="s">
        <v>545</v>
      </c>
      <c r="AW680" s="374" t="s">
        <v>546</v>
      </c>
      <c r="AX680" s="374" t="s">
        <v>195</v>
      </c>
    </row>
    <row r="681" spans="3:50" x14ac:dyDescent="0.3">
      <c r="C681" s="374" t="s">
        <v>188</v>
      </c>
      <c r="D681" s="374">
        <v>4.0999999999999996</v>
      </c>
      <c r="E681" s="374">
        <v>20150327</v>
      </c>
      <c r="F681" s="374" t="s">
        <v>225</v>
      </c>
      <c r="G681" s="374" t="s">
        <v>225</v>
      </c>
      <c r="H681" s="374">
        <v>4</v>
      </c>
      <c r="I681" s="374">
        <v>634790</v>
      </c>
      <c r="J681" s="374">
        <v>12</v>
      </c>
      <c r="K681" s="374"/>
      <c r="L681" s="374"/>
      <c r="M681" s="374" t="s">
        <v>250</v>
      </c>
      <c r="N681" s="374">
        <v>4201000000541</v>
      </c>
      <c r="O681" s="374">
        <v>1</v>
      </c>
      <c r="P681" s="374">
        <v>1</v>
      </c>
      <c r="Q681" s="374">
        <v>2008</v>
      </c>
      <c r="R681" s="374">
        <v>20100219</v>
      </c>
      <c r="S681" s="374">
        <v>20100303</v>
      </c>
      <c r="T681" s="374" t="s">
        <v>541</v>
      </c>
      <c r="U681" s="374" t="s">
        <v>906</v>
      </c>
      <c r="V681" s="374" t="s">
        <v>548</v>
      </c>
      <c r="W681" s="374" t="s">
        <v>1198</v>
      </c>
      <c r="X681" s="374" t="s">
        <v>192</v>
      </c>
      <c r="Y681" s="374" t="s">
        <v>551</v>
      </c>
      <c r="Z681" s="374" t="s">
        <v>237</v>
      </c>
      <c r="AA681" s="374">
        <v>60.47</v>
      </c>
      <c r="AB681" s="374"/>
      <c r="AC681" s="374"/>
      <c r="AD681" s="374">
        <v>5000</v>
      </c>
      <c r="AE681" s="374">
        <v>141686</v>
      </c>
      <c r="AF681" s="374">
        <v>0</v>
      </c>
      <c r="AG681" s="374">
        <v>1490</v>
      </c>
      <c r="AH681" s="374">
        <v>5000</v>
      </c>
      <c r="AI681" s="374">
        <v>1490</v>
      </c>
      <c r="AJ681" s="374"/>
      <c r="AK681" s="374"/>
      <c r="AL681" s="374"/>
      <c r="AM681" s="374">
        <v>1.03E-2</v>
      </c>
      <c r="AN681" s="374"/>
      <c r="AO681" s="374">
        <v>1362</v>
      </c>
      <c r="AP681" s="374"/>
      <c r="AQ681" s="374"/>
      <c r="AR681" s="374" t="s">
        <v>544</v>
      </c>
      <c r="AS681" s="374" t="s">
        <v>907</v>
      </c>
      <c r="AT681" s="374" t="s">
        <v>549</v>
      </c>
      <c r="AU681" s="374" t="s">
        <v>231</v>
      </c>
      <c r="AV681" s="374" t="s">
        <v>545</v>
      </c>
      <c r="AW681" s="374" t="s">
        <v>546</v>
      </c>
      <c r="AX681" s="374" t="s">
        <v>195</v>
      </c>
    </row>
    <row r="682" spans="3:50" x14ac:dyDescent="0.3">
      <c r="C682" s="374" t="s">
        <v>188</v>
      </c>
      <c r="D682" s="374">
        <v>4.0999999999999996</v>
      </c>
      <c r="E682" s="374">
        <v>20150327</v>
      </c>
      <c r="F682" s="374" t="s">
        <v>225</v>
      </c>
      <c r="G682" s="374" t="s">
        <v>225</v>
      </c>
      <c r="H682" s="374">
        <v>4</v>
      </c>
      <c r="I682" s="374">
        <v>634797</v>
      </c>
      <c r="J682" s="374">
        <v>12</v>
      </c>
      <c r="K682" s="374"/>
      <c r="L682" s="374"/>
      <c r="M682" s="374"/>
      <c r="N682" s="374"/>
      <c r="O682" s="374">
        <v>1</v>
      </c>
      <c r="P682" s="374">
        <v>1</v>
      </c>
      <c r="Q682" s="374">
        <v>2008</v>
      </c>
      <c r="R682" s="374">
        <v>20090507</v>
      </c>
      <c r="S682" s="374">
        <v>20090514</v>
      </c>
      <c r="T682" s="374" t="s">
        <v>364</v>
      </c>
      <c r="U682" s="374" t="s">
        <v>365</v>
      </c>
      <c r="V682" s="374" t="s">
        <v>1926</v>
      </c>
      <c r="W682" s="374"/>
      <c r="X682" s="374" t="s">
        <v>192</v>
      </c>
      <c r="Y682" s="374" t="s">
        <v>279</v>
      </c>
      <c r="Z682" s="374" t="s">
        <v>194</v>
      </c>
      <c r="AA682" s="374">
        <v>5.66</v>
      </c>
      <c r="AB682" s="374">
        <v>77</v>
      </c>
      <c r="AC682" s="374"/>
      <c r="AD682" s="374">
        <v>5500</v>
      </c>
      <c r="AE682" s="374">
        <v>171083</v>
      </c>
      <c r="AF682" s="374">
        <v>0</v>
      </c>
      <c r="AG682" s="374">
        <v>2817</v>
      </c>
      <c r="AH682" s="374">
        <v>5500</v>
      </c>
      <c r="AI682" s="374">
        <v>2113</v>
      </c>
      <c r="AJ682" s="374"/>
      <c r="AK682" s="374"/>
      <c r="AL682" s="374"/>
      <c r="AM682" s="374">
        <v>1.2E-2</v>
      </c>
      <c r="AN682" s="374"/>
      <c r="AO682" s="374">
        <v>1500</v>
      </c>
      <c r="AP682" s="374"/>
      <c r="AQ682" s="374" t="s">
        <v>1927</v>
      </c>
      <c r="AR682" s="374" t="s">
        <v>367</v>
      </c>
      <c r="AS682" s="374" t="s">
        <v>368</v>
      </c>
      <c r="AT682" s="374" t="s">
        <v>1928</v>
      </c>
      <c r="AU682" s="374" t="s">
        <v>231</v>
      </c>
      <c r="AV682" s="374" t="s">
        <v>353</v>
      </c>
      <c r="AW682" s="374" t="s">
        <v>370</v>
      </c>
      <c r="AX682" s="374" t="s">
        <v>195</v>
      </c>
    </row>
    <row r="683" spans="3:50" x14ac:dyDescent="0.3">
      <c r="C683" s="374" t="s">
        <v>188</v>
      </c>
      <c r="D683" s="374">
        <v>4.0999999999999996</v>
      </c>
      <c r="E683" s="374">
        <v>20150327</v>
      </c>
      <c r="F683" s="374" t="s">
        <v>225</v>
      </c>
      <c r="G683" s="374" t="s">
        <v>225</v>
      </c>
      <c r="H683" s="374">
        <v>4</v>
      </c>
      <c r="I683" s="374">
        <v>634799</v>
      </c>
      <c r="J683" s="374">
        <v>12</v>
      </c>
      <c r="K683" s="374"/>
      <c r="L683" s="374"/>
      <c r="M683" s="374"/>
      <c r="N683" s="374"/>
      <c r="O683" s="374">
        <v>1</v>
      </c>
      <c r="P683" s="374">
        <v>3</v>
      </c>
      <c r="Q683" s="374">
        <v>2008</v>
      </c>
      <c r="R683" s="374">
        <v>20090613</v>
      </c>
      <c r="S683" s="374">
        <v>20090617</v>
      </c>
      <c r="T683" s="374" t="s">
        <v>881</v>
      </c>
      <c r="U683" s="374" t="s">
        <v>877</v>
      </c>
      <c r="V683" s="374" t="s">
        <v>878</v>
      </c>
      <c r="W683" s="374"/>
      <c r="X683" s="374" t="s">
        <v>192</v>
      </c>
      <c r="Y683" s="374"/>
      <c r="Z683" s="374" t="s">
        <v>194</v>
      </c>
      <c r="AA683" s="374">
        <v>9.5</v>
      </c>
      <c r="AB683" s="374">
        <v>94</v>
      </c>
      <c r="AC683" s="374"/>
      <c r="AD683" s="374">
        <v>5000</v>
      </c>
      <c r="AE683" s="374">
        <v>216130</v>
      </c>
      <c r="AF683" s="374">
        <v>0</v>
      </c>
      <c r="AG683" s="374">
        <v>1881</v>
      </c>
      <c r="AH683" s="374">
        <v>5000</v>
      </c>
      <c r="AI683" s="374">
        <v>71</v>
      </c>
      <c r="AJ683" s="374"/>
      <c r="AK683" s="374"/>
      <c r="AL683" s="374"/>
      <c r="AM683" s="374">
        <v>1.2999999999999999E-3</v>
      </c>
      <c r="AN683" s="374"/>
      <c r="AO683" s="374">
        <v>1030</v>
      </c>
      <c r="AP683" s="374"/>
      <c r="AQ683" s="374"/>
      <c r="AR683" s="374" t="s">
        <v>883</v>
      </c>
      <c r="AS683" s="374" t="s">
        <v>879</v>
      </c>
      <c r="AT683" s="374" t="s">
        <v>880</v>
      </c>
      <c r="AU683" s="374" t="s">
        <v>231</v>
      </c>
      <c r="AV683" s="374" t="s">
        <v>884</v>
      </c>
      <c r="AW683" s="374" t="s">
        <v>885</v>
      </c>
      <c r="AX683" s="374" t="s">
        <v>195</v>
      </c>
    </row>
    <row r="684" spans="3:50" x14ac:dyDescent="0.3">
      <c r="C684" s="374" t="s">
        <v>188</v>
      </c>
      <c r="D684" s="374">
        <v>4.0999999999999996</v>
      </c>
      <c r="E684" s="374">
        <v>20150327</v>
      </c>
      <c r="F684" s="374" t="s">
        <v>225</v>
      </c>
      <c r="G684" s="374" t="s">
        <v>225</v>
      </c>
      <c r="H684" s="374">
        <v>4</v>
      </c>
      <c r="I684" s="374">
        <v>634841</v>
      </c>
      <c r="J684" s="374">
        <v>12</v>
      </c>
      <c r="K684" s="374"/>
      <c r="L684" s="374"/>
      <c r="M684" s="374" t="s">
        <v>250</v>
      </c>
      <c r="N684" s="374">
        <v>4200900000150</v>
      </c>
      <c r="O684" s="374">
        <v>1</v>
      </c>
      <c r="P684" s="374">
        <v>3</v>
      </c>
      <c r="Q684" s="374">
        <v>2008</v>
      </c>
      <c r="R684" s="374">
        <v>20090504</v>
      </c>
      <c r="S684" s="374">
        <v>20090504</v>
      </c>
      <c r="T684" s="374" t="s">
        <v>347</v>
      </c>
      <c r="U684" s="374" t="s">
        <v>348</v>
      </c>
      <c r="V684" s="374" t="s">
        <v>349</v>
      </c>
      <c r="W684" s="374"/>
      <c r="X684" s="374" t="s">
        <v>192</v>
      </c>
      <c r="Y684" s="374" t="s">
        <v>279</v>
      </c>
      <c r="Z684" s="374" t="s">
        <v>194</v>
      </c>
      <c r="AA684" s="374">
        <v>4.7699999999999996</v>
      </c>
      <c r="AB684" s="374"/>
      <c r="AC684" s="374"/>
      <c r="AD684" s="374">
        <v>5500</v>
      </c>
      <c r="AE684" s="374">
        <v>201775</v>
      </c>
      <c r="AF684" s="374">
        <v>0</v>
      </c>
      <c r="AG684" s="374">
        <v>834</v>
      </c>
      <c r="AH684" s="374">
        <v>5500</v>
      </c>
      <c r="AI684" s="374">
        <v>834</v>
      </c>
      <c r="AJ684" s="374"/>
      <c r="AK684" s="374"/>
      <c r="AL684" s="374"/>
      <c r="AM684" s="374">
        <v>4.1000000000000003E-3</v>
      </c>
      <c r="AN684" s="374"/>
      <c r="AO684" s="374">
        <v>487</v>
      </c>
      <c r="AP684" s="374"/>
      <c r="AQ684" s="374"/>
      <c r="AR684" s="374" t="s">
        <v>350</v>
      </c>
      <c r="AS684" s="374" t="s">
        <v>351</v>
      </c>
      <c r="AT684" s="374" t="s">
        <v>352</v>
      </c>
      <c r="AU684" s="374" t="s">
        <v>231</v>
      </c>
      <c r="AV684" s="374" t="s">
        <v>353</v>
      </c>
      <c r="AW684" s="374" t="s">
        <v>354</v>
      </c>
      <c r="AX684" s="374" t="s">
        <v>195</v>
      </c>
    </row>
    <row r="685" spans="3:50" x14ac:dyDescent="0.3">
      <c r="C685" s="374" t="s">
        <v>188</v>
      </c>
      <c r="D685" s="374">
        <v>4.0999999999999996</v>
      </c>
      <c r="E685" s="374">
        <v>20150327</v>
      </c>
      <c r="F685" s="374" t="s">
        <v>225</v>
      </c>
      <c r="G685" s="374" t="s">
        <v>225</v>
      </c>
      <c r="H685" s="374">
        <v>4</v>
      </c>
      <c r="I685" s="374">
        <v>634844</v>
      </c>
      <c r="J685" s="374">
        <v>12</v>
      </c>
      <c r="K685" s="374"/>
      <c r="L685" s="374"/>
      <c r="M685" s="374" t="s">
        <v>250</v>
      </c>
      <c r="N685" s="374">
        <v>4200900000202</v>
      </c>
      <c r="O685" s="374">
        <v>1</v>
      </c>
      <c r="P685" s="374">
        <v>2</v>
      </c>
      <c r="Q685" s="374">
        <v>2008</v>
      </c>
      <c r="R685" s="374">
        <v>20090617</v>
      </c>
      <c r="S685" s="374">
        <v>20090619</v>
      </c>
      <c r="T685" s="374" t="s">
        <v>429</v>
      </c>
      <c r="U685" s="374" t="s">
        <v>430</v>
      </c>
      <c r="V685" s="374" t="s">
        <v>422</v>
      </c>
      <c r="W685" s="374"/>
      <c r="X685" s="374" t="s">
        <v>192</v>
      </c>
      <c r="Y685" s="374" t="s">
        <v>279</v>
      </c>
      <c r="Z685" s="374" t="s">
        <v>237</v>
      </c>
      <c r="AA685" s="374">
        <v>6.29</v>
      </c>
      <c r="AB685" s="374">
        <v>82</v>
      </c>
      <c r="AC685" s="374"/>
      <c r="AD685" s="374">
        <v>5000</v>
      </c>
      <c r="AE685" s="374">
        <v>201194</v>
      </c>
      <c r="AF685" s="374"/>
      <c r="AG685" s="374"/>
      <c r="AH685" s="374">
        <v>5000</v>
      </c>
      <c r="AI685" s="374">
        <v>808</v>
      </c>
      <c r="AJ685" s="374"/>
      <c r="AK685" s="374"/>
      <c r="AL685" s="374"/>
      <c r="AM685" s="374">
        <v>4.0000000000000001E-3</v>
      </c>
      <c r="AN685" s="374"/>
      <c r="AO685" s="374">
        <v>501</v>
      </c>
      <c r="AP685" s="374"/>
      <c r="AQ685" s="374"/>
      <c r="AR685" s="374" t="s">
        <v>431</v>
      </c>
      <c r="AS685" s="374" t="s">
        <v>432</v>
      </c>
      <c r="AT685" s="374" t="s">
        <v>426</v>
      </c>
      <c r="AU685" s="374" t="s">
        <v>231</v>
      </c>
      <c r="AV685" s="374" t="s">
        <v>427</v>
      </c>
      <c r="AW685" s="374" t="s">
        <v>428</v>
      </c>
      <c r="AX685" s="374" t="s">
        <v>195</v>
      </c>
    </row>
    <row r="686" spans="3:50" x14ac:dyDescent="0.3">
      <c r="C686" s="374" t="s">
        <v>188</v>
      </c>
      <c r="D686" s="374">
        <v>4.0999999999999996</v>
      </c>
      <c r="E686" s="374">
        <v>20150327</v>
      </c>
      <c r="F686" s="374" t="s">
        <v>225</v>
      </c>
      <c r="G686" s="374" t="s">
        <v>225</v>
      </c>
      <c r="H686" s="374">
        <v>4</v>
      </c>
      <c r="I686" s="374">
        <v>634864</v>
      </c>
      <c r="J686" s="374">
        <v>12</v>
      </c>
      <c r="K686" s="374"/>
      <c r="L686" s="374"/>
      <c r="M686" s="374" t="s">
        <v>250</v>
      </c>
      <c r="N686" s="374">
        <v>4200900000280</v>
      </c>
      <c r="O686" s="374">
        <v>1</v>
      </c>
      <c r="P686" s="374">
        <v>3</v>
      </c>
      <c r="Q686" s="374">
        <v>2008</v>
      </c>
      <c r="R686" s="374">
        <v>20090524</v>
      </c>
      <c r="S686" s="374">
        <v>20090601</v>
      </c>
      <c r="T686" s="374" t="s">
        <v>251</v>
      </c>
      <c r="U686" s="374" t="s">
        <v>252</v>
      </c>
      <c r="V686" s="374" t="s">
        <v>253</v>
      </c>
      <c r="W686" s="374"/>
      <c r="X686" s="374" t="s">
        <v>192</v>
      </c>
      <c r="Y686" s="374" t="s">
        <v>279</v>
      </c>
      <c r="Z686" s="374" t="s">
        <v>194</v>
      </c>
      <c r="AA686" s="374">
        <v>6.12</v>
      </c>
      <c r="AB686" s="374">
        <v>81</v>
      </c>
      <c r="AC686" s="374"/>
      <c r="AD686" s="374">
        <v>5000</v>
      </c>
      <c r="AE686" s="374">
        <v>191808</v>
      </c>
      <c r="AF686" s="374">
        <v>0</v>
      </c>
      <c r="AG686" s="374">
        <v>687</v>
      </c>
      <c r="AH686" s="374">
        <v>5000</v>
      </c>
      <c r="AI686" s="374">
        <v>9599</v>
      </c>
      <c r="AJ686" s="374"/>
      <c r="AK686" s="374"/>
      <c r="AL686" s="374"/>
      <c r="AM686" s="374">
        <v>4.7500000000000001E-2</v>
      </c>
      <c r="AN686" s="374"/>
      <c r="AO686" s="374">
        <v>1770</v>
      </c>
      <c r="AP686" s="374"/>
      <c r="AQ686" s="374"/>
      <c r="AR686" s="374" t="s">
        <v>255</v>
      </c>
      <c r="AS686" s="374" t="s">
        <v>256</v>
      </c>
      <c r="AT686" s="374" t="s">
        <v>255</v>
      </c>
      <c r="AU686" s="374" t="s">
        <v>231</v>
      </c>
      <c r="AV686" s="374" t="s">
        <v>232</v>
      </c>
      <c r="AW686" s="374" t="s">
        <v>257</v>
      </c>
      <c r="AX686" s="374" t="s">
        <v>195</v>
      </c>
    </row>
    <row r="687" spans="3:50" x14ac:dyDescent="0.3">
      <c r="C687" s="374" t="s">
        <v>188</v>
      </c>
      <c r="D687" s="374">
        <v>4.0999999999999996</v>
      </c>
      <c r="E687" s="374">
        <v>20150327</v>
      </c>
      <c r="F687" s="374" t="s">
        <v>225</v>
      </c>
      <c r="G687" s="374" t="s">
        <v>225</v>
      </c>
      <c r="H687" s="374">
        <v>4</v>
      </c>
      <c r="I687" s="374">
        <v>634867</v>
      </c>
      <c r="J687" s="374">
        <v>12</v>
      </c>
      <c r="K687" s="374"/>
      <c r="L687" s="374"/>
      <c r="M687" s="374"/>
      <c r="N687" s="374"/>
      <c r="O687" s="374">
        <v>1</v>
      </c>
      <c r="P687" s="374">
        <v>3</v>
      </c>
      <c r="Q687" s="374">
        <v>2008</v>
      </c>
      <c r="R687" s="374">
        <v>20090530</v>
      </c>
      <c r="S687" s="374">
        <v>20090530</v>
      </c>
      <c r="T687" s="374" t="s">
        <v>494</v>
      </c>
      <c r="U687" s="374" t="s">
        <v>495</v>
      </c>
      <c r="V687" s="374" t="s">
        <v>496</v>
      </c>
      <c r="W687" s="374"/>
      <c r="X687" s="374" t="s">
        <v>192</v>
      </c>
      <c r="Y687" s="374" t="s">
        <v>193</v>
      </c>
      <c r="Z687" s="374" t="s">
        <v>194</v>
      </c>
      <c r="AA687" s="374">
        <v>5.89</v>
      </c>
      <c r="AB687" s="374">
        <v>79</v>
      </c>
      <c r="AC687" s="374"/>
      <c r="AD687" s="374">
        <v>5000</v>
      </c>
      <c r="AE687" s="374">
        <v>199801</v>
      </c>
      <c r="AF687" s="374"/>
      <c r="AG687" s="374"/>
      <c r="AH687" s="374">
        <v>5000</v>
      </c>
      <c r="AI687" s="374">
        <v>1530</v>
      </c>
      <c r="AJ687" s="374"/>
      <c r="AK687" s="374"/>
      <c r="AL687" s="374"/>
      <c r="AM687" s="374">
        <v>7.6E-3</v>
      </c>
      <c r="AN687" s="374"/>
      <c r="AO687" s="374">
        <v>525</v>
      </c>
      <c r="AP687" s="374"/>
      <c r="AQ687" s="374"/>
      <c r="AR687" s="374" t="s">
        <v>498</v>
      </c>
      <c r="AS687" s="374" t="s">
        <v>499</v>
      </c>
      <c r="AT687" s="374" t="s">
        <v>498</v>
      </c>
      <c r="AU687" s="374" t="s">
        <v>231</v>
      </c>
      <c r="AV687" s="374" t="s">
        <v>500</v>
      </c>
      <c r="AW687" s="374" t="s">
        <v>501</v>
      </c>
      <c r="AX687" s="374" t="s">
        <v>195</v>
      </c>
    </row>
    <row r="688" spans="3:50" x14ac:dyDescent="0.3">
      <c r="C688" s="374" t="s">
        <v>188</v>
      </c>
      <c r="D688" s="374">
        <v>4.0999999999999996</v>
      </c>
      <c r="E688" s="374">
        <v>20150327</v>
      </c>
      <c r="F688" s="374" t="s">
        <v>225</v>
      </c>
      <c r="G688" s="374" t="s">
        <v>225</v>
      </c>
      <c r="H688" s="374">
        <v>4</v>
      </c>
      <c r="I688" s="374">
        <v>634870</v>
      </c>
      <c r="J688" s="374">
        <v>12</v>
      </c>
      <c r="K688" s="374"/>
      <c r="L688" s="374"/>
      <c r="M688" s="374" t="s">
        <v>250</v>
      </c>
      <c r="N688" s="374">
        <v>4200900000440</v>
      </c>
      <c r="O688" s="374">
        <v>1</v>
      </c>
      <c r="P688" s="374">
        <v>3</v>
      </c>
      <c r="Q688" s="374">
        <v>2008</v>
      </c>
      <c r="R688" s="374">
        <v>20090608</v>
      </c>
      <c r="S688" s="374">
        <v>20090609</v>
      </c>
      <c r="T688" s="374" t="s">
        <v>1235</v>
      </c>
      <c r="U688" s="374" t="s">
        <v>1236</v>
      </c>
      <c r="V688" s="374" t="s">
        <v>1237</v>
      </c>
      <c r="W688" s="374"/>
      <c r="X688" s="374" t="s">
        <v>192</v>
      </c>
      <c r="Y688" s="374"/>
      <c r="Z688" s="374" t="s">
        <v>194</v>
      </c>
      <c r="AA688" s="374">
        <v>5.66</v>
      </c>
      <c r="AB688" s="374">
        <v>87</v>
      </c>
      <c r="AC688" s="374"/>
      <c r="AD688" s="374">
        <v>5000</v>
      </c>
      <c r="AE688" s="374">
        <v>197835</v>
      </c>
      <c r="AF688" s="374">
        <v>0</v>
      </c>
      <c r="AG688" s="374">
        <v>2509</v>
      </c>
      <c r="AH688" s="374">
        <v>5000</v>
      </c>
      <c r="AI688" s="374">
        <v>361</v>
      </c>
      <c r="AJ688" s="374"/>
      <c r="AK688" s="374"/>
      <c r="AL688" s="374"/>
      <c r="AM688" s="374">
        <v>1.8E-3</v>
      </c>
      <c r="AN688" s="374"/>
      <c r="AO688" s="374">
        <v>1122</v>
      </c>
      <c r="AP688" s="374"/>
      <c r="AQ688" s="374"/>
      <c r="AR688" s="374" t="s">
        <v>1238</v>
      </c>
      <c r="AS688" s="374" t="s">
        <v>1239</v>
      </c>
      <c r="AT688" s="374" t="s">
        <v>1240</v>
      </c>
      <c r="AU688" s="374" t="s">
        <v>231</v>
      </c>
      <c r="AV688" s="374" t="s">
        <v>1227</v>
      </c>
      <c r="AW688" s="374" t="s">
        <v>1241</v>
      </c>
      <c r="AX688" s="374" t="s">
        <v>195</v>
      </c>
    </row>
    <row r="689" spans="3:50" x14ac:dyDescent="0.3">
      <c r="C689" s="374" t="s">
        <v>188</v>
      </c>
      <c r="D689" s="374">
        <v>4.0999999999999996</v>
      </c>
      <c r="E689" s="374">
        <v>20150327</v>
      </c>
      <c r="F689" s="374" t="s">
        <v>225</v>
      </c>
      <c r="G689" s="374" t="s">
        <v>225</v>
      </c>
      <c r="H689" s="374">
        <v>4</v>
      </c>
      <c r="I689" s="374">
        <v>634873</v>
      </c>
      <c r="J689" s="374">
        <v>12</v>
      </c>
      <c r="K689" s="374"/>
      <c r="L689" s="374"/>
      <c r="M689" s="374" t="s">
        <v>250</v>
      </c>
      <c r="N689" s="374">
        <v>4200900000229</v>
      </c>
      <c r="O689" s="374">
        <v>1</v>
      </c>
      <c r="P689" s="374">
        <v>3</v>
      </c>
      <c r="Q689" s="374">
        <v>2008</v>
      </c>
      <c r="R689" s="374">
        <v>20090515</v>
      </c>
      <c r="S689" s="374">
        <v>20090519</v>
      </c>
      <c r="T689" s="374" t="s">
        <v>509</v>
      </c>
      <c r="U689" s="374" t="s">
        <v>510</v>
      </c>
      <c r="V689" s="374" t="s">
        <v>504</v>
      </c>
      <c r="W689" s="374"/>
      <c r="X689" s="374" t="s">
        <v>192</v>
      </c>
      <c r="Y689" s="374" t="s">
        <v>279</v>
      </c>
      <c r="Z689" s="374" t="s">
        <v>194</v>
      </c>
      <c r="AA689" s="374">
        <v>6.21</v>
      </c>
      <c r="AB689" s="374">
        <v>85</v>
      </c>
      <c r="AC689" s="374"/>
      <c r="AD689" s="374">
        <v>5000</v>
      </c>
      <c r="AE689" s="374">
        <v>226984</v>
      </c>
      <c r="AF689" s="374"/>
      <c r="AG689" s="374"/>
      <c r="AH689" s="374">
        <v>5000</v>
      </c>
      <c r="AI689" s="374">
        <v>432</v>
      </c>
      <c r="AJ689" s="374"/>
      <c r="AK689" s="374"/>
      <c r="AL689" s="374"/>
      <c r="AM689" s="374">
        <v>1.9E-3</v>
      </c>
      <c r="AN689" s="374"/>
      <c r="AO689" s="374">
        <v>1587</v>
      </c>
      <c r="AP689" s="374"/>
      <c r="AQ689" s="374"/>
      <c r="AR689" s="374" t="s">
        <v>511</v>
      </c>
      <c r="AS689" s="374" t="s">
        <v>512</v>
      </c>
      <c r="AT689" s="374" t="s">
        <v>508</v>
      </c>
      <c r="AU689" s="374" t="s">
        <v>231</v>
      </c>
      <c r="AV689" s="374" t="s">
        <v>500</v>
      </c>
      <c r="AW689" s="374" t="s">
        <v>501</v>
      </c>
      <c r="AX689" s="374" t="s">
        <v>195</v>
      </c>
    </row>
    <row r="690" spans="3:50" x14ac:dyDescent="0.3">
      <c r="C690" s="374" t="s">
        <v>188</v>
      </c>
      <c r="D690" s="374">
        <v>4.0999999999999996</v>
      </c>
      <c r="E690" s="374">
        <v>20150327</v>
      </c>
      <c r="F690" s="374" t="s">
        <v>225</v>
      </c>
      <c r="G690" s="374" t="s">
        <v>225</v>
      </c>
      <c r="H690" s="374">
        <v>4</v>
      </c>
      <c r="I690" s="374">
        <v>634876</v>
      </c>
      <c r="J690" s="374">
        <v>12</v>
      </c>
      <c r="K690" s="374"/>
      <c r="L690" s="374"/>
      <c r="M690" s="374"/>
      <c r="N690" s="374"/>
      <c r="O690" s="374">
        <v>1</v>
      </c>
      <c r="P690" s="374">
        <v>2</v>
      </c>
      <c r="Q690" s="374">
        <v>2008</v>
      </c>
      <c r="R690" s="374">
        <v>20090511</v>
      </c>
      <c r="S690" s="374">
        <v>20090520</v>
      </c>
      <c r="T690" s="374" t="s">
        <v>896</v>
      </c>
      <c r="U690" s="374" t="s">
        <v>891</v>
      </c>
      <c r="V690" s="374" t="s">
        <v>892</v>
      </c>
      <c r="W690" s="374"/>
      <c r="X690" s="374" t="s">
        <v>192</v>
      </c>
      <c r="Y690" s="374" t="s">
        <v>193</v>
      </c>
      <c r="Z690" s="374" t="s">
        <v>237</v>
      </c>
      <c r="AA690" s="374">
        <v>8.57</v>
      </c>
      <c r="AB690" s="374">
        <v>88</v>
      </c>
      <c r="AC690" s="374"/>
      <c r="AD690" s="374">
        <v>5000</v>
      </c>
      <c r="AE690" s="374">
        <v>415129</v>
      </c>
      <c r="AF690" s="374">
        <v>0</v>
      </c>
      <c r="AG690" s="374">
        <v>1922</v>
      </c>
      <c r="AH690" s="374">
        <v>5000</v>
      </c>
      <c r="AI690" s="374">
        <v>10080</v>
      </c>
      <c r="AJ690" s="374"/>
      <c r="AK690" s="374"/>
      <c r="AL690" s="374"/>
      <c r="AM690" s="374">
        <v>2.3599999999999999E-2</v>
      </c>
      <c r="AN690" s="374"/>
      <c r="AO690" s="374">
        <v>1101</v>
      </c>
      <c r="AP690" s="374"/>
      <c r="AQ690" s="374" t="s">
        <v>1929</v>
      </c>
      <c r="AR690" s="374" t="s">
        <v>898</v>
      </c>
      <c r="AS690" s="374" t="s">
        <v>893</v>
      </c>
      <c r="AT690" s="374" t="s">
        <v>893</v>
      </c>
      <c r="AU690" s="374" t="s">
        <v>231</v>
      </c>
      <c r="AV690" s="374" t="s">
        <v>884</v>
      </c>
      <c r="AW690" s="374" t="s">
        <v>899</v>
      </c>
      <c r="AX690" s="374" t="s">
        <v>195</v>
      </c>
    </row>
    <row r="691" spans="3:50" x14ac:dyDescent="0.3">
      <c r="C691" s="374" t="s">
        <v>188</v>
      </c>
      <c r="D691" s="374">
        <v>4.0999999999999996</v>
      </c>
      <c r="E691" s="374">
        <v>20150327</v>
      </c>
      <c r="F691" s="374" t="s">
        <v>225</v>
      </c>
      <c r="G691" s="374" t="s">
        <v>225</v>
      </c>
      <c r="H691" s="374">
        <v>4</v>
      </c>
      <c r="I691" s="374">
        <v>634995</v>
      </c>
      <c r="J691" s="374">
        <v>12</v>
      </c>
      <c r="K691" s="374"/>
      <c r="L691" s="374"/>
      <c r="M691" s="374"/>
      <c r="N691" s="374"/>
      <c r="O691" s="374">
        <v>1</v>
      </c>
      <c r="P691" s="374">
        <v>3</v>
      </c>
      <c r="Q691" s="374">
        <v>2008</v>
      </c>
      <c r="R691" s="374">
        <v>20090602</v>
      </c>
      <c r="S691" s="374">
        <v>20090602</v>
      </c>
      <c r="T691" s="374" t="s">
        <v>983</v>
      </c>
      <c r="U691" s="374" t="s">
        <v>974</v>
      </c>
      <c r="V691" s="374" t="s">
        <v>984</v>
      </c>
      <c r="W691" s="374"/>
      <c r="X691" s="374" t="s">
        <v>192</v>
      </c>
      <c r="Y691" s="374" t="s">
        <v>193</v>
      </c>
      <c r="Z691" s="374" t="s">
        <v>194</v>
      </c>
      <c r="AA691" s="374">
        <v>8.77</v>
      </c>
      <c r="AB691" s="374">
        <v>91</v>
      </c>
      <c r="AC691" s="374"/>
      <c r="AD691" s="374">
        <v>5000</v>
      </c>
      <c r="AE691" s="374">
        <v>191403</v>
      </c>
      <c r="AF691" s="374">
        <v>0</v>
      </c>
      <c r="AG691" s="374">
        <v>1064</v>
      </c>
      <c r="AH691" s="374">
        <v>5000</v>
      </c>
      <c r="AI691" s="374">
        <v>8228</v>
      </c>
      <c r="AJ691" s="374"/>
      <c r="AK691" s="374"/>
      <c r="AL691" s="374"/>
      <c r="AM691" s="374">
        <v>4.1000000000000002E-2</v>
      </c>
      <c r="AN691" s="374"/>
      <c r="AO691" s="374">
        <v>1707</v>
      </c>
      <c r="AP691" s="374"/>
      <c r="AQ691" s="374"/>
      <c r="AR691" s="374" t="s">
        <v>985</v>
      </c>
      <c r="AS691" s="374" t="s">
        <v>977</v>
      </c>
      <c r="AT691" s="374" t="s">
        <v>977</v>
      </c>
      <c r="AU691" s="374" t="s">
        <v>231</v>
      </c>
      <c r="AV691" s="374" t="s">
        <v>978</v>
      </c>
      <c r="AW691" s="374" t="s">
        <v>979</v>
      </c>
      <c r="AX691" s="374" t="s">
        <v>195</v>
      </c>
    </row>
    <row r="692" spans="3:50" x14ac:dyDescent="0.3">
      <c r="C692" s="374" t="s">
        <v>188</v>
      </c>
      <c r="D692" s="374">
        <v>4.0999999999999996</v>
      </c>
      <c r="E692" s="374">
        <v>20150327</v>
      </c>
      <c r="F692" s="374" t="s">
        <v>225</v>
      </c>
      <c r="G692" s="374" t="s">
        <v>452</v>
      </c>
      <c r="H692" s="374">
        <v>4</v>
      </c>
      <c r="I692" s="374">
        <v>635081</v>
      </c>
      <c r="J692" s="374">
        <v>12</v>
      </c>
      <c r="K692" s="374"/>
      <c r="L692" s="374"/>
      <c r="M692" s="374"/>
      <c r="N692" s="374"/>
      <c r="O692" s="374">
        <v>1</v>
      </c>
      <c r="P692" s="374">
        <v>3</v>
      </c>
      <c r="Q692" s="374">
        <v>2008</v>
      </c>
      <c r="R692" s="374">
        <v>20090511</v>
      </c>
      <c r="S692" s="374">
        <v>20090531</v>
      </c>
      <c r="T692" s="374" t="s">
        <v>680</v>
      </c>
      <c r="U692" s="374" t="s">
        <v>681</v>
      </c>
      <c r="V692" s="374" t="s">
        <v>349</v>
      </c>
      <c r="W692" s="374"/>
      <c r="X692" s="374" t="s">
        <v>192</v>
      </c>
      <c r="Y692" s="374" t="s">
        <v>193</v>
      </c>
      <c r="Z692" s="374"/>
      <c r="AA692" s="374">
        <v>6.04</v>
      </c>
      <c r="AB692" s="374">
        <v>104</v>
      </c>
      <c r="AC692" s="374"/>
      <c r="AD692" s="374">
        <v>5000</v>
      </c>
      <c r="AE692" s="374">
        <v>114348</v>
      </c>
      <c r="AF692" s="374"/>
      <c r="AG692" s="374"/>
      <c r="AH692" s="374">
        <v>5000</v>
      </c>
      <c r="AI692" s="374">
        <v>1506</v>
      </c>
      <c r="AJ692" s="374"/>
      <c r="AK692" s="374"/>
      <c r="AL692" s="374"/>
      <c r="AM692" s="374">
        <v>1.2999999999999999E-2</v>
      </c>
      <c r="AN692" s="374"/>
      <c r="AO692" s="374"/>
      <c r="AP692" s="374"/>
      <c r="AQ692" s="374" t="s">
        <v>685</v>
      </c>
      <c r="AR692" s="374" t="s">
        <v>682</v>
      </c>
      <c r="AS692" s="374" t="s">
        <v>683</v>
      </c>
      <c r="AT692" s="374" t="s">
        <v>352</v>
      </c>
      <c r="AU692" s="374" t="s">
        <v>231</v>
      </c>
      <c r="AV692" s="374" t="s">
        <v>353</v>
      </c>
      <c r="AW692" s="374" t="s">
        <v>684</v>
      </c>
      <c r="AX692" s="374" t="s">
        <v>195</v>
      </c>
    </row>
    <row r="693" spans="3:50" x14ac:dyDescent="0.3">
      <c r="C693" s="374" t="s">
        <v>188</v>
      </c>
      <c r="D693" s="374">
        <v>4.0999999999999996</v>
      </c>
      <c r="E693" s="374">
        <v>20150327</v>
      </c>
      <c r="F693" s="374" t="s">
        <v>225</v>
      </c>
      <c r="G693" s="374" t="s">
        <v>225</v>
      </c>
      <c r="H693" s="374">
        <v>4</v>
      </c>
      <c r="I693" s="374">
        <v>635092</v>
      </c>
      <c r="J693" s="374">
        <v>12</v>
      </c>
      <c r="K693" s="374"/>
      <c r="L693" s="374"/>
      <c r="M693" s="374" t="s">
        <v>258</v>
      </c>
      <c r="N693" s="374">
        <v>4201000000638</v>
      </c>
      <c r="O693" s="374">
        <v>1</v>
      </c>
      <c r="P693" s="374">
        <v>2</v>
      </c>
      <c r="Q693" s="374">
        <v>2008</v>
      </c>
      <c r="R693" s="374">
        <v>20100416</v>
      </c>
      <c r="S693" s="374">
        <v>20100421</v>
      </c>
      <c r="T693" s="374" t="s">
        <v>896</v>
      </c>
      <c r="U693" s="374" t="s">
        <v>891</v>
      </c>
      <c r="V693" s="374" t="s">
        <v>892</v>
      </c>
      <c r="W693" s="374" t="s">
        <v>1198</v>
      </c>
      <c r="X693" s="374" t="s">
        <v>192</v>
      </c>
      <c r="Y693" s="374"/>
      <c r="Z693" s="374" t="s">
        <v>194</v>
      </c>
      <c r="AA693" s="374">
        <v>55.99</v>
      </c>
      <c r="AB693" s="374">
        <v>172</v>
      </c>
      <c r="AC693" s="374"/>
      <c r="AD693" s="374">
        <v>5000</v>
      </c>
      <c r="AE693" s="374">
        <v>169077</v>
      </c>
      <c r="AF693" s="374">
        <v>0</v>
      </c>
      <c r="AG693" s="374">
        <v>309</v>
      </c>
      <c r="AH693" s="374">
        <v>5000</v>
      </c>
      <c r="AI693" s="374">
        <v>2423</v>
      </c>
      <c r="AJ693" s="374"/>
      <c r="AK693" s="374"/>
      <c r="AL693" s="374"/>
      <c r="AM693" s="374">
        <v>1.41E-2</v>
      </c>
      <c r="AN693" s="374"/>
      <c r="AO693" s="374">
        <v>569</v>
      </c>
      <c r="AP693" s="374"/>
      <c r="AQ693" s="374"/>
      <c r="AR693" s="374" t="s">
        <v>898</v>
      </c>
      <c r="AS693" s="374" t="s">
        <v>893</v>
      </c>
      <c r="AT693" s="374" t="s">
        <v>893</v>
      </c>
      <c r="AU693" s="374" t="s">
        <v>231</v>
      </c>
      <c r="AV693" s="374" t="s">
        <v>884</v>
      </c>
      <c r="AW693" s="374" t="s">
        <v>899</v>
      </c>
      <c r="AX693" s="374" t="s">
        <v>195</v>
      </c>
    </row>
    <row r="694" spans="3:50" x14ac:dyDescent="0.3">
      <c r="C694" s="374" t="s">
        <v>188</v>
      </c>
      <c r="D694" s="374">
        <v>4.0999999999999996</v>
      </c>
      <c r="E694" s="374">
        <v>20150327</v>
      </c>
      <c r="F694" s="374" t="s">
        <v>225</v>
      </c>
      <c r="G694" s="374" t="s">
        <v>225</v>
      </c>
      <c r="H694" s="374">
        <v>4</v>
      </c>
      <c r="I694" s="374">
        <v>635093</v>
      </c>
      <c r="J694" s="374">
        <v>12</v>
      </c>
      <c r="K694" s="374"/>
      <c r="L694" s="374"/>
      <c r="M694" s="374" t="s">
        <v>258</v>
      </c>
      <c r="N694" s="374">
        <v>4201000000638</v>
      </c>
      <c r="O694" s="374">
        <v>1</v>
      </c>
      <c r="P694" s="374">
        <v>2</v>
      </c>
      <c r="Q694" s="374">
        <v>2008</v>
      </c>
      <c r="R694" s="374">
        <v>20100416</v>
      </c>
      <c r="S694" s="374">
        <v>20100421</v>
      </c>
      <c r="T694" s="374" t="s">
        <v>896</v>
      </c>
      <c r="U694" s="374" t="s">
        <v>891</v>
      </c>
      <c r="V694" s="374" t="s">
        <v>892</v>
      </c>
      <c r="W694" s="374" t="s">
        <v>1198</v>
      </c>
      <c r="X694" s="374" t="s">
        <v>192</v>
      </c>
      <c r="Y694" s="374"/>
      <c r="Z694" s="374" t="s">
        <v>194</v>
      </c>
      <c r="AA694" s="374">
        <v>55.99</v>
      </c>
      <c r="AB694" s="374">
        <v>172</v>
      </c>
      <c r="AC694" s="374"/>
      <c r="AD694" s="374">
        <v>5000</v>
      </c>
      <c r="AE694" s="374">
        <v>162447</v>
      </c>
      <c r="AF694" s="374">
        <v>0</v>
      </c>
      <c r="AG694" s="374">
        <v>297</v>
      </c>
      <c r="AH694" s="374">
        <v>5000</v>
      </c>
      <c r="AI694" s="374">
        <v>2328</v>
      </c>
      <c r="AJ694" s="374"/>
      <c r="AK694" s="374"/>
      <c r="AL694" s="374"/>
      <c r="AM694" s="374">
        <v>1.41E-2</v>
      </c>
      <c r="AN694" s="374"/>
      <c r="AO694" s="374">
        <v>569</v>
      </c>
      <c r="AP694" s="374"/>
      <c r="AQ694" s="374"/>
      <c r="AR694" s="374" t="s">
        <v>898</v>
      </c>
      <c r="AS694" s="374" t="s">
        <v>893</v>
      </c>
      <c r="AT694" s="374" t="s">
        <v>893</v>
      </c>
      <c r="AU694" s="374" t="s">
        <v>231</v>
      </c>
      <c r="AV694" s="374" t="s">
        <v>884</v>
      </c>
      <c r="AW694" s="374" t="s">
        <v>899</v>
      </c>
      <c r="AX694" s="374" t="s">
        <v>195</v>
      </c>
    </row>
    <row r="695" spans="3:50" x14ac:dyDescent="0.3">
      <c r="C695" s="374" t="s">
        <v>188</v>
      </c>
      <c r="D695" s="374">
        <v>4.0999999999999996</v>
      </c>
      <c r="E695" s="374">
        <v>20150327</v>
      </c>
      <c r="F695" s="374" t="s">
        <v>225</v>
      </c>
      <c r="G695" s="374" t="s">
        <v>225</v>
      </c>
      <c r="H695" s="374">
        <v>4</v>
      </c>
      <c r="I695" s="374">
        <v>635166</v>
      </c>
      <c r="J695" s="374">
        <v>13</v>
      </c>
      <c r="K695" s="374"/>
      <c r="L695" s="374"/>
      <c r="M695" s="374"/>
      <c r="N695" s="374"/>
      <c r="O695" s="374">
        <v>1</v>
      </c>
      <c r="P695" s="374">
        <v>3</v>
      </c>
      <c r="Q695" s="374">
        <v>2008</v>
      </c>
      <c r="R695" s="374">
        <v>20100412</v>
      </c>
      <c r="S695" s="374">
        <v>20100415</v>
      </c>
      <c r="T695" s="374" t="s">
        <v>983</v>
      </c>
      <c r="U695" s="374" t="s">
        <v>974</v>
      </c>
      <c r="V695" s="374" t="s">
        <v>984</v>
      </c>
      <c r="W695" s="374" t="s">
        <v>1198</v>
      </c>
      <c r="X695" s="374" t="s">
        <v>192</v>
      </c>
      <c r="Y695" s="374" t="s">
        <v>193</v>
      </c>
      <c r="Z695" s="374" t="s">
        <v>237</v>
      </c>
      <c r="AA695" s="374">
        <v>46.28</v>
      </c>
      <c r="AB695" s="374">
        <v>165</v>
      </c>
      <c r="AC695" s="374"/>
      <c r="AD695" s="374">
        <v>5000</v>
      </c>
      <c r="AE695" s="374">
        <v>251050</v>
      </c>
      <c r="AF695" s="374">
        <v>0</v>
      </c>
      <c r="AG695" s="374">
        <v>636</v>
      </c>
      <c r="AH695" s="374">
        <v>5000</v>
      </c>
      <c r="AI695" s="374">
        <v>2517</v>
      </c>
      <c r="AJ695" s="374"/>
      <c r="AK695" s="374"/>
      <c r="AL695" s="374"/>
      <c r="AM695" s="374">
        <v>9.9000000000000008E-3</v>
      </c>
      <c r="AN695" s="374"/>
      <c r="AO695" s="374">
        <v>404</v>
      </c>
      <c r="AP695" s="374"/>
      <c r="AQ695" s="374"/>
      <c r="AR695" s="374" t="s">
        <v>985</v>
      </c>
      <c r="AS695" s="374" t="s">
        <v>977</v>
      </c>
      <c r="AT695" s="374" t="s">
        <v>977</v>
      </c>
      <c r="AU695" s="374" t="s">
        <v>231</v>
      </c>
      <c r="AV695" s="374" t="s">
        <v>978</v>
      </c>
      <c r="AW695" s="374" t="s">
        <v>979</v>
      </c>
      <c r="AX695" s="374" t="s">
        <v>195</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31">
    <tabColor theme="2" tint="-9.9978637043366805E-2"/>
  </sheetPr>
  <dimension ref="A1:D10"/>
  <sheetViews>
    <sheetView zoomScale="115" zoomScaleNormal="115" workbookViewId="0">
      <selection activeCell="D9" sqref="D9"/>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8399</v>
      </c>
      <c r="C2" s="730" t="s">
        <v>135</v>
      </c>
      <c r="D2" s="731"/>
    </row>
    <row r="3" spans="1:4" ht="28.8" x14ac:dyDescent="0.3">
      <c r="A3" s="4" t="s">
        <v>2759</v>
      </c>
      <c r="B3" s="17" t="s">
        <v>8331</v>
      </c>
      <c r="C3" s="5"/>
    </row>
    <row r="4" spans="1:4" ht="28.8" x14ac:dyDescent="0.3">
      <c r="A4" s="4" t="s">
        <v>126</v>
      </c>
      <c r="B4" s="18" t="s">
        <v>8389</v>
      </c>
    </row>
    <row r="5" spans="1:4" ht="51.75" customHeight="1" x14ac:dyDescent="0.3">
      <c r="A5" s="4" t="s">
        <v>2760</v>
      </c>
      <c r="B5" s="769" t="str">
        <f>'stringbuilder (oob&amp;extras)'!Y25</f>
        <v>LOWER ELWHA HATCHERY, Broods '83-'85: 633043, 633038, 633039, 633042, 633436, 633435, 633420, 633419, 633548, 633543, 633544, 633547; ELWHA HATCHERY, Broods '83-'85: 211616, 211658, 211921, 211920, 211919</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952 k = 0.040 t0 = 5.3, and 
t= (Age-1)*12+timestep midpt.; CV2: 12%, CV3: 10%, CV4: 8%, CV5: 6%
Estimated using marine recoveries for all PS fall fingerling CWT calibration codes.</v>
      </c>
    </row>
    <row r="7" spans="1:4" ht="43.5" customHeight="1" x14ac:dyDescent="0.3">
      <c r="A7" s="4" t="s">
        <v>133</v>
      </c>
      <c r="B7" s="18"/>
    </row>
    <row r="8" spans="1:4" ht="43.5" customHeight="1" x14ac:dyDescent="0.3">
      <c r="A8" s="4" t="s">
        <v>130</v>
      </c>
      <c r="B8" s="18"/>
    </row>
    <row r="9" spans="1:4" ht="43.5" customHeight="1" x14ac:dyDescent="0.3">
      <c r="A9" s="4" t="s">
        <v>132</v>
      </c>
      <c r="B9" s="18"/>
    </row>
    <row r="10" spans="1:4" ht="43.5" customHeight="1" x14ac:dyDescent="0.3">
      <c r="A10" s="4" t="s">
        <v>134</v>
      </c>
      <c r="B10" s="20"/>
    </row>
  </sheetData>
  <hyperlinks>
    <hyperlink ref="C2" location="StockTOC!A1" display="Return to TOC" xr:uid="{00000000-0004-0000-5900-000000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1">
    <tabColor theme="2"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45</v>
      </c>
      <c r="C2" s="730" t="s">
        <v>135</v>
      </c>
      <c r="D2" s="731"/>
    </row>
    <row r="3" spans="1:4" ht="28.8" x14ac:dyDescent="0.3">
      <c r="A3" s="4" t="s">
        <v>2759</v>
      </c>
      <c r="B3" s="17" t="s">
        <v>536</v>
      </c>
      <c r="C3" s="5"/>
    </row>
    <row r="4" spans="1:4" ht="43.5" customHeight="1" x14ac:dyDescent="0.3">
      <c r="A4" s="4" t="s">
        <v>126</v>
      </c>
      <c r="B4" s="18" t="s">
        <v>538</v>
      </c>
    </row>
    <row r="5" spans="1:4" ht="36" x14ac:dyDescent="0.3">
      <c r="A5" s="4" t="s">
        <v>2760</v>
      </c>
      <c r="B5" s="295" t="str">
        <f>VLOOKUP(B3,stringbuilder!$AV$2:$AZ$547,5,FALSE)</f>
        <v>HOKO FALLS HATCHERY --  BY2005: 210678;  BY2006: 210739;  BY2007: 210786;  BY2008: 210841;
[total release: 424,572]</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t="s">
        <v>8497</v>
      </c>
    </row>
    <row r="8" spans="1:4" ht="43.5" customHeight="1" x14ac:dyDescent="0.3">
      <c r="A8" s="4" t="s">
        <v>130</v>
      </c>
      <c r="B8" s="18" t="s">
        <v>8497</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A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2">
    <tabColor theme="2" tint="-0.249977111117893"/>
  </sheetPr>
  <dimension ref="A1:D10"/>
  <sheetViews>
    <sheetView zoomScale="115" zoomScaleNormal="115" workbookViewId="0">
      <selection activeCell="B8" sqref="B8"/>
    </sheetView>
  </sheetViews>
  <sheetFormatPr defaultRowHeight="14.4" x14ac:dyDescent="0.3"/>
  <cols>
    <col min="1" max="1" width="26.88671875" customWidth="1"/>
    <col min="2" max="2" width="64.33203125" customWidth="1"/>
    <col min="41" max="41" width="17" customWidth="1"/>
  </cols>
  <sheetData>
    <row r="1" spans="1:4" ht="15.6" x14ac:dyDescent="0.3">
      <c r="A1" s="6" t="s">
        <v>139</v>
      </c>
    </row>
    <row r="2" spans="1:4" ht="19.8" x14ac:dyDescent="0.4">
      <c r="A2" s="4" t="s">
        <v>125</v>
      </c>
      <c r="B2" s="17" t="s">
        <v>46</v>
      </c>
      <c r="C2" s="730" t="s">
        <v>135</v>
      </c>
      <c r="D2" s="731"/>
    </row>
    <row r="3" spans="1:4" ht="28.8" x14ac:dyDescent="0.3">
      <c r="A3" s="4" t="s">
        <v>2759</v>
      </c>
      <c r="B3" s="17" t="s">
        <v>536</v>
      </c>
      <c r="C3" s="5"/>
    </row>
    <row r="4" spans="1:4" ht="43.5" customHeight="1" x14ac:dyDescent="0.3">
      <c r="A4" s="4" t="s">
        <v>126</v>
      </c>
      <c r="B4" s="18" t="s">
        <v>537</v>
      </c>
    </row>
    <row r="5" spans="1:4" ht="36" x14ac:dyDescent="0.3">
      <c r="A5" s="4" t="s">
        <v>2760</v>
      </c>
      <c r="B5" s="295" t="str">
        <f>VLOOKUP(B3,stringbuilder!$AV$2:$AZ$547,5,FALSE)</f>
        <v>HOKO FALLS HATCHERY --  BY2005: 210678;  BY2006: 210739;  BY2007: 210786;  BY2008: 210841;
[total release: 424,572]</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988 k = 0.041 t0 = 6.6, and 
t= (Age-1)*12+timestep midpt.; CV2: 10%, CV3: 8%, CV4: 7%, CV5: 6%
Estimated using marine recoveries for all WA Coast [includes bonus brood (01-04) and stock (Tsoo-Yess, Grays Hbr, Quinault)] CWT calibration codes.</v>
      </c>
    </row>
    <row r="7" spans="1:4" ht="43.5" customHeight="1" x14ac:dyDescent="0.3">
      <c r="A7" s="4" t="s">
        <v>133</v>
      </c>
      <c r="B7" s="18" t="s">
        <v>8497</v>
      </c>
    </row>
    <row r="8" spans="1:4" ht="43.5" customHeight="1" x14ac:dyDescent="0.3">
      <c r="A8" s="4" t="s">
        <v>130</v>
      </c>
      <c r="B8" s="18" t="s">
        <v>8497</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tabColor theme="0" tint="-4.9989318521683403E-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788</v>
      </c>
      <c r="C2" s="730" t="s">
        <v>135</v>
      </c>
      <c r="D2" s="731"/>
    </row>
    <row r="3" spans="1:4" ht="28.8" x14ac:dyDescent="0.3">
      <c r="A3" s="4" t="s">
        <v>2759</v>
      </c>
      <c r="B3" s="17" t="s">
        <v>841</v>
      </c>
      <c r="C3" s="5"/>
    </row>
    <row r="4" spans="1:4" ht="43.5" customHeight="1" x14ac:dyDescent="0.3">
      <c r="A4" s="4" t="s">
        <v>126</v>
      </c>
      <c r="B4" s="18" t="s">
        <v>795</v>
      </c>
    </row>
    <row r="5" spans="1:4" ht="28.8" x14ac:dyDescent="0.3">
      <c r="A5" s="4" t="s">
        <v>2760</v>
      </c>
      <c r="B5" s="295" t="str">
        <f>VLOOKUP(B3,stringbuilder!$AV$2:$AZ$547,5,FALSE)</f>
        <v>BIG CR HATCHERY --  BY2005: 094423;  BY2006: 094526;  BY2007: 094646;  BY2008: 090199;
[total release: 905,007]</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8507</v>
      </c>
    </row>
    <row r="8" spans="1:4" ht="43.5" customHeight="1" x14ac:dyDescent="0.3">
      <c r="A8" s="4" t="s">
        <v>130</v>
      </c>
      <c r="B8" s="18" t="s">
        <v>8507</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tabColor theme="0" tint="-4.9989318521683403E-2"/>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789</v>
      </c>
      <c r="C2" s="730" t="s">
        <v>135</v>
      </c>
      <c r="D2" s="731"/>
    </row>
    <row r="3" spans="1:4" ht="28.8" x14ac:dyDescent="0.3">
      <c r="A3" s="4" t="s">
        <v>2759</v>
      </c>
      <c r="B3" s="17" t="s">
        <v>841</v>
      </c>
      <c r="C3" s="5"/>
    </row>
    <row r="4" spans="1:4" ht="43.5" customHeight="1" x14ac:dyDescent="0.3">
      <c r="A4" s="4" t="s">
        <v>126</v>
      </c>
      <c r="B4" s="18" t="s">
        <v>794</v>
      </c>
    </row>
    <row r="5" spans="1:4" ht="28.8" x14ac:dyDescent="0.3">
      <c r="A5" s="4" t="s">
        <v>2760</v>
      </c>
      <c r="B5" s="295" t="str">
        <f>VLOOKUP(B3,stringbuilder!$AV$2:$AZ$547,5,FALSE)</f>
        <v>BIG CR HATCHERY --  BY2005: 094423;  BY2006: 094526;  BY2007: 094646;  BY2008: 090199;
[total release: 905,007]</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8507</v>
      </c>
    </row>
    <row r="8" spans="1:4" ht="43.5" customHeight="1" x14ac:dyDescent="0.3">
      <c r="A8" s="4" t="s">
        <v>130</v>
      </c>
      <c r="B8" s="18" t="s">
        <v>8507</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tabColor theme="0" tint="-0.249977111117893"/>
  </sheetPr>
  <dimension ref="A1:D10"/>
  <sheetViews>
    <sheetView zoomScale="115" zoomScaleNormal="115" workbookViewId="0"/>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791</v>
      </c>
      <c r="C2" s="730" t="s">
        <v>135</v>
      </c>
      <c r="D2" s="731"/>
    </row>
    <row r="3" spans="1:4" ht="28.8" x14ac:dyDescent="0.3">
      <c r="A3" s="4" t="s">
        <v>2759</v>
      </c>
      <c r="B3" s="17" t="s">
        <v>840</v>
      </c>
      <c r="C3" s="5"/>
    </row>
    <row r="4" spans="1:4" ht="43.5" customHeight="1" x14ac:dyDescent="0.3">
      <c r="A4" s="4" t="s">
        <v>126</v>
      </c>
      <c r="B4" s="18" t="s">
        <v>792</v>
      </c>
    </row>
    <row r="5" spans="1:4" ht="60" x14ac:dyDescent="0.3">
      <c r="A5" s="4" t="s">
        <v>2760</v>
      </c>
      <c r="B5" s="295" t="str">
        <f>VLOOKUP(B3,stringbuilder!$AV$2:$AZ$547,5,FALSE)</f>
        <v>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1,586,506]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8508</v>
      </c>
    </row>
    <row r="8" spans="1:4" ht="43.5" customHeight="1" x14ac:dyDescent="0.3">
      <c r="A8" s="4" t="s">
        <v>130</v>
      </c>
      <c r="B8" s="18" t="s">
        <v>8508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tabColor theme="0" tint="-0.249977111117893"/>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790</v>
      </c>
      <c r="C2" s="730" t="s">
        <v>135</v>
      </c>
      <c r="D2" s="731"/>
    </row>
    <row r="3" spans="1:4" ht="28.8" x14ac:dyDescent="0.3">
      <c r="A3" s="4" t="s">
        <v>2759</v>
      </c>
      <c r="B3" s="17" t="s">
        <v>840</v>
      </c>
      <c r="C3" s="5"/>
    </row>
    <row r="4" spans="1:4" ht="43.5" customHeight="1" x14ac:dyDescent="0.3">
      <c r="A4" s="4" t="s">
        <v>126</v>
      </c>
      <c r="B4" s="18" t="s">
        <v>793</v>
      </c>
    </row>
    <row r="5" spans="1:4" ht="60" x14ac:dyDescent="0.3">
      <c r="A5" s="4" t="s">
        <v>2760</v>
      </c>
      <c r="B5" s="295" t="str">
        <f>VLOOKUP(B3,stringbuilder!$AV$2:$AZ$547,5,FALSE)</f>
        <v>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1,586,506]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8508</v>
      </c>
    </row>
    <row r="8" spans="1:4" ht="43.5" customHeight="1" x14ac:dyDescent="0.3">
      <c r="A8" s="4" t="s">
        <v>130</v>
      </c>
      <c r="B8" s="18" t="s">
        <v>8508</v>
      </c>
    </row>
    <row r="9" spans="1:4" ht="43.5" customHeight="1" x14ac:dyDescent="0.3">
      <c r="A9" s="4" t="s">
        <v>132</v>
      </c>
      <c r="B9" s="18"/>
    </row>
    <row r="10" spans="1:4" ht="43.5" customHeight="1" x14ac:dyDescent="0.3">
      <c r="A10" s="4" t="s">
        <v>134</v>
      </c>
      <c r="B10" s="20"/>
    </row>
  </sheetData>
  <hyperlinks>
    <hyperlink ref="C2" location="StockTOC!A1" display="Return to TOC"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tabColor theme="0" tint="-0.34998626667073579"/>
  </sheetPr>
  <dimension ref="A1:D10"/>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803</v>
      </c>
      <c r="C2" s="730" t="s">
        <v>135</v>
      </c>
      <c r="D2" s="731"/>
    </row>
    <row r="3" spans="1:4" ht="28.8" x14ac:dyDescent="0.3">
      <c r="A3" s="4" t="s">
        <v>2759</v>
      </c>
      <c r="B3" s="17" t="s">
        <v>842</v>
      </c>
      <c r="C3" s="5"/>
    </row>
    <row r="4" spans="1:4" ht="43.5" customHeight="1" x14ac:dyDescent="0.3">
      <c r="A4" s="4" t="s">
        <v>126</v>
      </c>
      <c r="B4" s="18" t="s">
        <v>797</v>
      </c>
    </row>
    <row r="5" spans="1:4" ht="72" x14ac:dyDescent="0.3">
      <c r="A5" s="4" t="s">
        <v>2760</v>
      </c>
      <c r="B5" s="295" t="str">
        <f>VLOOKUP(B3,stringbuilder!$AV$2:$AZ$547,5,FALSE)</f>
        <v>BIG CR HATCHERY --  BY2005: 094423;  BY2006: 094526;  BY2007: 094646;  BY2008: 090199;   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2,491,513]</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942 k = 0.049 t0 = 6.5, and 
t= (Age-1)*12+timestep midpt.; CV2: 13%, CV3: 10%, CV4: 7%, CV5: 4%
Estimated using marine recoveries for all L. Col. R. tule CWT calibration codes.</v>
      </c>
    </row>
    <row r="7" spans="1:4" ht="43.5" customHeight="1" x14ac:dyDescent="0.3">
      <c r="A7" s="4" t="s">
        <v>133</v>
      </c>
      <c r="B7" s="18" t="s">
        <v>8509</v>
      </c>
    </row>
    <row r="8" spans="1:4" ht="43.5" customHeight="1" x14ac:dyDescent="0.3">
      <c r="A8" s="4" t="s">
        <v>130</v>
      </c>
      <c r="B8" s="18" t="s">
        <v>8509</v>
      </c>
    </row>
    <row r="9" spans="1:4" ht="43.5" customHeight="1" x14ac:dyDescent="0.3">
      <c r="A9" s="4" t="s">
        <v>132</v>
      </c>
      <c r="B9" s="18"/>
    </row>
    <row r="10" spans="1:4" ht="43.5" customHeight="1" x14ac:dyDescent="0.3">
      <c r="A10" s="4" t="s">
        <v>134</v>
      </c>
      <c r="B10" s="20" t="s">
        <v>868</v>
      </c>
    </row>
  </sheetData>
  <hyperlinks>
    <hyperlink ref="C2" location="StockTOC!A1" display="Return to TOC"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tabColor theme="0" tint="-0.34998626667073579"/>
  </sheetPr>
  <dimension ref="A1:D12"/>
  <sheetViews>
    <sheetView zoomScale="115" zoomScaleNormal="115" workbookViewId="0">
      <selection activeCell="B7" sqref="B7:B8"/>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802</v>
      </c>
      <c r="C2" s="730" t="s">
        <v>135</v>
      </c>
      <c r="D2" s="731"/>
    </row>
    <row r="3" spans="1:4" ht="28.8" x14ac:dyDescent="0.3">
      <c r="A3" s="4" t="s">
        <v>2759</v>
      </c>
      <c r="B3" s="17" t="s">
        <v>842</v>
      </c>
      <c r="C3" s="5"/>
    </row>
    <row r="4" spans="1:4" ht="43.5" customHeight="1" x14ac:dyDescent="0.3">
      <c r="A4" s="4" t="s">
        <v>126</v>
      </c>
      <c r="B4" s="18" t="s">
        <v>796</v>
      </c>
    </row>
    <row r="5" spans="1:4" ht="72" x14ac:dyDescent="0.3">
      <c r="A5" s="4" t="s">
        <v>2760</v>
      </c>
      <c r="B5" s="295" t="str">
        <f>VLOOKUP(B3,stringbuilder!$AV$2:$AZ$547,5,FALSE)</f>
        <v>BIG CR HATCHERY --  BY2005: 094423;  BY2006: 094526;  BY2007: 094646;  BY2008: 090199;   COWLITZ SALMON HATCH --  BY2005: 633287;  BY2006: 633877;  BY2007: 634280;  BY2008: 634279;   FALLERT CR HATCHERY --  BY2008: 634774;   KALAMA FALLS HATCHRY --  BY2005: 632886;  BY2006: 633977;  BY2007: 634372;  BY2008: 634775;   WASHOUGAL HATCHERY --  BY2005: 632883;  BY2006: 633976;  BY2007: 634369;  BY2008: 634385;
[total release: 2,491,513]</v>
      </c>
    </row>
    <row r="6" spans="1:4" ht="43.5" customHeight="1" x14ac:dyDescent="0.3">
      <c r="A6" s="4" t="s">
        <v>128</v>
      </c>
      <c r="B6" s="18"/>
    </row>
    <row r="7" spans="1:4" ht="43.5" customHeight="1" x14ac:dyDescent="0.3">
      <c r="A7" s="4" t="s">
        <v>129</v>
      </c>
      <c r="B7" s="18" t="s">
        <v>8509</v>
      </c>
    </row>
    <row r="8" spans="1:4" ht="43.5" customHeight="1" x14ac:dyDescent="0.3">
      <c r="A8" s="4" t="s">
        <v>133</v>
      </c>
      <c r="B8" s="18" t="s">
        <v>8509</v>
      </c>
    </row>
    <row r="9" spans="1:4" ht="43.5" customHeight="1" x14ac:dyDescent="0.3">
      <c r="A9" s="4" t="s">
        <v>130</v>
      </c>
      <c r="B9" s="18"/>
    </row>
    <row r="10" spans="1:4" ht="43.5" customHeight="1" x14ac:dyDescent="0.3">
      <c r="A10" s="4" t="s">
        <v>131</v>
      </c>
      <c r="B10" s="18"/>
    </row>
    <row r="11" spans="1:4" ht="43.5" customHeight="1" x14ac:dyDescent="0.3">
      <c r="A11" s="4" t="s">
        <v>132</v>
      </c>
      <c r="B11" s="18"/>
    </row>
    <row r="12" spans="1:4" ht="43.5" customHeight="1" x14ac:dyDescent="0.3">
      <c r="A12" s="4" t="s">
        <v>134</v>
      </c>
      <c r="B12" s="20" t="s">
        <v>868</v>
      </c>
    </row>
  </sheetData>
  <hyperlinks>
    <hyperlink ref="C2" location="StockTOC!A1" display="Return to TOC"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3">
    <tabColor theme="5" tint="0.79998168889431442"/>
  </sheetPr>
  <dimension ref="A1:D10"/>
  <sheetViews>
    <sheetView zoomScale="115" zoomScaleNormal="115" workbookViewId="0">
      <selection activeCell="B5" sqref="B5"/>
    </sheetView>
  </sheetViews>
  <sheetFormatPr defaultRowHeight="14.4" x14ac:dyDescent="0.3"/>
  <cols>
    <col min="1" max="1" width="26.88671875" customWidth="1"/>
    <col min="2" max="2" width="64.33203125" customWidth="1"/>
  </cols>
  <sheetData>
    <row r="1" spans="1:4" ht="15.6" x14ac:dyDescent="0.3">
      <c r="A1" s="6" t="s">
        <v>139</v>
      </c>
    </row>
    <row r="2" spans="1:4" ht="19.8" x14ac:dyDescent="0.4">
      <c r="A2" s="4" t="s">
        <v>125</v>
      </c>
      <c r="B2" s="17" t="s">
        <v>13</v>
      </c>
      <c r="C2" s="730" t="s">
        <v>135</v>
      </c>
      <c r="D2" s="731"/>
    </row>
    <row r="3" spans="1:4" ht="28.8" x14ac:dyDescent="0.3">
      <c r="A3" s="4" t="s">
        <v>2759</v>
      </c>
      <c r="B3" s="17" t="s">
        <v>553</v>
      </c>
      <c r="C3" s="5"/>
    </row>
    <row r="4" spans="1:4" ht="43.5" customHeight="1" x14ac:dyDescent="0.3">
      <c r="A4" s="4" t="s">
        <v>126</v>
      </c>
      <c r="B4" s="18" t="s">
        <v>554</v>
      </c>
    </row>
    <row r="5" spans="1:4" ht="28.8" x14ac:dyDescent="0.3">
      <c r="A5" s="4" t="s">
        <v>2760</v>
      </c>
      <c r="B5" s="295" t="str">
        <f>VLOOKUP(B3,stringbuilder!$AV$2:$AZ$547,5,FALSE)</f>
        <v>Lewis R (Wild Brood) --  BY2005: 632987;  BY2006: 633492;  BY2007: 633979;  BY2008: 634186;
[total release: 230,686]</v>
      </c>
    </row>
    <row r="6" spans="1:4" ht="43.5" customHeight="1" x14ac:dyDescent="0.3">
      <c r="A6" s="4" t="s">
        <v>129</v>
      </c>
      <c r="B6" s="18" t="str">
        <f>"mean FL = Linf[1-exp(-k[t-t0])], where "&amp;"Linf = "&amp;TEXT(VLOOKUP($B3,VBGF!$A$3:$P$41,10,FALSE),"####")&amp;" k = "&amp;TEXT(VLOOKUP($B3,VBGF!$A$3:$P$41,11,FALSE),"0.##0")&amp;" t0 = "&amp;TEXT(VLOOKUP($B3,VBGF!$A$3:$P$41,12,FALSE),"0.0")&amp;", and "&amp;CHAR(10)&amp;"t= (Age-1)*12+timestep midpt."&amp;"; CV2: "&amp;TEXT(VLOOKUP($B3,VBGF!$A$3:$P$41,13,FALSE),"##%")&amp;", CV3: "&amp;TEXT(VLOOKUP($B3,VBGF!$A$3:$P$41,14,FALSE),"##%")&amp;", CV4: "&amp;TEXT(VLOOKUP($B3,VBGF!$A$3:$P$41,15,FALSE),"##%")&amp;", CV5: "&amp;TEXT(VLOOKUP($B3,VBGF!$A$3:$P$41,16,FALSE),"##%")&amp;CHAR(10)&amp;"Estimated using marine recoveries for all "&amp;TEXT(VLOOKUP($B3,VBGF!$A$3:$P$41,2,FALSE),"####")&amp;" CWT calibration codes."</f>
        <v>mean FL = Linf[1-exp(-k[t-t0])], where Linf = 966 k = 0.036 t0 = 6.9, and 
t= (Age-1)*12+timestep midpt.; CV2: 13%, CV3: 11%, CV4: 8%, CV5: 6%
Estimated using marine recoveries for all Col. R. bright CWT calibration codes.</v>
      </c>
    </row>
    <row r="7" spans="1:4" ht="43.5" customHeight="1" x14ac:dyDescent="0.3">
      <c r="A7" s="4" t="s">
        <v>133</v>
      </c>
      <c r="B7" s="18" t="s">
        <v>8498</v>
      </c>
    </row>
    <row r="8" spans="1:4" ht="43.5" customHeight="1" x14ac:dyDescent="0.3">
      <c r="A8" s="4" t="s">
        <v>130</v>
      </c>
      <c r="B8" s="18" t="s">
        <v>8498</v>
      </c>
    </row>
    <row r="9" spans="1:4" ht="43.5" customHeight="1" x14ac:dyDescent="0.3">
      <c r="A9" s="4" t="s">
        <v>132</v>
      </c>
      <c r="B9" s="18"/>
    </row>
    <row r="10" spans="1:4" ht="43.5" customHeight="1" x14ac:dyDescent="0.3">
      <c r="A10" s="4" t="s">
        <v>134</v>
      </c>
      <c r="B10" s="20" t="s">
        <v>556</v>
      </c>
    </row>
  </sheetData>
  <hyperlinks>
    <hyperlink ref="C2" location="StockTOC!A1" display="Return to TOC" xr:uid="{00000000-0004-0000-6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134</vt:i4>
      </vt:variant>
    </vt:vector>
  </HeadingPairs>
  <TitlesOfParts>
    <vt:vector size="134" baseType="lpstr">
      <vt:lpstr>WireTagCode08Inc</vt:lpstr>
      <vt:lpstr>StockTOC</vt:lpstr>
      <vt:lpstr>ReleasePivot(old)</vt:lpstr>
      <vt:lpstr>ReleaseTable(old)</vt:lpstr>
      <vt:lpstr>CWTlistformatted</vt:lpstr>
      <vt:lpstr>WireTagCodeOld</vt:lpstr>
      <vt:lpstr>WireTagCodeCurrent</vt:lpstr>
      <vt:lpstr>TagCriteria</vt:lpstr>
      <vt:lpstr>ReleaseTable (08 upd)</vt:lpstr>
      <vt:lpstr>extraWACSAC.fl(CDS)</vt:lpstr>
      <vt:lpstr>2008wiretagcodeCTC</vt:lpstr>
      <vt:lpstr>CodesLoaded</vt:lpstr>
      <vt:lpstr>stringbuilder</vt:lpstr>
      <vt:lpstr>stringbuilder (oob&amp;extras)</vt:lpstr>
      <vt:lpstr>VBGF</vt:lpstr>
      <vt:lpstr>FRAMBuilderTable</vt:lpstr>
      <vt:lpstr>CASsteps</vt:lpstr>
      <vt:lpstr>Nook_SAM-u</vt:lpstr>
      <vt:lpstr>Nook_SAM-m</vt:lpstr>
      <vt:lpstr>NNF-un</vt:lpstr>
      <vt:lpstr>NNF-uh</vt:lpstr>
      <vt:lpstr>NNF-m</vt:lpstr>
      <vt:lpstr>NSF-un</vt:lpstr>
      <vt:lpstr>NSF-uh</vt:lpstr>
      <vt:lpstr>NSF-m</vt:lpstr>
      <vt:lpstr>SSF-un</vt:lpstr>
      <vt:lpstr>SSF-uh</vt:lpstr>
      <vt:lpstr>SSF-m</vt:lpstr>
      <vt:lpstr>SSY-un</vt:lpstr>
      <vt:lpstr>SSY-uh</vt:lpstr>
      <vt:lpstr>SSY-m</vt:lpstr>
      <vt:lpstr>SKS-un</vt:lpstr>
      <vt:lpstr>SKS-uh</vt:lpstr>
      <vt:lpstr>SKS-m</vt:lpstr>
      <vt:lpstr>SNF-un</vt:lpstr>
      <vt:lpstr>SNF-uh</vt:lpstr>
      <vt:lpstr>SNF-m</vt:lpstr>
      <vt:lpstr>SNY-un</vt:lpstr>
      <vt:lpstr>SNY-uh</vt:lpstr>
      <vt:lpstr>SNY-m</vt:lpstr>
      <vt:lpstr>STL-un</vt:lpstr>
      <vt:lpstr>STL-uh</vt:lpstr>
      <vt:lpstr>STL-m</vt:lpstr>
      <vt:lpstr>TUL-u</vt:lpstr>
      <vt:lpstr>TUL-m</vt:lpstr>
      <vt:lpstr>LWN-un</vt:lpstr>
      <vt:lpstr>LWC-un</vt:lpstr>
      <vt:lpstr>LWA-uh</vt:lpstr>
      <vt:lpstr>LWA-m</vt:lpstr>
      <vt:lpstr>GRN-un</vt:lpstr>
      <vt:lpstr>GRN-uh</vt:lpstr>
      <vt:lpstr>GRN-m</vt:lpstr>
      <vt:lpstr>PUY-un</vt:lpstr>
      <vt:lpstr>PUY-uh</vt:lpstr>
      <vt:lpstr>PUY-m</vt:lpstr>
      <vt:lpstr>MPS-u</vt:lpstr>
      <vt:lpstr>MPS-m</vt:lpstr>
      <vt:lpstr>MPY-u</vt:lpstr>
      <vt:lpstr>MPY-m</vt:lpstr>
      <vt:lpstr>UWA-u</vt:lpstr>
      <vt:lpstr>UWA-m</vt:lpstr>
      <vt:lpstr>NIS-un</vt:lpstr>
      <vt:lpstr>NIS-uh</vt:lpstr>
      <vt:lpstr>NIS-m</vt:lpstr>
      <vt:lpstr>MNT-u</vt:lpstr>
      <vt:lpstr>MNT-m</vt:lpstr>
      <vt:lpstr>CHM-u</vt:lpstr>
      <vt:lpstr>CHM-m</vt:lpstr>
      <vt:lpstr>DES-u</vt:lpstr>
      <vt:lpstr>DES-m</vt:lpstr>
      <vt:lpstr>SPY-u</vt:lpstr>
      <vt:lpstr>SPY-m</vt:lpstr>
      <vt:lpstr>WRF-un</vt:lpstr>
      <vt:lpstr>WRF-uh</vt:lpstr>
      <vt:lpstr>WRF-m</vt:lpstr>
      <vt:lpstr>WRY-un</vt:lpstr>
      <vt:lpstr>WRY-uh</vt:lpstr>
      <vt:lpstr>WRY-m</vt:lpstr>
      <vt:lpstr>SKO-un</vt:lpstr>
      <vt:lpstr>SKO-uh</vt:lpstr>
      <vt:lpstr>SKO-m</vt:lpstr>
      <vt:lpstr>MHC-un</vt:lpstr>
      <vt:lpstr>SHC-un</vt:lpstr>
      <vt:lpstr>HDS-u</vt:lpstr>
      <vt:lpstr>HDS-m</vt:lpstr>
      <vt:lpstr>HDY-u</vt:lpstr>
      <vt:lpstr>HDY-m</vt:lpstr>
      <vt:lpstr>JDF-un</vt:lpstr>
      <vt:lpstr>JDF-uh</vt:lpstr>
      <vt:lpstr>JDF-m</vt:lpstr>
      <vt:lpstr>HOK-u</vt:lpstr>
      <vt:lpstr>HOK-m</vt:lpstr>
      <vt:lpstr>LCO-u</vt:lpstr>
      <vt:lpstr>LCO-m</vt:lpstr>
      <vt:lpstr>LCW-u</vt:lpstr>
      <vt:lpstr>LCW-m</vt:lpstr>
      <vt:lpstr>LCN-u</vt:lpstr>
      <vt:lpstr>LCN-m</vt:lpstr>
      <vt:lpstr>LRW-u</vt:lpstr>
      <vt:lpstr>LRW-m</vt:lpstr>
      <vt:lpstr>BPH-u</vt:lpstr>
      <vt:lpstr>BPH-m</vt:lpstr>
      <vt:lpstr>SUM-u</vt:lpstr>
      <vt:lpstr>SUM-m</vt:lpstr>
      <vt:lpstr>URB-u</vt:lpstr>
      <vt:lpstr>URB-m</vt:lpstr>
      <vt:lpstr>CWS-u</vt:lpstr>
      <vt:lpstr>CWS-m</vt:lpstr>
      <vt:lpstr>WSH-u</vt:lpstr>
      <vt:lpstr>WSH-m</vt:lpstr>
      <vt:lpstr>SNK-u</vt:lpstr>
      <vt:lpstr>SNK-m</vt:lpstr>
      <vt:lpstr>NOC-u</vt:lpstr>
      <vt:lpstr>NOC-m</vt:lpstr>
      <vt:lpstr>MOC-u</vt:lpstr>
      <vt:lpstr>MOC-m</vt:lpstr>
      <vt:lpstr>WCV-u</vt:lpstr>
      <vt:lpstr>WCV-m</vt:lpstr>
      <vt:lpstr>FRL-u</vt:lpstr>
      <vt:lpstr>FRL-m</vt:lpstr>
      <vt:lpstr>FRE-u</vt:lpstr>
      <vt:lpstr>FRE-m</vt:lpstr>
      <vt:lpstr>LGS-u</vt:lpstr>
      <vt:lpstr>LGS-m</vt:lpstr>
      <vt:lpstr>SAC-u</vt:lpstr>
      <vt:lpstr>SAC-m</vt:lpstr>
      <vt:lpstr>WNC-u</vt:lpstr>
      <vt:lpstr>WNC-m</vt:lpstr>
      <vt:lpstr>WPA-u</vt:lpstr>
      <vt:lpstr>WPA-m</vt:lpstr>
      <vt:lpstr>TRun Def</vt:lpstr>
      <vt:lpstr>TAMX Defintions</vt:lpstr>
      <vt:lpstr>FRAMFishNo</vt:lpstr>
      <vt:lpstr>BPTagCodes</vt:lpstr>
    </vt:vector>
  </TitlesOfParts>
  <Company>WDFW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 McHugh</dc:creator>
  <cp:lastModifiedBy>Angelika</cp:lastModifiedBy>
  <dcterms:created xsi:type="dcterms:W3CDTF">2014-05-16T15:26:14Z</dcterms:created>
  <dcterms:modified xsi:type="dcterms:W3CDTF">2021-08-24T15:44:53Z</dcterms:modified>
</cp:coreProperties>
</file>